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End_Cal" sheetId="1" state="visible" r:id="rId1"/>
    <sheet name="Report" sheetId="2" state="visible" r:id="rId2"/>
    <sheet name="Cutting Rules" sheetId="3" state="hidden" r:id="rId3"/>
  </sheets>
  <externalReferences>
    <externalReference r:id="rId4"/>
    <externalReference r:id="rId5"/>
  </externalReferences>
  <definedNames>
    <definedName name="_xlchart.v1.0" hidden="1">Report!$AE$4</definedName>
    <definedName name="_xlchart.v1.1" hidden="1">Report!$AE$5</definedName>
    <definedName name="_xlchart.v1.2" hidden="1">Report!$AF$3:$BL$3</definedName>
    <definedName name="_xlchart.v1.3" hidden="1">Report!$AF$4:$BL$4</definedName>
    <definedName name="_xlchart.v1.4" hidden="1">Report!$AF$5:$BL$5</definedName>
    <definedName name="valuevx">42.314159</definedName>
    <definedName name="vertex42_copyright" hidden="1">"© 2006-2018 Vertex42 LLC"</definedName>
    <definedName name="vertex42_id" hidden="1">"gantt-chart_L.xlsx"</definedName>
    <definedName name="vertex42_title" hidden="1">"Gantt Chart Template"</definedName>
    <definedName name="_xlnm._FilterDatabase" localSheetId="0" hidden="1">'End_Cal'!$D$2:$AB$941</definedName>
    <definedName name="_xlnm._FilterDatabase" localSheetId="1" hidden="1">'Report'!$A$3:$Z$502</definedName>
    <definedName name="_xlnm._FilterDatabase" localSheetId="2" hidden="1">'Cutting Rules'!$F$2:$AC$861</definedName>
  </definedNames>
  <calcPr calcId="181029" fullCalcOnLoad="1"/>
</workbook>
</file>

<file path=xl/styles.xml><?xml version="1.0" encoding="utf-8"?>
<styleSheet xmlns="http://schemas.openxmlformats.org/spreadsheetml/2006/main">
  <numFmts count="10">
    <numFmt numFmtId="164" formatCode="m/d;@"/>
    <numFmt numFmtId="165" formatCode="[$-409]d\-mmm;@"/>
    <numFmt numFmtId="166" formatCode="_(* #,##0_);_(* \(#,##0\);_(* &quot;-&quot;??_);_(@_)"/>
    <numFmt numFmtId="167" formatCode="dd/mm/yyyy;@"/>
    <numFmt numFmtId="168" formatCode="yyyy\-mm\-dd;@"/>
    <numFmt numFmtId="169" formatCode="yyyy&quot;年&quot;m&quot;月&quot;d&quot;日&quot;;@"/>
    <numFmt numFmtId="170" formatCode="0.000"/>
    <numFmt numFmtId="171" formatCode="m&quot;月&quot;d&quot;日&quot;;@"/>
    <numFmt numFmtId="172" formatCode="[$-409]mmm\-yy;@"/>
    <numFmt numFmtId="173" formatCode="d/m&quot;月&quot;"/>
  </numFmts>
  <fonts count="2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18"/>
      <scheme val="minor"/>
    </font>
    <font>
      <name val="Arial"/>
      <family val="2"/>
      <b val="1"/>
      <color theme="1"/>
      <sz val="12"/>
    </font>
    <font>
      <name val="Calibri"/>
      <family val="2"/>
      <color theme="0" tint="-0.1499984740745262"/>
      <sz val="11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i val="1"/>
      <color theme="5" tint="-0.499984740745262"/>
      <sz val="11"/>
      <scheme val="minor"/>
    </font>
    <font>
      <name val="Calibri"/>
      <family val="2"/>
      <sz val="8"/>
      <scheme val="minor"/>
    </font>
    <font>
      <name val="Calibri"/>
      <family val="2"/>
      <color theme="1"/>
      <sz val="12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color rgb="FFFF0000"/>
      <sz val="11"/>
      <scheme val="minor"/>
    </font>
    <font>
      <name val="Arial"/>
      <family val="2"/>
      <sz val="10"/>
    </font>
    <font>
      <name val="Arial"/>
      <family val="2"/>
      <sz val="10"/>
    </font>
    <font>
      <name val="Arial"/>
      <family val="2"/>
      <color rgb="FFFF0000"/>
      <sz val="10"/>
    </font>
    <font>
      <name val="Arial"/>
      <family val="2"/>
      <color rgb="FFC00000"/>
      <sz val="10"/>
    </font>
    <font>
      <name val="Arial"/>
      <family val="2"/>
      <color theme="1"/>
      <sz val="10"/>
    </font>
    <font>
      <name val="Meiryo UI"/>
      <family val="2"/>
      <b val="1"/>
      <color theme="1"/>
      <sz val="16"/>
    </font>
    <font>
      <name val="Meiryo UI"/>
      <family val="2"/>
      <b val="1"/>
      <color theme="1"/>
      <sz val="12"/>
    </font>
    <font>
      <name val="Meiryo UI"/>
      <family val="2"/>
      <color theme="1"/>
      <sz val="12"/>
    </font>
    <font>
      <name val="Meiryo UI"/>
      <family val="2"/>
      <color theme="1"/>
      <sz val="11"/>
    </font>
    <font>
      <name val="Meiryo UI"/>
      <family val="2"/>
      <b val="1"/>
      <color theme="1"/>
      <sz val="11"/>
    </font>
    <font>
      <name val="Meiryo UI"/>
      <family val="2"/>
      <color theme="1"/>
      <sz val="12"/>
      <u val="single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color theme="1"/>
      <sz val="14"/>
      <scheme val="minor"/>
    </font>
  </fonts>
  <fills count="9">
    <fill>
      <patternFill/>
    </fill>
    <fill>
      <patternFill patternType="gray125"/>
    </fill>
    <fill>
      <patternFill patternType="solid">
        <fgColor theme="8" tint="0.5999938962981048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1" fillId="0" borderId="0"/>
    <xf numFmtId="43" fontId="1" fillId="0" borderId="0"/>
    <xf numFmtId="0" fontId="15" fillId="0" borderId="0"/>
    <xf numFmtId="9" fontId="15" fillId="0" borderId="0"/>
  </cellStyleXfs>
  <cellXfs count="203">
    <xf numFmtId="0" fontId="0" fillId="0" borderId="0" pivotButton="0" quotePrefix="0" xfId="0"/>
    <xf numFmtId="0" fontId="3" fillId="2" borderId="1" applyAlignment="1" pivotButton="0" quotePrefix="0" xfId="0">
      <alignment vertical="center"/>
    </xf>
    <xf numFmtId="0" fontId="4" fillId="2" borderId="2" applyAlignment="1" pivotButton="0" quotePrefix="1" xfId="0">
      <alignment horizontal="center" vertical="center"/>
    </xf>
    <xf numFmtId="0" fontId="4" fillId="2" borderId="2" applyAlignment="1" pivotButton="0" quotePrefix="0" xfId="0">
      <alignment vertical="center"/>
    </xf>
    <xf numFmtId="0" fontId="5" fillId="0" borderId="0" pivotButton="0" quotePrefix="0" xfId="0"/>
    <xf numFmtId="0" fontId="6" fillId="3" borderId="4" applyAlignment="1" pivotButton="0" quotePrefix="0" xfId="0">
      <alignment vertical="center" wrapText="1"/>
    </xf>
    <xf numFmtId="164" fontId="6" fillId="0" borderId="3" applyAlignment="1" pivotButton="0" quotePrefix="0" xfId="0">
      <alignment horizontal="center" vertical="center"/>
    </xf>
    <xf numFmtId="0" fontId="6" fillId="0" borderId="4" applyAlignment="1" pivotButton="0" quotePrefix="0" xfId="0">
      <alignment vertical="center"/>
    </xf>
    <xf numFmtId="164" fontId="6" fillId="0" borderId="4" applyAlignment="1" pivotButton="0" quotePrefix="0" xfId="0">
      <alignment vertical="center"/>
    </xf>
    <xf numFmtId="164" fontId="6" fillId="0" borderId="4" applyAlignment="1" pivotButton="0" quotePrefix="0" xfId="0">
      <alignment horizontal="left" vertical="center"/>
    </xf>
    <xf numFmtId="164" fontId="6" fillId="0" borderId="4" applyAlignment="1" pivotButton="0" quotePrefix="1" xfId="0">
      <alignment horizontal="left" vertical="center"/>
    </xf>
    <xf numFmtId="165" fontId="6" fillId="4" borderId="4" applyAlignment="1" pivotButton="0" quotePrefix="1" xfId="0">
      <alignment horizontal="left" vertical="center"/>
    </xf>
    <xf numFmtId="0" fontId="0" fillId="0" borderId="5" pivotButton="0" quotePrefix="0" xfId="0"/>
    <xf numFmtId="0" fontId="7" fillId="3" borderId="4" applyAlignment="1" pivotButton="0" quotePrefix="0" xfId="0">
      <alignment horizontal="center" vertical="center"/>
    </xf>
    <xf numFmtId="0" fontId="7" fillId="0" borderId="3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4" borderId="4" applyAlignment="1" pivotButton="0" quotePrefix="0" xfId="0">
      <alignment horizontal="center" vertical="center"/>
    </xf>
    <xf numFmtId="0" fontId="6" fillId="0" borderId="1" pivotButton="0" quotePrefix="0" xfId="0"/>
    <xf numFmtId="0" fontId="7" fillId="5" borderId="4" applyAlignment="1" pivotButton="0" quotePrefix="0" xfId="0">
      <alignment horizontal="center" vertical="center"/>
    </xf>
    <xf numFmtId="0" fontId="0" fillId="0" borderId="4" pivotButton="0" quotePrefix="0" xfId="0"/>
    <xf numFmtId="0" fontId="8" fillId="0" borderId="4" pivotButton="0" quotePrefix="0" xfId="0"/>
    <xf numFmtId="0" fontId="2" fillId="0" borderId="4" pivotButton="0" quotePrefix="0" xfId="0"/>
    <xf numFmtId="0" fontId="2" fillId="0" borderId="4" applyAlignment="1" pivotButton="0" quotePrefix="0" xfId="0">
      <alignment horizontal="right"/>
    </xf>
    <xf numFmtId="166" fontId="0" fillId="0" borderId="4" pivotButton="0" quotePrefix="0" xfId="0"/>
    <xf numFmtId="1" fontId="0" fillId="0" borderId="4" pivotButton="0" quotePrefix="0" xfId="0"/>
    <xf numFmtId="0" fontId="0" fillId="0" borderId="3" pivotButton="0" quotePrefix="0" xfId="0"/>
    <xf numFmtId="37" fontId="0" fillId="0" borderId="4" pivotButton="0" quotePrefix="0" xfId="0"/>
    <xf numFmtId="0" fontId="5" fillId="6" borderId="4" pivotButton="0" quotePrefix="0" xfId="0"/>
    <xf numFmtId="166" fontId="0" fillId="0" borderId="4" pivotButton="0" quotePrefix="0" xfId="1"/>
    <xf numFmtId="0" fontId="6" fillId="3" borderId="4" pivotButton="0" quotePrefix="0" xfId="0"/>
    <xf numFmtId="1" fontId="6" fillId="0" borderId="8" pivotButton="0" quotePrefix="0" xfId="0"/>
    <xf numFmtId="1" fontId="6" fillId="4" borderId="8" pivotButton="0" quotePrefix="0" xfId="0"/>
    <xf numFmtId="1" fontId="6" fillId="4" borderId="9" pivotButton="0" quotePrefix="0" xfId="0"/>
    <xf numFmtId="0" fontId="6" fillId="0" borderId="8" pivotButton="0" quotePrefix="0" xfId="0"/>
    <xf numFmtId="1" fontId="6" fillId="5" borderId="10" pivotButton="0" quotePrefix="0" xfId="0"/>
    <xf numFmtId="1" fontId="6" fillId="0" borderId="0" pivotButton="0" quotePrefix="0" xfId="0"/>
    <xf numFmtId="0" fontId="6" fillId="0" borderId="0" pivotButton="0" quotePrefix="0" xfId="0"/>
    <xf numFmtId="1" fontId="6" fillId="5" borderId="11" pivotButton="0" quotePrefix="0" xfId="0"/>
    <xf numFmtId="1" fontId="6" fillId="4" borderId="0" pivotButton="0" quotePrefix="0" xfId="0"/>
    <xf numFmtId="1" fontId="6" fillId="4" borderId="5" pivotButton="0" quotePrefix="0" xfId="0"/>
    <xf numFmtId="1" fontId="5" fillId="6" borderId="4" pivotButton="0" quotePrefix="0" xfId="0"/>
    <xf numFmtId="0" fontId="6" fillId="0" borderId="12" pivotButton="0" quotePrefix="0" xfId="0"/>
    <xf numFmtId="1" fontId="6" fillId="5" borderId="13" pivotButton="0" quotePrefix="0" xfId="0"/>
    <xf numFmtId="1" fontId="6" fillId="0" borderId="12" pivotButton="0" quotePrefix="0" xfId="0"/>
    <xf numFmtId="1" fontId="6" fillId="4" borderId="12" pivotButton="0" quotePrefix="0" xfId="0"/>
    <xf numFmtId="1" fontId="6" fillId="4" borderId="7" pivotButton="0" quotePrefix="0" xfId="0"/>
    <xf numFmtId="0" fontId="5" fillId="0" borderId="12" pivotButton="0" quotePrefix="0" xfId="0"/>
    <xf numFmtId="14" fontId="0" fillId="0" borderId="4" pivotButton="0" quotePrefix="0" xfId="0"/>
    <xf numFmtId="166" fontId="0" fillId="0" borderId="3" pivotButton="0" quotePrefix="0" xfId="1"/>
    <xf numFmtId="164" fontId="6" fillId="5" borderId="4" applyAlignment="1" pivotButton="0" quotePrefix="0" xfId="0">
      <alignment vertical="center" wrapText="1"/>
    </xf>
    <xf numFmtId="0" fontId="3" fillId="2" borderId="2" applyAlignment="1" pivotButton="0" quotePrefix="0" xfId="0">
      <alignment vertical="center"/>
    </xf>
    <xf numFmtId="0" fontId="4" fillId="2" borderId="2" applyAlignment="1" pivotButton="0" quotePrefix="0" xfId="0">
      <alignment horizontal="left" vertical="center"/>
    </xf>
    <xf numFmtId="0" fontId="0" fillId="0" borderId="4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167" fontId="0" fillId="0" borderId="0" pivotButton="0" quotePrefix="0" xfId="0"/>
    <xf numFmtId="168" fontId="0" fillId="0" borderId="0" pivotButton="0" quotePrefix="0" xfId="0"/>
    <xf numFmtId="166" fontId="2" fillId="0" borderId="4" pivotButton="0" quotePrefix="0" xfId="1"/>
    <xf numFmtId="166" fontId="0" fillId="0" borderId="0" pivotButton="0" quotePrefix="0" xfId="1"/>
    <xf numFmtId="0" fontId="4" fillId="0" borderId="0" applyAlignment="1" pivotButton="0" quotePrefix="0" xfId="0">
      <alignment horizontal="center" vertical="center" wrapText="1"/>
    </xf>
    <xf numFmtId="0" fontId="11" fillId="0" borderId="0" applyAlignment="1" pivotButton="0" quotePrefix="0" xfId="0">
      <alignment horizontal="center" vertical="center" wrapText="1"/>
    </xf>
    <xf numFmtId="166" fontId="0" fillId="0" borderId="0" pivotButton="0" quotePrefix="0" xfId="1"/>
    <xf numFmtId="0" fontId="13" fillId="0" borderId="4" pivotButton="0" quotePrefix="0" xfId="0"/>
    <xf numFmtId="166" fontId="1" fillId="0" borderId="4" pivotButton="0" quotePrefix="0" xfId="1"/>
    <xf numFmtId="0" fontId="16" fillId="0" borderId="6" applyAlignment="1" pivotButton="0" quotePrefix="0" xfId="0">
      <alignment horizontal="center" vertical="top" wrapText="1"/>
    </xf>
    <xf numFmtId="0" fontId="18" fillId="0" borderId="6" applyAlignment="1" pivotButton="0" quotePrefix="0" xfId="0">
      <alignment horizontal="center" vertical="top" wrapText="1"/>
    </xf>
    <xf numFmtId="0" fontId="18" fillId="0" borderId="6" applyAlignment="1" pivotButton="0" quotePrefix="0" xfId="0">
      <alignment horizontal="center" vertical="top"/>
    </xf>
    <xf numFmtId="0" fontId="18" fillId="0" borderId="4" applyAlignment="1" pivotButton="0" quotePrefix="0" xfId="0">
      <alignment horizontal="center" vertical="top" wrapText="1"/>
    </xf>
    <xf numFmtId="0" fontId="18" fillId="0" borderId="7" applyAlignment="1" pivotButton="0" quotePrefix="0" xfId="0">
      <alignment horizontal="center" vertical="top" wrapText="1"/>
    </xf>
    <xf numFmtId="167" fontId="18" fillId="0" borderId="4" applyAlignment="1" pivotButton="0" quotePrefix="0" xfId="0">
      <alignment horizontal="center" vertical="top" wrapText="1"/>
    </xf>
    <xf numFmtId="169" fontId="4" fillId="0" borderId="2" applyAlignment="1" pivotButton="0" quotePrefix="0" xfId="0">
      <alignment vertical="center"/>
    </xf>
    <xf numFmtId="169" fontId="4" fillId="0" borderId="3" applyAlignment="1" pivotButton="0" quotePrefix="0" xfId="0">
      <alignment vertical="center"/>
    </xf>
    <xf numFmtId="0" fontId="4" fillId="0" borderId="2" applyAlignment="1" pivotButton="0" quotePrefix="0" xfId="0">
      <alignment vertical="center" wrapText="1"/>
    </xf>
    <xf numFmtId="0" fontId="4" fillId="0" borderId="12" applyAlignment="1" pivotButton="0" quotePrefix="0" xfId="0">
      <alignment horizontal="center" vertical="center" wrapText="1"/>
    </xf>
    <xf numFmtId="167" fontId="4" fillId="0" borderId="2" applyAlignment="1" pivotButton="0" quotePrefix="0" xfId="0">
      <alignment horizontal="center" vertical="center" wrapText="1"/>
    </xf>
    <xf numFmtId="0" fontId="4" fillId="0" borderId="1" applyAlignment="1" pivotButton="0" quotePrefix="0" xfId="0">
      <alignment vertical="center" wrapText="1"/>
    </xf>
    <xf numFmtId="0" fontId="4" fillId="0" borderId="3" applyAlignment="1" pivotButton="0" quotePrefix="0" xfId="0">
      <alignment vertical="center" wrapText="1"/>
    </xf>
    <xf numFmtId="0" fontId="17" fillId="0" borderId="6" applyAlignment="1" pivotButton="0" quotePrefix="0" xfId="0">
      <alignment horizontal="center" vertical="top" wrapText="1"/>
    </xf>
    <xf numFmtId="166" fontId="2" fillId="0" borderId="4" pivotButton="0" quotePrefix="0" xfId="0"/>
    <xf numFmtId="170" fontId="2" fillId="0" borderId="4" pivotButton="0" quotePrefix="0" xfId="0"/>
    <xf numFmtId="0" fontId="19" fillId="2" borderId="18" applyAlignment="1" pivotButton="0" quotePrefix="0" xfId="0">
      <alignment vertical="center"/>
    </xf>
    <xf numFmtId="0" fontId="19" fillId="2" borderId="21" applyAlignment="1" pivotButton="0" quotePrefix="0" xfId="0">
      <alignment vertical="center"/>
    </xf>
    <xf numFmtId="0" fontId="20" fillId="2" borderId="21" applyAlignment="1" pivotButton="0" quotePrefix="0" xfId="0">
      <alignment horizontal="right" vertical="center"/>
    </xf>
    <xf numFmtId="0" fontId="20" fillId="2" borderId="21" applyAlignment="1" pivotButton="0" quotePrefix="0" xfId="0">
      <alignment horizontal="left" vertical="center"/>
    </xf>
    <xf numFmtId="169" fontId="20" fillId="2" borderId="21" applyAlignment="1" pivotButton="0" quotePrefix="1" xfId="0">
      <alignment horizontal="right" vertical="center"/>
    </xf>
    <xf numFmtId="169" fontId="20" fillId="2" borderId="21" applyAlignment="1" pivotButton="0" quotePrefix="0" xfId="0">
      <alignment vertical="center"/>
    </xf>
    <xf numFmtId="169" fontId="20" fillId="0" borderId="22" applyAlignment="1" pivotButton="0" quotePrefix="0" xfId="0">
      <alignment vertical="center"/>
    </xf>
    <xf numFmtId="0" fontId="20" fillId="0" borderId="18" applyAlignment="1" pivotButton="0" quotePrefix="0" xfId="0">
      <alignment vertical="center" wrapText="1"/>
    </xf>
    <xf numFmtId="0" fontId="20" fillId="0" borderId="19" applyAlignment="1" pivotButton="0" quotePrefix="0" xfId="0">
      <alignment horizontal="center" vertical="center" wrapText="1"/>
    </xf>
    <xf numFmtId="167" fontId="20" fillId="0" borderId="19" applyAlignment="1" pivotButton="0" quotePrefix="0" xfId="0">
      <alignment horizontal="center" vertical="center" wrapText="1"/>
    </xf>
    <xf numFmtId="0" fontId="20" fillId="0" borderId="20" applyAlignment="1" pivotButton="0" quotePrefix="0" xfId="0">
      <alignment horizontal="center" vertical="center" wrapText="1"/>
    </xf>
    <xf numFmtId="0" fontId="20" fillId="0" borderId="21" applyAlignment="1" pivotButton="0" quotePrefix="0" xfId="0">
      <alignment horizontal="center" vertical="center" wrapText="1"/>
    </xf>
    <xf numFmtId="0" fontId="20" fillId="0" borderId="22" applyAlignment="1" pivotButton="0" quotePrefix="0" xfId="0">
      <alignment horizontal="center" vertical="center" wrapText="1"/>
    </xf>
    <xf numFmtId="0" fontId="21" fillId="4" borderId="6" applyAlignment="1" pivotButton="0" quotePrefix="0" xfId="0">
      <alignment horizontal="center" vertical="top" wrapText="1"/>
    </xf>
    <xf numFmtId="0" fontId="21" fillId="0" borderId="6" applyAlignment="1" pivotButton="0" quotePrefix="0" xfId="0">
      <alignment horizontal="center" vertical="top" wrapText="1"/>
    </xf>
    <xf numFmtId="0" fontId="21" fillId="0" borderId="13" applyAlignment="1" pivotButton="0" quotePrefix="0" xfId="0">
      <alignment horizontal="center" vertical="top" wrapText="1"/>
    </xf>
    <xf numFmtId="0" fontId="21" fillId="0" borderId="25" applyAlignment="1" pivotButton="0" quotePrefix="0" xfId="0">
      <alignment horizontal="center" vertical="top" wrapText="1"/>
    </xf>
    <xf numFmtId="0" fontId="21" fillId="0" borderId="24" applyAlignment="1" pivotButton="0" quotePrefix="0" xfId="0">
      <alignment horizontal="center" vertical="top" wrapText="1"/>
    </xf>
    <xf numFmtId="168" fontId="21" fillId="0" borderId="24" applyAlignment="1" pivotButton="0" quotePrefix="0" xfId="0">
      <alignment horizontal="center" vertical="top" wrapText="1"/>
    </xf>
    <xf numFmtId="0" fontId="21" fillId="0" borderId="23" applyAlignment="1" pivotButton="0" quotePrefix="0" xfId="0">
      <alignment horizontal="center" vertical="top" wrapText="1"/>
    </xf>
    <xf numFmtId="0" fontId="21" fillId="0" borderId="7" applyAlignment="1" pivotButton="0" quotePrefix="0" xfId="0">
      <alignment horizontal="center" vertical="top" wrapText="1"/>
    </xf>
    <xf numFmtId="0" fontId="21" fillId="0" borderId="17" applyAlignment="1" pivotButton="0" quotePrefix="0" xfId="0">
      <alignment horizontal="center" vertical="top" wrapText="1"/>
    </xf>
    <xf numFmtId="0" fontId="22" fillId="0" borderId="4" pivotButton="0" quotePrefix="0" xfId="0"/>
    <xf numFmtId="170" fontId="22" fillId="0" borderId="4" pivotButton="0" quotePrefix="0" xfId="0"/>
    <xf numFmtId="166" fontId="23" fillId="0" borderId="4" pivotButton="0" quotePrefix="0" xfId="1"/>
    <xf numFmtId="166" fontId="22" fillId="0" borderId="4" pivotButton="0" quotePrefix="0" xfId="1"/>
    <xf numFmtId="0" fontId="19" fillId="2" borderId="14" applyAlignment="1" pivotButton="0" quotePrefix="0" xfId="0">
      <alignment vertical="center"/>
    </xf>
    <xf numFmtId="0" fontId="21" fillId="4" borderId="15" applyAlignment="1" pivotButton="0" quotePrefix="0" xfId="0">
      <alignment vertical="top"/>
    </xf>
    <xf numFmtId="0" fontId="22" fillId="4" borderId="15" applyAlignment="1" pivotButton="0" quotePrefix="0" xfId="0">
      <alignment horizontal="center" vertical="center"/>
    </xf>
    <xf numFmtId="0" fontId="8" fillId="0" borderId="0" pivotButton="0" quotePrefix="0" xfId="0"/>
    <xf numFmtId="0" fontId="2" fillId="0" borderId="4" applyAlignment="1" pivotButton="0" quotePrefix="0" xfId="0">
      <alignment horizontal="center" vertical="center"/>
    </xf>
    <xf numFmtId="0" fontId="25" fillId="0" borderId="4" applyAlignment="1" pivotButton="0" quotePrefix="0" xfId="0">
      <alignment horizontal="center" vertical="center"/>
    </xf>
    <xf numFmtId="0" fontId="2" fillId="7" borderId="4" applyAlignment="1" pivotButton="0" quotePrefix="0" xfId="0">
      <alignment horizontal="center" vertical="center"/>
    </xf>
    <xf numFmtId="0" fontId="0" fillId="7" borderId="4" applyAlignment="1" pivotButton="0" quotePrefix="0" xfId="0">
      <alignment horizontal="right"/>
    </xf>
    <xf numFmtId="166" fontId="23" fillId="0" borderId="4" pivotButton="0" quotePrefix="0" xfId="1"/>
    <xf numFmtId="166" fontId="22" fillId="0" borderId="4" pivotButton="0" quotePrefix="0" xfId="1"/>
    <xf numFmtId="0" fontId="4" fillId="0" borderId="2" applyAlignment="1" pivotButton="0" quotePrefix="0" xfId="0">
      <alignment horizontal="center" vertical="center"/>
    </xf>
    <xf numFmtId="0" fontId="22" fillId="8" borderId="4" pivotButton="0" quotePrefix="0" xfId="0"/>
    <xf numFmtId="170" fontId="22" fillId="8" borderId="4" pivotButton="0" quotePrefix="0" xfId="0"/>
    <xf numFmtId="166" fontId="22" fillId="8" borderId="4" pivotButton="0" quotePrefix="0" xfId="1"/>
    <xf numFmtId="166" fontId="23" fillId="8" borderId="4" pivotButton="0" quotePrefix="0" xfId="1"/>
    <xf numFmtId="0" fontId="18" fillId="0" borderId="1" applyAlignment="1" pivotButton="0" quotePrefix="0" xfId="0">
      <alignment horizontal="center" vertical="top"/>
    </xf>
    <xf numFmtId="1" fontId="9" fillId="0" borderId="4" pivotButton="0" quotePrefix="0" xfId="0"/>
    <xf numFmtId="1" fontId="23" fillId="0" borderId="4" pivotButton="0" quotePrefix="0" xfId="0"/>
    <xf numFmtId="164" fontId="0" fillId="0" borderId="0" pivotButton="0" quotePrefix="0" xfId="0"/>
    <xf numFmtId="0" fontId="12" fillId="0" borderId="1" applyAlignment="1" pivotButton="0" quotePrefix="0" xfId="0">
      <alignment vertical="center" wrapText="1"/>
    </xf>
    <xf numFmtId="164" fontId="0" fillId="0" borderId="4" pivotButton="0" quotePrefix="0" xfId="0"/>
    <xf numFmtId="166" fontId="2" fillId="0" borderId="0" pivotButton="0" quotePrefix="0" xfId="1"/>
    <xf numFmtId="171" fontId="0" fillId="0" borderId="0" pivotButton="0" quotePrefix="0" xfId="0"/>
    <xf numFmtId="0" fontId="26" fillId="0" borderId="16" applyAlignment="1" pivotButton="0" quotePrefix="0" xfId="0">
      <alignment horizontal="center" vertical="center"/>
    </xf>
    <xf numFmtId="0" fontId="26" fillId="0" borderId="4" applyAlignment="1" pivotButton="0" quotePrefix="0" xfId="0">
      <alignment vertical="center" wrapText="1"/>
    </xf>
    <xf numFmtId="166" fontId="26" fillId="0" borderId="4" applyAlignment="1" pivotButton="0" quotePrefix="0" xfId="1">
      <alignment horizontal="center" vertical="center"/>
    </xf>
    <xf numFmtId="166" fontId="27" fillId="0" borderId="3" pivotButton="0" quotePrefix="0" xfId="1"/>
    <xf numFmtId="166" fontId="26" fillId="0" borderId="4" applyAlignment="1" pivotButton="0" quotePrefix="0" xfId="1">
      <alignment horizontal="center"/>
    </xf>
    <xf numFmtId="172" fontId="6" fillId="4" borderId="4" applyAlignment="1" pivotButton="0" quotePrefix="0" xfId="0">
      <alignment horizontal="center" vertical="center"/>
    </xf>
    <xf numFmtId="173" fontId="11" fillId="0" borderId="4" pivotButton="0" quotePrefix="0" xfId="1"/>
    <xf numFmtId="167" fontId="22" fillId="0" borderId="4" applyAlignment="1" pivotButton="0" quotePrefix="1" xfId="0">
      <alignment horizontal="center"/>
    </xf>
    <xf numFmtId="167" fontId="22" fillId="0" borderId="4" applyAlignment="1" pivotButton="0" quotePrefix="0" xfId="0">
      <alignment horizontal="center"/>
    </xf>
    <xf numFmtId="167" fontId="22" fillId="8" borderId="4" applyAlignment="1" pivotButton="0" quotePrefix="1" xfId="0">
      <alignment horizontal="center"/>
    </xf>
    <xf numFmtId="167" fontId="0" fillId="0" borderId="4" applyAlignment="1" pivotButton="0" quotePrefix="0" xfId="0">
      <alignment horizontal="center"/>
    </xf>
    <xf numFmtId="166" fontId="20" fillId="0" borderId="0" applyAlignment="1" pivotButton="0" quotePrefix="0" xfId="1">
      <alignment vertical="center"/>
    </xf>
    <xf numFmtId="0" fontId="21" fillId="0" borderId="0" pivotButton="0" quotePrefix="0" xfId="0"/>
    <xf numFmtId="166" fontId="20" fillId="0" borderId="0" applyAlignment="1" pivotButton="0" quotePrefix="0" xfId="1">
      <alignment horizontal="center" vertical="center"/>
    </xf>
    <xf numFmtId="168" fontId="21" fillId="0" borderId="0" pivotButton="0" quotePrefix="0" xfId="0"/>
    <xf numFmtId="0" fontId="22" fillId="4" borderId="1" pivotButton="0" quotePrefix="0" xfId="0"/>
    <xf numFmtId="0" fontId="22" fillId="7" borderId="1" pivotButton="0" quotePrefix="0" xfId="0"/>
    <xf numFmtId="1" fontId="22" fillId="0" borderId="4" pivotButton="0" quotePrefix="0" xfId="0"/>
    <xf numFmtId="168" fontId="0" fillId="0" borderId="4" pivotButton="0" quotePrefix="0" xfId="0"/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69" fontId="4" fillId="0" borderId="2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 wrapText="1"/>
    </xf>
    <xf numFmtId="0" fontId="20" fillId="2" borderId="21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169" fontId="20" fillId="2" borderId="21" applyAlignment="1" pivotButton="0" quotePrefix="0" xfId="0">
      <alignment horizontal="center" vertical="center"/>
    </xf>
    <xf numFmtId="167" fontId="0" fillId="0" borderId="0" pivotButton="0" quotePrefix="0" xfId="0"/>
    <xf numFmtId="0" fontId="0" fillId="0" borderId="2" pivotButton="0" quotePrefix="0" xfId="0"/>
    <xf numFmtId="169" fontId="4" fillId="0" borderId="2" applyAlignment="1" pivotButton="0" quotePrefix="0" xfId="0">
      <alignment horizontal="center" vertical="center"/>
    </xf>
    <xf numFmtId="169" fontId="4" fillId="0" borderId="2" applyAlignment="1" pivotButton="0" quotePrefix="0" xfId="0">
      <alignment vertical="center"/>
    </xf>
    <xf numFmtId="169" fontId="4" fillId="0" borderId="3" applyAlignment="1" pivotButton="0" quotePrefix="0" xfId="0">
      <alignment vertical="center"/>
    </xf>
    <xf numFmtId="167" fontId="4" fillId="0" borderId="2" applyAlignment="1" pivotButton="0" quotePrefix="0" xfId="0">
      <alignment horizontal="center" vertical="center" wrapText="1"/>
    </xf>
    <xf numFmtId="164" fontId="6" fillId="0" borderId="3" applyAlignment="1" pivotButton="0" quotePrefix="0" xfId="0">
      <alignment horizontal="center" vertical="center"/>
    </xf>
    <xf numFmtId="164" fontId="6" fillId="5" borderId="4" applyAlignment="1" pivotButton="0" quotePrefix="0" xfId="0">
      <alignment vertical="center" wrapText="1"/>
    </xf>
    <xf numFmtId="164" fontId="6" fillId="0" borderId="4" applyAlignment="1" pivotButton="0" quotePrefix="0" xfId="0">
      <alignment vertical="center"/>
    </xf>
    <xf numFmtId="164" fontId="6" fillId="0" borderId="4" applyAlignment="1" pivotButton="0" quotePrefix="0" xfId="0">
      <alignment horizontal="left" vertical="center"/>
    </xf>
    <xf numFmtId="164" fontId="6" fillId="0" borderId="4" applyAlignment="1" pivotButton="0" quotePrefix="1" xfId="0">
      <alignment horizontal="left" vertical="center"/>
    </xf>
    <xf numFmtId="165" fontId="6" fillId="4" borderId="4" applyAlignment="1" pivotButton="0" quotePrefix="1" xfId="0">
      <alignment horizontal="left" vertical="center"/>
    </xf>
    <xf numFmtId="167" fontId="18" fillId="0" borderId="4" applyAlignment="1" pivotButton="0" quotePrefix="0" xfId="0">
      <alignment horizontal="center" vertical="top" wrapText="1"/>
    </xf>
    <xf numFmtId="166" fontId="1" fillId="0" borderId="4" pivotButton="0" quotePrefix="0" xfId="1"/>
    <xf numFmtId="166" fontId="0" fillId="0" borderId="4" pivotButton="0" quotePrefix="0" xfId="0"/>
    <xf numFmtId="170" fontId="2" fillId="0" borderId="4" pivotButton="0" quotePrefix="0" xfId="0"/>
    <xf numFmtId="166" fontId="0" fillId="0" borderId="3" pivotButton="0" quotePrefix="0" xfId="1"/>
    <xf numFmtId="166" fontId="2" fillId="0" borderId="4" pivotButton="0" quotePrefix="0" xfId="1"/>
    <xf numFmtId="166" fontId="0" fillId="0" borderId="4" pivotButton="0" quotePrefix="0" xfId="1"/>
    <xf numFmtId="166" fontId="2" fillId="0" borderId="4" pivotButton="0" quotePrefix="0" xfId="0"/>
    <xf numFmtId="168" fontId="0" fillId="0" borderId="0" pivotButton="0" quotePrefix="0" xfId="0"/>
    <xf numFmtId="166" fontId="20" fillId="0" borderId="0" applyAlignment="1" pivotButton="0" quotePrefix="0" xfId="1">
      <alignment vertical="center"/>
    </xf>
    <xf numFmtId="166" fontId="20" fillId="0" borderId="0" applyAlignment="1" pivotButton="0" quotePrefix="0" xfId="1">
      <alignment horizontal="center" vertical="center"/>
    </xf>
    <xf numFmtId="168" fontId="21" fillId="0" borderId="0" pivotButton="0" quotePrefix="0" xfId="0"/>
    <xf numFmtId="0" fontId="0" fillId="0" borderId="21" pivotButton="0" quotePrefix="0" xfId="0"/>
    <xf numFmtId="169" fontId="20" fillId="2" borderId="21" applyAlignment="1" pivotButton="0" quotePrefix="0" xfId="0">
      <alignment horizontal="center" vertical="center"/>
    </xf>
    <xf numFmtId="169" fontId="20" fillId="2" borderId="21" applyAlignment="1" pivotButton="0" quotePrefix="1" xfId="0">
      <alignment horizontal="right" vertical="center"/>
    </xf>
    <xf numFmtId="169" fontId="20" fillId="2" borderId="21" applyAlignment="1" pivotButton="0" quotePrefix="0" xfId="0">
      <alignment vertical="center"/>
    </xf>
    <xf numFmtId="169" fontId="20" fillId="0" borderId="22" applyAlignment="1" pivotButton="0" quotePrefix="0" xfId="0">
      <alignment vertical="center"/>
    </xf>
    <xf numFmtId="167" fontId="20" fillId="0" borderId="19" applyAlignment="1" pivotButton="0" quotePrefix="0" xfId="0">
      <alignment horizontal="center" vertical="center" wrapText="1"/>
    </xf>
    <xf numFmtId="168" fontId="21" fillId="0" borderId="24" applyAlignment="1" pivotButton="0" quotePrefix="0" xfId="0">
      <alignment horizontal="center" vertical="top" wrapText="1"/>
    </xf>
    <xf numFmtId="170" fontId="22" fillId="0" borderId="4" pivotButton="0" quotePrefix="0" xfId="0"/>
    <xf numFmtId="166" fontId="22" fillId="0" borderId="4" pivotButton="0" quotePrefix="0" xfId="1"/>
    <xf numFmtId="166" fontId="23" fillId="0" borderId="4" pivotButton="0" quotePrefix="0" xfId="1"/>
    <xf numFmtId="167" fontId="22" fillId="0" borderId="4" applyAlignment="1" pivotButton="0" quotePrefix="1" xfId="0">
      <alignment horizontal="center"/>
    </xf>
    <xf numFmtId="166" fontId="0" fillId="0" borderId="0" pivotButton="0" quotePrefix="0" xfId="1"/>
    <xf numFmtId="166" fontId="26" fillId="0" borderId="4" applyAlignment="1" pivotButton="0" quotePrefix="0" xfId="1">
      <alignment horizontal="center" vertical="center"/>
    </xf>
    <xf numFmtId="166" fontId="27" fillId="0" borderId="3" pivotButton="0" quotePrefix="0" xfId="1"/>
    <xf numFmtId="167" fontId="22" fillId="0" borderId="4" applyAlignment="1" pivotButton="0" quotePrefix="0" xfId="0">
      <alignment horizontal="center"/>
    </xf>
    <xf numFmtId="166" fontId="26" fillId="0" borderId="4" applyAlignment="1" pivotButton="0" quotePrefix="0" xfId="1">
      <alignment horizontal="center"/>
    </xf>
    <xf numFmtId="166" fontId="2" fillId="0" borderId="0" pivotButton="0" quotePrefix="0" xfId="1"/>
    <xf numFmtId="164" fontId="0" fillId="0" borderId="4" pivotButton="0" quotePrefix="0" xfId="0"/>
    <xf numFmtId="164" fontId="0" fillId="0" borderId="0" pivotButton="0" quotePrefix="0" xfId="0"/>
    <xf numFmtId="170" fontId="22" fillId="8" borderId="4" pivotButton="0" quotePrefix="0" xfId="0"/>
    <xf numFmtId="166" fontId="22" fillId="8" borderId="4" pivotButton="0" quotePrefix="0" xfId="1"/>
    <xf numFmtId="166" fontId="23" fillId="8" borderId="4" pivotButton="0" quotePrefix="0" xfId="1"/>
    <xf numFmtId="167" fontId="22" fillId="8" borderId="4" applyAlignment="1" pivotButton="0" quotePrefix="1" xfId="0">
      <alignment horizontal="center"/>
    </xf>
    <xf numFmtId="167" fontId="0" fillId="0" borderId="4" applyAlignment="1" pivotButton="0" quotePrefix="0" xfId="0">
      <alignment horizontal="center"/>
    </xf>
    <xf numFmtId="168" fontId="0" fillId="0" borderId="4" pivotButton="0" quotePrefix="0" xfId="0"/>
  </cellXfs>
  <cellStyles count="4">
    <cellStyle name="Normal" xfId="0" builtinId="0"/>
    <cellStyle name="Comma" xfId="1" builtinId="3"/>
    <cellStyle name="Normal 2" xfId="2"/>
    <cellStyle name="Percent 2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externalLink" Target="/xl/externalLinks/externalLink1.xml" Id="rId4" /><Relationship Type="http://schemas.openxmlformats.org/officeDocument/2006/relationships/externalLink" Target="/xl/externalLinks/externalLink2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D:\SynologyDrive\SUNSCO%20&#12495;&#12494;&#12452;&#24037;&#22580;\Production%20Manager%20Program\Route%20Master.xlsx" TargetMode="External" Id="rId2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D:\SynologyDrive\SUNSCO%20&#12495;&#12494;&#12452;&#24037;&#22580;\Production%20Manager%20Program\PO.xlsx" TargetMode="External" Id="rId2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route"/>
      <sheetName val="Item"/>
      <sheetName val="Special"/>
      <sheetName val="Route Master"/>
    </sheetNames>
    <sheetDataSet>
      <sheetData sheetId="0">
        <row r="3">
          <cell r="E3" t="str">
            <v>|0200220139|12.70|0.00|1.600|0.0005490NBC</v>
          </cell>
          <cell r="F3">
            <v>0.438</v>
          </cell>
          <cell r="H3" t="str">
            <v>-</v>
          </cell>
          <cell r="J3" t="b">
            <v>1</v>
          </cell>
          <cell r="K3" t="b">
            <v>1</v>
          </cell>
          <cell r="L3">
            <v>734</v>
          </cell>
          <cell r="M3">
            <v>56</v>
          </cell>
          <cell r="O3" t="str">
            <v>C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21.53846153846154</v>
          </cell>
          <cell r="AY3">
            <v>73.84615384615384</v>
          </cell>
          <cell r="AZ3">
            <v>104.61538461538461</v>
          </cell>
          <cell r="BA3">
            <v>58.46153846153846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 t="str">
            <v> </v>
          </cell>
          <cell r="BJ3">
            <v>73.84615384615384</v>
          </cell>
          <cell r="BK3" t="str"/>
          <cell r="BL3" t="str"/>
        </row>
        <row r="4">
          <cell r="E4" t="str">
            <v>|0200220139|12.70|0.00|1.600|0.0005490NBC</v>
          </cell>
          <cell r="F4">
            <v>0.438</v>
          </cell>
          <cell r="H4" t="str">
            <v>-</v>
          </cell>
          <cell r="J4" t="b">
            <v>1</v>
          </cell>
          <cell r="K4" t="b">
            <v>1</v>
          </cell>
          <cell r="L4">
            <v>271</v>
          </cell>
          <cell r="M4">
            <v>271</v>
          </cell>
          <cell r="O4" t="str">
            <v>P/E</v>
          </cell>
          <cell r="P4" t="str"/>
          <cell r="Q4" t="str"/>
          <cell r="R4" t="str"/>
          <cell r="S4" t="str"/>
          <cell r="T4" t="str"/>
          <cell r="U4" t="str"/>
          <cell r="V4" t="str"/>
          <cell r="W4" t="str"/>
          <cell r="X4" t="str"/>
          <cell r="Y4" t="str"/>
          <cell r="Z4" t="str"/>
          <cell r="AA4" t="str"/>
          <cell r="AB4" t="str"/>
          <cell r="AC4" t="str"/>
          <cell r="AD4" t="str"/>
          <cell r="AE4" t="str"/>
          <cell r="AF4" t="str"/>
          <cell r="AG4" t="str"/>
          <cell r="AH4" t="str"/>
          <cell r="AI4" t="str"/>
          <cell r="AJ4" t="str"/>
          <cell r="AK4" t="str"/>
          <cell r="AL4" t="str"/>
          <cell r="AM4" t="str"/>
          <cell r="AN4" t="str"/>
          <cell r="AO4" t="str"/>
          <cell r="AP4" t="str"/>
          <cell r="AQ4" t="str"/>
          <cell r="AR4" t="str"/>
          <cell r="AS4" t="str"/>
          <cell r="AT4" t="str"/>
          <cell r="AU4" t="str"/>
          <cell r="AV4" t="str"/>
          <cell r="AW4" t="str"/>
          <cell r="AX4" t="str"/>
          <cell r="AY4" t="str"/>
          <cell r="AZ4" t="str"/>
          <cell r="BA4" t="str"/>
          <cell r="BB4" t="str"/>
          <cell r="BC4" t="str"/>
          <cell r="BD4" t="str"/>
          <cell r="BE4" t="str"/>
          <cell r="BF4" t="str"/>
          <cell r="BG4" t="str"/>
          <cell r="BH4" t="str"/>
          <cell r="BI4" t="str">
            <v> </v>
          </cell>
          <cell r="BJ4">
            <v>0</v>
          </cell>
          <cell r="BK4" t="str"/>
          <cell r="BL4" t="str"/>
        </row>
        <row r="5">
          <cell r="E5" t="str">
            <v>|0200220139|12.70|0.00|2.000|0.0004870NBC</v>
          </cell>
          <cell r="F5">
            <v>0.52800000000000002</v>
          </cell>
          <cell r="H5" t="str">
            <v>-</v>
          </cell>
          <cell r="J5" t="b">
            <v>1</v>
          </cell>
          <cell r="K5" t="b">
            <v>1</v>
          </cell>
          <cell r="L5">
            <v>902</v>
          </cell>
          <cell r="M5">
            <v>53</v>
          </cell>
          <cell r="O5" t="str">
            <v>C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2.9411764705882355</v>
          </cell>
          <cell r="AY5">
            <v>0</v>
          </cell>
          <cell r="AZ5">
            <v>0</v>
          </cell>
          <cell r="BA5">
            <v>2.7647058823529411</v>
          </cell>
          <cell r="BB5">
            <v>14.705882352941176</v>
          </cell>
          <cell r="BC5">
            <v>2.9411764705882355</v>
          </cell>
          <cell r="BD5">
            <v>35.294117647058826</v>
          </cell>
          <cell r="BE5">
            <v>14.705882352941176</v>
          </cell>
          <cell r="BF5">
            <v>8.8235294117647065</v>
          </cell>
          <cell r="BG5">
            <v>2.9411764705882355</v>
          </cell>
          <cell r="BH5">
            <v>11.764705882352942</v>
          </cell>
          <cell r="BI5" t="str">
            <v> </v>
          </cell>
          <cell r="BJ5">
            <v>0</v>
          </cell>
          <cell r="BK5" t="str"/>
          <cell r="BL5" t="str"/>
        </row>
        <row r="6">
          <cell r="E6" t="str">
            <v>|0200220139|12.70|0.00|2.000|0.0004870NBC</v>
          </cell>
          <cell r="F6">
            <v>0.52800000000000002</v>
          </cell>
          <cell r="H6" t="str">
            <v>-</v>
          </cell>
          <cell r="J6" t="b">
            <v>1</v>
          </cell>
          <cell r="K6" t="b">
            <v>1</v>
          </cell>
          <cell r="L6">
            <v>0</v>
          </cell>
          <cell r="M6">
            <v>0</v>
          </cell>
          <cell r="O6" t="str">
            <v>C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8.3333333333333339</v>
          </cell>
          <cell r="BA6">
            <v>8.3333333333333339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 t="str">
            <v> </v>
          </cell>
          <cell r="BJ6">
            <v>0</v>
          </cell>
          <cell r="BK6" t="str"/>
          <cell r="BL6" t="str"/>
        </row>
        <row r="7">
          <cell r="E7" t="str">
            <v>|0200220139|12.70|0.00|2.000|0.0004870NBC</v>
          </cell>
          <cell r="F7">
            <v>0.52800000000000002</v>
          </cell>
          <cell r="H7" t="str">
            <v>-</v>
          </cell>
          <cell r="J7" t="b">
            <v>1</v>
          </cell>
          <cell r="K7" t="b">
            <v>1</v>
          </cell>
          <cell r="L7">
            <v>933</v>
          </cell>
          <cell r="M7">
            <v>933</v>
          </cell>
          <cell r="O7" t="str">
            <v>P/E</v>
          </cell>
          <cell r="P7" t="str"/>
          <cell r="Q7" t="str"/>
          <cell r="R7" t="str"/>
          <cell r="S7" t="str"/>
          <cell r="T7" t="str"/>
          <cell r="U7" t="str"/>
          <cell r="V7" t="str"/>
          <cell r="W7" t="str"/>
          <cell r="X7" t="str"/>
          <cell r="Y7" t="str"/>
          <cell r="Z7" t="str"/>
          <cell r="AA7" t="str"/>
          <cell r="AB7" t="str"/>
          <cell r="AC7" t="str"/>
          <cell r="AD7" t="str"/>
          <cell r="AE7" t="str"/>
          <cell r="AF7" t="str"/>
          <cell r="AG7" t="str"/>
          <cell r="AH7" t="str"/>
          <cell r="AI7" t="str"/>
          <cell r="AJ7" t="str"/>
          <cell r="AK7" t="str"/>
          <cell r="AL7" t="str"/>
          <cell r="AM7" t="str"/>
          <cell r="AN7" t="str"/>
          <cell r="AO7" t="str"/>
          <cell r="AP7" t="str"/>
          <cell r="AQ7" t="str"/>
          <cell r="AR7" t="str"/>
          <cell r="AS7" t="str"/>
          <cell r="AT7" t="str"/>
          <cell r="AU7" t="str"/>
          <cell r="AV7" t="str"/>
          <cell r="AW7" t="str"/>
          <cell r="AX7" t="str"/>
          <cell r="AY7" t="str"/>
          <cell r="AZ7" t="str"/>
          <cell r="BA7" t="str"/>
          <cell r="BB7" t="str"/>
          <cell r="BC7" t="str"/>
          <cell r="BD7" t="str"/>
          <cell r="BE7" t="str"/>
          <cell r="BF7" t="str"/>
          <cell r="BG7" t="str"/>
          <cell r="BH7" t="str"/>
          <cell r="BI7" t="str">
            <v> </v>
          </cell>
          <cell r="BJ7">
            <v>0</v>
          </cell>
          <cell r="BK7" t="str"/>
          <cell r="BL7" t="str"/>
        </row>
        <row r="8">
          <cell r="E8" t="str">
            <v>|0200220103|13.80|0.00|1.600|0.0004525NBC</v>
          </cell>
          <cell r="F8">
            <v>0.48099999999999998</v>
          </cell>
          <cell r="H8" t="str">
            <v>-</v>
          </cell>
          <cell r="J8" t="b">
            <v>1</v>
          </cell>
          <cell r="K8" t="b">
            <v>1</v>
          </cell>
          <cell r="L8">
            <v>240</v>
          </cell>
          <cell r="M8">
            <v>6</v>
          </cell>
          <cell r="O8" t="str">
            <v>C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1.3157894736842106</v>
          </cell>
          <cell r="AY8">
            <v>0</v>
          </cell>
          <cell r="AZ8">
            <v>1.3157894736842106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 t="str">
            <v> </v>
          </cell>
          <cell r="BJ8">
            <v>0</v>
          </cell>
          <cell r="BK8" t="str"/>
          <cell r="BL8" t="str"/>
        </row>
        <row r="9">
          <cell r="E9" t="str">
            <v>|0200230120|15.90|0.00|1.200|0.0005591NBC</v>
          </cell>
          <cell r="F9">
            <v>0.435</v>
          </cell>
          <cell r="H9" t="str">
            <v>-</v>
          </cell>
          <cell r="J9" t="b">
            <v>1</v>
          </cell>
          <cell r="K9" t="b">
            <v>1</v>
          </cell>
          <cell r="L9">
            <v>3269</v>
          </cell>
          <cell r="M9">
            <v>149</v>
          </cell>
          <cell r="O9" t="str">
            <v>C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218.18181818181819</v>
          </cell>
          <cell r="AY9">
            <v>122.59090909090909</v>
          </cell>
          <cell r="AZ9">
            <v>137.81818181818181</v>
          </cell>
          <cell r="BA9">
            <v>101.81818181818181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 t="str">
            <v> </v>
          </cell>
          <cell r="BJ9">
            <v>122.59090909090909</v>
          </cell>
          <cell r="BK9" t="str"/>
          <cell r="BL9" t="str"/>
        </row>
        <row r="10">
          <cell r="E10" t="str">
            <v>|0200230120|15.90|0.00|1.200|0.0005591NBC</v>
          </cell>
          <cell r="F10">
            <v>0.435</v>
          </cell>
          <cell r="H10" t="str">
            <v>-</v>
          </cell>
          <cell r="J10" t="b">
            <v>1</v>
          </cell>
          <cell r="K10" t="b">
            <v>1</v>
          </cell>
          <cell r="L10">
            <v>2131</v>
          </cell>
          <cell r="M10">
            <v>107</v>
          </cell>
          <cell r="O10" t="str">
            <v>C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184.5</v>
          </cell>
          <cell r="AY10">
            <v>99.3</v>
          </cell>
          <cell r="AZ10">
            <v>247.5</v>
          </cell>
          <cell r="BA10">
            <v>173.5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 t="str">
            <v> </v>
          </cell>
          <cell r="BJ10">
            <v>99.3</v>
          </cell>
          <cell r="BK10" t="str"/>
          <cell r="BL10" t="str"/>
        </row>
        <row r="11">
          <cell r="E11" t="str">
            <v>|0200230120|15.90|0.00|1.200|0.0005591NBC</v>
          </cell>
          <cell r="F11">
            <v>0.435</v>
          </cell>
          <cell r="H11" t="str">
            <v>-</v>
          </cell>
          <cell r="J11" t="b">
            <v>1</v>
          </cell>
          <cell r="K11" t="b">
            <v>1</v>
          </cell>
          <cell r="L11">
            <v>2213</v>
          </cell>
          <cell r="M11">
            <v>2213</v>
          </cell>
          <cell r="O11" t="str">
            <v>P/E</v>
          </cell>
          <cell r="P11" t="str"/>
          <cell r="Q11" t="str"/>
          <cell r="R11" t="str"/>
          <cell r="S11" t="str"/>
          <cell r="T11" t="str"/>
          <cell r="U11" t="str"/>
          <cell r="V11" t="str"/>
          <cell r="W11" t="str"/>
          <cell r="X11" t="str"/>
          <cell r="Y11" t="str"/>
          <cell r="Z11" t="str"/>
          <cell r="AA11" t="str"/>
          <cell r="AB11" t="str"/>
          <cell r="AC11" t="str"/>
          <cell r="AD11" t="str"/>
          <cell r="AE11" t="str"/>
          <cell r="AF11" t="str"/>
          <cell r="AG11" t="str"/>
          <cell r="AH11" t="str"/>
          <cell r="AI11" t="str"/>
          <cell r="AJ11" t="str"/>
          <cell r="AK11" t="str"/>
          <cell r="AL11" t="str"/>
          <cell r="AM11" t="str"/>
          <cell r="AN11" t="str"/>
          <cell r="AO11" t="str"/>
          <cell r="AP11" t="str"/>
          <cell r="AQ11" t="str"/>
          <cell r="AR11" t="str"/>
          <cell r="AS11" t="str"/>
          <cell r="AT11" t="str"/>
          <cell r="AU11" t="str"/>
          <cell r="AV11" t="str"/>
          <cell r="AW11" t="str"/>
          <cell r="AX11" t="str"/>
          <cell r="AY11" t="str"/>
          <cell r="AZ11" t="str"/>
          <cell r="BA11" t="str"/>
          <cell r="BB11" t="str"/>
          <cell r="BC11" t="str"/>
          <cell r="BD11" t="str"/>
          <cell r="BE11" t="str"/>
          <cell r="BF11" t="str"/>
          <cell r="BG11" t="str"/>
          <cell r="BH11" t="str"/>
          <cell r="BI11" t="str">
            <v> </v>
          </cell>
          <cell r="BJ11">
            <v>0</v>
          </cell>
          <cell r="BK11" t="str"/>
          <cell r="BL11" t="str"/>
        </row>
        <row r="12">
          <cell r="E12" t="str">
            <v>|0200220139|15.90|0.00|1.600|0.0005503NBC</v>
          </cell>
          <cell r="F12">
            <v>0.56399999999999995</v>
          </cell>
          <cell r="H12" t="str">
            <v>-</v>
          </cell>
          <cell r="J12" t="b">
            <v>1</v>
          </cell>
          <cell r="K12" t="b">
            <v>1</v>
          </cell>
          <cell r="L12">
            <v>51</v>
          </cell>
          <cell r="M12">
            <v>1</v>
          </cell>
          <cell r="O12" t="str">
            <v>C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0.2</v>
          </cell>
          <cell r="AY12">
            <v>0</v>
          </cell>
          <cell r="AZ12">
            <v>0</v>
          </cell>
          <cell r="BA12">
            <v>0.2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 t="str">
            <v> </v>
          </cell>
          <cell r="BJ12">
            <v>0</v>
          </cell>
          <cell r="BK12" t="str"/>
          <cell r="BL12" t="str"/>
        </row>
        <row r="13">
          <cell r="E13" t="str">
            <v>|0200220139|15.90|0.00|1.600|0.0005503NBC</v>
          </cell>
          <cell r="F13">
            <v>0.56399999999999995</v>
          </cell>
          <cell r="H13" t="str">
            <v>-</v>
          </cell>
          <cell r="J13" t="b">
            <v>1</v>
          </cell>
          <cell r="K13" t="b">
            <v>1</v>
          </cell>
          <cell r="L13">
            <v>2027</v>
          </cell>
          <cell r="M13">
            <v>44</v>
          </cell>
          <cell r="O13" t="str">
            <v>C</v>
          </cell>
          <cell r="P13">
            <v>2.1739130434782608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2.1739130434782608</v>
          </cell>
          <cell r="AW13">
            <v>0</v>
          </cell>
          <cell r="AX13">
            <v>22.782608695652176</v>
          </cell>
          <cell r="AY13">
            <v>37.391304347826086</v>
          </cell>
          <cell r="AZ13">
            <v>21.065217391304348</v>
          </cell>
          <cell r="BA13">
            <v>35.869565217391305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 t="str">
            <v> </v>
          </cell>
          <cell r="BJ13">
            <v>39.565217391304344</v>
          </cell>
          <cell r="BK13" t="str"/>
          <cell r="BL13" t="str"/>
        </row>
        <row r="14">
          <cell r="E14" t="str">
            <v>|0200220139|15.90|0.00|1.600|0.0005503NBC</v>
          </cell>
          <cell r="F14">
            <v>0.56399999999999995</v>
          </cell>
          <cell r="H14" t="str">
            <v>-</v>
          </cell>
          <cell r="J14" t="b">
            <v>1</v>
          </cell>
          <cell r="K14" t="b">
            <v>1</v>
          </cell>
          <cell r="L14">
            <v>20</v>
          </cell>
          <cell r="M14">
            <v>0</v>
          </cell>
          <cell r="O14" t="str">
            <v>C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0.66666666666666663</v>
          </cell>
          <cell r="AY14">
            <v>0</v>
          </cell>
          <cell r="AZ14">
            <v>0</v>
          </cell>
          <cell r="BA14">
            <v>0.66666666666666663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 t="str">
            <v> </v>
          </cell>
          <cell r="BJ14">
            <v>0</v>
          </cell>
          <cell r="BK14" t="str"/>
          <cell r="BL14" t="str"/>
        </row>
        <row r="15">
          <cell r="E15" t="str">
            <v>|0200220139|15.90|0.00|1.600|0.0005503NBC</v>
          </cell>
          <cell r="F15">
            <v>0.56399999999999995</v>
          </cell>
          <cell r="H15" t="str">
            <v>-</v>
          </cell>
          <cell r="J15" t="b">
            <v>1</v>
          </cell>
          <cell r="K15" t="b">
            <v>1</v>
          </cell>
          <cell r="L15">
            <v>14</v>
          </cell>
          <cell r="M15">
            <v>0</v>
          </cell>
          <cell r="O15" t="str">
            <v>C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0.48780487804878048</v>
          </cell>
          <cell r="AY15">
            <v>0.48780487804878048</v>
          </cell>
          <cell r="AZ15">
            <v>0</v>
          </cell>
          <cell r="BA15">
            <v>0.48780487804878048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 t="str">
            <v> </v>
          </cell>
          <cell r="BJ15">
            <v>0.48780487804878048</v>
          </cell>
          <cell r="BK15" t="str"/>
          <cell r="BL15" t="str"/>
        </row>
        <row r="16">
          <cell r="E16" t="str">
            <v>|0200220139|15.90|0.00|1.600|0.0005503NBC</v>
          </cell>
          <cell r="F16">
            <v>0.56399999999999995</v>
          </cell>
          <cell r="H16" t="str">
            <v>-</v>
          </cell>
          <cell r="J16" t="b">
            <v>1</v>
          </cell>
          <cell r="K16" t="b">
            <v>1</v>
          </cell>
          <cell r="L16">
            <v>176</v>
          </cell>
          <cell r="M16">
            <v>176</v>
          </cell>
          <cell r="O16" t="str">
            <v>P/E</v>
          </cell>
          <cell r="P16" t="str"/>
          <cell r="Q16" t="str"/>
          <cell r="R16" t="str"/>
          <cell r="S16" t="str"/>
          <cell r="T16" t="str"/>
          <cell r="U16" t="str"/>
          <cell r="V16" t="str"/>
          <cell r="W16" t="str"/>
          <cell r="X16" t="str"/>
          <cell r="Y16" t="str"/>
          <cell r="Z16" t="str"/>
          <cell r="AA16" t="str"/>
          <cell r="AB16" t="str"/>
          <cell r="AC16" t="str"/>
          <cell r="AD16" t="str"/>
          <cell r="AE16" t="str"/>
          <cell r="AF16" t="str"/>
          <cell r="AG16" t="str"/>
          <cell r="AH16" t="str"/>
          <cell r="AI16" t="str"/>
          <cell r="AJ16" t="str"/>
          <cell r="AK16" t="str"/>
          <cell r="AL16" t="str"/>
          <cell r="AM16" t="str"/>
          <cell r="AN16" t="str"/>
          <cell r="AO16" t="str"/>
          <cell r="AP16" t="str"/>
          <cell r="AQ16" t="str"/>
          <cell r="AR16" t="str"/>
          <cell r="AS16" t="str"/>
          <cell r="AT16" t="str"/>
          <cell r="AU16" t="str"/>
          <cell r="AV16" t="str"/>
          <cell r="AW16" t="str"/>
          <cell r="AX16" t="str"/>
          <cell r="AY16" t="str"/>
          <cell r="AZ16" t="str"/>
          <cell r="BA16" t="str"/>
          <cell r="BB16" t="str"/>
          <cell r="BC16" t="str"/>
          <cell r="BD16" t="str"/>
          <cell r="BE16" t="str"/>
          <cell r="BF16" t="str"/>
          <cell r="BG16" t="str"/>
          <cell r="BH16" t="str"/>
          <cell r="BI16" t="str">
            <v> </v>
          </cell>
          <cell r="BJ16">
            <v>0</v>
          </cell>
          <cell r="BK16" t="str"/>
          <cell r="BL16" t="str"/>
        </row>
        <row r="17">
          <cell r="E17" t="str">
            <v>|0200220139|15.90|0.00|1.600|0.0005503NBC</v>
          </cell>
          <cell r="F17">
            <v>0.56399999999999995</v>
          </cell>
          <cell r="H17" t="str">
            <v>-</v>
          </cell>
          <cell r="J17" t="b">
            <v>1</v>
          </cell>
          <cell r="K17" t="b">
            <v>1</v>
          </cell>
          <cell r="L17">
            <v>18</v>
          </cell>
          <cell r="M17">
            <v>0</v>
          </cell>
          <cell r="O17" t="str">
            <v>C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0.5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 t="str">
            <v> </v>
          </cell>
          <cell r="BJ17">
            <v>0</v>
          </cell>
          <cell r="BK17" t="str"/>
          <cell r="BL17" t="str"/>
        </row>
        <row r="18">
          <cell r="E18" t="str">
            <v>|0200220139|15.90|0.00|1.600|0.0005503NBC</v>
          </cell>
          <cell r="F18">
            <v>0.56399999999999995</v>
          </cell>
          <cell r="H18" t="str">
            <v>-</v>
          </cell>
          <cell r="J18" t="b">
            <v>1</v>
          </cell>
          <cell r="K18" t="b">
            <v>1</v>
          </cell>
          <cell r="L18">
            <v>3</v>
          </cell>
          <cell r="M18">
            <v>0</v>
          </cell>
          <cell r="O18" t="str">
            <v>C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 t="str">
            <v> </v>
          </cell>
          <cell r="BJ18">
            <v>0</v>
          </cell>
          <cell r="BK18" t="str"/>
          <cell r="BL18" t="str"/>
        </row>
        <row r="19">
          <cell r="E19" t="str">
            <v>|0200220139|15.90|0.00|1.600|0.0005503NBC</v>
          </cell>
          <cell r="F19">
            <v>0.56399999999999995</v>
          </cell>
          <cell r="H19" t="str">
            <v>-</v>
          </cell>
          <cell r="J19" t="b">
            <v>1</v>
          </cell>
          <cell r="K19" t="b">
            <v>1</v>
          </cell>
          <cell r="L19">
            <v>2069</v>
          </cell>
          <cell r="M19">
            <v>33</v>
          </cell>
          <cell r="O19" t="str">
            <v>C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13.619047619047619</v>
          </cell>
          <cell r="AY19">
            <v>27.301587301587301</v>
          </cell>
          <cell r="AZ19">
            <v>15.380952380952381</v>
          </cell>
          <cell r="BA19">
            <v>26.19047619047619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 t="str">
            <v> </v>
          </cell>
          <cell r="BJ19">
            <v>27.301587301587301</v>
          </cell>
          <cell r="BK19" t="str"/>
          <cell r="BL19" t="str"/>
        </row>
        <row r="20">
          <cell r="E20" t="str">
            <v>|0200220139|15.90|0.00|2.300|0.0006049NBC</v>
          </cell>
          <cell r="F20">
            <v>0.77100000000000002</v>
          </cell>
          <cell r="H20" t="str">
            <v>-</v>
          </cell>
          <cell r="J20" t="b">
            <v>1</v>
          </cell>
          <cell r="K20" t="b">
            <v>1</v>
          </cell>
          <cell r="L20">
            <v>683</v>
          </cell>
          <cell r="M20">
            <v>31</v>
          </cell>
          <cell r="O20" t="str">
            <v>C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2.2727272727272729</v>
          </cell>
          <cell r="AY20">
            <v>0</v>
          </cell>
          <cell r="AZ20">
            <v>0</v>
          </cell>
          <cell r="BA20">
            <v>2.1363636363636362</v>
          </cell>
          <cell r="BB20">
            <v>11.363636363636363</v>
          </cell>
          <cell r="BC20">
            <v>2.2727272727272729</v>
          </cell>
          <cell r="BD20">
            <v>27.272727272727273</v>
          </cell>
          <cell r="BE20">
            <v>11.363636363636363</v>
          </cell>
          <cell r="BF20">
            <v>6.8181818181818183</v>
          </cell>
          <cell r="BG20">
            <v>2.2727272727272729</v>
          </cell>
          <cell r="BH20">
            <v>9.0909090909090917</v>
          </cell>
          <cell r="BI20" t="str">
            <v> </v>
          </cell>
          <cell r="BJ20">
            <v>0</v>
          </cell>
          <cell r="BK20" t="str"/>
          <cell r="BL20" t="str"/>
        </row>
        <row r="21">
          <cell r="E21" t="str">
            <v>|0200220139|15.90|0.00|2.300|0.0006049NBC</v>
          </cell>
          <cell r="F21">
            <v>0.77100000000000002</v>
          </cell>
          <cell r="H21" t="str">
            <v>-</v>
          </cell>
          <cell r="J21" t="b">
            <v>1</v>
          </cell>
          <cell r="K21" t="b">
            <v>1</v>
          </cell>
          <cell r="L21">
            <v>41</v>
          </cell>
          <cell r="M21">
            <v>41</v>
          </cell>
          <cell r="O21" t="str">
            <v>P/E</v>
          </cell>
          <cell r="P21" t="str"/>
          <cell r="Q21" t="str"/>
          <cell r="R21" t="str"/>
          <cell r="S21" t="str"/>
          <cell r="T21" t="str"/>
          <cell r="U21" t="str"/>
          <cell r="V21" t="str"/>
          <cell r="W21" t="str"/>
          <cell r="X21" t="str"/>
          <cell r="Y21" t="str"/>
          <cell r="Z21" t="str"/>
          <cell r="AA21" t="str"/>
          <cell r="AB21" t="str"/>
          <cell r="AC21" t="str"/>
          <cell r="AD21" t="str"/>
          <cell r="AE21" t="str"/>
          <cell r="AF21" t="str"/>
          <cell r="AG21" t="str"/>
          <cell r="AH21" t="str"/>
          <cell r="AI21" t="str"/>
          <cell r="AJ21" t="str"/>
          <cell r="AK21" t="str"/>
          <cell r="AL21" t="str"/>
          <cell r="AM21" t="str"/>
          <cell r="AN21" t="str"/>
          <cell r="AO21" t="str"/>
          <cell r="AP21" t="str"/>
          <cell r="AQ21" t="str"/>
          <cell r="AR21" t="str"/>
          <cell r="AS21" t="str"/>
          <cell r="AT21" t="str"/>
          <cell r="AU21" t="str"/>
          <cell r="AV21" t="str"/>
          <cell r="AW21" t="str"/>
          <cell r="AX21" t="str"/>
          <cell r="AY21" t="str"/>
          <cell r="AZ21" t="str"/>
          <cell r="BA21" t="str"/>
          <cell r="BB21" t="str"/>
          <cell r="BC21" t="str"/>
          <cell r="BD21" t="str"/>
          <cell r="BE21" t="str"/>
          <cell r="BF21" t="str"/>
          <cell r="BG21" t="str"/>
          <cell r="BH21" t="str"/>
          <cell r="BI21" t="str">
            <v> </v>
          </cell>
          <cell r="BJ21">
            <v>0</v>
          </cell>
          <cell r="BK21" t="str"/>
          <cell r="BL21" t="str"/>
        </row>
        <row r="22">
          <cell r="E22" t="str">
            <v>|0200220139|15.90|0.00|2.000|0.0006066NBC</v>
          </cell>
          <cell r="F22">
            <v>0.68600000000000005</v>
          </cell>
          <cell r="H22" t="str">
            <v>-</v>
          </cell>
          <cell r="J22" t="b">
            <v>1</v>
          </cell>
          <cell r="K22" t="b">
            <v>1</v>
          </cell>
          <cell r="L22">
            <v>3381</v>
          </cell>
          <cell r="M22">
            <v>106</v>
          </cell>
          <cell r="O22" t="str">
            <v>C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4.375</v>
          </cell>
          <cell r="AY22">
            <v>19.46875</v>
          </cell>
          <cell r="AZ22">
            <v>23.65625</v>
          </cell>
          <cell r="BA22">
            <v>31.25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 t="str">
            <v> </v>
          </cell>
          <cell r="BJ22">
            <v>19.46875</v>
          </cell>
          <cell r="BK22" t="str"/>
          <cell r="BL22" t="str"/>
        </row>
        <row r="23">
          <cell r="E23" t="str">
            <v>|0200220139|15.90|0.00|2.000|0.0006066NBC</v>
          </cell>
          <cell r="F23">
            <v>0.68600000000000005</v>
          </cell>
          <cell r="H23" t="str">
            <v>-</v>
          </cell>
          <cell r="J23" t="b">
            <v>1</v>
          </cell>
          <cell r="K23" t="b">
            <v>1</v>
          </cell>
          <cell r="L23">
            <v>5874</v>
          </cell>
          <cell r="M23">
            <v>189</v>
          </cell>
          <cell r="O23" t="str">
            <v>C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12.903225806451612</v>
          </cell>
          <cell r="AY23">
            <v>34.516129032258064</v>
          </cell>
          <cell r="AZ23">
            <v>48.838709677419352</v>
          </cell>
          <cell r="BA23">
            <v>64.516129032258064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 t="str">
            <v> </v>
          </cell>
          <cell r="BJ23">
            <v>34.516129032258064</v>
          </cell>
          <cell r="BK23" t="str"/>
          <cell r="BL23" t="str"/>
        </row>
        <row r="24">
          <cell r="E24" t="str">
            <v>|0200220139|15.90|0.00|2.000|0.0006066NBC</v>
          </cell>
          <cell r="F24">
            <v>0.68600000000000005</v>
          </cell>
          <cell r="H24" t="str">
            <v>-</v>
          </cell>
          <cell r="J24" t="b">
            <v>1</v>
          </cell>
          <cell r="K24" t="b">
            <v>1</v>
          </cell>
          <cell r="L24">
            <v>3327</v>
          </cell>
          <cell r="M24">
            <v>107</v>
          </cell>
          <cell r="O24" t="str">
            <v>C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3.225806451612903</v>
          </cell>
          <cell r="AY24">
            <v>20.483870967741936</v>
          </cell>
          <cell r="AZ24">
            <v>24.419354838709676</v>
          </cell>
          <cell r="BA24">
            <v>32.258064516129032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 t="str">
            <v> </v>
          </cell>
          <cell r="BJ24">
            <v>20.483870967741936</v>
          </cell>
          <cell r="BK24" t="str"/>
          <cell r="BL24" t="str"/>
        </row>
        <row r="25">
          <cell r="E25" t="str">
            <v>|0200220139|15.90|0.00|2.000|0.0006066NBC</v>
          </cell>
          <cell r="F25">
            <v>0.68600000000000005</v>
          </cell>
          <cell r="H25" t="str">
            <v>-</v>
          </cell>
          <cell r="J25" t="b">
            <v>1</v>
          </cell>
          <cell r="K25" t="b">
            <v>1</v>
          </cell>
          <cell r="L25">
            <v>543</v>
          </cell>
          <cell r="M25">
            <v>543</v>
          </cell>
          <cell r="O25" t="str">
            <v>P/E</v>
          </cell>
          <cell r="P25" t="str"/>
          <cell r="Q25" t="str"/>
          <cell r="R25" t="str"/>
          <cell r="S25" t="str"/>
          <cell r="T25" t="str"/>
          <cell r="U25" t="str"/>
          <cell r="V25" t="str"/>
          <cell r="W25" t="str"/>
          <cell r="X25" t="str"/>
          <cell r="Y25" t="str"/>
          <cell r="Z25" t="str"/>
          <cell r="AA25" t="str"/>
          <cell r="AB25" t="str"/>
          <cell r="AC25" t="str"/>
          <cell r="AD25" t="str"/>
          <cell r="AE25" t="str"/>
          <cell r="AF25" t="str"/>
          <cell r="AG25" t="str"/>
          <cell r="AH25" t="str"/>
          <cell r="AI25" t="str"/>
          <cell r="AJ25" t="str"/>
          <cell r="AK25" t="str"/>
          <cell r="AL25" t="str"/>
          <cell r="AM25" t="str"/>
          <cell r="AN25" t="str"/>
          <cell r="AO25" t="str"/>
          <cell r="AP25" t="str"/>
          <cell r="AQ25" t="str"/>
          <cell r="AR25" t="str"/>
          <cell r="AS25" t="str"/>
          <cell r="AT25" t="str"/>
          <cell r="AU25" t="str"/>
          <cell r="AV25" t="str"/>
          <cell r="AW25" t="str"/>
          <cell r="AX25" t="str"/>
          <cell r="AY25" t="str"/>
          <cell r="AZ25" t="str"/>
          <cell r="BA25" t="str"/>
          <cell r="BB25" t="str"/>
          <cell r="BC25" t="str"/>
          <cell r="BD25" t="str"/>
          <cell r="BE25" t="str"/>
          <cell r="BF25" t="str"/>
          <cell r="BG25" t="str"/>
          <cell r="BH25" t="str"/>
          <cell r="BI25" t="str">
            <v> </v>
          </cell>
          <cell r="BJ25">
            <v>0</v>
          </cell>
          <cell r="BK25" t="str"/>
          <cell r="BL25" t="str"/>
        </row>
        <row r="26">
          <cell r="E26" t="str">
            <v>|0200230120|19.10|0.00|1.200|0.0006119NBC</v>
          </cell>
          <cell r="F26">
            <v>0.53</v>
          </cell>
          <cell r="H26" t="str">
            <v>-</v>
          </cell>
          <cell r="J26" t="b">
            <v>1</v>
          </cell>
          <cell r="K26" t="b">
            <v>1</v>
          </cell>
          <cell r="L26">
            <v>200</v>
          </cell>
          <cell r="M26">
            <v>14</v>
          </cell>
          <cell r="O26" t="str">
            <v>C</v>
          </cell>
          <cell r="P26">
            <v>7.1428571428571432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7.1428571428571432</v>
          </cell>
          <cell r="AW26">
            <v>0</v>
          </cell>
          <cell r="AX26">
            <v>7.1428571428571432</v>
          </cell>
          <cell r="AY26">
            <v>7.1428571428571432</v>
          </cell>
          <cell r="AZ26">
            <v>14.285714285714286</v>
          </cell>
          <cell r="BA26">
            <v>7.1428571428571432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 t="str">
            <v> </v>
          </cell>
          <cell r="BJ26">
            <v>14.285714285714286</v>
          </cell>
          <cell r="BK26" t="str"/>
          <cell r="BL26" t="str"/>
        </row>
        <row r="27">
          <cell r="E27" t="str">
            <v>|0200230120|19.10|0.00|1.200|0.0006119NBC</v>
          </cell>
          <cell r="F27">
            <v>0.53</v>
          </cell>
          <cell r="H27" t="str">
            <v>-</v>
          </cell>
          <cell r="J27" t="b">
            <v>1</v>
          </cell>
          <cell r="K27" t="b">
            <v>1</v>
          </cell>
          <cell r="L27">
            <v>118</v>
          </cell>
          <cell r="M27">
            <v>118</v>
          </cell>
          <cell r="O27" t="str">
            <v>P/E</v>
          </cell>
          <cell r="P27" t="str"/>
          <cell r="Q27" t="str"/>
          <cell r="R27" t="str"/>
          <cell r="S27" t="str"/>
          <cell r="T27" t="str"/>
          <cell r="U27" t="str"/>
          <cell r="V27" t="str"/>
          <cell r="W27" t="str"/>
          <cell r="X27" t="str"/>
          <cell r="Y27" t="str"/>
          <cell r="Z27" t="str"/>
          <cell r="AA27" t="str"/>
          <cell r="AB27" t="str"/>
          <cell r="AC27" t="str"/>
          <cell r="AD27" t="str"/>
          <cell r="AE27" t="str"/>
          <cell r="AF27" t="str"/>
          <cell r="AG27" t="str"/>
          <cell r="AH27" t="str"/>
          <cell r="AI27" t="str"/>
          <cell r="AJ27" t="str"/>
          <cell r="AK27" t="str"/>
          <cell r="AL27" t="str"/>
          <cell r="AM27" t="str"/>
          <cell r="AN27" t="str"/>
          <cell r="AO27" t="str"/>
          <cell r="AP27" t="str"/>
          <cell r="AQ27" t="str"/>
          <cell r="AR27" t="str"/>
          <cell r="AS27" t="str"/>
          <cell r="AT27" t="str"/>
          <cell r="AU27" t="str"/>
          <cell r="AV27" t="str"/>
          <cell r="AW27" t="str"/>
          <cell r="AX27" t="str"/>
          <cell r="AY27" t="str"/>
          <cell r="AZ27" t="str"/>
          <cell r="BA27" t="str"/>
          <cell r="BB27" t="str"/>
          <cell r="BC27" t="str"/>
          <cell r="BD27" t="str"/>
          <cell r="BE27" t="str"/>
          <cell r="BF27" t="str"/>
          <cell r="BG27" t="str"/>
          <cell r="BH27" t="str"/>
          <cell r="BI27" t="str">
            <v> </v>
          </cell>
          <cell r="BJ27">
            <v>0</v>
          </cell>
          <cell r="BK27" t="str"/>
          <cell r="BL27" t="str"/>
        </row>
        <row r="28">
          <cell r="E28" t="str">
            <v>|0200220139|19.10|0.00|1.400|0.0005571NBC</v>
          </cell>
          <cell r="F28">
            <v>0.61099999999999999</v>
          </cell>
          <cell r="H28" t="str">
            <v>-</v>
          </cell>
          <cell r="J28" t="b">
            <v>1</v>
          </cell>
          <cell r="K28" t="b">
            <v>1</v>
          </cell>
          <cell r="L28">
            <v>1628</v>
          </cell>
          <cell r="M28">
            <v>86</v>
          </cell>
          <cell r="O28" t="str">
            <v>C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33.684210526315788</v>
          </cell>
          <cell r="AY28">
            <v>69.368421052631575</v>
          </cell>
          <cell r="AZ28">
            <v>37.631578947368418</v>
          </cell>
          <cell r="BA28">
            <v>89.263157894736835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 t="str">
            <v> </v>
          </cell>
          <cell r="BJ28">
            <v>69.368421052631575</v>
          </cell>
          <cell r="BK28" t="str"/>
          <cell r="BL28" t="str"/>
        </row>
        <row r="29">
          <cell r="E29" t="str">
            <v>|0200220139|19.10|0.00|1.400|0.0005571NBC</v>
          </cell>
          <cell r="F29">
            <v>0.61099999999999999</v>
          </cell>
          <cell r="H29" t="str">
            <v>-</v>
          </cell>
          <cell r="J29" t="b">
            <v>1</v>
          </cell>
          <cell r="K29" t="b">
            <v>1</v>
          </cell>
          <cell r="L29">
            <v>252</v>
          </cell>
          <cell r="M29">
            <v>252</v>
          </cell>
          <cell r="O29" t="str">
            <v>P/E</v>
          </cell>
          <cell r="P29" t="str"/>
          <cell r="Q29" t="str"/>
          <cell r="R29" t="str"/>
          <cell r="S29" t="str"/>
          <cell r="T29" t="str"/>
          <cell r="U29" t="str"/>
          <cell r="V29" t="str"/>
          <cell r="W29" t="str"/>
          <cell r="X29" t="str"/>
          <cell r="Y29" t="str"/>
          <cell r="Z29" t="str"/>
          <cell r="AA29" t="str"/>
          <cell r="AB29" t="str"/>
          <cell r="AC29" t="str"/>
          <cell r="AD29" t="str"/>
          <cell r="AE29" t="str"/>
          <cell r="AF29" t="str"/>
          <cell r="AG29" t="str"/>
          <cell r="AH29" t="str"/>
          <cell r="AI29" t="str"/>
          <cell r="AJ29" t="str"/>
          <cell r="AK29" t="str"/>
          <cell r="AL29" t="str"/>
          <cell r="AM29" t="str"/>
          <cell r="AN29" t="str"/>
          <cell r="AO29" t="str"/>
          <cell r="AP29" t="str"/>
          <cell r="AQ29" t="str"/>
          <cell r="AR29" t="str"/>
          <cell r="AS29" t="str"/>
          <cell r="AT29" t="str"/>
          <cell r="AU29" t="str"/>
          <cell r="AV29" t="str"/>
          <cell r="AW29" t="str"/>
          <cell r="AX29" t="str"/>
          <cell r="AY29" t="str"/>
          <cell r="AZ29" t="str"/>
          <cell r="BA29" t="str"/>
          <cell r="BB29" t="str"/>
          <cell r="BC29" t="str"/>
          <cell r="BD29" t="str"/>
          <cell r="BE29" t="str"/>
          <cell r="BF29" t="str"/>
          <cell r="BG29" t="str"/>
          <cell r="BH29" t="str"/>
          <cell r="BI29" t="str">
            <v> </v>
          </cell>
          <cell r="BJ29">
            <v>0</v>
          </cell>
          <cell r="BK29" t="str"/>
          <cell r="BL29" t="str"/>
        </row>
        <row r="30">
          <cell r="E30" t="str">
            <v>|0200230120|19.10|0.00|1.000|0.0005800NBC</v>
          </cell>
          <cell r="F30">
            <v>0.44600000000000001</v>
          </cell>
          <cell r="H30" t="str">
            <v>-</v>
          </cell>
          <cell r="J30" t="b">
            <v>1</v>
          </cell>
          <cell r="K30" t="b">
            <v>1</v>
          </cell>
          <cell r="L30">
            <v>338</v>
          </cell>
          <cell r="M30">
            <v>338</v>
          </cell>
          <cell r="O30" t="str">
            <v>P/E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40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169</v>
          </cell>
          <cell r="AU30">
            <v>0</v>
          </cell>
          <cell r="AV30">
            <v>209</v>
          </cell>
          <cell r="AW30">
            <v>0</v>
          </cell>
          <cell r="AX30">
            <v>145</v>
          </cell>
          <cell r="AY30">
            <v>89</v>
          </cell>
          <cell r="AZ30">
            <v>75</v>
          </cell>
          <cell r="BA30">
            <v>43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 t="str">
            <v> </v>
          </cell>
          <cell r="BJ30">
            <v>298</v>
          </cell>
          <cell r="BK30" t="str"/>
          <cell r="BL30" t="str"/>
        </row>
        <row r="31">
          <cell r="E31" t="str">
            <v>|0200230119|22.20|0.00|1.200|0.0005670IBC</v>
          </cell>
          <cell r="F31">
            <v>0.621</v>
          </cell>
          <cell r="H31" t="str">
            <v>-</v>
          </cell>
          <cell r="J31" t="b">
            <v>1</v>
          </cell>
          <cell r="K31" t="b">
            <v>1</v>
          </cell>
          <cell r="L31">
            <v>169</v>
          </cell>
          <cell r="M31">
            <v>169</v>
          </cell>
          <cell r="O31" t="str">
            <v>P/E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12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20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120</v>
          </cell>
          <cell r="AU31">
            <v>0</v>
          </cell>
          <cell r="AV31">
            <v>152</v>
          </cell>
          <cell r="AW31">
            <v>0</v>
          </cell>
          <cell r="AX31">
            <v>197</v>
          </cell>
          <cell r="AY31">
            <v>92</v>
          </cell>
          <cell r="AZ31">
            <v>0</v>
          </cell>
          <cell r="BA31">
            <v>116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 t="str">
            <v> </v>
          </cell>
          <cell r="BJ31">
            <v>244</v>
          </cell>
          <cell r="BK31" t="str"/>
          <cell r="BL31" t="str"/>
        </row>
        <row r="32">
          <cell r="E32" t="str">
            <v>|0200230119|22.20|0.00|1.200|0.0005800IBC</v>
          </cell>
          <cell r="F32">
            <v>0.621</v>
          </cell>
          <cell r="H32" t="str">
            <v>-</v>
          </cell>
          <cell r="J32" t="b">
            <v>1</v>
          </cell>
          <cell r="K32" t="b">
            <v>1</v>
          </cell>
          <cell r="L32">
            <v>1519</v>
          </cell>
          <cell r="M32">
            <v>1519</v>
          </cell>
          <cell r="O32" t="str">
            <v>P/E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169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169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507</v>
          </cell>
          <cell r="AU32">
            <v>0</v>
          </cell>
          <cell r="AV32">
            <v>845</v>
          </cell>
          <cell r="AW32">
            <v>0</v>
          </cell>
          <cell r="AX32">
            <v>1347</v>
          </cell>
          <cell r="AY32">
            <v>1080</v>
          </cell>
          <cell r="AZ32">
            <v>658</v>
          </cell>
          <cell r="BA32">
            <v>728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 t="str">
            <v> </v>
          </cell>
          <cell r="BJ32">
            <v>1925</v>
          </cell>
          <cell r="BK32" t="str"/>
          <cell r="BL32" t="str"/>
        </row>
        <row r="33">
          <cell r="E33" t="str">
            <v>|0200230119|22.20|0.00|1.200|0.0005670IBC</v>
          </cell>
          <cell r="F33">
            <v>0.621</v>
          </cell>
          <cell r="H33" t="str">
            <v>-</v>
          </cell>
          <cell r="J33" t="b">
            <v>1</v>
          </cell>
          <cell r="K33" t="b">
            <v>0</v>
          </cell>
          <cell r="L33">
            <v>141</v>
          </cell>
          <cell r="M33">
            <v>2</v>
          </cell>
          <cell r="O33" t="str">
            <v>C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 t="str">
            <v> </v>
          </cell>
          <cell r="BJ33">
            <v>0</v>
          </cell>
          <cell r="BK33" t="str"/>
          <cell r="BL33" t="str"/>
        </row>
        <row r="34">
          <cell r="E34" t="str">
            <v>|0200220139|22.20|0.00|1.600|0.0006000IBC</v>
          </cell>
          <cell r="F34">
            <v>0.81299999999999994</v>
          </cell>
          <cell r="H34" t="str">
            <v>-</v>
          </cell>
          <cell r="J34" t="b">
            <v>1</v>
          </cell>
          <cell r="K34" t="b">
            <v>1</v>
          </cell>
          <cell r="L34">
            <v>8</v>
          </cell>
          <cell r="M34">
            <v>2</v>
          </cell>
          <cell r="O34" t="str">
            <v>C</v>
          </cell>
          <cell r="P34" t="str"/>
          <cell r="Q34" t="str"/>
          <cell r="R34" t="str"/>
          <cell r="S34" t="str"/>
          <cell r="T34" t="str"/>
          <cell r="U34" t="str"/>
          <cell r="V34" t="str"/>
          <cell r="W34" t="str"/>
          <cell r="X34" t="str"/>
          <cell r="Y34" t="str"/>
          <cell r="Z34" t="str"/>
          <cell r="AA34" t="str"/>
          <cell r="AB34" t="str"/>
          <cell r="AC34" t="str"/>
          <cell r="AD34" t="str"/>
          <cell r="AE34" t="str"/>
          <cell r="AF34" t="str"/>
          <cell r="AG34" t="str"/>
          <cell r="AH34" t="str"/>
          <cell r="AI34" t="str"/>
          <cell r="AJ34" t="str"/>
          <cell r="AK34" t="str"/>
          <cell r="AL34" t="str"/>
          <cell r="AM34" t="str"/>
          <cell r="AN34" t="str"/>
          <cell r="AO34" t="str"/>
          <cell r="AP34" t="str"/>
          <cell r="AQ34" t="str"/>
          <cell r="AR34" t="str"/>
          <cell r="AS34" t="str"/>
          <cell r="AT34" t="str"/>
          <cell r="AU34" t="str"/>
          <cell r="AV34" t="str"/>
          <cell r="AW34" t="str"/>
          <cell r="AX34" t="str"/>
          <cell r="AY34" t="str"/>
          <cell r="AZ34" t="str"/>
          <cell r="BA34" t="str"/>
          <cell r="BB34" t="str"/>
          <cell r="BC34" t="str"/>
          <cell r="BD34" t="str"/>
          <cell r="BE34" t="str"/>
          <cell r="BF34" t="str"/>
          <cell r="BG34" t="str"/>
          <cell r="BH34" t="str"/>
          <cell r="BI34" t="str">
            <v> </v>
          </cell>
          <cell r="BJ34">
            <v>0</v>
          </cell>
          <cell r="BK34" t="str"/>
          <cell r="BL34" t="str"/>
        </row>
        <row r="35">
          <cell r="E35" t="str">
            <v>|0200220139|22.20|0.00|1.600|0.0006000NBC</v>
          </cell>
          <cell r="F35">
            <v>0.81299999999999994</v>
          </cell>
          <cell r="H35" t="str">
            <v>-</v>
          </cell>
          <cell r="J35" t="b">
            <v>1</v>
          </cell>
          <cell r="K35" t="b">
            <v>1</v>
          </cell>
          <cell r="L35">
            <v>16</v>
          </cell>
          <cell r="M35">
            <v>1</v>
          </cell>
          <cell r="O35" t="str">
            <v>C</v>
          </cell>
          <cell r="P35" t="str"/>
          <cell r="Q35" t="str"/>
          <cell r="R35" t="str"/>
          <cell r="S35" t="str"/>
          <cell r="T35" t="str"/>
          <cell r="U35" t="str"/>
          <cell r="V35" t="str"/>
          <cell r="W35" t="str"/>
          <cell r="X35" t="str"/>
          <cell r="Y35" t="str"/>
          <cell r="Z35" t="str"/>
          <cell r="AA35" t="str"/>
          <cell r="AB35" t="str"/>
          <cell r="AC35" t="str"/>
          <cell r="AD35" t="str"/>
          <cell r="AE35" t="str"/>
          <cell r="AF35" t="str"/>
          <cell r="AG35" t="str"/>
          <cell r="AH35" t="str"/>
          <cell r="AI35" t="str"/>
          <cell r="AJ35" t="str"/>
          <cell r="AK35" t="str"/>
          <cell r="AL35" t="str"/>
          <cell r="AM35" t="str"/>
          <cell r="AN35" t="str"/>
          <cell r="AO35" t="str"/>
          <cell r="AP35" t="str"/>
          <cell r="AQ35" t="str"/>
          <cell r="AR35" t="str"/>
          <cell r="AS35" t="str"/>
          <cell r="AT35" t="str"/>
          <cell r="AU35" t="str"/>
          <cell r="AV35" t="str"/>
          <cell r="AW35" t="str"/>
          <cell r="AX35" t="str"/>
          <cell r="AY35" t="str"/>
          <cell r="AZ35" t="str"/>
          <cell r="BA35" t="str"/>
          <cell r="BB35" t="str"/>
          <cell r="BC35" t="str"/>
          <cell r="BD35" t="str"/>
          <cell r="BE35" t="str"/>
          <cell r="BF35" t="str"/>
          <cell r="BG35" t="str"/>
          <cell r="BH35" t="str"/>
          <cell r="BI35" t="str">
            <v> </v>
          </cell>
          <cell r="BJ35">
            <v>0</v>
          </cell>
          <cell r="BK35" t="str"/>
          <cell r="BL35" t="str"/>
        </row>
        <row r="36">
          <cell r="E36" t="str">
            <v>|0200220139|22.20|0.00|1.600|0.0005416NBC</v>
          </cell>
          <cell r="F36">
            <v>0.81299999999999994</v>
          </cell>
          <cell r="H36" t="str">
            <v>-</v>
          </cell>
          <cell r="J36" t="b">
            <v>1</v>
          </cell>
          <cell r="K36" t="b">
            <v>1</v>
          </cell>
          <cell r="L36">
            <v>35</v>
          </cell>
          <cell r="M36">
            <v>35</v>
          </cell>
          <cell r="O36" t="str">
            <v>P/E</v>
          </cell>
          <cell r="P36" t="str"/>
          <cell r="Q36" t="str"/>
          <cell r="R36" t="str"/>
          <cell r="S36" t="str"/>
          <cell r="T36" t="str"/>
          <cell r="U36" t="str"/>
          <cell r="V36" t="str"/>
          <cell r="W36" t="str"/>
          <cell r="X36" t="str"/>
          <cell r="Y36" t="str"/>
          <cell r="Z36" t="str"/>
          <cell r="AA36" t="str"/>
          <cell r="AB36" t="str"/>
          <cell r="AC36" t="str"/>
          <cell r="AD36" t="str"/>
          <cell r="AE36" t="str"/>
          <cell r="AF36" t="str"/>
          <cell r="AG36" t="str"/>
          <cell r="AH36" t="str"/>
          <cell r="AI36" t="str"/>
          <cell r="AJ36" t="str"/>
          <cell r="AK36" t="str"/>
          <cell r="AL36" t="str"/>
          <cell r="AM36" t="str"/>
          <cell r="AN36" t="str"/>
          <cell r="AO36" t="str"/>
          <cell r="AP36" t="str"/>
          <cell r="AQ36" t="str"/>
          <cell r="AR36" t="str"/>
          <cell r="AS36" t="str"/>
          <cell r="AT36" t="str"/>
          <cell r="AU36" t="str"/>
          <cell r="AV36" t="str"/>
          <cell r="AW36" t="str"/>
          <cell r="AX36" t="str"/>
          <cell r="AY36" t="str"/>
          <cell r="AZ36" t="str"/>
          <cell r="BA36" t="str"/>
          <cell r="BB36" t="str"/>
          <cell r="BC36" t="str"/>
          <cell r="BD36" t="str"/>
          <cell r="BE36" t="str"/>
          <cell r="BF36" t="str"/>
          <cell r="BG36" t="str"/>
          <cell r="BH36" t="str"/>
          <cell r="BI36" t="str">
            <v> </v>
          </cell>
          <cell r="BJ36">
            <v>0</v>
          </cell>
          <cell r="BK36" t="str"/>
          <cell r="BL36" t="str"/>
        </row>
        <row r="37">
          <cell r="E37" t="str">
            <v>|0200220139|22.20|0.00|1.600|0.0005503NBC</v>
          </cell>
          <cell r="F37">
            <v>0.81299999999999994</v>
          </cell>
          <cell r="H37" t="str">
            <v>-</v>
          </cell>
          <cell r="J37" t="b">
            <v>1</v>
          </cell>
          <cell r="K37" t="b">
            <v>1</v>
          </cell>
          <cell r="L37" t="str"/>
          <cell r="M37" t="str"/>
          <cell r="O37" t="str">
            <v>P/E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 t="str">
            <v> </v>
          </cell>
          <cell r="BJ37">
            <v>0</v>
          </cell>
          <cell r="BK37" t="str"/>
          <cell r="BL37" t="str"/>
        </row>
        <row r="38">
          <cell r="E38" t="str">
            <v>|0200220139|22.20|0.00|1.600|0.0005699NBC</v>
          </cell>
          <cell r="F38">
            <v>0.81299999999999994</v>
          </cell>
          <cell r="H38" t="str">
            <v>-</v>
          </cell>
          <cell r="J38" t="b">
            <v>1</v>
          </cell>
          <cell r="K38" t="b">
            <v>1</v>
          </cell>
          <cell r="L38">
            <v>133</v>
          </cell>
          <cell r="M38">
            <v>133</v>
          </cell>
          <cell r="O38" t="str">
            <v>P/E</v>
          </cell>
          <cell r="P38" t="str"/>
          <cell r="Q38" t="str"/>
          <cell r="R38" t="str"/>
          <cell r="S38" t="str"/>
          <cell r="T38" t="str"/>
          <cell r="U38" t="str"/>
          <cell r="V38" t="str"/>
          <cell r="W38" t="str"/>
          <cell r="X38" t="str"/>
          <cell r="Y38" t="str"/>
          <cell r="Z38" t="str"/>
          <cell r="AA38" t="str"/>
          <cell r="AB38" t="str"/>
          <cell r="AC38" t="str"/>
          <cell r="AD38" t="str"/>
          <cell r="AE38" t="str"/>
          <cell r="AF38" t="str"/>
          <cell r="AG38" t="str"/>
          <cell r="AH38" t="str"/>
          <cell r="AI38" t="str"/>
          <cell r="AJ38" t="str"/>
          <cell r="AK38" t="str"/>
          <cell r="AL38" t="str"/>
          <cell r="AM38" t="str"/>
          <cell r="AN38" t="str"/>
          <cell r="AO38" t="str"/>
          <cell r="AP38" t="str"/>
          <cell r="AQ38" t="str"/>
          <cell r="AR38" t="str"/>
          <cell r="AS38" t="str"/>
          <cell r="AT38" t="str"/>
          <cell r="AU38" t="str"/>
          <cell r="AV38" t="str"/>
          <cell r="AW38" t="str"/>
          <cell r="AX38" t="str"/>
          <cell r="AY38" t="str"/>
          <cell r="AZ38" t="str"/>
          <cell r="BA38" t="str"/>
          <cell r="BB38" t="str"/>
          <cell r="BC38" t="str"/>
          <cell r="BD38" t="str"/>
          <cell r="BE38" t="str"/>
          <cell r="BF38" t="str"/>
          <cell r="BG38" t="str"/>
          <cell r="BH38" t="str"/>
          <cell r="BI38" t="str">
            <v> </v>
          </cell>
          <cell r="BJ38">
            <v>0</v>
          </cell>
          <cell r="BK38" t="str"/>
          <cell r="BL38" t="str"/>
        </row>
        <row r="39">
          <cell r="E39" t="str">
            <v>|0200220139|22.20|0.00|1.600|0.0005416NBC</v>
          </cell>
          <cell r="F39">
            <v>0.81299999999999994</v>
          </cell>
          <cell r="H39" t="str">
            <v>-</v>
          </cell>
          <cell r="J39" t="b">
            <v>1</v>
          </cell>
          <cell r="K39" t="b">
            <v>1</v>
          </cell>
          <cell r="L39">
            <v>1594</v>
          </cell>
          <cell r="M39">
            <v>177</v>
          </cell>
          <cell r="O39" t="str">
            <v>C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4.4444444444444446</v>
          </cell>
          <cell r="AY39">
            <v>4.4444444444444446</v>
          </cell>
          <cell r="AZ39">
            <v>0</v>
          </cell>
          <cell r="BA39">
            <v>4.4444444444444446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 t="str">
            <v> </v>
          </cell>
          <cell r="BJ39">
            <v>4.4444444444444446</v>
          </cell>
          <cell r="BK39" t="str"/>
          <cell r="BL39" t="str"/>
        </row>
        <row r="40">
          <cell r="E40" t="str">
            <v>|0200220139|22.20|0.00|1.600|0.0006000IBC</v>
          </cell>
          <cell r="F40">
            <v>0.81299999999999994</v>
          </cell>
          <cell r="H40" t="str">
            <v>-</v>
          </cell>
          <cell r="J40" t="b">
            <v>1</v>
          </cell>
          <cell r="K40" t="b">
            <v>1</v>
          </cell>
          <cell r="L40">
            <v>169</v>
          </cell>
          <cell r="M40">
            <v>169</v>
          </cell>
          <cell r="O40" t="str">
            <v>P/E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169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169</v>
          </cell>
          <cell r="AW40">
            <v>0</v>
          </cell>
          <cell r="AX40">
            <v>299</v>
          </cell>
          <cell r="AY40">
            <v>370</v>
          </cell>
          <cell r="AZ40">
            <v>146</v>
          </cell>
          <cell r="BA40">
            <v>257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 t="str">
            <v> </v>
          </cell>
          <cell r="BJ40">
            <v>539</v>
          </cell>
          <cell r="BK40" t="str"/>
          <cell r="BL40" t="str"/>
        </row>
        <row r="41">
          <cell r="E41" t="str">
            <v>|0200220139|22.20|0.00|1.600|0.0005699NBC</v>
          </cell>
          <cell r="F41">
            <v>0.81299999999999994</v>
          </cell>
          <cell r="H41" t="str">
            <v>-</v>
          </cell>
          <cell r="J41" t="b">
            <v>1</v>
          </cell>
          <cell r="K41" t="b">
            <v>1</v>
          </cell>
          <cell r="L41">
            <v>76</v>
          </cell>
          <cell r="M41">
            <v>10</v>
          </cell>
          <cell r="O41" t="str">
            <v>C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105.125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 t="str">
            <v> </v>
          </cell>
          <cell r="BJ41">
            <v>0</v>
          </cell>
          <cell r="BK41" t="str"/>
          <cell r="BL41" t="str"/>
        </row>
        <row r="42">
          <cell r="E42" t="str">
            <v>|0200220139|22.20|0.00|1.600|0.0005503NBC</v>
          </cell>
          <cell r="F42">
            <v>0.81299999999999994</v>
          </cell>
          <cell r="H42" t="str">
            <v>-</v>
          </cell>
          <cell r="J42" t="b">
            <v>1</v>
          </cell>
          <cell r="K42" t="b">
            <v>1</v>
          </cell>
          <cell r="L42">
            <v>880</v>
          </cell>
          <cell r="M42">
            <v>147</v>
          </cell>
          <cell r="O42" t="str">
            <v>C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135.33333333333334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 t="str">
            <v> </v>
          </cell>
          <cell r="BJ42">
            <v>0</v>
          </cell>
          <cell r="BK42" t="str"/>
          <cell r="BL42" t="str"/>
        </row>
        <row r="43">
          <cell r="E43" t="str">
            <v>|0200220139|22.20|0.00|1.800|0.0006111NBC</v>
          </cell>
          <cell r="F43">
            <v>0.90600000000000003</v>
          </cell>
          <cell r="H43" t="str">
            <v>-</v>
          </cell>
          <cell r="J43" t="b">
            <v>1</v>
          </cell>
          <cell r="K43" t="b">
            <v>1</v>
          </cell>
          <cell r="L43">
            <v>2037</v>
          </cell>
          <cell r="M43">
            <v>146</v>
          </cell>
          <cell r="O43" t="str">
            <v>C</v>
          </cell>
          <cell r="P43">
            <v>10.714285714285714</v>
          </cell>
          <cell r="Q43">
            <v>0</v>
          </cell>
          <cell r="R43">
            <v>0</v>
          </cell>
          <cell r="S43">
            <v>10.714285714285714</v>
          </cell>
          <cell r="T43">
            <v>0</v>
          </cell>
          <cell r="U43">
            <v>10.714285714285714</v>
          </cell>
          <cell r="V43">
            <v>0</v>
          </cell>
          <cell r="W43">
            <v>10.714285714285714</v>
          </cell>
          <cell r="X43">
            <v>0</v>
          </cell>
          <cell r="Y43">
            <v>0</v>
          </cell>
          <cell r="Z43">
            <v>10.714285714285714</v>
          </cell>
          <cell r="AA43">
            <v>0</v>
          </cell>
          <cell r="AB43">
            <v>10.714285714285714</v>
          </cell>
          <cell r="AC43">
            <v>0</v>
          </cell>
          <cell r="AD43">
            <v>10.714285714285714</v>
          </cell>
          <cell r="AE43">
            <v>0</v>
          </cell>
          <cell r="AF43">
            <v>0</v>
          </cell>
          <cell r="AG43">
            <v>10.714285714285714</v>
          </cell>
          <cell r="AH43">
            <v>0</v>
          </cell>
          <cell r="AI43">
            <v>10.714285714285714</v>
          </cell>
          <cell r="AJ43">
            <v>0</v>
          </cell>
          <cell r="AK43">
            <v>10.714285714285714</v>
          </cell>
          <cell r="AL43">
            <v>0</v>
          </cell>
          <cell r="AM43">
            <v>0</v>
          </cell>
          <cell r="AN43">
            <v>10.714285714285714</v>
          </cell>
          <cell r="AO43">
            <v>0</v>
          </cell>
          <cell r="AP43">
            <v>7.1428571428571432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125</v>
          </cell>
          <cell r="AW43">
            <v>0</v>
          </cell>
          <cell r="AX43">
            <v>150</v>
          </cell>
          <cell r="AY43">
            <v>67.857142857142861</v>
          </cell>
          <cell r="AZ43">
            <v>46.428571428571431</v>
          </cell>
          <cell r="BA43">
            <v>78.571428571428569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 t="str">
            <v> </v>
          </cell>
          <cell r="BJ43">
            <v>192.85714285714286</v>
          </cell>
          <cell r="BK43" t="str"/>
          <cell r="BL43" t="str"/>
        </row>
        <row r="44">
          <cell r="E44" t="str">
            <v>|0200220139|22.20|0.00|1.800|0.0006111NBC</v>
          </cell>
          <cell r="F44">
            <v>0.90600000000000003</v>
          </cell>
          <cell r="H44" t="str">
            <v>-</v>
          </cell>
          <cell r="J44" t="b">
            <v>1</v>
          </cell>
          <cell r="K44" t="b">
            <v>1</v>
          </cell>
          <cell r="L44">
            <v>128</v>
          </cell>
          <cell r="M44">
            <v>128</v>
          </cell>
          <cell r="O44" t="str">
            <v>P/E</v>
          </cell>
          <cell r="P44" t="str"/>
          <cell r="Q44" t="str"/>
          <cell r="R44" t="str"/>
          <cell r="S44" t="str"/>
          <cell r="T44" t="str"/>
          <cell r="U44" t="str"/>
          <cell r="V44" t="str"/>
          <cell r="W44" t="str"/>
          <cell r="X44" t="str"/>
          <cell r="Y44" t="str"/>
          <cell r="Z44" t="str"/>
          <cell r="AA44" t="str"/>
          <cell r="AB44" t="str"/>
          <cell r="AC44" t="str"/>
          <cell r="AD44" t="str"/>
          <cell r="AE44" t="str"/>
          <cell r="AF44" t="str"/>
          <cell r="AG44" t="str"/>
          <cell r="AH44" t="str"/>
          <cell r="AI44" t="str"/>
          <cell r="AJ44" t="str"/>
          <cell r="AK44" t="str"/>
          <cell r="AL44" t="str"/>
          <cell r="AM44" t="str"/>
          <cell r="AN44" t="str"/>
          <cell r="AO44" t="str"/>
          <cell r="AP44" t="str"/>
          <cell r="AQ44" t="str"/>
          <cell r="AR44" t="str"/>
          <cell r="AS44" t="str"/>
          <cell r="AT44" t="str"/>
          <cell r="AU44" t="str"/>
          <cell r="AV44" t="str"/>
          <cell r="AW44" t="str"/>
          <cell r="AX44" t="str"/>
          <cell r="AY44" t="str"/>
          <cell r="AZ44" t="str"/>
          <cell r="BA44" t="str"/>
          <cell r="BB44" t="str"/>
          <cell r="BC44" t="str"/>
          <cell r="BD44" t="str"/>
          <cell r="BE44" t="str"/>
          <cell r="BF44" t="str"/>
          <cell r="BG44" t="str"/>
          <cell r="BH44" t="str"/>
          <cell r="BI44" t="str">
            <v> </v>
          </cell>
          <cell r="BJ44">
            <v>0</v>
          </cell>
          <cell r="BK44" t="str"/>
          <cell r="BL44" t="str"/>
        </row>
        <row r="45">
          <cell r="E45" t="str">
            <v>|0200220139|22.20|0.00|2.300|0.0005800NBC</v>
          </cell>
          <cell r="F45">
            <v>1.129</v>
          </cell>
          <cell r="H45" t="str">
            <v>-</v>
          </cell>
          <cell r="J45" t="b">
            <v>1</v>
          </cell>
          <cell r="K45" t="b">
            <v>1</v>
          </cell>
          <cell r="L45">
            <v>121</v>
          </cell>
          <cell r="M45">
            <v>121</v>
          </cell>
          <cell r="O45" t="str">
            <v>P/E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20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20</v>
          </cell>
          <cell r="AW45">
            <v>0</v>
          </cell>
          <cell r="AX45">
            <v>60</v>
          </cell>
          <cell r="AY45">
            <v>41</v>
          </cell>
          <cell r="AZ45">
            <v>38</v>
          </cell>
          <cell r="BA45">
            <v>20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 t="str">
            <v> </v>
          </cell>
          <cell r="BJ45">
            <v>61</v>
          </cell>
          <cell r="BK45" t="str"/>
          <cell r="BL45" t="str"/>
        </row>
        <row r="46">
          <cell r="E46" t="str">
            <v>|0200220139|22.20|0.00|2.300|0.0005883NBC</v>
          </cell>
          <cell r="F46">
            <v>1.129</v>
          </cell>
          <cell r="H46" t="str">
            <v>-</v>
          </cell>
          <cell r="J46" t="b">
            <v>1</v>
          </cell>
          <cell r="K46" t="b">
            <v>1</v>
          </cell>
          <cell r="L46">
            <v>24</v>
          </cell>
          <cell r="M46">
            <v>24</v>
          </cell>
          <cell r="O46" t="str">
            <v>P/E</v>
          </cell>
          <cell r="P46" t="str"/>
          <cell r="Q46" t="str"/>
          <cell r="R46" t="str"/>
          <cell r="S46" t="str"/>
          <cell r="T46" t="str"/>
          <cell r="U46" t="str"/>
          <cell r="V46" t="str"/>
          <cell r="W46" t="str"/>
          <cell r="X46" t="str"/>
          <cell r="Y46" t="str"/>
          <cell r="Z46" t="str"/>
          <cell r="AA46" t="str"/>
          <cell r="AB46" t="str"/>
          <cell r="AC46" t="str"/>
          <cell r="AD46" t="str"/>
          <cell r="AE46" t="str"/>
          <cell r="AF46" t="str"/>
          <cell r="AG46" t="str"/>
          <cell r="AH46" t="str"/>
          <cell r="AI46" t="str"/>
          <cell r="AJ46" t="str"/>
          <cell r="AK46" t="str"/>
          <cell r="AL46" t="str"/>
          <cell r="AM46" t="str"/>
          <cell r="AN46" t="str"/>
          <cell r="AO46" t="str"/>
          <cell r="AP46" t="str"/>
          <cell r="AQ46" t="str"/>
          <cell r="AR46" t="str"/>
          <cell r="AS46" t="str"/>
          <cell r="AT46" t="str"/>
          <cell r="AU46" t="str"/>
          <cell r="AV46" t="str"/>
          <cell r="AW46" t="str"/>
          <cell r="AX46" t="str"/>
          <cell r="AY46" t="str"/>
          <cell r="AZ46" t="str"/>
          <cell r="BA46" t="str"/>
          <cell r="BB46" t="str"/>
          <cell r="BC46" t="str"/>
          <cell r="BD46" t="str"/>
          <cell r="BE46" t="str"/>
          <cell r="BF46" t="str"/>
          <cell r="BG46" t="str"/>
          <cell r="BH46" t="str"/>
          <cell r="BI46" t="str">
            <v> </v>
          </cell>
          <cell r="BJ46">
            <v>0</v>
          </cell>
          <cell r="BK46" t="str"/>
          <cell r="BL46" t="str"/>
        </row>
        <row r="47">
          <cell r="E47" t="str">
            <v>|0200220139|22.20|0.00|2.300|0.0005883IBC</v>
          </cell>
          <cell r="F47">
            <v>1.129</v>
          </cell>
          <cell r="H47" t="str">
            <v>-</v>
          </cell>
          <cell r="J47" t="b">
            <v>1</v>
          </cell>
          <cell r="K47" t="b">
            <v>1</v>
          </cell>
          <cell r="L47">
            <v>75</v>
          </cell>
          <cell r="M47">
            <v>9</v>
          </cell>
          <cell r="O47" t="str">
            <v>C</v>
          </cell>
          <cell r="P47" t="str"/>
          <cell r="Q47" t="str"/>
          <cell r="R47" t="str"/>
          <cell r="S47" t="str"/>
          <cell r="T47" t="str"/>
          <cell r="U47" t="str"/>
          <cell r="V47" t="str"/>
          <cell r="W47" t="str"/>
          <cell r="X47" t="str"/>
          <cell r="Y47" t="str"/>
          <cell r="Z47" t="str"/>
          <cell r="AA47" t="str"/>
          <cell r="AB47" t="str"/>
          <cell r="AC47" t="str"/>
          <cell r="AD47" t="str"/>
          <cell r="AE47" t="str"/>
          <cell r="AF47" t="str"/>
          <cell r="AG47" t="str"/>
          <cell r="AH47" t="str"/>
          <cell r="AI47" t="str"/>
          <cell r="AJ47" t="str"/>
          <cell r="AK47" t="str"/>
          <cell r="AL47" t="str"/>
          <cell r="AM47" t="str"/>
          <cell r="AN47" t="str"/>
          <cell r="AO47" t="str"/>
          <cell r="AP47" t="str"/>
          <cell r="AQ47" t="str"/>
          <cell r="AR47" t="str"/>
          <cell r="AS47" t="str"/>
          <cell r="AT47" t="str"/>
          <cell r="AU47" t="str"/>
          <cell r="AV47" t="str"/>
          <cell r="AW47" t="str"/>
          <cell r="AX47" t="str"/>
          <cell r="AY47" t="str"/>
          <cell r="AZ47" t="str"/>
          <cell r="BA47" t="str"/>
          <cell r="BB47" t="str"/>
          <cell r="BC47" t="str"/>
          <cell r="BD47" t="str"/>
          <cell r="BE47" t="str"/>
          <cell r="BF47" t="str"/>
          <cell r="BG47" t="str"/>
          <cell r="BH47" t="str"/>
          <cell r="BI47" t="str">
            <v> </v>
          </cell>
          <cell r="BJ47">
            <v>0</v>
          </cell>
          <cell r="BK47" t="str"/>
          <cell r="BL47" t="str"/>
        </row>
        <row r="48">
          <cell r="E48" t="str">
            <v>|0200220139|22.20|0.00|2.000|0.0005723NBC</v>
          </cell>
          <cell r="F48">
            <v>0.996</v>
          </cell>
          <cell r="H48" t="str">
            <v>-</v>
          </cell>
          <cell r="J48" t="b">
            <v>1</v>
          </cell>
          <cell r="K48" t="b">
            <v>1</v>
          </cell>
          <cell r="L48">
            <v>5146</v>
          </cell>
          <cell r="M48">
            <v>322</v>
          </cell>
          <cell r="O48" t="str">
            <v>C</v>
          </cell>
          <cell r="P48">
            <v>0</v>
          </cell>
          <cell r="Q48">
            <v>27.5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27.5</v>
          </cell>
          <cell r="AW48">
            <v>0</v>
          </cell>
          <cell r="AX48">
            <v>628</v>
          </cell>
          <cell r="AY48">
            <v>733.125</v>
          </cell>
          <cell r="AZ48">
            <v>387.0625</v>
          </cell>
          <cell r="BA48">
            <v>677.5625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 t="str">
            <v> </v>
          </cell>
          <cell r="BJ48">
            <v>760.625</v>
          </cell>
          <cell r="BK48" t="str">
            <v>Fixed&gt;500pcs</v>
          </cell>
          <cell r="BL48" t="str"/>
        </row>
        <row r="49">
          <cell r="E49" t="str">
            <v>|0200220139|22.20|0.00|2.000|0.0005931NBC</v>
          </cell>
          <cell r="F49">
            <v>0.996</v>
          </cell>
          <cell r="H49" t="str">
            <v>-</v>
          </cell>
          <cell r="J49" t="b">
            <v>1</v>
          </cell>
          <cell r="K49" t="b">
            <v>1</v>
          </cell>
          <cell r="L49">
            <v>5344</v>
          </cell>
          <cell r="M49">
            <v>334</v>
          </cell>
          <cell r="O49" t="str">
            <v>C</v>
          </cell>
          <cell r="P49">
            <v>0</v>
          </cell>
          <cell r="Q49">
            <v>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25</v>
          </cell>
          <cell r="AW49">
            <v>0</v>
          </cell>
          <cell r="AX49">
            <v>629.3125</v>
          </cell>
          <cell r="AY49">
            <v>733.125</v>
          </cell>
          <cell r="AZ49">
            <v>387.0625</v>
          </cell>
          <cell r="BA49">
            <v>677.5625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 t="str">
            <v> </v>
          </cell>
          <cell r="BJ49">
            <v>758.125</v>
          </cell>
          <cell r="BK49" t="str">
            <v>Fixed&gt;500pcs</v>
          </cell>
          <cell r="BL49" t="str"/>
        </row>
        <row r="50">
          <cell r="E50" t="str">
            <v>|0200220139|22.20|0.00|2.000|0.0005758NBC</v>
          </cell>
          <cell r="F50">
            <v>0.996</v>
          </cell>
          <cell r="H50" t="str">
            <v>-</v>
          </cell>
          <cell r="J50" t="b">
            <v>1</v>
          </cell>
          <cell r="K50" t="b">
            <v>1</v>
          </cell>
          <cell r="L50">
            <v>3123</v>
          </cell>
          <cell r="M50">
            <v>208</v>
          </cell>
          <cell r="O50" t="str">
            <v>C</v>
          </cell>
          <cell r="P50">
            <v>40</v>
          </cell>
          <cell r="Q50">
            <v>36.666666666666664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76.666666666666671</v>
          </cell>
          <cell r="AW50">
            <v>0</v>
          </cell>
          <cell r="AX50">
            <v>726.66666666666663</v>
          </cell>
          <cell r="AY50">
            <v>726.86666666666667</v>
          </cell>
          <cell r="AZ50">
            <v>423.93333333333334</v>
          </cell>
          <cell r="BA50">
            <v>836.66666666666663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 t="str">
            <v> </v>
          </cell>
          <cell r="BJ50">
            <v>803.5333333333333</v>
          </cell>
          <cell r="BK50" t="str">
            <v>Fixed&gt;500pcs</v>
          </cell>
          <cell r="BL50" t="str"/>
        </row>
        <row r="51">
          <cell r="E51" t="str">
            <v>|0200220139|22.20|0.00|2.000|0.0005833NBC</v>
          </cell>
          <cell r="F51">
            <v>0.996</v>
          </cell>
          <cell r="H51" t="str">
            <v>-</v>
          </cell>
          <cell r="J51" t="b">
            <v>1</v>
          </cell>
          <cell r="K51" t="b">
            <v>1</v>
          </cell>
          <cell r="L51">
            <v>3145</v>
          </cell>
          <cell r="M51">
            <v>210</v>
          </cell>
          <cell r="O51" t="str">
            <v>C</v>
          </cell>
          <cell r="P51">
            <v>40</v>
          </cell>
          <cell r="Q51">
            <v>36.666666666666664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76.666666666666671</v>
          </cell>
          <cell r="AW51">
            <v>0</v>
          </cell>
          <cell r="AX51">
            <v>726.66666666666663</v>
          </cell>
          <cell r="AY51">
            <v>726.86666666666667</v>
          </cell>
          <cell r="AZ51">
            <v>423.93333333333334</v>
          </cell>
          <cell r="BA51">
            <v>836.66666666666663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 t="str">
            <v> </v>
          </cell>
          <cell r="BJ51">
            <v>803.5333333333333</v>
          </cell>
          <cell r="BK51" t="str">
            <v>Fixed&gt;500pcs</v>
          </cell>
          <cell r="BL51" t="str"/>
        </row>
        <row r="52">
          <cell r="E52" t="str">
            <v>|0200220139|22.20|0.00|2.000|0.0005723NBC</v>
          </cell>
          <cell r="F52">
            <v>0.996</v>
          </cell>
          <cell r="H52" t="str">
            <v>-</v>
          </cell>
          <cell r="J52" t="b">
            <v>1</v>
          </cell>
          <cell r="K52" t="b">
            <v>1</v>
          </cell>
          <cell r="L52">
            <v>860</v>
          </cell>
          <cell r="M52">
            <v>860</v>
          </cell>
          <cell r="O52" t="str">
            <v>P/E</v>
          </cell>
          <cell r="P52" t="str"/>
          <cell r="Q52" t="str"/>
          <cell r="R52" t="str"/>
          <cell r="S52" t="str"/>
          <cell r="T52" t="str"/>
          <cell r="U52" t="str"/>
          <cell r="V52" t="str"/>
          <cell r="W52" t="str"/>
          <cell r="X52" t="str"/>
          <cell r="Y52" t="str"/>
          <cell r="Z52" t="str"/>
          <cell r="AA52" t="str"/>
          <cell r="AB52" t="str"/>
          <cell r="AC52" t="str"/>
          <cell r="AD52" t="str"/>
          <cell r="AE52" t="str"/>
          <cell r="AF52" t="str"/>
          <cell r="AG52" t="str"/>
          <cell r="AH52" t="str"/>
          <cell r="AI52" t="str"/>
          <cell r="AJ52" t="str"/>
          <cell r="AK52" t="str"/>
          <cell r="AL52" t="str"/>
          <cell r="AM52" t="str"/>
          <cell r="AN52" t="str"/>
          <cell r="AO52" t="str"/>
          <cell r="AP52" t="str"/>
          <cell r="AQ52" t="str"/>
          <cell r="AR52" t="str"/>
          <cell r="AS52" t="str"/>
          <cell r="AT52" t="str"/>
          <cell r="AU52" t="str"/>
          <cell r="AV52" t="str"/>
          <cell r="AW52" t="str"/>
          <cell r="AX52" t="str"/>
          <cell r="AY52" t="str"/>
          <cell r="AZ52" t="str"/>
          <cell r="BA52" t="str"/>
          <cell r="BB52" t="str"/>
          <cell r="BC52" t="str"/>
          <cell r="BD52" t="str"/>
          <cell r="BE52" t="str"/>
          <cell r="BF52" t="str"/>
          <cell r="BG52" t="str"/>
          <cell r="BH52" t="str"/>
          <cell r="BI52" t="str">
            <v> </v>
          </cell>
          <cell r="BJ52">
            <v>0</v>
          </cell>
          <cell r="BK52" t="str"/>
          <cell r="BL52" t="str"/>
        </row>
        <row r="53">
          <cell r="E53" t="str">
            <v>|0200220139|22.20|0.00|2.000|0.0005758NBC</v>
          </cell>
          <cell r="F53">
            <v>0.996</v>
          </cell>
          <cell r="H53" t="str">
            <v>-</v>
          </cell>
          <cell r="J53" t="b">
            <v>1</v>
          </cell>
          <cell r="K53" t="b">
            <v>1</v>
          </cell>
          <cell r="L53">
            <v>505</v>
          </cell>
          <cell r="M53">
            <v>505</v>
          </cell>
          <cell r="O53" t="str">
            <v>P/E</v>
          </cell>
          <cell r="P53" t="str"/>
          <cell r="Q53" t="str"/>
          <cell r="R53" t="str"/>
          <cell r="S53" t="str"/>
          <cell r="T53" t="str"/>
          <cell r="U53" t="str"/>
          <cell r="V53" t="str"/>
          <cell r="W53" t="str"/>
          <cell r="X53" t="str"/>
          <cell r="Y53" t="str"/>
          <cell r="Z53" t="str"/>
          <cell r="AA53" t="str"/>
          <cell r="AB53" t="str"/>
          <cell r="AC53" t="str"/>
          <cell r="AD53" t="str"/>
          <cell r="AE53" t="str"/>
          <cell r="AF53" t="str"/>
          <cell r="AG53" t="str"/>
          <cell r="AH53" t="str"/>
          <cell r="AI53" t="str"/>
          <cell r="AJ53" t="str"/>
          <cell r="AK53" t="str"/>
          <cell r="AL53" t="str"/>
          <cell r="AM53" t="str"/>
          <cell r="AN53" t="str"/>
          <cell r="AO53" t="str"/>
          <cell r="AP53" t="str"/>
          <cell r="AQ53" t="str"/>
          <cell r="AR53" t="str"/>
          <cell r="AS53" t="str"/>
          <cell r="AT53" t="str"/>
          <cell r="AU53" t="str"/>
          <cell r="AV53" t="str"/>
          <cell r="AW53" t="str"/>
          <cell r="AX53" t="str"/>
          <cell r="AY53" t="str"/>
          <cell r="AZ53" t="str"/>
          <cell r="BA53" t="str"/>
          <cell r="BB53" t="str"/>
          <cell r="BC53" t="str"/>
          <cell r="BD53" t="str"/>
          <cell r="BE53" t="str"/>
          <cell r="BF53" t="str"/>
          <cell r="BG53" t="str"/>
          <cell r="BH53" t="str"/>
          <cell r="BI53" t="str">
            <v> </v>
          </cell>
          <cell r="BJ53">
            <v>0</v>
          </cell>
          <cell r="BK53" t="str"/>
          <cell r="BL53" t="str"/>
        </row>
        <row r="54">
          <cell r="E54" t="str">
            <v>|0200220139|22.20|0.00|2.000|0.0005800IBC</v>
          </cell>
          <cell r="F54">
            <v>0.996</v>
          </cell>
          <cell r="H54" t="str">
            <v>-</v>
          </cell>
          <cell r="J54" t="b">
            <v>1</v>
          </cell>
          <cell r="K54" t="b">
            <v>1</v>
          </cell>
          <cell r="L54">
            <v>507</v>
          </cell>
          <cell r="M54">
            <v>507</v>
          </cell>
          <cell r="O54" t="str">
            <v>P/E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169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169</v>
          </cell>
          <cell r="AU54">
            <v>0</v>
          </cell>
          <cell r="AV54">
            <v>338</v>
          </cell>
          <cell r="AW54">
            <v>0</v>
          </cell>
          <cell r="AX54">
            <v>529</v>
          </cell>
          <cell r="AY54">
            <v>554</v>
          </cell>
          <cell r="AZ54">
            <v>350</v>
          </cell>
          <cell r="BA54">
            <v>580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 t="str">
            <v> </v>
          </cell>
          <cell r="BJ54">
            <v>892</v>
          </cell>
          <cell r="BK54" t="str"/>
          <cell r="BL54" t="str"/>
        </row>
        <row r="55">
          <cell r="E55" t="str">
            <v>|0200220139|22.20|0.00|2.000|0.0005833NBC</v>
          </cell>
          <cell r="F55">
            <v>0.996</v>
          </cell>
          <cell r="H55" t="str">
            <v>-</v>
          </cell>
          <cell r="J55" t="b">
            <v>1</v>
          </cell>
          <cell r="K55" t="b">
            <v>1</v>
          </cell>
          <cell r="L55">
            <v>503</v>
          </cell>
          <cell r="M55">
            <v>503</v>
          </cell>
          <cell r="O55" t="str">
            <v>P/E</v>
          </cell>
          <cell r="P55" t="str"/>
          <cell r="Q55" t="str"/>
          <cell r="R55" t="str"/>
          <cell r="S55" t="str"/>
          <cell r="T55" t="str"/>
          <cell r="U55" t="str"/>
          <cell r="V55" t="str"/>
          <cell r="W55" t="str"/>
          <cell r="X55" t="str"/>
          <cell r="Y55" t="str"/>
          <cell r="Z55" t="str"/>
          <cell r="AA55" t="str"/>
          <cell r="AB55" t="str"/>
          <cell r="AC55" t="str"/>
          <cell r="AD55" t="str"/>
          <cell r="AE55" t="str"/>
          <cell r="AF55" t="str"/>
          <cell r="AG55" t="str"/>
          <cell r="AH55" t="str"/>
          <cell r="AI55" t="str"/>
          <cell r="AJ55" t="str"/>
          <cell r="AK55" t="str"/>
          <cell r="AL55" t="str"/>
          <cell r="AM55" t="str"/>
          <cell r="AN55" t="str"/>
          <cell r="AO55" t="str"/>
          <cell r="AP55" t="str"/>
          <cell r="AQ55" t="str"/>
          <cell r="AR55" t="str"/>
          <cell r="AS55" t="str"/>
          <cell r="AT55" t="str"/>
          <cell r="AU55" t="str"/>
          <cell r="AV55" t="str"/>
          <cell r="AW55" t="str"/>
          <cell r="AX55" t="str"/>
          <cell r="AY55" t="str"/>
          <cell r="AZ55" t="str"/>
          <cell r="BA55" t="str"/>
          <cell r="BB55" t="str"/>
          <cell r="BC55" t="str"/>
          <cell r="BD55" t="str"/>
          <cell r="BE55" t="str"/>
          <cell r="BF55" t="str"/>
          <cell r="BG55" t="str"/>
          <cell r="BH55" t="str"/>
          <cell r="BI55" t="str">
            <v> </v>
          </cell>
          <cell r="BJ55">
            <v>0</v>
          </cell>
          <cell r="BK55" t="str"/>
          <cell r="BL55" t="str"/>
        </row>
        <row r="56">
          <cell r="E56" t="str">
            <v>|0200220139|22.20|0.00|2.000|0.0005931NBC</v>
          </cell>
          <cell r="F56">
            <v>0.996</v>
          </cell>
          <cell r="H56" t="str">
            <v>-</v>
          </cell>
          <cell r="J56" t="b">
            <v>1</v>
          </cell>
          <cell r="K56" t="b">
            <v>1</v>
          </cell>
          <cell r="L56">
            <v>860</v>
          </cell>
          <cell r="M56">
            <v>860</v>
          </cell>
          <cell r="O56" t="str">
            <v>P/E</v>
          </cell>
          <cell r="P56" t="str"/>
          <cell r="Q56" t="str"/>
          <cell r="R56" t="str"/>
          <cell r="S56" t="str"/>
          <cell r="T56" t="str"/>
          <cell r="U56" t="str"/>
          <cell r="V56" t="str"/>
          <cell r="W56" t="str"/>
          <cell r="X56" t="str"/>
          <cell r="Y56" t="str"/>
          <cell r="Z56" t="str"/>
          <cell r="AA56" t="str"/>
          <cell r="AB56" t="str"/>
          <cell r="AC56" t="str"/>
          <cell r="AD56" t="str"/>
          <cell r="AE56" t="str"/>
          <cell r="AF56" t="str"/>
          <cell r="AG56" t="str"/>
          <cell r="AH56" t="str"/>
          <cell r="AI56" t="str"/>
          <cell r="AJ56" t="str"/>
          <cell r="AK56" t="str"/>
          <cell r="AL56" t="str"/>
          <cell r="AM56" t="str"/>
          <cell r="AN56" t="str"/>
          <cell r="AO56" t="str"/>
          <cell r="AP56" t="str"/>
          <cell r="AQ56" t="str"/>
          <cell r="AR56" t="str"/>
          <cell r="AS56" t="str"/>
          <cell r="AT56" t="str"/>
          <cell r="AU56" t="str"/>
          <cell r="AV56" t="str"/>
          <cell r="AW56" t="str"/>
          <cell r="AX56" t="str"/>
          <cell r="AY56" t="str"/>
          <cell r="AZ56" t="str"/>
          <cell r="BA56" t="str"/>
          <cell r="BB56" t="str"/>
          <cell r="BC56" t="str"/>
          <cell r="BD56" t="str"/>
          <cell r="BE56" t="str"/>
          <cell r="BF56" t="str"/>
          <cell r="BG56" t="str"/>
          <cell r="BH56" t="str"/>
          <cell r="BI56" t="str">
            <v> </v>
          </cell>
          <cell r="BJ56">
            <v>0</v>
          </cell>
          <cell r="BK56" t="str"/>
          <cell r="BL56" t="str"/>
        </row>
        <row r="57">
          <cell r="E57" t="str">
            <v>|0200220139|22.20|0.00|2.000|0.0006091NBC</v>
          </cell>
          <cell r="F57">
            <v>0.996</v>
          </cell>
          <cell r="H57" t="str">
            <v>-</v>
          </cell>
          <cell r="J57" t="b">
            <v>1</v>
          </cell>
          <cell r="K57" t="b">
            <v>1</v>
          </cell>
          <cell r="L57" t="str"/>
          <cell r="M57" t="str"/>
          <cell r="O57" t="str">
            <v>P/E</v>
          </cell>
          <cell r="P57" t="str"/>
          <cell r="Q57" t="str"/>
          <cell r="R57" t="str"/>
          <cell r="S57" t="str"/>
          <cell r="T57" t="str"/>
          <cell r="U57" t="str"/>
          <cell r="V57" t="str"/>
          <cell r="W57" t="str"/>
          <cell r="X57" t="str"/>
          <cell r="Y57" t="str"/>
          <cell r="Z57" t="str"/>
          <cell r="AA57" t="str"/>
          <cell r="AB57" t="str"/>
          <cell r="AC57" t="str"/>
          <cell r="AD57" t="str"/>
          <cell r="AE57" t="str"/>
          <cell r="AF57" t="str"/>
          <cell r="AG57" t="str"/>
          <cell r="AH57" t="str"/>
          <cell r="AI57" t="str"/>
          <cell r="AJ57" t="str"/>
          <cell r="AK57" t="str"/>
          <cell r="AL57" t="str"/>
          <cell r="AM57" t="str"/>
          <cell r="AN57" t="str"/>
          <cell r="AO57" t="str"/>
          <cell r="AP57" t="str"/>
          <cell r="AQ57" t="str"/>
          <cell r="AR57" t="str"/>
          <cell r="AS57" t="str"/>
          <cell r="AT57" t="str"/>
          <cell r="AU57" t="str"/>
          <cell r="AV57" t="str"/>
          <cell r="AW57" t="str"/>
          <cell r="AX57" t="str"/>
          <cell r="AY57" t="str"/>
          <cell r="AZ57" t="str"/>
          <cell r="BA57" t="str"/>
          <cell r="BB57" t="str"/>
          <cell r="BC57" t="str"/>
          <cell r="BD57" t="str"/>
          <cell r="BE57" t="str"/>
          <cell r="BF57" t="str"/>
          <cell r="BG57" t="str"/>
          <cell r="BH57" t="str"/>
          <cell r="BI57" t="str">
            <v> </v>
          </cell>
          <cell r="BJ57">
            <v>0</v>
          </cell>
          <cell r="BK57" t="str"/>
          <cell r="BL57" t="str"/>
        </row>
        <row r="58">
          <cell r="E58" t="str">
            <v>|0200220139|22.20|0.00|2.000|0.0006091NBC</v>
          </cell>
          <cell r="F58">
            <v>0.996</v>
          </cell>
          <cell r="H58" t="str">
            <v>-</v>
          </cell>
          <cell r="J58" t="b">
            <v>1</v>
          </cell>
          <cell r="K58" t="b">
            <v>1</v>
          </cell>
          <cell r="L58" t="str"/>
          <cell r="M58" t="str"/>
          <cell r="O58" t="str">
            <v>C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 t="str">
            <v> </v>
          </cell>
          <cell r="BJ58">
            <v>0</v>
          </cell>
          <cell r="BK58" t="str"/>
          <cell r="BL58" t="str"/>
        </row>
        <row r="59">
          <cell r="E59" t="str">
            <v>|0200230119|25.40|0.00|1.200|0.0006175NBC</v>
          </cell>
          <cell r="F59">
            <v>0.71599999999999997</v>
          </cell>
          <cell r="H59" t="str">
            <v>-</v>
          </cell>
          <cell r="J59" t="b">
            <v>1</v>
          </cell>
          <cell r="K59" t="b">
            <v>1</v>
          </cell>
          <cell r="L59">
            <v>281</v>
          </cell>
          <cell r="M59">
            <v>22</v>
          </cell>
          <cell r="O59" t="str">
            <v>C</v>
          </cell>
          <cell r="P59">
            <v>3.8461538461538463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3.8461538461538463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7.6923076923076925</v>
          </cell>
          <cell r="AW59">
            <v>0</v>
          </cell>
          <cell r="AX59">
            <v>7.6923076923076925</v>
          </cell>
          <cell r="AY59">
            <v>7.6923076923076925</v>
          </cell>
          <cell r="AZ59">
            <v>3.8461538461538463</v>
          </cell>
          <cell r="BA59">
            <v>7.6923076923076925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 t="str">
            <v> </v>
          </cell>
          <cell r="BJ59">
            <v>15.384615384615385</v>
          </cell>
          <cell r="BK59" t="str"/>
          <cell r="BL59" t="str"/>
        </row>
        <row r="60">
          <cell r="E60" t="str">
            <v>|0200230119|25.40|0.00|1.200|0.0006175NBC</v>
          </cell>
          <cell r="F60">
            <v>0.71599999999999997</v>
          </cell>
          <cell r="H60" t="str">
            <v>-</v>
          </cell>
          <cell r="J60" t="b">
            <v>1</v>
          </cell>
          <cell r="K60" t="b">
            <v>1</v>
          </cell>
          <cell r="L60">
            <v>50</v>
          </cell>
          <cell r="M60">
            <v>50</v>
          </cell>
          <cell r="O60" t="str">
            <v>P/E</v>
          </cell>
          <cell r="P60" t="str"/>
          <cell r="Q60" t="str"/>
          <cell r="R60" t="str"/>
          <cell r="S60" t="str"/>
          <cell r="T60" t="str"/>
          <cell r="U60" t="str"/>
          <cell r="V60" t="str"/>
          <cell r="W60" t="str"/>
          <cell r="X60" t="str"/>
          <cell r="Y60" t="str"/>
          <cell r="Z60" t="str"/>
          <cell r="AA60" t="str"/>
          <cell r="AB60" t="str"/>
          <cell r="AC60" t="str"/>
          <cell r="AD60" t="str"/>
          <cell r="AE60" t="str"/>
          <cell r="AF60" t="str"/>
          <cell r="AG60" t="str"/>
          <cell r="AH60" t="str"/>
          <cell r="AI60" t="str"/>
          <cell r="AJ60" t="str"/>
          <cell r="AK60" t="str"/>
          <cell r="AL60" t="str"/>
          <cell r="AM60" t="str"/>
          <cell r="AN60" t="str"/>
          <cell r="AO60" t="str"/>
          <cell r="AP60" t="str"/>
          <cell r="AQ60" t="str"/>
          <cell r="AR60" t="str"/>
          <cell r="AS60" t="str"/>
          <cell r="AT60" t="str"/>
          <cell r="AU60" t="str"/>
          <cell r="AV60" t="str"/>
          <cell r="AW60" t="str"/>
          <cell r="AX60" t="str"/>
          <cell r="AY60" t="str"/>
          <cell r="AZ60" t="str"/>
          <cell r="BA60" t="str"/>
          <cell r="BB60" t="str"/>
          <cell r="BC60" t="str"/>
          <cell r="BD60" t="str"/>
          <cell r="BE60" t="str"/>
          <cell r="BF60" t="str"/>
          <cell r="BG60" t="str"/>
          <cell r="BH60" t="str"/>
          <cell r="BI60" t="str">
            <v> </v>
          </cell>
          <cell r="BJ60">
            <v>0</v>
          </cell>
          <cell r="BK60" t="str"/>
          <cell r="BL60" t="str"/>
        </row>
        <row r="61">
          <cell r="E61" t="str">
            <v>|0200220139|25.40|0.00|1.600|0.0006003NBC</v>
          </cell>
          <cell r="F61">
            <v>0.93899999999999995</v>
          </cell>
          <cell r="H61" t="str">
            <v>-</v>
          </cell>
          <cell r="J61" t="b">
            <v>1</v>
          </cell>
          <cell r="K61" t="b">
            <v>1</v>
          </cell>
          <cell r="L61">
            <v>4</v>
          </cell>
          <cell r="M61">
            <v>1</v>
          </cell>
          <cell r="O61" t="str">
            <v>C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7.5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7.5</v>
          </cell>
          <cell r="AW61">
            <v>0</v>
          </cell>
          <cell r="AX61">
            <v>35</v>
          </cell>
          <cell r="AY61">
            <v>55</v>
          </cell>
          <cell r="AZ61">
            <v>35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 t="str">
            <v> </v>
          </cell>
          <cell r="BJ61">
            <v>62.5</v>
          </cell>
          <cell r="BK61" t="str"/>
          <cell r="BL61" t="str"/>
        </row>
        <row r="62">
          <cell r="E62" t="str">
            <v>|0200220139|25.40|0.00|1.600|0.0006163NBC</v>
          </cell>
          <cell r="F62">
            <v>0.93899999999999995</v>
          </cell>
          <cell r="H62" t="str">
            <v>-</v>
          </cell>
          <cell r="J62" t="b">
            <v>1</v>
          </cell>
          <cell r="K62" t="b">
            <v>1</v>
          </cell>
          <cell r="L62">
            <v>1364</v>
          </cell>
          <cell r="M62">
            <v>91</v>
          </cell>
          <cell r="O62" t="str">
            <v>C</v>
          </cell>
          <cell r="P62">
            <v>0</v>
          </cell>
          <cell r="Q62">
            <v>20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20</v>
          </cell>
          <cell r="AW62">
            <v>0</v>
          </cell>
          <cell r="AX62">
            <v>129.33333333333334</v>
          </cell>
          <cell r="AY62">
            <v>98.6</v>
          </cell>
          <cell r="AZ62">
            <v>58.533333333333331</v>
          </cell>
          <cell r="BA62">
            <v>106.66666666666667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 t="str">
            <v> </v>
          </cell>
          <cell r="BJ62">
            <v>118.6</v>
          </cell>
          <cell r="BK62" t="str"/>
          <cell r="BL62" t="str"/>
        </row>
        <row r="63">
          <cell r="E63" t="str">
            <v>|0200220139|25.40|0.00|1.600|0.0006037NBC</v>
          </cell>
          <cell r="F63">
            <v>0.93899999999999995</v>
          </cell>
          <cell r="H63" t="str">
            <v>-</v>
          </cell>
          <cell r="J63" t="b">
            <v>1</v>
          </cell>
          <cell r="K63" t="b">
            <v>1</v>
          </cell>
          <cell r="L63">
            <v>418</v>
          </cell>
          <cell r="M63">
            <v>32</v>
          </cell>
          <cell r="O63" t="str">
            <v>C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30.76923076923077</v>
          </cell>
          <cell r="AY63">
            <v>64.307692307692307</v>
          </cell>
          <cell r="AZ63">
            <v>39.153846153846153</v>
          </cell>
          <cell r="BA63">
            <v>61.53846153846154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 t="str">
            <v> </v>
          </cell>
          <cell r="BJ63">
            <v>64.307692307692307</v>
          </cell>
          <cell r="BK63" t="str"/>
          <cell r="BL63" t="str"/>
        </row>
        <row r="64">
          <cell r="E64" t="str">
            <v>|0200220139|25.40|0.00|1.600|0.0005974NBC</v>
          </cell>
          <cell r="F64">
            <v>0.93899999999999995</v>
          </cell>
          <cell r="H64" t="str">
            <v>-</v>
          </cell>
          <cell r="J64" t="b">
            <v>1</v>
          </cell>
          <cell r="K64" t="b">
            <v>1</v>
          </cell>
          <cell r="L64">
            <v>1776</v>
          </cell>
          <cell r="M64">
            <v>1776</v>
          </cell>
          <cell r="O64" t="str">
            <v>P/E</v>
          </cell>
          <cell r="P64" t="str"/>
          <cell r="Q64" t="str"/>
          <cell r="R64" t="str"/>
          <cell r="S64" t="str"/>
          <cell r="T64" t="str"/>
          <cell r="U64" t="str"/>
          <cell r="V64" t="str"/>
          <cell r="W64" t="str"/>
          <cell r="X64" t="str"/>
          <cell r="Y64" t="str"/>
          <cell r="Z64" t="str"/>
          <cell r="AA64" t="str"/>
          <cell r="AB64" t="str"/>
          <cell r="AC64" t="str"/>
          <cell r="AD64" t="str"/>
          <cell r="AE64" t="str"/>
          <cell r="AF64" t="str"/>
          <cell r="AG64" t="str"/>
          <cell r="AH64" t="str"/>
          <cell r="AI64" t="str"/>
          <cell r="AJ64" t="str"/>
          <cell r="AK64" t="str"/>
          <cell r="AL64" t="str"/>
          <cell r="AM64" t="str"/>
          <cell r="AN64" t="str"/>
          <cell r="AO64" t="str"/>
          <cell r="AP64" t="str"/>
          <cell r="AQ64" t="str"/>
          <cell r="AR64" t="str"/>
          <cell r="AS64" t="str"/>
          <cell r="AT64" t="str"/>
          <cell r="AU64" t="str"/>
          <cell r="AV64" t="str"/>
          <cell r="AW64" t="str"/>
          <cell r="AX64" t="str"/>
          <cell r="AY64" t="str"/>
          <cell r="AZ64" t="str"/>
          <cell r="BA64" t="str"/>
          <cell r="BB64" t="str"/>
          <cell r="BC64" t="str"/>
          <cell r="BD64" t="str"/>
          <cell r="BE64" t="str"/>
          <cell r="BF64" t="str"/>
          <cell r="BG64" t="str"/>
          <cell r="BH64" t="str"/>
          <cell r="BI64" t="str">
            <v> </v>
          </cell>
          <cell r="BJ64">
            <v>0</v>
          </cell>
          <cell r="BK64" t="str"/>
          <cell r="BL64" t="str"/>
        </row>
        <row r="65">
          <cell r="E65" t="str">
            <v>|0200220139|25.40|0.00|1.600|0.0006003NBC</v>
          </cell>
          <cell r="F65">
            <v>0.93899999999999995</v>
          </cell>
          <cell r="H65" t="str">
            <v>-</v>
          </cell>
          <cell r="J65" t="b">
            <v>1</v>
          </cell>
          <cell r="K65" t="b">
            <v>1</v>
          </cell>
          <cell r="L65">
            <v>542</v>
          </cell>
          <cell r="M65">
            <v>542</v>
          </cell>
          <cell r="O65" t="str">
            <v>P/E</v>
          </cell>
          <cell r="P65" t="str"/>
          <cell r="Q65" t="str"/>
          <cell r="R65" t="str"/>
          <cell r="S65" t="str"/>
          <cell r="T65" t="str"/>
          <cell r="U65" t="str"/>
          <cell r="V65" t="str"/>
          <cell r="W65" t="str"/>
          <cell r="X65" t="str"/>
          <cell r="Y65" t="str"/>
          <cell r="Z65" t="str"/>
          <cell r="AA65" t="str"/>
          <cell r="AB65" t="str"/>
          <cell r="AC65" t="str"/>
          <cell r="AD65" t="str"/>
          <cell r="AE65" t="str"/>
          <cell r="AF65" t="str"/>
          <cell r="AG65" t="str"/>
          <cell r="AH65" t="str"/>
          <cell r="AI65" t="str"/>
          <cell r="AJ65" t="str"/>
          <cell r="AK65" t="str"/>
          <cell r="AL65" t="str"/>
          <cell r="AM65" t="str"/>
          <cell r="AN65" t="str"/>
          <cell r="AO65" t="str"/>
          <cell r="AP65" t="str"/>
          <cell r="AQ65" t="str"/>
          <cell r="AR65" t="str"/>
          <cell r="AS65" t="str"/>
          <cell r="AT65" t="str"/>
          <cell r="AU65" t="str"/>
          <cell r="AV65" t="str"/>
          <cell r="AW65" t="str"/>
          <cell r="AX65" t="str"/>
          <cell r="AY65" t="str"/>
          <cell r="AZ65" t="str"/>
          <cell r="BA65" t="str"/>
          <cell r="BB65" t="str"/>
          <cell r="BC65" t="str"/>
          <cell r="BD65" t="str"/>
          <cell r="BE65" t="str"/>
          <cell r="BF65" t="str"/>
          <cell r="BG65" t="str"/>
          <cell r="BH65" t="str"/>
          <cell r="BI65" t="str">
            <v> </v>
          </cell>
          <cell r="BJ65">
            <v>0</v>
          </cell>
          <cell r="BK65" t="str"/>
          <cell r="BL65" t="str"/>
        </row>
        <row r="66">
          <cell r="E66" t="str">
            <v>|0200220139|25.40|0.00|1.600|0.0006037NBC</v>
          </cell>
          <cell r="F66">
            <v>0.93899999999999995</v>
          </cell>
          <cell r="H66" t="str">
            <v>-</v>
          </cell>
          <cell r="J66" t="b">
            <v>1</v>
          </cell>
          <cell r="K66" t="b">
            <v>1</v>
          </cell>
          <cell r="L66">
            <v>50</v>
          </cell>
          <cell r="M66">
            <v>50</v>
          </cell>
          <cell r="O66" t="str">
            <v>P/E</v>
          </cell>
          <cell r="P66" t="str"/>
          <cell r="Q66" t="str"/>
          <cell r="R66" t="str"/>
          <cell r="S66" t="str"/>
          <cell r="T66" t="str"/>
          <cell r="U66" t="str"/>
          <cell r="V66" t="str"/>
          <cell r="W66" t="str"/>
          <cell r="X66" t="str"/>
          <cell r="Y66" t="str"/>
          <cell r="Z66" t="str"/>
          <cell r="AA66" t="str"/>
          <cell r="AB66" t="str"/>
          <cell r="AC66" t="str"/>
          <cell r="AD66" t="str"/>
          <cell r="AE66" t="str"/>
          <cell r="AF66" t="str"/>
          <cell r="AG66" t="str"/>
          <cell r="AH66" t="str"/>
          <cell r="AI66" t="str"/>
          <cell r="AJ66" t="str"/>
          <cell r="AK66" t="str"/>
          <cell r="AL66" t="str"/>
          <cell r="AM66" t="str"/>
          <cell r="AN66" t="str"/>
          <cell r="AO66" t="str"/>
          <cell r="AP66" t="str"/>
          <cell r="AQ66" t="str"/>
          <cell r="AR66" t="str"/>
          <cell r="AS66" t="str"/>
          <cell r="AT66" t="str"/>
          <cell r="AU66" t="str"/>
          <cell r="AV66" t="str"/>
          <cell r="AW66" t="str"/>
          <cell r="AX66" t="str"/>
          <cell r="AY66" t="str"/>
          <cell r="AZ66" t="str"/>
          <cell r="BA66" t="str"/>
          <cell r="BB66" t="str"/>
          <cell r="BC66" t="str"/>
          <cell r="BD66" t="str"/>
          <cell r="BE66" t="str"/>
          <cell r="BF66" t="str"/>
          <cell r="BG66" t="str"/>
          <cell r="BH66" t="str"/>
          <cell r="BI66" t="str">
            <v> </v>
          </cell>
          <cell r="BJ66">
            <v>0</v>
          </cell>
          <cell r="BK66" t="str"/>
          <cell r="BL66" t="str"/>
        </row>
        <row r="67">
          <cell r="E67" t="str">
            <v>|0200220139|25.40|0.00|1.600|0.0006163NBC</v>
          </cell>
          <cell r="F67">
            <v>0.93899999999999995</v>
          </cell>
          <cell r="H67" t="str">
            <v>-</v>
          </cell>
          <cell r="J67" t="b">
            <v>1</v>
          </cell>
          <cell r="K67" t="b">
            <v>1</v>
          </cell>
          <cell r="L67">
            <v>21</v>
          </cell>
          <cell r="M67">
            <v>21</v>
          </cell>
          <cell r="O67" t="str">
            <v>P/E</v>
          </cell>
          <cell r="P67" t="str"/>
          <cell r="Q67" t="str"/>
          <cell r="R67" t="str"/>
          <cell r="S67" t="str"/>
          <cell r="T67" t="str"/>
          <cell r="U67" t="str"/>
          <cell r="V67" t="str"/>
          <cell r="W67" t="str"/>
          <cell r="X67" t="str"/>
          <cell r="Y67" t="str"/>
          <cell r="Z67" t="str"/>
          <cell r="AA67" t="str"/>
          <cell r="AB67" t="str"/>
          <cell r="AC67" t="str"/>
          <cell r="AD67" t="str"/>
          <cell r="AE67" t="str"/>
          <cell r="AF67" t="str"/>
          <cell r="AG67" t="str"/>
          <cell r="AH67" t="str"/>
          <cell r="AI67" t="str"/>
          <cell r="AJ67" t="str"/>
          <cell r="AK67" t="str"/>
          <cell r="AL67" t="str"/>
          <cell r="AM67" t="str"/>
          <cell r="AN67" t="str"/>
          <cell r="AO67" t="str"/>
          <cell r="AP67" t="str"/>
          <cell r="AQ67" t="str"/>
          <cell r="AR67" t="str"/>
          <cell r="AS67" t="str"/>
          <cell r="AT67" t="str"/>
          <cell r="AU67" t="str"/>
          <cell r="AV67" t="str"/>
          <cell r="AW67" t="str"/>
          <cell r="AX67" t="str"/>
          <cell r="AY67" t="str"/>
          <cell r="AZ67" t="str"/>
          <cell r="BA67" t="str"/>
          <cell r="BB67" t="str"/>
          <cell r="BC67" t="str"/>
          <cell r="BD67" t="str"/>
          <cell r="BE67" t="str"/>
          <cell r="BF67" t="str"/>
          <cell r="BG67" t="str"/>
          <cell r="BH67" t="str"/>
          <cell r="BI67" t="str">
            <v> </v>
          </cell>
          <cell r="BJ67">
            <v>0</v>
          </cell>
          <cell r="BK67" t="str"/>
          <cell r="BL67" t="str"/>
        </row>
        <row r="68">
          <cell r="E68" t="str">
            <v>|0200220139|25.40|0.00|1.600|0.0005974NBC</v>
          </cell>
          <cell r="F68">
            <v>0.93899999999999995</v>
          </cell>
          <cell r="H68" t="str">
            <v>-</v>
          </cell>
          <cell r="J68" t="b">
            <v>1</v>
          </cell>
          <cell r="K68" t="b">
            <v>1</v>
          </cell>
          <cell r="L68">
            <v>6440</v>
          </cell>
          <cell r="M68">
            <v>920</v>
          </cell>
          <cell r="O68" t="str">
            <v>C</v>
          </cell>
          <cell r="P68">
            <v>157.14285714285714</v>
          </cell>
          <cell r="Q68">
            <v>171.42857142857142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328.57142857142856</v>
          </cell>
          <cell r="AW68">
            <v>0</v>
          </cell>
          <cell r="AX68">
            <v>3271.4285714285716</v>
          </cell>
          <cell r="AY68">
            <v>3115.1428571428573</v>
          </cell>
          <cell r="AZ68">
            <v>1816.8571428571429</v>
          </cell>
          <cell r="BA68">
            <v>3585.7142857142858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 t="str">
            <v> </v>
          </cell>
          <cell r="BJ68">
            <v>3443.7142857142858</v>
          </cell>
          <cell r="BK68" t="str">
            <v>Fixed&gt;500pcs</v>
          </cell>
          <cell r="BL68" t="str"/>
        </row>
        <row r="69">
          <cell r="E69" t="str">
            <v>|0200220139|25.40|0.00|1.800|0.0006210NBC</v>
          </cell>
          <cell r="F69">
            <v>1.048</v>
          </cell>
          <cell r="H69" t="str">
            <v>-</v>
          </cell>
          <cell r="J69" t="b">
            <v>1</v>
          </cell>
          <cell r="K69" t="b">
            <v>1</v>
          </cell>
          <cell r="L69">
            <v>3195</v>
          </cell>
          <cell r="M69">
            <v>246</v>
          </cell>
          <cell r="O69" t="str">
            <v>C</v>
          </cell>
          <cell r="P69">
            <v>26.923076923076923</v>
          </cell>
          <cell r="Q69">
            <v>0</v>
          </cell>
          <cell r="R69">
            <v>0</v>
          </cell>
          <cell r="S69">
            <v>26.923076923076923</v>
          </cell>
          <cell r="T69">
            <v>0</v>
          </cell>
          <cell r="U69">
            <v>26.923076923076923</v>
          </cell>
          <cell r="V69">
            <v>0</v>
          </cell>
          <cell r="W69">
            <v>23.076923076923077</v>
          </cell>
          <cell r="X69">
            <v>0</v>
          </cell>
          <cell r="Y69">
            <v>0</v>
          </cell>
          <cell r="Z69">
            <v>23.076923076923077</v>
          </cell>
          <cell r="AA69">
            <v>0</v>
          </cell>
          <cell r="AB69">
            <v>26.923076923076923</v>
          </cell>
          <cell r="AC69">
            <v>0</v>
          </cell>
          <cell r="AD69">
            <v>23.076923076923077</v>
          </cell>
          <cell r="AE69">
            <v>0</v>
          </cell>
          <cell r="AF69">
            <v>0</v>
          </cell>
          <cell r="AG69">
            <v>26.923076923076923</v>
          </cell>
          <cell r="AH69">
            <v>0</v>
          </cell>
          <cell r="AI69">
            <v>23.076923076923077</v>
          </cell>
          <cell r="AJ69">
            <v>0</v>
          </cell>
          <cell r="AK69">
            <v>26.923076923076923</v>
          </cell>
          <cell r="AL69">
            <v>0</v>
          </cell>
          <cell r="AM69">
            <v>0</v>
          </cell>
          <cell r="AN69">
            <v>23.076923076923077</v>
          </cell>
          <cell r="AO69">
            <v>0</v>
          </cell>
          <cell r="AP69">
            <v>19.23076923076923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296.15384615384613</v>
          </cell>
          <cell r="AW69">
            <v>0</v>
          </cell>
          <cell r="AX69">
            <v>315.38461538461536</v>
          </cell>
          <cell r="AY69">
            <v>123.07692307692308</v>
          </cell>
          <cell r="AZ69">
            <v>80.769230769230774</v>
          </cell>
          <cell r="BA69">
            <v>153.84615384615384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 t="str">
            <v> </v>
          </cell>
          <cell r="BJ69">
            <v>419.23076923076923</v>
          </cell>
          <cell r="BK69" t="str"/>
          <cell r="BL69" t="str"/>
        </row>
        <row r="70">
          <cell r="E70" t="str">
            <v>|0200220139|25.40|0.00|1.800|0.0006210NBC</v>
          </cell>
          <cell r="F70">
            <v>1.048</v>
          </cell>
          <cell r="H70" t="str">
            <v>-</v>
          </cell>
          <cell r="J70" t="b">
            <v>1</v>
          </cell>
          <cell r="K70" t="b">
            <v>1</v>
          </cell>
          <cell r="L70">
            <v>0</v>
          </cell>
          <cell r="M70">
            <v>0</v>
          </cell>
          <cell r="O70" t="str">
            <v>P/E</v>
          </cell>
          <cell r="P70" t="str"/>
          <cell r="Q70" t="str"/>
          <cell r="R70" t="str"/>
          <cell r="S70" t="str"/>
          <cell r="T70" t="str"/>
          <cell r="U70" t="str"/>
          <cell r="V70" t="str"/>
          <cell r="W70" t="str"/>
          <cell r="X70" t="str"/>
          <cell r="Y70" t="str"/>
          <cell r="Z70" t="str"/>
          <cell r="AA70" t="str"/>
          <cell r="AB70" t="str"/>
          <cell r="AC70" t="str"/>
          <cell r="AD70" t="str"/>
          <cell r="AE70" t="str"/>
          <cell r="AF70" t="str"/>
          <cell r="AG70" t="str"/>
          <cell r="AH70" t="str"/>
          <cell r="AI70" t="str"/>
          <cell r="AJ70" t="str"/>
          <cell r="AK70" t="str"/>
          <cell r="AL70" t="str"/>
          <cell r="AM70" t="str"/>
          <cell r="AN70" t="str"/>
          <cell r="AO70" t="str"/>
          <cell r="AP70" t="str"/>
          <cell r="AQ70" t="str"/>
          <cell r="AR70" t="str"/>
          <cell r="AS70" t="str"/>
          <cell r="AT70" t="str"/>
          <cell r="AU70" t="str"/>
          <cell r="AV70" t="str"/>
          <cell r="AW70" t="str"/>
          <cell r="AX70" t="str"/>
          <cell r="AY70" t="str"/>
          <cell r="AZ70" t="str"/>
          <cell r="BA70" t="str"/>
          <cell r="BB70" t="str"/>
          <cell r="BC70" t="str"/>
          <cell r="BD70" t="str"/>
          <cell r="BE70" t="str"/>
          <cell r="BF70" t="str"/>
          <cell r="BG70" t="str"/>
          <cell r="BH70" t="str"/>
          <cell r="BI70" t="str">
            <v> </v>
          </cell>
          <cell r="BJ70">
            <v>0</v>
          </cell>
          <cell r="BK70" t="str"/>
          <cell r="BL70" t="str"/>
        </row>
        <row r="71">
          <cell r="E71" t="str">
            <v>|0200220139|25.40|0.00|2.600|0.0006163NBC</v>
          </cell>
          <cell r="F71">
            <v>1.462</v>
          </cell>
          <cell r="H71" t="str">
            <v>-</v>
          </cell>
          <cell r="J71" t="b">
            <v>1</v>
          </cell>
          <cell r="K71" t="b">
            <v>1</v>
          </cell>
          <cell r="L71">
            <v>2120</v>
          </cell>
          <cell r="M71">
            <v>96</v>
          </cell>
          <cell r="O71" t="str">
            <v>C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 t="str">
            <v> </v>
          </cell>
          <cell r="BJ71">
            <v>0</v>
          </cell>
          <cell r="BK71" t="str"/>
          <cell r="BL71" t="str"/>
        </row>
        <row r="72">
          <cell r="E72" t="str">
            <v>|0200220139|25.40|0.00|2.600|0.0006163NBC</v>
          </cell>
          <cell r="F72">
            <v>1.462</v>
          </cell>
          <cell r="H72" t="str">
            <v>-</v>
          </cell>
          <cell r="J72" t="b">
            <v>1</v>
          </cell>
          <cell r="K72" t="b">
            <v>1</v>
          </cell>
          <cell r="L72">
            <v>89</v>
          </cell>
          <cell r="M72">
            <v>89</v>
          </cell>
          <cell r="O72" t="str">
            <v>P/E</v>
          </cell>
          <cell r="P72" t="str"/>
          <cell r="Q72" t="str"/>
          <cell r="R72" t="str"/>
          <cell r="S72" t="str"/>
          <cell r="T72" t="str"/>
          <cell r="U72" t="str"/>
          <cell r="V72" t="str"/>
          <cell r="W72" t="str"/>
          <cell r="X72" t="str"/>
          <cell r="Y72" t="str"/>
          <cell r="Z72" t="str"/>
          <cell r="AA72" t="str"/>
          <cell r="AB72" t="str"/>
          <cell r="AC72" t="str"/>
          <cell r="AD72" t="str"/>
          <cell r="AE72" t="str"/>
          <cell r="AF72" t="str"/>
          <cell r="AG72" t="str"/>
          <cell r="AH72" t="str"/>
          <cell r="AI72" t="str"/>
          <cell r="AJ72" t="str"/>
          <cell r="AK72" t="str"/>
          <cell r="AL72" t="str"/>
          <cell r="AM72" t="str"/>
          <cell r="AN72" t="str"/>
          <cell r="AO72" t="str"/>
          <cell r="AP72" t="str"/>
          <cell r="AQ72" t="str"/>
          <cell r="AR72" t="str"/>
          <cell r="AS72" t="str"/>
          <cell r="AT72" t="str"/>
          <cell r="AU72" t="str"/>
          <cell r="AV72" t="str"/>
          <cell r="AW72" t="str"/>
          <cell r="AX72" t="str"/>
          <cell r="AY72" t="str"/>
          <cell r="AZ72" t="str"/>
          <cell r="BA72" t="str"/>
          <cell r="BB72" t="str"/>
          <cell r="BC72" t="str"/>
          <cell r="BD72" t="str"/>
          <cell r="BE72" t="str"/>
          <cell r="BF72" t="str"/>
          <cell r="BG72" t="str"/>
          <cell r="BH72" t="str"/>
          <cell r="BI72" t="str">
            <v> </v>
          </cell>
          <cell r="BJ72">
            <v>0</v>
          </cell>
          <cell r="BK72" t="str"/>
          <cell r="BL72" t="str"/>
        </row>
        <row r="73">
          <cell r="E73" t="str">
            <v>|0200220139|25.40|0.00|3.200|0.0005561NBC</v>
          </cell>
          <cell r="F73">
            <v>1.752</v>
          </cell>
          <cell r="H73" t="str">
            <v>-</v>
          </cell>
          <cell r="J73" t="b">
            <v>1</v>
          </cell>
          <cell r="K73" t="b">
            <v>1</v>
          </cell>
          <cell r="L73">
            <v>555</v>
          </cell>
          <cell r="M73">
            <v>21</v>
          </cell>
          <cell r="O73" t="str">
            <v>C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18.46153846153846</v>
          </cell>
          <cell r="AY73">
            <v>55.384615384615387</v>
          </cell>
          <cell r="AZ73">
            <v>18.46153846153846</v>
          </cell>
          <cell r="BA73">
            <v>36.92307692307692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 t="str">
            <v> </v>
          </cell>
          <cell r="BJ73">
            <v>55.384615384615387</v>
          </cell>
          <cell r="BK73" t="str"/>
          <cell r="BL73" t="str"/>
        </row>
        <row r="74">
          <cell r="E74" t="str">
            <v>|0200220139|25.40|0.00|3.200|0.0005561NBC</v>
          </cell>
          <cell r="F74">
            <v>1.752</v>
          </cell>
          <cell r="H74" t="str">
            <v>-</v>
          </cell>
          <cell r="J74" t="b">
            <v>1</v>
          </cell>
          <cell r="K74" t="b">
            <v>1</v>
          </cell>
          <cell r="L74">
            <v>0</v>
          </cell>
          <cell r="M74">
            <v>0</v>
          </cell>
          <cell r="O74" t="str">
            <v>C</v>
          </cell>
          <cell r="P74" t="str"/>
          <cell r="Q74" t="str"/>
          <cell r="R74" t="str"/>
          <cell r="S74" t="str"/>
          <cell r="T74" t="str"/>
          <cell r="U74" t="str"/>
          <cell r="V74" t="str"/>
          <cell r="W74" t="str"/>
          <cell r="X74" t="str"/>
          <cell r="Y74" t="str"/>
          <cell r="Z74" t="str"/>
          <cell r="AA74" t="str"/>
          <cell r="AB74" t="str"/>
          <cell r="AC74" t="str"/>
          <cell r="AD74" t="str"/>
          <cell r="AE74" t="str"/>
          <cell r="AF74" t="str"/>
          <cell r="AG74" t="str"/>
          <cell r="AH74" t="str"/>
          <cell r="AI74" t="str"/>
          <cell r="AJ74" t="str"/>
          <cell r="AK74" t="str"/>
          <cell r="AL74" t="str"/>
          <cell r="AM74" t="str"/>
          <cell r="AN74" t="str"/>
          <cell r="AO74" t="str"/>
          <cell r="AP74" t="str"/>
          <cell r="AQ74" t="str"/>
          <cell r="AR74" t="str"/>
          <cell r="AS74" t="str"/>
          <cell r="AT74" t="str"/>
          <cell r="AU74" t="str"/>
          <cell r="AV74" t="str"/>
          <cell r="AW74" t="str"/>
          <cell r="AX74" t="str"/>
          <cell r="AY74" t="str"/>
          <cell r="AZ74" t="str"/>
          <cell r="BA74" t="str"/>
          <cell r="BB74" t="str"/>
          <cell r="BC74" t="str"/>
          <cell r="BD74" t="str"/>
          <cell r="BE74" t="str"/>
          <cell r="BF74" t="str"/>
          <cell r="BG74" t="str"/>
          <cell r="BH74" t="str"/>
          <cell r="BI74" t="str">
            <v> </v>
          </cell>
          <cell r="BJ74">
            <v>0</v>
          </cell>
          <cell r="BK74" t="str"/>
          <cell r="BL74" t="str"/>
        </row>
        <row r="75">
          <cell r="E75" t="str">
            <v>|0200220139|25.40|0.00|3.200|0.0005561NBC</v>
          </cell>
          <cell r="F75">
            <v>1.752</v>
          </cell>
          <cell r="H75" t="str">
            <v>-</v>
          </cell>
          <cell r="J75" t="b">
            <v>1</v>
          </cell>
          <cell r="K75" t="b">
            <v>1</v>
          </cell>
          <cell r="L75">
            <v>575</v>
          </cell>
          <cell r="M75">
            <v>25</v>
          </cell>
          <cell r="O75" t="str">
            <v>C</v>
          </cell>
          <cell r="P75">
            <v>0</v>
          </cell>
          <cell r="Q75">
            <v>19.565217391304348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19.565217391304348</v>
          </cell>
          <cell r="AW75">
            <v>0</v>
          </cell>
          <cell r="AX75">
            <v>39.130434782608695</v>
          </cell>
          <cell r="AY75">
            <v>39.130434782608695</v>
          </cell>
          <cell r="AZ75">
            <v>39.130434782608695</v>
          </cell>
          <cell r="BA75">
            <v>19.565217391304348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 t="str">
            <v> </v>
          </cell>
          <cell r="BJ75">
            <v>58.695652173913047</v>
          </cell>
          <cell r="BK75" t="str"/>
          <cell r="BL75" t="str"/>
        </row>
        <row r="76">
          <cell r="E76" t="str">
            <v>|0200220139|25.40|0.00|3.200|0.0005561NBC</v>
          </cell>
          <cell r="F76">
            <v>1.752</v>
          </cell>
          <cell r="H76" t="str">
            <v>-</v>
          </cell>
          <cell r="J76" t="b">
            <v>1</v>
          </cell>
          <cell r="K76" t="b">
            <v>1</v>
          </cell>
          <cell r="L76">
            <v>462</v>
          </cell>
          <cell r="M76">
            <v>4</v>
          </cell>
          <cell r="O76" t="str">
            <v>C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2.7519999999999998</v>
          </cell>
          <cell r="AY76">
            <v>31.36</v>
          </cell>
          <cell r="AZ76">
            <v>0</v>
          </cell>
          <cell r="BA76">
            <v>15.68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 t="str">
            <v> </v>
          </cell>
          <cell r="BJ76">
            <v>31.36</v>
          </cell>
          <cell r="BK76" t="str"/>
          <cell r="BL76" t="str"/>
        </row>
        <row r="77">
          <cell r="E77" t="str">
            <v>|0200220139|25.40|0.00|3.200|0.0005561NBC</v>
          </cell>
          <cell r="F77">
            <v>1.752</v>
          </cell>
          <cell r="H77" t="str">
            <v>-</v>
          </cell>
          <cell r="J77" t="b">
            <v>1</v>
          </cell>
          <cell r="K77" t="b">
            <v>1</v>
          </cell>
          <cell r="L77">
            <v>0</v>
          </cell>
          <cell r="M77">
            <v>0</v>
          </cell>
          <cell r="O77" t="str">
            <v>C</v>
          </cell>
          <cell r="P77" t="str"/>
          <cell r="Q77" t="str"/>
          <cell r="R77" t="str"/>
          <cell r="S77" t="str"/>
          <cell r="T77" t="str"/>
          <cell r="U77" t="str"/>
          <cell r="V77" t="str"/>
          <cell r="W77" t="str"/>
          <cell r="X77" t="str"/>
          <cell r="Y77" t="str"/>
          <cell r="Z77" t="str"/>
          <cell r="AA77" t="str"/>
          <cell r="AB77" t="str"/>
          <cell r="AC77" t="str"/>
          <cell r="AD77" t="str"/>
          <cell r="AE77" t="str"/>
          <cell r="AF77" t="str"/>
          <cell r="AG77" t="str"/>
          <cell r="AH77" t="str"/>
          <cell r="AI77" t="str"/>
          <cell r="AJ77" t="str"/>
          <cell r="AK77" t="str"/>
          <cell r="AL77" t="str"/>
          <cell r="AM77" t="str"/>
          <cell r="AN77" t="str"/>
          <cell r="AO77" t="str"/>
          <cell r="AP77" t="str"/>
          <cell r="AQ77" t="str"/>
          <cell r="AR77" t="str"/>
          <cell r="AS77" t="str"/>
          <cell r="AT77" t="str"/>
          <cell r="AU77" t="str"/>
          <cell r="AV77" t="str"/>
          <cell r="AW77" t="str"/>
          <cell r="AX77" t="str"/>
          <cell r="AY77" t="str"/>
          <cell r="AZ77" t="str"/>
          <cell r="BA77" t="str"/>
          <cell r="BB77" t="str"/>
          <cell r="BC77" t="str"/>
          <cell r="BD77" t="str"/>
          <cell r="BE77" t="str"/>
          <cell r="BF77" t="str"/>
          <cell r="BG77" t="str"/>
          <cell r="BH77" t="str"/>
          <cell r="BI77" t="str">
            <v> </v>
          </cell>
          <cell r="BJ77">
            <v>0</v>
          </cell>
          <cell r="BK77" t="str"/>
          <cell r="BL77" t="str"/>
        </row>
        <row r="78">
          <cell r="E78" t="str">
            <v>|0200220139|25.40|0.00|3.200|0.0005561NBC</v>
          </cell>
          <cell r="F78">
            <v>1.752</v>
          </cell>
          <cell r="H78" t="str">
            <v>-</v>
          </cell>
          <cell r="J78" t="b">
            <v>1</v>
          </cell>
          <cell r="K78" t="b">
            <v>1</v>
          </cell>
          <cell r="L78">
            <v>618</v>
          </cell>
          <cell r="M78">
            <v>6</v>
          </cell>
          <cell r="O78" t="str">
            <v>C</v>
          </cell>
          <cell r="P78">
            <v>0</v>
          </cell>
          <cell r="Q78">
            <v>4.2857142857142856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4.2857142857142856</v>
          </cell>
          <cell r="AW78">
            <v>0</v>
          </cell>
          <cell r="AX78">
            <v>57.857142857142854</v>
          </cell>
          <cell r="AY78">
            <v>30</v>
          </cell>
          <cell r="AZ78">
            <v>25.714285714285715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 t="str">
            <v> </v>
          </cell>
          <cell r="BJ78">
            <v>34.285714285714285</v>
          </cell>
          <cell r="BK78" t="str"/>
          <cell r="BL78" t="str"/>
        </row>
        <row r="79">
          <cell r="E79" t="str">
            <v>|0200220139|25.40|0.00|3.200|0.0005561NBC</v>
          </cell>
          <cell r="F79">
            <v>1.752</v>
          </cell>
          <cell r="H79" t="str">
            <v>-</v>
          </cell>
          <cell r="J79" t="b">
            <v>1</v>
          </cell>
          <cell r="K79" t="b">
            <v>1</v>
          </cell>
          <cell r="L79">
            <v>0</v>
          </cell>
          <cell r="M79">
            <v>0</v>
          </cell>
          <cell r="O79" t="str">
            <v>C</v>
          </cell>
          <cell r="P79" t="str"/>
          <cell r="Q79" t="str"/>
          <cell r="R79" t="str"/>
          <cell r="S79" t="str"/>
          <cell r="T79" t="str"/>
          <cell r="U79" t="str"/>
          <cell r="V79" t="str"/>
          <cell r="W79" t="str"/>
          <cell r="X79" t="str"/>
          <cell r="Y79" t="str"/>
          <cell r="Z79" t="str"/>
          <cell r="AA79" t="str"/>
          <cell r="AB79" t="str"/>
          <cell r="AC79" t="str"/>
          <cell r="AD79" t="str"/>
          <cell r="AE79" t="str"/>
          <cell r="AF79" t="str"/>
          <cell r="AG79" t="str"/>
          <cell r="AH79" t="str"/>
          <cell r="AI79" t="str"/>
          <cell r="AJ79" t="str"/>
          <cell r="AK79" t="str"/>
          <cell r="AL79" t="str"/>
          <cell r="AM79" t="str"/>
          <cell r="AN79" t="str"/>
          <cell r="AO79" t="str"/>
          <cell r="AP79" t="str"/>
          <cell r="AQ79" t="str"/>
          <cell r="AR79" t="str"/>
          <cell r="AS79" t="str"/>
          <cell r="AT79" t="str"/>
          <cell r="AU79" t="str"/>
          <cell r="AV79" t="str"/>
          <cell r="AW79" t="str"/>
          <cell r="AX79" t="str"/>
          <cell r="AY79" t="str"/>
          <cell r="AZ79" t="str"/>
          <cell r="BA79" t="str"/>
          <cell r="BB79" t="str"/>
          <cell r="BC79" t="str"/>
          <cell r="BD79" t="str"/>
          <cell r="BE79" t="str"/>
          <cell r="BF79" t="str"/>
          <cell r="BG79" t="str"/>
          <cell r="BH79" t="str"/>
          <cell r="BI79" t="str">
            <v> </v>
          </cell>
          <cell r="BJ79">
            <v>0</v>
          </cell>
          <cell r="BK79" t="str"/>
          <cell r="BL79" t="str"/>
        </row>
        <row r="80">
          <cell r="E80" t="str">
            <v>|0200220139|25.40|0.00|3.200|0.0005561NBC</v>
          </cell>
          <cell r="F80">
            <v>1.752</v>
          </cell>
          <cell r="H80" t="str">
            <v>-</v>
          </cell>
          <cell r="J80" t="b">
            <v>1</v>
          </cell>
          <cell r="K80" t="b">
            <v>1</v>
          </cell>
          <cell r="L80">
            <v>339</v>
          </cell>
          <cell r="M80">
            <v>339</v>
          </cell>
          <cell r="O80" t="str">
            <v>P/E</v>
          </cell>
          <cell r="P80" t="str"/>
          <cell r="Q80" t="str"/>
          <cell r="R80" t="str"/>
          <cell r="S80" t="str"/>
          <cell r="T80" t="str"/>
          <cell r="U80" t="str"/>
          <cell r="V80" t="str"/>
          <cell r="W80" t="str"/>
          <cell r="X80" t="str"/>
          <cell r="Y80" t="str"/>
          <cell r="Z80" t="str"/>
          <cell r="AA80" t="str"/>
          <cell r="AB80" t="str"/>
          <cell r="AC80" t="str"/>
          <cell r="AD80" t="str"/>
          <cell r="AE80" t="str"/>
          <cell r="AF80" t="str"/>
          <cell r="AG80" t="str"/>
          <cell r="AH80" t="str"/>
          <cell r="AI80" t="str"/>
          <cell r="AJ80" t="str"/>
          <cell r="AK80" t="str"/>
          <cell r="AL80" t="str"/>
          <cell r="AM80" t="str"/>
          <cell r="AN80" t="str"/>
          <cell r="AO80" t="str"/>
          <cell r="AP80" t="str"/>
          <cell r="AQ80" t="str"/>
          <cell r="AR80" t="str"/>
          <cell r="AS80" t="str"/>
          <cell r="AT80" t="str"/>
          <cell r="AU80" t="str"/>
          <cell r="AV80" t="str"/>
          <cell r="AW80" t="str"/>
          <cell r="AX80" t="str"/>
          <cell r="AY80" t="str"/>
          <cell r="AZ80" t="str"/>
          <cell r="BA80" t="str"/>
          <cell r="BB80" t="str"/>
          <cell r="BC80" t="str"/>
          <cell r="BD80" t="str"/>
          <cell r="BE80" t="str"/>
          <cell r="BF80" t="str"/>
          <cell r="BG80" t="str"/>
          <cell r="BH80" t="str"/>
          <cell r="BI80" t="str">
            <v> </v>
          </cell>
          <cell r="BJ80">
            <v>0</v>
          </cell>
          <cell r="BK80" t="str"/>
          <cell r="BL80" t="str"/>
        </row>
        <row r="81">
          <cell r="E81" t="str">
            <v>|0200230120|28.60|0.00|1.200|0.0006253IBC</v>
          </cell>
          <cell r="F81">
            <v>0.81100000000000005</v>
          </cell>
          <cell r="H81" t="str">
            <v>-</v>
          </cell>
          <cell r="J81" t="b">
            <v>1</v>
          </cell>
          <cell r="K81" t="b">
            <v>1</v>
          </cell>
          <cell r="L81">
            <v>188</v>
          </cell>
          <cell r="M81">
            <v>13</v>
          </cell>
          <cell r="O81" t="str">
            <v>C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106.66666666666667</v>
          </cell>
          <cell r="AY81">
            <v>0</v>
          </cell>
          <cell r="AZ81">
            <v>106.66666666666667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 t="str">
            <v> </v>
          </cell>
          <cell r="BJ81">
            <v>0</v>
          </cell>
          <cell r="BK81" t="str"/>
          <cell r="BL81" t="str"/>
        </row>
        <row r="82">
          <cell r="E82" t="str">
            <v>|0200230120|28.60|0.00|1.200|0.0005300IBC</v>
          </cell>
          <cell r="F82">
            <v>0.81100000000000005</v>
          </cell>
          <cell r="H82" t="str">
            <v>-</v>
          </cell>
          <cell r="J82" t="b">
            <v>1</v>
          </cell>
          <cell r="K82" t="b">
            <v>1</v>
          </cell>
          <cell r="L82">
            <v>712</v>
          </cell>
          <cell r="M82">
            <v>712</v>
          </cell>
          <cell r="O82" t="str">
            <v>P/E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60</v>
          </cell>
          <cell r="AU82">
            <v>0</v>
          </cell>
          <cell r="AV82">
            <v>60</v>
          </cell>
          <cell r="AW82">
            <v>0</v>
          </cell>
          <cell r="AX82">
            <v>118</v>
          </cell>
          <cell r="AY82">
            <v>190</v>
          </cell>
          <cell r="AZ82">
            <v>113</v>
          </cell>
          <cell r="BA82">
            <v>159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 t="str">
            <v> </v>
          </cell>
          <cell r="BJ82">
            <v>250</v>
          </cell>
          <cell r="BK82" t="str"/>
          <cell r="BL82" t="str"/>
        </row>
        <row r="83">
          <cell r="E83" t="str">
            <v>|0200230120|28.60|0.00|1.200|0.0006253IBC</v>
          </cell>
          <cell r="F83">
            <v>0.81100000000000005</v>
          </cell>
          <cell r="H83" t="str">
            <v>-</v>
          </cell>
          <cell r="J83" t="b">
            <v>1</v>
          </cell>
          <cell r="K83" t="b">
            <v>1</v>
          </cell>
          <cell r="L83">
            <v>290</v>
          </cell>
          <cell r="M83">
            <v>290</v>
          </cell>
          <cell r="O83" t="str">
            <v>P/E</v>
          </cell>
          <cell r="P83" t="str"/>
          <cell r="Q83" t="str"/>
          <cell r="R83" t="str"/>
          <cell r="S83" t="str"/>
          <cell r="T83" t="str"/>
          <cell r="U83" t="str"/>
          <cell r="V83" t="str"/>
          <cell r="W83" t="str"/>
          <cell r="X83" t="str"/>
          <cell r="Y83" t="str"/>
          <cell r="Z83" t="str"/>
          <cell r="AA83" t="str"/>
          <cell r="AB83" t="str"/>
          <cell r="AC83" t="str"/>
          <cell r="AD83" t="str"/>
          <cell r="AE83" t="str"/>
          <cell r="AF83" t="str"/>
          <cell r="AG83" t="str"/>
          <cell r="AH83" t="str"/>
          <cell r="AI83" t="str"/>
          <cell r="AJ83" t="str"/>
          <cell r="AK83" t="str"/>
          <cell r="AL83" t="str"/>
          <cell r="AM83" t="str"/>
          <cell r="AN83" t="str"/>
          <cell r="AO83" t="str"/>
          <cell r="AP83" t="str"/>
          <cell r="AQ83" t="str"/>
          <cell r="AR83" t="str"/>
          <cell r="AS83" t="str"/>
          <cell r="AT83" t="str"/>
          <cell r="AU83" t="str"/>
          <cell r="AV83" t="str"/>
          <cell r="AW83" t="str"/>
          <cell r="AX83" t="str"/>
          <cell r="AY83" t="str"/>
          <cell r="AZ83" t="str"/>
          <cell r="BA83" t="str"/>
          <cell r="BB83" t="str"/>
          <cell r="BC83" t="str"/>
          <cell r="BD83" t="str"/>
          <cell r="BE83" t="str"/>
          <cell r="BF83" t="str"/>
          <cell r="BG83" t="str"/>
          <cell r="BH83" t="str"/>
          <cell r="BI83" t="str">
            <v> </v>
          </cell>
          <cell r="BJ83">
            <v>0</v>
          </cell>
          <cell r="BK83" t="str"/>
          <cell r="BL83" t="str"/>
        </row>
        <row r="84">
          <cell r="E84" t="str">
            <v>|0200220139|28.60|0.00|2.300|0.0005751IBC</v>
          </cell>
          <cell r="F84">
            <v>1.492</v>
          </cell>
          <cell r="H84" t="str">
            <v>-</v>
          </cell>
          <cell r="J84" t="b">
            <v>1</v>
          </cell>
          <cell r="K84" t="b">
            <v>1</v>
          </cell>
          <cell r="L84">
            <v>413</v>
          </cell>
          <cell r="M84">
            <v>10</v>
          </cell>
          <cell r="O84" t="str">
            <v>C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4.878048780487805E-2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 t="str">
            <v> </v>
          </cell>
          <cell r="BJ84">
            <v>4.878048780487805E-2</v>
          </cell>
          <cell r="BK84" t="str"/>
          <cell r="BL84" t="str"/>
        </row>
        <row r="85">
          <cell r="E85" t="str">
            <v>|0200220139|28.60|0.00|2.600|0.0005506NBC</v>
          </cell>
          <cell r="F85">
            <v>1.667</v>
          </cell>
          <cell r="H85" t="str">
            <v>-</v>
          </cell>
          <cell r="J85" t="b">
            <v>1</v>
          </cell>
          <cell r="K85" t="b">
            <v>0</v>
          </cell>
          <cell r="L85">
            <v>259</v>
          </cell>
          <cell r="M85">
            <v>8</v>
          </cell>
          <cell r="O85" t="str">
            <v>C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0.967741935483871</v>
          </cell>
          <cell r="AY85">
            <v>0.64516129032258063</v>
          </cell>
          <cell r="AZ85">
            <v>0</v>
          </cell>
          <cell r="BA85">
            <v>0.967741935483871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 t="str">
            <v> </v>
          </cell>
          <cell r="BJ85">
            <v>0.64516129032258063</v>
          </cell>
          <cell r="BK85" t="str"/>
          <cell r="BL85" t="str"/>
        </row>
        <row r="86">
          <cell r="E86" t="str">
            <v>|0200220139|28.60|0.00|2.000|0.0006475NBC</v>
          </cell>
          <cell r="F86">
            <v>1.3120000000000001</v>
          </cell>
          <cell r="H86" t="str">
            <v>-</v>
          </cell>
          <cell r="J86" t="b">
            <v>1</v>
          </cell>
          <cell r="K86" t="b">
            <v>1</v>
          </cell>
          <cell r="L86">
            <v>38</v>
          </cell>
          <cell r="M86">
            <v>6</v>
          </cell>
          <cell r="O86" t="str">
            <v>C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80</v>
          </cell>
          <cell r="AY86">
            <v>97.333333333333329</v>
          </cell>
          <cell r="AZ86">
            <v>143.33333333333334</v>
          </cell>
          <cell r="BA86">
            <v>93.333333333333329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 t="str">
            <v> </v>
          </cell>
          <cell r="BJ86">
            <v>97.333333333333329</v>
          </cell>
          <cell r="BK86" t="str"/>
          <cell r="BL86" t="str"/>
        </row>
        <row r="87">
          <cell r="E87" t="str">
            <v>|0200220139|28.60|0.00|2.000|0.0006475NBC</v>
          </cell>
          <cell r="F87">
            <v>1.3120000000000001</v>
          </cell>
          <cell r="H87" t="str">
            <v>-</v>
          </cell>
          <cell r="J87" t="b">
            <v>1</v>
          </cell>
          <cell r="K87" t="b">
            <v>1</v>
          </cell>
          <cell r="L87">
            <v>107</v>
          </cell>
          <cell r="M87">
            <v>1</v>
          </cell>
          <cell r="O87" t="str">
            <v>C</v>
          </cell>
          <cell r="P87" t="str"/>
          <cell r="Q87" t="str"/>
          <cell r="R87" t="str"/>
          <cell r="S87" t="str"/>
          <cell r="T87" t="str"/>
          <cell r="U87" t="str"/>
          <cell r="V87" t="str"/>
          <cell r="W87" t="str"/>
          <cell r="X87" t="str"/>
          <cell r="Y87" t="str"/>
          <cell r="Z87" t="str"/>
          <cell r="AA87" t="str"/>
          <cell r="AB87" t="str"/>
          <cell r="AC87" t="str"/>
          <cell r="AD87" t="str"/>
          <cell r="AE87" t="str"/>
          <cell r="AF87" t="str"/>
          <cell r="AG87" t="str"/>
          <cell r="AH87" t="str"/>
          <cell r="AI87" t="str"/>
          <cell r="AJ87" t="str"/>
          <cell r="AK87" t="str"/>
          <cell r="AL87" t="str"/>
          <cell r="AM87" t="str"/>
          <cell r="AN87" t="str"/>
          <cell r="AO87" t="str"/>
          <cell r="AP87" t="str"/>
          <cell r="AQ87" t="str"/>
          <cell r="AR87" t="str"/>
          <cell r="AS87" t="str"/>
          <cell r="AT87" t="str"/>
          <cell r="AU87" t="str"/>
          <cell r="AV87" t="str"/>
          <cell r="AW87" t="str"/>
          <cell r="AX87" t="str"/>
          <cell r="AY87" t="str"/>
          <cell r="AZ87" t="str"/>
          <cell r="BA87" t="str"/>
          <cell r="BB87" t="str"/>
          <cell r="BC87" t="str"/>
          <cell r="BD87" t="str"/>
          <cell r="BE87" t="str"/>
          <cell r="BF87" t="str"/>
          <cell r="BG87" t="str"/>
          <cell r="BH87" t="str"/>
          <cell r="BI87" t="str">
            <v> </v>
          </cell>
          <cell r="BJ87">
            <v>0</v>
          </cell>
          <cell r="BK87" t="str"/>
          <cell r="BL87" t="str"/>
        </row>
        <row r="88">
          <cell r="E88" t="str">
            <v>|0200220139|28.60|0.00|2.000|0.0006475NBC</v>
          </cell>
          <cell r="F88">
            <v>1.3120000000000001</v>
          </cell>
          <cell r="H88" t="str">
            <v>-</v>
          </cell>
          <cell r="J88" t="b">
            <v>1</v>
          </cell>
          <cell r="K88" t="b">
            <v>1</v>
          </cell>
          <cell r="L88">
            <v>355</v>
          </cell>
          <cell r="M88">
            <v>355</v>
          </cell>
          <cell r="O88" t="str">
            <v>P/E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 t="str">
            <v> </v>
          </cell>
          <cell r="BJ88">
            <v>0</v>
          </cell>
          <cell r="BK88" t="str"/>
          <cell r="BL88" t="str"/>
        </row>
        <row r="89">
          <cell r="E89" t="str">
            <v>|0200220139|29.40|0.00|3.200|0.0006161IBC</v>
          </cell>
          <cell r="F89">
            <v>2.0670000000000002</v>
          </cell>
          <cell r="H89" t="str">
            <v>-</v>
          </cell>
          <cell r="J89" t="b">
            <v>1</v>
          </cell>
          <cell r="K89" t="b">
            <v>1</v>
          </cell>
          <cell r="L89">
            <v>28898</v>
          </cell>
          <cell r="M89">
            <v>193</v>
          </cell>
          <cell r="O89" t="str">
            <v>C</v>
          </cell>
          <cell r="P89">
            <v>10.666666666666666</v>
          </cell>
          <cell r="Q89">
            <v>14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24.666666666666668</v>
          </cell>
          <cell r="AW89">
            <v>0</v>
          </cell>
          <cell r="AX89">
            <v>449.06666666666666</v>
          </cell>
          <cell r="AY89">
            <v>477.45333333333332</v>
          </cell>
          <cell r="AZ89">
            <v>321.27999999999997</v>
          </cell>
          <cell r="BA89">
            <v>476.41333333333336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 t="str">
            <v> </v>
          </cell>
          <cell r="BJ89">
            <v>502.12</v>
          </cell>
          <cell r="BK89" t="str"/>
          <cell r="BL89" t="str"/>
        </row>
        <row r="90">
          <cell r="E90" t="str">
            <v>|0200220139|29.40|0.00|3.200|0.0006161IBC</v>
          </cell>
          <cell r="F90">
            <v>2.0670000000000002</v>
          </cell>
          <cell r="H90" t="str">
            <v>-</v>
          </cell>
          <cell r="J90" t="b">
            <v>1</v>
          </cell>
          <cell r="K90" t="b">
            <v>1</v>
          </cell>
          <cell r="L90">
            <v>3160</v>
          </cell>
          <cell r="M90">
            <v>22</v>
          </cell>
          <cell r="O90" t="str">
            <v>C</v>
          </cell>
          <cell r="P90" t="str"/>
          <cell r="Q90" t="str"/>
          <cell r="R90" t="str"/>
          <cell r="S90" t="str"/>
          <cell r="T90" t="str"/>
          <cell r="U90" t="str"/>
          <cell r="V90" t="str"/>
          <cell r="W90" t="str"/>
          <cell r="X90" t="str"/>
          <cell r="Y90" t="str"/>
          <cell r="Z90" t="str"/>
          <cell r="AA90" t="str"/>
          <cell r="AB90" t="str"/>
          <cell r="AC90" t="str"/>
          <cell r="AD90" t="str"/>
          <cell r="AE90" t="str"/>
          <cell r="AF90" t="str"/>
          <cell r="AG90" t="str"/>
          <cell r="AH90" t="str"/>
          <cell r="AI90" t="str"/>
          <cell r="AJ90" t="str"/>
          <cell r="AK90" t="str"/>
          <cell r="AL90" t="str"/>
          <cell r="AM90" t="str"/>
          <cell r="AN90" t="str"/>
          <cell r="AO90" t="str"/>
          <cell r="AP90" t="str"/>
          <cell r="AQ90" t="str"/>
          <cell r="AR90" t="str"/>
          <cell r="AS90" t="str"/>
          <cell r="AT90" t="str"/>
          <cell r="AU90" t="str"/>
          <cell r="AV90" t="str"/>
          <cell r="AW90" t="str"/>
          <cell r="AX90" t="str"/>
          <cell r="AY90" t="str"/>
          <cell r="AZ90" t="str"/>
          <cell r="BA90" t="str"/>
          <cell r="BB90" t="str"/>
          <cell r="BC90" t="str"/>
          <cell r="BD90" t="str"/>
          <cell r="BE90" t="str"/>
          <cell r="BF90" t="str"/>
          <cell r="BG90" t="str"/>
          <cell r="BH90" t="str"/>
          <cell r="BI90" t="str">
            <v> </v>
          </cell>
          <cell r="BJ90">
            <v>0</v>
          </cell>
          <cell r="BK90" t="str"/>
          <cell r="BL90" t="str"/>
        </row>
        <row r="91">
          <cell r="E91" t="str">
            <v>|0200220139|29.40|0.00|3.200|0.0006161IBC</v>
          </cell>
          <cell r="F91">
            <v>2.0670000000000002</v>
          </cell>
          <cell r="H91" t="str">
            <v>-</v>
          </cell>
          <cell r="J91" t="b">
            <v>1</v>
          </cell>
          <cell r="K91" t="b">
            <v>1</v>
          </cell>
          <cell r="L91">
            <v>869</v>
          </cell>
          <cell r="M91">
            <v>869</v>
          </cell>
          <cell r="O91" t="str">
            <v>P/E</v>
          </cell>
          <cell r="P91" t="str"/>
          <cell r="Q91" t="str"/>
          <cell r="R91" t="str"/>
          <cell r="S91" t="str"/>
          <cell r="T91" t="str"/>
          <cell r="U91" t="str"/>
          <cell r="V91" t="str"/>
          <cell r="W91" t="str"/>
          <cell r="X91" t="str"/>
          <cell r="Y91" t="str"/>
          <cell r="Z91" t="str"/>
          <cell r="AA91" t="str"/>
          <cell r="AB91" t="str"/>
          <cell r="AC91" t="str"/>
          <cell r="AD91" t="str"/>
          <cell r="AE91" t="str"/>
          <cell r="AF91" t="str"/>
          <cell r="AG91" t="str"/>
          <cell r="AH91" t="str"/>
          <cell r="AI91" t="str"/>
          <cell r="AJ91" t="str"/>
          <cell r="AK91" t="str"/>
          <cell r="AL91" t="str"/>
          <cell r="AM91" t="str"/>
          <cell r="AN91" t="str"/>
          <cell r="AO91" t="str"/>
          <cell r="AP91" t="str"/>
          <cell r="AQ91" t="str"/>
          <cell r="AR91" t="str"/>
          <cell r="AS91" t="str"/>
          <cell r="AT91" t="str"/>
          <cell r="AU91" t="str"/>
          <cell r="AV91" t="str"/>
          <cell r="AW91" t="str"/>
          <cell r="AX91" t="str"/>
          <cell r="AY91" t="str"/>
          <cell r="AZ91" t="str"/>
          <cell r="BA91" t="str"/>
          <cell r="BB91" t="str"/>
          <cell r="BC91" t="str"/>
          <cell r="BD91" t="str"/>
          <cell r="BE91" t="str"/>
          <cell r="BF91" t="str"/>
          <cell r="BG91" t="str"/>
          <cell r="BH91" t="str"/>
          <cell r="BI91" t="str">
            <v> </v>
          </cell>
          <cell r="BJ91">
            <v>0</v>
          </cell>
          <cell r="BK91" t="str"/>
          <cell r="BL91" t="str"/>
        </row>
        <row r="92">
          <cell r="E92" t="str">
            <v>|0200220139|31.80|0.00|2.600|0.0005300IBC</v>
          </cell>
          <cell r="F92">
            <v>1.8720000000000001</v>
          </cell>
          <cell r="H92" t="str">
            <v>-</v>
          </cell>
          <cell r="J92" t="b">
            <v>1</v>
          </cell>
          <cell r="K92" t="b">
            <v>1</v>
          </cell>
          <cell r="L92">
            <v>15</v>
          </cell>
          <cell r="M92">
            <v>15</v>
          </cell>
          <cell r="O92" t="str">
            <v>P/E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 t="str">
            <v> </v>
          </cell>
          <cell r="BJ92">
            <v>0</v>
          </cell>
          <cell r="BK92" t="str"/>
          <cell r="BL92" t="str"/>
        </row>
        <row r="93">
          <cell r="E93" t="str">
            <v>|0200220139|31.80|0.00|2.000|0.0006475NBC</v>
          </cell>
          <cell r="F93">
            <v>1.47</v>
          </cell>
          <cell r="H93" t="str">
            <v>-</v>
          </cell>
          <cell r="J93" t="b">
            <v>1</v>
          </cell>
          <cell r="K93" t="b">
            <v>1</v>
          </cell>
          <cell r="L93">
            <v>224.5</v>
          </cell>
          <cell r="M93">
            <v>225</v>
          </cell>
          <cell r="O93" t="str">
            <v>P/E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 t="str">
            <v> </v>
          </cell>
          <cell r="BJ93">
            <v>0</v>
          </cell>
          <cell r="BK93" t="str"/>
          <cell r="BL93" t="str"/>
        </row>
        <row r="94">
          <cell r="E94" t="str">
            <v>|0200220139|31.80|0.00|2.000|0.0006475NBC</v>
          </cell>
          <cell r="F94">
            <v>1.47</v>
          </cell>
          <cell r="H94" t="str">
            <v>-</v>
          </cell>
          <cell r="J94" t="b">
            <v>1</v>
          </cell>
          <cell r="K94" t="b">
            <v>1</v>
          </cell>
          <cell r="L94">
            <v>12</v>
          </cell>
          <cell r="M94">
            <v>2</v>
          </cell>
          <cell r="O94" t="str">
            <v>C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18.125</v>
          </cell>
          <cell r="AZ94">
            <v>18.75</v>
          </cell>
          <cell r="BA94">
            <v>18.75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 t="str">
            <v> </v>
          </cell>
          <cell r="BJ94">
            <v>18.125</v>
          </cell>
          <cell r="BK94" t="str"/>
          <cell r="BL94" t="str"/>
        </row>
        <row r="95">
          <cell r="E95" t="str">
            <v>|0200220139|34.00|0.00|2.600|0.0006121NBC</v>
          </cell>
          <cell r="F95">
            <v>2.0129999999999999</v>
          </cell>
          <cell r="H95" t="str">
            <v>-</v>
          </cell>
          <cell r="J95" t="b">
            <v>1</v>
          </cell>
          <cell r="K95" t="b">
            <v>1</v>
          </cell>
          <cell r="L95">
            <v>300</v>
          </cell>
          <cell r="M95">
            <v>12</v>
          </cell>
          <cell r="O95" t="str">
            <v>C</v>
          </cell>
          <cell r="P95" t="str"/>
          <cell r="Q95" t="str"/>
          <cell r="R95" t="str"/>
          <cell r="S95" t="str"/>
          <cell r="T95" t="str"/>
          <cell r="U95" t="str"/>
          <cell r="V95" t="str"/>
          <cell r="W95" t="str"/>
          <cell r="X95" t="str"/>
          <cell r="Y95" t="str"/>
          <cell r="Z95" t="str"/>
          <cell r="AA95" t="str"/>
          <cell r="AB95" t="str"/>
          <cell r="AC95" t="str"/>
          <cell r="AD95" t="str"/>
          <cell r="AE95" t="str"/>
          <cell r="AF95" t="str"/>
          <cell r="AG95" t="str"/>
          <cell r="AH95" t="str"/>
          <cell r="AI95" t="str"/>
          <cell r="AJ95" t="str"/>
          <cell r="AK95" t="str"/>
          <cell r="AL95" t="str"/>
          <cell r="AM95" t="str"/>
          <cell r="AN95" t="str"/>
          <cell r="AO95" t="str"/>
          <cell r="AP95" t="str"/>
          <cell r="AQ95" t="str"/>
          <cell r="AR95" t="str"/>
          <cell r="AS95" t="str"/>
          <cell r="AT95" t="str"/>
          <cell r="AU95" t="str"/>
          <cell r="AV95" t="str"/>
          <cell r="AW95" t="str"/>
          <cell r="AX95" t="str"/>
          <cell r="AY95" t="str"/>
          <cell r="AZ95" t="str"/>
          <cell r="BA95" t="str"/>
          <cell r="BB95" t="str"/>
          <cell r="BC95" t="str"/>
          <cell r="BD95" t="str"/>
          <cell r="BE95" t="str"/>
          <cell r="BF95" t="str"/>
          <cell r="BG95" t="str"/>
          <cell r="BH95" t="str"/>
          <cell r="BI95" t="str">
            <v> </v>
          </cell>
          <cell r="BJ95">
            <v>0</v>
          </cell>
          <cell r="BK95" t="str"/>
          <cell r="BL95" t="str"/>
        </row>
        <row r="96">
          <cell r="E96" t="str">
            <v>|0200220139|34.00|0.00|3.500|0.0005616IBC</v>
          </cell>
          <cell r="F96">
            <v>2.6320000000000001</v>
          </cell>
          <cell r="H96" t="str">
            <v>-</v>
          </cell>
          <cell r="J96" t="b">
            <v>1</v>
          </cell>
          <cell r="K96" t="b">
            <v>1</v>
          </cell>
          <cell r="L96">
            <v>125</v>
          </cell>
          <cell r="M96">
            <v>1</v>
          </cell>
          <cell r="O96" t="str">
            <v>C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1.84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 t="str">
            <v> </v>
          </cell>
          <cell r="BJ96">
            <v>0</v>
          </cell>
          <cell r="BK96" t="str"/>
          <cell r="BL96" t="str"/>
        </row>
        <row r="97">
          <cell r="E97" t="str">
            <v>|0200220139|34.00|0.00|3.500|0.0005616IBC</v>
          </cell>
          <cell r="F97">
            <v>2.6320000000000001</v>
          </cell>
          <cell r="H97" t="str">
            <v>-</v>
          </cell>
          <cell r="J97" t="b">
            <v>1</v>
          </cell>
          <cell r="K97" t="b">
            <v>1</v>
          </cell>
          <cell r="L97">
            <v>3</v>
          </cell>
          <cell r="M97">
            <v>3</v>
          </cell>
          <cell r="O97" t="str">
            <v>P/E</v>
          </cell>
          <cell r="P97" t="str"/>
          <cell r="Q97" t="str"/>
          <cell r="R97" t="str"/>
          <cell r="S97" t="str"/>
          <cell r="T97" t="str"/>
          <cell r="U97" t="str"/>
          <cell r="V97" t="str"/>
          <cell r="W97" t="str"/>
          <cell r="X97" t="str"/>
          <cell r="Y97" t="str"/>
          <cell r="Z97" t="str"/>
          <cell r="AA97" t="str"/>
          <cell r="AB97" t="str"/>
          <cell r="AC97" t="str"/>
          <cell r="AD97" t="str"/>
          <cell r="AE97" t="str"/>
          <cell r="AF97" t="str"/>
          <cell r="AG97" t="str"/>
          <cell r="AH97" t="str"/>
          <cell r="AI97" t="str"/>
          <cell r="AJ97" t="str"/>
          <cell r="AK97" t="str"/>
          <cell r="AL97" t="str"/>
          <cell r="AM97" t="str"/>
          <cell r="AN97" t="str"/>
          <cell r="AO97" t="str"/>
          <cell r="AP97" t="str"/>
          <cell r="AQ97" t="str"/>
          <cell r="AR97" t="str"/>
          <cell r="AS97" t="str"/>
          <cell r="AT97" t="str"/>
          <cell r="AU97" t="str"/>
          <cell r="AV97" t="str"/>
          <cell r="AW97" t="str"/>
          <cell r="AX97" t="str"/>
          <cell r="AY97" t="str"/>
          <cell r="AZ97" t="str"/>
          <cell r="BA97" t="str"/>
          <cell r="BB97" t="str"/>
          <cell r="BC97" t="str"/>
          <cell r="BD97" t="str"/>
          <cell r="BE97" t="str"/>
          <cell r="BF97" t="str"/>
          <cell r="BG97" t="str"/>
          <cell r="BH97" t="str"/>
          <cell r="BI97" t="str">
            <v> </v>
          </cell>
          <cell r="BJ97">
            <v>0</v>
          </cell>
          <cell r="BK97" t="str"/>
          <cell r="BL97" t="str"/>
        </row>
        <row r="98">
          <cell r="E98" t="str">
            <v>|0200230120|35.00|0.00|1.200|0.0005800IBC</v>
          </cell>
          <cell r="F98">
            <v>1</v>
          </cell>
          <cell r="H98" t="str">
            <v>-</v>
          </cell>
          <cell r="J98" t="b">
            <v>1</v>
          </cell>
          <cell r="K98" t="b">
            <v>1</v>
          </cell>
          <cell r="L98" t="str"/>
          <cell r="M98" t="str"/>
          <cell r="O98" t="str">
            <v>P/E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 t="str">
            <v> </v>
          </cell>
          <cell r="BJ98">
            <v>0</v>
          </cell>
          <cell r="BK98" t="str"/>
          <cell r="BL98" t="str"/>
        </row>
        <row r="99">
          <cell r="E99" t="str">
            <v>|0200230120|38.10|0.00|1.200|0.0005450IBC</v>
          </cell>
          <cell r="F99">
            <v>1.0920000000000001</v>
          </cell>
          <cell r="H99" t="str">
            <v>-</v>
          </cell>
          <cell r="J99" t="b">
            <v>1</v>
          </cell>
          <cell r="K99" t="b">
            <v>1</v>
          </cell>
          <cell r="L99">
            <v>121</v>
          </cell>
          <cell r="M99">
            <v>121</v>
          </cell>
          <cell r="O99" t="str">
            <v>P/E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39</v>
          </cell>
          <cell r="AY99">
            <v>63</v>
          </cell>
          <cell r="AZ99">
            <v>38</v>
          </cell>
          <cell r="BA99">
            <v>53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 t="str">
            <v> </v>
          </cell>
          <cell r="BJ99">
            <v>63</v>
          </cell>
          <cell r="BK99" t="str"/>
          <cell r="BL99" t="str"/>
        </row>
        <row r="100">
          <cell r="E100" t="str">
            <v>|0200220139|38.10|0.00|2.300|0.0005959NBC</v>
          </cell>
          <cell r="F100">
            <v>2.0310000000000001</v>
          </cell>
          <cell r="H100" t="str">
            <v>-</v>
          </cell>
          <cell r="J100" t="b">
            <v>1</v>
          </cell>
          <cell r="K100" t="b">
            <v>1</v>
          </cell>
          <cell r="L100">
            <v>9</v>
          </cell>
          <cell r="M100">
            <v>0</v>
          </cell>
          <cell r="O100" t="str">
            <v>C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 t="str">
            <v> </v>
          </cell>
          <cell r="BJ100">
            <v>0</v>
          </cell>
          <cell r="BK100" t="str"/>
          <cell r="BL100" t="str"/>
        </row>
        <row r="101">
          <cell r="E101" t="str">
            <v>|0200220139|38.10|0.00|2.300|0.0005959NBC</v>
          </cell>
          <cell r="F101">
            <v>2.0310000000000001</v>
          </cell>
          <cell r="H101" t="str">
            <v>-</v>
          </cell>
          <cell r="J101" t="b">
            <v>1</v>
          </cell>
          <cell r="K101" t="b">
            <v>1</v>
          </cell>
          <cell r="L101">
            <v>392</v>
          </cell>
          <cell r="M101">
            <v>21</v>
          </cell>
          <cell r="O101" t="str">
            <v>C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21.05263157894737</v>
          </cell>
          <cell r="AY101">
            <v>43.736842105263158</v>
          </cell>
          <cell r="AZ101">
            <v>26.736842105263158</v>
          </cell>
          <cell r="BA101">
            <v>42.10526315789474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 t="str">
            <v> </v>
          </cell>
          <cell r="BJ101">
            <v>43.736842105263158</v>
          </cell>
          <cell r="BK101" t="str"/>
          <cell r="BL101" t="str"/>
        </row>
        <row r="102">
          <cell r="E102" t="str">
            <v>|0200220139|38.10|0.00|2.300|0.0005959NBC</v>
          </cell>
          <cell r="F102">
            <v>2.0310000000000001</v>
          </cell>
          <cell r="H102" t="str">
            <v>-</v>
          </cell>
          <cell r="J102" t="b">
            <v>1</v>
          </cell>
          <cell r="K102" t="b">
            <v>1</v>
          </cell>
          <cell r="L102">
            <v>69</v>
          </cell>
          <cell r="M102">
            <v>69</v>
          </cell>
          <cell r="O102" t="str">
            <v>P/E</v>
          </cell>
          <cell r="P102" t="str"/>
          <cell r="Q102" t="str"/>
          <cell r="R102" t="str"/>
          <cell r="S102" t="str"/>
          <cell r="T102" t="str"/>
          <cell r="U102" t="str"/>
          <cell r="V102" t="str"/>
          <cell r="W102" t="str"/>
          <cell r="X102" t="str"/>
          <cell r="Y102" t="str"/>
          <cell r="Z102" t="str"/>
          <cell r="AA102" t="str"/>
          <cell r="AB102" t="str"/>
          <cell r="AC102" t="str"/>
          <cell r="AD102" t="str"/>
          <cell r="AE102" t="str"/>
          <cell r="AF102" t="str"/>
          <cell r="AG102" t="str"/>
          <cell r="AH102" t="str"/>
          <cell r="AI102" t="str"/>
          <cell r="AJ102" t="str"/>
          <cell r="AK102" t="str"/>
          <cell r="AL102" t="str"/>
          <cell r="AM102" t="str"/>
          <cell r="AN102" t="str"/>
          <cell r="AO102" t="str"/>
          <cell r="AP102" t="str"/>
          <cell r="AQ102" t="str"/>
          <cell r="AR102" t="str"/>
          <cell r="AS102" t="str"/>
          <cell r="AT102" t="str"/>
          <cell r="AU102" t="str"/>
          <cell r="AV102" t="str"/>
          <cell r="AW102" t="str"/>
          <cell r="AX102" t="str"/>
          <cell r="AY102" t="str"/>
          <cell r="AZ102" t="str"/>
          <cell r="BA102" t="str"/>
          <cell r="BB102" t="str"/>
          <cell r="BC102" t="str"/>
          <cell r="BD102" t="str"/>
          <cell r="BE102" t="str"/>
          <cell r="BF102" t="str"/>
          <cell r="BG102" t="str"/>
          <cell r="BH102" t="str"/>
          <cell r="BI102" t="str">
            <v> </v>
          </cell>
          <cell r="BJ102">
            <v>0</v>
          </cell>
          <cell r="BK102" t="str"/>
          <cell r="BL102" t="str"/>
        </row>
        <row r="103">
          <cell r="E103" t="str">
            <v>|0200220139|38.10|0.00|2.600|0.0006133NBC</v>
          </cell>
          <cell r="F103">
            <v>2.2759999999999998</v>
          </cell>
          <cell r="H103" t="str">
            <v>-</v>
          </cell>
          <cell r="J103" t="b">
            <v>1</v>
          </cell>
          <cell r="K103" t="b">
            <v>1</v>
          </cell>
          <cell r="L103">
            <v>671</v>
          </cell>
          <cell r="M103">
            <v>28</v>
          </cell>
          <cell r="O103" t="str">
            <v>C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25</v>
          </cell>
          <cell r="AY103">
            <v>95.833333333333329</v>
          </cell>
          <cell r="AZ103">
            <v>16.666666666666668</v>
          </cell>
          <cell r="BA103">
            <v>41.666666666666664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 t="str">
            <v> </v>
          </cell>
          <cell r="BJ103">
            <v>95.833333333333329</v>
          </cell>
          <cell r="BK103" t="str"/>
          <cell r="BL103" t="str"/>
        </row>
        <row r="104">
          <cell r="E104" t="str">
            <v>|0200220139|38.10|0.00|2.600|0.0006133NBC</v>
          </cell>
          <cell r="F104">
            <v>2.2759999999999998</v>
          </cell>
          <cell r="H104" t="str">
            <v>-</v>
          </cell>
          <cell r="J104" t="b">
            <v>1</v>
          </cell>
          <cell r="K104" t="b">
            <v>1</v>
          </cell>
          <cell r="L104">
            <v>0</v>
          </cell>
          <cell r="M104">
            <v>0</v>
          </cell>
          <cell r="O104" t="str">
            <v>C</v>
          </cell>
          <cell r="P104" t="str"/>
          <cell r="Q104" t="str"/>
          <cell r="R104" t="str"/>
          <cell r="S104" t="str"/>
          <cell r="T104" t="str"/>
          <cell r="U104" t="str"/>
          <cell r="V104" t="str"/>
          <cell r="W104" t="str"/>
          <cell r="X104" t="str"/>
          <cell r="Y104" t="str"/>
          <cell r="Z104" t="str"/>
          <cell r="AA104" t="str"/>
          <cell r="AB104" t="str"/>
          <cell r="AC104" t="str"/>
          <cell r="AD104" t="str"/>
          <cell r="AE104" t="str"/>
          <cell r="AF104" t="str"/>
          <cell r="AG104" t="str"/>
          <cell r="AH104" t="str"/>
          <cell r="AI104" t="str"/>
          <cell r="AJ104" t="str"/>
          <cell r="AK104" t="str"/>
          <cell r="AL104" t="str"/>
          <cell r="AM104" t="str"/>
          <cell r="AN104" t="str"/>
          <cell r="AO104" t="str"/>
          <cell r="AP104" t="str"/>
          <cell r="AQ104" t="str"/>
          <cell r="AR104" t="str"/>
          <cell r="AS104" t="str"/>
          <cell r="AT104" t="str"/>
          <cell r="AU104" t="str"/>
          <cell r="AV104" t="str"/>
          <cell r="AW104" t="str"/>
          <cell r="AX104" t="str"/>
          <cell r="AY104" t="str"/>
          <cell r="AZ104" t="str"/>
          <cell r="BA104" t="str"/>
          <cell r="BB104" t="str"/>
          <cell r="BC104" t="str"/>
          <cell r="BD104" t="str"/>
          <cell r="BE104" t="str"/>
          <cell r="BF104" t="str"/>
          <cell r="BG104" t="str"/>
          <cell r="BH104" t="str"/>
          <cell r="BI104" t="str">
            <v> </v>
          </cell>
          <cell r="BJ104">
            <v>0</v>
          </cell>
          <cell r="BK104" t="str"/>
          <cell r="BL104" t="str"/>
        </row>
        <row r="105">
          <cell r="E105" t="str">
            <v>|0200220139|38.10|0.00|2.600|0.0006133NBC</v>
          </cell>
          <cell r="F105">
            <v>2.2759999999999998</v>
          </cell>
          <cell r="H105" t="str">
            <v>-</v>
          </cell>
          <cell r="J105" t="b">
            <v>1</v>
          </cell>
          <cell r="K105" t="b">
            <v>1</v>
          </cell>
          <cell r="L105">
            <v>0</v>
          </cell>
          <cell r="M105">
            <v>0</v>
          </cell>
          <cell r="O105" t="str">
            <v>P/E</v>
          </cell>
          <cell r="P105" t="str"/>
          <cell r="Q105" t="str"/>
          <cell r="R105" t="str"/>
          <cell r="S105" t="str"/>
          <cell r="T105" t="str"/>
          <cell r="U105" t="str"/>
          <cell r="V105" t="str"/>
          <cell r="W105" t="str"/>
          <cell r="X105" t="str"/>
          <cell r="Y105" t="str"/>
          <cell r="Z105" t="str"/>
          <cell r="AA105" t="str"/>
          <cell r="AB105" t="str"/>
          <cell r="AC105" t="str"/>
          <cell r="AD105" t="str"/>
          <cell r="AE105" t="str"/>
          <cell r="AF105" t="str"/>
          <cell r="AG105" t="str"/>
          <cell r="AH105" t="str"/>
          <cell r="AI105" t="str"/>
          <cell r="AJ105" t="str"/>
          <cell r="AK105" t="str"/>
          <cell r="AL105" t="str"/>
          <cell r="AM105" t="str"/>
          <cell r="AN105" t="str"/>
          <cell r="AO105" t="str"/>
          <cell r="AP105" t="str"/>
          <cell r="AQ105" t="str"/>
          <cell r="AR105" t="str"/>
          <cell r="AS105" t="str"/>
          <cell r="AT105" t="str"/>
          <cell r="AU105" t="str"/>
          <cell r="AV105" t="str"/>
          <cell r="AW105" t="str"/>
          <cell r="AX105" t="str"/>
          <cell r="AY105" t="str"/>
          <cell r="AZ105" t="str"/>
          <cell r="BA105" t="str"/>
          <cell r="BB105" t="str"/>
          <cell r="BC105" t="str"/>
          <cell r="BD105" t="str"/>
          <cell r="BE105" t="str"/>
          <cell r="BF105" t="str"/>
          <cell r="BG105" t="str"/>
          <cell r="BH105" t="str"/>
          <cell r="BI105" t="str">
            <v> </v>
          </cell>
          <cell r="BJ105">
            <v>0</v>
          </cell>
          <cell r="BK105" t="str"/>
          <cell r="BL105" t="str"/>
        </row>
        <row r="106">
          <cell r="E106" t="str">
            <v>|0200220139|38.10|0.00|2.000|0.0005411NBC</v>
          </cell>
          <cell r="F106">
            <v>1.78</v>
          </cell>
          <cell r="H106" t="str">
            <v>-</v>
          </cell>
          <cell r="J106" t="b">
            <v>1</v>
          </cell>
          <cell r="K106" t="b">
            <v>1</v>
          </cell>
          <cell r="L106">
            <v>17093</v>
          </cell>
          <cell r="M106">
            <v>4273</v>
          </cell>
          <cell r="O106" t="str">
            <v>C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 t="str">
            <v> </v>
          </cell>
          <cell r="BJ106">
            <v>0</v>
          </cell>
          <cell r="BK106" t="str"/>
          <cell r="BL106" t="str"/>
        </row>
        <row r="107">
          <cell r="E107" t="str">
            <v>|0200220139|38.10|0.00|2.000|0.0005411NBC</v>
          </cell>
          <cell r="F107">
            <v>1.78</v>
          </cell>
          <cell r="H107" t="str">
            <v>-</v>
          </cell>
          <cell r="J107" t="b">
            <v>1</v>
          </cell>
          <cell r="K107" t="b">
            <v>1</v>
          </cell>
          <cell r="L107">
            <v>17</v>
          </cell>
          <cell r="M107">
            <v>1</v>
          </cell>
          <cell r="O107" t="str">
            <v>C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 t="str">
            <v> </v>
          </cell>
          <cell r="BJ107">
            <v>0</v>
          </cell>
          <cell r="BK107" t="str"/>
          <cell r="BL107" t="str"/>
        </row>
        <row r="108">
          <cell r="E108" t="str">
            <v>|0200220139|38.10|0.00|2.000|0.0001340NBC</v>
          </cell>
          <cell r="F108">
            <v>1.78</v>
          </cell>
          <cell r="H108" t="str">
            <v>-</v>
          </cell>
          <cell r="J108" t="b">
            <v>1</v>
          </cell>
          <cell r="K108" t="b">
            <v>1</v>
          </cell>
          <cell r="L108">
            <v>1456</v>
          </cell>
          <cell r="M108">
            <v>485</v>
          </cell>
          <cell r="O108" t="str">
            <v>C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370</v>
          </cell>
          <cell r="AY108">
            <v>0</v>
          </cell>
          <cell r="AZ108">
            <v>0</v>
          </cell>
          <cell r="BA108">
            <v>195.33333333333334</v>
          </cell>
          <cell r="BB108">
            <v>165</v>
          </cell>
          <cell r="BC108">
            <v>195</v>
          </cell>
          <cell r="BD108">
            <v>145</v>
          </cell>
          <cell r="BE108">
            <v>225</v>
          </cell>
          <cell r="BF108">
            <v>200</v>
          </cell>
          <cell r="BG108">
            <v>210</v>
          </cell>
          <cell r="BH108">
            <v>215</v>
          </cell>
          <cell r="BI108" t="str">
            <v> </v>
          </cell>
          <cell r="BJ108">
            <v>0</v>
          </cell>
          <cell r="BK108" t="str"/>
          <cell r="BL108" t="str"/>
        </row>
        <row r="109">
          <cell r="E109" t="str">
            <v>|0200220139|38.10|0.00|2.000|0.0005411NBC</v>
          </cell>
          <cell r="F109">
            <v>1.78</v>
          </cell>
          <cell r="H109" t="str">
            <v>-</v>
          </cell>
          <cell r="J109" t="b">
            <v>1</v>
          </cell>
          <cell r="K109" t="b">
            <v>1</v>
          </cell>
          <cell r="L109">
            <v>4445</v>
          </cell>
          <cell r="M109">
            <v>4445</v>
          </cell>
          <cell r="O109" t="str">
            <v>P/E</v>
          </cell>
          <cell r="P109" t="str"/>
          <cell r="Q109" t="str"/>
          <cell r="R109" t="str"/>
          <cell r="S109" t="str"/>
          <cell r="T109" t="str"/>
          <cell r="U109" t="str"/>
          <cell r="V109" t="str"/>
          <cell r="W109" t="str"/>
          <cell r="X109" t="str"/>
          <cell r="Y109" t="str"/>
          <cell r="Z109" t="str"/>
          <cell r="AA109" t="str"/>
          <cell r="AB109" t="str"/>
          <cell r="AC109" t="str"/>
          <cell r="AD109" t="str"/>
          <cell r="AE109" t="str"/>
          <cell r="AF109" t="str"/>
          <cell r="AG109" t="str"/>
          <cell r="AH109" t="str"/>
          <cell r="AI109" t="str"/>
          <cell r="AJ109" t="str"/>
          <cell r="AK109" t="str"/>
          <cell r="AL109" t="str"/>
          <cell r="AM109" t="str"/>
          <cell r="AN109" t="str"/>
          <cell r="AO109" t="str"/>
          <cell r="AP109" t="str"/>
          <cell r="AQ109" t="str"/>
          <cell r="AR109" t="str"/>
          <cell r="AS109" t="str"/>
          <cell r="AT109" t="str"/>
          <cell r="AU109" t="str"/>
          <cell r="AV109" t="str"/>
          <cell r="AW109" t="str"/>
          <cell r="AX109" t="str"/>
          <cell r="AY109" t="str"/>
          <cell r="AZ109" t="str"/>
          <cell r="BA109" t="str"/>
          <cell r="BB109" t="str"/>
          <cell r="BC109" t="str"/>
          <cell r="BD109" t="str"/>
          <cell r="BE109" t="str"/>
          <cell r="BF109" t="str"/>
          <cell r="BG109" t="str"/>
          <cell r="BH109" t="str"/>
          <cell r="BI109" t="str">
            <v> </v>
          </cell>
          <cell r="BJ109">
            <v>0</v>
          </cell>
          <cell r="BK109" t="str"/>
          <cell r="BL109" t="str"/>
        </row>
        <row r="110">
          <cell r="E110" t="str">
            <v>|0200220139|38.10|0.00|2.000|0.0005411NBC</v>
          </cell>
          <cell r="F110">
            <v>1.78</v>
          </cell>
          <cell r="H110" t="str">
            <v>-</v>
          </cell>
          <cell r="J110" t="b">
            <v>1</v>
          </cell>
          <cell r="K110" t="b">
            <v>1</v>
          </cell>
          <cell r="L110">
            <v>20</v>
          </cell>
          <cell r="M110">
            <v>0</v>
          </cell>
          <cell r="O110" t="str">
            <v>C</v>
          </cell>
          <cell r="P110" t="str"/>
          <cell r="Q110" t="str"/>
          <cell r="R110" t="str"/>
          <cell r="S110" t="str"/>
          <cell r="T110" t="str"/>
          <cell r="U110" t="str"/>
          <cell r="V110" t="str"/>
          <cell r="W110" t="str"/>
          <cell r="X110" t="str"/>
          <cell r="Y110" t="str"/>
          <cell r="Z110" t="str"/>
          <cell r="AA110" t="str"/>
          <cell r="AB110" t="str"/>
          <cell r="AC110" t="str"/>
          <cell r="AD110" t="str"/>
          <cell r="AE110" t="str"/>
          <cell r="AF110" t="str"/>
          <cell r="AG110" t="str"/>
          <cell r="AH110" t="str"/>
          <cell r="AI110" t="str"/>
          <cell r="AJ110" t="str"/>
          <cell r="AK110" t="str"/>
          <cell r="AL110" t="str"/>
          <cell r="AM110" t="str"/>
          <cell r="AN110" t="str"/>
          <cell r="AO110" t="str"/>
          <cell r="AP110" t="str"/>
          <cell r="AQ110" t="str"/>
          <cell r="AR110" t="str"/>
          <cell r="AS110" t="str"/>
          <cell r="AT110" t="str"/>
          <cell r="AU110" t="str"/>
          <cell r="AV110" t="str"/>
          <cell r="AW110" t="str"/>
          <cell r="AX110" t="str"/>
          <cell r="AY110" t="str"/>
          <cell r="AZ110" t="str"/>
          <cell r="BA110" t="str"/>
          <cell r="BB110" t="str"/>
          <cell r="BC110" t="str"/>
          <cell r="BD110" t="str"/>
          <cell r="BE110" t="str"/>
          <cell r="BF110" t="str"/>
          <cell r="BG110" t="str"/>
          <cell r="BH110" t="str"/>
          <cell r="BI110" t="str">
            <v> </v>
          </cell>
          <cell r="BJ110">
            <v>0</v>
          </cell>
          <cell r="BK110" t="str"/>
          <cell r="BL110" t="str"/>
        </row>
        <row r="111">
          <cell r="E111" t="str">
            <v>|0200220139|42.70|0.00|2.000|0.0006135NBC</v>
          </cell>
          <cell r="F111">
            <v>2.0070000000000001</v>
          </cell>
          <cell r="H111" t="str">
            <v>-</v>
          </cell>
          <cell r="J111" t="b">
            <v>1</v>
          </cell>
          <cell r="K111" t="b">
            <v>1</v>
          </cell>
          <cell r="L111">
            <v>1327</v>
          </cell>
          <cell r="M111">
            <v>46</v>
          </cell>
          <cell r="O111" t="str">
            <v>C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67.068965517241381</v>
          </cell>
          <cell r="AY111">
            <v>51</v>
          </cell>
          <cell r="AZ111">
            <v>30.275862068965516</v>
          </cell>
          <cell r="BA111">
            <v>55.172413793103445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 t="str">
            <v> </v>
          </cell>
          <cell r="BJ111">
            <v>51</v>
          </cell>
          <cell r="BK111" t="str"/>
          <cell r="BL111" t="str"/>
        </row>
        <row r="112">
          <cell r="E112" t="str">
            <v>|0200220139|42.70|0.00|2.000|0.0006135NBC</v>
          </cell>
          <cell r="F112">
            <v>2.0070000000000001</v>
          </cell>
          <cell r="H112" t="str">
            <v>-</v>
          </cell>
          <cell r="J112" t="b">
            <v>1</v>
          </cell>
          <cell r="K112" t="b">
            <v>1</v>
          </cell>
          <cell r="L112">
            <v>168</v>
          </cell>
          <cell r="M112">
            <v>168</v>
          </cell>
          <cell r="O112" t="str">
            <v>P/E</v>
          </cell>
          <cell r="P112" t="str"/>
          <cell r="Q112" t="str"/>
          <cell r="R112" t="str"/>
          <cell r="S112" t="str"/>
          <cell r="T112" t="str"/>
          <cell r="U112" t="str"/>
          <cell r="V112" t="str"/>
          <cell r="W112" t="str"/>
          <cell r="X112" t="str"/>
          <cell r="Y112" t="str"/>
          <cell r="Z112" t="str"/>
          <cell r="AA112" t="str"/>
          <cell r="AB112" t="str"/>
          <cell r="AC112" t="str"/>
          <cell r="AD112" t="str"/>
          <cell r="AE112" t="str"/>
          <cell r="AF112" t="str"/>
          <cell r="AG112" t="str"/>
          <cell r="AH112" t="str"/>
          <cell r="AI112" t="str"/>
          <cell r="AJ112" t="str"/>
          <cell r="AK112" t="str"/>
          <cell r="AL112" t="str"/>
          <cell r="AM112" t="str"/>
          <cell r="AN112" t="str"/>
          <cell r="AO112" t="str"/>
          <cell r="AP112" t="str"/>
          <cell r="AQ112" t="str"/>
          <cell r="AR112" t="str"/>
          <cell r="AS112" t="str"/>
          <cell r="AT112" t="str"/>
          <cell r="AU112" t="str"/>
          <cell r="AV112" t="str"/>
          <cell r="AW112" t="str"/>
          <cell r="AX112" t="str"/>
          <cell r="AY112" t="str"/>
          <cell r="AZ112" t="str"/>
          <cell r="BA112" t="str"/>
          <cell r="BB112" t="str"/>
          <cell r="BC112" t="str"/>
          <cell r="BD112" t="str"/>
          <cell r="BE112" t="str"/>
          <cell r="BF112" t="str"/>
          <cell r="BG112" t="str"/>
          <cell r="BH112" t="str"/>
          <cell r="BI112" t="str">
            <v> </v>
          </cell>
          <cell r="BJ112">
            <v>0</v>
          </cell>
          <cell r="BK112" t="str"/>
          <cell r="BL112" t="str"/>
        </row>
        <row r="113">
          <cell r="E113" t="str">
            <v>|0200220126|42.70|0.00|3.500|0.0006046IBC</v>
          </cell>
          <cell r="F113">
            <v>3.383</v>
          </cell>
          <cell r="H113" t="str">
            <v>-</v>
          </cell>
          <cell r="J113" t="b">
            <v>1</v>
          </cell>
          <cell r="K113" t="b">
            <v>1</v>
          </cell>
          <cell r="L113">
            <v>6993</v>
          </cell>
          <cell r="M113">
            <v>226</v>
          </cell>
          <cell r="O113" t="str">
            <v>C</v>
          </cell>
          <cell r="P113">
            <v>9.67741935483871</v>
          </cell>
          <cell r="Q113">
            <v>12.903225806451612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22.580645161290324</v>
          </cell>
          <cell r="AW113">
            <v>0</v>
          </cell>
          <cell r="AX113">
            <v>489.64516129032256</v>
          </cell>
          <cell r="AY113">
            <v>645.67741935483866</v>
          </cell>
          <cell r="AZ113">
            <v>431.38709677419354</v>
          </cell>
          <cell r="BA113">
            <v>673.90322580645159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 t="str">
            <v> </v>
          </cell>
          <cell r="BJ113">
            <v>668.25806451612902</v>
          </cell>
          <cell r="BK113" t="str">
            <v>Fixed&gt;500pcs</v>
          </cell>
          <cell r="BL113" t="str"/>
        </row>
        <row r="114">
          <cell r="E114" t="str">
            <v>|0200220126|42.70|0.00|3.500|0.0006046IBC</v>
          </cell>
          <cell r="F114">
            <v>3.383</v>
          </cell>
          <cell r="H114" t="str">
            <v>-</v>
          </cell>
          <cell r="J114" t="b">
            <v>1</v>
          </cell>
          <cell r="K114" t="b">
            <v>1</v>
          </cell>
          <cell r="L114">
            <v>991</v>
          </cell>
          <cell r="M114">
            <v>32</v>
          </cell>
          <cell r="O114" t="str">
            <v>C</v>
          </cell>
          <cell r="P114" t="str"/>
          <cell r="Q114" t="str"/>
          <cell r="R114" t="str"/>
          <cell r="S114" t="str"/>
          <cell r="T114" t="str"/>
          <cell r="U114" t="str"/>
          <cell r="V114" t="str"/>
          <cell r="W114" t="str"/>
          <cell r="X114" t="str"/>
          <cell r="Y114" t="str"/>
          <cell r="Z114" t="str"/>
          <cell r="AA114" t="str"/>
          <cell r="AB114" t="str"/>
          <cell r="AC114" t="str"/>
          <cell r="AD114" t="str"/>
          <cell r="AE114" t="str"/>
          <cell r="AF114" t="str"/>
          <cell r="AG114" t="str"/>
          <cell r="AH114" t="str"/>
          <cell r="AI114" t="str"/>
          <cell r="AJ114" t="str"/>
          <cell r="AK114" t="str"/>
          <cell r="AL114" t="str"/>
          <cell r="AM114" t="str"/>
          <cell r="AN114" t="str"/>
          <cell r="AO114" t="str"/>
          <cell r="AP114" t="str"/>
          <cell r="AQ114" t="str"/>
          <cell r="AR114" t="str"/>
          <cell r="AS114" t="str"/>
          <cell r="AT114" t="str"/>
          <cell r="AU114" t="str"/>
          <cell r="AV114" t="str"/>
          <cell r="AW114" t="str"/>
          <cell r="AX114" t="str"/>
          <cell r="AY114" t="str"/>
          <cell r="AZ114" t="str"/>
          <cell r="BA114" t="str"/>
          <cell r="BB114" t="str"/>
          <cell r="BC114" t="str"/>
          <cell r="BD114" t="str"/>
          <cell r="BE114" t="str"/>
          <cell r="BF114" t="str"/>
          <cell r="BG114" t="str"/>
          <cell r="BH114" t="str"/>
          <cell r="BI114" t="str">
            <v> </v>
          </cell>
          <cell r="BJ114">
            <v>0</v>
          </cell>
          <cell r="BK114" t="str"/>
          <cell r="BL114" t="str"/>
        </row>
        <row r="115">
          <cell r="E115" t="str">
            <v>|0200220126|42.70|0.00|3.500|0.0005894IBC</v>
          </cell>
          <cell r="F115">
            <v>3.383</v>
          </cell>
          <cell r="H115" t="str">
            <v>-</v>
          </cell>
          <cell r="J115" t="b">
            <v>1</v>
          </cell>
          <cell r="K115" t="b">
            <v>1</v>
          </cell>
          <cell r="L115">
            <v>2264</v>
          </cell>
          <cell r="M115">
            <v>98</v>
          </cell>
          <cell r="O115" t="str">
            <v>C</v>
          </cell>
          <cell r="P115">
            <v>8.695652173913043</v>
          </cell>
          <cell r="Q115">
            <v>6.5217391304347823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15.217391304347826</v>
          </cell>
          <cell r="AW115">
            <v>0</v>
          </cell>
          <cell r="AX115">
            <v>237.08695652173913</v>
          </cell>
          <cell r="AY115">
            <v>252.2608695652174</v>
          </cell>
          <cell r="AZ115">
            <v>150.08695652173913</v>
          </cell>
          <cell r="BA115">
            <v>262.86956521739131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 t="str">
            <v> </v>
          </cell>
          <cell r="BJ115">
            <v>267.47826086956525</v>
          </cell>
          <cell r="BK115" t="str"/>
          <cell r="BL115" t="str"/>
        </row>
        <row r="116">
          <cell r="E116" t="str">
            <v>|0200220126|42.70|0.00|3.500|0.0005894IBC</v>
          </cell>
          <cell r="F116">
            <v>3.383</v>
          </cell>
          <cell r="H116" t="str">
            <v>-</v>
          </cell>
          <cell r="J116" t="b">
            <v>1</v>
          </cell>
          <cell r="K116" t="b">
            <v>1</v>
          </cell>
          <cell r="L116">
            <v>0</v>
          </cell>
          <cell r="M116">
            <v>0</v>
          </cell>
          <cell r="O116" t="str">
            <v>C</v>
          </cell>
          <cell r="P116" t="str"/>
          <cell r="Q116" t="str"/>
          <cell r="R116" t="str"/>
          <cell r="S116" t="str"/>
          <cell r="T116" t="str"/>
          <cell r="U116" t="str"/>
          <cell r="V116" t="str"/>
          <cell r="W116" t="str"/>
          <cell r="X116" t="str"/>
          <cell r="Y116" t="str"/>
          <cell r="Z116" t="str"/>
          <cell r="AA116" t="str"/>
          <cell r="AB116" t="str"/>
          <cell r="AC116" t="str"/>
          <cell r="AD116" t="str"/>
          <cell r="AE116" t="str"/>
          <cell r="AF116" t="str"/>
          <cell r="AG116" t="str"/>
          <cell r="AH116" t="str"/>
          <cell r="AI116" t="str"/>
          <cell r="AJ116" t="str"/>
          <cell r="AK116" t="str"/>
          <cell r="AL116" t="str"/>
          <cell r="AM116" t="str"/>
          <cell r="AN116" t="str"/>
          <cell r="AO116" t="str"/>
          <cell r="AP116" t="str"/>
          <cell r="AQ116" t="str"/>
          <cell r="AR116" t="str"/>
          <cell r="AS116" t="str"/>
          <cell r="AT116" t="str"/>
          <cell r="AU116" t="str"/>
          <cell r="AV116" t="str"/>
          <cell r="AW116" t="str"/>
          <cell r="AX116" t="str"/>
          <cell r="AY116" t="str"/>
          <cell r="AZ116" t="str"/>
          <cell r="BA116" t="str"/>
          <cell r="BB116" t="str"/>
          <cell r="BC116" t="str"/>
          <cell r="BD116" t="str"/>
          <cell r="BE116" t="str"/>
          <cell r="BF116" t="str"/>
          <cell r="BG116" t="str"/>
          <cell r="BH116" t="str"/>
          <cell r="BI116" t="str">
            <v> </v>
          </cell>
          <cell r="BJ116">
            <v>0</v>
          </cell>
          <cell r="BK116" t="str"/>
          <cell r="BL116" t="str"/>
        </row>
        <row r="117">
          <cell r="E117" t="str">
            <v>|0200220126|42.70|0.00|3.500|0.0005894IBC</v>
          </cell>
          <cell r="F117">
            <v>3.383</v>
          </cell>
          <cell r="H117" t="str">
            <v>-</v>
          </cell>
          <cell r="J117" t="b">
            <v>1</v>
          </cell>
          <cell r="K117" t="b">
            <v>1</v>
          </cell>
          <cell r="L117">
            <v>14</v>
          </cell>
          <cell r="M117">
            <v>1</v>
          </cell>
          <cell r="O117" t="str">
            <v>C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2.2727272727272729</v>
          </cell>
          <cell r="AY117">
            <v>0.5</v>
          </cell>
          <cell r="AZ117">
            <v>0.5</v>
          </cell>
          <cell r="BA117">
            <v>1.2727272727272727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 t="str">
            <v> </v>
          </cell>
          <cell r="BJ117">
            <v>0.5</v>
          </cell>
          <cell r="BK117" t="str"/>
          <cell r="BL117" t="str"/>
        </row>
        <row r="118">
          <cell r="E118" t="str">
            <v>|0200220126|42.70|0.00|3.500|0.0006007NBC</v>
          </cell>
          <cell r="F118">
            <v>3.383</v>
          </cell>
          <cell r="H118" t="str">
            <v>-</v>
          </cell>
          <cell r="J118" t="b">
            <v>1</v>
          </cell>
          <cell r="K118" t="b">
            <v>1</v>
          </cell>
          <cell r="L118">
            <v>9007</v>
          </cell>
          <cell r="M118">
            <v>409</v>
          </cell>
          <cell r="O118" t="str">
            <v>C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236.36363636363637</v>
          </cell>
          <cell r="AY118">
            <v>363.63636363636363</v>
          </cell>
          <cell r="AZ118">
            <v>327.27272727272725</v>
          </cell>
          <cell r="BA118">
            <v>181.81818181818181</v>
          </cell>
          <cell r="BB118">
            <v>36.363636363636367</v>
          </cell>
          <cell r="BC118">
            <v>0</v>
          </cell>
          <cell r="BD118">
            <v>54.545454545454547</v>
          </cell>
          <cell r="BE118">
            <v>36.363636363636367</v>
          </cell>
          <cell r="BF118">
            <v>54.545454545454547</v>
          </cell>
          <cell r="BG118">
            <v>90.909090909090907</v>
          </cell>
          <cell r="BH118">
            <v>90.909090909090907</v>
          </cell>
          <cell r="BI118" t="str">
            <v> </v>
          </cell>
          <cell r="BJ118">
            <v>363.63636363636363</v>
          </cell>
          <cell r="BK118" t="str"/>
          <cell r="BL118" t="str"/>
        </row>
        <row r="119">
          <cell r="E119" t="str">
            <v>|0200220126|42.70|0.00|3.500|0.0005894IBC</v>
          </cell>
          <cell r="F119">
            <v>3.383</v>
          </cell>
          <cell r="H119" t="str">
            <v>-</v>
          </cell>
          <cell r="J119" t="b">
            <v>1</v>
          </cell>
          <cell r="K119" t="b">
            <v>1</v>
          </cell>
          <cell r="L119">
            <v>173</v>
          </cell>
          <cell r="M119">
            <v>173</v>
          </cell>
          <cell r="O119" t="str">
            <v>P/E</v>
          </cell>
          <cell r="P119" t="str"/>
          <cell r="Q119" t="str"/>
          <cell r="R119" t="str"/>
          <cell r="S119" t="str"/>
          <cell r="T119" t="str"/>
          <cell r="U119" t="str"/>
          <cell r="V119" t="str"/>
          <cell r="W119" t="str"/>
          <cell r="X119" t="str"/>
          <cell r="Y119" t="str"/>
          <cell r="Z119" t="str"/>
          <cell r="AA119" t="str"/>
          <cell r="AB119" t="str"/>
          <cell r="AC119" t="str"/>
          <cell r="AD119" t="str"/>
          <cell r="AE119" t="str"/>
          <cell r="AF119" t="str"/>
          <cell r="AG119" t="str"/>
          <cell r="AH119" t="str"/>
          <cell r="AI119" t="str"/>
          <cell r="AJ119" t="str"/>
          <cell r="AK119" t="str"/>
          <cell r="AL119" t="str"/>
          <cell r="AM119" t="str"/>
          <cell r="AN119" t="str"/>
          <cell r="AO119" t="str"/>
          <cell r="AP119" t="str"/>
          <cell r="AQ119" t="str"/>
          <cell r="AR119" t="str"/>
          <cell r="AS119" t="str"/>
          <cell r="AT119" t="str"/>
          <cell r="AU119" t="str"/>
          <cell r="AV119" t="str"/>
          <cell r="AW119" t="str"/>
          <cell r="AX119" t="str"/>
          <cell r="AY119" t="str"/>
          <cell r="AZ119" t="str"/>
          <cell r="BA119" t="str"/>
          <cell r="BB119" t="str"/>
          <cell r="BC119" t="str"/>
          <cell r="BD119" t="str"/>
          <cell r="BE119" t="str"/>
          <cell r="BF119" t="str"/>
          <cell r="BG119" t="str"/>
          <cell r="BH119" t="str"/>
          <cell r="BI119" t="str">
            <v> </v>
          </cell>
          <cell r="BJ119">
            <v>0</v>
          </cell>
          <cell r="BK119" t="str"/>
          <cell r="BL119" t="str"/>
        </row>
        <row r="120">
          <cell r="E120" t="str">
            <v>|0200220126|42.70|0.00|3.500|0.0006007NBC</v>
          </cell>
          <cell r="F120">
            <v>3.383</v>
          </cell>
          <cell r="H120" t="str">
            <v>-</v>
          </cell>
          <cell r="J120" t="b">
            <v>1</v>
          </cell>
          <cell r="K120" t="b">
            <v>1</v>
          </cell>
          <cell r="L120">
            <v>309</v>
          </cell>
          <cell r="M120">
            <v>309</v>
          </cell>
          <cell r="O120" t="str">
            <v>P/E</v>
          </cell>
          <cell r="P120" t="str"/>
          <cell r="Q120" t="str"/>
          <cell r="R120" t="str"/>
          <cell r="S120" t="str"/>
          <cell r="T120" t="str"/>
          <cell r="U120" t="str"/>
          <cell r="V120" t="str"/>
          <cell r="W120" t="str"/>
          <cell r="X120" t="str"/>
          <cell r="Y120" t="str"/>
          <cell r="Z120" t="str"/>
          <cell r="AA120" t="str"/>
          <cell r="AB120" t="str"/>
          <cell r="AC120" t="str"/>
          <cell r="AD120" t="str"/>
          <cell r="AE120" t="str"/>
          <cell r="AF120" t="str"/>
          <cell r="AG120" t="str"/>
          <cell r="AH120" t="str"/>
          <cell r="AI120" t="str"/>
          <cell r="AJ120" t="str"/>
          <cell r="AK120" t="str"/>
          <cell r="AL120" t="str"/>
          <cell r="AM120" t="str"/>
          <cell r="AN120" t="str"/>
          <cell r="AO120" t="str"/>
          <cell r="AP120" t="str"/>
          <cell r="AQ120" t="str"/>
          <cell r="AR120" t="str"/>
          <cell r="AS120" t="str"/>
          <cell r="AT120" t="str"/>
          <cell r="AU120" t="str"/>
          <cell r="AV120" t="str"/>
          <cell r="AW120" t="str"/>
          <cell r="AX120" t="str"/>
          <cell r="AY120" t="str"/>
          <cell r="AZ120" t="str"/>
          <cell r="BA120" t="str"/>
          <cell r="BB120" t="str"/>
          <cell r="BC120" t="str"/>
          <cell r="BD120" t="str"/>
          <cell r="BE120" t="str"/>
          <cell r="BF120" t="str"/>
          <cell r="BG120" t="str"/>
          <cell r="BH120" t="str"/>
          <cell r="BI120" t="str">
            <v> </v>
          </cell>
          <cell r="BJ120">
            <v>0</v>
          </cell>
          <cell r="BK120" t="str"/>
          <cell r="BL120" t="str"/>
        </row>
        <row r="121">
          <cell r="E121" t="str">
            <v>|0200220126|42.70|0.00|3.500|0.0006046IBC</v>
          </cell>
          <cell r="F121">
            <v>3.383</v>
          </cell>
          <cell r="H121" t="str">
            <v>-</v>
          </cell>
          <cell r="J121" t="b">
            <v>1</v>
          </cell>
          <cell r="K121" t="b">
            <v>1</v>
          </cell>
          <cell r="L121">
            <v>707</v>
          </cell>
          <cell r="M121">
            <v>707</v>
          </cell>
          <cell r="O121" t="str">
            <v>P/E</v>
          </cell>
          <cell r="P121" t="str"/>
          <cell r="Q121" t="str"/>
          <cell r="R121" t="str"/>
          <cell r="S121" t="str"/>
          <cell r="T121" t="str"/>
          <cell r="U121" t="str"/>
          <cell r="V121" t="str"/>
          <cell r="W121" t="str"/>
          <cell r="X121" t="str"/>
          <cell r="Y121" t="str"/>
          <cell r="Z121" t="str"/>
          <cell r="AA121" t="str"/>
          <cell r="AB121" t="str"/>
          <cell r="AC121" t="str"/>
          <cell r="AD121" t="str"/>
          <cell r="AE121" t="str"/>
          <cell r="AF121" t="str"/>
          <cell r="AG121" t="str"/>
          <cell r="AH121" t="str"/>
          <cell r="AI121" t="str"/>
          <cell r="AJ121" t="str"/>
          <cell r="AK121" t="str"/>
          <cell r="AL121" t="str"/>
          <cell r="AM121" t="str"/>
          <cell r="AN121" t="str"/>
          <cell r="AO121" t="str"/>
          <cell r="AP121" t="str"/>
          <cell r="AQ121" t="str"/>
          <cell r="AR121" t="str"/>
          <cell r="AS121" t="str"/>
          <cell r="AT121" t="str"/>
          <cell r="AU121" t="str"/>
          <cell r="AV121" t="str"/>
          <cell r="AW121" t="str"/>
          <cell r="AX121" t="str"/>
          <cell r="AY121" t="str"/>
          <cell r="AZ121" t="str"/>
          <cell r="BA121" t="str"/>
          <cell r="BB121" t="str"/>
          <cell r="BC121" t="str"/>
          <cell r="BD121" t="str"/>
          <cell r="BE121" t="str"/>
          <cell r="BF121" t="str"/>
          <cell r="BG121" t="str"/>
          <cell r="BH121" t="str"/>
          <cell r="BI121" t="str">
            <v> </v>
          </cell>
          <cell r="BJ121">
            <v>0</v>
          </cell>
          <cell r="BK121" t="str"/>
          <cell r="BL121" t="str"/>
        </row>
        <row r="122">
          <cell r="E122" t="str">
            <v>|0200230119|45.00|0.00|1.200|0.0005600IBC</v>
          </cell>
          <cell r="F122">
            <v>1.296</v>
          </cell>
          <cell r="H122" t="str">
            <v>-</v>
          </cell>
          <cell r="J122" t="b">
            <v>1</v>
          </cell>
          <cell r="K122" t="b">
            <v>1</v>
          </cell>
          <cell r="L122">
            <v>84</v>
          </cell>
          <cell r="M122">
            <v>84</v>
          </cell>
          <cell r="O122" t="str">
            <v>P/E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50</v>
          </cell>
          <cell r="AU122">
            <v>0</v>
          </cell>
          <cell r="AV122">
            <v>50</v>
          </cell>
          <cell r="AW122">
            <v>0</v>
          </cell>
          <cell r="AX122">
            <v>59</v>
          </cell>
          <cell r="AY122">
            <v>62</v>
          </cell>
          <cell r="AZ122">
            <v>28</v>
          </cell>
          <cell r="BA122">
            <v>9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 t="str">
            <v> </v>
          </cell>
          <cell r="BJ122">
            <v>112</v>
          </cell>
          <cell r="BK122" t="str"/>
          <cell r="BL122" t="str"/>
        </row>
        <row r="123">
          <cell r="E123" t="str">
            <v>|0200220139|48.60|0.00|2.000|0.0005461NBC</v>
          </cell>
          <cell r="F123">
            <v>2.298</v>
          </cell>
          <cell r="H123" t="str">
            <v>-</v>
          </cell>
          <cell r="J123" t="b">
            <v>1</v>
          </cell>
          <cell r="K123" t="b">
            <v>1</v>
          </cell>
          <cell r="L123">
            <v>91</v>
          </cell>
          <cell r="M123">
            <v>30</v>
          </cell>
          <cell r="O123" t="str">
            <v>C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70</v>
          </cell>
          <cell r="AY123">
            <v>193.33333333333334</v>
          </cell>
          <cell r="AZ123">
            <v>393.33333333333331</v>
          </cell>
          <cell r="BA123">
            <v>220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 t="str">
            <v> </v>
          </cell>
          <cell r="BJ123">
            <v>193.33333333333334</v>
          </cell>
          <cell r="BK123" t="str"/>
          <cell r="BL123" t="str"/>
        </row>
        <row r="124">
          <cell r="E124" t="str">
            <v>|0200220139|48.60|0.00|2.000|0.0005461NBC</v>
          </cell>
          <cell r="F124">
            <v>2.298</v>
          </cell>
          <cell r="H124" t="str">
            <v>-</v>
          </cell>
          <cell r="J124" t="b">
            <v>1</v>
          </cell>
          <cell r="K124" t="b">
            <v>1</v>
          </cell>
          <cell r="L124">
            <v>883</v>
          </cell>
          <cell r="M124">
            <v>883</v>
          </cell>
          <cell r="O124" t="str">
            <v>P/E</v>
          </cell>
          <cell r="P124" t="str"/>
          <cell r="Q124" t="str"/>
          <cell r="R124" t="str"/>
          <cell r="S124" t="str"/>
          <cell r="T124" t="str"/>
          <cell r="U124" t="str"/>
          <cell r="V124" t="str"/>
          <cell r="W124" t="str"/>
          <cell r="X124" t="str"/>
          <cell r="Y124" t="str"/>
          <cell r="Z124" t="str"/>
          <cell r="AA124" t="str"/>
          <cell r="AB124" t="str"/>
          <cell r="AC124" t="str"/>
          <cell r="AD124" t="str"/>
          <cell r="AE124" t="str"/>
          <cell r="AF124" t="str"/>
          <cell r="AG124" t="str"/>
          <cell r="AH124" t="str"/>
          <cell r="AI124" t="str"/>
          <cell r="AJ124" t="str"/>
          <cell r="AK124" t="str"/>
          <cell r="AL124" t="str"/>
          <cell r="AM124" t="str"/>
          <cell r="AN124" t="str"/>
          <cell r="AO124" t="str"/>
          <cell r="AP124" t="str"/>
          <cell r="AQ124" t="str"/>
          <cell r="AR124" t="str"/>
          <cell r="AS124" t="str"/>
          <cell r="AT124" t="str"/>
          <cell r="AU124" t="str"/>
          <cell r="AV124" t="str"/>
          <cell r="AW124" t="str"/>
          <cell r="AX124" t="str"/>
          <cell r="AY124" t="str"/>
          <cell r="AZ124" t="str"/>
          <cell r="BA124" t="str"/>
          <cell r="BB124" t="str"/>
          <cell r="BC124" t="str"/>
          <cell r="BD124" t="str"/>
          <cell r="BE124" t="str"/>
          <cell r="BF124" t="str"/>
          <cell r="BG124" t="str"/>
          <cell r="BH124" t="str"/>
          <cell r="BI124" t="str">
            <v> </v>
          </cell>
          <cell r="BJ124">
            <v>0</v>
          </cell>
          <cell r="BK124" t="str"/>
          <cell r="BL124" t="str"/>
        </row>
        <row r="125">
          <cell r="E125" t="str">
            <v>|0200220139|48.60|0.00|3.100|0.0005569NBC</v>
          </cell>
          <cell r="F125">
            <v>3.4780000000000002</v>
          </cell>
          <cell r="H125" t="str">
            <v>-</v>
          </cell>
          <cell r="J125" t="b">
            <v>1</v>
          </cell>
          <cell r="K125" t="b">
            <v>1</v>
          </cell>
          <cell r="L125">
            <v>4</v>
          </cell>
          <cell r="M125">
            <v>1</v>
          </cell>
          <cell r="O125" t="str">
            <v>C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40</v>
          </cell>
          <cell r="AY125">
            <v>100</v>
          </cell>
          <cell r="AZ125">
            <v>60</v>
          </cell>
          <cell r="BA125">
            <v>40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 t="str">
            <v> </v>
          </cell>
          <cell r="BJ125">
            <v>100</v>
          </cell>
          <cell r="BK125" t="str"/>
          <cell r="BL125" t="str"/>
        </row>
        <row r="126">
          <cell r="E126" t="str">
            <v>|0200220139|48.60|0.00|3.100|0.0005569NBC</v>
          </cell>
          <cell r="F126">
            <v>3.4780000000000002</v>
          </cell>
          <cell r="H126" t="str">
            <v>-</v>
          </cell>
          <cell r="J126" t="b">
            <v>1</v>
          </cell>
          <cell r="K126" t="b">
            <v>1</v>
          </cell>
          <cell r="L126">
            <v>182</v>
          </cell>
          <cell r="M126">
            <v>182</v>
          </cell>
          <cell r="O126" t="str">
            <v>P/E</v>
          </cell>
          <cell r="P126" t="str"/>
          <cell r="Q126" t="str"/>
          <cell r="R126" t="str"/>
          <cell r="S126" t="str"/>
          <cell r="T126" t="str"/>
          <cell r="U126" t="str"/>
          <cell r="V126" t="str"/>
          <cell r="W126" t="str"/>
          <cell r="X126" t="str"/>
          <cell r="Y126" t="str"/>
          <cell r="Z126" t="str"/>
          <cell r="AA126" t="str"/>
          <cell r="AB126" t="str"/>
          <cell r="AC126" t="str"/>
          <cell r="AD126" t="str"/>
          <cell r="AE126" t="str"/>
          <cell r="AF126" t="str"/>
          <cell r="AG126" t="str"/>
          <cell r="AH126" t="str"/>
          <cell r="AI126" t="str"/>
          <cell r="AJ126" t="str"/>
          <cell r="AK126" t="str"/>
          <cell r="AL126" t="str"/>
          <cell r="AM126" t="str"/>
          <cell r="AN126" t="str"/>
          <cell r="AO126" t="str"/>
          <cell r="AP126" t="str"/>
          <cell r="AQ126" t="str"/>
          <cell r="AR126" t="str"/>
          <cell r="AS126" t="str"/>
          <cell r="AT126" t="str"/>
          <cell r="AU126" t="str"/>
          <cell r="AV126" t="str"/>
          <cell r="AW126" t="str"/>
          <cell r="AX126" t="str"/>
          <cell r="AY126" t="str"/>
          <cell r="AZ126" t="str"/>
          <cell r="BA126" t="str"/>
          <cell r="BB126" t="str"/>
          <cell r="BC126" t="str"/>
          <cell r="BD126" t="str"/>
          <cell r="BE126" t="str"/>
          <cell r="BF126" t="str"/>
          <cell r="BG126" t="str"/>
          <cell r="BH126" t="str"/>
          <cell r="BI126" t="str">
            <v> </v>
          </cell>
          <cell r="BJ126">
            <v>0</v>
          </cell>
          <cell r="BK126" t="str"/>
          <cell r="BL126" t="str"/>
        </row>
        <row r="127">
          <cell r="E127" t="str">
            <v>|0200220139|50.80|0.00|1.600|0.0005716NBC</v>
          </cell>
          <cell r="F127">
            <v>1.9410000000000001</v>
          </cell>
          <cell r="H127" t="str">
            <v>-</v>
          </cell>
          <cell r="J127" t="b">
            <v>1</v>
          </cell>
          <cell r="K127" t="b">
            <v>1</v>
          </cell>
          <cell r="L127">
            <v>204</v>
          </cell>
          <cell r="M127">
            <v>204</v>
          </cell>
          <cell r="O127" t="str">
            <v>P/E</v>
          </cell>
          <cell r="P127" t="str"/>
          <cell r="Q127" t="str"/>
          <cell r="R127" t="str"/>
          <cell r="S127" t="str"/>
          <cell r="T127" t="str"/>
          <cell r="U127" t="str"/>
          <cell r="V127" t="str"/>
          <cell r="W127" t="str"/>
          <cell r="X127" t="str"/>
          <cell r="Y127" t="str"/>
          <cell r="Z127" t="str"/>
          <cell r="AA127" t="str"/>
          <cell r="AB127" t="str"/>
          <cell r="AC127" t="str"/>
          <cell r="AD127" t="str"/>
          <cell r="AE127" t="str"/>
          <cell r="AF127" t="str"/>
          <cell r="AG127" t="str"/>
          <cell r="AH127" t="str"/>
          <cell r="AI127" t="str"/>
          <cell r="AJ127" t="str"/>
          <cell r="AK127" t="str"/>
          <cell r="AL127" t="str"/>
          <cell r="AM127" t="str"/>
          <cell r="AN127" t="str"/>
          <cell r="AO127" t="str"/>
          <cell r="AP127" t="str"/>
          <cell r="AQ127" t="str"/>
          <cell r="AR127" t="str"/>
          <cell r="AS127" t="str"/>
          <cell r="AT127" t="str"/>
          <cell r="AU127" t="str"/>
          <cell r="AV127" t="str"/>
          <cell r="AW127" t="str"/>
          <cell r="AX127" t="str"/>
          <cell r="AY127" t="str"/>
          <cell r="AZ127" t="str"/>
          <cell r="BA127" t="str"/>
          <cell r="BB127" t="str"/>
          <cell r="BC127" t="str"/>
          <cell r="BD127" t="str"/>
          <cell r="BE127" t="str"/>
          <cell r="BF127" t="str"/>
          <cell r="BG127" t="str"/>
          <cell r="BH127" t="str"/>
          <cell r="BI127" t="str">
            <v> </v>
          </cell>
          <cell r="BJ127">
            <v>0</v>
          </cell>
          <cell r="BK127" t="str"/>
          <cell r="BL127" t="str"/>
        </row>
        <row r="128">
          <cell r="E128" t="str">
            <v>|0200220139|50.80|0.00|1.600|0.0005716NBC</v>
          </cell>
          <cell r="F128">
            <v>1.9410000000000001</v>
          </cell>
          <cell r="H128" t="str">
            <v>-</v>
          </cell>
          <cell r="J128" t="b">
            <v>1</v>
          </cell>
          <cell r="K128" t="b">
            <v>1</v>
          </cell>
          <cell r="L128">
            <v>63</v>
          </cell>
          <cell r="M128">
            <v>7</v>
          </cell>
          <cell r="O128" t="str">
            <v>C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94.222222222222229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>
            <v> </v>
          </cell>
          <cell r="BJ128">
            <v>94.222222222222229</v>
          </cell>
          <cell r="BK128" t="str"/>
          <cell r="BL128" t="str"/>
        </row>
        <row r="129">
          <cell r="E129" t="str">
            <v>|0200220139|60.50|0.00|2.000|0.0005160NBC</v>
          </cell>
          <cell r="F129">
            <v>2.8849999999999998</v>
          </cell>
          <cell r="H129" t="str">
            <v>-</v>
          </cell>
          <cell r="J129" t="b">
            <v>1</v>
          </cell>
          <cell r="K129" t="b">
            <v>1</v>
          </cell>
          <cell r="L129">
            <v>624</v>
          </cell>
          <cell r="M129">
            <v>125</v>
          </cell>
          <cell r="O129" t="str">
            <v>C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193.6</v>
          </cell>
          <cell r="AY129">
            <v>147.80000000000001</v>
          </cell>
          <cell r="AZ129">
            <v>87.8</v>
          </cell>
          <cell r="BA129">
            <v>160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 t="str">
            <v> </v>
          </cell>
          <cell r="BJ129">
            <v>147.80000000000001</v>
          </cell>
          <cell r="BK129" t="str"/>
          <cell r="BL129" t="str"/>
        </row>
        <row r="130">
          <cell r="E130" t="str">
            <v>|0200220139|60.50|0.00|2.000|0.0005160NBC</v>
          </cell>
          <cell r="F130">
            <v>2.8849999999999998</v>
          </cell>
          <cell r="H130" t="str">
            <v>-</v>
          </cell>
          <cell r="J130" t="b">
            <v>1</v>
          </cell>
          <cell r="K130" t="b">
            <v>1</v>
          </cell>
          <cell r="L130">
            <v>0</v>
          </cell>
          <cell r="M130">
            <v>0</v>
          </cell>
          <cell r="O130" t="str">
            <v>C</v>
          </cell>
          <cell r="P130" t="str"/>
          <cell r="Q130" t="str"/>
          <cell r="R130" t="str"/>
          <cell r="S130" t="str"/>
          <cell r="T130" t="str"/>
          <cell r="U130" t="str"/>
          <cell r="V130" t="str"/>
          <cell r="W130" t="str"/>
          <cell r="X130" t="str"/>
          <cell r="Y130" t="str"/>
          <cell r="Z130" t="str"/>
          <cell r="AA130" t="str"/>
          <cell r="AB130" t="str"/>
          <cell r="AC130" t="str"/>
          <cell r="AD130" t="str"/>
          <cell r="AE130" t="str"/>
          <cell r="AF130" t="str"/>
          <cell r="AG130" t="str"/>
          <cell r="AH130" t="str"/>
          <cell r="AI130" t="str"/>
          <cell r="AJ130" t="str"/>
          <cell r="AK130" t="str"/>
          <cell r="AL130" t="str"/>
          <cell r="AM130" t="str"/>
          <cell r="AN130" t="str"/>
          <cell r="AO130" t="str"/>
          <cell r="AP130" t="str"/>
          <cell r="AQ130" t="str"/>
          <cell r="AR130" t="str"/>
          <cell r="AS130" t="str"/>
          <cell r="AT130" t="str"/>
          <cell r="AU130" t="str"/>
          <cell r="AV130" t="str"/>
          <cell r="AW130" t="str"/>
          <cell r="AX130" t="str"/>
          <cell r="AY130" t="str"/>
          <cell r="AZ130" t="str"/>
          <cell r="BA130" t="str"/>
          <cell r="BB130" t="str"/>
          <cell r="BC130" t="str"/>
          <cell r="BD130" t="str"/>
          <cell r="BE130" t="str"/>
          <cell r="BF130" t="str"/>
          <cell r="BG130" t="str"/>
          <cell r="BH130" t="str"/>
          <cell r="BI130" t="str">
            <v> </v>
          </cell>
          <cell r="BJ130">
            <v>0</v>
          </cell>
          <cell r="BK130" t="str"/>
          <cell r="BL130" t="str"/>
        </row>
        <row r="131">
          <cell r="E131" t="str">
            <v>|0200220139|60.50|0.00|2.000|0.0005360NBC</v>
          </cell>
          <cell r="F131">
            <v>2.8849999999999998</v>
          </cell>
          <cell r="H131" t="str">
            <v>-</v>
          </cell>
          <cell r="J131" t="b">
            <v>1</v>
          </cell>
          <cell r="K131" t="b">
            <v>1</v>
          </cell>
          <cell r="L131">
            <v>321</v>
          </cell>
          <cell r="M131">
            <v>64</v>
          </cell>
          <cell r="O131" t="str">
            <v>C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40</v>
          </cell>
          <cell r="AY131">
            <v>85.6</v>
          </cell>
          <cell r="AZ131">
            <v>51</v>
          </cell>
          <cell r="BA131">
            <v>80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 t="str">
            <v> </v>
          </cell>
          <cell r="BJ131">
            <v>85.6</v>
          </cell>
          <cell r="BK131" t="str"/>
          <cell r="BL131" t="str"/>
        </row>
        <row r="132">
          <cell r="E132" t="str">
            <v>|0200220139|60.50|0.00|2.000|0.0005360NBC</v>
          </cell>
          <cell r="F132">
            <v>2.8849999999999998</v>
          </cell>
          <cell r="H132" t="str">
            <v>-</v>
          </cell>
          <cell r="J132" t="b">
            <v>1</v>
          </cell>
          <cell r="K132" t="b">
            <v>1</v>
          </cell>
          <cell r="L132">
            <v>0</v>
          </cell>
          <cell r="M132">
            <v>0</v>
          </cell>
          <cell r="O132" t="str">
            <v>C</v>
          </cell>
          <cell r="P132" t="str"/>
          <cell r="Q132" t="str"/>
          <cell r="R132" t="str"/>
          <cell r="S132" t="str"/>
          <cell r="T132" t="str"/>
          <cell r="U132" t="str"/>
          <cell r="V132" t="str"/>
          <cell r="W132" t="str"/>
          <cell r="X132" t="str"/>
          <cell r="Y132" t="str"/>
          <cell r="Z132" t="str"/>
          <cell r="AA132" t="str"/>
          <cell r="AB132" t="str"/>
          <cell r="AC132" t="str"/>
          <cell r="AD132" t="str"/>
          <cell r="AE132" t="str"/>
          <cell r="AF132" t="str"/>
          <cell r="AG132" t="str"/>
          <cell r="AH132" t="str"/>
          <cell r="AI132" t="str"/>
          <cell r="AJ132" t="str"/>
          <cell r="AK132" t="str"/>
          <cell r="AL132" t="str"/>
          <cell r="AM132" t="str"/>
          <cell r="AN132" t="str"/>
          <cell r="AO132" t="str"/>
          <cell r="AP132" t="str"/>
          <cell r="AQ132" t="str"/>
          <cell r="AR132" t="str"/>
          <cell r="AS132" t="str"/>
          <cell r="AT132" t="str"/>
          <cell r="AU132" t="str"/>
          <cell r="AV132" t="str"/>
          <cell r="AW132" t="str"/>
          <cell r="AX132" t="str"/>
          <cell r="AY132" t="str"/>
          <cell r="AZ132" t="str"/>
          <cell r="BA132" t="str"/>
          <cell r="BB132" t="str"/>
          <cell r="BC132" t="str"/>
          <cell r="BD132" t="str"/>
          <cell r="BE132" t="str"/>
          <cell r="BF132" t="str"/>
          <cell r="BG132" t="str"/>
          <cell r="BH132" t="str"/>
          <cell r="BI132" t="str">
            <v> </v>
          </cell>
          <cell r="BJ132">
            <v>0</v>
          </cell>
          <cell r="BK132" t="str"/>
          <cell r="BL132" t="str"/>
        </row>
        <row r="133">
          <cell r="E133" t="str">
            <v>|0200220139|60.50|0.00|2.000|0.0005160NBC</v>
          </cell>
          <cell r="F133">
            <v>2.8849999999999998</v>
          </cell>
          <cell r="H133" t="str">
            <v>-</v>
          </cell>
          <cell r="J133" t="b">
            <v>1</v>
          </cell>
          <cell r="K133" t="b">
            <v>1</v>
          </cell>
          <cell r="L133">
            <v>118</v>
          </cell>
          <cell r="M133">
            <v>118</v>
          </cell>
          <cell r="O133" t="str">
            <v>P/E</v>
          </cell>
          <cell r="P133" t="str"/>
          <cell r="Q133" t="str"/>
          <cell r="R133" t="str"/>
          <cell r="S133" t="str"/>
          <cell r="T133" t="str"/>
          <cell r="U133" t="str"/>
          <cell r="V133" t="str"/>
          <cell r="W133" t="str"/>
          <cell r="X133" t="str"/>
          <cell r="Y133" t="str"/>
          <cell r="Z133" t="str"/>
          <cell r="AA133" t="str"/>
          <cell r="AB133" t="str"/>
          <cell r="AC133" t="str"/>
          <cell r="AD133" t="str"/>
          <cell r="AE133" t="str"/>
          <cell r="AF133" t="str"/>
          <cell r="AG133" t="str"/>
          <cell r="AH133" t="str"/>
          <cell r="AI133" t="str"/>
          <cell r="AJ133" t="str"/>
          <cell r="AK133" t="str"/>
          <cell r="AL133" t="str"/>
          <cell r="AM133" t="str"/>
          <cell r="AN133" t="str"/>
          <cell r="AO133" t="str"/>
          <cell r="AP133" t="str"/>
          <cell r="AQ133" t="str"/>
          <cell r="AR133" t="str"/>
          <cell r="AS133" t="str"/>
          <cell r="AT133" t="str"/>
          <cell r="AU133" t="str"/>
          <cell r="AV133" t="str"/>
          <cell r="AW133" t="str"/>
          <cell r="AX133" t="str"/>
          <cell r="AY133" t="str"/>
          <cell r="AZ133" t="str"/>
          <cell r="BA133" t="str"/>
          <cell r="BB133" t="str"/>
          <cell r="BC133" t="str"/>
          <cell r="BD133" t="str"/>
          <cell r="BE133" t="str"/>
          <cell r="BF133" t="str"/>
          <cell r="BG133" t="str"/>
          <cell r="BH133" t="str"/>
          <cell r="BI133" t="str">
            <v> </v>
          </cell>
          <cell r="BJ133">
            <v>0</v>
          </cell>
          <cell r="BK133" t="str"/>
          <cell r="BL133" t="str"/>
        </row>
        <row r="134">
          <cell r="E134" t="str">
            <v>|0200220139|60.50|0.00|2.000|0.0005360NBC</v>
          </cell>
          <cell r="F134">
            <v>2.8849999999999998</v>
          </cell>
          <cell r="H134" t="str">
            <v>-</v>
          </cell>
          <cell r="J134" t="b">
            <v>1</v>
          </cell>
          <cell r="K134" t="b">
            <v>1</v>
          </cell>
          <cell r="L134">
            <v>57</v>
          </cell>
          <cell r="M134">
            <v>57</v>
          </cell>
          <cell r="O134" t="str">
            <v>P/E</v>
          </cell>
          <cell r="P134" t="str"/>
          <cell r="Q134" t="str"/>
          <cell r="R134" t="str"/>
          <cell r="S134" t="str"/>
          <cell r="T134" t="str"/>
          <cell r="U134" t="str"/>
          <cell r="V134" t="str"/>
          <cell r="W134" t="str"/>
          <cell r="X134" t="str"/>
          <cell r="Y134" t="str"/>
          <cell r="Z134" t="str"/>
          <cell r="AA134" t="str"/>
          <cell r="AB134" t="str"/>
          <cell r="AC134" t="str"/>
          <cell r="AD134" t="str"/>
          <cell r="AE134" t="str"/>
          <cell r="AF134" t="str"/>
          <cell r="AG134" t="str"/>
          <cell r="AH134" t="str"/>
          <cell r="AI134" t="str"/>
          <cell r="AJ134" t="str"/>
          <cell r="AK134" t="str"/>
          <cell r="AL134" t="str"/>
          <cell r="AM134" t="str"/>
          <cell r="AN134" t="str"/>
          <cell r="AO134" t="str"/>
          <cell r="AP134" t="str"/>
          <cell r="AQ134" t="str"/>
          <cell r="AR134" t="str"/>
          <cell r="AS134" t="str"/>
          <cell r="AT134" t="str"/>
          <cell r="AU134" t="str"/>
          <cell r="AV134" t="str"/>
          <cell r="AW134" t="str"/>
          <cell r="AX134" t="str"/>
          <cell r="AY134" t="str"/>
          <cell r="AZ134" t="str"/>
          <cell r="BA134" t="str"/>
          <cell r="BB134" t="str"/>
          <cell r="BC134" t="str"/>
          <cell r="BD134" t="str"/>
          <cell r="BE134" t="str"/>
          <cell r="BF134" t="str"/>
          <cell r="BG134" t="str"/>
          <cell r="BH134" t="str"/>
          <cell r="BI134" t="str">
            <v> </v>
          </cell>
          <cell r="BJ134">
            <v>0</v>
          </cell>
          <cell r="BK134" t="str"/>
          <cell r="BL134" t="str"/>
        </row>
        <row r="135">
          <cell r="E135" t="str">
            <v>|0200220139|60.80|0.00|3.800|0.0006011IBC</v>
          </cell>
          <cell r="F135">
            <v>5.3410000000000002</v>
          </cell>
          <cell r="H135" t="str">
            <v>-</v>
          </cell>
          <cell r="J135" t="b">
            <v>1</v>
          </cell>
          <cell r="K135" t="b">
            <v>1</v>
          </cell>
          <cell r="L135">
            <v>940</v>
          </cell>
          <cell r="M135">
            <v>9</v>
          </cell>
          <cell r="O135" t="str">
            <v>C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16.330275229357799</v>
          </cell>
          <cell r="AY135">
            <v>15.779816513761467</v>
          </cell>
          <cell r="AZ135">
            <v>8.4403669724770634</v>
          </cell>
          <cell r="BA135">
            <v>10.642201834862385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 t="str">
            <v> </v>
          </cell>
          <cell r="BJ135">
            <v>15.779816513761467</v>
          </cell>
          <cell r="BK135" t="str"/>
          <cell r="BL135" t="str"/>
        </row>
        <row r="136">
          <cell r="E136" t="str">
            <v>|0200220139|60.80|0.00|3.800|0.0006011IBC</v>
          </cell>
          <cell r="F136">
            <v>5.3410000000000002</v>
          </cell>
          <cell r="H136" t="str">
            <v>-</v>
          </cell>
          <cell r="J136" t="b">
            <v>1</v>
          </cell>
          <cell r="K136" t="b">
            <v>1</v>
          </cell>
          <cell r="L136">
            <v>81</v>
          </cell>
          <cell r="M136">
            <v>81</v>
          </cell>
          <cell r="O136" t="str">
            <v>P/E</v>
          </cell>
          <cell r="P136" t="str"/>
          <cell r="Q136" t="str"/>
          <cell r="R136" t="str"/>
          <cell r="S136" t="str"/>
          <cell r="T136" t="str"/>
          <cell r="U136" t="str"/>
          <cell r="V136" t="str"/>
          <cell r="W136" t="str"/>
          <cell r="X136" t="str"/>
          <cell r="Y136" t="str"/>
          <cell r="Z136" t="str"/>
          <cell r="AA136" t="str"/>
          <cell r="AB136" t="str"/>
          <cell r="AC136" t="str"/>
          <cell r="AD136" t="str"/>
          <cell r="AE136" t="str"/>
          <cell r="AF136" t="str"/>
          <cell r="AG136" t="str"/>
          <cell r="AH136" t="str"/>
          <cell r="AI136" t="str"/>
          <cell r="AJ136" t="str"/>
          <cell r="AK136" t="str"/>
          <cell r="AL136" t="str"/>
          <cell r="AM136" t="str"/>
          <cell r="AN136" t="str"/>
          <cell r="AO136" t="str"/>
          <cell r="AP136" t="str"/>
          <cell r="AQ136" t="str"/>
          <cell r="AR136" t="str"/>
          <cell r="AS136" t="str"/>
          <cell r="AT136" t="str"/>
          <cell r="AU136" t="str"/>
          <cell r="AV136" t="str"/>
          <cell r="AW136" t="str"/>
          <cell r="AX136" t="str"/>
          <cell r="AY136" t="str"/>
          <cell r="AZ136" t="str"/>
          <cell r="BA136" t="str"/>
          <cell r="BB136" t="str"/>
          <cell r="BC136" t="str"/>
          <cell r="BD136" t="str"/>
          <cell r="BE136" t="str"/>
          <cell r="BF136" t="str"/>
          <cell r="BG136" t="str"/>
          <cell r="BH136" t="str"/>
          <cell r="BI136" t="str">
            <v> </v>
          </cell>
          <cell r="BJ136">
            <v>0</v>
          </cell>
          <cell r="BK136" t="str"/>
          <cell r="BL136" t="str"/>
        </row>
        <row r="137">
          <cell r="E137" t="str">
            <v>|0200220139|76.30|0.00|2.000|0.0006149IBC</v>
          </cell>
          <cell r="F137">
            <v>3.6640000000000001</v>
          </cell>
          <cell r="H137" t="str">
            <v>-</v>
          </cell>
          <cell r="J137" t="b">
            <v>1</v>
          </cell>
          <cell r="K137" t="b">
            <v>1</v>
          </cell>
          <cell r="L137">
            <v>125</v>
          </cell>
          <cell r="M137">
            <v>5</v>
          </cell>
          <cell r="O137" t="str">
            <v>C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3.8461538461538463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 t="str">
            <v> </v>
          </cell>
          <cell r="BJ137">
            <v>0</v>
          </cell>
          <cell r="BK137" t="str"/>
          <cell r="BL137" t="str"/>
        </row>
        <row r="138">
          <cell r="E138" t="str">
            <v>|0200220139|76.30|0.00|2.000|0.0006149IBC</v>
          </cell>
          <cell r="F138">
            <v>3.6640000000000001</v>
          </cell>
          <cell r="H138" t="str">
            <v>-</v>
          </cell>
          <cell r="J138" t="b">
            <v>1</v>
          </cell>
          <cell r="K138" t="b">
            <v>1</v>
          </cell>
          <cell r="L138">
            <v>132</v>
          </cell>
          <cell r="M138">
            <v>132</v>
          </cell>
          <cell r="O138" t="str">
            <v>P/E</v>
          </cell>
          <cell r="P138" t="str"/>
          <cell r="Q138" t="str"/>
          <cell r="R138" t="str"/>
          <cell r="S138" t="str"/>
          <cell r="T138" t="str"/>
          <cell r="U138" t="str"/>
          <cell r="V138" t="str"/>
          <cell r="W138" t="str"/>
          <cell r="X138" t="str"/>
          <cell r="Y138" t="str"/>
          <cell r="Z138" t="str"/>
          <cell r="AA138" t="str"/>
          <cell r="AB138" t="str"/>
          <cell r="AC138" t="str"/>
          <cell r="AD138" t="str"/>
          <cell r="AE138" t="str"/>
          <cell r="AF138" t="str"/>
          <cell r="AG138" t="str"/>
          <cell r="AH138" t="str"/>
          <cell r="AI138" t="str"/>
          <cell r="AJ138" t="str"/>
          <cell r="AK138" t="str"/>
          <cell r="AL138" t="str"/>
          <cell r="AM138" t="str"/>
          <cell r="AN138" t="str"/>
          <cell r="AO138" t="str"/>
          <cell r="AP138" t="str"/>
          <cell r="AQ138" t="str"/>
          <cell r="AR138" t="str"/>
          <cell r="AS138" t="str"/>
          <cell r="AT138" t="str"/>
          <cell r="AU138" t="str"/>
          <cell r="AV138" t="str"/>
          <cell r="AW138" t="str"/>
          <cell r="AX138" t="str"/>
          <cell r="AY138" t="str"/>
          <cell r="AZ138" t="str"/>
          <cell r="BA138" t="str"/>
          <cell r="BB138" t="str"/>
          <cell r="BC138" t="str"/>
          <cell r="BD138" t="str"/>
          <cell r="BE138" t="str"/>
          <cell r="BF138" t="str"/>
          <cell r="BG138" t="str"/>
          <cell r="BH138" t="str"/>
          <cell r="BI138" t="str">
            <v> </v>
          </cell>
          <cell r="BJ138">
            <v>0</v>
          </cell>
          <cell r="BK138" t="str"/>
          <cell r="BL138" t="str"/>
        </row>
        <row r="139">
          <cell r="E139" t="str">
            <v>|0200220600|15.00|10.30|2.350|0.0005700IBC</v>
          </cell>
          <cell r="F139">
            <v>0.73299999999999998</v>
          </cell>
          <cell r="H139" t="str">
            <v>-</v>
          </cell>
          <cell r="J139" t="b">
            <v>1</v>
          </cell>
          <cell r="K139" t="b">
            <v>1</v>
          </cell>
          <cell r="L139">
            <v>2057</v>
          </cell>
          <cell r="M139">
            <v>37</v>
          </cell>
          <cell r="O139" t="str">
            <v>C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 t="str">
            <v> </v>
          </cell>
          <cell r="BJ139">
            <v>0</v>
          </cell>
          <cell r="BK139" t="str"/>
          <cell r="BL139" t="str"/>
        </row>
        <row r="140">
          <cell r="E140" t="str">
            <v>|0200220600|15.00|10.30|2.350|0.0005600IBC</v>
          </cell>
          <cell r="F140">
            <v>0.73299999999999998</v>
          </cell>
          <cell r="H140" t="str">
            <v>-</v>
          </cell>
          <cell r="J140" t="b">
            <v>1</v>
          </cell>
          <cell r="K140" t="b">
            <v>1</v>
          </cell>
          <cell r="L140">
            <v>29.6</v>
          </cell>
          <cell r="M140">
            <v>30</v>
          </cell>
          <cell r="O140" t="str">
            <v>P/E</v>
          </cell>
          <cell r="P140" t="str"/>
          <cell r="Q140" t="str"/>
          <cell r="R140" t="str"/>
          <cell r="S140" t="str"/>
          <cell r="T140" t="str"/>
          <cell r="U140" t="str"/>
          <cell r="V140" t="str"/>
          <cell r="W140" t="str"/>
          <cell r="X140" t="str"/>
          <cell r="Y140" t="str"/>
          <cell r="Z140" t="str"/>
          <cell r="AA140" t="str"/>
          <cell r="AB140" t="str"/>
          <cell r="AC140" t="str"/>
          <cell r="AD140" t="str"/>
          <cell r="AE140" t="str"/>
          <cell r="AF140" t="str"/>
          <cell r="AG140" t="str"/>
          <cell r="AH140" t="str"/>
          <cell r="AI140" t="str"/>
          <cell r="AJ140" t="str"/>
          <cell r="AK140" t="str"/>
          <cell r="AL140" t="str"/>
          <cell r="AM140" t="str"/>
          <cell r="AN140" t="str"/>
          <cell r="AO140" t="str"/>
          <cell r="AP140" t="str"/>
          <cell r="AQ140" t="str"/>
          <cell r="AR140" t="str"/>
          <cell r="AS140" t="str"/>
          <cell r="AT140" t="str"/>
          <cell r="AU140" t="str"/>
          <cell r="AV140" t="str"/>
          <cell r="AW140" t="str"/>
          <cell r="AX140" t="str"/>
          <cell r="AY140" t="str"/>
          <cell r="AZ140" t="str"/>
          <cell r="BA140" t="str"/>
          <cell r="BB140" t="str"/>
          <cell r="BC140" t="str"/>
          <cell r="BD140" t="str"/>
          <cell r="BE140" t="str"/>
          <cell r="BF140" t="str"/>
          <cell r="BG140" t="str"/>
          <cell r="BH140" t="str"/>
          <cell r="BI140" t="str">
            <v> </v>
          </cell>
          <cell r="BJ140">
            <v>0</v>
          </cell>
          <cell r="BK140" t="str"/>
          <cell r="BL140" t="str"/>
        </row>
        <row r="141">
          <cell r="E141" t="str">
            <v>|0200220600|23.00|12.40|5.300|0.0003600IBC</v>
          </cell>
          <cell r="F141">
            <v>2.3130000000000002</v>
          </cell>
          <cell r="H141" t="str">
            <v>-</v>
          </cell>
          <cell r="J141" t="b">
            <v>1</v>
          </cell>
          <cell r="K141" t="b">
            <v>1</v>
          </cell>
          <cell r="L141">
            <v>614.20000000000005</v>
          </cell>
          <cell r="M141">
            <v>614</v>
          </cell>
          <cell r="O141" t="str">
            <v>P/E</v>
          </cell>
          <cell r="P141" t="str"/>
          <cell r="Q141" t="str"/>
          <cell r="R141" t="str"/>
          <cell r="S141" t="str"/>
          <cell r="T141" t="str"/>
          <cell r="U141" t="str"/>
          <cell r="V141" t="str"/>
          <cell r="W141" t="str"/>
          <cell r="X141" t="str"/>
          <cell r="Y141" t="str"/>
          <cell r="Z141" t="str"/>
          <cell r="AA141" t="str"/>
          <cell r="AB141" t="str"/>
          <cell r="AC141" t="str"/>
          <cell r="AD141" t="str"/>
          <cell r="AE141" t="str"/>
          <cell r="AF141" t="str"/>
          <cell r="AG141" t="str"/>
          <cell r="AH141" t="str"/>
          <cell r="AI141" t="str"/>
          <cell r="AJ141" t="str"/>
          <cell r="AK141" t="str"/>
          <cell r="AL141" t="str"/>
          <cell r="AM141" t="str"/>
          <cell r="AN141" t="str"/>
          <cell r="AO141" t="str"/>
          <cell r="AP141" t="str"/>
          <cell r="AQ141" t="str"/>
          <cell r="AR141" t="str"/>
          <cell r="AS141" t="str"/>
          <cell r="AT141" t="str"/>
          <cell r="AU141" t="str"/>
          <cell r="AV141" t="str"/>
          <cell r="AW141" t="str"/>
          <cell r="AX141" t="str"/>
          <cell r="AY141" t="str"/>
          <cell r="AZ141" t="str"/>
          <cell r="BA141" t="str"/>
          <cell r="BB141" t="str"/>
          <cell r="BC141" t="str"/>
          <cell r="BD141" t="str"/>
          <cell r="BE141" t="str"/>
          <cell r="BF141" t="str"/>
          <cell r="BG141" t="str"/>
          <cell r="BH141" t="str"/>
          <cell r="BI141" t="str">
            <v> </v>
          </cell>
          <cell r="BJ141">
            <v>0</v>
          </cell>
          <cell r="BK141" t="str"/>
          <cell r="BL141" t="str"/>
        </row>
        <row r="142">
          <cell r="E142" t="str">
            <v>|0200220600|23.00|12.40|5.300|0.0003600IBC</v>
          </cell>
          <cell r="F142">
            <v>2.3130000000000002</v>
          </cell>
          <cell r="H142" t="str">
            <v>-</v>
          </cell>
          <cell r="J142" t="b">
            <v>1</v>
          </cell>
          <cell r="K142" t="b">
            <v>1</v>
          </cell>
          <cell r="L142">
            <v>872</v>
          </cell>
          <cell r="M142">
            <v>19</v>
          </cell>
          <cell r="O142" t="str">
            <v>C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 t="str">
            <v> </v>
          </cell>
          <cell r="BJ142">
            <v>0</v>
          </cell>
          <cell r="BK142" t="str"/>
          <cell r="BL142" t="str"/>
        </row>
        <row r="143">
          <cell r="E143" t="str">
            <v>|0200220600|23.00|12.40|5.300|0.0004300IBC</v>
          </cell>
          <cell r="F143">
            <v>2.3130000000000002</v>
          </cell>
          <cell r="H143" t="str">
            <v>-</v>
          </cell>
          <cell r="J143" t="b">
            <v>1</v>
          </cell>
          <cell r="K143" t="b">
            <v>1</v>
          </cell>
          <cell r="L143">
            <v>10351</v>
          </cell>
          <cell r="M143">
            <v>230</v>
          </cell>
          <cell r="O143" t="str">
            <v>C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231.11111111111111</v>
          </cell>
          <cell r="AY143">
            <v>297.77777777777777</v>
          </cell>
          <cell r="AZ143">
            <v>160</v>
          </cell>
          <cell r="BA143">
            <v>115.55555555555556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 t="str">
            <v> </v>
          </cell>
          <cell r="BJ143">
            <v>297.77777777777777</v>
          </cell>
          <cell r="BK143" t="str"/>
          <cell r="BL143" t="str"/>
        </row>
        <row r="144">
          <cell r="E144" t="str">
            <v>|0200230742|22.20|0.00|1.400|0.0005350NBC</v>
          </cell>
          <cell r="F144">
            <v>0.71799999999999997</v>
          </cell>
          <cell r="H144" t="str">
            <v>S</v>
          </cell>
          <cell r="J144" t="b">
            <v>1</v>
          </cell>
          <cell r="K144" t="b">
            <v>1</v>
          </cell>
          <cell r="L144">
            <v>2868</v>
          </cell>
          <cell r="M144">
            <v>2868</v>
          </cell>
          <cell r="O144" t="str">
            <v>P/E</v>
          </cell>
          <cell r="P144">
            <v>0</v>
          </cell>
          <cell r="Q144">
            <v>0</v>
          </cell>
          <cell r="R144">
            <v>0</v>
          </cell>
          <cell r="S144">
            <v>169</v>
          </cell>
          <cell r="T144">
            <v>169</v>
          </cell>
          <cell r="U144">
            <v>0</v>
          </cell>
          <cell r="V144">
            <v>169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169</v>
          </cell>
          <cell r="AB144">
            <v>0</v>
          </cell>
          <cell r="AC144">
            <v>169</v>
          </cell>
          <cell r="AD144">
            <v>0</v>
          </cell>
          <cell r="AE144">
            <v>0</v>
          </cell>
          <cell r="AF144">
            <v>0</v>
          </cell>
          <cell r="AG144">
            <v>169</v>
          </cell>
          <cell r="AH144">
            <v>0</v>
          </cell>
          <cell r="AI144">
            <v>169</v>
          </cell>
          <cell r="AJ144">
            <v>0</v>
          </cell>
          <cell r="AK144">
            <v>169</v>
          </cell>
          <cell r="AL144">
            <v>0</v>
          </cell>
          <cell r="AM144">
            <v>0</v>
          </cell>
          <cell r="AN144">
            <v>0</v>
          </cell>
          <cell r="AO144">
            <v>169</v>
          </cell>
          <cell r="AP144">
            <v>169</v>
          </cell>
          <cell r="AQ144">
            <v>0</v>
          </cell>
          <cell r="AR144">
            <v>100</v>
          </cell>
          <cell r="AS144">
            <v>0</v>
          </cell>
          <cell r="AT144">
            <v>0</v>
          </cell>
          <cell r="AU144">
            <v>0</v>
          </cell>
          <cell r="AV144">
            <v>1790</v>
          </cell>
          <cell r="AW144">
            <v>0</v>
          </cell>
          <cell r="AX144">
            <v>1878</v>
          </cell>
          <cell r="AY144">
            <v>1685</v>
          </cell>
          <cell r="AZ144">
            <v>1033</v>
          </cell>
          <cell r="BA144">
            <v>1287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 t="str">
            <v> </v>
          </cell>
          <cell r="BJ144">
            <v>4508</v>
          </cell>
          <cell r="BK144" t="str"/>
          <cell r="BL144" t="str"/>
        </row>
        <row r="145">
          <cell r="E145" t="str">
            <v>|0200230742|22.20|0.00|1.400|0.0005580NBC</v>
          </cell>
          <cell r="F145">
            <v>0.71799999999999997</v>
          </cell>
          <cell r="H145" t="str">
            <v>S</v>
          </cell>
          <cell r="J145" t="b">
            <v>1</v>
          </cell>
          <cell r="K145" t="b">
            <v>1</v>
          </cell>
          <cell r="L145">
            <v>572</v>
          </cell>
          <cell r="M145">
            <v>572</v>
          </cell>
          <cell r="O145" t="str">
            <v>P/E</v>
          </cell>
          <cell r="P145">
            <v>169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169</v>
          </cell>
          <cell r="AW145">
            <v>0</v>
          </cell>
          <cell r="AX145">
            <v>0</v>
          </cell>
          <cell r="AY145">
            <v>132</v>
          </cell>
          <cell r="AZ145">
            <v>185</v>
          </cell>
          <cell r="BA145">
            <v>527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 t="str">
            <v> </v>
          </cell>
          <cell r="BJ145">
            <v>486</v>
          </cell>
          <cell r="BK145" t="str"/>
          <cell r="BL145" t="str">
            <v>Check PO again</v>
          </cell>
        </row>
        <row r="146">
          <cell r="E146" t="str">
            <v>|0200230742|22.20|0.00|1.400|0.0006035NBC</v>
          </cell>
          <cell r="F146">
            <v>0.71799999999999997</v>
          </cell>
          <cell r="H146" t="str">
            <v>S</v>
          </cell>
          <cell r="J146" t="b">
            <v>1</v>
          </cell>
          <cell r="K146" t="b">
            <v>1</v>
          </cell>
          <cell r="L146" t="str"/>
          <cell r="M146" t="str"/>
          <cell r="O146" t="str">
            <v>P/E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 t="str">
            <v> </v>
          </cell>
          <cell r="BJ146">
            <v>0</v>
          </cell>
          <cell r="BK146" t="str"/>
          <cell r="BL146" t="str"/>
        </row>
        <row r="147">
          <cell r="E147" t="str">
            <v>|0200230742|22.20|0.00|1.400|0.0006335NBC</v>
          </cell>
          <cell r="F147">
            <v>0.71799999999999997</v>
          </cell>
          <cell r="H147" t="str">
            <v>S</v>
          </cell>
          <cell r="J147" t="b">
            <v>1</v>
          </cell>
          <cell r="K147" t="b">
            <v>1</v>
          </cell>
          <cell r="L147" t="str"/>
          <cell r="M147" t="str"/>
          <cell r="O147" t="str">
            <v>P/E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 t="str">
            <v> </v>
          </cell>
          <cell r="BJ147">
            <v>0</v>
          </cell>
          <cell r="BK147" t="str"/>
          <cell r="BL147" t="str"/>
        </row>
        <row r="148">
          <cell r="E148" t="str">
            <v>|0200230742|25.00|55.00|1.600|0.0006179IBC</v>
          </cell>
          <cell r="F148">
            <v>1.9410000000000001</v>
          </cell>
          <cell r="H148" t="str">
            <v>S</v>
          </cell>
          <cell r="J148" t="b">
            <v>1</v>
          </cell>
          <cell r="K148" t="b">
            <v>1</v>
          </cell>
          <cell r="L148">
            <v>7927</v>
          </cell>
          <cell r="M148">
            <v>721</v>
          </cell>
          <cell r="O148" t="str">
            <v>C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109.09090909090909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109.09090909090909</v>
          </cell>
          <cell r="AD148">
            <v>65.454545454545453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327.27272727272725</v>
          </cell>
          <cell r="AU148">
            <v>0</v>
          </cell>
          <cell r="AV148">
            <v>610.90909090909088</v>
          </cell>
          <cell r="AW148">
            <v>0</v>
          </cell>
          <cell r="AX148">
            <v>785.4545454545455</v>
          </cell>
          <cell r="AY148">
            <v>800</v>
          </cell>
          <cell r="AZ148">
            <v>245.45454545454547</v>
          </cell>
          <cell r="BA148">
            <v>172.72727272727272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 t="str">
            <v> </v>
          </cell>
          <cell r="BJ148">
            <v>1656.3636363636365</v>
          </cell>
          <cell r="BK148" t="str"/>
          <cell r="BL148" t="str"/>
        </row>
        <row r="149">
          <cell r="E149" t="str">
            <v>|0200230742|25.00|55.00|1.600|0.0006179IBC</v>
          </cell>
          <cell r="F149">
            <v>1.9410000000000001</v>
          </cell>
          <cell r="H149" t="str">
            <v>S</v>
          </cell>
          <cell r="J149" t="b">
            <v>1</v>
          </cell>
          <cell r="K149" t="b">
            <v>1</v>
          </cell>
          <cell r="L149">
            <v>8061</v>
          </cell>
          <cell r="M149">
            <v>733</v>
          </cell>
          <cell r="O149" t="str">
            <v>C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109.09090909090909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109.09090909090909</v>
          </cell>
          <cell r="AD149">
            <v>65.454545454545453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327.27272727272725</v>
          </cell>
          <cell r="AU149">
            <v>0</v>
          </cell>
          <cell r="AV149">
            <v>610.90909090909088</v>
          </cell>
          <cell r="AW149">
            <v>0</v>
          </cell>
          <cell r="AX149">
            <v>785.4545454545455</v>
          </cell>
          <cell r="AY149">
            <v>800</v>
          </cell>
          <cell r="AZ149">
            <v>245.45454545454547</v>
          </cell>
          <cell r="BA149">
            <v>172.72727272727272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 t="str">
            <v> </v>
          </cell>
          <cell r="BJ149">
            <v>1656.3636363636365</v>
          </cell>
          <cell r="BK149" t="str"/>
          <cell r="BL149" t="str"/>
        </row>
        <row r="150">
          <cell r="E150" t="str">
            <v>|0200230742|25.00|55.00|1.600|0.0005780IBC</v>
          </cell>
          <cell r="F150">
            <v>1.9410000000000001</v>
          </cell>
          <cell r="H150" t="str">
            <v>S</v>
          </cell>
          <cell r="J150" t="b">
            <v>1</v>
          </cell>
          <cell r="K150" t="b">
            <v>1</v>
          </cell>
          <cell r="L150">
            <v>2787</v>
          </cell>
          <cell r="M150">
            <v>2787</v>
          </cell>
          <cell r="O150" t="str">
            <v>P/E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936</v>
          </cell>
          <cell r="AZ150">
            <v>936</v>
          </cell>
          <cell r="BA150">
            <v>936</v>
          </cell>
          <cell r="BB150">
            <v>936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 t="str">
            <v> </v>
          </cell>
          <cell r="BJ150">
            <v>1872</v>
          </cell>
          <cell r="BK150" t="str">
            <v>Fixed&gt;500pcs</v>
          </cell>
          <cell r="BL150" t="str"/>
        </row>
        <row r="151">
          <cell r="E151" t="str">
            <v>|0200230742|25.00|55.00|1.600|0.0006179IBC</v>
          </cell>
          <cell r="F151">
            <v>1.9410000000000001</v>
          </cell>
          <cell r="H151" t="str">
            <v>S</v>
          </cell>
          <cell r="J151" t="b">
            <v>1</v>
          </cell>
          <cell r="K151" t="b">
            <v>1</v>
          </cell>
          <cell r="L151">
            <v>99</v>
          </cell>
          <cell r="M151">
            <v>99</v>
          </cell>
          <cell r="O151" t="str">
            <v>P/E</v>
          </cell>
          <cell r="P151" t="str"/>
          <cell r="Q151" t="str"/>
          <cell r="R151" t="str"/>
          <cell r="S151" t="str"/>
          <cell r="T151" t="str"/>
          <cell r="U151" t="str"/>
          <cell r="V151" t="str"/>
          <cell r="W151" t="str"/>
          <cell r="X151" t="str"/>
          <cell r="Y151" t="str"/>
          <cell r="Z151" t="str"/>
          <cell r="AA151" t="str"/>
          <cell r="AB151" t="str"/>
          <cell r="AC151" t="str"/>
          <cell r="AD151" t="str"/>
          <cell r="AE151" t="str"/>
          <cell r="AF151" t="str"/>
          <cell r="AG151" t="str"/>
          <cell r="AH151" t="str"/>
          <cell r="AI151" t="str"/>
          <cell r="AJ151" t="str"/>
          <cell r="AK151" t="str"/>
          <cell r="AL151" t="str"/>
          <cell r="AM151" t="str"/>
          <cell r="AN151" t="str"/>
          <cell r="AO151" t="str"/>
          <cell r="AP151" t="str"/>
          <cell r="AQ151" t="str"/>
          <cell r="AR151" t="str"/>
          <cell r="AS151" t="str"/>
          <cell r="AT151" t="str"/>
          <cell r="AU151" t="str"/>
          <cell r="AV151" t="str"/>
          <cell r="AW151" t="str"/>
          <cell r="AX151" t="str"/>
          <cell r="AY151" t="str"/>
          <cell r="AZ151" t="str"/>
          <cell r="BA151" t="str"/>
          <cell r="BB151" t="str"/>
          <cell r="BC151" t="str"/>
          <cell r="BD151" t="str"/>
          <cell r="BE151" t="str"/>
          <cell r="BF151" t="str"/>
          <cell r="BG151" t="str"/>
          <cell r="BH151" t="str"/>
          <cell r="BI151" t="str">
            <v> </v>
          </cell>
          <cell r="BJ151">
            <v>0</v>
          </cell>
          <cell r="BK151" t="str"/>
          <cell r="BL151" t="str"/>
        </row>
        <row r="152">
          <cell r="E152" t="str">
            <v>|0200230841|12.70|0.00|1.200|0.0004901NBC</v>
          </cell>
          <cell r="F152">
            <v>0.34</v>
          </cell>
          <cell r="H152" t="str">
            <v>-</v>
          </cell>
          <cell r="J152" t="b">
            <v>1</v>
          </cell>
          <cell r="K152" t="b">
            <v>1</v>
          </cell>
          <cell r="L152">
            <v>2400</v>
          </cell>
          <cell r="M152">
            <v>71</v>
          </cell>
          <cell r="O152" t="str">
            <v>C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68.794117647058826</v>
          </cell>
          <cell r="AY152">
            <v>47.058823529411768</v>
          </cell>
          <cell r="AZ152">
            <v>47.058823529411768</v>
          </cell>
          <cell r="BA152">
            <v>47.058823529411768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 t="str">
            <v> </v>
          </cell>
          <cell r="BJ152">
            <v>47.058823529411768</v>
          </cell>
          <cell r="BK152" t="str"/>
          <cell r="BL152" t="str"/>
        </row>
        <row r="153">
          <cell r="E153" t="str">
            <v>|0200230841|12.70|0.00|1.200|0.0004901NBC</v>
          </cell>
          <cell r="F153">
            <v>0.34</v>
          </cell>
          <cell r="H153" t="str">
            <v>-</v>
          </cell>
          <cell r="J153" t="b">
            <v>1</v>
          </cell>
          <cell r="K153" t="b">
            <v>1</v>
          </cell>
          <cell r="L153">
            <v>361</v>
          </cell>
          <cell r="M153">
            <v>18</v>
          </cell>
          <cell r="O153" t="str">
            <v>C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18</v>
          </cell>
          <cell r="AZ153">
            <v>19.149999999999999</v>
          </cell>
          <cell r="BA153">
            <v>19.3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 t="str">
            <v> </v>
          </cell>
          <cell r="BJ153">
            <v>18</v>
          </cell>
          <cell r="BK153" t="str"/>
          <cell r="BL153" t="str"/>
        </row>
        <row r="154">
          <cell r="E154" t="str">
            <v>|0200230841|12.70|0.00|1.200|0.0004901NBC</v>
          </cell>
          <cell r="F154">
            <v>0.34</v>
          </cell>
          <cell r="H154" t="str">
            <v>-</v>
          </cell>
          <cell r="J154" t="b">
            <v>1</v>
          </cell>
          <cell r="K154" t="b">
            <v>1</v>
          </cell>
          <cell r="L154">
            <v>0</v>
          </cell>
          <cell r="M154">
            <v>0</v>
          </cell>
          <cell r="O154" t="str">
            <v>P/E</v>
          </cell>
          <cell r="P154" t="str"/>
          <cell r="Q154" t="str"/>
          <cell r="R154" t="str"/>
          <cell r="S154" t="str"/>
          <cell r="T154" t="str"/>
          <cell r="U154" t="str"/>
          <cell r="V154" t="str"/>
          <cell r="W154" t="str"/>
          <cell r="X154" t="str"/>
          <cell r="Y154" t="str"/>
          <cell r="Z154" t="str"/>
          <cell r="AA154" t="str"/>
          <cell r="AB154" t="str"/>
          <cell r="AC154" t="str"/>
          <cell r="AD154" t="str"/>
          <cell r="AE154" t="str"/>
          <cell r="AF154" t="str"/>
          <cell r="AG154" t="str"/>
          <cell r="AH154" t="str"/>
          <cell r="AI154" t="str"/>
          <cell r="AJ154" t="str"/>
          <cell r="AK154" t="str"/>
          <cell r="AL154" t="str"/>
          <cell r="AM154" t="str"/>
          <cell r="AN154" t="str"/>
          <cell r="AO154" t="str"/>
          <cell r="AP154" t="str"/>
          <cell r="AQ154" t="str"/>
          <cell r="AR154" t="str"/>
          <cell r="AS154" t="str"/>
          <cell r="AT154" t="str"/>
          <cell r="AU154" t="str"/>
          <cell r="AV154" t="str"/>
          <cell r="AW154" t="str"/>
          <cell r="AX154" t="str"/>
          <cell r="AY154" t="str"/>
          <cell r="AZ154" t="str"/>
          <cell r="BA154" t="str"/>
          <cell r="BB154" t="str"/>
          <cell r="BC154" t="str"/>
          <cell r="BD154" t="str"/>
          <cell r="BE154" t="str"/>
          <cell r="BF154" t="str"/>
          <cell r="BG154" t="str"/>
          <cell r="BH154" t="str"/>
          <cell r="BI154" t="str">
            <v> </v>
          </cell>
          <cell r="BJ154">
            <v>0</v>
          </cell>
          <cell r="BK154" t="str"/>
          <cell r="BL154" t="str"/>
        </row>
        <row r="155">
          <cell r="E155" t="str">
            <v>|0200230841|12.70|0.00|1.200|0.0004901NBC</v>
          </cell>
          <cell r="F155">
            <v>0.34</v>
          </cell>
          <cell r="H155" t="str">
            <v>-</v>
          </cell>
          <cell r="J155" t="b">
            <v>1</v>
          </cell>
          <cell r="K155" t="b">
            <v>1</v>
          </cell>
          <cell r="L155">
            <v>1136</v>
          </cell>
          <cell r="M155">
            <v>19</v>
          </cell>
          <cell r="O155" t="str">
            <v>C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24.081967213114755</v>
          </cell>
          <cell r="AY155">
            <v>34.098360655737707</v>
          </cell>
          <cell r="AZ155">
            <v>24.852459016393443</v>
          </cell>
          <cell r="BA155">
            <v>18.360655737704917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 t="str">
            <v> </v>
          </cell>
          <cell r="BJ155">
            <v>34.098360655737707</v>
          </cell>
          <cell r="BK155" t="str"/>
          <cell r="BL155" t="str"/>
        </row>
        <row r="156">
          <cell r="E156" t="str">
            <v>|0200220810|12.70|0.00|1.600|0.0005424NBC</v>
          </cell>
          <cell r="F156">
            <v>0.438</v>
          </cell>
          <cell r="H156" t="str">
            <v>-</v>
          </cell>
          <cell r="J156" t="b">
            <v>1</v>
          </cell>
          <cell r="K156" t="b">
            <v>1</v>
          </cell>
          <cell r="L156">
            <v>2965</v>
          </cell>
          <cell r="M156">
            <v>228</v>
          </cell>
          <cell r="O156" t="str">
            <v>C</v>
          </cell>
          <cell r="P156">
            <v>19.23076923076923</v>
          </cell>
          <cell r="Q156">
            <v>0</v>
          </cell>
          <cell r="R156">
            <v>0</v>
          </cell>
          <cell r="S156">
            <v>19.23076923076923</v>
          </cell>
          <cell r="T156">
            <v>0</v>
          </cell>
          <cell r="U156">
            <v>15.384615384615385</v>
          </cell>
          <cell r="V156">
            <v>0</v>
          </cell>
          <cell r="W156">
            <v>15.384615384615385</v>
          </cell>
          <cell r="X156">
            <v>0</v>
          </cell>
          <cell r="Y156">
            <v>0</v>
          </cell>
          <cell r="Z156">
            <v>19.23076923076923</v>
          </cell>
          <cell r="AA156">
            <v>0</v>
          </cell>
          <cell r="AB156">
            <v>15.384615384615385</v>
          </cell>
          <cell r="AC156">
            <v>0</v>
          </cell>
          <cell r="AD156">
            <v>15.384615384615385</v>
          </cell>
          <cell r="AE156">
            <v>0</v>
          </cell>
          <cell r="AF156">
            <v>0</v>
          </cell>
          <cell r="AG156">
            <v>19.23076923076923</v>
          </cell>
          <cell r="AH156">
            <v>0</v>
          </cell>
          <cell r="AI156">
            <v>15.384615384615385</v>
          </cell>
          <cell r="AJ156">
            <v>0</v>
          </cell>
          <cell r="AK156">
            <v>15.384615384615385</v>
          </cell>
          <cell r="AL156">
            <v>0</v>
          </cell>
          <cell r="AM156">
            <v>0</v>
          </cell>
          <cell r="AN156">
            <v>15.384615384615385</v>
          </cell>
          <cell r="AO156">
            <v>0</v>
          </cell>
          <cell r="AP156">
            <v>15.384615384615385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200</v>
          </cell>
          <cell r="AW156">
            <v>0</v>
          </cell>
          <cell r="AX156">
            <v>200</v>
          </cell>
          <cell r="AY156">
            <v>92.307692307692307</v>
          </cell>
          <cell r="AZ156">
            <v>84.615384615384613</v>
          </cell>
          <cell r="BA156">
            <v>123.07692307692308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 t="str">
            <v> </v>
          </cell>
          <cell r="BJ156">
            <v>292.30769230769232</v>
          </cell>
          <cell r="BK156" t="str"/>
          <cell r="BL156" t="str"/>
        </row>
        <row r="157">
          <cell r="E157" t="str">
            <v>|0200220810|12.70|0.00|1.600|0.0005424NBC</v>
          </cell>
          <cell r="F157">
            <v>0.438</v>
          </cell>
          <cell r="H157" t="str">
            <v>-</v>
          </cell>
          <cell r="J157" t="b">
            <v>1</v>
          </cell>
          <cell r="K157" t="b">
            <v>1</v>
          </cell>
          <cell r="L157">
            <v>330.9</v>
          </cell>
          <cell r="M157">
            <v>331</v>
          </cell>
          <cell r="O157" t="str">
            <v>P/E</v>
          </cell>
          <cell r="P157" t="str"/>
          <cell r="Q157" t="str"/>
          <cell r="R157" t="str"/>
          <cell r="S157" t="str"/>
          <cell r="T157" t="str"/>
          <cell r="U157" t="str"/>
          <cell r="V157" t="str"/>
          <cell r="W157" t="str"/>
          <cell r="X157" t="str"/>
          <cell r="Y157" t="str"/>
          <cell r="Z157" t="str"/>
          <cell r="AA157" t="str"/>
          <cell r="AB157" t="str"/>
          <cell r="AC157" t="str"/>
          <cell r="AD157" t="str"/>
          <cell r="AE157" t="str"/>
          <cell r="AF157" t="str"/>
          <cell r="AG157" t="str"/>
          <cell r="AH157" t="str"/>
          <cell r="AI157" t="str"/>
          <cell r="AJ157" t="str"/>
          <cell r="AK157" t="str"/>
          <cell r="AL157" t="str"/>
          <cell r="AM157" t="str"/>
          <cell r="AN157" t="str"/>
          <cell r="AO157" t="str"/>
          <cell r="AP157" t="str"/>
          <cell r="AQ157" t="str"/>
          <cell r="AR157" t="str"/>
          <cell r="AS157" t="str"/>
          <cell r="AT157" t="str"/>
          <cell r="AU157" t="str"/>
          <cell r="AV157" t="str"/>
          <cell r="AW157" t="str"/>
          <cell r="AX157" t="str"/>
          <cell r="AY157" t="str"/>
          <cell r="AZ157" t="str"/>
          <cell r="BA157" t="str"/>
          <cell r="BB157" t="str"/>
          <cell r="BC157" t="str"/>
          <cell r="BD157" t="str"/>
          <cell r="BE157" t="str"/>
          <cell r="BF157" t="str"/>
          <cell r="BG157" t="str"/>
          <cell r="BH157" t="str"/>
          <cell r="BI157" t="str">
            <v> </v>
          </cell>
          <cell r="BJ157">
            <v>0</v>
          </cell>
          <cell r="BK157" t="str"/>
          <cell r="BL157" t="str"/>
        </row>
        <row r="158">
          <cell r="E158" t="str">
            <v>|0200230841|15.90|0.00|1.200|0.0005813NBC</v>
          </cell>
          <cell r="F158">
            <v>0.435</v>
          </cell>
          <cell r="H158" t="str">
            <v>-</v>
          </cell>
          <cell r="J158" t="b">
            <v>1</v>
          </cell>
          <cell r="K158" t="b">
            <v>1</v>
          </cell>
          <cell r="L158">
            <v>185</v>
          </cell>
          <cell r="M158">
            <v>10</v>
          </cell>
          <cell r="O158" t="str">
            <v>C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36</v>
          </cell>
          <cell r="AZ158">
            <v>36.666666666666664</v>
          </cell>
          <cell r="BA158">
            <v>36.666666666666664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 t="str">
            <v> </v>
          </cell>
          <cell r="BJ158">
            <v>36</v>
          </cell>
          <cell r="BK158" t="str"/>
          <cell r="BL158" t="str"/>
        </row>
        <row r="159">
          <cell r="E159" t="str">
            <v>|0200230841|15.90|0.00|1.200|0.0005813NBC</v>
          </cell>
          <cell r="F159">
            <v>0.435</v>
          </cell>
          <cell r="H159" t="str">
            <v>-</v>
          </cell>
          <cell r="J159" t="b">
            <v>1</v>
          </cell>
          <cell r="K159" t="b">
            <v>1</v>
          </cell>
          <cell r="L159" t="str"/>
          <cell r="M159" t="str"/>
          <cell r="O159" t="str">
            <v>C</v>
          </cell>
          <cell r="P159" t="str"/>
          <cell r="Q159" t="str"/>
          <cell r="R159" t="str"/>
          <cell r="S159" t="str"/>
          <cell r="T159" t="str"/>
          <cell r="U159" t="str"/>
          <cell r="V159" t="str"/>
          <cell r="W159" t="str"/>
          <cell r="X159" t="str"/>
          <cell r="Y159" t="str"/>
          <cell r="Z159" t="str"/>
          <cell r="AA159" t="str"/>
          <cell r="AB159" t="str"/>
          <cell r="AC159" t="str"/>
          <cell r="AD159" t="str"/>
          <cell r="AE159" t="str"/>
          <cell r="AF159" t="str"/>
          <cell r="AG159" t="str"/>
          <cell r="AH159" t="str"/>
          <cell r="AI159" t="str"/>
          <cell r="AJ159" t="str"/>
          <cell r="AK159" t="str"/>
          <cell r="AL159" t="str"/>
          <cell r="AM159" t="str"/>
          <cell r="AN159" t="str"/>
          <cell r="AO159" t="str"/>
          <cell r="AP159" t="str"/>
          <cell r="AQ159" t="str"/>
          <cell r="AR159" t="str"/>
          <cell r="AS159" t="str"/>
          <cell r="AT159" t="str"/>
          <cell r="AU159" t="str"/>
          <cell r="AV159" t="str"/>
          <cell r="AW159" t="str"/>
          <cell r="AX159" t="str"/>
          <cell r="AY159" t="str"/>
          <cell r="AZ159" t="str"/>
          <cell r="BA159" t="str"/>
          <cell r="BB159" t="str"/>
          <cell r="BC159" t="str"/>
          <cell r="BD159" t="str"/>
          <cell r="BE159" t="str"/>
          <cell r="BF159" t="str"/>
          <cell r="BG159" t="str"/>
          <cell r="BH159" t="str"/>
          <cell r="BI159" t="str">
            <v> </v>
          </cell>
          <cell r="BJ159">
            <v>0</v>
          </cell>
          <cell r="BK159" t="str"/>
          <cell r="BL159" t="str"/>
        </row>
        <row r="160">
          <cell r="E160" t="str">
            <v>|0200230841|15.90|0.00|1.200|0.0005813NBC</v>
          </cell>
          <cell r="F160">
            <v>0.435</v>
          </cell>
          <cell r="H160" t="str">
            <v>-</v>
          </cell>
          <cell r="J160" t="b">
            <v>1</v>
          </cell>
          <cell r="K160" t="b">
            <v>1</v>
          </cell>
          <cell r="L160">
            <v>370</v>
          </cell>
          <cell r="M160">
            <v>370</v>
          </cell>
          <cell r="O160" t="str">
            <v>P/E</v>
          </cell>
          <cell r="P160" t="str"/>
          <cell r="Q160" t="str"/>
          <cell r="R160" t="str"/>
          <cell r="S160" t="str"/>
          <cell r="T160" t="str"/>
          <cell r="U160" t="str"/>
          <cell r="V160" t="str"/>
          <cell r="W160" t="str"/>
          <cell r="X160" t="str"/>
          <cell r="Y160" t="str"/>
          <cell r="Z160" t="str"/>
          <cell r="AA160" t="str"/>
          <cell r="AB160" t="str"/>
          <cell r="AC160" t="str"/>
          <cell r="AD160" t="str"/>
          <cell r="AE160" t="str"/>
          <cell r="AF160" t="str"/>
          <cell r="AG160" t="str"/>
          <cell r="AH160" t="str"/>
          <cell r="AI160" t="str"/>
          <cell r="AJ160" t="str"/>
          <cell r="AK160" t="str"/>
          <cell r="AL160" t="str"/>
          <cell r="AM160" t="str"/>
          <cell r="AN160" t="str"/>
          <cell r="AO160" t="str"/>
          <cell r="AP160" t="str"/>
          <cell r="AQ160" t="str"/>
          <cell r="AR160" t="str"/>
          <cell r="AS160" t="str"/>
          <cell r="AT160" t="str"/>
          <cell r="AU160" t="str"/>
          <cell r="AV160" t="str"/>
          <cell r="AW160" t="str"/>
          <cell r="AX160" t="str"/>
          <cell r="AY160" t="str"/>
          <cell r="AZ160" t="str"/>
          <cell r="BA160" t="str"/>
          <cell r="BB160" t="str"/>
          <cell r="BC160" t="str"/>
          <cell r="BD160" t="str"/>
          <cell r="BE160" t="str"/>
          <cell r="BF160" t="str"/>
          <cell r="BG160" t="str"/>
          <cell r="BH160" t="str"/>
          <cell r="BI160" t="str">
            <v> </v>
          </cell>
          <cell r="BJ160">
            <v>0</v>
          </cell>
          <cell r="BK160" t="str"/>
          <cell r="BL160" t="str"/>
        </row>
        <row r="161">
          <cell r="E161" t="str">
            <v>|0200226010|15.90|0.00|1.600|0.0005670NBC</v>
          </cell>
          <cell r="F161">
            <v>0.56399999999999995</v>
          </cell>
          <cell r="H161" t="str">
            <v>-</v>
          </cell>
          <cell r="J161" t="b">
            <v>0</v>
          </cell>
          <cell r="K161" t="b">
            <v>1</v>
          </cell>
          <cell r="L161">
            <v>0</v>
          </cell>
          <cell r="M161">
            <v>0</v>
          </cell>
          <cell r="O161" t="str">
            <v>C</v>
          </cell>
          <cell r="P161" t="str"/>
          <cell r="Q161" t="str"/>
          <cell r="R161" t="str"/>
          <cell r="S161" t="str"/>
          <cell r="T161" t="str"/>
          <cell r="U161" t="str"/>
          <cell r="V161" t="str"/>
          <cell r="W161" t="str"/>
          <cell r="X161" t="str"/>
          <cell r="Y161" t="str"/>
          <cell r="Z161" t="str"/>
          <cell r="AA161" t="str"/>
          <cell r="AB161" t="str"/>
          <cell r="AC161" t="str"/>
          <cell r="AD161" t="str"/>
          <cell r="AE161" t="str"/>
          <cell r="AF161" t="str"/>
          <cell r="AG161" t="str"/>
          <cell r="AH161" t="str"/>
          <cell r="AI161" t="str"/>
          <cell r="AJ161" t="str"/>
          <cell r="AK161" t="str"/>
          <cell r="AL161" t="str"/>
          <cell r="AM161" t="str"/>
          <cell r="AN161" t="str"/>
          <cell r="AO161" t="str"/>
          <cell r="AP161" t="str"/>
          <cell r="AQ161" t="str"/>
          <cell r="AR161" t="str"/>
          <cell r="AS161" t="str"/>
          <cell r="AT161" t="str"/>
          <cell r="AU161" t="str"/>
          <cell r="AV161" t="str"/>
          <cell r="AW161" t="str"/>
          <cell r="AX161" t="str"/>
          <cell r="AY161" t="str"/>
          <cell r="AZ161" t="str"/>
          <cell r="BA161" t="str"/>
          <cell r="BB161" t="str"/>
          <cell r="BC161" t="str"/>
          <cell r="BD161" t="str"/>
          <cell r="BE161" t="str"/>
          <cell r="BF161" t="str"/>
          <cell r="BG161" t="str"/>
          <cell r="BH161" t="str"/>
          <cell r="BI161" t="str">
            <v> </v>
          </cell>
          <cell r="BJ161">
            <v>0</v>
          </cell>
          <cell r="BK161" t="str"/>
          <cell r="BL161" t="str"/>
        </row>
        <row r="162">
          <cell r="E162" t="str">
            <v>|0200226010|15.90|0.00|1.600|0.0005670NBC</v>
          </cell>
          <cell r="F162">
            <v>0.56399999999999995</v>
          </cell>
          <cell r="H162" t="str">
            <v>-</v>
          </cell>
          <cell r="J162" t="b">
            <v>0</v>
          </cell>
          <cell r="K162" t="b">
            <v>1</v>
          </cell>
          <cell r="L162">
            <v>0</v>
          </cell>
          <cell r="M162">
            <v>0</v>
          </cell>
          <cell r="O162" t="str">
            <v>C</v>
          </cell>
          <cell r="P162" t="str"/>
          <cell r="Q162" t="str"/>
          <cell r="R162" t="str"/>
          <cell r="S162" t="str"/>
          <cell r="T162" t="str"/>
          <cell r="U162" t="str"/>
          <cell r="V162" t="str"/>
          <cell r="W162" t="str"/>
          <cell r="X162" t="str"/>
          <cell r="Y162" t="str"/>
          <cell r="Z162" t="str"/>
          <cell r="AA162" t="str"/>
          <cell r="AB162" t="str"/>
          <cell r="AC162" t="str"/>
          <cell r="AD162" t="str"/>
          <cell r="AE162" t="str"/>
          <cell r="AF162" t="str"/>
          <cell r="AG162" t="str"/>
          <cell r="AH162" t="str"/>
          <cell r="AI162" t="str"/>
          <cell r="AJ162" t="str"/>
          <cell r="AK162" t="str"/>
          <cell r="AL162" t="str"/>
          <cell r="AM162" t="str"/>
          <cell r="AN162" t="str"/>
          <cell r="AO162" t="str"/>
          <cell r="AP162" t="str"/>
          <cell r="AQ162" t="str"/>
          <cell r="AR162" t="str"/>
          <cell r="AS162" t="str"/>
          <cell r="AT162" t="str"/>
          <cell r="AU162" t="str"/>
          <cell r="AV162" t="str"/>
          <cell r="AW162" t="str"/>
          <cell r="AX162" t="str"/>
          <cell r="AY162" t="str"/>
          <cell r="AZ162" t="str"/>
          <cell r="BA162" t="str"/>
          <cell r="BB162" t="str"/>
          <cell r="BC162" t="str"/>
          <cell r="BD162" t="str"/>
          <cell r="BE162" t="str"/>
          <cell r="BF162" t="str"/>
          <cell r="BG162" t="str"/>
          <cell r="BH162" t="str"/>
          <cell r="BI162" t="str">
            <v> </v>
          </cell>
          <cell r="BJ162">
            <v>0</v>
          </cell>
          <cell r="BK162" t="str"/>
          <cell r="BL162" t="str"/>
        </row>
        <row r="163">
          <cell r="E163" t="str">
            <v>|0200230841|17.30|0.00|1.200|0.0005757NBC</v>
          </cell>
          <cell r="F163">
            <v>0.47599999999999998</v>
          </cell>
          <cell r="H163" t="str">
            <v>-</v>
          </cell>
          <cell r="J163" t="b">
            <v>1</v>
          </cell>
          <cell r="K163" t="b">
            <v>1</v>
          </cell>
          <cell r="L163">
            <v>126</v>
          </cell>
          <cell r="M163">
            <v>126</v>
          </cell>
          <cell r="O163" t="str">
            <v>P/E</v>
          </cell>
          <cell r="P163" t="str"/>
          <cell r="Q163" t="str"/>
          <cell r="R163" t="str"/>
          <cell r="S163" t="str"/>
          <cell r="T163" t="str"/>
          <cell r="U163" t="str"/>
          <cell r="V163" t="str"/>
          <cell r="W163" t="str"/>
          <cell r="X163" t="str"/>
          <cell r="Y163" t="str"/>
          <cell r="Z163" t="str"/>
          <cell r="AA163" t="str"/>
          <cell r="AB163" t="str"/>
          <cell r="AC163" t="str"/>
          <cell r="AD163" t="str"/>
          <cell r="AE163" t="str"/>
          <cell r="AF163" t="str"/>
          <cell r="AG163" t="str"/>
          <cell r="AH163" t="str"/>
          <cell r="AI163" t="str"/>
          <cell r="AJ163" t="str"/>
          <cell r="AK163" t="str"/>
          <cell r="AL163" t="str"/>
          <cell r="AM163" t="str"/>
          <cell r="AN163" t="str"/>
          <cell r="AO163" t="str"/>
          <cell r="AP163" t="str"/>
          <cell r="AQ163" t="str"/>
          <cell r="AR163" t="str"/>
          <cell r="AS163" t="str"/>
          <cell r="AT163" t="str"/>
          <cell r="AU163" t="str"/>
          <cell r="AV163" t="str"/>
          <cell r="AW163" t="str"/>
          <cell r="AX163" t="str"/>
          <cell r="AY163" t="str"/>
          <cell r="AZ163" t="str"/>
          <cell r="BA163" t="str"/>
          <cell r="BB163" t="str"/>
          <cell r="BC163" t="str"/>
          <cell r="BD163" t="str"/>
          <cell r="BE163" t="str"/>
          <cell r="BF163" t="str"/>
          <cell r="BG163" t="str"/>
          <cell r="BH163" t="str"/>
          <cell r="BI163" t="str">
            <v> </v>
          </cell>
          <cell r="BJ163">
            <v>0</v>
          </cell>
          <cell r="BK163" t="str"/>
          <cell r="BL163" t="str"/>
        </row>
        <row r="164">
          <cell r="E164" t="str">
            <v>|0200230841|17.30|0.00|1.200|0.0005757NBC</v>
          </cell>
          <cell r="F164">
            <v>0.47599999999999998</v>
          </cell>
          <cell r="H164" t="str">
            <v>-</v>
          </cell>
          <cell r="J164" t="b">
            <v>1</v>
          </cell>
          <cell r="K164" t="b">
            <v>1</v>
          </cell>
          <cell r="L164">
            <v>2</v>
          </cell>
          <cell r="M164">
            <v>0</v>
          </cell>
          <cell r="O164" t="str">
            <v>C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135</v>
          </cell>
          <cell r="AZ164">
            <v>139.85714285714286</v>
          </cell>
          <cell r="BA164">
            <v>140.14285714285714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 t="str">
            <v> </v>
          </cell>
          <cell r="BJ164">
            <v>135</v>
          </cell>
          <cell r="BK164" t="str"/>
          <cell r="BL164" t="str"/>
        </row>
        <row r="165">
          <cell r="E165" t="str">
            <v>|0200230841|19.10|0.00|1.200|0.0005353NBC</v>
          </cell>
          <cell r="F165">
            <v>0.53</v>
          </cell>
          <cell r="H165" t="str">
            <v>-</v>
          </cell>
          <cell r="J165" t="b">
            <v>1</v>
          </cell>
          <cell r="K165" t="b">
            <v>1</v>
          </cell>
          <cell r="L165">
            <v>21</v>
          </cell>
          <cell r="M165">
            <v>2</v>
          </cell>
          <cell r="O165" t="str">
            <v>C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140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140</v>
          </cell>
          <cell r="AW165">
            <v>0</v>
          </cell>
          <cell r="AX165">
            <v>205</v>
          </cell>
          <cell r="AY165">
            <v>70</v>
          </cell>
          <cell r="AZ165">
            <v>55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 t="str">
            <v> </v>
          </cell>
          <cell r="BJ165">
            <v>210</v>
          </cell>
          <cell r="BK165" t="str"/>
          <cell r="BL165" t="str"/>
        </row>
        <row r="166">
          <cell r="E166" t="str">
            <v>|0200230841|19.10|0.00|1.200|0.0005353NBC</v>
          </cell>
          <cell r="F166">
            <v>0.53</v>
          </cell>
          <cell r="H166" t="str">
            <v>-</v>
          </cell>
          <cell r="J166" t="b">
            <v>1</v>
          </cell>
          <cell r="K166" t="b">
            <v>1</v>
          </cell>
          <cell r="L166">
            <v>395</v>
          </cell>
          <cell r="M166">
            <v>395</v>
          </cell>
          <cell r="O166" t="str">
            <v>P/E</v>
          </cell>
          <cell r="P166" t="str"/>
          <cell r="Q166" t="str"/>
          <cell r="R166" t="str"/>
          <cell r="S166" t="str"/>
          <cell r="T166" t="str"/>
          <cell r="U166" t="str"/>
          <cell r="V166" t="str"/>
          <cell r="W166" t="str"/>
          <cell r="X166" t="str"/>
          <cell r="Y166" t="str"/>
          <cell r="Z166" t="str"/>
          <cell r="AA166" t="str"/>
          <cell r="AB166" t="str"/>
          <cell r="AC166" t="str"/>
          <cell r="AD166" t="str"/>
          <cell r="AE166" t="str"/>
          <cell r="AF166" t="str"/>
          <cell r="AG166" t="str"/>
          <cell r="AH166" t="str"/>
          <cell r="AI166" t="str"/>
          <cell r="AJ166" t="str"/>
          <cell r="AK166" t="str"/>
          <cell r="AL166" t="str"/>
          <cell r="AM166" t="str"/>
          <cell r="AN166" t="str"/>
          <cell r="AO166" t="str"/>
          <cell r="AP166" t="str"/>
          <cell r="AQ166" t="str"/>
          <cell r="AR166" t="str"/>
          <cell r="AS166" t="str"/>
          <cell r="AT166" t="str"/>
          <cell r="AU166" t="str"/>
          <cell r="AV166" t="str"/>
          <cell r="AW166" t="str"/>
          <cell r="AX166" t="str"/>
          <cell r="AY166" t="str"/>
          <cell r="AZ166" t="str"/>
          <cell r="BA166" t="str"/>
          <cell r="BB166" t="str"/>
          <cell r="BC166" t="str"/>
          <cell r="BD166" t="str"/>
          <cell r="BE166" t="str"/>
          <cell r="BF166" t="str"/>
          <cell r="BG166" t="str"/>
          <cell r="BH166" t="str"/>
          <cell r="BI166" t="str">
            <v> </v>
          </cell>
          <cell r="BJ166">
            <v>0</v>
          </cell>
          <cell r="BK166" t="str"/>
          <cell r="BL166" t="str"/>
        </row>
        <row r="167">
          <cell r="E167" t="str">
            <v>|0200220810|19.10|0.00|1.400|0.0005732NBC</v>
          </cell>
          <cell r="F167">
            <v>0.61099999999999999</v>
          </cell>
          <cell r="H167" t="str">
            <v>-</v>
          </cell>
          <cell r="J167" t="b">
            <v>1</v>
          </cell>
          <cell r="K167" t="b">
            <v>1</v>
          </cell>
          <cell r="L167">
            <v>43</v>
          </cell>
          <cell r="M167">
            <v>2</v>
          </cell>
          <cell r="O167" t="str">
            <v>C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36.75</v>
          </cell>
          <cell r="AZ167">
            <v>38.6</v>
          </cell>
          <cell r="BA167">
            <v>38.6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 t="str">
            <v> </v>
          </cell>
          <cell r="BJ167">
            <v>36.75</v>
          </cell>
          <cell r="BK167" t="str"/>
          <cell r="BL167" t="str"/>
        </row>
        <row r="168">
          <cell r="E168" t="str">
            <v>|0200220810|19.10|0.00|1.400|0.0005732NBC</v>
          </cell>
          <cell r="F168">
            <v>0.61099999999999999</v>
          </cell>
          <cell r="H168" t="str">
            <v>-</v>
          </cell>
          <cell r="J168" t="b">
            <v>1</v>
          </cell>
          <cell r="K168" t="b">
            <v>1</v>
          </cell>
          <cell r="L168">
            <v>182</v>
          </cell>
          <cell r="M168">
            <v>182</v>
          </cell>
          <cell r="O168" t="str">
            <v>P/E</v>
          </cell>
          <cell r="P168" t="str"/>
          <cell r="Q168" t="str"/>
          <cell r="R168" t="str"/>
          <cell r="S168" t="str"/>
          <cell r="T168" t="str"/>
          <cell r="U168" t="str"/>
          <cell r="V168" t="str"/>
          <cell r="W168" t="str"/>
          <cell r="X168" t="str"/>
          <cell r="Y168" t="str"/>
          <cell r="Z168" t="str"/>
          <cell r="AA168" t="str"/>
          <cell r="AB168" t="str"/>
          <cell r="AC168" t="str"/>
          <cell r="AD168" t="str"/>
          <cell r="AE168" t="str"/>
          <cell r="AF168" t="str"/>
          <cell r="AG168" t="str"/>
          <cell r="AH168" t="str"/>
          <cell r="AI168" t="str"/>
          <cell r="AJ168" t="str"/>
          <cell r="AK168" t="str"/>
          <cell r="AL168" t="str"/>
          <cell r="AM168" t="str"/>
          <cell r="AN168" t="str"/>
          <cell r="AO168" t="str"/>
          <cell r="AP168" t="str"/>
          <cell r="AQ168" t="str"/>
          <cell r="AR168" t="str"/>
          <cell r="AS168" t="str"/>
          <cell r="AT168" t="str"/>
          <cell r="AU168" t="str"/>
          <cell r="AV168" t="str"/>
          <cell r="AW168" t="str"/>
          <cell r="AX168" t="str"/>
          <cell r="AY168" t="str"/>
          <cell r="AZ168" t="str"/>
          <cell r="BA168" t="str"/>
          <cell r="BB168" t="str"/>
          <cell r="BC168" t="str"/>
          <cell r="BD168" t="str"/>
          <cell r="BE168" t="str"/>
          <cell r="BF168" t="str"/>
          <cell r="BG168" t="str"/>
          <cell r="BH168" t="str"/>
          <cell r="BI168" t="str">
            <v> </v>
          </cell>
          <cell r="BJ168">
            <v>0</v>
          </cell>
          <cell r="BK168" t="str"/>
          <cell r="BL168" t="str"/>
        </row>
        <row r="169">
          <cell r="E169" t="str">
            <v>|0200220810|19.10|0.00|1.600|0.0001316NBC</v>
          </cell>
          <cell r="F169">
            <v>0.69</v>
          </cell>
          <cell r="H169" t="str">
            <v>-</v>
          </cell>
          <cell r="J169" t="b">
            <v>1</v>
          </cell>
          <cell r="K169" t="b">
            <v>1</v>
          </cell>
          <cell r="L169">
            <v>49</v>
          </cell>
          <cell r="M169">
            <v>4</v>
          </cell>
          <cell r="O169" t="str">
            <v>C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 t="str">
            <v> </v>
          </cell>
          <cell r="BJ169">
            <v>0</v>
          </cell>
          <cell r="BK169" t="str"/>
          <cell r="BL169" t="str"/>
        </row>
        <row r="170">
          <cell r="E170" t="str">
            <v>|0200220810|19.10|0.00|1.600|0.0006111NBC</v>
          </cell>
          <cell r="F170">
            <v>0.69</v>
          </cell>
          <cell r="H170" t="str">
            <v>-</v>
          </cell>
          <cell r="J170" t="b">
            <v>1</v>
          </cell>
          <cell r="K170" t="b">
            <v>1</v>
          </cell>
          <cell r="L170">
            <v>2175</v>
          </cell>
          <cell r="M170">
            <v>53</v>
          </cell>
          <cell r="O170" t="str">
            <v>C</v>
          </cell>
          <cell r="P170">
            <v>1.8292682926829269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1.8292682926829269</v>
          </cell>
          <cell r="AW170">
            <v>0</v>
          </cell>
          <cell r="AX170">
            <v>43.829268292682926</v>
          </cell>
          <cell r="AY170">
            <v>83.902439024390247</v>
          </cell>
          <cell r="AZ170">
            <v>47.268292682926827</v>
          </cell>
          <cell r="BA170">
            <v>80.487804878048777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 t="str">
            <v> </v>
          </cell>
          <cell r="BJ170">
            <v>85.731707317073173</v>
          </cell>
          <cell r="BK170" t="str"/>
          <cell r="BL170" t="str"/>
        </row>
        <row r="171">
          <cell r="E171" t="str">
            <v>|0200220810|19.10|0.00|1.600|0.0005919NBC</v>
          </cell>
          <cell r="F171">
            <v>0.69</v>
          </cell>
          <cell r="H171" t="str">
            <v>-</v>
          </cell>
          <cell r="J171" t="b">
            <v>1</v>
          </cell>
          <cell r="K171" t="b">
            <v>1</v>
          </cell>
          <cell r="L171">
            <v>15</v>
          </cell>
          <cell r="M171">
            <v>1</v>
          </cell>
          <cell r="O171" t="str">
            <v>C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8.4615384615384617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8.4615384615384617</v>
          </cell>
          <cell r="AW171">
            <v>0</v>
          </cell>
          <cell r="AX171">
            <v>9.2307692307692299</v>
          </cell>
          <cell r="AY171">
            <v>7.6923076923076925</v>
          </cell>
          <cell r="AZ171">
            <v>4.615384615384615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 t="str">
            <v> </v>
          </cell>
          <cell r="BJ171">
            <v>16.153846153846153</v>
          </cell>
          <cell r="BK171" t="str"/>
          <cell r="BL171" t="str"/>
        </row>
        <row r="172">
          <cell r="E172" t="str">
            <v>|0200220810|19.10|0.00|1.600|0.0005790NBC</v>
          </cell>
          <cell r="F172">
            <v>0.69</v>
          </cell>
          <cell r="H172" t="str">
            <v>-</v>
          </cell>
          <cell r="J172" t="b">
            <v>1</v>
          </cell>
          <cell r="K172" t="b">
            <v>1</v>
          </cell>
          <cell r="L172">
            <v>29</v>
          </cell>
          <cell r="M172">
            <v>29</v>
          </cell>
          <cell r="O172" t="str">
            <v>P/E</v>
          </cell>
          <cell r="P172" t="str"/>
          <cell r="Q172" t="str"/>
          <cell r="R172" t="str"/>
          <cell r="S172" t="str"/>
          <cell r="T172" t="str"/>
          <cell r="U172" t="str"/>
          <cell r="V172" t="str"/>
          <cell r="W172" t="str"/>
          <cell r="X172" t="str"/>
          <cell r="Y172" t="str"/>
          <cell r="Z172" t="str"/>
          <cell r="AA172" t="str"/>
          <cell r="AB172" t="str"/>
          <cell r="AC172" t="str"/>
          <cell r="AD172" t="str"/>
          <cell r="AE172" t="str"/>
          <cell r="AF172" t="str"/>
          <cell r="AG172" t="str"/>
          <cell r="AH172" t="str"/>
          <cell r="AI172" t="str"/>
          <cell r="AJ172" t="str"/>
          <cell r="AK172" t="str"/>
          <cell r="AL172" t="str"/>
          <cell r="AM172" t="str"/>
          <cell r="AN172" t="str"/>
          <cell r="AO172" t="str"/>
          <cell r="AP172" t="str"/>
          <cell r="AQ172" t="str"/>
          <cell r="AR172" t="str"/>
          <cell r="AS172" t="str"/>
          <cell r="AT172" t="str"/>
          <cell r="AU172" t="str"/>
          <cell r="AV172" t="str"/>
          <cell r="AW172" t="str"/>
          <cell r="AX172" t="str"/>
          <cell r="AY172" t="str"/>
          <cell r="AZ172" t="str"/>
          <cell r="BA172" t="str"/>
          <cell r="BB172" t="str"/>
          <cell r="BC172" t="str"/>
          <cell r="BD172" t="str"/>
          <cell r="BE172" t="str"/>
          <cell r="BF172" t="str"/>
          <cell r="BG172" t="str"/>
          <cell r="BH172" t="str"/>
          <cell r="BI172" t="str">
            <v> </v>
          </cell>
          <cell r="BJ172">
            <v>0</v>
          </cell>
          <cell r="BK172" t="str"/>
          <cell r="BL172" t="str"/>
        </row>
        <row r="173">
          <cell r="E173" t="str">
            <v>|0200220810|19.10|0.00|1.600|0.0005919NBC</v>
          </cell>
          <cell r="F173">
            <v>0.69</v>
          </cell>
          <cell r="H173" t="str">
            <v>-</v>
          </cell>
          <cell r="J173" t="b">
            <v>1</v>
          </cell>
          <cell r="K173" t="b">
            <v>1</v>
          </cell>
          <cell r="L173">
            <v>14</v>
          </cell>
          <cell r="M173">
            <v>14</v>
          </cell>
          <cell r="O173" t="str">
            <v>P/E</v>
          </cell>
          <cell r="P173" t="str"/>
          <cell r="Q173" t="str"/>
          <cell r="R173" t="str"/>
          <cell r="S173" t="str"/>
          <cell r="T173" t="str"/>
          <cell r="U173" t="str"/>
          <cell r="V173" t="str"/>
          <cell r="W173" t="str"/>
          <cell r="X173" t="str"/>
          <cell r="Y173" t="str"/>
          <cell r="Z173" t="str"/>
          <cell r="AA173" t="str"/>
          <cell r="AB173" t="str"/>
          <cell r="AC173" t="str"/>
          <cell r="AD173" t="str"/>
          <cell r="AE173" t="str"/>
          <cell r="AF173" t="str"/>
          <cell r="AG173" t="str"/>
          <cell r="AH173" t="str"/>
          <cell r="AI173" t="str"/>
          <cell r="AJ173" t="str"/>
          <cell r="AK173" t="str"/>
          <cell r="AL173" t="str"/>
          <cell r="AM173" t="str"/>
          <cell r="AN173" t="str"/>
          <cell r="AO173" t="str"/>
          <cell r="AP173" t="str"/>
          <cell r="AQ173" t="str"/>
          <cell r="AR173" t="str"/>
          <cell r="AS173" t="str"/>
          <cell r="AT173" t="str"/>
          <cell r="AU173" t="str"/>
          <cell r="AV173" t="str"/>
          <cell r="AW173" t="str"/>
          <cell r="AX173" t="str"/>
          <cell r="AY173" t="str"/>
          <cell r="AZ173" t="str"/>
          <cell r="BA173" t="str"/>
          <cell r="BB173" t="str"/>
          <cell r="BC173" t="str"/>
          <cell r="BD173" t="str"/>
          <cell r="BE173" t="str"/>
          <cell r="BF173" t="str"/>
          <cell r="BG173" t="str"/>
          <cell r="BH173" t="str"/>
          <cell r="BI173" t="str">
            <v> </v>
          </cell>
          <cell r="BJ173">
            <v>0</v>
          </cell>
          <cell r="BK173" t="str"/>
          <cell r="BL173" t="str"/>
        </row>
        <row r="174">
          <cell r="E174" t="str">
            <v>|0200220810|19.10|0.00|1.600|0.0006111NBC</v>
          </cell>
          <cell r="F174">
            <v>0.69</v>
          </cell>
          <cell r="H174" t="str">
            <v>-</v>
          </cell>
          <cell r="J174" t="b">
            <v>1</v>
          </cell>
          <cell r="K174" t="b">
            <v>1</v>
          </cell>
          <cell r="L174">
            <v>370</v>
          </cell>
          <cell r="M174">
            <v>370</v>
          </cell>
          <cell r="O174" t="str">
            <v>P/E</v>
          </cell>
          <cell r="P174" t="str"/>
          <cell r="Q174" t="str"/>
          <cell r="R174" t="str"/>
          <cell r="S174" t="str"/>
          <cell r="T174" t="str"/>
          <cell r="U174" t="str"/>
          <cell r="V174" t="str"/>
          <cell r="W174" t="str"/>
          <cell r="X174" t="str"/>
          <cell r="Y174" t="str"/>
          <cell r="Z174" t="str"/>
          <cell r="AA174" t="str"/>
          <cell r="AB174" t="str"/>
          <cell r="AC174" t="str"/>
          <cell r="AD174" t="str"/>
          <cell r="AE174" t="str"/>
          <cell r="AF174" t="str"/>
          <cell r="AG174" t="str"/>
          <cell r="AH174" t="str"/>
          <cell r="AI174" t="str"/>
          <cell r="AJ174" t="str"/>
          <cell r="AK174" t="str"/>
          <cell r="AL174" t="str"/>
          <cell r="AM174" t="str"/>
          <cell r="AN174" t="str"/>
          <cell r="AO174" t="str"/>
          <cell r="AP174" t="str"/>
          <cell r="AQ174" t="str"/>
          <cell r="AR174" t="str"/>
          <cell r="AS174" t="str"/>
          <cell r="AT174" t="str"/>
          <cell r="AU174" t="str"/>
          <cell r="AV174" t="str"/>
          <cell r="AW174" t="str"/>
          <cell r="AX174" t="str"/>
          <cell r="AY174" t="str"/>
          <cell r="AZ174" t="str"/>
          <cell r="BA174" t="str"/>
          <cell r="BB174" t="str"/>
          <cell r="BC174" t="str"/>
          <cell r="BD174" t="str"/>
          <cell r="BE174" t="str"/>
          <cell r="BF174" t="str"/>
          <cell r="BG174" t="str"/>
          <cell r="BH174" t="str"/>
          <cell r="BI174" t="str">
            <v> </v>
          </cell>
          <cell r="BJ174">
            <v>0</v>
          </cell>
          <cell r="BK174" t="str"/>
          <cell r="BL174" t="str"/>
        </row>
        <row r="175">
          <cell r="E175" t="str">
            <v>|0200220810|19.10|0.00|1.600|0.0005790NBC</v>
          </cell>
          <cell r="F175">
            <v>0.69</v>
          </cell>
          <cell r="H175" t="str">
            <v>-</v>
          </cell>
          <cell r="J175" t="b">
            <v>1</v>
          </cell>
          <cell r="K175" t="b">
            <v>1</v>
          </cell>
          <cell r="L175">
            <v>6</v>
          </cell>
          <cell r="M175">
            <v>1</v>
          </cell>
          <cell r="O175" t="str">
            <v>C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14.444444444444445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14.444444444444445</v>
          </cell>
          <cell r="AW175">
            <v>0</v>
          </cell>
          <cell r="AX175">
            <v>15.555555555555555</v>
          </cell>
          <cell r="AY175">
            <v>15.555555555555555</v>
          </cell>
          <cell r="AZ175">
            <v>13.333333333333334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 t="str">
            <v> </v>
          </cell>
          <cell r="BJ175">
            <v>30</v>
          </cell>
          <cell r="BK175" t="str"/>
          <cell r="BL175" t="str"/>
        </row>
        <row r="176">
          <cell r="E176" t="str">
            <v>|0200226010|19.10|0.00|1.600|0.0005680NBC</v>
          </cell>
          <cell r="F176">
            <v>0.69</v>
          </cell>
          <cell r="H176" t="str">
            <v>-</v>
          </cell>
          <cell r="J176" t="b">
            <v>0</v>
          </cell>
          <cell r="K176" t="b">
            <v>1</v>
          </cell>
          <cell r="L176">
            <v>4</v>
          </cell>
          <cell r="M176">
            <v>1</v>
          </cell>
          <cell r="O176" t="str">
            <v>C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 t="str">
            <v> </v>
          </cell>
          <cell r="BJ176">
            <v>0</v>
          </cell>
          <cell r="BK176" t="str"/>
          <cell r="BL176" t="str"/>
        </row>
        <row r="177">
          <cell r="E177" t="str">
            <v>|0200220810|19.10|0.00|2.300|0.0006073NBC</v>
          </cell>
          <cell r="F177">
            <v>0.95299999999999996</v>
          </cell>
          <cell r="H177" t="str">
            <v>-</v>
          </cell>
          <cell r="J177" t="b">
            <v>1</v>
          </cell>
          <cell r="K177" t="b">
            <v>1</v>
          </cell>
          <cell r="L177">
            <v>1043</v>
          </cell>
          <cell r="M177">
            <v>65</v>
          </cell>
          <cell r="O177" t="str">
            <v>C</v>
          </cell>
          <cell r="P177">
            <v>6.25</v>
          </cell>
          <cell r="Q177">
            <v>0</v>
          </cell>
          <cell r="R177">
            <v>0</v>
          </cell>
          <cell r="S177">
            <v>3.125</v>
          </cell>
          <cell r="T177">
            <v>0</v>
          </cell>
          <cell r="U177">
            <v>3.125</v>
          </cell>
          <cell r="V177">
            <v>0</v>
          </cell>
          <cell r="W177">
            <v>3.125</v>
          </cell>
          <cell r="X177">
            <v>0</v>
          </cell>
          <cell r="Y177">
            <v>0</v>
          </cell>
          <cell r="Z177">
            <v>3.125</v>
          </cell>
          <cell r="AA177">
            <v>0</v>
          </cell>
          <cell r="AB177">
            <v>3.125</v>
          </cell>
          <cell r="AC177">
            <v>0</v>
          </cell>
          <cell r="AD177">
            <v>3.125</v>
          </cell>
          <cell r="AE177">
            <v>0</v>
          </cell>
          <cell r="AF177">
            <v>0</v>
          </cell>
          <cell r="AG177">
            <v>3.125</v>
          </cell>
          <cell r="AH177">
            <v>0</v>
          </cell>
          <cell r="AI177">
            <v>3.125</v>
          </cell>
          <cell r="AJ177">
            <v>0</v>
          </cell>
          <cell r="AK177">
            <v>3.125</v>
          </cell>
          <cell r="AL177">
            <v>0</v>
          </cell>
          <cell r="AM177">
            <v>0</v>
          </cell>
          <cell r="AN177">
            <v>3.125</v>
          </cell>
          <cell r="AO177">
            <v>0</v>
          </cell>
          <cell r="AP177">
            <v>3.125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40.625</v>
          </cell>
          <cell r="AW177">
            <v>0</v>
          </cell>
          <cell r="AX177">
            <v>96.875</v>
          </cell>
          <cell r="AY177">
            <v>34.375</v>
          </cell>
          <cell r="AZ177">
            <v>21.875</v>
          </cell>
          <cell r="BA177">
            <v>40.625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 t="str">
            <v> </v>
          </cell>
          <cell r="BJ177">
            <v>75</v>
          </cell>
          <cell r="BK177" t="str"/>
          <cell r="BL177" t="str"/>
        </row>
        <row r="178">
          <cell r="E178" t="str">
            <v>|0200220810|19.10|0.00|2.300|0.0005100NBC</v>
          </cell>
          <cell r="F178">
            <v>0.95299999999999996</v>
          </cell>
          <cell r="H178" t="str">
            <v>-</v>
          </cell>
          <cell r="J178" t="b">
            <v>1</v>
          </cell>
          <cell r="K178" t="b">
            <v>1</v>
          </cell>
          <cell r="L178">
            <v>0</v>
          </cell>
          <cell r="M178">
            <v>0</v>
          </cell>
          <cell r="O178" t="str">
            <v>P/E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 t="str">
            <v> </v>
          </cell>
          <cell r="BJ178">
            <v>0</v>
          </cell>
          <cell r="BK178" t="str"/>
          <cell r="BL178" t="str"/>
        </row>
        <row r="179">
          <cell r="E179" t="str">
            <v>|0200220810|19.10|0.00|2.300|0.0006073NBC</v>
          </cell>
          <cell r="F179">
            <v>0.95299999999999996</v>
          </cell>
          <cell r="H179" t="str">
            <v>-</v>
          </cell>
          <cell r="J179" t="b">
            <v>1</v>
          </cell>
          <cell r="K179" t="b">
            <v>1</v>
          </cell>
          <cell r="L179">
            <v>0</v>
          </cell>
          <cell r="M179">
            <v>0</v>
          </cell>
          <cell r="O179" t="str">
            <v>P/E</v>
          </cell>
          <cell r="P179" t="str"/>
          <cell r="Q179" t="str"/>
          <cell r="R179" t="str"/>
          <cell r="S179" t="str"/>
          <cell r="T179" t="str"/>
          <cell r="U179" t="str"/>
          <cell r="V179" t="str"/>
          <cell r="W179" t="str"/>
          <cell r="X179" t="str"/>
          <cell r="Y179" t="str"/>
          <cell r="Z179" t="str"/>
          <cell r="AA179" t="str"/>
          <cell r="AB179" t="str"/>
          <cell r="AC179" t="str"/>
          <cell r="AD179" t="str"/>
          <cell r="AE179" t="str"/>
          <cell r="AF179" t="str"/>
          <cell r="AG179" t="str"/>
          <cell r="AH179" t="str"/>
          <cell r="AI179" t="str"/>
          <cell r="AJ179" t="str"/>
          <cell r="AK179" t="str"/>
          <cell r="AL179" t="str"/>
          <cell r="AM179" t="str"/>
          <cell r="AN179" t="str"/>
          <cell r="AO179" t="str"/>
          <cell r="AP179" t="str"/>
          <cell r="AQ179" t="str"/>
          <cell r="AR179" t="str"/>
          <cell r="AS179" t="str"/>
          <cell r="AT179" t="str"/>
          <cell r="AU179" t="str"/>
          <cell r="AV179" t="str"/>
          <cell r="AW179" t="str"/>
          <cell r="AX179" t="str"/>
          <cell r="AY179" t="str"/>
          <cell r="AZ179" t="str"/>
          <cell r="BA179" t="str"/>
          <cell r="BB179" t="str"/>
          <cell r="BC179" t="str"/>
          <cell r="BD179" t="str"/>
          <cell r="BE179" t="str"/>
          <cell r="BF179" t="str"/>
          <cell r="BG179" t="str"/>
          <cell r="BH179" t="str"/>
          <cell r="BI179" t="str">
            <v> </v>
          </cell>
          <cell r="BJ179">
            <v>0</v>
          </cell>
          <cell r="BK179" t="str"/>
          <cell r="BL179" t="str"/>
        </row>
        <row r="180">
          <cell r="E180" t="str">
            <v>|0200220810|22.20|0.00|1.400|0.0005619NBC</v>
          </cell>
          <cell r="F180">
            <v>0.71799999999999997</v>
          </cell>
          <cell r="H180" t="str">
            <v>-</v>
          </cell>
          <cell r="J180" t="b">
            <v>1</v>
          </cell>
          <cell r="K180" t="b">
            <v>1</v>
          </cell>
          <cell r="L180">
            <v>20</v>
          </cell>
          <cell r="M180">
            <v>0</v>
          </cell>
          <cell r="O180" t="str">
            <v>C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40.212765957446805</v>
          </cell>
          <cell r="AZ180">
            <v>41.659574468085104</v>
          </cell>
          <cell r="BA180">
            <v>41.744680851063826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 t="str">
            <v> </v>
          </cell>
          <cell r="BJ180">
            <v>40.212765957446805</v>
          </cell>
          <cell r="BK180" t="str"/>
          <cell r="BL180" t="str"/>
        </row>
        <row r="181">
          <cell r="E181" t="str">
            <v>|0200220810|22.20|0.00|1.400|0.0005305NBC</v>
          </cell>
          <cell r="F181">
            <v>0.71799999999999997</v>
          </cell>
          <cell r="H181" t="str">
            <v>-</v>
          </cell>
          <cell r="J181" t="b">
            <v>1</v>
          </cell>
          <cell r="K181" t="b">
            <v>1</v>
          </cell>
          <cell r="L181">
            <v>1</v>
          </cell>
          <cell r="M181">
            <v>0</v>
          </cell>
          <cell r="O181" t="str">
            <v>C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483.75</v>
          </cell>
          <cell r="AZ181">
            <v>509.5</v>
          </cell>
          <cell r="BA181">
            <v>508.5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 t="str">
            <v> </v>
          </cell>
          <cell r="BJ181">
            <v>483.75</v>
          </cell>
          <cell r="BK181" t="str">
            <v>Fixed&gt;500pcs</v>
          </cell>
          <cell r="BL181" t="str"/>
        </row>
        <row r="182">
          <cell r="E182" t="str">
            <v>|0200220810|22.20|0.00|1.400|0.0005927NBC</v>
          </cell>
          <cell r="F182">
            <v>0.71799999999999997</v>
          </cell>
          <cell r="H182" t="str">
            <v>-</v>
          </cell>
          <cell r="J182" t="b">
            <v>1</v>
          </cell>
          <cell r="K182" t="b">
            <v>1</v>
          </cell>
          <cell r="L182">
            <v>81</v>
          </cell>
          <cell r="M182">
            <v>3</v>
          </cell>
          <cell r="O182" t="str">
            <v>C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62.741935483870968</v>
          </cell>
          <cell r="AZ182">
            <v>63.161290322580648</v>
          </cell>
          <cell r="BA182">
            <v>63.29032258064516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 t="str">
            <v> </v>
          </cell>
          <cell r="BJ182">
            <v>62.741935483870968</v>
          </cell>
          <cell r="BK182" t="str"/>
          <cell r="BL182" t="str"/>
        </row>
        <row r="183">
          <cell r="E183" t="str">
            <v>|0200220810|22.20|0.00|1.400|0.0005771NBC</v>
          </cell>
          <cell r="F183">
            <v>0.71799999999999997</v>
          </cell>
          <cell r="H183" t="str">
            <v>-</v>
          </cell>
          <cell r="J183" t="b">
            <v>1</v>
          </cell>
          <cell r="K183" t="b">
            <v>1</v>
          </cell>
          <cell r="L183">
            <v>9</v>
          </cell>
          <cell r="M183">
            <v>0</v>
          </cell>
          <cell r="O183" t="str">
            <v>C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33.043478260869563</v>
          </cell>
          <cell r="AZ183">
            <v>33.565217391304351</v>
          </cell>
          <cell r="BA183">
            <v>33.565217391304351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 t="str">
            <v> </v>
          </cell>
          <cell r="BJ183">
            <v>33.043478260869563</v>
          </cell>
          <cell r="BK183" t="str"/>
          <cell r="BL183" t="str"/>
        </row>
        <row r="184">
          <cell r="E184" t="str">
            <v>|0200220810|22.20|0.00|1.400|0.0005267NBC</v>
          </cell>
          <cell r="F184">
            <v>0.71799999999999997</v>
          </cell>
          <cell r="H184" t="str">
            <v>-</v>
          </cell>
          <cell r="J184" t="b">
            <v>1</v>
          </cell>
          <cell r="K184" t="b">
            <v>1</v>
          </cell>
          <cell r="L184">
            <v>4</v>
          </cell>
          <cell r="M184">
            <v>2</v>
          </cell>
          <cell r="O184" t="str">
            <v>C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187.5</v>
          </cell>
          <cell r="AZ184">
            <v>193</v>
          </cell>
          <cell r="BA184">
            <v>193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 t="str">
            <v> </v>
          </cell>
          <cell r="BJ184">
            <v>187.5</v>
          </cell>
          <cell r="BK184" t="str"/>
          <cell r="BL184" t="str"/>
        </row>
        <row r="185">
          <cell r="E185" t="str">
            <v>|0200220810|22.20|0.00|1.400|0.0005973NBC</v>
          </cell>
          <cell r="F185">
            <v>0.71799999999999997</v>
          </cell>
          <cell r="H185" t="str">
            <v>-</v>
          </cell>
          <cell r="J185" t="b">
            <v>1</v>
          </cell>
          <cell r="K185" t="b">
            <v>1</v>
          </cell>
          <cell r="L185">
            <v>892</v>
          </cell>
          <cell r="M185">
            <v>45</v>
          </cell>
          <cell r="O185" t="str">
            <v>C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40.5</v>
          </cell>
          <cell r="AY185">
            <v>50.15</v>
          </cell>
          <cell r="AZ185">
            <v>66</v>
          </cell>
          <cell r="BA185">
            <v>66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 t="str">
            <v> </v>
          </cell>
          <cell r="BJ185">
            <v>50.15</v>
          </cell>
          <cell r="BK185" t="str"/>
          <cell r="BL185" t="str"/>
        </row>
        <row r="186">
          <cell r="E186" t="str">
            <v>|0200220810|22.20|0.00|1.400|0.0005267NBC</v>
          </cell>
          <cell r="F186">
            <v>0.71799999999999997</v>
          </cell>
          <cell r="H186" t="str">
            <v>-</v>
          </cell>
          <cell r="J186" t="b">
            <v>1</v>
          </cell>
          <cell r="K186" t="b">
            <v>1</v>
          </cell>
          <cell r="L186">
            <v>410</v>
          </cell>
          <cell r="M186">
            <v>410</v>
          </cell>
          <cell r="O186" t="str">
            <v>P/E</v>
          </cell>
          <cell r="P186" t="str"/>
          <cell r="Q186" t="str"/>
          <cell r="R186" t="str"/>
          <cell r="S186" t="str"/>
          <cell r="T186" t="str"/>
          <cell r="U186" t="str"/>
          <cell r="V186" t="str"/>
          <cell r="W186" t="str"/>
          <cell r="X186" t="str"/>
          <cell r="Y186" t="str"/>
          <cell r="Z186" t="str"/>
          <cell r="AA186" t="str"/>
          <cell r="AB186" t="str"/>
          <cell r="AC186" t="str"/>
          <cell r="AD186" t="str"/>
          <cell r="AE186" t="str"/>
          <cell r="AF186" t="str"/>
          <cell r="AG186" t="str"/>
          <cell r="AH186" t="str"/>
          <cell r="AI186" t="str"/>
          <cell r="AJ186" t="str"/>
          <cell r="AK186" t="str"/>
          <cell r="AL186" t="str"/>
          <cell r="AM186" t="str"/>
          <cell r="AN186" t="str"/>
          <cell r="AO186" t="str"/>
          <cell r="AP186" t="str"/>
          <cell r="AQ186" t="str"/>
          <cell r="AR186" t="str"/>
          <cell r="AS186" t="str"/>
          <cell r="AT186" t="str"/>
          <cell r="AU186" t="str"/>
          <cell r="AV186" t="str"/>
          <cell r="AW186" t="str"/>
          <cell r="AX186" t="str"/>
          <cell r="AY186" t="str"/>
          <cell r="AZ186" t="str"/>
          <cell r="BA186" t="str"/>
          <cell r="BB186" t="str"/>
          <cell r="BC186" t="str"/>
          <cell r="BD186" t="str"/>
          <cell r="BE186" t="str"/>
          <cell r="BF186" t="str"/>
          <cell r="BG186" t="str"/>
          <cell r="BH186" t="str"/>
          <cell r="BI186" t="str">
            <v> </v>
          </cell>
          <cell r="BJ186">
            <v>0</v>
          </cell>
          <cell r="BK186" t="str"/>
          <cell r="BL186" t="str"/>
        </row>
        <row r="187">
          <cell r="E187" t="str">
            <v>|0200220810|22.20|0.00|1.400|0.0005305NBC</v>
          </cell>
          <cell r="F187">
            <v>0.71799999999999997</v>
          </cell>
          <cell r="H187" t="str">
            <v>-</v>
          </cell>
          <cell r="J187" t="b">
            <v>1</v>
          </cell>
          <cell r="K187" t="b">
            <v>1</v>
          </cell>
          <cell r="L187">
            <v>400</v>
          </cell>
          <cell r="M187">
            <v>400</v>
          </cell>
          <cell r="O187" t="str">
            <v>P/E</v>
          </cell>
          <cell r="P187" t="str"/>
          <cell r="Q187" t="str"/>
          <cell r="R187" t="str"/>
          <cell r="S187" t="str"/>
          <cell r="T187" t="str"/>
          <cell r="U187" t="str"/>
          <cell r="V187" t="str"/>
          <cell r="W187" t="str"/>
          <cell r="X187" t="str"/>
          <cell r="Y187" t="str"/>
          <cell r="Z187" t="str"/>
          <cell r="AA187" t="str"/>
          <cell r="AB187" t="str"/>
          <cell r="AC187" t="str"/>
          <cell r="AD187" t="str"/>
          <cell r="AE187" t="str"/>
          <cell r="AF187" t="str"/>
          <cell r="AG187" t="str"/>
          <cell r="AH187" t="str"/>
          <cell r="AI187" t="str"/>
          <cell r="AJ187" t="str"/>
          <cell r="AK187" t="str"/>
          <cell r="AL187" t="str"/>
          <cell r="AM187" t="str"/>
          <cell r="AN187" t="str"/>
          <cell r="AO187" t="str"/>
          <cell r="AP187" t="str"/>
          <cell r="AQ187" t="str"/>
          <cell r="AR187" t="str"/>
          <cell r="AS187" t="str"/>
          <cell r="AT187" t="str"/>
          <cell r="AU187" t="str"/>
          <cell r="AV187" t="str"/>
          <cell r="AW187" t="str"/>
          <cell r="AX187" t="str"/>
          <cell r="AY187" t="str"/>
          <cell r="AZ187" t="str"/>
          <cell r="BA187" t="str"/>
          <cell r="BB187" t="str"/>
          <cell r="BC187" t="str"/>
          <cell r="BD187" t="str"/>
          <cell r="BE187" t="str"/>
          <cell r="BF187" t="str"/>
          <cell r="BG187" t="str"/>
          <cell r="BH187" t="str"/>
          <cell r="BI187" t="str">
            <v> </v>
          </cell>
          <cell r="BJ187">
            <v>0</v>
          </cell>
          <cell r="BK187" t="str"/>
          <cell r="BL187" t="str"/>
        </row>
        <row r="188">
          <cell r="E188" t="str">
            <v>|0200220810|22.20|0.00|1.400|0.0005619NBC</v>
          </cell>
          <cell r="F188">
            <v>0.71799999999999997</v>
          </cell>
          <cell r="H188" t="str">
            <v>-</v>
          </cell>
          <cell r="J188" t="b">
            <v>1</v>
          </cell>
          <cell r="K188" t="b">
            <v>1</v>
          </cell>
          <cell r="L188">
            <v>48</v>
          </cell>
          <cell r="M188">
            <v>48</v>
          </cell>
          <cell r="O188" t="str">
            <v>P/E</v>
          </cell>
          <cell r="P188" t="str"/>
          <cell r="Q188" t="str"/>
          <cell r="R188" t="str"/>
          <cell r="S188" t="str"/>
          <cell r="T188" t="str"/>
          <cell r="U188" t="str"/>
          <cell r="V188" t="str"/>
          <cell r="W188" t="str"/>
          <cell r="X188" t="str"/>
          <cell r="Y188" t="str"/>
          <cell r="Z188" t="str"/>
          <cell r="AA188" t="str"/>
          <cell r="AB188" t="str"/>
          <cell r="AC188" t="str"/>
          <cell r="AD188" t="str"/>
          <cell r="AE188" t="str"/>
          <cell r="AF188" t="str"/>
          <cell r="AG188" t="str"/>
          <cell r="AH188" t="str"/>
          <cell r="AI188" t="str"/>
          <cell r="AJ188" t="str"/>
          <cell r="AK188" t="str"/>
          <cell r="AL188" t="str"/>
          <cell r="AM188" t="str"/>
          <cell r="AN188" t="str"/>
          <cell r="AO188" t="str"/>
          <cell r="AP188" t="str"/>
          <cell r="AQ188" t="str"/>
          <cell r="AR188" t="str"/>
          <cell r="AS188" t="str"/>
          <cell r="AT188" t="str"/>
          <cell r="AU188" t="str"/>
          <cell r="AV188" t="str"/>
          <cell r="AW188" t="str"/>
          <cell r="AX188" t="str"/>
          <cell r="AY188" t="str"/>
          <cell r="AZ188" t="str"/>
          <cell r="BA188" t="str"/>
          <cell r="BB188" t="str"/>
          <cell r="BC188" t="str"/>
          <cell r="BD188" t="str"/>
          <cell r="BE188" t="str"/>
          <cell r="BF188" t="str"/>
          <cell r="BG188" t="str"/>
          <cell r="BH188" t="str"/>
          <cell r="BI188" t="str">
            <v> </v>
          </cell>
          <cell r="BJ188">
            <v>0</v>
          </cell>
          <cell r="BK188" t="str"/>
          <cell r="BL188" t="str"/>
        </row>
        <row r="189">
          <cell r="E189" t="str">
            <v>|0200220810|22.20|0.00|1.400|0.0005671NBC</v>
          </cell>
          <cell r="F189">
            <v>0.71799999999999997</v>
          </cell>
          <cell r="H189" t="str">
            <v>-</v>
          </cell>
          <cell r="J189" t="b">
            <v>1</v>
          </cell>
          <cell r="K189" t="b">
            <v>1</v>
          </cell>
          <cell r="L189">
            <v>38</v>
          </cell>
          <cell r="M189">
            <v>38</v>
          </cell>
          <cell r="O189" t="str">
            <v>P/E</v>
          </cell>
          <cell r="P189" t="str"/>
          <cell r="Q189" t="str"/>
          <cell r="R189" t="str"/>
          <cell r="S189" t="str"/>
          <cell r="T189" t="str"/>
          <cell r="U189" t="str"/>
          <cell r="V189" t="str"/>
          <cell r="W189" t="str"/>
          <cell r="X189" t="str"/>
          <cell r="Y189" t="str"/>
          <cell r="Z189" t="str"/>
          <cell r="AA189" t="str"/>
          <cell r="AB189" t="str"/>
          <cell r="AC189" t="str"/>
          <cell r="AD189" t="str"/>
          <cell r="AE189" t="str"/>
          <cell r="AF189" t="str"/>
          <cell r="AG189" t="str"/>
          <cell r="AH189" t="str"/>
          <cell r="AI189" t="str"/>
          <cell r="AJ189" t="str"/>
          <cell r="AK189" t="str"/>
          <cell r="AL189" t="str"/>
          <cell r="AM189" t="str"/>
          <cell r="AN189" t="str"/>
          <cell r="AO189" t="str"/>
          <cell r="AP189" t="str"/>
          <cell r="AQ189" t="str"/>
          <cell r="AR189" t="str"/>
          <cell r="AS189" t="str"/>
          <cell r="AT189" t="str"/>
          <cell r="AU189" t="str"/>
          <cell r="AV189" t="str"/>
          <cell r="AW189" t="str"/>
          <cell r="AX189" t="str"/>
          <cell r="AY189" t="str"/>
          <cell r="AZ189" t="str"/>
          <cell r="BA189" t="str"/>
          <cell r="BB189" t="str"/>
          <cell r="BC189" t="str"/>
          <cell r="BD189" t="str"/>
          <cell r="BE189" t="str"/>
          <cell r="BF189" t="str"/>
          <cell r="BG189" t="str"/>
          <cell r="BH189" t="str"/>
          <cell r="BI189" t="str">
            <v> </v>
          </cell>
          <cell r="BJ189">
            <v>0</v>
          </cell>
          <cell r="BK189" t="str"/>
          <cell r="BL189" t="str"/>
        </row>
        <row r="190">
          <cell r="E190" t="str">
            <v>|0200220810|22.20|0.00|1.400|0.0005771NBC</v>
          </cell>
          <cell r="F190">
            <v>0.71799999999999997</v>
          </cell>
          <cell r="H190" t="str">
            <v>-</v>
          </cell>
          <cell r="J190" t="b">
            <v>1</v>
          </cell>
          <cell r="K190" t="b">
            <v>1</v>
          </cell>
          <cell r="L190">
            <v>338</v>
          </cell>
          <cell r="M190">
            <v>338</v>
          </cell>
          <cell r="O190" t="str">
            <v>P/E</v>
          </cell>
          <cell r="P190" t="str"/>
          <cell r="Q190" t="str"/>
          <cell r="R190" t="str"/>
          <cell r="S190" t="str"/>
          <cell r="T190" t="str"/>
          <cell r="U190" t="str"/>
          <cell r="V190" t="str"/>
          <cell r="W190" t="str"/>
          <cell r="X190" t="str"/>
          <cell r="Y190" t="str"/>
          <cell r="Z190" t="str"/>
          <cell r="AA190" t="str"/>
          <cell r="AB190" t="str"/>
          <cell r="AC190" t="str"/>
          <cell r="AD190" t="str"/>
          <cell r="AE190" t="str"/>
          <cell r="AF190" t="str"/>
          <cell r="AG190" t="str"/>
          <cell r="AH190" t="str"/>
          <cell r="AI190" t="str"/>
          <cell r="AJ190" t="str"/>
          <cell r="AK190" t="str"/>
          <cell r="AL190" t="str"/>
          <cell r="AM190" t="str"/>
          <cell r="AN190" t="str"/>
          <cell r="AO190" t="str"/>
          <cell r="AP190" t="str"/>
          <cell r="AQ190" t="str"/>
          <cell r="AR190" t="str"/>
          <cell r="AS190" t="str"/>
          <cell r="AT190" t="str"/>
          <cell r="AU190" t="str"/>
          <cell r="AV190" t="str"/>
          <cell r="AW190" t="str"/>
          <cell r="AX190" t="str"/>
          <cell r="AY190" t="str"/>
          <cell r="AZ190" t="str"/>
          <cell r="BA190" t="str"/>
          <cell r="BB190" t="str"/>
          <cell r="BC190" t="str"/>
          <cell r="BD190" t="str"/>
          <cell r="BE190" t="str"/>
          <cell r="BF190" t="str"/>
          <cell r="BG190" t="str"/>
          <cell r="BH190" t="str"/>
          <cell r="BI190" t="str">
            <v> </v>
          </cell>
          <cell r="BJ190">
            <v>0</v>
          </cell>
          <cell r="BK190" t="str"/>
          <cell r="BL190" t="str"/>
        </row>
        <row r="191">
          <cell r="E191" t="str">
            <v>|0200220810|22.20|0.00|1.400|0.0005860NBC</v>
          </cell>
          <cell r="F191">
            <v>0.71799999999999997</v>
          </cell>
          <cell r="H191" t="str">
            <v>-</v>
          </cell>
          <cell r="J191" t="b">
            <v>1</v>
          </cell>
          <cell r="K191" t="b">
            <v>1</v>
          </cell>
          <cell r="L191">
            <v>89</v>
          </cell>
          <cell r="M191">
            <v>89</v>
          </cell>
          <cell r="O191" t="str">
            <v>P/E</v>
          </cell>
          <cell r="P191" t="str"/>
          <cell r="Q191" t="str"/>
          <cell r="R191" t="str"/>
          <cell r="S191" t="str"/>
          <cell r="T191" t="str"/>
          <cell r="U191" t="str"/>
          <cell r="V191" t="str"/>
          <cell r="W191" t="str"/>
          <cell r="X191" t="str"/>
          <cell r="Y191" t="str"/>
          <cell r="Z191" t="str"/>
          <cell r="AA191" t="str"/>
          <cell r="AB191" t="str"/>
          <cell r="AC191" t="str"/>
          <cell r="AD191" t="str"/>
          <cell r="AE191" t="str"/>
          <cell r="AF191" t="str"/>
          <cell r="AG191" t="str"/>
          <cell r="AH191" t="str"/>
          <cell r="AI191" t="str"/>
          <cell r="AJ191" t="str"/>
          <cell r="AK191" t="str"/>
          <cell r="AL191" t="str"/>
          <cell r="AM191" t="str"/>
          <cell r="AN191" t="str"/>
          <cell r="AO191" t="str"/>
          <cell r="AP191" t="str"/>
          <cell r="AQ191" t="str"/>
          <cell r="AR191" t="str"/>
          <cell r="AS191" t="str"/>
          <cell r="AT191" t="str"/>
          <cell r="AU191" t="str"/>
          <cell r="AV191" t="str"/>
          <cell r="AW191" t="str"/>
          <cell r="AX191" t="str"/>
          <cell r="AY191" t="str"/>
          <cell r="AZ191" t="str"/>
          <cell r="BA191" t="str"/>
          <cell r="BB191" t="str"/>
          <cell r="BC191" t="str"/>
          <cell r="BD191" t="str"/>
          <cell r="BE191" t="str"/>
          <cell r="BF191" t="str"/>
          <cell r="BG191" t="str"/>
          <cell r="BH191" t="str"/>
          <cell r="BI191" t="str">
            <v> </v>
          </cell>
          <cell r="BJ191">
            <v>0</v>
          </cell>
          <cell r="BK191" t="str"/>
          <cell r="BL191" t="str"/>
        </row>
        <row r="192">
          <cell r="E192" t="str">
            <v>|0200220810|22.20|0.00|1.400|0.0005927NBC</v>
          </cell>
          <cell r="F192">
            <v>0.71799999999999997</v>
          </cell>
          <cell r="H192" t="str">
            <v>-</v>
          </cell>
          <cell r="J192" t="b">
            <v>1</v>
          </cell>
          <cell r="K192" t="b">
            <v>1</v>
          </cell>
          <cell r="L192">
            <v>63</v>
          </cell>
          <cell r="M192">
            <v>63</v>
          </cell>
          <cell r="O192" t="str">
            <v>P/E</v>
          </cell>
          <cell r="P192" t="str"/>
          <cell r="Q192" t="str"/>
          <cell r="R192" t="str"/>
          <cell r="S192" t="str"/>
          <cell r="T192" t="str"/>
          <cell r="U192" t="str"/>
          <cell r="V192" t="str"/>
          <cell r="W192" t="str"/>
          <cell r="X192" t="str"/>
          <cell r="Y192" t="str"/>
          <cell r="Z192" t="str"/>
          <cell r="AA192" t="str"/>
          <cell r="AB192" t="str"/>
          <cell r="AC192" t="str"/>
          <cell r="AD192" t="str"/>
          <cell r="AE192" t="str"/>
          <cell r="AF192" t="str"/>
          <cell r="AG192" t="str"/>
          <cell r="AH192" t="str"/>
          <cell r="AI192" t="str"/>
          <cell r="AJ192" t="str"/>
          <cell r="AK192" t="str"/>
          <cell r="AL192" t="str"/>
          <cell r="AM192" t="str"/>
          <cell r="AN192" t="str"/>
          <cell r="AO192" t="str"/>
          <cell r="AP192" t="str"/>
          <cell r="AQ192" t="str"/>
          <cell r="AR192" t="str"/>
          <cell r="AS192" t="str"/>
          <cell r="AT192" t="str"/>
          <cell r="AU192" t="str"/>
          <cell r="AV192" t="str"/>
          <cell r="AW192" t="str"/>
          <cell r="AX192" t="str"/>
          <cell r="AY192" t="str"/>
          <cell r="AZ192" t="str"/>
          <cell r="BA192" t="str"/>
          <cell r="BB192" t="str"/>
          <cell r="BC192" t="str"/>
          <cell r="BD192" t="str"/>
          <cell r="BE192" t="str"/>
          <cell r="BF192" t="str"/>
          <cell r="BG192" t="str"/>
          <cell r="BH192" t="str"/>
          <cell r="BI192" t="str">
            <v> </v>
          </cell>
          <cell r="BJ192">
            <v>0</v>
          </cell>
          <cell r="BK192" t="str"/>
          <cell r="BL192" t="str"/>
        </row>
        <row r="193">
          <cell r="E193" t="str">
            <v>|0200220810|22.20|0.00|1.400|0.0005973NBC</v>
          </cell>
          <cell r="F193">
            <v>0.71799999999999997</v>
          </cell>
          <cell r="H193" t="str">
            <v>-</v>
          </cell>
          <cell r="J193" t="b">
            <v>1</v>
          </cell>
          <cell r="K193" t="b">
            <v>1</v>
          </cell>
          <cell r="L193">
            <v>39</v>
          </cell>
          <cell r="M193">
            <v>39</v>
          </cell>
          <cell r="O193" t="str">
            <v>P/E</v>
          </cell>
          <cell r="P193" t="str"/>
          <cell r="Q193" t="str"/>
          <cell r="R193" t="str"/>
          <cell r="S193" t="str"/>
          <cell r="T193" t="str"/>
          <cell r="U193" t="str"/>
          <cell r="V193" t="str"/>
          <cell r="W193" t="str"/>
          <cell r="X193" t="str"/>
          <cell r="Y193" t="str"/>
          <cell r="Z193" t="str"/>
          <cell r="AA193" t="str"/>
          <cell r="AB193" t="str"/>
          <cell r="AC193" t="str"/>
          <cell r="AD193" t="str"/>
          <cell r="AE193" t="str"/>
          <cell r="AF193" t="str"/>
          <cell r="AG193" t="str"/>
          <cell r="AH193" t="str"/>
          <cell r="AI193" t="str"/>
          <cell r="AJ193" t="str"/>
          <cell r="AK193" t="str"/>
          <cell r="AL193" t="str"/>
          <cell r="AM193" t="str"/>
          <cell r="AN193" t="str"/>
          <cell r="AO193" t="str"/>
          <cell r="AP193" t="str"/>
          <cell r="AQ193" t="str"/>
          <cell r="AR193" t="str"/>
          <cell r="AS193" t="str"/>
          <cell r="AT193" t="str"/>
          <cell r="AU193" t="str"/>
          <cell r="AV193" t="str"/>
          <cell r="AW193" t="str"/>
          <cell r="AX193" t="str"/>
          <cell r="AY193" t="str"/>
          <cell r="AZ193" t="str"/>
          <cell r="BA193" t="str"/>
          <cell r="BB193" t="str"/>
          <cell r="BC193" t="str"/>
          <cell r="BD193" t="str"/>
          <cell r="BE193" t="str"/>
          <cell r="BF193" t="str"/>
          <cell r="BG193" t="str"/>
          <cell r="BH193" t="str"/>
          <cell r="BI193" t="str">
            <v> </v>
          </cell>
          <cell r="BJ193">
            <v>0</v>
          </cell>
          <cell r="BK193" t="str"/>
          <cell r="BL193" t="str"/>
        </row>
        <row r="194">
          <cell r="E194" t="str">
            <v>|0200220810|22.20|0.00|1.400|0.0005671NBC</v>
          </cell>
          <cell r="F194">
            <v>0.71799999999999997</v>
          </cell>
          <cell r="H194" t="str">
            <v>-</v>
          </cell>
          <cell r="J194" t="b">
            <v>1</v>
          </cell>
          <cell r="K194" t="b">
            <v>1</v>
          </cell>
          <cell r="L194">
            <v>482</v>
          </cell>
          <cell r="M194">
            <v>54</v>
          </cell>
          <cell r="O194" t="str">
            <v>C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45.555555555555557</v>
          </cell>
          <cell r="AY194">
            <v>54.888888888888886</v>
          </cell>
          <cell r="AZ194">
            <v>73.333333333333329</v>
          </cell>
          <cell r="BA194">
            <v>73.333333333333329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 t="str">
            <v> </v>
          </cell>
          <cell r="BJ194">
            <v>54.888888888888886</v>
          </cell>
          <cell r="BK194" t="str"/>
          <cell r="BL194" t="str"/>
        </row>
        <row r="195">
          <cell r="E195" t="str">
            <v>|0200220810|22.20|0.00|1.400|0.0005267NBC</v>
          </cell>
          <cell r="F195">
            <v>0.71799999999999997</v>
          </cell>
          <cell r="H195" t="str">
            <v>-</v>
          </cell>
          <cell r="J195" t="b">
            <v>1</v>
          </cell>
          <cell r="K195" t="b">
            <v>1</v>
          </cell>
          <cell r="L195">
            <v>917</v>
          </cell>
          <cell r="M195">
            <v>115</v>
          </cell>
          <cell r="O195" t="str">
            <v>C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102.5</v>
          </cell>
          <cell r="AY195">
            <v>123.75</v>
          </cell>
          <cell r="AZ195">
            <v>165</v>
          </cell>
          <cell r="BA195">
            <v>165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 t="str">
            <v> </v>
          </cell>
          <cell r="BJ195">
            <v>123.75</v>
          </cell>
          <cell r="BK195" t="str"/>
          <cell r="BL195" t="str"/>
        </row>
        <row r="196">
          <cell r="E196" t="str">
            <v>|0200220810|22.20|0.00|1.600|0.0005922NBC</v>
          </cell>
          <cell r="F196">
            <v>0.81299999999999994</v>
          </cell>
          <cell r="H196" t="str">
            <v>-</v>
          </cell>
          <cell r="J196" t="b">
            <v>1</v>
          </cell>
          <cell r="K196" t="b">
            <v>1</v>
          </cell>
          <cell r="L196">
            <v>71</v>
          </cell>
          <cell r="M196">
            <v>2</v>
          </cell>
          <cell r="O196" t="str">
            <v>C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21.882352941176471</v>
          </cell>
          <cell r="AZ196">
            <v>22.705882352941178</v>
          </cell>
          <cell r="BA196">
            <v>22.705882352941178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 t="str">
            <v> </v>
          </cell>
          <cell r="BJ196">
            <v>21.882352941176471</v>
          </cell>
          <cell r="BK196" t="str"/>
          <cell r="BL196" t="str"/>
        </row>
        <row r="197">
          <cell r="E197" t="str">
            <v>|0200220810|22.20|0.00|1.600|0.0006019NBC</v>
          </cell>
          <cell r="F197">
            <v>0.81299999999999994</v>
          </cell>
          <cell r="H197" t="str">
            <v>-</v>
          </cell>
          <cell r="J197" t="b">
            <v>1</v>
          </cell>
          <cell r="K197" t="b">
            <v>1</v>
          </cell>
          <cell r="L197">
            <v>47</v>
          </cell>
          <cell r="M197">
            <v>2</v>
          </cell>
          <cell r="O197" t="str">
            <v>C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27.692307692307693</v>
          </cell>
          <cell r="AZ197">
            <v>29.46153846153846</v>
          </cell>
          <cell r="BA197">
            <v>29.692307692307693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 t="str">
            <v> </v>
          </cell>
          <cell r="BJ197">
            <v>27.692307692307693</v>
          </cell>
          <cell r="BK197" t="str"/>
          <cell r="BL197" t="str"/>
        </row>
        <row r="198">
          <cell r="E198" t="str">
            <v>|0200220810|22.20|0.00|1.600|0.0005922NBC</v>
          </cell>
          <cell r="F198">
            <v>0.81299999999999994</v>
          </cell>
          <cell r="H198" t="str">
            <v>-</v>
          </cell>
          <cell r="J198" t="b">
            <v>1</v>
          </cell>
          <cell r="K198" t="b">
            <v>1</v>
          </cell>
          <cell r="L198">
            <v>79</v>
          </cell>
          <cell r="M198">
            <v>79</v>
          </cell>
          <cell r="O198" t="str">
            <v>P/E</v>
          </cell>
          <cell r="P198" t="str"/>
          <cell r="Q198" t="str"/>
          <cell r="R198" t="str"/>
          <cell r="S198" t="str"/>
          <cell r="T198" t="str"/>
          <cell r="U198" t="str"/>
          <cell r="V198" t="str"/>
          <cell r="W198" t="str"/>
          <cell r="X198" t="str"/>
          <cell r="Y198" t="str"/>
          <cell r="Z198" t="str"/>
          <cell r="AA198" t="str"/>
          <cell r="AB198" t="str"/>
          <cell r="AC198" t="str"/>
          <cell r="AD198" t="str"/>
          <cell r="AE198" t="str"/>
          <cell r="AF198" t="str"/>
          <cell r="AG198" t="str"/>
          <cell r="AH198" t="str"/>
          <cell r="AI198" t="str"/>
          <cell r="AJ198" t="str"/>
          <cell r="AK198" t="str"/>
          <cell r="AL198" t="str"/>
          <cell r="AM198" t="str"/>
          <cell r="AN198" t="str"/>
          <cell r="AO198" t="str"/>
          <cell r="AP198" t="str"/>
          <cell r="AQ198" t="str"/>
          <cell r="AR198" t="str"/>
          <cell r="AS198" t="str"/>
          <cell r="AT198" t="str"/>
          <cell r="AU198" t="str"/>
          <cell r="AV198" t="str"/>
          <cell r="AW198" t="str"/>
          <cell r="AX198" t="str"/>
          <cell r="AY198" t="str"/>
          <cell r="AZ198" t="str"/>
          <cell r="BA198" t="str"/>
          <cell r="BB198" t="str"/>
          <cell r="BC198" t="str"/>
          <cell r="BD198" t="str"/>
          <cell r="BE198" t="str"/>
          <cell r="BF198" t="str"/>
          <cell r="BG198" t="str"/>
          <cell r="BH198" t="str"/>
          <cell r="BI198" t="str">
            <v> </v>
          </cell>
          <cell r="BJ198">
            <v>0</v>
          </cell>
          <cell r="BK198" t="str"/>
          <cell r="BL198" t="str"/>
        </row>
        <row r="199">
          <cell r="E199" t="str">
            <v>|0200220810|22.20|0.00|1.600|0.0006019NBC</v>
          </cell>
          <cell r="F199">
            <v>0.81299999999999994</v>
          </cell>
          <cell r="H199" t="str">
            <v>-</v>
          </cell>
          <cell r="J199" t="b">
            <v>1</v>
          </cell>
          <cell r="K199" t="b">
            <v>1</v>
          </cell>
          <cell r="L199">
            <v>127</v>
          </cell>
          <cell r="M199">
            <v>127</v>
          </cell>
          <cell r="O199" t="str">
            <v>P/E</v>
          </cell>
          <cell r="P199" t="str"/>
          <cell r="Q199" t="str"/>
          <cell r="R199" t="str"/>
          <cell r="S199" t="str"/>
          <cell r="T199" t="str"/>
          <cell r="U199" t="str"/>
          <cell r="V199" t="str"/>
          <cell r="W199" t="str"/>
          <cell r="X199" t="str"/>
          <cell r="Y199" t="str"/>
          <cell r="Z199" t="str"/>
          <cell r="AA199" t="str"/>
          <cell r="AB199" t="str"/>
          <cell r="AC199" t="str"/>
          <cell r="AD199" t="str"/>
          <cell r="AE199" t="str"/>
          <cell r="AF199" t="str"/>
          <cell r="AG199" t="str"/>
          <cell r="AH199" t="str"/>
          <cell r="AI199" t="str"/>
          <cell r="AJ199" t="str"/>
          <cell r="AK199" t="str"/>
          <cell r="AL199" t="str"/>
          <cell r="AM199" t="str"/>
          <cell r="AN199" t="str"/>
          <cell r="AO199" t="str"/>
          <cell r="AP199" t="str"/>
          <cell r="AQ199" t="str"/>
          <cell r="AR199" t="str"/>
          <cell r="AS199" t="str"/>
          <cell r="AT199" t="str"/>
          <cell r="AU199" t="str"/>
          <cell r="AV199" t="str"/>
          <cell r="AW199" t="str"/>
          <cell r="AX199" t="str"/>
          <cell r="AY199" t="str"/>
          <cell r="AZ199" t="str"/>
          <cell r="BA199" t="str"/>
          <cell r="BB199" t="str"/>
          <cell r="BC199" t="str"/>
          <cell r="BD199" t="str"/>
          <cell r="BE199" t="str"/>
          <cell r="BF199" t="str"/>
          <cell r="BG199" t="str"/>
          <cell r="BH199" t="str"/>
          <cell r="BI199" t="str">
            <v> </v>
          </cell>
          <cell r="BJ199">
            <v>0</v>
          </cell>
          <cell r="BK199" t="str"/>
          <cell r="BL199" t="str"/>
        </row>
        <row r="200">
          <cell r="E200" t="str">
            <v>|0200220810|22.20|0.00|2.000|0.0005905NBC</v>
          </cell>
          <cell r="F200">
            <v>0.996</v>
          </cell>
          <cell r="H200" t="str">
            <v>-</v>
          </cell>
          <cell r="J200" t="b">
            <v>1</v>
          </cell>
          <cell r="K200" t="b">
            <v>1</v>
          </cell>
          <cell r="L200">
            <v>12</v>
          </cell>
          <cell r="M200">
            <v>1</v>
          </cell>
          <cell r="O200" t="str">
            <v>C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37.142857142857146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37.142857142857146</v>
          </cell>
          <cell r="AW200">
            <v>0</v>
          </cell>
          <cell r="AX200">
            <v>142.85714285714286</v>
          </cell>
          <cell r="AY200">
            <v>42.857142857142854</v>
          </cell>
          <cell r="AZ200">
            <v>37.142857142857146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 t="str">
            <v> </v>
          </cell>
          <cell r="BJ200">
            <v>80</v>
          </cell>
          <cell r="BK200" t="str"/>
          <cell r="BL200" t="str"/>
        </row>
        <row r="201">
          <cell r="E201" t="str">
            <v>|0200220810|22.20|0.00|2.000|0.0005905NBC</v>
          </cell>
          <cell r="F201">
            <v>0.996</v>
          </cell>
          <cell r="H201" t="str">
            <v>-</v>
          </cell>
          <cell r="J201" t="b">
            <v>1</v>
          </cell>
          <cell r="K201" t="b">
            <v>1</v>
          </cell>
          <cell r="L201">
            <v>377</v>
          </cell>
          <cell r="M201">
            <v>377</v>
          </cell>
          <cell r="O201" t="str">
            <v>P/E</v>
          </cell>
          <cell r="P201" t="str"/>
          <cell r="Q201" t="str"/>
          <cell r="R201" t="str"/>
          <cell r="S201" t="str"/>
          <cell r="T201" t="str"/>
          <cell r="U201" t="str"/>
          <cell r="V201" t="str"/>
          <cell r="W201" t="str"/>
          <cell r="X201" t="str"/>
          <cell r="Y201" t="str"/>
          <cell r="Z201" t="str"/>
          <cell r="AA201" t="str"/>
          <cell r="AB201" t="str"/>
          <cell r="AC201" t="str"/>
          <cell r="AD201" t="str"/>
          <cell r="AE201" t="str"/>
          <cell r="AF201" t="str"/>
          <cell r="AG201" t="str"/>
          <cell r="AH201" t="str"/>
          <cell r="AI201" t="str"/>
          <cell r="AJ201" t="str"/>
          <cell r="AK201" t="str"/>
          <cell r="AL201" t="str"/>
          <cell r="AM201" t="str"/>
          <cell r="AN201" t="str"/>
          <cell r="AO201" t="str"/>
          <cell r="AP201" t="str"/>
          <cell r="AQ201" t="str"/>
          <cell r="AR201" t="str"/>
          <cell r="AS201" t="str"/>
          <cell r="AT201" t="str"/>
          <cell r="AU201" t="str"/>
          <cell r="AV201" t="str"/>
          <cell r="AW201" t="str"/>
          <cell r="AX201" t="str"/>
          <cell r="AY201" t="str"/>
          <cell r="AZ201" t="str"/>
          <cell r="BA201" t="str"/>
          <cell r="BB201" t="str"/>
          <cell r="BC201" t="str"/>
          <cell r="BD201" t="str"/>
          <cell r="BE201" t="str"/>
          <cell r="BF201" t="str"/>
          <cell r="BG201" t="str"/>
          <cell r="BH201" t="str"/>
          <cell r="BI201" t="str">
            <v> </v>
          </cell>
          <cell r="BJ201">
            <v>0</v>
          </cell>
          <cell r="BK201" t="str"/>
          <cell r="BL201" t="str"/>
        </row>
        <row r="202">
          <cell r="E202" t="str">
            <v>|0200230841|25.40|0.00|1.200|0.0005538NBC</v>
          </cell>
          <cell r="F202">
            <v>0.71599999999999997</v>
          </cell>
          <cell r="H202" t="str">
            <v>-</v>
          </cell>
          <cell r="J202" t="b">
            <v>1</v>
          </cell>
          <cell r="K202" t="b">
            <v>1</v>
          </cell>
          <cell r="L202">
            <v>9</v>
          </cell>
          <cell r="M202">
            <v>2</v>
          </cell>
          <cell r="O202" t="str">
            <v>C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28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28</v>
          </cell>
          <cell r="AW202">
            <v>0</v>
          </cell>
          <cell r="AX202">
            <v>24</v>
          </cell>
          <cell r="AY202">
            <v>32</v>
          </cell>
          <cell r="AZ202">
            <v>20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 t="str">
            <v> </v>
          </cell>
          <cell r="BJ202">
            <v>60</v>
          </cell>
          <cell r="BK202" t="str"/>
          <cell r="BL202" t="str"/>
        </row>
        <row r="203">
          <cell r="E203" t="str">
            <v>|0200230841|25.40|0.00|1.200|0.0005165NBC</v>
          </cell>
          <cell r="F203">
            <v>0.71599999999999997</v>
          </cell>
          <cell r="H203" t="str">
            <v>-</v>
          </cell>
          <cell r="J203" t="b">
            <v>1</v>
          </cell>
          <cell r="K203" t="b">
            <v>1</v>
          </cell>
          <cell r="L203">
            <v>30</v>
          </cell>
          <cell r="M203">
            <v>8</v>
          </cell>
          <cell r="O203" t="str">
            <v>C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580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580</v>
          </cell>
          <cell r="AW203">
            <v>0</v>
          </cell>
          <cell r="AX203">
            <v>1010</v>
          </cell>
          <cell r="AY203">
            <v>280</v>
          </cell>
          <cell r="AZ203">
            <v>280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 t="str">
            <v> </v>
          </cell>
          <cell r="BJ203">
            <v>860</v>
          </cell>
          <cell r="BK203" t="str"/>
          <cell r="BL203" t="str"/>
        </row>
        <row r="204">
          <cell r="E204" t="str">
            <v>|0200230841|25.40|0.00|1.200|0.0005995NBC</v>
          </cell>
          <cell r="F204">
            <v>0.71599999999999997</v>
          </cell>
          <cell r="H204" t="str">
            <v>-</v>
          </cell>
          <cell r="J204" t="b">
            <v>1</v>
          </cell>
          <cell r="K204" t="b">
            <v>1</v>
          </cell>
          <cell r="L204">
            <v>22</v>
          </cell>
          <cell r="M204">
            <v>1</v>
          </cell>
          <cell r="O204" t="str">
            <v>C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4.75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4.75</v>
          </cell>
          <cell r="AW204">
            <v>0</v>
          </cell>
          <cell r="AX204">
            <v>3</v>
          </cell>
          <cell r="AY204">
            <v>4</v>
          </cell>
          <cell r="AZ204">
            <v>2.5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 t="str">
            <v> </v>
          </cell>
          <cell r="BJ204">
            <v>8.75</v>
          </cell>
          <cell r="BK204" t="str"/>
          <cell r="BL204" t="str"/>
        </row>
        <row r="205">
          <cell r="E205" t="str">
            <v>|0200230841|25.40|0.00|1.200|0.0006022NBC</v>
          </cell>
          <cell r="F205">
            <v>0.71599999999999997</v>
          </cell>
          <cell r="H205" t="str">
            <v>-</v>
          </cell>
          <cell r="J205" t="b">
            <v>1</v>
          </cell>
          <cell r="K205" t="b">
            <v>1</v>
          </cell>
          <cell r="L205">
            <v>116</v>
          </cell>
          <cell r="M205">
            <v>9</v>
          </cell>
          <cell r="O205" t="str">
            <v>C</v>
          </cell>
          <cell r="P205">
            <v>3.8461538461538463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3.8461538461538463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7.6923076923076925</v>
          </cell>
          <cell r="AW205">
            <v>0</v>
          </cell>
          <cell r="AX205">
            <v>7.6923076923076925</v>
          </cell>
          <cell r="AY205">
            <v>11.538461538461538</v>
          </cell>
          <cell r="AZ205">
            <v>7.6923076923076925</v>
          </cell>
          <cell r="BA205">
            <v>11.538461538461538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 t="str">
            <v> </v>
          </cell>
          <cell r="BJ205">
            <v>19.23076923076923</v>
          </cell>
          <cell r="BK205" t="str"/>
          <cell r="BL205" t="str"/>
        </row>
        <row r="206">
          <cell r="E206" t="str">
            <v>|0200230841|25.40|0.00|1.200|0.0005165NBC</v>
          </cell>
          <cell r="F206">
            <v>0.71599999999999997</v>
          </cell>
          <cell r="H206" t="str">
            <v>-</v>
          </cell>
          <cell r="J206" t="b">
            <v>1</v>
          </cell>
          <cell r="K206" t="b">
            <v>1</v>
          </cell>
          <cell r="L206">
            <v>978</v>
          </cell>
          <cell r="M206">
            <v>978</v>
          </cell>
          <cell r="O206" t="str">
            <v>P/E</v>
          </cell>
          <cell r="P206" t="str"/>
          <cell r="Q206" t="str"/>
          <cell r="R206" t="str"/>
          <cell r="S206" t="str"/>
          <cell r="T206" t="str"/>
          <cell r="U206" t="str"/>
          <cell r="V206" t="str"/>
          <cell r="W206" t="str"/>
          <cell r="X206" t="str"/>
          <cell r="Y206" t="str"/>
          <cell r="Z206" t="str"/>
          <cell r="AA206" t="str"/>
          <cell r="AB206" t="str"/>
          <cell r="AC206" t="str"/>
          <cell r="AD206" t="str"/>
          <cell r="AE206" t="str"/>
          <cell r="AF206" t="str"/>
          <cell r="AG206" t="str"/>
          <cell r="AH206" t="str"/>
          <cell r="AI206" t="str"/>
          <cell r="AJ206" t="str"/>
          <cell r="AK206" t="str"/>
          <cell r="AL206" t="str"/>
          <cell r="AM206" t="str"/>
          <cell r="AN206" t="str"/>
          <cell r="AO206" t="str"/>
          <cell r="AP206" t="str"/>
          <cell r="AQ206" t="str"/>
          <cell r="AR206" t="str"/>
          <cell r="AS206" t="str"/>
          <cell r="AT206" t="str"/>
          <cell r="AU206" t="str"/>
          <cell r="AV206" t="str"/>
          <cell r="AW206" t="str"/>
          <cell r="AX206" t="str"/>
          <cell r="AY206" t="str"/>
          <cell r="AZ206" t="str"/>
          <cell r="BA206" t="str"/>
          <cell r="BB206" t="str"/>
          <cell r="BC206" t="str"/>
          <cell r="BD206" t="str"/>
          <cell r="BE206" t="str"/>
          <cell r="BF206" t="str"/>
          <cell r="BG206" t="str"/>
          <cell r="BH206" t="str"/>
          <cell r="BI206" t="str">
            <v> </v>
          </cell>
          <cell r="BJ206">
            <v>0</v>
          </cell>
          <cell r="BK206" t="str"/>
          <cell r="BL206" t="str"/>
        </row>
        <row r="207">
          <cell r="E207" t="str">
            <v>|0200230841|25.40|0.00|1.200|0.0005538NBC</v>
          </cell>
          <cell r="F207">
            <v>0.71599999999999997</v>
          </cell>
          <cell r="H207" t="str">
            <v>-</v>
          </cell>
          <cell r="J207" t="b">
            <v>1</v>
          </cell>
          <cell r="K207" t="b">
            <v>1</v>
          </cell>
          <cell r="L207">
            <v>180</v>
          </cell>
          <cell r="M207">
            <v>180</v>
          </cell>
          <cell r="O207" t="str">
            <v>P/E</v>
          </cell>
          <cell r="P207" t="str"/>
          <cell r="Q207" t="str"/>
          <cell r="R207" t="str"/>
          <cell r="S207" t="str"/>
          <cell r="T207" t="str"/>
          <cell r="U207" t="str"/>
          <cell r="V207" t="str"/>
          <cell r="W207" t="str"/>
          <cell r="X207" t="str"/>
          <cell r="Y207" t="str"/>
          <cell r="Z207" t="str"/>
          <cell r="AA207" t="str"/>
          <cell r="AB207" t="str"/>
          <cell r="AC207" t="str"/>
          <cell r="AD207" t="str"/>
          <cell r="AE207" t="str"/>
          <cell r="AF207" t="str"/>
          <cell r="AG207" t="str"/>
          <cell r="AH207" t="str"/>
          <cell r="AI207" t="str"/>
          <cell r="AJ207" t="str"/>
          <cell r="AK207" t="str"/>
          <cell r="AL207" t="str"/>
          <cell r="AM207" t="str"/>
          <cell r="AN207" t="str"/>
          <cell r="AO207" t="str"/>
          <cell r="AP207" t="str"/>
          <cell r="AQ207" t="str"/>
          <cell r="AR207" t="str"/>
          <cell r="AS207" t="str"/>
          <cell r="AT207" t="str"/>
          <cell r="AU207" t="str"/>
          <cell r="AV207" t="str"/>
          <cell r="AW207" t="str"/>
          <cell r="AX207" t="str"/>
          <cell r="AY207" t="str"/>
          <cell r="AZ207" t="str"/>
          <cell r="BA207" t="str"/>
          <cell r="BB207" t="str"/>
          <cell r="BC207" t="str"/>
          <cell r="BD207" t="str"/>
          <cell r="BE207" t="str"/>
          <cell r="BF207" t="str"/>
          <cell r="BG207" t="str"/>
          <cell r="BH207" t="str"/>
          <cell r="BI207" t="str">
            <v> </v>
          </cell>
          <cell r="BJ207">
            <v>0</v>
          </cell>
          <cell r="BK207" t="str"/>
          <cell r="BL207" t="str"/>
        </row>
        <row r="208">
          <cell r="E208" t="str">
            <v>|0200230841|25.40|0.00|1.200|0.0005995NBC</v>
          </cell>
          <cell r="F208">
            <v>0.71599999999999997</v>
          </cell>
          <cell r="H208" t="str">
            <v>-</v>
          </cell>
          <cell r="J208" t="b">
            <v>1</v>
          </cell>
          <cell r="K208" t="b">
            <v>1</v>
          </cell>
          <cell r="L208">
            <v>590</v>
          </cell>
          <cell r="M208">
            <v>590</v>
          </cell>
          <cell r="O208" t="str">
            <v>P/E</v>
          </cell>
          <cell r="P208" t="str"/>
          <cell r="Q208" t="str"/>
          <cell r="R208" t="str"/>
          <cell r="S208" t="str"/>
          <cell r="T208" t="str"/>
          <cell r="U208" t="str"/>
          <cell r="V208" t="str"/>
          <cell r="W208" t="str"/>
          <cell r="X208" t="str"/>
          <cell r="Y208" t="str"/>
          <cell r="Z208" t="str"/>
          <cell r="AA208" t="str"/>
          <cell r="AB208" t="str"/>
          <cell r="AC208" t="str"/>
          <cell r="AD208" t="str"/>
          <cell r="AE208" t="str"/>
          <cell r="AF208" t="str"/>
          <cell r="AG208" t="str"/>
          <cell r="AH208" t="str"/>
          <cell r="AI208" t="str"/>
          <cell r="AJ208" t="str"/>
          <cell r="AK208" t="str"/>
          <cell r="AL208" t="str"/>
          <cell r="AM208" t="str"/>
          <cell r="AN208" t="str"/>
          <cell r="AO208" t="str"/>
          <cell r="AP208" t="str"/>
          <cell r="AQ208" t="str"/>
          <cell r="AR208" t="str"/>
          <cell r="AS208" t="str"/>
          <cell r="AT208" t="str"/>
          <cell r="AU208" t="str"/>
          <cell r="AV208" t="str"/>
          <cell r="AW208" t="str"/>
          <cell r="AX208" t="str"/>
          <cell r="AY208" t="str"/>
          <cell r="AZ208" t="str"/>
          <cell r="BA208" t="str"/>
          <cell r="BB208" t="str"/>
          <cell r="BC208" t="str"/>
          <cell r="BD208" t="str"/>
          <cell r="BE208" t="str"/>
          <cell r="BF208" t="str"/>
          <cell r="BG208" t="str"/>
          <cell r="BH208" t="str"/>
          <cell r="BI208" t="str">
            <v> </v>
          </cell>
          <cell r="BJ208">
            <v>0</v>
          </cell>
          <cell r="BK208" t="str"/>
          <cell r="BL208" t="str"/>
        </row>
        <row r="209">
          <cell r="E209" t="str">
            <v>|0200230841|25.40|0.00|1.200|0.0006022NBC</v>
          </cell>
          <cell r="F209">
            <v>0.71599999999999997</v>
          </cell>
          <cell r="H209" t="str">
            <v>-</v>
          </cell>
          <cell r="J209" t="b">
            <v>1</v>
          </cell>
          <cell r="K209" t="b">
            <v>1</v>
          </cell>
          <cell r="L209" t="str"/>
          <cell r="M209" t="str"/>
          <cell r="O209" t="str">
            <v>P/E</v>
          </cell>
          <cell r="P209" t="str"/>
          <cell r="Q209" t="str"/>
          <cell r="R209" t="str"/>
          <cell r="S209" t="str"/>
          <cell r="T209" t="str"/>
          <cell r="U209" t="str"/>
          <cell r="V209" t="str"/>
          <cell r="W209" t="str"/>
          <cell r="X209" t="str"/>
          <cell r="Y209" t="str"/>
          <cell r="Z209" t="str"/>
          <cell r="AA209" t="str"/>
          <cell r="AB209" t="str"/>
          <cell r="AC209" t="str"/>
          <cell r="AD209" t="str"/>
          <cell r="AE209" t="str"/>
          <cell r="AF209" t="str"/>
          <cell r="AG209" t="str"/>
          <cell r="AH209" t="str"/>
          <cell r="AI209" t="str"/>
          <cell r="AJ209" t="str"/>
          <cell r="AK209" t="str"/>
          <cell r="AL209" t="str"/>
          <cell r="AM209" t="str"/>
          <cell r="AN209" t="str"/>
          <cell r="AO209" t="str"/>
          <cell r="AP209" t="str"/>
          <cell r="AQ209" t="str"/>
          <cell r="AR209" t="str"/>
          <cell r="AS209" t="str"/>
          <cell r="AT209" t="str"/>
          <cell r="AU209" t="str"/>
          <cell r="AV209" t="str"/>
          <cell r="AW209" t="str"/>
          <cell r="AX209" t="str"/>
          <cell r="AY209" t="str"/>
          <cell r="AZ209" t="str"/>
          <cell r="BA209" t="str"/>
          <cell r="BB209" t="str"/>
          <cell r="BC209" t="str"/>
          <cell r="BD209" t="str"/>
          <cell r="BE209" t="str"/>
          <cell r="BF209" t="str"/>
          <cell r="BG209" t="str"/>
          <cell r="BH209" t="str"/>
          <cell r="BI209" t="str">
            <v> </v>
          </cell>
          <cell r="BJ209">
            <v>0</v>
          </cell>
          <cell r="BK209" t="str"/>
          <cell r="BL209" t="str"/>
        </row>
        <row r="210">
          <cell r="E210" t="str">
            <v>|0200230841|25.40|0.00|1.200|0.0006181NBC</v>
          </cell>
          <cell r="F210">
            <v>0.71599999999999997</v>
          </cell>
          <cell r="H210" t="str">
            <v>-</v>
          </cell>
          <cell r="J210" t="b">
            <v>1</v>
          </cell>
          <cell r="K210" t="b">
            <v>1</v>
          </cell>
          <cell r="L210">
            <v>131</v>
          </cell>
          <cell r="M210">
            <v>131</v>
          </cell>
          <cell r="O210" t="str">
            <v>P/E</v>
          </cell>
          <cell r="P210" t="str"/>
          <cell r="Q210" t="str"/>
          <cell r="R210" t="str"/>
          <cell r="S210" t="str"/>
          <cell r="T210" t="str"/>
          <cell r="U210" t="str"/>
          <cell r="V210" t="str"/>
          <cell r="W210" t="str"/>
          <cell r="X210" t="str"/>
          <cell r="Y210" t="str"/>
          <cell r="Z210" t="str"/>
          <cell r="AA210" t="str"/>
          <cell r="AB210" t="str"/>
          <cell r="AC210" t="str"/>
          <cell r="AD210" t="str"/>
          <cell r="AE210" t="str"/>
          <cell r="AF210" t="str"/>
          <cell r="AG210" t="str"/>
          <cell r="AH210" t="str"/>
          <cell r="AI210" t="str"/>
          <cell r="AJ210" t="str"/>
          <cell r="AK210" t="str"/>
          <cell r="AL210" t="str"/>
          <cell r="AM210" t="str"/>
          <cell r="AN210" t="str"/>
          <cell r="AO210" t="str"/>
          <cell r="AP210" t="str"/>
          <cell r="AQ210" t="str"/>
          <cell r="AR210" t="str"/>
          <cell r="AS210" t="str"/>
          <cell r="AT210" t="str"/>
          <cell r="AU210" t="str"/>
          <cell r="AV210" t="str"/>
          <cell r="AW210" t="str"/>
          <cell r="AX210" t="str"/>
          <cell r="AY210" t="str"/>
          <cell r="AZ210" t="str"/>
          <cell r="BA210" t="str"/>
          <cell r="BB210" t="str"/>
          <cell r="BC210" t="str"/>
          <cell r="BD210" t="str"/>
          <cell r="BE210" t="str"/>
          <cell r="BF210" t="str"/>
          <cell r="BG210" t="str"/>
          <cell r="BH210" t="str"/>
          <cell r="BI210" t="str">
            <v> </v>
          </cell>
          <cell r="BJ210">
            <v>0</v>
          </cell>
          <cell r="BK210" t="str"/>
          <cell r="BL210" t="str"/>
        </row>
        <row r="211">
          <cell r="E211" t="str">
            <v>|0200230841|25.40|0.00|1.200|0.0006181NBC</v>
          </cell>
          <cell r="F211">
            <v>0.71599999999999997</v>
          </cell>
          <cell r="H211" t="str">
            <v>-</v>
          </cell>
          <cell r="J211" t="b">
            <v>1</v>
          </cell>
          <cell r="K211" t="b">
            <v>1</v>
          </cell>
          <cell r="L211">
            <v>4</v>
          </cell>
          <cell r="M211">
            <v>0</v>
          </cell>
          <cell r="O211" t="str">
            <v>C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15.555555555555555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15.555555555555555</v>
          </cell>
          <cell r="AW211">
            <v>0</v>
          </cell>
          <cell r="AX211">
            <v>13.333333333333334</v>
          </cell>
          <cell r="AY211">
            <v>17.777777777777779</v>
          </cell>
          <cell r="AZ211">
            <v>11.111111111111111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 t="str">
            <v> </v>
          </cell>
          <cell r="BJ211">
            <v>33.333333333333336</v>
          </cell>
          <cell r="BK211" t="str"/>
          <cell r="BL211" t="str"/>
        </row>
        <row r="212">
          <cell r="E212" t="str">
            <v>|0200230841|25.40|0.00|1.200|0.0005995NBC</v>
          </cell>
          <cell r="F212">
            <v>0.71599999999999997</v>
          </cell>
          <cell r="H212" t="str">
            <v>-</v>
          </cell>
          <cell r="J212" t="b">
            <v>1</v>
          </cell>
          <cell r="K212" t="b">
            <v>1</v>
          </cell>
          <cell r="L212">
            <v>13</v>
          </cell>
          <cell r="M212">
            <v>2</v>
          </cell>
          <cell r="O212" t="str">
            <v>C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322.625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322.625</v>
          </cell>
          <cell r="AW212">
            <v>0</v>
          </cell>
          <cell r="AX212">
            <v>506.25</v>
          </cell>
          <cell r="AY212">
            <v>183.75</v>
          </cell>
          <cell r="AZ212">
            <v>131.25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 t="str">
            <v> </v>
          </cell>
          <cell r="BJ212">
            <v>506.375</v>
          </cell>
          <cell r="BK212" t="str"/>
          <cell r="BL212" t="str"/>
        </row>
        <row r="213">
          <cell r="E213" t="str">
            <v>|0200220810|25.40|0.00|1.400|0.0005487NBC</v>
          </cell>
          <cell r="F213">
            <v>0.82899999999999996</v>
          </cell>
          <cell r="H213" t="str">
            <v>-</v>
          </cell>
          <cell r="J213" t="b">
            <v>1</v>
          </cell>
          <cell r="K213" t="b">
            <v>1</v>
          </cell>
          <cell r="L213">
            <v>4</v>
          </cell>
          <cell r="M213">
            <v>0</v>
          </cell>
          <cell r="O213" t="str">
            <v>C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37.692307692307693</v>
          </cell>
          <cell r="AZ213">
            <v>39.192307692307693</v>
          </cell>
          <cell r="BA213">
            <v>39.115384615384613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 t="str">
            <v> </v>
          </cell>
          <cell r="BJ213">
            <v>37.692307692307693</v>
          </cell>
          <cell r="BK213" t="str"/>
          <cell r="BL213" t="str"/>
        </row>
        <row r="214">
          <cell r="E214" t="str">
            <v>|0200220810|25.40|0.00|1.400|0.0005791NBC</v>
          </cell>
          <cell r="F214">
            <v>0.82899999999999996</v>
          </cell>
          <cell r="H214" t="str">
            <v>-</v>
          </cell>
          <cell r="J214" t="b">
            <v>1</v>
          </cell>
          <cell r="K214" t="b">
            <v>1</v>
          </cell>
          <cell r="L214" t="str"/>
          <cell r="M214" t="str"/>
          <cell r="O214" t="str">
            <v>C</v>
          </cell>
          <cell r="P214" t="str"/>
          <cell r="Q214" t="str"/>
          <cell r="R214" t="str"/>
          <cell r="S214" t="str"/>
          <cell r="T214" t="str"/>
          <cell r="U214" t="str"/>
          <cell r="V214" t="str"/>
          <cell r="W214" t="str"/>
          <cell r="X214" t="str"/>
          <cell r="Y214" t="str"/>
          <cell r="Z214" t="str"/>
          <cell r="AA214" t="str"/>
          <cell r="AB214" t="str"/>
          <cell r="AC214" t="str"/>
          <cell r="AD214" t="str"/>
          <cell r="AE214" t="str"/>
          <cell r="AF214" t="str"/>
          <cell r="AG214" t="str"/>
          <cell r="AH214" t="str"/>
          <cell r="AI214" t="str"/>
          <cell r="AJ214" t="str"/>
          <cell r="AK214" t="str"/>
          <cell r="AL214" t="str"/>
          <cell r="AM214" t="str"/>
          <cell r="AN214" t="str"/>
          <cell r="AO214" t="str"/>
          <cell r="AP214" t="str"/>
          <cell r="AQ214" t="str"/>
          <cell r="AR214" t="str"/>
          <cell r="AS214" t="str"/>
          <cell r="AT214" t="str"/>
          <cell r="AU214" t="str"/>
          <cell r="AV214" t="str"/>
          <cell r="AW214" t="str"/>
          <cell r="AX214" t="str"/>
          <cell r="AY214" t="str"/>
          <cell r="AZ214" t="str"/>
          <cell r="BA214" t="str"/>
          <cell r="BB214" t="str"/>
          <cell r="BC214" t="str"/>
          <cell r="BD214" t="str"/>
          <cell r="BE214" t="str"/>
          <cell r="BF214" t="str"/>
          <cell r="BG214" t="str"/>
          <cell r="BH214" t="str"/>
          <cell r="BI214" t="str">
            <v> </v>
          </cell>
          <cell r="BJ214">
            <v>0</v>
          </cell>
          <cell r="BK214" t="str"/>
          <cell r="BL214" t="str"/>
        </row>
        <row r="215">
          <cell r="E215" t="str">
            <v>|0200220810|25.40|0.00|1.400|0.0005747NBC</v>
          </cell>
          <cell r="F215">
            <v>0.82899999999999996</v>
          </cell>
          <cell r="H215" t="str">
            <v>-</v>
          </cell>
          <cell r="J215" t="b">
            <v>1</v>
          </cell>
          <cell r="K215" t="b">
            <v>1</v>
          </cell>
          <cell r="L215">
            <v>202</v>
          </cell>
          <cell r="M215">
            <v>7</v>
          </cell>
          <cell r="O215" t="str">
            <v>C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34.193548387096776</v>
          </cell>
          <cell r="AZ215">
            <v>34.193548387096776</v>
          </cell>
          <cell r="BA215">
            <v>34.193548387096776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 t="str">
            <v> </v>
          </cell>
          <cell r="BJ215">
            <v>34.193548387096776</v>
          </cell>
          <cell r="BK215" t="str"/>
          <cell r="BL215" t="str"/>
        </row>
        <row r="216">
          <cell r="E216" t="str">
            <v>|0200220810|25.40|0.00|1.400|0.0005874NBC</v>
          </cell>
          <cell r="F216">
            <v>0.82899999999999996</v>
          </cell>
          <cell r="H216" t="str">
            <v>-</v>
          </cell>
          <cell r="J216" t="b">
            <v>1</v>
          </cell>
          <cell r="K216" t="b">
            <v>1</v>
          </cell>
          <cell r="L216">
            <v>65</v>
          </cell>
          <cell r="M216">
            <v>3</v>
          </cell>
          <cell r="O216" t="str">
            <v>C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74.230769230769226</v>
          </cell>
          <cell r="AZ216">
            <v>78.384615384615387</v>
          </cell>
          <cell r="BA216">
            <v>78.230769230769226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 t="str">
            <v> </v>
          </cell>
          <cell r="BJ216">
            <v>74.230769230769226</v>
          </cell>
          <cell r="BK216" t="str"/>
          <cell r="BL216" t="str"/>
        </row>
        <row r="217">
          <cell r="E217" t="str">
            <v>|0200220810|25.40|0.00|1.400|0.0005892NBC</v>
          </cell>
          <cell r="F217">
            <v>0.82899999999999996</v>
          </cell>
          <cell r="H217" t="str">
            <v>-</v>
          </cell>
          <cell r="J217" t="b">
            <v>1</v>
          </cell>
          <cell r="K217" t="b">
            <v>1</v>
          </cell>
          <cell r="L217">
            <v>0</v>
          </cell>
          <cell r="M217">
            <v>0</v>
          </cell>
          <cell r="O217" t="str">
            <v>C</v>
          </cell>
          <cell r="P217" t="str"/>
          <cell r="Q217" t="str"/>
          <cell r="R217" t="str"/>
          <cell r="S217" t="str"/>
          <cell r="T217" t="str"/>
          <cell r="U217" t="str"/>
          <cell r="V217" t="str"/>
          <cell r="W217" t="str"/>
          <cell r="X217" t="str"/>
          <cell r="Y217" t="str"/>
          <cell r="Z217" t="str"/>
          <cell r="AA217" t="str"/>
          <cell r="AB217" t="str"/>
          <cell r="AC217" t="str"/>
          <cell r="AD217" t="str"/>
          <cell r="AE217" t="str"/>
          <cell r="AF217" t="str"/>
          <cell r="AG217" t="str"/>
          <cell r="AH217" t="str"/>
          <cell r="AI217" t="str"/>
          <cell r="AJ217" t="str"/>
          <cell r="AK217" t="str"/>
          <cell r="AL217" t="str"/>
          <cell r="AM217" t="str"/>
          <cell r="AN217" t="str"/>
          <cell r="AO217" t="str"/>
          <cell r="AP217" t="str"/>
          <cell r="AQ217" t="str"/>
          <cell r="AR217" t="str"/>
          <cell r="AS217" t="str"/>
          <cell r="AT217" t="str"/>
          <cell r="AU217" t="str"/>
          <cell r="AV217" t="str"/>
          <cell r="AW217" t="str"/>
          <cell r="AX217" t="str"/>
          <cell r="AY217" t="str"/>
          <cell r="AZ217" t="str"/>
          <cell r="BA217" t="str"/>
          <cell r="BB217" t="str"/>
          <cell r="BC217" t="str"/>
          <cell r="BD217" t="str"/>
          <cell r="BE217" t="str"/>
          <cell r="BF217" t="str"/>
          <cell r="BG217" t="str"/>
          <cell r="BH217" t="str"/>
          <cell r="BI217" t="str">
            <v> </v>
          </cell>
          <cell r="BJ217">
            <v>0</v>
          </cell>
          <cell r="BK217" t="str"/>
          <cell r="BL217" t="str"/>
        </row>
        <row r="218">
          <cell r="E218" t="str">
            <v>|0200220810|25.40|0.00|1.400|0.0005892NBC</v>
          </cell>
          <cell r="F218">
            <v>0.82899999999999996</v>
          </cell>
          <cell r="H218" t="str">
            <v>-</v>
          </cell>
          <cell r="J218" t="b">
            <v>1</v>
          </cell>
          <cell r="K218" t="b">
            <v>1</v>
          </cell>
          <cell r="L218">
            <v>316</v>
          </cell>
          <cell r="M218">
            <v>16</v>
          </cell>
          <cell r="O218" t="str">
            <v>C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54.5</v>
          </cell>
          <cell r="AZ218">
            <v>54.5</v>
          </cell>
          <cell r="BA218">
            <v>54.5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 t="str">
            <v> </v>
          </cell>
          <cell r="BJ218">
            <v>54.5</v>
          </cell>
          <cell r="BK218" t="str"/>
          <cell r="BL218" t="str"/>
        </row>
        <row r="219">
          <cell r="E219" t="str">
            <v>|0200220810|25.40|0.00|1.400|0.0005955NBC</v>
          </cell>
          <cell r="F219">
            <v>0.82899999999999996</v>
          </cell>
          <cell r="H219" t="str">
            <v>-</v>
          </cell>
          <cell r="J219" t="b">
            <v>1</v>
          </cell>
          <cell r="K219" t="b">
            <v>1</v>
          </cell>
          <cell r="L219">
            <v>1172</v>
          </cell>
          <cell r="M219">
            <v>84</v>
          </cell>
          <cell r="O219" t="str">
            <v>C</v>
          </cell>
          <cell r="P219">
            <v>10.714285714285714</v>
          </cell>
          <cell r="Q219">
            <v>0</v>
          </cell>
          <cell r="R219">
            <v>0</v>
          </cell>
          <cell r="S219">
            <v>7.1428571428571432</v>
          </cell>
          <cell r="T219">
            <v>0</v>
          </cell>
          <cell r="U219">
            <v>7.1428571428571432</v>
          </cell>
          <cell r="V219">
            <v>0</v>
          </cell>
          <cell r="W219">
            <v>10.714285714285714</v>
          </cell>
          <cell r="X219">
            <v>0</v>
          </cell>
          <cell r="Y219">
            <v>0</v>
          </cell>
          <cell r="Z219">
            <v>7.1428571428571432</v>
          </cell>
          <cell r="AA219">
            <v>0</v>
          </cell>
          <cell r="AB219">
            <v>7.1428571428571432</v>
          </cell>
          <cell r="AC219">
            <v>0</v>
          </cell>
          <cell r="AD219">
            <v>7.1428571428571432</v>
          </cell>
          <cell r="AE219">
            <v>0</v>
          </cell>
          <cell r="AF219">
            <v>0</v>
          </cell>
          <cell r="AG219">
            <v>7.1428571428571432</v>
          </cell>
          <cell r="AH219">
            <v>0</v>
          </cell>
          <cell r="AI219">
            <v>7.1428571428571432</v>
          </cell>
          <cell r="AJ219">
            <v>0</v>
          </cell>
          <cell r="AK219">
            <v>7.1428571428571432</v>
          </cell>
          <cell r="AL219">
            <v>0</v>
          </cell>
          <cell r="AM219">
            <v>0</v>
          </cell>
          <cell r="AN219">
            <v>7.1428571428571432</v>
          </cell>
          <cell r="AO219">
            <v>0</v>
          </cell>
          <cell r="AP219">
            <v>7.1428571428571432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92.857142857142861</v>
          </cell>
          <cell r="AW219">
            <v>0</v>
          </cell>
          <cell r="AX219">
            <v>85.714285714285708</v>
          </cell>
          <cell r="AY219">
            <v>42.857142857142854</v>
          </cell>
          <cell r="AZ219">
            <v>39.285714285714285</v>
          </cell>
          <cell r="BA219">
            <v>57.142857142857146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 t="str">
            <v> </v>
          </cell>
          <cell r="BJ219">
            <v>135.71428571428572</v>
          </cell>
          <cell r="BK219" t="str"/>
          <cell r="BL219" t="str"/>
        </row>
        <row r="220">
          <cell r="E220" t="str">
            <v>|0200220810|25.40|0.00|1.400|0.0005791NBC</v>
          </cell>
          <cell r="F220">
            <v>0.82899999999999996</v>
          </cell>
          <cell r="H220" t="str">
            <v>-</v>
          </cell>
          <cell r="J220" t="b">
            <v>1</v>
          </cell>
          <cell r="K220" t="b">
            <v>1</v>
          </cell>
          <cell r="L220">
            <v>12</v>
          </cell>
          <cell r="M220">
            <v>1</v>
          </cell>
          <cell r="O220" t="str">
            <v>C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21.666666666666668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21.666666666666668</v>
          </cell>
          <cell r="AW220">
            <v>0</v>
          </cell>
          <cell r="AX220">
            <v>21.666666666666668</v>
          </cell>
          <cell r="AY220">
            <v>26.666666666666668</v>
          </cell>
          <cell r="AZ220">
            <v>16.666666666666668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 t="str">
            <v> </v>
          </cell>
          <cell r="BJ220">
            <v>48.333333333333336</v>
          </cell>
          <cell r="BK220" t="str"/>
          <cell r="BL220" t="str"/>
        </row>
        <row r="221">
          <cell r="E221" t="str">
            <v>|0200220810|25.40|0.00|1.400|0.0005487NBC</v>
          </cell>
          <cell r="F221">
            <v>0.82899999999999996</v>
          </cell>
          <cell r="H221" t="str">
            <v>-</v>
          </cell>
          <cell r="J221" t="b">
            <v>1</v>
          </cell>
          <cell r="K221" t="b">
            <v>1</v>
          </cell>
          <cell r="L221">
            <v>17</v>
          </cell>
          <cell r="M221">
            <v>17</v>
          </cell>
          <cell r="O221" t="str">
            <v>P/E</v>
          </cell>
          <cell r="P221" t="str"/>
          <cell r="Q221" t="str"/>
          <cell r="R221" t="str"/>
          <cell r="S221" t="str"/>
          <cell r="T221" t="str"/>
          <cell r="U221" t="str"/>
          <cell r="V221" t="str"/>
          <cell r="W221" t="str"/>
          <cell r="X221" t="str"/>
          <cell r="Y221" t="str"/>
          <cell r="Z221" t="str"/>
          <cell r="AA221" t="str"/>
          <cell r="AB221" t="str"/>
          <cell r="AC221" t="str"/>
          <cell r="AD221" t="str"/>
          <cell r="AE221" t="str"/>
          <cell r="AF221" t="str"/>
          <cell r="AG221" t="str"/>
          <cell r="AH221" t="str"/>
          <cell r="AI221" t="str"/>
          <cell r="AJ221" t="str"/>
          <cell r="AK221" t="str"/>
          <cell r="AL221" t="str"/>
          <cell r="AM221" t="str"/>
          <cell r="AN221" t="str"/>
          <cell r="AO221" t="str"/>
          <cell r="AP221" t="str"/>
          <cell r="AQ221" t="str"/>
          <cell r="AR221" t="str"/>
          <cell r="AS221" t="str"/>
          <cell r="AT221" t="str"/>
          <cell r="AU221" t="str"/>
          <cell r="AV221" t="str"/>
          <cell r="AW221" t="str"/>
          <cell r="AX221" t="str"/>
          <cell r="AY221" t="str"/>
          <cell r="AZ221" t="str"/>
          <cell r="BA221" t="str"/>
          <cell r="BB221" t="str"/>
          <cell r="BC221" t="str"/>
          <cell r="BD221" t="str"/>
          <cell r="BE221" t="str"/>
          <cell r="BF221" t="str"/>
          <cell r="BG221" t="str"/>
          <cell r="BH221" t="str"/>
          <cell r="BI221" t="str">
            <v> </v>
          </cell>
          <cell r="BJ221">
            <v>0</v>
          </cell>
          <cell r="BK221" t="str"/>
          <cell r="BL221" t="str"/>
        </row>
        <row r="222">
          <cell r="E222" t="str">
            <v>|0200220810|25.40|0.00|1.400|0.0005652NBC</v>
          </cell>
          <cell r="F222">
            <v>0.82899999999999996</v>
          </cell>
          <cell r="H222" t="str">
            <v>-</v>
          </cell>
          <cell r="J222" t="b">
            <v>1</v>
          </cell>
          <cell r="K222" t="b">
            <v>1</v>
          </cell>
          <cell r="L222">
            <v>93</v>
          </cell>
          <cell r="M222">
            <v>93</v>
          </cell>
          <cell r="O222" t="str">
            <v>P/E</v>
          </cell>
          <cell r="P222" t="str"/>
          <cell r="Q222" t="str"/>
          <cell r="R222" t="str"/>
          <cell r="S222" t="str"/>
          <cell r="T222" t="str"/>
          <cell r="U222" t="str"/>
          <cell r="V222" t="str"/>
          <cell r="W222" t="str"/>
          <cell r="X222" t="str"/>
          <cell r="Y222" t="str"/>
          <cell r="Z222" t="str"/>
          <cell r="AA222" t="str"/>
          <cell r="AB222" t="str"/>
          <cell r="AC222" t="str"/>
          <cell r="AD222" t="str"/>
          <cell r="AE222" t="str"/>
          <cell r="AF222" t="str"/>
          <cell r="AG222" t="str"/>
          <cell r="AH222" t="str"/>
          <cell r="AI222" t="str"/>
          <cell r="AJ222" t="str"/>
          <cell r="AK222" t="str"/>
          <cell r="AL222" t="str"/>
          <cell r="AM222" t="str"/>
          <cell r="AN222" t="str"/>
          <cell r="AO222" t="str"/>
          <cell r="AP222" t="str"/>
          <cell r="AQ222" t="str"/>
          <cell r="AR222" t="str"/>
          <cell r="AS222" t="str"/>
          <cell r="AT222" t="str"/>
          <cell r="AU222" t="str"/>
          <cell r="AV222" t="str"/>
          <cell r="AW222" t="str"/>
          <cell r="AX222" t="str"/>
          <cell r="AY222" t="str"/>
          <cell r="AZ222" t="str"/>
          <cell r="BA222" t="str"/>
          <cell r="BB222" t="str"/>
          <cell r="BC222" t="str"/>
          <cell r="BD222" t="str"/>
          <cell r="BE222" t="str"/>
          <cell r="BF222" t="str"/>
          <cell r="BG222" t="str"/>
          <cell r="BH222" t="str"/>
          <cell r="BI222" t="str">
            <v> </v>
          </cell>
          <cell r="BJ222">
            <v>0</v>
          </cell>
          <cell r="BK222" t="str"/>
          <cell r="BL222" t="str"/>
        </row>
        <row r="223">
          <cell r="E223" t="str">
            <v>|0200220810|25.40|0.00|1.400|0.0005747NBC</v>
          </cell>
          <cell r="F223">
            <v>0.82899999999999996</v>
          </cell>
          <cell r="H223" t="str">
            <v>-</v>
          </cell>
          <cell r="J223" t="b">
            <v>1</v>
          </cell>
          <cell r="K223" t="b">
            <v>1</v>
          </cell>
          <cell r="L223">
            <v>21</v>
          </cell>
          <cell r="M223">
            <v>21</v>
          </cell>
          <cell r="O223" t="str">
            <v>P/E</v>
          </cell>
          <cell r="P223" t="str"/>
          <cell r="Q223" t="str"/>
          <cell r="R223" t="str"/>
          <cell r="S223" t="str"/>
          <cell r="T223" t="str"/>
          <cell r="U223" t="str"/>
          <cell r="V223" t="str"/>
          <cell r="W223" t="str"/>
          <cell r="X223" t="str"/>
          <cell r="Y223" t="str"/>
          <cell r="Z223" t="str"/>
          <cell r="AA223" t="str"/>
          <cell r="AB223" t="str"/>
          <cell r="AC223" t="str"/>
          <cell r="AD223" t="str"/>
          <cell r="AE223" t="str"/>
          <cell r="AF223" t="str"/>
          <cell r="AG223" t="str"/>
          <cell r="AH223" t="str"/>
          <cell r="AI223" t="str"/>
          <cell r="AJ223" t="str"/>
          <cell r="AK223" t="str"/>
          <cell r="AL223" t="str"/>
          <cell r="AM223" t="str"/>
          <cell r="AN223" t="str"/>
          <cell r="AO223" t="str"/>
          <cell r="AP223" t="str"/>
          <cell r="AQ223" t="str"/>
          <cell r="AR223" t="str"/>
          <cell r="AS223" t="str"/>
          <cell r="AT223" t="str"/>
          <cell r="AU223" t="str"/>
          <cell r="AV223" t="str"/>
          <cell r="AW223" t="str"/>
          <cell r="AX223" t="str"/>
          <cell r="AY223" t="str"/>
          <cell r="AZ223" t="str"/>
          <cell r="BA223" t="str"/>
          <cell r="BB223" t="str"/>
          <cell r="BC223" t="str"/>
          <cell r="BD223" t="str"/>
          <cell r="BE223" t="str"/>
          <cell r="BF223" t="str"/>
          <cell r="BG223" t="str"/>
          <cell r="BH223" t="str"/>
          <cell r="BI223" t="str">
            <v> </v>
          </cell>
          <cell r="BJ223">
            <v>0</v>
          </cell>
          <cell r="BK223" t="str"/>
          <cell r="BL223" t="str"/>
        </row>
        <row r="224">
          <cell r="E224" t="str">
            <v>|0200220810|25.40|0.00|1.400|0.0005791NBC</v>
          </cell>
          <cell r="F224">
            <v>0.82899999999999996</v>
          </cell>
          <cell r="H224" t="str">
            <v>-</v>
          </cell>
          <cell r="J224" t="b">
            <v>1</v>
          </cell>
          <cell r="K224" t="b">
            <v>1</v>
          </cell>
          <cell r="L224">
            <v>108</v>
          </cell>
          <cell r="M224">
            <v>108</v>
          </cell>
          <cell r="O224" t="str">
            <v>P/E</v>
          </cell>
          <cell r="P224" t="str"/>
          <cell r="Q224" t="str"/>
          <cell r="R224" t="str"/>
          <cell r="S224" t="str"/>
          <cell r="T224" t="str"/>
          <cell r="U224" t="str"/>
          <cell r="V224" t="str"/>
          <cell r="W224" t="str"/>
          <cell r="X224" t="str"/>
          <cell r="Y224" t="str"/>
          <cell r="Z224" t="str"/>
          <cell r="AA224" t="str"/>
          <cell r="AB224" t="str"/>
          <cell r="AC224" t="str"/>
          <cell r="AD224" t="str"/>
          <cell r="AE224" t="str"/>
          <cell r="AF224" t="str"/>
          <cell r="AG224" t="str"/>
          <cell r="AH224" t="str"/>
          <cell r="AI224" t="str"/>
          <cell r="AJ224" t="str"/>
          <cell r="AK224" t="str"/>
          <cell r="AL224" t="str"/>
          <cell r="AM224" t="str"/>
          <cell r="AN224" t="str"/>
          <cell r="AO224" t="str"/>
          <cell r="AP224" t="str"/>
          <cell r="AQ224" t="str"/>
          <cell r="AR224" t="str"/>
          <cell r="AS224" t="str"/>
          <cell r="AT224" t="str"/>
          <cell r="AU224" t="str"/>
          <cell r="AV224" t="str"/>
          <cell r="AW224" t="str"/>
          <cell r="AX224" t="str"/>
          <cell r="AY224" t="str"/>
          <cell r="AZ224" t="str"/>
          <cell r="BA224" t="str"/>
          <cell r="BB224" t="str"/>
          <cell r="BC224" t="str"/>
          <cell r="BD224" t="str"/>
          <cell r="BE224" t="str"/>
          <cell r="BF224" t="str"/>
          <cell r="BG224" t="str"/>
          <cell r="BH224" t="str"/>
          <cell r="BI224" t="str">
            <v> </v>
          </cell>
          <cell r="BJ224">
            <v>0</v>
          </cell>
          <cell r="BK224" t="str"/>
          <cell r="BL224" t="str"/>
        </row>
        <row r="225">
          <cell r="E225" t="str">
            <v>|0200220810|25.40|0.00|1.400|0.0005874NBC</v>
          </cell>
          <cell r="F225">
            <v>0.82899999999999996</v>
          </cell>
          <cell r="H225" t="str">
            <v>-</v>
          </cell>
          <cell r="J225" t="b">
            <v>1</v>
          </cell>
          <cell r="K225" t="b">
            <v>1</v>
          </cell>
          <cell r="L225">
            <v>66</v>
          </cell>
          <cell r="M225">
            <v>66</v>
          </cell>
          <cell r="O225" t="str">
            <v>P/E</v>
          </cell>
          <cell r="P225" t="str"/>
          <cell r="Q225" t="str"/>
          <cell r="R225" t="str"/>
          <cell r="S225" t="str"/>
          <cell r="T225" t="str"/>
          <cell r="U225" t="str"/>
          <cell r="V225" t="str"/>
          <cell r="W225" t="str"/>
          <cell r="X225" t="str"/>
          <cell r="Y225" t="str"/>
          <cell r="Z225" t="str"/>
          <cell r="AA225" t="str"/>
          <cell r="AB225" t="str"/>
          <cell r="AC225" t="str"/>
          <cell r="AD225" t="str"/>
          <cell r="AE225" t="str"/>
          <cell r="AF225" t="str"/>
          <cell r="AG225" t="str"/>
          <cell r="AH225" t="str"/>
          <cell r="AI225" t="str"/>
          <cell r="AJ225" t="str"/>
          <cell r="AK225" t="str"/>
          <cell r="AL225" t="str"/>
          <cell r="AM225" t="str"/>
          <cell r="AN225" t="str"/>
          <cell r="AO225" t="str"/>
          <cell r="AP225" t="str"/>
          <cell r="AQ225" t="str"/>
          <cell r="AR225" t="str"/>
          <cell r="AS225" t="str"/>
          <cell r="AT225" t="str"/>
          <cell r="AU225" t="str"/>
          <cell r="AV225" t="str"/>
          <cell r="AW225" t="str"/>
          <cell r="AX225" t="str"/>
          <cell r="AY225" t="str"/>
          <cell r="AZ225" t="str"/>
          <cell r="BA225" t="str"/>
          <cell r="BB225" t="str"/>
          <cell r="BC225" t="str"/>
          <cell r="BD225" t="str"/>
          <cell r="BE225" t="str"/>
          <cell r="BF225" t="str"/>
          <cell r="BG225" t="str"/>
          <cell r="BH225" t="str"/>
          <cell r="BI225" t="str">
            <v> </v>
          </cell>
          <cell r="BJ225">
            <v>0</v>
          </cell>
          <cell r="BK225" t="str"/>
          <cell r="BL225" t="str"/>
        </row>
        <row r="226">
          <cell r="E226" t="str">
            <v>|0200220810|25.40|0.00|1.400|0.0005892NBC</v>
          </cell>
          <cell r="F226">
            <v>0.82899999999999996</v>
          </cell>
          <cell r="H226" t="str">
            <v>-</v>
          </cell>
          <cell r="J226" t="b">
            <v>1</v>
          </cell>
          <cell r="K226" t="b">
            <v>1</v>
          </cell>
          <cell r="L226">
            <v>90</v>
          </cell>
          <cell r="M226">
            <v>90</v>
          </cell>
          <cell r="O226" t="str">
            <v>P/E</v>
          </cell>
          <cell r="P226" t="str"/>
          <cell r="Q226" t="str"/>
          <cell r="R226" t="str"/>
          <cell r="S226" t="str"/>
          <cell r="T226" t="str"/>
          <cell r="U226" t="str"/>
          <cell r="V226" t="str"/>
          <cell r="W226" t="str"/>
          <cell r="X226" t="str"/>
          <cell r="Y226" t="str"/>
          <cell r="Z226" t="str"/>
          <cell r="AA226" t="str"/>
          <cell r="AB226" t="str"/>
          <cell r="AC226" t="str"/>
          <cell r="AD226" t="str"/>
          <cell r="AE226" t="str"/>
          <cell r="AF226" t="str"/>
          <cell r="AG226" t="str"/>
          <cell r="AH226" t="str"/>
          <cell r="AI226" t="str"/>
          <cell r="AJ226" t="str"/>
          <cell r="AK226" t="str"/>
          <cell r="AL226" t="str"/>
          <cell r="AM226" t="str"/>
          <cell r="AN226" t="str"/>
          <cell r="AO226" t="str"/>
          <cell r="AP226" t="str"/>
          <cell r="AQ226" t="str"/>
          <cell r="AR226" t="str"/>
          <cell r="AS226" t="str"/>
          <cell r="AT226" t="str"/>
          <cell r="AU226" t="str"/>
          <cell r="AV226" t="str"/>
          <cell r="AW226" t="str"/>
          <cell r="AX226" t="str"/>
          <cell r="AY226" t="str"/>
          <cell r="AZ226" t="str"/>
          <cell r="BA226" t="str"/>
          <cell r="BB226" t="str"/>
          <cell r="BC226" t="str"/>
          <cell r="BD226" t="str"/>
          <cell r="BE226" t="str"/>
          <cell r="BF226" t="str"/>
          <cell r="BG226" t="str"/>
          <cell r="BH226" t="str"/>
          <cell r="BI226" t="str">
            <v> </v>
          </cell>
          <cell r="BJ226">
            <v>0</v>
          </cell>
          <cell r="BK226" t="str"/>
          <cell r="BL226" t="str"/>
        </row>
        <row r="227">
          <cell r="E227" t="str">
            <v>|0200220810|25.40|0.00|1.400|0.0005955NBC</v>
          </cell>
          <cell r="F227">
            <v>0.82899999999999996</v>
          </cell>
          <cell r="H227" t="str">
            <v>-</v>
          </cell>
          <cell r="J227" t="b">
            <v>1</v>
          </cell>
          <cell r="K227" t="b">
            <v>1</v>
          </cell>
          <cell r="L227">
            <v>148</v>
          </cell>
          <cell r="M227">
            <v>148</v>
          </cell>
          <cell r="O227" t="str">
            <v>P/E</v>
          </cell>
          <cell r="P227" t="str"/>
          <cell r="Q227" t="str"/>
          <cell r="R227" t="str"/>
          <cell r="S227" t="str"/>
          <cell r="T227" t="str"/>
          <cell r="U227" t="str"/>
          <cell r="V227" t="str"/>
          <cell r="W227" t="str"/>
          <cell r="X227" t="str"/>
          <cell r="Y227" t="str"/>
          <cell r="Z227" t="str"/>
          <cell r="AA227" t="str"/>
          <cell r="AB227" t="str"/>
          <cell r="AC227" t="str"/>
          <cell r="AD227" t="str"/>
          <cell r="AE227" t="str"/>
          <cell r="AF227" t="str"/>
          <cell r="AG227" t="str"/>
          <cell r="AH227" t="str"/>
          <cell r="AI227" t="str"/>
          <cell r="AJ227" t="str"/>
          <cell r="AK227" t="str"/>
          <cell r="AL227" t="str"/>
          <cell r="AM227" t="str"/>
          <cell r="AN227" t="str"/>
          <cell r="AO227" t="str"/>
          <cell r="AP227" t="str"/>
          <cell r="AQ227" t="str"/>
          <cell r="AR227" t="str"/>
          <cell r="AS227" t="str"/>
          <cell r="AT227" t="str"/>
          <cell r="AU227" t="str"/>
          <cell r="AV227" t="str"/>
          <cell r="AW227" t="str"/>
          <cell r="AX227" t="str"/>
          <cell r="AY227" t="str"/>
          <cell r="AZ227" t="str"/>
          <cell r="BA227" t="str"/>
          <cell r="BB227" t="str"/>
          <cell r="BC227" t="str"/>
          <cell r="BD227" t="str"/>
          <cell r="BE227" t="str"/>
          <cell r="BF227" t="str"/>
          <cell r="BG227" t="str"/>
          <cell r="BH227" t="str"/>
          <cell r="BI227" t="str">
            <v> </v>
          </cell>
          <cell r="BJ227">
            <v>0</v>
          </cell>
          <cell r="BK227" t="str"/>
          <cell r="BL227" t="str"/>
        </row>
        <row r="228">
          <cell r="E228" t="str">
            <v>|0200220810|25.40|0.00|1.400|0.0005652NBC</v>
          </cell>
          <cell r="F228">
            <v>0.82899999999999996</v>
          </cell>
          <cell r="H228" t="str">
            <v>-</v>
          </cell>
          <cell r="J228" t="b">
            <v>1</v>
          </cell>
          <cell r="K228" t="b">
            <v>1</v>
          </cell>
          <cell r="L228">
            <v>1299</v>
          </cell>
          <cell r="M228">
            <v>144</v>
          </cell>
          <cell r="O228" t="str">
            <v>C</v>
          </cell>
          <cell r="P228">
            <v>22.222222222222221</v>
          </cell>
          <cell r="Q228">
            <v>0</v>
          </cell>
          <cell r="R228">
            <v>0</v>
          </cell>
          <cell r="S228">
            <v>22.222222222222221</v>
          </cell>
          <cell r="T228">
            <v>0</v>
          </cell>
          <cell r="U228">
            <v>0</v>
          </cell>
          <cell r="V228">
            <v>0</v>
          </cell>
          <cell r="W228">
            <v>22.222222222222221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22.222222222222221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22.222222222222221</v>
          </cell>
          <cell r="AH228">
            <v>0</v>
          </cell>
          <cell r="AI228">
            <v>0</v>
          </cell>
          <cell r="AJ228">
            <v>0</v>
          </cell>
          <cell r="AK228">
            <v>22.222222222222221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22.222222222222221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155.55555555555554</v>
          </cell>
          <cell r="AW228">
            <v>0</v>
          </cell>
          <cell r="AX228">
            <v>133.33333333333334</v>
          </cell>
          <cell r="AY228">
            <v>44.444444444444443</v>
          </cell>
          <cell r="AZ228">
            <v>66.666666666666671</v>
          </cell>
          <cell r="BA228">
            <v>88.888888888888886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 t="str">
            <v> </v>
          </cell>
          <cell r="BJ228">
            <v>200</v>
          </cell>
          <cell r="BK228" t="str"/>
          <cell r="BL228" t="str"/>
        </row>
        <row r="229">
          <cell r="E229" t="str">
            <v>|0200220810|25.40|0.00|1.600|0.0005763NBC</v>
          </cell>
          <cell r="F229">
            <v>0.93899999999999995</v>
          </cell>
          <cell r="H229" t="str">
            <v>-</v>
          </cell>
          <cell r="J229" t="b">
            <v>1</v>
          </cell>
          <cell r="K229" t="b">
            <v>1</v>
          </cell>
          <cell r="L229">
            <v>16</v>
          </cell>
          <cell r="M229">
            <v>1</v>
          </cell>
          <cell r="O229" t="str">
            <v>C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30.90909090909091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30.90909090909091</v>
          </cell>
          <cell r="AW229">
            <v>0</v>
          </cell>
          <cell r="AX229">
            <v>23.636363636363637</v>
          </cell>
          <cell r="AY229">
            <v>27.272727272727273</v>
          </cell>
          <cell r="AZ229">
            <v>20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 t="str">
            <v> </v>
          </cell>
          <cell r="BJ229">
            <v>58.181818181818187</v>
          </cell>
          <cell r="BK229" t="str"/>
          <cell r="BL229" t="str"/>
        </row>
        <row r="230">
          <cell r="E230" t="str">
            <v>|0200220810|25.40|0.00|1.600|0.0005763NBC</v>
          </cell>
          <cell r="F230">
            <v>0.93899999999999995</v>
          </cell>
          <cell r="H230" t="str">
            <v>-</v>
          </cell>
          <cell r="J230" t="b">
            <v>1</v>
          </cell>
          <cell r="K230" t="b">
            <v>1</v>
          </cell>
          <cell r="L230">
            <v>7</v>
          </cell>
          <cell r="M230">
            <v>1</v>
          </cell>
          <cell r="O230" t="str">
            <v>C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11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11</v>
          </cell>
          <cell r="AW230">
            <v>0</v>
          </cell>
          <cell r="AX230">
            <v>12</v>
          </cell>
          <cell r="AY230">
            <v>10</v>
          </cell>
          <cell r="AZ230">
            <v>6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 t="str">
            <v> </v>
          </cell>
          <cell r="BJ230">
            <v>21</v>
          </cell>
          <cell r="BK230" t="str"/>
          <cell r="BL230" t="str"/>
        </row>
        <row r="231">
          <cell r="E231" t="str">
            <v>|0200220810|25.40|0.00|1.600|0.0005763NBC</v>
          </cell>
          <cell r="F231">
            <v>0.93899999999999995</v>
          </cell>
          <cell r="H231" t="str">
            <v>-</v>
          </cell>
          <cell r="J231" t="b">
            <v>1</v>
          </cell>
          <cell r="K231" t="b">
            <v>1</v>
          </cell>
          <cell r="L231">
            <v>12</v>
          </cell>
          <cell r="M231">
            <v>12</v>
          </cell>
          <cell r="O231" t="str">
            <v>P/E</v>
          </cell>
          <cell r="P231" t="str"/>
          <cell r="Q231" t="str"/>
          <cell r="R231" t="str"/>
          <cell r="S231" t="str"/>
          <cell r="T231" t="str"/>
          <cell r="U231" t="str"/>
          <cell r="V231" t="str"/>
          <cell r="W231" t="str"/>
          <cell r="X231" t="str"/>
          <cell r="Y231" t="str"/>
          <cell r="Z231" t="str"/>
          <cell r="AA231" t="str"/>
          <cell r="AB231" t="str"/>
          <cell r="AC231" t="str"/>
          <cell r="AD231" t="str"/>
          <cell r="AE231" t="str"/>
          <cell r="AF231" t="str"/>
          <cell r="AG231" t="str"/>
          <cell r="AH231" t="str"/>
          <cell r="AI231" t="str"/>
          <cell r="AJ231" t="str"/>
          <cell r="AK231" t="str"/>
          <cell r="AL231" t="str"/>
          <cell r="AM231" t="str"/>
          <cell r="AN231" t="str"/>
          <cell r="AO231" t="str"/>
          <cell r="AP231" t="str"/>
          <cell r="AQ231" t="str"/>
          <cell r="AR231" t="str"/>
          <cell r="AS231" t="str"/>
          <cell r="AT231" t="str"/>
          <cell r="AU231" t="str"/>
          <cell r="AV231" t="str"/>
          <cell r="AW231" t="str"/>
          <cell r="AX231" t="str"/>
          <cell r="AY231" t="str"/>
          <cell r="AZ231" t="str"/>
          <cell r="BA231" t="str"/>
          <cell r="BB231" t="str"/>
          <cell r="BC231" t="str"/>
          <cell r="BD231" t="str"/>
          <cell r="BE231" t="str"/>
          <cell r="BF231" t="str"/>
          <cell r="BG231" t="str"/>
          <cell r="BH231" t="str"/>
          <cell r="BI231" t="str">
            <v> </v>
          </cell>
          <cell r="BJ231">
            <v>0</v>
          </cell>
          <cell r="BK231" t="str"/>
          <cell r="BL231" t="str"/>
        </row>
        <row r="232">
          <cell r="E232" t="str">
            <v>|0200220810|25.40|0.00|1.600|0.0006009NBC</v>
          </cell>
          <cell r="F232">
            <v>0.93899999999999995</v>
          </cell>
          <cell r="H232" t="str">
            <v>-</v>
          </cell>
          <cell r="J232" t="b">
            <v>1</v>
          </cell>
          <cell r="K232" t="b">
            <v>1</v>
          </cell>
          <cell r="L232">
            <v>19</v>
          </cell>
          <cell r="M232">
            <v>2</v>
          </cell>
          <cell r="O232" t="str">
            <v>C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114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114</v>
          </cell>
          <cell r="AW232">
            <v>0</v>
          </cell>
          <cell r="AX232">
            <v>400</v>
          </cell>
          <cell r="AY232">
            <v>120</v>
          </cell>
          <cell r="AZ232">
            <v>104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 t="str">
            <v> </v>
          </cell>
          <cell r="BJ232">
            <v>234</v>
          </cell>
          <cell r="BK232" t="str"/>
          <cell r="BL232" t="str"/>
        </row>
        <row r="233">
          <cell r="E233" t="str">
            <v>|0200220810|25.40|0.00|1.600|0.0006009NBC</v>
          </cell>
          <cell r="F233">
            <v>0.93899999999999995</v>
          </cell>
          <cell r="H233" t="str">
            <v>-</v>
          </cell>
          <cell r="J233" t="b">
            <v>1</v>
          </cell>
          <cell r="K233" t="b">
            <v>1</v>
          </cell>
          <cell r="L233">
            <v>708</v>
          </cell>
          <cell r="M233">
            <v>708</v>
          </cell>
          <cell r="O233" t="str">
            <v>P/E</v>
          </cell>
          <cell r="P233" t="str"/>
          <cell r="Q233" t="str"/>
          <cell r="R233" t="str"/>
          <cell r="S233" t="str"/>
          <cell r="T233" t="str"/>
          <cell r="U233" t="str"/>
          <cell r="V233" t="str"/>
          <cell r="W233" t="str"/>
          <cell r="X233" t="str"/>
          <cell r="Y233" t="str"/>
          <cell r="Z233" t="str"/>
          <cell r="AA233" t="str"/>
          <cell r="AB233" t="str"/>
          <cell r="AC233" t="str"/>
          <cell r="AD233" t="str"/>
          <cell r="AE233" t="str"/>
          <cell r="AF233" t="str"/>
          <cell r="AG233" t="str"/>
          <cell r="AH233" t="str"/>
          <cell r="AI233" t="str"/>
          <cell r="AJ233" t="str"/>
          <cell r="AK233" t="str"/>
          <cell r="AL233" t="str"/>
          <cell r="AM233" t="str"/>
          <cell r="AN233" t="str"/>
          <cell r="AO233" t="str"/>
          <cell r="AP233" t="str"/>
          <cell r="AQ233" t="str"/>
          <cell r="AR233" t="str"/>
          <cell r="AS233" t="str"/>
          <cell r="AT233" t="str"/>
          <cell r="AU233" t="str"/>
          <cell r="AV233" t="str"/>
          <cell r="AW233" t="str"/>
          <cell r="AX233" t="str"/>
          <cell r="AY233" t="str"/>
          <cell r="AZ233" t="str"/>
          <cell r="BA233" t="str"/>
          <cell r="BB233" t="str"/>
          <cell r="BC233" t="str"/>
          <cell r="BD233" t="str"/>
          <cell r="BE233" t="str"/>
          <cell r="BF233" t="str"/>
          <cell r="BG233" t="str"/>
          <cell r="BH233" t="str"/>
          <cell r="BI233" t="str">
            <v> </v>
          </cell>
          <cell r="BJ233">
            <v>0</v>
          </cell>
          <cell r="BK233" t="str"/>
          <cell r="BL233" t="str"/>
        </row>
        <row r="234">
          <cell r="E234" t="str">
            <v>|0200220810|25.40|0.00|1.600|0.0006009NBC</v>
          </cell>
          <cell r="F234">
            <v>0.93899999999999995</v>
          </cell>
          <cell r="H234" t="str">
            <v>-</v>
          </cell>
          <cell r="J234" t="b">
            <v>1</v>
          </cell>
          <cell r="K234" t="b">
            <v>1</v>
          </cell>
          <cell r="L234">
            <v>0</v>
          </cell>
          <cell r="M234">
            <v>0</v>
          </cell>
          <cell r="O234" t="str">
            <v>C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31.25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31.25</v>
          </cell>
          <cell r="AW234">
            <v>0</v>
          </cell>
          <cell r="AX234">
            <v>30</v>
          </cell>
          <cell r="AY234">
            <v>37.5</v>
          </cell>
          <cell r="AZ234">
            <v>27.5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 t="str">
            <v> </v>
          </cell>
          <cell r="BJ234">
            <v>68.75</v>
          </cell>
          <cell r="BK234" t="str"/>
          <cell r="BL234" t="str"/>
        </row>
        <row r="235">
          <cell r="E235" t="str">
            <v>|0200230841|25.40|0.00|1.000|0.0005934NBC</v>
          </cell>
          <cell r="F235">
            <v>0.60199999999999998</v>
          </cell>
          <cell r="H235" t="str">
            <v>-</v>
          </cell>
          <cell r="J235" t="b">
            <v>1</v>
          </cell>
          <cell r="K235" t="b">
            <v>1</v>
          </cell>
          <cell r="L235">
            <v>2550</v>
          </cell>
          <cell r="M235">
            <v>182</v>
          </cell>
          <cell r="O235" t="str">
            <v>C</v>
          </cell>
          <cell r="P235">
            <v>17.857142857142858</v>
          </cell>
          <cell r="Q235">
            <v>0</v>
          </cell>
          <cell r="R235">
            <v>0</v>
          </cell>
          <cell r="S235">
            <v>17.857142857142858</v>
          </cell>
          <cell r="T235">
            <v>0</v>
          </cell>
          <cell r="U235">
            <v>14.285714285714286</v>
          </cell>
          <cell r="V235">
            <v>0</v>
          </cell>
          <cell r="W235">
            <v>14.285714285714286</v>
          </cell>
          <cell r="X235">
            <v>0</v>
          </cell>
          <cell r="Y235">
            <v>0</v>
          </cell>
          <cell r="Z235">
            <v>17.857142857142858</v>
          </cell>
          <cell r="AA235">
            <v>0</v>
          </cell>
          <cell r="AB235">
            <v>14.285714285714286</v>
          </cell>
          <cell r="AC235">
            <v>0</v>
          </cell>
          <cell r="AD235">
            <v>14.285714285714286</v>
          </cell>
          <cell r="AE235">
            <v>0</v>
          </cell>
          <cell r="AF235">
            <v>0</v>
          </cell>
          <cell r="AG235">
            <v>14.285714285714286</v>
          </cell>
          <cell r="AH235">
            <v>0</v>
          </cell>
          <cell r="AI235">
            <v>14.285714285714286</v>
          </cell>
          <cell r="AJ235">
            <v>0</v>
          </cell>
          <cell r="AK235">
            <v>14.285714285714286</v>
          </cell>
          <cell r="AL235">
            <v>0</v>
          </cell>
          <cell r="AM235">
            <v>0</v>
          </cell>
          <cell r="AN235">
            <v>14.285714285714286</v>
          </cell>
          <cell r="AO235">
            <v>0</v>
          </cell>
          <cell r="AP235">
            <v>14.285714285714286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182.14285714285714</v>
          </cell>
          <cell r="AW235">
            <v>0</v>
          </cell>
          <cell r="AX235">
            <v>175</v>
          </cell>
          <cell r="AY235">
            <v>82.142857142857139</v>
          </cell>
          <cell r="AZ235">
            <v>78.571428571428569</v>
          </cell>
          <cell r="BA235">
            <v>121.42857142857143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 t="str">
            <v> </v>
          </cell>
          <cell r="BJ235">
            <v>264.28571428571428</v>
          </cell>
          <cell r="BK235" t="str"/>
          <cell r="BL235" t="str"/>
        </row>
        <row r="236">
          <cell r="E236" t="str">
            <v>|0200230841|25.40|0.00|1.000|0.0005934NBC</v>
          </cell>
          <cell r="F236">
            <v>0.60199999999999998</v>
          </cell>
          <cell r="H236" t="str">
            <v>-</v>
          </cell>
          <cell r="J236" t="b">
            <v>1</v>
          </cell>
          <cell r="K236" t="b">
            <v>1</v>
          </cell>
          <cell r="L236">
            <v>1950</v>
          </cell>
          <cell r="M236">
            <v>139</v>
          </cell>
          <cell r="O236" t="str">
            <v>C</v>
          </cell>
          <cell r="P236">
            <v>14.285714285714286</v>
          </cell>
          <cell r="Q236">
            <v>0</v>
          </cell>
          <cell r="R236">
            <v>0</v>
          </cell>
          <cell r="S236">
            <v>10.714285714285714</v>
          </cell>
          <cell r="T236">
            <v>0</v>
          </cell>
          <cell r="U236">
            <v>10.714285714285714</v>
          </cell>
          <cell r="V236">
            <v>0</v>
          </cell>
          <cell r="W236">
            <v>10.714285714285714</v>
          </cell>
          <cell r="X236">
            <v>0</v>
          </cell>
          <cell r="Y236">
            <v>0</v>
          </cell>
          <cell r="Z236">
            <v>10.714285714285714</v>
          </cell>
          <cell r="AA236">
            <v>0</v>
          </cell>
          <cell r="AB236">
            <v>10.714285714285714</v>
          </cell>
          <cell r="AC236">
            <v>0</v>
          </cell>
          <cell r="AD236">
            <v>10.714285714285714</v>
          </cell>
          <cell r="AE236">
            <v>0</v>
          </cell>
          <cell r="AF236">
            <v>0</v>
          </cell>
          <cell r="AG236">
            <v>10.714285714285714</v>
          </cell>
          <cell r="AH236">
            <v>0</v>
          </cell>
          <cell r="AI236">
            <v>10.714285714285714</v>
          </cell>
          <cell r="AJ236">
            <v>0</v>
          </cell>
          <cell r="AK236">
            <v>10.714285714285714</v>
          </cell>
          <cell r="AL236">
            <v>0</v>
          </cell>
          <cell r="AM236">
            <v>0</v>
          </cell>
          <cell r="AN236">
            <v>10.714285714285714</v>
          </cell>
          <cell r="AO236">
            <v>0</v>
          </cell>
          <cell r="AP236">
            <v>7.1428571428571432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128.57142857142858</v>
          </cell>
          <cell r="AW236">
            <v>0</v>
          </cell>
          <cell r="AX236">
            <v>132.14285714285714</v>
          </cell>
          <cell r="AY236">
            <v>57.142857142857146</v>
          </cell>
          <cell r="AZ236">
            <v>50</v>
          </cell>
          <cell r="BA236">
            <v>82.142857142857139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 t="str">
            <v> </v>
          </cell>
          <cell r="BJ236">
            <v>185.71428571428572</v>
          </cell>
          <cell r="BK236" t="str"/>
          <cell r="BL236" t="str"/>
        </row>
        <row r="237">
          <cell r="E237" t="str">
            <v>|0200230841|25.40|0.00|1.000|0.0005934NBC</v>
          </cell>
          <cell r="F237">
            <v>0.60199999999999998</v>
          </cell>
          <cell r="H237" t="str">
            <v>-</v>
          </cell>
          <cell r="J237" t="b">
            <v>1</v>
          </cell>
          <cell r="K237" t="b">
            <v>1</v>
          </cell>
          <cell r="L237">
            <v>152</v>
          </cell>
          <cell r="M237">
            <v>152</v>
          </cell>
          <cell r="O237" t="str">
            <v>P/E</v>
          </cell>
          <cell r="P237" t="str"/>
          <cell r="Q237" t="str"/>
          <cell r="R237" t="str"/>
          <cell r="S237" t="str"/>
          <cell r="T237" t="str"/>
          <cell r="U237" t="str"/>
          <cell r="V237" t="str"/>
          <cell r="W237" t="str"/>
          <cell r="X237" t="str"/>
          <cell r="Y237" t="str"/>
          <cell r="Z237" t="str"/>
          <cell r="AA237" t="str"/>
          <cell r="AB237" t="str"/>
          <cell r="AC237" t="str"/>
          <cell r="AD237" t="str"/>
          <cell r="AE237" t="str"/>
          <cell r="AF237" t="str"/>
          <cell r="AG237" t="str"/>
          <cell r="AH237" t="str"/>
          <cell r="AI237" t="str"/>
          <cell r="AJ237" t="str"/>
          <cell r="AK237" t="str"/>
          <cell r="AL237" t="str"/>
          <cell r="AM237" t="str"/>
          <cell r="AN237" t="str"/>
          <cell r="AO237" t="str"/>
          <cell r="AP237" t="str"/>
          <cell r="AQ237" t="str"/>
          <cell r="AR237" t="str"/>
          <cell r="AS237" t="str"/>
          <cell r="AT237" t="str"/>
          <cell r="AU237" t="str"/>
          <cell r="AV237" t="str"/>
          <cell r="AW237" t="str"/>
          <cell r="AX237" t="str"/>
          <cell r="AY237" t="str"/>
          <cell r="AZ237" t="str"/>
          <cell r="BA237" t="str"/>
          <cell r="BB237" t="str"/>
          <cell r="BC237" t="str"/>
          <cell r="BD237" t="str"/>
          <cell r="BE237" t="str"/>
          <cell r="BF237" t="str"/>
          <cell r="BG237" t="str"/>
          <cell r="BH237" t="str"/>
          <cell r="BI237" t="str">
            <v> </v>
          </cell>
          <cell r="BJ237">
            <v>0</v>
          </cell>
          <cell r="BK237" t="str"/>
          <cell r="BL237" t="str"/>
        </row>
        <row r="238">
          <cell r="E238" t="str">
            <v>|0200220810|25.40|0.00|2.600|0.0006115IBC</v>
          </cell>
          <cell r="F238">
            <v>1.462</v>
          </cell>
          <cell r="H238" t="str">
            <v>-</v>
          </cell>
          <cell r="J238" t="b">
            <v>1</v>
          </cell>
          <cell r="K238" t="b">
            <v>1</v>
          </cell>
          <cell r="L238">
            <v>47</v>
          </cell>
          <cell r="M238">
            <v>8</v>
          </cell>
          <cell r="O238" t="str">
            <v>C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233.33333333333334</v>
          </cell>
          <cell r="AY238">
            <v>0</v>
          </cell>
          <cell r="AZ238">
            <v>233.33333333333334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 t="str">
            <v> </v>
          </cell>
          <cell r="BJ238">
            <v>0</v>
          </cell>
          <cell r="BK238" t="str"/>
          <cell r="BL238" t="str"/>
        </row>
        <row r="239">
          <cell r="E239" t="str">
            <v>|0200220810|25.40|0.00|2.600|0.0006115IBC</v>
          </cell>
          <cell r="F239">
            <v>1.462</v>
          </cell>
          <cell r="H239" t="str">
            <v>-</v>
          </cell>
          <cell r="J239" t="b">
            <v>1</v>
          </cell>
          <cell r="K239" t="b">
            <v>1</v>
          </cell>
          <cell r="L239">
            <v>409</v>
          </cell>
          <cell r="M239">
            <v>409</v>
          </cell>
          <cell r="O239" t="str">
            <v>P/E</v>
          </cell>
          <cell r="P239" t="str"/>
          <cell r="Q239" t="str"/>
          <cell r="R239" t="str"/>
          <cell r="S239" t="str"/>
          <cell r="T239" t="str"/>
          <cell r="U239" t="str"/>
          <cell r="V239" t="str"/>
          <cell r="W239" t="str"/>
          <cell r="X239" t="str"/>
          <cell r="Y239" t="str"/>
          <cell r="Z239" t="str"/>
          <cell r="AA239" t="str"/>
          <cell r="AB239" t="str"/>
          <cell r="AC239" t="str"/>
          <cell r="AD239" t="str"/>
          <cell r="AE239" t="str"/>
          <cell r="AF239" t="str"/>
          <cell r="AG239" t="str"/>
          <cell r="AH239" t="str"/>
          <cell r="AI239" t="str"/>
          <cell r="AJ239" t="str"/>
          <cell r="AK239" t="str"/>
          <cell r="AL239" t="str"/>
          <cell r="AM239" t="str"/>
          <cell r="AN239" t="str"/>
          <cell r="AO239" t="str"/>
          <cell r="AP239" t="str"/>
          <cell r="AQ239" t="str"/>
          <cell r="AR239" t="str"/>
          <cell r="AS239" t="str"/>
          <cell r="AT239" t="str"/>
          <cell r="AU239" t="str"/>
          <cell r="AV239" t="str"/>
          <cell r="AW239" t="str"/>
          <cell r="AX239" t="str"/>
          <cell r="AY239" t="str"/>
          <cell r="AZ239" t="str"/>
          <cell r="BA239" t="str"/>
          <cell r="BB239" t="str"/>
          <cell r="BC239" t="str"/>
          <cell r="BD239" t="str"/>
          <cell r="BE239" t="str"/>
          <cell r="BF239" t="str"/>
          <cell r="BG239" t="str"/>
          <cell r="BH239" t="str"/>
          <cell r="BI239" t="str">
            <v> </v>
          </cell>
          <cell r="BJ239">
            <v>0</v>
          </cell>
          <cell r="BK239" t="str"/>
          <cell r="BL239" t="str"/>
        </row>
        <row r="240">
          <cell r="E240" t="str">
            <v>|0200220810|25.40|0.00|2.000|0.0006372NBC</v>
          </cell>
          <cell r="F240">
            <v>1.1539999999999999</v>
          </cell>
          <cell r="H240" t="str">
            <v>-</v>
          </cell>
          <cell r="J240" t="b">
            <v>1</v>
          </cell>
          <cell r="K240" t="b">
            <v>1</v>
          </cell>
          <cell r="L240">
            <v>2954</v>
          </cell>
          <cell r="M240">
            <v>174</v>
          </cell>
          <cell r="O240" t="str">
            <v>C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103.23529411764706</v>
          </cell>
          <cell r="AY240">
            <v>202.35294117647058</v>
          </cell>
          <cell r="AZ240">
            <v>114</v>
          </cell>
          <cell r="BA240">
            <v>194.11764705882354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 t="str">
            <v> </v>
          </cell>
          <cell r="BJ240">
            <v>202.35294117647058</v>
          </cell>
          <cell r="BK240" t="str"/>
          <cell r="BL240" t="str"/>
        </row>
        <row r="241">
          <cell r="E241" t="str">
            <v>|0200220810|25.40|0.00|2.000|0.0006372NBC</v>
          </cell>
          <cell r="F241">
            <v>1.1539999999999999</v>
          </cell>
          <cell r="H241" t="str">
            <v>-</v>
          </cell>
          <cell r="J241" t="b">
            <v>1</v>
          </cell>
          <cell r="K241" t="b">
            <v>1</v>
          </cell>
          <cell r="L241">
            <v>182</v>
          </cell>
          <cell r="M241">
            <v>182</v>
          </cell>
          <cell r="O241" t="str">
            <v>P/E</v>
          </cell>
          <cell r="P241" t="str"/>
          <cell r="Q241" t="str"/>
          <cell r="R241" t="str"/>
          <cell r="S241" t="str"/>
          <cell r="T241" t="str"/>
          <cell r="U241" t="str"/>
          <cell r="V241" t="str"/>
          <cell r="W241" t="str"/>
          <cell r="X241" t="str"/>
          <cell r="Y241" t="str"/>
          <cell r="Z241" t="str"/>
          <cell r="AA241" t="str"/>
          <cell r="AB241" t="str"/>
          <cell r="AC241" t="str"/>
          <cell r="AD241" t="str"/>
          <cell r="AE241" t="str"/>
          <cell r="AF241" t="str"/>
          <cell r="AG241" t="str"/>
          <cell r="AH241" t="str"/>
          <cell r="AI241" t="str"/>
          <cell r="AJ241" t="str"/>
          <cell r="AK241" t="str"/>
          <cell r="AL241" t="str"/>
          <cell r="AM241" t="str"/>
          <cell r="AN241" t="str"/>
          <cell r="AO241" t="str"/>
          <cell r="AP241" t="str"/>
          <cell r="AQ241" t="str"/>
          <cell r="AR241" t="str"/>
          <cell r="AS241" t="str"/>
          <cell r="AT241" t="str"/>
          <cell r="AU241" t="str"/>
          <cell r="AV241" t="str"/>
          <cell r="AW241" t="str"/>
          <cell r="AX241" t="str"/>
          <cell r="AY241" t="str"/>
          <cell r="AZ241" t="str"/>
          <cell r="BA241" t="str"/>
          <cell r="BB241" t="str"/>
          <cell r="BC241" t="str"/>
          <cell r="BD241" t="str"/>
          <cell r="BE241" t="str"/>
          <cell r="BF241" t="str"/>
          <cell r="BG241" t="str"/>
          <cell r="BH241" t="str"/>
          <cell r="BI241" t="str">
            <v> </v>
          </cell>
          <cell r="BJ241">
            <v>0</v>
          </cell>
          <cell r="BK241" t="str"/>
          <cell r="BL241" t="str"/>
        </row>
        <row r="242">
          <cell r="E242" t="str">
            <v>|0200230841|28.60|0.00|1.200|0.0005253NBC</v>
          </cell>
          <cell r="F242">
            <v>0.81100000000000005</v>
          </cell>
          <cell r="H242" t="str">
            <v>-</v>
          </cell>
          <cell r="J242" t="b">
            <v>1</v>
          </cell>
          <cell r="K242" t="b">
            <v>1</v>
          </cell>
          <cell r="L242">
            <v>12</v>
          </cell>
          <cell r="M242">
            <v>3</v>
          </cell>
          <cell r="O242" t="str">
            <v>C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340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340</v>
          </cell>
          <cell r="AW242">
            <v>0</v>
          </cell>
          <cell r="AX242">
            <v>510</v>
          </cell>
          <cell r="AY242">
            <v>180</v>
          </cell>
          <cell r="AZ242">
            <v>135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 t="str">
            <v> </v>
          </cell>
          <cell r="BJ242">
            <v>520</v>
          </cell>
          <cell r="BK242" t="str"/>
          <cell r="BL242" t="str"/>
        </row>
        <row r="243">
          <cell r="E243" t="str">
            <v>|0200230841|28.60|0.00|1.200|0.0005784NBC</v>
          </cell>
          <cell r="F243">
            <v>0.81100000000000005</v>
          </cell>
          <cell r="H243" t="str">
            <v>-</v>
          </cell>
          <cell r="J243" t="b">
            <v>1</v>
          </cell>
          <cell r="K243" t="b">
            <v>1</v>
          </cell>
          <cell r="L243">
            <v>1622</v>
          </cell>
          <cell r="M243">
            <v>116</v>
          </cell>
          <cell r="O243" t="str">
            <v>C</v>
          </cell>
          <cell r="P243">
            <v>10.714285714285714</v>
          </cell>
          <cell r="Q243">
            <v>0</v>
          </cell>
          <cell r="R243">
            <v>0</v>
          </cell>
          <cell r="S243">
            <v>10.714285714285714</v>
          </cell>
          <cell r="T243">
            <v>0</v>
          </cell>
          <cell r="U243">
            <v>10.714285714285714</v>
          </cell>
          <cell r="V243">
            <v>0</v>
          </cell>
          <cell r="W243">
            <v>7.1428571428571432</v>
          </cell>
          <cell r="X243">
            <v>0</v>
          </cell>
          <cell r="Y243">
            <v>0</v>
          </cell>
          <cell r="Z243">
            <v>10.714285714285714</v>
          </cell>
          <cell r="AA243">
            <v>0</v>
          </cell>
          <cell r="AB243">
            <v>10.714285714285714</v>
          </cell>
          <cell r="AC243">
            <v>0</v>
          </cell>
          <cell r="AD243">
            <v>7.1428571428571432</v>
          </cell>
          <cell r="AE243">
            <v>0</v>
          </cell>
          <cell r="AF243">
            <v>0</v>
          </cell>
          <cell r="AG243">
            <v>10.714285714285714</v>
          </cell>
          <cell r="AH243">
            <v>0</v>
          </cell>
          <cell r="AI243">
            <v>10.714285714285714</v>
          </cell>
          <cell r="AJ243">
            <v>0</v>
          </cell>
          <cell r="AK243">
            <v>7.1428571428571432</v>
          </cell>
          <cell r="AL243">
            <v>0</v>
          </cell>
          <cell r="AM243">
            <v>0</v>
          </cell>
          <cell r="AN243">
            <v>7.1428571428571432</v>
          </cell>
          <cell r="AO243">
            <v>0</v>
          </cell>
          <cell r="AP243">
            <v>7.1428571428571432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110.71428571428571</v>
          </cell>
          <cell r="AW243">
            <v>0</v>
          </cell>
          <cell r="AX243">
            <v>142.85714285714286</v>
          </cell>
          <cell r="AY243">
            <v>53.571428571428569</v>
          </cell>
          <cell r="AZ243">
            <v>35.714285714285715</v>
          </cell>
          <cell r="BA243">
            <v>67.857142857142861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 t="str">
            <v> </v>
          </cell>
          <cell r="BJ243">
            <v>164.28571428571428</v>
          </cell>
          <cell r="BK243" t="str"/>
          <cell r="BL243" t="str"/>
        </row>
        <row r="244">
          <cell r="E244" t="str">
            <v>|0200230841|28.60|0.00|1.200|0.0005253NBC</v>
          </cell>
          <cell r="F244">
            <v>0.81100000000000005</v>
          </cell>
          <cell r="H244" t="str">
            <v>-</v>
          </cell>
          <cell r="J244" t="b">
            <v>1</v>
          </cell>
          <cell r="K244" t="b">
            <v>1</v>
          </cell>
          <cell r="L244">
            <v>843</v>
          </cell>
          <cell r="M244">
            <v>843</v>
          </cell>
          <cell r="O244" t="str">
            <v>P/E</v>
          </cell>
          <cell r="P244" t="str"/>
          <cell r="Q244" t="str"/>
          <cell r="R244" t="str"/>
          <cell r="S244" t="str"/>
          <cell r="T244" t="str"/>
          <cell r="U244" t="str"/>
          <cell r="V244" t="str"/>
          <cell r="W244" t="str"/>
          <cell r="X244" t="str"/>
          <cell r="Y244" t="str"/>
          <cell r="Z244" t="str"/>
          <cell r="AA244" t="str"/>
          <cell r="AB244" t="str"/>
          <cell r="AC244" t="str"/>
          <cell r="AD244" t="str"/>
          <cell r="AE244" t="str"/>
          <cell r="AF244" t="str"/>
          <cell r="AG244" t="str"/>
          <cell r="AH244" t="str"/>
          <cell r="AI244" t="str"/>
          <cell r="AJ244" t="str"/>
          <cell r="AK244" t="str"/>
          <cell r="AL244" t="str"/>
          <cell r="AM244" t="str"/>
          <cell r="AN244" t="str"/>
          <cell r="AO244" t="str"/>
          <cell r="AP244" t="str"/>
          <cell r="AQ244" t="str"/>
          <cell r="AR244" t="str"/>
          <cell r="AS244" t="str"/>
          <cell r="AT244" t="str"/>
          <cell r="AU244" t="str"/>
          <cell r="AV244" t="str"/>
          <cell r="AW244" t="str"/>
          <cell r="AX244" t="str"/>
          <cell r="AY244" t="str"/>
          <cell r="AZ244" t="str"/>
          <cell r="BA244" t="str"/>
          <cell r="BB244" t="str"/>
          <cell r="BC244" t="str"/>
          <cell r="BD244" t="str"/>
          <cell r="BE244" t="str"/>
          <cell r="BF244" t="str"/>
          <cell r="BG244" t="str"/>
          <cell r="BH244" t="str"/>
          <cell r="BI244" t="str">
            <v> </v>
          </cell>
          <cell r="BJ244">
            <v>0</v>
          </cell>
          <cell r="BK244" t="str"/>
          <cell r="BL244" t="str"/>
        </row>
        <row r="245">
          <cell r="E245" t="str">
            <v>|0200230841|28.60|0.00|1.200|0.0005634NBC</v>
          </cell>
          <cell r="F245">
            <v>0.81100000000000005</v>
          </cell>
          <cell r="H245" t="str">
            <v>-</v>
          </cell>
          <cell r="J245" t="b">
            <v>1</v>
          </cell>
          <cell r="K245" t="b">
            <v>1</v>
          </cell>
          <cell r="L245">
            <v>95</v>
          </cell>
          <cell r="M245">
            <v>95</v>
          </cell>
          <cell r="O245" t="str">
            <v>P/E</v>
          </cell>
          <cell r="P245" t="str"/>
          <cell r="Q245" t="str"/>
          <cell r="R245" t="str"/>
          <cell r="S245" t="str"/>
          <cell r="T245" t="str"/>
          <cell r="U245" t="str"/>
          <cell r="V245" t="str"/>
          <cell r="W245" t="str"/>
          <cell r="X245" t="str"/>
          <cell r="Y245" t="str"/>
          <cell r="Z245" t="str"/>
          <cell r="AA245" t="str"/>
          <cell r="AB245" t="str"/>
          <cell r="AC245" t="str"/>
          <cell r="AD245" t="str"/>
          <cell r="AE245" t="str"/>
          <cell r="AF245" t="str"/>
          <cell r="AG245" t="str"/>
          <cell r="AH245" t="str"/>
          <cell r="AI245" t="str"/>
          <cell r="AJ245" t="str"/>
          <cell r="AK245" t="str"/>
          <cell r="AL245" t="str"/>
          <cell r="AM245" t="str"/>
          <cell r="AN245" t="str"/>
          <cell r="AO245" t="str"/>
          <cell r="AP245" t="str"/>
          <cell r="AQ245" t="str"/>
          <cell r="AR245" t="str"/>
          <cell r="AS245" t="str"/>
          <cell r="AT245" t="str"/>
          <cell r="AU245" t="str"/>
          <cell r="AV245" t="str"/>
          <cell r="AW245" t="str"/>
          <cell r="AX245" t="str"/>
          <cell r="AY245" t="str"/>
          <cell r="AZ245" t="str"/>
          <cell r="BA245" t="str"/>
          <cell r="BB245" t="str"/>
          <cell r="BC245" t="str"/>
          <cell r="BD245" t="str"/>
          <cell r="BE245" t="str"/>
          <cell r="BF245" t="str"/>
          <cell r="BG245" t="str"/>
          <cell r="BH245" t="str"/>
          <cell r="BI245" t="str">
            <v> </v>
          </cell>
          <cell r="BJ245">
            <v>0</v>
          </cell>
          <cell r="BK245" t="str"/>
          <cell r="BL245" t="str"/>
        </row>
        <row r="246">
          <cell r="E246" t="str">
            <v>|0200230841|28.60|0.00|1.200|0.0005784NBC</v>
          </cell>
          <cell r="F246">
            <v>0.81100000000000005</v>
          </cell>
          <cell r="H246" t="str">
            <v>-</v>
          </cell>
          <cell r="J246" t="b">
            <v>1</v>
          </cell>
          <cell r="K246" t="b">
            <v>1</v>
          </cell>
          <cell r="L246">
            <v>63</v>
          </cell>
          <cell r="M246">
            <v>63</v>
          </cell>
          <cell r="O246" t="str">
            <v>P/E</v>
          </cell>
          <cell r="P246" t="str"/>
          <cell r="Q246" t="str"/>
          <cell r="R246" t="str"/>
          <cell r="S246" t="str"/>
          <cell r="T246" t="str"/>
          <cell r="U246" t="str"/>
          <cell r="V246" t="str"/>
          <cell r="W246" t="str"/>
          <cell r="X246" t="str"/>
          <cell r="Y246" t="str"/>
          <cell r="Z246" t="str"/>
          <cell r="AA246" t="str"/>
          <cell r="AB246" t="str"/>
          <cell r="AC246" t="str"/>
          <cell r="AD246" t="str"/>
          <cell r="AE246" t="str"/>
          <cell r="AF246" t="str"/>
          <cell r="AG246" t="str"/>
          <cell r="AH246" t="str"/>
          <cell r="AI246" t="str"/>
          <cell r="AJ246" t="str"/>
          <cell r="AK246" t="str"/>
          <cell r="AL246" t="str"/>
          <cell r="AM246" t="str"/>
          <cell r="AN246" t="str"/>
          <cell r="AO246" t="str"/>
          <cell r="AP246" t="str"/>
          <cell r="AQ246" t="str"/>
          <cell r="AR246" t="str"/>
          <cell r="AS246" t="str"/>
          <cell r="AT246" t="str"/>
          <cell r="AU246" t="str"/>
          <cell r="AV246" t="str"/>
          <cell r="AW246" t="str"/>
          <cell r="AX246" t="str"/>
          <cell r="AY246" t="str"/>
          <cell r="AZ246" t="str"/>
          <cell r="BA246" t="str"/>
          <cell r="BB246" t="str"/>
          <cell r="BC246" t="str"/>
          <cell r="BD246" t="str"/>
          <cell r="BE246" t="str"/>
          <cell r="BF246" t="str"/>
          <cell r="BG246" t="str"/>
          <cell r="BH246" t="str"/>
          <cell r="BI246" t="str">
            <v> </v>
          </cell>
          <cell r="BJ246">
            <v>0</v>
          </cell>
          <cell r="BK246" t="str"/>
          <cell r="BL246" t="str"/>
        </row>
        <row r="247">
          <cell r="E247" t="str">
            <v>|0200230841|28.60|0.00|1.200|0.0005634NBC</v>
          </cell>
          <cell r="F247">
            <v>0.81100000000000005</v>
          </cell>
          <cell r="H247" t="str">
            <v>-</v>
          </cell>
          <cell r="J247" t="b">
            <v>1</v>
          </cell>
          <cell r="K247" t="b">
            <v>1</v>
          </cell>
          <cell r="L247">
            <v>1835</v>
          </cell>
          <cell r="M247">
            <v>204</v>
          </cell>
          <cell r="O247" t="str">
            <v>C</v>
          </cell>
          <cell r="P247">
            <v>22.222222222222221</v>
          </cell>
          <cell r="Q247">
            <v>0</v>
          </cell>
          <cell r="R247">
            <v>0</v>
          </cell>
          <cell r="S247">
            <v>22.222222222222221</v>
          </cell>
          <cell r="T247">
            <v>0</v>
          </cell>
          <cell r="U247">
            <v>22.222222222222221</v>
          </cell>
          <cell r="V247">
            <v>0</v>
          </cell>
          <cell r="W247">
            <v>22.222222222222221</v>
          </cell>
          <cell r="X247">
            <v>0</v>
          </cell>
          <cell r="Y247">
            <v>0</v>
          </cell>
          <cell r="Z247">
            <v>22.222222222222221</v>
          </cell>
          <cell r="AA247">
            <v>0</v>
          </cell>
          <cell r="AB247">
            <v>0</v>
          </cell>
          <cell r="AC247">
            <v>0</v>
          </cell>
          <cell r="AD247">
            <v>22.222222222222221</v>
          </cell>
          <cell r="AE247">
            <v>0</v>
          </cell>
          <cell r="AF247">
            <v>0</v>
          </cell>
          <cell r="AG247">
            <v>22.222222222222221</v>
          </cell>
          <cell r="AH247">
            <v>0</v>
          </cell>
          <cell r="AI247">
            <v>22.222222222222221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22.222222222222221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200</v>
          </cell>
          <cell r="AW247">
            <v>0</v>
          </cell>
          <cell r="AX247">
            <v>222.22222222222223</v>
          </cell>
          <cell r="AY247">
            <v>88.888888888888886</v>
          </cell>
          <cell r="AZ247">
            <v>66.666666666666671</v>
          </cell>
          <cell r="BA247">
            <v>88.888888888888886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 t="str">
            <v> </v>
          </cell>
          <cell r="BJ247">
            <v>288.88888888888891</v>
          </cell>
          <cell r="BK247" t="str"/>
          <cell r="BL247" t="str"/>
        </row>
        <row r="248">
          <cell r="E248" t="str">
            <v>|0200220810|28.60|0.00|1.400|0.0005732NBC</v>
          </cell>
          <cell r="F248">
            <v>0.93899999999999995</v>
          </cell>
          <cell r="H248" t="str">
            <v>-</v>
          </cell>
          <cell r="J248" t="b">
            <v>1</v>
          </cell>
          <cell r="K248" t="b">
            <v>1</v>
          </cell>
          <cell r="L248">
            <v>26</v>
          </cell>
          <cell r="M248">
            <v>1</v>
          </cell>
          <cell r="O248" t="str">
            <v>C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34.363636363636367</v>
          </cell>
          <cell r="AZ248">
            <v>35.090909090909093</v>
          </cell>
          <cell r="BA248">
            <v>35.090909090909093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 t="str">
            <v> </v>
          </cell>
          <cell r="BJ248">
            <v>34.363636363636367</v>
          </cell>
          <cell r="BK248" t="str"/>
          <cell r="BL248" t="str"/>
        </row>
        <row r="249">
          <cell r="E249" t="str">
            <v>|0200220810|28.60|0.00|1.400|0.0005732NBC</v>
          </cell>
          <cell r="F249">
            <v>0.93899999999999995</v>
          </cell>
          <cell r="H249" t="str">
            <v>-</v>
          </cell>
          <cell r="J249" t="b">
            <v>1</v>
          </cell>
          <cell r="K249" t="b">
            <v>1</v>
          </cell>
          <cell r="L249">
            <v>0</v>
          </cell>
          <cell r="M249">
            <v>0</v>
          </cell>
          <cell r="O249" t="str">
            <v>C</v>
          </cell>
          <cell r="P249" t="str"/>
          <cell r="Q249" t="str"/>
          <cell r="R249" t="str"/>
          <cell r="S249" t="str"/>
          <cell r="T249" t="str"/>
          <cell r="U249" t="str"/>
          <cell r="V249" t="str"/>
          <cell r="W249" t="str"/>
          <cell r="X249" t="str"/>
          <cell r="Y249" t="str"/>
          <cell r="Z249" t="str"/>
          <cell r="AA249" t="str"/>
          <cell r="AB249" t="str"/>
          <cell r="AC249" t="str"/>
          <cell r="AD249" t="str"/>
          <cell r="AE249" t="str"/>
          <cell r="AF249" t="str"/>
          <cell r="AG249" t="str"/>
          <cell r="AH249" t="str"/>
          <cell r="AI249" t="str"/>
          <cell r="AJ249" t="str"/>
          <cell r="AK249" t="str"/>
          <cell r="AL249" t="str"/>
          <cell r="AM249" t="str"/>
          <cell r="AN249" t="str"/>
          <cell r="AO249" t="str"/>
          <cell r="AP249" t="str"/>
          <cell r="AQ249" t="str"/>
          <cell r="AR249" t="str"/>
          <cell r="AS249" t="str"/>
          <cell r="AT249" t="str"/>
          <cell r="AU249" t="str"/>
          <cell r="AV249" t="str"/>
          <cell r="AW249" t="str"/>
          <cell r="AX249" t="str"/>
          <cell r="AY249" t="str"/>
          <cell r="AZ249" t="str"/>
          <cell r="BA249" t="str"/>
          <cell r="BB249" t="str"/>
          <cell r="BC249" t="str"/>
          <cell r="BD249" t="str"/>
          <cell r="BE249" t="str"/>
          <cell r="BF249" t="str"/>
          <cell r="BG249" t="str"/>
          <cell r="BH249" t="str"/>
          <cell r="BI249" t="str">
            <v> </v>
          </cell>
          <cell r="BJ249">
            <v>0</v>
          </cell>
          <cell r="BK249" t="str"/>
          <cell r="BL249" t="str"/>
        </row>
        <row r="250">
          <cell r="E250" t="str">
            <v>|0200220810|28.60|0.00|1.400|0.0005732NBC</v>
          </cell>
          <cell r="F250">
            <v>0.93899999999999995</v>
          </cell>
          <cell r="H250" t="str">
            <v>-</v>
          </cell>
          <cell r="J250" t="b">
            <v>1</v>
          </cell>
          <cell r="K250" t="b">
            <v>1</v>
          </cell>
          <cell r="L250">
            <v>164</v>
          </cell>
          <cell r="M250">
            <v>164</v>
          </cell>
          <cell r="O250" t="str">
            <v>P/E</v>
          </cell>
          <cell r="P250" t="str"/>
          <cell r="Q250" t="str"/>
          <cell r="R250" t="str"/>
          <cell r="S250" t="str"/>
          <cell r="T250" t="str"/>
          <cell r="U250" t="str"/>
          <cell r="V250" t="str"/>
          <cell r="W250" t="str"/>
          <cell r="X250" t="str"/>
          <cell r="Y250" t="str"/>
          <cell r="Z250" t="str"/>
          <cell r="AA250" t="str"/>
          <cell r="AB250" t="str"/>
          <cell r="AC250" t="str"/>
          <cell r="AD250" t="str"/>
          <cell r="AE250" t="str"/>
          <cell r="AF250" t="str"/>
          <cell r="AG250" t="str"/>
          <cell r="AH250" t="str"/>
          <cell r="AI250" t="str"/>
          <cell r="AJ250" t="str"/>
          <cell r="AK250" t="str"/>
          <cell r="AL250" t="str"/>
          <cell r="AM250" t="str"/>
          <cell r="AN250" t="str"/>
          <cell r="AO250" t="str"/>
          <cell r="AP250" t="str"/>
          <cell r="AQ250" t="str"/>
          <cell r="AR250" t="str"/>
          <cell r="AS250" t="str"/>
          <cell r="AT250" t="str"/>
          <cell r="AU250" t="str"/>
          <cell r="AV250" t="str"/>
          <cell r="AW250" t="str"/>
          <cell r="AX250" t="str"/>
          <cell r="AY250" t="str"/>
          <cell r="AZ250" t="str"/>
          <cell r="BA250" t="str"/>
          <cell r="BB250" t="str"/>
          <cell r="BC250" t="str"/>
          <cell r="BD250" t="str"/>
          <cell r="BE250" t="str"/>
          <cell r="BF250" t="str"/>
          <cell r="BG250" t="str"/>
          <cell r="BH250" t="str"/>
          <cell r="BI250" t="str">
            <v> </v>
          </cell>
          <cell r="BJ250">
            <v>0</v>
          </cell>
          <cell r="BK250" t="str"/>
          <cell r="BL250" t="str"/>
        </row>
        <row r="251">
          <cell r="E251" t="str">
            <v>|0200220810|28.60|0.00|3.200|0.0005933IBC</v>
          </cell>
          <cell r="F251">
            <v>2.004</v>
          </cell>
          <cell r="H251" t="str">
            <v>-</v>
          </cell>
          <cell r="J251" t="b">
            <v>1</v>
          </cell>
          <cell r="K251" t="b">
            <v>1</v>
          </cell>
          <cell r="L251">
            <v>76.599999999999994</v>
          </cell>
          <cell r="M251">
            <v>77</v>
          </cell>
          <cell r="O251" t="str">
            <v>P/E</v>
          </cell>
          <cell r="P251" t="str"/>
          <cell r="Q251" t="str"/>
          <cell r="R251" t="str"/>
          <cell r="S251" t="str"/>
          <cell r="T251" t="str"/>
          <cell r="U251" t="str"/>
          <cell r="V251" t="str"/>
          <cell r="W251" t="str"/>
          <cell r="X251" t="str"/>
          <cell r="Y251" t="str"/>
          <cell r="Z251" t="str"/>
          <cell r="AA251" t="str"/>
          <cell r="AB251" t="str"/>
          <cell r="AC251" t="str"/>
          <cell r="AD251" t="str"/>
          <cell r="AE251" t="str"/>
          <cell r="AF251" t="str"/>
          <cell r="AG251" t="str"/>
          <cell r="AH251" t="str"/>
          <cell r="AI251" t="str"/>
          <cell r="AJ251" t="str"/>
          <cell r="AK251" t="str"/>
          <cell r="AL251" t="str"/>
          <cell r="AM251" t="str"/>
          <cell r="AN251" t="str"/>
          <cell r="AO251" t="str"/>
          <cell r="AP251" t="str"/>
          <cell r="AQ251" t="str"/>
          <cell r="AR251" t="str"/>
          <cell r="AS251" t="str"/>
          <cell r="AT251" t="str"/>
          <cell r="AU251" t="str"/>
          <cell r="AV251" t="str"/>
          <cell r="AW251" t="str"/>
          <cell r="AX251" t="str"/>
          <cell r="AY251" t="str"/>
          <cell r="AZ251" t="str"/>
          <cell r="BA251" t="str"/>
          <cell r="BB251" t="str"/>
          <cell r="BC251" t="str"/>
          <cell r="BD251" t="str"/>
          <cell r="BE251" t="str"/>
          <cell r="BF251" t="str"/>
          <cell r="BG251" t="str"/>
          <cell r="BH251" t="str"/>
          <cell r="BI251" t="str">
            <v> </v>
          </cell>
          <cell r="BJ251">
            <v>0</v>
          </cell>
          <cell r="BK251" t="str"/>
          <cell r="BL251" t="str"/>
        </row>
        <row r="252">
          <cell r="E252" t="str">
            <v>|0200220810|31.80|0.00|1.600|0.0005568NBC</v>
          </cell>
          <cell r="F252">
            <v>1.1919999999999999</v>
          </cell>
          <cell r="H252" t="str">
            <v>-</v>
          </cell>
          <cell r="J252" t="b">
            <v>1</v>
          </cell>
          <cell r="K252" t="b">
            <v>1</v>
          </cell>
          <cell r="L252">
            <v>57</v>
          </cell>
          <cell r="M252">
            <v>11</v>
          </cell>
          <cell r="O252" t="str">
            <v>C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75</v>
          </cell>
          <cell r="AZ252">
            <v>77.2</v>
          </cell>
          <cell r="BA252">
            <v>77.2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 t="str">
            <v> </v>
          </cell>
          <cell r="BJ252">
            <v>75</v>
          </cell>
          <cell r="BK252" t="str"/>
          <cell r="BL252" t="str"/>
        </row>
        <row r="253">
          <cell r="E253" t="str">
            <v>|0200220810|31.80|0.00|1.600|0.0005661NBC</v>
          </cell>
          <cell r="F253">
            <v>1.1919999999999999</v>
          </cell>
          <cell r="H253" t="str">
            <v>-</v>
          </cell>
          <cell r="J253" t="b">
            <v>1</v>
          </cell>
          <cell r="K253" t="b">
            <v>1</v>
          </cell>
          <cell r="L253">
            <v>31</v>
          </cell>
          <cell r="M253">
            <v>1</v>
          </cell>
          <cell r="O253" t="str">
            <v>C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50.523809523809526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 t="str">
            <v> </v>
          </cell>
          <cell r="BJ253">
            <v>0</v>
          </cell>
          <cell r="BK253" t="str"/>
          <cell r="BL253" t="str"/>
        </row>
        <row r="254">
          <cell r="E254" t="str">
            <v>|0200220810|31.80|0.00|1.600|0.0005568NBC</v>
          </cell>
          <cell r="F254">
            <v>1.1919999999999999</v>
          </cell>
          <cell r="H254" t="str">
            <v>-</v>
          </cell>
          <cell r="J254" t="b">
            <v>1</v>
          </cell>
          <cell r="K254" t="b">
            <v>1</v>
          </cell>
          <cell r="L254">
            <v>224</v>
          </cell>
          <cell r="M254">
            <v>224</v>
          </cell>
          <cell r="O254" t="str">
            <v>P/E</v>
          </cell>
          <cell r="P254" t="str"/>
          <cell r="Q254" t="str"/>
          <cell r="R254" t="str"/>
          <cell r="S254" t="str"/>
          <cell r="T254" t="str"/>
          <cell r="U254" t="str"/>
          <cell r="V254" t="str"/>
          <cell r="W254" t="str"/>
          <cell r="X254" t="str"/>
          <cell r="Y254" t="str"/>
          <cell r="Z254" t="str"/>
          <cell r="AA254" t="str"/>
          <cell r="AB254" t="str"/>
          <cell r="AC254" t="str"/>
          <cell r="AD254" t="str"/>
          <cell r="AE254" t="str"/>
          <cell r="AF254" t="str"/>
          <cell r="AG254" t="str"/>
          <cell r="AH254" t="str"/>
          <cell r="AI254" t="str"/>
          <cell r="AJ254" t="str"/>
          <cell r="AK254" t="str"/>
          <cell r="AL254" t="str"/>
          <cell r="AM254" t="str"/>
          <cell r="AN254" t="str"/>
          <cell r="AO254" t="str"/>
          <cell r="AP254" t="str"/>
          <cell r="AQ254" t="str"/>
          <cell r="AR254" t="str"/>
          <cell r="AS254" t="str"/>
          <cell r="AT254" t="str"/>
          <cell r="AU254" t="str"/>
          <cell r="AV254" t="str"/>
          <cell r="AW254" t="str"/>
          <cell r="AX254" t="str"/>
          <cell r="AY254" t="str"/>
          <cell r="AZ254" t="str"/>
          <cell r="BA254" t="str"/>
          <cell r="BB254" t="str"/>
          <cell r="BC254" t="str"/>
          <cell r="BD254" t="str"/>
          <cell r="BE254" t="str"/>
          <cell r="BF254" t="str"/>
          <cell r="BG254" t="str"/>
          <cell r="BH254" t="str"/>
          <cell r="BI254" t="str">
            <v> </v>
          </cell>
          <cell r="BJ254">
            <v>0</v>
          </cell>
          <cell r="BK254" t="str"/>
          <cell r="BL254" t="str"/>
        </row>
        <row r="255">
          <cell r="E255" t="str">
            <v>|0200220810|31.80|0.00|1.600|0.0005661NBC</v>
          </cell>
          <cell r="F255">
            <v>1.1919999999999999</v>
          </cell>
          <cell r="H255" t="str">
            <v>-</v>
          </cell>
          <cell r="J255" t="b">
            <v>1</v>
          </cell>
          <cell r="K255" t="b">
            <v>1</v>
          </cell>
          <cell r="L255">
            <v>169</v>
          </cell>
          <cell r="M255">
            <v>169</v>
          </cell>
          <cell r="O255" t="str">
            <v>P/E</v>
          </cell>
          <cell r="P255" t="str"/>
          <cell r="Q255" t="str"/>
          <cell r="R255" t="str"/>
          <cell r="S255" t="str"/>
          <cell r="T255" t="str"/>
          <cell r="U255" t="str"/>
          <cell r="V255" t="str"/>
          <cell r="W255" t="str"/>
          <cell r="X255" t="str"/>
          <cell r="Y255" t="str"/>
          <cell r="Z255" t="str"/>
          <cell r="AA255" t="str"/>
          <cell r="AB255" t="str"/>
          <cell r="AC255" t="str"/>
          <cell r="AD255" t="str"/>
          <cell r="AE255" t="str"/>
          <cell r="AF255" t="str"/>
          <cell r="AG255" t="str"/>
          <cell r="AH255" t="str"/>
          <cell r="AI255" t="str"/>
          <cell r="AJ255" t="str"/>
          <cell r="AK255" t="str"/>
          <cell r="AL255" t="str"/>
          <cell r="AM255" t="str"/>
          <cell r="AN255" t="str"/>
          <cell r="AO255" t="str"/>
          <cell r="AP255" t="str"/>
          <cell r="AQ255" t="str"/>
          <cell r="AR255" t="str"/>
          <cell r="AS255" t="str"/>
          <cell r="AT255" t="str"/>
          <cell r="AU255" t="str"/>
          <cell r="AV255" t="str"/>
          <cell r="AW255" t="str"/>
          <cell r="AX255" t="str"/>
          <cell r="AY255" t="str"/>
          <cell r="AZ255" t="str"/>
          <cell r="BA255" t="str"/>
          <cell r="BB255" t="str"/>
          <cell r="BC255" t="str"/>
          <cell r="BD255" t="str"/>
          <cell r="BE255" t="str"/>
          <cell r="BF255" t="str"/>
          <cell r="BG255" t="str"/>
          <cell r="BH255" t="str"/>
          <cell r="BI255" t="str">
            <v> </v>
          </cell>
          <cell r="BJ255">
            <v>0</v>
          </cell>
          <cell r="BK255" t="str"/>
          <cell r="BL255" t="str"/>
        </row>
        <row r="256">
          <cell r="E256" t="str">
            <v>|0200220810|31.80|0.00|1.600|0.0005661NBC</v>
          </cell>
          <cell r="F256">
            <v>1.1919999999999999</v>
          </cell>
          <cell r="H256" t="str">
            <v>-</v>
          </cell>
          <cell r="J256" t="b">
            <v>1</v>
          </cell>
          <cell r="K256" t="b">
            <v>1</v>
          </cell>
          <cell r="L256">
            <v>874</v>
          </cell>
          <cell r="M256">
            <v>97</v>
          </cell>
          <cell r="O256" t="str">
            <v>C</v>
          </cell>
          <cell r="P256">
            <v>0</v>
          </cell>
          <cell r="Q256">
            <v>35.555555555555557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35.555555555555557</v>
          </cell>
          <cell r="AW256">
            <v>0</v>
          </cell>
          <cell r="AX256">
            <v>71.111111111111114</v>
          </cell>
          <cell r="AY256">
            <v>147.55555555555554</v>
          </cell>
          <cell r="AZ256">
            <v>79.444444444444443</v>
          </cell>
          <cell r="BA256">
            <v>188.44444444444446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 t="str">
            <v> </v>
          </cell>
          <cell r="BJ256">
            <v>183.11111111111109</v>
          </cell>
          <cell r="BK256" t="str"/>
          <cell r="BL256" t="str"/>
        </row>
        <row r="257">
          <cell r="E257" t="str">
            <v>|0200226010|31.80|0.00|2.300|0.0005965NBC</v>
          </cell>
          <cell r="F257">
            <v>1.673</v>
          </cell>
          <cell r="H257" t="str">
            <v>-</v>
          </cell>
          <cell r="J257" t="b">
            <v>0</v>
          </cell>
          <cell r="K257" t="b">
            <v>1</v>
          </cell>
          <cell r="L257">
            <v>26</v>
          </cell>
          <cell r="M257">
            <v>4</v>
          </cell>
          <cell r="O257" t="str">
            <v>C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51.428571428571431</v>
          </cell>
          <cell r="AZ257">
            <v>51.428571428571431</v>
          </cell>
          <cell r="BA257">
            <v>51.428571428571431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 t="str">
            <v> </v>
          </cell>
          <cell r="BJ257">
            <v>51.428571428571431</v>
          </cell>
          <cell r="BK257" t="str"/>
          <cell r="BL257" t="str"/>
        </row>
        <row r="258">
          <cell r="E258" t="str">
            <v>|0200220810|31.80|0.00|2.600|0.0006096NBC</v>
          </cell>
          <cell r="F258">
            <v>1.8720000000000001</v>
          </cell>
          <cell r="H258" t="str">
            <v>-</v>
          </cell>
          <cell r="J258" t="b">
            <v>1</v>
          </cell>
          <cell r="K258" t="b">
            <v>1</v>
          </cell>
          <cell r="L258">
            <v>392</v>
          </cell>
          <cell r="M258">
            <v>23</v>
          </cell>
          <cell r="O258" t="str">
            <v>C</v>
          </cell>
          <cell r="P258">
            <v>0</v>
          </cell>
          <cell r="Q258">
            <v>6.2941176470588234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6.2941176470588234</v>
          </cell>
          <cell r="AW258">
            <v>0</v>
          </cell>
          <cell r="AX258">
            <v>6.2941176470588234</v>
          </cell>
          <cell r="AY258">
            <v>0</v>
          </cell>
          <cell r="AZ258">
            <v>0</v>
          </cell>
          <cell r="BA258">
            <v>22.352941176470587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 t="str">
            <v> </v>
          </cell>
          <cell r="BJ258">
            <v>6.2941176470588234</v>
          </cell>
          <cell r="BK258" t="str"/>
          <cell r="BL258" t="str"/>
        </row>
        <row r="259">
          <cell r="E259" t="str">
            <v>|0200220810|31.80|0.00|2.600|0.0006096NBC</v>
          </cell>
          <cell r="F259">
            <v>1.8720000000000001</v>
          </cell>
          <cell r="H259" t="str">
            <v>-</v>
          </cell>
          <cell r="J259" t="b">
            <v>1</v>
          </cell>
          <cell r="K259" t="b">
            <v>1</v>
          </cell>
          <cell r="L259">
            <v>87</v>
          </cell>
          <cell r="M259">
            <v>87</v>
          </cell>
          <cell r="O259" t="str">
            <v>P/E</v>
          </cell>
          <cell r="P259" t="str"/>
          <cell r="Q259" t="str"/>
          <cell r="R259" t="str"/>
          <cell r="S259" t="str"/>
          <cell r="T259" t="str"/>
          <cell r="U259" t="str"/>
          <cell r="V259" t="str"/>
          <cell r="W259" t="str"/>
          <cell r="X259" t="str"/>
          <cell r="Y259" t="str"/>
          <cell r="Z259" t="str"/>
          <cell r="AA259" t="str"/>
          <cell r="AB259" t="str"/>
          <cell r="AC259" t="str"/>
          <cell r="AD259" t="str"/>
          <cell r="AE259" t="str"/>
          <cell r="AF259" t="str"/>
          <cell r="AG259" t="str"/>
          <cell r="AH259" t="str"/>
          <cell r="AI259" t="str"/>
          <cell r="AJ259" t="str"/>
          <cell r="AK259" t="str"/>
          <cell r="AL259" t="str"/>
          <cell r="AM259" t="str"/>
          <cell r="AN259" t="str"/>
          <cell r="AO259" t="str"/>
          <cell r="AP259" t="str"/>
          <cell r="AQ259" t="str"/>
          <cell r="AR259" t="str"/>
          <cell r="AS259" t="str"/>
          <cell r="AT259" t="str"/>
          <cell r="AU259" t="str"/>
          <cell r="AV259" t="str"/>
          <cell r="AW259" t="str"/>
          <cell r="AX259" t="str"/>
          <cell r="AY259" t="str"/>
          <cell r="AZ259" t="str"/>
          <cell r="BA259" t="str"/>
          <cell r="BB259" t="str"/>
          <cell r="BC259" t="str"/>
          <cell r="BD259" t="str"/>
          <cell r="BE259" t="str"/>
          <cell r="BF259" t="str"/>
          <cell r="BG259" t="str"/>
          <cell r="BH259" t="str"/>
          <cell r="BI259" t="str">
            <v> </v>
          </cell>
          <cell r="BJ259">
            <v>0</v>
          </cell>
          <cell r="BK259" t="str"/>
          <cell r="BL259" t="str"/>
        </row>
        <row r="260">
          <cell r="E260" t="str">
            <v>|0200220810|32.00|32.00|2.300|0.0006033NBC</v>
          </cell>
          <cell r="F260">
            <v>2.1949999999999998</v>
          </cell>
          <cell r="H260" t="str">
            <v>-</v>
          </cell>
          <cell r="J260" t="b">
            <v>1</v>
          </cell>
          <cell r="K260" t="b">
            <v>1</v>
          </cell>
          <cell r="L260">
            <v>55</v>
          </cell>
          <cell r="M260">
            <v>11</v>
          </cell>
          <cell r="O260" t="str">
            <v>C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 t="str">
            <v> </v>
          </cell>
          <cell r="BJ260">
            <v>0</v>
          </cell>
          <cell r="BK260" t="str"/>
          <cell r="BL260" t="str"/>
        </row>
        <row r="261">
          <cell r="E261" t="str">
            <v>|0200220810|32.00|32.00|2.300|0.0006033NBC</v>
          </cell>
          <cell r="F261">
            <v>2.1949999999999998</v>
          </cell>
          <cell r="H261" t="str">
            <v>-</v>
          </cell>
          <cell r="J261" t="b">
            <v>1</v>
          </cell>
          <cell r="K261" t="b">
            <v>1</v>
          </cell>
          <cell r="L261" t="str"/>
          <cell r="M261" t="str"/>
          <cell r="O261" t="str">
            <v>P/E</v>
          </cell>
          <cell r="P261" t="str"/>
          <cell r="Q261" t="str"/>
          <cell r="R261" t="str"/>
          <cell r="S261" t="str"/>
          <cell r="T261" t="str"/>
          <cell r="U261" t="str"/>
          <cell r="V261" t="str"/>
          <cell r="W261" t="str"/>
          <cell r="X261" t="str"/>
          <cell r="Y261" t="str"/>
          <cell r="Z261" t="str"/>
          <cell r="AA261" t="str"/>
          <cell r="AB261" t="str"/>
          <cell r="AC261" t="str"/>
          <cell r="AD261" t="str"/>
          <cell r="AE261" t="str"/>
          <cell r="AF261" t="str"/>
          <cell r="AG261" t="str"/>
          <cell r="AH261" t="str"/>
          <cell r="AI261" t="str"/>
          <cell r="AJ261" t="str"/>
          <cell r="AK261" t="str"/>
          <cell r="AL261" t="str"/>
          <cell r="AM261" t="str"/>
          <cell r="AN261" t="str"/>
          <cell r="AO261" t="str"/>
          <cell r="AP261" t="str"/>
          <cell r="AQ261" t="str"/>
          <cell r="AR261" t="str"/>
          <cell r="AS261" t="str"/>
          <cell r="AT261" t="str"/>
          <cell r="AU261" t="str"/>
          <cell r="AV261" t="str"/>
          <cell r="AW261" t="str"/>
          <cell r="AX261" t="str"/>
          <cell r="AY261" t="str"/>
          <cell r="AZ261" t="str"/>
          <cell r="BA261" t="str"/>
          <cell r="BB261" t="str"/>
          <cell r="BC261" t="str"/>
          <cell r="BD261" t="str"/>
          <cell r="BE261" t="str"/>
          <cell r="BF261" t="str"/>
          <cell r="BG261" t="str"/>
          <cell r="BH261" t="str"/>
          <cell r="BI261" t="str">
            <v> </v>
          </cell>
          <cell r="BJ261">
            <v>0</v>
          </cell>
          <cell r="BK261" t="str"/>
          <cell r="BL261" t="str"/>
        </row>
        <row r="262">
          <cell r="E262" t="str">
            <v>|0200220810|34.00|0.00|2.600|0.0005850IBC</v>
          </cell>
          <cell r="F262">
            <v>2.0129999999999999</v>
          </cell>
          <cell r="H262" t="str">
            <v>-</v>
          </cell>
          <cell r="J262" t="b">
            <v>1</v>
          </cell>
          <cell r="K262" t="b">
            <v>1</v>
          </cell>
          <cell r="L262">
            <v>0</v>
          </cell>
          <cell r="M262">
            <v>0</v>
          </cell>
          <cell r="O262" t="str">
            <v>P/E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 t="str">
            <v> </v>
          </cell>
          <cell r="BJ262">
            <v>0</v>
          </cell>
          <cell r="BK262" t="str"/>
          <cell r="BL262" t="str"/>
        </row>
        <row r="263">
          <cell r="E263" t="str">
            <v>|0200220810|34.00|0.00|2.000|0.0005939NBC</v>
          </cell>
          <cell r="F263">
            <v>1.5780000000000001</v>
          </cell>
          <cell r="H263" t="str">
            <v>-</v>
          </cell>
          <cell r="J263" t="b">
            <v>1</v>
          </cell>
          <cell r="K263" t="b">
            <v>1</v>
          </cell>
          <cell r="L263">
            <v>914</v>
          </cell>
          <cell r="M263">
            <v>914</v>
          </cell>
          <cell r="O263" t="str">
            <v>P/E</v>
          </cell>
          <cell r="P263" t="str"/>
          <cell r="Q263" t="str"/>
          <cell r="R263" t="str"/>
          <cell r="S263" t="str"/>
          <cell r="T263" t="str"/>
          <cell r="U263" t="str"/>
          <cell r="V263" t="str"/>
          <cell r="W263" t="str"/>
          <cell r="X263" t="str"/>
          <cell r="Y263" t="str"/>
          <cell r="Z263" t="str"/>
          <cell r="AA263" t="str"/>
          <cell r="AB263" t="str"/>
          <cell r="AC263" t="str"/>
          <cell r="AD263" t="str"/>
          <cell r="AE263" t="str"/>
          <cell r="AF263" t="str"/>
          <cell r="AG263" t="str"/>
          <cell r="AH263" t="str"/>
          <cell r="AI263" t="str"/>
          <cell r="AJ263" t="str"/>
          <cell r="AK263" t="str"/>
          <cell r="AL263" t="str"/>
          <cell r="AM263" t="str"/>
          <cell r="AN263" t="str"/>
          <cell r="AO263" t="str"/>
          <cell r="AP263" t="str"/>
          <cell r="AQ263" t="str"/>
          <cell r="AR263" t="str"/>
          <cell r="AS263" t="str"/>
          <cell r="AT263" t="str"/>
          <cell r="AU263" t="str"/>
          <cell r="AV263" t="str"/>
          <cell r="AW263" t="str"/>
          <cell r="AX263" t="str"/>
          <cell r="AY263" t="str"/>
          <cell r="AZ263" t="str"/>
          <cell r="BA263" t="str"/>
          <cell r="BB263" t="str"/>
          <cell r="BC263" t="str"/>
          <cell r="BD263" t="str"/>
          <cell r="BE263" t="str"/>
          <cell r="BF263" t="str"/>
          <cell r="BG263" t="str"/>
          <cell r="BH263" t="str"/>
          <cell r="BI263" t="str">
            <v> </v>
          </cell>
          <cell r="BJ263">
            <v>0</v>
          </cell>
          <cell r="BK263" t="str"/>
          <cell r="BL263" t="str"/>
        </row>
        <row r="264">
          <cell r="E264" t="str">
            <v>|0200220810|34.00|0.00|2.000|0.0005821NBC</v>
          </cell>
          <cell r="F264">
            <v>1.5780000000000001</v>
          </cell>
          <cell r="H264" t="str">
            <v>-</v>
          </cell>
          <cell r="J264" t="b">
            <v>1</v>
          </cell>
          <cell r="K264" t="b">
            <v>1</v>
          </cell>
          <cell r="L264">
            <v>17437</v>
          </cell>
          <cell r="M264">
            <v>1937</v>
          </cell>
          <cell r="O264" t="str">
            <v>C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 t="str">
            <v> </v>
          </cell>
          <cell r="BJ264">
            <v>0</v>
          </cell>
          <cell r="BK264" t="str"/>
          <cell r="BL264" t="str"/>
        </row>
        <row r="265">
          <cell r="E265" t="str">
            <v>|0200220810|34.00|0.00|2.000|0.0005939NBC</v>
          </cell>
          <cell r="F265">
            <v>1.5780000000000001</v>
          </cell>
          <cell r="H265" t="str">
            <v>-</v>
          </cell>
          <cell r="J265" t="b">
            <v>1</v>
          </cell>
          <cell r="K265" t="b">
            <v>1</v>
          </cell>
          <cell r="L265">
            <v>17404</v>
          </cell>
          <cell r="M265">
            <v>2176</v>
          </cell>
          <cell r="O265" t="str">
            <v>C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1250</v>
          </cell>
          <cell r="AY265">
            <v>2176.375</v>
          </cell>
          <cell r="AZ265">
            <v>1500</v>
          </cell>
          <cell r="BA265">
            <v>1000</v>
          </cell>
          <cell r="BB265">
            <v>250</v>
          </cell>
          <cell r="BC265">
            <v>0</v>
          </cell>
          <cell r="BD265">
            <v>250</v>
          </cell>
          <cell r="BE265">
            <v>250</v>
          </cell>
          <cell r="BF265">
            <v>250</v>
          </cell>
          <cell r="BG265">
            <v>500</v>
          </cell>
          <cell r="BH265">
            <v>500</v>
          </cell>
          <cell r="BI265" t="str">
            <v> </v>
          </cell>
          <cell r="BJ265">
            <v>2176.375</v>
          </cell>
          <cell r="BK265" t="str">
            <v>Fixed&gt;500pcs</v>
          </cell>
          <cell r="BL265" t="str"/>
        </row>
        <row r="266">
          <cell r="E266" t="str">
            <v>|0200220810|38.10|0.00|2.300|0.0006486NBC</v>
          </cell>
          <cell r="F266">
            <v>2.0310000000000001</v>
          </cell>
          <cell r="H266" t="str">
            <v>-</v>
          </cell>
          <cell r="J266" t="b">
            <v>1</v>
          </cell>
          <cell r="K266" t="b">
            <v>1</v>
          </cell>
          <cell r="L266">
            <v>0</v>
          </cell>
          <cell r="M266">
            <v>0</v>
          </cell>
          <cell r="O266" t="str">
            <v>C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 t="str">
            <v> </v>
          </cell>
          <cell r="BJ266">
            <v>0</v>
          </cell>
          <cell r="BK266" t="str"/>
          <cell r="BL266" t="str"/>
        </row>
        <row r="267">
          <cell r="E267" t="str">
            <v>|0200220810|38.10|0.00|2.300|0.0006486NBC</v>
          </cell>
          <cell r="F267">
            <v>2.0310000000000001</v>
          </cell>
          <cell r="H267" t="str">
            <v>-</v>
          </cell>
          <cell r="J267" t="b">
            <v>1</v>
          </cell>
          <cell r="K267" t="b">
            <v>1</v>
          </cell>
          <cell r="L267">
            <v>76</v>
          </cell>
          <cell r="M267">
            <v>4</v>
          </cell>
          <cell r="O267" t="str">
            <v>C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35.294117647058826</v>
          </cell>
          <cell r="AZ267">
            <v>35.294117647058826</v>
          </cell>
          <cell r="BA267">
            <v>70.588235294117652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 t="str">
            <v> </v>
          </cell>
          <cell r="BJ267">
            <v>35.294117647058826</v>
          </cell>
          <cell r="BK267" t="str"/>
          <cell r="BL267" t="str"/>
        </row>
        <row r="268">
          <cell r="E268" t="str">
            <v>|0200220810|38.10|0.00|2.300|0.0006486NBC</v>
          </cell>
          <cell r="F268">
            <v>2.0310000000000001</v>
          </cell>
          <cell r="H268" t="str">
            <v>-</v>
          </cell>
          <cell r="J268" t="b">
            <v>1</v>
          </cell>
          <cell r="K268" t="b">
            <v>1</v>
          </cell>
          <cell r="L268">
            <v>52</v>
          </cell>
          <cell r="M268">
            <v>3</v>
          </cell>
          <cell r="O268" t="str">
            <v>C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17.333333333333332</v>
          </cell>
          <cell r="AY268">
            <v>64</v>
          </cell>
          <cell r="AZ268">
            <v>90.666666666666671</v>
          </cell>
          <cell r="BA268">
            <v>50.666666666666664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 t="str">
            <v> </v>
          </cell>
          <cell r="BJ268">
            <v>64</v>
          </cell>
          <cell r="BK268" t="str"/>
          <cell r="BL268" t="str"/>
        </row>
        <row r="269">
          <cell r="E269" t="str">
            <v>|0200220810|38.10|0.00|2.300|0.0006486NBC</v>
          </cell>
          <cell r="F269">
            <v>2.0310000000000001</v>
          </cell>
          <cell r="H269" t="str">
            <v>-</v>
          </cell>
          <cell r="J269" t="b">
            <v>1</v>
          </cell>
          <cell r="K269" t="b">
            <v>1</v>
          </cell>
          <cell r="L269">
            <v>411</v>
          </cell>
          <cell r="M269">
            <v>411</v>
          </cell>
          <cell r="O269" t="str">
            <v>P/E</v>
          </cell>
          <cell r="P269" t="str"/>
          <cell r="Q269" t="str"/>
          <cell r="R269" t="str"/>
          <cell r="S269" t="str"/>
          <cell r="T269" t="str"/>
          <cell r="U269" t="str"/>
          <cell r="V269" t="str"/>
          <cell r="W269" t="str"/>
          <cell r="X269" t="str"/>
          <cell r="Y269" t="str"/>
          <cell r="Z269" t="str"/>
          <cell r="AA269" t="str"/>
          <cell r="AB269" t="str"/>
          <cell r="AC269" t="str"/>
          <cell r="AD269" t="str"/>
          <cell r="AE269" t="str"/>
          <cell r="AF269" t="str"/>
          <cell r="AG269" t="str"/>
          <cell r="AH269" t="str"/>
          <cell r="AI269" t="str"/>
          <cell r="AJ269" t="str"/>
          <cell r="AK269" t="str"/>
          <cell r="AL269" t="str"/>
          <cell r="AM269" t="str"/>
          <cell r="AN269" t="str"/>
          <cell r="AO269" t="str"/>
          <cell r="AP269" t="str"/>
          <cell r="AQ269" t="str"/>
          <cell r="AR269" t="str"/>
          <cell r="AS269" t="str"/>
          <cell r="AT269" t="str"/>
          <cell r="AU269" t="str"/>
          <cell r="AV269" t="str"/>
          <cell r="AW269" t="str"/>
          <cell r="AX269" t="str"/>
          <cell r="AY269" t="str"/>
          <cell r="AZ269" t="str"/>
          <cell r="BA269" t="str"/>
          <cell r="BB269" t="str"/>
          <cell r="BC269" t="str"/>
          <cell r="BD269" t="str"/>
          <cell r="BE269" t="str"/>
          <cell r="BF269" t="str"/>
          <cell r="BG269" t="str"/>
          <cell r="BH269" t="str"/>
          <cell r="BI269" t="str">
            <v> </v>
          </cell>
          <cell r="BJ269">
            <v>0</v>
          </cell>
          <cell r="BK269" t="str"/>
          <cell r="BL269" t="str"/>
        </row>
        <row r="270">
          <cell r="E270" t="str">
            <v>|0200220810|38.10|0.00|2.600|0.0006260NBC</v>
          </cell>
          <cell r="F270">
            <v>2.2759999999999998</v>
          </cell>
          <cell r="H270" t="str">
            <v>-</v>
          </cell>
          <cell r="J270" t="b">
            <v>1</v>
          </cell>
          <cell r="K270" t="b">
            <v>1</v>
          </cell>
          <cell r="L270">
            <v>115</v>
          </cell>
          <cell r="M270">
            <v>9</v>
          </cell>
          <cell r="O270" t="str">
            <v>C</v>
          </cell>
          <cell r="P270">
            <v>1.9230769230769231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1.9230769230769231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1.9230769230769231</v>
          </cell>
          <cell r="AA270">
            <v>0</v>
          </cell>
          <cell r="AB270">
            <v>0</v>
          </cell>
          <cell r="AC270">
            <v>0</v>
          </cell>
          <cell r="AD270">
            <v>1.9230769230769231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1.9230769230769231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9.615384615384615</v>
          </cell>
          <cell r="AW270">
            <v>0</v>
          </cell>
          <cell r="AX270">
            <v>9.615384615384615</v>
          </cell>
          <cell r="AY270">
            <v>11.538461538461538</v>
          </cell>
          <cell r="AZ270">
            <v>7.6923076923076925</v>
          </cell>
          <cell r="BA270">
            <v>9.615384615384615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 t="str">
            <v> </v>
          </cell>
          <cell r="BJ270">
            <v>21.153846153846153</v>
          </cell>
          <cell r="BK270" t="str"/>
          <cell r="BL270" t="str"/>
        </row>
        <row r="271">
          <cell r="E271" t="str">
            <v>|0200220810|38.10|0.00|2.600|0.0005830NBC</v>
          </cell>
          <cell r="F271">
            <v>2.2759999999999998</v>
          </cell>
          <cell r="H271" t="str">
            <v>-</v>
          </cell>
          <cell r="J271" t="b">
            <v>1</v>
          </cell>
          <cell r="K271" t="b">
            <v>1</v>
          </cell>
          <cell r="L271">
            <v>0</v>
          </cell>
          <cell r="M271">
            <v>0</v>
          </cell>
          <cell r="O271" t="str">
            <v>P/E</v>
          </cell>
          <cell r="P271" t="str"/>
          <cell r="Q271" t="str"/>
          <cell r="R271" t="str"/>
          <cell r="S271" t="str"/>
          <cell r="T271" t="str"/>
          <cell r="U271" t="str"/>
          <cell r="V271" t="str"/>
          <cell r="W271" t="str"/>
          <cell r="X271" t="str"/>
          <cell r="Y271" t="str"/>
          <cell r="Z271" t="str"/>
          <cell r="AA271" t="str"/>
          <cell r="AB271" t="str"/>
          <cell r="AC271" t="str"/>
          <cell r="AD271" t="str"/>
          <cell r="AE271" t="str"/>
          <cell r="AF271" t="str"/>
          <cell r="AG271" t="str"/>
          <cell r="AH271" t="str"/>
          <cell r="AI271" t="str"/>
          <cell r="AJ271" t="str"/>
          <cell r="AK271" t="str"/>
          <cell r="AL271" t="str"/>
          <cell r="AM271" t="str"/>
          <cell r="AN271" t="str"/>
          <cell r="AO271" t="str"/>
          <cell r="AP271" t="str"/>
          <cell r="AQ271" t="str"/>
          <cell r="AR271" t="str"/>
          <cell r="AS271" t="str"/>
          <cell r="AT271" t="str"/>
          <cell r="AU271" t="str"/>
          <cell r="AV271" t="str"/>
          <cell r="AW271" t="str"/>
          <cell r="AX271" t="str"/>
          <cell r="AY271" t="str"/>
          <cell r="AZ271" t="str"/>
          <cell r="BA271" t="str"/>
          <cell r="BB271" t="str"/>
          <cell r="BC271" t="str"/>
          <cell r="BD271" t="str"/>
          <cell r="BE271" t="str"/>
          <cell r="BF271" t="str"/>
          <cell r="BG271" t="str"/>
          <cell r="BH271" t="str"/>
          <cell r="BI271" t="str">
            <v> </v>
          </cell>
          <cell r="BJ271">
            <v>0</v>
          </cell>
          <cell r="BK271" t="str"/>
          <cell r="BL271" t="str"/>
        </row>
        <row r="272">
          <cell r="E272" t="str">
            <v>|0200220810|38.10|0.00|2.600|0.0006260NBC</v>
          </cell>
          <cell r="F272">
            <v>2.2759999999999998</v>
          </cell>
          <cell r="H272" t="str">
            <v>-</v>
          </cell>
          <cell r="J272" t="b">
            <v>1</v>
          </cell>
          <cell r="K272" t="b">
            <v>1</v>
          </cell>
          <cell r="L272">
            <v>29</v>
          </cell>
          <cell r="M272">
            <v>29</v>
          </cell>
          <cell r="O272" t="str">
            <v>P/E</v>
          </cell>
          <cell r="P272" t="str"/>
          <cell r="Q272" t="str"/>
          <cell r="R272" t="str"/>
          <cell r="S272" t="str"/>
          <cell r="T272" t="str"/>
          <cell r="U272" t="str"/>
          <cell r="V272" t="str"/>
          <cell r="W272" t="str"/>
          <cell r="X272" t="str"/>
          <cell r="Y272" t="str"/>
          <cell r="Z272" t="str"/>
          <cell r="AA272" t="str"/>
          <cell r="AB272" t="str"/>
          <cell r="AC272" t="str"/>
          <cell r="AD272" t="str"/>
          <cell r="AE272" t="str"/>
          <cell r="AF272" t="str"/>
          <cell r="AG272" t="str"/>
          <cell r="AH272" t="str"/>
          <cell r="AI272" t="str"/>
          <cell r="AJ272" t="str"/>
          <cell r="AK272" t="str"/>
          <cell r="AL272" t="str"/>
          <cell r="AM272" t="str"/>
          <cell r="AN272" t="str"/>
          <cell r="AO272" t="str"/>
          <cell r="AP272" t="str"/>
          <cell r="AQ272" t="str"/>
          <cell r="AR272" t="str"/>
          <cell r="AS272" t="str"/>
          <cell r="AT272" t="str"/>
          <cell r="AU272" t="str"/>
          <cell r="AV272" t="str"/>
          <cell r="AW272" t="str"/>
          <cell r="AX272" t="str"/>
          <cell r="AY272" t="str"/>
          <cell r="AZ272" t="str"/>
          <cell r="BA272" t="str"/>
          <cell r="BB272" t="str"/>
          <cell r="BC272" t="str"/>
          <cell r="BD272" t="str"/>
          <cell r="BE272" t="str"/>
          <cell r="BF272" t="str"/>
          <cell r="BG272" t="str"/>
          <cell r="BH272" t="str"/>
          <cell r="BI272" t="str">
            <v> </v>
          </cell>
          <cell r="BJ272">
            <v>0</v>
          </cell>
          <cell r="BK272" t="str"/>
          <cell r="BL272" t="str"/>
        </row>
        <row r="273">
          <cell r="E273" t="str">
            <v>|0200220810|38.10|0.00|2.600|0.0006260NBC</v>
          </cell>
          <cell r="F273">
            <v>2.2759999999999998</v>
          </cell>
          <cell r="H273" t="str">
            <v>-</v>
          </cell>
          <cell r="J273" t="b">
            <v>1</v>
          </cell>
          <cell r="K273" t="b">
            <v>1</v>
          </cell>
          <cell r="L273">
            <v>38</v>
          </cell>
          <cell r="M273">
            <v>4</v>
          </cell>
          <cell r="O273" t="str">
            <v>C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22.222222222222221</v>
          </cell>
          <cell r="AZ273">
            <v>0</v>
          </cell>
          <cell r="BA273">
            <v>22.222222222222221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 t="str">
            <v> </v>
          </cell>
          <cell r="BJ273">
            <v>22.222222222222221</v>
          </cell>
          <cell r="BK273" t="str"/>
          <cell r="BL273" t="str"/>
        </row>
        <row r="274">
          <cell r="E274" t="str">
            <v>|0200220810|38.10|0.00|2.600|0.0005830NBC</v>
          </cell>
          <cell r="F274">
            <v>2.2759999999999998</v>
          </cell>
          <cell r="H274" t="str">
            <v>-</v>
          </cell>
          <cell r="J274" t="b">
            <v>1</v>
          </cell>
          <cell r="K274" t="b">
            <v>1</v>
          </cell>
          <cell r="L274">
            <v>216</v>
          </cell>
          <cell r="M274">
            <v>31</v>
          </cell>
          <cell r="O274" t="str">
            <v>C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7.1428571428571432</v>
          </cell>
          <cell r="AY274">
            <v>0</v>
          </cell>
          <cell r="AZ274">
            <v>0</v>
          </cell>
          <cell r="BA274">
            <v>27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 t="str">
            <v> </v>
          </cell>
          <cell r="BJ274">
            <v>0</v>
          </cell>
          <cell r="BK274" t="str"/>
          <cell r="BL274" t="str"/>
        </row>
        <row r="275">
          <cell r="E275" t="str">
            <v>|0200220810|38.10|0.00|2.000|0.0005803NBC</v>
          </cell>
          <cell r="F275">
            <v>1.78</v>
          </cell>
          <cell r="H275" t="str">
            <v>-</v>
          </cell>
          <cell r="J275" t="b">
            <v>1</v>
          </cell>
          <cell r="K275" t="b">
            <v>1</v>
          </cell>
          <cell r="L275">
            <v>13834</v>
          </cell>
          <cell r="M275">
            <v>2767</v>
          </cell>
          <cell r="O275" t="str">
            <v>C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2882.8</v>
          </cell>
          <cell r="AY275">
            <v>2640</v>
          </cell>
          <cell r="AZ275">
            <v>2600</v>
          </cell>
          <cell r="BA275">
            <v>1800</v>
          </cell>
          <cell r="BB275">
            <v>200</v>
          </cell>
          <cell r="BC275">
            <v>0</v>
          </cell>
          <cell r="BD275">
            <v>600</v>
          </cell>
          <cell r="BE275">
            <v>400</v>
          </cell>
          <cell r="BF275">
            <v>200</v>
          </cell>
          <cell r="BG275">
            <v>1000</v>
          </cell>
          <cell r="BH275">
            <v>400</v>
          </cell>
          <cell r="BI275" t="str">
            <v> </v>
          </cell>
          <cell r="BJ275">
            <v>2640</v>
          </cell>
          <cell r="BK275" t="str">
            <v>Fixed&gt;500pcs</v>
          </cell>
          <cell r="BL275" t="str"/>
        </row>
        <row r="276">
          <cell r="E276" t="str">
            <v>|0200220810|38.10|0.00|2.000|0.0005803NBC</v>
          </cell>
          <cell r="F276">
            <v>1.78</v>
          </cell>
          <cell r="H276" t="str">
            <v>-</v>
          </cell>
          <cell r="J276" t="b">
            <v>1</v>
          </cell>
          <cell r="K276" t="b">
            <v>1</v>
          </cell>
          <cell r="L276">
            <v>1493</v>
          </cell>
          <cell r="M276">
            <v>1493</v>
          </cell>
          <cell r="O276" t="str">
            <v>P/E</v>
          </cell>
          <cell r="P276" t="str"/>
          <cell r="Q276" t="str"/>
          <cell r="R276" t="str"/>
          <cell r="S276" t="str"/>
          <cell r="T276" t="str"/>
          <cell r="U276" t="str"/>
          <cell r="V276" t="str"/>
          <cell r="W276" t="str"/>
          <cell r="X276" t="str"/>
          <cell r="Y276" t="str"/>
          <cell r="Z276" t="str"/>
          <cell r="AA276" t="str"/>
          <cell r="AB276" t="str"/>
          <cell r="AC276" t="str"/>
          <cell r="AD276" t="str"/>
          <cell r="AE276" t="str"/>
          <cell r="AF276" t="str"/>
          <cell r="AG276" t="str"/>
          <cell r="AH276" t="str"/>
          <cell r="AI276" t="str"/>
          <cell r="AJ276" t="str"/>
          <cell r="AK276" t="str"/>
          <cell r="AL276" t="str"/>
          <cell r="AM276" t="str"/>
          <cell r="AN276" t="str"/>
          <cell r="AO276" t="str"/>
          <cell r="AP276" t="str"/>
          <cell r="AQ276" t="str"/>
          <cell r="AR276" t="str"/>
          <cell r="AS276" t="str"/>
          <cell r="AT276" t="str"/>
          <cell r="AU276" t="str"/>
          <cell r="AV276" t="str"/>
          <cell r="AW276" t="str"/>
          <cell r="AX276" t="str"/>
          <cell r="AY276" t="str"/>
          <cell r="AZ276" t="str"/>
          <cell r="BA276" t="str"/>
          <cell r="BB276" t="str"/>
          <cell r="BC276" t="str"/>
          <cell r="BD276" t="str"/>
          <cell r="BE276" t="str"/>
          <cell r="BF276" t="str"/>
          <cell r="BG276" t="str"/>
          <cell r="BH276" t="str"/>
          <cell r="BI276" t="str">
            <v> </v>
          </cell>
          <cell r="BJ276">
            <v>0</v>
          </cell>
          <cell r="BK276" t="str"/>
          <cell r="BL276" t="str"/>
        </row>
        <row r="277">
          <cell r="E277" t="str">
            <v>|0200220810|38.10|31.75|2.000|0.0005050IBC</v>
          </cell>
          <cell r="F277">
            <v>2.298</v>
          </cell>
          <cell r="H277" t="str">
            <v>-</v>
          </cell>
          <cell r="J277" t="b">
            <v>1</v>
          </cell>
          <cell r="K277" t="b">
            <v>1</v>
          </cell>
          <cell r="L277">
            <v>183</v>
          </cell>
          <cell r="M277">
            <v>183</v>
          </cell>
          <cell r="O277" t="str">
            <v>P/E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107</v>
          </cell>
          <cell r="AZ277">
            <v>134</v>
          </cell>
          <cell r="BA277">
            <v>240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 t="str">
            <v> </v>
          </cell>
          <cell r="BJ277">
            <v>107</v>
          </cell>
          <cell r="BK277" t="str"/>
          <cell r="BL277" t="str"/>
        </row>
        <row r="278">
          <cell r="E278" t="str">
            <v>|0200220810|41.00|0.00|3.500|0.0005952IBC</v>
          </cell>
          <cell r="F278">
            <v>3.2370000000000001</v>
          </cell>
          <cell r="H278" t="str">
            <v>-</v>
          </cell>
          <cell r="J278" t="b">
            <v>1</v>
          </cell>
          <cell r="K278" t="b">
            <v>1</v>
          </cell>
          <cell r="L278">
            <v>0</v>
          </cell>
          <cell r="M278">
            <v>0</v>
          </cell>
          <cell r="O278" t="str">
            <v>C</v>
          </cell>
          <cell r="P278" t="str"/>
          <cell r="Q278" t="str"/>
          <cell r="R278" t="str"/>
          <cell r="S278" t="str"/>
          <cell r="T278" t="str"/>
          <cell r="U278" t="str"/>
          <cell r="V278" t="str"/>
          <cell r="W278" t="str"/>
          <cell r="X278" t="str"/>
          <cell r="Y278" t="str"/>
          <cell r="Z278" t="str"/>
          <cell r="AA278" t="str"/>
          <cell r="AB278" t="str"/>
          <cell r="AC278" t="str"/>
          <cell r="AD278" t="str"/>
          <cell r="AE278" t="str"/>
          <cell r="AF278" t="str"/>
          <cell r="AG278" t="str"/>
          <cell r="AH278" t="str"/>
          <cell r="AI278" t="str"/>
          <cell r="AJ278" t="str"/>
          <cell r="AK278" t="str"/>
          <cell r="AL278" t="str"/>
          <cell r="AM278" t="str"/>
          <cell r="AN278" t="str"/>
          <cell r="AO278" t="str"/>
          <cell r="AP278" t="str"/>
          <cell r="AQ278" t="str"/>
          <cell r="AR278" t="str"/>
          <cell r="AS278" t="str"/>
          <cell r="AT278" t="str"/>
          <cell r="AU278" t="str"/>
          <cell r="AV278" t="str"/>
          <cell r="AW278" t="str"/>
          <cell r="AX278" t="str"/>
          <cell r="AY278" t="str"/>
          <cell r="AZ278" t="str"/>
          <cell r="BA278" t="str"/>
          <cell r="BB278" t="str"/>
          <cell r="BC278" t="str"/>
          <cell r="BD278" t="str"/>
          <cell r="BE278" t="str"/>
          <cell r="BF278" t="str"/>
          <cell r="BG278" t="str"/>
          <cell r="BH278" t="str"/>
          <cell r="BI278" t="str">
            <v> </v>
          </cell>
          <cell r="BJ278">
            <v>0</v>
          </cell>
          <cell r="BK278" t="str"/>
          <cell r="BL278" t="str"/>
        </row>
        <row r="279">
          <cell r="E279" t="str">
            <v>|0200220810|41.00|0.00|3.500|0.0005952IBC</v>
          </cell>
          <cell r="F279">
            <v>3.2370000000000001</v>
          </cell>
          <cell r="H279" t="str">
            <v>-</v>
          </cell>
          <cell r="J279" t="b">
            <v>1</v>
          </cell>
          <cell r="K279" t="b">
            <v>1</v>
          </cell>
          <cell r="L279">
            <v>1796</v>
          </cell>
          <cell r="M279">
            <v>10</v>
          </cell>
          <cell r="O279" t="str">
            <v>C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26.666666666666668</v>
          </cell>
          <cell r="AY279">
            <v>17.777777777777779</v>
          </cell>
          <cell r="AZ279">
            <v>17.777777777777779</v>
          </cell>
          <cell r="BA279">
            <v>17.777777777777779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 t="str">
            <v> </v>
          </cell>
          <cell r="BJ279">
            <v>17.777777777777779</v>
          </cell>
          <cell r="BK279" t="str"/>
          <cell r="BL279" t="str"/>
        </row>
        <row r="280">
          <cell r="E280" t="str">
            <v>|0200220810|41.00|0.00|3.500|0.0005952IBC</v>
          </cell>
          <cell r="F280">
            <v>3.2370000000000001</v>
          </cell>
          <cell r="H280" t="str">
            <v>-</v>
          </cell>
          <cell r="J280" t="b">
            <v>1</v>
          </cell>
          <cell r="K280" t="b">
            <v>1</v>
          </cell>
          <cell r="L280">
            <v>54.8</v>
          </cell>
          <cell r="M280">
            <v>55</v>
          </cell>
          <cell r="O280" t="str">
            <v>P/E</v>
          </cell>
          <cell r="P280" t="str"/>
          <cell r="Q280" t="str"/>
          <cell r="R280" t="str"/>
          <cell r="S280" t="str"/>
          <cell r="T280" t="str"/>
          <cell r="U280" t="str"/>
          <cell r="V280" t="str"/>
          <cell r="W280" t="str"/>
          <cell r="X280" t="str"/>
          <cell r="Y280" t="str"/>
          <cell r="Z280" t="str"/>
          <cell r="AA280" t="str"/>
          <cell r="AB280" t="str"/>
          <cell r="AC280" t="str"/>
          <cell r="AD280" t="str"/>
          <cell r="AE280" t="str"/>
          <cell r="AF280" t="str"/>
          <cell r="AG280" t="str"/>
          <cell r="AH280" t="str"/>
          <cell r="AI280" t="str"/>
          <cell r="AJ280" t="str"/>
          <cell r="AK280" t="str"/>
          <cell r="AL280" t="str"/>
          <cell r="AM280" t="str"/>
          <cell r="AN280" t="str"/>
          <cell r="AO280" t="str"/>
          <cell r="AP280" t="str"/>
          <cell r="AQ280" t="str"/>
          <cell r="AR280" t="str"/>
          <cell r="AS280" t="str"/>
          <cell r="AT280" t="str"/>
          <cell r="AU280" t="str"/>
          <cell r="AV280" t="str"/>
          <cell r="AW280" t="str"/>
          <cell r="AX280" t="str"/>
          <cell r="AY280" t="str"/>
          <cell r="AZ280" t="str"/>
          <cell r="BA280" t="str"/>
          <cell r="BB280" t="str"/>
          <cell r="BC280" t="str"/>
          <cell r="BD280" t="str"/>
          <cell r="BE280" t="str"/>
          <cell r="BF280" t="str"/>
          <cell r="BG280" t="str"/>
          <cell r="BH280" t="str"/>
          <cell r="BI280" t="str">
            <v> </v>
          </cell>
          <cell r="BJ280">
            <v>0</v>
          </cell>
          <cell r="BK280" t="str"/>
          <cell r="BL280" t="str"/>
        </row>
        <row r="281">
          <cell r="E281" t="str">
            <v>|0200220810|45.00|0.00|2.300|0.0005833NBC</v>
          </cell>
          <cell r="F281">
            <v>2.4220000000000002</v>
          </cell>
          <cell r="H281" t="str">
            <v>-</v>
          </cell>
          <cell r="J281" t="b">
            <v>1</v>
          </cell>
          <cell r="K281" t="b">
            <v>1</v>
          </cell>
          <cell r="L281">
            <v>87</v>
          </cell>
          <cell r="M281">
            <v>87</v>
          </cell>
          <cell r="O281" t="str">
            <v>P/E</v>
          </cell>
          <cell r="P281" t="str"/>
          <cell r="Q281" t="str"/>
          <cell r="R281" t="str"/>
          <cell r="S281" t="str"/>
          <cell r="T281" t="str"/>
          <cell r="U281" t="str"/>
          <cell r="V281" t="str"/>
          <cell r="W281" t="str"/>
          <cell r="X281" t="str"/>
          <cell r="Y281" t="str"/>
          <cell r="Z281" t="str"/>
          <cell r="AA281" t="str"/>
          <cell r="AB281" t="str"/>
          <cell r="AC281" t="str"/>
          <cell r="AD281" t="str"/>
          <cell r="AE281" t="str"/>
          <cell r="AF281" t="str"/>
          <cell r="AG281" t="str"/>
          <cell r="AH281" t="str"/>
          <cell r="AI281" t="str"/>
          <cell r="AJ281" t="str"/>
          <cell r="AK281" t="str"/>
          <cell r="AL281" t="str"/>
          <cell r="AM281" t="str"/>
          <cell r="AN281" t="str"/>
          <cell r="AO281" t="str"/>
          <cell r="AP281" t="str"/>
          <cell r="AQ281" t="str"/>
          <cell r="AR281" t="str"/>
          <cell r="AS281" t="str"/>
          <cell r="AT281" t="str"/>
          <cell r="AU281" t="str"/>
          <cell r="AV281" t="str"/>
          <cell r="AW281" t="str"/>
          <cell r="AX281" t="str"/>
          <cell r="AY281" t="str"/>
          <cell r="AZ281" t="str"/>
          <cell r="BA281" t="str"/>
          <cell r="BB281" t="str"/>
          <cell r="BC281" t="str"/>
          <cell r="BD281" t="str"/>
          <cell r="BE281" t="str"/>
          <cell r="BF281" t="str"/>
          <cell r="BG281" t="str"/>
          <cell r="BH281" t="str"/>
          <cell r="BI281" t="str">
            <v> </v>
          </cell>
          <cell r="BJ281">
            <v>0</v>
          </cell>
          <cell r="BK281" t="str"/>
          <cell r="BL281" t="str"/>
        </row>
        <row r="282">
          <cell r="E282" t="str">
            <v>|0200220810|45.00|0.00|2.300|0.0005833NBC</v>
          </cell>
          <cell r="F282">
            <v>2.4220000000000002</v>
          </cell>
          <cell r="H282" t="str">
            <v>-</v>
          </cell>
          <cell r="J282" t="b">
            <v>1</v>
          </cell>
          <cell r="K282" t="b">
            <v>1</v>
          </cell>
          <cell r="L282">
            <v>7</v>
          </cell>
          <cell r="M282">
            <v>1</v>
          </cell>
          <cell r="O282" t="str">
            <v>C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 t="str">
            <v> </v>
          </cell>
          <cell r="BJ282">
            <v>0</v>
          </cell>
          <cell r="BK282" t="str"/>
          <cell r="BL282" t="str"/>
        </row>
        <row r="283">
          <cell r="E283" t="str">
            <v>|0200220810|48.60|0.00|2.300|0.0005793NBC</v>
          </cell>
          <cell r="F283">
            <v>2.6259999999999999</v>
          </cell>
          <cell r="H283" t="str">
            <v>-</v>
          </cell>
          <cell r="J283" t="b">
            <v>1</v>
          </cell>
          <cell r="K283" t="b">
            <v>1</v>
          </cell>
          <cell r="L283">
            <v>38</v>
          </cell>
          <cell r="M283">
            <v>38</v>
          </cell>
          <cell r="O283" t="str">
            <v>P/E</v>
          </cell>
          <cell r="P283" t="str"/>
          <cell r="Q283" t="str"/>
          <cell r="R283" t="str"/>
          <cell r="S283" t="str"/>
          <cell r="T283" t="str"/>
          <cell r="U283" t="str"/>
          <cell r="V283" t="str"/>
          <cell r="W283" t="str"/>
          <cell r="X283" t="str"/>
          <cell r="Y283" t="str"/>
          <cell r="Z283" t="str"/>
          <cell r="AA283" t="str"/>
          <cell r="AB283" t="str"/>
          <cell r="AC283" t="str"/>
          <cell r="AD283" t="str"/>
          <cell r="AE283" t="str"/>
          <cell r="AF283" t="str"/>
          <cell r="AG283" t="str"/>
          <cell r="AH283" t="str"/>
          <cell r="AI283" t="str"/>
          <cell r="AJ283" t="str"/>
          <cell r="AK283" t="str"/>
          <cell r="AL283" t="str"/>
          <cell r="AM283" t="str"/>
          <cell r="AN283" t="str"/>
          <cell r="AO283" t="str"/>
          <cell r="AP283" t="str"/>
          <cell r="AQ283" t="str"/>
          <cell r="AR283" t="str"/>
          <cell r="AS283" t="str"/>
          <cell r="AT283" t="str"/>
          <cell r="AU283" t="str"/>
          <cell r="AV283" t="str"/>
          <cell r="AW283" t="str"/>
          <cell r="AX283" t="str"/>
          <cell r="AY283" t="str"/>
          <cell r="AZ283" t="str"/>
          <cell r="BA283" t="str"/>
          <cell r="BB283" t="str"/>
          <cell r="BC283" t="str"/>
          <cell r="BD283" t="str"/>
          <cell r="BE283" t="str"/>
          <cell r="BF283" t="str"/>
          <cell r="BG283" t="str"/>
          <cell r="BH283" t="str"/>
          <cell r="BI283" t="str">
            <v> </v>
          </cell>
          <cell r="BJ283">
            <v>0</v>
          </cell>
          <cell r="BK283" t="str"/>
          <cell r="BL283" t="str"/>
        </row>
        <row r="284">
          <cell r="E284" t="str">
            <v>|0200220810|48.60|0.00|2.600|0.0006140NBC</v>
          </cell>
          <cell r="F284">
            <v>2.9489999999999998</v>
          </cell>
          <cell r="H284" t="str">
            <v>-</v>
          </cell>
          <cell r="J284" t="b">
            <v>1</v>
          </cell>
          <cell r="K284" t="b">
            <v>1</v>
          </cell>
          <cell r="L284">
            <v>252</v>
          </cell>
          <cell r="M284">
            <v>23</v>
          </cell>
          <cell r="O284" t="str">
            <v>C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454.54545454545456</v>
          </cell>
          <cell r="AY284">
            <v>818.18181818181813</v>
          </cell>
          <cell r="AZ284">
            <v>545.4545454545455</v>
          </cell>
          <cell r="BA284">
            <v>363.63636363636363</v>
          </cell>
          <cell r="BB284">
            <v>90.909090909090907</v>
          </cell>
          <cell r="BC284">
            <v>0</v>
          </cell>
          <cell r="BD284">
            <v>90.909090909090907</v>
          </cell>
          <cell r="BE284">
            <v>90.909090909090907</v>
          </cell>
          <cell r="BF284">
            <v>90.909090909090907</v>
          </cell>
          <cell r="BG284">
            <v>181.81818181818181</v>
          </cell>
          <cell r="BH284">
            <v>181.81818181818181</v>
          </cell>
          <cell r="BI284" t="str">
            <v> </v>
          </cell>
          <cell r="BJ284">
            <v>818.18181818181813</v>
          </cell>
          <cell r="BK284" t="str">
            <v>Fixed&gt;500pcs</v>
          </cell>
          <cell r="BL284" t="str"/>
        </row>
        <row r="285">
          <cell r="E285" t="str">
            <v>|0200220810|48.60|0.00|2.600|0.0006140NBC</v>
          </cell>
          <cell r="F285">
            <v>2.9489999999999998</v>
          </cell>
          <cell r="H285" t="str">
            <v>-</v>
          </cell>
          <cell r="J285" t="b">
            <v>1</v>
          </cell>
          <cell r="K285" t="b">
            <v>1</v>
          </cell>
          <cell r="L285" t="str"/>
          <cell r="M285" t="str"/>
          <cell r="O285" t="str">
            <v>P/E</v>
          </cell>
          <cell r="P285" t="str"/>
          <cell r="Q285" t="str"/>
          <cell r="R285" t="str"/>
          <cell r="S285" t="str"/>
          <cell r="T285" t="str"/>
          <cell r="U285" t="str"/>
          <cell r="V285" t="str"/>
          <cell r="W285" t="str"/>
          <cell r="X285" t="str"/>
          <cell r="Y285" t="str"/>
          <cell r="Z285" t="str"/>
          <cell r="AA285" t="str"/>
          <cell r="AB285" t="str"/>
          <cell r="AC285" t="str"/>
          <cell r="AD285" t="str"/>
          <cell r="AE285" t="str"/>
          <cell r="AF285" t="str"/>
          <cell r="AG285" t="str"/>
          <cell r="AH285" t="str"/>
          <cell r="AI285" t="str"/>
          <cell r="AJ285" t="str"/>
          <cell r="AK285" t="str"/>
          <cell r="AL285" t="str"/>
          <cell r="AM285" t="str"/>
          <cell r="AN285" t="str"/>
          <cell r="AO285" t="str"/>
          <cell r="AP285" t="str"/>
          <cell r="AQ285" t="str"/>
          <cell r="AR285" t="str"/>
          <cell r="AS285" t="str"/>
          <cell r="AT285" t="str"/>
          <cell r="AU285" t="str"/>
          <cell r="AV285" t="str"/>
          <cell r="AW285" t="str"/>
          <cell r="AX285" t="str"/>
          <cell r="AY285" t="str"/>
          <cell r="AZ285" t="str"/>
          <cell r="BA285" t="str"/>
          <cell r="BB285" t="str"/>
          <cell r="BC285" t="str"/>
          <cell r="BD285" t="str"/>
          <cell r="BE285" t="str"/>
          <cell r="BF285" t="str"/>
          <cell r="BG285" t="str"/>
          <cell r="BH285" t="str"/>
          <cell r="BI285" t="str">
            <v> </v>
          </cell>
          <cell r="BJ285">
            <v>0</v>
          </cell>
          <cell r="BK285" t="str"/>
          <cell r="BL285" t="str"/>
        </row>
        <row r="286">
          <cell r="E286" t="str">
            <v>|0200220810|48.60|0.00|2.000|0.0005160IBC</v>
          </cell>
          <cell r="F286">
            <v>2.298</v>
          </cell>
          <cell r="H286" t="str">
            <v>-</v>
          </cell>
          <cell r="J286" t="b">
            <v>1</v>
          </cell>
          <cell r="K286" t="b">
            <v>1</v>
          </cell>
          <cell r="L286" t="str"/>
          <cell r="M286" t="str"/>
          <cell r="O286" t="str">
            <v>P/E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 t="str">
            <v> </v>
          </cell>
          <cell r="BJ286">
            <v>0</v>
          </cell>
          <cell r="BK286" t="str"/>
          <cell r="BL286" t="str"/>
        </row>
        <row r="287">
          <cell r="E287" t="str">
            <v>|0200220810|48.60|0.00|3.200|0.0005667NBC</v>
          </cell>
          <cell r="F287">
            <v>3.5830000000000002</v>
          </cell>
          <cell r="H287" t="str">
            <v>-</v>
          </cell>
          <cell r="J287" t="b">
            <v>1</v>
          </cell>
          <cell r="K287" t="b">
            <v>1</v>
          </cell>
          <cell r="L287">
            <v>2255</v>
          </cell>
          <cell r="M287">
            <v>2255</v>
          </cell>
          <cell r="O287" t="str">
            <v>P/E</v>
          </cell>
          <cell r="P287" t="str"/>
          <cell r="Q287" t="str"/>
          <cell r="R287" t="str"/>
          <cell r="S287" t="str"/>
          <cell r="T287" t="str"/>
          <cell r="U287" t="str"/>
          <cell r="V287" t="str"/>
          <cell r="W287" t="str"/>
          <cell r="X287" t="str"/>
          <cell r="Y287" t="str"/>
          <cell r="Z287" t="str"/>
          <cell r="AA287" t="str"/>
          <cell r="AB287" t="str"/>
          <cell r="AC287" t="str"/>
          <cell r="AD287" t="str"/>
          <cell r="AE287" t="str"/>
          <cell r="AF287" t="str"/>
          <cell r="AG287" t="str"/>
          <cell r="AH287" t="str"/>
          <cell r="AI287" t="str"/>
          <cell r="AJ287" t="str"/>
          <cell r="AK287" t="str"/>
          <cell r="AL287" t="str"/>
          <cell r="AM287" t="str"/>
          <cell r="AN287" t="str"/>
          <cell r="AO287" t="str"/>
          <cell r="AP287" t="str"/>
          <cell r="AQ287" t="str"/>
          <cell r="AR287" t="str"/>
          <cell r="AS287" t="str"/>
          <cell r="AT287" t="str"/>
          <cell r="AU287" t="str"/>
          <cell r="AV287" t="str"/>
          <cell r="AW287" t="str"/>
          <cell r="AX287" t="str"/>
          <cell r="AY287" t="str"/>
          <cell r="AZ287" t="str"/>
          <cell r="BA287" t="str"/>
          <cell r="BB287" t="str"/>
          <cell r="BC287" t="str"/>
          <cell r="BD287" t="str"/>
          <cell r="BE287" t="str"/>
          <cell r="BF287" t="str"/>
          <cell r="BG287" t="str"/>
          <cell r="BH287" t="str"/>
          <cell r="BI287" t="str">
            <v> </v>
          </cell>
          <cell r="BJ287">
            <v>0</v>
          </cell>
          <cell r="BK287" t="str"/>
          <cell r="BL287" t="str"/>
        </row>
        <row r="288">
          <cell r="E288" t="str">
            <v>|0200220810|48.60|0.00|3.200|0.0005731NBC</v>
          </cell>
          <cell r="F288">
            <v>3.5830000000000002</v>
          </cell>
          <cell r="H288" t="str">
            <v>-</v>
          </cell>
          <cell r="J288" t="b">
            <v>1</v>
          </cell>
          <cell r="K288" t="b">
            <v>1</v>
          </cell>
          <cell r="L288">
            <v>115</v>
          </cell>
          <cell r="M288">
            <v>115</v>
          </cell>
          <cell r="O288" t="str">
            <v>P/E</v>
          </cell>
          <cell r="P288" t="str"/>
          <cell r="Q288" t="str"/>
          <cell r="R288" t="str"/>
          <cell r="S288" t="str"/>
          <cell r="T288" t="str"/>
          <cell r="U288" t="str"/>
          <cell r="V288" t="str"/>
          <cell r="W288" t="str"/>
          <cell r="X288" t="str"/>
          <cell r="Y288" t="str"/>
          <cell r="Z288" t="str"/>
          <cell r="AA288" t="str"/>
          <cell r="AB288" t="str"/>
          <cell r="AC288" t="str"/>
          <cell r="AD288" t="str"/>
          <cell r="AE288" t="str"/>
          <cell r="AF288" t="str"/>
          <cell r="AG288" t="str"/>
          <cell r="AH288" t="str"/>
          <cell r="AI288" t="str"/>
          <cell r="AJ288" t="str"/>
          <cell r="AK288" t="str"/>
          <cell r="AL288" t="str"/>
          <cell r="AM288" t="str"/>
          <cell r="AN288" t="str"/>
          <cell r="AO288" t="str"/>
          <cell r="AP288" t="str"/>
          <cell r="AQ288" t="str"/>
          <cell r="AR288" t="str"/>
          <cell r="AS288" t="str"/>
          <cell r="AT288" t="str"/>
          <cell r="AU288" t="str"/>
          <cell r="AV288" t="str"/>
          <cell r="AW288" t="str"/>
          <cell r="AX288" t="str"/>
          <cell r="AY288" t="str"/>
          <cell r="AZ288" t="str"/>
          <cell r="BA288" t="str"/>
          <cell r="BB288" t="str"/>
          <cell r="BC288" t="str"/>
          <cell r="BD288" t="str"/>
          <cell r="BE288" t="str"/>
          <cell r="BF288" t="str"/>
          <cell r="BG288" t="str"/>
          <cell r="BH288" t="str"/>
          <cell r="BI288" t="str">
            <v> </v>
          </cell>
          <cell r="BJ288">
            <v>0</v>
          </cell>
          <cell r="BK288" t="str"/>
          <cell r="BL288" t="str"/>
        </row>
        <row r="289">
          <cell r="E289" t="str">
            <v>|0200220810|48.60|0.00|3.200|0.0005667NBC</v>
          </cell>
          <cell r="F289">
            <v>3.5830000000000002</v>
          </cell>
          <cell r="H289" t="str">
            <v>-</v>
          </cell>
          <cell r="J289" t="b">
            <v>1</v>
          </cell>
          <cell r="K289" t="b">
            <v>1</v>
          </cell>
          <cell r="L289">
            <v>3406</v>
          </cell>
          <cell r="M289">
            <v>426</v>
          </cell>
          <cell r="O289" t="str">
            <v>C</v>
          </cell>
          <cell r="P289">
            <v>0</v>
          </cell>
          <cell r="Q289">
            <v>52.5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52.5</v>
          </cell>
          <cell r="AW289">
            <v>0</v>
          </cell>
          <cell r="AX289">
            <v>1324.75</v>
          </cell>
          <cell r="AY289">
            <v>1466.25</v>
          </cell>
          <cell r="AZ289">
            <v>774.125</v>
          </cell>
          <cell r="BA289">
            <v>1355.125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 t="str">
            <v> </v>
          </cell>
          <cell r="BJ289">
            <v>1518.75</v>
          </cell>
          <cell r="BK289" t="str">
            <v>Fixed&gt;500pcs</v>
          </cell>
          <cell r="BL289" t="str"/>
        </row>
        <row r="290">
          <cell r="E290" t="str">
            <v>|0200220810|48.60|0.00|3.200|0.0005731NBC</v>
          </cell>
          <cell r="F290">
            <v>3.5830000000000002</v>
          </cell>
          <cell r="H290" t="str">
            <v>-</v>
          </cell>
          <cell r="J290" t="b">
            <v>1</v>
          </cell>
          <cell r="K290" t="b">
            <v>1</v>
          </cell>
          <cell r="L290">
            <v>177</v>
          </cell>
          <cell r="M290">
            <v>22</v>
          </cell>
          <cell r="O290" t="str">
            <v>C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49.25</v>
          </cell>
          <cell r="AY290">
            <v>50.375</v>
          </cell>
          <cell r="AZ290">
            <v>12.75</v>
          </cell>
          <cell r="BA290">
            <v>31.25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 t="str">
            <v> </v>
          </cell>
          <cell r="BJ290">
            <v>50.375</v>
          </cell>
          <cell r="BK290" t="str"/>
          <cell r="BL290" t="str"/>
        </row>
        <row r="291">
          <cell r="E291" t="str">
            <v>|0200220810|50.00|20.00|1.600|0.0005593IBC</v>
          </cell>
          <cell r="F291">
            <v>1.712</v>
          </cell>
          <cell r="H291" t="str">
            <v>-</v>
          </cell>
          <cell r="J291" t="b">
            <v>1</v>
          </cell>
          <cell r="K291" t="b">
            <v>1</v>
          </cell>
          <cell r="L291">
            <v>360</v>
          </cell>
          <cell r="M291">
            <v>360</v>
          </cell>
          <cell r="O291" t="str">
            <v>P/E</v>
          </cell>
          <cell r="P291" t="str"/>
          <cell r="Q291" t="str"/>
          <cell r="R291" t="str"/>
          <cell r="S291" t="str"/>
          <cell r="T291" t="str"/>
          <cell r="U291" t="str"/>
          <cell r="V291" t="str"/>
          <cell r="W291" t="str"/>
          <cell r="X291" t="str"/>
          <cell r="Y291" t="str"/>
          <cell r="Z291" t="str"/>
          <cell r="AA291" t="str"/>
          <cell r="AB291" t="str"/>
          <cell r="AC291" t="str"/>
          <cell r="AD291" t="str"/>
          <cell r="AE291" t="str"/>
          <cell r="AF291" t="str"/>
          <cell r="AG291" t="str"/>
          <cell r="AH291" t="str"/>
          <cell r="AI291" t="str"/>
          <cell r="AJ291" t="str"/>
          <cell r="AK291" t="str"/>
          <cell r="AL291" t="str"/>
          <cell r="AM291" t="str"/>
          <cell r="AN291" t="str"/>
          <cell r="AO291" t="str"/>
          <cell r="AP291" t="str"/>
          <cell r="AQ291" t="str"/>
          <cell r="AR291" t="str"/>
          <cell r="AS291" t="str"/>
          <cell r="AT291" t="str"/>
          <cell r="AU291" t="str"/>
          <cell r="AV291" t="str"/>
          <cell r="AW291" t="str"/>
          <cell r="AX291" t="str"/>
          <cell r="AY291" t="str"/>
          <cell r="AZ291" t="str"/>
          <cell r="BA291" t="str"/>
          <cell r="BB291" t="str"/>
          <cell r="BC291" t="str"/>
          <cell r="BD291" t="str"/>
          <cell r="BE291" t="str"/>
          <cell r="BF291" t="str"/>
          <cell r="BG291" t="str"/>
          <cell r="BH291" t="str"/>
          <cell r="BI291" t="str">
            <v> </v>
          </cell>
          <cell r="BJ291">
            <v>0</v>
          </cell>
          <cell r="BK291" t="str"/>
          <cell r="BL291" t="str"/>
        </row>
        <row r="292">
          <cell r="E292" t="str">
            <v>|0200220810|50.00|20.00|1.600|0.0005593IBC</v>
          </cell>
          <cell r="F292">
            <v>1.712</v>
          </cell>
          <cell r="H292" t="str">
            <v>-</v>
          </cell>
          <cell r="J292" t="b">
            <v>1</v>
          </cell>
          <cell r="K292" t="b">
            <v>1</v>
          </cell>
          <cell r="L292">
            <v>240</v>
          </cell>
          <cell r="M292">
            <v>40</v>
          </cell>
          <cell r="O292" t="str">
            <v>C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233.33333333333334</v>
          </cell>
          <cell r="AY292">
            <v>0</v>
          </cell>
          <cell r="AZ292">
            <v>233.33333333333334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 t="str">
            <v> </v>
          </cell>
          <cell r="BJ292">
            <v>0</v>
          </cell>
          <cell r="BK292" t="str"/>
          <cell r="BL292" t="str"/>
        </row>
        <row r="293">
          <cell r="E293" t="str">
            <v>|0200220810|60.50|0.00|2.000|0.0005233NBC</v>
          </cell>
          <cell r="F293">
            <v>2.8849999999999998</v>
          </cell>
          <cell r="H293" t="str">
            <v>-</v>
          </cell>
          <cell r="J293" t="b">
            <v>1</v>
          </cell>
          <cell r="K293" t="b">
            <v>1</v>
          </cell>
          <cell r="L293">
            <v>189</v>
          </cell>
          <cell r="M293">
            <v>38</v>
          </cell>
          <cell r="O293" t="str">
            <v>C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64</v>
          </cell>
          <cell r="AY293">
            <v>131.6</v>
          </cell>
          <cell r="AZ293">
            <v>71.400000000000006</v>
          </cell>
          <cell r="BA293">
            <v>169.6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 t="str">
            <v> </v>
          </cell>
          <cell r="BJ293">
            <v>131.6</v>
          </cell>
          <cell r="BK293" t="str"/>
          <cell r="BL293" t="str"/>
        </row>
        <row r="294">
          <cell r="E294" t="str">
            <v>|0200220810|60.50|0.00|2.000|0.0005233NBC</v>
          </cell>
          <cell r="F294">
            <v>2.8849999999999998</v>
          </cell>
          <cell r="H294" t="str">
            <v>-</v>
          </cell>
          <cell r="J294" t="b">
            <v>1</v>
          </cell>
          <cell r="K294" t="b">
            <v>1</v>
          </cell>
          <cell r="L294">
            <v>170</v>
          </cell>
          <cell r="M294">
            <v>170</v>
          </cell>
          <cell r="O294" t="str">
            <v>P/E</v>
          </cell>
          <cell r="P294" t="str"/>
          <cell r="Q294" t="str"/>
          <cell r="R294" t="str"/>
          <cell r="S294" t="str"/>
          <cell r="T294" t="str"/>
          <cell r="U294" t="str"/>
          <cell r="V294" t="str"/>
          <cell r="W294" t="str"/>
          <cell r="X294" t="str"/>
          <cell r="Y294" t="str"/>
          <cell r="Z294" t="str"/>
          <cell r="AA294" t="str"/>
          <cell r="AB294" t="str"/>
          <cell r="AC294" t="str"/>
          <cell r="AD294" t="str"/>
          <cell r="AE294" t="str"/>
          <cell r="AF294" t="str"/>
          <cell r="AG294" t="str"/>
          <cell r="AH294" t="str"/>
          <cell r="AI294" t="str"/>
          <cell r="AJ294" t="str"/>
          <cell r="AK294" t="str"/>
          <cell r="AL294" t="str"/>
          <cell r="AM294" t="str"/>
          <cell r="AN294" t="str"/>
          <cell r="AO294" t="str"/>
          <cell r="AP294" t="str"/>
          <cell r="AQ294" t="str"/>
          <cell r="AR294" t="str"/>
          <cell r="AS294" t="str"/>
          <cell r="AT294" t="str"/>
          <cell r="AU294" t="str"/>
          <cell r="AV294" t="str"/>
          <cell r="AW294" t="str"/>
          <cell r="AX294" t="str"/>
          <cell r="AY294" t="str"/>
          <cell r="AZ294" t="str"/>
          <cell r="BA294" t="str"/>
          <cell r="BB294" t="str"/>
          <cell r="BC294" t="str"/>
          <cell r="BD294" t="str"/>
          <cell r="BE294" t="str"/>
          <cell r="BF294" t="str"/>
          <cell r="BG294" t="str"/>
          <cell r="BH294" t="str"/>
          <cell r="BI294" t="str">
            <v> </v>
          </cell>
          <cell r="BJ294">
            <v>0</v>
          </cell>
          <cell r="BK294" t="str"/>
          <cell r="BL294" t="str"/>
        </row>
        <row r="295">
          <cell r="E295" t="str">
            <v>|0200220914|22.20|0.00|1.600|0.0006067NBC</v>
          </cell>
          <cell r="F295">
            <v>0.81299999999999994</v>
          </cell>
          <cell r="H295" t="str">
            <v>S</v>
          </cell>
          <cell r="J295" t="b">
            <v>1</v>
          </cell>
          <cell r="K295" t="b">
            <v>1</v>
          </cell>
          <cell r="L295">
            <v>570</v>
          </cell>
          <cell r="M295">
            <v>48</v>
          </cell>
          <cell r="O295" t="str">
            <v>C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41.666666666666664</v>
          </cell>
          <cell r="AY295">
            <v>41.666666666666664</v>
          </cell>
          <cell r="AZ295">
            <v>42.666666666666664</v>
          </cell>
          <cell r="BA295">
            <v>41.666666666666664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 t="str">
            <v> </v>
          </cell>
          <cell r="BJ295">
            <v>84.333333333333329</v>
          </cell>
          <cell r="BK295" t="str"/>
          <cell r="BL295" t="str"/>
        </row>
        <row r="296">
          <cell r="E296" t="str">
            <v>|0200220914|22.20|0.00|1.600|0.0006067NBC</v>
          </cell>
          <cell r="F296">
            <v>0.81299999999999994</v>
          </cell>
          <cell r="H296" t="str">
            <v>S</v>
          </cell>
          <cell r="J296" t="b">
            <v>1</v>
          </cell>
          <cell r="K296" t="b">
            <v>1</v>
          </cell>
          <cell r="L296">
            <v>79</v>
          </cell>
          <cell r="M296">
            <v>79</v>
          </cell>
          <cell r="O296" t="str">
            <v>P/E</v>
          </cell>
          <cell r="P296" t="str"/>
          <cell r="Q296" t="str"/>
          <cell r="R296" t="str"/>
          <cell r="S296" t="str"/>
          <cell r="T296" t="str"/>
          <cell r="U296" t="str"/>
          <cell r="V296" t="str"/>
          <cell r="W296" t="str"/>
          <cell r="X296" t="str"/>
          <cell r="Y296" t="str"/>
          <cell r="Z296" t="str"/>
          <cell r="AA296" t="str"/>
          <cell r="AB296" t="str"/>
          <cell r="AC296" t="str"/>
          <cell r="AD296" t="str"/>
          <cell r="AE296" t="str"/>
          <cell r="AF296" t="str"/>
          <cell r="AG296" t="str"/>
          <cell r="AH296" t="str"/>
          <cell r="AI296" t="str"/>
          <cell r="AJ296" t="str"/>
          <cell r="AK296" t="str"/>
          <cell r="AL296" t="str"/>
          <cell r="AM296" t="str"/>
          <cell r="AN296" t="str"/>
          <cell r="AO296" t="str"/>
          <cell r="AP296" t="str"/>
          <cell r="AQ296" t="str"/>
          <cell r="AR296" t="str"/>
          <cell r="AS296" t="str"/>
          <cell r="AT296" t="str"/>
          <cell r="AU296" t="str"/>
          <cell r="AV296" t="str"/>
          <cell r="AW296" t="str"/>
          <cell r="AX296" t="str"/>
          <cell r="AY296" t="str"/>
          <cell r="AZ296" t="str"/>
          <cell r="BA296" t="str"/>
          <cell r="BB296" t="str"/>
          <cell r="BC296" t="str"/>
          <cell r="BD296" t="str"/>
          <cell r="BE296" t="str"/>
          <cell r="BF296" t="str"/>
          <cell r="BG296" t="str"/>
          <cell r="BH296" t="str"/>
          <cell r="BI296" t="str">
            <v> </v>
          </cell>
          <cell r="BJ296">
            <v>0</v>
          </cell>
          <cell r="BK296" t="str"/>
          <cell r="BL296" t="str"/>
        </row>
        <row r="297">
          <cell r="E297" t="str">
            <v>|0200231043|25.40|0.00|1.200|0.0006102NBC</v>
          </cell>
          <cell r="F297">
            <v>0.71599999999999997</v>
          </cell>
          <cell r="H297" t="str">
            <v>S</v>
          </cell>
          <cell r="J297" t="b">
            <v>1</v>
          </cell>
          <cell r="K297" t="b">
            <v>1</v>
          </cell>
          <cell r="L297">
            <v>1234</v>
          </cell>
          <cell r="M297">
            <v>82</v>
          </cell>
          <cell r="O297" t="str">
            <v>C</v>
          </cell>
          <cell r="P297">
            <v>10</v>
          </cell>
          <cell r="Q297">
            <v>0</v>
          </cell>
          <cell r="R297">
            <v>0</v>
          </cell>
          <cell r="S297">
            <v>6.666666666666667</v>
          </cell>
          <cell r="T297">
            <v>0</v>
          </cell>
          <cell r="U297">
            <v>6.666666666666667</v>
          </cell>
          <cell r="V297">
            <v>0</v>
          </cell>
          <cell r="W297">
            <v>6.666666666666667</v>
          </cell>
          <cell r="X297">
            <v>0</v>
          </cell>
          <cell r="Y297">
            <v>0</v>
          </cell>
          <cell r="Z297">
            <v>6.666666666666667</v>
          </cell>
          <cell r="AA297">
            <v>0</v>
          </cell>
          <cell r="AB297">
            <v>6.666666666666667</v>
          </cell>
          <cell r="AC297">
            <v>0</v>
          </cell>
          <cell r="AD297">
            <v>6.666666666666667</v>
          </cell>
          <cell r="AE297">
            <v>0</v>
          </cell>
          <cell r="AF297">
            <v>0</v>
          </cell>
          <cell r="AG297">
            <v>6.666666666666667</v>
          </cell>
          <cell r="AH297">
            <v>0</v>
          </cell>
          <cell r="AI297">
            <v>6.666666666666667</v>
          </cell>
          <cell r="AJ297">
            <v>0</v>
          </cell>
          <cell r="AK297">
            <v>6.666666666666667</v>
          </cell>
          <cell r="AL297">
            <v>0</v>
          </cell>
          <cell r="AM297">
            <v>0</v>
          </cell>
          <cell r="AN297">
            <v>6.666666666666667</v>
          </cell>
          <cell r="AO297">
            <v>0</v>
          </cell>
          <cell r="AP297">
            <v>3.3333333333333335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80</v>
          </cell>
          <cell r="AW297">
            <v>0</v>
          </cell>
          <cell r="AX297">
            <v>83.333333333333329</v>
          </cell>
          <cell r="AY297">
            <v>40</v>
          </cell>
          <cell r="AZ297">
            <v>36.666666666666664</v>
          </cell>
          <cell r="BA297">
            <v>53.333333333333336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 t="str">
            <v> </v>
          </cell>
          <cell r="BJ297">
            <v>156.66666666666666</v>
          </cell>
          <cell r="BK297" t="str"/>
          <cell r="BL297" t="str"/>
        </row>
        <row r="298">
          <cell r="E298" t="str">
            <v>|0200231043|25.40|0.00|1.200|0.0006102NBC</v>
          </cell>
          <cell r="F298">
            <v>0.71599999999999997</v>
          </cell>
          <cell r="H298" t="str">
            <v>S</v>
          </cell>
          <cell r="J298" t="b">
            <v>1</v>
          </cell>
          <cell r="K298" t="b">
            <v>1</v>
          </cell>
          <cell r="L298">
            <v>68</v>
          </cell>
          <cell r="M298">
            <v>68</v>
          </cell>
          <cell r="O298" t="str">
            <v>P/E</v>
          </cell>
          <cell r="P298" t="str"/>
          <cell r="Q298" t="str"/>
          <cell r="R298" t="str"/>
          <cell r="S298" t="str"/>
          <cell r="T298" t="str"/>
          <cell r="U298" t="str"/>
          <cell r="V298" t="str"/>
          <cell r="W298" t="str"/>
          <cell r="X298" t="str"/>
          <cell r="Y298" t="str"/>
          <cell r="Z298" t="str"/>
          <cell r="AA298" t="str"/>
          <cell r="AB298" t="str"/>
          <cell r="AC298" t="str"/>
          <cell r="AD298" t="str"/>
          <cell r="AE298" t="str"/>
          <cell r="AF298" t="str"/>
          <cell r="AG298" t="str"/>
          <cell r="AH298" t="str"/>
          <cell r="AI298" t="str"/>
          <cell r="AJ298" t="str"/>
          <cell r="AK298" t="str"/>
          <cell r="AL298" t="str"/>
          <cell r="AM298" t="str"/>
          <cell r="AN298" t="str"/>
          <cell r="AO298" t="str"/>
          <cell r="AP298" t="str"/>
          <cell r="AQ298" t="str"/>
          <cell r="AR298" t="str"/>
          <cell r="AS298" t="str"/>
          <cell r="AT298" t="str"/>
          <cell r="AU298" t="str"/>
          <cell r="AV298" t="str"/>
          <cell r="AW298" t="str"/>
          <cell r="AX298" t="str"/>
          <cell r="AY298" t="str"/>
          <cell r="AZ298" t="str"/>
          <cell r="BA298" t="str"/>
          <cell r="BB298" t="str"/>
          <cell r="BC298" t="str"/>
          <cell r="BD298" t="str"/>
          <cell r="BE298" t="str"/>
          <cell r="BF298" t="str"/>
          <cell r="BG298" t="str"/>
          <cell r="BH298" t="str"/>
          <cell r="BI298" t="str">
            <v> </v>
          </cell>
          <cell r="BJ298">
            <v>0</v>
          </cell>
          <cell r="BK298" t="str"/>
          <cell r="BL298" t="str"/>
        </row>
        <row r="299">
          <cell r="E299" t="str">
            <v>|0200221042|25.40|0.00|1.600|0.0005724NBC</v>
          </cell>
          <cell r="F299">
            <v>0.93899999999999995</v>
          </cell>
          <cell r="H299" t="str">
            <v>S</v>
          </cell>
          <cell r="J299" t="b">
            <v>1</v>
          </cell>
          <cell r="K299" t="b">
            <v>1</v>
          </cell>
          <cell r="L299">
            <v>1800</v>
          </cell>
          <cell r="M299">
            <v>138</v>
          </cell>
          <cell r="O299" t="str">
            <v>C</v>
          </cell>
          <cell r="P299">
            <v>15.384615384615385</v>
          </cell>
          <cell r="Q299">
            <v>0</v>
          </cell>
          <cell r="R299">
            <v>0</v>
          </cell>
          <cell r="S299">
            <v>11.538461538461538</v>
          </cell>
          <cell r="T299">
            <v>0</v>
          </cell>
          <cell r="U299">
            <v>11.538461538461538</v>
          </cell>
          <cell r="V299">
            <v>0</v>
          </cell>
          <cell r="W299">
            <v>11.538461538461538</v>
          </cell>
          <cell r="X299">
            <v>0</v>
          </cell>
          <cell r="Y299">
            <v>0</v>
          </cell>
          <cell r="Z299">
            <v>11.538461538461538</v>
          </cell>
          <cell r="AA299">
            <v>0</v>
          </cell>
          <cell r="AB299">
            <v>11.538461538461538</v>
          </cell>
          <cell r="AC299">
            <v>0</v>
          </cell>
          <cell r="AD299">
            <v>11.538461538461538</v>
          </cell>
          <cell r="AE299">
            <v>0</v>
          </cell>
          <cell r="AF299">
            <v>0</v>
          </cell>
          <cell r="AG299">
            <v>11.538461538461538</v>
          </cell>
          <cell r="AH299">
            <v>0</v>
          </cell>
          <cell r="AI299">
            <v>11.538461538461538</v>
          </cell>
          <cell r="AJ299">
            <v>0</v>
          </cell>
          <cell r="AK299">
            <v>11.538461538461538</v>
          </cell>
          <cell r="AL299">
            <v>0</v>
          </cell>
          <cell r="AM299">
            <v>0</v>
          </cell>
          <cell r="AN299">
            <v>11.538461538461538</v>
          </cell>
          <cell r="AO299">
            <v>0</v>
          </cell>
          <cell r="AP299">
            <v>7.6923076923076925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138.46153846153845</v>
          </cell>
          <cell r="AW299">
            <v>0</v>
          </cell>
          <cell r="AX299">
            <v>142.30769230769232</v>
          </cell>
          <cell r="AY299">
            <v>61.53846153846154</v>
          </cell>
          <cell r="AZ299">
            <v>53.846153846153847</v>
          </cell>
          <cell r="BA299">
            <v>88.461538461538467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 t="str">
            <v> </v>
          </cell>
          <cell r="BJ299">
            <v>253.84615384615384</v>
          </cell>
          <cell r="BK299" t="str"/>
          <cell r="BL299" t="str"/>
        </row>
        <row r="300">
          <cell r="E300" t="str">
            <v>|0200221042|25.40|0.00|1.600|0.0005756NBC</v>
          </cell>
          <cell r="F300">
            <v>0.93899999999999995</v>
          </cell>
          <cell r="H300" t="str">
            <v>S</v>
          </cell>
          <cell r="J300" t="b">
            <v>1</v>
          </cell>
          <cell r="K300" t="b">
            <v>1</v>
          </cell>
          <cell r="L300">
            <v>1473</v>
          </cell>
          <cell r="M300">
            <v>164</v>
          </cell>
          <cell r="O300" t="str">
            <v>C</v>
          </cell>
          <cell r="P300">
            <v>22.222222222222221</v>
          </cell>
          <cell r="Q300">
            <v>0</v>
          </cell>
          <cell r="R300">
            <v>0</v>
          </cell>
          <cell r="S300">
            <v>22.222222222222221</v>
          </cell>
          <cell r="T300">
            <v>0</v>
          </cell>
          <cell r="U300">
            <v>0</v>
          </cell>
          <cell r="V300">
            <v>0</v>
          </cell>
          <cell r="W300">
            <v>22.222222222222221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22.222222222222221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22.222222222222221</v>
          </cell>
          <cell r="AH300">
            <v>0</v>
          </cell>
          <cell r="AI300">
            <v>0</v>
          </cell>
          <cell r="AJ300">
            <v>0</v>
          </cell>
          <cell r="AK300">
            <v>22.222222222222221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22.222222222222221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155.55555555555554</v>
          </cell>
          <cell r="AW300">
            <v>0</v>
          </cell>
          <cell r="AX300">
            <v>133.33333333333334</v>
          </cell>
          <cell r="AY300">
            <v>44.444444444444443</v>
          </cell>
          <cell r="AZ300">
            <v>66.666666666666671</v>
          </cell>
          <cell r="BA300">
            <v>88.888888888888886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 t="str">
            <v> </v>
          </cell>
          <cell r="BJ300">
            <v>266.66666666666669</v>
          </cell>
          <cell r="BK300" t="str"/>
          <cell r="BL300" t="str"/>
        </row>
        <row r="301">
          <cell r="E301" t="str">
            <v>|0200221217|38.10|38.10|2.000|0.0005483NBC</v>
          </cell>
          <cell r="F301">
            <v>2.298</v>
          </cell>
          <cell r="H301" t="str">
            <v>S</v>
          </cell>
          <cell r="J301" t="b">
            <v>1</v>
          </cell>
          <cell r="K301" t="b">
            <v>1</v>
          </cell>
          <cell r="L301">
            <v>152</v>
          </cell>
          <cell r="M301">
            <v>152</v>
          </cell>
          <cell r="O301" t="str">
            <v>P/E</v>
          </cell>
          <cell r="P301" t="str"/>
          <cell r="Q301" t="str"/>
          <cell r="R301" t="str"/>
          <cell r="S301" t="str"/>
          <cell r="T301" t="str"/>
          <cell r="U301" t="str"/>
          <cell r="V301" t="str"/>
          <cell r="W301" t="str"/>
          <cell r="X301" t="str"/>
          <cell r="Y301" t="str"/>
          <cell r="Z301" t="str"/>
          <cell r="AA301" t="str"/>
          <cell r="AB301" t="str"/>
          <cell r="AC301" t="str"/>
          <cell r="AD301" t="str"/>
          <cell r="AE301" t="str"/>
          <cell r="AF301" t="str"/>
          <cell r="AG301" t="str"/>
          <cell r="AH301" t="str"/>
          <cell r="AI301" t="str"/>
          <cell r="AJ301" t="str"/>
          <cell r="AK301" t="str"/>
          <cell r="AL301" t="str"/>
          <cell r="AM301" t="str"/>
          <cell r="AN301" t="str"/>
          <cell r="AO301" t="str"/>
          <cell r="AP301" t="str"/>
          <cell r="AQ301" t="str"/>
          <cell r="AR301" t="str"/>
          <cell r="AS301" t="str"/>
          <cell r="AT301" t="str"/>
          <cell r="AU301" t="str"/>
          <cell r="AV301" t="str"/>
          <cell r="AW301" t="str"/>
          <cell r="AX301" t="str"/>
          <cell r="AY301" t="str"/>
          <cell r="AZ301" t="str"/>
          <cell r="BA301" t="str"/>
          <cell r="BB301" t="str"/>
          <cell r="BC301" t="str"/>
          <cell r="BD301" t="str"/>
          <cell r="BE301" t="str"/>
          <cell r="BF301" t="str"/>
          <cell r="BG301" t="str"/>
          <cell r="BH301" t="str"/>
          <cell r="BI301" t="str">
            <v> </v>
          </cell>
          <cell r="BJ301">
            <v>0</v>
          </cell>
          <cell r="BK301" t="str"/>
          <cell r="BL301" t="str"/>
        </row>
        <row r="302">
          <cell r="E302" t="str">
            <v>|0200262901|22.20|0.00|1.200|0.0005853IBC</v>
          </cell>
          <cell r="F302">
            <v>0.621</v>
          </cell>
          <cell r="H302" t="str">
            <v>S</v>
          </cell>
          <cell r="J302" t="b">
            <v>1</v>
          </cell>
          <cell r="K302" t="b">
            <v>1</v>
          </cell>
          <cell r="L302">
            <v>6050</v>
          </cell>
          <cell r="M302">
            <v>356</v>
          </cell>
          <cell r="O302" t="str">
            <v>C</v>
          </cell>
          <cell r="P302">
            <v>40.411764705882355</v>
          </cell>
          <cell r="Q302">
            <v>44.411764705882355</v>
          </cell>
          <cell r="R302">
            <v>0</v>
          </cell>
          <cell r="S302">
            <v>41.176470588235297</v>
          </cell>
          <cell r="T302">
            <v>37.529411764705884</v>
          </cell>
          <cell r="U302">
            <v>33.823529411764703</v>
          </cell>
          <cell r="V302">
            <v>36</v>
          </cell>
          <cell r="W302">
            <v>0</v>
          </cell>
          <cell r="X302">
            <v>0</v>
          </cell>
          <cell r="Y302">
            <v>0</v>
          </cell>
          <cell r="Z302">
            <v>35.294117647058826</v>
          </cell>
          <cell r="AA302">
            <v>34.705882352941174</v>
          </cell>
          <cell r="AB302">
            <v>29.411764705882351</v>
          </cell>
          <cell r="AC302">
            <v>22.823529411764707</v>
          </cell>
          <cell r="AD302">
            <v>17.647058823529413</v>
          </cell>
          <cell r="AE302">
            <v>0</v>
          </cell>
          <cell r="AF302">
            <v>0</v>
          </cell>
          <cell r="AG302">
            <v>18.352941176470587</v>
          </cell>
          <cell r="AH302">
            <v>24.294117647058822</v>
          </cell>
          <cell r="AI302">
            <v>30.117647058823529</v>
          </cell>
          <cell r="AJ302">
            <v>33.117647058823529</v>
          </cell>
          <cell r="AK302">
            <v>34.411764705882355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204.76470588235293</v>
          </cell>
          <cell r="AV302">
            <v>718.29411764705878</v>
          </cell>
          <cell r="AW302">
            <v>718.29411764705878</v>
          </cell>
          <cell r="AX302">
            <v>777.05882352941171</v>
          </cell>
          <cell r="AY302">
            <v>1180.5882352941176</v>
          </cell>
          <cell r="AZ302">
            <v>643.05882352941171</v>
          </cell>
          <cell r="BA302">
            <v>1070.4705882352941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 t="str">
            <v> </v>
          </cell>
          <cell r="BJ302">
            <v>2541.9411764705883</v>
          </cell>
          <cell r="BK302" t="str"/>
          <cell r="BL302" t="str"/>
        </row>
        <row r="303">
          <cell r="E303" t="str">
            <v>|0200262901|22.20|0.00|1.200|0.0006191IBC</v>
          </cell>
          <cell r="F303">
            <v>0.621</v>
          </cell>
          <cell r="H303" t="str">
            <v>S</v>
          </cell>
          <cell r="J303" t="b">
            <v>1</v>
          </cell>
          <cell r="K303" t="b">
            <v>1</v>
          </cell>
          <cell r="L303">
            <v>686</v>
          </cell>
          <cell r="M303">
            <v>49</v>
          </cell>
          <cell r="O303" t="str">
            <v>C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 t="str">
            <v> </v>
          </cell>
          <cell r="BJ303">
            <v>0</v>
          </cell>
          <cell r="BK303" t="str"/>
          <cell r="BL303" t="str"/>
        </row>
        <row r="304">
          <cell r="E304" t="str">
            <v>|0200262901|22.20|0.00|1.200|0.0005917IBC</v>
          </cell>
          <cell r="F304">
            <v>0.621</v>
          </cell>
          <cell r="H304" t="str">
            <v>S</v>
          </cell>
          <cell r="J304" t="b">
            <v>1</v>
          </cell>
          <cell r="K304" t="b">
            <v>1</v>
          </cell>
          <cell r="L304">
            <v>91</v>
          </cell>
          <cell r="M304">
            <v>7</v>
          </cell>
          <cell r="O304" t="str">
            <v>C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 t="str">
            <v> </v>
          </cell>
          <cell r="BJ304">
            <v>0</v>
          </cell>
          <cell r="BK304" t="str"/>
          <cell r="BL304" t="str"/>
        </row>
        <row r="305">
          <cell r="E305" t="str">
            <v>|0200262901|22.20|0.00|1.200|0.0005917IBC</v>
          </cell>
          <cell r="F305">
            <v>0.621</v>
          </cell>
          <cell r="H305" t="str">
            <v>S</v>
          </cell>
          <cell r="J305" t="b">
            <v>1</v>
          </cell>
          <cell r="K305" t="b">
            <v>1</v>
          </cell>
          <cell r="L305">
            <v>716</v>
          </cell>
          <cell r="M305">
            <v>60</v>
          </cell>
          <cell r="O305" t="str">
            <v>C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 t="str">
            <v> </v>
          </cell>
          <cell r="BJ305">
            <v>0</v>
          </cell>
          <cell r="BK305" t="str"/>
          <cell r="BL305" t="str"/>
        </row>
        <row r="306">
          <cell r="E306" t="str">
            <v>|0200262901|22.20|0.00|1.200|0.0005853IBC</v>
          </cell>
          <cell r="F306">
            <v>0.621</v>
          </cell>
          <cell r="H306" t="str">
            <v>S</v>
          </cell>
          <cell r="J306" t="b">
            <v>1</v>
          </cell>
          <cell r="K306" t="b">
            <v>1</v>
          </cell>
          <cell r="L306">
            <v>22</v>
          </cell>
          <cell r="M306">
            <v>2</v>
          </cell>
          <cell r="O306" t="str">
            <v>C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 t="str">
            <v> </v>
          </cell>
          <cell r="BJ306">
            <v>0</v>
          </cell>
          <cell r="BK306" t="str"/>
          <cell r="BL306" t="str"/>
        </row>
        <row r="307">
          <cell r="E307" t="str">
            <v>|0200262901|22.20|0.00|1.200|0.0005853IBC</v>
          </cell>
          <cell r="F307">
            <v>0.621</v>
          </cell>
          <cell r="H307" t="str">
            <v>S</v>
          </cell>
          <cell r="J307" t="b">
            <v>1</v>
          </cell>
          <cell r="K307" t="b">
            <v>1</v>
          </cell>
          <cell r="L307">
            <v>1638</v>
          </cell>
          <cell r="M307">
            <v>1638</v>
          </cell>
          <cell r="O307" t="str">
            <v>P/E</v>
          </cell>
          <cell r="P307" t="str"/>
          <cell r="Q307" t="str"/>
          <cell r="R307" t="str"/>
          <cell r="S307" t="str"/>
          <cell r="T307" t="str"/>
          <cell r="U307" t="str"/>
          <cell r="V307" t="str"/>
          <cell r="W307" t="str"/>
          <cell r="X307" t="str"/>
          <cell r="Y307" t="str"/>
          <cell r="Z307" t="str"/>
          <cell r="AA307" t="str"/>
          <cell r="AB307" t="str"/>
          <cell r="AC307" t="str"/>
          <cell r="AD307" t="str"/>
          <cell r="AE307" t="str"/>
          <cell r="AF307" t="str"/>
          <cell r="AG307" t="str"/>
          <cell r="AH307" t="str"/>
          <cell r="AI307" t="str"/>
          <cell r="AJ307" t="str"/>
          <cell r="AK307" t="str"/>
          <cell r="AL307" t="str"/>
          <cell r="AM307" t="str"/>
          <cell r="AN307" t="str"/>
          <cell r="AO307" t="str"/>
          <cell r="AP307" t="str"/>
          <cell r="AQ307" t="str"/>
          <cell r="AR307" t="str"/>
          <cell r="AS307" t="str"/>
          <cell r="AT307" t="str"/>
          <cell r="AU307" t="str"/>
          <cell r="AV307" t="str"/>
          <cell r="AW307" t="str"/>
          <cell r="AX307" t="str"/>
          <cell r="AY307" t="str"/>
          <cell r="AZ307" t="str"/>
          <cell r="BA307" t="str"/>
          <cell r="BB307" t="str"/>
          <cell r="BC307" t="str"/>
          <cell r="BD307" t="str"/>
          <cell r="BE307" t="str"/>
          <cell r="BF307" t="str"/>
          <cell r="BG307" t="str"/>
          <cell r="BH307" t="str"/>
          <cell r="BI307" t="str">
            <v> </v>
          </cell>
          <cell r="BJ307">
            <v>0</v>
          </cell>
          <cell r="BK307" t="str"/>
          <cell r="BL307" t="str"/>
        </row>
        <row r="308">
          <cell r="E308" t="str">
            <v>|0200262901|25.40|0.00|1.200|0.0006049IBC</v>
          </cell>
          <cell r="F308">
            <v>0.71599999999999997</v>
          </cell>
          <cell r="H308" t="str">
            <v>S</v>
          </cell>
          <cell r="J308" t="b">
            <v>1</v>
          </cell>
          <cell r="K308" t="b">
            <v>1</v>
          </cell>
          <cell r="L308">
            <v>2797</v>
          </cell>
          <cell r="M308">
            <v>155</v>
          </cell>
          <cell r="O308" t="str">
            <v>C</v>
          </cell>
          <cell r="P308">
            <v>6.9444444444444446</v>
          </cell>
          <cell r="Q308">
            <v>6.9444444444444446</v>
          </cell>
          <cell r="R308">
            <v>0</v>
          </cell>
          <cell r="S308">
            <v>7.333333333333333</v>
          </cell>
          <cell r="T308">
            <v>10.777777777777779</v>
          </cell>
          <cell r="U308">
            <v>12.833333333333334</v>
          </cell>
          <cell r="V308">
            <v>13.5</v>
          </cell>
          <cell r="W308">
            <v>0</v>
          </cell>
          <cell r="X308">
            <v>0</v>
          </cell>
          <cell r="Y308">
            <v>0</v>
          </cell>
          <cell r="Z308">
            <v>13.888888888888889</v>
          </cell>
          <cell r="AA308">
            <v>15.277777777777779</v>
          </cell>
          <cell r="AB308">
            <v>18.055555555555557</v>
          </cell>
          <cell r="AC308">
            <v>19.111111111111111</v>
          </cell>
          <cell r="AD308">
            <v>0</v>
          </cell>
          <cell r="AE308">
            <v>0</v>
          </cell>
          <cell r="AF308">
            <v>0</v>
          </cell>
          <cell r="AG308">
            <v>18.444444444444443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36.111111111111114</v>
          </cell>
          <cell r="AV308">
            <v>179.22222222222223</v>
          </cell>
          <cell r="AW308">
            <v>179.22222222222223</v>
          </cell>
          <cell r="AX308">
            <v>290.33333333333331</v>
          </cell>
          <cell r="AY308">
            <v>167</v>
          </cell>
          <cell r="AZ308">
            <v>8.2222222222222214</v>
          </cell>
          <cell r="BA308">
            <v>202.11111111111111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 t="str">
            <v> </v>
          </cell>
          <cell r="BJ308">
            <v>354.44444444444446</v>
          </cell>
          <cell r="BK308" t="str"/>
          <cell r="BL308" t="str"/>
        </row>
        <row r="309">
          <cell r="E309" t="str">
            <v>|0200262901|25.40|0.00|1.200|0.0006097IBC</v>
          </cell>
          <cell r="F309">
            <v>0.71599999999999997</v>
          </cell>
          <cell r="H309" t="str">
            <v>S</v>
          </cell>
          <cell r="J309" t="b">
            <v>1</v>
          </cell>
          <cell r="K309" t="b">
            <v>1</v>
          </cell>
          <cell r="L309">
            <v>339</v>
          </cell>
          <cell r="M309">
            <v>28</v>
          </cell>
          <cell r="O309" t="str">
            <v>C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 t="str">
            <v> </v>
          </cell>
          <cell r="BJ309">
            <v>0</v>
          </cell>
          <cell r="BK309" t="str"/>
          <cell r="BL309" t="str"/>
        </row>
        <row r="310">
          <cell r="E310" t="str">
            <v>|0200262901|25.40|0.00|1.200|0.0006049IBC</v>
          </cell>
          <cell r="F310">
            <v>0.71599999999999997</v>
          </cell>
          <cell r="H310" t="str">
            <v>S</v>
          </cell>
          <cell r="J310" t="b">
            <v>1</v>
          </cell>
          <cell r="K310" t="b">
            <v>1</v>
          </cell>
          <cell r="L310">
            <v>879</v>
          </cell>
          <cell r="M310">
            <v>879</v>
          </cell>
          <cell r="O310" t="str">
            <v>P/E</v>
          </cell>
          <cell r="P310" t="str"/>
          <cell r="Q310" t="str"/>
          <cell r="R310" t="str"/>
          <cell r="S310" t="str"/>
          <cell r="T310" t="str"/>
          <cell r="U310" t="str"/>
          <cell r="V310" t="str"/>
          <cell r="W310" t="str"/>
          <cell r="X310" t="str"/>
          <cell r="Y310" t="str"/>
          <cell r="Z310" t="str"/>
          <cell r="AA310" t="str"/>
          <cell r="AB310" t="str"/>
          <cell r="AC310" t="str"/>
          <cell r="AD310" t="str"/>
          <cell r="AE310" t="str"/>
          <cell r="AF310" t="str"/>
          <cell r="AG310" t="str"/>
          <cell r="AH310" t="str"/>
          <cell r="AI310" t="str"/>
          <cell r="AJ310" t="str"/>
          <cell r="AK310" t="str"/>
          <cell r="AL310" t="str"/>
          <cell r="AM310" t="str"/>
          <cell r="AN310" t="str"/>
          <cell r="AO310" t="str"/>
          <cell r="AP310" t="str"/>
          <cell r="AQ310" t="str"/>
          <cell r="AR310" t="str"/>
          <cell r="AS310" t="str"/>
          <cell r="AT310" t="str"/>
          <cell r="AU310" t="str"/>
          <cell r="AV310" t="str"/>
          <cell r="AW310" t="str"/>
          <cell r="AX310" t="str"/>
          <cell r="AY310" t="str"/>
          <cell r="AZ310" t="str"/>
          <cell r="BA310" t="str"/>
          <cell r="BB310" t="str"/>
          <cell r="BC310" t="str"/>
          <cell r="BD310" t="str"/>
          <cell r="BE310" t="str"/>
          <cell r="BF310" t="str"/>
          <cell r="BG310" t="str"/>
          <cell r="BH310" t="str"/>
          <cell r="BI310" t="str">
            <v> </v>
          </cell>
          <cell r="BJ310">
            <v>0</v>
          </cell>
          <cell r="BK310" t="str"/>
          <cell r="BL310" t="str"/>
        </row>
        <row r="311">
          <cell r="E311" t="str">
            <v>|0200262901|45.00|0.00|1.200|0.0001000NBC</v>
          </cell>
          <cell r="F311">
            <v>1.296</v>
          </cell>
          <cell r="H311" t="str">
            <v>S</v>
          </cell>
          <cell r="J311" t="b">
            <v>1</v>
          </cell>
          <cell r="K311" t="b">
            <v>1</v>
          </cell>
          <cell r="L311">
            <v>100</v>
          </cell>
          <cell r="M311">
            <v>100</v>
          </cell>
          <cell r="O311" t="str">
            <v>P/E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10</v>
          </cell>
          <cell r="AU311">
            <v>0</v>
          </cell>
          <cell r="AV311">
            <v>10</v>
          </cell>
          <cell r="AW311">
            <v>0</v>
          </cell>
          <cell r="AX311">
            <v>4</v>
          </cell>
          <cell r="AY311">
            <v>18</v>
          </cell>
          <cell r="AZ311">
            <v>9</v>
          </cell>
          <cell r="BA311">
            <v>21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 t="str">
            <v> </v>
          </cell>
          <cell r="BJ311">
            <v>37</v>
          </cell>
          <cell r="BK311" t="str"/>
          <cell r="BL311" t="str"/>
        </row>
        <row r="312">
          <cell r="E312" t="str">
            <v>|0200225939|15.90|0.00|2.000|0.0004984NBC</v>
          </cell>
          <cell r="F312">
            <v>0.68600000000000005</v>
          </cell>
          <cell r="H312" t="str">
            <v>-</v>
          </cell>
          <cell r="J312" t="b">
            <v>1</v>
          </cell>
          <cell r="K312" t="b">
            <v>1</v>
          </cell>
          <cell r="L312">
            <v>3960</v>
          </cell>
          <cell r="M312">
            <v>1320</v>
          </cell>
          <cell r="O312" t="str">
            <v>C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 t="str">
            <v> </v>
          </cell>
          <cell r="BJ312">
            <v>0</v>
          </cell>
          <cell r="BK312" t="str"/>
          <cell r="BL312" t="str"/>
        </row>
        <row r="313">
          <cell r="E313" t="str">
            <v>|0200225939|15.90|0.00|2.000|0.0004984NBC</v>
          </cell>
          <cell r="F313">
            <v>0.68600000000000005</v>
          </cell>
          <cell r="H313" t="str">
            <v>-</v>
          </cell>
          <cell r="J313" t="b">
            <v>1</v>
          </cell>
          <cell r="K313" t="b">
            <v>1</v>
          </cell>
          <cell r="L313">
            <v>0</v>
          </cell>
          <cell r="M313">
            <v>0</v>
          </cell>
          <cell r="O313" t="str">
            <v>P/E</v>
          </cell>
          <cell r="P313" t="str"/>
          <cell r="Q313" t="str"/>
          <cell r="R313" t="str"/>
          <cell r="S313" t="str"/>
          <cell r="T313" t="str"/>
          <cell r="U313" t="str"/>
          <cell r="V313" t="str"/>
          <cell r="W313" t="str"/>
          <cell r="X313" t="str"/>
          <cell r="Y313" t="str"/>
          <cell r="Z313" t="str"/>
          <cell r="AA313" t="str"/>
          <cell r="AB313" t="str"/>
          <cell r="AC313" t="str"/>
          <cell r="AD313" t="str"/>
          <cell r="AE313" t="str"/>
          <cell r="AF313" t="str"/>
          <cell r="AG313" t="str"/>
          <cell r="AH313" t="str"/>
          <cell r="AI313" t="str"/>
          <cell r="AJ313" t="str"/>
          <cell r="AK313" t="str"/>
          <cell r="AL313" t="str"/>
          <cell r="AM313" t="str"/>
          <cell r="AN313" t="str"/>
          <cell r="AO313" t="str"/>
          <cell r="AP313" t="str"/>
          <cell r="AQ313" t="str"/>
          <cell r="AR313" t="str"/>
          <cell r="AS313" t="str"/>
          <cell r="AT313" t="str"/>
          <cell r="AU313" t="str"/>
          <cell r="AV313" t="str"/>
          <cell r="AW313" t="str"/>
          <cell r="AX313" t="str"/>
          <cell r="AY313" t="str"/>
          <cell r="AZ313" t="str"/>
          <cell r="BA313" t="str"/>
          <cell r="BB313" t="str"/>
          <cell r="BC313" t="str"/>
          <cell r="BD313" t="str"/>
          <cell r="BE313" t="str"/>
          <cell r="BF313" t="str"/>
          <cell r="BG313" t="str"/>
          <cell r="BH313" t="str"/>
          <cell r="BI313" t="str">
            <v> </v>
          </cell>
          <cell r="BJ313">
            <v>0</v>
          </cell>
          <cell r="BK313" t="str"/>
          <cell r="BL313" t="str"/>
        </row>
        <row r="314">
          <cell r="E314" t="str">
            <v>|0200225900|15.00|10.30|2.350|0.0005700IBC</v>
          </cell>
          <cell r="F314">
            <v>0.73299999999999998</v>
          </cell>
          <cell r="H314" t="str">
            <v>-</v>
          </cell>
          <cell r="J314" t="b">
            <v>1</v>
          </cell>
          <cell r="K314" t="b">
            <v>1</v>
          </cell>
          <cell r="L314">
            <v>957</v>
          </cell>
          <cell r="M314">
            <v>957</v>
          </cell>
          <cell r="O314" t="str">
            <v>P/E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 t="str">
            <v> </v>
          </cell>
          <cell r="BJ314">
            <v>0</v>
          </cell>
          <cell r="BK314" t="str"/>
          <cell r="BL314" t="str"/>
        </row>
        <row r="315">
          <cell r="E315" t="str">
            <v>|0200225900|15.00|10.30|2.350|0.0005900IBC</v>
          </cell>
          <cell r="F315">
            <v>0.73299999999999998</v>
          </cell>
          <cell r="H315" t="str">
            <v>-</v>
          </cell>
          <cell r="J315" t="b">
            <v>1</v>
          </cell>
          <cell r="K315" t="b">
            <v>1</v>
          </cell>
          <cell r="L315">
            <v>0</v>
          </cell>
          <cell r="M315">
            <v>0</v>
          </cell>
          <cell r="O315" t="str">
            <v>P/E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 t="str">
            <v> </v>
          </cell>
          <cell r="BJ315">
            <v>0</v>
          </cell>
          <cell r="BK315" t="str"/>
          <cell r="BL315" t="str"/>
        </row>
        <row r="316">
          <cell r="E316" t="str">
            <v>|0200225900|15.00|10.30|2.350|0.0006200IBC</v>
          </cell>
          <cell r="F316">
            <v>0.73299999999999998</v>
          </cell>
          <cell r="H316" t="str">
            <v>-</v>
          </cell>
          <cell r="J316" t="b">
            <v>1</v>
          </cell>
          <cell r="K316" t="b">
            <v>1</v>
          </cell>
          <cell r="L316">
            <v>2017</v>
          </cell>
          <cell r="M316">
            <v>2017</v>
          </cell>
          <cell r="O316" t="str">
            <v>P/E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169</v>
          </cell>
          <cell r="U316">
            <v>169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169</v>
          </cell>
          <cell r="AA316">
            <v>0</v>
          </cell>
          <cell r="AB316">
            <v>169</v>
          </cell>
          <cell r="AC316">
            <v>169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169</v>
          </cell>
          <cell r="AI316">
            <v>169</v>
          </cell>
          <cell r="AJ316">
            <v>0</v>
          </cell>
          <cell r="AK316">
            <v>169</v>
          </cell>
          <cell r="AL316">
            <v>0</v>
          </cell>
          <cell r="AM316">
            <v>0</v>
          </cell>
          <cell r="AN316">
            <v>0</v>
          </cell>
          <cell r="AO316">
            <v>169</v>
          </cell>
          <cell r="AP316">
            <v>169</v>
          </cell>
          <cell r="AQ316">
            <v>0</v>
          </cell>
          <cell r="AR316">
            <v>169</v>
          </cell>
          <cell r="AS316">
            <v>0</v>
          </cell>
          <cell r="AT316">
            <v>0</v>
          </cell>
          <cell r="AU316">
            <v>0</v>
          </cell>
          <cell r="AV316">
            <v>1859</v>
          </cell>
          <cell r="AW316">
            <v>0</v>
          </cell>
          <cell r="AX316">
            <v>2100</v>
          </cell>
          <cell r="AY316">
            <v>2004</v>
          </cell>
          <cell r="AZ316">
            <v>1385</v>
          </cell>
          <cell r="BA316">
            <v>1890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 t="str">
            <v> </v>
          </cell>
          <cell r="BJ316">
            <v>3863</v>
          </cell>
          <cell r="BK316" t="str"/>
          <cell r="BL316" t="str"/>
        </row>
        <row r="317">
          <cell r="E317" t="str">
            <v>|0200225939|19.10|0.00|1.600|0.0005692NBC</v>
          </cell>
          <cell r="F317">
            <v>0.69</v>
          </cell>
          <cell r="H317" t="str">
            <v>-</v>
          </cell>
          <cell r="J317" t="b">
            <v>1</v>
          </cell>
          <cell r="K317" t="b">
            <v>1</v>
          </cell>
          <cell r="L317">
            <v>78</v>
          </cell>
          <cell r="M317">
            <v>2</v>
          </cell>
          <cell r="O317" t="str">
            <v>C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17.38095238095238</v>
          </cell>
          <cell r="AZ317">
            <v>0</v>
          </cell>
          <cell r="BA317">
            <v>17.38095238095238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 t="str">
            <v> </v>
          </cell>
          <cell r="BJ317">
            <v>17.38095238095238</v>
          </cell>
          <cell r="BK317" t="str"/>
          <cell r="BL317" t="str"/>
        </row>
        <row r="318">
          <cell r="E318" t="str">
            <v>|0200225939|19.10|0.00|1.600|0.0005692NBC</v>
          </cell>
          <cell r="F318">
            <v>0.69</v>
          </cell>
          <cell r="H318" t="str">
            <v>-</v>
          </cell>
          <cell r="J318" t="b">
            <v>1</v>
          </cell>
          <cell r="K318" t="b">
            <v>1</v>
          </cell>
          <cell r="L318">
            <v>122</v>
          </cell>
          <cell r="M318">
            <v>122</v>
          </cell>
          <cell r="O318" t="str">
            <v>P/E</v>
          </cell>
          <cell r="P318" t="str"/>
          <cell r="Q318" t="str"/>
          <cell r="R318" t="str"/>
          <cell r="S318" t="str"/>
          <cell r="T318" t="str"/>
          <cell r="U318" t="str"/>
          <cell r="V318" t="str"/>
          <cell r="W318" t="str"/>
          <cell r="X318" t="str"/>
          <cell r="Y318" t="str"/>
          <cell r="Z318" t="str"/>
          <cell r="AA318" t="str"/>
          <cell r="AB318" t="str"/>
          <cell r="AC318" t="str"/>
          <cell r="AD318" t="str"/>
          <cell r="AE318" t="str"/>
          <cell r="AF318" t="str"/>
          <cell r="AG318" t="str"/>
          <cell r="AH318" t="str"/>
          <cell r="AI318" t="str"/>
          <cell r="AJ318" t="str"/>
          <cell r="AK318" t="str"/>
          <cell r="AL318" t="str"/>
          <cell r="AM318" t="str"/>
          <cell r="AN318" t="str"/>
          <cell r="AO318" t="str"/>
          <cell r="AP318" t="str"/>
          <cell r="AQ318" t="str"/>
          <cell r="AR318" t="str"/>
          <cell r="AS318" t="str"/>
          <cell r="AT318" t="str"/>
          <cell r="AU318" t="str"/>
          <cell r="AV318" t="str"/>
          <cell r="AW318" t="str"/>
          <cell r="AX318" t="str"/>
          <cell r="AY318" t="str"/>
          <cell r="AZ318" t="str"/>
          <cell r="BA318" t="str"/>
          <cell r="BB318" t="str"/>
          <cell r="BC318" t="str"/>
          <cell r="BD318" t="str"/>
          <cell r="BE318" t="str"/>
          <cell r="BF318" t="str"/>
          <cell r="BG318" t="str"/>
          <cell r="BH318" t="str"/>
          <cell r="BI318" t="str">
            <v> </v>
          </cell>
          <cell r="BJ318">
            <v>0</v>
          </cell>
          <cell r="BK318" t="str"/>
          <cell r="BL318" t="str"/>
        </row>
        <row r="319">
          <cell r="E319" t="str">
            <v>|0200225939|19.10|0.00|2.300|0.0005500NBC</v>
          </cell>
          <cell r="F319">
            <v>0.95299999999999996</v>
          </cell>
          <cell r="H319" t="str">
            <v>-</v>
          </cell>
          <cell r="J319" t="b">
            <v>1</v>
          </cell>
          <cell r="K319" t="b">
            <v>1</v>
          </cell>
          <cell r="L319">
            <v>845</v>
          </cell>
          <cell r="M319">
            <v>845</v>
          </cell>
          <cell r="O319" t="str">
            <v>P/E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61</v>
          </cell>
          <cell r="AY319">
            <v>48</v>
          </cell>
          <cell r="AZ319">
            <v>28</v>
          </cell>
          <cell r="BA319">
            <v>36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 t="str">
            <v> </v>
          </cell>
          <cell r="BJ319">
            <v>48</v>
          </cell>
          <cell r="BK319" t="str"/>
          <cell r="BL319" t="str"/>
        </row>
        <row r="320">
          <cell r="E320" t="str">
            <v>|0200225939|19.10|0.00|2.300|0.0006000NBC</v>
          </cell>
          <cell r="F320">
            <v>0.95299999999999996</v>
          </cell>
          <cell r="H320" t="str">
            <v>-</v>
          </cell>
          <cell r="J320" t="b">
            <v>1</v>
          </cell>
          <cell r="K320" t="b">
            <v>1</v>
          </cell>
          <cell r="L320">
            <v>2012</v>
          </cell>
          <cell r="M320">
            <v>2012</v>
          </cell>
          <cell r="O320" t="str">
            <v>P/E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222</v>
          </cell>
          <cell r="AY320">
            <v>408</v>
          </cell>
          <cell r="AZ320">
            <v>278</v>
          </cell>
          <cell r="BA320">
            <v>388</v>
          </cell>
          <cell r="BB320">
            <v>176</v>
          </cell>
          <cell r="BC320">
            <v>359</v>
          </cell>
          <cell r="BD320">
            <v>311</v>
          </cell>
          <cell r="BE320">
            <v>390</v>
          </cell>
          <cell r="BF320">
            <v>409</v>
          </cell>
          <cell r="BG320">
            <v>377</v>
          </cell>
          <cell r="BH320">
            <v>432</v>
          </cell>
          <cell r="BI320" t="str">
            <v> </v>
          </cell>
          <cell r="BJ320">
            <v>408</v>
          </cell>
          <cell r="BK320" t="str"/>
          <cell r="BL320" t="str"/>
        </row>
        <row r="321">
          <cell r="E321" t="str">
            <v>|0200225900|21.70|16.50|2.600|0.0005400IBC</v>
          </cell>
          <cell r="F321">
            <v>1.2250000000000001</v>
          </cell>
          <cell r="H321" t="str">
            <v>-</v>
          </cell>
          <cell r="J321" t="b">
            <v>1</v>
          </cell>
          <cell r="K321" t="b">
            <v>1</v>
          </cell>
          <cell r="L321">
            <v>394</v>
          </cell>
          <cell r="M321">
            <v>394</v>
          </cell>
          <cell r="O321" t="str">
            <v>P/E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127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127</v>
          </cell>
          <cell r="AW321">
            <v>0</v>
          </cell>
          <cell r="AX321">
            <v>139</v>
          </cell>
          <cell r="AY321">
            <v>80</v>
          </cell>
          <cell r="AZ321">
            <v>100</v>
          </cell>
          <cell r="BA321">
            <v>80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 t="str">
            <v> </v>
          </cell>
          <cell r="BJ321">
            <v>207</v>
          </cell>
          <cell r="BK321" t="str"/>
          <cell r="BL321" t="str"/>
        </row>
        <row r="322">
          <cell r="E322" t="str">
            <v>|0200225939|22.20|0.00|2.000|0.0005900NBC</v>
          </cell>
          <cell r="F322">
            <v>0.996</v>
          </cell>
          <cell r="H322" t="str">
            <v>-</v>
          </cell>
          <cell r="J322" t="b">
            <v>1</v>
          </cell>
          <cell r="K322" t="b">
            <v>1</v>
          </cell>
          <cell r="L322">
            <v>762</v>
          </cell>
          <cell r="M322">
            <v>762</v>
          </cell>
          <cell r="O322" t="str">
            <v>P/E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127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127</v>
          </cell>
          <cell r="AW322">
            <v>0</v>
          </cell>
          <cell r="AX322">
            <v>456</v>
          </cell>
          <cell r="AY322">
            <v>693</v>
          </cell>
          <cell r="AZ322">
            <v>377</v>
          </cell>
          <cell r="BA322">
            <v>628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 t="str">
            <v> </v>
          </cell>
          <cell r="BJ322">
            <v>820</v>
          </cell>
          <cell r="BK322" t="str"/>
          <cell r="BL322" t="str"/>
        </row>
        <row r="323">
          <cell r="E323" t="str">
            <v>|0200235920|25.40|0.00|1.200|0.0005892IBC</v>
          </cell>
          <cell r="F323">
            <v>0.71599999999999997</v>
          </cell>
          <cell r="H323" t="str">
            <v>-</v>
          </cell>
          <cell r="J323" t="b">
            <v>1</v>
          </cell>
          <cell r="K323" t="b">
            <v>1</v>
          </cell>
          <cell r="L323">
            <v>1090</v>
          </cell>
          <cell r="M323">
            <v>99</v>
          </cell>
          <cell r="O323" t="str">
            <v>C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 t="str">
            <v> </v>
          </cell>
          <cell r="BJ323">
            <v>0</v>
          </cell>
          <cell r="BK323" t="str"/>
          <cell r="BL323" t="str"/>
        </row>
        <row r="324">
          <cell r="E324" t="str">
            <v>|0200235920|25.40|0.00|1.200|0.0005892IBC</v>
          </cell>
          <cell r="F324">
            <v>0.71599999999999997</v>
          </cell>
          <cell r="H324" t="str">
            <v>-</v>
          </cell>
          <cell r="J324" t="b">
            <v>1</v>
          </cell>
          <cell r="K324" t="b">
            <v>1</v>
          </cell>
          <cell r="L324">
            <v>43</v>
          </cell>
          <cell r="M324">
            <v>43</v>
          </cell>
          <cell r="O324" t="str">
            <v>P/E</v>
          </cell>
          <cell r="P324" t="str"/>
          <cell r="Q324" t="str"/>
          <cell r="R324" t="str"/>
          <cell r="S324" t="str"/>
          <cell r="T324" t="str"/>
          <cell r="U324" t="str"/>
          <cell r="V324" t="str"/>
          <cell r="W324" t="str"/>
          <cell r="X324" t="str"/>
          <cell r="Y324" t="str"/>
          <cell r="Z324" t="str"/>
          <cell r="AA324" t="str"/>
          <cell r="AB324" t="str"/>
          <cell r="AC324" t="str"/>
          <cell r="AD324" t="str"/>
          <cell r="AE324" t="str"/>
          <cell r="AF324" t="str"/>
          <cell r="AG324" t="str"/>
          <cell r="AH324" t="str"/>
          <cell r="AI324" t="str"/>
          <cell r="AJ324" t="str"/>
          <cell r="AK324" t="str"/>
          <cell r="AL324" t="str"/>
          <cell r="AM324" t="str"/>
          <cell r="AN324" t="str"/>
          <cell r="AO324" t="str"/>
          <cell r="AP324" t="str"/>
          <cell r="AQ324" t="str"/>
          <cell r="AR324" t="str"/>
          <cell r="AS324" t="str"/>
          <cell r="AT324" t="str"/>
          <cell r="AU324" t="str"/>
          <cell r="AV324" t="str"/>
          <cell r="AW324" t="str"/>
          <cell r="AX324" t="str"/>
          <cell r="AY324" t="str"/>
          <cell r="AZ324" t="str"/>
          <cell r="BA324" t="str"/>
          <cell r="BB324" t="str"/>
          <cell r="BC324" t="str"/>
          <cell r="BD324" t="str"/>
          <cell r="BE324" t="str"/>
          <cell r="BF324" t="str"/>
          <cell r="BG324" t="str"/>
          <cell r="BH324" t="str"/>
          <cell r="BI324" t="str">
            <v> </v>
          </cell>
          <cell r="BJ324">
            <v>0</v>
          </cell>
          <cell r="BK324" t="str"/>
          <cell r="BL324" t="str"/>
        </row>
        <row r="325">
          <cell r="E325" t="str">
            <v>|0200226010|15.90|0.00|1.600|0.0005830NBC</v>
          </cell>
          <cell r="F325">
            <v>0.56399999999999995</v>
          </cell>
          <cell r="H325" t="str">
            <v>-</v>
          </cell>
          <cell r="J325" t="b">
            <v>1</v>
          </cell>
          <cell r="K325" t="b">
            <v>1</v>
          </cell>
          <cell r="L325">
            <v>935</v>
          </cell>
          <cell r="M325">
            <v>935</v>
          </cell>
          <cell r="O325" t="str">
            <v>P/E</v>
          </cell>
          <cell r="P325">
            <v>0</v>
          </cell>
          <cell r="Q325">
            <v>0</v>
          </cell>
          <cell r="R325">
            <v>0</v>
          </cell>
          <cell r="S325">
            <v>217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217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434</v>
          </cell>
          <cell r="AW325">
            <v>0</v>
          </cell>
          <cell r="AX325">
            <v>661</v>
          </cell>
          <cell r="AY325">
            <v>1004</v>
          </cell>
          <cell r="AZ325">
            <v>547</v>
          </cell>
          <cell r="BA325">
            <v>910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 t="str">
            <v> </v>
          </cell>
          <cell r="BJ325">
            <v>1438</v>
          </cell>
          <cell r="BK325" t="str"/>
          <cell r="BL325" t="str"/>
        </row>
        <row r="326">
          <cell r="E326" t="str">
            <v>|0200226010|15.90|0.00|2.000|0.0005500NBC</v>
          </cell>
          <cell r="F326">
            <v>0.68600000000000005</v>
          </cell>
          <cell r="H326" t="str">
            <v>-</v>
          </cell>
          <cell r="J326" t="b">
            <v>1</v>
          </cell>
          <cell r="K326" t="b">
            <v>1</v>
          </cell>
          <cell r="L326">
            <v>455</v>
          </cell>
          <cell r="M326">
            <v>455</v>
          </cell>
          <cell r="O326" t="str">
            <v>P/E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217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217</v>
          </cell>
          <cell r="AW326">
            <v>0</v>
          </cell>
          <cell r="AX326">
            <v>246</v>
          </cell>
          <cell r="AY326">
            <v>141</v>
          </cell>
          <cell r="AZ326">
            <v>178</v>
          </cell>
          <cell r="BA326">
            <v>142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 t="str">
            <v> </v>
          </cell>
          <cell r="BJ326">
            <v>358</v>
          </cell>
          <cell r="BK326" t="str"/>
          <cell r="BL326" t="str"/>
        </row>
        <row r="327">
          <cell r="E327" t="str">
            <v>|0200236041|17.30|0.00|1.200|0.0005400NBC</v>
          </cell>
          <cell r="F327">
            <v>0.47599999999999998</v>
          </cell>
          <cell r="H327" t="str">
            <v>-</v>
          </cell>
          <cell r="J327" t="b">
            <v>1</v>
          </cell>
          <cell r="K327" t="b">
            <v>1</v>
          </cell>
          <cell r="L327">
            <v>353</v>
          </cell>
          <cell r="M327">
            <v>353</v>
          </cell>
          <cell r="O327" t="str">
            <v>P/E</v>
          </cell>
          <cell r="P327">
            <v>200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150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350</v>
          </cell>
          <cell r="AW327">
            <v>0</v>
          </cell>
          <cell r="AX327">
            <v>490</v>
          </cell>
          <cell r="AY327">
            <v>360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 t="str">
            <v> </v>
          </cell>
          <cell r="BJ327">
            <v>710</v>
          </cell>
          <cell r="BK327" t="str"/>
          <cell r="BL327" t="str"/>
        </row>
        <row r="328">
          <cell r="E328" t="str">
            <v>|0200236041|17.30|0.00|1.200|0.0005600NBC</v>
          </cell>
          <cell r="F328">
            <v>0.47599999999999998</v>
          </cell>
          <cell r="H328" t="str">
            <v>-</v>
          </cell>
          <cell r="J328" t="b">
            <v>1</v>
          </cell>
          <cell r="K328" t="b">
            <v>1</v>
          </cell>
          <cell r="L328">
            <v>100</v>
          </cell>
          <cell r="M328">
            <v>100</v>
          </cell>
          <cell r="O328" t="str">
            <v>P/E</v>
          </cell>
          <cell r="P328">
            <v>100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100</v>
          </cell>
          <cell r="AW328">
            <v>0</v>
          </cell>
          <cell r="AX328">
            <v>117</v>
          </cell>
          <cell r="AY328">
            <v>86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 t="str">
            <v> </v>
          </cell>
          <cell r="BJ328">
            <v>186</v>
          </cell>
          <cell r="BK328" t="str"/>
          <cell r="BL328" t="str"/>
        </row>
        <row r="329">
          <cell r="E329" t="str">
            <v>|0200226010|17.30|0.00|1.400|0.0005295NBC</v>
          </cell>
          <cell r="F329">
            <v>0.54900000000000004</v>
          </cell>
          <cell r="H329" t="str">
            <v>-</v>
          </cell>
          <cell r="J329" t="b">
            <v>1</v>
          </cell>
          <cell r="K329" t="b">
            <v>1</v>
          </cell>
          <cell r="L329">
            <v>1292</v>
          </cell>
          <cell r="M329">
            <v>1292</v>
          </cell>
          <cell r="O329" t="str">
            <v>P/E</v>
          </cell>
          <cell r="P329">
            <v>1185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1185</v>
          </cell>
          <cell r="AW329">
            <v>0</v>
          </cell>
          <cell r="AX329">
            <v>1292</v>
          </cell>
          <cell r="AY329">
            <v>1181</v>
          </cell>
          <cell r="AZ329">
            <v>890</v>
          </cell>
          <cell r="BA329">
            <v>1187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 t="str">
            <v> </v>
          </cell>
          <cell r="BJ329">
            <v>2366</v>
          </cell>
          <cell r="BK329" t="str"/>
          <cell r="BL329" t="str"/>
        </row>
        <row r="330">
          <cell r="E330" t="str">
            <v>|0200226010|17.30|0.00|1.400|0.0005300NBC</v>
          </cell>
          <cell r="F330">
            <v>0.54900000000000004</v>
          </cell>
          <cell r="H330" t="str">
            <v>-</v>
          </cell>
          <cell r="J330" t="b">
            <v>1</v>
          </cell>
          <cell r="K330" t="b">
            <v>1</v>
          </cell>
          <cell r="L330">
            <v>434</v>
          </cell>
          <cell r="M330">
            <v>434</v>
          </cell>
          <cell r="O330" t="str">
            <v>P/E</v>
          </cell>
          <cell r="P330">
            <v>217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217</v>
          </cell>
          <cell r="AW330">
            <v>0</v>
          </cell>
          <cell r="AX330">
            <v>178</v>
          </cell>
          <cell r="AY330">
            <v>444</v>
          </cell>
          <cell r="AZ330">
            <v>436</v>
          </cell>
          <cell r="BA330">
            <v>574</v>
          </cell>
          <cell r="BB330">
            <v>683</v>
          </cell>
          <cell r="BC330">
            <v>471</v>
          </cell>
          <cell r="BD330">
            <v>419</v>
          </cell>
          <cell r="BE330">
            <v>409</v>
          </cell>
          <cell r="BF330">
            <v>259</v>
          </cell>
          <cell r="BG330">
            <v>215</v>
          </cell>
          <cell r="BH330">
            <v>209</v>
          </cell>
          <cell r="BI330" t="str">
            <v> </v>
          </cell>
          <cell r="BJ330">
            <v>661</v>
          </cell>
          <cell r="BK330" t="str"/>
          <cell r="BL330" t="str"/>
        </row>
        <row r="331">
          <cell r="E331" t="str">
            <v>|0200226010|17.30|0.00|1.600|0.0005580NBC</v>
          </cell>
          <cell r="F331">
            <v>0.61899999999999999</v>
          </cell>
          <cell r="H331" t="str">
            <v>-</v>
          </cell>
          <cell r="J331" t="b">
            <v>1</v>
          </cell>
          <cell r="K331" t="b">
            <v>1</v>
          </cell>
          <cell r="L331">
            <v>1566</v>
          </cell>
          <cell r="M331">
            <v>1566</v>
          </cell>
          <cell r="O331" t="str">
            <v>P/E</v>
          </cell>
          <cell r="P331">
            <v>338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845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1183</v>
          </cell>
          <cell r="AW331">
            <v>0</v>
          </cell>
          <cell r="AX331">
            <v>1316</v>
          </cell>
          <cell r="AY331">
            <v>1243</v>
          </cell>
          <cell r="AZ331">
            <v>843</v>
          </cell>
          <cell r="BA331">
            <v>963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 t="str">
            <v> </v>
          </cell>
          <cell r="BJ331">
            <v>2426</v>
          </cell>
          <cell r="BK331" t="str"/>
          <cell r="BL331" t="str"/>
        </row>
        <row r="332">
          <cell r="E332" t="str">
            <v>|0200226010|17.30|0.00|1.600|0.0005600NBC</v>
          </cell>
          <cell r="F332">
            <v>0.61899999999999999</v>
          </cell>
          <cell r="H332" t="str">
            <v>-</v>
          </cell>
          <cell r="J332" t="b">
            <v>1</v>
          </cell>
          <cell r="K332" t="b">
            <v>1</v>
          </cell>
          <cell r="L332">
            <v>323</v>
          </cell>
          <cell r="M332">
            <v>323</v>
          </cell>
          <cell r="O332" t="str">
            <v>P/E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 t="str">
            <v> </v>
          </cell>
          <cell r="BJ332">
            <v>0</v>
          </cell>
          <cell r="BK332" t="str"/>
          <cell r="BL332" t="str"/>
        </row>
        <row r="333">
          <cell r="E333" t="str">
            <v>|0200236041|19.10|0.00|1.200|0.0005200NBC</v>
          </cell>
          <cell r="F333">
            <v>0.53</v>
          </cell>
          <cell r="H333" t="str">
            <v>-</v>
          </cell>
          <cell r="J333" t="b">
            <v>1</v>
          </cell>
          <cell r="K333" t="b">
            <v>1</v>
          </cell>
          <cell r="L333">
            <v>565</v>
          </cell>
          <cell r="M333">
            <v>565</v>
          </cell>
          <cell r="O333" t="str">
            <v>P/E</v>
          </cell>
          <cell r="P333">
            <v>271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271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542</v>
          </cell>
          <cell r="AW333">
            <v>0</v>
          </cell>
          <cell r="AX333">
            <v>613</v>
          </cell>
          <cell r="AY333">
            <v>450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 t="str">
            <v> </v>
          </cell>
          <cell r="BJ333">
            <v>992</v>
          </cell>
          <cell r="BK333" t="str"/>
          <cell r="BL333" t="str"/>
        </row>
        <row r="334">
          <cell r="E334" t="str">
            <v>|0200236041|19.10|0.00|1.200|0.0005510NBC</v>
          </cell>
          <cell r="F334">
            <v>0.53</v>
          </cell>
          <cell r="H334" t="str">
            <v>-</v>
          </cell>
          <cell r="J334" t="b">
            <v>1</v>
          </cell>
          <cell r="K334" t="b">
            <v>1</v>
          </cell>
          <cell r="L334">
            <v>4774</v>
          </cell>
          <cell r="M334">
            <v>4774</v>
          </cell>
          <cell r="O334" t="str">
            <v>P/E</v>
          </cell>
          <cell r="P334">
            <v>868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868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868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868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651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4123</v>
          </cell>
          <cell r="AW334">
            <v>0</v>
          </cell>
          <cell r="AX334">
            <v>4665</v>
          </cell>
          <cell r="AY334">
            <v>4886</v>
          </cell>
          <cell r="AZ334">
            <v>3020</v>
          </cell>
          <cell r="BA334">
            <v>3729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 t="str">
            <v> </v>
          </cell>
          <cell r="BJ334">
            <v>9009</v>
          </cell>
          <cell r="BK334" t="str"/>
          <cell r="BL334" t="str"/>
        </row>
        <row r="335">
          <cell r="E335" t="str">
            <v>|0200226010|19.10|0.00|1.400|0.0005100NBC</v>
          </cell>
          <cell r="F335">
            <v>0.61099999999999999</v>
          </cell>
          <cell r="H335" t="str">
            <v>-</v>
          </cell>
          <cell r="J335" t="b">
            <v>1</v>
          </cell>
          <cell r="K335" t="b">
            <v>1</v>
          </cell>
          <cell r="L335">
            <v>1984</v>
          </cell>
          <cell r="M335">
            <v>1984</v>
          </cell>
          <cell r="O335" t="str">
            <v>P/E</v>
          </cell>
          <cell r="P335">
            <v>0</v>
          </cell>
          <cell r="Q335">
            <v>217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217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217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217</v>
          </cell>
          <cell r="AH335">
            <v>0</v>
          </cell>
          <cell r="AI335">
            <v>0</v>
          </cell>
          <cell r="AJ335">
            <v>217</v>
          </cell>
          <cell r="AK335">
            <v>0</v>
          </cell>
          <cell r="AL335">
            <v>0</v>
          </cell>
          <cell r="AM335">
            <v>0</v>
          </cell>
          <cell r="AN335">
            <v>217</v>
          </cell>
          <cell r="AO335">
            <v>0</v>
          </cell>
          <cell r="AP335">
            <v>0</v>
          </cell>
          <cell r="AQ335">
            <v>217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1519</v>
          </cell>
          <cell r="AW335">
            <v>0</v>
          </cell>
          <cell r="AX335">
            <v>1279</v>
          </cell>
          <cell r="AY335">
            <v>1270</v>
          </cell>
          <cell r="AZ335">
            <v>963</v>
          </cell>
          <cell r="BA335">
            <v>1394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 t="str">
            <v> </v>
          </cell>
          <cell r="BJ335">
            <v>2789</v>
          </cell>
          <cell r="BK335" t="str"/>
          <cell r="BL335" t="str"/>
        </row>
        <row r="336">
          <cell r="E336" t="str">
            <v>|0200226010|19.10|0.00|1.400|0.0005550NBC</v>
          </cell>
          <cell r="F336">
            <v>0.61099999999999999</v>
          </cell>
          <cell r="H336" t="str">
            <v>-</v>
          </cell>
          <cell r="J336" t="b">
            <v>1</v>
          </cell>
          <cell r="K336" t="b">
            <v>1</v>
          </cell>
          <cell r="L336">
            <v>1859</v>
          </cell>
          <cell r="M336">
            <v>1859</v>
          </cell>
          <cell r="O336" t="str">
            <v>P/E</v>
          </cell>
          <cell r="P336">
            <v>338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338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338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338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338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1690</v>
          </cell>
          <cell r="AW336">
            <v>0</v>
          </cell>
          <cell r="AX336">
            <v>1788</v>
          </cell>
          <cell r="AY336">
            <v>1565</v>
          </cell>
          <cell r="AZ336">
            <v>649</v>
          </cell>
          <cell r="BA336">
            <v>866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 t="str">
            <v> </v>
          </cell>
          <cell r="BJ336">
            <v>3255</v>
          </cell>
          <cell r="BK336" t="str"/>
          <cell r="BL336" t="str"/>
        </row>
        <row r="337">
          <cell r="E337" t="str">
            <v>|0200226010|19.10|0.00|1.400|0.0005570NBC</v>
          </cell>
          <cell r="F337">
            <v>0.61099999999999999</v>
          </cell>
          <cell r="H337" t="str">
            <v>-</v>
          </cell>
          <cell r="J337" t="b">
            <v>1</v>
          </cell>
          <cell r="K337" t="b">
            <v>1</v>
          </cell>
          <cell r="L337">
            <v>1352</v>
          </cell>
          <cell r="M337">
            <v>1352</v>
          </cell>
          <cell r="O337" t="str">
            <v>P/E</v>
          </cell>
          <cell r="P337">
            <v>169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169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338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169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338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1183</v>
          </cell>
          <cell r="AW337">
            <v>0</v>
          </cell>
          <cell r="AX337">
            <v>1290</v>
          </cell>
          <cell r="AY337">
            <v>1623</v>
          </cell>
          <cell r="AZ337">
            <v>1285</v>
          </cell>
          <cell r="BA337">
            <v>1529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 t="str">
            <v> </v>
          </cell>
          <cell r="BJ337">
            <v>2806</v>
          </cell>
          <cell r="BK337" t="str"/>
          <cell r="BL337" t="str"/>
        </row>
        <row r="338">
          <cell r="E338" t="str">
            <v>|0200226010|19.10|0.00|1.400|0.0005820NBC</v>
          </cell>
          <cell r="F338">
            <v>0.61099999999999999</v>
          </cell>
          <cell r="H338" t="str">
            <v>-</v>
          </cell>
          <cell r="J338" t="b">
            <v>1</v>
          </cell>
          <cell r="K338" t="b">
            <v>1</v>
          </cell>
          <cell r="L338">
            <v>661</v>
          </cell>
          <cell r="M338">
            <v>661</v>
          </cell>
          <cell r="O338" t="str">
            <v>P/E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 t="str">
            <v> </v>
          </cell>
          <cell r="BJ338">
            <v>0</v>
          </cell>
          <cell r="BK338" t="str"/>
          <cell r="BL338" t="str"/>
        </row>
        <row r="339">
          <cell r="E339" t="str">
            <v>|0200226010|19.10|0.00|1.400|0.0006030NBC</v>
          </cell>
          <cell r="F339">
            <v>0.61099999999999999</v>
          </cell>
          <cell r="H339" t="str">
            <v>-</v>
          </cell>
          <cell r="J339" t="b">
            <v>1</v>
          </cell>
          <cell r="K339" t="b">
            <v>1</v>
          </cell>
          <cell r="L339" t="str"/>
          <cell r="M339" t="str"/>
          <cell r="O339" t="str">
            <v>P/E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 t="str">
            <v> </v>
          </cell>
          <cell r="BJ339">
            <v>0</v>
          </cell>
          <cell r="BK339" t="str"/>
          <cell r="BL339" t="str"/>
        </row>
        <row r="340">
          <cell r="E340" t="str">
            <v>|0200220810|19.10|0.00|1.600|0.0006111NBC</v>
          </cell>
          <cell r="F340">
            <v>0.69</v>
          </cell>
          <cell r="H340" t="str">
            <v>-</v>
          </cell>
          <cell r="J340" t="b">
            <v>0</v>
          </cell>
          <cell r="K340" t="b">
            <v>1</v>
          </cell>
          <cell r="L340">
            <v>5906</v>
          </cell>
          <cell r="M340">
            <v>137</v>
          </cell>
          <cell r="O340" t="str">
            <v>C</v>
          </cell>
          <cell r="P340">
            <v>10</v>
          </cell>
          <cell r="Q340">
            <v>10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20</v>
          </cell>
          <cell r="AW340">
            <v>0</v>
          </cell>
          <cell r="AX340">
            <v>199.48837209302326</v>
          </cell>
          <cell r="AY340">
            <v>85.627906976744185</v>
          </cell>
          <cell r="AZ340">
            <v>105.20930232558139</v>
          </cell>
          <cell r="BA340">
            <v>119.20930232558139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 t="str">
            <v> </v>
          </cell>
          <cell r="BJ340">
            <v>105.62790697674419</v>
          </cell>
          <cell r="BK340" t="str"/>
          <cell r="BL340" t="str"/>
        </row>
        <row r="341">
          <cell r="E341" t="str">
            <v>|0200220810|19.10|0.00|1.600|0.0006111NBC</v>
          </cell>
          <cell r="F341">
            <v>0.69</v>
          </cell>
          <cell r="H341" t="str">
            <v>-</v>
          </cell>
          <cell r="J341" t="b">
            <v>0</v>
          </cell>
          <cell r="K341" t="b">
            <v>1</v>
          </cell>
          <cell r="L341">
            <v>2868</v>
          </cell>
          <cell r="M341">
            <v>74</v>
          </cell>
          <cell r="O341" t="str">
            <v>C</v>
          </cell>
          <cell r="P341">
            <v>24.615384615384617</v>
          </cell>
          <cell r="Q341">
            <v>20.564102564102566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45.179487179487182</v>
          </cell>
          <cell r="AW341">
            <v>0</v>
          </cell>
          <cell r="AX341">
            <v>190</v>
          </cell>
          <cell r="AY341">
            <v>188.94871794871796</v>
          </cell>
          <cell r="AZ341">
            <v>96.564102564102569</v>
          </cell>
          <cell r="BA341">
            <v>127.33333333333333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 t="str">
            <v> </v>
          </cell>
          <cell r="BJ341">
            <v>234.12820512820514</v>
          </cell>
          <cell r="BK341" t="str"/>
          <cell r="BL341" t="str"/>
        </row>
        <row r="342">
          <cell r="E342" t="str">
            <v>|0200226010|19.10|0.00|1.600|0.0005460NBC</v>
          </cell>
          <cell r="F342">
            <v>0.69</v>
          </cell>
          <cell r="H342" t="str">
            <v>-</v>
          </cell>
          <cell r="J342" t="b">
            <v>1</v>
          </cell>
          <cell r="K342" t="b">
            <v>1</v>
          </cell>
          <cell r="L342">
            <v>3905</v>
          </cell>
          <cell r="M342">
            <v>3905</v>
          </cell>
          <cell r="O342" t="str">
            <v>P/E</v>
          </cell>
          <cell r="P342">
            <v>217</v>
          </cell>
          <cell r="Q342">
            <v>0</v>
          </cell>
          <cell r="R342">
            <v>0</v>
          </cell>
          <cell r="S342">
            <v>217</v>
          </cell>
          <cell r="T342">
            <v>0</v>
          </cell>
          <cell r="U342">
            <v>217</v>
          </cell>
          <cell r="V342">
            <v>217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217</v>
          </cell>
          <cell r="AB342">
            <v>217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217</v>
          </cell>
          <cell r="AH342">
            <v>217</v>
          </cell>
          <cell r="AI342">
            <v>217</v>
          </cell>
          <cell r="AJ342">
            <v>0</v>
          </cell>
          <cell r="AK342">
            <v>217</v>
          </cell>
          <cell r="AL342">
            <v>0</v>
          </cell>
          <cell r="AM342">
            <v>0</v>
          </cell>
          <cell r="AN342">
            <v>217</v>
          </cell>
          <cell r="AO342">
            <v>0</v>
          </cell>
          <cell r="AP342">
            <v>217</v>
          </cell>
          <cell r="AQ342">
            <v>217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2821</v>
          </cell>
          <cell r="AW342">
            <v>0</v>
          </cell>
          <cell r="AX342">
            <v>2443</v>
          </cell>
          <cell r="AY342">
            <v>2552</v>
          </cell>
          <cell r="AZ342">
            <v>1261</v>
          </cell>
          <cell r="BA342">
            <v>1714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 t="str">
            <v> </v>
          </cell>
          <cell r="BJ342">
            <v>5373</v>
          </cell>
          <cell r="BK342" t="str"/>
          <cell r="BL342" t="str"/>
        </row>
        <row r="343">
          <cell r="E343" t="str">
            <v>|0200226010|19.10|0.00|1.600|0.0005600NBC</v>
          </cell>
          <cell r="F343">
            <v>0.69</v>
          </cell>
          <cell r="H343" t="str">
            <v>-</v>
          </cell>
          <cell r="J343" t="b">
            <v>1</v>
          </cell>
          <cell r="K343" t="b">
            <v>1</v>
          </cell>
          <cell r="L343" t="str"/>
          <cell r="M343" t="str"/>
          <cell r="O343" t="str">
            <v>P/E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 t="str">
            <v> </v>
          </cell>
          <cell r="BJ343">
            <v>0</v>
          </cell>
          <cell r="BK343" t="str"/>
          <cell r="BL343" t="str"/>
        </row>
        <row r="344">
          <cell r="E344" t="str">
            <v>|0200226010|19.10|0.00|1.600|0.0005680NBC</v>
          </cell>
          <cell r="F344">
            <v>0.69</v>
          </cell>
          <cell r="H344" t="str">
            <v>-</v>
          </cell>
          <cell r="J344" t="b">
            <v>1</v>
          </cell>
          <cell r="K344" t="b">
            <v>1</v>
          </cell>
          <cell r="L344">
            <v>278</v>
          </cell>
          <cell r="M344">
            <v>278</v>
          </cell>
          <cell r="O344" t="str">
            <v>P/E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157</v>
          </cell>
          <cell r="AZ344">
            <v>94</v>
          </cell>
          <cell r="BA344">
            <v>194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 t="str">
            <v> </v>
          </cell>
          <cell r="BJ344">
            <v>157</v>
          </cell>
          <cell r="BK344" t="str"/>
          <cell r="BL344" t="str"/>
        </row>
        <row r="345">
          <cell r="E345" t="str">
            <v>|0200226010|19.10|0.00|1.600|0.0005700NBC</v>
          </cell>
          <cell r="F345">
            <v>0.69</v>
          </cell>
          <cell r="H345" t="str">
            <v>-</v>
          </cell>
          <cell r="J345" t="b">
            <v>1</v>
          </cell>
          <cell r="K345" t="b">
            <v>1</v>
          </cell>
          <cell r="L345">
            <v>868</v>
          </cell>
          <cell r="M345">
            <v>868</v>
          </cell>
          <cell r="O345" t="str">
            <v>P/E</v>
          </cell>
          <cell r="P345">
            <v>760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760</v>
          </cell>
          <cell r="AW345">
            <v>0</v>
          </cell>
          <cell r="AX345">
            <v>754</v>
          </cell>
          <cell r="AY345">
            <v>689</v>
          </cell>
          <cell r="AZ345">
            <v>519</v>
          </cell>
          <cell r="BA345">
            <v>693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 t="str">
            <v> </v>
          </cell>
          <cell r="BJ345">
            <v>1449</v>
          </cell>
          <cell r="BK345" t="str"/>
          <cell r="BL345" t="str"/>
        </row>
        <row r="346">
          <cell r="E346" t="str">
            <v>|0200226010|19.10|0.00|1.600|0.0005860NBC</v>
          </cell>
          <cell r="F346">
            <v>0.69</v>
          </cell>
          <cell r="H346" t="str">
            <v>-</v>
          </cell>
          <cell r="J346" t="b">
            <v>1</v>
          </cell>
          <cell r="K346" t="b">
            <v>1</v>
          </cell>
          <cell r="L346">
            <v>1142</v>
          </cell>
          <cell r="M346">
            <v>1142</v>
          </cell>
          <cell r="O346" t="str">
            <v>P/E</v>
          </cell>
          <cell r="P346">
            <v>0</v>
          </cell>
          <cell r="Q346">
            <v>0</v>
          </cell>
          <cell r="R346">
            <v>0</v>
          </cell>
          <cell r="S346">
            <v>217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217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217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217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868</v>
          </cell>
          <cell r="AW346">
            <v>0</v>
          </cell>
          <cell r="AX346">
            <v>692</v>
          </cell>
          <cell r="AY346">
            <v>688</v>
          </cell>
          <cell r="AZ346">
            <v>520</v>
          </cell>
          <cell r="BA346">
            <v>755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 t="str">
            <v> </v>
          </cell>
          <cell r="BJ346">
            <v>1556</v>
          </cell>
          <cell r="BK346" t="str"/>
          <cell r="BL346" t="str"/>
        </row>
        <row r="347">
          <cell r="E347" t="str">
            <v>|0200226010|19.10|0.00|1.600|0.0006175NBC</v>
          </cell>
          <cell r="F347">
            <v>0.69</v>
          </cell>
          <cell r="H347" t="str">
            <v>-</v>
          </cell>
          <cell r="J347" t="b">
            <v>1</v>
          </cell>
          <cell r="K347" t="b">
            <v>1</v>
          </cell>
          <cell r="L347" t="str"/>
          <cell r="M347" t="str"/>
          <cell r="O347" t="str">
            <v>P/E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 t="str">
            <v> </v>
          </cell>
          <cell r="BJ347">
            <v>0</v>
          </cell>
          <cell r="BK347" t="str"/>
          <cell r="BL347" t="str"/>
        </row>
        <row r="348">
          <cell r="E348" t="str">
            <v>|0200226010|19.10|0.00|1.600|0.0006400NBC</v>
          </cell>
          <cell r="F348">
            <v>0.69</v>
          </cell>
          <cell r="H348" t="str">
            <v>-</v>
          </cell>
          <cell r="J348" t="b">
            <v>1</v>
          </cell>
          <cell r="K348" t="b">
            <v>1</v>
          </cell>
          <cell r="L348" t="str"/>
          <cell r="M348" t="str"/>
          <cell r="O348" t="str">
            <v>P/E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 t="str">
            <v> </v>
          </cell>
          <cell r="BJ348">
            <v>0</v>
          </cell>
          <cell r="BK348" t="str"/>
          <cell r="BL348" t="str"/>
        </row>
        <row r="349">
          <cell r="E349" t="str">
            <v>|0200226010|19.10|0.00|2.300|0.0005570NBC</v>
          </cell>
          <cell r="F349">
            <v>0.95299999999999996</v>
          </cell>
          <cell r="H349" t="str">
            <v>-</v>
          </cell>
          <cell r="J349" t="b">
            <v>1</v>
          </cell>
          <cell r="K349" t="b">
            <v>1</v>
          </cell>
          <cell r="L349">
            <v>808</v>
          </cell>
          <cell r="M349">
            <v>808</v>
          </cell>
          <cell r="O349" t="str">
            <v>P/E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217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217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100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534</v>
          </cell>
          <cell r="AW349">
            <v>0</v>
          </cell>
          <cell r="AX349">
            <v>521</v>
          </cell>
          <cell r="AY349">
            <v>507</v>
          </cell>
          <cell r="AZ349">
            <v>344</v>
          </cell>
          <cell r="BA349">
            <v>417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 t="str">
            <v> </v>
          </cell>
          <cell r="BJ349">
            <v>1041</v>
          </cell>
          <cell r="BK349" t="str"/>
          <cell r="BL349" t="str"/>
        </row>
        <row r="350">
          <cell r="E350" t="str">
            <v>|0200226010|19.10|0.00|2.300|0.0006265NBC</v>
          </cell>
          <cell r="F350">
            <v>0.95299999999999996</v>
          </cell>
          <cell r="H350" t="str">
            <v>-</v>
          </cell>
          <cell r="J350" t="b">
            <v>1</v>
          </cell>
          <cell r="K350" t="b">
            <v>1</v>
          </cell>
          <cell r="L350" t="str"/>
          <cell r="M350" t="str"/>
          <cell r="O350" t="str">
            <v>P/E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 t="str">
            <v> </v>
          </cell>
          <cell r="BJ350">
            <v>0</v>
          </cell>
          <cell r="BK350" t="str"/>
          <cell r="BL350" t="str"/>
        </row>
        <row r="351">
          <cell r="E351" t="str">
            <v>|0200226010|19.10|0.00|2.000|0.0005000NBC</v>
          </cell>
          <cell r="F351">
            <v>0.84299999999999997</v>
          </cell>
          <cell r="H351" t="str">
            <v>-</v>
          </cell>
          <cell r="J351" t="b">
            <v>1</v>
          </cell>
          <cell r="K351" t="b">
            <v>1</v>
          </cell>
          <cell r="L351">
            <v>217</v>
          </cell>
          <cell r="M351">
            <v>217</v>
          </cell>
          <cell r="O351" t="str">
            <v>P/E</v>
          </cell>
          <cell r="P351">
            <v>50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50</v>
          </cell>
          <cell r="AW351">
            <v>0</v>
          </cell>
          <cell r="AX351">
            <v>103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 t="str">
            <v> </v>
          </cell>
          <cell r="BJ351">
            <v>50</v>
          </cell>
          <cell r="BK351" t="str"/>
          <cell r="BL351" t="str"/>
        </row>
        <row r="352">
          <cell r="E352" t="str">
            <v>|0200226010|19.10|0.00|2.000|0.0005300NBC</v>
          </cell>
          <cell r="F352">
            <v>0.84299999999999997</v>
          </cell>
          <cell r="H352" t="str">
            <v>-</v>
          </cell>
          <cell r="J352" t="b">
            <v>1</v>
          </cell>
          <cell r="K352" t="b">
            <v>1</v>
          </cell>
          <cell r="L352">
            <v>134</v>
          </cell>
          <cell r="M352">
            <v>134</v>
          </cell>
          <cell r="O352" t="str">
            <v>P/E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103</v>
          </cell>
          <cell r="AY352">
            <v>176</v>
          </cell>
          <cell r="AZ352">
            <v>267</v>
          </cell>
          <cell r="BA352">
            <v>333</v>
          </cell>
          <cell r="BB352">
            <v>253</v>
          </cell>
          <cell r="BC352">
            <v>180</v>
          </cell>
          <cell r="BD352">
            <v>219</v>
          </cell>
          <cell r="BE352">
            <v>227</v>
          </cell>
          <cell r="BF352">
            <v>70</v>
          </cell>
          <cell r="BG352">
            <v>0</v>
          </cell>
          <cell r="BH352">
            <v>0</v>
          </cell>
          <cell r="BI352" t="str">
            <v> </v>
          </cell>
          <cell r="BJ352">
            <v>176</v>
          </cell>
          <cell r="BK352" t="str"/>
          <cell r="BL352" t="str"/>
        </row>
        <row r="353">
          <cell r="E353" t="str">
            <v>|0200226010|19.10|0.00|2.000|0.0005460NBC</v>
          </cell>
          <cell r="F353">
            <v>0.84299999999999997</v>
          </cell>
          <cell r="H353" t="str">
            <v>-</v>
          </cell>
          <cell r="J353" t="b">
            <v>1</v>
          </cell>
          <cell r="K353" t="b">
            <v>1</v>
          </cell>
          <cell r="L353">
            <v>762</v>
          </cell>
          <cell r="M353">
            <v>762</v>
          </cell>
          <cell r="O353" t="str">
            <v>P/E</v>
          </cell>
          <cell r="P353">
            <v>127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127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127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381</v>
          </cell>
          <cell r="AW353">
            <v>0</v>
          </cell>
          <cell r="AX353">
            <v>474</v>
          </cell>
          <cell r="AY353">
            <v>822</v>
          </cell>
          <cell r="AZ353">
            <v>699</v>
          </cell>
          <cell r="BA353">
            <v>853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 t="str">
            <v> </v>
          </cell>
          <cell r="BJ353">
            <v>1203</v>
          </cell>
          <cell r="BK353" t="str"/>
          <cell r="BL353" t="str"/>
        </row>
        <row r="354">
          <cell r="E354" t="str">
            <v>|0200226010|19.10|0.00|2.000|0.0005600NBC</v>
          </cell>
          <cell r="F354">
            <v>0.84299999999999997</v>
          </cell>
          <cell r="H354" t="str">
            <v>-</v>
          </cell>
          <cell r="J354" t="b">
            <v>1</v>
          </cell>
          <cell r="K354" t="b">
            <v>1</v>
          </cell>
          <cell r="L354">
            <v>217</v>
          </cell>
          <cell r="M354">
            <v>217</v>
          </cell>
          <cell r="O354" t="str">
            <v>P/E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240</v>
          </cell>
          <cell r="AY354">
            <v>316</v>
          </cell>
          <cell r="AZ354">
            <v>171</v>
          </cell>
          <cell r="BA354">
            <v>237</v>
          </cell>
          <cell r="BB354">
            <v>233</v>
          </cell>
          <cell r="BC354">
            <v>177</v>
          </cell>
          <cell r="BD354">
            <v>176</v>
          </cell>
          <cell r="BE354">
            <v>200</v>
          </cell>
          <cell r="BF354">
            <v>121</v>
          </cell>
          <cell r="BG354">
            <v>0</v>
          </cell>
          <cell r="BH354">
            <v>0</v>
          </cell>
          <cell r="BI354" t="str">
            <v> </v>
          </cell>
          <cell r="BJ354">
            <v>316</v>
          </cell>
          <cell r="BK354" t="str"/>
          <cell r="BL354" t="str"/>
        </row>
        <row r="355">
          <cell r="E355" t="str">
            <v>|0200226010|19.10|0.00|2.000|0.0005700NBC</v>
          </cell>
          <cell r="F355">
            <v>0.84299999999999997</v>
          </cell>
          <cell r="H355" t="str">
            <v>-</v>
          </cell>
          <cell r="J355" t="b">
            <v>1</v>
          </cell>
          <cell r="K355" t="b">
            <v>1</v>
          </cell>
          <cell r="L355">
            <v>0</v>
          </cell>
          <cell r="M355">
            <v>0</v>
          </cell>
          <cell r="O355" t="str">
            <v>P/E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 t="str">
            <v> </v>
          </cell>
          <cell r="BJ355">
            <v>0</v>
          </cell>
          <cell r="BK355" t="str"/>
          <cell r="BL355" t="str"/>
        </row>
        <row r="356">
          <cell r="E356" t="str">
            <v>|0200226010|19.10|0.00|2.000|0.0005800NBC</v>
          </cell>
          <cell r="F356">
            <v>0.84299999999999997</v>
          </cell>
          <cell r="H356" t="str">
            <v>-</v>
          </cell>
          <cell r="J356" t="b">
            <v>1</v>
          </cell>
          <cell r="K356" t="b">
            <v>1</v>
          </cell>
          <cell r="L356">
            <v>576</v>
          </cell>
          <cell r="M356">
            <v>576</v>
          </cell>
          <cell r="O356" t="str">
            <v>P/E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 t="str">
            <v> </v>
          </cell>
          <cell r="BJ356">
            <v>0</v>
          </cell>
          <cell r="BK356" t="str"/>
          <cell r="BL356" t="str"/>
        </row>
        <row r="357">
          <cell r="E357" t="str">
            <v>|0200226010|19.10|0.00|2.000|0.0005900NBC</v>
          </cell>
          <cell r="F357">
            <v>0.84299999999999997</v>
          </cell>
          <cell r="H357" t="str">
            <v>-</v>
          </cell>
          <cell r="J357" t="b">
            <v>1</v>
          </cell>
          <cell r="K357" t="b">
            <v>1</v>
          </cell>
          <cell r="L357">
            <v>902</v>
          </cell>
          <cell r="M357">
            <v>902</v>
          </cell>
          <cell r="O357" t="str">
            <v>P/E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16</v>
          </cell>
          <cell r="AY357">
            <v>32</v>
          </cell>
          <cell r="AZ357">
            <v>14</v>
          </cell>
          <cell r="BA357">
            <v>11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 t="str">
            <v> </v>
          </cell>
          <cell r="BJ357">
            <v>32</v>
          </cell>
          <cell r="BK357" t="str"/>
          <cell r="BL357" t="str"/>
        </row>
        <row r="358">
          <cell r="E358" t="str">
            <v>|0200226010|19.10|0.00|2.000|0.0005460NBC</v>
          </cell>
          <cell r="F358">
            <v>0.84299999999999997</v>
          </cell>
          <cell r="H358" t="str">
            <v>-</v>
          </cell>
          <cell r="J358" t="b">
            <v>1</v>
          </cell>
          <cell r="K358" t="b">
            <v>1</v>
          </cell>
          <cell r="L358">
            <v>11</v>
          </cell>
          <cell r="M358">
            <v>0</v>
          </cell>
          <cell r="O358" t="str">
            <v>C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 t="str">
            <v> </v>
          </cell>
          <cell r="BJ358">
            <v>0</v>
          </cell>
          <cell r="BK358" t="str"/>
          <cell r="BL358" t="str"/>
        </row>
        <row r="359">
          <cell r="E359" t="str">
            <v>|0200236041|22.20|0.00|1.200|0.0005570NBC</v>
          </cell>
          <cell r="F359">
            <v>0.621</v>
          </cell>
          <cell r="H359" t="str">
            <v>-</v>
          </cell>
          <cell r="J359" t="b">
            <v>1</v>
          </cell>
          <cell r="K359" t="b">
            <v>1</v>
          </cell>
          <cell r="L359">
            <v>400</v>
          </cell>
          <cell r="M359">
            <v>400</v>
          </cell>
          <cell r="O359" t="str">
            <v>P/E</v>
          </cell>
          <cell r="P359">
            <v>217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217</v>
          </cell>
          <cell r="AW359">
            <v>0</v>
          </cell>
          <cell r="AX359">
            <v>0</v>
          </cell>
          <cell r="AY359">
            <v>148</v>
          </cell>
          <cell r="AZ359">
            <v>206</v>
          </cell>
          <cell r="BA359">
            <v>589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 t="str">
            <v> </v>
          </cell>
          <cell r="BJ359">
            <v>365</v>
          </cell>
          <cell r="BK359" t="str"/>
          <cell r="BL359" t="str">
            <v>Check PO again</v>
          </cell>
        </row>
        <row r="360">
          <cell r="E360" t="str">
            <v>|0200236041|22.20|0.00|1.200|0.0006020NBC</v>
          </cell>
          <cell r="F360">
            <v>0.621</v>
          </cell>
          <cell r="H360" t="str">
            <v>-</v>
          </cell>
          <cell r="J360" t="b">
            <v>1</v>
          </cell>
          <cell r="K360" t="b">
            <v>1</v>
          </cell>
          <cell r="L360">
            <v>0</v>
          </cell>
          <cell r="M360">
            <v>0</v>
          </cell>
          <cell r="O360" t="str">
            <v>P/E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 t="str">
            <v> </v>
          </cell>
          <cell r="BJ360">
            <v>0</v>
          </cell>
          <cell r="BK360" t="str"/>
          <cell r="BL360" t="str"/>
        </row>
        <row r="361">
          <cell r="E361" t="str">
            <v>|0200236041|22.20|0.00|1.200|0.0006290NBC</v>
          </cell>
          <cell r="F361">
            <v>0.621</v>
          </cell>
          <cell r="H361" t="str">
            <v>-</v>
          </cell>
          <cell r="J361" t="b">
            <v>1</v>
          </cell>
          <cell r="K361" t="b">
            <v>1</v>
          </cell>
          <cell r="L361" t="str"/>
          <cell r="M361" t="str"/>
          <cell r="O361" t="str">
            <v>P/E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 t="str">
            <v> </v>
          </cell>
          <cell r="BJ361">
            <v>0</v>
          </cell>
          <cell r="BK361" t="str"/>
          <cell r="BL361" t="str"/>
        </row>
        <row r="362">
          <cell r="E362" t="str">
            <v>|0200226010|22.20|0.00|1.400|0.0005420IBC</v>
          </cell>
          <cell r="F362">
            <v>0.71799999999999997</v>
          </cell>
          <cell r="H362" t="str">
            <v>-</v>
          </cell>
          <cell r="J362" t="b">
            <v>1</v>
          </cell>
          <cell r="K362" t="b">
            <v>1</v>
          </cell>
          <cell r="L362">
            <v>2273</v>
          </cell>
          <cell r="M362">
            <v>2273</v>
          </cell>
          <cell r="O362" t="str">
            <v>P/E</v>
          </cell>
          <cell r="P362">
            <v>169</v>
          </cell>
          <cell r="Q362">
            <v>0</v>
          </cell>
          <cell r="R362">
            <v>0</v>
          </cell>
          <cell r="S362">
            <v>0</v>
          </cell>
          <cell r="T362">
            <v>169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169</v>
          </cell>
          <cell r="AA362">
            <v>0</v>
          </cell>
          <cell r="AB362">
            <v>169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169</v>
          </cell>
          <cell r="AH362">
            <v>0</v>
          </cell>
          <cell r="AI362">
            <v>0</v>
          </cell>
          <cell r="AJ362">
            <v>169</v>
          </cell>
          <cell r="AK362">
            <v>0</v>
          </cell>
          <cell r="AL362">
            <v>0</v>
          </cell>
          <cell r="AM362">
            <v>0</v>
          </cell>
          <cell r="AN362">
            <v>169</v>
          </cell>
          <cell r="AO362">
            <v>0</v>
          </cell>
          <cell r="AP362">
            <v>169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1352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 t="str">
            <v> </v>
          </cell>
          <cell r="BJ362">
            <v>1352</v>
          </cell>
          <cell r="BK362" t="str"/>
          <cell r="BL362" t="str"/>
        </row>
        <row r="363">
          <cell r="E363" t="str">
            <v>|0200226010|22.20|0.00|1.400|0.0006150IBC</v>
          </cell>
          <cell r="F363">
            <v>0.71799999999999997</v>
          </cell>
          <cell r="H363" t="str">
            <v>-</v>
          </cell>
          <cell r="J363" t="b">
            <v>1</v>
          </cell>
          <cell r="K363" t="b">
            <v>1</v>
          </cell>
          <cell r="L363" t="str"/>
          <cell r="M363" t="str"/>
          <cell r="O363" t="str">
            <v>P/E</v>
          </cell>
          <cell r="P363" t="str"/>
          <cell r="Q363" t="str"/>
          <cell r="R363" t="str"/>
          <cell r="S363" t="str"/>
          <cell r="T363" t="str"/>
          <cell r="U363" t="str"/>
          <cell r="V363" t="str"/>
          <cell r="W363" t="str"/>
          <cell r="X363" t="str"/>
          <cell r="Y363" t="str"/>
          <cell r="Z363" t="str"/>
          <cell r="AA363" t="str"/>
          <cell r="AB363" t="str"/>
          <cell r="AC363" t="str"/>
          <cell r="AD363" t="str"/>
          <cell r="AE363" t="str"/>
          <cell r="AF363" t="str"/>
          <cell r="AG363" t="str"/>
          <cell r="AH363" t="str"/>
          <cell r="AI363" t="str"/>
          <cell r="AJ363" t="str"/>
          <cell r="AK363" t="str"/>
          <cell r="AL363" t="str"/>
          <cell r="AM363" t="str"/>
          <cell r="AN363" t="str"/>
          <cell r="AO363" t="str"/>
          <cell r="AP363" t="str"/>
          <cell r="AQ363" t="str"/>
          <cell r="AR363" t="str"/>
          <cell r="AS363" t="str"/>
          <cell r="AT363" t="str"/>
          <cell r="AU363" t="str"/>
          <cell r="AV363" t="str"/>
          <cell r="AW363" t="str"/>
          <cell r="AX363" t="str"/>
          <cell r="AY363" t="str"/>
          <cell r="AZ363" t="str"/>
          <cell r="BA363" t="str"/>
          <cell r="BB363" t="str"/>
          <cell r="BC363" t="str"/>
          <cell r="BD363" t="str"/>
          <cell r="BE363" t="str"/>
          <cell r="BF363" t="str"/>
          <cell r="BG363" t="str"/>
          <cell r="BH363" t="str"/>
          <cell r="BI363" t="str">
            <v> </v>
          </cell>
          <cell r="BJ363">
            <v>0</v>
          </cell>
          <cell r="BK363" t="str"/>
          <cell r="BL363" t="str"/>
        </row>
        <row r="364">
          <cell r="E364" t="str">
            <v>|0200226010|22.20|0.00|1.600|0.0005370NBC</v>
          </cell>
          <cell r="F364">
            <v>0.81299999999999994</v>
          </cell>
          <cell r="H364" t="str">
            <v>-</v>
          </cell>
          <cell r="J364" t="b">
            <v>1</v>
          </cell>
          <cell r="K364" t="b">
            <v>1</v>
          </cell>
          <cell r="L364">
            <v>718</v>
          </cell>
          <cell r="M364">
            <v>718</v>
          </cell>
          <cell r="O364" t="str">
            <v>P/E</v>
          </cell>
          <cell r="P364">
            <v>0</v>
          </cell>
          <cell r="Q364">
            <v>0</v>
          </cell>
          <cell r="R364">
            <v>0</v>
          </cell>
          <cell r="S364">
            <v>169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169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169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169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676</v>
          </cell>
          <cell r="AW364">
            <v>0</v>
          </cell>
          <cell r="AX364">
            <v>551</v>
          </cell>
          <cell r="AY364">
            <v>824</v>
          </cell>
          <cell r="AZ364">
            <v>396</v>
          </cell>
          <cell r="BA364">
            <v>887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 t="str">
            <v> </v>
          </cell>
          <cell r="BJ364">
            <v>1500</v>
          </cell>
          <cell r="BK364" t="str"/>
          <cell r="BL364" t="str"/>
        </row>
        <row r="365">
          <cell r="E365" t="str">
            <v>|0200226010|22.20|0.00|1.600|0.0005900IBC</v>
          </cell>
          <cell r="F365">
            <v>0.81299999999999994</v>
          </cell>
          <cell r="H365" t="str">
            <v>-</v>
          </cell>
          <cell r="J365" t="b">
            <v>1</v>
          </cell>
          <cell r="K365" t="b">
            <v>1</v>
          </cell>
          <cell r="L365">
            <v>6</v>
          </cell>
          <cell r="M365">
            <v>6</v>
          </cell>
          <cell r="O365" t="str">
            <v>P/E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 t="str">
            <v> </v>
          </cell>
          <cell r="BJ365">
            <v>0</v>
          </cell>
          <cell r="BK365" t="str"/>
          <cell r="BL365" t="str"/>
        </row>
        <row r="366">
          <cell r="E366" t="str">
            <v>|0200226010|22.20|0.00|1.600|0.0006400NBC</v>
          </cell>
          <cell r="F366">
            <v>0.81299999999999994</v>
          </cell>
          <cell r="H366" t="str">
            <v>-</v>
          </cell>
          <cell r="J366" t="b">
            <v>1</v>
          </cell>
          <cell r="K366" t="b">
            <v>1</v>
          </cell>
          <cell r="L366">
            <v>0</v>
          </cell>
          <cell r="M366">
            <v>0</v>
          </cell>
          <cell r="O366" t="str">
            <v>P/E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 t="str">
            <v> </v>
          </cell>
          <cell r="BJ366">
            <v>0</v>
          </cell>
          <cell r="BK366" t="str"/>
          <cell r="BL366" t="str"/>
        </row>
        <row r="367">
          <cell r="E367" t="str">
            <v>|0200226010|22.20|0.00|2.300|0.0005500NBC</v>
          </cell>
          <cell r="F367">
            <v>1.129</v>
          </cell>
          <cell r="H367" t="str">
            <v>-</v>
          </cell>
          <cell r="J367" t="b">
            <v>1</v>
          </cell>
          <cell r="K367" t="b">
            <v>1</v>
          </cell>
          <cell r="L367">
            <v>738</v>
          </cell>
          <cell r="M367">
            <v>738</v>
          </cell>
          <cell r="O367" t="str">
            <v>P/E</v>
          </cell>
          <cell r="P367">
            <v>169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169</v>
          </cell>
          <cell r="AW367">
            <v>0</v>
          </cell>
          <cell r="AX367">
            <v>302</v>
          </cell>
          <cell r="AY367">
            <v>173</v>
          </cell>
          <cell r="AZ367">
            <v>218</v>
          </cell>
          <cell r="BA367">
            <v>174</v>
          </cell>
          <cell r="BB367">
            <v>261</v>
          </cell>
          <cell r="BC367">
            <v>428</v>
          </cell>
          <cell r="BD367">
            <v>400</v>
          </cell>
          <cell r="BE367">
            <v>537</v>
          </cell>
          <cell r="BF367">
            <v>571</v>
          </cell>
          <cell r="BG367">
            <v>518</v>
          </cell>
          <cell r="BH367">
            <v>627</v>
          </cell>
          <cell r="BI367" t="str">
            <v> </v>
          </cell>
          <cell r="BJ367">
            <v>342</v>
          </cell>
          <cell r="BK367" t="str"/>
          <cell r="BL367" t="str"/>
        </row>
        <row r="368">
          <cell r="E368" t="str">
            <v>|0200226010|22.20|0.00|2.300|0.0006000IBC</v>
          </cell>
          <cell r="F368">
            <v>1.129</v>
          </cell>
          <cell r="H368" t="str">
            <v>-</v>
          </cell>
          <cell r="J368" t="b">
            <v>1</v>
          </cell>
          <cell r="K368" t="b">
            <v>1</v>
          </cell>
          <cell r="L368">
            <v>651</v>
          </cell>
          <cell r="M368">
            <v>651</v>
          </cell>
          <cell r="O368" t="str">
            <v>P/E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868</v>
          </cell>
          <cell r="AU368">
            <v>0</v>
          </cell>
          <cell r="AV368">
            <v>868</v>
          </cell>
          <cell r="AW368">
            <v>0</v>
          </cell>
          <cell r="AX368">
            <v>905</v>
          </cell>
          <cell r="AY368">
            <v>827</v>
          </cell>
          <cell r="AZ368">
            <v>623</v>
          </cell>
          <cell r="BA368">
            <v>831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 t="str">
            <v> </v>
          </cell>
          <cell r="BJ368">
            <v>1695</v>
          </cell>
          <cell r="BK368" t="str"/>
          <cell r="BL368" t="str"/>
        </row>
        <row r="369">
          <cell r="E369" t="str">
            <v>|0200226010|22.20|0.00|2.900|0.0005700NBC</v>
          </cell>
          <cell r="F369">
            <v>1.38</v>
          </cell>
          <cell r="H369" t="str">
            <v>-</v>
          </cell>
          <cell r="J369" t="b">
            <v>1</v>
          </cell>
          <cell r="K369" t="b">
            <v>1</v>
          </cell>
          <cell r="L369">
            <v>209</v>
          </cell>
          <cell r="M369">
            <v>209</v>
          </cell>
          <cell r="O369" t="str">
            <v>P/E</v>
          </cell>
          <cell r="P369">
            <v>108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108</v>
          </cell>
          <cell r="AW369">
            <v>0</v>
          </cell>
          <cell r="AX369">
            <v>174</v>
          </cell>
          <cell r="AY369">
            <v>100</v>
          </cell>
          <cell r="AZ369">
            <v>5</v>
          </cell>
          <cell r="BA369">
            <v>121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 t="str">
            <v> </v>
          </cell>
          <cell r="BJ369">
            <v>208</v>
          </cell>
          <cell r="BK369" t="str"/>
          <cell r="BL369" t="str"/>
        </row>
        <row r="370">
          <cell r="E370" t="str">
            <v>|0200226010|22.20|0.00|2.900|0.0005740NBC</v>
          </cell>
          <cell r="F370">
            <v>1.38</v>
          </cell>
          <cell r="H370" t="str">
            <v>-</v>
          </cell>
          <cell r="J370" t="b">
            <v>1</v>
          </cell>
          <cell r="K370" t="b">
            <v>1</v>
          </cell>
          <cell r="L370">
            <v>741</v>
          </cell>
          <cell r="M370">
            <v>741</v>
          </cell>
          <cell r="O370" t="str">
            <v>P/E</v>
          </cell>
          <cell r="P370">
            <v>91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91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91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91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364</v>
          </cell>
          <cell r="AW370">
            <v>0</v>
          </cell>
          <cell r="AX370">
            <v>427</v>
          </cell>
          <cell r="AY370">
            <v>648</v>
          </cell>
          <cell r="AZ370">
            <v>353</v>
          </cell>
          <cell r="BA370">
            <v>588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 t="str">
            <v> </v>
          </cell>
          <cell r="BJ370">
            <v>1012</v>
          </cell>
          <cell r="BK370" t="str"/>
          <cell r="BL370" t="str"/>
        </row>
        <row r="371">
          <cell r="E371" t="str">
            <v>|0200226010|22.20|0.00|2.900|0.0005800NBC</v>
          </cell>
          <cell r="F371">
            <v>1.38</v>
          </cell>
          <cell r="H371" t="str">
            <v>-</v>
          </cell>
          <cell r="J371" t="b">
            <v>1</v>
          </cell>
          <cell r="K371" t="b">
            <v>1</v>
          </cell>
          <cell r="L371">
            <v>381</v>
          </cell>
          <cell r="M371">
            <v>381</v>
          </cell>
          <cell r="O371" t="str">
            <v>P/E</v>
          </cell>
          <cell r="P371">
            <v>127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127</v>
          </cell>
          <cell r="AW371">
            <v>0</v>
          </cell>
          <cell r="AX371">
            <v>144</v>
          </cell>
          <cell r="AY371">
            <v>358</v>
          </cell>
          <cell r="AZ371">
            <v>352</v>
          </cell>
          <cell r="BA371">
            <v>463</v>
          </cell>
          <cell r="BB371">
            <v>551</v>
          </cell>
          <cell r="BC371">
            <v>380</v>
          </cell>
          <cell r="BD371">
            <v>338</v>
          </cell>
          <cell r="BE371">
            <v>330</v>
          </cell>
          <cell r="BF371">
            <v>209</v>
          </cell>
          <cell r="BG371">
            <v>174</v>
          </cell>
          <cell r="BH371">
            <v>169</v>
          </cell>
          <cell r="BI371" t="str">
            <v> </v>
          </cell>
          <cell r="BJ371">
            <v>485</v>
          </cell>
          <cell r="BK371" t="str"/>
          <cell r="BL371" t="str"/>
        </row>
        <row r="372">
          <cell r="E372" t="str">
            <v>|0200226010|22.20|0.00|2.000|0.0005160NBC</v>
          </cell>
          <cell r="F372">
            <v>0.996</v>
          </cell>
          <cell r="H372" t="str">
            <v>-</v>
          </cell>
          <cell r="J372" t="b">
            <v>1</v>
          </cell>
          <cell r="K372" t="b">
            <v>1</v>
          </cell>
          <cell r="L372">
            <v>1690</v>
          </cell>
          <cell r="M372">
            <v>1690</v>
          </cell>
          <cell r="O372" t="str">
            <v>P/E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169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169</v>
          </cell>
          <cell r="AA372">
            <v>0</v>
          </cell>
          <cell r="AB372">
            <v>0</v>
          </cell>
          <cell r="AC372">
            <v>169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169</v>
          </cell>
          <cell r="AI372">
            <v>0</v>
          </cell>
          <cell r="AJ372">
            <v>169</v>
          </cell>
          <cell r="AK372">
            <v>0</v>
          </cell>
          <cell r="AL372">
            <v>0</v>
          </cell>
          <cell r="AM372">
            <v>0</v>
          </cell>
          <cell r="AN372">
            <v>169</v>
          </cell>
          <cell r="AO372">
            <v>169</v>
          </cell>
          <cell r="AP372">
            <v>0</v>
          </cell>
          <cell r="AQ372">
            <v>0</v>
          </cell>
          <cell r="AR372">
            <v>169</v>
          </cell>
          <cell r="AS372">
            <v>0</v>
          </cell>
          <cell r="AT372">
            <v>0</v>
          </cell>
          <cell r="AU372">
            <v>0</v>
          </cell>
          <cell r="AV372">
            <v>1352</v>
          </cell>
          <cell r="AW372">
            <v>0</v>
          </cell>
          <cell r="AX372">
            <v>1509</v>
          </cell>
          <cell r="AY372">
            <v>1501</v>
          </cell>
          <cell r="AZ372">
            <v>1135</v>
          </cell>
          <cell r="BA372">
            <v>1647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 t="str">
            <v> </v>
          </cell>
          <cell r="BJ372">
            <v>2853</v>
          </cell>
          <cell r="BK372" t="str"/>
          <cell r="BL372" t="str"/>
        </row>
        <row r="373">
          <cell r="E373" t="str">
            <v>|0200226010|22.20|0.00|2.000|0.0005250NBC</v>
          </cell>
          <cell r="F373">
            <v>0.996</v>
          </cell>
          <cell r="H373" t="str">
            <v>-</v>
          </cell>
          <cell r="J373" t="b">
            <v>1</v>
          </cell>
          <cell r="K373" t="b">
            <v>1</v>
          </cell>
          <cell r="L373" t="str"/>
          <cell r="M373" t="str"/>
          <cell r="O373" t="str">
            <v>P/E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 t="str">
            <v> </v>
          </cell>
          <cell r="BJ373">
            <v>0</v>
          </cell>
          <cell r="BK373" t="str"/>
          <cell r="BL373" t="str"/>
        </row>
        <row r="374">
          <cell r="E374" t="str">
            <v>|0200226010|22.20|0.00|2.000|0.0005340IBC</v>
          </cell>
          <cell r="F374">
            <v>0.996</v>
          </cell>
          <cell r="H374" t="str">
            <v>-</v>
          </cell>
          <cell r="J374" t="b">
            <v>1</v>
          </cell>
          <cell r="K374" t="b">
            <v>1</v>
          </cell>
          <cell r="L374">
            <v>508</v>
          </cell>
          <cell r="M374">
            <v>508</v>
          </cell>
          <cell r="O374" t="str">
            <v>P/E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 t="str">
            <v> </v>
          </cell>
          <cell r="BJ374">
            <v>0</v>
          </cell>
          <cell r="BK374" t="str"/>
          <cell r="BL374" t="str"/>
        </row>
        <row r="375">
          <cell r="E375" t="str">
            <v>|0200226010|22.20|0.00|2.000|0.0005360IBC</v>
          </cell>
          <cell r="F375">
            <v>0.996</v>
          </cell>
          <cell r="H375" t="str">
            <v>-</v>
          </cell>
          <cell r="J375" t="b">
            <v>1</v>
          </cell>
          <cell r="K375" t="b">
            <v>1</v>
          </cell>
          <cell r="L375">
            <v>2667</v>
          </cell>
          <cell r="M375">
            <v>2667</v>
          </cell>
          <cell r="O375" t="str">
            <v>P/E</v>
          </cell>
          <cell r="P375">
            <v>508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508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508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508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635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2667</v>
          </cell>
          <cell r="AW375">
            <v>0</v>
          </cell>
          <cell r="AX375">
            <v>2591</v>
          </cell>
          <cell r="AY375">
            <v>2363</v>
          </cell>
          <cell r="AZ375">
            <v>1794</v>
          </cell>
          <cell r="BA375">
            <v>2401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 t="str">
            <v> </v>
          </cell>
          <cell r="BJ375">
            <v>5030</v>
          </cell>
          <cell r="BK375" t="str"/>
          <cell r="BL375" t="str"/>
        </row>
        <row r="376">
          <cell r="E376" t="str">
            <v>|0200226010|22.20|0.00|2.000|0.0005362IBC</v>
          </cell>
          <cell r="F376">
            <v>0.996</v>
          </cell>
          <cell r="H376" t="str">
            <v>-</v>
          </cell>
          <cell r="J376" t="b">
            <v>1</v>
          </cell>
          <cell r="K376" t="b">
            <v>1</v>
          </cell>
          <cell r="L376">
            <v>127</v>
          </cell>
          <cell r="M376">
            <v>127</v>
          </cell>
          <cell r="O376" t="str">
            <v>P/E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26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 t="str">
            <v> </v>
          </cell>
          <cell r="BJ376">
            <v>0</v>
          </cell>
          <cell r="BK376" t="str"/>
          <cell r="BL376" t="str"/>
        </row>
        <row r="377">
          <cell r="E377" t="str">
            <v>|0200226010|22.20|0.00|2.000|0.0005600NBC</v>
          </cell>
          <cell r="F377">
            <v>0.996</v>
          </cell>
          <cell r="H377" t="str">
            <v>-</v>
          </cell>
          <cell r="J377" t="b">
            <v>1</v>
          </cell>
          <cell r="K377" t="b">
            <v>1</v>
          </cell>
          <cell r="L377">
            <v>169</v>
          </cell>
          <cell r="M377">
            <v>169</v>
          </cell>
          <cell r="O377" t="str">
            <v>P/E</v>
          </cell>
          <cell r="P377">
            <v>169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169</v>
          </cell>
          <cell r="AW377">
            <v>0</v>
          </cell>
          <cell r="AX377">
            <v>135</v>
          </cell>
          <cell r="AY377">
            <v>85</v>
          </cell>
          <cell r="AZ377">
            <v>0</v>
          </cell>
          <cell r="BA377">
            <v>23</v>
          </cell>
          <cell r="BB377">
            <v>14</v>
          </cell>
          <cell r="BC377">
            <v>32</v>
          </cell>
          <cell r="BD377">
            <v>32</v>
          </cell>
          <cell r="BE377">
            <v>41</v>
          </cell>
          <cell r="BF377">
            <v>41</v>
          </cell>
          <cell r="BG377">
            <v>36</v>
          </cell>
          <cell r="BH377">
            <v>41</v>
          </cell>
          <cell r="BI377" t="str">
            <v> </v>
          </cell>
          <cell r="BJ377">
            <v>254</v>
          </cell>
          <cell r="BK377" t="str"/>
          <cell r="BL377" t="str"/>
        </row>
        <row r="378">
          <cell r="E378" t="str">
            <v>|0200226010|22.20|0.00|2.000|0.0005630IBC</v>
          </cell>
          <cell r="F378">
            <v>0.996</v>
          </cell>
          <cell r="H378" t="str">
            <v>-</v>
          </cell>
          <cell r="J378" t="b">
            <v>1</v>
          </cell>
          <cell r="K378" t="b">
            <v>1</v>
          </cell>
          <cell r="L378">
            <v>2159</v>
          </cell>
          <cell r="M378">
            <v>2159</v>
          </cell>
          <cell r="O378" t="str">
            <v>P/E</v>
          </cell>
          <cell r="P378">
            <v>0</v>
          </cell>
          <cell r="Q378">
            <v>0</v>
          </cell>
          <cell r="R378">
            <v>0</v>
          </cell>
          <cell r="S378">
            <v>508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508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1016</v>
          </cell>
          <cell r="AW378">
            <v>0</v>
          </cell>
          <cell r="AX378">
            <v>1391</v>
          </cell>
          <cell r="AY378">
            <v>2113</v>
          </cell>
          <cell r="AZ378">
            <v>1151</v>
          </cell>
          <cell r="BA378">
            <v>1916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 t="str">
            <v> </v>
          </cell>
          <cell r="BJ378">
            <v>3129</v>
          </cell>
          <cell r="BK378" t="str">
            <v>Fixed&gt;500pcs</v>
          </cell>
          <cell r="BL378" t="str"/>
        </row>
        <row r="379">
          <cell r="E379" t="str">
            <v>|0200226010|22.20|0.00|2.000|0.0005999IBC</v>
          </cell>
          <cell r="F379">
            <v>0.996</v>
          </cell>
          <cell r="H379" t="str">
            <v>-</v>
          </cell>
          <cell r="J379" t="b">
            <v>1</v>
          </cell>
          <cell r="K379" t="b">
            <v>1</v>
          </cell>
          <cell r="L379">
            <v>4344</v>
          </cell>
          <cell r="M379">
            <v>4344</v>
          </cell>
          <cell r="O379" t="str">
            <v>P/E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 t="str">
            <v> </v>
          </cell>
          <cell r="BJ379">
            <v>0</v>
          </cell>
          <cell r="BK379" t="str"/>
          <cell r="BL379" t="str"/>
        </row>
        <row r="380">
          <cell r="E380" t="str">
            <v>|0200226010|22.20|0.00|2.000|0.0006370NBC</v>
          </cell>
          <cell r="F380">
            <v>0.996</v>
          </cell>
          <cell r="H380" t="str">
            <v>-</v>
          </cell>
          <cell r="J380" t="b">
            <v>1</v>
          </cell>
          <cell r="K380" t="b">
            <v>1</v>
          </cell>
          <cell r="L380">
            <v>169</v>
          </cell>
          <cell r="M380">
            <v>169</v>
          </cell>
          <cell r="O380" t="str">
            <v>P/E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 t="str">
            <v> </v>
          </cell>
          <cell r="BJ380">
            <v>0</v>
          </cell>
          <cell r="BK380" t="str"/>
          <cell r="BL380" t="str"/>
        </row>
        <row r="381">
          <cell r="E381" t="str">
            <v>|0200226010|22.20|0.00|2.000|0.0006410NBC</v>
          </cell>
          <cell r="F381">
            <v>0.996</v>
          </cell>
          <cell r="H381" t="str">
            <v>-</v>
          </cell>
          <cell r="J381" t="b">
            <v>1</v>
          </cell>
          <cell r="K381" t="b">
            <v>1</v>
          </cell>
          <cell r="L381">
            <v>2773</v>
          </cell>
          <cell r="M381">
            <v>2773</v>
          </cell>
          <cell r="O381" t="str">
            <v>P/E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169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169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169</v>
          </cell>
          <cell r="AH381">
            <v>0</v>
          </cell>
          <cell r="AI381">
            <v>0</v>
          </cell>
          <cell r="AJ381">
            <v>0</v>
          </cell>
          <cell r="AK381">
            <v>169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100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776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 t="str">
            <v> </v>
          </cell>
          <cell r="BJ381">
            <v>776</v>
          </cell>
          <cell r="BK381" t="str"/>
          <cell r="BL381" t="str"/>
        </row>
        <row r="382">
          <cell r="E382" t="str">
            <v>|0200226010|22.20|0.00|2.000|0.0005999IBC</v>
          </cell>
          <cell r="F382">
            <v>0.996</v>
          </cell>
          <cell r="H382" t="str">
            <v>-</v>
          </cell>
          <cell r="J382" t="b">
            <v>1</v>
          </cell>
          <cell r="K382" t="b">
            <v>1</v>
          </cell>
          <cell r="L382">
            <v>41</v>
          </cell>
          <cell r="M382">
            <v>5</v>
          </cell>
          <cell r="O382" t="str">
            <v>C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 t="str">
            <v> </v>
          </cell>
          <cell r="BJ382">
            <v>0</v>
          </cell>
          <cell r="BK382" t="str"/>
          <cell r="BL382" t="str"/>
        </row>
        <row r="383">
          <cell r="E383" t="str">
            <v>|0200226010|22.20|0.00|2.000|0.0005999IBC</v>
          </cell>
          <cell r="F383">
            <v>0.996</v>
          </cell>
          <cell r="H383" t="str">
            <v>-</v>
          </cell>
          <cell r="J383" t="b">
            <v>1</v>
          </cell>
          <cell r="K383" t="b">
            <v>1</v>
          </cell>
          <cell r="L383">
            <v>283</v>
          </cell>
          <cell r="M383">
            <v>35</v>
          </cell>
          <cell r="O383" t="str">
            <v>C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31.25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31.25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 t="str">
            <v> </v>
          </cell>
          <cell r="BJ383">
            <v>31.25</v>
          </cell>
          <cell r="BK383" t="str"/>
          <cell r="BL383" t="str"/>
        </row>
        <row r="384">
          <cell r="E384" t="str">
            <v>|0200226010|22.20|0.00|2.000|0.0005999IBC</v>
          </cell>
          <cell r="F384">
            <v>0.996</v>
          </cell>
          <cell r="H384" t="str">
            <v>-</v>
          </cell>
          <cell r="J384" t="b">
            <v>1</v>
          </cell>
          <cell r="K384" t="b">
            <v>1</v>
          </cell>
          <cell r="L384" t="str"/>
          <cell r="M384" t="str"/>
          <cell r="O384" t="str">
            <v>C</v>
          </cell>
          <cell r="P384" t="str"/>
          <cell r="Q384" t="str"/>
          <cell r="R384" t="str"/>
          <cell r="S384" t="str"/>
          <cell r="T384" t="str"/>
          <cell r="U384" t="str"/>
          <cell r="V384" t="str"/>
          <cell r="W384" t="str"/>
          <cell r="X384" t="str"/>
          <cell r="Y384" t="str"/>
          <cell r="Z384" t="str"/>
          <cell r="AA384" t="str"/>
          <cell r="AB384" t="str"/>
          <cell r="AC384" t="str"/>
          <cell r="AD384" t="str"/>
          <cell r="AE384" t="str"/>
          <cell r="AF384" t="str"/>
          <cell r="AG384" t="str"/>
          <cell r="AH384" t="str"/>
          <cell r="AI384" t="str"/>
          <cell r="AJ384" t="str"/>
          <cell r="AK384" t="str"/>
          <cell r="AL384" t="str"/>
          <cell r="AM384" t="str"/>
          <cell r="AN384" t="str"/>
          <cell r="AO384" t="str"/>
          <cell r="AP384" t="str"/>
          <cell r="AQ384" t="str"/>
          <cell r="AR384" t="str"/>
          <cell r="AS384" t="str"/>
          <cell r="AT384" t="str"/>
          <cell r="AU384" t="str"/>
          <cell r="AV384" t="str"/>
          <cell r="AW384" t="str"/>
          <cell r="AX384" t="str"/>
          <cell r="AY384" t="str"/>
          <cell r="AZ384" t="str"/>
          <cell r="BA384" t="str"/>
          <cell r="BB384" t="str"/>
          <cell r="BC384" t="str"/>
          <cell r="BD384" t="str"/>
          <cell r="BE384" t="str"/>
          <cell r="BF384" t="str"/>
          <cell r="BG384" t="str"/>
          <cell r="BH384" t="str"/>
          <cell r="BI384" t="str">
            <v> </v>
          </cell>
          <cell r="BJ384">
            <v>0</v>
          </cell>
          <cell r="BK384" t="str"/>
          <cell r="BL384" t="str"/>
        </row>
        <row r="385">
          <cell r="E385" t="str">
            <v>|0200226010|22.20|0.00|2.000|0.0005999IBC</v>
          </cell>
          <cell r="F385">
            <v>0.996</v>
          </cell>
          <cell r="H385" t="str">
            <v>-</v>
          </cell>
          <cell r="J385" t="b">
            <v>1</v>
          </cell>
          <cell r="K385" t="b">
            <v>1</v>
          </cell>
          <cell r="L385">
            <v>13102</v>
          </cell>
          <cell r="M385">
            <v>1638</v>
          </cell>
          <cell r="O385" t="str">
            <v>C</v>
          </cell>
          <cell r="P385">
            <v>0</v>
          </cell>
          <cell r="Q385">
            <v>112.375</v>
          </cell>
          <cell r="R385">
            <v>0</v>
          </cell>
          <cell r="S385">
            <v>115.625</v>
          </cell>
          <cell r="T385">
            <v>75</v>
          </cell>
          <cell r="U385">
            <v>81.25</v>
          </cell>
          <cell r="V385">
            <v>81.25</v>
          </cell>
          <cell r="W385">
            <v>0</v>
          </cell>
          <cell r="X385">
            <v>0</v>
          </cell>
          <cell r="Y385">
            <v>0</v>
          </cell>
          <cell r="Z385">
            <v>118.75</v>
          </cell>
          <cell r="AA385">
            <v>118.75</v>
          </cell>
          <cell r="AB385">
            <v>96.875</v>
          </cell>
          <cell r="AC385">
            <v>109.375</v>
          </cell>
          <cell r="AD385">
            <v>75</v>
          </cell>
          <cell r="AE385">
            <v>0</v>
          </cell>
          <cell r="AF385">
            <v>0</v>
          </cell>
          <cell r="AG385">
            <v>56.25</v>
          </cell>
          <cell r="AH385">
            <v>53.125</v>
          </cell>
          <cell r="AI385">
            <v>67.125</v>
          </cell>
          <cell r="AJ385">
            <v>75</v>
          </cell>
          <cell r="AK385">
            <v>84.375</v>
          </cell>
          <cell r="AL385">
            <v>0</v>
          </cell>
          <cell r="AM385">
            <v>0</v>
          </cell>
          <cell r="AN385">
            <v>87.5</v>
          </cell>
          <cell r="AO385">
            <v>31.25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490.75</v>
          </cell>
          <cell r="AV385">
            <v>1929.625</v>
          </cell>
          <cell r="AW385">
            <v>1929.625</v>
          </cell>
          <cell r="AX385">
            <v>2304.5</v>
          </cell>
          <cell r="AY385">
            <v>2884.5</v>
          </cell>
          <cell r="AZ385">
            <v>1385</v>
          </cell>
          <cell r="BA385">
            <v>2729.5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 t="str">
            <v> </v>
          </cell>
          <cell r="BJ385">
            <v>4814.125</v>
          </cell>
          <cell r="BK385" t="str"/>
          <cell r="BL385" t="str"/>
        </row>
        <row r="386">
          <cell r="E386" t="str">
            <v>|0200226010|22.20|0.00|2.000|0.0005999IBC</v>
          </cell>
          <cell r="F386">
            <v>0.996</v>
          </cell>
          <cell r="H386" t="str">
            <v>-</v>
          </cell>
          <cell r="J386" t="b">
            <v>1</v>
          </cell>
          <cell r="K386" t="b">
            <v>1</v>
          </cell>
          <cell r="L386">
            <v>23314</v>
          </cell>
          <cell r="M386">
            <v>2914</v>
          </cell>
          <cell r="O386" t="str">
            <v>C</v>
          </cell>
          <cell r="P386">
            <v>218.75</v>
          </cell>
          <cell r="Q386">
            <v>459.125</v>
          </cell>
          <cell r="R386">
            <v>0</v>
          </cell>
          <cell r="S386">
            <v>470.5</v>
          </cell>
          <cell r="T386">
            <v>485.25</v>
          </cell>
          <cell r="U386">
            <v>403.75</v>
          </cell>
          <cell r="V386">
            <v>450</v>
          </cell>
          <cell r="W386">
            <v>0</v>
          </cell>
          <cell r="X386">
            <v>0</v>
          </cell>
          <cell r="Y386">
            <v>0</v>
          </cell>
          <cell r="Z386">
            <v>450</v>
          </cell>
          <cell r="AA386">
            <v>450</v>
          </cell>
          <cell r="AB386">
            <v>462.5</v>
          </cell>
          <cell r="AC386">
            <v>393.75</v>
          </cell>
          <cell r="AD386">
            <v>343.75</v>
          </cell>
          <cell r="AE386">
            <v>0</v>
          </cell>
          <cell r="AF386">
            <v>0</v>
          </cell>
          <cell r="AG386">
            <v>412.5</v>
          </cell>
          <cell r="AH386">
            <v>425</v>
          </cell>
          <cell r="AI386">
            <v>473.75</v>
          </cell>
          <cell r="AJ386">
            <v>480</v>
          </cell>
          <cell r="AK386">
            <v>475</v>
          </cell>
          <cell r="AL386">
            <v>0</v>
          </cell>
          <cell r="AM386">
            <v>0</v>
          </cell>
          <cell r="AN386">
            <v>456.25</v>
          </cell>
          <cell r="AO386">
            <v>389.625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1410.375</v>
          </cell>
          <cell r="AV386">
            <v>9109.875</v>
          </cell>
          <cell r="AW386">
            <v>9109.875</v>
          </cell>
          <cell r="AX386">
            <v>9329.625</v>
          </cell>
          <cell r="AY386">
            <v>9770.125</v>
          </cell>
          <cell r="AZ386">
            <v>6038.375</v>
          </cell>
          <cell r="BA386">
            <v>7458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 t="str">
            <v> </v>
          </cell>
          <cell r="BJ386">
            <v>18880</v>
          </cell>
          <cell r="BK386" t="str"/>
          <cell r="BL386" t="str"/>
        </row>
        <row r="387">
          <cell r="E387" t="str">
            <v>|0200226010|22.20|0.00|2.000|0.0005999IBC</v>
          </cell>
          <cell r="F387">
            <v>0.996</v>
          </cell>
          <cell r="H387" t="str">
            <v>-</v>
          </cell>
          <cell r="J387" t="b">
            <v>1</v>
          </cell>
          <cell r="K387" t="b">
            <v>1</v>
          </cell>
          <cell r="L387">
            <v>750</v>
          </cell>
          <cell r="M387">
            <v>94</v>
          </cell>
          <cell r="O387" t="str">
            <v>C</v>
          </cell>
          <cell r="P387" t="str"/>
          <cell r="Q387" t="str"/>
          <cell r="R387" t="str"/>
          <cell r="S387" t="str"/>
          <cell r="T387" t="str"/>
          <cell r="U387" t="str"/>
          <cell r="V387" t="str"/>
          <cell r="W387" t="str"/>
          <cell r="X387" t="str"/>
          <cell r="Y387" t="str"/>
          <cell r="Z387" t="str"/>
          <cell r="AA387" t="str"/>
          <cell r="AB387" t="str"/>
          <cell r="AC387" t="str"/>
          <cell r="AD387" t="str"/>
          <cell r="AE387" t="str"/>
          <cell r="AF387" t="str"/>
          <cell r="AG387" t="str"/>
          <cell r="AH387" t="str"/>
          <cell r="AI387" t="str"/>
          <cell r="AJ387" t="str"/>
          <cell r="AK387" t="str"/>
          <cell r="AL387" t="str"/>
          <cell r="AM387" t="str"/>
          <cell r="AN387" t="str"/>
          <cell r="AO387" t="str"/>
          <cell r="AP387" t="str"/>
          <cell r="AQ387" t="str"/>
          <cell r="AR387" t="str"/>
          <cell r="AS387" t="str"/>
          <cell r="AT387" t="str"/>
          <cell r="AU387" t="str"/>
          <cell r="AV387" t="str"/>
          <cell r="AW387" t="str"/>
          <cell r="AX387" t="str"/>
          <cell r="AY387" t="str"/>
          <cell r="AZ387" t="str"/>
          <cell r="BA387" t="str"/>
          <cell r="BB387" t="str"/>
          <cell r="BC387" t="str"/>
          <cell r="BD387" t="str"/>
          <cell r="BE387" t="str"/>
          <cell r="BF387" t="str"/>
          <cell r="BG387" t="str"/>
          <cell r="BH387" t="str"/>
          <cell r="BI387" t="str">
            <v> </v>
          </cell>
          <cell r="BJ387">
            <v>0</v>
          </cell>
          <cell r="BK387" t="str"/>
          <cell r="BL387" t="str"/>
        </row>
        <row r="388">
          <cell r="E388" t="str">
            <v>|0200226010|22.20|0.00|2.000|0.0005999IBC</v>
          </cell>
          <cell r="F388">
            <v>0.996</v>
          </cell>
          <cell r="H388" t="str">
            <v>-</v>
          </cell>
          <cell r="J388" t="b">
            <v>1</v>
          </cell>
          <cell r="K388" t="b">
            <v>1</v>
          </cell>
          <cell r="L388">
            <v>5500</v>
          </cell>
          <cell r="M388">
            <v>688</v>
          </cell>
          <cell r="O388" t="str">
            <v>C</v>
          </cell>
          <cell r="P388" t="str"/>
          <cell r="Q388" t="str"/>
          <cell r="R388" t="str"/>
          <cell r="S388" t="str"/>
          <cell r="T388" t="str"/>
          <cell r="U388" t="str"/>
          <cell r="V388" t="str"/>
          <cell r="W388" t="str"/>
          <cell r="X388" t="str"/>
          <cell r="Y388" t="str"/>
          <cell r="Z388" t="str"/>
          <cell r="AA388" t="str"/>
          <cell r="AB388" t="str"/>
          <cell r="AC388" t="str"/>
          <cell r="AD388" t="str"/>
          <cell r="AE388" t="str"/>
          <cell r="AF388" t="str"/>
          <cell r="AG388" t="str"/>
          <cell r="AH388" t="str"/>
          <cell r="AI388" t="str"/>
          <cell r="AJ388" t="str"/>
          <cell r="AK388" t="str"/>
          <cell r="AL388" t="str"/>
          <cell r="AM388" t="str"/>
          <cell r="AN388" t="str"/>
          <cell r="AO388" t="str"/>
          <cell r="AP388" t="str"/>
          <cell r="AQ388" t="str"/>
          <cell r="AR388" t="str"/>
          <cell r="AS388" t="str"/>
          <cell r="AT388" t="str"/>
          <cell r="AU388" t="str"/>
          <cell r="AV388" t="str"/>
          <cell r="AW388" t="str"/>
          <cell r="AX388" t="str"/>
          <cell r="AY388" t="str"/>
          <cell r="AZ388" t="str"/>
          <cell r="BA388" t="str"/>
          <cell r="BB388" t="str"/>
          <cell r="BC388" t="str"/>
          <cell r="BD388" t="str"/>
          <cell r="BE388" t="str"/>
          <cell r="BF388" t="str"/>
          <cell r="BG388" t="str"/>
          <cell r="BH388" t="str"/>
          <cell r="BI388" t="str">
            <v> </v>
          </cell>
          <cell r="BJ388">
            <v>0</v>
          </cell>
          <cell r="BK388" t="str"/>
          <cell r="BL388" t="str"/>
        </row>
        <row r="389">
          <cell r="E389" t="str">
            <v>|0200226010|22.20|0.00|2.000|0.0005979IBC</v>
          </cell>
          <cell r="F389">
            <v>0.996</v>
          </cell>
          <cell r="H389" t="str">
            <v>-</v>
          </cell>
          <cell r="J389" t="b">
            <v>1</v>
          </cell>
          <cell r="K389" t="b">
            <v>1</v>
          </cell>
          <cell r="L389">
            <v>59</v>
          </cell>
          <cell r="M389">
            <v>7</v>
          </cell>
          <cell r="O389" t="str">
            <v>C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 t="str">
            <v> </v>
          </cell>
          <cell r="BJ389">
            <v>0</v>
          </cell>
          <cell r="BK389" t="str"/>
          <cell r="BL389" t="str"/>
        </row>
        <row r="390">
          <cell r="E390" t="str">
            <v>|0200226010|25.40|0.00|1.400|0.0005470NBC</v>
          </cell>
          <cell r="F390">
            <v>0.82899999999999996</v>
          </cell>
          <cell r="H390" t="str">
            <v>-</v>
          </cell>
          <cell r="J390" t="b">
            <v>1</v>
          </cell>
          <cell r="K390" t="b">
            <v>1</v>
          </cell>
          <cell r="L390">
            <v>204</v>
          </cell>
          <cell r="M390">
            <v>204</v>
          </cell>
          <cell r="O390" t="str">
            <v>P/E</v>
          </cell>
          <cell r="P390">
            <v>127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127</v>
          </cell>
          <cell r="AW390">
            <v>0</v>
          </cell>
          <cell r="AX390">
            <v>122</v>
          </cell>
          <cell r="AY390">
            <v>300</v>
          </cell>
          <cell r="AZ390">
            <v>295</v>
          </cell>
          <cell r="BA390">
            <v>388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 t="str">
            <v> </v>
          </cell>
          <cell r="BJ390">
            <v>427</v>
          </cell>
          <cell r="BK390" t="str"/>
          <cell r="BL390" t="str"/>
        </row>
        <row r="391">
          <cell r="E391" t="str">
            <v>|0200226010|25.40|0.00|1.400|0.0006100NBC</v>
          </cell>
          <cell r="F391">
            <v>0.82899999999999996</v>
          </cell>
          <cell r="H391" t="str">
            <v>-</v>
          </cell>
          <cell r="J391" t="b">
            <v>1</v>
          </cell>
          <cell r="K391" t="b">
            <v>1</v>
          </cell>
          <cell r="L391" t="str"/>
          <cell r="M391" t="str"/>
          <cell r="O391" t="str">
            <v>P/E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 t="str">
            <v> </v>
          </cell>
          <cell r="BJ391">
            <v>0</v>
          </cell>
          <cell r="BK391" t="str"/>
          <cell r="BL391" t="str"/>
        </row>
        <row r="392">
          <cell r="E392" t="str">
            <v>|0200226010|25.40|0.00|1.600|0.0005861IBC</v>
          </cell>
          <cell r="F392">
            <v>0.93899999999999995</v>
          </cell>
          <cell r="H392" t="str">
            <v>-</v>
          </cell>
          <cell r="J392" t="b">
            <v>1</v>
          </cell>
          <cell r="K392" t="b">
            <v>1</v>
          </cell>
          <cell r="L392">
            <v>30</v>
          </cell>
          <cell r="M392">
            <v>2</v>
          </cell>
          <cell r="O392" t="str">
            <v>C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50.384615384615387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50.384615384615387</v>
          </cell>
          <cell r="AW392">
            <v>0</v>
          </cell>
          <cell r="AX392">
            <v>111.53846153846153</v>
          </cell>
          <cell r="AY392">
            <v>19.23076923076923</v>
          </cell>
          <cell r="AZ392">
            <v>76.92307692307692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 t="str">
            <v> </v>
          </cell>
          <cell r="BJ392">
            <v>69.615384615384613</v>
          </cell>
          <cell r="BK392" t="str"/>
          <cell r="BL392" t="str"/>
        </row>
        <row r="393">
          <cell r="E393" t="str">
            <v>|0200226010|25.40|0.00|1.600|0.0005861IBC</v>
          </cell>
          <cell r="F393">
            <v>0.93899999999999995</v>
          </cell>
          <cell r="H393" t="str">
            <v>-</v>
          </cell>
          <cell r="J393" t="b">
            <v>1</v>
          </cell>
          <cell r="K393" t="b">
            <v>1</v>
          </cell>
          <cell r="L393" t="str"/>
          <cell r="M393" t="str"/>
          <cell r="O393" t="str">
            <v>C</v>
          </cell>
          <cell r="P393" t="str"/>
          <cell r="Q393" t="str"/>
          <cell r="R393" t="str"/>
          <cell r="S393" t="str"/>
          <cell r="T393" t="str"/>
          <cell r="U393" t="str"/>
          <cell r="V393" t="str"/>
          <cell r="W393" t="str"/>
          <cell r="X393" t="str"/>
          <cell r="Y393" t="str"/>
          <cell r="Z393" t="str"/>
          <cell r="AA393" t="str"/>
          <cell r="AB393" t="str"/>
          <cell r="AC393" t="str"/>
          <cell r="AD393" t="str"/>
          <cell r="AE393" t="str"/>
          <cell r="AF393" t="str"/>
          <cell r="AG393" t="str"/>
          <cell r="AH393" t="str"/>
          <cell r="AI393" t="str"/>
          <cell r="AJ393" t="str"/>
          <cell r="AK393" t="str"/>
          <cell r="AL393" t="str"/>
          <cell r="AM393" t="str"/>
          <cell r="AN393" t="str"/>
          <cell r="AO393" t="str"/>
          <cell r="AP393" t="str"/>
          <cell r="AQ393" t="str"/>
          <cell r="AR393" t="str"/>
          <cell r="AS393" t="str"/>
          <cell r="AT393" t="str"/>
          <cell r="AU393" t="str"/>
          <cell r="AV393" t="str"/>
          <cell r="AW393" t="str"/>
          <cell r="AX393" t="str"/>
          <cell r="AY393" t="str"/>
          <cell r="AZ393" t="str"/>
          <cell r="BA393" t="str"/>
          <cell r="BB393" t="str"/>
          <cell r="BC393" t="str"/>
          <cell r="BD393" t="str"/>
          <cell r="BE393" t="str"/>
          <cell r="BF393" t="str"/>
          <cell r="BG393" t="str"/>
          <cell r="BH393" t="str"/>
          <cell r="BI393" t="str">
            <v> </v>
          </cell>
          <cell r="BJ393">
            <v>0</v>
          </cell>
          <cell r="BK393" t="str"/>
          <cell r="BL393" t="str"/>
        </row>
        <row r="394">
          <cell r="E394" t="str">
            <v>|0200226010|25.40|0.00|1.600|0.0006113IBC</v>
          </cell>
          <cell r="F394">
            <v>0.93899999999999995</v>
          </cell>
          <cell r="H394" t="str">
            <v>-</v>
          </cell>
          <cell r="J394" t="b">
            <v>1</v>
          </cell>
          <cell r="K394" t="b">
            <v>1</v>
          </cell>
          <cell r="L394">
            <v>44</v>
          </cell>
          <cell r="M394">
            <v>3</v>
          </cell>
          <cell r="O394" t="str">
            <v>C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50.384615384615387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50.384615384615387</v>
          </cell>
          <cell r="AW394">
            <v>0</v>
          </cell>
          <cell r="AX394">
            <v>111.53846153846153</v>
          </cell>
          <cell r="AY394">
            <v>19.23076923076923</v>
          </cell>
          <cell r="AZ394">
            <v>76.92307692307692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 t="str">
            <v> </v>
          </cell>
          <cell r="BJ394">
            <v>69.615384615384613</v>
          </cell>
          <cell r="BK394" t="str"/>
          <cell r="BL394" t="str"/>
        </row>
        <row r="395">
          <cell r="E395" t="str">
            <v>|0200226010|25.40|0.00|1.600|0.0006113IBC</v>
          </cell>
          <cell r="F395">
            <v>0.93899999999999995</v>
          </cell>
          <cell r="H395" t="str">
            <v>-</v>
          </cell>
          <cell r="J395" t="b">
            <v>1</v>
          </cell>
          <cell r="K395" t="b">
            <v>1</v>
          </cell>
          <cell r="L395" t="str"/>
          <cell r="M395" t="str"/>
          <cell r="O395" t="str">
            <v>C</v>
          </cell>
          <cell r="P395" t="str"/>
          <cell r="Q395" t="str"/>
          <cell r="R395" t="str"/>
          <cell r="S395" t="str"/>
          <cell r="T395" t="str"/>
          <cell r="U395" t="str"/>
          <cell r="V395" t="str"/>
          <cell r="W395" t="str"/>
          <cell r="X395" t="str"/>
          <cell r="Y395" t="str"/>
          <cell r="Z395" t="str"/>
          <cell r="AA395" t="str"/>
          <cell r="AB395" t="str"/>
          <cell r="AC395" t="str"/>
          <cell r="AD395" t="str"/>
          <cell r="AE395" t="str"/>
          <cell r="AF395" t="str"/>
          <cell r="AG395" t="str"/>
          <cell r="AH395" t="str"/>
          <cell r="AI395" t="str"/>
          <cell r="AJ395" t="str"/>
          <cell r="AK395" t="str"/>
          <cell r="AL395" t="str"/>
          <cell r="AM395" t="str"/>
          <cell r="AN395" t="str"/>
          <cell r="AO395" t="str"/>
          <cell r="AP395" t="str"/>
          <cell r="AQ395" t="str"/>
          <cell r="AR395" t="str"/>
          <cell r="AS395" t="str"/>
          <cell r="AT395" t="str"/>
          <cell r="AU395" t="str"/>
          <cell r="AV395" t="str"/>
          <cell r="AW395" t="str"/>
          <cell r="AX395" t="str"/>
          <cell r="AY395" t="str"/>
          <cell r="AZ395" t="str"/>
          <cell r="BA395" t="str"/>
          <cell r="BB395" t="str"/>
          <cell r="BC395" t="str"/>
          <cell r="BD395" t="str"/>
          <cell r="BE395" t="str"/>
          <cell r="BF395" t="str"/>
          <cell r="BG395" t="str"/>
          <cell r="BH395" t="str"/>
          <cell r="BI395" t="str">
            <v> </v>
          </cell>
          <cell r="BJ395">
            <v>0</v>
          </cell>
          <cell r="BK395" t="str"/>
          <cell r="BL395" t="str"/>
        </row>
        <row r="396">
          <cell r="E396" t="str">
            <v>|0200226010|25.40|0.00|1.600|0.0005100NBC</v>
          </cell>
          <cell r="F396">
            <v>0.93899999999999995</v>
          </cell>
          <cell r="H396" t="str">
            <v>-</v>
          </cell>
          <cell r="J396" t="b">
            <v>1</v>
          </cell>
          <cell r="K396" t="b">
            <v>1</v>
          </cell>
          <cell r="L396">
            <v>169</v>
          </cell>
          <cell r="M396">
            <v>169</v>
          </cell>
          <cell r="O396" t="str">
            <v>P/E</v>
          </cell>
          <cell r="P396" t="str"/>
          <cell r="Q396" t="str"/>
          <cell r="R396" t="str"/>
          <cell r="S396" t="str"/>
          <cell r="T396" t="str"/>
          <cell r="U396" t="str"/>
          <cell r="V396" t="str"/>
          <cell r="W396" t="str"/>
          <cell r="X396" t="str"/>
          <cell r="Y396" t="str"/>
          <cell r="Z396" t="str"/>
          <cell r="AA396" t="str"/>
          <cell r="AB396" t="str"/>
          <cell r="AC396" t="str"/>
          <cell r="AD396" t="str"/>
          <cell r="AE396" t="str"/>
          <cell r="AF396" t="str"/>
          <cell r="AG396" t="str"/>
          <cell r="AH396" t="str"/>
          <cell r="AI396" t="str"/>
          <cell r="AJ396" t="str"/>
          <cell r="AK396" t="str"/>
          <cell r="AL396" t="str"/>
          <cell r="AM396" t="str"/>
          <cell r="AN396" t="str"/>
          <cell r="AO396" t="str"/>
          <cell r="AP396" t="str"/>
          <cell r="AQ396" t="str"/>
          <cell r="AR396" t="str"/>
          <cell r="AS396" t="str"/>
          <cell r="AT396" t="str"/>
          <cell r="AU396" t="str"/>
          <cell r="AV396" t="str"/>
          <cell r="AW396" t="str"/>
          <cell r="AX396" t="str"/>
          <cell r="AY396" t="str"/>
          <cell r="AZ396" t="str"/>
          <cell r="BA396" t="str"/>
          <cell r="BB396" t="str"/>
          <cell r="BC396" t="str"/>
          <cell r="BD396" t="str"/>
          <cell r="BE396" t="str"/>
          <cell r="BF396" t="str"/>
          <cell r="BG396" t="str"/>
          <cell r="BH396" t="str"/>
          <cell r="BI396" t="str">
            <v> </v>
          </cell>
          <cell r="BJ396">
            <v>0</v>
          </cell>
          <cell r="BK396" t="str"/>
          <cell r="BL396" t="str"/>
        </row>
        <row r="397">
          <cell r="E397" t="str">
            <v>|0200226010|25.40|0.00|1.600|0.0005763NBC</v>
          </cell>
          <cell r="F397">
            <v>0.93899999999999995</v>
          </cell>
          <cell r="H397" t="str">
            <v>-</v>
          </cell>
          <cell r="J397" t="b">
            <v>1</v>
          </cell>
          <cell r="K397" t="b">
            <v>1</v>
          </cell>
          <cell r="L397">
            <v>55</v>
          </cell>
          <cell r="M397">
            <v>55</v>
          </cell>
          <cell r="O397" t="str">
            <v>P/E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 t="str">
            <v> </v>
          </cell>
          <cell r="BJ397">
            <v>0</v>
          </cell>
          <cell r="BK397" t="str"/>
          <cell r="BL397" t="str"/>
        </row>
        <row r="398">
          <cell r="E398" t="str">
            <v>|0200226010|25.40|0.00|1.600|0.0005861IBC</v>
          </cell>
          <cell r="F398">
            <v>0.93899999999999995</v>
          </cell>
          <cell r="H398" t="str">
            <v>-</v>
          </cell>
          <cell r="J398" t="b">
            <v>1</v>
          </cell>
          <cell r="K398" t="b">
            <v>1</v>
          </cell>
          <cell r="L398">
            <v>172</v>
          </cell>
          <cell r="M398">
            <v>172</v>
          </cell>
          <cell r="O398" t="str">
            <v>P/E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 t="str">
            <v> </v>
          </cell>
          <cell r="BJ398">
            <v>0</v>
          </cell>
          <cell r="BK398" t="str"/>
          <cell r="BL398" t="str"/>
        </row>
        <row r="399">
          <cell r="E399" t="str">
            <v>|0200226010|25.40|0.00|1.600|0.0006113IBC</v>
          </cell>
          <cell r="F399">
            <v>0.93899999999999995</v>
          </cell>
          <cell r="H399" t="str">
            <v>-</v>
          </cell>
          <cell r="J399" t="b">
            <v>1</v>
          </cell>
          <cell r="K399" t="b">
            <v>1</v>
          </cell>
          <cell r="L399">
            <v>331</v>
          </cell>
          <cell r="M399">
            <v>331</v>
          </cell>
          <cell r="O399" t="str">
            <v>P/E</v>
          </cell>
          <cell r="P399" t="str"/>
          <cell r="Q399" t="str"/>
          <cell r="R399" t="str"/>
          <cell r="S399" t="str"/>
          <cell r="T399" t="str"/>
          <cell r="U399" t="str"/>
          <cell r="V399" t="str"/>
          <cell r="W399" t="str"/>
          <cell r="X399" t="str"/>
          <cell r="Y399" t="str"/>
          <cell r="Z399" t="str"/>
          <cell r="AA399" t="str"/>
          <cell r="AB399" t="str"/>
          <cell r="AC399" t="str"/>
          <cell r="AD399" t="str"/>
          <cell r="AE399" t="str"/>
          <cell r="AF399" t="str"/>
          <cell r="AG399" t="str"/>
          <cell r="AH399" t="str"/>
          <cell r="AI399" t="str"/>
          <cell r="AJ399" t="str"/>
          <cell r="AK399" t="str"/>
          <cell r="AL399" t="str"/>
          <cell r="AM399" t="str"/>
          <cell r="AN399" t="str"/>
          <cell r="AO399" t="str"/>
          <cell r="AP399" t="str"/>
          <cell r="AQ399" t="str"/>
          <cell r="AR399" t="str"/>
          <cell r="AS399" t="str"/>
          <cell r="AT399" t="str"/>
          <cell r="AU399" t="str"/>
          <cell r="AV399" t="str"/>
          <cell r="AW399" t="str"/>
          <cell r="AX399" t="str"/>
          <cell r="AY399" t="str"/>
          <cell r="AZ399" t="str"/>
          <cell r="BA399" t="str"/>
          <cell r="BB399" t="str"/>
          <cell r="BC399" t="str"/>
          <cell r="BD399" t="str"/>
          <cell r="BE399" t="str"/>
          <cell r="BF399" t="str"/>
          <cell r="BG399" t="str"/>
          <cell r="BH399" t="str"/>
          <cell r="BI399" t="str">
            <v> </v>
          </cell>
          <cell r="BJ399">
            <v>0</v>
          </cell>
          <cell r="BK399" t="str"/>
          <cell r="BL399" t="str"/>
        </row>
        <row r="400">
          <cell r="E400" t="str">
            <v>|0200226010|25.40|0.00|2.600|0.0005100IBC</v>
          </cell>
          <cell r="F400">
            <v>1.462</v>
          </cell>
          <cell r="H400" t="str">
            <v>-</v>
          </cell>
          <cell r="J400" t="b">
            <v>1</v>
          </cell>
          <cell r="K400" t="b">
            <v>1</v>
          </cell>
          <cell r="L400">
            <v>356</v>
          </cell>
          <cell r="M400">
            <v>356</v>
          </cell>
          <cell r="O400" t="str">
            <v>P/E</v>
          </cell>
          <cell r="P400">
            <v>127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127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127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381</v>
          </cell>
          <cell r="AW400">
            <v>0</v>
          </cell>
          <cell r="AX400">
            <v>353</v>
          </cell>
          <cell r="AY400">
            <v>334</v>
          </cell>
          <cell r="AZ400">
            <v>226</v>
          </cell>
          <cell r="BA400">
            <v>259</v>
          </cell>
          <cell r="BB400">
            <v>223</v>
          </cell>
          <cell r="BC400">
            <v>278</v>
          </cell>
          <cell r="BD400">
            <v>239</v>
          </cell>
          <cell r="BE400">
            <v>292</v>
          </cell>
          <cell r="BF400">
            <v>305</v>
          </cell>
          <cell r="BG400">
            <v>281</v>
          </cell>
          <cell r="BH400">
            <v>324</v>
          </cell>
          <cell r="BI400" t="str">
            <v> </v>
          </cell>
          <cell r="BJ400">
            <v>715</v>
          </cell>
          <cell r="BK400" t="str"/>
          <cell r="BL400" t="str"/>
        </row>
        <row r="401">
          <cell r="E401" t="str">
            <v>|0200226010|25.40|0.00|2.000|0.0006372NBC</v>
          </cell>
          <cell r="F401">
            <v>1.1539999999999999</v>
          </cell>
          <cell r="H401" t="str">
            <v>-</v>
          </cell>
          <cell r="J401" t="b">
            <v>1</v>
          </cell>
          <cell r="K401" t="b">
            <v>1</v>
          </cell>
          <cell r="L401">
            <v>35</v>
          </cell>
          <cell r="M401">
            <v>35</v>
          </cell>
          <cell r="O401" t="str">
            <v>P/E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 t="str">
            <v> </v>
          </cell>
          <cell r="BJ401">
            <v>0</v>
          </cell>
          <cell r="BK401" t="str"/>
          <cell r="BL401" t="str"/>
        </row>
        <row r="402">
          <cell r="E402" t="str">
            <v>|0200226010|25.40|0.00|3.200|0.0005100IBC</v>
          </cell>
          <cell r="F402">
            <v>1.752</v>
          </cell>
          <cell r="H402" t="str">
            <v>-</v>
          </cell>
          <cell r="J402" t="b">
            <v>1</v>
          </cell>
          <cell r="K402" t="b">
            <v>1</v>
          </cell>
          <cell r="L402">
            <v>0</v>
          </cell>
          <cell r="M402">
            <v>0</v>
          </cell>
          <cell r="O402" t="str">
            <v>C</v>
          </cell>
          <cell r="P402" t="str"/>
          <cell r="Q402" t="str"/>
          <cell r="R402" t="str"/>
          <cell r="S402" t="str"/>
          <cell r="T402" t="str"/>
          <cell r="U402" t="str"/>
          <cell r="V402" t="str"/>
          <cell r="W402" t="str"/>
          <cell r="X402" t="str"/>
          <cell r="Y402" t="str"/>
          <cell r="Z402" t="str"/>
          <cell r="AA402" t="str"/>
          <cell r="AB402" t="str"/>
          <cell r="AC402" t="str"/>
          <cell r="AD402" t="str"/>
          <cell r="AE402" t="str"/>
          <cell r="AF402" t="str"/>
          <cell r="AG402" t="str"/>
          <cell r="AH402" t="str"/>
          <cell r="AI402" t="str"/>
          <cell r="AJ402" t="str"/>
          <cell r="AK402" t="str"/>
          <cell r="AL402" t="str"/>
          <cell r="AM402" t="str"/>
          <cell r="AN402" t="str"/>
          <cell r="AO402" t="str"/>
          <cell r="AP402" t="str"/>
          <cell r="AQ402" t="str"/>
          <cell r="AR402" t="str"/>
          <cell r="AS402" t="str"/>
          <cell r="AT402" t="str"/>
          <cell r="AU402" t="str"/>
          <cell r="AV402" t="str"/>
          <cell r="AW402" t="str"/>
          <cell r="AX402" t="str"/>
          <cell r="AY402" t="str"/>
          <cell r="AZ402" t="str"/>
          <cell r="BA402" t="str"/>
          <cell r="BB402" t="str"/>
          <cell r="BC402" t="str"/>
          <cell r="BD402" t="str"/>
          <cell r="BE402" t="str"/>
          <cell r="BF402" t="str"/>
          <cell r="BG402" t="str"/>
          <cell r="BH402" t="str"/>
          <cell r="BI402" t="str">
            <v> </v>
          </cell>
          <cell r="BJ402">
            <v>0</v>
          </cell>
          <cell r="BK402" t="str"/>
          <cell r="BL402" t="str"/>
        </row>
        <row r="403">
          <cell r="E403" t="str">
            <v>|0200226010|25.40|0.00|3.200|0.0005100IBC</v>
          </cell>
          <cell r="F403">
            <v>1.752</v>
          </cell>
          <cell r="H403" t="str">
            <v>-</v>
          </cell>
          <cell r="J403" t="b">
            <v>1</v>
          </cell>
          <cell r="K403" t="b">
            <v>1</v>
          </cell>
          <cell r="L403">
            <v>1001</v>
          </cell>
          <cell r="M403">
            <v>1001</v>
          </cell>
          <cell r="O403" t="str">
            <v>P/E</v>
          </cell>
          <cell r="P403">
            <v>273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182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182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91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728</v>
          </cell>
          <cell r="AW403">
            <v>0</v>
          </cell>
          <cell r="AX403">
            <v>817</v>
          </cell>
          <cell r="AY403">
            <v>771</v>
          </cell>
          <cell r="AZ403">
            <v>523</v>
          </cell>
          <cell r="BA403">
            <v>598</v>
          </cell>
          <cell r="BB403">
            <v>516</v>
          </cell>
          <cell r="BC403">
            <v>642</v>
          </cell>
          <cell r="BD403">
            <v>552</v>
          </cell>
          <cell r="BE403">
            <v>675</v>
          </cell>
          <cell r="BF403">
            <v>705</v>
          </cell>
          <cell r="BG403">
            <v>649</v>
          </cell>
          <cell r="BH403">
            <v>748</v>
          </cell>
          <cell r="BI403" t="str">
            <v> </v>
          </cell>
          <cell r="BJ403">
            <v>1499</v>
          </cell>
          <cell r="BK403" t="str"/>
          <cell r="BL403" t="str"/>
        </row>
        <row r="404">
          <cell r="E404" t="str">
            <v>|0200226010|25.40|0.00|3.200|0.0005460NBC</v>
          </cell>
          <cell r="F404">
            <v>1.752</v>
          </cell>
          <cell r="H404" t="str">
            <v>-</v>
          </cell>
          <cell r="J404" t="b">
            <v>1</v>
          </cell>
          <cell r="K404" t="b">
            <v>1</v>
          </cell>
          <cell r="L404">
            <v>1933</v>
          </cell>
          <cell r="M404">
            <v>1933</v>
          </cell>
          <cell r="O404" t="str">
            <v>P/E</v>
          </cell>
          <cell r="P404">
            <v>182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364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364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455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455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1820</v>
          </cell>
          <cell r="AW404">
            <v>0</v>
          </cell>
          <cell r="AX404">
            <v>1925</v>
          </cell>
          <cell r="AY404">
            <v>2444</v>
          </cell>
          <cell r="AZ404">
            <v>1869</v>
          </cell>
          <cell r="BA404">
            <v>2332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 t="str">
            <v> </v>
          </cell>
          <cell r="BJ404">
            <v>4264</v>
          </cell>
          <cell r="BK404" t="str"/>
          <cell r="BL404" t="str"/>
        </row>
        <row r="405">
          <cell r="E405" t="str">
            <v>|0200236041|28.60|0.00|1.200|0.0006200NBC</v>
          </cell>
          <cell r="F405">
            <v>0.81100000000000005</v>
          </cell>
          <cell r="H405" t="str">
            <v>-</v>
          </cell>
          <cell r="J405" t="b">
            <v>1</v>
          </cell>
          <cell r="K405" t="b">
            <v>1</v>
          </cell>
          <cell r="L405" t="str"/>
          <cell r="M405" t="str"/>
          <cell r="O405" t="str">
            <v>P/E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 t="str">
            <v> </v>
          </cell>
          <cell r="BJ405">
            <v>0</v>
          </cell>
          <cell r="BK405" t="str"/>
          <cell r="BL405" t="str"/>
        </row>
        <row r="406">
          <cell r="E406" t="str">
            <v>|0200226010|28.60|0.00|1.600|0.0005450IBC</v>
          </cell>
          <cell r="F406">
            <v>1.0649999999999999</v>
          </cell>
          <cell r="H406" t="str">
            <v>-</v>
          </cell>
          <cell r="J406" t="b">
            <v>1</v>
          </cell>
          <cell r="K406" t="b">
            <v>1</v>
          </cell>
          <cell r="L406">
            <v>4495</v>
          </cell>
          <cell r="M406">
            <v>4495</v>
          </cell>
          <cell r="O406" t="str">
            <v>P/E</v>
          </cell>
          <cell r="P406">
            <v>381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1143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1524</v>
          </cell>
          <cell r="AW406">
            <v>0</v>
          </cell>
          <cell r="AX406">
            <v>2402</v>
          </cell>
          <cell r="AY406">
            <v>3650</v>
          </cell>
          <cell r="AZ406">
            <v>1988</v>
          </cell>
          <cell r="BA406">
            <v>3309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 t="str">
            <v> </v>
          </cell>
          <cell r="BJ406">
            <v>5174</v>
          </cell>
          <cell r="BK406" t="str">
            <v>Fixed&gt;500pcs</v>
          </cell>
          <cell r="BL406" t="str"/>
        </row>
        <row r="407">
          <cell r="E407" t="str">
            <v>|0200226010|28.60|0.00|1.600|0.0006300IBC</v>
          </cell>
          <cell r="F407">
            <v>1.0649999999999999</v>
          </cell>
          <cell r="H407" t="str">
            <v>-</v>
          </cell>
          <cell r="J407" t="b">
            <v>1</v>
          </cell>
          <cell r="K407" t="b">
            <v>1</v>
          </cell>
          <cell r="L407">
            <v>169</v>
          </cell>
          <cell r="M407">
            <v>169</v>
          </cell>
          <cell r="O407" t="str">
            <v>P/E</v>
          </cell>
          <cell r="P407" t="str"/>
          <cell r="Q407" t="str"/>
          <cell r="R407" t="str"/>
          <cell r="S407" t="str"/>
          <cell r="T407" t="str"/>
          <cell r="U407" t="str"/>
          <cell r="V407" t="str"/>
          <cell r="W407" t="str"/>
          <cell r="X407" t="str"/>
          <cell r="Y407" t="str"/>
          <cell r="Z407" t="str"/>
          <cell r="AA407" t="str"/>
          <cell r="AB407" t="str"/>
          <cell r="AC407" t="str"/>
          <cell r="AD407" t="str"/>
          <cell r="AE407" t="str"/>
          <cell r="AF407" t="str"/>
          <cell r="AG407" t="str"/>
          <cell r="AH407" t="str"/>
          <cell r="AI407" t="str"/>
          <cell r="AJ407" t="str"/>
          <cell r="AK407" t="str"/>
          <cell r="AL407" t="str"/>
          <cell r="AM407" t="str"/>
          <cell r="AN407" t="str"/>
          <cell r="AO407" t="str"/>
          <cell r="AP407" t="str"/>
          <cell r="AQ407" t="str"/>
          <cell r="AR407" t="str"/>
          <cell r="AS407" t="str"/>
          <cell r="AT407" t="str"/>
          <cell r="AU407" t="str"/>
          <cell r="AV407" t="str"/>
          <cell r="AW407" t="str"/>
          <cell r="AX407" t="str"/>
          <cell r="AY407" t="str"/>
          <cell r="AZ407" t="str"/>
          <cell r="BA407" t="str"/>
          <cell r="BB407" t="str"/>
          <cell r="BC407" t="str"/>
          <cell r="BD407" t="str"/>
          <cell r="BE407" t="str"/>
          <cell r="BF407" t="str"/>
          <cell r="BG407" t="str"/>
          <cell r="BH407" t="str"/>
          <cell r="BI407" t="str">
            <v> </v>
          </cell>
          <cell r="BJ407">
            <v>0</v>
          </cell>
          <cell r="BK407" t="str"/>
          <cell r="BL407" t="str"/>
        </row>
        <row r="408">
          <cell r="E408" t="str">
            <v>|0200226010|28.60|0.00|2.000|0.0005500NBC</v>
          </cell>
          <cell r="F408">
            <v>1.3120000000000001</v>
          </cell>
          <cell r="H408" t="str">
            <v>-</v>
          </cell>
          <cell r="J408" t="b">
            <v>1</v>
          </cell>
          <cell r="K408" t="b">
            <v>1</v>
          </cell>
          <cell r="L408">
            <v>489</v>
          </cell>
          <cell r="M408">
            <v>489</v>
          </cell>
          <cell r="O408" t="str">
            <v>P/E</v>
          </cell>
          <cell r="P408">
            <v>200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200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400</v>
          </cell>
          <cell r="AW408">
            <v>0</v>
          </cell>
          <cell r="AX408">
            <v>501</v>
          </cell>
          <cell r="AY408">
            <v>464</v>
          </cell>
          <cell r="AZ408">
            <v>702</v>
          </cell>
          <cell r="BA408">
            <v>878</v>
          </cell>
          <cell r="BB408">
            <v>667</v>
          </cell>
          <cell r="BC408">
            <v>474</v>
          </cell>
          <cell r="BD408">
            <v>577</v>
          </cell>
          <cell r="BE408">
            <v>598</v>
          </cell>
          <cell r="BF408">
            <v>183</v>
          </cell>
          <cell r="BG408">
            <v>0</v>
          </cell>
          <cell r="BH408">
            <v>0</v>
          </cell>
          <cell r="BI408" t="str">
            <v> </v>
          </cell>
          <cell r="BJ408">
            <v>864</v>
          </cell>
          <cell r="BK408" t="str"/>
          <cell r="BL408" t="str"/>
        </row>
        <row r="409">
          <cell r="E409" t="str">
            <v>|0200226010|28.60|0.00|3.200|0.0005925IBC</v>
          </cell>
          <cell r="F409">
            <v>2.004</v>
          </cell>
          <cell r="H409" t="str">
            <v>-</v>
          </cell>
          <cell r="J409" t="b">
            <v>1</v>
          </cell>
          <cell r="K409" t="b">
            <v>1</v>
          </cell>
          <cell r="L409">
            <v>96</v>
          </cell>
          <cell r="M409">
            <v>96</v>
          </cell>
          <cell r="O409" t="str">
            <v>P/E</v>
          </cell>
          <cell r="P409">
            <v>0</v>
          </cell>
          <cell r="Q409">
            <v>0</v>
          </cell>
          <cell r="R409">
            <v>0</v>
          </cell>
          <cell r="S409">
            <v>183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183</v>
          </cell>
          <cell r="AW409">
            <v>0</v>
          </cell>
          <cell r="AX409">
            <v>136</v>
          </cell>
          <cell r="AY409">
            <v>78</v>
          </cell>
          <cell r="AZ409">
            <v>98</v>
          </cell>
          <cell r="BA409">
            <v>78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 t="str">
            <v> </v>
          </cell>
          <cell r="BJ409">
            <v>261</v>
          </cell>
          <cell r="BK409" t="str"/>
          <cell r="BL409" t="str"/>
        </row>
        <row r="410">
          <cell r="E410" t="str">
            <v>|0200226010|31.80|0.00|1.400|0.0005240NBC</v>
          </cell>
          <cell r="F410">
            <v>1.05</v>
          </cell>
          <cell r="H410" t="str">
            <v>-</v>
          </cell>
          <cell r="J410" t="b">
            <v>1</v>
          </cell>
          <cell r="K410" t="b">
            <v>1</v>
          </cell>
          <cell r="L410">
            <v>1077</v>
          </cell>
          <cell r="M410">
            <v>1077</v>
          </cell>
          <cell r="O410" t="str">
            <v>P/E</v>
          </cell>
          <cell r="P410">
            <v>0</v>
          </cell>
          <cell r="Q410">
            <v>0</v>
          </cell>
          <cell r="R410">
            <v>0</v>
          </cell>
          <cell r="S410">
            <v>91</v>
          </cell>
          <cell r="T410">
            <v>0</v>
          </cell>
          <cell r="U410">
            <v>91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91</v>
          </cell>
          <cell r="AA410">
            <v>0</v>
          </cell>
          <cell r="AB410">
            <v>91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91</v>
          </cell>
          <cell r="AH410">
            <v>0</v>
          </cell>
          <cell r="AI410">
            <v>91</v>
          </cell>
          <cell r="AJ410">
            <v>0</v>
          </cell>
          <cell r="AK410">
            <v>91</v>
          </cell>
          <cell r="AL410">
            <v>0</v>
          </cell>
          <cell r="AM410">
            <v>0</v>
          </cell>
          <cell r="AN410">
            <v>0</v>
          </cell>
          <cell r="AO410">
            <v>91</v>
          </cell>
          <cell r="AP410">
            <v>0</v>
          </cell>
          <cell r="AQ410">
            <v>0</v>
          </cell>
          <cell r="AR410">
            <v>91</v>
          </cell>
          <cell r="AS410">
            <v>0</v>
          </cell>
          <cell r="AT410">
            <v>0</v>
          </cell>
          <cell r="AU410">
            <v>0</v>
          </cell>
          <cell r="AV410">
            <v>819</v>
          </cell>
          <cell r="AW410">
            <v>0</v>
          </cell>
          <cell r="AX410">
            <v>700</v>
          </cell>
          <cell r="AY410">
            <v>630</v>
          </cell>
          <cell r="AZ410">
            <v>321</v>
          </cell>
          <cell r="BA410">
            <v>687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 t="str">
            <v> </v>
          </cell>
          <cell r="BJ410">
            <v>1449</v>
          </cell>
          <cell r="BK410" t="str"/>
          <cell r="BL410" t="str"/>
        </row>
        <row r="411">
          <cell r="E411" t="str">
            <v>|0200226010|31.80|0.00|1.400|0.0006300NBC</v>
          </cell>
          <cell r="F411">
            <v>1.05</v>
          </cell>
          <cell r="H411" t="str">
            <v>-</v>
          </cell>
          <cell r="J411" t="b">
            <v>1</v>
          </cell>
          <cell r="K411" t="b">
            <v>1</v>
          </cell>
          <cell r="L411" t="str"/>
          <cell r="M411" t="str"/>
          <cell r="O411" t="str">
            <v>P/E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 t="str">
            <v> </v>
          </cell>
          <cell r="BJ411">
            <v>0</v>
          </cell>
          <cell r="BK411" t="str"/>
          <cell r="BL411" t="str"/>
        </row>
        <row r="412">
          <cell r="E412" t="str">
            <v>|0200226010|31.80|0.00|1.400|0.0005240NBC</v>
          </cell>
          <cell r="F412">
            <v>1.05</v>
          </cell>
          <cell r="H412" t="str">
            <v>-</v>
          </cell>
          <cell r="J412" t="b">
            <v>1</v>
          </cell>
          <cell r="K412" t="b">
            <v>1</v>
          </cell>
          <cell r="L412">
            <v>4</v>
          </cell>
          <cell r="M412">
            <v>1</v>
          </cell>
          <cell r="O412" t="str">
            <v>C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 t="str">
            <v> </v>
          </cell>
          <cell r="BJ412">
            <v>0</v>
          </cell>
          <cell r="BK412" t="str"/>
          <cell r="BL412" t="str"/>
        </row>
        <row r="413">
          <cell r="E413" t="str">
            <v>|0200226010|31.80|0.00|1.600|0.0005820IBC</v>
          </cell>
          <cell r="F413">
            <v>1.1919999999999999</v>
          </cell>
          <cell r="H413" t="str">
            <v>-</v>
          </cell>
          <cell r="J413" t="b">
            <v>1</v>
          </cell>
          <cell r="K413" t="b">
            <v>1</v>
          </cell>
          <cell r="L413">
            <v>2457</v>
          </cell>
          <cell r="M413">
            <v>2457</v>
          </cell>
          <cell r="O413" t="str">
            <v>P/E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2002</v>
          </cell>
          <cell r="AU413">
            <v>0</v>
          </cell>
          <cell r="AV413">
            <v>2002</v>
          </cell>
          <cell r="AW413">
            <v>0</v>
          </cell>
          <cell r="AX413">
            <v>2090</v>
          </cell>
          <cell r="AY413">
            <v>1183</v>
          </cell>
          <cell r="AZ413">
            <v>1159</v>
          </cell>
          <cell r="BA413">
            <v>1455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 t="str">
            <v> </v>
          </cell>
          <cell r="BJ413">
            <v>3185</v>
          </cell>
          <cell r="BK413" t="str"/>
          <cell r="BL413" t="str"/>
        </row>
        <row r="414">
          <cell r="E414" t="str">
            <v>|0200226010|31.80|0.00|2.300|0.0005965NBC</v>
          </cell>
          <cell r="F414">
            <v>1.673</v>
          </cell>
          <cell r="H414" t="str">
            <v>-</v>
          </cell>
          <cell r="J414" t="b">
            <v>1</v>
          </cell>
          <cell r="K414" t="b">
            <v>1</v>
          </cell>
          <cell r="L414">
            <v>36632</v>
          </cell>
          <cell r="M414">
            <v>251</v>
          </cell>
          <cell r="O414" t="str">
            <v>C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461.65753424657532</v>
          </cell>
          <cell r="AY414">
            <v>441.52054794520546</v>
          </cell>
          <cell r="AZ414">
            <v>280.97260273972603</v>
          </cell>
          <cell r="BA414">
            <v>353.98630136986299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 t="str">
            <v> </v>
          </cell>
          <cell r="BJ414">
            <v>441.52054794520546</v>
          </cell>
          <cell r="BK414" t="str"/>
          <cell r="BL414" t="str"/>
        </row>
        <row r="415">
          <cell r="E415" t="str">
            <v>|0200226010|31.80|0.00|2.300|0.0005965NBC</v>
          </cell>
          <cell r="F415">
            <v>1.673</v>
          </cell>
          <cell r="H415" t="str">
            <v>-</v>
          </cell>
          <cell r="J415" t="b">
            <v>1</v>
          </cell>
          <cell r="K415" t="b">
            <v>1</v>
          </cell>
          <cell r="L415">
            <v>8331</v>
          </cell>
          <cell r="M415">
            <v>59</v>
          </cell>
          <cell r="O415" t="str">
            <v>C</v>
          </cell>
          <cell r="P415" t="str"/>
          <cell r="Q415" t="str"/>
          <cell r="R415" t="str"/>
          <cell r="S415" t="str"/>
          <cell r="T415" t="str"/>
          <cell r="U415" t="str"/>
          <cell r="V415" t="str"/>
          <cell r="W415" t="str"/>
          <cell r="X415" t="str"/>
          <cell r="Y415" t="str"/>
          <cell r="Z415" t="str"/>
          <cell r="AA415" t="str"/>
          <cell r="AB415" t="str"/>
          <cell r="AC415" t="str"/>
          <cell r="AD415" t="str"/>
          <cell r="AE415" t="str"/>
          <cell r="AF415" t="str"/>
          <cell r="AG415" t="str"/>
          <cell r="AH415" t="str"/>
          <cell r="AI415" t="str"/>
          <cell r="AJ415" t="str"/>
          <cell r="AK415" t="str"/>
          <cell r="AL415" t="str"/>
          <cell r="AM415" t="str"/>
          <cell r="AN415" t="str"/>
          <cell r="AO415" t="str"/>
          <cell r="AP415" t="str"/>
          <cell r="AQ415" t="str"/>
          <cell r="AR415" t="str"/>
          <cell r="AS415" t="str"/>
          <cell r="AT415" t="str"/>
          <cell r="AU415" t="str"/>
          <cell r="AV415" t="str"/>
          <cell r="AW415" t="str"/>
          <cell r="AX415" t="str"/>
          <cell r="AY415" t="str"/>
          <cell r="AZ415" t="str"/>
          <cell r="BA415" t="str"/>
          <cell r="BB415" t="str"/>
          <cell r="BC415" t="str"/>
          <cell r="BD415" t="str"/>
          <cell r="BE415" t="str"/>
          <cell r="BF415" t="str"/>
          <cell r="BG415" t="str"/>
          <cell r="BH415" t="str"/>
          <cell r="BI415" t="str">
            <v> </v>
          </cell>
          <cell r="BJ415">
            <v>0</v>
          </cell>
          <cell r="BK415" t="str"/>
          <cell r="BL415" t="str"/>
        </row>
        <row r="416">
          <cell r="E416" t="str">
            <v>|0200226010|31.80|0.00|2.300|0.0005965NBC</v>
          </cell>
          <cell r="F416">
            <v>1.673</v>
          </cell>
          <cell r="H416" t="str">
            <v>-</v>
          </cell>
          <cell r="J416" t="b">
            <v>1</v>
          </cell>
          <cell r="K416" t="b">
            <v>1</v>
          </cell>
          <cell r="L416">
            <v>365</v>
          </cell>
          <cell r="M416">
            <v>365</v>
          </cell>
          <cell r="O416" t="str">
            <v>P/E</v>
          </cell>
          <cell r="P416" t="str"/>
          <cell r="Q416" t="str"/>
          <cell r="R416" t="str"/>
          <cell r="S416" t="str"/>
          <cell r="T416" t="str"/>
          <cell r="U416" t="str"/>
          <cell r="V416" t="str"/>
          <cell r="W416" t="str"/>
          <cell r="X416" t="str"/>
          <cell r="Y416" t="str"/>
          <cell r="Z416" t="str"/>
          <cell r="AA416" t="str"/>
          <cell r="AB416" t="str"/>
          <cell r="AC416" t="str"/>
          <cell r="AD416" t="str"/>
          <cell r="AE416" t="str"/>
          <cell r="AF416" t="str"/>
          <cell r="AG416" t="str"/>
          <cell r="AH416" t="str"/>
          <cell r="AI416" t="str"/>
          <cell r="AJ416" t="str"/>
          <cell r="AK416" t="str"/>
          <cell r="AL416" t="str"/>
          <cell r="AM416" t="str"/>
          <cell r="AN416" t="str"/>
          <cell r="AO416" t="str"/>
          <cell r="AP416" t="str"/>
          <cell r="AQ416" t="str"/>
          <cell r="AR416" t="str"/>
          <cell r="AS416" t="str"/>
          <cell r="AT416" t="str"/>
          <cell r="AU416" t="str"/>
          <cell r="AV416" t="str"/>
          <cell r="AW416" t="str"/>
          <cell r="AX416" t="str"/>
          <cell r="AY416" t="str"/>
          <cell r="AZ416" t="str"/>
          <cell r="BA416" t="str"/>
          <cell r="BB416" t="str"/>
          <cell r="BC416" t="str"/>
          <cell r="BD416" t="str"/>
          <cell r="BE416" t="str"/>
          <cell r="BF416" t="str"/>
          <cell r="BG416" t="str"/>
          <cell r="BH416" t="str"/>
          <cell r="BI416" t="str">
            <v> </v>
          </cell>
          <cell r="BJ416">
            <v>0</v>
          </cell>
          <cell r="BK416" t="str"/>
          <cell r="BL416" t="str"/>
        </row>
        <row r="417">
          <cell r="E417" t="str">
            <v>|0200226010|31.80|0.00|2.600|0.0005600IBC</v>
          </cell>
          <cell r="F417">
            <v>1.8720000000000001</v>
          </cell>
          <cell r="H417" t="str">
            <v>-</v>
          </cell>
          <cell r="J417" t="b">
            <v>1</v>
          </cell>
          <cell r="K417" t="b">
            <v>1</v>
          </cell>
          <cell r="L417">
            <v>277</v>
          </cell>
          <cell r="M417">
            <v>277</v>
          </cell>
          <cell r="O417" t="str">
            <v>P/E</v>
          </cell>
          <cell r="P417">
            <v>61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61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122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61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305</v>
          </cell>
          <cell r="AW417">
            <v>0</v>
          </cell>
          <cell r="AX417">
            <v>247</v>
          </cell>
          <cell r="AY417">
            <v>142</v>
          </cell>
          <cell r="AZ417">
            <v>178</v>
          </cell>
          <cell r="BA417">
            <v>142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 t="str">
            <v> </v>
          </cell>
          <cell r="BJ417">
            <v>447</v>
          </cell>
          <cell r="BK417" t="str"/>
          <cell r="BL417" t="str"/>
        </row>
        <row r="418">
          <cell r="E418" t="str">
            <v>|0200226010|31.80|0.00|2.600|0.0006122NBC</v>
          </cell>
          <cell r="F418">
            <v>1.8720000000000001</v>
          </cell>
          <cell r="H418" t="str">
            <v>-</v>
          </cell>
          <cell r="J418" t="b">
            <v>1</v>
          </cell>
          <cell r="K418" t="b">
            <v>1</v>
          </cell>
          <cell r="L418" t="str"/>
          <cell r="M418" t="str"/>
          <cell r="O418" t="str">
            <v>P/E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 t="str">
            <v> </v>
          </cell>
          <cell r="BJ418">
            <v>0</v>
          </cell>
          <cell r="BK418" t="str"/>
          <cell r="BL418" t="str"/>
        </row>
        <row r="419">
          <cell r="E419" t="str">
            <v>|0200226010|31.80|0.00|2.000|0.0005580IBC</v>
          </cell>
          <cell r="F419">
            <v>1.47</v>
          </cell>
          <cell r="H419" t="str">
            <v>-</v>
          </cell>
          <cell r="J419" t="b">
            <v>1</v>
          </cell>
          <cell r="K419" t="b">
            <v>1</v>
          </cell>
          <cell r="L419" t="str"/>
          <cell r="M419" t="str"/>
          <cell r="O419" t="str">
            <v>P/E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 t="str">
            <v> </v>
          </cell>
          <cell r="BJ419">
            <v>0</v>
          </cell>
          <cell r="BK419" t="str"/>
          <cell r="BL419" t="str"/>
        </row>
        <row r="420">
          <cell r="E420" t="str">
            <v>|0200226010|32.00|32.00|2.300|0.0005500IBC</v>
          </cell>
          <cell r="F420">
            <v>2.1949999999999998</v>
          </cell>
          <cell r="H420" t="str">
            <v>-</v>
          </cell>
          <cell r="J420" t="b">
            <v>1</v>
          </cell>
          <cell r="K420" t="b">
            <v>1</v>
          </cell>
          <cell r="L420">
            <v>448</v>
          </cell>
          <cell r="M420">
            <v>448</v>
          </cell>
          <cell r="O420" t="str">
            <v>P/E</v>
          </cell>
          <cell r="P420">
            <v>0</v>
          </cell>
          <cell r="Q420">
            <v>0</v>
          </cell>
          <cell r="R420">
            <v>0</v>
          </cell>
          <cell r="S420">
            <v>348</v>
          </cell>
          <cell r="T420">
            <v>0</v>
          </cell>
          <cell r="U420">
            <v>0</v>
          </cell>
          <cell r="V420">
            <v>0</v>
          </cell>
          <cell r="W420">
            <v>100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448</v>
          </cell>
          <cell r="AW420">
            <v>0</v>
          </cell>
          <cell r="AX420">
            <v>270</v>
          </cell>
          <cell r="AY420">
            <v>1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 t="str">
            <v> </v>
          </cell>
          <cell r="BJ420">
            <v>449</v>
          </cell>
          <cell r="BK420" t="str"/>
          <cell r="BL420" t="str"/>
        </row>
        <row r="421">
          <cell r="E421" t="str">
            <v>|0200226010|34.00|0.00|2.600|0.0005850IBC</v>
          </cell>
          <cell r="F421">
            <v>2.0129999999999999</v>
          </cell>
          <cell r="H421" t="str">
            <v>-</v>
          </cell>
          <cell r="J421" t="b">
            <v>1</v>
          </cell>
          <cell r="K421" t="b">
            <v>1</v>
          </cell>
          <cell r="L421">
            <v>471</v>
          </cell>
          <cell r="M421">
            <v>471</v>
          </cell>
          <cell r="O421" t="str">
            <v>P/E</v>
          </cell>
          <cell r="P421">
            <v>0</v>
          </cell>
          <cell r="Q421">
            <v>0</v>
          </cell>
          <cell r="R421">
            <v>0</v>
          </cell>
          <cell r="S421">
            <v>427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427</v>
          </cell>
          <cell r="AW421">
            <v>0</v>
          </cell>
          <cell r="AX421">
            <v>347</v>
          </cell>
          <cell r="AY421">
            <v>440</v>
          </cell>
          <cell r="AZ421">
            <v>336</v>
          </cell>
          <cell r="BA421">
            <v>420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 t="str">
            <v> </v>
          </cell>
          <cell r="BJ421">
            <v>867</v>
          </cell>
          <cell r="BK421" t="str"/>
          <cell r="BL421" t="str"/>
        </row>
        <row r="422">
          <cell r="E422" t="str">
            <v>|0200226010|38.10|0.00|2.600|0.0005000NBC</v>
          </cell>
          <cell r="F422">
            <v>2.2759999999999998</v>
          </cell>
          <cell r="H422" t="str">
            <v>-</v>
          </cell>
          <cell r="J422" t="b">
            <v>1</v>
          </cell>
          <cell r="K422" t="b">
            <v>1</v>
          </cell>
          <cell r="L422">
            <v>169</v>
          </cell>
          <cell r="M422">
            <v>169</v>
          </cell>
          <cell r="O422" t="str">
            <v>P/E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30</v>
          </cell>
          <cell r="BB422">
            <v>18</v>
          </cell>
          <cell r="BC422">
            <v>41</v>
          </cell>
          <cell r="BD422">
            <v>41</v>
          </cell>
          <cell r="BE422">
            <v>53</v>
          </cell>
          <cell r="BF422">
            <v>53</v>
          </cell>
          <cell r="BG422">
            <v>47</v>
          </cell>
          <cell r="BH422">
            <v>53</v>
          </cell>
          <cell r="BI422" t="str">
            <v> </v>
          </cell>
          <cell r="BJ422">
            <v>0</v>
          </cell>
          <cell r="BK422" t="str"/>
          <cell r="BL422" t="str"/>
        </row>
        <row r="423">
          <cell r="E423" t="str">
            <v>|0200226010|38.10|0.00|2.000|0.0006298IBC</v>
          </cell>
          <cell r="F423">
            <v>1.78</v>
          </cell>
          <cell r="H423" t="str">
            <v>-</v>
          </cell>
          <cell r="J423" t="b">
            <v>1</v>
          </cell>
          <cell r="K423" t="b">
            <v>1</v>
          </cell>
          <cell r="L423">
            <v>4021</v>
          </cell>
          <cell r="M423">
            <v>4021</v>
          </cell>
          <cell r="O423" t="str">
            <v>P/E</v>
          </cell>
          <cell r="P423" t="str"/>
          <cell r="Q423" t="str"/>
          <cell r="R423" t="str"/>
          <cell r="S423" t="str"/>
          <cell r="T423" t="str"/>
          <cell r="U423" t="str"/>
          <cell r="V423" t="str"/>
          <cell r="W423" t="str"/>
          <cell r="X423" t="str"/>
          <cell r="Y423" t="str"/>
          <cell r="Z423" t="str"/>
          <cell r="AA423" t="str"/>
          <cell r="AB423" t="str"/>
          <cell r="AC423" t="str"/>
          <cell r="AD423" t="str"/>
          <cell r="AE423" t="str"/>
          <cell r="AF423" t="str"/>
          <cell r="AG423" t="str"/>
          <cell r="AH423" t="str"/>
          <cell r="AI423" t="str"/>
          <cell r="AJ423" t="str"/>
          <cell r="AK423" t="str"/>
          <cell r="AL423" t="str"/>
          <cell r="AM423" t="str"/>
          <cell r="AN423" t="str"/>
          <cell r="AO423" t="str"/>
          <cell r="AP423" t="str"/>
          <cell r="AQ423" t="str"/>
          <cell r="AR423" t="str"/>
          <cell r="AS423" t="str"/>
          <cell r="AT423" t="str"/>
          <cell r="AU423" t="str"/>
          <cell r="AV423" t="str"/>
          <cell r="AW423" t="str"/>
          <cell r="AX423" t="str"/>
          <cell r="AY423" t="str"/>
          <cell r="AZ423" t="str"/>
          <cell r="BA423" t="str"/>
          <cell r="BB423" t="str"/>
          <cell r="BC423" t="str"/>
          <cell r="BD423" t="str"/>
          <cell r="BE423" t="str"/>
          <cell r="BF423" t="str"/>
          <cell r="BG423" t="str"/>
          <cell r="BH423" t="str"/>
          <cell r="BI423" t="str">
            <v> </v>
          </cell>
          <cell r="BJ423">
            <v>0</v>
          </cell>
          <cell r="BK423" t="str"/>
          <cell r="BL423" t="str"/>
        </row>
        <row r="424">
          <cell r="E424" t="str">
            <v>|0200226010|38.10|0.00|2.000|0.0006298IBC</v>
          </cell>
          <cell r="F424">
            <v>1.78</v>
          </cell>
          <cell r="H424" t="str">
            <v>-</v>
          </cell>
          <cell r="J424" t="b">
            <v>1</v>
          </cell>
          <cell r="K424" t="b">
            <v>1</v>
          </cell>
          <cell r="L424">
            <v>8455</v>
          </cell>
          <cell r="M424">
            <v>939</v>
          </cell>
          <cell r="O424" t="str">
            <v>C</v>
          </cell>
          <cell r="P424">
            <v>69.444444444444443</v>
          </cell>
          <cell r="Q424">
            <v>47.222222222222221</v>
          </cell>
          <cell r="R424">
            <v>0</v>
          </cell>
          <cell r="S424">
            <v>94.444444444444443</v>
          </cell>
          <cell r="T424">
            <v>94.444444444444443</v>
          </cell>
          <cell r="U424">
            <v>69.444444444444443</v>
          </cell>
          <cell r="V424">
            <v>69.444444444444443</v>
          </cell>
          <cell r="W424">
            <v>69.444444444444443</v>
          </cell>
          <cell r="X424">
            <v>69.444444444444443</v>
          </cell>
          <cell r="Y424">
            <v>0</v>
          </cell>
          <cell r="Z424">
            <v>91.666666666666671</v>
          </cell>
          <cell r="AA424">
            <v>47.222222222222221</v>
          </cell>
          <cell r="AB424">
            <v>91.666666666666671</v>
          </cell>
          <cell r="AC424">
            <v>47.222222222222221</v>
          </cell>
          <cell r="AD424">
            <v>91.666666666666671</v>
          </cell>
          <cell r="AE424">
            <v>0</v>
          </cell>
          <cell r="AF424">
            <v>0</v>
          </cell>
          <cell r="AG424">
            <v>69.444444444444443</v>
          </cell>
          <cell r="AH424">
            <v>69.444444444444443</v>
          </cell>
          <cell r="AI424">
            <v>69.444444444444443</v>
          </cell>
          <cell r="AJ424">
            <v>69.444444444444443</v>
          </cell>
          <cell r="AK424">
            <v>69.444444444444443</v>
          </cell>
          <cell r="AL424">
            <v>69.444444444444443</v>
          </cell>
          <cell r="AM424">
            <v>0</v>
          </cell>
          <cell r="AN424">
            <v>47.222222222222221</v>
          </cell>
          <cell r="AO424">
            <v>91.666666666666671</v>
          </cell>
          <cell r="AP424">
            <v>47.222222222222221</v>
          </cell>
          <cell r="AQ424">
            <v>91.666666666666671</v>
          </cell>
          <cell r="AR424">
            <v>47.222222222222221</v>
          </cell>
          <cell r="AS424">
            <v>0</v>
          </cell>
          <cell r="AT424">
            <v>0</v>
          </cell>
          <cell r="AU424">
            <v>0</v>
          </cell>
          <cell r="AV424">
            <v>1694.4444444444443</v>
          </cell>
          <cell r="AW424">
            <v>0</v>
          </cell>
          <cell r="AX424">
            <v>4096.8888888888887</v>
          </cell>
          <cell r="AY424">
            <v>5128</v>
          </cell>
          <cell r="AZ424">
            <v>2462.2222222222222</v>
          </cell>
          <cell r="BA424">
            <v>4852.4444444444443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 t="str">
            <v> </v>
          </cell>
          <cell r="BJ424">
            <v>6822.4444444444443</v>
          </cell>
          <cell r="BK424" t="str">
            <v>Fixed&gt;500pcs</v>
          </cell>
          <cell r="BL424" t="str"/>
        </row>
        <row r="425">
          <cell r="E425" t="str">
            <v>|0200226010|38.10|0.00|2.000|0.0006298IBC</v>
          </cell>
          <cell r="F425">
            <v>1.78</v>
          </cell>
          <cell r="H425" t="str">
            <v>-</v>
          </cell>
          <cell r="J425" t="b">
            <v>1</v>
          </cell>
          <cell r="K425" t="b">
            <v>1</v>
          </cell>
          <cell r="L425">
            <v>9</v>
          </cell>
          <cell r="M425">
            <v>1</v>
          </cell>
          <cell r="O425" t="str">
            <v>C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 t="str">
            <v> </v>
          </cell>
          <cell r="BJ425">
            <v>0</v>
          </cell>
          <cell r="BK425" t="str"/>
          <cell r="BL425" t="str"/>
        </row>
        <row r="426">
          <cell r="E426" t="str">
            <v>|0200226010|38.10|0.00|3.200|0.0005979NBC</v>
          </cell>
          <cell r="F426">
            <v>2.754</v>
          </cell>
          <cell r="H426" t="str">
            <v>-</v>
          </cell>
          <cell r="J426" t="b">
            <v>1</v>
          </cell>
          <cell r="K426" t="b">
            <v>1</v>
          </cell>
          <cell r="L426">
            <v>31</v>
          </cell>
          <cell r="M426">
            <v>31</v>
          </cell>
          <cell r="O426" t="str">
            <v>P/E</v>
          </cell>
          <cell r="P426" t="str"/>
          <cell r="Q426" t="str"/>
          <cell r="R426" t="str"/>
          <cell r="S426" t="str"/>
          <cell r="T426" t="str"/>
          <cell r="U426" t="str"/>
          <cell r="V426" t="str"/>
          <cell r="W426" t="str"/>
          <cell r="X426" t="str"/>
          <cell r="Y426" t="str"/>
          <cell r="Z426" t="str"/>
          <cell r="AA426" t="str"/>
          <cell r="AB426" t="str"/>
          <cell r="AC426" t="str"/>
          <cell r="AD426" t="str"/>
          <cell r="AE426" t="str"/>
          <cell r="AF426" t="str"/>
          <cell r="AG426" t="str"/>
          <cell r="AH426" t="str"/>
          <cell r="AI426" t="str"/>
          <cell r="AJ426" t="str"/>
          <cell r="AK426" t="str"/>
          <cell r="AL426" t="str"/>
          <cell r="AM426" t="str"/>
          <cell r="AN426" t="str"/>
          <cell r="AO426" t="str"/>
          <cell r="AP426" t="str"/>
          <cell r="AQ426" t="str"/>
          <cell r="AR426" t="str"/>
          <cell r="AS426" t="str"/>
          <cell r="AT426" t="str"/>
          <cell r="AU426" t="str"/>
          <cell r="AV426" t="str"/>
          <cell r="AW426" t="str"/>
          <cell r="AX426" t="str"/>
          <cell r="AY426" t="str"/>
          <cell r="AZ426" t="str"/>
          <cell r="BA426" t="str"/>
          <cell r="BB426" t="str"/>
          <cell r="BC426" t="str"/>
          <cell r="BD426" t="str"/>
          <cell r="BE426" t="str"/>
          <cell r="BF426" t="str"/>
          <cell r="BG426" t="str"/>
          <cell r="BH426" t="str"/>
          <cell r="BI426" t="str">
            <v> </v>
          </cell>
          <cell r="BJ426">
            <v>0</v>
          </cell>
          <cell r="BK426" t="str"/>
          <cell r="BL426" t="str"/>
        </row>
        <row r="427">
          <cell r="E427" t="str">
            <v>|0200226010|38.10|0.00|3.200|0.0005979NBC</v>
          </cell>
          <cell r="F427">
            <v>2.754</v>
          </cell>
          <cell r="H427" t="str">
            <v>-</v>
          </cell>
          <cell r="J427" t="b">
            <v>1</v>
          </cell>
          <cell r="K427" t="b">
            <v>1</v>
          </cell>
          <cell r="L427">
            <v>5626</v>
          </cell>
          <cell r="M427">
            <v>79</v>
          </cell>
          <cell r="O427" t="str">
            <v>C</v>
          </cell>
          <cell r="P427">
            <v>5.070422535211268</v>
          </cell>
          <cell r="Q427">
            <v>4.929577464788732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10</v>
          </cell>
          <cell r="AW427">
            <v>0</v>
          </cell>
          <cell r="AX427">
            <v>138.29577464788733</v>
          </cell>
          <cell r="AY427">
            <v>50.380281690140848</v>
          </cell>
          <cell r="AZ427">
            <v>58.535211267605632</v>
          </cell>
          <cell r="BA427">
            <v>30.04225352112676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 t="str">
            <v> </v>
          </cell>
          <cell r="BJ427">
            <v>60.380281690140848</v>
          </cell>
          <cell r="BK427" t="str"/>
          <cell r="BL427" t="str"/>
        </row>
        <row r="428">
          <cell r="E428" t="str">
            <v>|0200226010|40.00|20.00|1.600|0.0006378IBC</v>
          </cell>
          <cell r="F428">
            <v>1.44</v>
          </cell>
          <cell r="H428" t="str">
            <v>-</v>
          </cell>
          <cell r="J428" t="b">
            <v>1</v>
          </cell>
          <cell r="K428" t="b">
            <v>1</v>
          </cell>
          <cell r="L428">
            <v>178</v>
          </cell>
          <cell r="M428">
            <v>178</v>
          </cell>
          <cell r="O428" t="str">
            <v>P/E</v>
          </cell>
          <cell r="P428" t="str"/>
          <cell r="Q428" t="str"/>
          <cell r="R428" t="str"/>
          <cell r="S428" t="str"/>
          <cell r="T428" t="str"/>
          <cell r="U428" t="str"/>
          <cell r="V428" t="str"/>
          <cell r="W428" t="str"/>
          <cell r="X428" t="str"/>
          <cell r="Y428" t="str"/>
          <cell r="Z428" t="str"/>
          <cell r="AA428" t="str"/>
          <cell r="AB428" t="str"/>
          <cell r="AC428" t="str"/>
          <cell r="AD428" t="str"/>
          <cell r="AE428" t="str"/>
          <cell r="AF428" t="str"/>
          <cell r="AG428" t="str"/>
          <cell r="AH428" t="str"/>
          <cell r="AI428" t="str"/>
          <cell r="AJ428" t="str"/>
          <cell r="AK428" t="str"/>
          <cell r="AL428" t="str"/>
          <cell r="AM428" t="str"/>
          <cell r="AN428" t="str"/>
          <cell r="AO428" t="str"/>
          <cell r="AP428" t="str"/>
          <cell r="AQ428" t="str"/>
          <cell r="AR428" t="str"/>
          <cell r="AS428" t="str"/>
          <cell r="AT428" t="str"/>
          <cell r="AU428" t="str"/>
          <cell r="AV428" t="str"/>
          <cell r="AW428" t="str"/>
          <cell r="AX428" t="str"/>
          <cell r="AY428" t="str"/>
          <cell r="AZ428" t="str"/>
          <cell r="BA428" t="str"/>
          <cell r="BB428" t="str"/>
          <cell r="BC428" t="str"/>
          <cell r="BD428" t="str"/>
          <cell r="BE428" t="str"/>
          <cell r="BF428" t="str"/>
          <cell r="BG428" t="str"/>
          <cell r="BH428" t="str"/>
          <cell r="BI428" t="str">
            <v> </v>
          </cell>
          <cell r="BJ428">
            <v>0</v>
          </cell>
          <cell r="BK428" t="str"/>
          <cell r="BL428" t="str"/>
        </row>
        <row r="429">
          <cell r="E429" t="str">
            <v>|0200226010|40.00|20.00|1.600|0.0006017IBC</v>
          </cell>
          <cell r="F429">
            <v>1.44</v>
          </cell>
          <cell r="H429" t="str">
            <v>-</v>
          </cell>
          <cell r="J429" t="b">
            <v>1</v>
          </cell>
          <cell r="K429" t="b">
            <v>1</v>
          </cell>
          <cell r="L429">
            <v>21</v>
          </cell>
          <cell r="M429">
            <v>3</v>
          </cell>
          <cell r="O429" t="str">
            <v>C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 t="str">
            <v> </v>
          </cell>
          <cell r="BJ429">
            <v>0</v>
          </cell>
          <cell r="BK429" t="str"/>
          <cell r="BL429" t="str"/>
        </row>
        <row r="430">
          <cell r="E430" t="str">
            <v>|0200226010|40.00|20.00|1.600|0.0006378IBC</v>
          </cell>
          <cell r="F430">
            <v>1.44</v>
          </cell>
          <cell r="H430" t="str">
            <v>-</v>
          </cell>
          <cell r="J430" t="b">
            <v>1</v>
          </cell>
          <cell r="K430" t="b">
            <v>1</v>
          </cell>
          <cell r="L430" t="str"/>
          <cell r="M430" t="str"/>
          <cell r="O430" t="str">
            <v>C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 t="str">
            <v> </v>
          </cell>
          <cell r="BJ430">
            <v>0</v>
          </cell>
          <cell r="BK430" t="str"/>
          <cell r="BL430" t="str"/>
        </row>
        <row r="431">
          <cell r="E431" t="str">
            <v>|0200226010|42.70|0.00|1.400|0.0005340IBC</v>
          </cell>
          <cell r="F431">
            <v>1.4259999999999999</v>
          </cell>
          <cell r="H431" t="str">
            <v>-</v>
          </cell>
          <cell r="J431" t="b">
            <v>1</v>
          </cell>
          <cell r="K431" t="b">
            <v>1</v>
          </cell>
          <cell r="L431">
            <v>5723</v>
          </cell>
          <cell r="M431">
            <v>5723</v>
          </cell>
          <cell r="O431" t="str">
            <v>P/E</v>
          </cell>
          <cell r="P431">
            <v>0</v>
          </cell>
          <cell r="Q431">
            <v>590</v>
          </cell>
          <cell r="R431">
            <v>0</v>
          </cell>
          <cell r="S431">
            <v>0</v>
          </cell>
          <cell r="T431">
            <v>590</v>
          </cell>
          <cell r="U431">
            <v>0</v>
          </cell>
          <cell r="V431">
            <v>0</v>
          </cell>
          <cell r="W431">
            <v>590</v>
          </cell>
          <cell r="X431">
            <v>0</v>
          </cell>
          <cell r="Y431">
            <v>0</v>
          </cell>
          <cell r="Z431">
            <v>0</v>
          </cell>
          <cell r="AA431">
            <v>590</v>
          </cell>
          <cell r="AB431">
            <v>0</v>
          </cell>
          <cell r="AC431">
            <v>590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590</v>
          </cell>
          <cell r="AI431">
            <v>0</v>
          </cell>
          <cell r="AJ431">
            <v>590</v>
          </cell>
          <cell r="AK431">
            <v>0</v>
          </cell>
          <cell r="AL431">
            <v>0</v>
          </cell>
          <cell r="AM431">
            <v>0</v>
          </cell>
          <cell r="AN431">
            <v>590</v>
          </cell>
          <cell r="AO431">
            <v>0</v>
          </cell>
          <cell r="AP431">
            <v>0</v>
          </cell>
          <cell r="AQ431">
            <v>590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5310</v>
          </cell>
          <cell r="AW431">
            <v>0</v>
          </cell>
          <cell r="AX431">
            <v>6172</v>
          </cell>
          <cell r="AY431">
            <v>5029</v>
          </cell>
          <cell r="AZ431">
            <v>2429</v>
          </cell>
          <cell r="BA431">
            <v>4486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 t="str">
            <v> </v>
          </cell>
          <cell r="BJ431">
            <v>10339</v>
          </cell>
          <cell r="BK431" t="str"/>
          <cell r="BL431" t="str"/>
        </row>
        <row r="432">
          <cell r="E432" t="str">
            <v>|0200226010|42.70|0.00|1.400|0.0005652IBC</v>
          </cell>
          <cell r="F432">
            <v>1.4259999999999999</v>
          </cell>
          <cell r="H432" t="str">
            <v>-</v>
          </cell>
          <cell r="J432" t="b">
            <v>1</v>
          </cell>
          <cell r="K432" t="b">
            <v>1</v>
          </cell>
          <cell r="L432">
            <v>1832</v>
          </cell>
          <cell r="M432">
            <v>1832</v>
          </cell>
          <cell r="O432" t="str">
            <v>P/E</v>
          </cell>
          <cell r="P432" t="str"/>
          <cell r="Q432" t="str"/>
          <cell r="R432" t="str"/>
          <cell r="S432" t="str"/>
          <cell r="T432" t="str"/>
          <cell r="U432" t="str"/>
          <cell r="V432" t="str"/>
          <cell r="W432" t="str"/>
          <cell r="X432" t="str"/>
          <cell r="Y432" t="str"/>
          <cell r="Z432" t="str"/>
          <cell r="AA432" t="str"/>
          <cell r="AB432" t="str"/>
          <cell r="AC432" t="str"/>
          <cell r="AD432" t="str"/>
          <cell r="AE432" t="str"/>
          <cell r="AF432" t="str"/>
          <cell r="AG432" t="str"/>
          <cell r="AH432" t="str"/>
          <cell r="AI432" t="str"/>
          <cell r="AJ432" t="str"/>
          <cell r="AK432" t="str"/>
          <cell r="AL432" t="str"/>
          <cell r="AM432" t="str"/>
          <cell r="AN432" t="str"/>
          <cell r="AO432" t="str"/>
          <cell r="AP432" t="str"/>
          <cell r="AQ432" t="str"/>
          <cell r="AR432" t="str"/>
          <cell r="AS432" t="str"/>
          <cell r="AT432" t="str"/>
          <cell r="AU432" t="str"/>
          <cell r="AV432" t="str"/>
          <cell r="AW432" t="str"/>
          <cell r="AX432" t="str"/>
          <cell r="AY432" t="str"/>
          <cell r="AZ432" t="str"/>
          <cell r="BA432" t="str"/>
          <cell r="BB432" t="str"/>
          <cell r="BC432" t="str"/>
          <cell r="BD432" t="str"/>
          <cell r="BE432" t="str"/>
          <cell r="BF432" t="str"/>
          <cell r="BG432" t="str"/>
          <cell r="BH432" t="str"/>
          <cell r="BI432" t="str">
            <v> </v>
          </cell>
          <cell r="BJ432">
            <v>0</v>
          </cell>
          <cell r="BK432" t="str"/>
          <cell r="BL432" t="str"/>
        </row>
        <row r="433">
          <cell r="E433" t="str">
            <v>|0200226010|42.70|0.00|1.400|0.0005652IBC</v>
          </cell>
          <cell r="F433">
            <v>1.4259999999999999</v>
          </cell>
          <cell r="H433" t="str">
            <v>-</v>
          </cell>
          <cell r="J433" t="b">
            <v>1</v>
          </cell>
          <cell r="K433" t="b">
            <v>1</v>
          </cell>
          <cell r="L433">
            <v>4356</v>
          </cell>
          <cell r="M433">
            <v>622</v>
          </cell>
          <cell r="O433" t="str">
            <v>C</v>
          </cell>
          <cell r="P433">
            <v>85.714285714285708</v>
          </cell>
          <cell r="Q433">
            <v>85.714285714285708</v>
          </cell>
          <cell r="R433">
            <v>0</v>
          </cell>
          <cell r="S433">
            <v>98</v>
          </cell>
          <cell r="T433">
            <v>98</v>
          </cell>
          <cell r="U433">
            <v>98</v>
          </cell>
          <cell r="V433">
            <v>98</v>
          </cell>
          <cell r="W433">
            <v>0</v>
          </cell>
          <cell r="X433">
            <v>0</v>
          </cell>
          <cell r="Y433">
            <v>0</v>
          </cell>
          <cell r="Z433">
            <v>98</v>
          </cell>
          <cell r="AA433">
            <v>98</v>
          </cell>
          <cell r="AB433">
            <v>98</v>
          </cell>
          <cell r="AC433">
            <v>98</v>
          </cell>
          <cell r="AD433">
            <v>98</v>
          </cell>
          <cell r="AE433">
            <v>42.857142857142854</v>
          </cell>
          <cell r="AF433">
            <v>0</v>
          </cell>
          <cell r="AG433">
            <v>98</v>
          </cell>
          <cell r="AH433">
            <v>98</v>
          </cell>
          <cell r="AI433">
            <v>98</v>
          </cell>
          <cell r="AJ433">
            <v>98</v>
          </cell>
          <cell r="AK433">
            <v>98</v>
          </cell>
          <cell r="AL433">
            <v>0</v>
          </cell>
          <cell r="AM433">
            <v>0</v>
          </cell>
          <cell r="AN433">
            <v>114.28571428571429</v>
          </cell>
          <cell r="AO433">
            <v>114.28571428571429</v>
          </cell>
          <cell r="AP433">
            <v>114.28571428571429</v>
          </cell>
          <cell r="AQ433">
            <v>114.28571428571429</v>
          </cell>
          <cell r="AR433">
            <v>114.28571428571429</v>
          </cell>
          <cell r="AS433">
            <v>0</v>
          </cell>
          <cell r="AT433">
            <v>0</v>
          </cell>
          <cell r="AU433">
            <v>0</v>
          </cell>
          <cell r="AV433">
            <v>2157.7142857142858</v>
          </cell>
          <cell r="AW433">
            <v>0</v>
          </cell>
          <cell r="AX433">
            <v>2584.8571428571427</v>
          </cell>
          <cell r="AY433">
            <v>2361.7142857142858</v>
          </cell>
          <cell r="AZ433">
            <v>1780.8571428571429</v>
          </cell>
          <cell r="BA433">
            <v>2374.2857142857142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 t="str">
            <v> </v>
          </cell>
          <cell r="BJ433">
            <v>4519.4285714285716</v>
          </cell>
          <cell r="BK433" t="str"/>
          <cell r="BL433" t="str"/>
        </row>
        <row r="434">
          <cell r="E434" t="str">
            <v>|0200226010|42.70|0.00|1.600|0.0005622IBC</v>
          </cell>
          <cell r="F434">
            <v>1.6220000000000001</v>
          </cell>
          <cell r="H434" t="str">
            <v>-</v>
          </cell>
          <cell r="J434" t="b">
            <v>1</v>
          </cell>
          <cell r="K434" t="b">
            <v>1</v>
          </cell>
          <cell r="L434">
            <v>2195</v>
          </cell>
          <cell r="M434">
            <v>2195</v>
          </cell>
          <cell r="O434" t="str">
            <v>P/E</v>
          </cell>
          <cell r="P434" t="str"/>
          <cell r="Q434" t="str"/>
          <cell r="R434" t="str"/>
          <cell r="S434" t="str"/>
          <cell r="T434" t="str"/>
          <cell r="U434" t="str"/>
          <cell r="V434" t="str"/>
          <cell r="W434" t="str"/>
          <cell r="X434" t="str"/>
          <cell r="Y434" t="str"/>
          <cell r="Z434" t="str"/>
          <cell r="AA434" t="str"/>
          <cell r="AB434" t="str"/>
          <cell r="AC434" t="str"/>
          <cell r="AD434" t="str"/>
          <cell r="AE434" t="str"/>
          <cell r="AF434" t="str"/>
          <cell r="AG434" t="str"/>
          <cell r="AH434" t="str"/>
          <cell r="AI434" t="str"/>
          <cell r="AJ434" t="str"/>
          <cell r="AK434" t="str"/>
          <cell r="AL434" t="str"/>
          <cell r="AM434" t="str"/>
          <cell r="AN434" t="str"/>
          <cell r="AO434" t="str"/>
          <cell r="AP434" t="str"/>
          <cell r="AQ434" t="str"/>
          <cell r="AR434" t="str"/>
          <cell r="AS434" t="str"/>
          <cell r="AT434" t="str"/>
          <cell r="AU434" t="str"/>
          <cell r="AV434" t="str"/>
          <cell r="AW434" t="str"/>
          <cell r="AX434" t="str"/>
          <cell r="AY434" t="str"/>
          <cell r="AZ434" t="str"/>
          <cell r="BA434" t="str"/>
          <cell r="BB434" t="str"/>
          <cell r="BC434" t="str"/>
          <cell r="BD434" t="str"/>
          <cell r="BE434" t="str"/>
          <cell r="BF434" t="str"/>
          <cell r="BG434" t="str"/>
          <cell r="BH434" t="str"/>
          <cell r="BI434" t="str">
            <v> </v>
          </cell>
          <cell r="BJ434">
            <v>0</v>
          </cell>
          <cell r="BK434" t="str"/>
          <cell r="BL434" t="str"/>
        </row>
        <row r="435">
          <cell r="E435" t="str">
            <v>|0200226010|42.70|0.00|1.600|0.0005622IBC</v>
          </cell>
          <cell r="F435">
            <v>1.6220000000000001</v>
          </cell>
          <cell r="H435" t="str">
            <v>-</v>
          </cell>
          <cell r="J435" t="b">
            <v>1</v>
          </cell>
          <cell r="K435" t="b">
            <v>1</v>
          </cell>
          <cell r="L435">
            <v>4199</v>
          </cell>
          <cell r="M435">
            <v>600</v>
          </cell>
          <cell r="O435" t="str">
            <v>C</v>
          </cell>
          <cell r="P435">
            <v>92.857142857142861</v>
          </cell>
          <cell r="Q435">
            <v>0</v>
          </cell>
          <cell r="R435">
            <v>0</v>
          </cell>
          <cell r="S435">
            <v>98</v>
          </cell>
          <cell r="T435">
            <v>98</v>
          </cell>
          <cell r="U435">
            <v>98</v>
          </cell>
          <cell r="V435">
            <v>98</v>
          </cell>
          <cell r="W435">
            <v>98</v>
          </cell>
          <cell r="X435">
            <v>98</v>
          </cell>
          <cell r="Y435">
            <v>0</v>
          </cell>
          <cell r="Z435">
            <v>98</v>
          </cell>
          <cell r="AA435">
            <v>98</v>
          </cell>
          <cell r="AB435">
            <v>98</v>
          </cell>
          <cell r="AC435">
            <v>98</v>
          </cell>
          <cell r="AD435">
            <v>42.857142857142854</v>
          </cell>
          <cell r="AE435">
            <v>0</v>
          </cell>
          <cell r="AF435">
            <v>0</v>
          </cell>
          <cell r="AG435">
            <v>98</v>
          </cell>
          <cell r="AH435">
            <v>98</v>
          </cell>
          <cell r="AI435">
            <v>98</v>
          </cell>
          <cell r="AJ435">
            <v>98</v>
          </cell>
          <cell r="AK435">
            <v>98</v>
          </cell>
          <cell r="AL435">
            <v>98</v>
          </cell>
          <cell r="AM435">
            <v>0</v>
          </cell>
          <cell r="AN435">
            <v>114.28571428571429</v>
          </cell>
          <cell r="AO435">
            <v>114.28571428571429</v>
          </cell>
          <cell r="AP435">
            <v>114.28571428571429</v>
          </cell>
          <cell r="AQ435">
            <v>114.28571428571429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2160.8571428571427</v>
          </cell>
          <cell r="AW435">
            <v>0</v>
          </cell>
          <cell r="AX435">
            <v>2584.8571428571427</v>
          </cell>
          <cell r="AY435">
            <v>2361.7142857142858</v>
          </cell>
          <cell r="AZ435">
            <v>1780.8571428571429</v>
          </cell>
          <cell r="BA435">
            <v>2374.2857142857142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 t="str">
            <v> </v>
          </cell>
          <cell r="BJ435">
            <v>4522.5714285714284</v>
          </cell>
          <cell r="BK435" t="str"/>
          <cell r="BL435" t="str"/>
        </row>
        <row r="436">
          <cell r="E436" t="str">
            <v>|0200226010|42.70|0.00|1.600|0.0005622IBC</v>
          </cell>
          <cell r="F436">
            <v>1.6220000000000001</v>
          </cell>
          <cell r="H436" t="str">
            <v>-</v>
          </cell>
          <cell r="J436" t="b">
            <v>1</v>
          </cell>
          <cell r="K436" t="b">
            <v>1</v>
          </cell>
          <cell r="L436">
            <v>55</v>
          </cell>
          <cell r="M436">
            <v>8</v>
          </cell>
          <cell r="O436" t="str">
            <v>C</v>
          </cell>
          <cell r="P436">
            <v>7.2857142857142856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7.2857142857142856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 t="str">
            <v> </v>
          </cell>
          <cell r="BJ436">
            <v>7.2857142857142856</v>
          </cell>
          <cell r="BK436" t="str"/>
          <cell r="BL436" t="str"/>
        </row>
        <row r="437">
          <cell r="E437" t="str">
            <v>|0200226010|42.70|0.00|1.600|0.0005622IBC</v>
          </cell>
          <cell r="F437">
            <v>1.6220000000000001</v>
          </cell>
          <cell r="H437" t="str">
            <v>-</v>
          </cell>
          <cell r="J437" t="b">
            <v>1</v>
          </cell>
          <cell r="K437" t="b">
            <v>1</v>
          </cell>
          <cell r="L437">
            <v>0</v>
          </cell>
          <cell r="M437">
            <v>0</v>
          </cell>
          <cell r="O437" t="str">
            <v>C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2.8571428571428572</v>
          </cell>
          <cell r="AY437">
            <v>11.428571428571429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 t="str">
            <v> </v>
          </cell>
          <cell r="BJ437">
            <v>11.428571428571429</v>
          </cell>
          <cell r="BK437" t="str"/>
          <cell r="BL437" t="str"/>
        </row>
        <row r="438">
          <cell r="E438" t="str">
            <v>|0200226010|42.70|0.00|2.300|0.0005090NBC</v>
          </cell>
          <cell r="F438">
            <v>2.2909999999999999</v>
          </cell>
          <cell r="H438" t="str">
            <v>-</v>
          </cell>
          <cell r="J438" t="b">
            <v>1</v>
          </cell>
          <cell r="K438" t="b">
            <v>1</v>
          </cell>
          <cell r="L438">
            <v>1509</v>
          </cell>
          <cell r="M438">
            <v>1509</v>
          </cell>
          <cell r="O438" t="str">
            <v>P/E</v>
          </cell>
          <cell r="P438">
            <v>61</v>
          </cell>
          <cell r="Q438">
            <v>0</v>
          </cell>
          <cell r="R438">
            <v>0</v>
          </cell>
          <cell r="S438">
            <v>61</v>
          </cell>
          <cell r="T438">
            <v>61</v>
          </cell>
          <cell r="U438">
            <v>0</v>
          </cell>
          <cell r="V438">
            <v>61</v>
          </cell>
          <cell r="W438">
            <v>0</v>
          </cell>
          <cell r="X438">
            <v>0</v>
          </cell>
          <cell r="Y438">
            <v>0</v>
          </cell>
          <cell r="Z438">
            <v>61</v>
          </cell>
          <cell r="AA438">
            <v>61</v>
          </cell>
          <cell r="AB438">
            <v>61</v>
          </cell>
          <cell r="AC438">
            <v>61</v>
          </cell>
          <cell r="AD438">
            <v>0</v>
          </cell>
          <cell r="AE438">
            <v>0</v>
          </cell>
          <cell r="AF438">
            <v>0</v>
          </cell>
          <cell r="AG438">
            <v>61</v>
          </cell>
          <cell r="AH438">
            <v>61</v>
          </cell>
          <cell r="AI438">
            <v>61</v>
          </cell>
          <cell r="AJ438">
            <v>61</v>
          </cell>
          <cell r="AK438">
            <v>61</v>
          </cell>
          <cell r="AL438">
            <v>0</v>
          </cell>
          <cell r="AM438">
            <v>0</v>
          </cell>
          <cell r="AN438">
            <v>61</v>
          </cell>
          <cell r="AO438">
            <v>61</v>
          </cell>
          <cell r="AP438">
            <v>61</v>
          </cell>
          <cell r="AQ438">
            <v>61</v>
          </cell>
          <cell r="AR438">
            <v>61</v>
          </cell>
          <cell r="AS438">
            <v>0</v>
          </cell>
          <cell r="AT438">
            <v>0</v>
          </cell>
          <cell r="AU438">
            <v>0</v>
          </cell>
          <cell r="AV438">
            <v>1098</v>
          </cell>
          <cell r="AW438">
            <v>0</v>
          </cell>
          <cell r="AX438">
            <v>978</v>
          </cell>
          <cell r="AY438">
            <v>972</v>
          </cell>
          <cell r="AZ438">
            <v>736</v>
          </cell>
          <cell r="BA438">
            <v>1066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 t="str">
            <v> </v>
          </cell>
          <cell r="BJ438">
            <v>2070</v>
          </cell>
          <cell r="BK438" t="str"/>
          <cell r="BL438" t="str"/>
        </row>
        <row r="439">
          <cell r="E439" t="str">
            <v>|0200226010|42.70|0.00|2.300|0.0006100NBC</v>
          </cell>
          <cell r="F439">
            <v>2.2909999999999999</v>
          </cell>
          <cell r="H439" t="str">
            <v>-</v>
          </cell>
          <cell r="J439" t="b">
            <v>1</v>
          </cell>
          <cell r="K439" t="b">
            <v>1</v>
          </cell>
          <cell r="L439" t="str"/>
          <cell r="M439" t="str"/>
          <cell r="O439" t="str">
            <v>P/E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 t="str">
            <v> </v>
          </cell>
          <cell r="BJ439">
            <v>0</v>
          </cell>
          <cell r="BK439" t="str"/>
          <cell r="BL439" t="str"/>
        </row>
        <row r="440">
          <cell r="E440" t="str">
            <v>|0200226010|42.70|0.00|2.000|0.0006078IBC</v>
          </cell>
          <cell r="F440">
            <v>2.0070000000000001</v>
          </cell>
          <cell r="H440" t="str">
            <v>-</v>
          </cell>
          <cell r="J440" t="b">
            <v>1</v>
          </cell>
          <cell r="K440" t="b">
            <v>1</v>
          </cell>
          <cell r="L440">
            <v>96</v>
          </cell>
          <cell r="M440">
            <v>96</v>
          </cell>
          <cell r="O440" t="str">
            <v>P/E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 t="str">
            <v> </v>
          </cell>
          <cell r="BJ440">
            <v>0</v>
          </cell>
          <cell r="BK440" t="str"/>
          <cell r="BL440" t="str"/>
        </row>
        <row r="441">
          <cell r="E441" t="str">
            <v>|0200226010|42.70|0.00|2.000|0.0006078IBC</v>
          </cell>
          <cell r="F441">
            <v>2.0070000000000001</v>
          </cell>
          <cell r="H441" t="str">
            <v>-</v>
          </cell>
          <cell r="J441" t="b">
            <v>1</v>
          </cell>
          <cell r="K441" t="b">
            <v>1</v>
          </cell>
          <cell r="L441">
            <v>100</v>
          </cell>
          <cell r="M441">
            <v>13</v>
          </cell>
          <cell r="O441" t="str">
            <v>C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 t="str">
            <v> </v>
          </cell>
          <cell r="BJ441">
            <v>0</v>
          </cell>
          <cell r="BK441" t="str"/>
          <cell r="BL441" t="str"/>
        </row>
        <row r="442">
          <cell r="E442" t="str">
            <v>|0200226010|42.70|0.00|2.000|0.0006078IBC</v>
          </cell>
          <cell r="F442">
            <v>2.0070000000000001</v>
          </cell>
          <cell r="H442" t="str">
            <v>-</v>
          </cell>
          <cell r="J442" t="b">
            <v>1</v>
          </cell>
          <cell r="K442" t="b">
            <v>1</v>
          </cell>
          <cell r="L442">
            <v>8</v>
          </cell>
          <cell r="M442">
            <v>1</v>
          </cell>
          <cell r="O442" t="str">
            <v>C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 t="str">
            <v> </v>
          </cell>
          <cell r="BJ442">
            <v>0</v>
          </cell>
          <cell r="BK442" t="str"/>
          <cell r="BL442" t="str"/>
        </row>
        <row r="443">
          <cell r="E443" t="str">
            <v>|0200226010|45.00|0.00|2.300|0.0005951IBC</v>
          </cell>
          <cell r="F443">
            <v>2.4220000000000002</v>
          </cell>
          <cell r="H443" t="str">
            <v>-</v>
          </cell>
          <cell r="J443" t="b">
            <v>1</v>
          </cell>
          <cell r="K443" t="b">
            <v>1</v>
          </cell>
          <cell r="L443">
            <v>3111</v>
          </cell>
          <cell r="M443">
            <v>3111</v>
          </cell>
          <cell r="O443" t="str">
            <v>P/E</v>
          </cell>
          <cell r="P443" t="str"/>
          <cell r="Q443" t="str"/>
          <cell r="R443" t="str"/>
          <cell r="S443" t="str"/>
          <cell r="T443" t="str"/>
          <cell r="U443" t="str"/>
          <cell r="V443" t="str"/>
          <cell r="W443" t="str"/>
          <cell r="X443" t="str"/>
          <cell r="Y443" t="str"/>
          <cell r="Z443" t="str"/>
          <cell r="AA443" t="str"/>
          <cell r="AB443" t="str"/>
          <cell r="AC443" t="str"/>
          <cell r="AD443" t="str"/>
          <cell r="AE443" t="str"/>
          <cell r="AF443" t="str"/>
          <cell r="AG443" t="str"/>
          <cell r="AH443" t="str"/>
          <cell r="AI443" t="str"/>
          <cell r="AJ443" t="str"/>
          <cell r="AK443" t="str"/>
          <cell r="AL443" t="str"/>
          <cell r="AM443" t="str"/>
          <cell r="AN443" t="str"/>
          <cell r="AO443" t="str"/>
          <cell r="AP443" t="str"/>
          <cell r="AQ443" t="str"/>
          <cell r="AR443" t="str"/>
          <cell r="AS443" t="str"/>
          <cell r="AT443" t="str"/>
          <cell r="AU443" t="str"/>
          <cell r="AV443" t="str"/>
          <cell r="AW443" t="str"/>
          <cell r="AX443" t="str"/>
          <cell r="AY443" t="str"/>
          <cell r="AZ443" t="str"/>
          <cell r="BA443" t="str"/>
          <cell r="BB443" t="str"/>
          <cell r="BC443" t="str"/>
          <cell r="BD443" t="str"/>
          <cell r="BE443" t="str"/>
          <cell r="BF443" t="str"/>
          <cell r="BG443" t="str"/>
          <cell r="BH443" t="str"/>
          <cell r="BI443" t="str">
            <v> </v>
          </cell>
          <cell r="BJ443">
            <v>0</v>
          </cell>
          <cell r="BK443" t="str"/>
          <cell r="BL443" t="str"/>
        </row>
        <row r="444">
          <cell r="E444" t="str">
            <v>|0200226010|45.00|0.00|2.300|0.0005951IBC</v>
          </cell>
          <cell r="F444">
            <v>2.4220000000000002</v>
          </cell>
          <cell r="H444" t="str">
            <v>-</v>
          </cell>
          <cell r="J444" t="b">
            <v>1</v>
          </cell>
          <cell r="K444" t="b">
            <v>1</v>
          </cell>
          <cell r="L444">
            <v>5881</v>
          </cell>
          <cell r="M444">
            <v>735</v>
          </cell>
          <cell r="O444" t="str">
            <v>C</v>
          </cell>
          <cell r="P444">
            <v>87.5</v>
          </cell>
          <cell r="Q444">
            <v>198.25</v>
          </cell>
          <cell r="R444">
            <v>0</v>
          </cell>
          <cell r="S444">
            <v>188.25</v>
          </cell>
          <cell r="T444">
            <v>190</v>
          </cell>
          <cell r="U444">
            <v>193.75</v>
          </cell>
          <cell r="V444">
            <v>200</v>
          </cell>
          <cell r="W444">
            <v>0</v>
          </cell>
          <cell r="X444">
            <v>0</v>
          </cell>
          <cell r="Y444">
            <v>0</v>
          </cell>
          <cell r="Z444">
            <v>200</v>
          </cell>
          <cell r="AA444">
            <v>212.5</v>
          </cell>
          <cell r="AB444">
            <v>206.25</v>
          </cell>
          <cell r="AC444">
            <v>212.5</v>
          </cell>
          <cell r="AD444">
            <v>100</v>
          </cell>
          <cell r="AE444">
            <v>0</v>
          </cell>
          <cell r="AF444">
            <v>0</v>
          </cell>
          <cell r="AG444">
            <v>224.75</v>
          </cell>
          <cell r="AH444">
            <v>224.75</v>
          </cell>
          <cell r="AI444">
            <v>225</v>
          </cell>
          <cell r="AJ444">
            <v>225</v>
          </cell>
          <cell r="AK444">
            <v>225</v>
          </cell>
          <cell r="AL444">
            <v>0</v>
          </cell>
          <cell r="AM444">
            <v>0</v>
          </cell>
          <cell r="AN444">
            <v>225</v>
          </cell>
          <cell r="AO444">
            <v>101.5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707.5</v>
          </cell>
          <cell r="AV444">
            <v>4147.5</v>
          </cell>
          <cell r="AW444">
            <v>4147.5</v>
          </cell>
          <cell r="AX444">
            <v>4523.5</v>
          </cell>
          <cell r="AY444">
            <v>4133</v>
          </cell>
          <cell r="AZ444">
            <v>3116.5</v>
          </cell>
          <cell r="BA444">
            <v>4155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 t="str">
            <v> </v>
          </cell>
          <cell r="BJ444">
            <v>8280.5</v>
          </cell>
          <cell r="BK444" t="str"/>
          <cell r="BL444" t="str"/>
        </row>
        <row r="445">
          <cell r="E445" t="str">
            <v>|0200226010|48.60|0.00|3.500|0.0005400IBC</v>
          </cell>
          <cell r="F445">
            <v>3.8929999999999998</v>
          </cell>
          <cell r="H445" t="str">
            <v>-</v>
          </cell>
          <cell r="J445" t="b">
            <v>1</v>
          </cell>
          <cell r="K445" t="b">
            <v>1</v>
          </cell>
          <cell r="L445">
            <v>308</v>
          </cell>
          <cell r="M445">
            <v>308</v>
          </cell>
          <cell r="O445" t="str">
            <v>P/E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88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88</v>
          </cell>
          <cell r="AH445">
            <v>0</v>
          </cell>
          <cell r="AI445">
            <v>0</v>
          </cell>
          <cell r="AJ445">
            <v>44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220</v>
          </cell>
          <cell r="AW445">
            <v>0</v>
          </cell>
          <cell r="AX445">
            <v>200</v>
          </cell>
          <cell r="AY445">
            <v>239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 t="str">
            <v> </v>
          </cell>
          <cell r="BJ445">
            <v>459</v>
          </cell>
          <cell r="BK445" t="str"/>
          <cell r="BL445" t="str"/>
        </row>
        <row r="446">
          <cell r="E446" t="str">
            <v>|0200226010|48.60|0.00|3.500|0.0005750IBC</v>
          </cell>
          <cell r="F446">
            <v>3.8929999999999998</v>
          </cell>
          <cell r="H446" t="str">
            <v>-</v>
          </cell>
          <cell r="J446" t="b">
            <v>1</v>
          </cell>
          <cell r="K446" t="b">
            <v>1</v>
          </cell>
          <cell r="L446">
            <v>915</v>
          </cell>
          <cell r="M446">
            <v>915</v>
          </cell>
          <cell r="O446" t="str">
            <v>P/E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854</v>
          </cell>
          <cell r="AU446">
            <v>0</v>
          </cell>
          <cell r="AV446">
            <v>854</v>
          </cell>
          <cell r="AW446">
            <v>0</v>
          </cell>
          <cell r="AX446">
            <v>822</v>
          </cell>
          <cell r="AY446">
            <v>751</v>
          </cell>
          <cell r="AZ446">
            <v>567</v>
          </cell>
          <cell r="BA446">
            <v>755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 t="str">
            <v> </v>
          </cell>
          <cell r="BJ446">
            <v>1605</v>
          </cell>
          <cell r="BK446" t="str"/>
          <cell r="BL446" t="str"/>
        </row>
        <row r="447">
          <cell r="E447" t="str">
            <v>|0200226010|48.60|0.00|3.500|0.0005880IBC</v>
          </cell>
          <cell r="F447">
            <v>3.8929999999999998</v>
          </cell>
          <cell r="H447" t="str">
            <v>-</v>
          </cell>
          <cell r="J447" t="b">
            <v>1</v>
          </cell>
          <cell r="K447" t="b">
            <v>1</v>
          </cell>
          <cell r="L447">
            <v>3270</v>
          </cell>
          <cell r="M447">
            <v>3270</v>
          </cell>
          <cell r="O447" t="str">
            <v>P/E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3721</v>
          </cell>
          <cell r="AU447">
            <v>0</v>
          </cell>
          <cell r="AV447">
            <v>3721</v>
          </cell>
          <cell r="AW447">
            <v>0</v>
          </cell>
          <cell r="AX447">
            <v>3349</v>
          </cell>
          <cell r="AY447">
            <v>3420</v>
          </cell>
          <cell r="AZ447">
            <v>2011</v>
          </cell>
          <cell r="BA447">
            <v>2822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 t="str">
            <v> </v>
          </cell>
          <cell r="BJ447">
            <v>7141</v>
          </cell>
          <cell r="BK447" t="str"/>
          <cell r="BL447" t="str"/>
        </row>
        <row r="448">
          <cell r="E448" t="str">
            <v>|0200226010|54.00|0.00|2.600|0.0004900IBC</v>
          </cell>
          <cell r="F448">
            <v>3.2959999999999998</v>
          </cell>
          <cell r="H448" t="str">
            <v>-</v>
          </cell>
          <cell r="J448" t="b">
            <v>1</v>
          </cell>
          <cell r="K448" t="b">
            <v>1</v>
          </cell>
          <cell r="L448">
            <v>16</v>
          </cell>
          <cell r="M448">
            <v>16</v>
          </cell>
          <cell r="O448" t="str">
            <v>P/E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 t="str">
            <v> </v>
          </cell>
          <cell r="BJ448">
            <v>0</v>
          </cell>
          <cell r="BK448" t="str"/>
          <cell r="BL448" t="str"/>
        </row>
        <row r="449">
          <cell r="E449" t="str">
            <v>|0200226010|54.00|0.00|2.600|0.0005600NBC</v>
          </cell>
          <cell r="F449">
            <v>3.2959999999999998</v>
          </cell>
          <cell r="H449" t="str">
            <v>-</v>
          </cell>
          <cell r="J449" t="b">
            <v>1</v>
          </cell>
          <cell r="K449" t="b">
            <v>1</v>
          </cell>
          <cell r="L449">
            <v>0</v>
          </cell>
          <cell r="M449">
            <v>0</v>
          </cell>
          <cell r="O449" t="str">
            <v>P/E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 t="str">
            <v> </v>
          </cell>
          <cell r="BJ449">
            <v>0</v>
          </cell>
          <cell r="BK449" t="str"/>
          <cell r="BL449" t="str"/>
        </row>
        <row r="450">
          <cell r="E450" t="str">
            <v>|0200226010|54.00|0.00|2.900|0.0006366IBC</v>
          </cell>
          <cell r="F450">
            <v>3.6539999999999999</v>
          </cell>
          <cell r="H450" t="str">
            <v>-</v>
          </cell>
          <cell r="J450" t="b">
            <v>1</v>
          </cell>
          <cell r="K450" t="b">
            <v>1</v>
          </cell>
          <cell r="L450">
            <v>57</v>
          </cell>
          <cell r="M450">
            <v>57</v>
          </cell>
          <cell r="O450" t="str">
            <v>P/E</v>
          </cell>
          <cell r="P450">
            <v>37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37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 t="str">
            <v> </v>
          </cell>
          <cell r="BJ450">
            <v>37</v>
          </cell>
          <cell r="BK450" t="str"/>
          <cell r="BL450" t="str"/>
        </row>
        <row r="451">
          <cell r="E451" t="str">
            <v>|0200226010|54.00|0.00|2.900|0.0006366IBC</v>
          </cell>
          <cell r="F451">
            <v>3.6539999999999999</v>
          </cell>
          <cell r="H451" t="str">
            <v>-</v>
          </cell>
          <cell r="J451" t="b">
            <v>1</v>
          </cell>
          <cell r="K451" t="b">
            <v>1</v>
          </cell>
          <cell r="L451">
            <v>6</v>
          </cell>
          <cell r="M451">
            <v>1</v>
          </cell>
          <cell r="O451" t="str">
            <v>C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 t="str">
            <v> </v>
          </cell>
          <cell r="BJ451">
            <v>0</v>
          </cell>
          <cell r="BK451" t="str"/>
          <cell r="BL451" t="str"/>
        </row>
        <row r="452">
          <cell r="E452" t="str">
            <v>|0200226010|54.00|0.00|3.200|0.0006241NBC</v>
          </cell>
          <cell r="F452">
            <v>4.0090000000000003</v>
          </cell>
          <cell r="H452" t="str">
            <v>-</v>
          </cell>
          <cell r="J452" t="b">
            <v>1</v>
          </cell>
          <cell r="K452" t="b">
            <v>1</v>
          </cell>
          <cell r="L452">
            <v>30</v>
          </cell>
          <cell r="M452">
            <v>1</v>
          </cell>
          <cell r="O452" t="str">
            <v>C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 t="str">
            <v> </v>
          </cell>
          <cell r="BJ452">
            <v>0</v>
          </cell>
          <cell r="BK452" t="str"/>
          <cell r="BL452" t="str"/>
        </row>
        <row r="453">
          <cell r="E453" t="str">
            <v>|0200226010|54.00|0.00|3.200|0.0006241NBC</v>
          </cell>
          <cell r="F453">
            <v>4.0090000000000003</v>
          </cell>
          <cell r="H453" t="str">
            <v>-</v>
          </cell>
          <cell r="J453" t="b">
            <v>1</v>
          </cell>
          <cell r="K453" t="b">
            <v>1</v>
          </cell>
          <cell r="L453">
            <v>55</v>
          </cell>
          <cell r="M453">
            <v>55</v>
          </cell>
          <cell r="O453" t="str">
            <v>P/E</v>
          </cell>
          <cell r="P453" t="str"/>
          <cell r="Q453" t="str"/>
          <cell r="R453" t="str"/>
          <cell r="S453" t="str"/>
          <cell r="T453" t="str"/>
          <cell r="U453" t="str"/>
          <cell r="V453" t="str"/>
          <cell r="W453" t="str"/>
          <cell r="X453" t="str"/>
          <cell r="Y453" t="str"/>
          <cell r="Z453" t="str"/>
          <cell r="AA453" t="str"/>
          <cell r="AB453" t="str"/>
          <cell r="AC453" t="str"/>
          <cell r="AD453" t="str"/>
          <cell r="AE453" t="str"/>
          <cell r="AF453" t="str"/>
          <cell r="AG453" t="str"/>
          <cell r="AH453" t="str"/>
          <cell r="AI453" t="str"/>
          <cell r="AJ453" t="str"/>
          <cell r="AK453" t="str"/>
          <cell r="AL453" t="str"/>
          <cell r="AM453" t="str"/>
          <cell r="AN453" t="str"/>
          <cell r="AO453" t="str"/>
          <cell r="AP453" t="str"/>
          <cell r="AQ453" t="str"/>
          <cell r="AR453" t="str"/>
          <cell r="AS453" t="str"/>
          <cell r="AT453" t="str"/>
          <cell r="AU453" t="str"/>
          <cell r="AV453" t="str"/>
          <cell r="AW453" t="str"/>
          <cell r="AX453" t="str"/>
          <cell r="AY453" t="str"/>
          <cell r="AZ453" t="str"/>
          <cell r="BA453" t="str"/>
          <cell r="BB453" t="str"/>
          <cell r="BC453" t="str"/>
          <cell r="BD453" t="str"/>
          <cell r="BE453" t="str"/>
          <cell r="BF453" t="str"/>
          <cell r="BG453" t="str"/>
          <cell r="BH453" t="str"/>
          <cell r="BI453" t="str">
            <v> </v>
          </cell>
          <cell r="BJ453">
            <v>0</v>
          </cell>
          <cell r="BK453" t="str"/>
          <cell r="BL453" t="str"/>
        </row>
        <row r="454">
          <cell r="E454" t="str">
            <v>|0200226010|54.00|20.00|2.000|0.0006285IBC</v>
          </cell>
          <cell r="F454">
            <v>2.0070000000000001</v>
          </cell>
          <cell r="H454" t="str">
            <v>-</v>
          </cell>
          <cell r="J454" t="b">
            <v>1</v>
          </cell>
          <cell r="K454" t="b">
            <v>1</v>
          </cell>
          <cell r="L454">
            <v>7298</v>
          </cell>
          <cell r="M454">
            <v>663</v>
          </cell>
          <cell r="O454" t="str">
            <v>C</v>
          </cell>
          <cell r="P454">
            <v>0</v>
          </cell>
          <cell r="Q454">
            <v>50.545454545454547</v>
          </cell>
          <cell r="R454">
            <v>0</v>
          </cell>
          <cell r="S454">
            <v>50.545454545454547</v>
          </cell>
          <cell r="T454">
            <v>50.545454545454547</v>
          </cell>
          <cell r="U454">
            <v>50.545454545454547</v>
          </cell>
          <cell r="V454">
            <v>50.545454545454547</v>
          </cell>
          <cell r="W454">
            <v>50.545454545454547</v>
          </cell>
          <cell r="X454">
            <v>0</v>
          </cell>
          <cell r="Y454">
            <v>0</v>
          </cell>
          <cell r="Z454">
            <v>50.545454545454547</v>
          </cell>
          <cell r="AA454">
            <v>50.545454545454547</v>
          </cell>
          <cell r="AB454">
            <v>50.545454545454547</v>
          </cell>
          <cell r="AC454">
            <v>50.545454545454547</v>
          </cell>
          <cell r="AD454">
            <v>63.636363636363633</v>
          </cell>
          <cell r="AE454">
            <v>50.545454545454547</v>
          </cell>
          <cell r="AF454">
            <v>0</v>
          </cell>
          <cell r="AG454">
            <v>63.636363636363633</v>
          </cell>
          <cell r="AH454">
            <v>63.636363636363633</v>
          </cell>
          <cell r="AI454">
            <v>63.636363636363633</v>
          </cell>
          <cell r="AJ454">
            <v>63.636363636363633</v>
          </cell>
          <cell r="AK454">
            <v>63.636363636363633</v>
          </cell>
          <cell r="AL454">
            <v>0</v>
          </cell>
          <cell r="AM454">
            <v>0</v>
          </cell>
          <cell r="AN454">
            <v>63.636363636363633</v>
          </cell>
          <cell r="AO454">
            <v>63.636363636363633</v>
          </cell>
          <cell r="AP454">
            <v>63.636363636363633</v>
          </cell>
          <cell r="AQ454">
            <v>63.636363636363633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1192.3636363636363</v>
          </cell>
          <cell r="AW454">
            <v>0</v>
          </cell>
          <cell r="AX454">
            <v>1207.8181818181818</v>
          </cell>
          <cell r="AY454">
            <v>693.63636363636363</v>
          </cell>
          <cell r="AZ454">
            <v>873.27272727272725</v>
          </cell>
          <cell r="BA454">
            <v>694.5454545454545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 t="str">
            <v> </v>
          </cell>
          <cell r="BJ454">
            <v>1886</v>
          </cell>
          <cell r="BK454" t="str"/>
          <cell r="BL454" t="str"/>
        </row>
        <row r="455">
          <cell r="E455" t="str">
            <v>|0200226010|54.00|20.00|2.000|0.0006285IBC</v>
          </cell>
          <cell r="F455">
            <v>2.0070000000000001</v>
          </cell>
          <cell r="H455" t="str">
            <v>-</v>
          </cell>
          <cell r="J455" t="b">
            <v>1</v>
          </cell>
          <cell r="K455" t="b">
            <v>1</v>
          </cell>
          <cell r="L455">
            <v>609</v>
          </cell>
          <cell r="M455">
            <v>609</v>
          </cell>
          <cell r="O455" t="str">
            <v>P/E</v>
          </cell>
          <cell r="P455" t="str"/>
          <cell r="Q455" t="str"/>
          <cell r="R455" t="str"/>
          <cell r="S455" t="str"/>
          <cell r="T455" t="str"/>
          <cell r="U455" t="str"/>
          <cell r="V455" t="str"/>
          <cell r="W455" t="str"/>
          <cell r="X455" t="str"/>
          <cell r="Y455" t="str"/>
          <cell r="Z455" t="str"/>
          <cell r="AA455" t="str"/>
          <cell r="AB455" t="str"/>
          <cell r="AC455" t="str"/>
          <cell r="AD455" t="str"/>
          <cell r="AE455" t="str"/>
          <cell r="AF455" t="str"/>
          <cell r="AG455" t="str"/>
          <cell r="AH455" t="str"/>
          <cell r="AI455" t="str"/>
          <cell r="AJ455" t="str"/>
          <cell r="AK455" t="str"/>
          <cell r="AL455" t="str"/>
          <cell r="AM455" t="str"/>
          <cell r="AN455" t="str"/>
          <cell r="AO455" t="str"/>
          <cell r="AP455" t="str"/>
          <cell r="AQ455" t="str"/>
          <cell r="AR455" t="str"/>
          <cell r="AS455" t="str"/>
          <cell r="AT455" t="str"/>
          <cell r="AU455" t="str"/>
          <cell r="AV455" t="str"/>
          <cell r="AW455" t="str"/>
          <cell r="AX455" t="str"/>
          <cell r="AY455" t="str"/>
          <cell r="AZ455" t="str"/>
          <cell r="BA455" t="str"/>
          <cell r="BB455" t="str"/>
          <cell r="BC455" t="str"/>
          <cell r="BD455" t="str"/>
          <cell r="BE455" t="str"/>
          <cell r="BF455" t="str"/>
          <cell r="BG455" t="str"/>
          <cell r="BH455" t="str"/>
          <cell r="BI455" t="str">
            <v> </v>
          </cell>
          <cell r="BJ455">
            <v>0</v>
          </cell>
          <cell r="BK455" t="str"/>
          <cell r="BL455" t="str"/>
        </row>
        <row r="456">
          <cell r="E456" t="str">
            <v>|0200226010|60.50|0.00|2.300|0.0006019IBC</v>
          </cell>
          <cell r="F456">
            <v>3.3010000000000002</v>
          </cell>
          <cell r="H456" t="str">
            <v>-</v>
          </cell>
          <cell r="J456" t="b">
            <v>1</v>
          </cell>
          <cell r="K456" t="b">
            <v>1</v>
          </cell>
          <cell r="L456">
            <v>110</v>
          </cell>
          <cell r="M456">
            <v>110</v>
          </cell>
          <cell r="O456" t="str">
            <v>P/E</v>
          </cell>
          <cell r="P456" t="str"/>
          <cell r="Q456" t="str"/>
          <cell r="R456" t="str"/>
          <cell r="S456" t="str"/>
          <cell r="T456" t="str"/>
          <cell r="U456" t="str"/>
          <cell r="V456" t="str"/>
          <cell r="W456" t="str"/>
          <cell r="X456" t="str"/>
          <cell r="Y456" t="str"/>
          <cell r="Z456" t="str"/>
          <cell r="AA456" t="str"/>
          <cell r="AB456" t="str"/>
          <cell r="AC456" t="str"/>
          <cell r="AD456" t="str"/>
          <cell r="AE456" t="str"/>
          <cell r="AF456" t="str"/>
          <cell r="AG456" t="str"/>
          <cell r="AH456" t="str"/>
          <cell r="AI456" t="str"/>
          <cell r="AJ456" t="str"/>
          <cell r="AK456" t="str"/>
          <cell r="AL456" t="str"/>
          <cell r="AM456" t="str"/>
          <cell r="AN456" t="str"/>
          <cell r="AO456" t="str"/>
          <cell r="AP456" t="str"/>
          <cell r="AQ456" t="str"/>
          <cell r="AR456" t="str"/>
          <cell r="AS456" t="str"/>
          <cell r="AT456" t="str"/>
          <cell r="AU456" t="str"/>
          <cell r="AV456" t="str"/>
          <cell r="AW456" t="str"/>
          <cell r="AX456" t="str"/>
          <cell r="AY456" t="str"/>
          <cell r="AZ456" t="str"/>
          <cell r="BA456" t="str"/>
          <cell r="BB456" t="str"/>
          <cell r="BC456" t="str"/>
          <cell r="BD456" t="str"/>
          <cell r="BE456" t="str"/>
          <cell r="BF456" t="str"/>
          <cell r="BG456" t="str"/>
          <cell r="BH456" t="str"/>
          <cell r="BI456" t="str">
            <v> </v>
          </cell>
          <cell r="BJ456">
            <v>0</v>
          </cell>
          <cell r="BK456" t="str"/>
          <cell r="BL456" t="str"/>
        </row>
        <row r="457">
          <cell r="E457" t="str">
            <v>|0200226010|60.50|0.00|2.300|0.0006019IBC</v>
          </cell>
          <cell r="F457">
            <v>3.3010000000000002</v>
          </cell>
          <cell r="H457" t="str">
            <v>-</v>
          </cell>
          <cell r="J457" t="b">
            <v>1</v>
          </cell>
          <cell r="K457" t="b">
            <v>1</v>
          </cell>
          <cell r="L457">
            <v>3</v>
          </cell>
          <cell r="M457">
            <v>0</v>
          </cell>
          <cell r="O457" t="str">
            <v>C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 t="str">
            <v> </v>
          </cell>
          <cell r="BJ457">
            <v>0</v>
          </cell>
          <cell r="BK457" t="str"/>
          <cell r="BL457" t="str"/>
        </row>
        <row r="458">
          <cell r="E458" t="str">
            <v>|0200226117|15.90|0.00|1.600|0.0005155NBC</v>
          </cell>
          <cell r="F458">
            <v>0.56399999999999995</v>
          </cell>
          <cell r="H458" t="str">
            <v>S</v>
          </cell>
          <cell r="J458" t="b">
            <v>1</v>
          </cell>
          <cell r="K458" t="b">
            <v>1</v>
          </cell>
          <cell r="L458">
            <v>150</v>
          </cell>
          <cell r="M458">
            <v>50</v>
          </cell>
          <cell r="O458" t="str">
            <v>C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126.66666666666667</v>
          </cell>
          <cell r="AZ458">
            <v>166.66666666666666</v>
          </cell>
          <cell r="BA458">
            <v>200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 t="str">
            <v> </v>
          </cell>
          <cell r="BJ458">
            <v>293.33333333333331</v>
          </cell>
          <cell r="BK458" t="str"/>
          <cell r="BL458" t="str"/>
        </row>
        <row r="459">
          <cell r="E459" t="str">
            <v>|0200226117|15.90|0.00|1.600|0.0005155NBC</v>
          </cell>
          <cell r="F459">
            <v>0.56399999999999995</v>
          </cell>
          <cell r="H459" t="str">
            <v>S</v>
          </cell>
          <cell r="J459" t="b">
            <v>1</v>
          </cell>
          <cell r="K459" t="b">
            <v>1</v>
          </cell>
          <cell r="L459">
            <v>1615</v>
          </cell>
          <cell r="M459">
            <v>90</v>
          </cell>
          <cell r="O459" t="str">
            <v>C</v>
          </cell>
          <cell r="P459">
            <v>0</v>
          </cell>
          <cell r="Q459">
            <v>17.777777777777779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17.777777777777779</v>
          </cell>
          <cell r="AW459">
            <v>0</v>
          </cell>
          <cell r="AX459">
            <v>35.555555555555557</v>
          </cell>
          <cell r="AY459">
            <v>72.611111111111114</v>
          </cell>
          <cell r="AZ459">
            <v>39.722222222222221</v>
          </cell>
          <cell r="BA459">
            <v>94.222222222222229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 t="str">
            <v> </v>
          </cell>
          <cell r="BJ459">
            <v>130.11111111111111</v>
          </cell>
          <cell r="BK459" t="str"/>
          <cell r="BL459" t="str"/>
        </row>
        <row r="460">
          <cell r="E460" t="str">
            <v>|0200226117|15.90|0.00|1.600|0.0005155NBC</v>
          </cell>
          <cell r="F460">
            <v>0.56399999999999995</v>
          </cell>
          <cell r="H460" t="str">
            <v>S</v>
          </cell>
          <cell r="J460" t="b">
            <v>1</v>
          </cell>
          <cell r="K460" t="b">
            <v>1</v>
          </cell>
          <cell r="L460">
            <v>471</v>
          </cell>
          <cell r="M460">
            <v>471</v>
          </cell>
          <cell r="O460" t="str">
            <v>P/E</v>
          </cell>
          <cell r="P460" t="str"/>
          <cell r="Q460" t="str"/>
          <cell r="R460" t="str"/>
          <cell r="S460" t="str"/>
          <cell r="T460" t="str"/>
          <cell r="U460" t="str"/>
          <cell r="V460" t="str"/>
          <cell r="W460" t="str"/>
          <cell r="X460" t="str"/>
          <cell r="Y460" t="str"/>
          <cell r="Z460" t="str"/>
          <cell r="AA460" t="str"/>
          <cell r="AB460" t="str"/>
          <cell r="AC460" t="str"/>
          <cell r="AD460" t="str"/>
          <cell r="AE460" t="str"/>
          <cell r="AF460" t="str"/>
          <cell r="AG460" t="str"/>
          <cell r="AH460" t="str"/>
          <cell r="AI460" t="str"/>
          <cell r="AJ460" t="str"/>
          <cell r="AK460" t="str"/>
          <cell r="AL460" t="str"/>
          <cell r="AM460" t="str"/>
          <cell r="AN460" t="str"/>
          <cell r="AO460" t="str"/>
          <cell r="AP460" t="str"/>
          <cell r="AQ460" t="str"/>
          <cell r="AR460" t="str"/>
          <cell r="AS460" t="str"/>
          <cell r="AT460" t="str"/>
          <cell r="AU460" t="str"/>
          <cell r="AV460" t="str"/>
          <cell r="AW460" t="str"/>
          <cell r="AX460" t="str"/>
          <cell r="AY460" t="str"/>
          <cell r="AZ460" t="str"/>
          <cell r="BA460" t="str"/>
          <cell r="BB460" t="str"/>
          <cell r="BC460" t="str"/>
          <cell r="BD460" t="str"/>
          <cell r="BE460" t="str"/>
          <cell r="BF460" t="str"/>
          <cell r="BG460" t="str"/>
          <cell r="BH460" t="str"/>
          <cell r="BI460" t="str">
            <v> </v>
          </cell>
          <cell r="BJ460">
            <v>0</v>
          </cell>
          <cell r="BK460" t="str"/>
          <cell r="BL460" t="str"/>
        </row>
        <row r="461">
          <cell r="E461" t="str">
            <v>|0200226117|19.10|0.00|1.600|0.0005751NBC</v>
          </cell>
          <cell r="F461">
            <v>0.69</v>
          </cell>
          <cell r="H461" t="str">
            <v>S</v>
          </cell>
          <cell r="J461" t="b">
            <v>1</v>
          </cell>
          <cell r="K461" t="b">
            <v>1</v>
          </cell>
          <cell r="L461">
            <v>7821</v>
          </cell>
          <cell r="M461">
            <v>223</v>
          </cell>
          <cell r="O461" t="str">
            <v>C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170.6</v>
          </cell>
          <cell r="AY461">
            <v>375.2</v>
          </cell>
          <cell r="AZ461">
            <v>354.91428571428571</v>
          </cell>
          <cell r="BA461">
            <v>480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 t="str">
            <v> </v>
          </cell>
          <cell r="BJ461">
            <v>730.11428571428564</v>
          </cell>
          <cell r="BK461" t="str"/>
          <cell r="BL461" t="str"/>
        </row>
        <row r="462">
          <cell r="E462" t="str">
            <v>|0200226117|19.10|0.00|1.600|0.0005751NBC</v>
          </cell>
          <cell r="F462">
            <v>0.69</v>
          </cell>
          <cell r="H462" t="str">
            <v>S</v>
          </cell>
          <cell r="J462" t="b">
            <v>1</v>
          </cell>
          <cell r="K462" t="b">
            <v>1</v>
          </cell>
          <cell r="L462">
            <v>900</v>
          </cell>
          <cell r="M462">
            <v>47</v>
          </cell>
          <cell r="O462" t="str">
            <v>C</v>
          </cell>
          <cell r="P462">
            <v>0</v>
          </cell>
          <cell r="Q462">
            <v>16.842105263157894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16.842105263157894</v>
          </cell>
          <cell r="AW462">
            <v>0</v>
          </cell>
          <cell r="AX462">
            <v>33.684210526315788</v>
          </cell>
          <cell r="AY462">
            <v>68.78947368421052</v>
          </cell>
          <cell r="AZ462">
            <v>37.631578947368418</v>
          </cell>
          <cell r="BA462">
            <v>89.263157894736835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 t="str">
            <v> </v>
          </cell>
          <cell r="BJ462">
            <v>123.26315789473682</v>
          </cell>
          <cell r="BK462" t="str"/>
          <cell r="BL462" t="str"/>
        </row>
        <row r="463">
          <cell r="E463" t="str">
            <v>|0200226117|19.10|0.00|1.600|0.0005751NBC</v>
          </cell>
          <cell r="F463">
            <v>0.69</v>
          </cell>
          <cell r="H463" t="str">
            <v>S</v>
          </cell>
          <cell r="J463" t="b">
            <v>1</v>
          </cell>
          <cell r="K463" t="b">
            <v>1</v>
          </cell>
          <cell r="L463">
            <v>270</v>
          </cell>
          <cell r="M463">
            <v>270</v>
          </cell>
          <cell r="O463" t="str">
            <v>P/E</v>
          </cell>
          <cell r="P463" t="str"/>
          <cell r="Q463" t="str"/>
          <cell r="R463" t="str"/>
          <cell r="S463" t="str"/>
          <cell r="T463" t="str"/>
          <cell r="U463" t="str"/>
          <cell r="V463" t="str"/>
          <cell r="W463" t="str"/>
          <cell r="X463" t="str"/>
          <cell r="Y463" t="str"/>
          <cell r="Z463" t="str"/>
          <cell r="AA463" t="str"/>
          <cell r="AB463" t="str"/>
          <cell r="AC463" t="str"/>
          <cell r="AD463" t="str"/>
          <cell r="AE463" t="str"/>
          <cell r="AF463" t="str"/>
          <cell r="AG463" t="str"/>
          <cell r="AH463" t="str"/>
          <cell r="AI463" t="str"/>
          <cell r="AJ463" t="str"/>
          <cell r="AK463" t="str"/>
          <cell r="AL463" t="str"/>
          <cell r="AM463" t="str"/>
          <cell r="AN463" t="str"/>
          <cell r="AO463" t="str"/>
          <cell r="AP463" t="str"/>
          <cell r="AQ463" t="str"/>
          <cell r="AR463" t="str"/>
          <cell r="AS463" t="str"/>
          <cell r="AT463" t="str"/>
          <cell r="AU463" t="str"/>
          <cell r="AV463" t="str"/>
          <cell r="AW463" t="str"/>
          <cell r="AX463" t="str"/>
          <cell r="AY463" t="str"/>
          <cell r="AZ463" t="str"/>
          <cell r="BA463" t="str"/>
          <cell r="BB463" t="str"/>
          <cell r="BC463" t="str"/>
          <cell r="BD463" t="str"/>
          <cell r="BE463" t="str"/>
          <cell r="BF463" t="str"/>
          <cell r="BG463" t="str"/>
          <cell r="BH463" t="str"/>
          <cell r="BI463" t="str">
            <v> </v>
          </cell>
          <cell r="BJ463">
            <v>0</v>
          </cell>
          <cell r="BK463" t="str"/>
          <cell r="BL463" t="str"/>
        </row>
        <row r="464">
          <cell r="E464" t="str">
            <v>|0200226117|19.10|0.00|2.000|0.0005179NBC</v>
          </cell>
          <cell r="F464">
            <v>0.84299999999999997</v>
          </cell>
          <cell r="H464" t="str">
            <v>S</v>
          </cell>
          <cell r="J464" t="b">
            <v>1</v>
          </cell>
          <cell r="K464" t="b">
            <v>1</v>
          </cell>
          <cell r="L464">
            <v>197</v>
          </cell>
          <cell r="M464">
            <v>49</v>
          </cell>
          <cell r="O464" t="str">
            <v>C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507.5</v>
          </cell>
          <cell r="AZ464">
            <v>380</v>
          </cell>
          <cell r="BA464">
            <v>450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 t="str">
            <v> </v>
          </cell>
          <cell r="BJ464">
            <v>887.5</v>
          </cell>
          <cell r="BK464" t="str"/>
          <cell r="BL464" t="str"/>
        </row>
        <row r="465">
          <cell r="E465" t="str">
            <v>|0200226117|19.10|0.00|2.000|0.0005771NBC</v>
          </cell>
          <cell r="F465">
            <v>0.84299999999999997</v>
          </cell>
          <cell r="H465" t="str">
            <v>S</v>
          </cell>
          <cell r="J465" t="b">
            <v>1</v>
          </cell>
          <cell r="K465" t="b">
            <v>1</v>
          </cell>
          <cell r="L465">
            <v>24</v>
          </cell>
          <cell r="M465">
            <v>1</v>
          </cell>
          <cell r="O465" t="str">
            <v>C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58.18181818181818</v>
          </cell>
          <cell r="AZ465">
            <v>86.227272727272734</v>
          </cell>
          <cell r="BA465">
            <v>72.727272727272734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 t="str">
            <v> </v>
          </cell>
          <cell r="BJ465">
            <v>144.40909090909091</v>
          </cell>
          <cell r="BK465" t="str"/>
          <cell r="BL465" t="str"/>
        </row>
        <row r="466">
          <cell r="E466" t="str">
            <v>|0200226117|19.10|0.00|2.000|0.0005179NBC</v>
          </cell>
          <cell r="F466">
            <v>0.84299999999999997</v>
          </cell>
          <cell r="H466" t="str">
            <v>S</v>
          </cell>
          <cell r="J466" t="b">
            <v>1</v>
          </cell>
          <cell r="K466" t="b">
            <v>1</v>
          </cell>
          <cell r="L466">
            <v>343</v>
          </cell>
          <cell r="M466">
            <v>29</v>
          </cell>
          <cell r="O466" t="str">
            <v>C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304.75</v>
          </cell>
          <cell r="AZ466">
            <v>0</v>
          </cell>
          <cell r="BA466">
            <v>150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 t="str">
            <v> </v>
          </cell>
          <cell r="BJ466">
            <v>304.75</v>
          </cell>
          <cell r="BK466" t="str"/>
          <cell r="BL466" t="str"/>
        </row>
        <row r="467">
          <cell r="E467" t="str">
            <v>|0200226117|19.10|0.00|2.000|0.0005179NBC</v>
          </cell>
          <cell r="F467">
            <v>0.84299999999999997</v>
          </cell>
          <cell r="H467" t="str">
            <v>S</v>
          </cell>
          <cell r="J467" t="b">
            <v>1</v>
          </cell>
          <cell r="K467" t="b">
            <v>1</v>
          </cell>
          <cell r="L467">
            <v>2836</v>
          </cell>
          <cell r="M467">
            <v>2836</v>
          </cell>
          <cell r="O467" t="str">
            <v>P/E</v>
          </cell>
          <cell r="P467" t="str"/>
          <cell r="Q467" t="str"/>
          <cell r="R467" t="str"/>
          <cell r="S467" t="str"/>
          <cell r="T467" t="str"/>
          <cell r="U467" t="str"/>
          <cell r="V467" t="str"/>
          <cell r="W467" t="str"/>
          <cell r="X467" t="str"/>
          <cell r="Y467" t="str"/>
          <cell r="Z467" t="str"/>
          <cell r="AA467" t="str"/>
          <cell r="AB467" t="str"/>
          <cell r="AC467" t="str"/>
          <cell r="AD467" t="str"/>
          <cell r="AE467" t="str"/>
          <cell r="AF467" t="str"/>
          <cell r="AG467" t="str"/>
          <cell r="AH467" t="str"/>
          <cell r="AI467" t="str"/>
          <cell r="AJ467" t="str"/>
          <cell r="AK467" t="str"/>
          <cell r="AL467" t="str"/>
          <cell r="AM467" t="str"/>
          <cell r="AN467" t="str"/>
          <cell r="AO467" t="str"/>
          <cell r="AP467" t="str"/>
          <cell r="AQ467" t="str"/>
          <cell r="AR467" t="str"/>
          <cell r="AS467" t="str"/>
          <cell r="AT467" t="str"/>
          <cell r="AU467" t="str"/>
          <cell r="AV467" t="str"/>
          <cell r="AW467" t="str"/>
          <cell r="AX467" t="str"/>
          <cell r="AY467" t="str"/>
          <cell r="AZ467" t="str"/>
          <cell r="BA467" t="str"/>
          <cell r="BB467" t="str"/>
          <cell r="BC467" t="str"/>
          <cell r="BD467" t="str"/>
          <cell r="BE467" t="str"/>
          <cell r="BF467" t="str"/>
          <cell r="BG467" t="str"/>
          <cell r="BH467" t="str"/>
          <cell r="BI467" t="str">
            <v> </v>
          </cell>
          <cell r="BJ467">
            <v>0</v>
          </cell>
          <cell r="BK467" t="str"/>
          <cell r="BL467" t="str"/>
        </row>
        <row r="468">
          <cell r="E468" t="str">
            <v>|0200226117|19.10|0.00|2.000|0.0005771NBC</v>
          </cell>
          <cell r="F468">
            <v>0.84299999999999997</v>
          </cell>
          <cell r="H468" t="str">
            <v>S</v>
          </cell>
          <cell r="J468" t="b">
            <v>1</v>
          </cell>
          <cell r="K468" t="b">
            <v>1</v>
          </cell>
          <cell r="L468">
            <v>207</v>
          </cell>
          <cell r="M468">
            <v>21</v>
          </cell>
          <cell r="O468" t="str">
            <v>C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18</v>
          </cell>
          <cell r="AY468">
            <v>18</v>
          </cell>
          <cell r="AZ468">
            <v>18</v>
          </cell>
          <cell r="BA468">
            <v>18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 t="str">
            <v> </v>
          </cell>
          <cell r="BJ468">
            <v>36</v>
          </cell>
          <cell r="BK468" t="str"/>
          <cell r="BL468" t="str"/>
        </row>
        <row r="469">
          <cell r="E469" t="str">
            <v>|0200226117|19.10|0.00|2.000|0.0005771NBC</v>
          </cell>
          <cell r="F469">
            <v>0.84299999999999997</v>
          </cell>
          <cell r="H469" t="str">
            <v>S</v>
          </cell>
          <cell r="J469" t="b">
            <v>1</v>
          </cell>
          <cell r="K469" t="b">
            <v>1</v>
          </cell>
          <cell r="L469">
            <v>304</v>
          </cell>
          <cell r="M469">
            <v>304</v>
          </cell>
          <cell r="O469" t="str">
            <v>P/E</v>
          </cell>
          <cell r="P469" t="str"/>
          <cell r="Q469" t="str"/>
          <cell r="R469" t="str"/>
          <cell r="S469" t="str"/>
          <cell r="T469" t="str"/>
          <cell r="U469" t="str"/>
          <cell r="V469" t="str"/>
          <cell r="W469" t="str"/>
          <cell r="X469" t="str"/>
          <cell r="Y469" t="str"/>
          <cell r="Z469" t="str"/>
          <cell r="AA469" t="str"/>
          <cell r="AB469" t="str"/>
          <cell r="AC469" t="str"/>
          <cell r="AD469" t="str"/>
          <cell r="AE469" t="str"/>
          <cell r="AF469" t="str"/>
          <cell r="AG469" t="str"/>
          <cell r="AH469" t="str"/>
          <cell r="AI469" t="str"/>
          <cell r="AJ469" t="str"/>
          <cell r="AK469" t="str"/>
          <cell r="AL469" t="str"/>
          <cell r="AM469" t="str"/>
          <cell r="AN469" t="str"/>
          <cell r="AO469" t="str"/>
          <cell r="AP469" t="str"/>
          <cell r="AQ469" t="str"/>
          <cell r="AR469" t="str"/>
          <cell r="AS469" t="str"/>
          <cell r="AT469" t="str"/>
          <cell r="AU469" t="str"/>
          <cell r="AV469" t="str"/>
          <cell r="AW469" t="str"/>
          <cell r="AX469" t="str"/>
          <cell r="AY469" t="str"/>
          <cell r="AZ469" t="str"/>
          <cell r="BA469" t="str"/>
          <cell r="BB469" t="str"/>
          <cell r="BC469" t="str"/>
          <cell r="BD469" t="str"/>
          <cell r="BE469" t="str"/>
          <cell r="BF469" t="str"/>
          <cell r="BG469" t="str"/>
          <cell r="BH469" t="str"/>
          <cell r="BI469" t="str">
            <v> </v>
          </cell>
          <cell r="BJ469">
            <v>0</v>
          </cell>
          <cell r="BK469" t="str"/>
          <cell r="BL469" t="str"/>
        </row>
        <row r="470">
          <cell r="E470" t="str">
            <v>|0200226117|19.10|0.00|2.000|0.0005179NBC</v>
          </cell>
          <cell r="F470">
            <v>0.84299999999999997</v>
          </cell>
          <cell r="H470" t="str">
            <v>S</v>
          </cell>
          <cell r="J470" t="b">
            <v>1</v>
          </cell>
          <cell r="K470" t="b">
            <v>1</v>
          </cell>
          <cell r="L470">
            <v>319</v>
          </cell>
          <cell r="M470">
            <v>46</v>
          </cell>
          <cell r="O470" t="str">
            <v>C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523.42857142857144</v>
          </cell>
          <cell r="AZ470">
            <v>0</v>
          </cell>
          <cell r="BA470">
            <v>257.14285714285717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 t="str">
            <v> </v>
          </cell>
          <cell r="BJ470">
            <v>523.42857142857144</v>
          </cell>
          <cell r="BK470" t="str"/>
          <cell r="BL470" t="str"/>
        </row>
        <row r="471">
          <cell r="E471" t="str">
            <v>|0200226117|22.20|0.00|2.300|0.0005704NBC</v>
          </cell>
          <cell r="F471">
            <v>1.129</v>
          </cell>
          <cell r="H471" t="str">
            <v>S</v>
          </cell>
          <cell r="J471" t="b">
            <v>1</v>
          </cell>
          <cell r="K471" t="b">
            <v>1</v>
          </cell>
          <cell r="L471">
            <v>209</v>
          </cell>
          <cell r="M471">
            <v>12</v>
          </cell>
          <cell r="O471" t="str">
            <v>C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40</v>
          </cell>
          <cell r="AZ471">
            <v>168.88235294117646</v>
          </cell>
          <cell r="BA471">
            <v>105.88235294117646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 t="str">
            <v> </v>
          </cell>
          <cell r="BJ471">
            <v>208.88235294117646</v>
          </cell>
          <cell r="BK471" t="str"/>
          <cell r="BL471" t="str"/>
        </row>
        <row r="472">
          <cell r="E472" t="str">
            <v>|0200226117|22.20|0.00|2.300|0.0005893NBC</v>
          </cell>
          <cell r="F472">
            <v>1.129</v>
          </cell>
          <cell r="H472" t="str">
            <v>S</v>
          </cell>
          <cell r="J472" t="b">
            <v>1</v>
          </cell>
          <cell r="K472" t="b">
            <v>1</v>
          </cell>
          <cell r="L472">
            <v>46</v>
          </cell>
          <cell r="M472">
            <v>4</v>
          </cell>
          <cell r="O472" t="str">
            <v>C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56.666666666666664</v>
          </cell>
          <cell r="AZ472">
            <v>239.5</v>
          </cell>
          <cell r="BA472">
            <v>150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 t="str">
            <v> </v>
          </cell>
          <cell r="BJ472">
            <v>296.16666666666669</v>
          </cell>
          <cell r="BK472" t="str"/>
          <cell r="BL472" t="str"/>
        </row>
        <row r="473">
          <cell r="E473" t="str">
            <v>|0200226117|22.20|0.00|2.300|0.0005704NBC</v>
          </cell>
          <cell r="F473">
            <v>1.129</v>
          </cell>
          <cell r="H473" t="str">
            <v>S</v>
          </cell>
          <cell r="J473" t="b">
            <v>1</v>
          </cell>
          <cell r="K473" t="b">
            <v>1</v>
          </cell>
          <cell r="L473">
            <v>180</v>
          </cell>
          <cell r="M473">
            <v>180</v>
          </cell>
          <cell r="O473" t="str">
            <v>P/E</v>
          </cell>
          <cell r="P473" t="str"/>
          <cell r="Q473" t="str"/>
          <cell r="R473" t="str"/>
          <cell r="S473" t="str"/>
          <cell r="T473" t="str"/>
          <cell r="U473" t="str"/>
          <cell r="V473" t="str"/>
          <cell r="W473" t="str"/>
          <cell r="X473" t="str"/>
          <cell r="Y473" t="str"/>
          <cell r="Z473" t="str"/>
          <cell r="AA473" t="str"/>
          <cell r="AB473" t="str"/>
          <cell r="AC473" t="str"/>
          <cell r="AD473" t="str"/>
          <cell r="AE473" t="str"/>
          <cell r="AF473" t="str"/>
          <cell r="AG473" t="str"/>
          <cell r="AH473" t="str"/>
          <cell r="AI473" t="str"/>
          <cell r="AJ473" t="str"/>
          <cell r="AK473" t="str"/>
          <cell r="AL473" t="str"/>
          <cell r="AM473" t="str"/>
          <cell r="AN473" t="str"/>
          <cell r="AO473" t="str"/>
          <cell r="AP473" t="str"/>
          <cell r="AQ473" t="str"/>
          <cell r="AR473" t="str"/>
          <cell r="AS473" t="str"/>
          <cell r="AT473" t="str"/>
          <cell r="AU473" t="str"/>
          <cell r="AV473" t="str"/>
          <cell r="AW473" t="str"/>
          <cell r="AX473" t="str"/>
          <cell r="AY473" t="str"/>
          <cell r="AZ473" t="str"/>
          <cell r="BA473" t="str"/>
          <cell r="BB473" t="str"/>
          <cell r="BC473" t="str"/>
          <cell r="BD473" t="str"/>
          <cell r="BE473" t="str"/>
          <cell r="BF473" t="str"/>
          <cell r="BG473" t="str"/>
          <cell r="BH473" t="str"/>
          <cell r="BI473" t="str">
            <v> </v>
          </cell>
          <cell r="BJ473">
            <v>0</v>
          </cell>
          <cell r="BK473" t="str"/>
          <cell r="BL473" t="str"/>
        </row>
        <row r="474">
          <cell r="E474" t="str">
            <v>|0200226117|22.20|0.00|2.300|0.0005893NBC</v>
          </cell>
          <cell r="F474">
            <v>1.129</v>
          </cell>
          <cell r="H474" t="str">
            <v>S</v>
          </cell>
          <cell r="J474" t="b">
            <v>1</v>
          </cell>
          <cell r="K474" t="b">
            <v>1</v>
          </cell>
          <cell r="L474">
            <v>266</v>
          </cell>
          <cell r="M474">
            <v>266</v>
          </cell>
          <cell r="O474" t="str">
            <v>P/E</v>
          </cell>
          <cell r="P474" t="str"/>
          <cell r="Q474" t="str"/>
          <cell r="R474" t="str"/>
          <cell r="S474" t="str"/>
          <cell r="T474" t="str"/>
          <cell r="U474" t="str"/>
          <cell r="V474" t="str"/>
          <cell r="W474" t="str"/>
          <cell r="X474" t="str"/>
          <cell r="Y474" t="str"/>
          <cell r="Z474" t="str"/>
          <cell r="AA474" t="str"/>
          <cell r="AB474" t="str"/>
          <cell r="AC474" t="str"/>
          <cell r="AD474" t="str"/>
          <cell r="AE474" t="str"/>
          <cell r="AF474" t="str"/>
          <cell r="AG474" t="str"/>
          <cell r="AH474" t="str"/>
          <cell r="AI474" t="str"/>
          <cell r="AJ474" t="str"/>
          <cell r="AK474" t="str"/>
          <cell r="AL474" t="str"/>
          <cell r="AM474" t="str"/>
          <cell r="AN474" t="str"/>
          <cell r="AO474" t="str"/>
          <cell r="AP474" t="str"/>
          <cell r="AQ474" t="str"/>
          <cell r="AR474" t="str"/>
          <cell r="AS474" t="str"/>
          <cell r="AT474" t="str"/>
          <cell r="AU474" t="str"/>
          <cell r="AV474" t="str"/>
          <cell r="AW474" t="str"/>
          <cell r="AX474" t="str"/>
          <cell r="AY474" t="str"/>
          <cell r="AZ474" t="str"/>
          <cell r="BA474" t="str"/>
          <cell r="BB474" t="str"/>
          <cell r="BC474" t="str"/>
          <cell r="BD474" t="str"/>
          <cell r="BE474" t="str"/>
          <cell r="BF474" t="str"/>
          <cell r="BG474" t="str"/>
          <cell r="BH474" t="str"/>
          <cell r="BI474" t="str">
            <v> </v>
          </cell>
          <cell r="BJ474">
            <v>0</v>
          </cell>
          <cell r="BK474" t="str"/>
          <cell r="BL474" t="str"/>
        </row>
        <row r="475">
          <cell r="E475" t="str">
            <v>|0200226117|22.20|0.00|2.300|0.0005974NBC</v>
          </cell>
          <cell r="F475">
            <v>1.129</v>
          </cell>
          <cell r="H475" t="str">
            <v>S</v>
          </cell>
          <cell r="J475" t="b">
            <v>1</v>
          </cell>
          <cell r="K475" t="b">
            <v>1</v>
          </cell>
          <cell r="L475">
            <v>0</v>
          </cell>
          <cell r="M475">
            <v>0</v>
          </cell>
          <cell r="O475" t="str">
            <v>P/E</v>
          </cell>
          <cell r="P475" t="str"/>
          <cell r="Q475" t="str"/>
          <cell r="R475" t="str"/>
          <cell r="S475" t="str"/>
          <cell r="T475" t="str"/>
          <cell r="U475" t="str"/>
          <cell r="V475" t="str"/>
          <cell r="W475" t="str"/>
          <cell r="X475" t="str"/>
          <cell r="Y475" t="str"/>
          <cell r="Z475" t="str"/>
          <cell r="AA475" t="str"/>
          <cell r="AB475" t="str"/>
          <cell r="AC475" t="str"/>
          <cell r="AD475" t="str"/>
          <cell r="AE475" t="str"/>
          <cell r="AF475" t="str"/>
          <cell r="AG475" t="str"/>
          <cell r="AH475" t="str"/>
          <cell r="AI475" t="str"/>
          <cell r="AJ475" t="str"/>
          <cell r="AK475" t="str"/>
          <cell r="AL475" t="str"/>
          <cell r="AM475" t="str"/>
          <cell r="AN475" t="str"/>
          <cell r="AO475" t="str"/>
          <cell r="AP475" t="str"/>
          <cell r="AQ475" t="str"/>
          <cell r="AR475" t="str"/>
          <cell r="AS475" t="str"/>
          <cell r="AT475" t="str"/>
          <cell r="AU475" t="str"/>
          <cell r="AV475" t="str"/>
          <cell r="AW475" t="str"/>
          <cell r="AX475" t="str"/>
          <cell r="AY475" t="str"/>
          <cell r="AZ475" t="str"/>
          <cell r="BA475" t="str"/>
          <cell r="BB475" t="str"/>
          <cell r="BC475" t="str"/>
          <cell r="BD475" t="str"/>
          <cell r="BE475" t="str"/>
          <cell r="BF475" t="str"/>
          <cell r="BG475" t="str"/>
          <cell r="BH475" t="str"/>
          <cell r="BI475" t="str">
            <v> </v>
          </cell>
          <cell r="BJ475">
            <v>0</v>
          </cell>
          <cell r="BK475" t="str"/>
          <cell r="BL475" t="str"/>
        </row>
        <row r="476">
          <cell r="E476" t="str">
            <v>|0200226117|22.20|0.00|2.300|0.0006184NBC</v>
          </cell>
          <cell r="F476">
            <v>1.129</v>
          </cell>
          <cell r="H476" t="str">
            <v>S</v>
          </cell>
          <cell r="J476" t="b">
            <v>1</v>
          </cell>
          <cell r="K476" t="b">
            <v>1</v>
          </cell>
          <cell r="L476">
            <v>0</v>
          </cell>
          <cell r="M476">
            <v>0</v>
          </cell>
          <cell r="O476" t="str">
            <v>P/E</v>
          </cell>
          <cell r="P476" t="str"/>
          <cell r="Q476" t="str"/>
          <cell r="R476" t="str"/>
          <cell r="S476" t="str"/>
          <cell r="T476" t="str"/>
          <cell r="U476" t="str"/>
          <cell r="V476" t="str"/>
          <cell r="W476" t="str"/>
          <cell r="X476" t="str"/>
          <cell r="Y476" t="str"/>
          <cell r="Z476" t="str"/>
          <cell r="AA476" t="str"/>
          <cell r="AB476" t="str"/>
          <cell r="AC476" t="str"/>
          <cell r="AD476" t="str"/>
          <cell r="AE476" t="str"/>
          <cell r="AF476" t="str"/>
          <cell r="AG476" t="str"/>
          <cell r="AH476" t="str"/>
          <cell r="AI476" t="str"/>
          <cell r="AJ476" t="str"/>
          <cell r="AK476" t="str"/>
          <cell r="AL476" t="str"/>
          <cell r="AM476" t="str"/>
          <cell r="AN476" t="str"/>
          <cell r="AO476" t="str"/>
          <cell r="AP476" t="str"/>
          <cell r="AQ476" t="str"/>
          <cell r="AR476" t="str"/>
          <cell r="AS476" t="str"/>
          <cell r="AT476" t="str"/>
          <cell r="AU476" t="str"/>
          <cell r="AV476" t="str"/>
          <cell r="AW476" t="str"/>
          <cell r="AX476" t="str"/>
          <cell r="AY476" t="str"/>
          <cell r="AZ476" t="str"/>
          <cell r="BA476" t="str"/>
          <cell r="BB476" t="str"/>
          <cell r="BC476" t="str"/>
          <cell r="BD476" t="str"/>
          <cell r="BE476" t="str"/>
          <cell r="BF476" t="str"/>
          <cell r="BG476" t="str"/>
          <cell r="BH476" t="str"/>
          <cell r="BI476" t="str">
            <v> </v>
          </cell>
          <cell r="BJ476">
            <v>0</v>
          </cell>
          <cell r="BK476" t="str"/>
          <cell r="BL476" t="str"/>
        </row>
        <row r="477">
          <cell r="E477" t="str">
            <v>|0200226117|22.20|0.00|2.300|0.0005974NBC</v>
          </cell>
          <cell r="F477">
            <v>1.129</v>
          </cell>
          <cell r="H477" t="str">
            <v>S</v>
          </cell>
          <cell r="J477" t="b">
            <v>1</v>
          </cell>
          <cell r="K477" t="b">
            <v>1</v>
          </cell>
          <cell r="L477">
            <v>401</v>
          </cell>
          <cell r="M477">
            <v>57</v>
          </cell>
          <cell r="O477" t="str">
            <v>C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37.142857142857146</v>
          </cell>
          <cell r="AY477">
            <v>70.428571428571431</v>
          </cell>
          <cell r="AZ477">
            <v>0</v>
          </cell>
          <cell r="BA477">
            <v>35.714285714285715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 t="str">
            <v> </v>
          </cell>
          <cell r="BJ477">
            <v>70.428571428571431</v>
          </cell>
          <cell r="BK477" t="str"/>
          <cell r="BL477" t="str"/>
        </row>
        <row r="478">
          <cell r="E478" t="str">
            <v>|0200226117|22.20|0.00|2.300|0.0006184NBC</v>
          </cell>
          <cell r="F478">
            <v>1.129</v>
          </cell>
          <cell r="H478" t="str">
            <v>S</v>
          </cell>
          <cell r="J478" t="b">
            <v>1</v>
          </cell>
          <cell r="K478" t="b">
            <v>1</v>
          </cell>
          <cell r="L478">
            <v>382</v>
          </cell>
          <cell r="M478">
            <v>55</v>
          </cell>
          <cell r="O478" t="str">
            <v>C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45.428571428571431</v>
          </cell>
          <cell r="AY478">
            <v>74.285714285714292</v>
          </cell>
          <cell r="AZ478">
            <v>0</v>
          </cell>
          <cell r="BA478">
            <v>32.857142857142854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 t="str">
            <v> </v>
          </cell>
          <cell r="BJ478">
            <v>74.285714285714292</v>
          </cell>
          <cell r="BK478" t="str"/>
          <cell r="BL478" t="str"/>
        </row>
        <row r="479">
          <cell r="E479" t="str">
            <v>|0200226117|25.40|0.00|1.600|0.0005775NBC</v>
          </cell>
          <cell r="F479">
            <v>0.93899999999999995</v>
          </cell>
          <cell r="H479" t="str">
            <v>S</v>
          </cell>
          <cell r="J479" t="b">
            <v>1</v>
          </cell>
          <cell r="K479" t="b">
            <v>1</v>
          </cell>
          <cell r="L479">
            <v>1746</v>
          </cell>
          <cell r="M479">
            <v>109</v>
          </cell>
          <cell r="O479" t="str">
            <v>C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40</v>
          </cell>
          <cell r="AY479">
            <v>85.9375</v>
          </cell>
          <cell r="AZ479">
            <v>44.6875</v>
          </cell>
          <cell r="BA479">
            <v>106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 t="str">
            <v> </v>
          </cell>
          <cell r="BJ479">
            <v>130.625</v>
          </cell>
          <cell r="BK479" t="str"/>
          <cell r="BL479" t="str"/>
        </row>
        <row r="480">
          <cell r="E480" t="str">
            <v>|0200226117|25.40|0.00|1.600|0.0005775NBC</v>
          </cell>
          <cell r="F480">
            <v>0.93899999999999995</v>
          </cell>
          <cell r="H480" t="str">
            <v>S</v>
          </cell>
          <cell r="J480" t="b">
            <v>1</v>
          </cell>
          <cell r="K480" t="b">
            <v>1</v>
          </cell>
          <cell r="L480">
            <v>0</v>
          </cell>
          <cell r="M480">
            <v>0</v>
          </cell>
          <cell r="O480" t="str">
            <v>P/E</v>
          </cell>
          <cell r="P480" t="str"/>
          <cell r="Q480" t="str"/>
          <cell r="R480" t="str"/>
          <cell r="S480" t="str"/>
          <cell r="T480" t="str"/>
          <cell r="U480" t="str"/>
          <cell r="V480" t="str"/>
          <cell r="W480" t="str"/>
          <cell r="X480" t="str"/>
          <cell r="Y480" t="str"/>
          <cell r="Z480" t="str"/>
          <cell r="AA480" t="str"/>
          <cell r="AB480" t="str"/>
          <cell r="AC480" t="str"/>
          <cell r="AD480" t="str"/>
          <cell r="AE480" t="str"/>
          <cell r="AF480" t="str"/>
          <cell r="AG480" t="str"/>
          <cell r="AH480" t="str"/>
          <cell r="AI480" t="str"/>
          <cell r="AJ480" t="str"/>
          <cell r="AK480" t="str"/>
          <cell r="AL480" t="str"/>
          <cell r="AM480" t="str"/>
          <cell r="AN480" t="str"/>
          <cell r="AO480" t="str"/>
          <cell r="AP480" t="str"/>
          <cell r="AQ480" t="str"/>
          <cell r="AR480" t="str"/>
          <cell r="AS480" t="str"/>
          <cell r="AT480" t="str"/>
          <cell r="AU480" t="str"/>
          <cell r="AV480" t="str"/>
          <cell r="AW480" t="str"/>
          <cell r="AX480" t="str"/>
          <cell r="AY480" t="str"/>
          <cell r="AZ480" t="str"/>
          <cell r="BA480" t="str"/>
          <cell r="BB480" t="str"/>
          <cell r="BC480" t="str"/>
          <cell r="BD480" t="str"/>
          <cell r="BE480" t="str"/>
          <cell r="BF480" t="str"/>
          <cell r="BG480" t="str"/>
          <cell r="BH480" t="str"/>
          <cell r="BI480" t="str">
            <v> </v>
          </cell>
          <cell r="BJ480">
            <v>0</v>
          </cell>
          <cell r="BK480" t="str"/>
          <cell r="BL480" t="str"/>
        </row>
        <row r="481">
          <cell r="E481" t="str">
            <v>|0200226117|25.40|0.00|1.600|0.0005822NBC</v>
          </cell>
          <cell r="F481">
            <v>0.93899999999999995</v>
          </cell>
          <cell r="H481" t="str">
            <v>S</v>
          </cell>
          <cell r="J481" t="b">
            <v>1</v>
          </cell>
          <cell r="K481" t="b">
            <v>1</v>
          </cell>
          <cell r="L481">
            <v>128</v>
          </cell>
          <cell r="M481">
            <v>128</v>
          </cell>
          <cell r="O481" t="str">
            <v>P/E</v>
          </cell>
          <cell r="P481" t="str"/>
          <cell r="Q481" t="str"/>
          <cell r="R481" t="str"/>
          <cell r="S481" t="str"/>
          <cell r="T481" t="str"/>
          <cell r="U481" t="str"/>
          <cell r="V481" t="str"/>
          <cell r="W481" t="str"/>
          <cell r="X481" t="str"/>
          <cell r="Y481" t="str"/>
          <cell r="Z481" t="str"/>
          <cell r="AA481" t="str"/>
          <cell r="AB481" t="str"/>
          <cell r="AC481" t="str"/>
          <cell r="AD481" t="str"/>
          <cell r="AE481" t="str"/>
          <cell r="AF481" t="str"/>
          <cell r="AG481" t="str"/>
          <cell r="AH481" t="str"/>
          <cell r="AI481" t="str"/>
          <cell r="AJ481" t="str"/>
          <cell r="AK481" t="str"/>
          <cell r="AL481" t="str"/>
          <cell r="AM481" t="str"/>
          <cell r="AN481" t="str"/>
          <cell r="AO481" t="str"/>
          <cell r="AP481" t="str"/>
          <cell r="AQ481" t="str"/>
          <cell r="AR481" t="str"/>
          <cell r="AS481" t="str"/>
          <cell r="AT481" t="str"/>
          <cell r="AU481" t="str"/>
          <cell r="AV481" t="str"/>
          <cell r="AW481" t="str"/>
          <cell r="AX481" t="str"/>
          <cell r="AY481" t="str"/>
          <cell r="AZ481" t="str"/>
          <cell r="BA481" t="str"/>
          <cell r="BB481" t="str"/>
          <cell r="BC481" t="str"/>
          <cell r="BD481" t="str"/>
          <cell r="BE481" t="str"/>
          <cell r="BF481" t="str"/>
          <cell r="BG481" t="str"/>
          <cell r="BH481" t="str"/>
          <cell r="BI481" t="str">
            <v> </v>
          </cell>
          <cell r="BJ481">
            <v>0</v>
          </cell>
          <cell r="BK481" t="str"/>
          <cell r="BL481" t="str"/>
        </row>
        <row r="482">
          <cell r="E482" t="str">
            <v>|0200226117|25.40|0.00|1.600|0.0005884IBC</v>
          </cell>
          <cell r="F482">
            <v>0.93899999999999995</v>
          </cell>
          <cell r="H482" t="str">
            <v>S</v>
          </cell>
          <cell r="J482" t="b">
            <v>1</v>
          </cell>
          <cell r="K482" t="b">
            <v>1</v>
          </cell>
          <cell r="L482">
            <v>150</v>
          </cell>
          <cell r="M482">
            <v>150</v>
          </cell>
          <cell r="O482" t="str">
            <v>P/E</v>
          </cell>
          <cell r="P482" t="str"/>
          <cell r="Q482" t="str"/>
          <cell r="R482" t="str"/>
          <cell r="S482" t="str"/>
          <cell r="T482" t="str"/>
          <cell r="U482" t="str"/>
          <cell r="V482" t="str"/>
          <cell r="W482" t="str"/>
          <cell r="X482" t="str"/>
          <cell r="Y482" t="str"/>
          <cell r="Z482" t="str"/>
          <cell r="AA482" t="str"/>
          <cell r="AB482" t="str"/>
          <cell r="AC482" t="str"/>
          <cell r="AD482" t="str"/>
          <cell r="AE482" t="str"/>
          <cell r="AF482" t="str"/>
          <cell r="AG482" t="str"/>
          <cell r="AH482" t="str"/>
          <cell r="AI482" t="str"/>
          <cell r="AJ482" t="str"/>
          <cell r="AK482" t="str"/>
          <cell r="AL482" t="str"/>
          <cell r="AM482" t="str"/>
          <cell r="AN482" t="str"/>
          <cell r="AO482" t="str"/>
          <cell r="AP482" t="str"/>
          <cell r="AQ482" t="str"/>
          <cell r="AR482" t="str"/>
          <cell r="AS482" t="str"/>
          <cell r="AT482" t="str"/>
          <cell r="AU482" t="str"/>
          <cell r="AV482" t="str"/>
          <cell r="AW482" t="str"/>
          <cell r="AX482" t="str"/>
          <cell r="AY482" t="str"/>
          <cell r="AZ482" t="str"/>
          <cell r="BA482" t="str"/>
          <cell r="BB482" t="str"/>
          <cell r="BC482" t="str"/>
          <cell r="BD482" t="str"/>
          <cell r="BE482" t="str"/>
          <cell r="BF482" t="str"/>
          <cell r="BG482" t="str"/>
          <cell r="BH482" t="str"/>
          <cell r="BI482" t="str">
            <v> </v>
          </cell>
          <cell r="BJ482">
            <v>0</v>
          </cell>
          <cell r="BK482" t="str"/>
          <cell r="BL482" t="str"/>
        </row>
        <row r="483">
          <cell r="E483" t="str">
            <v>|0200226117|25.40|0.00|1.600|0.0005822NBC</v>
          </cell>
          <cell r="F483">
            <v>0.93899999999999995</v>
          </cell>
          <cell r="H483" t="str">
            <v>S</v>
          </cell>
          <cell r="J483" t="b">
            <v>1</v>
          </cell>
          <cell r="K483" t="b">
            <v>1</v>
          </cell>
          <cell r="L483">
            <v>255</v>
          </cell>
          <cell r="M483">
            <v>28</v>
          </cell>
          <cell r="O483" t="str">
            <v>C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22.222222222222221</v>
          </cell>
          <cell r="AY483">
            <v>39.222222222222221</v>
          </cell>
          <cell r="AZ483">
            <v>42.666666666666664</v>
          </cell>
          <cell r="BA483">
            <v>22.222222222222221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 t="str">
            <v> </v>
          </cell>
          <cell r="BJ483">
            <v>81.888888888888886</v>
          </cell>
          <cell r="BK483" t="str"/>
          <cell r="BL483" t="str"/>
        </row>
        <row r="484">
          <cell r="E484" t="str">
            <v>|0200226117|25.40|0.00|1.600|0.0005884IBC</v>
          </cell>
          <cell r="F484">
            <v>0.93899999999999995</v>
          </cell>
          <cell r="H484" t="str">
            <v>S</v>
          </cell>
          <cell r="J484" t="b">
            <v>1</v>
          </cell>
          <cell r="K484" t="b">
            <v>1</v>
          </cell>
          <cell r="L484">
            <v>1295</v>
          </cell>
          <cell r="M484">
            <v>144</v>
          </cell>
          <cell r="O484" t="str">
            <v>C</v>
          </cell>
          <cell r="P484" t="str"/>
          <cell r="Q484" t="str"/>
          <cell r="R484" t="str"/>
          <cell r="S484" t="str"/>
          <cell r="T484" t="str"/>
          <cell r="U484" t="str"/>
          <cell r="V484" t="str"/>
          <cell r="W484" t="str"/>
          <cell r="X484" t="str"/>
          <cell r="Y484" t="str"/>
          <cell r="Z484" t="str"/>
          <cell r="AA484" t="str"/>
          <cell r="AB484" t="str"/>
          <cell r="AC484" t="str"/>
          <cell r="AD484" t="str"/>
          <cell r="AE484" t="str"/>
          <cell r="AF484" t="str"/>
          <cell r="AG484" t="str"/>
          <cell r="AH484" t="str"/>
          <cell r="AI484" t="str"/>
          <cell r="AJ484" t="str"/>
          <cell r="AK484" t="str"/>
          <cell r="AL484" t="str"/>
          <cell r="AM484" t="str"/>
          <cell r="AN484" t="str"/>
          <cell r="AO484" t="str"/>
          <cell r="AP484" t="str"/>
          <cell r="AQ484" t="str"/>
          <cell r="AR484" t="str"/>
          <cell r="AS484" t="str"/>
          <cell r="AT484" t="str"/>
          <cell r="AU484" t="str"/>
          <cell r="AV484" t="str"/>
          <cell r="AW484" t="str"/>
          <cell r="AX484" t="str"/>
          <cell r="AY484" t="str"/>
          <cell r="AZ484" t="str"/>
          <cell r="BA484" t="str"/>
          <cell r="BB484" t="str"/>
          <cell r="BC484" t="str"/>
          <cell r="BD484" t="str"/>
          <cell r="BE484" t="str"/>
          <cell r="BF484" t="str"/>
          <cell r="BG484" t="str"/>
          <cell r="BH484" t="str"/>
          <cell r="BI484" t="str">
            <v> </v>
          </cell>
          <cell r="BJ484">
            <v>0</v>
          </cell>
          <cell r="BK484" t="str"/>
          <cell r="BL484" t="str"/>
        </row>
        <row r="485">
          <cell r="E485" t="str">
            <v>|0200226117|25.40|0.00|1.600|0.0005822NBC</v>
          </cell>
          <cell r="F485">
            <v>0.93899999999999995</v>
          </cell>
          <cell r="H485" t="str">
            <v>S</v>
          </cell>
          <cell r="J485" t="b">
            <v>1</v>
          </cell>
          <cell r="K485" t="b">
            <v>1</v>
          </cell>
          <cell r="L485">
            <v>82</v>
          </cell>
          <cell r="M485">
            <v>9</v>
          </cell>
          <cell r="O485" t="str">
            <v>C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 t="str">
            <v> </v>
          </cell>
          <cell r="BJ485">
            <v>0</v>
          </cell>
          <cell r="BK485" t="str"/>
          <cell r="BL485" t="str"/>
        </row>
        <row r="486">
          <cell r="E486" t="str">
            <v>|0200226117|25.40|0.00|1.600|0.0006110IBC</v>
          </cell>
          <cell r="F486">
            <v>0.93899999999999995</v>
          </cell>
          <cell r="H486" t="str">
            <v>S</v>
          </cell>
          <cell r="J486" t="b">
            <v>1</v>
          </cell>
          <cell r="K486" t="b">
            <v>1</v>
          </cell>
          <cell r="L486" t="str"/>
          <cell r="M486" t="str"/>
          <cell r="O486" t="str">
            <v>C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 t="str">
            <v> </v>
          </cell>
          <cell r="BJ486">
            <v>0</v>
          </cell>
          <cell r="BK486" t="str"/>
          <cell r="BL486" t="str"/>
        </row>
        <row r="487">
          <cell r="E487" t="str">
            <v>|0200226117|25.40|0.00|2.000|0.0006151NBC</v>
          </cell>
          <cell r="F487">
            <v>1.1539999999999999</v>
          </cell>
          <cell r="H487" t="str">
            <v>S</v>
          </cell>
          <cell r="J487" t="b">
            <v>1</v>
          </cell>
          <cell r="K487" t="b">
            <v>1</v>
          </cell>
          <cell r="L487">
            <v>1703</v>
          </cell>
          <cell r="M487">
            <v>38</v>
          </cell>
          <cell r="O487" t="str">
            <v>C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70.733333333333334</v>
          </cell>
          <cell r="AY487">
            <v>71.111111111111114</v>
          </cell>
          <cell r="AZ487">
            <v>106.66666666666667</v>
          </cell>
          <cell r="BA487">
            <v>35.555555555555557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 t="str">
            <v> </v>
          </cell>
          <cell r="BJ487">
            <v>177.77777777777777</v>
          </cell>
          <cell r="BK487" t="str"/>
          <cell r="BL487" t="str"/>
        </row>
        <row r="488">
          <cell r="E488" t="str">
            <v>|0200226117|25.40|0.00|2.000|0.0006151NBC</v>
          </cell>
          <cell r="F488">
            <v>1.1539999999999999</v>
          </cell>
          <cell r="H488" t="str">
            <v>S</v>
          </cell>
          <cell r="J488" t="b">
            <v>1</v>
          </cell>
          <cell r="K488" t="b">
            <v>1</v>
          </cell>
          <cell r="L488">
            <v>159</v>
          </cell>
          <cell r="M488">
            <v>5</v>
          </cell>
          <cell r="O488" t="str">
            <v>C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6.28125</v>
          </cell>
          <cell r="AZ488">
            <v>8.75</v>
          </cell>
          <cell r="BA488">
            <v>9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 t="str">
            <v> </v>
          </cell>
          <cell r="BJ488">
            <v>15.03125</v>
          </cell>
          <cell r="BK488" t="str"/>
          <cell r="BL488" t="str"/>
        </row>
        <row r="489">
          <cell r="E489" t="str">
            <v>|0200226117|25.40|0.00|2.000|0.0006151NBC</v>
          </cell>
          <cell r="F489">
            <v>1.1539999999999999</v>
          </cell>
          <cell r="H489" t="str">
            <v>S</v>
          </cell>
          <cell r="J489" t="b">
            <v>1</v>
          </cell>
          <cell r="K489" t="b">
            <v>1</v>
          </cell>
          <cell r="L489">
            <v>109</v>
          </cell>
          <cell r="M489">
            <v>109</v>
          </cell>
          <cell r="O489" t="str">
            <v>P/E</v>
          </cell>
          <cell r="P489" t="str"/>
          <cell r="Q489" t="str"/>
          <cell r="R489" t="str"/>
          <cell r="S489" t="str"/>
          <cell r="T489" t="str"/>
          <cell r="U489" t="str"/>
          <cell r="V489" t="str"/>
          <cell r="W489" t="str"/>
          <cell r="X489" t="str"/>
          <cell r="Y489" t="str"/>
          <cell r="Z489" t="str"/>
          <cell r="AA489" t="str"/>
          <cell r="AB489" t="str"/>
          <cell r="AC489" t="str"/>
          <cell r="AD489" t="str"/>
          <cell r="AE489" t="str"/>
          <cell r="AF489" t="str"/>
          <cell r="AG489" t="str"/>
          <cell r="AH489" t="str"/>
          <cell r="AI489" t="str"/>
          <cell r="AJ489" t="str"/>
          <cell r="AK489" t="str"/>
          <cell r="AL489" t="str"/>
          <cell r="AM489" t="str"/>
          <cell r="AN489" t="str"/>
          <cell r="AO489" t="str"/>
          <cell r="AP489" t="str"/>
          <cell r="AQ489" t="str"/>
          <cell r="AR489" t="str"/>
          <cell r="AS489" t="str"/>
          <cell r="AT489" t="str"/>
          <cell r="AU489" t="str"/>
          <cell r="AV489" t="str"/>
          <cell r="AW489" t="str"/>
          <cell r="AX489" t="str"/>
          <cell r="AY489" t="str"/>
          <cell r="AZ489" t="str"/>
          <cell r="BA489" t="str"/>
          <cell r="BB489" t="str"/>
          <cell r="BC489" t="str"/>
          <cell r="BD489" t="str"/>
          <cell r="BE489" t="str"/>
          <cell r="BF489" t="str"/>
          <cell r="BG489" t="str"/>
          <cell r="BH489" t="str"/>
          <cell r="BI489" t="str">
            <v> </v>
          </cell>
          <cell r="BJ489">
            <v>0</v>
          </cell>
          <cell r="BK489" t="str"/>
          <cell r="BL489" t="str"/>
        </row>
        <row r="490">
          <cell r="E490" t="str">
            <v>|0200226117|28.60|0.00|2.000|0.0006376NBC</v>
          </cell>
          <cell r="F490">
            <v>1.3120000000000001</v>
          </cell>
          <cell r="H490" t="str">
            <v>S</v>
          </cell>
          <cell r="J490" t="b">
            <v>1</v>
          </cell>
          <cell r="K490" t="b">
            <v>1</v>
          </cell>
          <cell r="L490">
            <v>240</v>
          </cell>
          <cell r="M490">
            <v>48</v>
          </cell>
          <cell r="O490" t="str">
            <v>C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14.6</v>
          </cell>
          <cell r="AY490">
            <v>17.600000000000001</v>
          </cell>
          <cell r="AZ490">
            <v>0</v>
          </cell>
          <cell r="BA490">
            <v>16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 t="str">
            <v> </v>
          </cell>
          <cell r="BJ490">
            <v>17.600000000000001</v>
          </cell>
          <cell r="BK490" t="str"/>
          <cell r="BL490" t="str"/>
        </row>
        <row r="491">
          <cell r="E491" t="str">
            <v>|0200226117|28.60|0.00|2.000|0.0005695NBC</v>
          </cell>
          <cell r="F491">
            <v>1.3120000000000001</v>
          </cell>
          <cell r="H491" t="str">
            <v>S</v>
          </cell>
          <cell r="J491" t="b">
            <v>1</v>
          </cell>
          <cell r="K491" t="b">
            <v>1</v>
          </cell>
          <cell r="L491">
            <v>1452</v>
          </cell>
          <cell r="M491">
            <v>484</v>
          </cell>
          <cell r="O491" t="str">
            <v>C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10</v>
          </cell>
          <cell r="AZ491">
            <v>10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 t="str">
            <v> </v>
          </cell>
          <cell r="BJ491">
            <v>20</v>
          </cell>
          <cell r="BK491" t="str"/>
          <cell r="BL491" t="str"/>
        </row>
        <row r="492">
          <cell r="E492" t="str">
            <v>|0200226117|28.60|0.00|2.000|0.0006298NBC</v>
          </cell>
          <cell r="F492">
            <v>1.3120000000000001</v>
          </cell>
          <cell r="H492" t="str">
            <v>S</v>
          </cell>
          <cell r="J492" t="b">
            <v>1</v>
          </cell>
          <cell r="K492" t="b">
            <v>1</v>
          </cell>
          <cell r="L492">
            <v>285</v>
          </cell>
          <cell r="M492">
            <v>95</v>
          </cell>
          <cell r="O492" t="str">
            <v>C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189</v>
          </cell>
          <cell r="AY492">
            <v>326.66666666666669</v>
          </cell>
          <cell r="AZ492">
            <v>0</v>
          </cell>
          <cell r="BA492">
            <v>150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 t="str">
            <v> </v>
          </cell>
          <cell r="BJ492">
            <v>326.66666666666669</v>
          </cell>
          <cell r="BK492" t="str"/>
          <cell r="BL492" t="str"/>
        </row>
        <row r="493">
          <cell r="E493" t="str">
            <v>|0200226117|28.60|0.00|2.000|0.0006298NBC</v>
          </cell>
          <cell r="F493">
            <v>1.3120000000000001</v>
          </cell>
          <cell r="H493" t="str">
            <v>S</v>
          </cell>
          <cell r="J493" t="b">
            <v>1</v>
          </cell>
          <cell r="K493" t="b">
            <v>1</v>
          </cell>
          <cell r="L493">
            <v>82</v>
          </cell>
          <cell r="M493">
            <v>27</v>
          </cell>
          <cell r="O493" t="str">
            <v>C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210</v>
          </cell>
          <cell r="AZ493">
            <v>982.33333333333337</v>
          </cell>
          <cell r="BA493">
            <v>600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 t="str">
            <v> </v>
          </cell>
          <cell r="BJ493">
            <v>1192.3333333333335</v>
          </cell>
          <cell r="BK493" t="str">
            <v>Fixed&gt;500pcs</v>
          </cell>
          <cell r="BL493" t="str"/>
        </row>
        <row r="494">
          <cell r="E494" t="str">
            <v>|0200226117|28.60|0.00|2.000|0.0005695NBC</v>
          </cell>
          <cell r="F494">
            <v>1.3120000000000001</v>
          </cell>
          <cell r="H494" t="str">
            <v>S</v>
          </cell>
          <cell r="J494" t="b">
            <v>1</v>
          </cell>
          <cell r="K494" t="b">
            <v>1</v>
          </cell>
          <cell r="L494">
            <v>315</v>
          </cell>
          <cell r="M494">
            <v>18</v>
          </cell>
          <cell r="O494" t="str">
            <v>C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11</v>
          </cell>
          <cell r="AY494">
            <v>20.166666666666668</v>
          </cell>
          <cell r="AZ494">
            <v>21.333333333333332</v>
          </cell>
          <cell r="BA494">
            <v>11.111111111111111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 t="str">
            <v> </v>
          </cell>
          <cell r="BJ494">
            <v>41.5</v>
          </cell>
          <cell r="BK494" t="str"/>
          <cell r="BL494" t="str"/>
        </row>
        <row r="495">
          <cell r="E495" t="str">
            <v>|0200226117|28.60|0.00|2.000|0.0006001IBC</v>
          </cell>
          <cell r="F495">
            <v>1.3120000000000001</v>
          </cell>
          <cell r="H495" t="str">
            <v>S</v>
          </cell>
          <cell r="J495" t="b">
            <v>1</v>
          </cell>
          <cell r="K495" t="b">
            <v>1</v>
          </cell>
          <cell r="L495">
            <v>1030</v>
          </cell>
          <cell r="M495">
            <v>57</v>
          </cell>
          <cell r="O495" t="str">
            <v>C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37.777777777777779</v>
          </cell>
          <cell r="AY495">
            <v>37.777777777777779</v>
          </cell>
          <cell r="AZ495">
            <v>37.777777777777779</v>
          </cell>
          <cell r="BA495">
            <v>37.777777777777779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 t="str">
            <v> </v>
          </cell>
          <cell r="BJ495">
            <v>75.555555555555557</v>
          </cell>
          <cell r="BK495" t="str"/>
          <cell r="BL495" t="str"/>
        </row>
        <row r="496">
          <cell r="E496" t="str">
            <v>|0200226117|28.60|0.00|2.000|0.0005893IBC</v>
          </cell>
          <cell r="F496">
            <v>1.3120000000000001</v>
          </cell>
          <cell r="H496" t="str">
            <v>S</v>
          </cell>
          <cell r="J496" t="b">
            <v>1</v>
          </cell>
          <cell r="K496" t="b">
            <v>0</v>
          </cell>
          <cell r="L496" t="str"/>
          <cell r="M496" t="str"/>
          <cell r="O496" t="str">
            <v>C</v>
          </cell>
          <cell r="P496" t="str"/>
          <cell r="Q496" t="str"/>
          <cell r="R496" t="str"/>
          <cell r="S496" t="str"/>
          <cell r="T496" t="str"/>
          <cell r="U496" t="str"/>
          <cell r="V496" t="str"/>
          <cell r="W496" t="str"/>
          <cell r="X496" t="str"/>
          <cell r="Y496" t="str"/>
          <cell r="Z496" t="str"/>
          <cell r="AA496" t="str"/>
          <cell r="AB496" t="str"/>
          <cell r="AC496" t="str"/>
          <cell r="AD496" t="str"/>
          <cell r="AE496" t="str"/>
          <cell r="AF496" t="str"/>
          <cell r="AG496" t="str"/>
          <cell r="AH496" t="str"/>
          <cell r="AI496" t="str"/>
          <cell r="AJ496" t="str"/>
          <cell r="AK496" t="str"/>
          <cell r="AL496" t="str"/>
          <cell r="AM496" t="str"/>
          <cell r="AN496" t="str"/>
          <cell r="AO496" t="str"/>
          <cell r="AP496" t="str"/>
          <cell r="AQ496" t="str"/>
          <cell r="AR496" t="str"/>
          <cell r="AS496" t="str"/>
          <cell r="AT496" t="str"/>
          <cell r="AU496" t="str"/>
          <cell r="AV496" t="str"/>
          <cell r="AW496" t="str"/>
          <cell r="AX496" t="str"/>
          <cell r="AY496" t="str"/>
          <cell r="AZ496" t="str"/>
          <cell r="BA496" t="str"/>
          <cell r="BB496" t="str"/>
          <cell r="BC496" t="str"/>
          <cell r="BD496" t="str"/>
          <cell r="BE496" t="str"/>
          <cell r="BF496" t="str"/>
          <cell r="BG496" t="str"/>
          <cell r="BH496" t="str"/>
          <cell r="BI496" t="str">
            <v> </v>
          </cell>
          <cell r="BJ496">
            <v>0</v>
          </cell>
          <cell r="BK496" t="str"/>
          <cell r="BL496" t="str"/>
        </row>
        <row r="497">
          <cell r="E497" t="str">
            <v>|0200226117|28.60|0.00|2.000|0.0005695NBC</v>
          </cell>
          <cell r="F497">
            <v>1.3120000000000001</v>
          </cell>
          <cell r="H497" t="str">
            <v>S</v>
          </cell>
          <cell r="J497" t="b">
            <v>1</v>
          </cell>
          <cell r="K497" t="b">
            <v>1</v>
          </cell>
          <cell r="L497">
            <v>42</v>
          </cell>
          <cell r="M497">
            <v>42</v>
          </cell>
          <cell r="O497" t="str">
            <v>P/E</v>
          </cell>
          <cell r="P497" t="str"/>
          <cell r="Q497" t="str"/>
          <cell r="R497" t="str"/>
          <cell r="S497" t="str"/>
          <cell r="T497" t="str"/>
          <cell r="U497" t="str"/>
          <cell r="V497" t="str"/>
          <cell r="W497" t="str"/>
          <cell r="X497" t="str"/>
          <cell r="Y497" t="str"/>
          <cell r="Z497" t="str"/>
          <cell r="AA497" t="str"/>
          <cell r="AB497" t="str"/>
          <cell r="AC497" t="str"/>
          <cell r="AD497" t="str"/>
          <cell r="AE497" t="str"/>
          <cell r="AF497" t="str"/>
          <cell r="AG497" t="str"/>
          <cell r="AH497" t="str"/>
          <cell r="AI497" t="str"/>
          <cell r="AJ497" t="str"/>
          <cell r="AK497" t="str"/>
          <cell r="AL497" t="str"/>
          <cell r="AM497" t="str"/>
          <cell r="AN497" t="str"/>
          <cell r="AO497" t="str"/>
          <cell r="AP497" t="str"/>
          <cell r="AQ497" t="str"/>
          <cell r="AR497" t="str"/>
          <cell r="AS497" t="str"/>
          <cell r="AT497" t="str"/>
          <cell r="AU497" t="str"/>
          <cell r="AV497" t="str"/>
          <cell r="AW497" t="str"/>
          <cell r="AX497" t="str"/>
          <cell r="AY497" t="str"/>
          <cell r="AZ497" t="str"/>
          <cell r="BA497" t="str"/>
          <cell r="BB497" t="str"/>
          <cell r="BC497" t="str"/>
          <cell r="BD497" t="str"/>
          <cell r="BE497" t="str"/>
          <cell r="BF497" t="str"/>
          <cell r="BG497" t="str"/>
          <cell r="BH497" t="str"/>
          <cell r="BI497" t="str">
            <v> </v>
          </cell>
          <cell r="BJ497">
            <v>0</v>
          </cell>
          <cell r="BK497" t="str"/>
          <cell r="BL497" t="str"/>
        </row>
        <row r="498">
          <cell r="E498" t="str">
            <v>|0200226117|28.60|0.00|2.000|0.0005893IBC</v>
          </cell>
          <cell r="F498">
            <v>1.3120000000000001</v>
          </cell>
          <cell r="H498" t="str">
            <v>S</v>
          </cell>
          <cell r="J498" t="b">
            <v>1</v>
          </cell>
          <cell r="K498" t="b">
            <v>1</v>
          </cell>
          <cell r="L498">
            <v>152</v>
          </cell>
          <cell r="M498">
            <v>152</v>
          </cell>
          <cell r="O498" t="str">
            <v>P/E</v>
          </cell>
          <cell r="P498" t="str"/>
          <cell r="Q498" t="str"/>
          <cell r="R498" t="str"/>
          <cell r="S498" t="str"/>
          <cell r="T498" t="str"/>
          <cell r="U498" t="str"/>
          <cell r="V498" t="str"/>
          <cell r="W498" t="str"/>
          <cell r="X498" t="str"/>
          <cell r="Y498" t="str"/>
          <cell r="Z498" t="str"/>
          <cell r="AA498" t="str"/>
          <cell r="AB498" t="str"/>
          <cell r="AC498" t="str"/>
          <cell r="AD498" t="str"/>
          <cell r="AE498" t="str"/>
          <cell r="AF498" t="str"/>
          <cell r="AG498" t="str"/>
          <cell r="AH498" t="str"/>
          <cell r="AI498" t="str"/>
          <cell r="AJ498" t="str"/>
          <cell r="AK498" t="str"/>
          <cell r="AL498" t="str"/>
          <cell r="AM498" t="str"/>
          <cell r="AN498" t="str"/>
          <cell r="AO498" t="str"/>
          <cell r="AP498" t="str"/>
          <cell r="AQ498" t="str"/>
          <cell r="AR498" t="str"/>
          <cell r="AS498" t="str"/>
          <cell r="AT498" t="str"/>
          <cell r="AU498" t="str"/>
          <cell r="AV498" t="str"/>
          <cell r="AW498" t="str"/>
          <cell r="AX498" t="str"/>
          <cell r="AY498" t="str"/>
          <cell r="AZ498" t="str"/>
          <cell r="BA498" t="str"/>
          <cell r="BB498" t="str"/>
          <cell r="BC498" t="str"/>
          <cell r="BD498" t="str"/>
          <cell r="BE498" t="str"/>
          <cell r="BF498" t="str"/>
          <cell r="BG498" t="str"/>
          <cell r="BH498" t="str"/>
          <cell r="BI498" t="str">
            <v> </v>
          </cell>
          <cell r="BJ498">
            <v>0</v>
          </cell>
          <cell r="BK498" t="str"/>
          <cell r="BL498" t="str"/>
        </row>
        <row r="499">
          <cell r="E499" t="str">
            <v>|0200226117|28.60|0.00|2.000|0.0006001IBC</v>
          </cell>
          <cell r="F499">
            <v>1.3120000000000001</v>
          </cell>
          <cell r="H499" t="str">
            <v>S</v>
          </cell>
          <cell r="J499" t="b">
            <v>1</v>
          </cell>
          <cell r="K499" t="b">
            <v>1</v>
          </cell>
          <cell r="L499">
            <v>80</v>
          </cell>
          <cell r="M499">
            <v>8</v>
          </cell>
          <cell r="O499" t="str">
            <v>C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307.60000000000002</v>
          </cell>
          <cell r="AY499">
            <v>320</v>
          </cell>
          <cell r="AZ499">
            <v>480</v>
          </cell>
          <cell r="BA499">
            <v>160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 t="str">
            <v> </v>
          </cell>
          <cell r="BJ499">
            <v>800</v>
          </cell>
          <cell r="BK499" t="str"/>
          <cell r="BL499" t="str"/>
        </row>
        <row r="500">
          <cell r="E500" t="str">
            <v>|0200226117|28.60|0.00|2.000|0.0006001IBC</v>
          </cell>
          <cell r="F500">
            <v>1.3120000000000001</v>
          </cell>
          <cell r="H500" t="str">
            <v>S</v>
          </cell>
          <cell r="J500" t="b">
            <v>1</v>
          </cell>
          <cell r="K500" t="b">
            <v>1</v>
          </cell>
          <cell r="L500">
            <v>470</v>
          </cell>
          <cell r="M500">
            <v>470</v>
          </cell>
          <cell r="O500" t="str">
            <v>P/E</v>
          </cell>
          <cell r="P500" t="str"/>
          <cell r="Q500" t="str"/>
          <cell r="R500" t="str"/>
          <cell r="S500" t="str"/>
          <cell r="T500" t="str"/>
          <cell r="U500" t="str"/>
          <cell r="V500" t="str"/>
          <cell r="W500" t="str"/>
          <cell r="X500" t="str"/>
          <cell r="Y500" t="str"/>
          <cell r="Z500" t="str"/>
          <cell r="AA500" t="str"/>
          <cell r="AB500" t="str"/>
          <cell r="AC500" t="str"/>
          <cell r="AD500" t="str"/>
          <cell r="AE500" t="str"/>
          <cell r="AF500" t="str"/>
          <cell r="AG500" t="str"/>
          <cell r="AH500" t="str"/>
          <cell r="AI500" t="str"/>
          <cell r="AJ500" t="str"/>
          <cell r="AK500" t="str"/>
          <cell r="AL500" t="str"/>
          <cell r="AM500" t="str"/>
          <cell r="AN500" t="str"/>
          <cell r="AO500" t="str"/>
          <cell r="AP500" t="str"/>
          <cell r="AQ500" t="str"/>
          <cell r="AR500" t="str"/>
          <cell r="AS500" t="str"/>
          <cell r="AT500" t="str"/>
          <cell r="AU500" t="str"/>
          <cell r="AV500" t="str"/>
          <cell r="AW500" t="str"/>
          <cell r="AX500" t="str"/>
          <cell r="AY500" t="str"/>
          <cell r="AZ500" t="str"/>
          <cell r="BA500" t="str"/>
          <cell r="BB500" t="str"/>
          <cell r="BC500" t="str"/>
          <cell r="BD500" t="str"/>
          <cell r="BE500" t="str"/>
          <cell r="BF500" t="str"/>
          <cell r="BG500" t="str"/>
          <cell r="BH500" t="str"/>
          <cell r="BI500" t="str">
            <v> </v>
          </cell>
          <cell r="BJ500">
            <v>0</v>
          </cell>
          <cell r="BK500" t="str"/>
          <cell r="BL500" t="str"/>
        </row>
        <row r="501">
          <cell r="E501" t="str">
            <v>|0200226117|28.60|0.00|2.000|0.0006037IBC</v>
          </cell>
          <cell r="F501">
            <v>1.3120000000000001</v>
          </cell>
          <cell r="H501" t="str">
            <v>S</v>
          </cell>
          <cell r="J501" t="b">
            <v>1</v>
          </cell>
          <cell r="K501" t="b">
            <v>1</v>
          </cell>
          <cell r="L501">
            <v>180</v>
          </cell>
          <cell r="M501">
            <v>180</v>
          </cell>
          <cell r="O501" t="str">
            <v>P/E</v>
          </cell>
          <cell r="P501" t="str"/>
          <cell r="Q501" t="str"/>
          <cell r="R501" t="str"/>
          <cell r="S501" t="str"/>
          <cell r="T501" t="str"/>
          <cell r="U501" t="str"/>
          <cell r="V501" t="str"/>
          <cell r="W501" t="str"/>
          <cell r="X501" t="str"/>
          <cell r="Y501" t="str"/>
          <cell r="Z501" t="str"/>
          <cell r="AA501" t="str"/>
          <cell r="AB501" t="str"/>
          <cell r="AC501" t="str"/>
          <cell r="AD501" t="str"/>
          <cell r="AE501" t="str"/>
          <cell r="AF501" t="str"/>
          <cell r="AG501" t="str"/>
          <cell r="AH501" t="str"/>
          <cell r="AI501" t="str"/>
          <cell r="AJ501" t="str"/>
          <cell r="AK501" t="str"/>
          <cell r="AL501" t="str"/>
          <cell r="AM501" t="str"/>
          <cell r="AN501" t="str"/>
          <cell r="AO501" t="str"/>
          <cell r="AP501" t="str"/>
          <cell r="AQ501" t="str"/>
          <cell r="AR501" t="str"/>
          <cell r="AS501" t="str"/>
          <cell r="AT501" t="str"/>
          <cell r="AU501" t="str"/>
          <cell r="AV501" t="str"/>
          <cell r="AW501" t="str"/>
          <cell r="AX501" t="str"/>
          <cell r="AY501" t="str"/>
          <cell r="AZ501" t="str"/>
          <cell r="BA501" t="str"/>
          <cell r="BB501" t="str"/>
          <cell r="BC501" t="str"/>
          <cell r="BD501" t="str"/>
          <cell r="BE501" t="str"/>
          <cell r="BF501" t="str"/>
          <cell r="BG501" t="str"/>
          <cell r="BH501" t="str"/>
          <cell r="BI501" t="str">
            <v> </v>
          </cell>
          <cell r="BJ501">
            <v>0</v>
          </cell>
          <cell r="BK501" t="str"/>
          <cell r="BL501" t="str"/>
        </row>
        <row r="502">
          <cell r="E502" t="str">
            <v>|0200226117|28.60|0.00|2.000|0.0006298NBC</v>
          </cell>
          <cell r="F502">
            <v>1.3120000000000001</v>
          </cell>
          <cell r="H502" t="str">
            <v>S</v>
          </cell>
          <cell r="J502" t="b">
            <v>1</v>
          </cell>
          <cell r="K502" t="b">
            <v>1</v>
          </cell>
          <cell r="L502">
            <v>2520</v>
          </cell>
          <cell r="M502">
            <v>2520</v>
          </cell>
          <cell r="O502" t="str">
            <v>P/E</v>
          </cell>
          <cell r="P502" t="str"/>
          <cell r="Q502" t="str"/>
          <cell r="R502" t="str"/>
          <cell r="S502" t="str"/>
          <cell r="T502" t="str"/>
          <cell r="U502" t="str"/>
          <cell r="V502" t="str"/>
          <cell r="W502" t="str"/>
          <cell r="X502" t="str"/>
          <cell r="Y502" t="str"/>
          <cell r="Z502" t="str"/>
          <cell r="AA502" t="str"/>
          <cell r="AB502" t="str"/>
          <cell r="AC502" t="str"/>
          <cell r="AD502" t="str"/>
          <cell r="AE502" t="str"/>
          <cell r="AF502" t="str"/>
          <cell r="AG502" t="str"/>
          <cell r="AH502" t="str"/>
          <cell r="AI502" t="str"/>
          <cell r="AJ502" t="str"/>
          <cell r="AK502" t="str"/>
          <cell r="AL502" t="str"/>
          <cell r="AM502" t="str"/>
          <cell r="AN502" t="str"/>
          <cell r="AO502" t="str"/>
          <cell r="AP502" t="str"/>
          <cell r="AQ502" t="str"/>
          <cell r="AR502" t="str"/>
          <cell r="AS502" t="str"/>
          <cell r="AT502" t="str"/>
          <cell r="AU502" t="str"/>
          <cell r="AV502" t="str"/>
          <cell r="AW502" t="str"/>
          <cell r="AX502" t="str"/>
          <cell r="AY502" t="str"/>
          <cell r="AZ502" t="str"/>
          <cell r="BA502" t="str"/>
          <cell r="BB502" t="str"/>
          <cell r="BC502" t="str"/>
          <cell r="BD502" t="str"/>
          <cell r="BE502" t="str"/>
          <cell r="BF502" t="str"/>
          <cell r="BG502" t="str"/>
          <cell r="BH502" t="str"/>
          <cell r="BI502" t="str">
            <v> </v>
          </cell>
          <cell r="BJ502">
            <v>0</v>
          </cell>
          <cell r="BK502" t="str"/>
          <cell r="BL502" t="str"/>
        </row>
        <row r="503">
          <cell r="E503" t="str">
            <v>|0200226117|28.60|0.00|2.000|0.0006376NBC</v>
          </cell>
          <cell r="F503">
            <v>1.3120000000000001</v>
          </cell>
          <cell r="H503" t="str">
            <v>S</v>
          </cell>
          <cell r="J503" t="b">
            <v>1</v>
          </cell>
          <cell r="K503" t="b">
            <v>1</v>
          </cell>
          <cell r="L503" t="str"/>
          <cell r="M503" t="str"/>
          <cell r="O503" t="str">
            <v>P/E</v>
          </cell>
          <cell r="P503" t="str"/>
          <cell r="Q503" t="str"/>
          <cell r="R503" t="str"/>
          <cell r="S503" t="str"/>
          <cell r="T503" t="str"/>
          <cell r="U503" t="str"/>
          <cell r="V503" t="str"/>
          <cell r="W503" t="str"/>
          <cell r="X503" t="str"/>
          <cell r="Y503" t="str"/>
          <cell r="Z503" t="str"/>
          <cell r="AA503" t="str"/>
          <cell r="AB503" t="str"/>
          <cell r="AC503" t="str"/>
          <cell r="AD503" t="str"/>
          <cell r="AE503" t="str"/>
          <cell r="AF503" t="str"/>
          <cell r="AG503" t="str"/>
          <cell r="AH503" t="str"/>
          <cell r="AI503" t="str"/>
          <cell r="AJ503" t="str"/>
          <cell r="AK503" t="str"/>
          <cell r="AL503" t="str"/>
          <cell r="AM503" t="str"/>
          <cell r="AN503" t="str"/>
          <cell r="AO503" t="str"/>
          <cell r="AP503" t="str"/>
          <cell r="AQ503" t="str"/>
          <cell r="AR503" t="str"/>
          <cell r="AS503" t="str"/>
          <cell r="AT503" t="str"/>
          <cell r="AU503" t="str"/>
          <cell r="AV503" t="str"/>
          <cell r="AW503" t="str"/>
          <cell r="AX503" t="str"/>
          <cell r="AY503" t="str"/>
          <cell r="AZ503" t="str"/>
          <cell r="BA503" t="str"/>
          <cell r="BB503" t="str"/>
          <cell r="BC503" t="str"/>
          <cell r="BD503" t="str"/>
          <cell r="BE503" t="str"/>
          <cell r="BF503" t="str"/>
          <cell r="BG503" t="str"/>
          <cell r="BH503" t="str"/>
          <cell r="BI503" t="str">
            <v> </v>
          </cell>
          <cell r="BJ503">
            <v>0</v>
          </cell>
          <cell r="BK503" t="str"/>
          <cell r="BL503" t="str"/>
        </row>
        <row r="504">
          <cell r="E504" t="str">
            <v>|0200226117|28.60|0.00|2.000|0.0006037IBC</v>
          </cell>
          <cell r="F504">
            <v>1.3120000000000001</v>
          </cell>
          <cell r="H504" t="str">
            <v>S</v>
          </cell>
          <cell r="J504" t="b">
            <v>1</v>
          </cell>
          <cell r="K504" t="b">
            <v>1</v>
          </cell>
          <cell r="L504">
            <v>1566</v>
          </cell>
          <cell r="M504">
            <v>174</v>
          </cell>
          <cell r="O504" t="str">
            <v>C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166.66666666666666</v>
          </cell>
          <cell r="AY504">
            <v>177.77777777777777</v>
          </cell>
          <cell r="AZ504">
            <v>177.77777777777777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 t="str">
            <v> </v>
          </cell>
          <cell r="BJ504">
            <v>355.55555555555554</v>
          </cell>
          <cell r="BK504" t="str"/>
          <cell r="BL504" t="str"/>
        </row>
        <row r="505">
          <cell r="E505" t="str">
            <v>|0200226117|31.80|0.00|2.000|0.0006123NBC</v>
          </cell>
          <cell r="F505">
            <v>1.47</v>
          </cell>
          <cell r="H505" t="str">
            <v>S</v>
          </cell>
          <cell r="J505" t="b">
            <v>1</v>
          </cell>
          <cell r="K505" t="b">
            <v>1</v>
          </cell>
          <cell r="L505">
            <v>188</v>
          </cell>
          <cell r="M505">
            <v>19</v>
          </cell>
          <cell r="O505" t="str">
            <v>C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60</v>
          </cell>
          <cell r="AZ505">
            <v>60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 t="str">
            <v> </v>
          </cell>
          <cell r="BJ505">
            <v>120</v>
          </cell>
          <cell r="BK505" t="str"/>
          <cell r="BL505" t="str"/>
        </row>
        <row r="506">
          <cell r="E506" t="str">
            <v>|0200226117|31.80|0.00|2.000|0.0006123NBC</v>
          </cell>
          <cell r="F506">
            <v>1.47</v>
          </cell>
          <cell r="H506" t="str">
            <v>S</v>
          </cell>
          <cell r="J506" t="b">
            <v>1</v>
          </cell>
          <cell r="K506" t="b">
            <v>1</v>
          </cell>
          <cell r="L506">
            <v>136</v>
          </cell>
          <cell r="M506">
            <v>136</v>
          </cell>
          <cell r="O506" t="str">
            <v>P/E</v>
          </cell>
          <cell r="P506" t="str"/>
          <cell r="Q506" t="str"/>
          <cell r="R506" t="str"/>
          <cell r="S506" t="str"/>
          <cell r="T506" t="str"/>
          <cell r="U506" t="str"/>
          <cell r="V506" t="str"/>
          <cell r="W506" t="str"/>
          <cell r="X506" t="str"/>
          <cell r="Y506" t="str"/>
          <cell r="Z506" t="str"/>
          <cell r="AA506" t="str"/>
          <cell r="AB506" t="str"/>
          <cell r="AC506" t="str"/>
          <cell r="AD506" t="str"/>
          <cell r="AE506" t="str"/>
          <cell r="AF506" t="str"/>
          <cell r="AG506" t="str"/>
          <cell r="AH506" t="str"/>
          <cell r="AI506" t="str"/>
          <cell r="AJ506" t="str"/>
          <cell r="AK506" t="str"/>
          <cell r="AL506" t="str"/>
          <cell r="AM506" t="str"/>
          <cell r="AN506" t="str"/>
          <cell r="AO506" t="str"/>
          <cell r="AP506" t="str"/>
          <cell r="AQ506" t="str"/>
          <cell r="AR506" t="str"/>
          <cell r="AS506" t="str"/>
          <cell r="AT506" t="str"/>
          <cell r="AU506" t="str"/>
          <cell r="AV506" t="str"/>
          <cell r="AW506" t="str"/>
          <cell r="AX506" t="str"/>
          <cell r="AY506" t="str"/>
          <cell r="AZ506" t="str"/>
          <cell r="BA506" t="str"/>
          <cell r="BB506" t="str"/>
          <cell r="BC506" t="str"/>
          <cell r="BD506" t="str"/>
          <cell r="BE506" t="str"/>
          <cell r="BF506" t="str"/>
          <cell r="BG506" t="str"/>
          <cell r="BH506" t="str"/>
          <cell r="BI506" t="str">
            <v> </v>
          </cell>
          <cell r="BJ506">
            <v>0</v>
          </cell>
          <cell r="BK506" t="str"/>
          <cell r="BL506" t="str"/>
        </row>
        <row r="507">
          <cell r="E507" t="str">
            <v>|0200226117|38.10|0.00|1.600|0.0005873NBC</v>
          </cell>
          <cell r="F507">
            <v>1.44</v>
          </cell>
          <cell r="H507" t="str">
            <v>S</v>
          </cell>
          <cell r="J507" t="b">
            <v>1</v>
          </cell>
          <cell r="K507" t="b">
            <v>1</v>
          </cell>
          <cell r="L507">
            <v>132</v>
          </cell>
          <cell r="M507">
            <v>132</v>
          </cell>
          <cell r="O507" t="str">
            <v>P/E</v>
          </cell>
          <cell r="P507" t="str"/>
          <cell r="Q507" t="str"/>
          <cell r="R507" t="str"/>
          <cell r="S507" t="str"/>
          <cell r="T507" t="str"/>
          <cell r="U507" t="str"/>
          <cell r="V507" t="str"/>
          <cell r="W507" t="str"/>
          <cell r="X507" t="str"/>
          <cell r="Y507" t="str"/>
          <cell r="Z507" t="str"/>
          <cell r="AA507" t="str"/>
          <cell r="AB507" t="str"/>
          <cell r="AC507" t="str"/>
          <cell r="AD507" t="str"/>
          <cell r="AE507" t="str"/>
          <cell r="AF507" t="str"/>
          <cell r="AG507" t="str"/>
          <cell r="AH507" t="str"/>
          <cell r="AI507" t="str"/>
          <cell r="AJ507" t="str"/>
          <cell r="AK507" t="str"/>
          <cell r="AL507" t="str"/>
          <cell r="AM507" t="str"/>
          <cell r="AN507" t="str"/>
          <cell r="AO507" t="str"/>
          <cell r="AP507" t="str"/>
          <cell r="AQ507" t="str"/>
          <cell r="AR507" t="str"/>
          <cell r="AS507" t="str"/>
          <cell r="AT507" t="str"/>
          <cell r="AU507" t="str"/>
          <cell r="AV507" t="str"/>
          <cell r="AW507" t="str"/>
          <cell r="AX507" t="str"/>
          <cell r="AY507" t="str"/>
          <cell r="AZ507" t="str"/>
          <cell r="BA507" t="str"/>
          <cell r="BB507" t="str"/>
          <cell r="BC507" t="str"/>
          <cell r="BD507" t="str"/>
          <cell r="BE507" t="str"/>
          <cell r="BF507" t="str"/>
          <cell r="BG507" t="str"/>
          <cell r="BH507" t="str"/>
          <cell r="BI507" t="str">
            <v> </v>
          </cell>
          <cell r="BJ507">
            <v>0</v>
          </cell>
          <cell r="BK507" t="str"/>
          <cell r="BL507" t="str"/>
        </row>
        <row r="508">
          <cell r="E508" t="str">
            <v>|0200226117|38.10|0.00|1.800|0.0006478NBC</v>
          </cell>
          <cell r="F508">
            <v>1.611</v>
          </cell>
          <cell r="H508" t="str">
            <v>S</v>
          </cell>
          <cell r="J508" t="b">
            <v>1</v>
          </cell>
          <cell r="K508" t="b">
            <v>1</v>
          </cell>
          <cell r="L508">
            <v>705</v>
          </cell>
          <cell r="M508">
            <v>141</v>
          </cell>
          <cell r="O508" t="str">
            <v>C</v>
          </cell>
          <cell r="P508">
            <v>0</v>
          </cell>
          <cell r="Q508">
            <v>124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124</v>
          </cell>
          <cell r="AW508">
            <v>0</v>
          </cell>
          <cell r="AX508">
            <v>248</v>
          </cell>
          <cell r="AY508">
            <v>539</v>
          </cell>
          <cell r="AZ508">
            <v>286</v>
          </cell>
          <cell r="BA508">
            <v>678.4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 t="str">
            <v> </v>
          </cell>
          <cell r="BJ508">
            <v>949</v>
          </cell>
          <cell r="BK508" t="str"/>
          <cell r="BL508" t="str"/>
        </row>
        <row r="509">
          <cell r="E509" t="str">
            <v>|0200226117|38.10|0.00|1.800|0.0005924IBC</v>
          </cell>
          <cell r="F509">
            <v>1.611</v>
          </cell>
          <cell r="H509" t="str">
            <v>S</v>
          </cell>
          <cell r="J509" t="b">
            <v>1</v>
          </cell>
          <cell r="K509" t="b">
            <v>1</v>
          </cell>
          <cell r="L509">
            <v>384</v>
          </cell>
          <cell r="M509">
            <v>26</v>
          </cell>
          <cell r="O509" t="str">
            <v>C</v>
          </cell>
          <cell r="P509" t="str"/>
          <cell r="Q509" t="str"/>
          <cell r="R509" t="str"/>
          <cell r="S509" t="str"/>
          <cell r="T509" t="str"/>
          <cell r="U509" t="str"/>
          <cell r="V509" t="str"/>
          <cell r="W509" t="str"/>
          <cell r="X509" t="str"/>
          <cell r="Y509" t="str"/>
          <cell r="Z509" t="str"/>
          <cell r="AA509" t="str"/>
          <cell r="AB509" t="str"/>
          <cell r="AC509" t="str"/>
          <cell r="AD509" t="str"/>
          <cell r="AE509" t="str"/>
          <cell r="AF509" t="str"/>
          <cell r="AG509" t="str"/>
          <cell r="AH509" t="str"/>
          <cell r="AI509" t="str"/>
          <cell r="AJ509" t="str"/>
          <cell r="AK509" t="str"/>
          <cell r="AL509" t="str"/>
          <cell r="AM509" t="str"/>
          <cell r="AN509" t="str"/>
          <cell r="AO509" t="str"/>
          <cell r="AP509" t="str"/>
          <cell r="AQ509" t="str"/>
          <cell r="AR509" t="str"/>
          <cell r="AS509" t="str"/>
          <cell r="AT509" t="str"/>
          <cell r="AU509" t="str"/>
          <cell r="AV509" t="str"/>
          <cell r="AW509" t="str"/>
          <cell r="AX509" t="str"/>
          <cell r="AY509" t="str"/>
          <cell r="AZ509" t="str"/>
          <cell r="BA509" t="str"/>
          <cell r="BB509" t="str"/>
          <cell r="BC509" t="str"/>
          <cell r="BD509" t="str"/>
          <cell r="BE509" t="str"/>
          <cell r="BF509" t="str"/>
          <cell r="BG509" t="str"/>
          <cell r="BH509" t="str"/>
          <cell r="BI509" t="str">
            <v> </v>
          </cell>
          <cell r="BJ509">
            <v>0</v>
          </cell>
          <cell r="BK509" t="str"/>
          <cell r="BL509" t="str"/>
        </row>
        <row r="510">
          <cell r="E510" t="str">
            <v>|0200226117|38.10|0.00|1.800|0.0005924IBC</v>
          </cell>
          <cell r="F510">
            <v>1.611</v>
          </cell>
          <cell r="H510" t="str">
            <v>S</v>
          </cell>
          <cell r="J510" t="b">
            <v>1</v>
          </cell>
          <cell r="K510" t="b">
            <v>1</v>
          </cell>
          <cell r="L510">
            <v>179</v>
          </cell>
          <cell r="M510">
            <v>179</v>
          </cell>
          <cell r="O510" t="str">
            <v>P/E</v>
          </cell>
          <cell r="P510" t="str"/>
          <cell r="Q510" t="str"/>
          <cell r="R510" t="str"/>
          <cell r="S510" t="str"/>
          <cell r="T510" t="str"/>
          <cell r="U510" t="str"/>
          <cell r="V510" t="str"/>
          <cell r="W510" t="str"/>
          <cell r="X510" t="str"/>
          <cell r="Y510" t="str"/>
          <cell r="Z510" t="str"/>
          <cell r="AA510" t="str"/>
          <cell r="AB510" t="str"/>
          <cell r="AC510" t="str"/>
          <cell r="AD510" t="str"/>
          <cell r="AE510" t="str"/>
          <cell r="AF510" t="str"/>
          <cell r="AG510" t="str"/>
          <cell r="AH510" t="str"/>
          <cell r="AI510" t="str"/>
          <cell r="AJ510" t="str"/>
          <cell r="AK510" t="str"/>
          <cell r="AL510" t="str"/>
          <cell r="AM510" t="str"/>
          <cell r="AN510" t="str"/>
          <cell r="AO510" t="str"/>
          <cell r="AP510" t="str"/>
          <cell r="AQ510" t="str"/>
          <cell r="AR510" t="str"/>
          <cell r="AS510" t="str"/>
          <cell r="AT510" t="str"/>
          <cell r="AU510" t="str"/>
          <cell r="AV510" t="str"/>
          <cell r="AW510" t="str"/>
          <cell r="AX510" t="str"/>
          <cell r="AY510" t="str"/>
          <cell r="AZ510" t="str"/>
          <cell r="BA510" t="str"/>
          <cell r="BB510" t="str"/>
          <cell r="BC510" t="str"/>
          <cell r="BD510" t="str"/>
          <cell r="BE510" t="str"/>
          <cell r="BF510" t="str"/>
          <cell r="BG510" t="str"/>
          <cell r="BH510" t="str"/>
          <cell r="BI510" t="str">
            <v> </v>
          </cell>
          <cell r="BJ510">
            <v>0</v>
          </cell>
          <cell r="BK510" t="str"/>
          <cell r="BL510" t="str"/>
        </row>
        <row r="511">
          <cell r="E511" t="str">
            <v>|0200226117|38.10|0.00|1.800|0.0006478NBC</v>
          </cell>
          <cell r="F511">
            <v>1.611</v>
          </cell>
          <cell r="H511" t="str">
            <v>S</v>
          </cell>
          <cell r="J511" t="b">
            <v>1</v>
          </cell>
          <cell r="K511" t="b">
            <v>1</v>
          </cell>
          <cell r="L511">
            <v>178</v>
          </cell>
          <cell r="M511">
            <v>178</v>
          </cell>
          <cell r="O511" t="str">
            <v>P/E</v>
          </cell>
          <cell r="P511" t="str"/>
          <cell r="Q511" t="str"/>
          <cell r="R511" t="str"/>
          <cell r="S511" t="str"/>
          <cell r="T511" t="str"/>
          <cell r="U511" t="str"/>
          <cell r="V511" t="str"/>
          <cell r="W511" t="str"/>
          <cell r="X511" t="str"/>
          <cell r="Y511" t="str"/>
          <cell r="Z511" t="str"/>
          <cell r="AA511" t="str"/>
          <cell r="AB511" t="str"/>
          <cell r="AC511" t="str"/>
          <cell r="AD511" t="str"/>
          <cell r="AE511" t="str"/>
          <cell r="AF511" t="str"/>
          <cell r="AG511" t="str"/>
          <cell r="AH511" t="str"/>
          <cell r="AI511" t="str"/>
          <cell r="AJ511" t="str"/>
          <cell r="AK511" t="str"/>
          <cell r="AL511" t="str"/>
          <cell r="AM511" t="str"/>
          <cell r="AN511" t="str"/>
          <cell r="AO511" t="str"/>
          <cell r="AP511" t="str"/>
          <cell r="AQ511" t="str"/>
          <cell r="AR511" t="str"/>
          <cell r="AS511" t="str"/>
          <cell r="AT511" t="str"/>
          <cell r="AU511" t="str"/>
          <cell r="AV511" t="str"/>
          <cell r="AW511" t="str"/>
          <cell r="AX511" t="str"/>
          <cell r="AY511" t="str"/>
          <cell r="AZ511" t="str"/>
          <cell r="BA511" t="str"/>
          <cell r="BB511" t="str"/>
          <cell r="BC511" t="str"/>
          <cell r="BD511" t="str"/>
          <cell r="BE511" t="str"/>
          <cell r="BF511" t="str"/>
          <cell r="BG511" t="str"/>
          <cell r="BH511" t="str"/>
          <cell r="BI511" t="str">
            <v> </v>
          </cell>
          <cell r="BJ511">
            <v>0</v>
          </cell>
          <cell r="BK511" t="str"/>
          <cell r="BL511" t="str"/>
        </row>
        <row r="512">
          <cell r="E512" t="str">
            <v>|0200226117|45.00|0.00|2.300|0.0006028NBC</v>
          </cell>
          <cell r="F512">
            <v>2.4220000000000002</v>
          </cell>
          <cell r="H512" t="str">
            <v>S</v>
          </cell>
          <cell r="J512" t="b">
            <v>1</v>
          </cell>
          <cell r="K512" t="b">
            <v>1</v>
          </cell>
          <cell r="L512">
            <v>1847</v>
          </cell>
          <cell r="M512">
            <v>369</v>
          </cell>
          <cell r="O512" t="str">
            <v>C</v>
          </cell>
          <cell r="P512">
            <v>0</v>
          </cell>
          <cell r="Q512">
            <v>120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120</v>
          </cell>
          <cell r="AW512">
            <v>0</v>
          </cell>
          <cell r="AX512">
            <v>775.6</v>
          </cell>
          <cell r="AY512">
            <v>591.6</v>
          </cell>
          <cell r="AZ512">
            <v>351.2</v>
          </cell>
          <cell r="BA512">
            <v>640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 t="str">
            <v> </v>
          </cell>
          <cell r="BJ512">
            <v>1062.8</v>
          </cell>
          <cell r="BK512" t="str"/>
          <cell r="BL512" t="str"/>
        </row>
        <row r="513">
          <cell r="E513" t="str">
            <v>|0200226117|45.00|0.00|2.300|0.0006153NBC</v>
          </cell>
          <cell r="F513">
            <v>2.4220000000000002</v>
          </cell>
          <cell r="H513" t="str">
            <v>S</v>
          </cell>
          <cell r="J513" t="b">
            <v>1</v>
          </cell>
          <cell r="K513" t="b">
            <v>1</v>
          </cell>
          <cell r="L513">
            <v>46</v>
          </cell>
          <cell r="M513">
            <v>9</v>
          </cell>
          <cell r="O513" t="str">
            <v>C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81.599999999999994</v>
          </cell>
          <cell r="AY513">
            <v>172.2</v>
          </cell>
          <cell r="AZ513">
            <v>101.6</v>
          </cell>
          <cell r="BA513">
            <v>160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 t="str">
            <v> </v>
          </cell>
          <cell r="BJ513">
            <v>273.79999999999995</v>
          </cell>
          <cell r="BK513" t="str"/>
          <cell r="BL513" t="str"/>
        </row>
        <row r="514">
          <cell r="E514" t="str">
            <v>|0200226117|45.00|0.00|2.300|0.0006353NBC</v>
          </cell>
          <cell r="F514">
            <v>2.4220000000000002</v>
          </cell>
          <cell r="H514" t="str">
            <v>S</v>
          </cell>
          <cell r="J514" t="b">
            <v>1</v>
          </cell>
          <cell r="K514" t="b">
            <v>1</v>
          </cell>
          <cell r="L514">
            <v>38</v>
          </cell>
          <cell r="M514">
            <v>8</v>
          </cell>
          <cell r="O514" t="str">
            <v>C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81.599999999999994</v>
          </cell>
          <cell r="AY514">
            <v>172.4</v>
          </cell>
          <cell r="AZ514">
            <v>101.8</v>
          </cell>
          <cell r="BA514">
            <v>160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 t="str">
            <v> </v>
          </cell>
          <cell r="BJ514">
            <v>274.2</v>
          </cell>
          <cell r="BK514" t="str"/>
          <cell r="BL514" t="str"/>
        </row>
        <row r="515">
          <cell r="E515" t="str">
            <v>|0200226117|45.00|0.00|2.300|0.0006028NBC</v>
          </cell>
          <cell r="F515">
            <v>2.4220000000000002</v>
          </cell>
          <cell r="H515" t="str">
            <v>S</v>
          </cell>
          <cell r="J515" t="b">
            <v>1</v>
          </cell>
          <cell r="K515" t="b">
            <v>1</v>
          </cell>
          <cell r="L515">
            <v>580</v>
          </cell>
          <cell r="M515">
            <v>580</v>
          </cell>
          <cell r="O515" t="str">
            <v>P/E</v>
          </cell>
          <cell r="P515" t="str"/>
          <cell r="Q515" t="str"/>
          <cell r="R515" t="str"/>
          <cell r="S515" t="str"/>
          <cell r="T515" t="str"/>
          <cell r="U515" t="str"/>
          <cell r="V515" t="str"/>
          <cell r="W515" t="str"/>
          <cell r="X515" t="str"/>
          <cell r="Y515" t="str"/>
          <cell r="Z515" t="str"/>
          <cell r="AA515" t="str"/>
          <cell r="AB515" t="str"/>
          <cell r="AC515" t="str"/>
          <cell r="AD515" t="str"/>
          <cell r="AE515" t="str"/>
          <cell r="AF515" t="str"/>
          <cell r="AG515" t="str"/>
          <cell r="AH515" t="str"/>
          <cell r="AI515" t="str"/>
          <cell r="AJ515" t="str"/>
          <cell r="AK515" t="str"/>
          <cell r="AL515" t="str"/>
          <cell r="AM515" t="str"/>
          <cell r="AN515" t="str"/>
          <cell r="AO515" t="str"/>
          <cell r="AP515" t="str"/>
          <cell r="AQ515" t="str"/>
          <cell r="AR515" t="str"/>
          <cell r="AS515" t="str"/>
          <cell r="AT515" t="str"/>
          <cell r="AU515" t="str"/>
          <cell r="AV515" t="str"/>
          <cell r="AW515" t="str"/>
          <cell r="AX515" t="str"/>
          <cell r="AY515" t="str"/>
          <cell r="AZ515" t="str"/>
          <cell r="BA515" t="str"/>
          <cell r="BB515" t="str"/>
          <cell r="BC515" t="str"/>
          <cell r="BD515" t="str"/>
          <cell r="BE515" t="str"/>
          <cell r="BF515" t="str"/>
          <cell r="BG515" t="str"/>
          <cell r="BH515" t="str"/>
          <cell r="BI515" t="str">
            <v> </v>
          </cell>
          <cell r="BJ515">
            <v>0</v>
          </cell>
          <cell r="BK515" t="str"/>
          <cell r="BL515" t="str"/>
        </row>
        <row r="516">
          <cell r="E516" t="str">
            <v>|0200226117|45.00|0.00|2.300|0.0006153NBC</v>
          </cell>
          <cell r="F516">
            <v>2.4220000000000002</v>
          </cell>
          <cell r="H516" t="str">
            <v>S</v>
          </cell>
          <cell r="J516" t="b">
            <v>1</v>
          </cell>
          <cell r="K516" t="b">
            <v>1</v>
          </cell>
          <cell r="L516">
            <v>93</v>
          </cell>
          <cell r="M516">
            <v>93</v>
          </cell>
          <cell r="O516" t="str">
            <v>P/E</v>
          </cell>
          <cell r="P516" t="str"/>
          <cell r="Q516" t="str"/>
          <cell r="R516" t="str"/>
          <cell r="S516" t="str"/>
          <cell r="T516" t="str"/>
          <cell r="U516" t="str"/>
          <cell r="V516" t="str"/>
          <cell r="W516" t="str"/>
          <cell r="X516" t="str"/>
          <cell r="Y516" t="str"/>
          <cell r="Z516" t="str"/>
          <cell r="AA516" t="str"/>
          <cell r="AB516" t="str"/>
          <cell r="AC516" t="str"/>
          <cell r="AD516" t="str"/>
          <cell r="AE516" t="str"/>
          <cell r="AF516" t="str"/>
          <cell r="AG516" t="str"/>
          <cell r="AH516" t="str"/>
          <cell r="AI516" t="str"/>
          <cell r="AJ516" t="str"/>
          <cell r="AK516" t="str"/>
          <cell r="AL516" t="str"/>
          <cell r="AM516" t="str"/>
          <cell r="AN516" t="str"/>
          <cell r="AO516" t="str"/>
          <cell r="AP516" t="str"/>
          <cell r="AQ516" t="str"/>
          <cell r="AR516" t="str"/>
          <cell r="AS516" t="str"/>
          <cell r="AT516" t="str"/>
          <cell r="AU516" t="str"/>
          <cell r="AV516" t="str"/>
          <cell r="AW516" t="str"/>
          <cell r="AX516" t="str"/>
          <cell r="AY516" t="str"/>
          <cell r="AZ516" t="str"/>
          <cell r="BA516" t="str"/>
          <cell r="BB516" t="str"/>
          <cell r="BC516" t="str"/>
          <cell r="BD516" t="str"/>
          <cell r="BE516" t="str"/>
          <cell r="BF516" t="str"/>
          <cell r="BG516" t="str"/>
          <cell r="BH516" t="str"/>
          <cell r="BI516" t="str">
            <v> </v>
          </cell>
          <cell r="BJ516">
            <v>0</v>
          </cell>
          <cell r="BK516" t="str"/>
          <cell r="BL516" t="str"/>
        </row>
        <row r="517">
          <cell r="E517" t="str">
            <v>|0200226117|45.00|0.00|2.300|0.0006353NBC</v>
          </cell>
          <cell r="F517">
            <v>2.4220000000000002</v>
          </cell>
          <cell r="H517" t="str">
            <v>S</v>
          </cell>
          <cell r="J517" t="b">
            <v>1</v>
          </cell>
          <cell r="K517" t="b">
            <v>1</v>
          </cell>
          <cell r="L517">
            <v>99</v>
          </cell>
          <cell r="M517">
            <v>99</v>
          </cell>
          <cell r="O517" t="str">
            <v>P/E</v>
          </cell>
          <cell r="P517" t="str"/>
          <cell r="Q517" t="str"/>
          <cell r="R517" t="str"/>
          <cell r="S517" t="str"/>
          <cell r="T517" t="str"/>
          <cell r="U517" t="str"/>
          <cell r="V517" t="str"/>
          <cell r="W517" t="str"/>
          <cell r="X517" t="str"/>
          <cell r="Y517" t="str"/>
          <cell r="Z517" t="str"/>
          <cell r="AA517" t="str"/>
          <cell r="AB517" t="str"/>
          <cell r="AC517" t="str"/>
          <cell r="AD517" t="str"/>
          <cell r="AE517" t="str"/>
          <cell r="AF517" t="str"/>
          <cell r="AG517" t="str"/>
          <cell r="AH517" t="str"/>
          <cell r="AI517" t="str"/>
          <cell r="AJ517" t="str"/>
          <cell r="AK517" t="str"/>
          <cell r="AL517" t="str"/>
          <cell r="AM517" t="str"/>
          <cell r="AN517" t="str"/>
          <cell r="AO517" t="str"/>
          <cell r="AP517" t="str"/>
          <cell r="AQ517" t="str"/>
          <cell r="AR517" t="str"/>
          <cell r="AS517" t="str"/>
          <cell r="AT517" t="str"/>
          <cell r="AU517" t="str"/>
          <cell r="AV517" t="str"/>
          <cell r="AW517" t="str"/>
          <cell r="AX517" t="str"/>
          <cell r="AY517" t="str"/>
          <cell r="AZ517" t="str"/>
          <cell r="BA517" t="str"/>
          <cell r="BB517" t="str"/>
          <cell r="BC517" t="str"/>
          <cell r="BD517" t="str"/>
          <cell r="BE517" t="str"/>
          <cell r="BF517" t="str"/>
          <cell r="BG517" t="str"/>
          <cell r="BH517" t="str"/>
          <cell r="BI517" t="str">
            <v> </v>
          </cell>
          <cell r="BJ517">
            <v>0</v>
          </cell>
          <cell r="BK517" t="str"/>
          <cell r="BL517" t="str"/>
        </row>
        <row r="518">
          <cell r="E518" t="str">
            <v>|0200236211|17.30|0.00|1.200|0.0005897NBC</v>
          </cell>
          <cell r="F518">
            <v>0.47599999999999998</v>
          </cell>
          <cell r="H518" t="str">
            <v>S</v>
          </cell>
          <cell r="J518" t="b">
            <v>1</v>
          </cell>
          <cell r="K518" t="b">
            <v>1</v>
          </cell>
          <cell r="L518">
            <v>117</v>
          </cell>
          <cell r="M518">
            <v>117</v>
          </cell>
          <cell r="O518" t="str">
            <v>P/E</v>
          </cell>
          <cell r="P518" t="str"/>
          <cell r="Q518" t="str"/>
          <cell r="R518" t="str"/>
          <cell r="S518" t="str"/>
          <cell r="T518" t="str"/>
          <cell r="U518" t="str"/>
          <cell r="V518" t="str"/>
          <cell r="W518" t="str"/>
          <cell r="X518" t="str"/>
          <cell r="Y518" t="str"/>
          <cell r="Z518" t="str"/>
          <cell r="AA518" t="str"/>
          <cell r="AB518" t="str"/>
          <cell r="AC518" t="str"/>
          <cell r="AD518" t="str"/>
          <cell r="AE518" t="str"/>
          <cell r="AF518" t="str"/>
          <cell r="AG518" t="str"/>
          <cell r="AH518" t="str"/>
          <cell r="AI518" t="str"/>
          <cell r="AJ518" t="str"/>
          <cell r="AK518" t="str"/>
          <cell r="AL518" t="str"/>
          <cell r="AM518" t="str"/>
          <cell r="AN518" t="str"/>
          <cell r="AO518" t="str"/>
          <cell r="AP518" t="str"/>
          <cell r="AQ518" t="str"/>
          <cell r="AR518" t="str"/>
          <cell r="AS518" t="str"/>
          <cell r="AT518" t="str"/>
          <cell r="AU518" t="str"/>
          <cell r="AV518" t="str"/>
          <cell r="AW518" t="str"/>
          <cell r="AX518" t="str"/>
          <cell r="AY518" t="str"/>
          <cell r="AZ518" t="str"/>
          <cell r="BA518" t="str"/>
          <cell r="BB518" t="str"/>
          <cell r="BC518" t="str"/>
          <cell r="BD518" t="str"/>
          <cell r="BE518" t="str"/>
          <cell r="BF518" t="str"/>
          <cell r="BG518" t="str"/>
          <cell r="BH518" t="str"/>
          <cell r="BI518" t="str">
            <v> </v>
          </cell>
          <cell r="BJ518">
            <v>0</v>
          </cell>
          <cell r="BK518" t="str"/>
          <cell r="BL518" t="str"/>
        </row>
        <row r="519">
          <cell r="E519" t="str">
            <v>|0200236211|17.30|0.00|1.200|0.0005897NBC</v>
          </cell>
          <cell r="F519">
            <v>0.47599999999999998</v>
          </cell>
          <cell r="H519" t="str">
            <v>S</v>
          </cell>
          <cell r="J519" t="b">
            <v>1</v>
          </cell>
          <cell r="K519" t="b">
            <v>1</v>
          </cell>
          <cell r="L519">
            <v>38</v>
          </cell>
          <cell r="M519">
            <v>5</v>
          </cell>
          <cell r="O519" t="str">
            <v>C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52.428571428571431</v>
          </cell>
          <cell r="AZ519">
            <v>55.142857142857146</v>
          </cell>
          <cell r="BA519">
            <v>55.142857142857146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 t="str">
            <v> </v>
          </cell>
          <cell r="BJ519">
            <v>107.57142857142858</v>
          </cell>
          <cell r="BK519" t="str"/>
          <cell r="BL519" t="str"/>
        </row>
        <row r="520">
          <cell r="E520" t="str">
            <v>|0200236211|19.10|0.00|1.200|0.0004783NBC</v>
          </cell>
          <cell r="F520">
            <v>0.53</v>
          </cell>
          <cell r="H520" t="str">
            <v>S</v>
          </cell>
          <cell r="J520" t="b">
            <v>1</v>
          </cell>
          <cell r="K520" t="b">
            <v>1</v>
          </cell>
          <cell r="L520">
            <v>44</v>
          </cell>
          <cell r="M520">
            <v>15</v>
          </cell>
          <cell r="O520" t="str">
            <v>C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323.66666666666669</v>
          </cell>
          <cell r="AZ520">
            <v>326.33333333333331</v>
          </cell>
          <cell r="BA520">
            <v>327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 t="str">
            <v> </v>
          </cell>
          <cell r="BJ520">
            <v>650</v>
          </cell>
          <cell r="BK520" t="str"/>
          <cell r="BL520" t="str"/>
        </row>
        <row r="521">
          <cell r="E521" t="str">
            <v>|0200236211|19.10|0.00|1.200|0.0004445NBC</v>
          </cell>
          <cell r="F521">
            <v>0.53</v>
          </cell>
          <cell r="H521" t="str">
            <v>S</v>
          </cell>
          <cell r="J521" t="b">
            <v>1</v>
          </cell>
          <cell r="K521" t="b">
            <v>1</v>
          </cell>
          <cell r="L521">
            <v>88</v>
          </cell>
          <cell r="M521">
            <v>44</v>
          </cell>
          <cell r="O521" t="str">
            <v>C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184.5</v>
          </cell>
          <cell r="AZ521">
            <v>193</v>
          </cell>
          <cell r="BA521">
            <v>193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 t="str">
            <v> </v>
          </cell>
          <cell r="BJ521">
            <v>377.5</v>
          </cell>
          <cell r="BK521" t="str"/>
          <cell r="BL521" t="str"/>
        </row>
        <row r="522">
          <cell r="E522" t="str">
            <v>|0200236211|19.10|0.00|1.200|0.0004445NBC</v>
          </cell>
          <cell r="F522">
            <v>0.53</v>
          </cell>
          <cell r="H522" t="str">
            <v>S</v>
          </cell>
          <cell r="J522" t="b">
            <v>1</v>
          </cell>
          <cell r="K522" t="b">
            <v>1</v>
          </cell>
          <cell r="L522">
            <v>323</v>
          </cell>
          <cell r="M522">
            <v>323</v>
          </cell>
          <cell r="O522" t="str">
            <v>P/E</v>
          </cell>
          <cell r="P522" t="str"/>
          <cell r="Q522" t="str"/>
          <cell r="R522" t="str"/>
          <cell r="S522" t="str"/>
          <cell r="T522" t="str"/>
          <cell r="U522" t="str"/>
          <cell r="V522" t="str"/>
          <cell r="W522" t="str"/>
          <cell r="X522" t="str"/>
          <cell r="Y522" t="str"/>
          <cell r="Z522" t="str"/>
          <cell r="AA522" t="str"/>
          <cell r="AB522" t="str"/>
          <cell r="AC522" t="str"/>
          <cell r="AD522" t="str"/>
          <cell r="AE522" t="str"/>
          <cell r="AF522" t="str"/>
          <cell r="AG522" t="str"/>
          <cell r="AH522" t="str"/>
          <cell r="AI522" t="str"/>
          <cell r="AJ522" t="str"/>
          <cell r="AK522" t="str"/>
          <cell r="AL522" t="str"/>
          <cell r="AM522" t="str"/>
          <cell r="AN522" t="str"/>
          <cell r="AO522" t="str"/>
          <cell r="AP522" t="str"/>
          <cell r="AQ522" t="str"/>
          <cell r="AR522" t="str"/>
          <cell r="AS522" t="str"/>
          <cell r="AT522" t="str"/>
          <cell r="AU522" t="str"/>
          <cell r="AV522" t="str"/>
          <cell r="AW522" t="str"/>
          <cell r="AX522" t="str"/>
          <cell r="AY522" t="str"/>
          <cell r="AZ522" t="str"/>
          <cell r="BA522" t="str"/>
          <cell r="BB522" t="str"/>
          <cell r="BC522" t="str"/>
          <cell r="BD522" t="str"/>
          <cell r="BE522" t="str"/>
          <cell r="BF522" t="str"/>
          <cell r="BG522" t="str"/>
          <cell r="BH522" t="str"/>
          <cell r="BI522" t="str">
            <v> </v>
          </cell>
          <cell r="BJ522">
            <v>0</v>
          </cell>
          <cell r="BK522" t="str"/>
          <cell r="BL522" t="str"/>
        </row>
        <row r="523">
          <cell r="E523" t="str">
            <v>|0200236211|19.10|0.00|1.200|0.0004783NBC</v>
          </cell>
          <cell r="F523">
            <v>0.53</v>
          </cell>
          <cell r="H523" t="str">
            <v>S</v>
          </cell>
          <cell r="J523" t="b">
            <v>1</v>
          </cell>
          <cell r="K523" t="b">
            <v>1</v>
          </cell>
          <cell r="L523">
            <v>320</v>
          </cell>
          <cell r="M523">
            <v>320</v>
          </cell>
          <cell r="O523" t="str">
            <v>P/E</v>
          </cell>
          <cell r="P523" t="str"/>
          <cell r="Q523" t="str"/>
          <cell r="R523" t="str"/>
          <cell r="S523" t="str"/>
          <cell r="T523" t="str"/>
          <cell r="U523" t="str"/>
          <cell r="V523" t="str"/>
          <cell r="W523" t="str"/>
          <cell r="X523" t="str"/>
          <cell r="Y523" t="str"/>
          <cell r="Z523" t="str"/>
          <cell r="AA523" t="str"/>
          <cell r="AB523" t="str"/>
          <cell r="AC523" t="str"/>
          <cell r="AD523" t="str"/>
          <cell r="AE523" t="str"/>
          <cell r="AF523" t="str"/>
          <cell r="AG523" t="str"/>
          <cell r="AH523" t="str"/>
          <cell r="AI523" t="str"/>
          <cell r="AJ523" t="str"/>
          <cell r="AK523" t="str"/>
          <cell r="AL523" t="str"/>
          <cell r="AM523" t="str"/>
          <cell r="AN523" t="str"/>
          <cell r="AO523" t="str"/>
          <cell r="AP523" t="str"/>
          <cell r="AQ523" t="str"/>
          <cell r="AR523" t="str"/>
          <cell r="AS523" t="str"/>
          <cell r="AT523" t="str"/>
          <cell r="AU523" t="str"/>
          <cell r="AV523" t="str"/>
          <cell r="AW523" t="str"/>
          <cell r="AX523" t="str"/>
          <cell r="AY523" t="str"/>
          <cell r="AZ523" t="str"/>
          <cell r="BA523" t="str"/>
          <cell r="BB523" t="str"/>
          <cell r="BC523" t="str"/>
          <cell r="BD523" t="str"/>
          <cell r="BE523" t="str"/>
          <cell r="BF523" t="str"/>
          <cell r="BG523" t="str"/>
          <cell r="BH523" t="str"/>
          <cell r="BI523" t="str">
            <v> </v>
          </cell>
          <cell r="BJ523">
            <v>0</v>
          </cell>
          <cell r="BK523" t="str"/>
          <cell r="BL523" t="str"/>
        </row>
        <row r="524">
          <cell r="E524" t="str">
            <v>|0200236211|19.10|0.00|1.200|0.0005581NBC</v>
          </cell>
          <cell r="F524">
            <v>0.53</v>
          </cell>
          <cell r="H524" t="str">
            <v>S</v>
          </cell>
          <cell r="J524" t="b">
            <v>1</v>
          </cell>
          <cell r="K524" t="b">
            <v>1</v>
          </cell>
          <cell r="L524">
            <v>174</v>
          </cell>
          <cell r="M524">
            <v>174</v>
          </cell>
          <cell r="O524" t="str">
            <v>P/E</v>
          </cell>
          <cell r="P524" t="str"/>
          <cell r="Q524" t="str"/>
          <cell r="R524" t="str"/>
          <cell r="S524" t="str"/>
          <cell r="T524" t="str"/>
          <cell r="U524" t="str"/>
          <cell r="V524" t="str"/>
          <cell r="W524" t="str"/>
          <cell r="X524" t="str"/>
          <cell r="Y524" t="str"/>
          <cell r="Z524" t="str"/>
          <cell r="AA524" t="str"/>
          <cell r="AB524" t="str"/>
          <cell r="AC524" t="str"/>
          <cell r="AD524" t="str"/>
          <cell r="AE524" t="str"/>
          <cell r="AF524" t="str"/>
          <cell r="AG524" t="str"/>
          <cell r="AH524" t="str"/>
          <cell r="AI524" t="str"/>
          <cell r="AJ524" t="str"/>
          <cell r="AK524" t="str"/>
          <cell r="AL524" t="str"/>
          <cell r="AM524" t="str"/>
          <cell r="AN524" t="str"/>
          <cell r="AO524" t="str"/>
          <cell r="AP524" t="str"/>
          <cell r="AQ524" t="str"/>
          <cell r="AR524" t="str"/>
          <cell r="AS524" t="str"/>
          <cell r="AT524" t="str"/>
          <cell r="AU524" t="str"/>
          <cell r="AV524" t="str"/>
          <cell r="AW524" t="str"/>
          <cell r="AX524" t="str"/>
          <cell r="AY524" t="str"/>
          <cell r="AZ524" t="str"/>
          <cell r="BA524" t="str"/>
          <cell r="BB524" t="str"/>
          <cell r="BC524" t="str"/>
          <cell r="BD524" t="str"/>
          <cell r="BE524" t="str"/>
          <cell r="BF524" t="str"/>
          <cell r="BG524" t="str"/>
          <cell r="BH524" t="str"/>
          <cell r="BI524" t="str">
            <v> </v>
          </cell>
          <cell r="BJ524">
            <v>0</v>
          </cell>
          <cell r="BK524" t="str"/>
          <cell r="BL524" t="str"/>
        </row>
        <row r="525">
          <cell r="E525" t="str">
            <v>|0200236211|19.10|0.00|1.200|0.0005941NBC</v>
          </cell>
          <cell r="F525">
            <v>0.53</v>
          </cell>
          <cell r="H525" t="str">
            <v>S</v>
          </cell>
          <cell r="J525" t="b">
            <v>1</v>
          </cell>
          <cell r="K525" t="b">
            <v>1</v>
          </cell>
          <cell r="L525">
            <v>156</v>
          </cell>
          <cell r="M525">
            <v>156</v>
          </cell>
          <cell r="O525" t="str">
            <v>P/E</v>
          </cell>
          <cell r="P525" t="str"/>
          <cell r="Q525" t="str"/>
          <cell r="R525" t="str"/>
          <cell r="S525" t="str"/>
          <cell r="T525" t="str"/>
          <cell r="U525" t="str"/>
          <cell r="V525" t="str"/>
          <cell r="W525" t="str"/>
          <cell r="X525" t="str"/>
          <cell r="Y525" t="str"/>
          <cell r="Z525" t="str"/>
          <cell r="AA525" t="str"/>
          <cell r="AB525" t="str"/>
          <cell r="AC525" t="str"/>
          <cell r="AD525" t="str"/>
          <cell r="AE525" t="str"/>
          <cell r="AF525" t="str"/>
          <cell r="AG525" t="str"/>
          <cell r="AH525" t="str"/>
          <cell r="AI525" t="str"/>
          <cell r="AJ525" t="str"/>
          <cell r="AK525" t="str"/>
          <cell r="AL525" t="str"/>
          <cell r="AM525" t="str"/>
          <cell r="AN525" t="str"/>
          <cell r="AO525" t="str"/>
          <cell r="AP525" t="str"/>
          <cell r="AQ525" t="str"/>
          <cell r="AR525" t="str"/>
          <cell r="AS525" t="str"/>
          <cell r="AT525" t="str"/>
          <cell r="AU525" t="str"/>
          <cell r="AV525" t="str"/>
          <cell r="AW525" t="str"/>
          <cell r="AX525" t="str"/>
          <cell r="AY525" t="str"/>
          <cell r="AZ525" t="str"/>
          <cell r="BA525" t="str"/>
          <cell r="BB525" t="str"/>
          <cell r="BC525" t="str"/>
          <cell r="BD525" t="str"/>
          <cell r="BE525" t="str"/>
          <cell r="BF525" t="str"/>
          <cell r="BG525" t="str"/>
          <cell r="BH525" t="str"/>
          <cell r="BI525" t="str">
            <v> </v>
          </cell>
          <cell r="BJ525">
            <v>0</v>
          </cell>
          <cell r="BK525" t="str"/>
          <cell r="BL525" t="str"/>
        </row>
        <row r="526">
          <cell r="E526" t="str">
            <v>|0200236211|19.10|0.00|1.200|0.0005941NBC</v>
          </cell>
          <cell r="F526">
            <v>0.53</v>
          </cell>
          <cell r="H526" t="str">
            <v>S</v>
          </cell>
          <cell r="J526" t="b">
            <v>1</v>
          </cell>
          <cell r="K526" t="b">
            <v>1</v>
          </cell>
          <cell r="L526">
            <v>36</v>
          </cell>
          <cell r="M526">
            <v>4</v>
          </cell>
          <cell r="O526" t="str">
            <v>C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105</v>
          </cell>
          <cell r="AZ526">
            <v>108.77777777777777</v>
          </cell>
          <cell r="BA526">
            <v>109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 t="str">
            <v> </v>
          </cell>
          <cell r="BJ526">
            <v>213.77777777777777</v>
          </cell>
          <cell r="BK526" t="str"/>
          <cell r="BL526" t="str"/>
        </row>
        <row r="527">
          <cell r="E527" t="str">
            <v>|0200236211|19.10|0.00|1.200|0.0005581NBC</v>
          </cell>
          <cell r="F527">
            <v>0.53</v>
          </cell>
          <cell r="H527" t="str">
            <v>S</v>
          </cell>
          <cell r="J527" t="b">
            <v>1</v>
          </cell>
          <cell r="K527" t="b">
            <v>1</v>
          </cell>
          <cell r="L527">
            <v>18</v>
          </cell>
          <cell r="M527">
            <v>3</v>
          </cell>
          <cell r="O527" t="str">
            <v>C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266.66666666666669</v>
          </cell>
          <cell r="AZ527">
            <v>266.66666666666669</v>
          </cell>
          <cell r="BA527">
            <v>266.66666666666669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 t="str">
            <v> </v>
          </cell>
          <cell r="BJ527">
            <v>533.33333333333337</v>
          </cell>
          <cell r="BK527" t="str"/>
          <cell r="BL527" t="str"/>
        </row>
        <row r="528">
          <cell r="E528" t="str">
            <v>|0200226240|19.10|0.00|1.500|0.0005826NBC</v>
          </cell>
          <cell r="F528">
            <v>0.65100000000000002</v>
          </cell>
          <cell r="H528" t="str">
            <v>S</v>
          </cell>
          <cell r="J528" t="b">
            <v>1</v>
          </cell>
          <cell r="K528" t="b">
            <v>1</v>
          </cell>
          <cell r="L528">
            <v>10</v>
          </cell>
          <cell r="M528">
            <v>1</v>
          </cell>
          <cell r="O528" t="str">
            <v>C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30.09090909090909</v>
          </cell>
          <cell r="AY528">
            <v>30.818181818181817</v>
          </cell>
          <cell r="AZ528">
            <v>32.909090909090907</v>
          </cell>
          <cell r="BA528">
            <v>32.81818181818182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 t="str">
            <v> </v>
          </cell>
          <cell r="BJ528">
            <v>63.72727272727272</v>
          </cell>
          <cell r="BK528" t="str"/>
          <cell r="BL528" t="str"/>
        </row>
        <row r="529">
          <cell r="E529" t="str">
            <v>|0200226240|19.10|0.00|1.500|0.0005826NBC</v>
          </cell>
          <cell r="F529">
            <v>0.65100000000000002</v>
          </cell>
          <cell r="H529" t="str">
            <v>S</v>
          </cell>
          <cell r="J529" t="b">
            <v>1</v>
          </cell>
          <cell r="K529" t="b">
            <v>1</v>
          </cell>
          <cell r="L529">
            <v>195</v>
          </cell>
          <cell r="M529">
            <v>195</v>
          </cell>
          <cell r="O529" t="str">
            <v>P/E</v>
          </cell>
          <cell r="P529" t="str"/>
          <cell r="Q529" t="str"/>
          <cell r="R529" t="str"/>
          <cell r="S529" t="str"/>
          <cell r="T529" t="str"/>
          <cell r="U529" t="str"/>
          <cell r="V529" t="str"/>
          <cell r="W529" t="str"/>
          <cell r="X529" t="str"/>
          <cell r="Y529" t="str"/>
          <cell r="Z529" t="str"/>
          <cell r="AA529" t="str"/>
          <cell r="AB529" t="str"/>
          <cell r="AC529" t="str"/>
          <cell r="AD529" t="str"/>
          <cell r="AE529" t="str"/>
          <cell r="AF529" t="str"/>
          <cell r="AG529" t="str"/>
          <cell r="AH529" t="str"/>
          <cell r="AI529" t="str"/>
          <cell r="AJ529" t="str"/>
          <cell r="AK529" t="str"/>
          <cell r="AL529" t="str"/>
          <cell r="AM529" t="str"/>
          <cell r="AN529" t="str"/>
          <cell r="AO529" t="str"/>
          <cell r="AP529" t="str"/>
          <cell r="AQ529" t="str"/>
          <cell r="AR529" t="str"/>
          <cell r="AS529" t="str"/>
          <cell r="AT529" t="str"/>
          <cell r="AU529" t="str"/>
          <cell r="AV529" t="str"/>
          <cell r="AW529" t="str"/>
          <cell r="AX529" t="str"/>
          <cell r="AY529" t="str"/>
          <cell r="AZ529" t="str"/>
          <cell r="BA529" t="str"/>
          <cell r="BB529" t="str"/>
          <cell r="BC529" t="str"/>
          <cell r="BD529" t="str"/>
          <cell r="BE529" t="str"/>
          <cell r="BF529" t="str"/>
          <cell r="BG529" t="str"/>
          <cell r="BH529" t="str"/>
          <cell r="BI529" t="str">
            <v> </v>
          </cell>
          <cell r="BJ529">
            <v>0</v>
          </cell>
          <cell r="BK529" t="str"/>
          <cell r="BL529" t="str"/>
        </row>
        <row r="530">
          <cell r="E530" t="str">
            <v>|0200226240|19.10|0.00|1.600|0.0006031NBC</v>
          </cell>
          <cell r="F530">
            <v>0.69</v>
          </cell>
          <cell r="H530" t="str">
            <v>S</v>
          </cell>
          <cell r="J530" t="b">
            <v>1</v>
          </cell>
          <cell r="K530" t="b">
            <v>1</v>
          </cell>
          <cell r="L530">
            <v>45</v>
          </cell>
          <cell r="M530">
            <v>2</v>
          </cell>
          <cell r="O530" t="str">
            <v>C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27.692307692307693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 t="str">
            <v> </v>
          </cell>
          <cell r="BJ530">
            <v>0</v>
          </cell>
          <cell r="BK530" t="str"/>
          <cell r="BL530" t="str"/>
        </row>
        <row r="531">
          <cell r="E531" t="str">
            <v>|0200226240|19.10|0.00|1.600|0.0005731NBC</v>
          </cell>
          <cell r="F531">
            <v>0.69</v>
          </cell>
          <cell r="H531" t="str">
            <v>S</v>
          </cell>
          <cell r="J531" t="b">
            <v>1</v>
          </cell>
          <cell r="K531" t="b">
            <v>1</v>
          </cell>
          <cell r="L531">
            <v>621</v>
          </cell>
          <cell r="M531">
            <v>33</v>
          </cell>
          <cell r="O531" t="str">
            <v>C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27.368421052631579</v>
          </cell>
          <cell r="AY531">
            <v>100.42105263157895</v>
          </cell>
          <cell r="AZ531">
            <v>0</v>
          </cell>
          <cell r="BA531">
            <v>48.421052631578945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 t="str">
            <v> </v>
          </cell>
          <cell r="BJ531">
            <v>100.42105263157895</v>
          </cell>
          <cell r="BK531" t="str"/>
          <cell r="BL531" t="str"/>
        </row>
        <row r="532">
          <cell r="E532" t="str">
            <v>|0200226240|19.10|0.00|1.600|0.0005921NBC</v>
          </cell>
          <cell r="F532">
            <v>0.69</v>
          </cell>
          <cell r="H532" t="str">
            <v>S</v>
          </cell>
          <cell r="J532" t="b">
            <v>1</v>
          </cell>
          <cell r="K532" t="b">
            <v>1</v>
          </cell>
          <cell r="L532">
            <v>629</v>
          </cell>
          <cell r="M532">
            <v>33</v>
          </cell>
          <cell r="O532" t="str">
            <v>C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27.368421052631579</v>
          </cell>
          <cell r="AY532">
            <v>100.05263157894737</v>
          </cell>
          <cell r="AZ532">
            <v>0</v>
          </cell>
          <cell r="BA532">
            <v>48.421052631578945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 t="str">
            <v> </v>
          </cell>
          <cell r="BJ532">
            <v>100.05263157894737</v>
          </cell>
          <cell r="BK532" t="str"/>
          <cell r="BL532" t="str"/>
        </row>
        <row r="533">
          <cell r="E533" t="str">
            <v>|0200226240|19.10|0.00|1.600|0.0005887NBC</v>
          </cell>
          <cell r="F533">
            <v>0.69</v>
          </cell>
          <cell r="H533" t="str">
            <v>S</v>
          </cell>
          <cell r="J533" t="b">
            <v>1</v>
          </cell>
          <cell r="K533" t="b">
            <v>1</v>
          </cell>
          <cell r="L533">
            <v>583</v>
          </cell>
          <cell r="M533">
            <v>36</v>
          </cell>
          <cell r="O533" t="str">
            <v>C</v>
          </cell>
          <cell r="P533">
            <v>27.5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27.5</v>
          </cell>
          <cell r="AW533">
            <v>0</v>
          </cell>
          <cell r="AX533">
            <v>55.5625</v>
          </cell>
          <cell r="AY533">
            <v>112.5</v>
          </cell>
          <cell r="AZ533">
            <v>0</v>
          </cell>
          <cell r="BA533">
            <v>28.125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 t="str">
            <v> </v>
          </cell>
          <cell r="BJ533">
            <v>140</v>
          </cell>
          <cell r="BK533" t="str"/>
          <cell r="BL533" t="str"/>
        </row>
        <row r="534">
          <cell r="E534" t="str">
            <v>|0200226240|19.10|0.00|1.600|0.0005791NBC</v>
          </cell>
          <cell r="F534">
            <v>0.69</v>
          </cell>
          <cell r="H534" t="str">
            <v>S</v>
          </cell>
          <cell r="J534" t="b">
            <v>1</v>
          </cell>
          <cell r="K534" t="b">
            <v>1</v>
          </cell>
          <cell r="L534">
            <v>532</v>
          </cell>
          <cell r="M534">
            <v>35</v>
          </cell>
          <cell r="O534" t="str">
            <v>C</v>
          </cell>
          <cell r="P534">
            <v>30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30</v>
          </cell>
          <cell r="AW534">
            <v>0</v>
          </cell>
          <cell r="AX534">
            <v>59.266666666666666</v>
          </cell>
          <cell r="AY534">
            <v>120</v>
          </cell>
          <cell r="AZ534">
            <v>0</v>
          </cell>
          <cell r="BA534">
            <v>30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 t="str">
            <v> </v>
          </cell>
          <cell r="BJ534">
            <v>150</v>
          </cell>
          <cell r="BK534" t="str"/>
          <cell r="BL534" t="str"/>
        </row>
        <row r="535">
          <cell r="E535" t="str">
            <v>|0200226240|19.10|0.00|1.600|0.0005731NBC</v>
          </cell>
          <cell r="F535">
            <v>0.69</v>
          </cell>
          <cell r="H535" t="str">
            <v>S</v>
          </cell>
          <cell r="J535" t="b">
            <v>1</v>
          </cell>
          <cell r="K535" t="b">
            <v>1</v>
          </cell>
          <cell r="L535">
            <v>249</v>
          </cell>
          <cell r="M535">
            <v>249</v>
          </cell>
          <cell r="O535" t="str">
            <v>P/E</v>
          </cell>
          <cell r="P535" t="str"/>
          <cell r="Q535" t="str"/>
          <cell r="R535" t="str"/>
          <cell r="S535" t="str"/>
          <cell r="T535" t="str"/>
          <cell r="U535" t="str"/>
          <cell r="V535" t="str"/>
          <cell r="W535" t="str"/>
          <cell r="X535" t="str"/>
          <cell r="Y535" t="str"/>
          <cell r="Z535" t="str"/>
          <cell r="AA535" t="str"/>
          <cell r="AB535" t="str"/>
          <cell r="AC535" t="str"/>
          <cell r="AD535" t="str"/>
          <cell r="AE535" t="str"/>
          <cell r="AF535" t="str"/>
          <cell r="AG535" t="str"/>
          <cell r="AH535" t="str"/>
          <cell r="AI535" t="str"/>
          <cell r="AJ535" t="str"/>
          <cell r="AK535" t="str"/>
          <cell r="AL535" t="str"/>
          <cell r="AM535" t="str"/>
          <cell r="AN535" t="str"/>
          <cell r="AO535" t="str"/>
          <cell r="AP535" t="str"/>
          <cell r="AQ535" t="str"/>
          <cell r="AR535" t="str"/>
          <cell r="AS535" t="str"/>
          <cell r="AT535" t="str"/>
          <cell r="AU535" t="str"/>
          <cell r="AV535" t="str"/>
          <cell r="AW535" t="str"/>
          <cell r="AX535" t="str"/>
          <cell r="AY535" t="str"/>
          <cell r="AZ535" t="str"/>
          <cell r="BA535" t="str"/>
          <cell r="BB535" t="str"/>
          <cell r="BC535" t="str"/>
          <cell r="BD535" t="str"/>
          <cell r="BE535" t="str"/>
          <cell r="BF535" t="str"/>
          <cell r="BG535" t="str"/>
          <cell r="BH535" t="str"/>
          <cell r="BI535" t="str">
            <v> </v>
          </cell>
          <cell r="BJ535">
            <v>0</v>
          </cell>
          <cell r="BK535" t="str"/>
          <cell r="BL535" t="str"/>
        </row>
        <row r="536">
          <cell r="E536" t="str">
            <v>|0200226240|19.10|0.00|1.600|0.0005791NBC</v>
          </cell>
          <cell r="F536">
            <v>0.69</v>
          </cell>
          <cell r="H536" t="str">
            <v>S</v>
          </cell>
          <cell r="J536" t="b">
            <v>1</v>
          </cell>
          <cell r="K536" t="b">
            <v>1</v>
          </cell>
          <cell r="L536">
            <v>78</v>
          </cell>
          <cell r="M536">
            <v>78</v>
          </cell>
          <cell r="O536" t="str">
            <v>P/E</v>
          </cell>
          <cell r="P536" t="str"/>
          <cell r="Q536" t="str"/>
          <cell r="R536" t="str"/>
          <cell r="S536" t="str"/>
          <cell r="T536" t="str"/>
          <cell r="U536" t="str"/>
          <cell r="V536" t="str"/>
          <cell r="W536" t="str"/>
          <cell r="X536" t="str"/>
          <cell r="Y536" t="str"/>
          <cell r="Z536" t="str"/>
          <cell r="AA536" t="str"/>
          <cell r="AB536" t="str"/>
          <cell r="AC536" t="str"/>
          <cell r="AD536" t="str"/>
          <cell r="AE536" t="str"/>
          <cell r="AF536" t="str"/>
          <cell r="AG536" t="str"/>
          <cell r="AH536" t="str"/>
          <cell r="AI536" t="str"/>
          <cell r="AJ536" t="str"/>
          <cell r="AK536" t="str"/>
          <cell r="AL536" t="str"/>
          <cell r="AM536" t="str"/>
          <cell r="AN536" t="str"/>
          <cell r="AO536" t="str"/>
          <cell r="AP536" t="str"/>
          <cell r="AQ536" t="str"/>
          <cell r="AR536" t="str"/>
          <cell r="AS536" t="str"/>
          <cell r="AT536" t="str"/>
          <cell r="AU536" t="str"/>
          <cell r="AV536" t="str"/>
          <cell r="AW536" t="str"/>
          <cell r="AX536" t="str"/>
          <cell r="AY536" t="str"/>
          <cell r="AZ536" t="str"/>
          <cell r="BA536" t="str"/>
          <cell r="BB536" t="str"/>
          <cell r="BC536" t="str"/>
          <cell r="BD536" t="str"/>
          <cell r="BE536" t="str"/>
          <cell r="BF536" t="str"/>
          <cell r="BG536" t="str"/>
          <cell r="BH536" t="str"/>
          <cell r="BI536" t="str">
            <v> </v>
          </cell>
          <cell r="BJ536">
            <v>0</v>
          </cell>
          <cell r="BK536" t="str"/>
          <cell r="BL536" t="str"/>
        </row>
        <row r="537">
          <cell r="E537" t="str">
            <v>|0200226240|19.10|0.00|1.600|0.0005887NBC</v>
          </cell>
          <cell r="F537">
            <v>0.69</v>
          </cell>
          <cell r="H537" t="str">
            <v>S</v>
          </cell>
          <cell r="J537" t="b">
            <v>1</v>
          </cell>
          <cell r="K537" t="b">
            <v>1</v>
          </cell>
          <cell r="L537">
            <v>83</v>
          </cell>
          <cell r="M537">
            <v>83</v>
          </cell>
          <cell r="O537" t="str">
            <v>P/E</v>
          </cell>
          <cell r="P537" t="str"/>
          <cell r="Q537" t="str"/>
          <cell r="R537" t="str"/>
          <cell r="S537" t="str"/>
          <cell r="T537" t="str"/>
          <cell r="U537" t="str"/>
          <cell r="V537" t="str"/>
          <cell r="W537" t="str"/>
          <cell r="X537" t="str"/>
          <cell r="Y537" t="str"/>
          <cell r="Z537" t="str"/>
          <cell r="AA537" t="str"/>
          <cell r="AB537" t="str"/>
          <cell r="AC537" t="str"/>
          <cell r="AD537" t="str"/>
          <cell r="AE537" t="str"/>
          <cell r="AF537" t="str"/>
          <cell r="AG537" t="str"/>
          <cell r="AH537" t="str"/>
          <cell r="AI537" t="str"/>
          <cell r="AJ537" t="str"/>
          <cell r="AK537" t="str"/>
          <cell r="AL537" t="str"/>
          <cell r="AM537" t="str"/>
          <cell r="AN537" t="str"/>
          <cell r="AO537" t="str"/>
          <cell r="AP537" t="str"/>
          <cell r="AQ537" t="str"/>
          <cell r="AR537" t="str"/>
          <cell r="AS537" t="str"/>
          <cell r="AT537" t="str"/>
          <cell r="AU537" t="str"/>
          <cell r="AV537" t="str"/>
          <cell r="AW537" t="str"/>
          <cell r="AX537" t="str"/>
          <cell r="AY537" t="str"/>
          <cell r="AZ537" t="str"/>
          <cell r="BA537" t="str"/>
          <cell r="BB537" t="str"/>
          <cell r="BC537" t="str"/>
          <cell r="BD537" t="str"/>
          <cell r="BE537" t="str"/>
          <cell r="BF537" t="str"/>
          <cell r="BG537" t="str"/>
          <cell r="BH537" t="str"/>
          <cell r="BI537" t="str">
            <v> </v>
          </cell>
          <cell r="BJ537">
            <v>0</v>
          </cell>
          <cell r="BK537" t="str"/>
          <cell r="BL537" t="str"/>
        </row>
        <row r="538">
          <cell r="E538" t="str">
            <v>|0200226240|19.10|0.00|1.600|0.0005921NBC</v>
          </cell>
          <cell r="F538">
            <v>0.69</v>
          </cell>
          <cell r="H538" t="str">
            <v>S</v>
          </cell>
          <cell r="J538" t="b">
            <v>1</v>
          </cell>
          <cell r="K538" t="b">
            <v>1</v>
          </cell>
          <cell r="L538">
            <v>220</v>
          </cell>
          <cell r="M538">
            <v>220</v>
          </cell>
          <cell r="O538" t="str">
            <v>P/E</v>
          </cell>
          <cell r="P538" t="str"/>
          <cell r="Q538" t="str"/>
          <cell r="R538" t="str"/>
          <cell r="S538" t="str"/>
          <cell r="T538" t="str"/>
          <cell r="U538" t="str"/>
          <cell r="V538" t="str"/>
          <cell r="W538" t="str"/>
          <cell r="X538" t="str"/>
          <cell r="Y538" t="str"/>
          <cell r="Z538" t="str"/>
          <cell r="AA538" t="str"/>
          <cell r="AB538" t="str"/>
          <cell r="AC538" t="str"/>
          <cell r="AD538" t="str"/>
          <cell r="AE538" t="str"/>
          <cell r="AF538" t="str"/>
          <cell r="AG538" t="str"/>
          <cell r="AH538" t="str"/>
          <cell r="AI538" t="str"/>
          <cell r="AJ538" t="str"/>
          <cell r="AK538" t="str"/>
          <cell r="AL538" t="str"/>
          <cell r="AM538" t="str"/>
          <cell r="AN538" t="str"/>
          <cell r="AO538" t="str"/>
          <cell r="AP538" t="str"/>
          <cell r="AQ538" t="str"/>
          <cell r="AR538" t="str"/>
          <cell r="AS538" t="str"/>
          <cell r="AT538" t="str"/>
          <cell r="AU538" t="str"/>
          <cell r="AV538" t="str"/>
          <cell r="AW538" t="str"/>
          <cell r="AX538" t="str"/>
          <cell r="AY538" t="str"/>
          <cell r="AZ538" t="str"/>
          <cell r="BA538" t="str"/>
          <cell r="BB538" t="str"/>
          <cell r="BC538" t="str"/>
          <cell r="BD538" t="str"/>
          <cell r="BE538" t="str"/>
          <cell r="BF538" t="str"/>
          <cell r="BG538" t="str"/>
          <cell r="BH538" t="str"/>
          <cell r="BI538" t="str">
            <v> </v>
          </cell>
          <cell r="BJ538">
            <v>0</v>
          </cell>
          <cell r="BK538" t="str"/>
          <cell r="BL538" t="str"/>
        </row>
        <row r="539">
          <cell r="E539" t="str">
            <v>|0200226240|19.10|0.00|1.600|0.0006031NBC</v>
          </cell>
          <cell r="F539">
            <v>0.69</v>
          </cell>
          <cell r="H539" t="str">
            <v>S</v>
          </cell>
          <cell r="J539" t="b">
            <v>1</v>
          </cell>
          <cell r="K539" t="b">
            <v>1</v>
          </cell>
          <cell r="L539">
            <v>94</v>
          </cell>
          <cell r="M539">
            <v>94</v>
          </cell>
          <cell r="O539" t="str">
            <v>P/E</v>
          </cell>
          <cell r="P539" t="str"/>
          <cell r="Q539" t="str"/>
          <cell r="R539" t="str"/>
          <cell r="S539" t="str"/>
          <cell r="T539" t="str"/>
          <cell r="U539" t="str"/>
          <cell r="V539" t="str"/>
          <cell r="W539" t="str"/>
          <cell r="X539" t="str"/>
          <cell r="Y539" t="str"/>
          <cell r="Z539" t="str"/>
          <cell r="AA539" t="str"/>
          <cell r="AB539" t="str"/>
          <cell r="AC539" t="str"/>
          <cell r="AD539" t="str"/>
          <cell r="AE539" t="str"/>
          <cell r="AF539" t="str"/>
          <cell r="AG539" t="str"/>
          <cell r="AH539" t="str"/>
          <cell r="AI539" t="str"/>
          <cell r="AJ539" t="str"/>
          <cell r="AK539" t="str"/>
          <cell r="AL539" t="str"/>
          <cell r="AM539" t="str"/>
          <cell r="AN539" t="str"/>
          <cell r="AO539" t="str"/>
          <cell r="AP539" t="str"/>
          <cell r="AQ539" t="str"/>
          <cell r="AR539" t="str"/>
          <cell r="AS539" t="str"/>
          <cell r="AT539" t="str"/>
          <cell r="AU539" t="str"/>
          <cell r="AV539" t="str"/>
          <cell r="AW539" t="str"/>
          <cell r="AX539" t="str"/>
          <cell r="AY539" t="str"/>
          <cell r="AZ539" t="str"/>
          <cell r="BA539" t="str"/>
          <cell r="BB539" t="str"/>
          <cell r="BC539" t="str"/>
          <cell r="BD539" t="str"/>
          <cell r="BE539" t="str"/>
          <cell r="BF539" t="str"/>
          <cell r="BG539" t="str"/>
          <cell r="BH539" t="str"/>
          <cell r="BI539" t="str">
            <v> </v>
          </cell>
          <cell r="BJ539">
            <v>0</v>
          </cell>
          <cell r="BK539" t="str"/>
          <cell r="BL539" t="str"/>
        </row>
        <row r="540">
          <cell r="E540" t="str">
            <v>|0200226240|19.10|0.00|2.000|0.0005911NBC</v>
          </cell>
          <cell r="F540">
            <v>0.84299999999999997</v>
          </cell>
          <cell r="H540" t="str">
            <v>S</v>
          </cell>
          <cell r="J540" t="b">
            <v>1</v>
          </cell>
          <cell r="K540" t="b">
            <v>1</v>
          </cell>
          <cell r="L540">
            <v>587</v>
          </cell>
          <cell r="M540">
            <v>28</v>
          </cell>
          <cell r="O540" t="str">
            <v>C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53.333333333333336</v>
          </cell>
          <cell r="AY540">
            <v>100.57142857142857</v>
          </cell>
          <cell r="AZ540">
            <v>78.571428571428569</v>
          </cell>
          <cell r="BA540">
            <v>78.571428571428569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 t="str">
            <v> </v>
          </cell>
          <cell r="BJ540">
            <v>179.14285714285714</v>
          </cell>
          <cell r="BK540" t="str"/>
          <cell r="BL540" t="str"/>
        </row>
        <row r="541">
          <cell r="E541" t="str">
            <v>|0200226240|19.10|0.00|2.000|0.0005772NBC</v>
          </cell>
          <cell r="F541">
            <v>0.84299999999999997</v>
          </cell>
          <cell r="H541" t="str">
            <v>S</v>
          </cell>
          <cell r="J541" t="b">
            <v>1</v>
          </cell>
          <cell r="K541" t="b">
            <v>1</v>
          </cell>
          <cell r="L541">
            <v>125</v>
          </cell>
          <cell r="M541">
            <v>125</v>
          </cell>
          <cell r="O541" t="str">
            <v>P/E</v>
          </cell>
          <cell r="P541" t="str"/>
          <cell r="Q541" t="str"/>
          <cell r="R541" t="str"/>
          <cell r="S541" t="str"/>
          <cell r="T541" t="str"/>
          <cell r="U541" t="str"/>
          <cell r="V541" t="str"/>
          <cell r="W541" t="str"/>
          <cell r="X541" t="str"/>
          <cell r="Y541" t="str"/>
          <cell r="Z541" t="str"/>
          <cell r="AA541" t="str"/>
          <cell r="AB541" t="str"/>
          <cell r="AC541" t="str"/>
          <cell r="AD541" t="str"/>
          <cell r="AE541" t="str"/>
          <cell r="AF541" t="str"/>
          <cell r="AG541" t="str"/>
          <cell r="AH541" t="str"/>
          <cell r="AI541" t="str"/>
          <cell r="AJ541" t="str"/>
          <cell r="AK541" t="str"/>
          <cell r="AL541" t="str"/>
          <cell r="AM541" t="str"/>
          <cell r="AN541" t="str"/>
          <cell r="AO541" t="str"/>
          <cell r="AP541" t="str"/>
          <cell r="AQ541" t="str"/>
          <cell r="AR541" t="str"/>
          <cell r="AS541" t="str"/>
          <cell r="AT541" t="str"/>
          <cell r="AU541" t="str"/>
          <cell r="AV541" t="str"/>
          <cell r="AW541" t="str"/>
          <cell r="AX541" t="str"/>
          <cell r="AY541" t="str"/>
          <cell r="AZ541" t="str"/>
          <cell r="BA541" t="str"/>
          <cell r="BB541" t="str"/>
          <cell r="BC541" t="str"/>
          <cell r="BD541" t="str"/>
          <cell r="BE541" t="str"/>
          <cell r="BF541" t="str"/>
          <cell r="BG541" t="str"/>
          <cell r="BH541" t="str"/>
          <cell r="BI541" t="str">
            <v> </v>
          </cell>
          <cell r="BJ541">
            <v>0</v>
          </cell>
          <cell r="BK541" t="str"/>
          <cell r="BL541" t="str"/>
        </row>
        <row r="542">
          <cell r="E542" t="str">
            <v>|0200226240|19.10|0.00|2.000|0.0005911NBC</v>
          </cell>
          <cell r="F542">
            <v>0.84299999999999997</v>
          </cell>
          <cell r="H542" t="str">
            <v>S</v>
          </cell>
          <cell r="J542" t="b">
            <v>1</v>
          </cell>
          <cell r="K542" t="b">
            <v>1</v>
          </cell>
          <cell r="L542">
            <v>88</v>
          </cell>
          <cell r="M542">
            <v>88</v>
          </cell>
          <cell r="O542" t="str">
            <v>P/E</v>
          </cell>
          <cell r="P542" t="str"/>
          <cell r="Q542" t="str"/>
          <cell r="R542" t="str"/>
          <cell r="S542" t="str"/>
          <cell r="T542" t="str"/>
          <cell r="U542" t="str"/>
          <cell r="V542" t="str"/>
          <cell r="W542" t="str"/>
          <cell r="X542" t="str"/>
          <cell r="Y542" t="str"/>
          <cell r="Z542" t="str"/>
          <cell r="AA542" t="str"/>
          <cell r="AB542" t="str"/>
          <cell r="AC542" t="str"/>
          <cell r="AD542" t="str"/>
          <cell r="AE542" t="str"/>
          <cell r="AF542" t="str"/>
          <cell r="AG542" t="str"/>
          <cell r="AH542" t="str"/>
          <cell r="AI542" t="str"/>
          <cell r="AJ542" t="str"/>
          <cell r="AK542" t="str"/>
          <cell r="AL542" t="str"/>
          <cell r="AM542" t="str"/>
          <cell r="AN542" t="str"/>
          <cell r="AO542" t="str"/>
          <cell r="AP542" t="str"/>
          <cell r="AQ542" t="str"/>
          <cell r="AR542" t="str"/>
          <cell r="AS542" t="str"/>
          <cell r="AT542" t="str"/>
          <cell r="AU542" t="str"/>
          <cell r="AV542" t="str"/>
          <cell r="AW542" t="str"/>
          <cell r="AX542" t="str"/>
          <cell r="AY542" t="str"/>
          <cell r="AZ542" t="str"/>
          <cell r="BA542" t="str"/>
          <cell r="BB542" t="str"/>
          <cell r="BC542" t="str"/>
          <cell r="BD542" t="str"/>
          <cell r="BE542" t="str"/>
          <cell r="BF542" t="str"/>
          <cell r="BG542" t="str"/>
          <cell r="BH542" t="str"/>
          <cell r="BI542" t="str">
            <v> </v>
          </cell>
          <cell r="BJ542">
            <v>0</v>
          </cell>
          <cell r="BK542" t="str"/>
          <cell r="BL542" t="str"/>
        </row>
        <row r="543">
          <cell r="E543" t="str">
            <v>|0200226240|19.10|0.00|2.000|0.0005772NBC</v>
          </cell>
          <cell r="F543">
            <v>0.84299999999999997</v>
          </cell>
          <cell r="H543" t="str">
            <v>S</v>
          </cell>
          <cell r="J543" t="b">
            <v>1</v>
          </cell>
          <cell r="K543" t="b">
            <v>1</v>
          </cell>
          <cell r="L543">
            <v>1645</v>
          </cell>
          <cell r="M543">
            <v>183</v>
          </cell>
          <cell r="O543" t="str">
            <v>C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177.77777777777777</v>
          </cell>
          <cell r="AY543">
            <v>226.11111111111111</v>
          </cell>
          <cell r="AZ543">
            <v>200</v>
          </cell>
          <cell r="BA543">
            <v>150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 t="str">
            <v> </v>
          </cell>
          <cell r="BJ543">
            <v>426.11111111111109</v>
          </cell>
          <cell r="BK543" t="str"/>
          <cell r="BL543" t="str"/>
        </row>
        <row r="544">
          <cell r="E544" t="str">
            <v>|0200226240|22.20|0.00|1.600|0.0006029NBC</v>
          </cell>
          <cell r="F544">
            <v>0.81299999999999994</v>
          </cell>
          <cell r="H544" t="str">
            <v>S</v>
          </cell>
          <cell r="J544" t="b">
            <v>1</v>
          </cell>
          <cell r="K544" t="b">
            <v>1</v>
          </cell>
          <cell r="L544">
            <v>555</v>
          </cell>
          <cell r="M544">
            <v>19</v>
          </cell>
          <cell r="O544" t="str">
            <v>C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90</v>
          </cell>
          <cell r="AY544">
            <v>54.551724137931032</v>
          </cell>
          <cell r="AZ544">
            <v>55.172413793103445</v>
          </cell>
          <cell r="BA544">
            <v>55.172413793103445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 t="str">
            <v> </v>
          </cell>
          <cell r="BJ544">
            <v>109.72413793103448</v>
          </cell>
          <cell r="BK544" t="str"/>
          <cell r="BL544" t="str"/>
        </row>
        <row r="545">
          <cell r="E545" t="str">
            <v>|0200226240|22.20|0.00|1.600|0.0006029NBC</v>
          </cell>
          <cell r="F545">
            <v>0.81299999999999994</v>
          </cell>
          <cell r="H545" t="str">
            <v>S</v>
          </cell>
          <cell r="J545" t="b">
            <v>1</v>
          </cell>
          <cell r="K545" t="b">
            <v>1</v>
          </cell>
          <cell r="L545">
            <v>1109</v>
          </cell>
          <cell r="M545">
            <v>65</v>
          </cell>
          <cell r="O545" t="str">
            <v>C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62.647058823529413</v>
          </cell>
          <cell r="AY545">
            <v>155.64705882352942</v>
          </cell>
          <cell r="AZ545">
            <v>95.294117647058826</v>
          </cell>
          <cell r="BA545">
            <v>63.529411764705884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 t="str">
            <v> </v>
          </cell>
          <cell r="BJ545">
            <v>250.94117647058823</v>
          </cell>
          <cell r="BK545" t="str"/>
          <cell r="BL545" t="str"/>
        </row>
        <row r="546">
          <cell r="E546" t="str">
            <v>|0200226240|22.20|0.00|1.600|0.0005400IBC</v>
          </cell>
          <cell r="F546">
            <v>0.81299999999999994</v>
          </cell>
          <cell r="H546" t="str">
            <v>S</v>
          </cell>
          <cell r="J546" t="b">
            <v>1</v>
          </cell>
          <cell r="K546" t="b">
            <v>1</v>
          </cell>
          <cell r="L546">
            <v>221</v>
          </cell>
          <cell r="M546">
            <v>221</v>
          </cell>
          <cell r="O546" t="str">
            <v>P/E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143</v>
          </cell>
          <cell r="AY546">
            <v>130</v>
          </cell>
          <cell r="AZ546">
            <v>135</v>
          </cell>
          <cell r="BA546">
            <v>131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 t="str">
            <v> </v>
          </cell>
          <cell r="BJ546">
            <v>265</v>
          </cell>
          <cell r="BK546" t="str"/>
          <cell r="BL546" t="str"/>
        </row>
        <row r="547">
          <cell r="E547" t="str">
            <v>|0200226240|22.20|0.00|1.600|0.0006029NBC</v>
          </cell>
          <cell r="F547">
            <v>0.81299999999999994</v>
          </cell>
          <cell r="H547" t="str">
            <v>S</v>
          </cell>
          <cell r="J547" t="b">
            <v>1</v>
          </cell>
          <cell r="K547" t="b">
            <v>1</v>
          </cell>
          <cell r="L547">
            <v>195</v>
          </cell>
          <cell r="M547">
            <v>195</v>
          </cell>
          <cell r="O547" t="str">
            <v>P/E</v>
          </cell>
          <cell r="P547" t="str"/>
          <cell r="Q547" t="str"/>
          <cell r="R547" t="str"/>
          <cell r="S547" t="str"/>
          <cell r="T547" t="str"/>
          <cell r="U547" t="str"/>
          <cell r="V547" t="str"/>
          <cell r="W547" t="str"/>
          <cell r="X547" t="str"/>
          <cell r="Y547" t="str"/>
          <cell r="Z547" t="str"/>
          <cell r="AA547" t="str"/>
          <cell r="AB547" t="str"/>
          <cell r="AC547" t="str"/>
          <cell r="AD547" t="str"/>
          <cell r="AE547" t="str"/>
          <cell r="AF547" t="str"/>
          <cell r="AG547" t="str"/>
          <cell r="AH547" t="str"/>
          <cell r="AI547" t="str"/>
          <cell r="AJ547" t="str"/>
          <cell r="AK547" t="str"/>
          <cell r="AL547" t="str"/>
          <cell r="AM547" t="str"/>
          <cell r="AN547" t="str"/>
          <cell r="AO547" t="str"/>
          <cell r="AP547" t="str"/>
          <cell r="AQ547" t="str"/>
          <cell r="AR547" t="str"/>
          <cell r="AS547" t="str"/>
          <cell r="AT547" t="str"/>
          <cell r="AU547" t="str"/>
          <cell r="AV547" t="str"/>
          <cell r="AW547" t="str"/>
          <cell r="AX547" t="str"/>
          <cell r="AY547" t="str"/>
          <cell r="AZ547" t="str"/>
          <cell r="BA547" t="str"/>
          <cell r="BB547" t="str"/>
          <cell r="BC547" t="str"/>
          <cell r="BD547" t="str"/>
          <cell r="BE547" t="str"/>
          <cell r="BF547" t="str"/>
          <cell r="BG547" t="str"/>
          <cell r="BH547" t="str"/>
          <cell r="BI547" t="str">
            <v> </v>
          </cell>
          <cell r="BJ547">
            <v>0</v>
          </cell>
          <cell r="BK547" t="str"/>
          <cell r="BL547" t="str"/>
        </row>
        <row r="548">
          <cell r="E548" t="str">
            <v>|0200226240|22.20|0.00|2.300|0.0006262NBC</v>
          </cell>
          <cell r="F548">
            <v>1.129</v>
          </cell>
          <cell r="H548" t="str">
            <v>S</v>
          </cell>
          <cell r="J548" t="b">
            <v>1</v>
          </cell>
          <cell r="K548" t="b">
            <v>1</v>
          </cell>
          <cell r="L548">
            <v>120</v>
          </cell>
          <cell r="M548">
            <v>20</v>
          </cell>
          <cell r="O548" t="str">
            <v>C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33.333333333333336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 t="str">
            <v> </v>
          </cell>
          <cell r="BJ548">
            <v>0</v>
          </cell>
          <cell r="BK548" t="str"/>
          <cell r="BL548" t="str"/>
        </row>
        <row r="549">
          <cell r="E549" t="str">
            <v>|0200226240|22.20|0.00|2.300|0.0006262NBC</v>
          </cell>
          <cell r="F549">
            <v>1.129</v>
          </cell>
          <cell r="H549" t="str">
            <v>S</v>
          </cell>
          <cell r="J549" t="b">
            <v>1</v>
          </cell>
          <cell r="K549" t="b">
            <v>1</v>
          </cell>
          <cell r="L549">
            <v>0</v>
          </cell>
          <cell r="M549">
            <v>0</v>
          </cell>
          <cell r="O549" t="str">
            <v>C</v>
          </cell>
          <cell r="P549" t="str"/>
          <cell r="Q549" t="str"/>
          <cell r="R549" t="str"/>
          <cell r="S549" t="str"/>
          <cell r="T549" t="str"/>
          <cell r="U549" t="str"/>
          <cell r="V549" t="str"/>
          <cell r="W549" t="str"/>
          <cell r="X549" t="str"/>
          <cell r="Y549" t="str"/>
          <cell r="Z549" t="str"/>
          <cell r="AA549" t="str"/>
          <cell r="AB549" t="str"/>
          <cell r="AC549" t="str"/>
          <cell r="AD549" t="str"/>
          <cell r="AE549" t="str"/>
          <cell r="AF549" t="str"/>
          <cell r="AG549" t="str"/>
          <cell r="AH549" t="str"/>
          <cell r="AI549" t="str"/>
          <cell r="AJ549" t="str"/>
          <cell r="AK549" t="str"/>
          <cell r="AL549" t="str"/>
          <cell r="AM549" t="str"/>
          <cell r="AN549" t="str"/>
          <cell r="AO549" t="str"/>
          <cell r="AP549" t="str"/>
          <cell r="AQ549" t="str"/>
          <cell r="AR549" t="str"/>
          <cell r="AS549" t="str"/>
          <cell r="AT549" t="str"/>
          <cell r="AU549" t="str"/>
          <cell r="AV549" t="str"/>
          <cell r="AW549" t="str"/>
          <cell r="AX549" t="str"/>
          <cell r="AY549" t="str"/>
          <cell r="AZ549" t="str"/>
          <cell r="BA549" t="str"/>
          <cell r="BB549" t="str"/>
          <cell r="BC549" t="str"/>
          <cell r="BD549" t="str"/>
          <cell r="BE549" t="str"/>
          <cell r="BF549" t="str"/>
          <cell r="BG549" t="str"/>
          <cell r="BH549" t="str"/>
          <cell r="BI549" t="str">
            <v> </v>
          </cell>
          <cell r="BJ549">
            <v>0</v>
          </cell>
          <cell r="BK549" t="str"/>
          <cell r="BL549" t="str"/>
        </row>
        <row r="550">
          <cell r="E550" t="str">
            <v>|0200226240|22.20|0.00|2.300|0.0006253NBC</v>
          </cell>
          <cell r="F550">
            <v>1.129</v>
          </cell>
          <cell r="H550" t="str">
            <v>S</v>
          </cell>
          <cell r="J550" t="b">
            <v>1</v>
          </cell>
          <cell r="K550" t="b">
            <v>1</v>
          </cell>
          <cell r="L550">
            <v>57</v>
          </cell>
          <cell r="M550">
            <v>2</v>
          </cell>
          <cell r="O550" t="str">
            <v>C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13.666666666666666</v>
          </cell>
          <cell r="BA550">
            <v>13.939393939393939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 t="str">
            <v> </v>
          </cell>
          <cell r="BJ550">
            <v>13.666666666666666</v>
          </cell>
          <cell r="BK550" t="str"/>
          <cell r="BL550" t="str"/>
        </row>
        <row r="551">
          <cell r="E551" t="str">
            <v>|0200226240|22.20|0.00|2.300|0.0006253NBC</v>
          </cell>
          <cell r="F551">
            <v>1.129</v>
          </cell>
          <cell r="H551" t="str">
            <v>S</v>
          </cell>
          <cell r="J551" t="b">
            <v>1</v>
          </cell>
          <cell r="K551" t="b">
            <v>1</v>
          </cell>
          <cell r="L551">
            <v>15</v>
          </cell>
          <cell r="M551">
            <v>2</v>
          </cell>
          <cell r="O551" t="str">
            <v>C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43</v>
          </cell>
          <cell r="BA551">
            <v>43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 t="str">
            <v> </v>
          </cell>
          <cell r="BJ551">
            <v>43</v>
          </cell>
          <cell r="BK551" t="str"/>
          <cell r="BL551" t="str"/>
        </row>
        <row r="552">
          <cell r="E552" t="str">
            <v>|0200226240|22.20|0.00|2.300|0.0006253NBC</v>
          </cell>
          <cell r="F552">
            <v>1.129</v>
          </cell>
          <cell r="H552" t="str">
            <v>S</v>
          </cell>
          <cell r="J552" t="b">
            <v>1</v>
          </cell>
          <cell r="K552" t="b">
            <v>1</v>
          </cell>
          <cell r="L552">
            <v>239</v>
          </cell>
          <cell r="M552">
            <v>239</v>
          </cell>
          <cell r="O552" t="str">
            <v>P/E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3</v>
          </cell>
          <cell r="AY552">
            <v>16</v>
          </cell>
          <cell r="AZ552">
            <v>3</v>
          </cell>
          <cell r="BA552">
            <v>3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 t="str">
            <v> </v>
          </cell>
          <cell r="BJ552">
            <v>19</v>
          </cell>
          <cell r="BK552" t="str"/>
          <cell r="BL552" t="str"/>
        </row>
        <row r="553">
          <cell r="E553" t="str">
            <v>|0200226240|22.20|0.00|2.300|0.0006262NBC</v>
          </cell>
          <cell r="F553">
            <v>1.129</v>
          </cell>
          <cell r="H553" t="str">
            <v>S</v>
          </cell>
          <cell r="J553" t="b">
            <v>1</v>
          </cell>
          <cell r="K553" t="b">
            <v>1</v>
          </cell>
          <cell r="L553">
            <v>103</v>
          </cell>
          <cell r="M553">
            <v>103</v>
          </cell>
          <cell r="O553" t="str">
            <v>P/E</v>
          </cell>
          <cell r="P553" t="str"/>
          <cell r="Q553" t="str"/>
          <cell r="R553" t="str"/>
          <cell r="S553" t="str"/>
          <cell r="T553" t="str"/>
          <cell r="U553" t="str"/>
          <cell r="V553" t="str"/>
          <cell r="W553" t="str"/>
          <cell r="X553" t="str"/>
          <cell r="Y553" t="str"/>
          <cell r="Z553" t="str"/>
          <cell r="AA553" t="str"/>
          <cell r="AB553" t="str"/>
          <cell r="AC553" t="str"/>
          <cell r="AD553" t="str"/>
          <cell r="AE553" t="str"/>
          <cell r="AF553" t="str"/>
          <cell r="AG553" t="str"/>
          <cell r="AH553" t="str"/>
          <cell r="AI553" t="str"/>
          <cell r="AJ553" t="str"/>
          <cell r="AK553" t="str"/>
          <cell r="AL553" t="str"/>
          <cell r="AM553" t="str"/>
          <cell r="AN553" t="str"/>
          <cell r="AO553" t="str"/>
          <cell r="AP553" t="str"/>
          <cell r="AQ553" t="str"/>
          <cell r="AR553" t="str"/>
          <cell r="AS553" t="str"/>
          <cell r="AT553" t="str"/>
          <cell r="AU553" t="str"/>
          <cell r="AV553" t="str"/>
          <cell r="AW553" t="str"/>
          <cell r="AX553" t="str"/>
          <cell r="AY553" t="str"/>
          <cell r="AZ553" t="str"/>
          <cell r="BA553" t="str"/>
          <cell r="BB553" t="str"/>
          <cell r="BC553" t="str"/>
          <cell r="BD553" t="str"/>
          <cell r="BE553" t="str"/>
          <cell r="BF553" t="str"/>
          <cell r="BG553" t="str"/>
          <cell r="BH553" t="str"/>
          <cell r="BI553" t="str">
            <v> </v>
          </cell>
          <cell r="BJ553">
            <v>0</v>
          </cell>
          <cell r="BK553" t="str"/>
          <cell r="BL553" t="str"/>
        </row>
        <row r="554">
          <cell r="E554" t="str">
            <v>|0200226240|22.20|0.00|2.000|0.0006229NBC</v>
          </cell>
          <cell r="F554">
            <v>0.996</v>
          </cell>
          <cell r="H554" t="str">
            <v>S</v>
          </cell>
          <cell r="J554" t="b">
            <v>1</v>
          </cell>
          <cell r="K554" t="b">
            <v>1</v>
          </cell>
          <cell r="L554">
            <v>403</v>
          </cell>
          <cell r="M554">
            <v>10</v>
          </cell>
          <cell r="O554" t="str">
            <v>C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7.2249999999999996</v>
          </cell>
          <cell r="AY554">
            <v>13.9</v>
          </cell>
          <cell r="AZ554">
            <v>15.675000000000001</v>
          </cell>
          <cell r="BA554">
            <v>12.5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 t="str">
            <v> </v>
          </cell>
          <cell r="BJ554">
            <v>29.575000000000003</v>
          </cell>
          <cell r="BK554" t="str"/>
          <cell r="BL554" t="str"/>
        </row>
        <row r="555">
          <cell r="E555" t="str">
            <v>|0200226240|22.20|0.00|2.000|0.0006229NBC</v>
          </cell>
          <cell r="F555">
            <v>0.996</v>
          </cell>
          <cell r="H555" t="str">
            <v>S</v>
          </cell>
          <cell r="J555" t="b">
            <v>1</v>
          </cell>
          <cell r="K555" t="b">
            <v>1</v>
          </cell>
          <cell r="L555">
            <v>420</v>
          </cell>
          <cell r="M555">
            <v>11</v>
          </cell>
          <cell r="O555" t="str">
            <v>C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8.7948717948717956</v>
          </cell>
          <cell r="AY555">
            <v>9.2564102564102573</v>
          </cell>
          <cell r="AZ555">
            <v>8.7948717948717956</v>
          </cell>
          <cell r="BA555">
            <v>9.2564102564102573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 t="str">
            <v> </v>
          </cell>
          <cell r="BJ555">
            <v>18.051282051282051</v>
          </cell>
          <cell r="BK555" t="str"/>
          <cell r="BL555" t="str"/>
        </row>
        <row r="556">
          <cell r="E556" t="str">
            <v>|0200226240|22.20|0.00|2.000|0.0006229NBC</v>
          </cell>
          <cell r="F556">
            <v>0.996</v>
          </cell>
          <cell r="H556" t="str">
            <v>S</v>
          </cell>
          <cell r="J556" t="b">
            <v>1</v>
          </cell>
          <cell r="K556" t="b">
            <v>1</v>
          </cell>
          <cell r="L556">
            <v>646</v>
          </cell>
          <cell r="M556">
            <v>24</v>
          </cell>
          <cell r="O556" t="str">
            <v>C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21.481481481481481</v>
          </cell>
          <cell r="AY556">
            <v>42.111111111111114</v>
          </cell>
          <cell r="AZ556">
            <v>46.444444444444443</v>
          </cell>
          <cell r="BA556">
            <v>37.037037037037038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 t="str">
            <v> </v>
          </cell>
          <cell r="BJ556">
            <v>88.555555555555557</v>
          </cell>
          <cell r="BK556" t="str"/>
          <cell r="BL556" t="str"/>
        </row>
        <row r="557">
          <cell r="E557" t="str">
            <v>|0200226240|22.20|0.00|2.000|0.0006229NBC</v>
          </cell>
          <cell r="F557">
            <v>0.996</v>
          </cell>
          <cell r="H557" t="str">
            <v>S</v>
          </cell>
          <cell r="J557" t="b">
            <v>1</v>
          </cell>
          <cell r="K557" t="b">
            <v>1</v>
          </cell>
          <cell r="L557">
            <v>738</v>
          </cell>
          <cell r="M557">
            <v>28</v>
          </cell>
          <cell r="O557" t="str">
            <v>C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26.807692307692307</v>
          </cell>
          <cell r="AY557">
            <v>27.76923076923077</v>
          </cell>
          <cell r="AZ557">
            <v>26.384615384615383</v>
          </cell>
          <cell r="BA557">
            <v>27.76923076923077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 t="str">
            <v> </v>
          </cell>
          <cell r="BJ557">
            <v>54.153846153846153</v>
          </cell>
          <cell r="BK557" t="str"/>
          <cell r="BL557" t="str"/>
        </row>
        <row r="558">
          <cell r="E558" t="str">
            <v>|0200226240|22.20|0.00|2.000|0.0005980NBC</v>
          </cell>
          <cell r="F558">
            <v>0.996</v>
          </cell>
          <cell r="H558" t="str">
            <v>S</v>
          </cell>
          <cell r="J558" t="b">
            <v>1</v>
          </cell>
          <cell r="K558" t="b">
            <v>1</v>
          </cell>
          <cell r="L558">
            <v>5324</v>
          </cell>
          <cell r="M558">
            <v>254</v>
          </cell>
          <cell r="O558" t="str">
            <v>C</v>
          </cell>
          <cell r="P558">
            <v>27.142857142857142</v>
          </cell>
          <cell r="Q558">
            <v>35.047619047619051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62.19047619047619</v>
          </cell>
          <cell r="AW558">
            <v>0</v>
          </cell>
          <cell r="AX558">
            <v>389.14285714285717</v>
          </cell>
          <cell r="AY558">
            <v>175.33333333333334</v>
          </cell>
          <cell r="AZ558">
            <v>215.42857142857142</v>
          </cell>
          <cell r="BA558">
            <v>244.0952380952381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 t="str">
            <v> </v>
          </cell>
          <cell r="BJ558">
            <v>452.95238095238096</v>
          </cell>
          <cell r="BK558" t="str"/>
          <cell r="BL558" t="str"/>
        </row>
        <row r="559">
          <cell r="E559" t="str">
            <v>|0200226240|22.20|0.00|2.000|0.0006100NBC</v>
          </cell>
          <cell r="F559">
            <v>0.996</v>
          </cell>
          <cell r="H559" t="str">
            <v>S</v>
          </cell>
          <cell r="J559" t="b">
            <v>1</v>
          </cell>
          <cell r="K559" t="b">
            <v>1</v>
          </cell>
          <cell r="L559">
            <v>5456</v>
          </cell>
          <cell r="M559">
            <v>260</v>
          </cell>
          <cell r="O559" t="str">
            <v>C</v>
          </cell>
          <cell r="P559">
            <v>19.047619047619047</v>
          </cell>
          <cell r="Q559">
            <v>35.238095238095241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54.285714285714285</v>
          </cell>
          <cell r="AW559">
            <v>0</v>
          </cell>
          <cell r="AX559">
            <v>388</v>
          </cell>
          <cell r="AY559">
            <v>210.0952380952381</v>
          </cell>
          <cell r="AZ559">
            <v>215.42857142857142</v>
          </cell>
          <cell r="BA559">
            <v>278.85714285714283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 t="str">
            <v> </v>
          </cell>
          <cell r="BJ559">
            <v>479.80952380952385</v>
          </cell>
          <cell r="BK559" t="str"/>
          <cell r="BL559" t="str"/>
        </row>
        <row r="560">
          <cell r="E560" t="str">
            <v>|0200226240|22.20|0.00|2.000|0.0006100NBC</v>
          </cell>
          <cell r="F560">
            <v>0.996</v>
          </cell>
          <cell r="H560" t="str">
            <v>S</v>
          </cell>
          <cell r="J560" t="b">
            <v>1</v>
          </cell>
          <cell r="K560" t="b">
            <v>1</v>
          </cell>
          <cell r="L560">
            <v>29</v>
          </cell>
          <cell r="M560">
            <v>1</v>
          </cell>
          <cell r="O560" t="str">
            <v>C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36</v>
          </cell>
          <cell r="AZ560">
            <v>0</v>
          </cell>
          <cell r="BA560">
            <v>36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 t="str">
            <v> </v>
          </cell>
          <cell r="BJ560">
            <v>36</v>
          </cell>
          <cell r="BK560" t="str"/>
          <cell r="BL560" t="str"/>
        </row>
        <row r="561">
          <cell r="E561" t="str">
            <v>|0200226240|22.20|0.00|2.000|0.0005921NBC</v>
          </cell>
          <cell r="F561">
            <v>0.996</v>
          </cell>
          <cell r="H561" t="str">
            <v>S</v>
          </cell>
          <cell r="J561" t="b">
            <v>1</v>
          </cell>
          <cell r="K561" t="b">
            <v>1</v>
          </cell>
          <cell r="L561">
            <v>1648</v>
          </cell>
          <cell r="M561">
            <v>87</v>
          </cell>
          <cell r="O561" t="str">
            <v>C</v>
          </cell>
          <cell r="P561">
            <v>42.210526315789473</v>
          </cell>
          <cell r="Q561">
            <v>41.10526315789474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83.315789473684205</v>
          </cell>
          <cell r="AW561">
            <v>0</v>
          </cell>
          <cell r="AX561">
            <v>339.4736842105263</v>
          </cell>
          <cell r="AY561">
            <v>387.84210526315792</v>
          </cell>
          <cell r="AZ561">
            <v>198.21052631578948</v>
          </cell>
          <cell r="BA561">
            <v>261.36842105263156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 t="str">
            <v> </v>
          </cell>
          <cell r="BJ561">
            <v>669.36842105263167</v>
          </cell>
          <cell r="BK561" t="str"/>
          <cell r="BL561" t="str"/>
        </row>
        <row r="562">
          <cell r="E562" t="str">
            <v>|0200226240|22.20|0.00|2.000|0.0005997NBC</v>
          </cell>
          <cell r="F562">
            <v>0.996</v>
          </cell>
          <cell r="H562" t="str">
            <v>S</v>
          </cell>
          <cell r="J562" t="b">
            <v>1</v>
          </cell>
          <cell r="K562" t="b">
            <v>1</v>
          </cell>
          <cell r="L562">
            <v>1678</v>
          </cell>
          <cell r="M562">
            <v>88</v>
          </cell>
          <cell r="O562" t="str">
            <v>C</v>
          </cell>
          <cell r="P562">
            <v>42.210526315789473</v>
          </cell>
          <cell r="Q562">
            <v>41.10526315789474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83.315789473684205</v>
          </cell>
          <cell r="AW562">
            <v>0</v>
          </cell>
          <cell r="AX562">
            <v>339.4736842105263</v>
          </cell>
          <cell r="AY562">
            <v>387.84210526315792</v>
          </cell>
          <cell r="AZ562">
            <v>198.21052631578948</v>
          </cell>
          <cell r="BA562">
            <v>261.36842105263156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 t="str">
            <v> </v>
          </cell>
          <cell r="BJ562">
            <v>669.36842105263167</v>
          </cell>
          <cell r="BK562" t="str"/>
          <cell r="BL562" t="str"/>
        </row>
        <row r="563">
          <cell r="E563" t="str">
            <v>|0200226240|22.20|0.00|2.000|0.0005550IBC</v>
          </cell>
          <cell r="F563">
            <v>0.996</v>
          </cell>
          <cell r="H563" t="str">
            <v>S</v>
          </cell>
          <cell r="J563" t="b">
            <v>1</v>
          </cell>
          <cell r="K563" t="b">
            <v>1</v>
          </cell>
          <cell r="L563">
            <v>127</v>
          </cell>
          <cell r="M563">
            <v>127</v>
          </cell>
          <cell r="O563" t="str">
            <v>P/E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213</v>
          </cell>
          <cell r="AY563">
            <v>200</v>
          </cell>
          <cell r="AZ563">
            <v>193</v>
          </cell>
          <cell r="BA563">
            <v>195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 t="str">
            <v> </v>
          </cell>
          <cell r="BJ563">
            <v>393</v>
          </cell>
          <cell r="BK563" t="str"/>
          <cell r="BL563" t="str"/>
        </row>
        <row r="564">
          <cell r="E564" t="str">
            <v>|0200226240|22.20|0.00|2.000|0.0005921NBC</v>
          </cell>
          <cell r="F564">
            <v>0.996</v>
          </cell>
          <cell r="H564" t="str">
            <v>S</v>
          </cell>
          <cell r="J564" t="b">
            <v>1</v>
          </cell>
          <cell r="K564" t="b">
            <v>1</v>
          </cell>
          <cell r="L564">
            <v>1454</v>
          </cell>
          <cell r="M564">
            <v>145</v>
          </cell>
          <cell r="O564" t="str">
            <v>C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240</v>
          </cell>
          <cell r="AY564">
            <v>160</v>
          </cell>
          <cell r="AZ564">
            <v>160</v>
          </cell>
          <cell r="BA564">
            <v>160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 t="str">
            <v> </v>
          </cell>
          <cell r="BJ564">
            <v>320</v>
          </cell>
          <cell r="BK564" t="str"/>
          <cell r="BL564" t="str"/>
        </row>
        <row r="565">
          <cell r="E565" t="str">
            <v>|0200226240|22.20|0.00|2.000|0.0005710IBC</v>
          </cell>
          <cell r="F565">
            <v>0.996</v>
          </cell>
          <cell r="H565" t="str">
            <v>S</v>
          </cell>
          <cell r="J565" t="b">
            <v>1</v>
          </cell>
          <cell r="K565" t="b">
            <v>1</v>
          </cell>
          <cell r="L565">
            <v>302</v>
          </cell>
          <cell r="M565">
            <v>302</v>
          </cell>
          <cell r="O565" t="str">
            <v>P/E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254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254</v>
          </cell>
          <cell r="AW565">
            <v>0</v>
          </cell>
          <cell r="AX565">
            <v>477</v>
          </cell>
          <cell r="AY565">
            <v>542</v>
          </cell>
          <cell r="AZ565">
            <v>577</v>
          </cell>
          <cell r="BA565">
            <v>583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 t="str">
            <v> </v>
          </cell>
          <cell r="BJ565">
            <v>1373</v>
          </cell>
          <cell r="BK565" t="str"/>
          <cell r="BL565" t="str"/>
        </row>
        <row r="566">
          <cell r="E566" t="str">
            <v>|0200226240|22.20|0.00|2.000|0.0005921NBC</v>
          </cell>
          <cell r="F566">
            <v>0.996</v>
          </cell>
          <cell r="H566" t="str">
            <v>S</v>
          </cell>
          <cell r="J566" t="b">
            <v>1</v>
          </cell>
          <cell r="K566" t="b">
            <v>1</v>
          </cell>
          <cell r="L566">
            <v>0</v>
          </cell>
          <cell r="M566">
            <v>0</v>
          </cell>
          <cell r="O566" t="str">
            <v>P/E</v>
          </cell>
          <cell r="P566" t="str"/>
          <cell r="Q566" t="str"/>
          <cell r="R566" t="str"/>
          <cell r="S566" t="str"/>
          <cell r="T566" t="str"/>
          <cell r="U566" t="str"/>
          <cell r="V566" t="str"/>
          <cell r="W566" t="str"/>
          <cell r="X566" t="str"/>
          <cell r="Y566" t="str"/>
          <cell r="Z566" t="str"/>
          <cell r="AA566" t="str"/>
          <cell r="AB566" t="str"/>
          <cell r="AC566" t="str"/>
          <cell r="AD566" t="str"/>
          <cell r="AE566" t="str"/>
          <cell r="AF566" t="str"/>
          <cell r="AG566" t="str"/>
          <cell r="AH566" t="str"/>
          <cell r="AI566" t="str"/>
          <cell r="AJ566" t="str"/>
          <cell r="AK566" t="str"/>
          <cell r="AL566" t="str"/>
          <cell r="AM566" t="str"/>
          <cell r="AN566" t="str"/>
          <cell r="AO566" t="str"/>
          <cell r="AP566" t="str"/>
          <cell r="AQ566" t="str"/>
          <cell r="AR566" t="str"/>
          <cell r="AS566" t="str"/>
          <cell r="AT566" t="str"/>
          <cell r="AU566" t="str"/>
          <cell r="AV566" t="str"/>
          <cell r="AW566" t="str"/>
          <cell r="AX566" t="str"/>
          <cell r="AY566" t="str"/>
          <cell r="AZ566" t="str"/>
          <cell r="BA566" t="str"/>
          <cell r="BB566" t="str"/>
          <cell r="BC566" t="str"/>
          <cell r="BD566" t="str"/>
          <cell r="BE566" t="str"/>
          <cell r="BF566" t="str"/>
          <cell r="BG566" t="str"/>
          <cell r="BH566" t="str"/>
          <cell r="BI566" t="str">
            <v> </v>
          </cell>
          <cell r="BJ566">
            <v>0</v>
          </cell>
          <cell r="BK566" t="str"/>
          <cell r="BL566" t="str"/>
        </row>
        <row r="567">
          <cell r="E567" t="str">
            <v>|0200226240|22.20|0.00|2.000|0.0005980NBC</v>
          </cell>
          <cell r="F567">
            <v>0.996</v>
          </cell>
          <cell r="H567" t="str">
            <v>S</v>
          </cell>
          <cell r="J567" t="b">
            <v>1</v>
          </cell>
          <cell r="K567" t="b">
            <v>1</v>
          </cell>
          <cell r="L567">
            <v>0</v>
          </cell>
          <cell r="M567">
            <v>0</v>
          </cell>
          <cell r="O567" t="str">
            <v>P/E</v>
          </cell>
          <cell r="P567" t="str"/>
          <cell r="Q567" t="str"/>
          <cell r="R567" t="str"/>
          <cell r="S567" t="str"/>
          <cell r="T567" t="str"/>
          <cell r="U567" t="str"/>
          <cell r="V567" t="str"/>
          <cell r="W567" t="str"/>
          <cell r="X567" t="str"/>
          <cell r="Y567" t="str"/>
          <cell r="Z567" t="str"/>
          <cell r="AA567" t="str"/>
          <cell r="AB567" t="str"/>
          <cell r="AC567" t="str"/>
          <cell r="AD567" t="str"/>
          <cell r="AE567" t="str"/>
          <cell r="AF567" t="str"/>
          <cell r="AG567" t="str"/>
          <cell r="AH567" t="str"/>
          <cell r="AI567" t="str"/>
          <cell r="AJ567" t="str"/>
          <cell r="AK567" t="str"/>
          <cell r="AL567" t="str"/>
          <cell r="AM567" t="str"/>
          <cell r="AN567" t="str"/>
          <cell r="AO567" t="str"/>
          <cell r="AP567" t="str"/>
          <cell r="AQ567" t="str"/>
          <cell r="AR567" t="str"/>
          <cell r="AS567" t="str"/>
          <cell r="AT567" t="str"/>
          <cell r="AU567" t="str"/>
          <cell r="AV567" t="str"/>
          <cell r="AW567" t="str"/>
          <cell r="AX567" t="str"/>
          <cell r="AY567" t="str"/>
          <cell r="AZ567" t="str"/>
          <cell r="BA567" t="str"/>
          <cell r="BB567" t="str"/>
          <cell r="BC567" t="str"/>
          <cell r="BD567" t="str"/>
          <cell r="BE567" t="str"/>
          <cell r="BF567" t="str"/>
          <cell r="BG567" t="str"/>
          <cell r="BH567" t="str"/>
          <cell r="BI567" t="str">
            <v> </v>
          </cell>
          <cell r="BJ567">
            <v>0</v>
          </cell>
          <cell r="BK567" t="str"/>
          <cell r="BL567" t="str"/>
        </row>
        <row r="568">
          <cell r="E568" t="str">
            <v>|0200226240|22.20|0.00|2.000|0.0005997NBC</v>
          </cell>
          <cell r="F568">
            <v>0.996</v>
          </cell>
          <cell r="H568" t="str">
            <v>S</v>
          </cell>
          <cell r="J568" t="b">
            <v>1</v>
          </cell>
          <cell r="K568" t="b">
            <v>1</v>
          </cell>
          <cell r="L568">
            <v>41</v>
          </cell>
          <cell r="M568">
            <v>41</v>
          </cell>
          <cell r="O568" t="str">
            <v>P/E</v>
          </cell>
          <cell r="P568" t="str"/>
          <cell r="Q568" t="str"/>
          <cell r="R568" t="str"/>
          <cell r="S568" t="str"/>
          <cell r="T568" t="str"/>
          <cell r="U568" t="str"/>
          <cell r="V568" t="str"/>
          <cell r="W568" t="str"/>
          <cell r="X568" t="str"/>
          <cell r="Y568" t="str"/>
          <cell r="Z568" t="str"/>
          <cell r="AA568" t="str"/>
          <cell r="AB568" t="str"/>
          <cell r="AC568" t="str"/>
          <cell r="AD568" t="str"/>
          <cell r="AE568" t="str"/>
          <cell r="AF568" t="str"/>
          <cell r="AG568" t="str"/>
          <cell r="AH568" t="str"/>
          <cell r="AI568" t="str"/>
          <cell r="AJ568" t="str"/>
          <cell r="AK568" t="str"/>
          <cell r="AL568" t="str"/>
          <cell r="AM568" t="str"/>
          <cell r="AN568" t="str"/>
          <cell r="AO568" t="str"/>
          <cell r="AP568" t="str"/>
          <cell r="AQ568" t="str"/>
          <cell r="AR568" t="str"/>
          <cell r="AS568" t="str"/>
          <cell r="AT568" t="str"/>
          <cell r="AU568" t="str"/>
          <cell r="AV568" t="str"/>
          <cell r="AW568" t="str"/>
          <cell r="AX568" t="str"/>
          <cell r="AY568" t="str"/>
          <cell r="AZ568" t="str"/>
          <cell r="BA568" t="str"/>
          <cell r="BB568" t="str"/>
          <cell r="BC568" t="str"/>
          <cell r="BD568" t="str"/>
          <cell r="BE568" t="str"/>
          <cell r="BF568" t="str"/>
          <cell r="BG568" t="str"/>
          <cell r="BH568" t="str"/>
          <cell r="BI568" t="str">
            <v> </v>
          </cell>
          <cell r="BJ568">
            <v>0</v>
          </cell>
          <cell r="BK568" t="str"/>
          <cell r="BL568" t="str"/>
        </row>
        <row r="569">
          <cell r="E569" t="str">
            <v>|0200226240|22.20|0.00|2.000|0.0006100NBC</v>
          </cell>
          <cell r="F569">
            <v>0.996</v>
          </cell>
          <cell r="H569" t="str">
            <v>S</v>
          </cell>
          <cell r="J569" t="b">
            <v>1</v>
          </cell>
          <cell r="K569" t="b">
            <v>1</v>
          </cell>
          <cell r="L569">
            <v>0</v>
          </cell>
          <cell r="M569">
            <v>0</v>
          </cell>
          <cell r="O569" t="str">
            <v>P/E</v>
          </cell>
          <cell r="P569" t="str"/>
          <cell r="Q569" t="str"/>
          <cell r="R569" t="str"/>
          <cell r="S569" t="str"/>
          <cell r="T569" t="str"/>
          <cell r="U569" t="str"/>
          <cell r="V569" t="str"/>
          <cell r="W569" t="str"/>
          <cell r="X569" t="str"/>
          <cell r="Y569" t="str"/>
          <cell r="Z569" t="str"/>
          <cell r="AA569" t="str"/>
          <cell r="AB569" t="str"/>
          <cell r="AC569" t="str"/>
          <cell r="AD569" t="str"/>
          <cell r="AE569" t="str"/>
          <cell r="AF569" t="str"/>
          <cell r="AG569" t="str"/>
          <cell r="AH569" t="str"/>
          <cell r="AI569" t="str"/>
          <cell r="AJ569" t="str"/>
          <cell r="AK569" t="str"/>
          <cell r="AL569" t="str"/>
          <cell r="AM569" t="str"/>
          <cell r="AN569" t="str"/>
          <cell r="AO569" t="str"/>
          <cell r="AP569" t="str"/>
          <cell r="AQ569" t="str"/>
          <cell r="AR569" t="str"/>
          <cell r="AS569" t="str"/>
          <cell r="AT569" t="str"/>
          <cell r="AU569" t="str"/>
          <cell r="AV569" t="str"/>
          <cell r="AW569" t="str"/>
          <cell r="AX569" t="str"/>
          <cell r="AY569" t="str"/>
          <cell r="AZ569" t="str"/>
          <cell r="BA569" t="str"/>
          <cell r="BB569" t="str"/>
          <cell r="BC569" t="str"/>
          <cell r="BD569" t="str"/>
          <cell r="BE569" t="str"/>
          <cell r="BF569" t="str"/>
          <cell r="BG569" t="str"/>
          <cell r="BH569" t="str"/>
          <cell r="BI569" t="str">
            <v> </v>
          </cell>
          <cell r="BJ569">
            <v>0</v>
          </cell>
          <cell r="BK569" t="str"/>
          <cell r="BL569" t="str"/>
        </row>
        <row r="570">
          <cell r="E570" t="str">
            <v>|0200226240|22.20|0.00|2.000|0.0006229NBC</v>
          </cell>
          <cell r="F570">
            <v>0.996</v>
          </cell>
          <cell r="H570" t="str">
            <v>S</v>
          </cell>
          <cell r="J570" t="b">
            <v>1</v>
          </cell>
          <cell r="K570" t="b">
            <v>1</v>
          </cell>
          <cell r="L570">
            <v>113</v>
          </cell>
          <cell r="M570">
            <v>113</v>
          </cell>
          <cell r="O570" t="str">
            <v>P/E</v>
          </cell>
          <cell r="P570" t="str"/>
          <cell r="Q570" t="str"/>
          <cell r="R570" t="str"/>
          <cell r="S570" t="str"/>
          <cell r="T570" t="str"/>
          <cell r="U570" t="str"/>
          <cell r="V570" t="str"/>
          <cell r="W570" t="str"/>
          <cell r="X570" t="str"/>
          <cell r="Y570" t="str"/>
          <cell r="Z570" t="str"/>
          <cell r="AA570" t="str"/>
          <cell r="AB570" t="str"/>
          <cell r="AC570" t="str"/>
          <cell r="AD570" t="str"/>
          <cell r="AE570" t="str"/>
          <cell r="AF570" t="str"/>
          <cell r="AG570" t="str"/>
          <cell r="AH570" t="str"/>
          <cell r="AI570" t="str"/>
          <cell r="AJ570" t="str"/>
          <cell r="AK570" t="str"/>
          <cell r="AL570" t="str"/>
          <cell r="AM570" t="str"/>
          <cell r="AN570" t="str"/>
          <cell r="AO570" t="str"/>
          <cell r="AP570" t="str"/>
          <cell r="AQ570" t="str"/>
          <cell r="AR570" t="str"/>
          <cell r="AS570" t="str"/>
          <cell r="AT570" t="str"/>
          <cell r="AU570" t="str"/>
          <cell r="AV570" t="str"/>
          <cell r="AW570" t="str"/>
          <cell r="AX570" t="str"/>
          <cell r="AY570" t="str"/>
          <cell r="AZ570" t="str"/>
          <cell r="BA570" t="str"/>
          <cell r="BB570" t="str"/>
          <cell r="BC570" t="str"/>
          <cell r="BD570" t="str"/>
          <cell r="BE570" t="str"/>
          <cell r="BF570" t="str"/>
          <cell r="BG570" t="str"/>
          <cell r="BH570" t="str"/>
          <cell r="BI570" t="str">
            <v> </v>
          </cell>
          <cell r="BJ570">
            <v>0</v>
          </cell>
          <cell r="BK570" t="str"/>
          <cell r="BL570" t="str"/>
        </row>
        <row r="571">
          <cell r="E571" t="str">
            <v>|0200226240|25.40|0.00|1.600|0.0005971NBC</v>
          </cell>
          <cell r="F571">
            <v>0.93899999999999995</v>
          </cell>
          <cell r="H571" t="str">
            <v>S</v>
          </cell>
          <cell r="J571" t="b">
            <v>1</v>
          </cell>
          <cell r="K571" t="b">
            <v>1</v>
          </cell>
          <cell r="L571">
            <v>48</v>
          </cell>
          <cell r="M571">
            <v>2</v>
          </cell>
          <cell r="O571" t="str">
            <v>C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26.666666666666668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 t="str">
            <v> </v>
          </cell>
          <cell r="BJ571">
            <v>0</v>
          </cell>
          <cell r="BK571" t="str"/>
          <cell r="BL571" t="str"/>
        </row>
        <row r="572">
          <cell r="E572" t="str">
            <v>|0200226240|25.40|0.00|1.600|0.0005971NBC</v>
          </cell>
          <cell r="F572">
            <v>0.93899999999999995</v>
          </cell>
          <cell r="H572" t="str">
            <v>S</v>
          </cell>
          <cell r="J572" t="b">
            <v>1</v>
          </cell>
          <cell r="K572" t="b">
            <v>1</v>
          </cell>
          <cell r="L572">
            <v>2307</v>
          </cell>
          <cell r="M572">
            <v>105</v>
          </cell>
          <cell r="O572" t="str">
            <v>C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50</v>
          </cell>
          <cell r="AY572">
            <v>97.13636363636364</v>
          </cell>
          <cell r="AZ572">
            <v>75</v>
          </cell>
          <cell r="BA572">
            <v>75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 t="str">
            <v> </v>
          </cell>
          <cell r="BJ572">
            <v>172.13636363636363</v>
          </cell>
          <cell r="BK572" t="str"/>
          <cell r="BL572" t="str"/>
        </row>
        <row r="573">
          <cell r="E573" t="str">
            <v>|0200226240|25.40|0.00|1.600|0.0005820IBC</v>
          </cell>
          <cell r="F573">
            <v>0.93899999999999995</v>
          </cell>
          <cell r="H573" t="str">
            <v>S</v>
          </cell>
          <cell r="J573" t="b">
            <v>1</v>
          </cell>
          <cell r="K573" t="b">
            <v>1</v>
          </cell>
          <cell r="L573">
            <v>1384</v>
          </cell>
          <cell r="M573">
            <v>99</v>
          </cell>
          <cell r="O573" t="str">
            <v>C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93.142857142857139</v>
          </cell>
          <cell r="AY573">
            <v>161.42857142857142</v>
          </cell>
          <cell r="AZ573">
            <v>125.71428571428571</v>
          </cell>
          <cell r="BA573">
            <v>94.285714285714292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 t="str">
            <v> </v>
          </cell>
          <cell r="BJ573">
            <v>287.14285714285711</v>
          </cell>
          <cell r="BK573" t="str"/>
          <cell r="BL573" t="str"/>
        </row>
        <row r="574">
          <cell r="E574" t="str">
            <v>|0200226240|25.40|0.00|1.600|0.0005500IBC</v>
          </cell>
          <cell r="F574">
            <v>0.93899999999999995</v>
          </cell>
          <cell r="H574" t="str">
            <v>S</v>
          </cell>
          <cell r="J574" t="b">
            <v>1</v>
          </cell>
          <cell r="K574" t="b">
            <v>1</v>
          </cell>
          <cell r="L574">
            <v>95</v>
          </cell>
          <cell r="M574">
            <v>95</v>
          </cell>
          <cell r="O574" t="str">
            <v>P/E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30</v>
          </cell>
          <cell r="AU574">
            <v>0</v>
          </cell>
          <cell r="AV574">
            <v>30</v>
          </cell>
          <cell r="AW574">
            <v>0</v>
          </cell>
          <cell r="AX574">
            <v>35</v>
          </cell>
          <cell r="AY574">
            <v>41</v>
          </cell>
          <cell r="AZ574">
            <v>47</v>
          </cell>
          <cell r="BA574">
            <v>28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 t="str">
            <v> </v>
          </cell>
          <cell r="BJ574">
            <v>118</v>
          </cell>
          <cell r="BK574" t="str"/>
          <cell r="BL574" t="str"/>
        </row>
        <row r="575">
          <cell r="E575" t="str">
            <v>|0200226240|25.40|0.00|1.600|0.0005820IBC</v>
          </cell>
          <cell r="F575">
            <v>0.93899999999999995</v>
          </cell>
          <cell r="H575" t="str">
            <v>S</v>
          </cell>
          <cell r="J575" t="b">
            <v>1</v>
          </cell>
          <cell r="K575" t="b">
            <v>1</v>
          </cell>
          <cell r="L575">
            <v>297</v>
          </cell>
          <cell r="M575">
            <v>297</v>
          </cell>
          <cell r="O575" t="str">
            <v>P/E</v>
          </cell>
          <cell r="P575" t="str"/>
          <cell r="Q575" t="str"/>
          <cell r="R575" t="str"/>
          <cell r="S575" t="str"/>
          <cell r="T575" t="str"/>
          <cell r="U575" t="str"/>
          <cell r="V575" t="str"/>
          <cell r="W575" t="str"/>
          <cell r="X575" t="str"/>
          <cell r="Y575" t="str"/>
          <cell r="Z575" t="str"/>
          <cell r="AA575" t="str"/>
          <cell r="AB575" t="str"/>
          <cell r="AC575" t="str"/>
          <cell r="AD575" t="str"/>
          <cell r="AE575" t="str"/>
          <cell r="AF575" t="str"/>
          <cell r="AG575" t="str"/>
          <cell r="AH575" t="str"/>
          <cell r="AI575" t="str"/>
          <cell r="AJ575" t="str"/>
          <cell r="AK575" t="str"/>
          <cell r="AL575" t="str"/>
          <cell r="AM575" t="str"/>
          <cell r="AN575" t="str"/>
          <cell r="AO575" t="str"/>
          <cell r="AP575" t="str"/>
          <cell r="AQ575" t="str"/>
          <cell r="AR575" t="str"/>
          <cell r="AS575" t="str"/>
          <cell r="AT575" t="str"/>
          <cell r="AU575" t="str"/>
          <cell r="AV575" t="str"/>
          <cell r="AW575" t="str"/>
          <cell r="AX575" t="str"/>
          <cell r="AY575" t="str"/>
          <cell r="AZ575" t="str"/>
          <cell r="BA575" t="str"/>
          <cell r="BB575" t="str"/>
          <cell r="BC575" t="str"/>
          <cell r="BD575" t="str"/>
          <cell r="BE575" t="str"/>
          <cell r="BF575" t="str"/>
          <cell r="BG575" t="str"/>
          <cell r="BH575" t="str"/>
          <cell r="BI575" t="str">
            <v> </v>
          </cell>
          <cell r="BJ575">
            <v>0</v>
          </cell>
          <cell r="BK575" t="str"/>
          <cell r="BL575" t="str"/>
        </row>
        <row r="576">
          <cell r="E576" t="str">
            <v>|0200226240|25.40|0.00|1.600|0.0005971NBC</v>
          </cell>
          <cell r="F576">
            <v>0.93899999999999995</v>
          </cell>
          <cell r="H576" t="str">
            <v>S</v>
          </cell>
          <cell r="J576" t="b">
            <v>1</v>
          </cell>
          <cell r="K576" t="b">
            <v>1</v>
          </cell>
          <cell r="L576">
            <v>196</v>
          </cell>
          <cell r="M576">
            <v>196</v>
          </cell>
          <cell r="O576" t="str">
            <v>P/E</v>
          </cell>
          <cell r="P576" t="str"/>
          <cell r="Q576" t="str"/>
          <cell r="R576" t="str"/>
          <cell r="S576" t="str"/>
          <cell r="T576" t="str"/>
          <cell r="U576" t="str"/>
          <cell r="V576" t="str"/>
          <cell r="W576" t="str"/>
          <cell r="X576" t="str"/>
          <cell r="Y576" t="str"/>
          <cell r="Z576" t="str"/>
          <cell r="AA576" t="str"/>
          <cell r="AB576" t="str"/>
          <cell r="AC576" t="str"/>
          <cell r="AD576" t="str"/>
          <cell r="AE576" t="str"/>
          <cell r="AF576" t="str"/>
          <cell r="AG576" t="str"/>
          <cell r="AH576" t="str"/>
          <cell r="AI576" t="str"/>
          <cell r="AJ576" t="str"/>
          <cell r="AK576" t="str"/>
          <cell r="AL576" t="str"/>
          <cell r="AM576" t="str"/>
          <cell r="AN576" t="str"/>
          <cell r="AO576" t="str"/>
          <cell r="AP576" t="str"/>
          <cell r="AQ576" t="str"/>
          <cell r="AR576" t="str"/>
          <cell r="AS576" t="str"/>
          <cell r="AT576" t="str"/>
          <cell r="AU576" t="str"/>
          <cell r="AV576" t="str"/>
          <cell r="AW576" t="str"/>
          <cell r="AX576" t="str"/>
          <cell r="AY576" t="str"/>
          <cell r="AZ576" t="str"/>
          <cell r="BA576" t="str"/>
          <cell r="BB576" t="str"/>
          <cell r="BC576" t="str"/>
          <cell r="BD576" t="str"/>
          <cell r="BE576" t="str"/>
          <cell r="BF576" t="str"/>
          <cell r="BG576" t="str"/>
          <cell r="BH576" t="str"/>
          <cell r="BI576" t="str">
            <v> </v>
          </cell>
          <cell r="BJ576">
            <v>0</v>
          </cell>
          <cell r="BK576" t="str"/>
          <cell r="BL576" t="str"/>
        </row>
        <row r="577">
          <cell r="E577" t="str">
            <v>|0200226240|25.40|0.00|2.300|0.0005831NBC</v>
          </cell>
          <cell r="F577">
            <v>1.31</v>
          </cell>
          <cell r="H577" t="str">
            <v>S</v>
          </cell>
          <cell r="J577" t="b">
            <v>1</v>
          </cell>
          <cell r="K577" t="b">
            <v>1</v>
          </cell>
          <cell r="L577">
            <v>454</v>
          </cell>
          <cell r="M577">
            <v>14</v>
          </cell>
          <cell r="O577" t="str">
            <v>C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11.818181818181818</v>
          </cell>
          <cell r="AY577">
            <v>11.818181818181818</v>
          </cell>
          <cell r="AZ577">
            <v>11.818181818181818</v>
          </cell>
          <cell r="BA577">
            <v>11.818181818181818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 t="str">
            <v> </v>
          </cell>
          <cell r="BJ577">
            <v>23.636363636363637</v>
          </cell>
          <cell r="BK577" t="str"/>
          <cell r="BL577" t="str"/>
        </row>
        <row r="578">
          <cell r="E578" t="str">
            <v>|0200226240|25.40|0.00|2.300|0.0005831NBC</v>
          </cell>
          <cell r="F578">
            <v>1.31</v>
          </cell>
          <cell r="H578" t="str">
            <v>S</v>
          </cell>
          <cell r="J578" t="b">
            <v>1</v>
          </cell>
          <cell r="K578" t="b">
            <v>1</v>
          </cell>
          <cell r="L578">
            <v>159</v>
          </cell>
          <cell r="M578">
            <v>8</v>
          </cell>
          <cell r="O578" t="str">
            <v>C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36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 t="str">
            <v> </v>
          </cell>
          <cell r="BJ578">
            <v>0</v>
          </cell>
          <cell r="BK578" t="str"/>
          <cell r="BL578" t="str"/>
        </row>
        <row r="579">
          <cell r="E579" t="str">
            <v>|0200226240|25.40|0.00|2.300|0.0006358NBC</v>
          </cell>
          <cell r="F579">
            <v>1.31</v>
          </cell>
          <cell r="H579" t="str">
            <v>S</v>
          </cell>
          <cell r="J579" t="b">
            <v>1</v>
          </cell>
          <cell r="K579" t="b">
            <v>1</v>
          </cell>
          <cell r="L579">
            <v>201</v>
          </cell>
          <cell r="M579">
            <v>11</v>
          </cell>
          <cell r="O579" t="str">
            <v>C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15.833333333333334</v>
          </cell>
          <cell r="AZ579">
            <v>15.833333333333334</v>
          </cell>
          <cell r="BA579">
            <v>16.666666666666668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 t="str">
            <v> </v>
          </cell>
          <cell r="BJ579">
            <v>31.666666666666668</v>
          </cell>
          <cell r="BK579" t="str"/>
          <cell r="BL579" t="str"/>
        </row>
        <row r="580">
          <cell r="E580" t="str">
            <v>|0200226240|25.40|0.00|2.300|0.0006106NBC</v>
          </cell>
          <cell r="F580">
            <v>1.31</v>
          </cell>
          <cell r="H580" t="str">
            <v>S</v>
          </cell>
          <cell r="J580" t="b">
            <v>1</v>
          </cell>
          <cell r="K580" t="b">
            <v>1</v>
          </cell>
          <cell r="L580">
            <v>1184</v>
          </cell>
          <cell r="M580">
            <v>79</v>
          </cell>
          <cell r="O580" t="str">
            <v>C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106.66666666666667</v>
          </cell>
          <cell r="AY580">
            <v>66</v>
          </cell>
          <cell r="AZ580">
            <v>53.333333333333336</v>
          </cell>
          <cell r="BA580">
            <v>93.333333333333329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 t="str">
            <v> </v>
          </cell>
          <cell r="BJ580">
            <v>119.33333333333334</v>
          </cell>
          <cell r="BK580" t="str"/>
          <cell r="BL580" t="str"/>
        </row>
        <row r="581">
          <cell r="E581" t="str">
            <v>|0200226240|25.40|0.00|2.300|0.0006149NBC</v>
          </cell>
          <cell r="F581">
            <v>1.31</v>
          </cell>
          <cell r="H581" t="str">
            <v>S</v>
          </cell>
          <cell r="J581" t="b">
            <v>1</v>
          </cell>
          <cell r="K581" t="b">
            <v>1</v>
          </cell>
          <cell r="L581">
            <v>582</v>
          </cell>
          <cell r="M581">
            <v>42</v>
          </cell>
          <cell r="O581" t="str">
            <v>C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130</v>
          </cell>
          <cell r="AY581">
            <v>245.71428571428572</v>
          </cell>
          <cell r="AZ581">
            <v>565.71428571428567</v>
          </cell>
          <cell r="BA581">
            <v>334.28571428571428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 t="str">
            <v> </v>
          </cell>
          <cell r="BJ581">
            <v>811.42857142857133</v>
          </cell>
          <cell r="BK581" t="str"/>
          <cell r="BL581" t="str"/>
        </row>
        <row r="582">
          <cell r="E582" t="str">
            <v>|0200226240|25.40|0.00|2.300|0.0005831NBC</v>
          </cell>
          <cell r="F582">
            <v>1.31</v>
          </cell>
          <cell r="H582" t="str">
            <v>S</v>
          </cell>
          <cell r="J582" t="b">
            <v>1</v>
          </cell>
          <cell r="K582" t="b">
            <v>1</v>
          </cell>
          <cell r="L582">
            <v>257</v>
          </cell>
          <cell r="M582">
            <v>20</v>
          </cell>
          <cell r="O582" t="str">
            <v>C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14.615384615384615</v>
          </cell>
          <cell r="AY582">
            <v>14.615384615384615</v>
          </cell>
          <cell r="AZ582">
            <v>14.615384615384615</v>
          </cell>
          <cell r="BA582">
            <v>14.615384615384615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 t="str">
            <v> </v>
          </cell>
          <cell r="BJ582">
            <v>29.23076923076923</v>
          </cell>
          <cell r="BK582" t="str"/>
          <cell r="BL582" t="str"/>
        </row>
        <row r="583">
          <cell r="E583" t="str">
            <v>|0200226240|25.40|0.00|2.300|0.0005842NBC</v>
          </cell>
          <cell r="F583">
            <v>1.31</v>
          </cell>
          <cell r="H583" t="str">
            <v>S</v>
          </cell>
          <cell r="J583" t="b">
            <v>1</v>
          </cell>
          <cell r="K583" t="b">
            <v>1</v>
          </cell>
          <cell r="L583">
            <v>19</v>
          </cell>
          <cell r="M583">
            <v>1</v>
          </cell>
          <cell r="O583" t="str">
            <v>C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33.846153846153847</v>
          </cell>
          <cell r="AZ583">
            <v>24.615384615384617</v>
          </cell>
          <cell r="BA583">
            <v>46.153846153846153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 t="str">
            <v> </v>
          </cell>
          <cell r="BJ583">
            <v>58.461538461538467</v>
          </cell>
          <cell r="BK583" t="str"/>
          <cell r="BL583" t="str"/>
        </row>
        <row r="584">
          <cell r="E584" t="str">
            <v>|0200226240|25.40|0.00|2.300|0.0005760IBC</v>
          </cell>
          <cell r="F584">
            <v>1.31</v>
          </cell>
          <cell r="H584" t="str">
            <v>S</v>
          </cell>
          <cell r="J584" t="b">
            <v>1</v>
          </cell>
          <cell r="K584" t="b">
            <v>1</v>
          </cell>
          <cell r="L584">
            <v>254</v>
          </cell>
          <cell r="M584">
            <v>254</v>
          </cell>
          <cell r="O584" t="str">
            <v>P/E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127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127</v>
          </cell>
          <cell r="AW584">
            <v>0</v>
          </cell>
          <cell r="AX584">
            <v>308</v>
          </cell>
          <cell r="AY584">
            <v>325</v>
          </cell>
          <cell r="AZ584">
            <v>278</v>
          </cell>
          <cell r="BA584">
            <v>278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 t="str">
            <v> </v>
          </cell>
          <cell r="BJ584">
            <v>730</v>
          </cell>
          <cell r="BK584" t="str"/>
          <cell r="BL584" t="str"/>
        </row>
        <row r="585">
          <cell r="E585" t="str">
            <v>|0200226240|25.40|0.00|2.300|0.0005831NBC</v>
          </cell>
          <cell r="F585">
            <v>1.31</v>
          </cell>
          <cell r="H585" t="str">
            <v>S</v>
          </cell>
          <cell r="J585" t="b">
            <v>1</v>
          </cell>
          <cell r="K585" t="b">
            <v>1</v>
          </cell>
          <cell r="L585">
            <v>170</v>
          </cell>
          <cell r="M585">
            <v>170</v>
          </cell>
          <cell r="O585" t="str">
            <v>P/E</v>
          </cell>
          <cell r="P585" t="str"/>
          <cell r="Q585" t="str"/>
          <cell r="R585" t="str"/>
          <cell r="S585" t="str"/>
          <cell r="T585" t="str"/>
          <cell r="U585" t="str"/>
          <cell r="V585" t="str"/>
          <cell r="W585" t="str"/>
          <cell r="X585" t="str"/>
          <cell r="Y585" t="str"/>
          <cell r="Z585" t="str"/>
          <cell r="AA585" t="str"/>
          <cell r="AB585" t="str"/>
          <cell r="AC585" t="str"/>
          <cell r="AD585" t="str"/>
          <cell r="AE585" t="str"/>
          <cell r="AF585" t="str"/>
          <cell r="AG585" t="str"/>
          <cell r="AH585" t="str"/>
          <cell r="AI585" t="str"/>
          <cell r="AJ585" t="str"/>
          <cell r="AK585" t="str"/>
          <cell r="AL585" t="str"/>
          <cell r="AM585" t="str"/>
          <cell r="AN585" t="str"/>
          <cell r="AO585" t="str"/>
          <cell r="AP585" t="str"/>
          <cell r="AQ585" t="str"/>
          <cell r="AR585" t="str"/>
          <cell r="AS585" t="str"/>
          <cell r="AT585" t="str"/>
          <cell r="AU585" t="str"/>
          <cell r="AV585" t="str"/>
          <cell r="AW585" t="str"/>
          <cell r="AX585" t="str"/>
          <cell r="AY585" t="str"/>
          <cell r="AZ585" t="str"/>
          <cell r="BA585" t="str"/>
          <cell r="BB585" t="str"/>
          <cell r="BC585" t="str"/>
          <cell r="BD585" t="str"/>
          <cell r="BE585" t="str"/>
          <cell r="BF585" t="str"/>
          <cell r="BG585" t="str"/>
          <cell r="BH585" t="str"/>
          <cell r="BI585" t="str">
            <v> </v>
          </cell>
          <cell r="BJ585">
            <v>0</v>
          </cell>
          <cell r="BK585" t="str"/>
          <cell r="BL585" t="str"/>
        </row>
        <row r="586">
          <cell r="E586" t="str">
            <v>|0200226240|25.40|0.00|2.300|0.0005842NBC</v>
          </cell>
          <cell r="F586">
            <v>1.31</v>
          </cell>
          <cell r="H586" t="str">
            <v>S</v>
          </cell>
          <cell r="J586" t="b">
            <v>1</v>
          </cell>
          <cell r="K586" t="b">
            <v>1</v>
          </cell>
          <cell r="L586">
            <v>22</v>
          </cell>
          <cell r="M586">
            <v>22</v>
          </cell>
          <cell r="O586" t="str">
            <v>P/E</v>
          </cell>
          <cell r="P586" t="str"/>
          <cell r="Q586" t="str"/>
          <cell r="R586" t="str"/>
          <cell r="S586" t="str"/>
          <cell r="T586" t="str"/>
          <cell r="U586" t="str"/>
          <cell r="V586" t="str"/>
          <cell r="W586" t="str"/>
          <cell r="X586" t="str"/>
          <cell r="Y586" t="str"/>
          <cell r="Z586" t="str"/>
          <cell r="AA586" t="str"/>
          <cell r="AB586" t="str"/>
          <cell r="AC586" t="str"/>
          <cell r="AD586" t="str"/>
          <cell r="AE586" t="str"/>
          <cell r="AF586" t="str"/>
          <cell r="AG586" t="str"/>
          <cell r="AH586" t="str"/>
          <cell r="AI586" t="str"/>
          <cell r="AJ586" t="str"/>
          <cell r="AK586" t="str"/>
          <cell r="AL586" t="str"/>
          <cell r="AM586" t="str"/>
          <cell r="AN586" t="str"/>
          <cell r="AO586" t="str"/>
          <cell r="AP586" t="str"/>
          <cell r="AQ586" t="str"/>
          <cell r="AR586" t="str"/>
          <cell r="AS586" t="str"/>
          <cell r="AT586" t="str"/>
          <cell r="AU586" t="str"/>
          <cell r="AV586" t="str"/>
          <cell r="AW586" t="str"/>
          <cell r="AX586" t="str"/>
          <cell r="AY586" t="str"/>
          <cell r="AZ586" t="str"/>
          <cell r="BA586" t="str"/>
          <cell r="BB586" t="str"/>
          <cell r="BC586" t="str"/>
          <cell r="BD586" t="str"/>
          <cell r="BE586" t="str"/>
          <cell r="BF586" t="str"/>
          <cell r="BG586" t="str"/>
          <cell r="BH586" t="str"/>
          <cell r="BI586" t="str">
            <v> </v>
          </cell>
          <cell r="BJ586">
            <v>0</v>
          </cell>
          <cell r="BK586" t="str"/>
          <cell r="BL586" t="str"/>
        </row>
        <row r="587">
          <cell r="E587" t="str">
            <v>|0200226240|25.40|0.00|2.300|0.0006106NBC</v>
          </cell>
          <cell r="F587">
            <v>1.31</v>
          </cell>
          <cell r="H587" t="str">
            <v>S</v>
          </cell>
          <cell r="J587" t="b">
            <v>1</v>
          </cell>
          <cell r="K587" t="b">
            <v>1</v>
          </cell>
          <cell r="L587">
            <v>130</v>
          </cell>
          <cell r="M587">
            <v>130</v>
          </cell>
          <cell r="O587" t="str">
            <v>P/E</v>
          </cell>
          <cell r="P587" t="str"/>
          <cell r="Q587" t="str"/>
          <cell r="R587" t="str"/>
          <cell r="S587" t="str"/>
          <cell r="T587" t="str"/>
          <cell r="U587" t="str"/>
          <cell r="V587" t="str"/>
          <cell r="W587" t="str"/>
          <cell r="X587" t="str"/>
          <cell r="Y587" t="str"/>
          <cell r="Z587" t="str"/>
          <cell r="AA587" t="str"/>
          <cell r="AB587" t="str"/>
          <cell r="AC587" t="str"/>
          <cell r="AD587" t="str"/>
          <cell r="AE587" t="str"/>
          <cell r="AF587" t="str"/>
          <cell r="AG587" t="str"/>
          <cell r="AH587" t="str"/>
          <cell r="AI587" t="str"/>
          <cell r="AJ587" t="str"/>
          <cell r="AK587" t="str"/>
          <cell r="AL587" t="str"/>
          <cell r="AM587" t="str"/>
          <cell r="AN587" t="str"/>
          <cell r="AO587" t="str"/>
          <cell r="AP587" t="str"/>
          <cell r="AQ587" t="str"/>
          <cell r="AR587" t="str"/>
          <cell r="AS587" t="str"/>
          <cell r="AT587" t="str"/>
          <cell r="AU587" t="str"/>
          <cell r="AV587" t="str"/>
          <cell r="AW587" t="str"/>
          <cell r="AX587" t="str"/>
          <cell r="AY587" t="str"/>
          <cell r="AZ587" t="str"/>
          <cell r="BA587" t="str"/>
          <cell r="BB587" t="str"/>
          <cell r="BC587" t="str"/>
          <cell r="BD587" t="str"/>
          <cell r="BE587" t="str"/>
          <cell r="BF587" t="str"/>
          <cell r="BG587" t="str"/>
          <cell r="BH587" t="str"/>
          <cell r="BI587" t="str">
            <v> </v>
          </cell>
          <cell r="BJ587">
            <v>0</v>
          </cell>
          <cell r="BK587" t="str"/>
          <cell r="BL587" t="str"/>
        </row>
        <row r="588">
          <cell r="E588" t="str">
            <v>|0200226240|25.40|0.00|2.300|0.0006149NBC</v>
          </cell>
          <cell r="F588">
            <v>1.31</v>
          </cell>
          <cell r="H588" t="str">
            <v>S</v>
          </cell>
          <cell r="J588" t="b">
            <v>1</v>
          </cell>
          <cell r="K588" t="b">
            <v>1</v>
          </cell>
          <cell r="L588">
            <v>497</v>
          </cell>
          <cell r="M588">
            <v>497</v>
          </cell>
          <cell r="O588" t="str">
            <v>P/E</v>
          </cell>
          <cell r="P588" t="str"/>
          <cell r="Q588" t="str"/>
          <cell r="R588" t="str"/>
          <cell r="S588" t="str"/>
          <cell r="T588" t="str"/>
          <cell r="U588" t="str"/>
          <cell r="V588" t="str"/>
          <cell r="W588" t="str"/>
          <cell r="X588" t="str"/>
          <cell r="Y588" t="str"/>
          <cell r="Z588" t="str"/>
          <cell r="AA588" t="str"/>
          <cell r="AB588" t="str"/>
          <cell r="AC588" t="str"/>
          <cell r="AD588" t="str"/>
          <cell r="AE588" t="str"/>
          <cell r="AF588" t="str"/>
          <cell r="AG588" t="str"/>
          <cell r="AH588" t="str"/>
          <cell r="AI588" t="str"/>
          <cell r="AJ588" t="str"/>
          <cell r="AK588" t="str"/>
          <cell r="AL588" t="str"/>
          <cell r="AM588" t="str"/>
          <cell r="AN588" t="str"/>
          <cell r="AO588" t="str"/>
          <cell r="AP588" t="str"/>
          <cell r="AQ588" t="str"/>
          <cell r="AR588" t="str"/>
          <cell r="AS588" t="str"/>
          <cell r="AT588" t="str"/>
          <cell r="AU588" t="str"/>
          <cell r="AV588" t="str"/>
          <cell r="AW588" t="str"/>
          <cell r="AX588" t="str"/>
          <cell r="AY588" t="str"/>
          <cell r="AZ588" t="str"/>
          <cell r="BA588" t="str"/>
          <cell r="BB588" t="str"/>
          <cell r="BC588" t="str"/>
          <cell r="BD588" t="str"/>
          <cell r="BE588" t="str"/>
          <cell r="BF588" t="str"/>
          <cell r="BG588" t="str"/>
          <cell r="BH588" t="str"/>
          <cell r="BI588" t="str">
            <v> </v>
          </cell>
          <cell r="BJ588">
            <v>0</v>
          </cell>
          <cell r="BK588" t="str"/>
          <cell r="BL588" t="str"/>
        </row>
        <row r="589">
          <cell r="E589" t="str">
            <v>|0200226240|25.40|0.00|2.300|0.0006358NBC</v>
          </cell>
          <cell r="F589">
            <v>1.31</v>
          </cell>
          <cell r="H589" t="str">
            <v>S</v>
          </cell>
          <cell r="J589" t="b">
            <v>1</v>
          </cell>
          <cell r="K589" t="b">
            <v>1</v>
          </cell>
          <cell r="L589">
            <v>130</v>
          </cell>
          <cell r="M589">
            <v>130</v>
          </cell>
          <cell r="O589" t="str">
            <v>P/E</v>
          </cell>
          <cell r="P589" t="str"/>
          <cell r="Q589" t="str"/>
          <cell r="R589" t="str"/>
          <cell r="S589" t="str"/>
          <cell r="T589" t="str"/>
          <cell r="U589" t="str"/>
          <cell r="V589" t="str"/>
          <cell r="W589" t="str"/>
          <cell r="X589" t="str"/>
          <cell r="Y589" t="str"/>
          <cell r="Z589" t="str"/>
          <cell r="AA589" t="str"/>
          <cell r="AB589" t="str"/>
          <cell r="AC589" t="str"/>
          <cell r="AD589" t="str"/>
          <cell r="AE589" t="str"/>
          <cell r="AF589" t="str"/>
          <cell r="AG589" t="str"/>
          <cell r="AH589" t="str"/>
          <cell r="AI589" t="str"/>
          <cell r="AJ589" t="str"/>
          <cell r="AK589" t="str"/>
          <cell r="AL589" t="str"/>
          <cell r="AM589" t="str"/>
          <cell r="AN589" t="str"/>
          <cell r="AO589" t="str"/>
          <cell r="AP589" t="str"/>
          <cell r="AQ589" t="str"/>
          <cell r="AR589" t="str"/>
          <cell r="AS589" t="str"/>
          <cell r="AT589" t="str"/>
          <cell r="AU589" t="str"/>
          <cell r="AV589" t="str"/>
          <cell r="AW589" t="str"/>
          <cell r="AX589" t="str"/>
          <cell r="AY589" t="str"/>
          <cell r="AZ589" t="str"/>
          <cell r="BA589" t="str"/>
          <cell r="BB589" t="str"/>
          <cell r="BC589" t="str"/>
          <cell r="BD589" t="str"/>
          <cell r="BE589" t="str"/>
          <cell r="BF589" t="str"/>
          <cell r="BG589" t="str"/>
          <cell r="BH589" t="str"/>
          <cell r="BI589" t="str">
            <v> </v>
          </cell>
          <cell r="BJ589">
            <v>0</v>
          </cell>
          <cell r="BK589" t="str"/>
          <cell r="BL589" t="str"/>
        </row>
        <row r="590">
          <cell r="E590" t="str">
            <v>|0200226240|25.40|0.00|2.300|0.0006358NBC</v>
          </cell>
          <cell r="F590">
            <v>1.31</v>
          </cell>
          <cell r="H590" t="str">
            <v>S</v>
          </cell>
          <cell r="J590" t="b">
            <v>1</v>
          </cell>
          <cell r="K590" t="b">
            <v>1</v>
          </cell>
          <cell r="L590">
            <v>449</v>
          </cell>
          <cell r="M590">
            <v>50</v>
          </cell>
          <cell r="O590" t="str">
            <v>C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88.888888888888886</v>
          </cell>
          <cell r="AY590">
            <v>44.444444444444443</v>
          </cell>
          <cell r="AZ590">
            <v>44.444444444444443</v>
          </cell>
          <cell r="BA590">
            <v>66.333333333333329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 t="str">
            <v> </v>
          </cell>
          <cell r="BJ590">
            <v>88.888888888888886</v>
          </cell>
          <cell r="BK590" t="str"/>
          <cell r="BL590" t="str"/>
        </row>
        <row r="591">
          <cell r="E591" t="str">
            <v>|0200226240|25.40|0.00|2.600|0.0006322NBC</v>
          </cell>
          <cell r="F591">
            <v>1.462</v>
          </cell>
          <cell r="H591" t="str">
            <v>S</v>
          </cell>
          <cell r="J591" t="b">
            <v>1</v>
          </cell>
          <cell r="K591" t="b">
            <v>1</v>
          </cell>
          <cell r="L591">
            <v>69</v>
          </cell>
          <cell r="M591">
            <v>2</v>
          </cell>
          <cell r="O591" t="str">
            <v>C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13.928571428571429</v>
          </cell>
          <cell r="BA591">
            <v>13.928571428571429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 t="str">
            <v> </v>
          </cell>
          <cell r="BJ591">
            <v>13.928571428571429</v>
          </cell>
          <cell r="BK591" t="str"/>
          <cell r="BL591" t="str"/>
        </row>
        <row r="592">
          <cell r="E592" t="str">
            <v>|0200226240|25.40|0.00|2.600|0.0006322NBC</v>
          </cell>
          <cell r="F592">
            <v>1.462</v>
          </cell>
          <cell r="H592" t="str">
            <v>S</v>
          </cell>
          <cell r="J592" t="b">
            <v>1</v>
          </cell>
          <cell r="K592" t="b">
            <v>1</v>
          </cell>
          <cell r="L592">
            <v>34</v>
          </cell>
          <cell r="M592">
            <v>3</v>
          </cell>
          <cell r="O592" t="str">
            <v>C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32.5</v>
          </cell>
          <cell r="BA592">
            <v>32.5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 t="str">
            <v> </v>
          </cell>
          <cell r="BJ592">
            <v>32.5</v>
          </cell>
          <cell r="BK592" t="str"/>
          <cell r="BL592" t="str"/>
        </row>
        <row r="593">
          <cell r="E593" t="str">
            <v>|0200226240|25.40|0.00|2.600|0.0006322NBC</v>
          </cell>
          <cell r="F593">
            <v>1.462</v>
          </cell>
          <cell r="H593" t="str">
            <v>S</v>
          </cell>
          <cell r="J593" t="b">
            <v>1</v>
          </cell>
          <cell r="K593" t="b">
            <v>1</v>
          </cell>
          <cell r="L593">
            <v>121</v>
          </cell>
          <cell r="M593">
            <v>121</v>
          </cell>
          <cell r="O593" t="str">
            <v>P/E</v>
          </cell>
          <cell r="P593" t="str"/>
          <cell r="Q593" t="str"/>
          <cell r="R593" t="str"/>
          <cell r="S593" t="str"/>
          <cell r="T593" t="str"/>
          <cell r="U593" t="str"/>
          <cell r="V593" t="str"/>
          <cell r="W593" t="str"/>
          <cell r="X593" t="str"/>
          <cell r="Y593" t="str"/>
          <cell r="Z593" t="str"/>
          <cell r="AA593" t="str"/>
          <cell r="AB593" t="str"/>
          <cell r="AC593" t="str"/>
          <cell r="AD593" t="str"/>
          <cell r="AE593" t="str"/>
          <cell r="AF593" t="str"/>
          <cell r="AG593" t="str"/>
          <cell r="AH593" t="str"/>
          <cell r="AI593" t="str"/>
          <cell r="AJ593" t="str"/>
          <cell r="AK593" t="str"/>
          <cell r="AL593" t="str"/>
          <cell r="AM593" t="str"/>
          <cell r="AN593" t="str"/>
          <cell r="AO593" t="str"/>
          <cell r="AP593" t="str"/>
          <cell r="AQ593" t="str"/>
          <cell r="AR593" t="str"/>
          <cell r="AS593" t="str"/>
          <cell r="AT593" t="str"/>
          <cell r="AU593" t="str"/>
          <cell r="AV593" t="str"/>
          <cell r="AW593" t="str"/>
          <cell r="AX593" t="str"/>
          <cell r="AY593" t="str"/>
          <cell r="AZ593" t="str"/>
          <cell r="BA593" t="str"/>
          <cell r="BB593" t="str"/>
          <cell r="BC593" t="str"/>
          <cell r="BD593" t="str"/>
          <cell r="BE593" t="str"/>
          <cell r="BF593" t="str"/>
          <cell r="BG593" t="str"/>
          <cell r="BH593" t="str"/>
          <cell r="BI593" t="str">
            <v> </v>
          </cell>
          <cell r="BJ593">
            <v>0</v>
          </cell>
          <cell r="BK593" t="str"/>
          <cell r="BL593" t="str"/>
        </row>
        <row r="594">
          <cell r="E594" t="str">
            <v>|0200226240|25.40|0.00|2.000|0.0006011NBC</v>
          </cell>
          <cell r="F594">
            <v>1.1539999999999999</v>
          </cell>
          <cell r="H594" t="str">
            <v>S</v>
          </cell>
          <cell r="J594" t="b">
            <v>1</v>
          </cell>
          <cell r="K594" t="b">
            <v>1</v>
          </cell>
          <cell r="L594">
            <v>2734</v>
          </cell>
          <cell r="M594">
            <v>101</v>
          </cell>
          <cell r="O594" t="str">
            <v>C</v>
          </cell>
          <cell r="P594">
            <v>29.703703703703702</v>
          </cell>
          <cell r="Q594">
            <v>29.62962962962963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59.333333333333336</v>
          </cell>
          <cell r="AW594">
            <v>0</v>
          </cell>
          <cell r="AX594">
            <v>195.77777777777777</v>
          </cell>
          <cell r="AY594">
            <v>143.85185185185185</v>
          </cell>
          <cell r="AZ594">
            <v>145.33333333333334</v>
          </cell>
          <cell r="BA594">
            <v>204.66666666666666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 t="str">
            <v> </v>
          </cell>
          <cell r="BJ594">
            <v>348.51851851851853</v>
          </cell>
          <cell r="BK594" t="str"/>
          <cell r="BL594" t="str"/>
        </row>
        <row r="595">
          <cell r="E595" t="str">
            <v>|0200226240|25.40|0.00|2.000|0.0006083NBC</v>
          </cell>
          <cell r="F595">
            <v>1.1539999999999999</v>
          </cell>
          <cell r="H595" t="str">
            <v>S</v>
          </cell>
          <cell r="J595" t="b">
            <v>1</v>
          </cell>
          <cell r="K595" t="b">
            <v>1</v>
          </cell>
          <cell r="L595">
            <v>5276</v>
          </cell>
          <cell r="M595">
            <v>220</v>
          </cell>
          <cell r="O595" t="str">
            <v>C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413.75</v>
          </cell>
          <cell r="AY595">
            <v>401.83333333333331</v>
          </cell>
          <cell r="AZ595">
            <v>132.5</v>
          </cell>
          <cell r="BA595">
            <v>175.83333333333334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 t="str">
            <v> </v>
          </cell>
          <cell r="BJ595">
            <v>534.33333333333326</v>
          </cell>
          <cell r="BK595" t="str"/>
          <cell r="BL595" t="str"/>
        </row>
        <row r="596">
          <cell r="E596" t="str">
            <v>|0200226240|25.40|0.00|2.000|0.0006011NBC</v>
          </cell>
          <cell r="F596">
            <v>1.1539999999999999</v>
          </cell>
          <cell r="H596" t="str">
            <v>S</v>
          </cell>
          <cell r="J596" t="b">
            <v>1</v>
          </cell>
          <cell r="K596" t="b">
            <v>1</v>
          </cell>
          <cell r="L596">
            <v>3363</v>
          </cell>
          <cell r="M596">
            <v>146</v>
          </cell>
          <cell r="O596" t="str">
            <v>C</v>
          </cell>
          <cell r="P596">
            <v>34.782608695652172</v>
          </cell>
          <cell r="Q596">
            <v>34.869565217391305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69.652173913043484</v>
          </cell>
          <cell r="AW596">
            <v>0</v>
          </cell>
          <cell r="AX596">
            <v>264.60869565217394</v>
          </cell>
          <cell r="AY596">
            <v>168.86956521739131</v>
          </cell>
          <cell r="AZ596">
            <v>170.60869565217391</v>
          </cell>
          <cell r="BA596">
            <v>240.2608695652174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 t="str">
            <v> </v>
          </cell>
          <cell r="BJ596">
            <v>409.13043478260875</v>
          </cell>
          <cell r="BK596" t="str"/>
          <cell r="BL596" t="str"/>
        </row>
        <row r="597">
          <cell r="E597" t="str">
            <v>|0200226240|25.40|0.00|2.000|0.0006163NBC</v>
          </cell>
          <cell r="F597">
            <v>1.1539999999999999</v>
          </cell>
          <cell r="H597" t="str">
            <v>S</v>
          </cell>
          <cell r="J597" t="b">
            <v>1</v>
          </cell>
          <cell r="K597" t="b">
            <v>1</v>
          </cell>
          <cell r="L597">
            <v>4879</v>
          </cell>
          <cell r="M597">
            <v>232</v>
          </cell>
          <cell r="O597" t="str">
            <v>C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473.33333333333331</v>
          </cell>
          <cell r="AY597">
            <v>459.23809523809524</v>
          </cell>
          <cell r="AZ597">
            <v>151.42857142857142</v>
          </cell>
          <cell r="BA597">
            <v>200.95238095238096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 t="str">
            <v> </v>
          </cell>
          <cell r="BJ597">
            <v>610.66666666666663</v>
          </cell>
          <cell r="BK597" t="str"/>
          <cell r="BL597" t="str"/>
        </row>
        <row r="598">
          <cell r="E598" t="str">
            <v>|0200226240|25.40|0.00|2.000|0.0005400IBC</v>
          </cell>
          <cell r="F598">
            <v>1.1539999999999999</v>
          </cell>
          <cell r="H598" t="str">
            <v>S</v>
          </cell>
          <cell r="J598" t="b">
            <v>1</v>
          </cell>
          <cell r="K598" t="b">
            <v>1</v>
          </cell>
          <cell r="L598">
            <v>127</v>
          </cell>
          <cell r="M598">
            <v>127</v>
          </cell>
          <cell r="O598" t="str">
            <v>P/E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127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127</v>
          </cell>
          <cell r="AW598">
            <v>0</v>
          </cell>
          <cell r="AX598">
            <v>87</v>
          </cell>
          <cell r="AY598">
            <v>109</v>
          </cell>
          <cell r="AZ598">
            <v>76</v>
          </cell>
          <cell r="BA598">
            <v>76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 t="str">
            <v> </v>
          </cell>
          <cell r="BJ598">
            <v>312</v>
          </cell>
          <cell r="BK598" t="str"/>
          <cell r="BL598" t="str"/>
        </row>
        <row r="599">
          <cell r="E599" t="str">
            <v>|0200226240|25.40|0.00|2.000|0.0005527NBC</v>
          </cell>
          <cell r="F599">
            <v>1.1539999999999999</v>
          </cell>
          <cell r="H599" t="str">
            <v>S</v>
          </cell>
          <cell r="J599" t="b">
            <v>1</v>
          </cell>
          <cell r="K599" t="b">
            <v>1</v>
          </cell>
          <cell r="L599">
            <v>213</v>
          </cell>
          <cell r="M599">
            <v>213</v>
          </cell>
          <cell r="O599" t="str">
            <v>P/E</v>
          </cell>
          <cell r="P599" t="str"/>
          <cell r="Q599" t="str"/>
          <cell r="R599" t="str"/>
          <cell r="S599" t="str"/>
          <cell r="T599" t="str"/>
          <cell r="U599" t="str"/>
          <cell r="V599" t="str"/>
          <cell r="W599" t="str"/>
          <cell r="X599" t="str"/>
          <cell r="Y599" t="str"/>
          <cell r="Z599" t="str"/>
          <cell r="AA599" t="str"/>
          <cell r="AB599" t="str"/>
          <cell r="AC599" t="str"/>
          <cell r="AD599" t="str"/>
          <cell r="AE599" t="str"/>
          <cell r="AF599" t="str"/>
          <cell r="AG599" t="str"/>
          <cell r="AH599" t="str"/>
          <cell r="AI599" t="str"/>
          <cell r="AJ599" t="str"/>
          <cell r="AK599" t="str"/>
          <cell r="AL599" t="str"/>
          <cell r="AM599" t="str"/>
          <cell r="AN599" t="str"/>
          <cell r="AO599" t="str"/>
          <cell r="AP599" t="str"/>
          <cell r="AQ599" t="str"/>
          <cell r="AR599" t="str"/>
          <cell r="AS599" t="str"/>
          <cell r="AT599" t="str"/>
          <cell r="AU599" t="str"/>
          <cell r="AV599" t="str"/>
          <cell r="AW599" t="str"/>
          <cell r="AX599" t="str"/>
          <cell r="AY599" t="str"/>
          <cell r="AZ599" t="str"/>
          <cell r="BA599" t="str"/>
          <cell r="BB599" t="str"/>
          <cell r="BC599" t="str"/>
          <cell r="BD599" t="str"/>
          <cell r="BE599" t="str"/>
          <cell r="BF599" t="str"/>
          <cell r="BG599" t="str"/>
          <cell r="BH599" t="str"/>
          <cell r="BI599" t="str">
            <v> </v>
          </cell>
          <cell r="BJ599">
            <v>0</v>
          </cell>
          <cell r="BK599" t="str"/>
          <cell r="BL599" t="str"/>
        </row>
        <row r="600">
          <cell r="E600" t="str">
            <v>|0200226240|25.40|0.00|2.000|0.0006011NBC</v>
          </cell>
          <cell r="F600">
            <v>1.1539999999999999</v>
          </cell>
          <cell r="H600" t="str">
            <v>S</v>
          </cell>
          <cell r="J600" t="b">
            <v>1</v>
          </cell>
          <cell r="K600" t="b">
            <v>1</v>
          </cell>
          <cell r="L600">
            <v>271</v>
          </cell>
          <cell r="M600">
            <v>271</v>
          </cell>
          <cell r="O600" t="str">
            <v>P/E</v>
          </cell>
          <cell r="P600" t="str"/>
          <cell r="Q600" t="str"/>
          <cell r="R600" t="str"/>
          <cell r="S600" t="str"/>
          <cell r="T600" t="str"/>
          <cell r="U600" t="str"/>
          <cell r="V600" t="str"/>
          <cell r="W600" t="str"/>
          <cell r="X600" t="str"/>
          <cell r="Y600" t="str"/>
          <cell r="Z600" t="str"/>
          <cell r="AA600" t="str"/>
          <cell r="AB600" t="str"/>
          <cell r="AC600" t="str"/>
          <cell r="AD600" t="str"/>
          <cell r="AE600" t="str"/>
          <cell r="AF600" t="str"/>
          <cell r="AG600" t="str"/>
          <cell r="AH600" t="str"/>
          <cell r="AI600" t="str"/>
          <cell r="AJ600" t="str"/>
          <cell r="AK600" t="str"/>
          <cell r="AL600" t="str"/>
          <cell r="AM600" t="str"/>
          <cell r="AN600" t="str"/>
          <cell r="AO600" t="str"/>
          <cell r="AP600" t="str"/>
          <cell r="AQ600" t="str"/>
          <cell r="AR600" t="str"/>
          <cell r="AS600" t="str"/>
          <cell r="AT600" t="str"/>
          <cell r="AU600" t="str"/>
          <cell r="AV600" t="str"/>
          <cell r="AW600" t="str"/>
          <cell r="AX600" t="str"/>
          <cell r="AY600" t="str"/>
          <cell r="AZ600" t="str"/>
          <cell r="BA600" t="str"/>
          <cell r="BB600" t="str"/>
          <cell r="BC600" t="str"/>
          <cell r="BD600" t="str"/>
          <cell r="BE600" t="str"/>
          <cell r="BF600" t="str"/>
          <cell r="BG600" t="str"/>
          <cell r="BH600" t="str"/>
          <cell r="BI600" t="str">
            <v> </v>
          </cell>
          <cell r="BJ600">
            <v>0</v>
          </cell>
          <cell r="BK600" t="str"/>
          <cell r="BL600" t="str"/>
        </row>
        <row r="601">
          <cell r="E601" t="str">
            <v>|0200226240|25.40|0.00|2.000|0.0006083NBC</v>
          </cell>
          <cell r="F601">
            <v>1.1539999999999999</v>
          </cell>
          <cell r="H601" t="str">
            <v>S</v>
          </cell>
          <cell r="J601" t="b">
            <v>1</v>
          </cell>
          <cell r="K601" t="b">
            <v>1</v>
          </cell>
          <cell r="L601">
            <v>163</v>
          </cell>
          <cell r="M601">
            <v>163</v>
          </cell>
          <cell r="O601" t="str">
            <v>P/E</v>
          </cell>
          <cell r="P601" t="str"/>
          <cell r="Q601" t="str"/>
          <cell r="R601" t="str"/>
          <cell r="S601" t="str"/>
          <cell r="T601" t="str"/>
          <cell r="U601" t="str"/>
          <cell r="V601" t="str"/>
          <cell r="W601" t="str"/>
          <cell r="X601" t="str"/>
          <cell r="Y601" t="str"/>
          <cell r="Z601" t="str"/>
          <cell r="AA601" t="str"/>
          <cell r="AB601" t="str"/>
          <cell r="AC601" t="str"/>
          <cell r="AD601" t="str"/>
          <cell r="AE601" t="str"/>
          <cell r="AF601" t="str"/>
          <cell r="AG601" t="str"/>
          <cell r="AH601" t="str"/>
          <cell r="AI601" t="str"/>
          <cell r="AJ601" t="str"/>
          <cell r="AK601" t="str"/>
          <cell r="AL601" t="str"/>
          <cell r="AM601" t="str"/>
          <cell r="AN601" t="str"/>
          <cell r="AO601" t="str"/>
          <cell r="AP601" t="str"/>
          <cell r="AQ601" t="str"/>
          <cell r="AR601" t="str"/>
          <cell r="AS601" t="str"/>
          <cell r="AT601" t="str"/>
          <cell r="AU601" t="str"/>
          <cell r="AV601" t="str"/>
          <cell r="AW601" t="str"/>
          <cell r="AX601" t="str"/>
          <cell r="AY601" t="str"/>
          <cell r="AZ601" t="str"/>
          <cell r="BA601" t="str"/>
          <cell r="BB601" t="str"/>
          <cell r="BC601" t="str"/>
          <cell r="BD601" t="str"/>
          <cell r="BE601" t="str"/>
          <cell r="BF601" t="str"/>
          <cell r="BG601" t="str"/>
          <cell r="BH601" t="str"/>
          <cell r="BI601" t="str">
            <v> </v>
          </cell>
          <cell r="BJ601">
            <v>0</v>
          </cell>
          <cell r="BK601" t="str"/>
          <cell r="BL601" t="str"/>
        </row>
        <row r="602">
          <cell r="E602" t="str">
            <v>|0200226240|25.40|0.00|2.000|0.0006163NBC</v>
          </cell>
          <cell r="F602">
            <v>1.1539999999999999</v>
          </cell>
          <cell r="H602" t="str">
            <v>S</v>
          </cell>
          <cell r="J602" t="b">
            <v>1</v>
          </cell>
          <cell r="K602" t="b">
            <v>1</v>
          </cell>
          <cell r="L602">
            <v>128</v>
          </cell>
          <cell r="M602">
            <v>128</v>
          </cell>
          <cell r="O602" t="str">
            <v>P/E</v>
          </cell>
          <cell r="P602" t="str"/>
          <cell r="Q602" t="str"/>
          <cell r="R602" t="str"/>
          <cell r="S602" t="str"/>
          <cell r="T602" t="str"/>
          <cell r="U602" t="str"/>
          <cell r="V602" t="str"/>
          <cell r="W602" t="str"/>
          <cell r="X602" t="str"/>
          <cell r="Y602" t="str"/>
          <cell r="Z602" t="str"/>
          <cell r="AA602" t="str"/>
          <cell r="AB602" t="str"/>
          <cell r="AC602" t="str"/>
          <cell r="AD602" t="str"/>
          <cell r="AE602" t="str"/>
          <cell r="AF602" t="str"/>
          <cell r="AG602" t="str"/>
          <cell r="AH602" t="str"/>
          <cell r="AI602" t="str"/>
          <cell r="AJ602" t="str"/>
          <cell r="AK602" t="str"/>
          <cell r="AL602" t="str"/>
          <cell r="AM602" t="str"/>
          <cell r="AN602" t="str"/>
          <cell r="AO602" t="str"/>
          <cell r="AP602" t="str"/>
          <cell r="AQ602" t="str"/>
          <cell r="AR602" t="str"/>
          <cell r="AS602" t="str"/>
          <cell r="AT602" t="str"/>
          <cell r="AU602" t="str"/>
          <cell r="AV602" t="str"/>
          <cell r="AW602" t="str"/>
          <cell r="AX602" t="str"/>
          <cell r="AY602" t="str"/>
          <cell r="AZ602" t="str"/>
          <cell r="BA602" t="str"/>
          <cell r="BB602" t="str"/>
          <cell r="BC602" t="str"/>
          <cell r="BD602" t="str"/>
          <cell r="BE602" t="str"/>
          <cell r="BF602" t="str"/>
          <cell r="BG602" t="str"/>
          <cell r="BH602" t="str"/>
          <cell r="BI602" t="str">
            <v> </v>
          </cell>
          <cell r="BJ602">
            <v>0</v>
          </cell>
          <cell r="BK602" t="str"/>
          <cell r="BL602" t="str"/>
        </row>
        <row r="603">
          <cell r="E603" t="str">
            <v>|0200226240|25.40|0.00|2.000|0.0005527NBC</v>
          </cell>
          <cell r="F603">
            <v>1.1539999999999999</v>
          </cell>
          <cell r="H603" t="str">
            <v>S</v>
          </cell>
          <cell r="J603" t="b">
            <v>1</v>
          </cell>
          <cell r="K603" t="b">
            <v>1</v>
          </cell>
          <cell r="L603">
            <v>53</v>
          </cell>
          <cell r="M603">
            <v>7</v>
          </cell>
          <cell r="O603" t="str">
            <v>C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55</v>
          </cell>
          <cell r="AZ603">
            <v>40</v>
          </cell>
          <cell r="BA603">
            <v>75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 t="str">
            <v> </v>
          </cell>
          <cell r="BJ603">
            <v>95</v>
          </cell>
          <cell r="BK603" t="str"/>
          <cell r="BL603" t="str"/>
        </row>
        <row r="604">
          <cell r="E604" t="str">
            <v>|0200226240|28.60|0.00|1.600|0.0005903NBC</v>
          </cell>
          <cell r="F604">
            <v>1.0649999999999999</v>
          </cell>
          <cell r="H604" t="str">
            <v>S</v>
          </cell>
          <cell r="J604" t="b">
            <v>1</v>
          </cell>
          <cell r="K604" t="b">
            <v>1</v>
          </cell>
          <cell r="L604">
            <v>424</v>
          </cell>
          <cell r="M604">
            <v>25</v>
          </cell>
          <cell r="O604" t="str">
            <v>C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62.058823529411768</v>
          </cell>
          <cell r="AY604">
            <v>63.529411764705884</v>
          </cell>
          <cell r="AZ604">
            <v>63.529411764705884</v>
          </cell>
          <cell r="BA604">
            <v>42.352941176470587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 t="str">
            <v> </v>
          </cell>
          <cell r="BJ604">
            <v>127.05882352941177</v>
          </cell>
          <cell r="BK604" t="str"/>
          <cell r="BL604" t="str"/>
        </row>
        <row r="605">
          <cell r="E605" t="str">
            <v>|0200226240|28.60|0.00|1.600|0.0005903NBC</v>
          </cell>
          <cell r="F605">
            <v>1.0649999999999999</v>
          </cell>
          <cell r="H605" t="str">
            <v>S</v>
          </cell>
          <cell r="J605" t="b">
            <v>1</v>
          </cell>
          <cell r="K605" t="b">
            <v>1</v>
          </cell>
          <cell r="L605">
            <v>417</v>
          </cell>
          <cell r="M605">
            <v>26</v>
          </cell>
          <cell r="O605" t="str">
            <v>C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65.3125</v>
          </cell>
          <cell r="AY605">
            <v>67.5</v>
          </cell>
          <cell r="AZ605">
            <v>67.5</v>
          </cell>
          <cell r="BA605">
            <v>45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 t="str">
            <v> </v>
          </cell>
          <cell r="BJ605">
            <v>135</v>
          </cell>
          <cell r="BK605" t="str"/>
          <cell r="BL605" t="str"/>
        </row>
        <row r="606">
          <cell r="E606" t="str">
            <v>|0200226240|28.60|0.00|1.600|0.0005903NBC</v>
          </cell>
          <cell r="F606">
            <v>1.0649999999999999</v>
          </cell>
          <cell r="H606" t="str">
            <v>S</v>
          </cell>
          <cell r="J606" t="b">
            <v>1</v>
          </cell>
          <cell r="K606" t="b">
            <v>1</v>
          </cell>
          <cell r="L606">
            <v>206</v>
          </cell>
          <cell r="M606">
            <v>206</v>
          </cell>
          <cell r="O606" t="str">
            <v>P/E</v>
          </cell>
          <cell r="P606">
            <v>0</v>
          </cell>
          <cell r="Q606">
            <v>0</v>
          </cell>
          <cell r="R606">
            <v>0</v>
          </cell>
          <cell r="S606">
            <v>48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48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 t="str">
            <v> </v>
          </cell>
          <cell r="BJ606">
            <v>48</v>
          </cell>
          <cell r="BK606" t="str"/>
          <cell r="BL606" t="str"/>
        </row>
        <row r="607">
          <cell r="E607" t="str">
            <v>|0200226240|28.60|0.00|1.600|0.0005903NBC</v>
          </cell>
          <cell r="F607">
            <v>1.0649999999999999</v>
          </cell>
          <cell r="H607" t="str">
            <v>S</v>
          </cell>
          <cell r="J607" t="b">
            <v>1</v>
          </cell>
          <cell r="K607" t="b">
            <v>1</v>
          </cell>
          <cell r="L607">
            <v>11</v>
          </cell>
          <cell r="M607">
            <v>0</v>
          </cell>
          <cell r="O607" t="str">
            <v>C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 t="str">
            <v> </v>
          </cell>
          <cell r="BJ607">
            <v>0</v>
          </cell>
          <cell r="BK607" t="str"/>
          <cell r="BL607" t="str"/>
        </row>
        <row r="608">
          <cell r="E608" t="str">
            <v>|0200226240|28.60|0.00|2.300|0.0006127NBC</v>
          </cell>
          <cell r="F608">
            <v>1.492</v>
          </cell>
          <cell r="H608" t="str">
            <v>S</v>
          </cell>
          <cell r="J608" t="b">
            <v>1</v>
          </cell>
          <cell r="K608" t="b">
            <v>1</v>
          </cell>
          <cell r="L608">
            <v>381</v>
          </cell>
          <cell r="M608">
            <v>15</v>
          </cell>
          <cell r="O608" t="str">
            <v>C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29.48</v>
          </cell>
          <cell r="AY608">
            <v>19.88</v>
          </cell>
          <cell r="AZ608">
            <v>12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 t="str">
            <v> </v>
          </cell>
          <cell r="BJ608">
            <v>31.88</v>
          </cell>
          <cell r="BK608" t="str"/>
          <cell r="BL608" t="str"/>
        </row>
        <row r="609">
          <cell r="E609" t="str">
            <v>|0200226240|28.60|0.00|2.300|0.0006059NBC</v>
          </cell>
          <cell r="F609">
            <v>1.492</v>
          </cell>
          <cell r="H609" t="str">
            <v>S</v>
          </cell>
          <cell r="J609" t="b">
            <v>1</v>
          </cell>
          <cell r="K609" t="b">
            <v>1</v>
          </cell>
          <cell r="L609">
            <v>38</v>
          </cell>
          <cell r="M609">
            <v>2</v>
          </cell>
          <cell r="O609" t="str">
            <v>C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27.826086956521738</v>
          </cell>
          <cell r="AY609">
            <v>27.826086956521738</v>
          </cell>
          <cell r="AZ609">
            <v>27.826086956521738</v>
          </cell>
          <cell r="BA609">
            <v>27.826086956521738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 t="str">
            <v> </v>
          </cell>
          <cell r="BJ609">
            <v>55.652173913043477</v>
          </cell>
          <cell r="BK609" t="str"/>
          <cell r="BL609" t="str"/>
        </row>
        <row r="610">
          <cell r="E610" t="str">
            <v>|0200226240|28.60|0.00|2.300|0.0005731NBC</v>
          </cell>
          <cell r="F610">
            <v>1.492</v>
          </cell>
          <cell r="H610" t="str">
            <v>S</v>
          </cell>
          <cell r="J610" t="b">
            <v>1</v>
          </cell>
          <cell r="K610" t="b">
            <v>1</v>
          </cell>
          <cell r="L610">
            <v>387</v>
          </cell>
          <cell r="M610">
            <v>19</v>
          </cell>
          <cell r="O610" t="str">
            <v>C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36.85</v>
          </cell>
          <cell r="AY610">
            <v>24.85</v>
          </cell>
          <cell r="AZ610">
            <v>15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 t="str">
            <v> </v>
          </cell>
          <cell r="BJ610">
            <v>39.85</v>
          </cell>
          <cell r="BK610" t="str"/>
          <cell r="BL610" t="str"/>
        </row>
        <row r="611">
          <cell r="E611" t="str">
            <v>|0200226240|28.60|0.00|2.300|0.0005731NBC</v>
          </cell>
          <cell r="F611">
            <v>1.492</v>
          </cell>
          <cell r="H611" t="str">
            <v>S</v>
          </cell>
          <cell r="J611" t="b">
            <v>1</v>
          </cell>
          <cell r="K611" t="b">
            <v>1</v>
          </cell>
          <cell r="L611">
            <v>23</v>
          </cell>
          <cell r="M611">
            <v>1</v>
          </cell>
          <cell r="O611" t="str">
            <v>C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24.5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 t="str">
            <v> </v>
          </cell>
          <cell r="BJ611">
            <v>0</v>
          </cell>
          <cell r="BK611" t="str"/>
          <cell r="BL611" t="str"/>
        </row>
        <row r="612">
          <cell r="E612" t="str">
            <v>|0200226240|28.60|0.00|2.300|0.0006059NBC</v>
          </cell>
          <cell r="F612">
            <v>1.492</v>
          </cell>
          <cell r="H612" t="str">
            <v>S</v>
          </cell>
          <cell r="J612" t="b">
            <v>1</v>
          </cell>
          <cell r="K612" t="b">
            <v>1</v>
          </cell>
          <cell r="L612">
            <v>16</v>
          </cell>
          <cell r="M612">
            <v>1</v>
          </cell>
          <cell r="O612" t="str">
            <v>C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32</v>
          </cell>
          <cell r="AY612">
            <v>32</v>
          </cell>
          <cell r="AZ612">
            <v>32</v>
          </cell>
          <cell r="BA612">
            <v>32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 t="str">
            <v> </v>
          </cell>
          <cell r="BJ612">
            <v>64</v>
          </cell>
          <cell r="BK612" t="str"/>
          <cell r="BL612" t="str"/>
        </row>
        <row r="613">
          <cell r="E613" t="str">
            <v>|0200226240|28.60|0.00|2.300|0.0006177NBC</v>
          </cell>
          <cell r="F613">
            <v>1.492</v>
          </cell>
          <cell r="H613" t="str">
            <v>S</v>
          </cell>
          <cell r="J613" t="b">
            <v>1</v>
          </cell>
          <cell r="K613" t="b">
            <v>1</v>
          </cell>
          <cell r="L613">
            <v>45</v>
          </cell>
          <cell r="M613">
            <v>3</v>
          </cell>
          <cell r="O613" t="str">
            <v>C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26.4375</v>
          </cell>
          <cell r="AZ613">
            <v>22.5</v>
          </cell>
          <cell r="BA613">
            <v>42.5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 t="str">
            <v> </v>
          </cell>
          <cell r="BJ613">
            <v>48.9375</v>
          </cell>
          <cell r="BK613" t="str"/>
          <cell r="BL613" t="str"/>
        </row>
        <row r="614">
          <cell r="E614" t="str">
            <v>|0200226240|28.60|0.00|2.300|0.0005875NBC</v>
          </cell>
          <cell r="F614">
            <v>1.492</v>
          </cell>
          <cell r="H614" t="str">
            <v>S</v>
          </cell>
          <cell r="J614" t="b">
            <v>1</v>
          </cell>
          <cell r="K614" t="b">
            <v>1</v>
          </cell>
          <cell r="L614">
            <v>889</v>
          </cell>
          <cell r="M614">
            <v>59</v>
          </cell>
          <cell r="O614" t="str">
            <v>C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130.93333333333334</v>
          </cell>
          <cell r="AY614">
            <v>77.333333333333329</v>
          </cell>
          <cell r="AZ614">
            <v>53.333333333333336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 t="str">
            <v> </v>
          </cell>
          <cell r="BJ614">
            <v>130.66666666666666</v>
          </cell>
          <cell r="BK614" t="str"/>
          <cell r="BL614" t="str"/>
        </row>
        <row r="615">
          <cell r="E615" t="str">
            <v>|0200226240|28.60|0.00|2.300|0.0005731NBC</v>
          </cell>
          <cell r="F615">
            <v>1.492</v>
          </cell>
          <cell r="H615" t="str">
            <v>S</v>
          </cell>
          <cell r="J615" t="b">
            <v>1</v>
          </cell>
          <cell r="K615" t="b">
            <v>1</v>
          </cell>
          <cell r="L615">
            <v>13</v>
          </cell>
          <cell r="M615">
            <v>1</v>
          </cell>
          <cell r="O615" t="str">
            <v>C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 t="str">
            <v> </v>
          </cell>
          <cell r="BJ615">
            <v>0</v>
          </cell>
          <cell r="BK615" t="str"/>
          <cell r="BL615" t="str"/>
        </row>
        <row r="616">
          <cell r="E616" t="str">
            <v>|0200226240|28.60|0.00|2.300|0.0006059NBC</v>
          </cell>
          <cell r="F616">
            <v>1.492</v>
          </cell>
          <cell r="H616" t="str">
            <v>S</v>
          </cell>
          <cell r="J616" t="b">
            <v>1</v>
          </cell>
          <cell r="K616" t="b">
            <v>1</v>
          </cell>
          <cell r="L616">
            <v>123</v>
          </cell>
          <cell r="M616">
            <v>9</v>
          </cell>
          <cell r="O616" t="str">
            <v>C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50</v>
          </cell>
          <cell r="AY616">
            <v>85.714285714285708</v>
          </cell>
          <cell r="AZ616">
            <v>27.142857142857142</v>
          </cell>
          <cell r="BA616">
            <v>27.142857142857142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 t="str">
            <v> </v>
          </cell>
          <cell r="BJ616">
            <v>112.85714285714285</v>
          </cell>
          <cell r="BK616" t="str"/>
          <cell r="BL616" t="str"/>
        </row>
        <row r="617">
          <cell r="E617" t="str">
            <v>|0200226240|28.60|0.00|2.300|0.0006177NBC</v>
          </cell>
          <cell r="F617">
            <v>1.492</v>
          </cell>
          <cell r="H617" t="str">
            <v>S</v>
          </cell>
          <cell r="J617" t="b">
            <v>1</v>
          </cell>
          <cell r="K617" t="b">
            <v>1</v>
          </cell>
          <cell r="L617">
            <v>19</v>
          </cell>
          <cell r="M617">
            <v>1</v>
          </cell>
          <cell r="O617" t="str">
            <v>C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30.214285714285715</v>
          </cell>
          <cell r="AZ617">
            <v>25.714285714285715</v>
          </cell>
          <cell r="BA617">
            <v>48.571428571428569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 t="str">
            <v> </v>
          </cell>
          <cell r="BJ617">
            <v>55.928571428571431</v>
          </cell>
          <cell r="BK617" t="str"/>
          <cell r="BL617" t="str"/>
        </row>
        <row r="618">
          <cell r="E618" t="str">
            <v>|0200226240|28.60|0.00|2.300|0.0005875NBC</v>
          </cell>
          <cell r="F618">
            <v>1.492</v>
          </cell>
          <cell r="H618" t="str">
            <v>S</v>
          </cell>
          <cell r="J618" t="b">
            <v>1</v>
          </cell>
          <cell r="K618" t="b">
            <v>1</v>
          </cell>
          <cell r="L618">
            <v>1</v>
          </cell>
          <cell r="M618">
            <v>0</v>
          </cell>
          <cell r="O618" t="str">
            <v>C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40.833333333333336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 t="str">
            <v> </v>
          </cell>
          <cell r="BJ618">
            <v>0</v>
          </cell>
          <cell r="BK618" t="str"/>
          <cell r="BL618" t="str"/>
        </row>
        <row r="619">
          <cell r="E619" t="str">
            <v>|0200226240|28.60|0.00|2.300|0.0006127NBC</v>
          </cell>
          <cell r="F619">
            <v>1.492</v>
          </cell>
          <cell r="H619" t="str">
            <v>S</v>
          </cell>
          <cell r="J619" t="b">
            <v>1</v>
          </cell>
          <cell r="K619" t="b">
            <v>1</v>
          </cell>
          <cell r="L619">
            <v>3</v>
          </cell>
          <cell r="M619">
            <v>0</v>
          </cell>
          <cell r="O619" t="str">
            <v>C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 t="str">
            <v> </v>
          </cell>
          <cell r="BJ619">
            <v>0</v>
          </cell>
          <cell r="BK619" t="str"/>
          <cell r="BL619" t="str"/>
        </row>
        <row r="620">
          <cell r="E620" t="str">
            <v>|0200226240|28.60|0.00|2.300|0.0005731NBC</v>
          </cell>
          <cell r="F620">
            <v>1.492</v>
          </cell>
          <cell r="H620" t="str">
            <v>S</v>
          </cell>
          <cell r="J620" t="b">
            <v>1</v>
          </cell>
          <cell r="K620" t="b">
            <v>1</v>
          </cell>
          <cell r="L620">
            <v>118</v>
          </cell>
          <cell r="M620">
            <v>12</v>
          </cell>
          <cell r="O620" t="str">
            <v>C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70</v>
          </cell>
          <cell r="AY620">
            <v>120</v>
          </cell>
          <cell r="AZ620">
            <v>38</v>
          </cell>
          <cell r="BA620">
            <v>38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 t="str">
            <v> </v>
          </cell>
          <cell r="BJ620">
            <v>158</v>
          </cell>
          <cell r="BK620" t="str"/>
          <cell r="BL620" t="str"/>
        </row>
        <row r="621">
          <cell r="E621" t="str">
            <v>|0200226240|28.60|0.00|2.300|0.0005731NBC</v>
          </cell>
          <cell r="F621">
            <v>1.492</v>
          </cell>
          <cell r="H621" t="str">
            <v>S</v>
          </cell>
          <cell r="J621" t="b">
            <v>1</v>
          </cell>
          <cell r="K621" t="b">
            <v>1</v>
          </cell>
          <cell r="L621">
            <v>244</v>
          </cell>
          <cell r="M621">
            <v>244</v>
          </cell>
          <cell r="O621" t="str">
            <v>P/E</v>
          </cell>
          <cell r="P621" t="str"/>
          <cell r="Q621" t="str"/>
          <cell r="R621" t="str"/>
          <cell r="S621" t="str"/>
          <cell r="T621" t="str"/>
          <cell r="U621" t="str"/>
          <cell r="V621" t="str"/>
          <cell r="W621" t="str"/>
          <cell r="X621" t="str"/>
          <cell r="Y621" t="str"/>
          <cell r="Z621" t="str"/>
          <cell r="AA621" t="str"/>
          <cell r="AB621" t="str"/>
          <cell r="AC621" t="str"/>
          <cell r="AD621" t="str"/>
          <cell r="AE621" t="str"/>
          <cell r="AF621" t="str"/>
          <cell r="AG621" t="str"/>
          <cell r="AH621" t="str"/>
          <cell r="AI621" t="str"/>
          <cell r="AJ621" t="str"/>
          <cell r="AK621" t="str"/>
          <cell r="AL621" t="str"/>
          <cell r="AM621" t="str"/>
          <cell r="AN621" t="str"/>
          <cell r="AO621" t="str"/>
          <cell r="AP621" t="str"/>
          <cell r="AQ621" t="str"/>
          <cell r="AR621" t="str"/>
          <cell r="AS621" t="str"/>
          <cell r="AT621" t="str"/>
          <cell r="AU621" t="str"/>
          <cell r="AV621" t="str"/>
          <cell r="AW621" t="str"/>
          <cell r="AX621" t="str"/>
          <cell r="AY621" t="str"/>
          <cell r="AZ621" t="str"/>
          <cell r="BA621" t="str"/>
          <cell r="BB621" t="str"/>
          <cell r="BC621" t="str"/>
          <cell r="BD621" t="str"/>
          <cell r="BE621" t="str"/>
          <cell r="BF621" t="str"/>
          <cell r="BG621" t="str"/>
          <cell r="BH621" t="str"/>
          <cell r="BI621" t="str">
            <v> </v>
          </cell>
          <cell r="BJ621">
            <v>0</v>
          </cell>
          <cell r="BK621" t="str"/>
          <cell r="BL621" t="str"/>
        </row>
        <row r="622">
          <cell r="E622" t="str">
            <v>|0200226240|28.60|0.00|2.300|0.0005875NBC</v>
          </cell>
          <cell r="F622">
            <v>1.492</v>
          </cell>
          <cell r="H622" t="str">
            <v>S</v>
          </cell>
          <cell r="J622" t="b">
            <v>1</v>
          </cell>
          <cell r="K622" t="b">
            <v>1</v>
          </cell>
          <cell r="L622">
            <v>303</v>
          </cell>
          <cell r="M622">
            <v>303</v>
          </cell>
          <cell r="O622" t="str">
            <v>P/E</v>
          </cell>
          <cell r="P622" t="str"/>
          <cell r="Q622" t="str"/>
          <cell r="R622" t="str"/>
          <cell r="S622" t="str"/>
          <cell r="T622" t="str"/>
          <cell r="U622" t="str"/>
          <cell r="V622" t="str"/>
          <cell r="W622" t="str"/>
          <cell r="X622" t="str"/>
          <cell r="Y622" t="str"/>
          <cell r="Z622" t="str"/>
          <cell r="AA622" t="str"/>
          <cell r="AB622" t="str"/>
          <cell r="AC622" t="str"/>
          <cell r="AD622" t="str"/>
          <cell r="AE622" t="str"/>
          <cell r="AF622" t="str"/>
          <cell r="AG622" t="str"/>
          <cell r="AH622" t="str"/>
          <cell r="AI622" t="str"/>
          <cell r="AJ622" t="str"/>
          <cell r="AK622" t="str"/>
          <cell r="AL622" t="str"/>
          <cell r="AM622" t="str"/>
          <cell r="AN622" t="str"/>
          <cell r="AO622" t="str"/>
          <cell r="AP622" t="str"/>
          <cell r="AQ622" t="str"/>
          <cell r="AR622" t="str"/>
          <cell r="AS622" t="str"/>
          <cell r="AT622" t="str"/>
          <cell r="AU622" t="str"/>
          <cell r="AV622" t="str"/>
          <cell r="AW622" t="str"/>
          <cell r="AX622" t="str"/>
          <cell r="AY622" t="str"/>
          <cell r="AZ622" t="str"/>
          <cell r="BA622" t="str"/>
          <cell r="BB622" t="str"/>
          <cell r="BC622" t="str"/>
          <cell r="BD622" t="str"/>
          <cell r="BE622" t="str"/>
          <cell r="BF622" t="str"/>
          <cell r="BG622" t="str"/>
          <cell r="BH622" t="str"/>
          <cell r="BI622" t="str">
            <v> </v>
          </cell>
          <cell r="BJ622">
            <v>0</v>
          </cell>
          <cell r="BK622" t="str"/>
          <cell r="BL622" t="str"/>
        </row>
        <row r="623">
          <cell r="E623" t="str">
            <v>|0200226240|28.60|0.00|2.300|0.0006037IBC</v>
          </cell>
          <cell r="F623">
            <v>1.492</v>
          </cell>
          <cell r="H623" t="str">
            <v>S</v>
          </cell>
          <cell r="J623" t="b">
            <v>1</v>
          </cell>
          <cell r="K623" t="b">
            <v>1</v>
          </cell>
          <cell r="L623">
            <v>217</v>
          </cell>
          <cell r="M623">
            <v>217</v>
          </cell>
          <cell r="O623" t="str">
            <v>P/E</v>
          </cell>
          <cell r="P623" t="str"/>
          <cell r="Q623" t="str"/>
          <cell r="R623" t="str"/>
          <cell r="S623" t="str"/>
          <cell r="T623" t="str"/>
          <cell r="U623" t="str"/>
          <cell r="V623" t="str"/>
          <cell r="W623" t="str"/>
          <cell r="X623" t="str"/>
          <cell r="Y623" t="str"/>
          <cell r="Z623" t="str"/>
          <cell r="AA623" t="str"/>
          <cell r="AB623" t="str"/>
          <cell r="AC623" t="str"/>
          <cell r="AD623" t="str"/>
          <cell r="AE623" t="str"/>
          <cell r="AF623" t="str"/>
          <cell r="AG623" t="str"/>
          <cell r="AH623" t="str"/>
          <cell r="AI623" t="str"/>
          <cell r="AJ623" t="str"/>
          <cell r="AK623" t="str"/>
          <cell r="AL623" t="str"/>
          <cell r="AM623" t="str"/>
          <cell r="AN623" t="str"/>
          <cell r="AO623" t="str"/>
          <cell r="AP623" t="str"/>
          <cell r="AQ623" t="str"/>
          <cell r="AR623" t="str"/>
          <cell r="AS623" t="str"/>
          <cell r="AT623" t="str"/>
          <cell r="AU623" t="str"/>
          <cell r="AV623" t="str"/>
          <cell r="AW623" t="str"/>
          <cell r="AX623" t="str"/>
          <cell r="AY623" t="str"/>
          <cell r="AZ623" t="str"/>
          <cell r="BA623" t="str"/>
          <cell r="BB623" t="str"/>
          <cell r="BC623" t="str"/>
          <cell r="BD623" t="str"/>
          <cell r="BE623" t="str"/>
          <cell r="BF623" t="str"/>
          <cell r="BG623" t="str"/>
          <cell r="BH623" t="str"/>
          <cell r="BI623" t="str">
            <v> </v>
          </cell>
          <cell r="BJ623">
            <v>0</v>
          </cell>
          <cell r="BK623" t="str"/>
          <cell r="BL623" t="str"/>
        </row>
        <row r="624">
          <cell r="E624" t="str">
            <v>|0200226240|28.60|0.00|2.300|0.0006059NBC</v>
          </cell>
          <cell r="F624">
            <v>1.492</v>
          </cell>
          <cell r="H624" t="str">
            <v>S</v>
          </cell>
          <cell r="J624" t="b">
            <v>1</v>
          </cell>
          <cell r="K624" t="b">
            <v>1</v>
          </cell>
          <cell r="L624">
            <v>146</v>
          </cell>
          <cell r="M624">
            <v>146</v>
          </cell>
          <cell r="O624" t="str">
            <v>P/E</v>
          </cell>
          <cell r="P624" t="str"/>
          <cell r="Q624" t="str"/>
          <cell r="R624" t="str"/>
          <cell r="S624" t="str"/>
          <cell r="T624" t="str"/>
          <cell r="U624" t="str"/>
          <cell r="V624" t="str"/>
          <cell r="W624" t="str"/>
          <cell r="X624" t="str"/>
          <cell r="Y624" t="str"/>
          <cell r="Z624" t="str"/>
          <cell r="AA624" t="str"/>
          <cell r="AB624" t="str"/>
          <cell r="AC624" t="str"/>
          <cell r="AD624" t="str"/>
          <cell r="AE624" t="str"/>
          <cell r="AF624" t="str"/>
          <cell r="AG624" t="str"/>
          <cell r="AH624" t="str"/>
          <cell r="AI624" t="str"/>
          <cell r="AJ624" t="str"/>
          <cell r="AK624" t="str"/>
          <cell r="AL624" t="str"/>
          <cell r="AM624" t="str"/>
          <cell r="AN624" t="str"/>
          <cell r="AO624" t="str"/>
          <cell r="AP624" t="str"/>
          <cell r="AQ624" t="str"/>
          <cell r="AR624" t="str"/>
          <cell r="AS624" t="str"/>
          <cell r="AT624" t="str"/>
          <cell r="AU624" t="str"/>
          <cell r="AV624" t="str"/>
          <cell r="AW624" t="str"/>
          <cell r="AX624" t="str"/>
          <cell r="AY624" t="str"/>
          <cell r="AZ624" t="str"/>
          <cell r="BA624" t="str"/>
          <cell r="BB624" t="str"/>
          <cell r="BC624" t="str"/>
          <cell r="BD624" t="str"/>
          <cell r="BE624" t="str"/>
          <cell r="BF624" t="str"/>
          <cell r="BG624" t="str"/>
          <cell r="BH624" t="str"/>
          <cell r="BI624" t="str">
            <v> </v>
          </cell>
          <cell r="BJ624">
            <v>0</v>
          </cell>
          <cell r="BK624" t="str"/>
          <cell r="BL624" t="str"/>
        </row>
        <row r="625">
          <cell r="E625" t="str">
            <v>|0200226240|28.60|0.00|2.300|0.0006127NBC</v>
          </cell>
          <cell r="F625">
            <v>1.492</v>
          </cell>
          <cell r="H625" t="str">
            <v>S</v>
          </cell>
          <cell r="J625" t="b">
            <v>1</v>
          </cell>
          <cell r="K625" t="b">
            <v>1</v>
          </cell>
          <cell r="L625">
            <v>43</v>
          </cell>
          <cell r="M625">
            <v>43</v>
          </cell>
          <cell r="O625" t="str">
            <v>P/E</v>
          </cell>
          <cell r="P625" t="str"/>
          <cell r="Q625" t="str"/>
          <cell r="R625" t="str"/>
          <cell r="S625" t="str"/>
          <cell r="T625" t="str"/>
          <cell r="U625" t="str"/>
          <cell r="V625" t="str"/>
          <cell r="W625" t="str"/>
          <cell r="X625" t="str"/>
          <cell r="Y625" t="str"/>
          <cell r="Z625" t="str"/>
          <cell r="AA625" t="str"/>
          <cell r="AB625" t="str"/>
          <cell r="AC625" t="str"/>
          <cell r="AD625" t="str"/>
          <cell r="AE625" t="str"/>
          <cell r="AF625" t="str"/>
          <cell r="AG625" t="str"/>
          <cell r="AH625" t="str"/>
          <cell r="AI625" t="str"/>
          <cell r="AJ625" t="str"/>
          <cell r="AK625" t="str"/>
          <cell r="AL625" t="str"/>
          <cell r="AM625" t="str"/>
          <cell r="AN625" t="str"/>
          <cell r="AO625" t="str"/>
          <cell r="AP625" t="str"/>
          <cell r="AQ625" t="str"/>
          <cell r="AR625" t="str"/>
          <cell r="AS625" t="str"/>
          <cell r="AT625" t="str"/>
          <cell r="AU625" t="str"/>
          <cell r="AV625" t="str"/>
          <cell r="AW625" t="str"/>
          <cell r="AX625" t="str"/>
          <cell r="AY625" t="str"/>
          <cell r="AZ625" t="str"/>
          <cell r="BA625" t="str"/>
          <cell r="BB625" t="str"/>
          <cell r="BC625" t="str"/>
          <cell r="BD625" t="str"/>
          <cell r="BE625" t="str"/>
          <cell r="BF625" t="str"/>
          <cell r="BG625" t="str"/>
          <cell r="BH625" t="str"/>
          <cell r="BI625" t="str">
            <v> </v>
          </cell>
          <cell r="BJ625">
            <v>0</v>
          </cell>
          <cell r="BK625" t="str"/>
          <cell r="BL625" t="str"/>
        </row>
        <row r="626">
          <cell r="E626" t="str">
            <v>|0200226240|28.60|0.00|2.300|0.0006177NBC</v>
          </cell>
          <cell r="F626">
            <v>1.492</v>
          </cell>
          <cell r="H626" t="str">
            <v>S</v>
          </cell>
          <cell r="J626" t="b">
            <v>1</v>
          </cell>
          <cell r="K626" t="b">
            <v>1</v>
          </cell>
          <cell r="L626">
            <v>108</v>
          </cell>
          <cell r="M626">
            <v>108</v>
          </cell>
          <cell r="O626" t="str">
            <v>P/E</v>
          </cell>
          <cell r="P626" t="str"/>
          <cell r="Q626" t="str"/>
          <cell r="R626" t="str"/>
          <cell r="S626" t="str"/>
          <cell r="T626" t="str"/>
          <cell r="U626" t="str"/>
          <cell r="V626" t="str"/>
          <cell r="W626" t="str"/>
          <cell r="X626" t="str"/>
          <cell r="Y626" t="str"/>
          <cell r="Z626" t="str"/>
          <cell r="AA626" t="str"/>
          <cell r="AB626" t="str"/>
          <cell r="AC626" t="str"/>
          <cell r="AD626" t="str"/>
          <cell r="AE626" t="str"/>
          <cell r="AF626" t="str"/>
          <cell r="AG626" t="str"/>
          <cell r="AH626" t="str"/>
          <cell r="AI626" t="str"/>
          <cell r="AJ626" t="str"/>
          <cell r="AK626" t="str"/>
          <cell r="AL626" t="str"/>
          <cell r="AM626" t="str"/>
          <cell r="AN626" t="str"/>
          <cell r="AO626" t="str"/>
          <cell r="AP626" t="str"/>
          <cell r="AQ626" t="str"/>
          <cell r="AR626" t="str"/>
          <cell r="AS626" t="str"/>
          <cell r="AT626" t="str"/>
          <cell r="AU626" t="str"/>
          <cell r="AV626" t="str"/>
          <cell r="AW626" t="str"/>
          <cell r="AX626" t="str"/>
          <cell r="AY626" t="str"/>
          <cell r="AZ626" t="str"/>
          <cell r="BA626" t="str"/>
          <cell r="BB626" t="str"/>
          <cell r="BC626" t="str"/>
          <cell r="BD626" t="str"/>
          <cell r="BE626" t="str"/>
          <cell r="BF626" t="str"/>
          <cell r="BG626" t="str"/>
          <cell r="BH626" t="str"/>
          <cell r="BI626" t="str">
            <v> </v>
          </cell>
          <cell r="BJ626">
            <v>0</v>
          </cell>
          <cell r="BK626" t="str"/>
          <cell r="BL626" t="str"/>
        </row>
        <row r="627">
          <cell r="E627" t="str">
            <v>|0200226240|28.60|0.00|2.300|0.0006059NBC</v>
          </cell>
          <cell r="F627">
            <v>1.492</v>
          </cell>
          <cell r="H627" t="str">
            <v>S</v>
          </cell>
          <cell r="J627" t="b">
            <v>1</v>
          </cell>
          <cell r="K627" t="b">
            <v>1</v>
          </cell>
          <cell r="L627" t="str"/>
          <cell r="M627" t="str"/>
          <cell r="O627" t="str">
            <v>C</v>
          </cell>
          <cell r="P627" t="str"/>
          <cell r="Q627" t="str"/>
          <cell r="R627" t="str"/>
          <cell r="S627" t="str"/>
          <cell r="T627" t="str"/>
          <cell r="U627" t="str"/>
          <cell r="V627" t="str"/>
          <cell r="W627" t="str"/>
          <cell r="X627" t="str"/>
          <cell r="Y627" t="str"/>
          <cell r="Z627" t="str"/>
          <cell r="AA627" t="str"/>
          <cell r="AB627" t="str"/>
          <cell r="AC627" t="str"/>
          <cell r="AD627" t="str"/>
          <cell r="AE627" t="str"/>
          <cell r="AF627" t="str"/>
          <cell r="AG627" t="str"/>
          <cell r="AH627" t="str"/>
          <cell r="AI627" t="str"/>
          <cell r="AJ627" t="str"/>
          <cell r="AK627" t="str"/>
          <cell r="AL627" t="str"/>
          <cell r="AM627" t="str"/>
          <cell r="AN627" t="str"/>
          <cell r="AO627" t="str"/>
          <cell r="AP627" t="str"/>
          <cell r="AQ627" t="str"/>
          <cell r="AR627" t="str"/>
          <cell r="AS627" t="str"/>
          <cell r="AT627" t="str"/>
          <cell r="AU627" t="str"/>
          <cell r="AV627" t="str"/>
          <cell r="AW627" t="str"/>
          <cell r="AX627" t="str"/>
          <cell r="AY627" t="str"/>
          <cell r="AZ627" t="str"/>
          <cell r="BA627" t="str"/>
          <cell r="BB627" t="str"/>
          <cell r="BC627" t="str"/>
          <cell r="BD627" t="str"/>
          <cell r="BE627" t="str"/>
          <cell r="BF627" t="str"/>
          <cell r="BG627" t="str"/>
          <cell r="BH627" t="str"/>
          <cell r="BI627" t="str">
            <v> </v>
          </cell>
          <cell r="BJ627">
            <v>0</v>
          </cell>
          <cell r="BK627" t="str"/>
          <cell r="BL627" t="str"/>
        </row>
        <row r="628">
          <cell r="E628" t="str">
            <v>|0200226240|28.60|0.00|2.600|0.0005869NBC</v>
          </cell>
          <cell r="F628">
            <v>1.667</v>
          </cell>
          <cell r="H628" t="str">
            <v>S</v>
          </cell>
          <cell r="J628" t="b">
            <v>1</v>
          </cell>
          <cell r="K628" t="b">
            <v>1</v>
          </cell>
          <cell r="L628">
            <v>15257</v>
          </cell>
          <cell r="M628">
            <v>565</v>
          </cell>
          <cell r="O628" t="str">
            <v>C</v>
          </cell>
          <cell r="P628">
            <v>44.481481481481481</v>
          </cell>
          <cell r="Q628">
            <v>44.481481481481481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88.962962962962962</v>
          </cell>
          <cell r="AW628">
            <v>0</v>
          </cell>
          <cell r="AX628">
            <v>608.48148148148152</v>
          </cell>
          <cell r="AY628">
            <v>326.07407407407408</v>
          </cell>
          <cell r="AZ628">
            <v>136.14814814814815</v>
          </cell>
          <cell r="BA628">
            <v>213.62962962962962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 t="str">
            <v> </v>
          </cell>
          <cell r="BJ628">
            <v>551.18518518518522</v>
          </cell>
          <cell r="BK628" t="str"/>
          <cell r="BL628" t="str"/>
        </row>
        <row r="629">
          <cell r="E629" t="str">
            <v>|0200226240|28.60|0.00|2.600|0.0005869NBC</v>
          </cell>
          <cell r="F629">
            <v>1.667</v>
          </cell>
          <cell r="H629" t="str">
            <v>S</v>
          </cell>
          <cell r="J629" t="b">
            <v>1</v>
          </cell>
          <cell r="K629" t="b">
            <v>1</v>
          </cell>
          <cell r="L629">
            <v>662</v>
          </cell>
          <cell r="M629">
            <v>662</v>
          </cell>
          <cell r="O629" t="str">
            <v>P/E</v>
          </cell>
          <cell r="P629" t="str"/>
          <cell r="Q629" t="str"/>
          <cell r="R629" t="str"/>
          <cell r="S629" t="str"/>
          <cell r="T629" t="str"/>
          <cell r="U629" t="str"/>
          <cell r="V629" t="str"/>
          <cell r="W629" t="str"/>
          <cell r="X629" t="str"/>
          <cell r="Y629" t="str"/>
          <cell r="Z629" t="str"/>
          <cell r="AA629" t="str"/>
          <cell r="AB629" t="str"/>
          <cell r="AC629" t="str"/>
          <cell r="AD629" t="str"/>
          <cell r="AE629" t="str"/>
          <cell r="AF629" t="str"/>
          <cell r="AG629" t="str"/>
          <cell r="AH629" t="str"/>
          <cell r="AI629" t="str"/>
          <cell r="AJ629" t="str"/>
          <cell r="AK629" t="str"/>
          <cell r="AL629" t="str"/>
          <cell r="AM629" t="str"/>
          <cell r="AN629" t="str"/>
          <cell r="AO629" t="str"/>
          <cell r="AP629" t="str"/>
          <cell r="AQ629" t="str"/>
          <cell r="AR629" t="str"/>
          <cell r="AS629" t="str"/>
          <cell r="AT629" t="str"/>
          <cell r="AU629" t="str"/>
          <cell r="AV629" t="str"/>
          <cell r="AW629" t="str"/>
          <cell r="AX629" t="str"/>
          <cell r="AY629" t="str"/>
          <cell r="AZ629" t="str"/>
          <cell r="BA629" t="str"/>
          <cell r="BB629" t="str"/>
          <cell r="BC629" t="str"/>
          <cell r="BD629" t="str"/>
          <cell r="BE629" t="str"/>
          <cell r="BF629" t="str"/>
          <cell r="BG629" t="str"/>
          <cell r="BH629" t="str"/>
          <cell r="BI629" t="str">
            <v> </v>
          </cell>
          <cell r="BJ629">
            <v>0</v>
          </cell>
          <cell r="BK629" t="str"/>
          <cell r="BL629" t="str"/>
        </row>
        <row r="630">
          <cell r="E630" t="str">
            <v>|0200226240|31.80|0.00|1.600|0.0006049NBC</v>
          </cell>
          <cell r="F630">
            <v>1.1919999999999999</v>
          </cell>
          <cell r="H630" t="str">
            <v>S</v>
          </cell>
          <cell r="J630" t="b">
            <v>1</v>
          </cell>
          <cell r="K630" t="b">
            <v>1</v>
          </cell>
          <cell r="L630">
            <v>1823</v>
          </cell>
          <cell r="M630">
            <v>1823</v>
          </cell>
          <cell r="O630" t="str">
            <v>P/E</v>
          </cell>
          <cell r="P630" t="str"/>
          <cell r="Q630" t="str"/>
          <cell r="R630" t="str"/>
          <cell r="S630" t="str"/>
          <cell r="T630" t="str"/>
          <cell r="U630" t="str"/>
          <cell r="V630" t="str"/>
          <cell r="W630" t="str"/>
          <cell r="X630" t="str"/>
          <cell r="Y630" t="str"/>
          <cell r="Z630" t="str"/>
          <cell r="AA630" t="str"/>
          <cell r="AB630" t="str"/>
          <cell r="AC630" t="str"/>
          <cell r="AD630" t="str"/>
          <cell r="AE630" t="str"/>
          <cell r="AF630" t="str"/>
          <cell r="AG630" t="str"/>
          <cell r="AH630" t="str"/>
          <cell r="AI630" t="str"/>
          <cell r="AJ630" t="str"/>
          <cell r="AK630" t="str"/>
          <cell r="AL630" t="str"/>
          <cell r="AM630" t="str"/>
          <cell r="AN630" t="str"/>
          <cell r="AO630" t="str"/>
          <cell r="AP630" t="str"/>
          <cell r="AQ630" t="str"/>
          <cell r="AR630" t="str"/>
          <cell r="AS630" t="str"/>
          <cell r="AT630" t="str"/>
          <cell r="AU630" t="str"/>
          <cell r="AV630" t="str"/>
          <cell r="AW630" t="str"/>
          <cell r="AX630" t="str"/>
          <cell r="AY630" t="str"/>
          <cell r="AZ630" t="str"/>
          <cell r="BA630" t="str"/>
          <cell r="BB630" t="str"/>
          <cell r="BC630" t="str"/>
          <cell r="BD630" t="str"/>
          <cell r="BE630" t="str"/>
          <cell r="BF630" t="str"/>
          <cell r="BG630" t="str"/>
          <cell r="BH630" t="str"/>
          <cell r="BI630" t="str">
            <v> </v>
          </cell>
          <cell r="BJ630">
            <v>0</v>
          </cell>
          <cell r="BK630" t="str"/>
          <cell r="BL630" t="str"/>
        </row>
        <row r="631">
          <cell r="E631" t="str">
            <v>|0200226240|31.80|0.00|1.600|0.0006049NBC</v>
          </cell>
          <cell r="F631">
            <v>1.1919999999999999</v>
          </cell>
          <cell r="H631" t="str">
            <v>S</v>
          </cell>
          <cell r="J631" t="b">
            <v>1</v>
          </cell>
          <cell r="K631" t="b">
            <v>1</v>
          </cell>
          <cell r="L631">
            <v>3216</v>
          </cell>
          <cell r="M631">
            <v>402</v>
          </cell>
          <cell r="O631" t="str">
            <v>C</v>
          </cell>
          <cell r="P631">
            <v>0</v>
          </cell>
          <cell r="Q631">
            <v>100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100</v>
          </cell>
          <cell r="AW631">
            <v>0</v>
          </cell>
          <cell r="AX631">
            <v>825.25</v>
          </cell>
          <cell r="AY631">
            <v>1641.5</v>
          </cell>
          <cell r="AZ631">
            <v>1552.75</v>
          </cell>
          <cell r="BA631">
            <v>2100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 t="str">
            <v> </v>
          </cell>
          <cell r="BJ631">
            <v>3294.25</v>
          </cell>
          <cell r="BK631" t="str">
            <v>Fixed&gt;500pcs</v>
          </cell>
          <cell r="BL631" t="str"/>
        </row>
        <row r="632">
          <cell r="E632" t="str">
            <v>|0200226240|31.80|0.00|2.000|0.0006182NBC</v>
          </cell>
          <cell r="F632">
            <v>1.47</v>
          </cell>
          <cell r="H632" t="str">
            <v>S</v>
          </cell>
          <cell r="J632" t="b">
            <v>1</v>
          </cell>
          <cell r="K632" t="b">
            <v>1</v>
          </cell>
          <cell r="L632">
            <v>166</v>
          </cell>
          <cell r="M632">
            <v>8</v>
          </cell>
          <cell r="O632" t="str">
            <v>C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53.8</v>
          </cell>
          <cell r="AY632">
            <v>133</v>
          </cell>
          <cell r="AZ632">
            <v>81</v>
          </cell>
          <cell r="BA632">
            <v>54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 t="str">
            <v> </v>
          </cell>
          <cell r="BJ632">
            <v>214</v>
          </cell>
          <cell r="BK632" t="str"/>
          <cell r="BL632" t="str"/>
        </row>
        <row r="633">
          <cell r="E633" t="str">
            <v>|0200226240|31.80|0.00|2.000|0.0006062NBC</v>
          </cell>
          <cell r="F633">
            <v>1.47</v>
          </cell>
          <cell r="H633" t="str">
            <v>S</v>
          </cell>
          <cell r="J633" t="b">
            <v>1</v>
          </cell>
          <cell r="K633" t="b">
            <v>1</v>
          </cell>
          <cell r="L633">
            <v>939</v>
          </cell>
          <cell r="M633">
            <v>72</v>
          </cell>
          <cell r="O633" t="str">
            <v>C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66.461538461538467</v>
          </cell>
          <cell r="AZ633">
            <v>0</v>
          </cell>
          <cell r="BA633">
            <v>46.153846153846153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 t="str">
            <v> </v>
          </cell>
          <cell r="BJ633">
            <v>66.461538461538467</v>
          </cell>
          <cell r="BK633" t="str"/>
          <cell r="BL633" t="str"/>
        </row>
        <row r="634">
          <cell r="E634" t="str">
            <v>|0200226240|31.80|0.00|2.000|0.0006062NBC</v>
          </cell>
          <cell r="F634">
            <v>1.47</v>
          </cell>
          <cell r="H634" t="str">
            <v>S</v>
          </cell>
          <cell r="J634" t="b">
            <v>1</v>
          </cell>
          <cell r="K634" t="b">
            <v>1</v>
          </cell>
          <cell r="L634">
            <v>927</v>
          </cell>
          <cell r="M634">
            <v>93</v>
          </cell>
          <cell r="O634" t="str">
            <v>C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85.5</v>
          </cell>
          <cell r="AZ634">
            <v>0</v>
          </cell>
          <cell r="BA634">
            <v>60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 t="str">
            <v> </v>
          </cell>
          <cell r="BJ634">
            <v>85.5</v>
          </cell>
          <cell r="BK634" t="str"/>
          <cell r="BL634" t="str"/>
        </row>
        <row r="635">
          <cell r="E635" t="str">
            <v>|0200226240|31.80|0.00|2.000|0.0006062NBC</v>
          </cell>
          <cell r="F635">
            <v>1.47</v>
          </cell>
          <cell r="H635" t="str">
            <v>S</v>
          </cell>
          <cell r="J635" t="b">
            <v>1</v>
          </cell>
          <cell r="K635" t="b">
            <v>1</v>
          </cell>
          <cell r="L635">
            <v>178</v>
          </cell>
          <cell r="M635">
            <v>178</v>
          </cell>
          <cell r="O635" t="str">
            <v>P/E</v>
          </cell>
          <cell r="P635" t="str"/>
          <cell r="Q635" t="str"/>
          <cell r="R635" t="str"/>
          <cell r="S635" t="str"/>
          <cell r="T635" t="str"/>
          <cell r="U635" t="str"/>
          <cell r="V635" t="str"/>
          <cell r="W635" t="str"/>
          <cell r="X635" t="str"/>
          <cell r="Y635" t="str"/>
          <cell r="Z635" t="str"/>
          <cell r="AA635" t="str"/>
          <cell r="AB635" t="str"/>
          <cell r="AC635" t="str"/>
          <cell r="AD635" t="str"/>
          <cell r="AE635" t="str"/>
          <cell r="AF635" t="str"/>
          <cell r="AG635" t="str"/>
          <cell r="AH635" t="str"/>
          <cell r="AI635" t="str"/>
          <cell r="AJ635" t="str"/>
          <cell r="AK635" t="str"/>
          <cell r="AL635" t="str"/>
          <cell r="AM635" t="str"/>
          <cell r="AN635" t="str"/>
          <cell r="AO635" t="str"/>
          <cell r="AP635" t="str"/>
          <cell r="AQ635" t="str"/>
          <cell r="AR635" t="str"/>
          <cell r="AS635" t="str"/>
          <cell r="AT635" t="str"/>
          <cell r="AU635" t="str"/>
          <cell r="AV635" t="str"/>
          <cell r="AW635" t="str"/>
          <cell r="AX635" t="str"/>
          <cell r="AY635" t="str"/>
          <cell r="AZ635" t="str"/>
          <cell r="BA635" t="str"/>
          <cell r="BB635" t="str"/>
          <cell r="BC635" t="str"/>
          <cell r="BD635" t="str"/>
          <cell r="BE635" t="str"/>
          <cell r="BF635" t="str"/>
          <cell r="BG635" t="str"/>
          <cell r="BH635" t="str"/>
          <cell r="BI635" t="str">
            <v> </v>
          </cell>
          <cell r="BJ635">
            <v>0</v>
          </cell>
          <cell r="BK635" t="str"/>
          <cell r="BL635" t="str"/>
        </row>
        <row r="636">
          <cell r="E636" t="str">
            <v>|0200226240|31.80|0.00|2.000|0.0006182NBC</v>
          </cell>
          <cell r="F636">
            <v>1.47</v>
          </cell>
          <cell r="H636" t="str">
            <v>S</v>
          </cell>
          <cell r="J636" t="b">
            <v>1</v>
          </cell>
          <cell r="K636" t="b">
            <v>1</v>
          </cell>
          <cell r="L636">
            <v>151</v>
          </cell>
          <cell r="M636">
            <v>151</v>
          </cell>
          <cell r="O636" t="str">
            <v>P/E</v>
          </cell>
          <cell r="P636" t="str"/>
          <cell r="Q636" t="str"/>
          <cell r="R636" t="str"/>
          <cell r="S636" t="str"/>
          <cell r="T636" t="str"/>
          <cell r="U636" t="str"/>
          <cell r="V636" t="str"/>
          <cell r="W636" t="str"/>
          <cell r="X636" t="str"/>
          <cell r="Y636" t="str"/>
          <cell r="Z636" t="str"/>
          <cell r="AA636" t="str"/>
          <cell r="AB636" t="str"/>
          <cell r="AC636" t="str"/>
          <cell r="AD636" t="str"/>
          <cell r="AE636" t="str"/>
          <cell r="AF636" t="str"/>
          <cell r="AG636" t="str"/>
          <cell r="AH636" t="str"/>
          <cell r="AI636" t="str"/>
          <cell r="AJ636" t="str"/>
          <cell r="AK636" t="str"/>
          <cell r="AL636" t="str"/>
          <cell r="AM636" t="str"/>
          <cell r="AN636" t="str"/>
          <cell r="AO636" t="str"/>
          <cell r="AP636" t="str"/>
          <cell r="AQ636" t="str"/>
          <cell r="AR636" t="str"/>
          <cell r="AS636" t="str"/>
          <cell r="AT636" t="str"/>
          <cell r="AU636" t="str"/>
          <cell r="AV636" t="str"/>
          <cell r="AW636" t="str"/>
          <cell r="AX636" t="str"/>
          <cell r="AY636" t="str"/>
          <cell r="AZ636" t="str"/>
          <cell r="BA636" t="str"/>
          <cell r="BB636" t="str"/>
          <cell r="BC636" t="str"/>
          <cell r="BD636" t="str"/>
          <cell r="BE636" t="str"/>
          <cell r="BF636" t="str"/>
          <cell r="BG636" t="str"/>
          <cell r="BH636" t="str"/>
          <cell r="BI636" t="str">
            <v> </v>
          </cell>
          <cell r="BJ636">
            <v>0</v>
          </cell>
          <cell r="BK636" t="str"/>
          <cell r="BL636" t="str"/>
        </row>
        <row r="637">
          <cell r="E637" t="str">
            <v>|0200226240|31.80|0.00|3.200|0.0005851NBC</v>
          </cell>
          <cell r="F637">
            <v>2.2570000000000001</v>
          </cell>
          <cell r="H637" t="str">
            <v>S</v>
          </cell>
          <cell r="J637" t="b">
            <v>1</v>
          </cell>
          <cell r="K637" t="b">
            <v>1</v>
          </cell>
          <cell r="L637">
            <v>257</v>
          </cell>
          <cell r="M637">
            <v>21</v>
          </cell>
          <cell r="O637" t="str">
            <v>C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36.666666666666664</v>
          </cell>
          <cell r="AZ637">
            <v>16.666666666666668</v>
          </cell>
          <cell r="BA637">
            <v>33.333333333333336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 t="str">
            <v> </v>
          </cell>
          <cell r="BJ637">
            <v>53.333333333333329</v>
          </cell>
          <cell r="BK637" t="str"/>
          <cell r="BL637" t="str"/>
        </row>
        <row r="638">
          <cell r="E638" t="str">
            <v>|0200226240|31.80|0.00|3.200|0.0005851NBC</v>
          </cell>
          <cell r="F638">
            <v>2.2570000000000001</v>
          </cell>
          <cell r="H638" t="str">
            <v>S</v>
          </cell>
          <cell r="J638" t="b">
            <v>1</v>
          </cell>
          <cell r="K638" t="b">
            <v>1</v>
          </cell>
          <cell r="L638">
            <v>236</v>
          </cell>
          <cell r="M638">
            <v>20</v>
          </cell>
          <cell r="O638" t="str">
            <v>C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36.666666666666664</v>
          </cell>
          <cell r="AZ638">
            <v>16.666666666666668</v>
          </cell>
          <cell r="BA638">
            <v>33.333333333333336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 t="str">
            <v> </v>
          </cell>
          <cell r="BJ638">
            <v>53.333333333333329</v>
          </cell>
          <cell r="BK638" t="str"/>
          <cell r="BL638" t="str"/>
        </row>
        <row r="639">
          <cell r="E639" t="str">
            <v>|0200226240|31.80|0.00|3.200|0.0005851NBC</v>
          </cell>
          <cell r="F639">
            <v>2.2570000000000001</v>
          </cell>
          <cell r="H639" t="str">
            <v>S</v>
          </cell>
          <cell r="J639" t="b">
            <v>1</v>
          </cell>
          <cell r="K639" t="b">
            <v>1</v>
          </cell>
          <cell r="L639">
            <v>56</v>
          </cell>
          <cell r="M639">
            <v>56</v>
          </cell>
          <cell r="O639" t="str">
            <v>P/E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 t="str">
            <v> </v>
          </cell>
          <cell r="BJ639">
            <v>0</v>
          </cell>
          <cell r="BK639" t="str"/>
          <cell r="BL639" t="str"/>
        </row>
        <row r="640">
          <cell r="E640" t="str">
            <v>|0200226240|35.00|0.00|2.600|0.0005984NBC</v>
          </cell>
          <cell r="F640">
            <v>2.077</v>
          </cell>
          <cell r="H640" t="str">
            <v>S</v>
          </cell>
          <cell r="J640" t="b">
            <v>1</v>
          </cell>
          <cell r="K640" t="b">
            <v>1</v>
          </cell>
          <cell r="L640">
            <v>42</v>
          </cell>
          <cell r="M640">
            <v>2</v>
          </cell>
          <cell r="O640" t="str">
            <v>C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26.842105263157894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 t="str">
            <v> </v>
          </cell>
          <cell r="BJ640">
            <v>26.842105263157894</v>
          </cell>
          <cell r="BK640" t="str"/>
          <cell r="BL640" t="str"/>
        </row>
        <row r="641">
          <cell r="E641" t="str">
            <v>|0200226240|35.00|0.00|2.600|0.0006147NBC</v>
          </cell>
          <cell r="F641">
            <v>2.077</v>
          </cell>
          <cell r="H641" t="str">
            <v>S</v>
          </cell>
          <cell r="J641" t="b">
            <v>1</v>
          </cell>
          <cell r="K641" t="b">
            <v>1</v>
          </cell>
          <cell r="L641">
            <v>19</v>
          </cell>
          <cell r="M641">
            <v>1</v>
          </cell>
          <cell r="O641" t="str">
            <v>C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 t="str">
            <v> </v>
          </cell>
          <cell r="BJ641">
            <v>0</v>
          </cell>
          <cell r="BK641" t="str"/>
          <cell r="BL641" t="str"/>
        </row>
        <row r="642">
          <cell r="E642" t="str">
            <v>|0200226240|35.00|0.00|2.600|0.0006101NBC</v>
          </cell>
          <cell r="F642">
            <v>2.077</v>
          </cell>
          <cell r="H642" t="str">
            <v>S</v>
          </cell>
          <cell r="J642" t="b">
            <v>1</v>
          </cell>
          <cell r="K642" t="b">
            <v>1</v>
          </cell>
          <cell r="L642">
            <v>95</v>
          </cell>
          <cell r="M642">
            <v>7</v>
          </cell>
          <cell r="O642" t="str">
            <v>C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111.15384615384616</v>
          </cell>
          <cell r="AZ642">
            <v>0</v>
          </cell>
          <cell r="BA642">
            <v>73.84615384615384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 t="str">
            <v> </v>
          </cell>
          <cell r="BJ642">
            <v>111.15384615384616</v>
          </cell>
          <cell r="BK642" t="str"/>
          <cell r="BL642" t="str"/>
        </row>
        <row r="643">
          <cell r="E643" t="str">
            <v>|0200226240|35.00|0.00|2.600|0.0005984NBC</v>
          </cell>
          <cell r="F643">
            <v>2.077</v>
          </cell>
          <cell r="H643" t="str">
            <v>S</v>
          </cell>
          <cell r="J643" t="b">
            <v>1</v>
          </cell>
          <cell r="K643" t="b">
            <v>1</v>
          </cell>
          <cell r="L643">
            <v>21</v>
          </cell>
          <cell r="M643">
            <v>2</v>
          </cell>
          <cell r="O643" t="str">
            <v>C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116.91666666666667</v>
          </cell>
          <cell r="AZ643">
            <v>0</v>
          </cell>
          <cell r="BA643">
            <v>80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 t="str">
            <v> </v>
          </cell>
          <cell r="BJ643">
            <v>116.91666666666667</v>
          </cell>
          <cell r="BK643" t="str"/>
          <cell r="BL643" t="str"/>
        </row>
        <row r="644">
          <cell r="E644" t="str">
            <v>|0200226240|35.00|0.00|2.600|0.0005984NBC</v>
          </cell>
          <cell r="F644">
            <v>2.077</v>
          </cell>
          <cell r="H644" t="str">
            <v>S</v>
          </cell>
          <cell r="J644" t="b">
            <v>1</v>
          </cell>
          <cell r="K644" t="b">
            <v>1</v>
          </cell>
          <cell r="L644">
            <v>293</v>
          </cell>
          <cell r="M644">
            <v>293</v>
          </cell>
          <cell r="O644" t="str">
            <v>P/E</v>
          </cell>
          <cell r="P644" t="str"/>
          <cell r="Q644" t="str"/>
          <cell r="R644" t="str"/>
          <cell r="S644" t="str"/>
          <cell r="T644" t="str"/>
          <cell r="U644" t="str"/>
          <cell r="V644" t="str"/>
          <cell r="W644" t="str"/>
          <cell r="X644" t="str"/>
          <cell r="Y644" t="str"/>
          <cell r="Z644" t="str"/>
          <cell r="AA644" t="str"/>
          <cell r="AB644" t="str"/>
          <cell r="AC644" t="str"/>
          <cell r="AD644" t="str"/>
          <cell r="AE644" t="str"/>
          <cell r="AF644" t="str"/>
          <cell r="AG644" t="str"/>
          <cell r="AH644" t="str"/>
          <cell r="AI644" t="str"/>
          <cell r="AJ644" t="str"/>
          <cell r="AK644" t="str"/>
          <cell r="AL644" t="str"/>
          <cell r="AM644" t="str"/>
          <cell r="AN644" t="str"/>
          <cell r="AO644" t="str"/>
          <cell r="AP644" t="str"/>
          <cell r="AQ644" t="str"/>
          <cell r="AR644" t="str"/>
          <cell r="AS644" t="str"/>
          <cell r="AT644" t="str"/>
          <cell r="AU644" t="str"/>
          <cell r="AV644" t="str"/>
          <cell r="AW644" t="str"/>
          <cell r="AX644" t="str"/>
          <cell r="AY644" t="str"/>
          <cell r="AZ644" t="str"/>
          <cell r="BA644" t="str"/>
          <cell r="BB644" t="str"/>
          <cell r="BC644" t="str"/>
          <cell r="BD644" t="str"/>
          <cell r="BE644" t="str"/>
          <cell r="BF644" t="str"/>
          <cell r="BG644" t="str"/>
          <cell r="BH644" t="str"/>
          <cell r="BI644" t="str">
            <v> </v>
          </cell>
          <cell r="BJ644">
            <v>0</v>
          </cell>
          <cell r="BK644" t="str"/>
          <cell r="BL644" t="str"/>
        </row>
        <row r="645">
          <cell r="E645" t="str">
            <v>|0200226240|35.00|0.00|2.600|0.0006101NBC</v>
          </cell>
          <cell r="F645">
            <v>2.077</v>
          </cell>
          <cell r="H645" t="str">
            <v>S</v>
          </cell>
          <cell r="J645" t="b">
            <v>1</v>
          </cell>
          <cell r="K645" t="b">
            <v>1</v>
          </cell>
          <cell r="L645">
            <v>254</v>
          </cell>
          <cell r="M645">
            <v>254</v>
          </cell>
          <cell r="O645" t="str">
            <v>P/E</v>
          </cell>
          <cell r="P645" t="str"/>
          <cell r="Q645" t="str"/>
          <cell r="R645" t="str"/>
          <cell r="S645" t="str"/>
          <cell r="T645" t="str"/>
          <cell r="U645" t="str"/>
          <cell r="V645" t="str"/>
          <cell r="W645" t="str"/>
          <cell r="X645" t="str"/>
          <cell r="Y645" t="str"/>
          <cell r="Z645" t="str"/>
          <cell r="AA645" t="str"/>
          <cell r="AB645" t="str"/>
          <cell r="AC645" t="str"/>
          <cell r="AD645" t="str"/>
          <cell r="AE645" t="str"/>
          <cell r="AF645" t="str"/>
          <cell r="AG645" t="str"/>
          <cell r="AH645" t="str"/>
          <cell r="AI645" t="str"/>
          <cell r="AJ645" t="str"/>
          <cell r="AK645" t="str"/>
          <cell r="AL645" t="str"/>
          <cell r="AM645" t="str"/>
          <cell r="AN645" t="str"/>
          <cell r="AO645" t="str"/>
          <cell r="AP645" t="str"/>
          <cell r="AQ645" t="str"/>
          <cell r="AR645" t="str"/>
          <cell r="AS645" t="str"/>
          <cell r="AT645" t="str"/>
          <cell r="AU645" t="str"/>
          <cell r="AV645" t="str"/>
          <cell r="AW645" t="str"/>
          <cell r="AX645" t="str"/>
          <cell r="AY645" t="str"/>
          <cell r="AZ645" t="str"/>
          <cell r="BA645" t="str"/>
          <cell r="BB645" t="str"/>
          <cell r="BC645" t="str"/>
          <cell r="BD645" t="str"/>
          <cell r="BE645" t="str"/>
          <cell r="BF645" t="str"/>
          <cell r="BG645" t="str"/>
          <cell r="BH645" t="str"/>
          <cell r="BI645" t="str">
            <v> </v>
          </cell>
          <cell r="BJ645">
            <v>0</v>
          </cell>
          <cell r="BK645" t="str"/>
          <cell r="BL645" t="str"/>
        </row>
        <row r="646">
          <cell r="E646" t="str">
            <v>|0200226240|35.00|0.00|2.600|0.0006147NBC</v>
          </cell>
          <cell r="F646">
            <v>2.077</v>
          </cell>
          <cell r="H646" t="str">
            <v>S</v>
          </cell>
          <cell r="J646" t="b">
            <v>1</v>
          </cell>
          <cell r="K646" t="b">
            <v>1</v>
          </cell>
          <cell r="L646">
            <v>143</v>
          </cell>
          <cell r="M646">
            <v>143</v>
          </cell>
          <cell r="O646" t="str">
            <v>P/E</v>
          </cell>
          <cell r="P646" t="str"/>
          <cell r="Q646" t="str"/>
          <cell r="R646" t="str"/>
          <cell r="S646" t="str"/>
          <cell r="T646" t="str"/>
          <cell r="U646" t="str"/>
          <cell r="V646" t="str"/>
          <cell r="W646" t="str"/>
          <cell r="X646" t="str"/>
          <cell r="Y646" t="str"/>
          <cell r="Z646" t="str"/>
          <cell r="AA646" t="str"/>
          <cell r="AB646" t="str"/>
          <cell r="AC646" t="str"/>
          <cell r="AD646" t="str"/>
          <cell r="AE646" t="str"/>
          <cell r="AF646" t="str"/>
          <cell r="AG646" t="str"/>
          <cell r="AH646" t="str"/>
          <cell r="AI646" t="str"/>
          <cell r="AJ646" t="str"/>
          <cell r="AK646" t="str"/>
          <cell r="AL646" t="str"/>
          <cell r="AM646" t="str"/>
          <cell r="AN646" t="str"/>
          <cell r="AO646" t="str"/>
          <cell r="AP646" t="str"/>
          <cell r="AQ646" t="str"/>
          <cell r="AR646" t="str"/>
          <cell r="AS646" t="str"/>
          <cell r="AT646" t="str"/>
          <cell r="AU646" t="str"/>
          <cell r="AV646" t="str"/>
          <cell r="AW646" t="str"/>
          <cell r="AX646" t="str"/>
          <cell r="AY646" t="str"/>
          <cell r="AZ646" t="str"/>
          <cell r="BA646" t="str"/>
          <cell r="BB646" t="str"/>
          <cell r="BC646" t="str"/>
          <cell r="BD646" t="str"/>
          <cell r="BE646" t="str"/>
          <cell r="BF646" t="str"/>
          <cell r="BG646" t="str"/>
          <cell r="BH646" t="str"/>
          <cell r="BI646" t="str">
            <v> </v>
          </cell>
          <cell r="BJ646">
            <v>0</v>
          </cell>
          <cell r="BK646" t="str"/>
          <cell r="BL646" t="str"/>
        </row>
        <row r="647">
          <cell r="E647" t="str">
            <v>|0200226240|35.00|0.00|2.600|0.0006214NBC</v>
          </cell>
          <cell r="F647">
            <v>2.077</v>
          </cell>
          <cell r="H647" t="str">
            <v>S</v>
          </cell>
          <cell r="J647" t="b">
            <v>1</v>
          </cell>
          <cell r="K647" t="b">
            <v>1</v>
          </cell>
          <cell r="L647">
            <v>140</v>
          </cell>
          <cell r="M647">
            <v>140</v>
          </cell>
          <cell r="O647" t="str">
            <v>P/E</v>
          </cell>
          <cell r="P647" t="str"/>
          <cell r="Q647" t="str"/>
          <cell r="R647" t="str"/>
          <cell r="S647" t="str"/>
          <cell r="T647" t="str"/>
          <cell r="U647" t="str"/>
          <cell r="V647" t="str"/>
          <cell r="W647" t="str"/>
          <cell r="X647" t="str"/>
          <cell r="Y647" t="str"/>
          <cell r="Z647" t="str"/>
          <cell r="AA647" t="str"/>
          <cell r="AB647" t="str"/>
          <cell r="AC647" t="str"/>
          <cell r="AD647" t="str"/>
          <cell r="AE647" t="str"/>
          <cell r="AF647" t="str"/>
          <cell r="AG647" t="str"/>
          <cell r="AH647" t="str"/>
          <cell r="AI647" t="str"/>
          <cell r="AJ647" t="str"/>
          <cell r="AK647" t="str"/>
          <cell r="AL647" t="str"/>
          <cell r="AM647" t="str"/>
          <cell r="AN647" t="str"/>
          <cell r="AO647" t="str"/>
          <cell r="AP647" t="str"/>
          <cell r="AQ647" t="str"/>
          <cell r="AR647" t="str"/>
          <cell r="AS647" t="str"/>
          <cell r="AT647" t="str"/>
          <cell r="AU647" t="str"/>
          <cell r="AV647" t="str"/>
          <cell r="AW647" t="str"/>
          <cell r="AX647" t="str"/>
          <cell r="AY647" t="str"/>
          <cell r="AZ647" t="str"/>
          <cell r="BA647" t="str"/>
          <cell r="BB647" t="str"/>
          <cell r="BC647" t="str"/>
          <cell r="BD647" t="str"/>
          <cell r="BE647" t="str"/>
          <cell r="BF647" t="str"/>
          <cell r="BG647" t="str"/>
          <cell r="BH647" t="str"/>
          <cell r="BI647" t="str">
            <v> </v>
          </cell>
          <cell r="BJ647">
            <v>0</v>
          </cell>
          <cell r="BK647" t="str"/>
          <cell r="BL647" t="str"/>
        </row>
        <row r="648">
          <cell r="E648" t="str">
            <v>|0200226240|35.00|0.00|2.600|0.0006243NBC</v>
          </cell>
          <cell r="F648">
            <v>2.077</v>
          </cell>
          <cell r="H648" t="str">
            <v>S</v>
          </cell>
          <cell r="J648" t="b">
            <v>1</v>
          </cell>
          <cell r="K648" t="b">
            <v>1</v>
          </cell>
          <cell r="L648">
            <v>55</v>
          </cell>
          <cell r="M648">
            <v>55</v>
          </cell>
          <cell r="O648" t="str">
            <v>P/E</v>
          </cell>
          <cell r="P648" t="str"/>
          <cell r="Q648" t="str"/>
          <cell r="R648" t="str"/>
          <cell r="S648" t="str"/>
          <cell r="T648" t="str"/>
          <cell r="U648" t="str"/>
          <cell r="V648" t="str"/>
          <cell r="W648" t="str"/>
          <cell r="X648" t="str"/>
          <cell r="Y648" t="str"/>
          <cell r="Z648" t="str"/>
          <cell r="AA648" t="str"/>
          <cell r="AB648" t="str"/>
          <cell r="AC648" t="str"/>
          <cell r="AD648" t="str"/>
          <cell r="AE648" t="str"/>
          <cell r="AF648" t="str"/>
          <cell r="AG648" t="str"/>
          <cell r="AH648" t="str"/>
          <cell r="AI648" t="str"/>
          <cell r="AJ648" t="str"/>
          <cell r="AK648" t="str"/>
          <cell r="AL648" t="str"/>
          <cell r="AM648" t="str"/>
          <cell r="AN648" t="str"/>
          <cell r="AO648" t="str"/>
          <cell r="AP648" t="str"/>
          <cell r="AQ648" t="str"/>
          <cell r="AR648" t="str"/>
          <cell r="AS648" t="str"/>
          <cell r="AT648" t="str"/>
          <cell r="AU648" t="str"/>
          <cell r="AV648" t="str"/>
          <cell r="AW648" t="str"/>
          <cell r="AX648" t="str"/>
          <cell r="AY648" t="str"/>
          <cell r="AZ648" t="str"/>
          <cell r="BA648" t="str"/>
          <cell r="BB648" t="str"/>
          <cell r="BC648" t="str"/>
          <cell r="BD648" t="str"/>
          <cell r="BE648" t="str"/>
          <cell r="BF648" t="str"/>
          <cell r="BG648" t="str"/>
          <cell r="BH648" t="str"/>
          <cell r="BI648" t="str">
            <v> </v>
          </cell>
          <cell r="BJ648">
            <v>0</v>
          </cell>
          <cell r="BK648" t="str"/>
          <cell r="BL648" t="str"/>
        </row>
        <row r="649">
          <cell r="E649" t="str">
            <v>|0200226240|35.00|0.00|2.600|0.0006336NBC</v>
          </cell>
          <cell r="F649">
            <v>2.077</v>
          </cell>
          <cell r="H649" t="str">
            <v>S</v>
          </cell>
          <cell r="J649" t="b">
            <v>1</v>
          </cell>
          <cell r="K649" t="b">
            <v>1</v>
          </cell>
          <cell r="L649">
            <v>150</v>
          </cell>
          <cell r="M649">
            <v>150</v>
          </cell>
          <cell r="O649" t="str">
            <v>P/E</v>
          </cell>
          <cell r="P649" t="str"/>
          <cell r="Q649" t="str"/>
          <cell r="R649" t="str"/>
          <cell r="S649" t="str"/>
          <cell r="T649" t="str"/>
          <cell r="U649" t="str"/>
          <cell r="V649" t="str"/>
          <cell r="W649" t="str"/>
          <cell r="X649" t="str"/>
          <cell r="Y649" t="str"/>
          <cell r="Z649" t="str"/>
          <cell r="AA649" t="str"/>
          <cell r="AB649" t="str"/>
          <cell r="AC649" t="str"/>
          <cell r="AD649" t="str"/>
          <cell r="AE649" t="str"/>
          <cell r="AF649" t="str"/>
          <cell r="AG649" t="str"/>
          <cell r="AH649" t="str"/>
          <cell r="AI649" t="str"/>
          <cell r="AJ649" t="str"/>
          <cell r="AK649" t="str"/>
          <cell r="AL649" t="str"/>
          <cell r="AM649" t="str"/>
          <cell r="AN649" t="str"/>
          <cell r="AO649" t="str"/>
          <cell r="AP649" t="str"/>
          <cell r="AQ649" t="str"/>
          <cell r="AR649" t="str"/>
          <cell r="AS649" t="str"/>
          <cell r="AT649" t="str"/>
          <cell r="AU649" t="str"/>
          <cell r="AV649" t="str"/>
          <cell r="AW649" t="str"/>
          <cell r="AX649" t="str"/>
          <cell r="AY649" t="str"/>
          <cell r="AZ649" t="str"/>
          <cell r="BA649" t="str"/>
          <cell r="BB649" t="str"/>
          <cell r="BC649" t="str"/>
          <cell r="BD649" t="str"/>
          <cell r="BE649" t="str"/>
          <cell r="BF649" t="str"/>
          <cell r="BG649" t="str"/>
          <cell r="BH649" t="str"/>
          <cell r="BI649" t="str">
            <v> </v>
          </cell>
          <cell r="BJ649">
            <v>0</v>
          </cell>
          <cell r="BK649" t="str"/>
          <cell r="BL649" t="str"/>
        </row>
        <row r="650">
          <cell r="E650" t="str">
            <v>|0200226240|35.00|0.00|2.600|0.0006214NBC</v>
          </cell>
          <cell r="F650">
            <v>2.077</v>
          </cell>
          <cell r="H650" t="str">
            <v>S</v>
          </cell>
          <cell r="J650" t="b">
            <v>1</v>
          </cell>
          <cell r="K650" t="b">
            <v>1</v>
          </cell>
          <cell r="L650">
            <v>381</v>
          </cell>
          <cell r="M650">
            <v>48</v>
          </cell>
          <cell r="O650" t="str">
            <v>C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62.5</v>
          </cell>
          <cell r="AY650">
            <v>55</v>
          </cell>
          <cell r="AZ650">
            <v>30</v>
          </cell>
          <cell r="BA650">
            <v>75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 t="str">
            <v> </v>
          </cell>
          <cell r="BJ650">
            <v>85</v>
          </cell>
          <cell r="BK650" t="str"/>
          <cell r="BL650" t="str"/>
        </row>
        <row r="651">
          <cell r="E651" t="str">
            <v>|0200226240|35.00|0.00|2.600|0.0006336NBC</v>
          </cell>
          <cell r="F651">
            <v>2.077</v>
          </cell>
          <cell r="H651" t="str">
            <v>S</v>
          </cell>
          <cell r="J651" t="b">
            <v>1</v>
          </cell>
          <cell r="K651" t="b">
            <v>1</v>
          </cell>
          <cell r="L651">
            <v>524</v>
          </cell>
          <cell r="M651">
            <v>75</v>
          </cell>
          <cell r="O651" t="str">
            <v>C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140</v>
          </cell>
          <cell r="AY651">
            <v>108.57142857142857</v>
          </cell>
          <cell r="AZ651">
            <v>57.142857142857146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 t="str">
            <v> </v>
          </cell>
          <cell r="BJ651">
            <v>165.71428571428572</v>
          </cell>
          <cell r="BK651" t="str"/>
          <cell r="BL651" t="str"/>
        </row>
        <row r="652">
          <cell r="E652" t="str">
            <v>|0200226240|40.00|25.00|1.400|0.0006032NBC</v>
          </cell>
          <cell r="F652">
            <v>1.367</v>
          </cell>
          <cell r="H652" t="str">
            <v>S</v>
          </cell>
          <cell r="J652" t="b">
            <v>1</v>
          </cell>
          <cell r="K652" t="b">
            <v>1</v>
          </cell>
          <cell r="L652">
            <v>0</v>
          </cell>
          <cell r="M652">
            <v>0</v>
          </cell>
          <cell r="O652" t="str">
            <v>P/E</v>
          </cell>
          <cell r="P652" t="str"/>
          <cell r="Q652" t="str"/>
          <cell r="R652" t="str"/>
          <cell r="S652" t="str"/>
          <cell r="T652" t="str"/>
          <cell r="U652" t="str"/>
          <cell r="V652" t="str"/>
          <cell r="W652" t="str"/>
          <cell r="X652" t="str"/>
          <cell r="Y652" t="str"/>
          <cell r="Z652" t="str"/>
          <cell r="AA652" t="str"/>
          <cell r="AB652" t="str"/>
          <cell r="AC652" t="str"/>
          <cell r="AD652" t="str"/>
          <cell r="AE652" t="str"/>
          <cell r="AF652" t="str"/>
          <cell r="AG652" t="str"/>
          <cell r="AH652" t="str"/>
          <cell r="AI652" t="str"/>
          <cell r="AJ652" t="str"/>
          <cell r="AK652" t="str"/>
          <cell r="AL652" t="str"/>
          <cell r="AM652" t="str"/>
          <cell r="AN652" t="str"/>
          <cell r="AO652" t="str"/>
          <cell r="AP652" t="str"/>
          <cell r="AQ652" t="str"/>
          <cell r="AR652" t="str"/>
          <cell r="AS652" t="str"/>
          <cell r="AT652" t="str"/>
          <cell r="AU652" t="str"/>
          <cell r="AV652" t="str"/>
          <cell r="AW652" t="str"/>
          <cell r="AX652" t="str"/>
          <cell r="AY652" t="str"/>
          <cell r="AZ652" t="str"/>
          <cell r="BA652" t="str"/>
          <cell r="BB652" t="str"/>
          <cell r="BC652" t="str"/>
          <cell r="BD652" t="str"/>
          <cell r="BE652" t="str"/>
          <cell r="BF652" t="str"/>
          <cell r="BG652" t="str"/>
          <cell r="BH652" t="str"/>
          <cell r="BI652" t="str">
            <v> </v>
          </cell>
          <cell r="BJ652">
            <v>0</v>
          </cell>
          <cell r="BK652" t="str"/>
          <cell r="BL652" t="str"/>
        </row>
        <row r="653">
          <cell r="E653" t="str">
            <v>|0200226240|50.80|0.00|2.300|0.0005891IBC</v>
          </cell>
          <cell r="F653">
            <v>2.7509999999999999</v>
          </cell>
          <cell r="H653" t="str">
            <v>S</v>
          </cell>
          <cell r="J653" t="b">
            <v>1</v>
          </cell>
          <cell r="K653" t="b">
            <v>1</v>
          </cell>
          <cell r="L653">
            <v>119</v>
          </cell>
          <cell r="M653">
            <v>119</v>
          </cell>
          <cell r="O653" t="str">
            <v>P/E</v>
          </cell>
          <cell r="P653" t="str"/>
          <cell r="Q653" t="str"/>
          <cell r="R653" t="str"/>
          <cell r="S653" t="str"/>
          <cell r="T653" t="str"/>
          <cell r="U653" t="str"/>
          <cell r="V653" t="str"/>
          <cell r="W653" t="str"/>
          <cell r="X653" t="str"/>
          <cell r="Y653" t="str"/>
          <cell r="Z653" t="str"/>
          <cell r="AA653" t="str"/>
          <cell r="AB653" t="str"/>
          <cell r="AC653" t="str"/>
          <cell r="AD653" t="str"/>
          <cell r="AE653" t="str"/>
          <cell r="AF653" t="str"/>
          <cell r="AG653" t="str"/>
          <cell r="AH653" t="str"/>
          <cell r="AI653" t="str"/>
          <cell r="AJ653" t="str"/>
          <cell r="AK653" t="str"/>
          <cell r="AL653" t="str"/>
          <cell r="AM653" t="str"/>
          <cell r="AN653" t="str"/>
          <cell r="AO653" t="str"/>
          <cell r="AP653" t="str"/>
          <cell r="AQ653" t="str"/>
          <cell r="AR653" t="str"/>
          <cell r="AS653" t="str"/>
          <cell r="AT653" t="str"/>
          <cell r="AU653" t="str"/>
          <cell r="AV653" t="str"/>
          <cell r="AW653" t="str"/>
          <cell r="AX653" t="str"/>
          <cell r="AY653" t="str"/>
          <cell r="AZ653" t="str"/>
          <cell r="BA653" t="str"/>
          <cell r="BB653" t="str"/>
          <cell r="BC653" t="str"/>
          <cell r="BD653" t="str"/>
          <cell r="BE653" t="str"/>
          <cell r="BF653" t="str"/>
          <cell r="BG653" t="str"/>
          <cell r="BH653" t="str"/>
          <cell r="BI653" t="str">
            <v> </v>
          </cell>
          <cell r="BJ653">
            <v>0</v>
          </cell>
          <cell r="BK653" t="str"/>
          <cell r="BL653" t="str"/>
        </row>
        <row r="654">
          <cell r="E654" t="str">
            <v>|0200226240|50.80|0.00|2.300|0.0005891IBC</v>
          </cell>
          <cell r="F654">
            <v>2.7509999999999999</v>
          </cell>
          <cell r="H654" t="str">
            <v>S</v>
          </cell>
          <cell r="J654" t="b">
            <v>1</v>
          </cell>
          <cell r="K654" t="b">
            <v>1</v>
          </cell>
          <cell r="L654">
            <v>0</v>
          </cell>
          <cell r="M654">
            <v>0</v>
          </cell>
          <cell r="O654" t="str">
            <v>C</v>
          </cell>
          <cell r="P654" t="str"/>
          <cell r="Q654" t="str"/>
          <cell r="R654" t="str"/>
          <cell r="S654" t="str"/>
          <cell r="T654" t="str"/>
          <cell r="U654" t="str"/>
          <cell r="V654" t="str"/>
          <cell r="W654" t="str"/>
          <cell r="X654" t="str"/>
          <cell r="Y654" t="str"/>
          <cell r="Z654" t="str"/>
          <cell r="AA654" t="str"/>
          <cell r="AB654" t="str"/>
          <cell r="AC654" t="str"/>
          <cell r="AD654" t="str"/>
          <cell r="AE654" t="str"/>
          <cell r="AF654" t="str"/>
          <cell r="AG654" t="str"/>
          <cell r="AH654" t="str"/>
          <cell r="AI654" t="str"/>
          <cell r="AJ654" t="str"/>
          <cell r="AK654" t="str"/>
          <cell r="AL654" t="str"/>
          <cell r="AM654" t="str"/>
          <cell r="AN654" t="str"/>
          <cell r="AO654" t="str"/>
          <cell r="AP654" t="str"/>
          <cell r="AQ654" t="str"/>
          <cell r="AR654" t="str"/>
          <cell r="AS654" t="str"/>
          <cell r="AT654" t="str"/>
          <cell r="AU654" t="str"/>
          <cell r="AV654" t="str"/>
          <cell r="AW654" t="str"/>
          <cell r="AX654" t="str"/>
          <cell r="AY654" t="str"/>
          <cell r="AZ654" t="str"/>
          <cell r="BA654" t="str"/>
          <cell r="BB654" t="str"/>
          <cell r="BC654" t="str"/>
          <cell r="BD654" t="str"/>
          <cell r="BE654" t="str"/>
          <cell r="BF654" t="str"/>
          <cell r="BG654" t="str"/>
          <cell r="BH654" t="str"/>
          <cell r="BI654" t="str">
            <v> </v>
          </cell>
          <cell r="BJ654">
            <v>0</v>
          </cell>
          <cell r="BK654" t="str"/>
          <cell r="BL654" t="str"/>
        </row>
        <row r="655">
          <cell r="E655" t="str">
            <v>|0200226240|60.50|0.00|2.000|0.0006014NBC</v>
          </cell>
          <cell r="F655">
            <v>2.8849999999999998</v>
          </cell>
          <cell r="H655" t="str">
            <v>S</v>
          </cell>
          <cell r="J655" t="b">
            <v>1</v>
          </cell>
          <cell r="K655" t="b">
            <v>1</v>
          </cell>
          <cell r="L655">
            <v>88</v>
          </cell>
          <cell r="M655">
            <v>4</v>
          </cell>
          <cell r="O655" t="str">
            <v>C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4.583333333333333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 t="str">
            <v> </v>
          </cell>
          <cell r="BJ655">
            <v>4.583333333333333</v>
          </cell>
          <cell r="BK655" t="str"/>
          <cell r="BL655" t="str"/>
        </row>
        <row r="656">
          <cell r="E656" t="str">
            <v>|0200226240|60.50|0.00|2.000|0.0006014NBC</v>
          </cell>
          <cell r="F656">
            <v>2.8849999999999998</v>
          </cell>
          <cell r="H656" t="str">
            <v>S</v>
          </cell>
          <cell r="J656" t="b">
            <v>1</v>
          </cell>
          <cell r="K656" t="b">
            <v>1</v>
          </cell>
          <cell r="L656">
            <v>146</v>
          </cell>
          <cell r="M656">
            <v>146</v>
          </cell>
          <cell r="O656" t="str">
            <v>P/E</v>
          </cell>
          <cell r="P656" t="str"/>
          <cell r="Q656" t="str"/>
          <cell r="R656" t="str"/>
          <cell r="S656" t="str"/>
          <cell r="T656" t="str"/>
          <cell r="U656" t="str"/>
          <cell r="V656" t="str"/>
          <cell r="W656" t="str"/>
          <cell r="X656" t="str"/>
          <cell r="Y656" t="str"/>
          <cell r="Z656" t="str"/>
          <cell r="AA656" t="str"/>
          <cell r="AB656" t="str"/>
          <cell r="AC656" t="str"/>
          <cell r="AD656" t="str"/>
          <cell r="AE656" t="str"/>
          <cell r="AF656" t="str"/>
          <cell r="AG656" t="str"/>
          <cell r="AH656" t="str"/>
          <cell r="AI656" t="str"/>
          <cell r="AJ656" t="str"/>
          <cell r="AK656" t="str"/>
          <cell r="AL656" t="str"/>
          <cell r="AM656" t="str"/>
          <cell r="AN656" t="str"/>
          <cell r="AO656" t="str"/>
          <cell r="AP656" t="str"/>
          <cell r="AQ656" t="str"/>
          <cell r="AR656" t="str"/>
          <cell r="AS656" t="str"/>
          <cell r="AT656" t="str"/>
          <cell r="AU656" t="str"/>
          <cell r="AV656" t="str"/>
          <cell r="AW656" t="str"/>
          <cell r="AX656" t="str"/>
          <cell r="AY656" t="str"/>
          <cell r="AZ656" t="str"/>
          <cell r="BA656" t="str"/>
          <cell r="BB656" t="str"/>
          <cell r="BC656" t="str"/>
          <cell r="BD656" t="str"/>
          <cell r="BE656" t="str"/>
          <cell r="BF656" t="str"/>
          <cell r="BG656" t="str"/>
          <cell r="BH656" t="str"/>
          <cell r="BI656" t="str">
            <v> </v>
          </cell>
          <cell r="BJ656">
            <v>0</v>
          </cell>
          <cell r="BK656" t="str"/>
          <cell r="BL656" t="str"/>
        </row>
        <row r="657">
          <cell r="E657" t="str">
            <v>|0200226339|40.00|20.00|1.600|0.0006098NBC</v>
          </cell>
          <cell r="F657">
            <v>1.44</v>
          </cell>
          <cell r="H657" t="str">
            <v>-</v>
          </cell>
          <cell r="J657" t="b">
            <v>1</v>
          </cell>
          <cell r="K657" t="b">
            <v>1</v>
          </cell>
          <cell r="L657">
            <v>16164</v>
          </cell>
          <cell r="M657">
            <v>1155</v>
          </cell>
          <cell r="O657" t="str">
            <v>C</v>
          </cell>
          <cell r="P657">
            <v>0</v>
          </cell>
          <cell r="Q657">
            <v>35.714285714285715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35.714285714285715</v>
          </cell>
          <cell r="AW657">
            <v>0</v>
          </cell>
          <cell r="AX657">
            <v>2149</v>
          </cell>
          <cell r="AY657">
            <v>2080.4285714285716</v>
          </cell>
          <cell r="AZ657">
            <v>1269.5714285714287</v>
          </cell>
          <cell r="BA657">
            <v>1742.2857142857142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 t="str">
            <v> </v>
          </cell>
          <cell r="BJ657">
            <v>2116.1428571428573</v>
          </cell>
          <cell r="BK657" t="str">
            <v>Fixed&gt;500pcs</v>
          </cell>
          <cell r="BL657" t="str"/>
        </row>
        <row r="658">
          <cell r="E658" t="str">
            <v>|0200226339|40.00|20.00|1.600|0.0005997NBC</v>
          </cell>
          <cell r="F658">
            <v>1.44</v>
          </cell>
          <cell r="H658" t="str">
            <v>-</v>
          </cell>
          <cell r="J658" t="b">
            <v>1</v>
          </cell>
          <cell r="K658" t="b">
            <v>1</v>
          </cell>
          <cell r="L658">
            <v>343</v>
          </cell>
          <cell r="M658">
            <v>26</v>
          </cell>
          <cell r="O658" t="str">
            <v>C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21.53846153846154</v>
          </cell>
          <cell r="AY658">
            <v>0</v>
          </cell>
          <cell r="AZ658">
            <v>10.76923076923077</v>
          </cell>
          <cell r="BA658">
            <v>10.76923076923077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 t="str">
            <v> </v>
          </cell>
          <cell r="BJ658">
            <v>0</v>
          </cell>
          <cell r="BK658" t="str"/>
          <cell r="BL658" t="str"/>
        </row>
        <row r="659">
          <cell r="E659" t="str">
            <v>|0200226339|40.00|20.00|1.600|0.0005997NBC</v>
          </cell>
          <cell r="F659">
            <v>1.44</v>
          </cell>
          <cell r="H659" t="str">
            <v>-</v>
          </cell>
          <cell r="J659" t="b">
            <v>1</v>
          </cell>
          <cell r="K659" t="b">
            <v>1</v>
          </cell>
          <cell r="L659">
            <v>9836</v>
          </cell>
          <cell r="M659">
            <v>757</v>
          </cell>
          <cell r="O659" t="str">
            <v>C</v>
          </cell>
          <cell r="P659">
            <v>92.307692307692307</v>
          </cell>
          <cell r="Q659">
            <v>84.615384615384613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176.92307692307693</v>
          </cell>
          <cell r="AW659">
            <v>0</v>
          </cell>
          <cell r="AX659">
            <v>1795.6923076923076</v>
          </cell>
          <cell r="AY659">
            <v>1716.6153846153845</v>
          </cell>
          <cell r="AZ659">
            <v>1014.3076923076923</v>
          </cell>
          <cell r="BA659">
            <v>1949.8461538461538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 t="str">
            <v> </v>
          </cell>
          <cell r="BJ659">
            <v>1893.5384615384614</v>
          </cell>
          <cell r="BK659" t="str">
            <v>Fixed&gt;500pcs</v>
          </cell>
          <cell r="BL659" t="str"/>
        </row>
        <row r="660">
          <cell r="E660" t="str">
            <v>|0200226339|40.00|20.00|1.600|0.0005997NBC</v>
          </cell>
          <cell r="F660">
            <v>1.44</v>
          </cell>
          <cell r="H660" t="str">
            <v>-</v>
          </cell>
          <cell r="J660" t="b">
            <v>1</v>
          </cell>
          <cell r="K660" t="b">
            <v>1</v>
          </cell>
          <cell r="L660">
            <v>1408</v>
          </cell>
          <cell r="M660">
            <v>1408</v>
          </cell>
          <cell r="O660" t="str">
            <v>P/E</v>
          </cell>
          <cell r="P660" t="str"/>
          <cell r="Q660" t="str"/>
          <cell r="R660" t="str"/>
          <cell r="S660" t="str"/>
          <cell r="T660" t="str"/>
          <cell r="U660" t="str"/>
          <cell r="V660" t="str"/>
          <cell r="W660" t="str"/>
          <cell r="X660" t="str"/>
          <cell r="Y660" t="str"/>
          <cell r="Z660" t="str"/>
          <cell r="AA660" t="str"/>
          <cell r="AB660" t="str"/>
          <cell r="AC660" t="str"/>
          <cell r="AD660" t="str"/>
          <cell r="AE660" t="str"/>
          <cell r="AF660" t="str"/>
          <cell r="AG660" t="str"/>
          <cell r="AH660" t="str"/>
          <cell r="AI660" t="str"/>
          <cell r="AJ660" t="str"/>
          <cell r="AK660" t="str"/>
          <cell r="AL660" t="str"/>
          <cell r="AM660" t="str"/>
          <cell r="AN660" t="str"/>
          <cell r="AO660" t="str"/>
          <cell r="AP660" t="str"/>
          <cell r="AQ660" t="str"/>
          <cell r="AR660" t="str"/>
          <cell r="AS660" t="str"/>
          <cell r="AT660" t="str"/>
          <cell r="AU660" t="str"/>
          <cell r="AV660" t="str"/>
          <cell r="AW660" t="str"/>
          <cell r="AX660" t="str"/>
          <cell r="AY660" t="str"/>
          <cell r="AZ660" t="str"/>
          <cell r="BA660" t="str"/>
          <cell r="BB660" t="str"/>
          <cell r="BC660" t="str"/>
          <cell r="BD660" t="str"/>
          <cell r="BE660" t="str"/>
          <cell r="BF660" t="str"/>
          <cell r="BG660" t="str"/>
          <cell r="BH660" t="str"/>
          <cell r="BI660" t="str">
            <v> </v>
          </cell>
          <cell r="BJ660">
            <v>0</v>
          </cell>
          <cell r="BK660" t="str"/>
          <cell r="BL660" t="str"/>
        </row>
        <row r="661">
          <cell r="E661" t="str">
            <v>|0200226339|40.00|20.00|1.600|0.0006098NBC</v>
          </cell>
          <cell r="F661">
            <v>1.44</v>
          </cell>
          <cell r="H661" t="str">
            <v>-</v>
          </cell>
          <cell r="J661" t="b">
            <v>1</v>
          </cell>
          <cell r="K661" t="b">
            <v>1</v>
          </cell>
          <cell r="L661">
            <v>2430</v>
          </cell>
          <cell r="M661">
            <v>2430</v>
          </cell>
          <cell r="O661" t="str">
            <v>P/E</v>
          </cell>
          <cell r="P661" t="str"/>
          <cell r="Q661" t="str"/>
          <cell r="R661" t="str"/>
          <cell r="S661" t="str"/>
          <cell r="T661" t="str"/>
          <cell r="U661" t="str"/>
          <cell r="V661" t="str"/>
          <cell r="W661" t="str"/>
          <cell r="X661" t="str"/>
          <cell r="Y661" t="str"/>
          <cell r="Z661" t="str"/>
          <cell r="AA661" t="str"/>
          <cell r="AB661" t="str"/>
          <cell r="AC661" t="str"/>
          <cell r="AD661" t="str"/>
          <cell r="AE661" t="str"/>
          <cell r="AF661" t="str"/>
          <cell r="AG661" t="str"/>
          <cell r="AH661" t="str"/>
          <cell r="AI661" t="str"/>
          <cell r="AJ661" t="str"/>
          <cell r="AK661" t="str"/>
          <cell r="AL661" t="str"/>
          <cell r="AM661" t="str"/>
          <cell r="AN661" t="str"/>
          <cell r="AO661" t="str"/>
          <cell r="AP661" t="str"/>
          <cell r="AQ661" t="str"/>
          <cell r="AR661" t="str"/>
          <cell r="AS661" t="str"/>
          <cell r="AT661" t="str"/>
          <cell r="AU661" t="str"/>
          <cell r="AV661" t="str"/>
          <cell r="AW661" t="str"/>
          <cell r="AX661" t="str"/>
          <cell r="AY661" t="str"/>
          <cell r="AZ661" t="str"/>
          <cell r="BA661" t="str"/>
          <cell r="BB661" t="str"/>
          <cell r="BC661" t="str"/>
          <cell r="BD661" t="str"/>
          <cell r="BE661" t="str"/>
          <cell r="BF661" t="str"/>
          <cell r="BG661" t="str"/>
          <cell r="BH661" t="str"/>
          <cell r="BI661" t="str">
            <v> </v>
          </cell>
          <cell r="BJ661">
            <v>0</v>
          </cell>
          <cell r="BK661" t="str"/>
          <cell r="BL661" t="str"/>
        </row>
        <row r="662">
          <cell r="E662" t="str">
            <v>|0200226339|40.00|20.00|2.300|0.0006133NBC</v>
          </cell>
          <cell r="F662">
            <v>2.0310000000000001</v>
          </cell>
          <cell r="H662" t="str">
            <v>-</v>
          </cell>
          <cell r="J662" t="b">
            <v>1</v>
          </cell>
          <cell r="K662" t="b">
            <v>1</v>
          </cell>
          <cell r="L662">
            <v>5404</v>
          </cell>
          <cell r="M662">
            <v>174</v>
          </cell>
          <cell r="O662" t="str">
            <v>C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258.06451612903226</v>
          </cell>
          <cell r="AY662">
            <v>80.645161290322577</v>
          </cell>
          <cell r="AZ662">
            <v>290.32258064516128</v>
          </cell>
          <cell r="BA662">
            <v>354.83870967741933</v>
          </cell>
          <cell r="BB662">
            <v>322.58064516129031</v>
          </cell>
          <cell r="BC662">
            <v>258.06451612903226</v>
          </cell>
          <cell r="BD662">
            <v>322.58064516129031</v>
          </cell>
          <cell r="BE662">
            <v>322.58064516129031</v>
          </cell>
          <cell r="BF662">
            <v>290.32258064516128</v>
          </cell>
          <cell r="BG662">
            <v>322.58064516129031</v>
          </cell>
          <cell r="BH662">
            <v>193.54838709677421</v>
          </cell>
          <cell r="BI662" t="str">
            <v> </v>
          </cell>
          <cell r="BJ662">
            <v>80.645161290322577</v>
          </cell>
          <cell r="BK662" t="str"/>
          <cell r="BL662" t="str"/>
        </row>
        <row r="663">
          <cell r="E663" t="str">
            <v>|0200226339|40.00|20.00|2.300|0.0006065NBC</v>
          </cell>
          <cell r="F663">
            <v>2.0310000000000001</v>
          </cell>
          <cell r="H663" t="str">
            <v>-</v>
          </cell>
          <cell r="J663" t="b">
            <v>1</v>
          </cell>
          <cell r="K663" t="b">
            <v>1</v>
          </cell>
          <cell r="L663">
            <v>19636</v>
          </cell>
          <cell r="M663">
            <v>1403</v>
          </cell>
          <cell r="O663" t="str">
            <v>C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 t="str">
            <v> </v>
          </cell>
          <cell r="BJ663">
            <v>0</v>
          </cell>
          <cell r="BK663" t="str"/>
          <cell r="BL663" t="str"/>
        </row>
        <row r="664">
          <cell r="E664" t="str">
            <v>|0200226339|40.00|20.00|2.300|0.0006065NBC</v>
          </cell>
          <cell r="F664">
            <v>2.0310000000000001</v>
          </cell>
          <cell r="H664" t="str">
            <v>-</v>
          </cell>
          <cell r="J664" t="b">
            <v>1</v>
          </cell>
          <cell r="K664" t="b">
            <v>1</v>
          </cell>
          <cell r="L664">
            <v>737</v>
          </cell>
          <cell r="M664">
            <v>737</v>
          </cell>
          <cell r="O664" t="str">
            <v>P/E</v>
          </cell>
          <cell r="P664" t="str"/>
          <cell r="Q664" t="str"/>
          <cell r="R664" t="str"/>
          <cell r="S664" t="str"/>
          <cell r="T664" t="str"/>
          <cell r="U664" t="str"/>
          <cell r="V664" t="str"/>
          <cell r="W664" t="str"/>
          <cell r="X664" t="str"/>
          <cell r="Y664" t="str"/>
          <cell r="Z664" t="str"/>
          <cell r="AA664" t="str"/>
          <cell r="AB664" t="str"/>
          <cell r="AC664" t="str"/>
          <cell r="AD664" t="str"/>
          <cell r="AE664" t="str"/>
          <cell r="AF664" t="str"/>
          <cell r="AG664" t="str"/>
          <cell r="AH664" t="str"/>
          <cell r="AI664" t="str"/>
          <cell r="AJ664" t="str"/>
          <cell r="AK664" t="str"/>
          <cell r="AL664" t="str"/>
          <cell r="AM664" t="str"/>
          <cell r="AN664" t="str"/>
          <cell r="AO664" t="str"/>
          <cell r="AP664" t="str"/>
          <cell r="AQ664" t="str"/>
          <cell r="AR664" t="str"/>
          <cell r="AS664" t="str"/>
          <cell r="AT664" t="str"/>
          <cell r="AU664" t="str"/>
          <cell r="AV664" t="str"/>
          <cell r="AW664" t="str"/>
          <cell r="AX664" t="str"/>
          <cell r="AY664" t="str"/>
          <cell r="AZ664" t="str"/>
          <cell r="BA664" t="str"/>
          <cell r="BB664" t="str"/>
          <cell r="BC664" t="str"/>
          <cell r="BD664" t="str"/>
          <cell r="BE664" t="str"/>
          <cell r="BF664" t="str"/>
          <cell r="BG664" t="str"/>
          <cell r="BH664" t="str"/>
          <cell r="BI664" t="str">
            <v> </v>
          </cell>
          <cell r="BJ664">
            <v>0</v>
          </cell>
          <cell r="BK664" t="str"/>
          <cell r="BL664" t="str"/>
        </row>
        <row r="665">
          <cell r="E665" t="str">
            <v>|0200226339|40.00|20.00|2.300|0.0006133NBC</v>
          </cell>
          <cell r="F665">
            <v>2.0310000000000001</v>
          </cell>
          <cell r="H665" t="str">
            <v>-</v>
          </cell>
          <cell r="J665" t="b">
            <v>1</v>
          </cell>
          <cell r="K665" t="b">
            <v>1</v>
          </cell>
          <cell r="L665" t="str"/>
          <cell r="M665" t="str"/>
          <cell r="O665" t="str">
            <v>P/E</v>
          </cell>
          <cell r="P665" t="str"/>
          <cell r="Q665" t="str"/>
          <cell r="R665" t="str"/>
          <cell r="S665" t="str"/>
          <cell r="T665" t="str"/>
          <cell r="U665" t="str"/>
          <cell r="V665" t="str"/>
          <cell r="W665" t="str"/>
          <cell r="X665" t="str"/>
          <cell r="Y665" t="str"/>
          <cell r="Z665" t="str"/>
          <cell r="AA665" t="str"/>
          <cell r="AB665" t="str"/>
          <cell r="AC665" t="str"/>
          <cell r="AD665" t="str"/>
          <cell r="AE665" t="str"/>
          <cell r="AF665" t="str"/>
          <cell r="AG665" t="str"/>
          <cell r="AH665" t="str"/>
          <cell r="AI665" t="str"/>
          <cell r="AJ665" t="str"/>
          <cell r="AK665" t="str"/>
          <cell r="AL665" t="str"/>
          <cell r="AM665" t="str"/>
          <cell r="AN665" t="str"/>
          <cell r="AO665" t="str"/>
          <cell r="AP665" t="str"/>
          <cell r="AQ665" t="str"/>
          <cell r="AR665" t="str"/>
          <cell r="AS665" t="str"/>
          <cell r="AT665" t="str"/>
          <cell r="AU665" t="str"/>
          <cell r="AV665" t="str"/>
          <cell r="AW665" t="str"/>
          <cell r="AX665" t="str"/>
          <cell r="AY665" t="str"/>
          <cell r="AZ665" t="str"/>
          <cell r="BA665" t="str"/>
          <cell r="BB665" t="str"/>
          <cell r="BC665" t="str"/>
          <cell r="BD665" t="str"/>
          <cell r="BE665" t="str"/>
          <cell r="BF665" t="str"/>
          <cell r="BG665" t="str"/>
          <cell r="BH665" t="str"/>
          <cell r="BI665" t="str">
            <v> </v>
          </cell>
          <cell r="BJ665">
            <v>0</v>
          </cell>
          <cell r="BK665" t="str"/>
          <cell r="BL665" t="str"/>
        </row>
        <row r="666">
          <cell r="E666" t="str">
            <v>|0200226339|50.00|25.00|2.300|0.0005577NBC</v>
          </cell>
          <cell r="F666">
            <v>2.6259999999999999</v>
          </cell>
          <cell r="H666" t="str">
            <v>-</v>
          </cell>
          <cell r="J666" t="b">
            <v>1</v>
          </cell>
          <cell r="K666" t="b">
            <v>1</v>
          </cell>
          <cell r="L666">
            <v>390</v>
          </cell>
          <cell r="M666">
            <v>390</v>
          </cell>
          <cell r="O666" t="str">
            <v>P/E</v>
          </cell>
          <cell r="P666" t="str"/>
          <cell r="Q666" t="str"/>
          <cell r="R666" t="str"/>
          <cell r="S666" t="str"/>
          <cell r="T666" t="str"/>
          <cell r="U666" t="str"/>
          <cell r="V666" t="str"/>
          <cell r="W666" t="str"/>
          <cell r="X666" t="str"/>
          <cell r="Y666" t="str"/>
          <cell r="Z666" t="str"/>
          <cell r="AA666" t="str"/>
          <cell r="AB666" t="str"/>
          <cell r="AC666" t="str"/>
          <cell r="AD666" t="str"/>
          <cell r="AE666" t="str"/>
          <cell r="AF666" t="str"/>
          <cell r="AG666" t="str"/>
          <cell r="AH666" t="str"/>
          <cell r="AI666" t="str"/>
          <cell r="AJ666" t="str"/>
          <cell r="AK666" t="str"/>
          <cell r="AL666" t="str"/>
          <cell r="AM666" t="str"/>
          <cell r="AN666" t="str"/>
          <cell r="AO666" t="str"/>
          <cell r="AP666" t="str"/>
          <cell r="AQ666" t="str"/>
          <cell r="AR666" t="str"/>
          <cell r="AS666" t="str"/>
          <cell r="AT666" t="str"/>
          <cell r="AU666" t="str"/>
          <cell r="AV666" t="str"/>
          <cell r="AW666" t="str"/>
          <cell r="AX666" t="str"/>
          <cell r="AY666" t="str"/>
          <cell r="AZ666" t="str"/>
          <cell r="BA666" t="str"/>
          <cell r="BB666" t="str"/>
          <cell r="BC666" t="str"/>
          <cell r="BD666" t="str"/>
          <cell r="BE666" t="str"/>
          <cell r="BF666" t="str"/>
          <cell r="BG666" t="str"/>
          <cell r="BH666" t="str"/>
          <cell r="BI666" t="str">
            <v> </v>
          </cell>
          <cell r="BJ666">
            <v>0</v>
          </cell>
          <cell r="BK666" t="str"/>
          <cell r="BL666" t="str"/>
        </row>
        <row r="667">
          <cell r="E667" t="str">
            <v>|0200226339|50.00|25.00|2.300|0.0005577NBC</v>
          </cell>
          <cell r="F667">
            <v>2.6259999999999999</v>
          </cell>
          <cell r="H667" t="str">
            <v>-</v>
          </cell>
          <cell r="J667" t="b">
            <v>1</v>
          </cell>
          <cell r="K667" t="b">
            <v>1</v>
          </cell>
          <cell r="L667">
            <v>96</v>
          </cell>
          <cell r="M667">
            <v>12</v>
          </cell>
          <cell r="O667" t="str">
            <v>C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200</v>
          </cell>
          <cell r="AY667">
            <v>375</v>
          </cell>
          <cell r="AZ667">
            <v>0</v>
          </cell>
          <cell r="BA667">
            <v>275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 t="str">
            <v> </v>
          </cell>
          <cell r="BJ667">
            <v>375</v>
          </cell>
          <cell r="BK667" t="str"/>
          <cell r="BL667" t="str"/>
        </row>
        <row r="668">
          <cell r="E668" t="str">
            <v>|0200226339|50.00|30.00|1.600|0.0006450NBC</v>
          </cell>
          <cell r="F668">
            <v>1.9410000000000001</v>
          </cell>
          <cell r="H668" t="str">
            <v>-</v>
          </cell>
          <cell r="J668" t="b">
            <v>1</v>
          </cell>
          <cell r="K668" t="b">
            <v>1</v>
          </cell>
          <cell r="L668">
            <v>61</v>
          </cell>
          <cell r="M668">
            <v>61</v>
          </cell>
          <cell r="O668" t="str">
            <v>P/E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 t="str">
            <v> </v>
          </cell>
          <cell r="BJ668">
            <v>0</v>
          </cell>
          <cell r="BK668" t="str"/>
          <cell r="BL668" t="str"/>
        </row>
        <row r="669">
          <cell r="E669" t="str">
            <v>|0200236441|20.00|20.00|1.200|0.0006104NBC</v>
          </cell>
          <cell r="F669">
            <v>0.71599999999999997</v>
          </cell>
          <cell r="H669" t="str">
            <v>-</v>
          </cell>
          <cell r="J669" t="b">
            <v>1</v>
          </cell>
          <cell r="K669" t="b">
            <v>1</v>
          </cell>
          <cell r="L669">
            <v>46</v>
          </cell>
          <cell r="M669">
            <v>2</v>
          </cell>
          <cell r="O669" t="str">
            <v>C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98.75</v>
          </cell>
          <cell r="AY669">
            <v>98.75</v>
          </cell>
          <cell r="AZ669">
            <v>0</v>
          </cell>
          <cell r="BA669">
            <v>98.75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 t="str">
            <v> </v>
          </cell>
          <cell r="BJ669">
            <v>98.75</v>
          </cell>
          <cell r="BK669" t="str"/>
          <cell r="BL669" t="str"/>
        </row>
        <row r="670">
          <cell r="E670" t="str">
            <v>|0200236441|20.00|20.00|1.200|0.0006104NBC</v>
          </cell>
          <cell r="F670">
            <v>0.71599999999999997</v>
          </cell>
          <cell r="H670" t="str">
            <v>-</v>
          </cell>
          <cell r="J670" t="b">
            <v>1</v>
          </cell>
          <cell r="K670" t="b">
            <v>1</v>
          </cell>
          <cell r="L670">
            <v>28</v>
          </cell>
          <cell r="M670">
            <v>1</v>
          </cell>
          <cell r="O670" t="str">
            <v>C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145.52631578947367</v>
          </cell>
          <cell r="AY670">
            <v>145.52631578947367</v>
          </cell>
          <cell r="AZ670">
            <v>0</v>
          </cell>
          <cell r="BA670">
            <v>145.52631578947367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 t="str">
            <v> </v>
          </cell>
          <cell r="BJ670">
            <v>145.52631578947367</v>
          </cell>
          <cell r="BK670" t="str"/>
          <cell r="BL670" t="str"/>
        </row>
        <row r="671">
          <cell r="E671" t="str">
            <v>|0200236441|20.00|20.00|1.200|0.0006104NBC</v>
          </cell>
          <cell r="F671">
            <v>0.71599999999999997</v>
          </cell>
          <cell r="H671" t="str">
            <v>-</v>
          </cell>
          <cell r="J671" t="b">
            <v>1</v>
          </cell>
          <cell r="K671" t="b">
            <v>1</v>
          </cell>
          <cell r="L671">
            <v>1437</v>
          </cell>
          <cell r="M671">
            <v>1437</v>
          </cell>
          <cell r="O671" t="str">
            <v>P/E</v>
          </cell>
          <cell r="P671" t="str"/>
          <cell r="Q671" t="str"/>
          <cell r="R671" t="str"/>
          <cell r="S671" t="str"/>
          <cell r="T671" t="str"/>
          <cell r="U671" t="str"/>
          <cell r="V671" t="str"/>
          <cell r="W671" t="str"/>
          <cell r="X671" t="str"/>
          <cell r="Y671" t="str"/>
          <cell r="Z671" t="str"/>
          <cell r="AA671" t="str"/>
          <cell r="AB671" t="str"/>
          <cell r="AC671" t="str"/>
          <cell r="AD671" t="str"/>
          <cell r="AE671" t="str"/>
          <cell r="AF671" t="str"/>
          <cell r="AG671" t="str"/>
          <cell r="AH671" t="str"/>
          <cell r="AI671" t="str"/>
          <cell r="AJ671" t="str"/>
          <cell r="AK671" t="str"/>
          <cell r="AL671" t="str"/>
          <cell r="AM671" t="str"/>
          <cell r="AN671" t="str"/>
          <cell r="AO671" t="str"/>
          <cell r="AP671" t="str"/>
          <cell r="AQ671" t="str"/>
          <cell r="AR671" t="str"/>
          <cell r="AS671" t="str"/>
          <cell r="AT671" t="str"/>
          <cell r="AU671" t="str"/>
          <cell r="AV671" t="str"/>
          <cell r="AW671" t="str"/>
          <cell r="AX671" t="str"/>
          <cell r="AY671" t="str"/>
          <cell r="AZ671" t="str"/>
          <cell r="BA671" t="str"/>
          <cell r="BB671" t="str"/>
          <cell r="BC671" t="str"/>
          <cell r="BD671" t="str"/>
          <cell r="BE671" t="str"/>
          <cell r="BF671" t="str"/>
          <cell r="BG671" t="str"/>
          <cell r="BH671" t="str"/>
          <cell r="BI671" t="str">
            <v> </v>
          </cell>
          <cell r="BJ671">
            <v>0</v>
          </cell>
          <cell r="BK671" t="str"/>
          <cell r="BL671" t="str"/>
        </row>
        <row r="672">
          <cell r="E672" t="str">
            <v>|0200226240|40.00|25.00|1.400|0.0006032NBC</v>
          </cell>
          <cell r="F672">
            <v>1.367</v>
          </cell>
          <cell r="H672" t="str">
            <v>S</v>
          </cell>
          <cell r="J672" t="b">
            <v>0</v>
          </cell>
          <cell r="K672" t="b">
            <v>1</v>
          </cell>
          <cell r="L672">
            <v>1666</v>
          </cell>
          <cell r="M672">
            <v>151</v>
          </cell>
          <cell r="O672" t="str">
            <v>C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118.18181818181819</v>
          </cell>
          <cell r="AY672">
            <v>72.36363636363636</v>
          </cell>
          <cell r="AZ672">
            <v>72.727272727272734</v>
          </cell>
          <cell r="BA672">
            <v>72.727272727272734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 t="str">
            <v> </v>
          </cell>
          <cell r="BJ672">
            <v>145.09090909090909</v>
          </cell>
          <cell r="BK672" t="str"/>
          <cell r="BL672" t="str"/>
        </row>
        <row r="673">
          <cell r="E673" t="str">
            <v>|0200226540|40.00|25.00|2.000|0.0005869NBC</v>
          </cell>
          <cell r="F673">
            <v>1.923</v>
          </cell>
          <cell r="H673" t="str">
            <v>S</v>
          </cell>
          <cell r="J673" t="b">
            <v>1</v>
          </cell>
          <cell r="K673" t="b">
            <v>1</v>
          </cell>
          <cell r="L673" t="str"/>
          <cell r="M673" t="str"/>
          <cell r="O673" t="str">
            <v>C</v>
          </cell>
          <cell r="P673" t="str"/>
          <cell r="Q673" t="str"/>
          <cell r="R673" t="str"/>
          <cell r="S673" t="str"/>
          <cell r="T673" t="str"/>
          <cell r="U673" t="str"/>
          <cell r="V673" t="str"/>
          <cell r="W673" t="str"/>
          <cell r="X673" t="str"/>
          <cell r="Y673" t="str"/>
          <cell r="Z673" t="str"/>
          <cell r="AA673" t="str"/>
          <cell r="AB673" t="str"/>
          <cell r="AC673" t="str"/>
          <cell r="AD673" t="str"/>
          <cell r="AE673" t="str"/>
          <cell r="AF673" t="str"/>
          <cell r="AG673" t="str"/>
          <cell r="AH673" t="str"/>
          <cell r="AI673" t="str"/>
          <cell r="AJ673" t="str"/>
          <cell r="AK673" t="str"/>
          <cell r="AL673" t="str"/>
          <cell r="AM673" t="str"/>
          <cell r="AN673" t="str"/>
          <cell r="AO673" t="str"/>
          <cell r="AP673" t="str"/>
          <cell r="AQ673" t="str"/>
          <cell r="AR673" t="str"/>
          <cell r="AS673" t="str"/>
          <cell r="AT673" t="str"/>
          <cell r="AU673" t="str"/>
          <cell r="AV673" t="str"/>
          <cell r="AW673" t="str"/>
          <cell r="AX673" t="str"/>
          <cell r="AY673" t="str"/>
          <cell r="AZ673" t="str"/>
          <cell r="BA673" t="str"/>
          <cell r="BB673" t="str"/>
          <cell r="BC673" t="str"/>
          <cell r="BD673" t="str"/>
          <cell r="BE673" t="str"/>
          <cell r="BF673" t="str"/>
          <cell r="BG673" t="str"/>
          <cell r="BH673" t="str"/>
          <cell r="BI673" t="str">
            <v> </v>
          </cell>
          <cell r="BJ673">
            <v>0</v>
          </cell>
          <cell r="BK673" t="str"/>
          <cell r="BL673" t="str"/>
        </row>
        <row r="674">
          <cell r="E674" t="str">
            <v>|0200226540|40.00|25.00|2.000|0.0005869NBC</v>
          </cell>
          <cell r="F674">
            <v>1.923</v>
          </cell>
          <cell r="H674" t="str">
            <v>S</v>
          </cell>
          <cell r="J674" t="b">
            <v>1</v>
          </cell>
          <cell r="K674" t="b">
            <v>1</v>
          </cell>
          <cell r="L674">
            <v>148</v>
          </cell>
          <cell r="M674">
            <v>148</v>
          </cell>
          <cell r="O674" t="str">
            <v>P/E</v>
          </cell>
          <cell r="P674" t="str"/>
          <cell r="Q674" t="str"/>
          <cell r="R674" t="str"/>
          <cell r="S674" t="str"/>
          <cell r="T674" t="str"/>
          <cell r="U674" t="str"/>
          <cell r="V674" t="str"/>
          <cell r="W674" t="str"/>
          <cell r="X674" t="str"/>
          <cell r="Y674" t="str"/>
          <cell r="Z674" t="str"/>
          <cell r="AA674" t="str"/>
          <cell r="AB674" t="str"/>
          <cell r="AC674" t="str"/>
          <cell r="AD674" t="str"/>
          <cell r="AE674" t="str"/>
          <cell r="AF674" t="str"/>
          <cell r="AG674" t="str"/>
          <cell r="AH674" t="str"/>
          <cell r="AI674" t="str"/>
          <cell r="AJ674" t="str"/>
          <cell r="AK674" t="str"/>
          <cell r="AL674" t="str"/>
          <cell r="AM674" t="str"/>
          <cell r="AN674" t="str"/>
          <cell r="AO674" t="str"/>
          <cell r="AP674" t="str"/>
          <cell r="AQ674" t="str"/>
          <cell r="AR674" t="str"/>
          <cell r="AS674" t="str"/>
          <cell r="AT674" t="str"/>
          <cell r="AU674" t="str"/>
          <cell r="AV674" t="str"/>
          <cell r="AW674" t="str"/>
          <cell r="AX674" t="str"/>
          <cell r="AY674" t="str"/>
          <cell r="AZ674" t="str"/>
          <cell r="BA674" t="str"/>
          <cell r="BB674" t="str"/>
          <cell r="BC674" t="str"/>
          <cell r="BD674" t="str"/>
          <cell r="BE674" t="str"/>
          <cell r="BF674" t="str"/>
          <cell r="BG674" t="str"/>
          <cell r="BH674" t="str"/>
          <cell r="BI674" t="str">
            <v> </v>
          </cell>
          <cell r="BJ674">
            <v>0</v>
          </cell>
          <cell r="BK674" t="str"/>
          <cell r="BL674" t="str"/>
        </row>
        <row r="675">
          <cell r="E675" t="str">
            <v>|0200226642|25.40|0.00|1.600|0.0005819NBC</v>
          </cell>
          <cell r="F675">
            <v>0.93899999999999995</v>
          </cell>
          <cell r="H675" t="str">
            <v>S</v>
          </cell>
          <cell r="J675" t="b">
            <v>1</v>
          </cell>
          <cell r="K675" t="b">
            <v>1</v>
          </cell>
          <cell r="L675">
            <v>1899</v>
          </cell>
          <cell r="M675">
            <v>136</v>
          </cell>
          <cell r="O675" t="str">
            <v>C</v>
          </cell>
          <cell r="P675">
            <v>10.714285714285714</v>
          </cell>
          <cell r="Q675">
            <v>0</v>
          </cell>
          <cell r="R675">
            <v>0</v>
          </cell>
          <cell r="S675">
            <v>10.714285714285714</v>
          </cell>
          <cell r="T675">
            <v>0</v>
          </cell>
          <cell r="U675">
            <v>10.714285714285714</v>
          </cell>
          <cell r="V675">
            <v>0</v>
          </cell>
          <cell r="W675">
            <v>10.714285714285714</v>
          </cell>
          <cell r="X675">
            <v>0</v>
          </cell>
          <cell r="Y675">
            <v>0</v>
          </cell>
          <cell r="Z675">
            <v>10.714285714285714</v>
          </cell>
          <cell r="AA675">
            <v>0</v>
          </cell>
          <cell r="AB675">
            <v>10.714285714285714</v>
          </cell>
          <cell r="AC675">
            <v>0</v>
          </cell>
          <cell r="AD675">
            <v>10.714285714285714</v>
          </cell>
          <cell r="AE675">
            <v>0</v>
          </cell>
          <cell r="AF675">
            <v>0</v>
          </cell>
          <cell r="AG675">
            <v>10.714285714285714</v>
          </cell>
          <cell r="AH675">
            <v>0</v>
          </cell>
          <cell r="AI675">
            <v>10.714285714285714</v>
          </cell>
          <cell r="AJ675">
            <v>0</v>
          </cell>
          <cell r="AK675">
            <v>10.714285714285714</v>
          </cell>
          <cell r="AL675">
            <v>0</v>
          </cell>
          <cell r="AM675">
            <v>0</v>
          </cell>
          <cell r="AN675">
            <v>7.1428571428571432</v>
          </cell>
          <cell r="AO675">
            <v>0</v>
          </cell>
          <cell r="AP675">
            <v>7.1428571428571432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121.42857142857143</v>
          </cell>
          <cell r="AW675">
            <v>0</v>
          </cell>
          <cell r="AX675">
            <v>142.85714285714286</v>
          </cell>
          <cell r="AY675">
            <v>50</v>
          </cell>
          <cell r="AZ675">
            <v>39.285714285714285</v>
          </cell>
          <cell r="BA675">
            <v>64.285714285714292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 t="str">
            <v> </v>
          </cell>
          <cell r="BJ675">
            <v>210.71428571428572</v>
          </cell>
          <cell r="BK675" t="str"/>
          <cell r="BL675" t="str"/>
        </row>
        <row r="676">
          <cell r="E676" t="str">
            <v>|0200226642|25.40|0.00|1.600|0.0005819NBC</v>
          </cell>
          <cell r="F676">
            <v>0.93899999999999995</v>
          </cell>
          <cell r="H676" t="str">
            <v>S</v>
          </cell>
          <cell r="J676" t="b">
            <v>1</v>
          </cell>
          <cell r="K676" t="b">
            <v>1</v>
          </cell>
          <cell r="L676">
            <v>89</v>
          </cell>
          <cell r="M676">
            <v>89</v>
          </cell>
          <cell r="O676" t="str">
            <v>P/E</v>
          </cell>
          <cell r="P676" t="str"/>
          <cell r="Q676" t="str"/>
          <cell r="R676" t="str"/>
          <cell r="S676" t="str"/>
          <cell r="T676" t="str"/>
          <cell r="U676" t="str"/>
          <cell r="V676" t="str"/>
          <cell r="W676" t="str"/>
          <cell r="X676" t="str"/>
          <cell r="Y676" t="str"/>
          <cell r="Z676" t="str"/>
          <cell r="AA676" t="str"/>
          <cell r="AB676" t="str"/>
          <cell r="AC676" t="str"/>
          <cell r="AD676" t="str"/>
          <cell r="AE676" t="str"/>
          <cell r="AF676" t="str"/>
          <cell r="AG676" t="str"/>
          <cell r="AH676" t="str"/>
          <cell r="AI676" t="str"/>
          <cell r="AJ676" t="str"/>
          <cell r="AK676" t="str"/>
          <cell r="AL676" t="str"/>
          <cell r="AM676" t="str"/>
          <cell r="AN676" t="str"/>
          <cell r="AO676" t="str"/>
          <cell r="AP676" t="str"/>
          <cell r="AQ676" t="str"/>
          <cell r="AR676" t="str"/>
          <cell r="AS676" t="str"/>
          <cell r="AT676" t="str"/>
          <cell r="AU676" t="str"/>
          <cell r="AV676" t="str"/>
          <cell r="AW676" t="str"/>
          <cell r="AX676" t="str"/>
          <cell r="AY676" t="str"/>
          <cell r="AZ676" t="str"/>
          <cell r="BA676" t="str"/>
          <cell r="BB676" t="str"/>
          <cell r="BC676" t="str"/>
          <cell r="BD676" t="str"/>
          <cell r="BE676" t="str"/>
          <cell r="BF676" t="str"/>
          <cell r="BG676" t="str"/>
          <cell r="BH676" t="str"/>
          <cell r="BI676" t="str">
            <v> </v>
          </cell>
          <cell r="BJ676">
            <v>0</v>
          </cell>
          <cell r="BK676" t="str"/>
          <cell r="BL676" t="str"/>
        </row>
        <row r="677">
          <cell r="E677" t="str">
            <v>|0200226640|25.40|0.00|2.300|0.0005887NBC</v>
          </cell>
          <cell r="F677">
            <v>1.31</v>
          </cell>
          <cell r="H677" t="str">
            <v>S</v>
          </cell>
          <cell r="J677" t="b">
            <v>1</v>
          </cell>
          <cell r="K677" t="b">
            <v>1</v>
          </cell>
          <cell r="L677">
            <v>195</v>
          </cell>
          <cell r="M677">
            <v>14</v>
          </cell>
          <cell r="O677" t="str">
            <v>C</v>
          </cell>
          <cell r="P677">
            <v>3.5714285714285716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3.5714285714285716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7.1428571428571432</v>
          </cell>
          <cell r="AW677">
            <v>0</v>
          </cell>
          <cell r="AX677">
            <v>7.1428571428571432</v>
          </cell>
          <cell r="AY677">
            <v>14.285714285714286</v>
          </cell>
          <cell r="AZ677">
            <v>10.714285714285714</v>
          </cell>
          <cell r="BA677">
            <v>10.714285714285714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 t="str">
            <v> </v>
          </cell>
          <cell r="BJ677">
            <v>32.142857142857146</v>
          </cell>
          <cell r="BK677" t="str"/>
          <cell r="BL677" t="str"/>
        </row>
        <row r="678">
          <cell r="E678" t="str">
            <v>|0200226640|25.40|0.00|2.300|0.0005887NBC</v>
          </cell>
          <cell r="F678">
            <v>1.31</v>
          </cell>
          <cell r="H678" t="str">
            <v>S</v>
          </cell>
          <cell r="J678" t="b">
            <v>1</v>
          </cell>
          <cell r="K678" t="b">
            <v>1</v>
          </cell>
          <cell r="L678">
            <v>111</v>
          </cell>
          <cell r="M678">
            <v>111</v>
          </cell>
          <cell r="O678" t="str">
            <v>P/E</v>
          </cell>
          <cell r="P678" t="str"/>
          <cell r="Q678" t="str"/>
          <cell r="R678" t="str"/>
          <cell r="S678" t="str"/>
          <cell r="T678" t="str"/>
          <cell r="U678" t="str"/>
          <cell r="V678" t="str"/>
          <cell r="W678" t="str"/>
          <cell r="X678" t="str"/>
          <cell r="Y678" t="str"/>
          <cell r="Z678" t="str"/>
          <cell r="AA678" t="str"/>
          <cell r="AB678" t="str"/>
          <cell r="AC678" t="str"/>
          <cell r="AD678" t="str"/>
          <cell r="AE678" t="str"/>
          <cell r="AF678" t="str"/>
          <cell r="AG678" t="str"/>
          <cell r="AH678" t="str"/>
          <cell r="AI678" t="str"/>
          <cell r="AJ678" t="str"/>
          <cell r="AK678" t="str"/>
          <cell r="AL678" t="str"/>
          <cell r="AM678" t="str"/>
          <cell r="AN678" t="str"/>
          <cell r="AO678" t="str"/>
          <cell r="AP678" t="str"/>
          <cell r="AQ678" t="str"/>
          <cell r="AR678" t="str"/>
          <cell r="AS678" t="str"/>
          <cell r="AT678" t="str"/>
          <cell r="AU678" t="str"/>
          <cell r="AV678" t="str"/>
          <cell r="AW678" t="str"/>
          <cell r="AX678" t="str"/>
          <cell r="AY678" t="str"/>
          <cell r="AZ678" t="str"/>
          <cell r="BA678" t="str"/>
          <cell r="BB678" t="str"/>
          <cell r="BC678" t="str"/>
          <cell r="BD678" t="str"/>
          <cell r="BE678" t="str"/>
          <cell r="BF678" t="str"/>
          <cell r="BG678" t="str"/>
          <cell r="BH678" t="str"/>
          <cell r="BI678" t="str">
            <v> </v>
          </cell>
          <cell r="BJ678">
            <v>0</v>
          </cell>
          <cell r="BK678" t="str"/>
          <cell r="BL678" t="str"/>
        </row>
        <row r="679">
          <cell r="E679" t="str">
            <v>|0200226640|25.40|0.00|2.300|0.0005887NBC</v>
          </cell>
          <cell r="F679">
            <v>1.31</v>
          </cell>
          <cell r="H679" t="str">
            <v>S</v>
          </cell>
          <cell r="J679" t="b">
            <v>1</v>
          </cell>
          <cell r="K679" t="b">
            <v>1</v>
          </cell>
          <cell r="L679">
            <v>4</v>
          </cell>
          <cell r="M679">
            <v>1</v>
          </cell>
          <cell r="O679" t="str">
            <v>C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16.333333333333332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16.333333333333332</v>
          </cell>
          <cell r="AW679">
            <v>0</v>
          </cell>
          <cell r="AX679">
            <v>20</v>
          </cell>
          <cell r="AY679">
            <v>26.666666666666668</v>
          </cell>
          <cell r="AZ679">
            <v>16.666666666666668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 t="str">
            <v> </v>
          </cell>
          <cell r="BJ679">
            <v>59.666666666666671</v>
          </cell>
          <cell r="BK679" t="str"/>
          <cell r="BL679" t="str"/>
        </row>
        <row r="680">
          <cell r="E680" t="str">
            <v>|0200236643|28.60|0.00|1.200|0.0006071NBC</v>
          </cell>
          <cell r="F680">
            <v>0.81100000000000005</v>
          </cell>
          <cell r="H680" t="str">
            <v>S</v>
          </cell>
          <cell r="J680" t="b">
            <v>1</v>
          </cell>
          <cell r="K680" t="b">
            <v>1</v>
          </cell>
          <cell r="L680">
            <v>13</v>
          </cell>
          <cell r="M680">
            <v>3</v>
          </cell>
          <cell r="O680" t="str">
            <v>C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317.5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317.5</v>
          </cell>
          <cell r="AW680">
            <v>0</v>
          </cell>
          <cell r="AX680">
            <v>510</v>
          </cell>
          <cell r="AY680">
            <v>180</v>
          </cell>
          <cell r="AZ680">
            <v>135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 t="str">
            <v> </v>
          </cell>
          <cell r="BJ680">
            <v>632.5</v>
          </cell>
          <cell r="BK680" t="str"/>
          <cell r="BL680" t="str"/>
        </row>
        <row r="681">
          <cell r="E681" t="str">
            <v>|0200236643|28.60|0.00|1.200|0.0006071NBC</v>
          </cell>
          <cell r="F681">
            <v>0.81100000000000005</v>
          </cell>
          <cell r="H681" t="str">
            <v>S</v>
          </cell>
          <cell r="J681" t="b">
            <v>1</v>
          </cell>
          <cell r="K681" t="b">
            <v>1</v>
          </cell>
          <cell r="L681">
            <v>560</v>
          </cell>
          <cell r="M681">
            <v>560</v>
          </cell>
          <cell r="O681" t="str">
            <v>P/E</v>
          </cell>
          <cell r="P681" t="str"/>
          <cell r="Q681" t="str"/>
          <cell r="R681" t="str"/>
          <cell r="S681" t="str"/>
          <cell r="T681" t="str"/>
          <cell r="U681" t="str"/>
          <cell r="V681" t="str"/>
          <cell r="W681" t="str"/>
          <cell r="X681" t="str"/>
          <cell r="Y681" t="str"/>
          <cell r="Z681" t="str"/>
          <cell r="AA681" t="str"/>
          <cell r="AB681" t="str"/>
          <cell r="AC681" t="str"/>
          <cell r="AD681" t="str"/>
          <cell r="AE681" t="str"/>
          <cell r="AF681" t="str"/>
          <cell r="AG681" t="str"/>
          <cell r="AH681" t="str"/>
          <cell r="AI681" t="str"/>
          <cell r="AJ681" t="str"/>
          <cell r="AK681" t="str"/>
          <cell r="AL681" t="str"/>
          <cell r="AM681" t="str"/>
          <cell r="AN681" t="str"/>
          <cell r="AO681" t="str"/>
          <cell r="AP681" t="str"/>
          <cell r="AQ681" t="str"/>
          <cell r="AR681" t="str"/>
          <cell r="AS681" t="str"/>
          <cell r="AT681" t="str"/>
          <cell r="AU681" t="str"/>
          <cell r="AV681" t="str"/>
          <cell r="AW681" t="str"/>
          <cell r="AX681" t="str"/>
          <cell r="AY681" t="str"/>
          <cell r="AZ681" t="str"/>
          <cell r="BA681" t="str"/>
          <cell r="BB681" t="str"/>
          <cell r="BC681" t="str"/>
          <cell r="BD681" t="str"/>
          <cell r="BE681" t="str"/>
          <cell r="BF681" t="str"/>
          <cell r="BG681" t="str"/>
          <cell r="BH681" t="str"/>
          <cell r="BI681" t="str">
            <v> </v>
          </cell>
          <cell r="BJ681">
            <v>0</v>
          </cell>
          <cell r="BK681" t="str"/>
          <cell r="BL681" t="str"/>
        </row>
        <row r="682">
          <cell r="E682" t="str">
            <v>|0200226700|28.00|21.80|3.100|0.0006100NBC</v>
          </cell>
          <cell r="F682">
            <v>1.9039999999999999</v>
          </cell>
          <cell r="H682" t="str">
            <v>-</v>
          </cell>
          <cell r="J682" t="b">
            <v>1</v>
          </cell>
          <cell r="K682" t="b">
            <v>1</v>
          </cell>
          <cell r="L682" t="str"/>
          <cell r="M682" t="str"/>
          <cell r="O682" t="str">
            <v>C</v>
          </cell>
          <cell r="P682" t="str"/>
          <cell r="Q682" t="str"/>
          <cell r="R682" t="str"/>
          <cell r="S682" t="str"/>
          <cell r="T682" t="str"/>
          <cell r="U682" t="str"/>
          <cell r="V682" t="str"/>
          <cell r="W682" t="str"/>
          <cell r="X682" t="str"/>
          <cell r="Y682" t="str"/>
          <cell r="Z682" t="str"/>
          <cell r="AA682" t="str"/>
          <cell r="AB682" t="str"/>
          <cell r="AC682" t="str"/>
          <cell r="AD682" t="str"/>
          <cell r="AE682" t="str"/>
          <cell r="AF682" t="str"/>
          <cell r="AG682" t="str"/>
          <cell r="AH682" t="str"/>
          <cell r="AI682" t="str"/>
          <cell r="AJ682" t="str"/>
          <cell r="AK682" t="str"/>
          <cell r="AL682" t="str"/>
          <cell r="AM682" t="str"/>
          <cell r="AN682" t="str"/>
          <cell r="AO682" t="str"/>
          <cell r="AP682" t="str"/>
          <cell r="AQ682" t="str"/>
          <cell r="AR682" t="str"/>
          <cell r="AS682" t="str"/>
          <cell r="AT682" t="str"/>
          <cell r="AU682" t="str"/>
          <cell r="AV682" t="str"/>
          <cell r="AW682" t="str"/>
          <cell r="AX682" t="str"/>
          <cell r="AY682" t="str"/>
          <cell r="AZ682" t="str"/>
          <cell r="BA682" t="str"/>
          <cell r="BB682" t="str"/>
          <cell r="BC682" t="str"/>
          <cell r="BD682" t="str"/>
          <cell r="BE682" t="str"/>
          <cell r="BF682" t="str"/>
          <cell r="BG682" t="str"/>
          <cell r="BH682" t="str"/>
          <cell r="BI682" t="str">
            <v> </v>
          </cell>
          <cell r="BJ682">
            <v>0</v>
          </cell>
          <cell r="BK682" t="str"/>
          <cell r="BL682" t="str"/>
        </row>
        <row r="683">
          <cell r="E683" t="str">
            <v>|0200226700|28.00|21.80|3.100|0.0006100NBC</v>
          </cell>
          <cell r="F683">
            <v>1.9039999999999999</v>
          </cell>
          <cell r="H683" t="str">
            <v>-</v>
          </cell>
          <cell r="J683" t="b">
            <v>1</v>
          </cell>
          <cell r="K683" t="b">
            <v>1</v>
          </cell>
          <cell r="L683" t="str"/>
          <cell r="M683" t="str"/>
          <cell r="O683" t="str">
            <v>C</v>
          </cell>
          <cell r="P683" t="str"/>
          <cell r="Q683" t="str"/>
          <cell r="R683" t="str"/>
          <cell r="S683" t="str"/>
          <cell r="T683" t="str"/>
          <cell r="U683" t="str"/>
          <cell r="V683" t="str"/>
          <cell r="W683" t="str"/>
          <cell r="X683" t="str"/>
          <cell r="Y683" t="str"/>
          <cell r="Z683" t="str"/>
          <cell r="AA683" t="str"/>
          <cell r="AB683" t="str"/>
          <cell r="AC683" t="str"/>
          <cell r="AD683" t="str"/>
          <cell r="AE683" t="str"/>
          <cell r="AF683" t="str"/>
          <cell r="AG683" t="str"/>
          <cell r="AH683" t="str"/>
          <cell r="AI683" t="str"/>
          <cell r="AJ683" t="str"/>
          <cell r="AK683" t="str"/>
          <cell r="AL683" t="str"/>
          <cell r="AM683" t="str"/>
          <cell r="AN683" t="str"/>
          <cell r="AO683" t="str"/>
          <cell r="AP683" t="str"/>
          <cell r="AQ683" t="str"/>
          <cell r="AR683" t="str"/>
          <cell r="AS683" t="str"/>
          <cell r="AT683" t="str"/>
          <cell r="AU683" t="str"/>
          <cell r="AV683" t="str"/>
          <cell r="AW683" t="str"/>
          <cell r="AX683" t="str"/>
          <cell r="AY683" t="str"/>
          <cell r="AZ683" t="str"/>
          <cell r="BA683" t="str"/>
          <cell r="BB683" t="str"/>
          <cell r="BC683" t="str"/>
          <cell r="BD683" t="str"/>
          <cell r="BE683" t="str"/>
          <cell r="BF683" t="str"/>
          <cell r="BG683" t="str"/>
          <cell r="BH683" t="str"/>
          <cell r="BI683" t="str">
            <v> </v>
          </cell>
          <cell r="BJ683">
            <v>0</v>
          </cell>
          <cell r="BK683" t="str"/>
          <cell r="BL683" t="str"/>
        </row>
        <row r="684">
          <cell r="E684" t="str">
            <v>|0200226700|28.00|21.80|3.100|0.0006100IBC</v>
          </cell>
          <cell r="F684">
            <v>1.9039999999999999</v>
          </cell>
          <cell r="H684" t="str">
            <v>-</v>
          </cell>
          <cell r="J684" t="b">
            <v>1</v>
          </cell>
          <cell r="K684" t="b">
            <v>1</v>
          </cell>
          <cell r="L684">
            <v>7.6</v>
          </cell>
          <cell r="M684">
            <v>8</v>
          </cell>
          <cell r="O684" t="str">
            <v>P/E</v>
          </cell>
          <cell r="P684" t="str"/>
          <cell r="Q684" t="str"/>
          <cell r="R684" t="str"/>
          <cell r="S684" t="str"/>
          <cell r="T684" t="str"/>
          <cell r="U684" t="str"/>
          <cell r="V684" t="str"/>
          <cell r="W684" t="str"/>
          <cell r="X684" t="str"/>
          <cell r="Y684" t="str"/>
          <cell r="Z684" t="str"/>
          <cell r="AA684" t="str"/>
          <cell r="AB684" t="str"/>
          <cell r="AC684" t="str"/>
          <cell r="AD684" t="str"/>
          <cell r="AE684" t="str"/>
          <cell r="AF684" t="str"/>
          <cell r="AG684" t="str"/>
          <cell r="AH684" t="str"/>
          <cell r="AI684" t="str"/>
          <cell r="AJ684" t="str"/>
          <cell r="AK684" t="str"/>
          <cell r="AL684" t="str"/>
          <cell r="AM684" t="str"/>
          <cell r="AN684" t="str"/>
          <cell r="AO684" t="str"/>
          <cell r="AP684" t="str"/>
          <cell r="AQ684" t="str"/>
          <cell r="AR684" t="str"/>
          <cell r="AS684" t="str"/>
          <cell r="AT684" t="str"/>
          <cell r="AU684" t="str"/>
          <cell r="AV684" t="str"/>
          <cell r="AW684" t="str"/>
          <cell r="AX684" t="str"/>
          <cell r="AY684" t="str"/>
          <cell r="AZ684" t="str"/>
          <cell r="BA684" t="str"/>
          <cell r="BB684" t="str"/>
          <cell r="BC684" t="str"/>
          <cell r="BD684" t="str"/>
          <cell r="BE684" t="str"/>
          <cell r="BF684" t="str"/>
          <cell r="BG684" t="str"/>
          <cell r="BH684" t="str"/>
          <cell r="BI684" t="str">
            <v> </v>
          </cell>
          <cell r="BJ684">
            <v>0</v>
          </cell>
          <cell r="BK684" t="str"/>
          <cell r="BL684" t="str"/>
        </row>
        <row r="685">
          <cell r="E685" t="str">
            <v>|0200226700|46.00|38.00|4.000|0.0003515IBC</v>
          </cell>
          <cell r="F685">
            <v>4.1429999999999998</v>
          </cell>
          <cell r="H685" t="str">
            <v>-</v>
          </cell>
          <cell r="J685" t="b">
            <v>1</v>
          </cell>
          <cell r="K685" t="b">
            <v>1</v>
          </cell>
          <cell r="L685">
            <v>476</v>
          </cell>
          <cell r="M685">
            <v>476</v>
          </cell>
          <cell r="O685" t="str">
            <v>P/E</v>
          </cell>
          <cell r="P685" t="str"/>
          <cell r="Q685" t="str"/>
          <cell r="R685" t="str"/>
          <cell r="S685" t="str"/>
          <cell r="T685" t="str"/>
          <cell r="U685" t="str"/>
          <cell r="V685" t="str"/>
          <cell r="W685" t="str"/>
          <cell r="X685" t="str"/>
          <cell r="Y685" t="str"/>
          <cell r="Z685" t="str"/>
          <cell r="AA685" t="str"/>
          <cell r="AB685" t="str"/>
          <cell r="AC685" t="str"/>
          <cell r="AD685" t="str"/>
          <cell r="AE685" t="str"/>
          <cell r="AF685" t="str"/>
          <cell r="AG685" t="str"/>
          <cell r="AH685" t="str"/>
          <cell r="AI685" t="str"/>
          <cell r="AJ685" t="str"/>
          <cell r="AK685" t="str"/>
          <cell r="AL685" t="str"/>
          <cell r="AM685" t="str"/>
          <cell r="AN685" t="str"/>
          <cell r="AO685" t="str"/>
          <cell r="AP685" t="str"/>
          <cell r="AQ685" t="str"/>
          <cell r="AR685" t="str"/>
          <cell r="AS685" t="str"/>
          <cell r="AT685" t="str"/>
          <cell r="AU685" t="str"/>
          <cell r="AV685" t="str"/>
          <cell r="AW685" t="str"/>
          <cell r="AX685" t="str"/>
          <cell r="AY685" t="str"/>
          <cell r="AZ685" t="str"/>
          <cell r="BA685" t="str"/>
          <cell r="BB685" t="str"/>
          <cell r="BC685" t="str"/>
          <cell r="BD685" t="str"/>
          <cell r="BE685" t="str"/>
          <cell r="BF685" t="str"/>
          <cell r="BG685" t="str"/>
          <cell r="BH685" t="str"/>
          <cell r="BI685" t="str">
            <v> </v>
          </cell>
          <cell r="BJ685">
            <v>0</v>
          </cell>
          <cell r="BK685" t="str"/>
          <cell r="BL685" t="str"/>
        </row>
        <row r="686">
          <cell r="E686" t="str">
            <v>|0200226700|46.00|38.00|4.000|0.0003515IBC</v>
          </cell>
          <cell r="F686">
            <v>4.1429999999999998</v>
          </cell>
          <cell r="H686" t="str">
            <v>-</v>
          </cell>
          <cell r="J686" t="b">
            <v>1</v>
          </cell>
          <cell r="K686" t="b">
            <v>1</v>
          </cell>
          <cell r="L686">
            <v>3502</v>
          </cell>
          <cell r="M686">
            <v>38</v>
          </cell>
          <cell r="O686" t="str">
            <v>C</v>
          </cell>
          <cell r="P686">
            <v>2.150537634408602</v>
          </cell>
          <cell r="Q686">
            <v>1.6129032258064515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3.763440860215054</v>
          </cell>
          <cell r="AW686">
            <v>0</v>
          </cell>
          <cell r="AX686">
            <v>94.129032258064512</v>
          </cell>
          <cell r="AY686">
            <v>227.6236559139785</v>
          </cell>
          <cell r="AZ686">
            <v>97.591397849462368</v>
          </cell>
          <cell r="BA686">
            <v>97.58064516129032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 t="str">
            <v> </v>
          </cell>
          <cell r="BJ686">
            <v>231.38709677419354</v>
          </cell>
          <cell r="BK686" t="str"/>
          <cell r="BL686" t="str"/>
        </row>
        <row r="687">
          <cell r="E687" t="str">
            <v>|0200226700|46.00|38.00|4.000|0.0003515IBC</v>
          </cell>
          <cell r="F687">
            <v>4.1429999999999998</v>
          </cell>
          <cell r="H687" t="str">
            <v>-</v>
          </cell>
          <cell r="J687" t="b">
            <v>1</v>
          </cell>
          <cell r="K687" t="b">
            <v>1</v>
          </cell>
          <cell r="L687">
            <v>0</v>
          </cell>
          <cell r="M687">
            <v>0</v>
          </cell>
          <cell r="O687" t="str">
            <v>C</v>
          </cell>
          <cell r="P687" t="str"/>
          <cell r="Q687" t="str"/>
          <cell r="R687" t="str"/>
          <cell r="S687" t="str"/>
          <cell r="T687" t="str"/>
          <cell r="U687" t="str"/>
          <cell r="V687" t="str"/>
          <cell r="W687" t="str"/>
          <cell r="X687" t="str"/>
          <cell r="Y687" t="str"/>
          <cell r="Z687" t="str"/>
          <cell r="AA687" t="str"/>
          <cell r="AB687" t="str"/>
          <cell r="AC687" t="str"/>
          <cell r="AD687" t="str"/>
          <cell r="AE687" t="str"/>
          <cell r="AF687" t="str"/>
          <cell r="AG687" t="str"/>
          <cell r="AH687" t="str"/>
          <cell r="AI687" t="str"/>
          <cell r="AJ687" t="str"/>
          <cell r="AK687" t="str"/>
          <cell r="AL687" t="str"/>
          <cell r="AM687" t="str"/>
          <cell r="AN687" t="str"/>
          <cell r="AO687" t="str"/>
          <cell r="AP687" t="str"/>
          <cell r="AQ687" t="str"/>
          <cell r="AR687" t="str"/>
          <cell r="AS687" t="str"/>
          <cell r="AT687" t="str"/>
          <cell r="AU687" t="str"/>
          <cell r="AV687" t="str"/>
          <cell r="AW687" t="str"/>
          <cell r="AX687" t="str"/>
          <cell r="AY687" t="str"/>
          <cell r="AZ687" t="str"/>
          <cell r="BA687" t="str"/>
          <cell r="BB687" t="str"/>
          <cell r="BC687" t="str"/>
          <cell r="BD687" t="str"/>
          <cell r="BE687" t="str"/>
          <cell r="BF687" t="str"/>
          <cell r="BG687" t="str"/>
          <cell r="BH687" t="str"/>
          <cell r="BI687" t="str">
            <v> </v>
          </cell>
          <cell r="BJ687">
            <v>0</v>
          </cell>
          <cell r="BK687" t="str"/>
          <cell r="BL687" t="str"/>
        </row>
        <row r="688">
          <cell r="E688" t="str">
            <v>|0200226840|25.40|0.00|3.200|0.0005750NBC</v>
          </cell>
          <cell r="F688">
            <v>1.752</v>
          </cell>
          <cell r="H688" t="str">
            <v>S</v>
          </cell>
          <cell r="J688" t="b">
            <v>1</v>
          </cell>
          <cell r="K688" t="b">
            <v>1</v>
          </cell>
          <cell r="L688">
            <v>691</v>
          </cell>
          <cell r="M688">
            <v>691</v>
          </cell>
          <cell r="O688" t="str">
            <v>P/E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 t="str">
            <v> </v>
          </cell>
          <cell r="BJ688">
            <v>0</v>
          </cell>
          <cell r="BK688" t="str"/>
          <cell r="BL688" t="str"/>
        </row>
        <row r="689">
          <cell r="E689" t="str">
            <v>|0200220139|22.20|0.00|2.000|0.0005800NBC</v>
          </cell>
          <cell r="F689">
            <v>0.996</v>
          </cell>
          <cell r="H689" t="str">
            <v>-</v>
          </cell>
          <cell r="J689" t="b">
            <v>1</v>
          </cell>
          <cell r="K689" t="b">
            <v>1</v>
          </cell>
          <cell r="L689" t="str"/>
          <cell r="M689" t="str"/>
          <cell r="O689" t="str">
            <v>P/E</v>
          </cell>
          <cell r="P689" t="str"/>
          <cell r="Q689" t="str"/>
          <cell r="R689" t="str"/>
          <cell r="S689" t="str"/>
          <cell r="T689" t="str"/>
          <cell r="U689" t="str"/>
          <cell r="V689" t="str"/>
          <cell r="W689" t="str"/>
          <cell r="X689" t="str"/>
          <cell r="Y689" t="str"/>
          <cell r="Z689" t="str"/>
          <cell r="AA689" t="str"/>
          <cell r="AB689" t="str"/>
          <cell r="AC689" t="str"/>
          <cell r="AD689" t="str"/>
          <cell r="AE689" t="str"/>
          <cell r="AF689" t="str"/>
          <cell r="AG689" t="str"/>
          <cell r="AH689" t="str"/>
          <cell r="AI689" t="str"/>
          <cell r="AJ689" t="str"/>
          <cell r="AK689" t="str"/>
          <cell r="AL689" t="str"/>
          <cell r="AM689" t="str"/>
          <cell r="AN689" t="str"/>
          <cell r="AO689" t="str"/>
          <cell r="AP689" t="str"/>
          <cell r="AQ689" t="str"/>
          <cell r="AR689" t="str"/>
          <cell r="AS689" t="str"/>
          <cell r="AT689" t="str"/>
          <cell r="AU689" t="str"/>
          <cell r="AV689" t="str"/>
          <cell r="AW689" t="str"/>
          <cell r="AX689" t="str"/>
          <cell r="AY689" t="str"/>
          <cell r="AZ689" t="str"/>
          <cell r="BA689" t="str"/>
          <cell r="BB689" t="str"/>
          <cell r="BC689" t="str"/>
          <cell r="BD689" t="str"/>
          <cell r="BE689" t="str"/>
          <cell r="BF689" t="str"/>
          <cell r="BG689" t="str"/>
          <cell r="BH689" t="str"/>
          <cell r="BI689" t="str">
            <v> </v>
          </cell>
          <cell r="BJ689">
            <v>0</v>
          </cell>
          <cell r="BK689" t="str"/>
          <cell r="BL689" t="str"/>
        </row>
        <row r="690">
          <cell r="E690" t="str">
            <v>|0200220139|25.40|0.00|1.600|0.0005974NBC</v>
          </cell>
          <cell r="F690">
            <v>0.93899999999999995</v>
          </cell>
          <cell r="H690" t="str">
            <v>-</v>
          </cell>
          <cell r="J690" t="b">
            <v>1</v>
          </cell>
          <cell r="K690" t="b">
            <v>1</v>
          </cell>
          <cell r="L690" t="str"/>
          <cell r="M690" t="str"/>
          <cell r="O690" t="str">
            <v>C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 t="str">
            <v> </v>
          </cell>
          <cell r="BJ690">
            <v>0</v>
          </cell>
          <cell r="BK690" t="str"/>
          <cell r="BL690" t="str"/>
        </row>
        <row r="691">
          <cell r="E691" t="str">
            <v>|0200220139|38.10|0.00|2.000|0.0005923NBC</v>
          </cell>
          <cell r="F691">
            <v>1.78</v>
          </cell>
          <cell r="H691" t="str">
            <v>-</v>
          </cell>
          <cell r="J691" t="b">
            <v>1</v>
          </cell>
          <cell r="K691" t="b">
            <v>1</v>
          </cell>
          <cell r="L691">
            <v>151</v>
          </cell>
          <cell r="M691">
            <v>151</v>
          </cell>
          <cell r="O691" t="str">
            <v>P/E</v>
          </cell>
          <cell r="P691" t="str"/>
          <cell r="Q691" t="str"/>
          <cell r="R691" t="str"/>
          <cell r="S691" t="str"/>
          <cell r="T691" t="str"/>
          <cell r="U691" t="str"/>
          <cell r="V691" t="str"/>
          <cell r="W691" t="str"/>
          <cell r="X691" t="str"/>
          <cell r="Y691" t="str"/>
          <cell r="Z691" t="str"/>
          <cell r="AA691" t="str"/>
          <cell r="AB691" t="str"/>
          <cell r="AC691" t="str"/>
          <cell r="AD691" t="str"/>
          <cell r="AE691" t="str"/>
          <cell r="AF691" t="str"/>
          <cell r="AG691" t="str"/>
          <cell r="AH691" t="str"/>
          <cell r="AI691" t="str"/>
          <cell r="AJ691" t="str"/>
          <cell r="AK691" t="str"/>
          <cell r="AL691" t="str"/>
          <cell r="AM691" t="str"/>
          <cell r="AN691" t="str"/>
          <cell r="AO691" t="str"/>
          <cell r="AP691" t="str"/>
          <cell r="AQ691" t="str"/>
          <cell r="AR691" t="str"/>
          <cell r="AS691" t="str"/>
          <cell r="AT691" t="str"/>
          <cell r="AU691" t="str"/>
          <cell r="AV691" t="str"/>
          <cell r="AW691" t="str"/>
          <cell r="AX691" t="str"/>
          <cell r="AY691" t="str"/>
          <cell r="AZ691" t="str"/>
          <cell r="BA691" t="str"/>
          <cell r="BB691" t="str"/>
          <cell r="BC691" t="str"/>
          <cell r="BD691" t="str"/>
          <cell r="BE691" t="str"/>
          <cell r="BF691" t="str"/>
          <cell r="BG691" t="str"/>
          <cell r="BH691" t="str"/>
          <cell r="BI691" t="str">
            <v> </v>
          </cell>
          <cell r="BJ691">
            <v>0</v>
          </cell>
          <cell r="BK691" t="str"/>
          <cell r="BL691" t="str"/>
        </row>
        <row r="692">
          <cell r="E692" t="str">
            <v>|0200226010|19.10|0.00|1.600|0.0005680NBC</v>
          </cell>
          <cell r="F692">
            <v>0.69</v>
          </cell>
          <cell r="H692" t="str">
            <v>-</v>
          </cell>
          <cell r="J692" t="b">
            <v>0</v>
          </cell>
          <cell r="K692" t="b">
            <v>1</v>
          </cell>
          <cell r="L692" t="str"/>
          <cell r="M692" t="str"/>
          <cell r="O692" t="str">
            <v>C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 t="str">
            <v> </v>
          </cell>
          <cell r="BJ692">
            <v>0</v>
          </cell>
          <cell r="BK692" t="str"/>
          <cell r="BL692" t="str"/>
        </row>
        <row r="693">
          <cell r="E693" t="str">
            <v>|0200220810|19.10|0.00|1.600|0.0005919NBC</v>
          </cell>
          <cell r="F693">
            <v>0.69</v>
          </cell>
          <cell r="H693" t="str">
            <v>-</v>
          </cell>
          <cell r="J693" t="b">
            <v>1</v>
          </cell>
          <cell r="K693" t="b">
            <v>1</v>
          </cell>
          <cell r="L693">
            <v>18</v>
          </cell>
          <cell r="M693">
            <v>1</v>
          </cell>
          <cell r="O693" t="str">
            <v>C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 t="str">
            <v> </v>
          </cell>
          <cell r="BJ693">
            <v>0</v>
          </cell>
          <cell r="BK693" t="str"/>
          <cell r="BL693" t="str"/>
        </row>
        <row r="694">
          <cell r="E694" t="str">
            <v>|0200220810|19.10|0.00|2.000|0.0005800NBC</v>
          </cell>
          <cell r="F694">
            <v>0.84299999999999997</v>
          </cell>
          <cell r="H694" t="str">
            <v>-</v>
          </cell>
          <cell r="J694" t="b">
            <v>1</v>
          </cell>
          <cell r="K694" t="b">
            <v>1</v>
          </cell>
          <cell r="L694" t="str"/>
          <cell r="M694" t="str"/>
          <cell r="O694" t="str">
            <v>P/E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 t="str">
            <v> </v>
          </cell>
          <cell r="BJ694">
            <v>0</v>
          </cell>
          <cell r="BK694" t="str"/>
          <cell r="BL694" t="str"/>
        </row>
        <row r="695">
          <cell r="E695" t="str">
            <v>|0200230841|25.40|0.00|1.000|0.0006191NBC</v>
          </cell>
          <cell r="F695">
            <v>0.60199999999999998</v>
          </cell>
          <cell r="H695" t="str">
            <v>-</v>
          </cell>
          <cell r="J695" t="b">
            <v>1</v>
          </cell>
          <cell r="K695" t="b">
            <v>1</v>
          </cell>
          <cell r="L695">
            <v>104</v>
          </cell>
          <cell r="M695">
            <v>104</v>
          </cell>
          <cell r="O695" t="str">
            <v>P/E</v>
          </cell>
          <cell r="P695" t="str"/>
          <cell r="Q695" t="str"/>
          <cell r="R695" t="str"/>
          <cell r="S695" t="str"/>
          <cell r="T695" t="str"/>
          <cell r="U695" t="str"/>
          <cell r="V695" t="str"/>
          <cell r="W695" t="str"/>
          <cell r="X695" t="str"/>
          <cell r="Y695" t="str"/>
          <cell r="Z695" t="str"/>
          <cell r="AA695" t="str"/>
          <cell r="AB695" t="str"/>
          <cell r="AC695" t="str"/>
          <cell r="AD695" t="str"/>
          <cell r="AE695" t="str"/>
          <cell r="AF695" t="str"/>
          <cell r="AG695" t="str"/>
          <cell r="AH695" t="str"/>
          <cell r="AI695" t="str"/>
          <cell r="AJ695" t="str"/>
          <cell r="AK695" t="str"/>
          <cell r="AL695" t="str"/>
          <cell r="AM695" t="str"/>
          <cell r="AN695" t="str"/>
          <cell r="AO695" t="str"/>
          <cell r="AP695" t="str"/>
          <cell r="AQ695" t="str"/>
          <cell r="AR695" t="str"/>
          <cell r="AS695" t="str"/>
          <cell r="AT695" t="str"/>
          <cell r="AU695" t="str"/>
          <cell r="AV695" t="str"/>
          <cell r="AW695" t="str"/>
          <cell r="AX695" t="str"/>
          <cell r="AY695" t="str"/>
          <cell r="AZ695" t="str"/>
          <cell r="BA695" t="str"/>
          <cell r="BB695" t="str"/>
          <cell r="BC695" t="str"/>
          <cell r="BD695" t="str"/>
          <cell r="BE695" t="str"/>
          <cell r="BF695" t="str"/>
          <cell r="BG695" t="str"/>
          <cell r="BH695" t="str"/>
          <cell r="BI695" t="str">
            <v> </v>
          </cell>
          <cell r="BJ695">
            <v>0</v>
          </cell>
          <cell r="BK695" t="str"/>
          <cell r="BL695" t="str"/>
        </row>
        <row r="696">
          <cell r="E696" t="str">
            <v>|0200220810|28.60|0.00|3.200|0.0005933IBC</v>
          </cell>
          <cell r="F696">
            <v>2.004</v>
          </cell>
          <cell r="H696" t="str">
            <v>-</v>
          </cell>
          <cell r="J696" t="b">
            <v>1</v>
          </cell>
          <cell r="K696" t="b">
            <v>1</v>
          </cell>
          <cell r="L696">
            <v>-2373</v>
          </cell>
          <cell r="M696">
            <v>-55</v>
          </cell>
          <cell r="O696" t="str">
            <v>C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60.279069767441861</v>
          </cell>
          <cell r="AY696">
            <v>37.209302325581397</v>
          </cell>
          <cell r="AZ696">
            <v>37.209302325581397</v>
          </cell>
          <cell r="BA696">
            <v>37.209302325581397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 t="str">
            <v> </v>
          </cell>
          <cell r="BJ696">
            <v>37.209302325581397</v>
          </cell>
          <cell r="BK696" t="str"/>
          <cell r="BL696" t="str"/>
        </row>
        <row r="697">
          <cell r="E697" t="str">
            <v>|0200221042|25.40|0.00|1.600|0.0005724NBC</v>
          </cell>
          <cell r="F697">
            <v>0.93899999999999995</v>
          </cell>
          <cell r="H697" t="str">
            <v>S</v>
          </cell>
          <cell r="J697" t="b">
            <v>1</v>
          </cell>
          <cell r="K697" t="b">
            <v>1</v>
          </cell>
          <cell r="L697">
            <v>117</v>
          </cell>
          <cell r="M697">
            <v>117</v>
          </cell>
          <cell r="O697" t="str">
            <v>P/E</v>
          </cell>
          <cell r="P697" t="str"/>
          <cell r="Q697" t="str"/>
          <cell r="R697" t="str"/>
          <cell r="S697" t="str"/>
          <cell r="T697" t="str"/>
          <cell r="U697" t="str"/>
          <cell r="V697" t="str"/>
          <cell r="W697" t="str"/>
          <cell r="X697" t="str"/>
          <cell r="Y697" t="str"/>
          <cell r="Z697" t="str"/>
          <cell r="AA697" t="str"/>
          <cell r="AB697" t="str"/>
          <cell r="AC697" t="str"/>
          <cell r="AD697" t="str"/>
          <cell r="AE697" t="str"/>
          <cell r="AF697" t="str"/>
          <cell r="AG697" t="str"/>
          <cell r="AH697" t="str"/>
          <cell r="AI697" t="str"/>
          <cell r="AJ697" t="str"/>
          <cell r="AK697" t="str"/>
          <cell r="AL697" t="str"/>
          <cell r="AM697" t="str"/>
          <cell r="AN697" t="str"/>
          <cell r="AO697" t="str"/>
          <cell r="AP697" t="str"/>
          <cell r="AQ697" t="str"/>
          <cell r="AR697" t="str"/>
          <cell r="AS697" t="str"/>
          <cell r="AT697" t="str"/>
          <cell r="AU697" t="str"/>
          <cell r="AV697" t="str"/>
          <cell r="AW697" t="str"/>
          <cell r="AX697" t="str"/>
          <cell r="AY697" t="str"/>
          <cell r="AZ697" t="str"/>
          <cell r="BA697" t="str"/>
          <cell r="BB697" t="str"/>
          <cell r="BC697" t="str"/>
          <cell r="BD697" t="str"/>
          <cell r="BE697" t="str"/>
          <cell r="BF697" t="str"/>
          <cell r="BG697" t="str"/>
          <cell r="BH697" t="str"/>
          <cell r="BI697" t="str">
            <v> </v>
          </cell>
          <cell r="BJ697">
            <v>0</v>
          </cell>
          <cell r="BK697" t="str"/>
          <cell r="BL697" t="str"/>
        </row>
        <row r="698">
          <cell r="E698" t="str">
            <v>|0200221042|25.40|0.00|1.600|0.0005756NBC</v>
          </cell>
          <cell r="F698">
            <v>0.93899999999999995</v>
          </cell>
          <cell r="H698" t="str">
            <v>S</v>
          </cell>
          <cell r="J698" t="b">
            <v>1</v>
          </cell>
          <cell r="K698" t="b">
            <v>1</v>
          </cell>
          <cell r="L698">
            <v>80</v>
          </cell>
          <cell r="M698">
            <v>80</v>
          </cell>
          <cell r="O698" t="str">
            <v>P/E</v>
          </cell>
          <cell r="P698" t="str"/>
          <cell r="Q698" t="str"/>
          <cell r="R698" t="str"/>
          <cell r="S698" t="str"/>
          <cell r="T698" t="str"/>
          <cell r="U698" t="str"/>
          <cell r="V698" t="str"/>
          <cell r="W698" t="str"/>
          <cell r="X698" t="str"/>
          <cell r="Y698" t="str"/>
          <cell r="Z698" t="str"/>
          <cell r="AA698" t="str"/>
          <cell r="AB698" t="str"/>
          <cell r="AC698" t="str"/>
          <cell r="AD698" t="str"/>
          <cell r="AE698" t="str"/>
          <cell r="AF698" t="str"/>
          <cell r="AG698" t="str"/>
          <cell r="AH698" t="str"/>
          <cell r="AI698" t="str"/>
          <cell r="AJ698" t="str"/>
          <cell r="AK698" t="str"/>
          <cell r="AL698" t="str"/>
          <cell r="AM698" t="str"/>
          <cell r="AN698" t="str"/>
          <cell r="AO698" t="str"/>
          <cell r="AP698" t="str"/>
          <cell r="AQ698" t="str"/>
          <cell r="AR698" t="str"/>
          <cell r="AS698" t="str"/>
          <cell r="AT698" t="str"/>
          <cell r="AU698" t="str"/>
          <cell r="AV698" t="str"/>
          <cell r="AW698" t="str"/>
          <cell r="AX698" t="str"/>
          <cell r="AY698" t="str"/>
          <cell r="AZ698" t="str"/>
          <cell r="BA698" t="str"/>
          <cell r="BB698" t="str"/>
          <cell r="BC698" t="str"/>
          <cell r="BD698" t="str"/>
          <cell r="BE698" t="str"/>
          <cell r="BF698" t="str"/>
          <cell r="BG698" t="str"/>
          <cell r="BH698" t="str"/>
          <cell r="BI698" t="str">
            <v> </v>
          </cell>
          <cell r="BJ698">
            <v>0</v>
          </cell>
          <cell r="BK698" t="str"/>
          <cell r="BL698" t="str"/>
        </row>
        <row r="699">
          <cell r="E699" t="str">
            <v>|0200225939|15.90|0.00|2.000|0.0006118NBC</v>
          </cell>
          <cell r="F699">
            <v>0.68600000000000005</v>
          </cell>
          <cell r="H699" t="str">
            <v>-</v>
          </cell>
          <cell r="J699" t="b">
            <v>1</v>
          </cell>
          <cell r="K699" t="b">
            <v>1</v>
          </cell>
          <cell r="L699" t="str"/>
          <cell r="M699" t="str"/>
          <cell r="O699" t="str">
            <v>P/E</v>
          </cell>
          <cell r="P699" t="str"/>
          <cell r="Q699" t="str"/>
          <cell r="R699" t="str"/>
          <cell r="S699" t="str"/>
          <cell r="T699" t="str"/>
          <cell r="U699" t="str"/>
          <cell r="V699" t="str"/>
          <cell r="W699" t="str"/>
          <cell r="X699" t="str"/>
          <cell r="Y699" t="str"/>
          <cell r="Z699" t="str"/>
          <cell r="AA699" t="str"/>
          <cell r="AB699" t="str"/>
          <cell r="AC699" t="str"/>
          <cell r="AD699" t="str"/>
          <cell r="AE699" t="str"/>
          <cell r="AF699" t="str"/>
          <cell r="AG699" t="str"/>
          <cell r="AH699" t="str"/>
          <cell r="AI699" t="str"/>
          <cell r="AJ699" t="str"/>
          <cell r="AK699" t="str"/>
          <cell r="AL699" t="str"/>
          <cell r="AM699" t="str"/>
          <cell r="AN699" t="str"/>
          <cell r="AO699" t="str"/>
          <cell r="AP699" t="str"/>
          <cell r="AQ699" t="str"/>
          <cell r="AR699" t="str"/>
          <cell r="AS699" t="str"/>
          <cell r="AT699" t="str"/>
          <cell r="AU699" t="str"/>
          <cell r="AV699" t="str"/>
          <cell r="AW699" t="str"/>
          <cell r="AX699" t="str"/>
          <cell r="AY699" t="str"/>
          <cell r="AZ699" t="str"/>
          <cell r="BA699" t="str"/>
          <cell r="BB699" t="str"/>
          <cell r="BC699" t="str"/>
          <cell r="BD699" t="str"/>
          <cell r="BE699" t="str"/>
          <cell r="BF699" t="str"/>
          <cell r="BG699" t="str"/>
          <cell r="BH699" t="str"/>
          <cell r="BI699" t="str">
            <v> </v>
          </cell>
          <cell r="BJ699">
            <v>0</v>
          </cell>
          <cell r="BK699" t="str"/>
          <cell r="BL699" t="str"/>
        </row>
        <row r="700">
          <cell r="E700" t="str">
            <v>|0200235920|38.10|0.00|1.200|0.0005450IBC</v>
          </cell>
          <cell r="F700">
            <v>1.0920000000000001</v>
          </cell>
          <cell r="H700" t="str">
            <v>-</v>
          </cell>
          <cell r="J700" t="b">
            <v>1</v>
          </cell>
          <cell r="K700" t="b">
            <v>1</v>
          </cell>
          <cell r="L700" t="str"/>
          <cell r="M700" t="str"/>
          <cell r="O700" t="str">
            <v>P/E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 t="str">
            <v> </v>
          </cell>
          <cell r="BJ700">
            <v>0</v>
          </cell>
          <cell r="BK700" t="str"/>
          <cell r="BL700" t="str"/>
        </row>
        <row r="701">
          <cell r="E701" t="str">
            <v>|0200236041|22.20|0.00|1.200|0.0005480NBC</v>
          </cell>
          <cell r="F701">
            <v>0.621</v>
          </cell>
          <cell r="H701" t="str">
            <v>-</v>
          </cell>
          <cell r="J701" t="b">
            <v>1</v>
          </cell>
          <cell r="K701" t="b">
            <v>1</v>
          </cell>
          <cell r="L701">
            <v>2542</v>
          </cell>
          <cell r="M701">
            <v>2542</v>
          </cell>
          <cell r="O701" t="str">
            <v>P/E</v>
          </cell>
          <cell r="P701">
            <v>0</v>
          </cell>
          <cell r="Q701">
            <v>0</v>
          </cell>
          <cell r="R701">
            <v>0</v>
          </cell>
          <cell r="S701">
            <v>169</v>
          </cell>
          <cell r="T701">
            <v>169</v>
          </cell>
          <cell r="U701">
            <v>0</v>
          </cell>
          <cell r="V701">
            <v>169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169</v>
          </cell>
          <cell r="AB701">
            <v>169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169</v>
          </cell>
          <cell r="AH701">
            <v>169</v>
          </cell>
          <cell r="AI701">
            <v>0</v>
          </cell>
          <cell r="AJ701">
            <v>169</v>
          </cell>
          <cell r="AK701">
            <v>0</v>
          </cell>
          <cell r="AL701">
            <v>0</v>
          </cell>
          <cell r="AM701">
            <v>0</v>
          </cell>
          <cell r="AN701">
            <v>169</v>
          </cell>
          <cell r="AO701">
            <v>169</v>
          </cell>
          <cell r="AP701">
            <v>0</v>
          </cell>
          <cell r="AQ701">
            <v>169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1859</v>
          </cell>
          <cell r="AW701">
            <v>0</v>
          </cell>
          <cell r="AX701">
            <v>1817</v>
          </cell>
          <cell r="AY701">
            <v>1870</v>
          </cell>
          <cell r="AZ701">
            <v>913</v>
          </cell>
          <cell r="BA701">
            <v>1288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 t="str">
            <v> </v>
          </cell>
          <cell r="BJ701">
            <v>3729</v>
          </cell>
          <cell r="BK701" t="str"/>
          <cell r="BL701" t="str"/>
        </row>
        <row r="702">
          <cell r="E702" t="str">
            <v>|0200236041|28.60|0.00|1.200|0.0005070NBC</v>
          </cell>
          <cell r="F702">
            <v>0.81100000000000005</v>
          </cell>
          <cell r="H702" t="str">
            <v>-</v>
          </cell>
          <cell r="J702" t="b">
            <v>1</v>
          </cell>
          <cell r="K702" t="b">
            <v>1</v>
          </cell>
          <cell r="L702">
            <v>6591</v>
          </cell>
          <cell r="M702">
            <v>6591</v>
          </cell>
          <cell r="O702" t="str">
            <v>P/E</v>
          </cell>
          <cell r="P702">
            <v>507</v>
          </cell>
          <cell r="Q702">
            <v>0</v>
          </cell>
          <cell r="R702">
            <v>0</v>
          </cell>
          <cell r="S702">
            <v>338</v>
          </cell>
          <cell r="T702">
            <v>169</v>
          </cell>
          <cell r="U702">
            <v>338</v>
          </cell>
          <cell r="V702">
            <v>169</v>
          </cell>
          <cell r="W702">
            <v>0</v>
          </cell>
          <cell r="X702">
            <v>0</v>
          </cell>
          <cell r="Y702">
            <v>0</v>
          </cell>
          <cell r="Z702">
            <v>338</v>
          </cell>
          <cell r="AA702">
            <v>169</v>
          </cell>
          <cell r="AB702">
            <v>338</v>
          </cell>
          <cell r="AC702">
            <v>507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338</v>
          </cell>
          <cell r="AI702">
            <v>338</v>
          </cell>
          <cell r="AJ702">
            <v>338</v>
          </cell>
          <cell r="AK702">
            <v>169</v>
          </cell>
          <cell r="AL702">
            <v>0</v>
          </cell>
          <cell r="AM702">
            <v>0</v>
          </cell>
          <cell r="AN702">
            <v>338</v>
          </cell>
          <cell r="AO702">
            <v>338</v>
          </cell>
          <cell r="AP702">
            <v>169</v>
          </cell>
          <cell r="AQ702">
            <v>338</v>
          </cell>
          <cell r="AR702">
            <v>169</v>
          </cell>
          <cell r="AS702">
            <v>0</v>
          </cell>
          <cell r="AT702">
            <v>0</v>
          </cell>
          <cell r="AU702">
            <v>0</v>
          </cell>
          <cell r="AV702">
            <v>5408</v>
          </cell>
          <cell r="AW702">
            <v>0</v>
          </cell>
          <cell r="AX702">
            <v>4355</v>
          </cell>
          <cell r="AY702">
            <v>4599</v>
          </cell>
          <cell r="AZ702">
            <v>2902</v>
          </cell>
          <cell r="BA702">
            <v>3650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 t="str">
            <v> </v>
          </cell>
          <cell r="BJ702">
            <v>10007</v>
          </cell>
          <cell r="BK702" t="str"/>
          <cell r="BL702" t="str"/>
        </row>
        <row r="703">
          <cell r="E703" t="str">
            <v>|0200226010|28.60|0.00|2.000|0.0006000IBC</v>
          </cell>
          <cell r="F703">
            <v>1.3120000000000001</v>
          </cell>
          <cell r="H703" t="str">
            <v>-</v>
          </cell>
          <cell r="J703" t="b">
            <v>1</v>
          </cell>
          <cell r="K703" t="b">
            <v>1</v>
          </cell>
          <cell r="L703" t="str"/>
          <cell r="M703" t="str"/>
          <cell r="O703" t="str">
            <v>P/E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 t="str">
            <v> </v>
          </cell>
          <cell r="BJ703">
            <v>0</v>
          </cell>
          <cell r="BK703" t="str"/>
          <cell r="BL703" t="str"/>
        </row>
        <row r="704">
          <cell r="E704" t="str">
            <v>|0200226010|31.80|0.00|2.600|0.0005350NBC</v>
          </cell>
          <cell r="F704">
            <v>1.8720000000000001</v>
          </cell>
          <cell r="H704" t="str">
            <v>-</v>
          </cell>
          <cell r="J704" t="b">
            <v>1</v>
          </cell>
          <cell r="K704" t="b">
            <v>1</v>
          </cell>
          <cell r="L704">
            <v>273</v>
          </cell>
          <cell r="M704">
            <v>273</v>
          </cell>
          <cell r="O704" t="str">
            <v>P/E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91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91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91</v>
          </cell>
          <cell r="AS704">
            <v>0</v>
          </cell>
          <cell r="AT704">
            <v>0</v>
          </cell>
          <cell r="AU704">
            <v>0</v>
          </cell>
          <cell r="AV704">
            <v>273</v>
          </cell>
          <cell r="AW704">
            <v>0</v>
          </cell>
          <cell r="AX704">
            <v>207</v>
          </cell>
          <cell r="AY704">
            <v>119</v>
          </cell>
          <cell r="AZ704">
            <v>150</v>
          </cell>
          <cell r="BA704">
            <v>119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 t="str">
            <v> </v>
          </cell>
          <cell r="BJ704">
            <v>392</v>
          </cell>
          <cell r="BK704" t="str"/>
          <cell r="BL704" t="str"/>
        </row>
        <row r="705">
          <cell r="E705" t="str">
            <v>|0200226010|25.40|0.00|2.000|0.0005200NBC</v>
          </cell>
          <cell r="F705">
            <v>1.1539999999999999</v>
          </cell>
          <cell r="H705" t="str">
            <v>-</v>
          </cell>
          <cell r="J705" t="b">
            <v>1</v>
          </cell>
          <cell r="K705" t="b">
            <v>1</v>
          </cell>
          <cell r="L705" t="str"/>
          <cell r="M705" t="str"/>
          <cell r="O705" t="str">
            <v>P/E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57</v>
          </cell>
          <cell r="BB705">
            <v>33</v>
          </cell>
          <cell r="BC705">
            <v>78</v>
          </cell>
          <cell r="BD705">
            <v>78</v>
          </cell>
          <cell r="BE705">
            <v>100</v>
          </cell>
          <cell r="BF705">
            <v>100</v>
          </cell>
          <cell r="BG705">
            <v>89</v>
          </cell>
          <cell r="BH705">
            <v>100</v>
          </cell>
          <cell r="BI705" t="str">
            <v> </v>
          </cell>
          <cell r="BJ705">
            <v>0</v>
          </cell>
          <cell r="BK705" t="str"/>
          <cell r="BL705" t="str"/>
        </row>
        <row r="706">
          <cell r="E706" t="str">
            <v>|0200225939|19.10|0.00|2.600|0.0005000NBC</v>
          </cell>
          <cell r="F706">
            <v>1.0580000000000001</v>
          </cell>
          <cell r="H706" t="str">
            <v>-</v>
          </cell>
          <cell r="J706" t="b">
            <v>1</v>
          </cell>
          <cell r="K706" t="b">
            <v>1</v>
          </cell>
          <cell r="L706" t="str"/>
          <cell r="M706" t="str"/>
          <cell r="O706" t="str">
            <v>P/E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 t="str">
            <v> </v>
          </cell>
          <cell r="BJ706">
            <v>0</v>
          </cell>
          <cell r="BK706" t="str"/>
          <cell r="BL706" t="str"/>
        </row>
        <row r="707">
          <cell r="E707" t="str">
            <v>|0200226010|19.10|0.00|1.600|0.0005000NBC</v>
          </cell>
          <cell r="F707">
            <v>0.69</v>
          </cell>
          <cell r="H707" t="str">
            <v>-</v>
          </cell>
          <cell r="J707" t="b">
            <v>1</v>
          </cell>
          <cell r="K707" t="b">
            <v>1</v>
          </cell>
          <cell r="L707" t="str"/>
          <cell r="M707" t="str"/>
          <cell r="O707" t="str">
            <v>P/E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 t="str">
            <v> </v>
          </cell>
          <cell r="BJ707">
            <v>0</v>
          </cell>
          <cell r="BK707" t="str"/>
          <cell r="BL707" t="str"/>
        </row>
        <row r="708">
          <cell r="E708" t="str">
            <v>|0200226010|25.40|0.00|1.600|0.0005100IBC</v>
          </cell>
          <cell r="F708">
            <v>0.93899999999999995</v>
          </cell>
          <cell r="H708" t="str">
            <v>-</v>
          </cell>
          <cell r="J708" t="b">
            <v>1</v>
          </cell>
          <cell r="K708" t="b">
            <v>1</v>
          </cell>
          <cell r="L708" t="str"/>
          <cell r="M708" t="str"/>
          <cell r="O708" t="str">
            <v>P/E</v>
          </cell>
          <cell r="P708">
            <v>169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169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 t="str">
            <v> </v>
          </cell>
          <cell r="BJ708">
            <v>169</v>
          </cell>
          <cell r="BK708" t="str"/>
          <cell r="BL708" t="str"/>
        </row>
        <row r="709">
          <cell r="E709" t="str">
            <v>|0200226010|17.30|0.00|2.000|0.0005500NBC</v>
          </cell>
          <cell r="F709">
            <v>0.755</v>
          </cell>
          <cell r="H709" t="str">
            <v>-</v>
          </cell>
          <cell r="J709" t="b">
            <v>1</v>
          </cell>
          <cell r="K709" t="b">
            <v>1</v>
          </cell>
          <cell r="L709" t="str"/>
          <cell r="M709" t="str"/>
          <cell r="O709" t="str">
            <v>P/E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 t="str">
            <v> </v>
          </cell>
          <cell r="BJ709">
            <v>0</v>
          </cell>
          <cell r="BK709" t="str"/>
          <cell r="BL709" t="str"/>
        </row>
        <row r="710">
          <cell r="E710" t="str">
            <v>|0200226010|19.10|0.00|1.400|0.0005500NBC</v>
          </cell>
          <cell r="F710">
            <v>0.61099999999999999</v>
          </cell>
          <cell r="H710" t="str">
            <v>-</v>
          </cell>
          <cell r="J710" t="b">
            <v>1</v>
          </cell>
          <cell r="K710" t="b">
            <v>1</v>
          </cell>
          <cell r="L710" t="str"/>
          <cell r="M710" t="str"/>
          <cell r="O710" t="str">
            <v>P/E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 t="str">
            <v> </v>
          </cell>
          <cell r="BJ710">
            <v>0</v>
          </cell>
          <cell r="BK710" t="str"/>
          <cell r="BL710" t="str"/>
        </row>
        <row r="711">
          <cell r="E711" t="str">
            <v>|0200226010|15.90|0.00|2.000|0.0005600NBC</v>
          </cell>
          <cell r="F711">
            <v>0.68600000000000005</v>
          </cell>
          <cell r="H711" t="str">
            <v>-</v>
          </cell>
          <cell r="J711" t="b">
            <v>1</v>
          </cell>
          <cell r="K711" t="b">
            <v>1</v>
          </cell>
          <cell r="L711" t="str"/>
          <cell r="M711" t="str"/>
          <cell r="O711" t="str">
            <v>P/E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 t="str">
            <v> </v>
          </cell>
          <cell r="BJ711">
            <v>0</v>
          </cell>
          <cell r="BK711" t="str"/>
          <cell r="BL711" t="str"/>
        </row>
        <row r="712">
          <cell r="E712" t="str">
            <v>|0200226010|19.10|0.00|1.400|0.0005600NBC</v>
          </cell>
          <cell r="F712">
            <v>0.61099999999999999</v>
          </cell>
          <cell r="H712" t="str">
            <v>-</v>
          </cell>
          <cell r="J712" t="b">
            <v>1</v>
          </cell>
          <cell r="K712" t="b">
            <v>1</v>
          </cell>
          <cell r="L712" t="str"/>
          <cell r="M712" t="str"/>
          <cell r="O712" t="str">
            <v>P/E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 t="str">
            <v> </v>
          </cell>
          <cell r="BJ712">
            <v>0</v>
          </cell>
          <cell r="BK712" t="str"/>
          <cell r="BL712" t="str"/>
        </row>
        <row r="713">
          <cell r="E713" t="str">
            <v>|0200220139|31.80|0.00|2.600|0.0005600IBC</v>
          </cell>
          <cell r="F713">
            <v>1.8720000000000001</v>
          </cell>
          <cell r="H713" t="str">
            <v>-</v>
          </cell>
          <cell r="J713" t="b">
            <v>1</v>
          </cell>
          <cell r="K713" t="b">
            <v>1</v>
          </cell>
          <cell r="L713" t="str"/>
          <cell r="M713" t="str"/>
          <cell r="O713" t="str">
            <v>P/E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 t="str">
            <v> </v>
          </cell>
          <cell r="BJ713">
            <v>0</v>
          </cell>
          <cell r="BK713" t="str"/>
          <cell r="BL713" t="str"/>
        </row>
        <row r="714">
          <cell r="E714" t="str">
            <v>|0200220810|60.50|0.00|2.600|0.0005000NBC</v>
          </cell>
          <cell r="F714">
            <v>3.7120000000000002</v>
          </cell>
          <cell r="H714" t="str">
            <v>-</v>
          </cell>
          <cell r="J714" t="b">
            <v>1</v>
          </cell>
          <cell r="K714" t="b">
            <v>1</v>
          </cell>
          <cell r="L714" t="str"/>
          <cell r="M714" t="str"/>
          <cell r="O714" t="str">
            <v>P/E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 t="str">
            <v> </v>
          </cell>
          <cell r="BJ714">
            <v>0</v>
          </cell>
          <cell r="BK714" t="str"/>
          <cell r="BL714" t="str"/>
        </row>
        <row r="715">
          <cell r="E715" t="str">
            <v>|0200226700|28.00|21.80|3.100|0.0006100IBC</v>
          </cell>
          <cell r="F715">
            <v>1.9039999999999999</v>
          </cell>
          <cell r="H715" t="str">
            <v>-</v>
          </cell>
          <cell r="J715" t="b">
            <v>1</v>
          </cell>
          <cell r="K715" t="b">
            <v>1</v>
          </cell>
          <cell r="L715">
            <v>3598</v>
          </cell>
          <cell r="M715">
            <v>33</v>
          </cell>
          <cell r="O715" t="str">
            <v>C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16</v>
          </cell>
          <cell r="AZ715">
            <v>9.454545454545455</v>
          </cell>
          <cell r="BA715">
            <v>20.363636363636363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 t="str">
            <v> </v>
          </cell>
          <cell r="BJ715">
            <v>16</v>
          </cell>
          <cell r="BK715" t="str"/>
          <cell r="BL715" t="str"/>
        </row>
        <row r="716">
          <cell r="E716" t="str">
            <v>|0200226700|28.00|21.80|3.100|0.0006100IBC</v>
          </cell>
          <cell r="F716">
            <v>1.9039999999999999</v>
          </cell>
          <cell r="H716" t="str">
            <v>-</v>
          </cell>
          <cell r="J716" t="b">
            <v>1</v>
          </cell>
          <cell r="K716" t="b">
            <v>1</v>
          </cell>
          <cell r="L716">
            <v>855</v>
          </cell>
          <cell r="M716">
            <v>32</v>
          </cell>
          <cell r="O716" t="str">
            <v>C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16.296296296296298</v>
          </cell>
          <cell r="AZ716">
            <v>11.851851851851851</v>
          </cell>
          <cell r="BA716">
            <v>22.222222222222221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 t="str">
            <v> </v>
          </cell>
          <cell r="BJ716">
            <v>16.296296296296298</v>
          </cell>
          <cell r="BK716" t="str"/>
          <cell r="BL716" t="str"/>
        </row>
        <row r="717">
          <cell r="E717" t="str">
            <v>|0200226117|25.40|0.00|1.600|0.0006110NBC</v>
          </cell>
          <cell r="F717">
            <v>0.93899999999999995</v>
          </cell>
          <cell r="H717" t="str">
            <v>S</v>
          </cell>
          <cell r="J717" t="b">
            <v>1</v>
          </cell>
          <cell r="K717" t="b">
            <v>1</v>
          </cell>
          <cell r="L717" t="str"/>
          <cell r="M717" t="str"/>
          <cell r="O717" t="str">
            <v>C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75.555555555555557</v>
          </cell>
          <cell r="AY717">
            <v>75.555555555555557</v>
          </cell>
          <cell r="AZ717">
            <v>75.555555555555557</v>
          </cell>
          <cell r="BA717">
            <v>75.555555555555557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 t="str">
            <v> </v>
          </cell>
          <cell r="BJ717">
            <v>151.11111111111111</v>
          </cell>
          <cell r="BK717" t="str"/>
          <cell r="BL717" t="str"/>
        </row>
        <row r="718">
          <cell r="E718" t="str">
            <v>|0200220139|60.50|0.00|2.000|0.0005160NBC</v>
          </cell>
          <cell r="F718">
            <v>2.8849999999999998</v>
          </cell>
          <cell r="H718" t="str">
            <v>-</v>
          </cell>
          <cell r="J718" t="b">
            <v>1</v>
          </cell>
          <cell r="K718" t="b">
            <v>1</v>
          </cell>
          <cell r="L718" t="str"/>
          <cell r="M718" t="str"/>
          <cell r="O718" t="str">
            <v>C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1.8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 t="str">
            <v> </v>
          </cell>
          <cell r="BJ718">
            <v>0</v>
          </cell>
          <cell r="BK718" t="str"/>
          <cell r="BL718" t="str"/>
        </row>
        <row r="719">
          <cell r="E719" t="str">
            <v>|0200220810|48.60|0.00|2.300|0.0005793NBC</v>
          </cell>
          <cell r="F719">
            <v>2.6259999999999999</v>
          </cell>
          <cell r="H719" t="str">
            <v>-</v>
          </cell>
          <cell r="J719" t="b">
            <v>1</v>
          </cell>
          <cell r="K719" t="b">
            <v>1</v>
          </cell>
          <cell r="L719">
            <v>0</v>
          </cell>
          <cell r="M719">
            <v>0</v>
          </cell>
          <cell r="O719" t="str">
            <v>C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 t="str">
            <v> </v>
          </cell>
          <cell r="BJ719">
            <v>0</v>
          </cell>
          <cell r="BK719" t="str"/>
          <cell r="BL719" t="str"/>
        </row>
        <row r="720">
          <cell r="E720" t="str">
            <v>|0200220810|38.10|0.00|2.300|0.0006486NBC</v>
          </cell>
          <cell r="F720">
            <v>2.0310000000000001</v>
          </cell>
          <cell r="H720" t="str">
            <v>-</v>
          </cell>
          <cell r="J720" t="b">
            <v>1</v>
          </cell>
          <cell r="K720" t="b">
            <v>1</v>
          </cell>
          <cell r="L720" t="str"/>
          <cell r="M720" t="str"/>
          <cell r="O720" t="str">
            <v>C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 t="str">
            <v> </v>
          </cell>
          <cell r="BJ720">
            <v>0</v>
          </cell>
          <cell r="BK720" t="str"/>
          <cell r="BL720" t="str"/>
        </row>
        <row r="721">
          <cell r="E721" t="str">
            <v>|0200226117|19.10|0.00|2.000|0.0005771NBC</v>
          </cell>
          <cell r="F721">
            <v>0.84299999999999997</v>
          </cell>
          <cell r="H721" t="str">
            <v>S</v>
          </cell>
          <cell r="J721" t="b">
            <v>1</v>
          </cell>
          <cell r="K721" t="b">
            <v>1</v>
          </cell>
          <cell r="L721" t="str"/>
          <cell r="M721" t="str"/>
          <cell r="O721" t="str">
            <v>C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 t="str">
            <v> </v>
          </cell>
          <cell r="BJ721">
            <v>0</v>
          </cell>
          <cell r="BK721" t="str"/>
          <cell r="BL721" t="str"/>
        </row>
        <row r="722">
          <cell r="E722" t="str">
            <v>|0200226117|19.10|0.00|2.000|0.0005771NBC</v>
          </cell>
          <cell r="F722">
            <v>0.84299999999999997</v>
          </cell>
          <cell r="H722" t="str">
            <v>S</v>
          </cell>
          <cell r="J722" t="b">
            <v>1</v>
          </cell>
          <cell r="K722" t="b">
            <v>1</v>
          </cell>
          <cell r="L722" t="str"/>
          <cell r="M722" t="str"/>
          <cell r="O722" t="str">
            <v>C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 t="str">
            <v> </v>
          </cell>
          <cell r="BJ722">
            <v>0</v>
          </cell>
          <cell r="BK722" t="str"/>
          <cell r="BL722" t="str"/>
        </row>
        <row r="723">
          <cell r="E723" t="str">
            <v>|0200226240|28.60|0.00|2.300|0.0006127NBC</v>
          </cell>
          <cell r="F723">
            <v>1.492</v>
          </cell>
          <cell r="H723" t="str">
            <v>S</v>
          </cell>
          <cell r="J723" t="b">
            <v>1</v>
          </cell>
          <cell r="K723" t="b">
            <v>1</v>
          </cell>
          <cell r="L723" t="str"/>
          <cell r="M723" t="str"/>
          <cell r="O723" t="str">
            <v>C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 t="str">
            <v> </v>
          </cell>
          <cell r="BJ723">
            <v>0</v>
          </cell>
          <cell r="BK723" t="str"/>
          <cell r="BL723" t="str"/>
        </row>
        <row r="724">
          <cell r="E724" t="str">
            <v>|0200220139|31.80|0.00|2.000|0.0006475NBC</v>
          </cell>
          <cell r="F724">
            <v>1.47</v>
          </cell>
          <cell r="H724" t="str">
            <v>-</v>
          </cell>
          <cell r="J724" t="b">
            <v>1</v>
          </cell>
          <cell r="K724" t="b">
            <v>1</v>
          </cell>
          <cell r="L724">
            <v>0</v>
          </cell>
          <cell r="M724">
            <v>0</v>
          </cell>
          <cell r="O724" t="str">
            <v>C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 t="str">
            <v> </v>
          </cell>
          <cell r="BJ724">
            <v>0</v>
          </cell>
          <cell r="BK724" t="str"/>
          <cell r="BL724" t="str"/>
        </row>
        <row r="725">
          <cell r="E725" t="str">
            <v>|0200226240|28.60|0.00|2.300|0.0006037IBC</v>
          </cell>
          <cell r="F725">
            <v>1.492</v>
          </cell>
          <cell r="H725" t="str">
            <v>S</v>
          </cell>
          <cell r="J725" t="b">
            <v>1</v>
          </cell>
          <cell r="K725" t="b">
            <v>1</v>
          </cell>
          <cell r="L725">
            <v>5</v>
          </cell>
          <cell r="M725">
            <v>1</v>
          </cell>
          <cell r="O725" t="str">
            <v>C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 t="str">
            <v> </v>
          </cell>
          <cell r="BJ725">
            <v>0</v>
          </cell>
          <cell r="BK725" t="str"/>
          <cell r="BL725" t="str"/>
        </row>
        <row r="726">
          <cell r="E726" t="str">
            <v>|0200226240|31.80|0.00|1.600|0.0006049NBC</v>
          </cell>
          <cell r="F726">
            <v>1.1919999999999999</v>
          </cell>
          <cell r="H726" t="str">
            <v>S</v>
          </cell>
          <cell r="J726" t="b">
            <v>1</v>
          </cell>
          <cell r="K726" t="b">
            <v>1</v>
          </cell>
          <cell r="L726" t="str"/>
          <cell r="M726" t="str"/>
          <cell r="O726" t="str">
            <v>C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 t="str">
            <v> </v>
          </cell>
          <cell r="BJ726">
            <v>0</v>
          </cell>
          <cell r="BK726" t="str"/>
          <cell r="BL726" t="str"/>
        </row>
        <row r="727">
          <cell r="E727" t="str">
            <v>|0200226240|35.00|0.00|2.600|0.0006135NBC</v>
          </cell>
          <cell r="F727">
            <v>2.077</v>
          </cell>
          <cell r="H727" t="str">
            <v>S</v>
          </cell>
          <cell r="J727" t="b">
            <v>1</v>
          </cell>
          <cell r="K727" t="b">
            <v>1</v>
          </cell>
          <cell r="L727" t="str"/>
          <cell r="M727" t="str"/>
          <cell r="O727" t="str">
            <v>C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 t="str">
            <v> </v>
          </cell>
          <cell r="BJ727">
            <v>0</v>
          </cell>
          <cell r="BK727" t="str"/>
          <cell r="BL727" t="str"/>
        </row>
        <row r="728">
          <cell r="E728" t="str">
            <v>|0200220139|60.50|0.00|2.000|0.0005160NBC</v>
          </cell>
          <cell r="F728">
            <v>2.8849999999999998</v>
          </cell>
          <cell r="H728" t="str">
            <v>-</v>
          </cell>
          <cell r="J728" t="b">
            <v>1</v>
          </cell>
          <cell r="K728" t="b">
            <v>1</v>
          </cell>
          <cell r="L728" t="str"/>
          <cell r="M728" t="str"/>
          <cell r="O728" t="str">
            <v>C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 t="str">
            <v> </v>
          </cell>
          <cell r="BJ728">
            <v>0</v>
          </cell>
          <cell r="BK728" t="str"/>
          <cell r="BL728" t="str"/>
        </row>
        <row r="729">
          <cell r="E729" t="str">
            <v>|0200226339|40.00|20.00|2.300|0.0006065NBC</v>
          </cell>
          <cell r="F729">
            <v>2.0310000000000001</v>
          </cell>
          <cell r="H729" t="str">
            <v>-</v>
          </cell>
          <cell r="J729" t="b">
            <v>1</v>
          </cell>
          <cell r="K729" t="b">
            <v>1</v>
          </cell>
          <cell r="L729" t="str"/>
          <cell r="M729" t="str"/>
          <cell r="O729" t="str">
            <v>C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 t="str">
            <v> </v>
          </cell>
          <cell r="BJ729">
            <v>0</v>
          </cell>
          <cell r="BK729" t="str"/>
          <cell r="BL729" t="str"/>
        </row>
        <row r="730">
          <cell r="E730" t="str">
            <v>|0200226339|40.00|20.00|2.300|0.0006065NBC</v>
          </cell>
          <cell r="F730">
            <v>2.0310000000000001</v>
          </cell>
          <cell r="H730" t="str">
            <v>-</v>
          </cell>
          <cell r="J730" t="b">
            <v>1</v>
          </cell>
          <cell r="K730" t="b">
            <v>1</v>
          </cell>
          <cell r="L730" t="str"/>
          <cell r="M730" t="str"/>
          <cell r="O730" t="str">
            <v>C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 t="str">
            <v> </v>
          </cell>
          <cell r="BJ730">
            <v>0</v>
          </cell>
          <cell r="BK730" t="str"/>
          <cell r="BL730" t="str"/>
        </row>
        <row r="731">
          <cell r="E731" t="str">
            <v>|0200226240|19.10|0.00|1.600|0.0005731NBC</v>
          </cell>
          <cell r="F731">
            <v>0.69</v>
          </cell>
          <cell r="H731" t="str">
            <v>S</v>
          </cell>
          <cell r="J731" t="b">
            <v>1</v>
          </cell>
          <cell r="K731" t="b">
            <v>1</v>
          </cell>
          <cell r="L731" t="str"/>
          <cell r="M731" t="str"/>
          <cell r="O731" t="str">
            <v>C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 t="str">
            <v> </v>
          </cell>
          <cell r="BJ731">
            <v>0</v>
          </cell>
          <cell r="BK731" t="str"/>
          <cell r="BL731" t="str"/>
        </row>
        <row r="732">
          <cell r="E732" t="str">
            <v>|0200226117|28.60|0.00|2.000|0.0006376NBC</v>
          </cell>
          <cell r="F732">
            <v>1.3120000000000001</v>
          </cell>
          <cell r="H732" t="str">
            <v>S</v>
          </cell>
          <cell r="J732" t="b">
            <v>1</v>
          </cell>
          <cell r="K732" t="b">
            <v>1</v>
          </cell>
          <cell r="L732" t="str"/>
          <cell r="M732" t="str"/>
          <cell r="O732" t="str">
            <v>C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 t="str">
            <v> </v>
          </cell>
          <cell r="BJ732">
            <v>0</v>
          </cell>
          <cell r="BK732" t="str"/>
          <cell r="BL732" t="str"/>
        </row>
        <row r="733">
          <cell r="E733" t="str">
            <v>|0200220810|22.20|0.00|1.400|0.0006150IBC</v>
          </cell>
          <cell r="F733">
            <v>0.71799999999999997</v>
          </cell>
          <cell r="H733" t="str">
            <v>-</v>
          </cell>
          <cell r="J733" t="b">
            <v>1</v>
          </cell>
          <cell r="K733" t="b">
            <v>1</v>
          </cell>
          <cell r="L733" t="str"/>
          <cell r="M733" t="str"/>
          <cell r="O733" t="str">
            <v>C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 t="str">
            <v> </v>
          </cell>
          <cell r="BJ733">
            <v>0</v>
          </cell>
          <cell r="BK733" t="str"/>
          <cell r="BL733" t="str"/>
        </row>
        <row r="734">
          <cell r="E734" t="str">
            <v>|0200220139|22.20|0.00|2.300|0.0005883NBC</v>
          </cell>
          <cell r="F734">
            <v>1.129</v>
          </cell>
          <cell r="H734" t="str">
            <v>-</v>
          </cell>
          <cell r="J734" t="b">
            <v>1</v>
          </cell>
          <cell r="K734" t="b">
            <v>1</v>
          </cell>
          <cell r="L734" t="str"/>
          <cell r="M734" t="str"/>
          <cell r="O734" t="str">
            <v>C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1.25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1.25</v>
          </cell>
          <cell r="AW734">
            <v>0</v>
          </cell>
          <cell r="AX734">
            <v>0.875</v>
          </cell>
          <cell r="AY734">
            <v>0.625</v>
          </cell>
          <cell r="AZ734">
            <v>0.625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 t="str">
            <v> </v>
          </cell>
          <cell r="BJ734">
            <v>1.875</v>
          </cell>
          <cell r="BK734" t="str"/>
          <cell r="BL734" t="str"/>
        </row>
        <row r="735">
          <cell r="E735" t="str">
            <v>|0200220139|22.20|0.00|1.600|0.0006000NBC</v>
          </cell>
          <cell r="F735">
            <v>0.81299999999999994</v>
          </cell>
          <cell r="H735" t="str">
            <v>-</v>
          </cell>
          <cell r="J735" t="b">
            <v>1</v>
          </cell>
          <cell r="K735" t="b">
            <v>1</v>
          </cell>
          <cell r="L735" t="str"/>
          <cell r="M735" t="str"/>
          <cell r="O735" t="str">
            <v>P/E</v>
          </cell>
          <cell r="P735" t="str"/>
          <cell r="Q735" t="str"/>
          <cell r="R735" t="str"/>
          <cell r="S735" t="str"/>
          <cell r="T735" t="str"/>
          <cell r="U735" t="str"/>
          <cell r="V735" t="str"/>
          <cell r="W735" t="str"/>
          <cell r="X735" t="str"/>
          <cell r="Y735" t="str"/>
          <cell r="Z735" t="str"/>
          <cell r="AA735" t="str"/>
          <cell r="AB735" t="str"/>
          <cell r="AC735" t="str"/>
          <cell r="AD735" t="str"/>
          <cell r="AE735" t="str"/>
          <cell r="AF735" t="str"/>
          <cell r="AG735" t="str"/>
          <cell r="AH735" t="str"/>
          <cell r="AI735" t="str"/>
          <cell r="AJ735" t="str"/>
          <cell r="AK735" t="str"/>
          <cell r="AL735" t="str"/>
          <cell r="AM735" t="str"/>
          <cell r="AN735" t="str"/>
          <cell r="AO735" t="str"/>
          <cell r="AP735" t="str"/>
          <cell r="AQ735" t="str"/>
          <cell r="AR735" t="str"/>
          <cell r="AS735" t="str"/>
          <cell r="AT735" t="str"/>
          <cell r="AU735" t="str"/>
          <cell r="AV735" t="str"/>
          <cell r="AW735" t="str"/>
          <cell r="AX735" t="str"/>
          <cell r="AY735" t="str"/>
          <cell r="AZ735" t="str"/>
          <cell r="BA735" t="str"/>
          <cell r="BB735" t="str"/>
          <cell r="BC735" t="str"/>
          <cell r="BD735" t="str"/>
          <cell r="BE735" t="str"/>
          <cell r="BF735" t="str"/>
          <cell r="BG735" t="str"/>
          <cell r="BH735" t="str"/>
          <cell r="BI735" t="str">
            <v> </v>
          </cell>
          <cell r="BJ735">
            <v>0</v>
          </cell>
          <cell r="BK735" t="str"/>
          <cell r="BL735" t="str"/>
        </row>
        <row r="736">
          <cell r="E736" t="str">
            <v>|0200220139|17.30|0.00|2.300|0.0005500NBC</v>
          </cell>
          <cell r="F736">
            <v>0.85099999999999998</v>
          </cell>
          <cell r="H736" t="str">
            <v>-</v>
          </cell>
          <cell r="J736" t="b">
            <v>1</v>
          </cell>
          <cell r="K736" t="b">
            <v>1</v>
          </cell>
          <cell r="L736" t="str"/>
          <cell r="M736" t="str"/>
          <cell r="O736" t="str">
            <v>P/E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 t="str">
            <v> </v>
          </cell>
          <cell r="BJ736">
            <v>0</v>
          </cell>
          <cell r="BK736" t="str"/>
          <cell r="BL736" t="str"/>
        </row>
        <row r="737">
          <cell r="E737" t="str">
            <v>|0200220810|21.70|0.00|2.000|0.0005500NBC</v>
          </cell>
          <cell r="F737">
            <v>0.97199999999999998</v>
          </cell>
          <cell r="H737" t="str">
            <v>-</v>
          </cell>
          <cell r="J737" t="b">
            <v>1</v>
          </cell>
          <cell r="K737" t="b">
            <v>1</v>
          </cell>
          <cell r="L737" t="str"/>
          <cell r="M737" t="str"/>
          <cell r="O737" t="str">
            <v>P/E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 t="str">
            <v> </v>
          </cell>
          <cell r="BJ737">
            <v>0</v>
          </cell>
          <cell r="BK737" t="str"/>
          <cell r="BL737" t="str"/>
        </row>
        <row r="738">
          <cell r="E738" t="str">
            <v>|0200220810|21.70|0.00|2.800|0.0005500NBC</v>
          </cell>
          <cell r="F738">
            <v>1.3049999999999999</v>
          </cell>
          <cell r="H738" t="str">
            <v>-</v>
          </cell>
          <cell r="J738" t="b">
            <v>1</v>
          </cell>
          <cell r="K738" t="b">
            <v>1</v>
          </cell>
          <cell r="L738" t="str"/>
          <cell r="M738" t="str"/>
          <cell r="O738" t="str">
            <v>P/E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 t="str">
            <v> </v>
          </cell>
          <cell r="BJ738">
            <v>0</v>
          </cell>
          <cell r="BK738" t="str"/>
          <cell r="BL738" t="str"/>
        </row>
        <row r="739">
          <cell r="E739" t="str">
            <v>|0200220139|25.40|0.00|2.000|0.0005500NBC</v>
          </cell>
          <cell r="F739">
            <v>1.1539999999999999</v>
          </cell>
          <cell r="H739" t="str">
            <v>-</v>
          </cell>
          <cell r="J739" t="b">
            <v>1</v>
          </cell>
          <cell r="K739" t="b">
            <v>1</v>
          </cell>
          <cell r="L739" t="str"/>
          <cell r="M739" t="str"/>
          <cell r="O739" t="str">
            <v>P/E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 t="str">
            <v> </v>
          </cell>
          <cell r="BJ739">
            <v>0</v>
          </cell>
          <cell r="BK739" t="str"/>
          <cell r="BL739" t="str"/>
        </row>
        <row r="740">
          <cell r="E740" t="str">
            <v>|0200226240|22.20|0.00|2.000|0.0005800NBC</v>
          </cell>
          <cell r="F740">
            <v>0.996</v>
          </cell>
          <cell r="H740" t="str">
            <v>S</v>
          </cell>
          <cell r="J740" t="b">
            <v>1</v>
          </cell>
          <cell r="K740" t="b">
            <v>1</v>
          </cell>
          <cell r="L740" t="str"/>
          <cell r="M740" t="str"/>
          <cell r="O740" t="str">
            <v>P/E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 t="str">
            <v> </v>
          </cell>
          <cell r="BJ740">
            <v>0</v>
          </cell>
          <cell r="BK740" t="str"/>
          <cell r="BL740" t="str"/>
        </row>
        <row r="741">
          <cell r="E741" t="str">
            <v>|0200230120|35.00|0.00|1.200|0.0005800NBC</v>
          </cell>
          <cell r="F741">
            <v>1</v>
          </cell>
          <cell r="H741" t="str">
            <v>-</v>
          </cell>
          <cell r="J741" t="b">
            <v>1</v>
          </cell>
          <cell r="K741" t="b">
            <v>1</v>
          </cell>
          <cell r="L741" t="str"/>
          <cell r="M741" t="str"/>
          <cell r="O741" t="str">
            <v>P/E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 t="str">
            <v> </v>
          </cell>
          <cell r="BJ741">
            <v>0</v>
          </cell>
          <cell r="BK741" t="str"/>
          <cell r="BL741" t="str"/>
        </row>
        <row r="742">
          <cell r="E742" t="str">
            <v>|0200230119|22.20|0.00|1.200|0.0006000NBC</v>
          </cell>
          <cell r="F742">
            <v>0.621</v>
          </cell>
          <cell r="H742" t="str">
            <v>-</v>
          </cell>
          <cell r="J742" t="b">
            <v>1</v>
          </cell>
          <cell r="K742" t="b">
            <v>1</v>
          </cell>
          <cell r="L742" t="str"/>
          <cell r="M742" t="str"/>
          <cell r="O742" t="str">
            <v>P/E</v>
          </cell>
          <cell r="P742" t="str"/>
          <cell r="Q742" t="str"/>
          <cell r="R742" t="str"/>
          <cell r="S742" t="str"/>
          <cell r="T742" t="str"/>
          <cell r="U742" t="str"/>
          <cell r="V742" t="str"/>
          <cell r="W742" t="str"/>
          <cell r="X742" t="str"/>
          <cell r="Y742" t="str"/>
          <cell r="Z742" t="str"/>
          <cell r="AA742" t="str"/>
          <cell r="AB742" t="str"/>
          <cell r="AC742" t="str"/>
          <cell r="AD742" t="str"/>
          <cell r="AE742" t="str"/>
          <cell r="AF742" t="str"/>
          <cell r="AG742" t="str"/>
          <cell r="AH742" t="str"/>
          <cell r="AI742" t="str"/>
          <cell r="AJ742" t="str"/>
          <cell r="AK742" t="str"/>
          <cell r="AL742" t="str"/>
          <cell r="AM742" t="str"/>
          <cell r="AN742" t="str"/>
          <cell r="AO742" t="str"/>
          <cell r="AP742" t="str"/>
          <cell r="AQ742" t="str"/>
          <cell r="AR742" t="str"/>
          <cell r="AS742" t="str"/>
          <cell r="AT742" t="str"/>
          <cell r="AU742" t="str"/>
          <cell r="AV742" t="str"/>
          <cell r="AW742" t="str"/>
          <cell r="AX742" t="str"/>
          <cell r="AY742" t="str"/>
          <cell r="AZ742" t="str"/>
          <cell r="BA742" t="str"/>
          <cell r="BB742" t="str"/>
          <cell r="BC742" t="str"/>
          <cell r="BD742" t="str"/>
          <cell r="BE742" t="str"/>
          <cell r="BF742" t="str"/>
          <cell r="BG742" t="str"/>
          <cell r="BH742" t="str"/>
          <cell r="BI742" t="str">
            <v> </v>
          </cell>
          <cell r="BJ742">
            <v>0</v>
          </cell>
          <cell r="BK742" t="str"/>
          <cell r="BL742" t="str"/>
        </row>
        <row r="743">
          <cell r="E743" t="str">
            <v>|0200226010|31.80|0.00|2.600|0.0005600NBC</v>
          </cell>
          <cell r="F743">
            <v>1.8720000000000001</v>
          </cell>
          <cell r="H743" t="str">
            <v>-</v>
          </cell>
          <cell r="J743" t="b">
            <v>1</v>
          </cell>
          <cell r="K743" t="b">
            <v>1</v>
          </cell>
          <cell r="L743" t="str"/>
          <cell r="M743" t="str"/>
          <cell r="O743" t="str">
            <v>C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7.407407407407407E-2</v>
          </cell>
          <cell r="AY743">
            <v>0</v>
          </cell>
          <cell r="AZ743">
            <v>0</v>
          </cell>
          <cell r="BA743">
            <v>0</v>
          </cell>
          <cell r="BB743">
            <v>1.8518518518518519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1.8518518518518519</v>
          </cell>
          <cell r="BI743" t="str">
            <v> </v>
          </cell>
          <cell r="BJ743">
            <v>0</v>
          </cell>
          <cell r="BK743" t="str"/>
          <cell r="BL743" t="str"/>
        </row>
        <row r="744">
          <cell r="E744" t="str">
            <v>|0200226010|54.00|20.00|2.000|0.0006285NBC</v>
          </cell>
          <cell r="F744">
            <v>2.0070000000000001</v>
          </cell>
          <cell r="H744" t="str">
            <v>-</v>
          </cell>
          <cell r="J744" t="b">
            <v>1</v>
          </cell>
          <cell r="K744" t="b">
            <v>1</v>
          </cell>
          <cell r="L744" t="str"/>
          <cell r="M744" t="str"/>
          <cell r="O744" t="str">
            <v>C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0.18181818181818182</v>
          </cell>
          <cell r="AY744">
            <v>0</v>
          </cell>
          <cell r="AZ744">
            <v>0</v>
          </cell>
          <cell r="BA744">
            <v>0</v>
          </cell>
          <cell r="BB744">
            <v>4.5454545454545459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4.5454545454545459</v>
          </cell>
          <cell r="BI744" t="str">
            <v> </v>
          </cell>
          <cell r="BJ744">
            <v>0</v>
          </cell>
          <cell r="BK744" t="str"/>
          <cell r="BL744" t="str"/>
        </row>
        <row r="745">
          <cell r="E745" t="str">
            <v>|0200220126|42.70|0.00|3.500|0.0005894IBC</v>
          </cell>
          <cell r="F745">
            <v>3.383</v>
          </cell>
          <cell r="H745" t="str">
            <v>-</v>
          </cell>
          <cell r="J745" t="b">
            <v>1</v>
          </cell>
          <cell r="K745" t="b">
            <v>1</v>
          </cell>
          <cell r="L745" t="str"/>
          <cell r="M745" t="str"/>
          <cell r="O745" t="str">
            <v>C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 t="str">
            <v> </v>
          </cell>
          <cell r="BJ745">
            <v>0</v>
          </cell>
          <cell r="BK745" t="str"/>
          <cell r="BL745" t="str"/>
        </row>
        <row r="746">
          <cell r="E746" t="str">
            <v>|0200220810|48.60|0.00|2.600|0.0005692IBC</v>
          </cell>
          <cell r="F746">
            <v>2.9489999999999998</v>
          </cell>
          <cell r="H746" t="str">
            <v>-</v>
          </cell>
          <cell r="J746" t="b">
            <v>1</v>
          </cell>
          <cell r="K746" t="b">
            <v>1</v>
          </cell>
          <cell r="L746" t="str"/>
          <cell r="M746" t="str"/>
          <cell r="O746" t="str">
            <v>C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 t="str">
            <v> </v>
          </cell>
          <cell r="BJ746">
            <v>0</v>
          </cell>
          <cell r="BK746" t="str"/>
          <cell r="BL746" t="str"/>
        </row>
        <row r="747">
          <cell r="E747" t="str">
            <v>|0200220810|34.00|0.00|2.600|0.0005711IBC</v>
          </cell>
          <cell r="F747">
            <v>2.0129999999999999</v>
          </cell>
          <cell r="H747" t="str">
            <v>-</v>
          </cell>
          <cell r="J747" t="b">
            <v>1</v>
          </cell>
          <cell r="K747" t="b">
            <v>1</v>
          </cell>
          <cell r="L747" t="str"/>
          <cell r="M747" t="str"/>
          <cell r="O747" t="str">
            <v>C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 t="str">
            <v> </v>
          </cell>
          <cell r="BJ747">
            <v>0</v>
          </cell>
          <cell r="BK747" t="str"/>
          <cell r="BL747" t="str"/>
        </row>
        <row r="748">
          <cell r="E748" t="str">
            <v>|0200226117|38.10|0.00|1.800|0.0005924NBC</v>
          </cell>
          <cell r="F748">
            <v>1.611</v>
          </cell>
          <cell r="H748" t="str">
            <v>S</v>
          </cell>
          <cell r="J748" t="b">
            <v>1</v>
          </cell>
          <cell r="K748" t="b">
            <v>1</v>
          </cell>
          <cell r="L748" t="str"/>
          <cell r="M748" t="str"/>
          <cell r="O748" t="str">
            <v>C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3.3333333333333335</v>
          </cell>
          <cell r="AY748">
            <v>0</v>
          </cell>
          <cell r="AZ748">
            <v>0</v>
          </cell>
          <cell r="BA748">
            <v>3.1333333333333333</v>
          </cell>
          <cell r="BB748">
            <v>16.666666666666668</v>
          </cell>
          <cell r="BC748">
            <v>3.3333333333333335</v>
          </cell>
          <cell r="BD748">
            <v>40</v>
          </cell>
          <cell r="BE748">
            <v>16.666666666666668</v>
          </cell>
          <cell r="BF748">
            <v>10</v>
          </cell>
          <cell r="BG748">
            <v>3.3333333333333335</v>
          </cell>
          <cell r="BH748">
            <v>13.333333333333334</v>
          </cell>
          <cell r="BI748" t="str">
            <v> </v>
          </cell>
          <cell r="BJ748">
            <v>0</v>
          </cell>
          <cell r="BK748" t="str"/>
          <cell r="BL748" t="str"/>
        </row>
        <row r="749">
          <cell r="E749" t="str">
            <v>|0200226117|38.10|0.00|1.800|0.0005924IBC</v>
          </cell>
          <cell r="F749">
            <v>1.611</v>
          </cell>
          <cell r="H749" t="str">
            <v>S</v>
          </cell>
          <cell r="J749" t="b">
            <v>1</v>
          </cell>
          <cell r="K749" t="b">
            <v>1</v>
          </cell>
          <cell r="L749" t="str"/>
          <cell r="M749" t="str"/>
          <cell r="O749" t="str">
            <v>C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 t="str">
            <v> </v>
          </cell>
          <cell r="BJ749">
            <v>0</v>
          </cell>
          <cell r="BK749" t="str"/>
          <cell r="BL749" t="str"/>
        </row>
        <row r="750">
          <cell r="E750" t="str">
            <v>|0200220139|28.60|0.00|2.000|0.0006475NBC</v>
          </cell>
          <cell r="F750">
            <v>1.3120000000000001</v>
          </cell>
          <cell r="H750" t="str">
            <v>-</v>
          </cell>
          <cell r="J750" t="b">
            <v>1</v>
          </cell>
          <cell r="K750" t="b">
            <v>1</v>
          </cell>
          <cell r="L750" t="str"/>
          <cell r="M750" t="str"/>
          <cell r="O750" t="str">
            <v>C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 t="str">
            <v> </v>
          </cell>
          <cell r="BJ750">
            <v>0</v>
          </cell>
          <cell r="BK750" t="str"/>
          <cell r="BL750" t="str"/>
        </row>
        <row r="751">
          <cell r="E751" t="str">
            <v>|0200230742|25.00|55.00|1.600|0.0006159IBC</v>
          </cell>
          <cell r="F751">
            <v>1.9410000000000001</v>
          </cell>
          <cell r="H751" t="str">
            <v>S</v>
          </cell>
          <cell r="J751" t="b">
            <v>1</v>
          </cell>
          <cell r="K751" t="b">
            <v>1</v>
          </cell>
          <cell r="L751" t="str"/>
          <cell r="M751" t="str"/>
          <cell r="O751" t="str">
            <v>C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 t="str">
            <v> </v>
          </cell>
          <cell r="BJ751">
            <v>0</v>
          </cell>
          <cell r="BK751" t="str"/>
          <cell r="BL751" t="str"/>
        </row>
        <row r="752">
          <cell r="E752" t="str">
            <v>|0200230742|25.00|55.00|1.600|0.0006159IBC</v>
          </cell>
          <cell r="F752">
            <v>1.9410000000000001</v>
          </cell>
          <cell r="H752" t="str">
            <v>S</v>
          </cell>
          <cell r="J752" t="b">
            <v>1</v>
          </cell>
          <cell r="K752" t="b">
            <v>1</v>
          </cell>
          <cell r="L752" t="str"/>
          <cell r="M752" t="str"/>
          <cell r="O752" t="str">
            <v>C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 t="str">
            <v> </v>
          </cell>
          <cell r="BJ752">
            <v>0</v>
          </cell>
          <cell r="BK752" t="str"/>
          <cell r="BL752" t="str"/>
        </row>
        <row r="753">
          <cell r="E753" t="str">
            <v>|0200226010|31.80|0.00|1.600|0.0005750IBC</v>
          </cell>
          <cell r="F753">
            <v>1.1919999999999999</v>
          </cell>
          <cell r="H753" t="str">
            <v>-</v>
          </cell>
          <cell r="J753" t="b">
            <v>1</v>
          </cell>
          <cell r="K753" t="b">
            <v>1</v>
          </cell>
          <cell r="L753" t="str"/>
          <cell r="M753" t="str"/>
          <cell r="O753" t="str">
            <v>P/E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 t="str">
            <v> </v>
          </cell>
          <cell r="BJ753">
            <v>0</v>
          </cell>
          <cell r="BK753" t="str"/>
          <cell r="BL753" t="str"/>
        </row>
        <row r="754">
          <cell r="E754" t="str">
            <v>|0200226010|31.80|0.00|1.600|0.0005900IBC</v>
          </cell>
          <cell r="F754">
            <v>1.1919999999999999</v>
          </cell>
          <cell r="H754" t="str">
            <v>-</v>
          </cell>
          <cell r="J754" t="b">
            <v>1</v>
          </cell>
          <cell r="K754" t="b">
            <v>1</v>
          </cell>
          <cell r="L754" t="str"/>
          <cell r="M754" t="str"/>
          <cell r="O754" t="str">
            <v>P/E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 t="str">
            <v> </v>
          </cell>
          <cell r="BJ754">
            <v>0</v>
          </cell>
          <cell r="BK754" t="str"/>
          <cell r="BL754" t="str"/>
        </row>
        <row r="755">
          <cell r="E755" t="str">
            <v>|0200220139|31.80|0.00|2.600|0.0005950IBC</v>
          </cell>
          <cell r="F755">
            <v>1.8720000000000001</v>
          </cell>
          <cell r="H755" t="str">
            <v>-</v>
          </cell>
          <cell r="J755" t="b">
            <v>1</v>
          </cell>
          <cell r="K755" t="b">
            <v>1</v>
          </cell>
          <cell r="L755" t="str"/>
          <cell r="M755" t="str"/>
          <cell r="O755" t="str">
            <v>P/E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 t="str">
            <v> </v>
          </cell>
          <cell r="BJ755">
            <v>0</v>
          </cell>
          <cell r="BK755" t="str"/>
          <cell r="BL755" t="str"/>
        </row>
        <row r="756">
          <cell r="E756" t="str">
            <v>|0200225939|19.10|0.00|2.600|0.0006000NBC</v>
          </cell>
          <cell r="F756">
            <v>1.0580000000000001</v>
          </cell>
          <cell r="H756" t="str">
            <v>-</v>
          </cell>
          <cell r="J756" t="b">
            <v>1</v>
          </cell>
          <cell r="K756" t="b">
            <v>1</v>
          </cell>
          <cell r="L756" t="str"/>
          <cell r="M756" t="str"/>
          <cell r="O756" t="str">
            <v>P/E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 t="str">
            <v> </v>
          </cell>
          <cell r="BJ756">
            <v>0</v>
          </cell>
          <cell r="BK756" t="str"/>
          <cell r="BL756" t="str"/>
        </row>
        <row r="757">
          <cell r="E757" t="str">
            <v>|0200226010|32.00|32.00|2.300|0.0006000NBC</v>
          </cell>
          <cell r="F757">
            <v>2.1949999999999998</v>
          </cell>
          <cell r="H757" t="str">
            <v>-</v>
          </cell>
          <cell r="J757" t="b">
            <v>1</v>
          </cell>
          <cell r="K757" t="b">
            <v>1</v>
          </cell>
          <cell r="L757" t="str"/>
          <cell r="M757" t="str"/>
          <cell r="O757" t="str">
            <v>P/E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 t="str">
            <v> </v>
          </cell>
          <cell r="BJ757">
            <v>0</v>
          </cell>
          <cell r="BK757" t="str"/>
          <cell r="BL757" t="str"/>
        </row>
        <row r="758">
          <cell r="E758" t="str">
            <v>|0200226010|32.00|32.00|2.300|0.0006050NBC</v>
          </cell>
          <cell r="F758">
            <v>2.1949999999999998</v>
          </cell>
          <cell r="H758" t="str">
            <v>-</v>
          </cell>
          <cell r="J758" t="b">
            <v>1</v>
          </cell>
          <cell r="K758" t="b">
            <v>1</v>
          </cell>
          <cell r="L758" t="str"/>
          <cell r="M758" t="str"/>
          <cell r="O758" t="str">
            <v>P/E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 t="str">
            <v> </v>
          </cell>
          <cell r="BJ758">
            <v>0</v>
          </cell>
          <cell r="BK758" t="str"/>
          <cell r="BL758" t="str"/>
        </row>
        <row r="759">
          <cell r="E759" t="str">
            <v>|0200226010|28.60|0.00|2.000|0.0005500IBC</v>
          </cell>
          <cell r="F759">
            <v>1.3120000000000001</v>
          </cell>
          <cell r="H759" t="str">
            <v>-</v>
          </cell>
          <cell r="J759" t="b">
            <v>1</v>
          </cell>
          <cell r="K759" t="b">
            <v>1</v>
          </cell>
          <cell r="L759" t="str"/>
          <cell r="M759" t="str"/>
          <cell r="O759" t="str">
            <v>P/E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 t="str">
            <v> </v>
          </cell>
          <cell r="BJ759">
            <v>0</v>
          </cell>
          <cell r="BK759" t="str"/>
          <cell r="BL759" t="str"/>
        </row>
        <row r="760">
          <cell r="E760" t="str">
            <v>|0200226010|15.90|0.00|1.600|0.0005670NBC</v>
          </cell>
          <cell r="F760">
            <v>0.56399999999999995</v>
          </cell>
          <cell r="H760" t="str">
            <v>-</v>
          </cell>
          <cell r="J760" t="b">
            <v>1</v>
          </cell>
          <cell r="K760" t="b">
            <v>1</v>
          </cell>
          <cell r="L760" t="str"/>
          <cell r="M760" t="str"/>
          <cell r="O760" t="str">
            <v>P/E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 t="str">
            <v> </v>
          </cell>
          <cell r="BJ760">
            <v>0</v>
          </cell>
          <cell r="BK760" t="str"/>
          <cell r="BL760" t="str"/>
        </row>
        <row r="761">
          <cell r="E761" t="str">
            <v>|0200225939|15.90|0.00|1.600|0.0005800NBC</v>
          </cell>
          <cell r="F761">
            <v>0.56399999999999995</v>
          </cell>
          <cell r="H761" t="str">
            <v>-</v>
          </cell>
          <cell r="J761" t="b">
            <v>1</v>
          </cell>
          <cell r="K761" t="b">
            <v>1</v>
          </cell>
          <cell r="L761" t="str"/>
          <cell r="M761" t="str"/>
          <cell r="O761" t="str">
            <v>P/E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 t="str">
            <v> </v>
          </cell>
          <cell r="BJ761">
            <v>0</v>
          </cell>
          <cell r="BK761" t="str"/>
          <cell r="BL761" t="str"/>
        </row>
        <row r="762">
          <cell r="E762" t="str">
            <v>|0200220139|25.40|0.00|2.000|0.0005870IBC</v>
          </cell>
          <cell r="F762">
            <v>1.1539999999999999</v>
          </cell>
          <cell r="H762" t="str">
            <v>-</v>
          </cell>
          <cell r="J762" t="b">
            <v>1</v>
          </cell>
          <cell r="K762" t="b">
            <v>1</v>
          </cell>
          <cell r="L762" t="str"/>
          <cell r="M762" t="str"/>
          <cell r="O762" t="str">
            <v>P/E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 t="str">
            <v> </v>
          </cell>
          <cell r="BJ762">
            <v>0</v>
          </cell>
          <cell r="BK762" t="str"/>
          <cell r="BL762" t="str"/>
        </row>
        <row r="763">
          <cell r="E763" t="str">
            <v>|0200226010|34.00|0.00|2.000|0.0006000IBC</v>
          </cell>
          <cell r="F763">
            <v>1.5780000000000001</v>
          </cell>
          <cell r="H763" t="str">
            <v>-</v>
          </cell>
          <cell r="J763" t="b">
            <v>1</v>
          </cell>
          <cell r="K763" t="b">
            <v>1</v>
          </cell>
          <cell r="L763" t="str"/>
          <cell r="M763" t="str"/>
          <cell r="O763" t="str">
            <v>P/E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 t="str">
            <v> </v>
          </cell>
          <cell r="BJ763">
            <v>0</v>
          </cell>
          <cell r="BK763" t="str"/>
          <cell r="BL763" t="str"/>
        </row>
        <row r="764">
          <cell r="E764" t="str">
            <v>|0200226010|19.10|0.00|2.000|0.0006300NBC</v>
          </cell>
          <cell r="F764">
            <v>0.84299999999999997</v>
          </cell>
          <cell r="H764" t="str">
            <v>-</v>
          </cell>
          <cell r="J764" t="b">
            <v>1</v>
          </cell>
          <cell r="K764" t="b">
            <v>1</v>
          </cell>
          <cell r="L764" t="str"/>
          <cell r="M764" t="str"/>
          <cell r="O764" t="str">
            <v>P/E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 t="str">
            <v> </v>
          </cell>
          <cell r="BJ764">
            <v>0</v>
          </cell>
          <cell r="BK764" t="str"/>
          <cell r="BL764" t="str"/>
        </row>
        <row r="765">
          <cell r="E765" t="str">
            <v>|0200230841|38.10|0.00|1.200|0.0005000NBC</v>
          </cell>
          <cell r="F765">
            <v>1.0920000000000001</v>
          </cell>
          <cell r="H765" t="str">
            <v>-</v>
          </cell>
          <cell r="J765" t="b">
            <v>1</v>
          </cell>
          <cell r="K765" t="b">
            <v>1</v>
          </cell>
          <cell r="L765" t="str"/>
          <cell r="M765" t="str"/>
          <cell r="O765" t="str">
            <v>P/E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 t="str">
            <v> </v>
          </cell>
          <cell r="BJ765">
            <v>0</v>
          </cell>
          <cell r="BK765" t="str"/>
          <cell r="BL765" t="str"/>
        </row>
        <row r="766">
          <cell r="E766" t="str">
            <v>|0200230841|38.10|0.00|1.200|0.0006000NBC</v>
          </cell>
          <cell r="F766">
            <v>1.0920000000000001</v>
          </cell>
          <cell r="H766" t="str">
            <v>-</v>
          </cell>
          <cell r="J766" t="b">
            <v>1</v>
          </cell>
          <cell r="K766" t="b">
            <v>1</v>
          </cell>
          <cell r="L766" t="str"/>
          <cell r="M766" t="str"/>
          <cell r="O766" t="str">
            <v>P/E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 t="str">
            <v> </v>
          </cell>
          <cell r="BJ766">
            <v>0</v>
          </cell>
          <cell r="BK766" t="str"/>
          <cell r="BL766" t="str"/>
        </row>
        <row r="767">
          <cell r="E767" t="str">
            <v>|0200230120|35.00|0.00|1.200|0.0005000NBC</v>
          </cell>
          <cell r="F767">
            <v>1</v>
          </cell>
          <cell r="H767" t="str">
            <v>-</v>
          </cell>
          <cell r="J767" t="b">
            <v>1</v>
          </cell>
          <cell r="K767" t="b">
            <v>1</v>
          </cell>
          <cell r="L767" t="str"/>
          <cell r="M767" t="str"/>
          <cell r="O767" t="str">
            <v>P/E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 t="str">
            <v> </v>
          </cell>
          <cell r="BJ767">
            <v>0</v>
          </cell>
          <cell r="BK767" t="str"/>
          <cell r="BL767" t="str"/>
        </row>
        <row r="768">
          <cell r="E768" t="str">
            <v>|0200220139|35.00|0.00|1.500|0.0005210IBC</v>
          </cell>
          <cell r="F768">
            <v>1.2390000000000001</v>
          </cell>
          <cell r="H768" t="str">
            <v>-</v>
          </cell>
          <cell r="J768" t="b">
            <v>1</v>
          </cell>
          <cell r="K768" t="b">
            <v>1</v>
          </cell>
          <cell r="L768" t="str"/>
          <cell r="M768" t="str"/>
          <cell r="O768" t="str">
            <v>P/E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 t="str">
            <v> </v>
          </cell>
          <cell r="BJ768">
            <v>0</v>
          </cell>
          <cell r="BK768" t="str"/>
          <cell r="BL768" t="str"/>
        </row>
        <row r="769">
          <cell r="E769" t="str">
            <v>|0200230120|28.60|0.00|1.200|0.0005510IBC</v>
          </cell>
          <cell r="F769">
            <v>0.81100000000000005</v>
          </cell>
          <cell r="H769" t="str">
            <v>-</v>
          </cell>
          <cell r="J769" t="b">
            <v>1</v>
          </cell>
          <cell r="K769" t="b">
            <v>1</v>
          </cell>
          <cell r="L769" t="str"/>
          <cell r="M769" t="str"/>
          <cell r="O769" t="str">
            <v>P/E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 t="str">
            <v> </v>
          </cell>
          <cell r="BJ769">
            <v>0</v>
          </cell>
          <cell r="BK769" t="str"/>
          <cell r="BL769" t="str"/>
        </row>
        <row r="770">
          <cell r="E770" t="str">
            <v>|0200226010|31.80|0.00|1.400|0.0005510IBC</v>
          </cell>
          <cell r="F770">
            <v>1.05</v>
          </cell>
          <cell r="H770" t="str">
            <v>-</v>
          </cell>
          <cell r="J770" t="b">
            <v>1</v>
          </cell>
          <cell r="K770" t="b">
            <v>1</v>
          </cell>
          <cell r="L770" t="str"/>
          <cell r="M770" t="str"/>
          <cell r="O770" t="str">
            <v>P/E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 t="str">
            <v> </v>
          </cell>
          <cell r="BJ770">
            <v>0</v>
          </cell>
          <cell r="BK770" t="str"/>
          <cell r="BL770" t="str"/>
        </row>
        <row r="771">
          <cell r="E771" t="str">
            <v>|0200230120|28.60|0.00|1.200|0.0005650IBC</v>
          </cell>
          <cell r="F771">
            <v>0.81100000000000005</v>
          </cell>
          <cell r="H771" t="str">
            <v>-</v>
          </cell>
          <cell r="J771" t="b">
            <v>1</v>
          </cell>
          <cell r="K771" t="b">
            <v>1</v>
          </cell>
          <cell r="L771" t="str"/>
          <cell r="M771" t="str"/>
          <cell r="O771" t="str">
            <v>P/E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 t="str">
            <v> </v>
          </cell>
          <cell r="BJ771">
            <v>0</v>
          </cell>
          <cell r="BK771" t="str"/>
          <cell r="BL771" t="str"/>
        </row>
        <row r="772">
          <cell r="E772" t="str">
            <v>|0200226010|31.80|0.00|1.400|0.0005650IBC</v>
          </cell>
          <cell r="F772">
            <v>1.05</v>
          </cell>
          <cell r="H772" t="str">
            <v>-</v>
          </cell>
          <cell r="J772" t="b">
            <v>1</v>
          </cell>
          <cell r="K772" t="b">
            <v>1</v>
          </cell>
          <cell r="L772" t="str"/>
          <cell r="M772" t="str"/>
          <cell r="O772" t="str">
            <v>P/E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 t="str">
            <v> </v>
          </cell>
          <cell r="BJ772">
            <v>0</v>
          </cell>
          <cell r="BK772" t="str"/>
          <cell r="BL772" t="str"/>
        </row>
        <row r="773">
          <cell r="E773" t="str">
            <v>|0200230120|28.60|0.00|1.200|0.0005750IBC</v>
          </cell>
          <cell r="F773">
            <v>0.81100000000000005</v>
          </cell>
          <cell r="H773" t="str">
            <v>-</v>
          </cell>
          <cell r="J773" t="b">
            <v>1</v>
          </cell>
          <cell r="K773" t="b">
            <v>1</v>
          </cell>
          <cell r="L773" t="str"/>
          <cell r="M773" t="str"/>
          <cell r="O773" t="str">
            <v>P/E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 t="str">
            <v> </v>
          </cell>
          <cell r="BJ773">
            <v>0</v>
          </cell>
          <cell r="BK773" t="str"/>
          <cell r="BL773" t="str"/>
        </row>
        <row r="774">
          <cell r="E774" t="str">
            <v>|0200226010|31.80|0.00|1.400|0.0005750IBC</v>
          </cell>
          <cell r="F774">
            <v>1.05</v>
          </cell>
          <cell r="H774" t="str">
            <v>-</v>
          </cell>
          <cell r="J774" t="b">
            <v>1</v>
          </cell>
          <cell r="K774" t="b">
            <v>1</v>
          </cell>
          <cell r="L774" t="str"/>
          <cell r="M774" t="str"/>
          <cell r="O774" t="str">
            <v>P/E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 t="str">
            <v> </v>
          </cell>
          <cell r="BJ774">
            <v>0</v>
          </cell>
          <cell r="BK774" t="str"/>
          <cell r="BL774" t="str"/>
        </row>
        <row r="775">
          <cell r="E775" t="str">
            <v>|0200230120|28.60|0.00|1.200|0.0005850IBC</v>
          </cell>
          <cell r="F775">
            <v>0.81100000000000005</v>
          </cell>
          <cell r="H775" t="str">
            <v>-</v>
          </cell>
          <cell r="J775" t="b">
            <v>1</v>
          </cell>
          <cell r="K775" t="b">
            <v>1</v>
          </cell>
          <cell r="L775" t="str"/>
          <cell r="M775" t="str"/>
          <cell r="O775" t="str">
            <v>P/E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 t="str">
            <v> </v>
          </cell>
          <cell r="BJ775">
            <v>0</v>
          </cell>
          <cell r="BK775" t="str"/>
          <cell r="BL775" t="str"/>
        </row>
        <row r="776">
          <cell r="E776" t="str">
            <v>|0200226010|31.80|0.00|1.400|0.0005850IBC</v>
          </cell>
          <cell r="F776">
            <v>1.05</v>
          </cell>
          <cell r="H776" t="str">
            <v>-</v>
          </cell>
          <cell r="J776" t="b">
            <v>1</v>
          </cell>
          <cell r="K776" t="b">
            <v>1</v>
          </cell>
          <cell r="L776" t="str"/>
          <cell r="M776" t="str"/>
          <cell r="O776" t="str">
            <v>P/E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 t="str">
            <v> </v>
          </cell>
          <cell r="BJ776">
            <v>0</v>
          </cell>
          <cell r="BK776" t="str"/>
          <cell r="BL776" t="str"/>
        </row>
        <row r="777">
          <cell r="E777" t="str">
            <v>|0200226010|28.60|0.00|1.600|0.0006300NBC</v>
          </cell>
          <cell r="F777">
            <v>1.0649999999999999</v>
          </cell>
          <cell r="H777" t="str">
            <v>-</v>
          </cell>
          <cell r="J777" t="b">
            <v>1</v>
          </cell>
          <cell r="K777" t="b">
            <v>1</v>
          </cell>
          <cell r="L777" t="str"/>
          <cell r="M777" t="str"/>
          <cell r="O777" t="str">
            <v>P/E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42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 t="str">
            <v> </v>
          </cell>
          <cell r="BJ777">
            <v>0</v>
          </cell>
          <cell r="BK777" t="str"/>
          <cell r="BL777" t="str"/>
        </row>
        <row r="778">
          <cell r="E778" t="str">
            <v>|0200226010|28.60|0.00|1.600|0.0005220IBC</v>
          </cell>
          <cell r="F778">
            <v>1.0649999999999999</v>
          </cell>
          <cell r="H778" t="str">
            <v>-</v>
          </cell>
          <cell r="J778" t="b">
            <v>1</v>
          </cell>
          <cell r="K778" t="b">
            <v>1</v>
          </cell>
          <cell r="L778" t="str"/>
          <cell r="M778" t="str"/>
          <cell r="O778" t="str">
            <v>P/E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 t="str">
            <v> </v>
          </cell>
          <cell r="BJ778">
            <v>0</v>
          </cell>
          <cell r="BK778" t="str"/>
          <cell r="BL778" t="str"/>
        </row>
        <row r="779">
          <cell r="E779" t="str">
            <v>|0200226010|22.20|0.00|2.000|0.0005330NBC</v>
          </cell>
          <cell r="F779">
            <v>0.996</v>
          </cell>
          <cell r="H779" t="str">
            <v>-</v>
          </cell>
          <cell r="J779" t="b">
            <v>1</v>
          </cell>
          <cell r="K779" t="b">
            <v>1</v>
          </cell>
          <cell r="L779" t="str"/>
          <cell r="M779" t="str"/>
          <cell r="O779" t="str">
            <v>P/E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980</v>
          </cell>
          <cell r="AY779">
            <v>880</v>
          </cell>
          <cell r="AZ779">
            <v>450</v>
          </cell>
          <cell r="BA779">
            <v>960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 t="str">
            <v> </v>
          </cell>
          <cell r="BJ779">
            <v>880</v>
          </cell>
          <cell r="BK779" t="str">
            <v>Fixed&gt;500pcs</v>
          </cell>
          <cell r="BL779" t="str"/>
        </row>
        <row r="780">
          <cell r="E780" t="str">
            <v>|0200226010|22.20|0.00|2.000|0.0005680NBC</v>
          </cell>
          <cell r="F780">
            <v>0.996</v>
          </cell>
          <cell r="H780" t="str">
            <v>-</v>
          </cell>
          <cell r="J780" t="b">
            <v>1</v>
          </cell>
          <cell r="K780" t="b">
            <v>1</v>
          </cell>
          <cell r="L780">
            <v>1014</v>
          </cell>
          <cell r="M780">
            <v>1014</v>
          </cell>
          <cell r="O780" t="str">
            <v>P/E</v>
          </cell>
          <cell r="P780">
            <v>169</v>
          </cell>
          <cell r="Q780">
            <v>0</v>
          </cell>
          <cell r="R780">
            <v>0</v>
          </cell>
          <cell r="S780">
            <v>0</v>
          </cell>
          <cell r="T780">
            <v>169</v>
          </cell>
          <cell r="U780">
            <v>169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169</v>
          </cell>
          <cell r="AA780">
            <v>0</v>
          </cell>
          <cell r="AB780">
            <v>169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169</v>
          </cell>
          <cell r="AH780">
            <v>0</v>
          </cell>
          <cell r="AI780">
            <v>169</v>
          </cell>
          <cell r="AJ780">
            <v>0</v>
          </cell>
          <cell r="AK780">
            <v>169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169</v>
          </cell>
          <cell r="AQ780">
            <v>169</v>
          </cell>
          <cell r="AR780">
            <v>169</v>
          </cell>
          <cell r="AS780">
            <v>0</v>
          </cell>
          <cell r="AT780">
            <v>0</v>
          </cell>
          <cell r="AU780">
            <v>0</v>
          </cell>
          <cell r="AV780">
            <v>1859</v>
          </cell>
          <cell r="AW780">
            <v>0</v>
          </cell>
          <cell r="AX780">
            <v>1794</v>
          </cell>
          <cell r="AY780">
            <v>2621</v>
          </cell>
          <cell r="AZ780">
            <v>1499</v>
          </cell>
          <cell r="BA780">
            <v>2936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 t="str">
            <v> </v>
          </cell>
          <cell r="BJ780">
            <v>4480</v>
          </cell>
          <cell r="BK780" t="str"/>
          <cell r="BL780" t="str"/>
        </row>
        <row r="781">
          <cell r="E781" t="str">
            <v>|0200226010|19.10|0.00|2.000|0.0006050NBC</v>
          </cell>
          <cell r="F781">
            <v>0.84299999999999997</v>
          </cell>
          <cell r="H781" t="str">
            <v>-</v>
          </cell>
          <cell r="J781" t="b">
            <v>1</v>
          </cell>
          <cell r="K781" t="b">
            <v>1</v>
          </cell>
          <cell r="L781" t="str"/>
          <cell r="M781" t="str"/>
          <cell r="O781" t="str">
            <v>P/E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 t="str">
            <v> </v>
          </cell>
          <cell r="BJ781">
            <v>0</v>
          </cell>
          <cell r="BK781" t="str"/>
          <cell r="BL781" t="str"/>
        </row>
        <row r="782">
          <cell r="E782" t="str">
            <v>|0200226010|22.20|0.00|2.000|0.0006250NBC</v>
          </cell>
          <cell r="F782">
            <v>0.996</v>
          </cell>
          <cell r="H782" t="str">
            <v>-</v>
          </cell>
          <cell r="J782" t="b">
            <v>1</v>
          </cell>
          <cell r="K782" t="b">
            <v>1</v>
          </cell>
          <cell r="L782" t="str"/>
          <cell r="M782" t="str"/>
          <cell r="O782" t="str">
            <v>P/E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 t="str">
            <v> </v>
          </cell>
          <cell r="BJ782">
            <v>0</v>
          </cell>
          <cell r="BK782" t="str"/>
          <cell r="BL782" t="str"/>
        </row>
        <row r="783">
          <cell r="E783" t="str">
            <v>|0200226010|17.30|0.00|1.400|0.0005550NBC</v>
          </cell>
          <cell r="F783">
            <v>0.54900000000000004</v>
          </cell>
          <cell r="H783" t="str">
            <v>-</v>
          </cell>
          <cell r="J783" t="b">
            <v>1</v>
          </cell>
          <cell r="K783" t="b">
            <v>1</v>
          </cell>
          <cell r="L783" t="str"/>
          <cell r="M783" t="str"/>
          <cell r="O783" t="str">
            <v>P/E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 t="str">
            <v> </v>
          </cell>
          <cell r="BJ783">
            <v>0</v>
          </cell>
          <cell r="BK783" t="str"/>
          <cell r="BL783" t="str"/>
        </row>
        <row r="784">
          <cell r="E784" t="str">
            <v>|0200226010|19.10|0.00|1.600|0.0005800NBC</v>
          </cell>
          <cell r="F784">
            <v>0.69</v>
          </cell>
          <cell r="H784" t="str">
            <v>-</v>
          </cell>
          <cell r="J784" t="b">
            <v>1</v>
          </cell>
          <cell r="K784" t="b">
            <v>1</v>
          </cell>
          <cell r="L784" t="str"/>
          <cell r="M784" t="str"/>
          <cell r="O784" t="str">
            <v>P/E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 t="str">
            <v> </v>
          </cell>
          <cell r="BJ784">
            <v>0</v>
          </cell>
          <cell r="BK784" t="str"/>
          <cell r="BL784" t="str"/>
        </row>
        <row r="785">
          <cell r="E785" t="str">
            <v>|0200226010|25.40|0.00|2.000|0.0005000IBC</v>
          </cell>
          <cell r="F785">
            <v>1.1539999999999999</v>
          </cell>
          <cell r="H785" t="str">
            <v>-</v>
          </cell>
          <cell r="J785" t="b">
            <v>1</v>
          </cell>
          <cell r="K785" t="b">
            <v>1</v>
          </cell>
          <cell r="L785" t="str"/>
          <cell r="M785" t="str"/>
          <cell r="O785" t="str">
            <v>P/E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4</v>
          </cell>
          <cell r="AY785">
            <v>16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 t="str">
            <v> </v>
          </cell>
          <cell r="BJ785">
            <v>16</v>
          </cell>
          <cell r="BK785" t="str"/>
          <cell r="BL785" t="str"/>
        </row>
        <row r="786">
          <cell r="E786" t="str">
            <v>|0200226010|42.70|0.00|1.400|0.0005420NBC</v>
          </cell>
          <cell r="F786">
            <v>1.4259999999999999</v>
          </cell>
          <cell r="H786" t="str">
            <v>-</v>
          </cell>
          <cell r="J786" t="b">
            <v>1</v>
          </cell>
          <cell r="K786" t="b">
            <v>1</v>
          </cell>
          <cell r="L786" t="str"/>
          <cell r="M786" t="str"/>
          <cell r="O786" t="str">
            <v>P/E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 t="str">
            <v> </v>
          </cell>
          <cell r="BJ786">
            <v>0</v>
          </cell>
          <cell r="BK786" t="str"/>
          <cell r="BL786" t="str"/>
        </row>
        <row r="787">
          <cell r="E787" t="str">
            <v>|0200226010|19.10|0.00|2.000|0.0005824NBC</v>
          </cell>
          <cell r="F787">
            <v>0.84299999999999997</v>
          </cell>
          <cell r="H787" t="str">
            <v>-</v>
          </cell>
          <cell r="J787" t="b">
            <v>1</v>
          </cell>
          <cell r="K787" t="b">
            <v>1</v>
          </cell>
          <cell r="L787" t="str"/>
          <cell r="M787" t="str"/>
          <cell r="O787" t="str">
            <v>P/E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16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 t="str">
            <v> </v>
          </cell>
          <cell r="BJ787">
            <v>0</v>
          </cell>
          <cell r="BK787" t="str"/>
          <cell r="BL787" t="str"/>
        </row>
        <row r="788">
          <cell r="E788" t="str">
            <v>|0200226010|22.20|0.00|1.600|0.0005900NBC</v>
          </cell>
          <cell r="F788">
            <v>0.81299999999999994</v>
          </cell>
          <cell r="H788" t="str">
            <v>-</v>
          </cell>
          <cell r="J788" t="b">
            <v>1</v>
          </cell>
          <cell r="K788" t="b">
            <v>1</v>
          </cell>
          <cell r="L788" t="str"/>
          <cell r="M788" t="str"/>
          <cell r="O788" t="str">
            <v>P/E</v>
          </cell>
          <cell r="P788" t="str"/>
          <cell r="Q788" t="str"/>
          <cell r="R788" t="str"/>
          <cell r="S788" t="str"/>
          <cell r="T788" t="str"/>
          <cell r="U788" t="str"/>
          <cell r="V788" t="str"/>
          <cell r="W788" t="str"/>
          <cell r="X788" t="str"/>
          <cell r="Y788" t="str"/>
          <cell r="Z788" t="str"/>
          <cell r="AA788" t="str"/>
          <cell r="AB788" t="str"/>
          <cell r="AC788" t="str"/>
          <cell r="AD788" t="str"/>
          <cell r="AE788" t="str"/>
          <cell r="AF788" t="str"/>
          <cell r="AG788" t="str"/>
          <cell r="AH788" t="str"/>
          <cell r="AI788" t="str"/>
          <cell r="AJ788" t="str"/>
          <cell r="AK788" t="str"/>
          <cell r="AL788" t="str"/>
          <cell r="AM788" t="str"/>
          <cell r="AN788" t="str"/>
          <cell r="AO788" t="str"/>
          <cell r="AP788" t="str"/>
          <cell r="AQ788" t="str"/>
          <cell r="AR788" t="str"/>
          <cell r="AS788" t="str"/>
          <cell r="AT788" t="str"/>
          <cell r="AU788" t="str"/>
          <cell r="AV788" t="str"/>
          <cell r="AW788" t="str"/>
          <cell r="AX788" t="str"/>
          <cell r="AY788" t="str"/>
          <cell r="AZ788" t="str"/>
          <cell r="BA788" t="str"/>
          <cell r="BB788" t="str"/>
          <cell r="BC788" t="str"/>
          <cell r="BD788" t="str"/>
          <cell r="BE788" t="str"/>
          <cell r="BF788" t="str"/>
          <cell r="BG788" t="str"/>
          <cell r="BH788" t="str"/>
          <cell r="BI788" t="str">
            <v> </v>
          </cell>
          <cell r="BJ788">
            <v>0</v>
          </cell>
          <cell r="BK788" t="str"/>
          <cell r="BL788" t="str"/>
        </row>
        <row r="789">
          <cell r="E789" t="str">
            <v>|0200226010|42.70|0.00|2.000|0.0006078NBC</v>
          </cell>
          <cell r="F789">
            <v>2.0070000000000001</v>
          </cell>
          <cell r="H789" t="str">
            <v>-</v>
          </cell>
          <cell r="J789" t="b">
            <v>1</v>
          </cell>
          <cell r="K789" t="b">
            <v>1</v>
          </cell>
          <cell r="L789" t="str"/>
          <cell r="M789" t="str"/>
          <cell r="O789" t="str">
            <v>P/E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4</v>
          </cell>
          <cell r="AY789">
            <v>0</v>
          </cell>
          <cell r="AZ789">
            <v>0</v>
          </cell>
          <cell r="BA789">
            <v>8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 t="str">
            <v> </v>
          </cell>
          <cell r="BJ789">
            <v>0</v>
          </cell>
          <cell r="BK789" t="str"/>
          <cell r="BL789" t="str"/>
        </row>
        <row r="790">
          <cell r="E790" t="str">
            <v>|0200226010|42.70|0.00|1.400|0.0005757IBC</v>
          </cell>
          <cell r="F790">
            <v>1.4259999999999999</v>
          </cell>
          <cell r="H790" t="str">
            <v>-</v>
          </cell>
          <cell r="J790" t="b">
            <v>1</v>
          </cell>
          <cell r="K790" t="b">
            <v>1</v>
          </cell>
          <cell r="L790" t="str"/>
          <cell r="M790" t="str"/>
          <cell r="O790" t="str">
            <v>C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 t="str">
            <v> </v>
          </cell>
          <cell r="BJ790">
            <v>0</v>
          </cell>
          <cell r="BK790" t="str"/>
          <cell r="BL790" t="str"/>
        </row>
        <row r="791">
          <cell r="E791" t="str">
            <v>|0200226010|42.70|0.00|1.600|0.0005727IBC</v>
          </cell>
          <cell r="F791">
            <v>1.6220000000000001</v>
          </cell>
          <cell r="H791" t="str">
            <v>-</v>
          </cell>
          <cell r="J791" t="b">
            <v>1</v>
          </cell>
          <cell r="K791" t="b">
            <v>1</v>
          </cell>
          <cell r="L791" t="str"/>
          <cell r="M791" t="str"/>
          <cell r="O791" t="str">
            <v>C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 t="str">
            <v> </v>
          </cell>
          <cell r="BJ791">
            <v>0</v>
          </cell>
          <cell r="BK791" t="str"/>
          <cell r="BL791" t="str"/>
        </row>
        <row r="792">
          <cell r="E792" t="str">
            <v>|0200226010|31.80|0.00|2.600|0.0005405IBC</v>
          </cell>
          <cell r="F792">
            <v>1.8720000000000001</v>
          </cell>
          <cell r="H792" t="str">
            <v>-</v>
          </cell>
          <cell r="J792" t="b">
            <v>1</v>
          </cell>
          <cell r="K792" t="b">
            <v>1</v>
          </cell>
          <cell r="L792" t="str"/>
          <cell r="M792" t="str"/>
          <cell r="O792" t="str">
            <v>P/E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 t="str">
            <v> </v>
          </cell>
          <cell r="BJ792">
            <v>0</v>
          </cell>
          <cell r="BK792" t="str"/>
          <cell r="BL792" t="str"/>
        </row>
        <row r="793">
          <cell r="E793" t="str">
            <v>|0200226010|28.60|0.00|1.600|0.0005520IBC</v>
          </cell>
          <cell r="F793">
            <v>1.0649999999999999</v>
          </cell>
          <cell r="H793" t="str">
            <v>-</v>
          </cell>
          <cell r="J793" t="b">
            <v>1</v>
          </cell>
          <cell r="K793" t="b">
            <v>1</v>
          </cell>
          <cell r="L793" t="str"/>
          <cell r="M793" t="str"/>
          <cell r="O793" t="str">
            <v>P/E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 t="str">
            <v> </v>
          </cell>
          <cell r="BJ793">
            <v>0</v>
          </cell>
          <cell r="BK793" t="str"/>
          <cell r="BL793" t="str"/>
        </row>
        <row r="794">
          <cell r="E794" t="str">
            <v>|0200226010|19.10|0.00|1.600|0.0005580NBC</v>
          </cell>
          <cell r="F794">
            <v>0.69</v>
          </cell>
          <cell r="H794" t="str">
            <v>-</v>
          </cell>
          <cell r="J794" t="b">
            <v>1</v>
          </cell>
          <cell r="K794" t="b">
            <v>1</v>
          </cell>
          <cell r="L794" t="str"/>
          <cell r="M794" t="str"/>
          <cell r="O794" t="str">
            <v>P/E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 t="str">
            <v> </v>
          </cell>
          <cell r="BJ794">
            <v>0</v>
          </cell>
          <cell r="BK794" t="str"/>
          <cell r="BL794" t="str"/>
        </row>
        <row r="795">
          <cell r="E795" t="str">
            <v>|0200226840|25.40|0.00|3.200|0.0005800NBC</v>
          </cell>
          <cell r="F795">
            <v>1.752</v>
          </cell>
          <cell r="H795" t="str">
            <v>S</v>
          </cell>
          <cell r="J795" t="b">
            <v>1</v>
          </cell>
          <cell r="K795" t="b">
            <v>1</v>
          </cell>
          <cell r="L795" t="str"/>
          <cell r="M795" t="str"/>
          <cell r="O795" t="str">
            <v>P/E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 t="str">
            <v> </v>
          </cell>
          <cell r="BJ795">
            <v>0</v>
          </cell>
          <cell r="BK795" t="str"/>
          <cell r="BL795" t="str"/>
        </row>
        <row r="796">
          <cell r="E796" t="str">
            <v>|0200225939|22.20|0.00|2.000|0.0005931NBC</v>
          </cell>
          <cell r="F796">
            <v>0.996</v>
          </cell>
          <cell r="H796" t="str">
            <v>-</v>
          </cell>
          <cell r="J796" t="b">
            <v>1</v>
          </cell>
          <cell r="K796" t="b">
            <v>1</v>
          </cell>
          <cell r="L796" t="str"/>
          <cell r="M796" t="str"/>
          <cell r="O796" t="str">
            <v>P/E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 t="str">
            <v> </v>
          </cell>
          <cell r="BJ796">
            <v>0</v>
          </cell>
          <cell r="BK796" t="str"/>
          <cell r="BL796" t="str"/>
        </row>
        <row r="797">
          <cell r="E797" t="str">
            <v>|0200226010|28.60|0.00|3.200|0.0006000IBC</v>
          </cell>
          <cell r="F797">
            <v>2.004</v>
          </cell>
          <cell r="H797" t="str">
            <v>-</v>
          </cell>
          <cell r="J797" t="b">
            <v>1</v>
          </cell>
          <cell r="K797" t="b">
            <v>1</v>
          </cell>
          <cell r="L797" t="str"/>
          <cell r="M797" t="str"/>
          <cell r="O797" t="str">
            <v>P/E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 t="str">
            <v> </v>
          </cell>
          <cell r="BJ797">
            <v>0</v>
          </cell>
          <cell r="BK797" t="str"/>
          <cell r="BL797" t="str"/>
        </row>
        <row r="798">
          <cell r="E798" t="str">
            <v>|0200226240|25.40|0.00|3.200|0.0005920NBC</v>
          </cell>
          <cell r="F798">
            <v>1.752</v>
          </cell>
          <cell r="H798" t="str">
            <v>S</v>
          </cell>
          <cell r="J798" t="b">
            <v>1</v>
          </cell>
          <cell r="K798" t="b">
            <v>1</v>
          </cell>
          <cell r="L798" t="str"/>
          <cell r="M798" t="str"/>
          <cell r="O798" t="str">
            <v>P/E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50</v>
          </cell>
          <cell r="AZ798">
            <v>25</v>
          </cell>
          <cell r="BA798">
            <v>25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 t="str">
            <v> </v>
          </cell>
          <cell r="BJ798">
            <v>75</v>
          </cell>
          <cell r="BK798" t="str"/>
          <cell r="BL798" t="str"/>
        </row>
        <row r="799">
          <cell r="E799" t="str">
            <v>|0200226540|50.00|30.00|2.300|0.0005903IBC</v>
          </cell>
          <cell r="F799">
            <v>2.7509999999999999</v>
          </cell>
          <cell r="H799" t="str">
            <v>S</v>
          </cell>
          <cell r="J799" t="b">
            <v>1</v>
          </cell>
          <cell r="K799" t="b">
            <v>1</v>
          </cell>
          <cell r="L799" t="str"/>
          <cell r="M799" t="str"/>
          <cell r="O799" t="str">
            <v>C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 t="str">
            <v> </v>
          </cell>
          <cell r="BJ799">
            <v>0</v>
          </cell>
          <cell r="BK799" t="str"/>
          <cell r="BL799" t="str"/>
        </row>
        <row r="800">
          <cell r="E800" t="str">
            <v>|0200220810|38.10|0.00|2.000|0.0005508IBC</v>
          </cell>
          <cell r="F800">
            <v>1.78</v>
          </cell>
          <cell r="H800" t="str">
            <v>-</v>
          </cell>
          <cell r="J800" t="b">
            <v>1</v>
          </cell>
          <cell r="K800" t="b">
            <v>1</v>
          </cell>
          <cell r="L800" t="str"/>
          <cell r="M800" t="str"/>
          <cell r="O800" t="str">
            <v>C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 t="str">
            <v> </v>
          </cell>
          <cell r="BJ800">
            <v>0</v>
          </cell>
          <cell r="BK800" t="str"/>
          <cell r="BL800" t="str"/>
        </row>
        <row r="801">
          <cell r="E801" t="str">
            <v>|0200220810|22.20|0.00|2.300|0.0005500NBC</v>
          </cell>
          <cell r="F801">
            <v>1.129</v>
          </cell>
          <cell r="H801" t="str">
            <v>-</v>
          </cell>
          <cell r="J801" t="b">
            <v>1</v>
          </cell>
          <cell r="K801" t="b">
            <v>1</v>
          </cell>
          <cell r="L801" t="str"/>
          <cell r="M801" t="str"/>
          <cell r="O801" t="str">
            <v>C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 t="str">
            <v> </v>
          </cell>
          <cell r="BJ801">
            <v>0</v>
          </cell>
          <cell r="BK801" t="str"/>
          <cell r="BL801" t="str"/>
        </row>
        <row r="802">
          <cell r="E802" t="str">
            <v>|0200226010|25.40|0.00|1.600|0.0006009NBC</v>
          </cell>
          <cell r="F802">
            <v>0.93899999999999995</v>
          </cell>
          <cell r="H802" t="str">
            <v>-</v>
          </cell>
          <cell r="J802" t="b">
            <v>1</v>
          </cell>
          <cell r="K802" t="b">
            <v>1</v>
          </cell>
          <cell r="L802" t="str"/>
          <cell r="M802" t="str"/>
          <cell r="O802" t="str">
            <v>C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 t="str">
            <v> </v>
          </cell>
          <cell r="BJ802">
            <v>0</v>
          </cell>
          <cell r="BK802" t="str"/>
          <cell r="BL802" t="str"/>
        </row>
        <row r="803">
          <cell r="E803" t="str">
            <v>|0200226010|25.40|0.00|1.600|0.0005763NBC</v>
          </cell>
          <cell r="F803">
            <v>0.93899999999999995</v>
          </cell>
          <cell r="H803" t="str">
            <v>-</v>
          </cell>
          <cell r="J803" t="b">
            <v>1</v>
          </cell>
          <cell r="K803" t="b">
            <v>1</v>
          </cell>
          <cell r="L803" t="str"/>
          <cell r="M803" t="str"/>
          <cell r="O803" t="str">
            <v>C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 t="str">
            <v> </v>
          </cell>
          <cell r="BJ803">
            <v>0</v>
          </cell>
          <cell r="BK803" t="str"/>
          <cell r="BL803" t="str"/>
        </row>
        <row r="804">
          <cell r="E804" t="str">
            <v>|0200220139|25.40|0.00|1.800|0.0006210NBC</v>
          </cell>
          <cell r="F804">
            <v>1.048</v>
          </cell>
          <cell r="H804" t="str">
            <v>-</v>
          </cell>
          <cell r="J804" t="b">
            <v>1</v>
          </cell>
          <cell r="K804" t="b">
            <v>1</v>
          </cell>
          <cell r="L804" t="str"/>
          <cell r="M804" t="str"/>
          <cell r="O804" t="str">
            <v>C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 t="str">
            <v> </v>
          </cell>
          <cell r="BJ804">
            <v>0</v>
          </cell>
          <cell r="BK804" t="str"/>
          <cell r="BL804" t="str"/>
        </row>
        <row r="805">
          <cell r="E805" t="str">
            <v>|0200230841|12.70|0.00|1.200|0.0004901NBC</v>
          </cell>
          <cell r="F805">
            <v>0.34</v>
          </cell>
          <cell r="H805" t="str">
            <v>-</v>
          </cell>
          <cell r="J805" t="b">
            <v>1</v>
          </cell>
          <cell r="K805" t="b">
            <v>1</v>
          </cell>
          <cell r="L805" t="str"/>
          <cell r="M805" t="str"/>
          <cell r="O805" t="str">
            <v>C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 t="str">
            <v> </v>
          </cell>
          <cell r="BJ805">
            <v>0</v>
          </cell>
          <cell r="BK805" t="str"/>
          <cell r="BL805" t="str"/>
        </row>
        <row r="806">
          <cell r="E806" t="str">
            <v>|0200220810|25.40|0.00|1.600|0.0005763NBC</v>
          </cell>
          <cell r="F806">
            <v>0.93899999999999995</v>
          </cell>
          <cell r="H806" t="str">
            <v>-</v>
          </cell>
          <cell r="J806" t="b">
            <v>1</v>
          </cell>
          <cell r="K806" t="b">
            <v>1</v>
          </cell>
          <cell r="L806" t="str"/>
          <cell r="M806" t="str"/>
          <cell r="O806" t="str">
            <v>C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 t="str">
            <v> </v>
          </cell>
          <cell r="BJ806">
            <v>0</v>
          </cell>
          <cell r="BK806" t="str"/>
          <cell r="BL806" t="str"/>
        </row>
        <row r="807">
          <cell r="E807" t="str">
            <v>|0200230841|19.10|0.00|1.200|0.0005353NBC</v>
          </cell>
          <cell r="F807">
            <v>0.53</v>
          </cell>
          <cell r="H807" t="str">
            <v>-</v>
          </cell>
          <cell r="J807" t="b">
            <v>1</v>
          </cell>
          <cell r="K807" t="b">
            <v>1</v>
          </cell>
          <cell r="L807" t="str"/>
          <cell r="M807" t="str"/>
          <cell r="O807" t="str">
            <v>C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 t="str">
            <v> </v>
          </cell>
          <cell r="BJ807">
            <v>0</v>
          </cell>
          <cell r="BK807" t="str"/>
          <cell r="BL807" t="str"/>
        </row>
        <row r="808">
          <cell r="E808" t="str">
            <v>|0200230841|19.10|0.00|1.200|0.0004900NBC</v>
          </cell>
          <cell r="F808">
            <v>0.53</v>
          </cell>
          <cell r="H808" t="str">
            <v>-</v>
          </cell>
          <cell r="J808" t="b">
            <v>1</v>
          </cell>
          <cell r="K808" t="b">
            <v>1</v>
          </cell>
          <cell r="L808" t="str"/>
          <cell r="M808" t="str"/>
          <cell r="O808" t="str">
            <v>C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 t="str">
            <v> </v>
          </cell>
          <cell r="BJ808">
            <v>0</v>
          </cell>
          <cell r="BK808" t="str"/>
          <cell r="BL808" t="str"/>
        </row>
        <row r="809">
          <cell r="E809" t="str">
            <v>|0200230841|19.10|0.00|1.200|0.0004900NBC</v>
          </cell>
          <cell r="F809">
            <v>0.53</v>
          </cell>
          <cell r="H809" t="str">
            <v>-</v>
          </cell>
          <cell r="J809" t="b">
            <v>1</v>
          </cell>
          <cell r="K809" t="b">
            <v>1</v>
          </cell>
          <cell r="L809" t="str"/>
          <cell r="M809" t="str"/>
          <cell r="O809" t="str">
            <v>C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 t="str">
            <v> </v>
          </cell>
          <cell r="BJ809">
            <v>0</v>
          </cell>
          <cell r="BK809" t="str"/>
          <cell r="BL809" t="str"/>
        </row>
        <row r="810">
          <cell r="E810" t="str">
            <v>|0200230841|12.70|0.00|1.200|0.0004901NBC</v>
          </cell>
          <cell r="F810">
            <v>0.34</v>
          </cell>
          <cell r="H810" t="str">
            <v>-</v>
          </cell>
          <cell r="J810" t="b">
            <v>1</v>
          </cell>
          <cell r="K810" t="b">
            <v>1</v>
          </cell>
          <cell r="L810" t="str"/>
          <cell r="M810" t="str"/>
          <cell r="O810" t="str">
            <v>C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 t="str">
            <v> </v>
          </cell>
          <cell r="BJ810">
            <v>0</v>
          </cell>
          <cell r="BK810" t="str"/>
          <cell r="BL810" t="str"/>
        </row>
        <row r="811">
          <cell r="E811" t="str">
            <v>|0200226010|15.90|0.00|2.000|0.0005300NBC</v>
          </cell>
          <cell r="F811">
            <v>0.68600000000000005</v>
          </cell>
          <cell r="H811" t="str">
            <v>-</v>
          </cell>
          <cell r="J811" t="b">
            <v>1</v>
          </cell>
          <cell r="K811" t="b">
            <v>1</v>
          </cell>
          <cell r="L811" t="str"/>
          <cell r="M811" t="str"/>
          <cell r="O811" t="str">
            <v>P/E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 t="str">
            <v> </v>
          </cell>
          <cell r="BJ811">
            <v>0</v>
          </cell>
          <cell r="BK811" t="str"/>
          <cell r="BL811" t="str"/>
        </row>
        <row r="812">
          <cell r="E812" t="str">
            <v>|0200220810|22.20|0.00|1.600|0.0005900NBC</v>
          </cell>
          <cell r="F812">
            <v>0.81299999999999994</v>
          </cell>
          <cell r="H812" t="str">
            <v>-</v>
          </cell>
          <cell r="J812" t="b">
            <v>1</v>
          </cell>
          <cell r="K812" t="b">
            <v>1</v>
          </cell>
          <cell r="L812" t="str"/>
          <cell r="M812" t="str"/>
          <cell r="O812" t="str">
            <v>P/E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 t="str">
            <v> </v>
          </cell>
          <cell r="BJ812">
            <v>0</v>
          </cell>
          <cell r="BK812" t="str"/>
          <cell r="BL812" t="str"/>
        </row>
        <row r="813">
          <cell r="E813" t="str">
            <v>|0200220810|31.80|0.00|2.000|0.0006000NBC</v>
          </cell>
          <cell r="F813">
            <v>1.47</v>
          </cell>
          <cell r="H813" t="str">
            <v>-</v>
          </cell>
          <cell r="J813" t="b">
            <v>1</v>
          </cell>
          <cell r="K813" t="b">
            <v>1</v>
          </cell>
          <cell r="L813" t="str"/>
          <cell r="M813" t="str"/>
          <cell r="O813" t="str">
            <v>P/E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 t="str">
            <v> </v>
          </cell>
          <cell r="BJ813">
            <v>0</v>
          </cell>
          <cell r="BK813" t="str"/>
          <cell r="BL813" t="str"/>
        </row>
        <row r="814">
          <cell r="E814" t="str">
            <v>|0200220810|22.20|0.00|1.600|0.0006400NBC</v>
          </cell>
          <cell r="F814">
            <v>0.81299999999999994</v>
          </cell>
          <cell r="H814" t="str">
            <v>-</v>
          </cell>
          <cell r="J814" t="b">
            <v>1</v>
          </cell>
          <cell r="K814" t="b">
            <v>1</v>
          </cell>
          <cell r="L814" t="str"/>
          <cell r="M814" t="str"/>
          <cell r="O814" t="str">
            <v>P/E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 t="str">
            <v> </v>
          </cell>
          <cell r="BJ814">
            <v>0</v>
          </cell>
          <cell r="BK814" t="str"/>
          <cell r="BL814" t="str"/>
        </row>
        <row r="815">
          <cell r="E815" t="str">
            <v>|0200225926|48.60|0.00|3.500|0.0005195IBC</v>
          </cell>
          <cell r="F815">
            <v>3.8929999999999998</v>
          </cell>
          <cell r="H815" t="str">
            <v>-</v>
          </cell>
          <cell r="J815" t="b">
            <v>1</v>
          </cell>
          <cell r="K815" t="b">
            <v>1</v>
          </cell>
          <cell r="L815" t="str"/>
          <cell r="M815" t="str"/>
          <cell r="O815" t="str">
            <v>P/E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 t="str">
            <v> </v>
          </cell>
          <cell r="BJ815">
            <v>0</v>
          </cell>
          <cell r="BK815" t="str"/>
          <cell r="BL815" t="str"/>
        </row>
        <row r="816">
          <cell r="E816" t="str">
            <v>|0200225926|48.60|0.00|3.500|0.0005300IBC</v>
          </cell>
          <cell r="F816">
            <v>3.8929999999999998</v>
          </cell>
          <cell r="H816" t="str">
            <v>-</v>
          </cell>
          <cell r="J816" t="b">
            <v>1</v>
          </cell>
          <cell r="K816" t="b">
            <v>1</v>
          </cell>
          <cell r="L816" t="str"/>
          <cell r="M816" t="str"/>
          <cell r="O816" t="str">
            <v>P/E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 t="str">
            <v> </v>
          </cell>
          <cell r="BJ816">
            <v>0</v>
          </cell>
          <cell r="BK816" t="str"/>
          <cell r="BL816" t="str"/>
        </row>
        <row r="817">
          <cell r="E817" t="str">
            <v>|0200220126|42.70|0.00|3.500|0.0005894IBC</v>
          </cell>
          <cell r="F817">
            <v>3.383</v>
          </cell>
          <cell r="H817" t="str">
            <v>-</v>
          </cell>
          <cell r="J817" t="b">
            <v>1</v>
          </cell>
          <cell r="K817" t="b">
            <v>1</v>
          </cell>
          <cell r="L817" t="str"/>
          <cell r="M817" t="str"/>
          <cell r="O817" t="str">
            <v>C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 t="str">
            <v> </v>
          </cell>
          <cell r="BJ817">
            <v>0</v>
          </cell>
          <cell r="BK817" t="str"/>
          <cell r="BL817" t="str"/>
        </row>
        <row r="818">
          <cell r="E818" t="str">
            <v>|0200226010|42.70|0.00|3.200|0.0005070NBC</v>
          </cell>
          <cell r="F818">
            <v>3.117</v>
          </cell>
          <cell r="H818" t="str">
            <v>-</v>
          </cell>
          <cell r="J818" t="b">
            <v>1</v>
          </cell>
          <cell r="K818" t="b">
            <v>1</v>
          </cell>
          <cell r="L818" t="str"/>
          <cell r="M818" t="str"/>
          <cell r="O818" t="str">
            <v>P/E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 t="str">
            <v> </v>
          </cell>
          <cell r="BJ818">
            <v>0</v>
          </cell>
          <cell r="BK818" t="str"/>
          <cell r="BL818" t="str"/>
        </row>
        <row r="819">
          <cell r="E819" t="str">
            <v>|0200226010|19.10|0.00|2.000|0.0005460NBC</v>
          </cell>
          <cell r="F819">
            <v>0.84299999999999997</v>
          </cell>
          <cell r="H819" t="str">
            <v>-</v>
          </cell>
          <cell r="J819" t="b">
            <v>1</v>
          </cell>
          <cell r="K819" t="b">
            <v>1</v>
          </cell>
          <cell r="L819" t="str"/>
          <cell r="M819" t="str"/>
          <cell r="O819" t="str">
            <v>C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 t="str">
            <v> </v>
          </cell>
          <cell r="BJ819">
            <v>0</v>
          </cell>
          <cell r="BK819" t="str"/>
          <cell r="BL819" t="str"/>
        </row>
        <row r="820">
          <cell r="E820" t="str">
            <v>|0200220139|28.60|0.00|2.000|0.0006475NBC</v>
          </cell>
          <cell r="F820">
            <v>1.3120000000000001</v>
          </cell>
          <cell r="H820" t="str">
            <v>-</v>
          </cell>
          <cell r="J820" t="b">
            <v>1</v>
          </cell>
          <cell r="K820" t="b">
            <v>1</v>
          </cell>
          <cell r="L820" t="str"/>
          <cell r="M820" t="str"/>
          <cell r="O820" t="str">
            <v>C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 t="str">
            <v> </v>
          </cell>
          <cell r="BJ820">
            <v>0</v>
          </cell>
          <cell r="BK820" t="str"/>
          <cell r="BL820" t="str"/>
        </row>
        <row r="821">
          <cell r="E821" t="str">
            <v>|0200220139|28.60|0.00|2.000|0.0006172NBC</v>
          </cell>
          <cell r="F821">
            <v>1.3120000000000001</v>
          </cell>
          <cell r="H821" t="str">
            <v>-</v>
          </cell>
          <cell r="J821" t="b">
            <v>1</v>
          </cell>
          <cell r="K821" t="b">
            <v>1</v>
          </cell>
          <cell r="L821" t="str"/>
          <cell r="M821" t="str"/>
          <cell r="O821" t="str">
            <v>C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 t="str">
            <v> </v>
          </cell>
          <cell r="BJ821">
            <v>0</v>
          </cell>
          <cell r="BK821" t="str"/>
          <cell r="BL821" t="str"/>
        </row>
        <row r="822">
          <cell r="E822" t="str">
            <v>|0200226339|40.00|20.00|2.300|0.0005408NBC</v>
          </cell>
          <cell r="F822">
            <v>2.0310000000000001</v>
          </cell>
          <cell r="H822" t="str">
            <v>-</v>
          </cell>
          <cell r="J822" t="b">
            <v>1</v>
          </cell>
          <cell r="K822" t="b">
            <v>1</v>
          </cell>
          <cell r="L822" t="str"/>
          <cell r="M822" t="str"/>
          <cell r="O822" t="str">
            <v>C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 t="str">
            <v> </v>
          </cell>
          <cell r="BJ822">
            <v>0</v>
          </cell>
          <cell r="BK822" t="str"/>
          <cell r="BL822" t="str"/>
        </row>
        <row r="823">
          <cell r="E823" t="str">
            <v>|0200226010|34.00|0.00|2.000|0.0006299NBC</v>
          </cell>
          <cell r="F823">
            <v>1.5780000000000001</v>
          </cell>
          <cell r="H823" t="str">
            <v>-</v>
          </cell>
          <cell r="J823" t="b">
            <v>1</v>
          </cell>
          <cell r="K823" t="b">
            <v>1</v>
          </cell>
          <cell r="L823" t="str"/>
          <cell r="M823" t="str"/>
          <cell r="O823" t="str">
            <v>C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 t="str">
            <v> </v>
          </cell>
          <cell r="BJ823">
            <v>0</v>
          </cell>
          <cell r="BK823" t="str"/>
          <cell r="BL823" t="str"/>
        </row>
        <row r="824">
          <cell r="E824" t="str">
            <v>|0200226010|25.40|0.00|2.600|0.0005100NBC</v>
          </cell>
          <cell r="F824">
            <v>1.462</v>
          </cell>
          <cell r="H824" t="str">
            <v>-</v>
          </cell>
          <cell r="J824" t="b">
            <v>1</v>
          </cell>
          <cell r="K824" t="b">
            <v>1</v>
          </cell>
          <cell r="L824" t="str"/>
          <cell r="M824" t="str"/>
          <cell r="O824" t="str">
            <v>C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 t="str">
            <v> </v>
          </cell>
          <cell r="BJ824">
            <v>0</v>
          </cell>
          <cell r="BK824" t="str"/>
          <cell r="BL824" t="str"/>
        </row>
        <row r="825">
          <cell r="E825" t="str">
            <v>|0200226010|28.60|0.00|3.200|0.0005925NBC</v>
          </cell>
          <cell r="F825">
            <v>2.004</v>
          </cell>
          <cell r="H825" t="str">
            <v>-</v>
          </cell>
          <cell r="J825" t="b">
            <v>1</v>
          </cell>
          <cell r="K825" t="b">
            <v>1</v>
          </cell>
          <cell r="L825" t="str"/>
          <cell r="M825" t="str"/>
          <cell r="O825" t="str">
            <v>C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 t="str">
            <v> </v>
          </cell>
          <cell r="BJ825">
            <v>0</v>
          </cell>
          <cell r="BK825" t="str"/>
          <cell r="BL825" t="str"/>
        </row>
        <row r="826">
          <cell r="E826" t="str">
            <v>|0200220139|31.80|0.00|2.000|0.0006475NBC</v>
          </cell>
          <cell r="F826">
            <v>1.47</v>
          </cell>
          <cell r="H826" t="str">
            <v>-</v>
          </cell>
          <cell r="J826" t="b">
            <v>1</v>
          </cell>
          <cell r="K826" t="b">
            <v>1</v>
          </cell>
          <cell r="L826" t="str"/>
          <cell r="M826" t="str"/>
          <cell r="O826" t="str">
            <v>C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 t="str">
            <v> </v>
          </cell>
          <cell r="BJ826">
            <v>0</v>
          </cell>
          <cell r="BK826" t="str"/>
          <cell r="BL826" t="str"/>
        </row>
        <row r="827">
          <cell r="E827" t="str">
            <v>|0200226339|40.00|20.00|2.300|0.0005408NBC</v>
          </cell>
          <cell r="F827">
            <v>2.0310000000000001</v>
          </cell>
          <cell r="H827" t="str">
            <v>-</v>
          </cell>
          <cell r="J827" t="b">
            <v>1</v>
          </cell>
          <cell r="K827" t="b">
            <v>1</v>
          </cell>
          <cell r="L827" t="str"/>
          <cell r="M827" t="str"/>
          <cell r="O827" t="str">
            <v>C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 t="str">
            <v> </v>
          </cell>
          <cell r="BJ827">
            <v>0</v>
          </cell>
          <cell r="BK827" t="str"/>
          <cell r="BL827" t="str"/>
        </row>
        <row r="828">
          <cell r="E828" t="str">
            <v>|0200220810|48.60|0.00|2.600|0.0006115NBC</v>
          </cell>
          <cell r="F828">
            <v>2.9489999999999998</v>
          </cell>
          <cell r="H828" t="str">
            <v>-</v>
          </cell>
          <cell r="J828" t="b">
            <v>1</v>
          </cell>
          <cell r="K828" t="b">
            <v>1</v>
          </cell>
          <cell r="L828" t="str"/>
          <cell r="M828" t="str"/>
          <cell r="O828" t="str">
            <v>C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 t="str">
            <v> </v>
          </cell>
          <cell r="BJ828">
            <v>0</v>
          </cell>
          <cell r="BK828" t="str"/>
          <cell r="BL828" t="str"/>
        </row>
        <row r="829">
          <cell r="E829" t="str">
            <v>|0200220139|22.20|0.00|1.600|0.0005503NBC</v>
          </cell>
          <cell r="F829">
            <v>0.81299999999999994</v>
          </cell>
          <cell r="H829" t="str">
            <v>-</v>
          </cell>
          <cell r="J829" t="b">
            <v>1</v>
          </cell>
          <cell r="K829" t="b">
            <v>1</v>
          </cell>
          <cell r="L829" t="str"/>
          <cell r="M829" t="str"/>
          <cell r="O829" t="str">
            <v>C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 t="str">
            <v> </v>
          </cell>
          <cell r="BJ829">
            <v>0</v>
          </cell>
          <cell r="BK829" t="str"/>
          <cell r="BL829" t="str"/>
        </row>
        <row r="830">
          <cell r="E830" t="str">
            <v>|0200220139|22.20|0.00|2.000|0.0005723NBC</v>
          </cell>
          <cell r="F830">
            <v>0.996</v>
          </cell>
          <cell r="H830" t="str">
            <v>-</v>
          </cell>
          <cell r="J830" t="b">
            <v>1</v>
          </cell>
          <cell r="K830" t="b">
            <v>1</v>
          </cell>
          <cell r="L830" t="str"/>
          <cell r="M830" t="str"/>
          <cell r="O830" t="str">
            <v>C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 t="str">
            <v> </v>
          </cell>
          <cell r="BJ830">
            <v>0</v>
          </cell>
          <cell r="BK830" t="str"/>
          <cell r="BL830" t="str"/>
        </row>
        <row r="831">
          <cell r="E831" t="str">
            <v>|0200230120|22.20|0.00|1.200|0.0006002NBC</v>
          </cell>
          <cell r="F831">
            <v>0.621</v>
          </cell>
          <cell r="H831" t="str">
            <v>-</v>
          </cell>
          <cell r="J831" t="b">
            <v>1</v>
          </cell>
          <cell r="K831" t="b">
            <v>1</v>
          </cell>
          <cell r="L831" t="str"/>
          <cell r="M831" t="str"/>
          <cell r="O831" t="str">
            <v>C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 t="str">
            <v> </v>
          </cell>
          <cell r="BJ831">
            <v>0</v>
          </cell>
          <cell r="BK831" t="str"/>
          <cell r="BL831" t="str"/>
        </row>
        <row r="832">
          <cell r="E832" t="str">
            <v>|0200220139|22.20|0.00|1.600|0.0005503NBC</v>
          </cell>
          <cell r="F832">
            <v>0.81299999999999994</v>
          </cell>
          <cell r="H832" t="str">
            <v>-</v>
          </cell>
          <cell r="J832" t="b">
            <v>1</v>
          </cell>
          <cell r="K832" t="b">
            <v>1</v>
          </cell>
          <cell r="L832" t="str"/>
          <cell r="M832" t="str"/>
          <cell r="O832" t="str">
            <v>C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 t="str">
            <v> </v>
          </cell>
          <cell r="BJ832">
            <v>0</v>
          </cell>
          <cell r="BK832" t="str"/>
          <cell r="BL832" t="str"/>
        </row>
        <row r="833">
          <cell r="E833" t="str">
            <v>|0200220139|38.10|0.00|2.000|0.0005219NBC</v>
          </cell>
          <cell r="F833">
            <v>1.78</v>
          </cell>
          <cell r="H833" t="str">
            <v>-</v>
          </cell>
          <cell r="J833" t="b">
            <v>1</v>
          </cell>
          <cell r="K833" t="b">
            <v>1</v>
          </cell>
          <cell r="L833" t="str"/>
          <cell r="M833" t="str"/>
          <cell r="O833" t="str">
            <v>C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 t="str">
            <v> </v>
          </cell>
          <cell r="BJ833">
            <v>0</v>
          </cell>
          <cell r="BK833" t="str"/>
          <cell r="BL833" t="str"/>
        </row>
        <row r="834">
          <cell r="E834" t="str">
            <v>|0200226010|22.20|0.00|2.000|0.0005500NBC</v>
          </cell>
          <cell r="F834">
            <v>0.996</v>
          </cell>
          <cell r="H834" t="str">
            <v>-</v>
          </cell>
          <cell r="J834" t="b">
            <v>1</v>
          </cell>
          <cell r="K834" t="b">
            <v>1</v>
          </cell>
          <cell r="L834" t="str"/>
          <cell r="M834" t="str"/>
          <cell r="O834" t="str">
            <v>P/E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 t="str">
            <v> </v>
          </cell>
          <cell r="BJ834">
            <v>0</v>
          </cell>
          <cell r="BK834" t="str"/>
          <cell r="BL834" t="str"/>
        </row>
        <row r="835">
          <cell r="E835" t="str">
            <v>|0200220139|19.10|0.00|2.000|0.0005680NBC</v>
          </cell>
          <cell r="F835">
            <v>0.84299999999999997</v>
          </cell>
          <cell r="H835" t="str">
            <v>-</v>
          </cell>
          <cell r="J835" t="b">
            <v>1</v>
          </cell>
          <cell r="K835" t="b">
            <v>1</v>
          </cell>
          <cell r="L835" t="str"/>
          <cell r="M835" t="str"/>
          <cell r="O835" t="str">
            <v>P/E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 t="str">
            <v> </v>
          </cell>
          <cell r="BJ835">
            <v>0</v>
          </cell>
          <cell r="BK835" t="str"/>
          <cell r="BL835" t="str"/>
        </row>
        <row r="836">
          <cell r="E836" t="str">
            <v>|0200220139|31.80|0.00|2.000|0.0006073NBC</v>
          </cell>
          <cell r="F836">
            <v>1.47</v>
          </cell>
          <cell r="H836" t="str">
            <v>-</v>
          </cell>
          <cell r="J836" t="b">
            <v>1</v>
          </cell>
          <cell r="K836" t="b">
            <v>1</v>
          </cell>
          <cell r="L836" t="str"/>
          <cell r="M836" t="str"/>
          <cell r="O836" t="str">
            <v>C</v>
          </cell>
          <cell r="P836" t="str"/>
          <cell r="Q836" t="str"/>
          <cell r="R836" t="str"/>
          <cell r="S836" t="str"/>
          <cell r="T836" t="str"/>
          <cell r="U836" t="str"/>
          <cell r="V836" t="str"/>
          <cell r="W836" t="str"/>
          <cell r="X836" t="str"/>
          <cell r="Y836" t="str"/>
          <cell r="Z836" t="str"/>
          <cell r="AA836" t="str"/>
          <cell r="AB836" t="str"/>
          <cell r="AC836" t="str"/>
          <cell r="AD836" t="str"/>
          <cell r="AE836" t="str"/>
          <cell r="AF836" t="str"/>
          <cell r="AG836" t="str"/>
          <cell r="AH836" t="str"/>
          <cell r="AI836" t="str"/>
          <cell r="AJ836" t="str"/>
          <cell r="AK836" t="str"/>
          <cell r="AL836" t="str"/>
          <cell r="AM836" t="str"/>
          <cell r="AN836" t="str"/>
          <cell r="AO836" t="str"/>
          <cell r="AP836" t="str"/>
          <cell r="AQ836" t="str"/>
          <cell r="AR836" t="str"/>
          <cell r="AS836" t="str"/>
          <cell r="AT836" t="str"/>
          <cell r="AU836" t="str"/>
          <cell r="AV836" t="str"/>
          <cell r="AW836" t="str"/>
          <cell r="AX836" t="str"/>
          <cell r="AY836" t="str"/>
          <cell r="AZ836" t="str"/>
          <cell r="BA836" t="str"/>
          <cell r="BB836" t="str"/>
          <cell r="BC836" t="str"/>
          <cell r="BD836" t="str"/>
          <cell r="BE836" t="str"/>
          <cell r="BF836" t="str"/>
          <cell r="BG836" t="str"/>
          <cell r="BH836" t="str"/>
          <cell r="BI836" t="str">
            <v> </v>
          </cell>
          <cell r="BJ836">
            <v>0</v>
          </cell>
          <cell r="BK836" t="str"/>
          <cell r="BL836" t="str"/>
        </row>
        <row r="837">
          <cell r="E837" t="str">
            <v>|0200220139|22.20|0.00|2.000|0.0005857NBC</v>
          </cell>
          <cell r="F837">
            <v>0.996</v>
          </cell>
          <cell r="H837" t="str">
            <v>-</v>
          </cell>
          <cell r="J837" t="b">
            <v>1</v>
          </cell>
          <cell r="K837" t="b">
            <v>1</v>
          </cell>
          <cell r="L837" t="str"/>
          <cell r="M837" t="str"/>
          <cell r="O837" t="str">
            <v>C</v>
          </cell>
          <cell r="P837" t="str"/>
          <cell r="Q837" t="str"/>
          <cell r="R837" t="str"/>
          <cell r="S837" t="str"/>
          <cell r="T837" t="str"/>
          <cell r="U837" t="str"/>
          <cell r="V837" t="str"/>
          <cell r="W837" t="str"/>
          <cell r="X837" t="str"/>
          <cell r="Y837" t="str"/>
          <cell r="Z837" t="str"/>
          <cell r="AA837" t="str"/>
          <cell r="AB837" t="str"/>
          <cell r="AC837" t="str"/>
          <cell r="AD837" t="str"/>
          <cell r="AE837" t="str"/>
          <cell r="AF837" t="str"/>
          <cell r="AG837" t="str"/>
          <cell r="AH837" t="str"/>
          <cell r="AI837" t="str"/>
          <cell r="AJ837" t="str"/>
          <cell r="AK837" t="str"/>
          <cell r="AL837" t="str"/>
          <cell r="AM837" t="str"/>
          <cell r="AN837" t="str"/>
          <cell r="AO837" t="str"/>
          <cell r="AP837" t="str"/>
          <cell r="AQ837" t="str"/>
          <cell r="AR837" t="str"/>
          <cell r="AS837" t="str"/>
          <cell r="AT837" t="str"/>
          <cell r="AU837" t="str"/>
          <cell r="AV837" t="str"/>
          <cell r="AW837" t="str"/>
          <cell r="AX837" t="str"/>
          <cell r="AY837" t="str"/>
          <cell r="AZ837" t="str"/>
          <cell r="BA837" t="str"/>
          <cell r="BB837" t="str"/>
          <cell r="BC837" t="str"/>
          <cell r="BD837" t="str"/>
          <cell r="BE837" t="str"/>
          <cell r="BF837" t="str"/>
          <cell r="BG837" t="str"/>
          <cell r="BH837" t="str"/>
          <cell r="BI837" t="str">
            <v> </v>
          </cell>
          <cell r="BJ837">
            <v>0</v>
          </cell>
          <cell r="BK837" t="str"/>
          <cell r="BL837" t="str"/>
        </row>
        <row r="838">
          <cell r="E838" t="str">
            <v>|0200220810|48.60|0.00|2.600|0.0006247NBC</v>
          </cell>
          <cell r="F838">
            <v>2.9489999999999998</v>
          </cell>
          <cell r="H838" t="str">
            <v>-</v>
          </cell>
          <cell r="J838" t="b">
            <v>1</v>
          </cell>
          <cell r="K838" t="b">
            <v>1</v>
          </cell>
          <cell r="L838" t="str"/>
          <cell r="M838" t="str"/>
          <cell r="O838" t="str">
            <v>C</v>
          </cell>
          <cell r="P838" t="str"/>
          <cell r="Q838" t="str"/>
          <cell r="R838" t="str"/>
          <cell r="S838" t="str"/>
          <cell r="T838" t="str"/>
          <cell r="U838" t="str"/>
          <cell r="V838" t="str"/>
          <cell r="W838" t="str"/>
          <cell r="X838" t="str"/>
          <cell r="Y838" t="str"/>
          <cell r="Z838" t="str"/>
          <cell r="AA838" t="str"/>
          <cell r="AB838" t="str"/>
          <cell r="AC838" t="str"/>
          <cell r="AD838" t="str"/>
          <cell r="AE838" t="str"/>
          <cell r="AF838" t="str"/>
          <cell r="AG838" t="str"/>
          <cell r="AH838" t="str"/>
          <cell r="AI838" t="str"/>
          <cell r="AJ838" t="str"/>
          <cell r="AK838" t="str"/>
          <cell r="AL838" t="str"/>
          <cell r="AM838" t="str"/>
          <cell r="AN838" t="str"/>
          <cell r="AO838" t="str"/>
          <cell r="AP838" t="str"/>
          <cell r="AQ838" t="str"/>
          <cell r="AR838" t="str"/>
          <cell r="AS838" t="str"/>
          <cell r="AT838" t="str"/>
          <cell r="AU838" t="str"/>
          <cell r="AV838" t="str"/>
          <cell r="AW838" t="str"/>
          <cell r="AX838" t="str"/>
          <cell r="AY838" t="str"/>
          <cell r="AZ838" t="str"/>
          <cell r="BA838" t="str"/>
          <cell r="BB838" t="str"/>
          <cell r="BC838" t="str"/>
          <cell r="BD838" t="str"/>
          <cell r="BE838" t="str"/>
          <cell r="BF838" t="str"/>
          <cell r="BG838" t="str"/>
          <cell r="BH838" t="str"/>
          <cell r="BI838" t="str">
            <v> </v>
          </cell>
          <cell r="BJ838">
            <v>0</v>
          </cell>
          <cell r="BK838" t="str"/>
          <cell r="BL838" t="str"/>
        </row>
        <row r="839">
          <cell r="E839" t="str">
            <v>|0200220810|48.60|0.00|2.600|0.0005692NBC</v>
          </cell>
          <cell r="F839">
            <v>2.9489999999999998</v>
          </cell>
          <cell r="H839" t="str">
            <v>-</v>
          </cell>
          <cell r="J839" t="b">
            <v>1</v>
          </cell>
          <cell r="K839" t="b">
            <v>1</v>
          </cell>
          <cell r="L839" t="str"/>
          <cell r="M839" t="str"/>
          <cell r="O839" t="str">
            <v>C</v>
          </cell>
          <cell r="P839" t="str"/>
          <cell r="Q839" t="str"/>
          <cell r="R839" t="str"/>
          <cell r="S839" t="str"/>
          <cell r="T839" t="str"/>
          <cell r="U839" t="str"/>
          <cell r="V839" t="str"/>
          <cell r="W839" t="str"/>
          <cell r="X839" t="str"/>
          <cell r="Y839" t="str"/>
          <cell r="Z839" t="str"/>
          <cell r="AA839" t="str"/>
          <cell r="AB839" t="str"/>
          <cell r="AC839" t="str"/>
          <cell r="AD839" t="str"/>
          <cell r="AE839" t="str"/>
          <cell r="AF839" t="str"/>
          <cell r="AG839" t="str"/>
          <cell r="AH839" t="str"/>
          <cell r="AI839" t="str"/>
          <cell r="AJ839" t="str"/>
          <cell r="AK839" t="str"/>
          <cell r="AL839" t="str"/>
          <cell r="AM839" t="str"/>
          <cell r="AN839" t="str"/>
          <cell r="AO839" t="str"/>
          <cell r="AP839" t="str"/>
          <cell r="AQ839" t="str"/>
          <cell r="AR839" t="str"/>
          <cell r="AS839" t="str"/>
          <cell r="AT839" t="str"/>
          <cell r="AU839" t="str"/>
          <cell r="AV839" t="str"/>
          <cell r="AW839" t="str"/>
          <cell r="AX839" t="str"/>
          <cell r="AY839" t="str"/>
          <cell r="AZ839" t="str"/>
          <cell r="BA839" t="str"/>
          <cell r="BB839" t="str"/>
          <cell r="BC839" t="str"/>
          <cell r="BD839" t="str"/>
          <cell r="BE839" t="str"/>
          <cell r="BF839" t="str"/>
          <cell r="BG839" t="str"/>
          <cell r="BH839" t="str"/>
          <cell r="BI839" t="str">
            <v> </v>
          </cell>
          <cell r="BJ839">
            <v>0</v>
          </cell>
          <cell r="BK839" t="str"/>
          <cell r="BL839" t="str"/>
        </row>
        <row r="840">
          <cell r="E840" t="str">
            <v>|0200220810|34.00|0.00|2.000|0.0006299NBC</v>
          </cell>
          <cell r="F840">
            <v>1.5780000000000001</v>
          </cell>
          <cell r="H840" t="str">
            <v>-</v>
          </cell>
          <cell r="J840" t="b">
            <v>1</v>
          </cell>
          <cell r="K840" t="b">
            <v>1</v>
          </cell>
          <cell r="L840" t="str"/>
          <cell r="M840" t="str"/>
          <cell r="O840" t="str">
            <v>C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 t="str">
            <v> </v>
          </cell>
          <cell r="BJ840">
            <v>0</v>
          </cell>
          <cell r="BK840" t="str"/>
          <cell r="BL840" t="str"/>
        </row>
        <row r="841">
          <cell r="E841" t="str">
            <v>|0200230119|22.20|0.00|1.200|0.0006002NBC</v>
          </cell>
          <cell r="F841">
            <v>0.621</v>
          </cell>
          <cell r="H841" t="str">
            <v>-</v>
          </cell>
          <cell r="J841" t="b">
            <v>1</v>
          </cell>
          <cell r="K841" t="b">
            <v>1</v>
          </cell>
          <cell r="L841" t="str"/>
          <cell r="M841" t="str"/>
          <cell r="O841" t="str">
            <v>C</v>
          </cell>
          <cell r="P841" t="str"/>
          <cell r="Q841" t="str"/>
          <cell r="R841" t="str"/>
          <cell r="S841" t="str"/>
          <cell r="T841" t="str"/>
          <cell r="U841" t="str"/>
          <cell r="V841" t="str"/>
          <cell r="W841" t="str"/>
          <cell r="X841" t="str"/>
          <cell r="Y841" t="str"/>
          <cell r="Z841" t="str"/>
          <cell r="AA841" t="str"/>
          <cell r="AB841" t="str"/>
          <cell r="AC841" t="str"/>
          <cell r="AD841" t="str"/>
          <cell r="AE841" t="str"/>
          <cell r="AF841" t="str"/>
          <cell r="AG841" t="str"/>
          <cell r="AH841" t="str"/>
          <cell r="AI841" t="str"/>
          <cell r="AJ841" t="str"/>
          <cell r="AK841" t="str"/>
          <cell r="AL841" t="str"/>
          <cell r="AM841" t="str"/>
          <cell r="AN841" t="str"/>
          <cell r="AO841" t="str"/>
          <cell r="AP841" t="str"/>
          <cell r="AQ841" t="str"/>
          <cell r="AR841" t="str"/>
          <cell r="AS841" t="str"/>
          <cell r="AT841" t="str"/>
          <cell r="AU841" t="str"/>
          <cell r="AV841" t="str"/>
          <cell r="AW841" t="str"/>
          <cell r="AX841" t="str"/>
          <cell r="AY841" t="str"/>
          <cell r="AZ841" t="str"/>
          <cell r="BA841" t="str"/>
          <cell r="BB841" t="str"/>
          <cell r="BC841" t="str"/>
          <cell r="BD841" t="str"/>
          <cell r="BE841" t="str"/>
          <cell r="BF841" t="str"/>
          <cell r="BG841" t="str"/>
          <cell r="BH841" t="str"/>
          <cell r="BI841" t="str">
            <v> </v>
          </cell>
          <cell r="BJ841">
            <v>0</v>
          </cell>
          <cell r="BK841" t="str"/>
          <cell r="BL841" t="str"/>
        </row>
        <row r="842">
          <cell r="E842" t="str">
            <v>|0200220139|38.10|0.00|2.000|0.0005219NBC</v>
          </cell>
          <cell r="F842">
            <v>1.78</v>
          </cell>
          <cell r="H842" t="str">
            <v>-</v>
          </cell>
          <cell r="J842" t="b">
            <v>1</v>
          </cell>
          <cell r="K842" t="b">
            <v>1</v>
          </cell>
          <cell r="L842" t="str"/>
          <cell r="M842" t="str"/>
          <cell r="O842" t="str">
            <v>C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 t="str">
            <v> </v>
          </cell>
          <cell r="BJ842">
            <v>0</v>
          </cell>
          <cell r="BK842" t="str"/>
          <cell r="BL842" t="str"/>
        </row>
        <row r="843">
          <cell r="E843" t="str">
            <v>|0200220139|15.90|0.00|2.300|0.0006161NBC</v>
          </cell>
          <cell r="F843">
            <v>0.77100000000000002</v>
          </cell>
          <cell r="H843" t="str">
            <v>-</v>
          </cell>
          <cell r="J843" t="b">
            <v>1</v>
          </cell>
          <cell r="K843" t="b">
            <v>1</v>
          </cell>
          <cell r="L843" t="str"/>
          <cell r="M843" t="str"/>
          <cell r="O843" t="str">
            <v>P/E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 t="str">
            <v> </v>
          </cell>
          <cell r="BJ843">
            <v>0</v>
          </cell>
          <cell r="BK843" t="str"/>
          <cell r="BL843" t="str"/>
        </row>
        <row r="844">
          <cell r="E844" t="str">
            <v>|0200210911|125.00|75.00|3.200|0.0004100NBC</v>
          </cell>
          <cell r="F844">
            <v>9.6110000000000007</v>
          </cell>
          <cell r="H844" t="str">
            <v>S</v>
          </cell>
          <cell r="J844" t="b">
            <v>1</v>
          </cell>
          <cell r="K844" t="b">
            <v>1</v>
          </cell>
          <cell r="L844" t="str"/>
          <cell r="M844" t="str"/>
          <cell r="O844" t="str">
            <v>P/E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 t="str">
            <v> </v>
          </cell>
          <cell r="BJ844">
            <v>0</v>
          </cell>
          <cell r="BK844" t="str"/>
          <cell r="BL844" t="str"/>
        </row>
        <row r="845">
          <cell r="E845" t="str">
            <v>|0200226339|50.00|30.00|1.600|0.0006350NBC</v>
          </cell>
          <cell r="F845">
            <v>1.9410000000000001</v>
          </cell>
          <cell r="H845" t="str">
            <v>-</v>
          </cell>
          <cell r="J845" t="b">
            <v>1</v>
          </cell>
          <cell r="K845" t="b">
            <v>1</v>
          </cell>
          <cell r="L845" t="str"/>
          <cell r="M845" t="str"/>
          <cell r="O845" t="str">
            <v>P/E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 t="str">
            <v> </v>
          </cell>
          <cell r="BJ845">
            <v>0</v>
          </cell>
          <cell r="BK845" t="str"/>
          <cell r="BL845" t="str"/>
        </row>
        <row r="846">
          <cell r="E846" t="str">
            <v>|0200226010|38.10|0.00|2.000|0.0006298NBC</v>
          </cell>
          <cell r="F846">
            <v>1.78</v>
          </cell>
          <cell r="H846" t="str">
            <v>-</v>
          </cell>
          <cell r="J846" t="b">
            <v>1</v>
          </cell>
          <cell r="K846" t="b">
            <v>1</v>
          </cell>
          <cell r="L846" t="str"/>
          <cell r="M846" t="str"/>
          <cell r="O846" t="str">
            <v>C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 t="str">
            <v> </v>
          </cell>
          <cell r="BJ846">
            <v>0</v>
          </cell>
          <cell r="BK846" t="str"/>
          <cell r="BL846" t="str"/>
        </row>
        <row r="847">
          <cell r="E847" t="str">
            <v>|0200220139|22.20|0.00|1.600|0.0005699NBC</v>
          </cell>
          <cell r="F847">
            <v>0.81299999999999994</v>
          </cell>
          <cell r="H847" t="str">
            <v>-</v>
          </cell>
          <cell r="J847" t="b">
            <v>1</v>
          </cell>
          <cell r="K847" t="b">
            <v>1</v>
          </cell>
          <cell r="L847" t="str"/>
          <cell r="M847" t="str"/>
          <cell r="O847" t="str">
            <v>C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 t="str">
            <v> </v>
          </cell>
          <cell r="BJ847">
            <v>0</v>
          </cell>
          <cell r="BK847" t="str"/>
          <cell r="BL847" t="str"/>
        </row>
        <row r="848">
          <cell r="E848" t="str">
            <v>|0200220810|19.10|0.00|1.600|0.0006111NBC</v>
          </cell>
          <cell r="F848">
            <v>0.69</v>
          </cell>
          <cell r="H848" t="str">
            <v>-</v>
          </cell>
          <cell r="J848" t="b">
            <v>1</v>
          </cell>
          <cell r="K848" t="b">
            <v>1</v>
          </cell>
          <cell r="L848" t="str"/>
          <cell r="M848" t="str"/>
          <cell r="O848" t="str">
            <v>C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 t="str">
            <v> </v>
          </cell>
          <cell r="BJ848">
            <v>0</v>
          </cell>
          <cell r="BK848" t="str"/>
          <cell r="BL848" t="str"/>
        </row>
        <row r="849">
          <cell r="E849" t="str">
            <v>|0200220139|15.90|0.00|1.600|0.0005503NBC</v>
          </cell>
          <cell r="F849">
            <v>0.56399999999999995</v>
          </cell>
          <cell r="H849" t="str">
            <v>-</v>
          </cell>
          <cell r="J849" t="b">
            <v>1</v>
          </cell>
          <cell r="K849" t="b">
            <v>1</v>
          </cell>
          <cell r="L849" t="str"/>
          <cell r="M849" t="str"/>
          <cell r="O849" t="str">
            <v>C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 t="str">
            <v> </v>
          </cell>
          <cell r="BJ849">
            <v>0</v>
          </cell>
          <cell r="BK849" t="str"/>
          <cell r="BL849" t="str"/>
        </row>
        <row r="850">
          <cell r="E850" t="str">
            <v>|0200226339|50.00|30.00|1.600|0.0006000NBC</v>
          </cell>
          <cell r="F850">
            <v>1.9410000000000001</v>
          </cell>
          <cell r="H850" t="str">
            <v>-</v>
          </cell>
          <cell r="J850" t="b">
            <v>1</v>
          </cell>
          <cell r="K850" t="b">
            <v>1</v>
          </cell>
          <cell r="L850" t="str"/>
          <cell r="M850" t="str"/>
          <cell r="O850" t="str">
            <v>C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 t="str">
            <v> </v>
          </cell>
          <cell r="BJ850">
            <v>0</v>
          </cell>
          <cell r="BK850" t="str"/>
          <cell r="BL850" t="str"/>
        </row>
        <row r="851">
          <cell r="E851" t="str">
            <v>|0200226339|50.00|30.00|1.600|0.0006000NBC</v>
          </cell>
          <cell r="F851">
            <v>1.9410000000000001</v>
          </cell>
          <cell r="H851" t="str">
            <v>-</v>
          </cell>
          <cell r="J851" t="b">
            <v>1</v>
          </cell>
          <cell r="K851" t="b">
            <v>1</v>
          </cell>
          <cell r="L851" t="str"/>
          <cell r="M851" t="str"/>
          <cell r="O851" t="str">
            <v>C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 t="str">
            <v> </v>
          </cell>
          <cell r="BJ851">
            <v>0</v>
          </cell>
          <cell r="BK851" t="str"/>
          <cell r="BL851" t="str"/>
        </row>
        <row r="852">
          <cell r="E852" t="str">
            <v>|0200226010|42.70|0.00|1.600|0.0005727NBC</v>
          </cell>
          <cell r="F852">
            <v>1.6220000000000001</v>
          </cell>
          <cell r="H852" t="str">
            <v>-</v>
          </cell>
          <cell r="J852" t="b">
            <v>1</v>
          </cell>
          <cell r="K852" t="b">
            <v>1</v>
          </cell>
          <cell r="L852" t="str"/>
          <cell r="M852" t="str"/>
          <cell r="O852" t="str">
            <v>C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 t="str">
            <v> </v>
          </cell>
          <cell r="BJ852">
            <v>0</v>
          </cell>
          <cell r="BK852" t="str"/>
          <cell r="BL852" t="str"/>
        </row>
        <row r="853">
          <cell r="E853" t="str">
            <v>|0200220139|15.90|0.00|1.600|0.0005503NBC</v>
          </cell>
          <cell r="F853">
            <v>0.56399999999999995</v>
          </cell>
          <cell r="H853" t="str">
            <v>-</v>
          </cell>
          <cell r="J853" t="b">
            <v>1</v>
          </cell>
          <cell r="K853" t="b">
            <v>1</v>
          </cell>
          <cell r="L853" t="str"/>
          <cell r="M853" t="str"/>
          <cell r="O853" t="str">
            <v>C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 t="str">
            <v> </v>
          </cell>
          <cell r="BJ853">
            <v>0</v>
          </cell>
          <cell r="BK853" t="str"/>
          <cell r="BL853" t="str"/>
        </row>
        <row r="854">
          <cell r="E854" t="str">
            <v>|0200226010|42.70|0.00|1.600|0.0006175NBC</v>
          </cell>
          <cell r="F854">
            <v>1.6220000000000001</v>
          </cell>
          <cell r="H854" t="str">
            <v>-</v>
          </cell>
          <cell r="J854" t="b">
            <v>1</v>
          </cell>
          <cell r="K854" t="b">
            <v>1</v>
          </cell>
          <cell r="L854" t="str"/>
          <cell r="M854" t="str"/>
          <cell r="O854" t="str">
            <v>C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 t="str">
            <v> </v>
          </cell>
          <cell r="BJ854">
            <v>0</v>
          </cell>
          <cell r="BK854" t="str"/>
          <cell r="BL854" t="str"/>
        </row>
        <row r="855">
          <cell r="E855" t="str">
            <v>|0200220139|25.40|0.00|1.600|0.0005974NBC</v>
          </cell>
          <cell r="F855">
            <v>0.93899999999999995</v>
          </cell>
          <cell r="H855" t="str">
            <v>-</v>
          </cell>
          <cell r="J855" t="b">
            <v>1</v>
          </cell>
          <cell r="K855" t="b">
            <v>1</v>
          </cell>
          <cell r="L855" t="str"/>
          <cell r="M855" t="str"/>
          <cell r="O855" t="str">
            <v>C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 t="str">
            <v> </v>
          </cell>
          <cell r="BJ855">
            <v>0</v>
          </cell>
          <cell r="BK855" t="str"/>
          <cell r="BL855" t="str"/>
        </row>
        <row r="856">
          <cell r="E856" t="str">
            <v>|0200230119|22.20|0.00|1.200|0.0005800NBC</v>
          </cell>
          <cell r="F856">
            <v>0.621</v>
          </cell>
          <cell r="H856" t="str">
            <v>-</v>
          </cell>
          <cell r="J856" t="b">
            <v>1</v>
          </cell>
          <cell r="K856" t="b">
            <v>1</v>
          </cell>
          <cell r="L856" t="str"/>
          <cell r="M856" t="str"/>
          <cell r="O856" t="str">
            <v>P/E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 t="str">
            <v> </v>
          </cell>
          <cell r="BJ856">
            <v>0</v>
          </cell>
          <cell r="BK856" t="str"/>
          <cell r="BL856" t="str"/>
        </row>
        <row r="857">
          <cell r="E857" t="str">
            <v>|0200220139|15.90|0.00|1.600|0.0006000NBC</v>
          </cell>
          <cell r="F857">
            <v>0.56399999999999995</v>
          </cell>
          <cell r="H857" t="str">
            <v>-</v>
          </cell>
          <cell r="J857" t="b">
            <v>1</v>
          </cell>
          <cell r="K857" t="b">
            <v>1</v>
          </cell>
          <cell r="L857" t="str"/>
          <cell r="M857" t="str"/>
          <cell r="O857" t="str">
            <v>P/E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 t="str">
            <v> </v>
          </cell>
          <cell r="BJ857">
            <v>0</v>
          </cell>
          <cell r="BK857" t="str"/>
          <cell r="BL857" t="str"/>
        </row>
        <row r="858">
          <cell r="E858" t="str">
            <v>|0200226339|40.00|20.00|1.600|0.0006450NBC</v>
          </cell>
          <cell r="F858">
            <v>1.44</v>
          </cell>
          <cell r="H858" t="str">
            <v>-</v>
          </cell>
          <cell r="J858" t="b">
            <v>1</v>
          </cell>
          <cell r="K858" t="b">
            <v>1</v>
          </cell>
          <cell r="L858" t="str"/>
          <cell r="M858" t="str"/>
          <cell r="O858" t="str">
            <v>P/E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 t="str">
            <v> </v>
          </cell>
          <cell r="BJ858">
            <v>0</v>
          </cell>
          <cell r="BK858" t="str"/>
          <cell r="BL858" t="str"/>
        </row>
        <row r="859">
          <cell r="E859" t="str">
            <v>|0200226117|19.10|0.00|2.000|0.0005179NBC</v>
          </cell>
          <cell r="F859">
            <v>0.84299999999999997</v>
          </cell>
          <cell r="H859" t="str">
            <v>S</v>
          </cell>
          <cell r="J859" t="b">
            <v>1</v>
          </cell>
          <cell r="K859" t="b">
            <v>1</v>
          </cell>
          <cell r="L859" t="str"/>
          <cell r="M859" t="str"/>
          <cell r="O859" t="str">
            <v>C</v>
          </cell>
          <cell r="P859" t="str"/>
          <cell r="Q859" t="str"/>
          <cell r="R859" t="str"/>
          <cell r="S859" t="str"/>
          <cell r="T859" t="str"/>
          <cell r="U859" t="str"/>
          <cell r="V859" t="str"/>
          <cell r="W859" t="str"/>
          <cell r="X859" t="str"/>
          <cell r="Y859" t="str"/>
          <cell r="Z859" t="str"/>
          <cell r="AA859" t="str"/>
          <cell r="AB859" t="str"/>
          <cell r="AC859" t="str"/>
          <cell r="AD859" t="str"/>
          <cell r="AE859" t="str"/>
          <cell r="AF859" t="str"/>
          <cell r="AG859" t="str"/>
          <cell r="AH859" t="str"/>
          <cell r="AI859" t="str"/>
          <cell r="AJ859" t="str"/>
          <cell r="AK859" t="str"/>
          <cell r="AL859" t="str"/>
          <cell r="AM859" t="str"/>
          <cell r="AN859" t="str"/>
          <cell r="AO859" t="str"/>
          <cell r="AP859" t="str"/>
          <cell r="AQ859" t="str"/>
          <cell r="AR859" t="str"/>
          <cell r="AS859" t="str"/>
          <cell r="AT859" t="str"/>
          <cell r="AU859" t="str"/>
          <cell r="AV859" t="str"/>
          <cell r="AW859" t="str"/>
          <cell r="AX859" t="str"/>
          <cell r="AY859" t="str"/>
          <cell r="AZ859" t="str"/>
          <cell r="BA859" t="str"/>
          <cell r="BB859" t="str"/>
          <cell r="BC859" t="str"/>
          <cell r="BD859" t="str"/>
          <cell r="BE859" t="str"/>
          <cell r="BF859" t="str"/>
          <cell r="BG859" t="str"/>
          <cell r="BH859" t="str"/>
          <cell r="BI859" t="str">
            <v> </v>
          </cell>
          <cell r="BJ859">
            <v>0</v>
          </cell>
          <cell r="BK859" t="str"/>
          <cell r="BL859" t="str"/>
        </row>
        <row r="860">
          <cell r="E860" t="str">
            <v>|0200226117|19.10|0.00|2.000|0.0005179NBC</v>
          </cell>
          <cell r="F860">
            <v>0.84299999999999997</v>
          </cell>
          <cell r="H860" t="str">
            <v>S</v>
          </cell>
          <cell r="J860" t="b">
            <v>1</v>
          </cell>
          <cell r="K860" t="b">
            <v>1</v>
          </cell>
          <cell r="L860" t="str"/>
          <cell r="M860" t="str"/>
          <cell r="O860" t="str">
            <v>C</v>
          </cell>
          <cell r="P860" t="str"/>
          <cell r="Q860" t="str"/>
          <cell r="R860" t="str"/>
          <cell r="S860" t="str"/>
          <cell r="T860" t="str"/>
          <cell r="U860" t="str"/>
          <cell r="V860" t="str"/>
          <cell r="W860" t="str"/>
          <cell r="X860" t="str"/>
          <cell r="Y860" t="str"/>
          <cell r="Z860" t="str"/>
          <cell r="AA860" t="str"/>
          <cell r="AB860" t="str"/>
          <cell r="AC860" t="str"/>
          <cell r="AD860" t="str"/>
          <cell r="AE860" t="str"/>
          <cell r="AF860" t="str"/>
          <cell r="AG860" t="str"/>
          <cell r="AH860" t="str"/>
          <cell r="AI860" t="str"/>
          <cell r="AJ860" t="str"/>
          <cell r="AK860" t="str"/>
          <cell r="AL860" t="str"/>
          <cell r="AM860" t="str"/>
          <cell r="AN860" t="str"/>
          <cell r="AO860" t="str"/>
          <cell r="AP860" t="str"/>
          <cell r="AQ860" t="str"/>
          <cell r="AR860" t="str"/>
          <cell r="AS860" t="str"/>
          <cell r="AT860" t="str"/>
          <cell r="AU860" t="str"/>
          <cell r="AV860" t="str"/>
          <cell r="AW860" t="str"/>
          <cell r="AX860" t="str"/>
          <cell r="AY860" t="str"/>
          <cell r="AZ860" t="str"/>
          <cell r="BA860" t="str"/>
          <cell r="BB860" t="str"/>
          <cell r="BC860" t="str"/>
          <cell r="BD860" t="str"/>
          <cell r="BE860" t="str"/>
          <cell r="BF860" t="str"/>
          <cell r="BG860" t="str"/>
          <cell r="BH860" t="str"/>
          <cell r="BI860" t="str">
            <v> </v>
          </cell>
          <cell r="BJ860">
            <v>0</v>
          </cell>
          <cell r="BK860" t="str"/>
          <cell r="BL860" t="str"/>
        </row>
        <row r="861">
          <cell r="E861" t="str">
            <v>|0200220914|22.20|0.00|1.600|0.0006067NBC</v>
          </cell>
          <cell r="F861">
            <v>0.81299999999999994</v>
          </cell>
          <cell r="H861" t="str">
            <v>S</v>
          </cell>
          <cell r="J861" t="b">
            <v>0</v>
          </cell>
          <cell r="K861" t="b">
            <v>1</v>
          </cell>
          <cell r="L861" t="str"/>
          <cell r="M861" t="str"/>
          <cell r="O861" t="str">
            <v>C</v>
          </cell>
          <cell r="P861" t="str"/>
          <cell r="Q861" t="str"/>
          <cell r="R861" t="str"/>
          <cell r="S861" t="str"/>
          <cell r="T861" t="str"/>
          <cell r="U861" t="str"/>
          <cell r="V861" t="str"/>
          <cell r="W861" t="str"/>
          <cell r="X861" t="str"/>
          <cell r="Y861" t="str"/>
          <cell r="Z861" t="str"/>
          <cell r="AA861" t="str"/>
          <cell r="AB861" t="str"/>
          <cell r="AC861" t="str"/>
          <cell r="AD861" t="str"/>
          <cell r="AE861" t="str"/>
          <cell r="AF861" t="str"/>
          <cell r="AG861" t="str"/>
          <cell r="AH861" t="str"/>
          <cell r="AI861" t="str"/>
          <cell r="AJ861" t="str"/>
          <cell r="AK861" t="str"/>
          <cell r="AL861" t="str"/>
          <cell r="AM861" t="str"/>
          <cell r="AN861" t="str"/>
          <cell r="AO861" t="str"/>
          <cell r="AP861" t="str"/>
          <cell r="AQ861" t="str"/>
          <cell r="AR861" t="str"/>
          <cell r="AS861" t="str"/>
          <cell r="AT861" t="str"/>
          <cell r="AU861" t="str"/>
          <cell r="AV861" t="str"/>
          <cell r="AW861" t="str"/>
          <cell r="AX861" t="str"/>
          <cell r="AY861" t="str"/>
          <cell r="AZ861" t="str"/>
          <cell r="BA861" t="str"/>
          <cell r="BB861" t="str"/>
          <cell r="BC861" t="str"/>
          <cell r="BD861" t="str"/>
          <cell r="BE861" t="str"/>
          <cell r="BF861" t="str"/>
          <cell r="BG861" t="str"/>
          <cell r="BH861" t="str"/>
          <cell r="BI861" t="str">
            <v> </v>
          </cell>
          <cell r="BJ861">
            <v>0</v>
          </cell>
          <cell r="BK861" t="str"/>
          <cell r="BL861" t="str"/>
        </row>
        <row r="862">
          <cell r="E862" t="str">
            <v>|0200230119|22.20|0.00|1.200|0.0006000IBC</v>
          </cell>
          <cell r="F862">
            <v>0.621</v>
          </cell>
          <cell r="H862" t="str">
            <v>-</v>
          </cell>
          <cell r="J862" t="b">
            <v>1</v>
          </cell>
          <cell r="K862" t="b">
            <v>1</v>
          </cell>
          <cell r="L862" t="str"/>
          <cell r="M862" t="str"/>
          <cell r="O862" t="str">
            <v>P/E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 t="str">
            <v> </v>
          </cell>
          <cell r="BJ862">
            <v>0</v>
          </cell>
          <cell r="BK862" t="str"/>
          <cell r="BL862" t="str"/>
        </row>
        <row r="863">
          <cell r="E863" t="str">
            <v>|0200226010|28.60|0.00|2.000|0.0005820IBC</v>
          </cell>
          <cell r="F863">
            <v>1.3120000000000001</v>
          </cell>
          <cell r="H863" t="str">
            <v>-</v>
          </cell>
          <cell r="J863" t="b">
            <v>1</v>
          </cell>
          <cell r="K863" t="b">
            <v>1</v>
          </cell>
          <cell r="L863">
            <v>0</v>
          </cell>
          <cell r="M863">
            <v>0</v>
          </cell>
          <cell r="O863" t="str">
            <v>P/E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 t="str">
            <v> </v>
          </cell>
          <cell r="BJ863">
            <v>0</v>
          </cell>
          <cell r="BK863" t="str"/>
          <cell r="BL863" t="str"/>
        </row>
        <row r="864">
          <cell r="E864" t="str">
            <v>|0200220810|48.60|0.00|2.600|0.0005923NBC</v>
          </cell>
          <cell r="F864">
            <v>2.9489999999999998</v>
          </cell>
          <cell r="H864" t="str">
            <v>-</v>
          </cell>
          <cell r="J864" t="b">
            <v>1</v>
          </cell>
          <cell r="K864" t="b">
            <v>1</v>
          </cell>
          <cell r="L864">
            <v>6780</v>
          </cell>
          <cell r="M864">
            <v>616</v>
          </cell>
          <cell r="O864" t="str">
            <v>C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1000</v>
          </cell>
          <cell r="AY864">
            <v>272.72727272727275</v>
          </cell>
          <cell r="AZ864">
            <v>818.18181818181813</v>
          </cell>
          <cell r="BA864">
            <v>909.09090909090912</v>
          </cell>
          <cell r="BB864">
            <v>909.09090909090912</v>
          </cell>
          <cell r="BC864">
            <v>818.18181818181813</v>
          </cell>
          <cell r="BD864">
            <v>909.09090909090912</v>
          </cell>
          <cell r="BE864">
            <v>909.09090909090912</v>
          </cell>
          <cell r="BF864">
            <v>818.18181818181813</v>
          </cell>
          <cell r="BG864">
            <v>909.09090909090912</v>
          </cell>
          <cell r="BH864">
            <v>454.54545454545456</v>
          </cell>
          <cell r="BI864" t="str">
            <v> </v>
          </cell>
          <cell r="BJ864">
            <v>272.72727272727275</v>
          </cell>
          <cell r="BK864" t="str">
            <v>Fixed&gt;500pcs</v>
          </cell>
          <cell r="BL864" t="str"/>
        </row>
        <row r="865">
          <cell r="E865" t="str">
            <v>|0200220139|22.20|0.00|2.000|0.0005759NBC</v>
          </cell>
          <cell r="F865">
            <v>0.996</v>
          </cell>
          <cell r="H865" t="str">
            <v>-</v>
          </cell>
          <cell r="J865" t="b">
            <v>1</v>
          </cell>
          <cell r="K865" t="b">
            <v>1</v>
          </cell>
          <cell r="L865">
            <v>10312</v>
          </cell>
          <cell r="M865">
            <v>1146</v>
          </cell>
          <cell r="O865" t="str">
            <v>C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1333.3333333333333</v>
          </cell>
          <cell r="AY865">
            <v>333.33333333333331</v>
          </cell>
          <cell r="AZ865">
            <v>1000</v>
          </cell>
          <cell r="BA865">
            <v>1222.2222222222222</v>
          </cell>
          <cell r="BB865">
            <v>1111.1111111111111</v>
          </cell>
          <cell r="BC865">
            <v>888.88888888888891</v>
          </cell>
          <cell r="BD865">
            <v>1111.1111111111111</v>
          </cell>
          <cell r="BE865">
            <v>1222.2222222222222</v>
          </cell>
          <cell r="BF865">
            <v>888.88888888888891</v>
          </cell>
          <cell r="BG865">
            <v>1111.1111111111111</v>
          </cell>
          <cell r="BH865">
            <v>555.55555555555554</v>
          </cell>
          <cell r="BI865" t="str">
            <v> </v>
          </cell>
          <cell r="BJ865">
            <v>333.33333333333331</v>
          </cell>
          <cell r="BK865" t="str">
            <v>Fixed&gt;500pcs</v>
          </cell>
          <cell r="BL865" t="str"/>
        </row>
        <row r="866">
          <cell r="E866" t="str">
            <v>|0200220139|22.20|0.00|2.000|0.0005759NBC</v>
          </cell>
          <cell r="F866">
            <v>0.996</v>
          </cell>
          <cell r="H866" t="str">
            <v>-</v>
          </cell>
          <cell r="J866" t="b">
            <v>1</v>
          </cell>
          <cell r="K866" t="b">
            <v>1</v>
          </cell>
          <cell r="L866">
            <v>1084</v>
          </cell>
          <cell r="M866">
            <v>1084</v>
          </cell>
          <cell r="O866" t="str">
            <v>P/E</v>
          </cell>
          <cell r="P866" t="str"/>
          <cell r="Q866" t="str"/>
          <cell r="R866" t="str"/>
          <cell r="S866" t="str"/>
          <cell r="T866" t="str"/>
          <cell r="U866" t="str"/>
          <cell r="V866" t="str"/>
          <cell r="W866" t="str"/>
          <cell r="X866" t="str"/>
          <cell r="Y866" t="str"/>
          <cell r="Z866" t="str"/>
          <cell r="AA866" t="str"/>
          <cell r="AB866" t="str"/>
          <cell r="AC866" t="str"/>
          <cell r="AD866" t="str"/>
          <cell r="AE866" t="str"/>
          <cell r="AF866" t="str"/>
          <cell r="AG866" t="str"/>
          <cell r="AH866" t="str"/>
          <cell r="AI866" t="str"/>
          <cell r="AJ866" t="str"/>
          <cell r="AK866" t="str"/>
          <cell r="AL866" t="str"/>
          <cell r="AM866" t="str"/>
          <cell r="AN866" t="str"/>
          <cell r="AO866" t="str"/>
          <cell r="AP866" t="str"/>
          <cell r="AQ866" t="str"/>
          <cell r="AR866" t="str"/>
          <cell r="AS866" t="str"/>
          <cell r="AT866" t="str"/>
          <cell r="AU866" t="str"/>
          <cell r="AV866" t="str"/>
          <cell r="AW866" t="str"/>
          <cell r="AX866" t="str"/>
          <cell r="AY866" t="str"/>
          <cell r="AZ866" t="str"/>
          <cell r="BA866" t="str"/>
          <cell r="BB866" t="str"/>
          <cell r="BC866" t="str"/>
          <cell r="BD866" t="str"/>
          <cell r="BE866" t="str"/>
          <cell r="BF866" t="str"/>
          <cell r="BG866" t="str"/>
          <cell r="BH866" t="str"/>
          <cell r="BI866" t="str">
            <v> </v>
          </cell>
          <cell r="BJ866">
            <v>0</v>
          </cell>
          <cell r="BK866" t="str"/>
          <cell r="BL866" t="str"/>
        </row>
        <row r="867">
          <cell r="E867" t="str">
            <v>|0200220139|25.40|0.00|3.200|0.0005561NBC</v>
          </cell>
          <cell r="F867">
            <v>1.752</v>
          </cell>
          <cell r="H867" t="str">
            <v>-</v>
          </cell>
          <cell r="J867" t="b">
            <v>1</v>
          </cell>
          <cell r="K867" t="b">
            <v>1</v>
          </cell>
          <cell r="L867">
            <v>0</v>
          </cell>
          <cell r="M867">
            <v>0</v>
          </cell>
          <cell r="O867" t="str">
            <v>C</v>
          </cell>
          <cell r="P867" t="str"/>
          <cell r="Q867" t="str"/>
          <cell r="R867" t="str"/>
          <cell r="S867" t="str"/>
          <cell r="T867" t="str"/>
          <cell r="U867" t="str"/>
          <cell r="V867" t="str"/>
          <cell r="W867" t="str"/>
          <cell r="X867" t="str"/>
          <cell r="Y867" t="str"/>
          <cell r="Z867" t="str"/>
          <cell r="AA867" t="str"/>
          <cell r="AB867" t="str"/>
          <cell r="AC867" t="str"/>
          <cell r="AD867" t="str"/>
          <cell r="AE867" t="str"/>
          <cell r="AF867" t="str"/>
          <cell r="AG867" t="str"/>
          <cell r="AH867" t="str"/>
          <cell r="AI867" t="str"/>
          <cell r="AJ867" t="str"/>
          <cell r="AK867" t="str"/>
          <cell r="AL867" t="str"/>
          <cell r="AM867" t="str"/>
          <cell r="AN867" t="str"/>
          <cell r="AO867" t="str"/>
          <cell r="AP867" t="str"/>
          <cell r="AQ867" t="str"/>
          <cell r="AR867" t="str"/>
          <cell r="AS867" t="str"/>
          <cell r="AT867" t="str"/>
          <cell r="AU867" t="str"/>
          <cell r="AV867" t="str"/>
          <cell r="AW867" t="str"/>
          <cell r="AX867" t="str"/>
          <cell r="AY867" t="str"/>
          <cell r="AZ867" t="str"/>
          <cell r="BA867" t="str"/>
          <cell r="BB867" t="str"/>
          <cell r="BC867" t="str"/>
          <cell r="BD867" t="str"/>
          <cell r="BE867" t="str"/>
          <cell r="BF867" t="str"/>
          <cell r="BG867" t="str"/>
          <cell r="BH867" t="str"/>
          <cell r="BI867" t="str">
            <v> </v>
          </cell>
          <cell r="BJ867">
            <v>0</v>
          </cell>
          <cell r="BK867" t="str"/>
          <cell r="BL867" t="str"/>
        </row>
        <row r="868">
          <cell r="E868" t="str">
            <v>|0200220810|48.60|0.00|2.600|0.0005923NBC</v>
          </cell>
          <cell r="F868">
            <v>2.9489999999999998</v>
          </cell>
          <cell r="H868" t="str">
            <v>-</v>
          </cell>
          <cell r="J868" t="b">
            <v>1</v>
          </cell>
          <cell r="K868" t="b">
            <v>1</v>
          </cell>
          <cell r="L868" t="str"/>
          <cell r="M868" t="str"/>
          <cell r="O868" t="str">
            <v>P/E</v>
          </cell>
          <cell r="P868" t="str"/>
          <cell r="Q868" t="str"/>
          <cell r="R868" t="str"/>
          <cell r="S868" t="str"/>
          <cell r="T868" t="str"/>
          <cell r="U868" t="str"/>
          <cell r="V868" t="str"/>
          <cell r="W868" t="str"/>
          <cell r="X868" t="str"/>
          <cell r="Y868" t="str"/>
          <cell r="Z868" t="str"/>
          <cell r="AA868" t="str"/>
          <cell r="AB868" t="str"/>
          <cell r="AC868" t="str"/>
          <cell r="AD868" t="str"/>
          <cell r="AE868" t="str"/>
          <cell r="AF868" t="str"/>
          <cell r="AG868" t="str"/>
          <cell r="AH868" t="str"/>
          <cell r="AI868" t="str"/>
          <cell r="AJ868" t="str"/>
          <cell r="AK868" t="str"/>
          <cell r="AL868" t="str"/>
          <cell r="AM868" t="str"/>
          <cell r="AN868" t="str"/>
          <cell r="AO868" t="str"/>
          <cell r="AP868" t="str"/>
          <cell r="AQ868" t="str"/>
          <cell r="AR868" t="str"/>
          <cell r="AS868" t="str"/>
          <cell r="AT868" t="str"/>
          <cell r="AU868" t="str"/>
          <cell r="AV868" t="str"/>
          <cell r="AW868" t="str"/>
          <cell r="AX868" t="str"/>
          <cell r="AY868" t="str"/>
          <cell r="AZ868" t="str"/>
          <cell r="BA868" t="str"/>
          <cell r="BB868" t="str"/>
          <cell r="BC868" t="str"/>
          <cell r="BD868" t="str"/>
          <cell r="BE868" t="str"/>
          <cell r="BF868" t="str"/>
          <cell r="BG868" t="str"/>
          <cell r="BH868" t="str"/>
          <cell r="BI868" t="str">
            <v> </v>
          </cell>
          <cell r="BJ868">
            <v>0</v>
          </cell>
          <cell r="BK868" t="str"/>
          <cell r="BL868" t="str"/>
        </row>
        <row r="869">
          <cell r="E869" t="str">
            <v>|0200226010|22.20|0.00|2.000|0.0005999IBC</v>
          </cell>
          <cell r="F869">
            <v>0.996</v>
          </cell>
          <cell r="H869" t="str">
            <v>-</v>
          </cell>
          <cell r="J869" t="b">
            <v>1</v>
          </cell>
          <cell r="K869" t="b">
            <v>1</v>
          </cell>
          <cell r="L869">
            <v>0</v>
          </cell>
          <cell r="M869">
            <v>0</v>
          </cell>
          <cell r="O869" t="str">
            <v>C</v>
          </cell>
          <cell r="P869" t="str"/>
          <cell r="Q869" t="str"/>
          <cell r="R869" t="str"/>
          <cell r="S869" t="str"/>
          <cell r="T869" t="str"/>
          <cell r="U869" t="str"/>
          <cell r="V869" t="str"/>
          <cell r="W869" t="str"/>
          <cell r="X869" t="str"/>
          <cell r="Y869" t="str"/>
          <cell r="Z869" t="str"/>
          <cell r="AA869" t="str"/>
          <cell r="AB869" t="str"/>
          <cell r="AC869" t="str"/>
          <cell r="AD869" t="str"/>
          <cell r="AE869" t="str"/>
          <cell r="AF869" t="str"/>
          <cell r="AG869" t="str"/>
          <cell r="AH869" t="str"/>
          <cell r="AI869" t="str"/>
          <cell r="AJ869" t="str"/>
          <cell r="AK869" t="str"/>
          <cell r="AL869" t="str"/>
          <cell r="AM869" t="str"/>
          <cell r="AN869" t="str"/>
          <cell r="AO869" t="str"/>
          <cell r="AP869" t="str"/>
          <cell r="AQ869" t="str"/>
          <cell r="AR869" t="str"/>
          <cell r="AS869" t="str"/>
          <cell r="AT869" t="str"/>
          <cell r="AU869" t="str"/>
          <cell r="AV869" t="str"/>
          <cell r="AW869" t="str"/>
          <cell r="AX869" t="str"/>
          <cell r="AY869" t="str"/>
          <cell r="AZ869" t="str"/>
          <cell r="BA869" t="str"/>
          <cell r="BB869" t="str"/>
          <cell r="BC869" t="str"/>
          <cell r="BD869" t="str"/>
          <cell r="BE869" t="str"/>
          <cell r="BF869" t="str"/>
          <cell r="BG869" t="str"/>
          <cell r="BH869" t="str"/>
          <cell r="BI869" t="str">
            <v> </v>
          </cell>
          <cell r="BJ869">
            <v>0</v>
          </cell>
          <cell r="BK869" t="str"/>
          <cell r="BL869" t="str"/>
        </row>
        <row r="870">
          <cell r="E870" t="str">
            <v>|0200226117|28.60|0.00|2.000|0.0005893IBC</v>
          </cell>
          <cell r="F870">
            <v>1.3120000000000001</v>
          </cell>
          <cell r="H870" t="str">
            <v>S</v>
          </cell>
          <cell r="J870" t="b">
            <v>1</v>
          </cell>
          <cell r="K870" t="b">
            <v>1</v>
          </cell>
          <cell r="L870">
            <v>1351</v>
          </cell>
          <cell r="M870">
            <v>90</v>
          </cell>
          <cell r="O870" t="str">
            <v>C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80</v>
          </cell>
          <cell r="AY870">
            <v>106.66666666666667</v>
          </cell>
          <cell r="AZ870">
            <v>26.666666666666668</v>
          </cell>
          <cell r="BA870">
            <v>80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 t="str">
            <v> </v>
          </cell>
          <cell r="BJ870">
            <v>133.33333333333334</v>
          </cell>
          <cell r="BK870" t="str"/>
          <cell r="BL870" t="str"/>
        </row>
        <row r="871">
          <cell r="E871" t="str">
            <v>|0200226339|40.00|20.00|2.300|0.0006153NBC</v>
          </cell>
          <cell r="F871">
            <v>2.0310000000000001</v>
          </cell>
          <cell r="H871" t="str">
            <v>-</v>
          </cell>
          <cell r="J871" t="b">
            <v>1</v>
          </cell>
          <cell r="K871" t="b">
            <v>1</v>
          </cell>
          <cell r="L871">
            <v>460</v>
          </cell>
          <cell r="M871">
            <v>460</v>
          </cell>
          <cell r="O871" t="str">
            <v>P/E</v>
          </cell>
          <cell r="P871" t="str"/>
          <cell r="Q871" t="str"/>
          <cell r="R871" t="str"/>
          <cell r="S871" t="str"/>
          <cell r="T871" t="str"/>
          <cell r="U871" t="str"/>
          <cell r="V871" t="str"/>
          <cell r="W871" t="str"/>
          <cell r="X871" t="str"/>
          <cell r="Y871" t="str"/>
          <cell r="Z871" t="str"/>
          <cell r="AA871" t="str"/>
          <cell r="AB871" t="str"/>
          <cell r="AC871" t="str"/>
          <cell r="AD871" t="str"/>
          <cell r="AE871" t="str"/>
          <cell r="AF871" t="str"/>
          <cell r="AG871" t="str"/>
          <cell r="AH871" t="str"/>
          <cell r="AI871" t="str"/>
          <cell r="AJ871" t="str"/>
          <cell r="AK871" t="str"/>
          <cell r="AL871" t="str"/>
          <cell r="AM871" t="str"/>
          <cell r="AN871" t="str"/>
          <cell r="AO871" t="str"/>
          <cell r="AP871" t="str"/>
          <cell r="AQ871" t="str"/>
          <cell r="AR871" t="str"/>
          <cell r="AS871" t="str"/>
          <cell r="AT871" t="str"/>
          <cell r="AU871" t="str"/>
          <cell r="AV871" t="str"/>
          <cell r="AW871" t="str"/>
          <cell r="AX871" t="str"/>
          <cell r="AY871" t="str"/>
          <cell r="AZ871" t="str"/>
          <cell r="BA871" t="str"/>
          <cell r="BB871" t="str"/>
          <cell r="BC871" t="str"/>
          <cell r="BD871" t="str"/>
          <cell r="BE871" t="str"/>
          <cell r="BF871" t="str"/>
          <cell r="BG871" t="str"/>
          <cell r="BH871" t="str"/>
          <cell r="BI871" t="str">
            <v> </v>
          </cell>
          <cell r="BJ871">
            <v>0</v>
          </cell>
          <cell r="BK871" t="str"/>
          <cell r="BL871" t="str"/>
        </row>
        <row r="872">
          <cell r="E872" t="str">
            <v>|0200226010|19.10|0.00|2.000|0.0005500NBC</v>
          </cell>
          <cell r="F872">
            <v>0.84299999999999997</v>
          </cell>
          <cell r="H872" t="str">
            <v>-</v>
          </cell>
          <cell r="J872" t="b">
            <v>1</v>
          </cell>
          <cell r="K872" t="b">
            <v>1</v>
          </cell>
          <cell r="L872">
            <v>50</v>
          </cell>
          <cell r="M872">
            <v>50</v>
          </cell>
          <cell r="O872" t="str">
            <v>P/E</v>
          </cell>
          <cell r="P872">
            <v>50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50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J872">
            <v>50</v>
          </cell>
          <cell r="BK872" t="str"/>
          <cell r="BL872" t="str"/>
        </row>
        <row r="873">
          <cell r="E873" t="str">
            <v>|0200226010|22.20|0.00|1.400|0.0005190IBC</v>
          </cell>
          <cell r="F873">
            <v>0.71799999999999997</v>
          </cell>
          <cell r="H873" t="str">
            <v>-</v>
          </cell>
          <cell r="J873" t="b">
            <v>1</v>
          </cell>
          <cell r="K873" t="b">
            <v>1</v>
          </cell>
          <cell r="L873" t="str"/>
          <cell r="M873" t="str"/>
          <cell r="O873" t="str">
            <v>P/E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1188</v>
          </cell>
          <cell r="AY873">
            <v>1180</v>
          </cell>
          <cell r="AZ873">
            <v>894</v>
          </cell>
          <cell r="BA873">
            <v>1322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J873">
            <v>1180</v>
          </cell>
          <cell r="BK873" t="str">
            <v>Fixed&gt;500pcs</v>
          </cell>
          <cell r="BL873" t="str"/>
        </row>
        <row r="874">
          <cell r="E874" t="str">
            <v>|0200230742|25.00|55.00|1.600|0.0006199IBC</v>
          </cell>
          <cell r="F874">
            <v>1.9410000000000001</v>
          </cell>
          <cell r="H874" t="str">
            <v>S</v>
          </cell>
          <cell r="J874" t="b">
            <v>1</v>
          </cell>
          <cell r="K874" t="b">
            <v>1</v>
          </cell>
          <cell r="L874">
            <v>840</v>
          </cell>
          <cell r="M874">
            <v>840</v>
          </cell>
          <cell r="O874" t="str">
            <v>P/E</v>
          </cell>
          <cell r="P874" t="str"/>
          <cell r="Q874" t="str"/>
          <cell r="R874" t="str"/>
          <cell r="S874" t="str"/>
          <cell r="T874" t="str"/>
          <cell r="U874" t="str"/>
          <cell r="V874" t="str"/>
          <cell r="W874" t="str"/>
          <cell r="X874" t="str"/>
          <cell r="Y874" t="str"/>
          <cell r="Z874" t="str"/>
          <cell r="AA874" t="str"/>
          <cell r="AB874" t="str"/>
          <cell r="AC874" t="str"/>
          <cell r="AD874" t="str"/>
          <cell r="AE874" t="str"/>
          <cell r="AF874" t="str"/>
          <cell r="AG874" t="str"/>
          <cell r="AH874" t="str"/>
          <cell r="AI874" t="str"/>
          <cell r="AJ874" t="str"/>
          <cell r="AK874" t="str"/>
          <cell r="AL874" t="str"/>
          <cell r="AM874" t="str"/>
          <cell r="AN874" t="str"/>
          <cell r="AO874" t="str"/>
          <cell r="AP874" t="str"/>
          <cell r="AQ874" t="str"/>
          <cell r="AR874" t="str"/>
          <cell r="AS874" t="str"/>
          <cell r="AT874" t="str"/>
          <cell r="AU874" t="str"/>
          <cell r="AV874" t="str"/>
          <cell r="AW874" t="str"/>
          <cell r="AX874" t="str"/>
          <cell r="AY874" t="str"/>
          <cell r="AZ874" t="str"/>
          <cell r="BA874" t="str"/>
          <cell r="BB874" t="str"/>
          <cell r="BC874" t="str"/>
          <cell r="BD874" t="str"/>
          <cell r="BE874" t="str"/>
          <cell r="BF874" t="str"/>
          <cell r="BG874" t="str"/>
          <cell r="BH874" t="str"/>
          <cell r="BJ874">
            <v>0</v>
          </cell>
          <cell r="BK874" t="str"/>
          <cell r="BL874" t="str"/>
        </row>
        <row r="875">
          <cell r="E875" t="str">
            <v>|0200230841|12.70|0.00|1.200|0.0004950NBC</v>
          </cell>
          <cell r="F875">
            <v>0.34</v>
          </cell>
          <cell r="H875" t="str">
            <v>-</v>
          </cell>
          <cell r="J875" t="b">
            <v>1</v>
          </cell>
          <cell r="K875" t="b">
            <v>1</v>
          </cell>
          <cell r="L875">
            <v>293</v>
          </cell>
          <cell r="M875">
            <v>293</v>
          </cell>
          <cell r="O875" t="str">
            <v>P/E</v>
          </cell>
          <cell r="P875" t="str"/>
          <cell r="Q875" t="str"/>
          <cell r="R875" t="str"/>
          <cell r="S875" t="str"/>
          <cell r="T875" t="str"/>
          <cell r="U875" t="str"/>
          <cell r="V875" t="str"/>
          <cell r="W875" t="str"/>
          <cell r="X875" t="str"/>
          <cell r="Y875" t="str"/>
          <cell r="Z875" t="str"/>
          <cell r="AA875" t="str"/>
          <cell r="AB875" t="str"/>
          <cell r="AC875" t="str"/>
          <cell r="AD875" t="str"/>
          <cell r="AE875" t="str"/>
          <cell r="AF875" t="str"/>
          <cell r="AG875" t="str"/>
          <cell r="AH875" t="str"/>
          <cell r="AI875" t="str"/>
          <cell r="AJ875" t="str"/>
          <cell r="AK875" t="str"/>
          <cell r="AL875" t="str"/>
          <cell r="AM875" t="str"/>
          <cell r="AN875" t="str"/>
          <cell r="AO875" t="str"/>
          <cell r="AP875" t="str"/>
          <cell r="AQ875" t="str"/>
          <cell r="AR875" t="str"/>
          <cell r="AS875" t="str"/>
          <cell r="AT875" t="str"/>
          <cell r="AU875" t="str"/>
          <cell r="AV875" t="str"/>
          <cell r="AW875" t="str"/>
          <cell r="AX875" t="str"/>
          <cell r="AY875" t="str"/>
          <cell r="AZ875" t="str"/>
          <cell r="BA875" t="str"/>
          <cell r="BB875" t="str"/>
          <cell r="BC875" t="str"/>
          <cell r="BD875" t="str"/>
          <cell r="BE875" t="str"/>
          <cell r="BF875" t="str"/>
          <cell r="BG875" t="str"/>
          <cell r="BH875" t="str"/>
          <cell r="BJ875">
            <v>0</v>
          </cell>
          <cell r="BK875" t="str"/>
          <cell r="BL875" t="str"/>
        </row>
        <row r="876">
          <cell r="E876" t="str">
            <v>|0200226010|19.10|0.00|2.000|0.0005800NBC</v>
          </cell>
          <cell r="F876">
            <v>0.84299999999999997</v>
          </cell>
          <cell r="H876" t="str">
            <v>-</v>
          </cell>
          <cell r="J876" t="b">
            <v>0</v>
          </cell>
          <cell r="K876" t="b">
            <v>1</v>
          </cell>
          <cell r="L876">
            <v>0</v>
          </cell>
          <cell r="M876">
            <v>0</v>
          </cell>
          <cell r="O876" t="str">
            <v>C</v>
          </cell>
          <cell r="P876" t="str"/>
          <cell r="Q876" t="str"/>
          <cell r="R876" t="str"/>
          <cell r="S876" t="str"/>
          <cell r="T876" t="str"/>
          <cell r="U876" t="str"/>
          <cell r="V876" t="str"/>
          <cell r="W876" t="str"/>
          <cell r="X876" t="str"/>
          <cell r="Y876" t="str"/>
          <cell r="Z876" t="str"/>
          <cell r="AA876" t="str"/>
          <cell r="AB876" t="str"/>
          <cell r="AC876" t="str"/>
          <cell r="AD876" t="str"/>
          <cell r="AE876" t="str"/>
          <cell r="AF876" t="str"/>
          <cell r="AG876" t="str"/>
          <cell r="AH876" t="str"/>
          <cell r="AI876" t="str"/>
          <cell r="AJ876" t="str"/>
          <cell r="AK876" t="str"/>
          <cell r="AL876" t="str"/>
          <cell r="AM876" t="str"/>
          <cell r="AN876" t="str"/>
          <cell r="AO876" t="str"/>
          <cell r="AP876" t="str"/>
          <cell r="AQ876" t="str"/>
          <cell r="AR876" t="str"/>
          <cell r="AS876" t="str"/>
          <cell r="AT876" t="str"/>
          <cell r="AU876" t="str"/>
          <cell r="AV876" t="str"/>
          <cell r="AW876" t="str"/>
          <cell r="AX876" t="str"/>
          <cell r="AY876" t="str"/>
          <cell r="AZ876" t="str"/>
          <cell r="BA876" t="str"/>
          <cell r="BB876" t="str"/>
          <cell r="BC876" t="str"/>
          <cell r="BD876" t="str"/>
          <cell r="BE876" t="str"/>
          <cell r="BF876" t="str"/>
          <cell r="BG876" t="str"/>
          <cell r="BH876" t="str"/>
          <cell r="BJ876">
            <v>0</v>
          </cell>
          <cell r="BK876" t="str"/>
          <cell r="BL876" t="str"/>
        </row>
        <row r="877">
          <cell r="E877" t="str">
            <v>|0200220810|28.60|0.00|3.200|0.0005720IBC</v>
          </cell>
          <cell r="F877">
            <v>2.004</v>
          </cell>
          <cell r="H877" t="str">
            <v>-</v>
          </cell>
          <cell r="J877" t="b">
            <v>1</v>
          </cell>
          <cell r="K877" t="b">
            <v>1</v>
          </cell>
          <cell r="L877">
            <v>111</v>
          </cell>
          <cell r="M877">
            <v>111</v>
          </cell>
          <cell r="O877" t="str">
            <v>P/E</v>
          </cell>
          <cell r="P877" t="str"/>
          <cell r="Q877" t="str"/>
          <cell r="R877" t="str"/>
          <cell r="S877" t="str"/>
          <cell r="T877" t="str"/>
          <cell r="U877" t="str"/>
          <cell r="V877" t="str"/>
          <cell r="W877" t="str"/>
          <cell r="X877" t="str"/>
          <cell r="Y877" t="str"/>
          <cell r="Z877" t="str"/>
          <cell r="AA877" t="str"/>
          <cell r="AB877" t="str"/>
          <cell r="AC877" t="str"/>
          <cell r="AD877" t="str"/>
          <cell r="AE877" t="str"/>
          <cell r="AF877" t="str"/>
          <cell r="AG877" t="str"/>
          <cell r="AH877" t="str"/>
          <cell r="AI877" t="str"/>
          <cell r="AJ877" t="str"/>
          <cell r="AK877" t="str"/>
          <cell r="AL877" t="str"/>
          <cell r="AM877" t="str"/>
          <cell r="AN877" t="str"/>
          <cell r="AO877" t="str"/>
          <cell r="AP877" t="str"/>
          <cell r="AQ877" t="str"/>
          <cell r="AR877" t="str"/>
          <cell r="AS877" t="str"/>
          <cell r="AT877" t="str"/>
          <cell r="AU877" t="str"/>
          <cell r="AV877" t="str"/>
          <cell r="AW877" t="str"/>
          <cell r="AX877" t="str"/>
          <cell r="AY877" t="str"/>
          <cell r="AZ877" t="str"/>
          <cell r="BA877" t="str"/>
          <cell r="BB877" t="str"/>
          <cell r="BC877" t="str"/>
          <cell r="BD877" t="str"/>
          <cell r="BE877" t="str"/>
          <cell r="BF877" t="str"/>
          <cell r="BG877" t="str"/>
          <cell r="BH877" t="str"/>
          <cell r="BJ877">
            <v>0</v>
          </cell>
          <cell r="BK877" t="str"/>
          <cell r="BL877" t="str"/>
        </row>
        <row r="878">
          <cell r="E878" t="str">
            <v>|0200220810|48.60|0.00|2.600|0.0005950NBC</v>
          </cell>
          <cell r="F878">
            <v>2.9489999999999998</v>
          </cell>
          <cell r="H878" t="str">
            <v>-</v>
          </cell>
          <cell r="J878" t="b">
            <v>1</v>
          </cell>
          <cell r="K878" t="b">
            <v>1</v>
          </cell>
          <cell r="L878">
            <v>494</v>
          </cell>
          <cell r="M878">
            <v>494</v>
          </cell>
          <cell r="O878" t="str">
            <v>P/E</v>
          </cell>
          <cell r="P878" t="str"/>
          <cell r="Q878" t="str"/>
          <cell r="R878" t="str"/>
          <cell r="S878" t="str"/>
          <cell r="T878" t="str"/>
          <cell r="U878" t="str"/>
          <cell r="V878" t="str"/>
          <cell r="W878" t="str"/>
          <cell r="X878" t="str"/>
          <cell r="Y878" t="str"/>
          <cell r="Z878" t="str"/>
          <cell r="AA878" t="str"/>
          <cell r="AB878" t="str"/>
          <cell r="AC878" t="str"/>
          <cell r="AD878" t="str"/>
          <cell r="AE878" t="str"/>
          <cell r="AF878" t="str"/>
          <cell r="AG878" t="str"/>
          <cell r="AH878" t="str"/>
          <cell r="AI878" t="str"/>
          <cell r="AJ878" t="str"/>
          <cell r="AK878" t="str"/>
          <cell r="AL878" t="str"/>
          <cell r="AM878" t="str"/>
          <cell r="AN878" t="str"/>
          <cell r="AO878" t="str"/>
          <cell r="AP878" t="str"/>
          <cell r="AQ878" t="str"/>
          <cell r="AR878" t="str"/>
          <cell r="AS878" t="str"/>
          <cell r="AT878" t="str"/>
          <cell r="AU878" t="str"/>
          <cell r="AV878" t="str"/>
          <cell r="AW878" t="str"/>
          <cell r="AX878" t="str"/>
          <cell r="AY878" t="str"/>
          <cell r="AZ878" t="str"/>
          <cell r="BA878" t="str"/>
          <cell r="BB878" t="str"/>
          <cell r="BC878" t="str"/>
          <cell r="BD878" t="str"/>
          <cell r="BE878" t="str"/>
          <cell r="BF878" t="str"/>
          <cell r="BG878" t="str"/>
          <cell r="BH878" t="str"/>
          <cell r="BJ878">
            <v>0</v>
          </cell>
          <cell r="BK878" t="str"/>
          <cell r="BL878" t="str"/>
        </row>
        <row r="879">
          <cell r="E879" t="str">
            <v>|0200226010|25.40|0.00|3.200|0.0005460NBC</v>
          </cell>
          <cell r="F879">
            <v>1.752</v>
          </cell>
          <cell r="H879" t="str">
            <v>-</v>
          </cell>
          <cell r="J879" t="b">
            <v>1</v>
          </cell>
          <cell r="K879" t="b">
            <v>1</v>
          </cell>
          <cell r="L879">
            <v>3</v>
          </cell>
          <cell r="M879">
            <v>2</v>
          </cell>
          <cell r="O879" t="str">
            <v>C</v>
          </cell>
          <cell r="P879" t="str"/>
          <cell r="Q879" t="str"/>
          <cell r="R879" t="str"/>
          <cell r="S879" t="str"/>
          <cell r="T879" t="str"/>
          <cell r="U879" t="str"/>
          <cell r="V879" t="str"/>
          <cell r="W879" t="str"/>
          <cell r="X879" t="str"/>
          <cell r="Y879" t="str"/>
          <cell r="Z879" t="str"/>
          <cell r="AA879" t="str"/>
          <cell r="AB879" t="str"/>
          <cell r="AC879" t="str"/>
          <cell r="AD879" t="str"/>
          <cell r="AE879" t="str"/>
          <cell r="AF879" t="str"/>
          <cell r="AG879" t="str"/>
          <cell r="AH879" t="str"/>
          <cell r="AI879" t="str"/>
          <cell r="AJ879" t="str"/>
          <cell r="AK879" t="str"/>
          <cell r="AL879" t="str"/>
          <cell r="AM879" t="str"/>
          <cell r="AN879" t="str"/>
          <cell r="AO879" t="str"/>
          <cell r="AP879" t="str"/>
          <cell r="AQ879" t="str"/>
          <cell r="AR879" t="str"/>
          <cell r="AS879" t="str"/>
          <cell r="AT879" t="str"/>
          <cell r="AU879" t="str"/>
          <cell r="AV879" t="str"/>
          <cell r="AW879" t="str"/>
          <cell r="AX879" t="str"/>
          <cell r="AY879" t="str"/>
          <cell r="AZ879" t="str"/>
          <cell r="BA879" t="str"/>
          <cell r="BB879" t="str"/>
          <cell r="BC879" t="str"/>
          <cell r="BD879" t="str"/>
          <cell r="BE879" t="str"/>
          <cell r="BF879" t="str"/>
          <cell r="BG879" t="str"/>
          <cell r="BH879" t="str"/>
          <cell r="BJ879">
            <v>0</v>
          </cell>
          <cell r="BK879" t="str"/>
          <cell r="BL879" t="str"/>
        </row>
        <row r="880">
          <cell r="E880" t="str">
            <v>|0200226010|28.60|0.00|1.600|0.0005941IBC</v>
          </cell>
          <cell r="F880">
            <v>1.0649999999999999</v>
          </cell>
          <cell r="H880" t="str">
            <v>-</v>
          </cell>
          <cell r="J880" t="b">
            <v>1</v>
          </cell>
          <cell r="K880" t="b">
            <v>1</v>
          </cell>
          <cell r="L880">
            <v>0</v>
          </cell>
          <cell r="M880">
            <v>0</v>
          </cell>
          <cell r="O880" t="str">
            <v>P/E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J880">
            <v>0</v>
          </cell>
          <cell r="BK880" t="str"/>
          <cell r="BL880" t="str"/>
        </row>
        <row r="881">
          <cell r="E881" t="str">
            <v>|0200226117|19.10|0.00|2.000|0.0005771NBC</v>
          </cell>
          <cell r="F881">
            <v>0.84299999999999997</v>
          </cell>
          <cell r="H881" t="str">
            <v>S</v>
          </cell>
          <cell r="J881" t="b">
            <v>1</v>
          </cell>
          <cell r="K881" t="b">
            <v>1</v>
          </cell>
          <cell r="L881">
            <v>110</v>
          </cell>
          <cell r="M881">
            <v>11</v>
          </cell>
          <cell r="O881" t="str">
            <v>C</v>
          </cell>
          <cell r="P881" t="str"/>
          <cell r="Q881" t="str"/>
          <cell r="R881" t="str"/>
          <cell r="S881" t="str"/>
          <cell r="T881" t="str"/>
          <cell r="U881" t="str"/>
          <cell r="V881" t="str"/>
          <cell r="W881" t="str"/>
          <cell r="X881" t="str"/>
          <cell r="Y881" t="str"/>
          <cell r="Z881" t="str"/>
          <cell r="AA881" t="str"/>
          <cell r="AB881" t="str"/>
          <cell r="AC881" t="str"/>
          <cell r="AD881" t="str"/>
          <cell r="AE881" t="str"/>
          <cell r="AF881" t="str"/>
          <cell r="AG881" t="str"/>
          <cell r="AH881" t="str"/>
          <cell r="AI881" t="str"/>
          <cell r="AJ881" t="str"/>
          <cell r="AK881" t="str"/>
          <cell r="AL881" t="str"/>
          <cell r="AM881" t="str"/>
          <cell r="AN881" t="str"/>
          <cell r="AO881" t="str"/>
          <cell r="AP881" t="str"/>
          <cell r="AQ881" t="str"/>
          <cell r="AR881" t="str"/>
          <cell r="AS881" t="str"/>
          <cell r="AT881" t="str"/>
          <cell r="AU881" t="str"/>
          <cell r="AV881" t="str"/>
          <cell r="AW881" t="str"/>
          <cell r="AX881" t="str"/>
          <cell r="AY881" t="str"/>
          <cell r="AZ881" t="str"/>
          <cell r="BA881" t="str"/>
          <cell r="BB881" t="str"/>
          <cell r="BC881" t="str"/>
          <cell r="BD881" t="str"/>
          <cell r="BE881" t="str"/>
          <cell r="BF881" t="str"/>
          <cell r="BG881" t="str"/>
          <cell r="BH881" t="str"/>
          <cell r="BJ881">
            <v>0</v>
          </cell>
          <cell r="BK881" t="str"/>
          <cell r="BL881" t="str"/>
        </row>
        <row r="882">
          <cell r="E882" t="str">
            <v>|0200226117|19.10|0.00|2.000|0.0005771NBC</v>
          </cell>
          <cell r="F882">
            <v>0.84299999999999997</v>
          </cell>
          <cell r="H882" t="str">
            <v>S</v>
          </cell>
          <cell r="J882" t="b">
            <v>1</v>
          </cell>
          <cell r="K882" t="b">
            <v>1</v>
          </cell>
          <cell r="L882">
            <v>120</v>
          </cell>
          <cell r="M882">
            <v>13</v>
          </cell>
          <cell r="O882" t="str">
            <v>C</v>
          </cell>
          <cell r="P882" t="str"/>
          <cell r="Q882" t="str"/>
          <cell r="R882" t="str"/>
          <cell r="S882" t="str"/>
          <cell r="T882" t="str"/>
          <cell r="U882" t="str"/>
          <cell r="V882" t="str"/>
          <cell r="W882" t="str"/>
          <cell r="X882" t="str"/>
          <cell r="Y882" t="str"/>
          <cell r="Z882" t="str"/>
          <cell r="AA882" t="str"/>
          <cell r="AB882" t="str"/>
          <cell r="AC882" t="str"/>
          <cell r="AD882" t="str"/>
          <cell r="AE882" t="str"/>
          <cell r="AF882" t="str"/>
          <cell r="AG882" t="str"/>
          <cell r="AH882" t="str"/>
          <cell r="AI882" t="str"/>
          <cell r="AJ882" t="str"/>
          <cell r="AK882" t="str"/>
          <cell r="AL882" t="str"/>
          <cell r="AM882" t="str"/>
          <cell r="AN882" t="str"/>
          <cell r="AO882" t="str"/>
          <cell r="AP882" t="str"/>
          <cell r="AQ882" t="str"/>
          <cell r="AR882" t="str"/>
          <cell r="AS882" t="str"/>
          <cell r="AT882" t="str"/>
          <cell r="AU882" t="str"/>
          <cell r="AV882" t="str"/>
          <cell r="AW882" t="str"/>
          <cell r="AX882" t="str"/>
          <cell r="AY882" t="str"/>
          <cell r="AZ882" t="str"/>
          <cell r="BA882" t="str"/>
          <cell r="BB882" t="str"/>
          <cell r="BC882" t="str"/>
          <cell r="BD882" t="str"/>
          <cell r="BE882" t="str"/>
          <cell r="BF882" t="str"/>
          <cell r="BG882" t="str"/>
          <cell r="BH882" t="str"/>
          <cell r="BJ882">
            <v>0</v>
          </cell>
          <cell r="BK882" t="str"/>
          <cell r="BL882" t="str"/>
        </row>
        <row r="883">
          <cell r="E883" t="str">
            <v>|0200226117|22.20|0.00|1.600|0.0006067NBC</v>
          </cell>
          <cell r="F883">
            <v>0.81299999999999994</v>
          </cell>
          <cell r="H883" t="str">
            <v>S</v>
          </cell>
          <cell r="J883" t="b">
            <v>1</v>
          </cell>
          <cell r="K883" t="b">
            <v>1</v>
          </cell>
          <cell r="L883">
            <v>80</v>
          </cell>
          <cell r="M883">
            <v>16</v>
          </cell>
          <cell r="O883" t="str">
            <v>C</v>
          </cell>
          <cell r="P883" t="str"/>
          <cell r="Q883" t="str"/>
          <cell r="R883" t="str"/>
          <cell r="S883" t="str"/>
          <cell r="T883" t="str"/>
          <cell r="U883" t="str"/>
          <cell r="V883" t="str"/>
          <cell r="W883" t="str"/>
          <cell r="X883" t="str"/>
          <cell r="Y883" t="str"/>
          <cell r="Z883" t="str"/>
          <cell r="AA883" t="str"/>
          <cell r="AB883" t="str"/>
          <cell r="AC883" t="str"/>
          <cell r="AD883" t="str"/>
          <cell r="AE883" t="str"/>
          <cell r="AF883" t="str"/>
          <cell r="AG883" t="str"/>
          <cell r="AH883" t="str"/>
          <cell r="AI883" t="str"/>
          <cell r="AJ883" t="str"/>
          <cell r="AK883" t="str"/>
          <cell r="AL883" t="str"/>
          <cell r="AM883" t="str"/>
          <cell r="AN883" t="str"/>
          <cell r="AO883" t="str"/>
          <cell r="AP883" t="str"/>
          <cell r="AQ883" t="str"/>
          <cell r="AR883" t="str"/>
          <cell r="AS883" t="str"/>
          <cell r="AT883" t="str"/>
          <cell r="AU883" t="str"/>
          <cell r="AV883" t="str"/>
          <cell r="AW883" t="str"/>
          <cell r="AX883" t="str"/>
          <cell r="AY883" t="str"/>
          <cell r="AZ883" t="str"/>
          <cell r="BA883" t="str"/>
          <cell r="BB883" t="str"/>
          <cell r="BC883" t="str"/>
          <cell r="BD883" t="str"/>
          <cell r="BE883" t="str"/>
          <cell r="BF883" t="str"/>
          <cell r="BG883" t="str"/>
          <cell r="BH883" t="str"/>
          <cell r="BJ883">
            <v>0</v>
          </cell>
          <cell r="BK883" t="str"/>
          <cell r="BL883" t="str"/>
        </row>
        <row r="884">
          <cell r="E884" t="str">
            <v>|0200226240|22.20|0.00|1.600|0.0006010NBC</v>
          </cell>
          <cell r="F884">
            <v>0.81299999999999994</v>
          </cell>
          <cell r="H884" t="str">
            <v>S</v>
          </cell>
          <cell r="J884" t="b">
            <v>1</v>
          </cell>
          <cell r="K884" t="b">
            <v>1</v>
          </cell>
          <cell r="L884">
            <v>0</v>
          </cell>
          <cell r="M884">
            <v>0</v>
          </cell>
          <cell r="O884" t="str">
            <v>P/E</v>
          </cell>
          <cell r="P884" t="str"/>
          <cell r="Q884" t="str"/>
          <cell r="R884" t="str"/>
          <cell r="S884" t="str"/>
          <cell r="T884" t="str"/>
          <cell r="U884" t="str"/>
          <cell r="V884" t="str"/>
          <cell r="W884" t="str"/>
          <cell r="X884" t="str"/>
          <cell r="Y884" t="str"/>
          <cell r="Z884" t="str"/>
          <cell r="AA884" t="str"/>
          <cell r="AB884" t="str"/>
          <cell r="AC884" t="str"/>
          <cell r="AD884" t="str"/>
          <cell r="AE884" t="str"/>
          <cell r="AF884" t="str"/>
          <cell r="AG884" t="str"/>
          <cell r="AH884" t="str"/>
          <cell r="AI884" t="str"/>
          <cell r="AJ884" t="str"/>
          <cell r="AK884" t="str"/>
          <cell r="AL884" t="str"/>
          <cell r="AM884" t="str"/>
          <cell r="AN884" t="str"/>
          <cell r="AO884" t="str"/>
          <cell r="AP884" t="str"/>
          <cell r="AQ884" t="str"/>
          <cell r="AR884" t="str"/>
          <cell r="AS884" t="str"/>
          <cell r="AT884" t="str"/>
          <cell r="AU884" t="str"/>
          <cell r="AV884" t="str"/>
          <cell r="AW884" t="str"/>
          <cell r="AX884" t="str"/>
          <cell r="AY884" t="str"/>
          <cell r="AZ884" t="str"/>
          <cell r="BA884" t="str"/>
          <cell r="BB884" t="str"/>
          <cell r="BC884" t="str"/>
          <cell r="BD884" t="str"/>
          <cell r="BE884" t="str"/>
          <cell r="BF884" t="str"/>
          <cell r="BG884" t="str"/>
          <cell r="BH884" t="str"/>
          <cell r="BJ884">
            <v>0</v>
          </cell>
          <cell r="BK884" t="str"/>
          <cell r="BL884" t="str"/>
        </row>
        <row r="885">
          <cell r="E885" t="str">
            <v>|0200226240|22.20|0.00|2.000|0.0005767NBC</v>
          </cell>
          <cell r="F885">
            <v>0.996</v>
          </cell>
          <cell r="H885" t="str">
            <v>S</v>
          </cell>
          <cell r="J885" t="b">
            <v>1</v>
          </cell>
          <cell r="K885" t="b">
            <v>1</v>
          </cell>
          <cell r="L885">
            <v>0</v>
          </cell>
          <cell r="M885">
            <v>0</v>
          </cell>
          <cell r="O885" t="str">
            <v>P/E</v>
          </cell>
          <cell r="P885" t="str"/>
          <cell r="Q885" t="str"/>
          <cell r="R885" t="str"/>
          <cell r="S885" t="str"/>
          <cell r="T885" t="str"/>
          <cell r="U885" t="str"/>
          <cell r="V885" t="str"/>
          <cell r="W885" t="str"/>
          <cell r="X885" t="str"/>
          <cell r="Y885" t="str"/>
          <cell r="Z885" t="str"/>
          <cell r="AA885" t="str"/>
          <cell r="AB885" t="str"/>
          <cell r="AC885" t="str"/>
          <cell r="AD885" t="str"/>
          <cell r="AE885" t="str"/>
          <cell r="AF885" t="str"/>
          <cell r="AG885" t="str"/>
          <cell r="AH885" t="str"/>
          <cell r="AI885" t="str"/>
          <cell r="AJ885" t="str"/>
          <cell r="AK885" t="str"/>
          <cell r="AL885" t="str"/>
          <cell r="AM885" t="str"/>
          <cell r="AN885" t="str"/>
          <cell r="AO885" t="str"/>
          <cell r="AP885" t="str"/>
          <cell r="AQ885" t="str"/>
          <cell r="AR885" t="str"/>
          <cell r="AS885" t="str"/>
          <cell r="AT885" t="str"/>
          <cell r="AU885" t="str"/>
          <cell r="AV885" t="str"/>
          <cell r="AW885" t="str"/>
          <cell r="AX885" t="str"/>
          <cell r="AY885" t="str"/>
          <cell r="AZ885" t="str"/>
          <cell r="BA885" t="str"/>
          <cell r="BB885" t="str"/>
          <cell r="BC885" t="str"/>
          <cell r="BD885" t="str"/>
          <cell r="BE885" t="str"/>
          <cell r="BF885" t="str"/>
          <cell r="BG885" t="str"/>
          <cell r="BH885" t="str"/>
          <cell r="BJ885">
            <v>0</v>
          </cell>
          <cell r="BK885" t="str"/>
          <cell r="BL885" t="str"/>
        </row>
        <row r="886">
          <cell r="E886" t="str">
            <v>|0200226240|22.20|0.00|2.000|0.0006082NBC</v>
          </cell>
          <cell r="F886">
            <v>0.996</v>
          </cell>
          <cell r="H886" t="str">
            <v>S</v>
          </cell>
          <cell r="J886" t="b">
            <v>1</v>
          </cell>
          <cell r="K886" t="b">
            <v>1</v>
          </cell>
          <cell r="L886">
            <v>70</v>
          </cell>
          <cell r="M886">
            <v>70</v>
          </cell>
          <cell r="O886" t="str">
            <v>P/E</v>
          </cell>
          <cell r="P886" t="str"/>
          <cell r="Q886" t="str"/>
          <cell r="R886" t="str"/>
          <cell r="S886" t="str"/>
          <cell r="T886" t="str"/>
          <cell r="U886" t="str"/>
          <cell r="V886" t="str"/>
          <cell r="W886" t="str"/>
          <cell r="X886" t="str"/>
          <cell r="Y886" t="str"/>
          <cell r="Z886" t="str"/>
          <cell r="AA886" t="str"/>
          <cell r="AB886" t="str"/>
          <cell r="AC886" t="str"/>
          <cell r="AD886" t="str"/>
          <cell r="AE886" t="str"/>
          <cell r="AF886" t="str"/>
          <cell r="AG886" t="str"/>
          <cell r="AH886" t="str"/>
          <cell r="AI886" t="str"/>
          <cell r="AJ886" t="str"/>
          <cell r="AK886" t="str"/>
          <cell r="AL886" t="str"/>
          <cell r="AM886" t="str"/>
          <cell r="AN886" t="str"/>
          <cell r="AO886" t="str"/>
          <cell r="AP886" t="str"/>
          <cell r="AQ886" t="str"/>
          <cell r="AR886" t="str"/>
          <cell r="AS886" t="str"/>
          <cell r="AT886" t="str"/>
          <cell r="AU886" t="str"/>
          <cell r="AV886" t="str"/>
          <cell r="AW886" t="str"/>
          <cell r="AX886" t="str"/>
          <cell r="AY886" t="str"/>
          <cell r="AZ886" t="str"/>
          <cell r="BA886" t="str"/>
          <cell r="BB886" t="str"/>
          <cell r="BC886" t="str"/>
          <cell r="BD886" t="str"/>
          <cell r="BE886" t="str"/>
          <cell r="BF886" t="str"/>
          <cell r="BG886" t="str"/>
          <cell r="BH886" t="str"/>
          <cell r="BJ886">
            <v>0</v>
          </cell>
          <cell r="BK886" t="str"/>
          <cell r="BL886" t="str"/>
        </row>
        <row r="887">
          <cell r="E887" t="str">
            <v>|0200226540|40.00|25.00|1.400|0.0005892NBC</v>
          </cell>
          <cell r="F887">
            <v>1.367</v>
          </cell>
          <cell r="H887" t="str">
            <v>S</v>
          </cell>
          <cell r="J887" t="b">
            <v>1</v>
          </cell>
          <cell r="K887" t="b">
            <v>1</v>
          </cell>
          <cell r="L887">
            <v>208</v>
          </cell>
          <cell r="M887">
            <v>208</v>
          </cell>
          <cell r="O887" t="str">
            <v>P/E</v>
          </cell>
          <cell r="P887" t="str"/>
          <cell r="Q887" t="str"/>
          <cell r="R887" t="str"/>
          <cell r="S887" t="str"/>
          <cell r="T887" t="str"/>
          <cell r="U887" t="str"/>
          <cell r="V887" t="str"/>
          <cell r="W887" t="str"/>
          <cell r="X887" t="str"/>
          <cell r="Y887" t="str"/>
          <cell r="Z887" t="str"/>
          <cell r="AA887" t="str"/>
          <cell r="AB887" t="str"/>
          <cell r="AC887" t="str"/>
          <cell r="AD887" t="str"/>
          <cell r="AE887" t="str"/>
          <cell r="AF887" t="str"/>
          <cell r="AG887" t="str"/>
          <cell r="AH887" t="str"/>
          <cell r="AI887" t="str"/>
          <cell r="AJ887" t="str"/>
          <cell r="AK887" t="str"/>
          <cell r="AL887" t="str"/>
          <cell r="AM887" t="str"/>
          <cell r="AN887" t="str"/>
          <cell r="AO887" t="str"/>
          <cell r="AP887" t="str"/>
          <cell r="AQ887" t="str"/>
          <cell r="AR887" t="str"/>
          <cell r="AS887" t="str"/>
          <cell r="AT887" t="str"/>
          <cell r="AU887" t="str"/>
          <cell r="AV887" t="str"/>
          <cell r="AW887" t="str"/>
          <cell r="AX887" t="str"/>
          <cell r="AY887" t="str"/>
          <cell r="AZ887" t="str"/>
          <cell r="BA887" t="str"/>
          <cell r="BB887" t="str"/>
          <cell r="BC887" t="str"/>
          <cell r="BD887" t="str"/>
          <cell r="BE887" t="str"/>
          <cell r="BF887" t="str"/>
          <cell r="BG887" t="str"/>
          <cell r="BH887" t="str"/>
          <cell r="BJ887">
            <v>0</v>
          </cell>
          <cell r="BK887" t="str"/>
          <cell r="BL887" t="str"/>
        </row>
        <row r="888">
          <cell r="E888" t="str">
            <v>|0200226700|28.00|21.80|3.100|0.0005400IBC</v>
          </cell>
          <cell r="F888">
            <v>1.9039999999999999</v>
          </cell>
          <cell r="H888" t="str">
            <v>-</v>
          </cell>
          <cell r="J888" t="b">
            <v>1</v>
          </cell>
          <cell r="K888" t="b">
            <v>1</v>
          </cell>
          <cell r="L888">
            <v>110</v>
          </cell>
          <cell r="M888">
            <v>110</v>
          </cell>
          <cell r="O888" t="str">
            <v>P/E</v>
          </cell>
          <cell r="P888" t="str"/>
          <cell r="Q888" t="str"/>
          <cell r="R888" t="str"/>
          <cell r="S888" t="str"/>
          <cell r="T888" t="str"/>
          <cell r="U888" t="str"/>
          <cell r="V888" t="str"/>
          <cell r="W888" t="str"/>
          <cell r="X888" t="str"/>
          <cell r="Y888" t="str"/>
          <cell r="Z888" t="str"/>
          <cell r="AA888" t="str"/>
          <cell r="AB888" t="str"/>
          <cell r="AC888" t="str"/>
          <cell r="AD888" t="str"/>
          <cell r="AE888" t="str"/>
          <cell r="AF888" t="str"/>
          <cell r="AG888" t="str"/>
          <cell r="AH888" t="str"/>
          <cell r="AI888" t="str"/>
          <cell r="AJ888" t="str"/>
          <cell r="AK888" t="str"/>
          <cell r="AL888" t="str"/>
          <cell r="AM888" t="str"/>
          <cell r="AN888" t="str"/>
          <cell r="AO888" t="str"/>
          <cell r="AP888" t="str"/>
          <cell r="AQ888" t="str"/>
          <cell r="AR888" t="str"/>
          <cell r="AS888" t="str"/>
          <cell r="AT888" t="str"/>
          <cell r="AU888" t="str"/>
          <cell r="AV888" t="str"/>
          <cell r="AW888" t="str"/>
          <cell r="AX888" t="str"/>
          <cell r="AY888" t="str"/>
          <cell r="AZ888" t="str"/>
          <cell r="BA888" t="str"/>
          <cell r="BB888" t="str"/>
          <cell r="BC888" t="str"/>
          <cell r="BD888" t="str"/>
          <cell r="BE888" t="str"/>
          <cell r="BF888" t="str"/>
          <cell r="BG888" t="str"/>
          <cell r="BH888" t="str"/>
          <cell r="BJ888">
            <v>0</v>
          </cell>
          <cell r="BK888" t="str"/>
          <cell r="BL888" t="str"/>
        </row>
      </sheetData>
      <sheetData sheetId="1">
        <row r="5">
          <cell r="A5" t="str">
            <v>|0101011100|0.00|0.00|0.000|100.000</v>
          </cell>
          <cell r="B5" t="str">
            <v>Slit</v>
          </cell>
          <cell r="C5" t="str">
            <v>coil SLIT COIL  MP1</v>
          </cell>
          <cell r="D5" t="str">
            <v>coil SLIT COIL  MP1</v>
          </cell>
          <cell r="E5" t="str">
            <v>coil SLIT COIL  MP1</v>
          </cell>
          <cell r="F5" t="str">
            <v>KG</v>
          </cell>
          <cell r="G5" t="str">
            <v>01</v>
          </cell>
          <cell r="H5" t="str">
            <v>01</v>
          </cell>
          <cell r="I5" t="str">
            <v>01</v>
          </cell>
          <cell r="J5" t="str">
            <v>11</v>
          </cell>
          <cell r="K5" t="str">
            <v>00</v>
          </cell>
          <cell r="L5">
            <v>0</v>
          </cell>
          <cell r="M5">
            <v>0</v>
          </cell>
          <cell r="N5">
            <v>0</v>
          </cell>
          <cell r="O5">
            <v>100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Z5">
            <v>0</v>
          </cell>
        </row>
        <row r="6">
          <cell r="A6" t="str">
            <v>|0101011100|0.00|0.00|0.000|184.000</v>
          </cell>
          <cell r="B6" t="str">
            <v>Slit</v>
          </cell>
          <cell r="C6" t="str">
            <v>coil SLIT COIL  MP1</v>
          </cell>
          <cell r="D6" t="str">
            <v>coil SLIT COIL  MP1</v>
          </cell>
          <cell r="E6" t="str">
            <v>coil SLIT COIL  MP1</v>
          </cell>
          <cell r="F6" t="str">
            <v>KG</v>
          </cell>
          <cell r="G6" t="str">
            <v>01</v>
          </cell>
          <cell r="H6" t="str">
            <v>01</v>
          </cell>
          <cell r="I6" t="str">
            <v>01</v>
          </cell>
          <cell r="J6" t="str">
            <v>11</v>
          </cell>
          <cell r="K6" t="str">
            <v>00</v>
          </cell>
          <cell r="L6">
            <v>0</v>
          </cell>
          <cell r="M6">
            <v>0</v>
          </cell>
          <cell r="N6">
            <v>0</v>
          </cell>
          <cell r="O6">
            <v>184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Z6">
            <v>0</v>
          </cell>
        </row>
        <row r="7">
          <cell r="A7" t="str">
            <v>|0101011100|0.00|0.00|0.000|232.000</v>
          </cell>
          <cell r="B7" t="str">
            <v>Slit</v>
          </cell>
          <cell r="C7" t="str">
            <v>coil SLIT COIL  MP1</v>
          </cell>
          <cell r="D7" t="str">
            <v>coil SLIT COIL  MP1</v>
          </cell>
          <cell r="E7" t="str">
            <v>coil SLIT COIL  MP1</v>
          </cell>
          <cell r="F7" t="str">
            <v>KG</v>
          </cell>
          <cell r="G7" t="str">
            <v>01</v>
          </cell>
          <cell r="H7" t="str">
            <v>01</v>
          </cell>
          <cell r="I7" t="str">
            <v>01</v>
          </cell>
          <cell r="J7" t="str">
            <v>11</v>
          </cell>
          <cell r="K7" t="str">
            <v>00</v>
          </cell>
          <cell r="L7">
            <v>0</v>
          </cell>
          <cell r="M7">
            <v>0</v>
          </cell>
          <cell r="N7">
            <v>0</v>
          </cell>
          <cell r="O7">
            <v>232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Z7">
            <v>0</v>
          </cell>
        </row>
        <row r="8">
          <cell r="A8" t="str">
            <v>|0101011300|0.00|0.00|0.000|1,185.000</v>
          </cell>
          <cell r="B8" t="str">
            <v>Coil</v>
          </cell>
          <cell r="C8" t="str">
            <v>coil COIL  MP2</v>
          </cell>
          <cell r="D8" t="str">
            <v>coil COIL  MP2</v>
          </cell>
          <cell r="E8" t="str">
            <v>coil COIL  MP2</v>
          </cell>
          <cell r="F8" t="str">
            <v>KG</v>
          </cell>
          <cell r="G8" t="str">
            <v>01</v>
          </cell>
          <cell r="H8" t="str">
            <v>01</v>
          </cell>
          <cell r="I8" t="str">
            <v>01</v>
          </cell>
          <cell r="J8" t="str">
            <v>13</v>
          </cell>
          <cell r="K8" t="str">
            <v>00</v>
          </cell>
          <cell r="L8">
            <v>0</v>
          </cell>
          <cell r="M8">
            <v>0</v>
          </cell>
          <cell r="N8">
            <v>0</v>
          </cell>
          <cell r="O8">
            <v>1185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Z8">
            <v>0</v>
          </cell>
        </row>
        <row r="9">
          <cell r="A9" t="str">
            <v>|0101011300|0.00|0.00|0.000|104.000</v>
          </cell>
          <cell r="B9" t="str">
            <v>Slit</v>
          </cell>
          <cell r="C9" t="str">
            <v>coil SLIT COIL  MP2</v>
          </cell>
          <cell r="D9" t="str">
            <v>coil SLIT COIL  MP2</v>
          </cell>
          <cell r="E9" t="str">
            <v>coil SLIT COIL  MP2</v>
          </cell>
          <cell r="F9" t="str">
            <v>KG</v>
          </cell>
          <cell r="G9" t="str">
            <v>01</v>
          </cell>
          <cell r="H9" t="str">
            <v>01</v>
          </cell>
          <cell r="I9" t="str">
            <v>01</v>
          </cell>
          <cell r="J9" t="str">
            <v>13</v>
          </cell>
          <cell r="K9" t="str">
            <v>00</v>
          </cell>
          <cell r="L9">
            <v>0</v>
          </cell>
          <cell r="M9">
            <v>0</v>
          </cell>
          <cell r="N9">
            <v>0</v>
          </cell>
          <cell r="O9">
            <v>104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Z9">
            <v>0</v>
          </cell>
        </row>
        <row r="10">
          <cell r="A10" t="str">
            <v>|0101011300|0.00|0.00|0.000|174.000</v>
          </cell>
          <cell r="B10" t="str">
            <v>Slit</v>
          </cell>
          <cell r="C10" t="str">
            <v>coil SLIT COIL  MP2</v>
          </cell>
          <cell r="D10" t="str">
            <v>coil SLIT COIL  MP2</v>
          </cell>
          <cell r="E10" t="str">
            <v>coil SLIT COIL  MP2</v>
          </cell>
          <cell r="F10" t="str">
            <v>KG</v>
          </cell>
          <cell r="G10" t="str">
            <v>01</v>
          </cell>
          <cell r="H10" t="str">
            <v>01</v>
          </cell>
          <cell r="I10" t="str">
            <v>01</v>
          </cell>
          <cell r="J10" t="str">
            <v>13</v>
          </cell>
          <cell r="K10" t="str">
            <v>00</v>
          </cell>
          <cell r="L10">
            <v>0</v>
          </cell>
          <cell r="M10">
            <v>0</v>
          </cell>
          <cell r="N10">
            <v>0</v>
          </cell>
          <cell r="O10">
            <v>174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Z10">
            <v>0</v>
          </cell>
        </row>
        <row r="11">
          <cell r="A11" t="str">
            <v>|0101011300|0.00|0.00|0.000|236.000</v>
          </cell>
          <cell r="B11" t="str">
            <v>Slit</v>
          </cell>
          <cell r="C11" t="str">
            <v>coil SLIT COIL  MP2</v>
          </cell>
          <cell r="D11" t="str">
            <v>coil SLIT COIL  MP2</v>
          </cell>
          <cell r="E11" t="str">
            <v>coil SLIT COIL  MP2</v>
          </cell>
          <cell r="F11" t="str">
            <v>KG</v>
          </cell>
          <cell r="G11" t="str">
            <v>01</v>
          </cell>
          <cell r="H11" t="str">
            <v>01</v>
          </cell>
          <cell r="I11" t="str">
            <v>01</v>
          </cell>
          <cell r="J11" t="str">
            <v>13</v>
          </cell>
          <cell r="K11" t="str">
            <v>00</v>
          </cell>
          <cell r="L11">
            <v>0</v>
          </cell>
          <cell r="M11">
            <v>0</v>
          </cell>
          <cell r="N11">
            <v>0</v>
          </cell>
          <cell r="O11">
            <v>236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Z11">
            <v>0</v>
          </cell>
        </row>
        <row r="12">
          <cell r="A12" t="str">
            <v>|0101011300|0.00|0.00|0.000|287.000</v>
          </cell>
          <cell r="B12" t="str">
            <v>Slit</v>
          </cell>
          <cell r="C12" t="str">
            <v>coil SLIT COIL  MP2</v>
          </cell>
          <cell r="D12" t="str">
            <v>coil SLIT COIL  MP2</v>
          </cell>
          <cell r="E12" t="str">
            <v>coil SLIT COIL  MP2</v>
          </cell>
          <cell r="F12" t="str">
            <v>KG</v>
          </cell>
          <cell r="G12" t="str">
            <v>01</v>
          </cell>
          <cell r="H12" t="str">
            <v>01</v>
          </cell>
          <cell r="I12" t="str">
            <v>01</v>
          </cell>
          <cell r="J12" t="str">
            <v>13</v>
          </cell>
          <cell r="K12" t="str">
            <v>00</v>
          </cell>
          <cell r="L12">
            <v>0</v>
          </cell>
          <cell r="M12">
            <v>0</v>
          </cell>
          <cell r="N12">
            <v>0</v>
          </cell>
          <cell r="O12">
            <v>287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Z12">
            <v>0</v>
          </cell>
        </row>
        <row r="13">
          <cell r="A13" t="str">
            <v>|0101011300|0.00|0.00|0.000|292.000</v>
          </cell>
          <cell r="B13" t="str">
            <v>Slit</v>
          </cell>
          <cell r="C13" t="str">
            <v>coil SLIT COIL  MP2</v>
          </cell>
          <cell r="D13" t="str">
            <v>coil SLIT COIL  MP2</v>
          </cell>
          <cell r="E13" t="str">
            <v>coil SLIT COIL  MP2</v>
          </cell>
          <cell r="F13" t="str">
            <v>KG</v>
          </cell>
          <cell r="G13" t="str">
            <v>01</v>
          </cell>
          <cell r="H13" t="str">
            <v>01</v>
          </cell>
          <cell r="I13" t="str">
            <v>01</v>
          </cell>
          <cell r="J13" t="str">
            <v>13</v>
          </cell>
          <cell r="K13" t="str">
            <v>00</v>
          </cell>
          <cell r="L13">
            <v>0</v>
          </cell>
          <cell r="M13">
            <v>0</v>
          </cell>
          <cell r="N13">
            <v>0</v>
          </cell>
          <cell r="O13">
            <v>292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</row>
        <row r="14">
          <cell r="A14" t="str">
            <v>|0101011700|0.00|0.00|0.000|66.000</v>
          </cell>
          <cell r="B14" t="str">
            <v>Slit</v>
          </cell>
          <cell r="C14" t="str">
            <v>coil SLIT COIL  MP38</v>
          </cell>
          <cell r="D14" t="str">
            <v>coil SLIT COIL  MP38</v>
          </cell>
          <cell r="E14" t="str">
            <v>coil SLIT COIL  MP38</v>
          </cell>
          <cell r="F14" t="str">
            <v>KG</v>
          </cell>
          <cell r="G14" t="str">
            <v>01</v>
          </cell>
          <cell r="H14" t="str">
            <v>01</v>
          </cell>
          <cell r="I14" t="str">
            <v>01</v>
          </cell>
          <cell r="J14" t="str">
            <v>17</v>
          </cell>
          <cell r="K14" t="str">
            <v>00</v>
          </cell>
          <cell r="L14">
            <v>0</v>
          </cell>
          <cell r="M14">
            <v>0</v>
          </cell>
          <cell r="N14">
            <v>0</v>
          </cell>
          <cell r="O14">
            <v>66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</row>
        <row r="15">
          <cell r="A15" t="str">
            <v>|0101011700|0.00|0.00|0.000|940.000</v>
          </cell>
          <cell r="B15" t="str">
            <v>Coil</v>
          </cell>
          <cell r="C15" t="str">
            <v>coil COIL  MP38</v>
          </cell>
          <cell r="D15" t="str">
            <v>coil COIL  MP38</v>
          </cell>
          <cell r="E15" t="str">
            <v>coil COIL  MP38</v>
          </cell>
          <cell r="F15" t="str">
            <v>KG</v>
          </cell>
          <cell r="G15" t="str">
            <v>01</v>
          </cell>
          <cell r="H15" t="str">
            <v>01</v>
          </cell>
          <cell r="I15" t="str">
            <v>01</v>
          </cell>
          <cell r="J15" t="str">
            <v>17</v>
          </cell>
          <cell r="K15" t="str">
            <v>00</v>
          </cell>
          <cell r="L15">
            <v>0</v>
          </cell>
          <cell r="M15">
            <v>0</v>
          </cell>
          <cell r="N15">
            <v>0</v>
          </cell>
          <cell r="O15">
            <v>940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</row>
        <row r="16">
          <cell r="A16" t="str">
            <v>|0101020800|0.00|0.00|0.000|1,177.000</v>
          </cell>
          <cell r="B16" t="str">
            <v>Coil</v>
          </cell>
          <cell r="C16" t="str">
            <v>PO COIL  SPHT-3</v>
          </cell>
          <cell r="D16" t="str">
            <v>PO COIL  SPHT-3</v>
          </cell>
          <cell r="E16" t="str">
            <v>PO COIL  SPHT-3</v>
          </cell>
          <cell r="F16" t="str">
            <v>KG</v>
          </cell>
          <cell r="G16" t="str">
            <v>01</v>
          </cell>
          <cell r="H16" t="str">
            <v>01</v>
          </cell>
          <cell r="I16" t="str">
            <v>02</v>
          </cell>
          <cell r="J16" t="str">
            <v>08</v>
          </cell>
          <cell r="K16" t="str">
            <v>00</v>
          </cell>
          <cell r="L16">
            <v>0</v>
          </cell>
          <cell r="M16">
            <v>0</v>
          </cell>
          <cell r="N16">
            <v>0</v>
          </cell>
          <cell r="O16">
            <v>1177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1.2</v>
          </cell>
          <cell r="U16">
            <v>1.1000000000000001</v>
          </cell>
          <cell r="V16">
            <v>1.1000000000000001</v>
          </cell>
          <cell r="W16">
            <v>1.1000000000000001</v>
          </cell>
          <cell r="X16">
            <v>1.1000000000000001</v>
          </cell>
          <cell r="Y16" t="str">
            <v>C07010</v>
          </cell>
          <cell r="Z16">
            <v>0</v>
          </cell>
        </row>
        <row r="17">
          <cell r="A17" t="str">
            <v>|0101020800|0.00|0.00|0.000|103.000</v>
          </cell>
          <cell r="B17" t="str">
            <v>Slit</v>
          </cell>
          <cell r="C17" t="str">
            <v>PO SLIT COIL  SPHT-3</v>
          </cell>
          <cell r="D17" t="str">
            <v>PO SLIT COIL  SPHT-3</v>
          </cell>
          <cell r="E17" t="str">
            <v>PO SLIT COIL  SPHT-3</v>
          </cell>
          <cell r="F17" t="str">
            <v>KG</v>
          </cell>
          <cell r="G17" t="str">
            <v>01</v>
          </cell>
          <cell r="H17" t="str">
            <v>01</v>
          </cell>
          <cell r="I17" t="str">
            <v>02</v>
          </cell>
          <cell r="J17" t="str">
            <v>08</v>
          </cell>
          <cell r="K17" t="str">
            <v>00</v>
          </cell>
          <cell r="L17">
            <v>0</v>
          </cell>
          <cell r="M17">
            <v>0</v>
          </cell>
          <cell r="N17">
            <v>0</v>
          </cell>
          <cell r="O17">
            <v>103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</row>
        <row r="18">
          <cell r="A18" t="str">
            <v>|0101020800|0.00|0.00|0.000|148.500</v>
          </cell>
          <cell r="B18" t="str">
            <v>Slit</v>
          </cell>
          <cell r="C18" t="str">
            <v>PO SLIT COIL  SPHT-3</v>
          </cell>
          <cell r="D18" t="str">
            <v>PO SLIT COIL  SPHT-3</v>
          </cell>
          <cell r="E18" t="str">
            <v>PO SLIT COIL  SPHT-3</v>
          </cell>
          <cell r="F18" t="str">
            <v>KG</v>
          </cell>
          <cell r="G18" t="str">
            <v>01</v>
          </cell>
          <cell r="H18" t="str">
            <v>01</v>
          </cell>
          <cell r="I18" t="str">
            <v>02</v>
          </cell>
          <cell r="J18" t="str">
            <v>08</v>
          </cell>
          <cell r="K18" t="str">
            <v>00</v>
          </cell>
          <cell r="L18">
            <v>0</v>
          </cell>
          <cell r="M18">
            <v>0</v>
          </cell>
          <cell r="N18">
            <v>0</v>
          </cell>
          <cell r="O18">
            <v>148.5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</row>
        <row r="19">
          <cell r="A19" t="str">
            <v>|0101021100|0.00|0.00|0.000|103.000</v>
          </cell>
          <cell r="B19" t="str">
            <v>Slit</v>
          </cell>
          <cell r="C19" t="str">
            <v>PO SLIT COIL  MP1</v>
          </cell>
          <cell r="D19" t="str">
            <v>PO SLIT COIL  MP1</v>
          </cell>
          <cell r="E19" t="str">
            <v>PO SLIT COIL  MP1</v>
          </cell>
          <cell r="F19" t="str">
            <v>KG</v>
          </cell>
          <cell r="G19" t="str">
            <v>01</v>
          </cell>
          <cell r="H19" t="str">
            <v>01</v>
          </cell>
          <cell r="I19" t="str">
            <v>02</v>
          </cell>
          <cell r="J19" t="str">
            <v>11</v>
          </cell>
          <cell r="K19" t="str">
            <v>00</v>
          </cell>
          <cell r="L19">
            <v>0</v>
          </cell>
          <cell r="M19">
            <v>0</v>
          </cell>
          <cell r="N19">
            <v>0</v>
          </cell>
          <cell r="O19">
            <v>103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</row>
        <row r="20">
          <cell r="A20" t="str">
            <v>|0101021100|0.00|0.00|0.000|67.000</v>
          </cell>
          <cell r="B20" t="str">
            <v>Slit</v>
          </cell>
          <cell r="C20" t="str">
            <v>PO SLIT COIL  MP1</v>
          </cell>
          <cell r="D20" t="str">
            <v>PO SLIT COIL  MP1</v>
          </cell>
          <cell r="E20" t="str">
            <v>PO SLIT COIL  MP1</v>
          </cell>
          <cell r="F20" t="str">
            <v>KG</v>
          </cell>
          <cell r="G20" t="str">
            <v>01</v>
          </cell>
          <cell r="H20" t="str">
            <v>01</v>
          </cell>
          <cell r="I20" t="str">
            <v>02</v>
          </cell>
          <cell r="J20" t="str">
            <v>11</v>
          </cell>
          <cell r="K20" t="str">
            <v>00</v>
          </cell>
          <cell r="L20">
            <v>0</v>
          </cell>
          <cell r="M20">
            <v>0</v>
          </cell>
          <cell r="N20">
            <v>0</v>
          </cell>
          <cell r="O20">
            <v>67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</row>
        <row r="21">
          <cell r="A21" t="str">
            <v>|0101021400|0.00|0.00|0.000|1,050.000</v>
          </cell>
          <cell r="B21" t="str">
            <v>Coil</v>
          </cell>
          <cell r="C21" t="str">
            <v>PO COIL  MP3</v>
          </cell>
          <cell r="D21" t="str">
            <v>PO COIL  MP3</v>
          </cell>
          <cell r="E21" t="str">
            <v>PO COIL  MP3</v>
          </cell>
          <cell r="F21" t="str">
            <v>KG</v>
          </cell>
          <cell r="G21" t="str">
            <v>01</v>
          </cell>
          <cell r="H21" t="str">
            <v>01</v>
          </cell>
          <cell r="I21" t="str">
            <v>02</v>
          </cell>
          <cell r="J21" t="str">
            <v>14</v>
          </cell>
          <cell r="K21" t="str">
            <v>00</v>
          </cell>
          <cell r="L21">
            <v>0</v>
          </cell>
          <cell r="M21">
            <v>0</v>
          </cell>
          <cell r="N21">
            <v>0</v>
          </cell>
          <cell r="O21">
            <v>1050</v>
          </cell>
          <cell r="P21">
            <v>0</v>
          </cell>
          <cell r="Q21">
            <v>0</v>
          </cell>
          <cell r="R21">
            <v>0</v>
          </cell>
          <cell r="S21">
            <v>2</v>
          </cell>
          <cell r="T21">
            <v>1.2</v>
          </cell>
          <cell r="U21">
            <v>1.2</v>
          </cell>
          <cell r="V21">
            <v>1.2</v>
          </cell>
          <cell r="W21">
            <v>1.2</v>
          </cell>
          <cell r="X21">
            <v>1.2</v>
          </cell>
          <cell r="Y21" t="str">
            <v>S10115</v>
          </cell>
          <cell r="Z21">
            <v>0</v>
          </cell>
        </row>
        <row r="22">
          <cell r="A22" t="str">
            <v>|0101021400|0.00|0.00|0.000|1,051.000</v>
          </cell>
          <cell r="B22" t="str">
            <v>Coil</v>
          </cell>
          <cell r="C22" t="str">
            <v>PO COIL  MP3</v>
          </cell>
          <cell r="D22" t="str">
            <v>PO COIL  MP3</v>
          </cell>
          <cell r="E22" t="str">
            <v>PO COIL  MP3</v>
          </cell>
          <cell r="F22" t="str">
            <v>KG</v>
          </cell>
          <cell r="G22" t="str">
            <v>01</v>
          </cell>
          <cell r="H22" t="str">
            <v>01</v>
          </cell>
          <cell r="I22" t="str">
            <v>02</v>
          </cell>
          <cell r="J22" t="str">
            <v>14</v>
          </cell>
          <cell r="K22" t="str">
            <v>00</v>
          </cell>
          <cell r="L22">
            <v>0</v>
          </cell>
          <cell r="M22">
            <v>0</v>
          </cell>
          <cell r="N22">
            <v>0</v>
          </cell>
          <cell r="O22">
            <v>1051</v>
          </cell>
          <cell r="P22">
            <v>0</v>
          </cell>
          <cell r="Q22">
            <v>0</v>
          </cell>
          <cell r="R22">
            <v>0</v>
          </cell>
          <cell r="S22">
            <v>2</v>
          </cell>
          <cell r="T22">
            <v>1.2</v>
          </cell>
          <cell r="U22">
            <v>1.2</v>
          </cell>
          <cell r="V22">
            <v>1.2</v>
          </cell>
          <cell r="W22">
            <v>1.2</v>
          </cell>
          <cell r="X22">
            <v>1.2</v>
          </cell>
          <cell r="Y22" t="str">
            <v>S10115</v>
          </cell>
          <cell r="Z22">
            <v>0</v>
          </cell>
        </row>
        <row r="23">
          <cell r="A23" t="str">
            <v>|0101021400|0.00|0.00|0.000|117.500</v>
          </cell>
          <cell r="B23" t="str">
            <v>Slit</v>
          </cell>
          <cell r="C23" t="str">
            <v>PO SLIT COIL  MP3</v>
          </cell>
          <cell r="D23" t="str">
            <v>PO SLIT COIL  MP3</v>
          </cell>
          <cell r="E23" t="str">
            <v>PO SLIT COIL  MP3</v>
          </cell>
          <cell r="F23" t="str">
            <v>KG</v>
          </cell>
          <cell r="G23" t="str">
            <v>01</v>
          </cell>
          <cell r="H23" t="str">
            <v>01</v>
          </cell>
          <cell r="I23" t="str">
            <v>02</v>
          </cell>
          <cell r="J23" t="str">
            <v>14</v>
          </cell>
          <cell r="K23" t="str">
            <v>00</v>
          </cell>
          <cell r="L23">
            <v>0</v>
          </cell>
          <cell r="M23">
            <v>0</v>
          </cell>
          <cell r="N23">
            <v>0</v>
          </cell>
          <cell r="O23">
            <v>117.5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</row>
        <row r="24">
          <cell r="A24" t="str">
            <v>|0101021400|0.00|0.00|0.000|118.000</v>
          </cell>
          <cell r="B24" t="str">
            <v>Slit</v>
          </cell>
          <cell r="C24" t="str">
            <v>PO SLIT COIL  MP3</v>
          </cell>
          <cell r="D24" t="str">
            <v>PO SLIT COIL  MP3</v>
          </cell>
          <cell r="E24" t="str">
            <v>PO SLIT COIL  MP3</v>
          </cell>
          <cell r="F24" t="str">
            <v>KG</v>
          </cell>
          <cell r="G24" t="str">
            <v>01</v>
          </cell>
          <cell r="H24" t="str">
            <v>01</v>
          </cell>
          <cell r="I24" t="str">
            <v>02</v>
          </cell>
          <cell r="J24" t="str">
            <v>14</v>
          </cell>
          <cell r="K24" t="str">
            <v>00</v>
          </cell>
          <cell r="L24">
            <v>0</v>
          </cell>
          <cell r="M24">
            <v>0</v>
          </cell>
          <cell r="N24">
            <v>0</v>
          </cell>
          <cell r="O24">
            <v>118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</row>
        <row r="25">
          <cell r="A25" t="str">
            <v>|0101021400|0.00|0.00|0.000|138.000</v>
          </cell>
          <cell r="B25" t="str">
            <v>Slit</v>
          </cell>
          <cell r="C25" t="str">
            <v>PO SLIT COIL  MP3</v>
          </cell>
          <cell r="D25" t="str">
            <v>PO SLIT COIL  MP3</v>
          </cell>
          <cell r="E25" t="str">
            <v>PO SLIT COIL  MP3</v>
          </cell>
          <cell r="F25" t="str">
            <v>KG</v>
          </cell>
          <cell r="G25" t="str">
            <v>01</v>
          </cell>
          <cell r="H25" t="str">
            <v>01</v>
          </cell>
          <cell r="I25" t="str">
            <v>02</v>
          </cell>
          <cell r="J25" t="str">
            <v>14</v>
          </cell>
          <cell r="K25" t="str">
            <v>00</v>
          </cell>
          <cell r="L25">
            <v>0</v>
          </cell>
          <cell r="M25">
            <v>0</v>
          </cell>
          <cell r="N25">
            <v>0</v>
          </cell>
          <cell r="O25">
            <v>138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Z25">
            <v>0</v>
          </cell>
        </row>
        <row r="26">
          <cell r="A26" t="str">
            <v>|0101021400|0.00|0.00|0.000|147.000</v>
          </cell>
          <cell r="B26" t="str">
            <v>Slit</v>
          </cell>
          <cell r="C26" t="str">
            <v>PO SLIT COIL  MP3</v>
          </cell>
          <cell r="D26" t="str">
            <v>PO SLIT COIL  MP3</v>
          </cell>
          <cell r="E26" t="str">
            <v>PO SLIT COIL  MP3</v>
          </cell>
          <cell r="F26" t="str">
            <v>KG</v>
          </cell>
          <cell r="G26" t="str">
            <v>01</v>
          </cell>
          <cell r="H26" t="str">
            <v>01</v>
          </cell>
          <cell r="I26" t="str">
            <v>02</v>
          </cell>
          <cell r="J26" t="str">
            <v>14</v>
          </cell>
          <cell r="K26" t="str">
            <v>00</v>
          </cell>
          <cell r="L26">
            <v>0</v>
          </cell>
          <cell r="M26">
            <v>0</v>
          </cell>
          <cell r="N26">
            <v>0</v>
          </cell>
          <cell r="O26">
            <v>147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Z26">
            <v>0</v>
          </cell>
        </row>
        <row r="27">
          <cell r="A27" t="str">
            <v>|0101021400|0.00|0.00|0.000|48.500</v>
          </cell>
          <cell r="B27" t="str">
            <v>Slit</v>
          </cell>
          <cell r="C27" t="str">
            <v>PO SLIT COIL  MP3</v>
          </cell>
          <cell r="D27" t="str">
            <v>PO SLIT COIL  MP3</v>
          </cell>
          <cell r="E27" t="str">
            <v>PO SLIT COIL  MP3</v>
          </cell>
          <cell r="F27" t="str">
            <v>KG</v>
          </cell>
          <cell r="G27" t="str">
            <v>01</v>
          </cell>
          <cell r="H27" t="str">
            <v>01</v>
          </cell>
          <cell r="I27" t="str">
            <v>02</v>
          </cell>
          <cell r="J27" t="str">
            <v>14</v>
          </cell>
          <cell r="K27" t="str">
            <v>00</v>
          </cell>
          <cell r="L27">
            <v>0</v>
          </cell>
          <cell r="M27">
            <v>0</v>
          </cell>
          <cell r="N27">
            <v>0</v>
          </cell>
          <cell r="O27">
            <v>48.5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</row>
        <row r="28">
          <cell r="A28" t="str">
            <v>|0101021400|0.00|0.00|0.000|57.000</v>
          </cell>
          <cell r="B28" t="str">
            <v>Slit</v>
          </cell>
          <cell r="C28" t="str">
            <v>PO SLIT COIL  MP3</v>
          </cell>
          <cell r="D28" t="str">
            <v>PO SLIT COIL  MP3</v>
          </cell>
          <cell r="E28" t="str">
            <v>PO SLIT COIL  MP3</v>
          </cell>
          <cell r="F28" t="str">
            <v>KG</v>
          </cell>
          <cell r="G28" t="str">
            <v>01</v>
          </cell>
          <cell r="H28" t="str">
            <v>01</v>
          </cell>
          <cell r="I28" t="str">
            <v>02</v>
          </cell>
          <cell r="J28" t="str">
            <v>14</v>
          </cell>
          <cell r="K28" t="str">
            <v>00</v>
          </cell>
          <cell r="L28">
            <v>0</v>
          </cell>
          <cell r="M28">
            <v>0</v>
          </cell>
          <cell r="N28">
            <v>0</v>
          </cell>
          <cell r="O28">
            <v>57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Z28">
            <v>0</v>
          </cell>
        </row>
        <row r="29">
          <cell r="A29" t="str">
            <v>|0101021400|0.00|0.00|0.000|58.000</v>
          </cell>
          <cell r="B29" t="str">
            <v>Slit</v>
          </cell>
          <cell r="C29" t="str">
            <v>PO SLIT COIL  MP3</v>
          </cell>
          <cell r="D29" t="str">
            <v>PO SLIT COIL  MP3</v>
          </cell>
          <cell r="E29" t="str">
            <v>PO SLIT COIL  MP3</v>
          </cell>
          <cell r="F29" t="str">
            <v>KG</v>
          </cell>
          <cell r="G29" t="str">
            <v>01</v>
          </cell>
          <cell r="H29" t="str">
            <v>01</v>
          </cell>
          <cell r="I29" t="str">
            <v>02</v>
          </cell>
          <cell r="J29" t="str">
            <v>14</v>
          </cell>
          <cell r="K29" t="str">
            <v>00</v>
          </cell>
          <cell r="L29">
            <v>0</v>
          </cell>
          <cell r="M29">
            <v>0</v>
          </cell>
          <cell r="N29">
            <v>0</v>
          </cell>
          <cell r="O29">
            <v>58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Z29">
            <v>0</v>
          </cell>
        </row>
        <row r="30">
          <cell r="A30" t="str">
            <v>|0101021400|0.00|0.00|0.000|66.000</v>
          </cell>
          <cell r="B30" t="str">
            <v>Slit</v>
          </cell>
          <cell r="C30" t="str">
            <v>PO SLIT COIL  MP3</v>
          </cell>
          <cell r="D30" t="str">
            <v>PO SLIT COIL  MP3</v>
          </cell>
          <cell r="E30" t="str">
            <v>PO SLIT COIL  MP3</v>
          </cell>
          <cell r="F30" t="str">
            <v>KG</v>
          </cell>
          <cell r="G30" t="str">
            <v>01</v>
          </cell>
          <cell r="H30" t="str">
            <v>01</v>
          </cell>
          <cell r="I30" t="str">
            <v>02</v>
          </cell>
          <cell r="J30" t="str">
            <v>14</v>
          </cell>
          <cell r="K30" t="str">
            <v>00</v>
          </cell>
          <cell r="L30">
            <v>0</v>
          </cell>
          <cell r="M30">
            <v>0</v>
          </cell>
          <cell r="N30">
            <v>0</v>
          </cell>
          <cell r="O30">
            <v>66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Z30">
            <v>0</v>
          </cell>
        </row>
        <row r="31">
          <cell r="A31" t="str">
            <v>|0101021400|0.00|0.00|0.000|67.000</v>
          </cell>
          <cell r="B31" t="str">
            <v>Slit</v>
          </cell>
          <cell r="C31" t="str">
            <v>PO SLIT COIL  MP3</v>
          </cell>
          <cell r="D31" t="str">
            <v>PO SLIT COIL  MP3</v>
          </cell>
          <cell r="E31" t="str">
            <v>PO SLIT COIL  MP3</v>
          </cell>
          <cell r="F31" t="str">
            <v>KG</v>
          </cell>
          <cell r="G31" t="str">
            <v>01</v>
          </cell>
          <cell r="H31" t="str">
            <v>01</v>
          </cell>
          <cell r="I31" t="str">
            <v>02</v>
          </cell>
          <cell r="J31" t="str">
            <v>14</v>
          </cell>
          <cell r="K31" t="str">
            <v>00</v>
          </cell>
          <cell r="L31">
            <v>0</v>
          </cell>
          <cell r="M31">
            <v>0</v>
          </cell>
          <cell r="N31">
            <v>0</v>
          </cell>
          <cell r="O31">
            <v>67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</row>
        <row r="32">
          <cell r="A32" t="str">
            <v>|0101021400|0.00|0.00|0.000|67.500</v>
          </cell>
          <cell r="B32" t="str">
            <v>Slit</v>
          </cell>
          <cell r="C32" t="str">
            <v>PO SLIT COIL  MP3</v>
          </cell>
          <cell r="D32" t="str">
            <v>PO SLIT COIL  MP3</v>
          </cell>
          <cell r="E32" t="str">
            <v>PO SLIT COIL  MP3</v>
          </cell>
          <cell r="F32" t="str">
            <v>KG</v>
          </cell>
          <cell r="G32" t="str">
            <v>01</v>
          </cell>
          <cell r="H32" t="str">
            <v>01</v>
          </cell>
          <cell r="I32" t="str">
            <v>02</v>
          </cell>
          <cell r="J32" t="str">
            <v>14</v>
          </cell>
          <cell r="K32" t="str">
            <v>00</v>
          </cell>
          <cell r="L32">
            <v>0</v>
          </cell>
          <cell r="M32">
            <v>0</v>
          </cell>
          <cell r="N32">
            <v>0</v>
          </cell>
          <cell r="O32">
            <v>67.5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</row>
        <row r="33">
          <cell r="A33" t="str">
            <v>|0101021400|0.00|0.00|0.000|699.000</v>
          </cell>
          <cell r="B33" t="str">
            <v>Slit</v>
          </cell>
          <cell r="C33" t="str">
            <v>PO SLIT COIL  MP3</v>
          </cell>
          <cell r="D33" t="str">
            <v>PO SLIT COIL  MP3</v>
          </cell>
          <cell r="E33" t="str">
            <v>PO SLIT COIL  MP3</v>
          </cell>
          <cell r="F33" t="str">
            <v>KG</v>
          </cell>
          <cell r="G33" t="str">
            <v>01</v>
          </cell>
          <cell r="H33" t="str">
            <v>01</v>
          </cell>
          <cell r="I33" t="str">
            <v>02</v>
          </cell>
          <cell r="J33" t="str">
            <v>14</v>
          </cell>
          <cell r="K33" t="str">
            <v>00</v>
          </cell>
          <cell r="L33">
            <v>0</v>
          </cell>
          <cell r="M33">
            <v>0</v>
          </cell>
          <cell r="N33">
            <v>0</v>
          </cell>
          <cell r="O33">
            <v>699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</row>
        <row r="34">
          <cell r="A34" t="str">
            <v>|0101021400|0.00|0.00|0.000|708.000</v>
          </cell>
          <cell r="B34" t="str">
            <v>Slit</v>
          </cell>
          <cell r="C34" t="str">
            <v>PO SLIT COIL  MP3</v>
          </cell>
          <cell r="D34" t="str">
            <v>PO SLIT COIL  MP3</v>
          </cell>
          <cell r="E34" t="str">
            <v>PO SLIT COIL  MP3</v>
          </cell>
          <cell r="F34" t="str">
            <v>KG</v>
          </cell>
          <cell r="G34" t="str">
            <v>01</v>
          </cell>
          <cell r="H34" t="str">
            <v>01</v>
          </cell>
          <cell r="I34" t="str">
            <v>02</v>
          </cell>
          <cell r="J34" t="str">
            <v>14</v>
          </cell>
          <cell r="K34" t="str">
            <v>00</v>
          </cell>
          <cell r="L34">
            <v>0</v>
          </cell>
          <cell r="M34">
            <v>0</v>
          </cell>
          <cell r="N34">
            <v>0</v>
          </cell>
          <cell r="O34">
            <v>708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</row>
        <row r="35">
          <cell r="A35" t="str">
            <v>|0101021400|0.00|0.00|0.000|727.000</v>
          </cell>
          <cell r="B35" t="str">
            <v>Slit</v>
          </cell>
          <cell r="C35" t="str">
            <v>PO SLIT COIL  MP3</v>
          </cell>
          <cell r="D35" t="str">
            <v>PO SLIT COIL  MP3</v>
          </cell>
          <cell r="E35" t="str">
            <v>PO SLIT COIL  MP3</v>
          </cell>
          <cell r="F35" t="str">
            <v>KG</v>
          </cell>
          <cell r="G35" t="str">
            <v>01</v>
          </cell>
          <cell r="H35" t="str">
            <v>01</v>
          </cell>
          <cell r="I35" t="str">
            <v>02</v>
          </cell>
          <cell r="J35" t="str">
            <v>14</v>
          </cell>
          <cell r="K35" t="str">
            <v>00</v>
          </cell>
          <cell r="L35">
            <v>0</v>
          </cell>
          <cell r="M35">
            <v>0</v>
          </cell>
          <cell r="N35">
            <v>0</v>
          </cell>
          <cell r="O35">
            <v>727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</row>
        <row r="36">
          <cell r="A36" t="str">
            <v>|0101021400|0.00|0.00|0.000|77.000</v>
          </cell>
          <cell r="B36" t="str">
            <v>Slit</v>
          </cell>
          <cell r="C36" t="str">
            <v>PO SLIT COIL  MP3</v>
          </cell>
          <cell r="D36" t="str">
            <v>PO SLIT COIL  MP3</v>
          </cell>
          <cell r="E36" t="str">
            <v>PO SLIT COIL  MP3</v>
          </cell>
          <cell r="F36" t="str">
            <v>KG</v>
          </cell>
          <cell r="G36" t="str">
            <v>01</v>
          </cell>
          <cell r="H36" t="str">
            <v>01</v>
          </cell>
          <cell r="I36" t="str">
            <v>02</v>
          </cell>
          <cell r="J36" t="str">
            <v>14</v>
          </cell>
          <cell r="K36" t="str">
            <v>00</v>
          </cell>
          <cell r="L36">
            <v>0</v>
          </cell>
          <cell r="M36">
            <v>0</v>
          </cell>
          <cell r="N36">
            <v>0</v>
          </cell>
          <cell r="O36">
            <v>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</row>
        <row r="37">
          <cell r="A37" t="str">
            <v>|0101021400|0.00|0.00|0.000|78.000</v>
          </cell>
          <cell r="B37" t="str">
            <v>Slit</v>
          </cell>
          <cell r="C37" t="str">
            <v>PO SLIT COIL  MP3</v>
          </cell>
          <cell r="D37" t="str">
            <v>PO SLIT COIL  MP3</v>
          </cell>
          <cell r="E37" t="str">
            <v>PO SLIT COIL  MP3</v>
          </cell>
          <cell r="F37" t="str">
            <v>KG</v>
          </cell>
          <cell r="G37" t="str">
            <v>01</v>
          </cell>
          <cell r="H37" t="str">
            <v>01</v>
          </cell>
          <cell r="I37" t="str">
            <v>02</v>
          </cell>
          <cell r="J37" t="str">
            <v>14</v>
          </cell>
          <cell r="K37" t="str">
            <v>00</v>
          </cell>
          <cell r="L37">
            <v>0</v>
          </cell>
          <cell r="M37">
            <v>0</v>
          </cell>
          <cell r="N37">
            <v>0</v>
          </cell>
          <cell r="O37">
            <v>78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</row>
        <row r="38">
          <cell r="A38" t="str">
            <v>|0101021400|0.00|0.00|0.000|833.500</v>
          </cell>
          <cell r="B38" t="str">
            <v>Slit</v>
          </cell>
          <cell r="C38" t="str">
            <v>PO SLIT COIL  MP3</v>
          </cell>
          <cell r="D38" t="str">
            <v>PO SLIT COIL  MP3</v>
          </cell>
          <cell r="E38" t="str">
            <v>PO SLIT COIL  MP3</v>
          </cell>
          <cell r="F38" t="str">
            <v>KG</v>
          </cell>
          <cell r="G38" t="str">
            <v>01</v>
          </cell>
          <cell r="H38" t="str">
            <v>01</v>
          </cell>
          <cell r="I38" t="str">
            <v>02</v>
          </cell>
          <cell r="J38" t="str">
            <v>14</v>
          </cell>
          <cell r="K38" t="str">
            <v>00</v>
          </cell>
          <cell r="L38">
            <v>0</v>
          </cell>
          <cell r="M38">
            <v>0</v>
          </cell>
          <cell r="N38">
            <v>0</v>
          </cell>
          <cell r="O38">
            <v>833.5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</row>
        <row r="39">
          <cell r="A39" t="str">
            <v>|0101021400|0.00|0.00|0.000|87.000</v>
          </cell>
          <cell r="B39" t="str">
            <v>Slit</v>
          </cell>
          <cell r="C39" t="str">
            <v>PO SLIT COIL  MP3</v>
          </cell>
          <cell r="D39" t="str">
            <v>PO SLIT COIL  MP3</v>
          </cell>
          <cell r="E39" t="str">
            <v>PO SLIT COIL  MP3</v>
          </cell>
          <cell r="F39" t="str">
            <v>KG</v>
          </cell>
          <cell r="G39" t="str">
            <v>01</v>
          </cell>
          <cell r="H39" t="str">
            <v>01</v>
          </cell>
          <cell r="I39" t="str">
            <v>02</v>
          </cell>
          <cell r="J39" t="str">
            <v>14</v>
          </cell>
          <cell r="K39" t="str">
            <v>00</v>
          </cell>
          <cell r="L39">
            <v>0</v>
          </cell>
          <cell r="M39">
            <v>0</v>
          </cell>
          <cell r="N39">
            <v>0</v>
          </cell>
          <cell r="O39">
            <v>87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Z39">
            <v>0</v>
          </cell>
        </row>
        <row r="40">
          <cell r="A40" t="str">
            <v>|0101021400|0.00|0.00|0.000|940.000</v>
          </cell>
          <cell r="B40" t="str">
            <v>Coil</v>
          </cell>
          <cell r="C40" t="str">
            <v>PO COIL  MP3</v>
          </cell>
          <cell r="D40" t="str">
            <v>PO COIL  MP3</v>
          </cell>
          <cell r="E40" t="str">
            <v>PO COIL  MP3</v>
          </cell>
          <cell r="F40" t="str">
            <v>KG</v>
          </cell>
          <cell r="G40" t="str">
            <v>01</v>
          </cell>
          <cell r="H40" t="str">
            <v>01</v>
          </cell>
          <cell r="I40" t="str">
            <v>02</v>
          </cell>
          <cell r="J40" t="str">
            <v>14</v>
          </cell>
          <cell r="K40" t="str">
            <v>00</v>
          </cell>
          <cell r="L40">
            <v>0</v>
          </cell>
          <cell r="M40">
            <v>0</v>
          </cell>
          <cell r="N40">
            <v>0</v>
          </cell>
          <cell r="O40">
            <v>940</v>
          </cell>
          <cell r="P40">
            <v>0</v>
          </cell>
          <cell r="Q40">
            <v>0</v>
          </cell>
          <cell r="R40">
            <v>0</v>
          </cell>
          <cell r="S40">
            <v>2</v>
          </cell>
          <cell r="T40">
            <v>1.2</v>
          </cell>
          <cell r="U40">
            <v>1.2</v>
          </cell>
          <cell r="V40">
            <v>1.2</v>
          </cell>
          <cell r="W40">
            <v>1.2</v>
          </cell>
          <cell r="X40">
            <v>1.2</v>
          </cell>
          <cell r="Y40" t="str">
            <v>S10115</v>
          </cell>
          <cell r="Z40">
            <v>0</v>
          </cell>
        </row>
        <row r="41">
          <cell r="A41" t="str">
            <v>|0101021400|0.00|0.00|0.000|941.000</v>
          </cell>
          <cell r="B41" t="str">
            <v>Coil</v>
          </cell>
          <cell r="C41" t="str">
            <v>PO COIL  MP3</v>
          </cell>
          <cell r="D41" t="str">
            <v>PO COIL  MP3</v>
          </cell>
          <cell r="E41" t="str">
            <v>PO COIL  MP3</v>
          </cell>
          <cell r="F41" t="str">
            <v>KG</v>
          </cell>
          <cell r="G41" t="str">
            <v>01</v>
          </cell>
          <cell r="H41" t="str">
            <v>01</v>
          </cell>
          <cell r="I41" t="str">
            <v>02</v>
          </cell>
          <cell r="J41" t="str">
            <v>14</v>
          </cell>
          <cell r="K41" t="str">
            <v>00</v>
          </cell>
          <cell r="L41">
            <v>0</v>
          </cell>
          <cell r="M41">
            <v>0</v>
          </cell>
          <cell r="N41">
            <v>0</v>
          </cell>
          <cell r="O41">
            <v>941</v>
          </cell>
          <cell r="P41">
            <v>0</v>
          </cell>
          <cell r="Q41">
            <v>0</v>
          </cell>
          <cell r="R41">
            <v>0</v>
          </cell>
          <cell r="S41">
            <v>2</v>
          </cell>
          <cell r="T41">
            <v>1.1000000000000001</v>
          </cell>
          <cell r="U41">
            <v>1.1000000000000001</v>
          </cell>
          <cell r="V41">
            <v>1.1000000000000001</v>
          </cell>
          <cell r="W41">
            <v>1.1000000000000001</v>
          </cell>
          <cell r="X41">
            <v>1.2</v>
          </cell>
          <cell r="Y41" t="str">
            <v>S10115</v>
          </cell>
          <cell r="Z41">
            <v>0</v>
          </cell>
        </row>
        <row r="42">
          <cell r="A42" t="str">
            <v>|0101021400|0.00|0.00|0.000|950.000</v>
          </cell>
          <cell r="B42" t="str">
            <v>Coil</v>
          </cell>
          <cell r="C42" t="str">
            <v>PO COIL  MP3</v>
          </cell>
          <cell r="D42" t="str">
            <v>PO COIL  MP3</v>
          </cell>
          <cell r="E42" t="str">
            <v>PO COIL  MP3</v>
          </cell>
          <cell r="F42" t="str">
            <v>KG</v>
          </cell>
          <cell r="G42" t="str">
            <v>01</v>
          </cell>
          <cell r="H42" t="str">
            <v>01</v>
          </cell>
          <cell r="I42" t="str">
            <v>02</v>
          </cell>
          <cell r="J42" t="str">
            <v>14</v>
          </cell>
          <cell r="K42" t="str">
            <v>00</v>
          </cell>
          <cell r="L42">
            <v>0</v>
          </cell>
          <cell r="M42">
            <v>0</v>
          </cell>
          <cell r="N42">
            <v>0</v>
          </cell>
          <cell r="O42">
            <v>950</v>
          </cell>
          <cell r="P42">
            <v>0</v>
          </cell>
          <cell r="Q42">
            <v>0</v>
          </cell>
          <cell r="R42">
            <v>0</v>
          </cell>
          <cell r="S42">
            <v>2</v>
          </cell>
          <cell r="T42">
            <v>1.2</v>
          </cell>
          <cell r="U42">
            <v>1.2</v>
          </cell>
          <cell r="V42">
            <v>1.2</v>
          </cell>
          <cell r="W42">
            <v>1.2</v>
          </cell>
          <cell r="X42">
            <v>1.2</v>
          </cell>
          <cell r="Y42" t="str">
            <v>S10115</v>
          </cell>
          <cell r="Z42">
            <v>0</v>
          </cell>
        </row>
        <row r="43">
          <cell r="A43" t="str">
            <v>|0101021400|0.00|0.00|0.000|97.000</v>
          </cell>
          <cell r="B43" t="str">
            <v>Slit</v>
          </cell>
          <cell r="C43" t="str">
            <v>PO SLIT COIL  MP3</v>
          </cell>
          <cell r="D43" t="str">
            <v>PO SLIT COIL  MP3</v>
          </cell>
          <cell r="E43" t="str">
            <v>PO SLIT COIL  MP3</v>
          </cell>
          <cell r="F43" t="str">
            <v>KG</v>
          </cell>
          <cell r="G43" t="str">
            <v>01</v>
          </cell>
          <cell r="H43" t="str">
            <v>01</v>
          </cell>
          <cell r="I43" t="str">
            <v>02</v>
          </cell>
          <cell r="J43" t="str">
            <v>14</v>
          </cell>
          <cell r="K43" t="str">
            <v>00</v>
          </cell>
          <cell r="L43">
            <v>0</v>
          </cell>
          <cell r="M43">
            <v>0</v>
          </cell>
          <cell r="N43">
            <v>0</v>
          </cell>
          <cell r="O43">
            <v>97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Z43">
            <v>0</v>
          </cell>
        </row>
        <row r="44">
          <cell r="A44" t="str">
            <v>|0101021400|0.00|0.00|0.000|975.000</v>
          </cell>
          <cell r="B44" t="str">
            <v>Coil</v>
          </cell>
          <cell r="C44" t="str">
            <v>PO COIL  MP3</v>
          </cell>
          <cell r="D44" t="str">
            <v>PO COIL  MP3</v>
          </cell>
          <cell r="E44" t="str">
            <v>PO COIL  MP3</v>
          </cell>
          <cell r="F44" t="str">
            <v>KG</v>
          </cell>
          <cell r="G44" t="str">
            <v>01</v>
          </cell>
          <cell r="H44" t="str">
            <v>01</v>
          </cell>
          <cell r="I44" t="str">
            <v>02</v>
          </cell>
          <cell r="J44" t="str">
            <v>14</v>
          </cell>
          <cell r="K44" t="str">
            <v>00</v>
          </cell>
          <cell r="L44">
            <v>0</v>
          </cell>
          <cell r="M44">
            <v>0</v>
          </cell>
          <cell r="N44">
            <v>0</v>
          </cell>
          <cell r="O44">
            <v>975</v>
          </cell>
          <cell r="P44">
            <v>0</v>
          </cell>
          <cell r="Q44">
            <v>0</v>
          </cell>
          <cell r="R44">
            <v>0</v>
          </cell>
          <cell r="S44">
            <v>2</v>
          </cell>
          <cell r="T44">
            <v>1.1000000000000001</v>
          </cell>
          <cell r="U44">
            <v>1.1000000000000001</v>
          </cell>
          <cell r="V44">
            <v>1.1000000000000001</v>
          </cell>
          <cell r="W44">
            <v>1.1000000000000001</v>
          </cell>
          <cell r="X44">
            <v>1.2</v>
          </cell>
          <cell r="Y44" t="str">
            <v>S10115</v>
          </cell>
          <cell r="Z44">
            <v>0</v>
          </cell>
        </row>
        <row r="45">
          <cell r="A45" t="str">
            <v>|0101021400|0.00|0.00|0.000|976.000</v>
          </cell>
          <cell r="B45" t="str">
            <v>Coil</v>
          </cell>
          <cell r="C45" t="str">
            <v>PO COIL  MP3</v>
          </cell>
          <cell r="D45" t="str">
            <v>PO COIL  MP3</v>
          </cell>
          <cell r="E45" t="str">
            <v>PO COIL  MP3</v>
          </cell>
          <cell r="F45" t="str">
            <v>KG</v>
          </cell>
          <cell r="G45" t="str">
            <v>01</v>
          </cell>
          <cell r="H45" t="str">
            <v>01</v>
          </cell>
          <cell r="I45" t="str">
            <v>02</v>
          </cell>
          <cell r="J45" t="str">
            <v>14</v>
          </cell>
          <cell r="K45" t="str">
            <v>00</v>
          </cell>
          <cell r="L45">
            <v>0</v>
          </cell>
          <cell r="M45">
            <v>0</v>
          </cell>
          <cell r="N45">
            <v>0</v>
          </cell>
          <cell r="O45">
            <v>976</v>
          </cell>
          <cell r="P45">
            <v>0</v>
          </cell>
          <cell r="Q45">
            <v>0</v>
          </cell>
          <cell r="R45">
            <v>0</v>
          </cell>
          <cell r="S45">
            <v>2</v>
          </cell>
          <cell r="T45">
            <v>1.1000000000000001</v>
          </cell>
          <cell r="U45">
            <v>1.1000000000000001</v>
          </cell>
          <cell r="V45">
            <v>1.1000000000000001</v>
          </cell>
          <cell r="W45">
            <v>1.1000000000000001</v>
          </cell>
          <cell r="X45">
            <v>1.2</v>
          </cell>
          <cell r="Y45" t="str">
            <v>S10115</v>
          </cell>
          <cell r="Z45">
            <v>0</v>
          </cell>
        </row>
        <row r="46">
          <cell r="A46" t="str">
            <v>|0101021700|0.00|0.00|0.000|1,000.000</v>
          </cell>
          <cell r="B46" t="str">
            <v>Coil</v>
          </cell>
          <cell r="C46" t="str">
            <v>PO COIL  MP38</v>
          </cell>
          <cell r="D46" t="str">
            <v>PO COIL  MP38</v>
          </cell>
          <cell r="E46" t="str">
            <v>PO COIL  MP38</v>
          </cell>
          <cell r="F46" t="str">
            <v>KG</v>
          </cell>
          <cell r="G46" t="str">
            <v>01</v>
          </cell>
          <cell r="H46" t="str">
            <v>01</v>
          </cell>
          <cell r="I46" t="str">
            <v>02</v>
          </cell>
          <cell r="J46" t="str">
            <v>17</v>
          </cell>
          <cell r="K46" t="str">
            <v>00</v>
          </cell>
          <cell r="L46">
            <v>0</v>
          </cell>
          <cell r="M46">
            <v>0</v>
          </cell>
          <cell r="N46">
            <v>0</v>
          </cell>
          <cell r="O46">
            <v>1000</v>
          </cell>
          <cell r="P46">
            <v>0</v>
          </cell>
          <cell r="Q46">
            <v>0</v>
          </cell>
          <cell r="R46">
            <v>0</v>
          </cell>
          <cell r="S46">
            <v>2</v>
          </cell>
          <cell r="T46">
            <v>1.2</v>
          </cell>
          <cell r="U46">
            <v>1.1000000000000001</v>
          </cell>
          <cell r="V46">
            <v>1.1000000000000001</v>
          </cell>
          <cell r="W46">
            <v>1.1000000000000001</v>
          </cell>
          <cell r="X46">
            <v>1.1000000000000001</v>
          </cell>
          <cell r="Y46" t="str">
            <v>S10115</v>
          </cell>
          <cell r="Z46">
            <v>0</v>
          </cell>
        </row>
        <row r="47">
          <cell r="A47" t="str">
            <v>|0101021700|0.00|0.00|0.000|1,030.000</v>
          </cell>
          <cell r="B47" t="str">
            <v>Coil</v>
          </cell>
          <cell r="C47" t="str">
            <v>PO COIL  MP38</v>
          </cell>
          <cell r="D47" t="str">
            <v>PO COIL  MP38</v>
          </cell>
          <cell r="E47" t="str">
            <v>PO COIL  MP38</v>
          </cell>
          <cell r="F47" t="str">
            <v>KG</v>
          </cell>
          <cell r="G47" t="str">
            <v>01</v>
          </cell>
          <cell r="H47" t="str">
            <v>01</v>
          </cell>
          <cell r="I47" t="str">
            <v>02</v>
          </cell>
          <cell r="J47" t="str">
            <v>17</v>
          </cell>
          <cell r="K47" t="str">
            <v>00</v>
          </cell>
          <cell r="L47">
            <v>0</v>
          </cell>
          <cell r="M47">
            <v>0</v>
          </cell>
          <cell r="N47">
            <v>0</v>
          </cell>
          <cell r="O47">
            <v>1030</v>
          </cell>
          <cell r="P47">
            <v>0</v>
          </cell>
          <cell r="Q47">
            <v>0</v>
          </cell>
          <cell r="R47">
            <v>0</v>
          </cell>
          <cell r="S47">
            <v>2</v>
          </cell>
          <cell r="T47">
            <v>1.2</v>
          </cell>
          <cell r="U47">
            <v>1.1000000000000001</v>
          </cell>
          <cell r="V47">
            <v>1.1000000000000001</v>
          </cell>
          <cell r="W47">
            <v>1.1000000000000001</v>
          </cell>
          <cell r="X47">
            <v>1.1000000000000001</v>
          </cell>
          <cell r="Y47" t="str">
            <v>S10115</v>
          </cell>
          <cell r="Z47">
            <v>0</v>
          </cell>
        </row>
        <row r="48">
          <cell r="A48" t="str">
            <v>|0101021700|0.00|0.00|0.000|1,040.000</v>
          </cell>
          <cell r="B48" t="str">
            <v>Coil</v>
          </cell>
          <cell r="C48" t="str">
            <v>PO COIL  MP38</v>
          </cell>
          <cell r="D48" t="str">
            <v>PO COIL  MP38</v>
          </cell>
          <cell r="E48" t="str">
            <v>PO COIL  MP38</v>
          </cell>
          <cell r="F48" t="str">
            <v>KG</v>
          </cell>
          <cell r="G48" t="str">
            <v>01</v>
          </cell>
          <cell r="H48" t="str">
            <v>01</v>
          </cell>
          <cell r="I48" t="str">
            <v>02</v>
          </cell>
          <cell r="J48" t="str">
            <v>17</v>
          </cell>
          <cell r="K48" t="str">
            <v>00</v>
          </cell>
          <cell r="L48">
            <v>0</v>
          </cell>
          <cell r="M48">
            <v>0</v>
          </cell>
          <cell r="N48">
            <v>0</v>
          </cell>
          <cell r="O48">
            <v>1040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Z48">
            <v>0</v>
          </cell>
        </row>
        <row r="49">
          <cell r="A49" t="str">
            <v>|0101021700|0.00|0.00|0.000|1,050.000</v>
          </cell>
          <cell r="B49" t="str">
            <v>Coil</v>
          </cell>
          <cell r="C49" t="str">
            <v>PO COIL  MP38</v>
          </cell>
          <cell r="D49" t="str">
            <v>PO COIL  MP38</v>
          </cell>
          <cell r="E49" t="str">
            <v>PO COIL  MP38</v>
          </cell>
          <cell r="F49" t="str">
            <v>KG</v>
          </cell>
          <cell r="G49" t="str">
            <v>01</v>
          </cell>
          <cell r="H49" t="str">
            <v>01</v>
          </cell>
          <cell r="I49" t="str">
            <v>02</v>
          </cell>
          <cell r="J49" t="str">
            <v>17</v>
          </cell>
          <cell r="K49" t="str">
            <v>00</v>
          </cell>
          <cell r="L49">
            <v>0</v>
          </cell>
          <cell r="M49">
            <v>0</v>
          </cell>
          <cell r="N49">
            <v>0</v>
          </cell>
          <cell r="O49">
            <v>1050</v>
          </cell>
          <cell r="P49">
            <v>0</v>
          </cell>
          <cell r="Q49">
            <v>0</v>
          </cell>
          <cell r="R49">
            <v>0</v>
          </cell>
          <cell r="S49">
            <v>2</v>
          </cell>
          <cell r="T49">
            <v>1.2</v>
          </cell>
          <cell r="U49">
            <v>1.1000000000000001</v>
          </cell>
          <cell r="V49">
            <v>1.1000000000000001</v>
          </cell>
          <cell r="W49">
            <v>1.1000000000000001</v>
          </cell>
          <cell r="X49">
            <v>0</v>
          </cell>
          <cell r="Y49" t="str">
            <v>S10115</v>
          </cell>
          <cell r="Z49">
            <v>0</v>
          </cell>
        </row>
        <row r="50">
          <cell r="A50" t="str">
            <v>|0101021700|0.00|0.00|0.000|1,120.000</v>
          </cell>
          <cell r="B50" t="str">
            <v>Coil</v>
          </cell>
          <cell r="C50" t="str">
            <v>PO COIL  MP38</v>
          </cell>
          <cell r="D50" t="str">
            <v>PO COIL  MP38</v>
          </cell>
          <cell r="E50" t="str">
            <v>PO COIL  MP38</v>
          </cell>
          <cell r="F50" t="str">
            <v>KG</v>
          </cell>
          <cell r="G50" t="str">
            <v>01</v>
          </cell>
          <cell r="H50" t="str">
            <v>01</v>
          </cell>
          <cell r="I50" t="str">
            <v>02</v>
          </cell>
          <cell r="J50" t="str">
            <v>17</v>
          </cell>
          <cell r="K50" t="str">
            <v>00</v>
          </cell>
          <cell r="L50">
            <v>0</v>
          </cell>
          <cell r="M50">
            <v>0</v>
          </cell>
          <cell r="N50">
            <v>0</v>
          </cell>
          <cell r="O50">
            <v>1120</v>
          </cell>
          <cell r="P50">
            <v>0</v>
          </cell>
          <cell r="Q50">
            <v>0</v>
          </cell>
          <cell r="R50">
            <v>0</v>
          </cell>
          <cell r="S50">
            <v>2</v>
          </cell>
          <cell r="T50">
            <v>1.2</v>
          </cell>
          <cell r="U50">
            <v>1.1000000000000001</v>
          </cell>
          <cell r="V50">
            <v>1.1000000000000001</v>
          </cell>
          <cell r="W50">
            <v>1.1000000000000001</v>
          </cell>
          <cell r="X50">
            <v>1.1000000000000001</v>
          </cell>
          <cell r="Y50" t="str">
            <v>S10115</v>
          </cell>
          <cell r="Z50">
            <v>0</v>
          </cell>
        </row>
        <row r="51">
          <cell r="A51" t="str">
            <v>|0101021700|0.00|0.00|0.000|1,130.000</v>
          </cell>
          <cell r="B51" t="str">
            <v>Coil</v>
          </cell>
          <cell r="C51" t="str">
            <v>PO COIL  MP38</v>
          </cell>
          <cell r="D51" t="str">
            <v>PO COIL  MP38</v>
          </cell>
          <cell r="E51" t="str">
            <v>PO COIL  MP38</v>
          </cell>
          <cell r="F51" t="str">
            <v>KG</v>
          </cell>
          <cell r="G51" t="str">
            <v>01</v>
          </cell>
          <cell r="H51" t="str">
            <v>01</v>
          </cell>
          <cell r="I51" t="str">
            <v>02</v>
          </cell>
          <cell r="J51" t="str">
            <v>17</v>
          </cell>
          <cell r="K51" t="str">
            <v>00</v>
          </cell>
          <cell r="L51">
            <v>0</v>
          </cell>
          <cell r="M51">
            <v>0</v>
          </cell>
          <cell r="N51">
            <v>0</v>
          </cell>
          <cell r="O51">
            <v>1130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Z51">
            <v>0</v>
          </cell>
        </row>
        <row r="52">
          <cell r="A52" t="str">
            <v>|0101021700|0.00|0.00|0.000|1,160.000</v>
          </cell>
          <cell r="B52" t="str">
            <v>Coil</v>
          </cell>
          <cell r="C52" t="str">
            <v>PO COIL  MP38</v>
          </cell>
          <cell r="D52" t="str">
            <v>PO COIL  MP38</v>
          </cell>
          <cell r="E52" t="str">
            <v>PO COIL  MP38</v>
          </cell>
          <cell r="F52" t="str">
            <v>KG</v>
          </cell>
          <cell r="G52" t="str">
            <v>01</v>
          </cell>
          <cell r="H52" t="str">
            <v>01</v>
          </cell>
          <cell r="I52" t="str">
            <v>02</v>
          </cell>
          <cell r="J52" t="str">
            <v>17</v>
          </cell>
          <cell r="K52" t="str">
            <v>00</v>
          </cell>
          <cell r="L52">
            <v>0</v>
          </cell>
          <cell r="M52">
            <v>0</v>
          </cell>
          <cell r="N52">
            <v>0</v>
          </cell>
          <cell r="O52">
            <v>1160</v>
          </cell>
          <cell r="P52">
            <v>0</v>
          </cell>
          <cell r="Q52">
            <v>0</v>
          </cell>
          <cell r="R52">
            <v>0</v>
          </cell>
          <cell r="S52">
            <v>2</v>
          </cell>
          <cell r="T52">
            <v>1.2</v>
          </cell>
          <cell r="U52">
            <v>1.1000000000000001</v>
          </cell>
          <cell r="V52">
            <v>1.1000000000000001</v>
          </cell>
          <cell r="W52">
            <v>1.1000000000000001</v>
          </cell>
          <cell r="X52">
            <v>1.1000000000000001</v>
          </cell>
          <cell r="Y52" t="str">
            <v>S10115</v>
          </cell>
          <cell r="Z52">
            <v>0</v>
          </cell>
        </row>
        <row r="53">
          <cell r="A53" t="str">
            <v>|0101021700|0.00|0.00|0.000|1,219.000</v>
          </cell>
          <cell r="B53" t="str">
            <v>Coil</v>
          </cell>
          <cell r="C53" t="str">
            <v>PO COIL  MP38</v>
          </cell>
          <cell r="D53" t="str">
            <v>PO COIL  MP38</v>
          </cell>
          <cell r="E53" t="str">
            <v>PO COIL  MP38</v>
          </cell>
          <cell r="F53" t="str">
            <v>KG</v>
          </cell>
          <cell r="G53" t="str">
            <v>01</v>
          </cell>
          <cell r="H53" t="str">
            <v>01</v>
          </cell>
          <cell r="I53" t="str">
            <v>02</v>
          </cell>
          <cell r="J53" t="str">
            <v>17</v>
          </cell>
          <cell r="K53" t="str">
            <v>00</v>
          </cell>
          <cell r="L53">
            <v>0</v>
          </cell>
          <cell r="M53">
            <v>0</v>
          </cell>
          <cell r="N53">
            <v>0</v>
          </cell>
          <cell r="O53">
            <v>1219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Z53">
            <v>0</v>
          </cell>
        </row>
        <row r="54">
          <cell r="A54" t="str">
            <v>|0101021700|0.00|0.00|0.000|101.500</v>
          </cell>
          <cell r="B54" t="str">
            <v>Slit</v>
          </cell>
          <cell r="C54" t="str">
            <v>PO SLIT COIL  MP38</v>
          </cell>
          <cell r="D54" t="str">
            <v>PO SLIT COIL  MP38</v>
          </cell>
          <cell r="E54" t="str">
            <v>PO SLIT COIL  MP38</v>
          </cell>
          <cell r="F54" t="str">
            <v>KG</v>
          </cell>
          <cell r="G54" t="str">
            <v>01</v>
          </cell>
          <cell r="H54" t="str">
            <v>01</v>
          </cell>
          <cell r="I54" t="str">
            <v>02</v>
          </cell>
          <cell r="J54" t="str">
            <v>17</v>
          </cell>
          <cell r="K54" t="str">
            <v>00</v>
          </cell>
          <cell r="L54">
            <v>0</v>
          </cell>
          <cell r="M54">
            <v>0</v>
          </cell>
          <cell r="N54">
            <v>0</v>
          </cell>
          <cell r="O54">
            <v>101.5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Z54">
            <v>0</v>
          </cell>
        </row>
        <row r="55">
          <cell r="A55" t="str">
            <v>|0101021700|0.00|0.00|0.000|103.000</v>
          </cell>
          <cell r="B55" t="str">
            <v>Slit</v>
          </cell>
          <cell r="C55" t="str">
            <v>PO SLIT COIL  MP38</v>
          </cell>
          <cell r="D55" t="str">
            <v>PO SLIT COIL  MP38</v>
          </cell>
          <cell r="E55" t="str">
            <v>PO SLIT COIL  MP38</v>
          </cell>
          <cell r="F55" t="str">
            <v>KG</v>
          </cell>
          <cell r="G55" t="str">
            <v>01</v>
          </cell>
          <cell r="H55" t="str">
            <v>01</v>
          </cell>
          <cell r="I55" t="str">
            <v>02</v>
          </cell>
          <cell r="J55" t="str">
            <v>17</v>
          </cell>
          <cell r="K55" t="str">
            <v>00</v>
          </cell>
          <cell r="L55">
            <v>0</v>
          </cell>
          <cell r="M55">
            <v>0</v>
          </cell>
          <cell r="N55">
            <v>0</v>
          </cell>
          <cell r="O55">
            <v>103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Z55">
            <v>0</v>
          </cell>
        </row>
        <row r="56">
          <cell r="A56" t="str">
            <v>|0101021700|0.00|0.00|0.000|104.000</v>
          </cell>
          <cell r="B56" t="str">
            <v>Slit</v>
          </cell>
          <cell r="C56" t="str">
            <v>PO SLIT COIL  MP38</v>
          </cell>
          <cell r="D56" t="str">
            <v>PO SLIT COIL  MP38</v>
          </cell>
          <cell r="E56" t="str">
            <v>PO SLIT COIL  MP38</v>
          </cell>
          <cell r="F56" t="str">
            <v>KG</v>
          </cell>
          <cell r="G56" t="str">
            <v>01</v>
          </cell>
          <cell r="H56" t="str">
            <v>01</v>
          </cell>
          <cell r="I56" t="str">
            <v>02</v>
          </cell>
          <cell r="J56" t="str">
            <v>17</v>
          </cell>
          <cell r="K56" t="str">
            <v>00</v>
          </cell>
          <cell r="L56">
            <v>0</v>
          </cell>
          <cell r="M56">
            <v>0</v>
          </cell>
          <cell r="N56">
            <v>0</v>
          </cell>
          <cell r="O56">
            <v>104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</row>
        <row r="57">
          <cell r="A57" t="str">
            <v>|0101021700|0.00|0.00|0.000|104.500</v>
          </cell>
          <cell r="B57" t="str">
            <v>Slit</v>
          </cell>
          <cell r="C57" t="str">
            <v>PO SLIT COIL  MP38</v>
          </cell>
          <cell r="D57" t="str">
            <v>PO SLIT COIL  MP38</v>
          </cell>
          <cell r="E57" t="str">
            <v>PO SLIT COIL  MP38</v>
          </cell>
          <cell r="F57" t="str">
            <v>KG</v>
          </cell>
          <cell r="G57" t="str">
            <v>01</v>
          </cell>
          <cell r="H57" t="str">
            <v>01</v>
          </cell>
          <cell r="I57" t="str">
            <v>02</v>
          </cell>
          <cell r="J57" t="str">
            <v>17</v>
          </cell>
          <cell r="K57" t="str">
            <v>00</v>
          </cell>
          <cell r="L57">
            <v>0</v>
          </cell>
          <cell r="M57">
            <v>0</v>
          </cell>
          <cell r="N57">
            <v>0</v>
          </cell>
          <cell r="O57">
            <v>104.5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</row>
        <row r="58">
          <cell r="A58" t="str">
            <v>|0101021700|0.00|0.00|0.000|105.000</v>
          </cell>
          <cell r="B58" t="str">
            <v>Slit</v>
          </cell>
          <cell r="C58" t="str">
            <v>PO SLIT COIL  MP38</v>
          </cell>
          <cell r="D58" t="str">
            <v>PO SLIT COIL  MP38</v>
          </cell>
          <cell r="E58" t="str">
            <v>PO SLIT COIL  MP38</v>
          </cell>
          <cell r="F58" t="str">
            <v>KG</v>
          </cell>
          <cell r="G58" t="str">
            <v>01</v>
          </cell>
          <cell r="H58" t="str">
            <v>01</v>
          </cell>
          <cell r="I58" t="str">
            <v>02</v>
          </cell>
          <cell r="J58" t="str">
            <v>17</v>
          </cell>
          <cell r="K58" t="str">
            <v>00</v>
          </cell>
          <cell r="L58">
            <v>0</v>
          </cell>
          <cell r="M58">
            <v>0</v>
          </cell>
          <cell r="N58">
            <v>0</v>
          </cell>
          <cell r="O58">
            <v>105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</row>
        <row r="59">
          <cell r="A59" t="str">
            <v>|0101021700|0.00|0.00|0.000|114.000</v>
          </cell>
          <cell r="B59" t="str">
            <v>Slit</v>
          </cell>
          <cell r="C59" t="str">
            <v>PO SLIT COIL  MP38</v>
          </cell>
          <cell r="D59" t="str">
            <v>PO SLIT COIL  MP38</v>
          </cell>
          <cell r="E59" t="str">
            <v>PO SLIT COIL  MP38</v>
          </cell>
          <cell r="F59" t="str">
            <v>KG</v>
          </cell>
          <cell r="G59" t="str">
            <v>01</v>
          </cell>
          <cell r="H59" t="str">
            <v>01</v>
          </cell>
          <cell r="I59" t="str">
            <v>02</v>
          </cell>
          <cell r="J59" t="str">
            <v>17</v>
          </cell>
          <cell r="K59" t="str">
            <v>00</v>
          </cell>
          <cell r="L59">
            <v>0</v>
          </cell>
          <cell r="M59">
            <v>0</v>
          </cell>
          <cell r="N59">
            <v>0</v>
          </cell>
          <cell r="O59">
            <v>114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</row>
        <row r="60">
          <cell r="A60" t="str">
            <v>|0101021700|0.00|0.00|0.000|115.000</v>
          </cell>
          <cell r="B60" t="str">
            <v>Slit</v>
          </cell>
          <cell r="C60" t="str">
            <v>PO SLIT COIL  MP38</v>
          </cell>
          <cell r="D60" t="str">
            <v>PO SLIT COIL  MP38</v>
          </cell>
          <cell r="E60" t="str">
            <v>PO SLIT COIL  MP38</v>
          </cell>
          <cell r="F60" t="str">
            <v>KG</v>
          </cell>
          <cell r="G60" t="str">
            <v>01</v>
          </cell>
          <cell r="H60" t="str">
            <v>01</v>
          </cell>
          <cell r="I60" t="str">
            <v>02</v>
          </cell>
          <cell r="J60" t="str">
            <v>17</v>
          </cell>
          <cell r="K60" t="str">
            <v>00</v>
          </cell>
          <cell r="L60">
            <v>0</v>
          </cell>
          <cell r="M60">
            <v>0</v>
          </cell>
          <cell r="N60">
            <v>0</v>
          </cell>
          <cell r="O60">
            <v>115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</row>
        <row r="61">
          <cell r="A61" t="str">
            <v>|0101021700|0.00|0.00|0.000|115.500</v>
          </cell>
          <cell r="B61" t="str">
            <v>Slit</v>
          </cell>
          <cell r="C61" t="str">
            <v>PO SLIT COIL  MP38</v>
          </cell>
          <cell r="D61" t="str">
            <v>PO SLIT COIL  MP38</v>
          </cell>
          <cell r="E61" t="str">
            <v>PO SLIT COIL  MP38</v>
          </cell>
          <cell r="F61" t="str">
            <v>KG</v>
          </cell>
          <cell r="G61" t="str">
            <v>01</v>
          </cell>
          <cell r="H61" t="str">
            <v>01</v>
          </cell>
          <cell r="I61" t="str">
            <v>02</v>
          </cell>
          <cell r="J61" t="str">
            <v>17</v>
          </cell>
          <cell r="K61" t="str">
            <v>00</v>
          </cell>
          <cell r="L61">
            <v>0</v>
          </cell>
          <cell r="M61">
            <v>0</v>
          </cell>
          <cell r="N61">
            <v>0</v>
          </cell>
          <cell r="O61">
            <v>115.5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</row>
        <row r="62">
          <cell r="A62" t="str">
            <v>|0101021700|0.00|0.00|0.000|116.000</v>
          </cell>
          <cell r="B62" t="str">
            <v>Slit</v>
          </cell>
          <cell r="C62" t="str">
            <v>PO SLIT COIL  MP38</v>
          </cell>
          <cell r="D62" t="str">
            <v>PO SLIT COIL  MP38</v>
          </cell>
          <cell r="E62" t="str">
            <v>PO SLIT COIL  MP38</v>
          </cell>
          <cell r="F62" t="str">
            <v>KG</v>
          </cell>
          <cell r="G62" t="str">
            <v>01</v>
          </cell>
          <cell r="H62" t="str">
            <v>01</v>
          </cell>
          <cell r="I62" t="str">
            <v>02</v>
          </cell>
          <cell r="J62" t="str">
            <v>17</v>
          </cell>
          <cell r="K62" t="str">
            <v>00</v>
          </cell>
          <cell r="L62">
            <v>0</v>
          </cell>
          <cell r="M62">
            <v>0</v>
          </cell>
          <cell r="N62">
            <v>0</v>
          </cell>
          <cell r="O62">
            <v>116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</row>
        <row r="63">
          <cell r="A63" t="str">
            <v>|0101021700|0.00|0.00|0.000|116.500</v>
          </cell>
          <cell r="B63" t="str">
            <v>Slit</v>
          </cell>
          <cell r="C63" t="str">
            <v>PO SLIT COIL  MP38</v>
          </cell>
          <cell r="D63" t="str">
            <v>PO SLIT COIL  MP38</v>
          </cell>
          <cell r="E63" t="str">
            <v>PO SLIT COIL  MP38</v>
          </cell>
          <cell r="F63" t="str">
            <v>KG</v>
          </cell>
          <cell r="G63" t="str">
            <v>01</v>
          </cell>
          <cell r="H63" t="str">
            <v>01</v>
          </cell>
          <cell r="I63" t="str">
            <v>02</v>
          </cell>
          <cell r="J63" t="str">
            <v>17</v>
          </cell>
          <cell r="K63" t="str">
            <v>00</v>
          </cell>
          <cell r="L63">
            <v>0</v>
          </cell>
          <cell r="M63">
            <v>0</v>
          </cell>
          <cell r="N63">
            <v>0</v>
          </cell>
          <cell r="O63">
            <v>116.5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</row>
        <row r="64">
          <cell r="A64" t="str">
            <v>|0101021700|0.00|0.00|0.000|117.000</v>
          </cell>
          <cell r="B64" t="str">
            <v>Slit</v>
          </cell>
          <cell r="C64" t="str">
            <v>PO SLIT COIL  MP38</v>
          </cell>
          <cell r="D64" t="str">
            <v>PO SLIT COIL  MP38</v>
          </cell>
          <cell r="E64" t="str">
            <v>PO SLIT COIL  MP38</v>
          </cell>
          <cell r="F64" t="str">
            <v>KG</v>
          </cell>
          <cell r="G64" t="str">
            <v>01</v>
          </cell>
          <cell r="H64" t="str">
            <v>01</v>
          </cell>
          <cell r="I64" t="str">
            <v>02</v>
          </cell>
          <cell r="J64" t="str">
            <v>17</v>
          </cell>
          <cell r="K64" t="str">
            <v>00</v>
          </cell>
          <cell r="L64">
            <v>0</v>
          </cell>
          <cell r="M64">
            <v>0</v>
          </cell>
          <cell r="N64">
            <v>0</v>
          </cell>
          <cell r="O64">
            <v>117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</row>
        <row r="65">
          <cell r="A65" t="str">
            <v>|0101021700|0.00|0.00|0.000|123.500</v>
          </cell>
          <cell r="B65" t="str">
            <v>Slit</v>
          </cell>
          <cell r="C65" t="str">
            <v>PO SLIT COIL  MP38</v>
          </cell>
          <cell r="D65" t="str">
            <v>PO SLIT COIL  MP38</v>
          </cell>
          <cell r="E65" t="str">
            <v>PO SLIT COIL  MP38</v>
          </cell>
          <cell r="F65" t="str">
            <v>KG</v>
          </cell>
          <cell r="G65" t="str">
            <v>01</v>
          </cell>
          <cell r="H65" t="str">
            <v>01</v>
          </cell>
          <cell r="I65" t="str">
            <v>02</v>
          </cell>
          <cell r="J65" t="str">
            <v>17</v>
          </cell>
          <cell r="K65" t="str">
            <v>00</v>
          </cell>
          <cell r="L65">
            <v>0</v>
          </cell>
          <cell r="M65">
            <v>0</v>
          </cell>
          <cell r="N65">
            <v>0</v>
          </cell>
          <cell r="O65">
            <v>123.5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</row>
        <row r="66">
          <cell r="A66" t="str">
            <v>|0101021700|0.00|0.00|0.000|124.000</v>
          </cell>
          <cell r="B66" t="str">
            <v>Slit</v>
          </cell>
          <cell r="C66" t="str">
            <v>PO SLIT COIL  MP38</v>
          </cell>
          <cell r="D66" t="str">
            <v>PO SLIT COIL  MP38</v>
          </cell>
          <cell r="E66" t="str">
            <v>PO SLIT COIL  MP38</v>
          </cell>
          <cell r="F66" t="str">
            <v>KG</v>
          </cell>
          <cell r="G66" t="str">
            <v>01</v>
          </cell>
          <cell r="H66" t="str">
            <v>01</v>
          </cell>
          <cell r="I66" t="str">
            <v>02</v>
          </cell>
          <cell r="J66" t="str">
            <v>17</v>
          </cell>
          <cell r="K66" t="str">
            <v>00</v>
          </cell>
          <cell r="L66">
            <v>0</v>
          </cell>
          <cell r="M66">
            <v>0</v>
          </cell>
          <cell r="N66">
            <v>0</v>
          </cell>
          <cell r="O66">
            <v>124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Z66">
            <v>0</v>
          </cell>
        </row>
        <row r="67">
          <cell r="A67" t="str">
            <v>|0101021700|0.00|0.00|0.000|125.000</v>
          </cell>
          <cell r="B67" t="str">
            <v>Slit</v>
          </cell>
          <cell r="C67" t="str">
            <v>PO SLIT COIL  MP38</v>
          </cell>
          <cell r="D67" t="str">
            <v>PO SLIT COIL  MP38</v>
          </cell>
          <cell r="E67" t="str">
            <v>PO SLIT COIL  MP38</v>
          </cell>
          <cell r="F67" t="str">
            <v>KG</v>
          </cell>
          <cell r="G67" t="str">
            <v>01</v>
          </cell>
          <cell r="H67" t="str">
            <v>01</v>
          </cell>
          <cell r="I67" t="str">
            <v>02</v>
          </cell>
          <cell r="J67" t="str">
            <v>17</v>
          </cell>
          <cell r="K67" t="str">
            <v>00</v>
          </cell>
          <cell r="L67">
            <v>0</v>
          </cell>
          <cell r="M67">
            <v>0</v>
          </cell>
          <cell r="N67">
            <v>0</v>
          </cell>
          <cell r="O67">
            <v>125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0</v>
          </cell>
        </row>
        <row r="68">
          <cell r="A68" t="str">
            <v>|0101021700|0.00|0.00|0.000|127.000</v>
          </cell>
          <cell r="B68" t="str">
            <v>Slit</v>
          </cell>
          <cell r="C68" t="str">
            <v>PO SLIT COIL  MP38</v>
          </cell>
          <cell r="D68" t="str">
            <v>PO SLIT COIL  MP38</v>
          </cell>
          <cell r="E68" t="str">
            <v>PO SLIT COIL  MP38</v>
          </cell>
          <cell r="F68" t="str">
            <v>KG</v>
          </cell>
          <cell r="G68" t="str">
            <v>01</v>
          </cell>
          <cell r="H68" t="str">
            <v>01</v>
          </cell>
          <cell r="I68" t="str">
            <v>02</v>
          </cell>
          <cell r="J68" t="str">
            <v>17</v>
          </cell>
          <cell r="K68" t="str">
            <v>00</v>
          </cell>
          <cell r="L68">
            <v>0</v>
          </cell>
          <cell r="M68">
            <v>0</v>
          </cell>
          <cell r="N68">
            <v>0</v>
          </cell>
          <cell r="O68">
            <v>127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0</v>
          </cell>
        </row>
        <row r="69">
          <cell r="A69" t="str">
            <v>|0101021700|0.00|0.00|0.000|129.000</v>
          </cell>
          <cell r="B69" t="str">
            <v>Slit</v>
          </cell>
          <cell r="C69" t="str">
            <v>PO SLIT COIL  MP38</v>
          </cell>
          <cell r="D69" t="str">
            <v>PO SLIT COIL  MP38</v>
          </cell>
          <cell r="E69" t="str">
            <v>PO SLIT COIL  MP38</v>
          </cell>
          <cell r="F69" t="str">
            <v>KG</v>
          </cell>
          <cell r="G69" t="str">
            <v>01</v>
          </cell>
          <cell r="H69" t="str">
            <v>01</v>
          </cell>
          <cell r="I69" t="str">
            <v>02</v>
          </cell>
          <cell r="J69" t="str">
            <v>17</v>
          </cell>
          <cell r="K69" t="str">
            <v>00</v>
          </cell>
          <cell r="L69">
            <v>0</v>
          </cell>
          <cell r="M69">
            <v>0</v>
          </cell>
          <cell r="N69">
            <v>0</v>
          </cell>
          <cell r="O69">
            <v>129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0</v>
          </cell>
        </row>
        <row r="70">
          <cell r="A70" t="str">
            <v>|0101021700|0.00|0.00|0.000|130.000</v>
          </cell>
          <cell r="B70" t="str">
            <v>Slit</v>
          </cell>
          <cell r="C70" t="str">
            <v>PO SLIT COIL  MP38</v>
          </cell>
          <cell r="D70" t="str">
            <v>PO SLIT COIL  MP38</v>
          </cell>
          <cell r="E70" t="str">
            <v>PO SLIT COIL  MP38</v>
          </cell>
          <cell r="F70" t="str">
            <v>KG</v>
          </cell>
          <cell r="G70" t="str">
            <v>01</v>
          </cell>
          <cell r="H70" t="str">
            <v>01</v>
          </cell>
          <cell r="I70" t="str">
            <v>02</v>
          </cell>
          <cell r="J70" t="str">
            <v>17</v>
          </cell>
          <cell r="K70" t="str">
            <v>00</v>
          </cell>
          <cell r="L70">
            <v>0</v>
          </cell>
          <cell r="M70">
            <v>0</v>
          </cell>
          <cell r="N70">
            <v>0</v>
          </cell>
          <cell r="O70">
            <v>130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0</v>
          </cell>
        </row>
        <row r="71">
          <cell r="A71" t="str">
            <v>|0101021700|0.00|0.00|0.000|131.000</v>
          </cell>
          <cell r="B71" t="str">
            <v>Slit</v>
          </cell>
          <cell r="C71" t="str">
            <v>PO SLIT COIL  MP38</v>
          </cell>
          <cell r="D71" t="str">
            <v>PO SLIT COIL  MP38</v>
          </cell>
          <cell r="E71" t="str">
            <v>PO SLIT COIL  MP38</v>
          </cell>
          <cell r="F71" t="str">
            <v>KG</v>
          </cell>
          <cell r="G71" t="str">
            <v>01</v>
          </cell>
          <cell r="H71" t="str">
            <v>01</v>
          </cell>
          <cell r="I71" t="str">
            <v>02</v>
          </cell>
          <cell r="J71" t="str">
            <v>17</v>
          </cell>
          <cell r="K71" t="str">
            <v>00</v>
          </cell>
          <cell r="L71">
            <v>0</v>
          </cell>
          <cell r="M71">
            <v>0</v>
          </cell>
          <cell r="N71">
            <v>0</v>
          </cell>
          <cell r="O71">
            <v>131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0</v>
          </cell>
        </row>
        <row r="72">
          <cell r="A72" t="str">
            <v>|0101021700|0.00|0.00|0.000|132.000</v>
          </cell>
          <cell r="B72" t="str">
            <v>Slit</v>
          </cell>
          <cell r="C72" t="str">
            <v>PO SLIT COIL  MP38</v>
          </cell>
          <cell r="D72" t="str">
            <v>PO SLIT COIL  MP38</v>
          </cell>
          <cell r="E72" t="str">
            <v>PO SLIT COIL  MP38</v>
          </cell>
          <cell r="F72" t="str">
            <v>KG</v>
          </cell>
          <cell r="G72" t="str">
            <v>01</v>
          </cell>
          <cell r="H72" t="str">
            <v>01</v>
          </cell>
          <cell r="I72" t="str">
            <v>02</v>
          </cell>
          <cell r="J72" t="str">
            <v>17</v>
          </cell>
          <cell r="K72" t="str">
            <v>00</v>
          </cell>
          <cell r="L72">
            <v>0</v>
          </cell>
          <cell r="M72">
            <v>0</v>
          </cell>
          <cell r="N72">
            <v>0</v>
          </cell>
          <cell r="O72">
            <v>132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0</v>
          </cell>
        </row>
        <row r="73">
          <cell r="A73" t="str">
            <v>|0101021700|0.00|0.00|0.000|132.500</v>
          </cell>
          <cell r="B73" t="str">
            <v>Slit</v>
          </cell>
          <cell r="C73" t="str">
            <v>PO SLIT COIL  MP38</v>
          </cell>
          <cell r="D73" t="str">
            <v>PO SLIT COIL  MP38</v>
          </cell>
          <cell r="E73" t="str">
            <v>PO SLIT COIL  MP38</v>
          </cell>
          <cell r="F73" t="str">
            <v>KG</v>
          </cell>
          <cell r="G73" t="str">
            <v>01</v>
          </cell>
          <cell r="H73" t="str">
            <v>01</v>
          </cell>
          <cell r="I73" t="str">
            <v>02</v>
          </cell>
          <cell r="J73" t="str">
            <v>17</v>
          </cell>
          <cell r="K73" t="str">
            <v>00</v>
          </cell>
          <cell r="L73">
            <v>0</v>
          </cell>
          <cell r="M73">
            <v>0</v>
          </cell>
          <cell r="N73">
            <v>0</v>
          </cell>
          <cell r="O73">
            <v>132.5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0</v>
          </cell>
        </row>
        <row r="74">
          <cell r="A74" t="str">
            <v>|0101021700|0.00|0.00|0.000|135.500</v>
          </cell>
          <cell r="B74" t="str">
            <v>Slit</v>
          </cell>
          <cell r="C74" t="str">
            <v>PO SLIT COIL  MP38</v>
          </cell>
          <cell r="D74" t="str">
            <v>PO SLIT COIL  MP38</v>
          </cell>
          <cell r="E74" t="str">
            <v>PO SLIT COIL  MP38</v>
          </cell>
          <cell r="F74" t="str">
            <v>KG</v>
          </cell>
          <cell r="G74" t="str">
            <v>01</v>
          </cell>
          <cell r="H74" t="str">
            <v>01</v>
          </cell>
          <cell r="I74" t="str">
            <v>02</v>
          </cell>
          <cell r="J74" t="str">
            <v>17</v>
          </cell>
          <cell r="K74" t="str">
            <v>00</v>
          </cell>
          <cell r="L74">
            <v>0</v>
          </cell>
          <cell r="M74">
            <v>0</v>
          </cell>
          <cell r="N74">
            <v>0</v>
          </cell>
          <cell r="O74">
            <v>135.5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Z74">
            <v>0</v>
          </cell>
        </row>
        <row r="75">
          <cell r="A75" t="str">
            <v>|0101021700|0.00|0.00|0.000|136.000</v>
          </cell>
          <cell r="B75" t="str">
            <v>Slit</v>
          </cell>
          <cell r="C75" t="str">
            <v>PO SLIT COIL  MP38</v>
          </cell>
          <cell r="D75" t="str">
            <v>PO SLIT COIL  MP38</v>
          </cell>
          <cell r="E75" t="str">
            <v>PO SLIT COIL  MP38</v>
          </cell>
          <cell r="F75" t="str">
            <v>KG</v>
          </cell>
          <cell r="G75" t="str">
            <v>01</v>
          </cell>
          <cell r="H75" t="str">
            <v>01</v>
          </cell>
          <cell r="I75" t="str">
            <v>02</v>
          </cell>
          <cell r="J75" t="str">
            <v>17</v>
          </cell>
          <cell r="K75" t="str">
            <v>00</v>
          </cell>
          <cell r="L75">
            <v>0</v>
          </cell>
          <cell r="M75">
            <v>0</v>
          </cell>
          <cell r="N75">
            <v>0</v>
          </cell>
          <cell r="O75">
            <v>136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0</v>
          </cell>
        </row>
        <row r="76">
          <cell r="A76" t="str">
            <v>|0101021700|0.00|0.00|0.000|138.000</v>
          </cell>
          <cell r="B76" t="str">
            <v>Slit</v>
          </cell>
          <cell r="C76" t="str">
            <v>PO SLIT COIL  MP38</v>
          </cell>
          <cell r="D76" t="str">
            <v>PO SLIT COIL  MP38</v>
          </cell>
          <cell r="E76" t="str">
            <v>PO SLIT COIL  MP38</v>
          </cell>
          <cell r="F76" t="str">
            <v>KG</v>
          </cell>
          <cell r="G76" t="str">
            <v>01</v>
          </cell>
          <cell r="H76" t="str">
            <v>01</v>
          </cell>
          <cell r="I76" t="str">
            <v>02</v>
          </cell>
          <cell r="J76" t="str">
            <v>17</v>
          </cell>
          <cell r="K76" t="str">
            <v>00</v>
          </cell>
          <cell r="L76">
            <v>0</v>
          </cell>
          <cell r="M76">
            <v>0</v>
          </cell>
          <cell r="N76">
            <v>0</v>
          </cell>
          <cell r="O76">
            <v>138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0</v>
          </cell>
        </row>
        <row r="77">
          <cell r="A77" t="str">
            <v>|0101021700|0.00|0.00|0.000|139.000</v>
          </cell>
          <cell r="B77" t="str">
            <v>Slit</v>
          </cell>
          <cell r="C77" t="str">
            <v>PO SLIT COIL  MP38</v>
          </cell>
          <cell r="D77" t="str">
            <v>PO SLIT COIL  MP38</v>
          </cell>
          <cell r="E77" t="str">
            <v>PO SLIT COIL  MP38</v>
          </cell>
          <cell r="F77" t="str">
            <v>KG</v>
          </cell>
          <cell r="G77" t="str">
            <v>01</v>
          </cell>
          <cell r="H77" t="str">
            <v>01</v>
          </cell>
          <cell r="I77" t="str">
            <v>02</v>
          </cell>
          <cell r="J77" t="str">
            <v>17</v>
          </cell>
          <cell r="K77" t="str">
            <v>00</v>
          </cell>
          <cell r="L77">
            <v>0</v>
          </cell>
          <cell r="M77">
            <v>0</v>
          </cell>
          <cell r="N77">
            <v>0</v>
          </cell>
          <cell r="O77">
            <v>139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0</v>
          </cell>
        </row>
        <row r="78">
          <cell r="A78" t="str">
            <v>|0101021700|0.00|0.00|0.000|146.500</v>
          </cell>
          <cell r="B78" t="str">
            <v>Slit</v>
          </cell>
          <cell r="C78" t="str">
            <v>PO SLIT COIL  MP38</v>
          </cell>
          <cell r="D78" t="str">
            <v>PO SLIT COIL  MP38</v>
          </cell>
          <cell r="E78" t="str">
            <v>PO SLIT COIL  MP38</v>
          </cell>
          <cell r="F78" t="str">
            <v>KG</v>
          </cell>
          <cell r="G78" t="str">
            <v>01</v>
          </cell>
          <cell r="H78" t="str">
            <v>01</v>
          </cell>
          <cell r="I78" t="str">
            <v>02</v>
          </cell>
          <cell r="J78" t="str">
            <v>17</v>
          </cell>
          <cell r="K78" t="str">
            <v>00</v>
          </cell>
          <cell r="L78">
            <v>0</v>
          </cell>
          <cell r="M78">
            <v>0</v>
          </cell>
          <cell r="N78">
            <v>0</v>
          </cell>
          <cell r="O78">
            <v>146.5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Z78">
            <v>0</v>
          </cell>
        </row>
        <row r="79">
          <cell r="A79" t="str">
            <v>|0101021700|0.00|0.00|0.000|147.500</v>
          </cell>
          <cell r="B79" t="str">
            <v>Slit</v>
          </cell>
          <cell r="C79" t="str">
            <v>PO SLIT COIL  MP38</v>
          </cell>
          <cell r="D79" t="str">
            <v>PO SLIT COIL  MP38</v>
          </cell>
          <cell r="E79" t="str">
            <v>PO SLIT COIL  MP38</v>
          </cell>
          <cell r="F79" t="str">
            <v>KG</v>
          </cell>
          <cell r="G79" t="str">
            <v>01</v>
          </cell>
          <cell r="H79" t="str">
            <v>01</v>
          </cell>
          <cell r="I79" t="str">
            <v>02</v>
          </cell>
          <cell r="J79" t="str">
            <v>17</v>
          </cell>
          <cell r="K79" t="str">
            <v>00</v>
          </cell>
          <cell r="L79">
            <v>0</v>
          </cell>
          <cell r="M79">
            <v>0</v>
          </cell>
          <cell r="N79">
            <v>0</v>
          </cell>
          <cell r="O79">
            <v>147.5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0</v>
          </cell>
        </row>
        <row r="80">
          <cell r="A80" t="str">
            <v>|0101021700|0.00|0.00|0.000|148.000</v>
          </cell>
          <cell r="B80" t="str">
            <v>Slit</v>
          </cell>
          <cell r="C80" t="str">
            <v>PO SLIT COIL  MP38</v>
          </cell>
          <cell r="D80" t="str">
            <v>PO SLIT COIL  MP38</v>
          </cell>
          <cell r="E80" t="str">
            <v>PO SLIT COIL  MP38</v>
          </cell>
          <cell r="F80" t="str">
            <v>KG</v>
          </cell>
          <cell r="G80" t="str">
            <v>01</v>
          </cell>
          <cell r="H80" t="str">
            <v>01</v>
          </cell>
          <cell r="I80" t="str">
            <v>02</v>
          </cell>
          <cell r="J80" t="str">
            <v>17</v>
          </cell>
          <cell r="K80" t="str">
            <v>00</v>
          </cell>
          <cell r="L80">
            <v>0</v>
          </cell>
          <cell r="M80">
            <v>0</v>
          </cell>
          <cell r="N80">
            <v>0</v>
          </cell>
          <cell r="O80">
            <v>148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0</v>
          </cell>
        </row>
        <row r="81">
          <cell r="A81" t="str">
            <v>|0101021700|0.00|0.00|0.000|148.500</v>
          </cell>
          <cell r="B81" t="str">
            <v>Slit</v>
          </cell>
          <cell r="C81" t="str">
            <v>PO SLIT COIL  MP38</v>
          </cell>
          <cell r="D81" t="str">
            <v>PO SLIT COIL  MP38</v>
          </cell>
          <cell r="E81" t="str">
            <v>PO SLIT COIL  MP38</v>
          </cell>
          <cell r="F81" t="str">
            <v>KG</v>
          </cell>
          <cell r="G81" t="str">
            <v>01</v>
          </cell>
          <cell r="H81" t="str">
            <v>01</v>
          </cell>
          <cell r="I81" t="str">
            <v>02</v>
          </cell>
          <cell r="J81" t="str">
            <v>17</v>
          </cell>
          <cell r="K81" t="str">
            <v>00</v>
          </cell>
          <cell r="L81">
            <v>0</v>
          </cell>
          <cell r="M81">
            <v>0</v>
          </cell>
          <cell r="N81">
            <v>0</v>
          </cell>
          <cell r="O81">
            <v>148.5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0</v>
          </cell>
        </row>
        <row r="82">
          <cell r="A82" t="str">
            <v>|0101021700|0.00|0.00|0.000|150.500</v>
          </cell>
          <cell r="B82" t="str">
            <v>Slit</v>
          </cell>
          <cell r="C82" t="str">
            <v>PO SLIT COIL  MP38</v>
          </cell>
          <cell r="D82" t="str">
            <v>PO SLIT COIL  MP38</v>
          </cell>
          <cell r="E82" t="str">
            <v>PO SLIT COIL  MP38</v>
          </cell>
          <cell r="F82" t="str">
            <v>KG</v>
          </cell>
          <cell r="G82" t="str">
            <v>01</v>
          </cell>
          <cell r="H82" t="str">
            <v>01</v>
          </cell>
          <cell r="I82" t="str">
            <v>02</v>
          </cell>
          <cell r="J82" t="str">
            <v>17</v>
          </cell>
          <cell r="K82" t="str">
            <v>00</v>
          </cell>
          <cell r="L82">
            <v>0</v>
          </cell>
          <cell r="M82">
            <v>0</v>
          </cell>
          <cell r="N82">
            <v>0</v>
          </cell>
          <cell r="O82">
            <v>150.5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0</v>
          </cell>
        </row>
        <row r="83">
          <cell r="A83" t="str">
            <v>|0101021700|0.00|0.00|0.000|155.000</v>
          </cell>
          <cell r="B83" t="str">
            <v>Slit</v>
          </cell>
          <cell r="C83" t="str">
            <v>PO SLIT COIL  MP38</v>
          </cell>
          <cell r="D83" t="str">
            <v>PO SLIT COIL  MP38</v>
          </cell>
          <cell r="E83" t="str">
            <v>PO SLIT COIL  MP38</v>
          </cell>
          <cell r="F83" t="str">
            <v>KG</v>
          </cell>
          <cell r="G83" t="str">
            <v>01</v>
          </cell>
          <cell r="H83" t="str">
            <v>01</v>
          </cell>
          <cell r="I83" t="str">
            <v>02</v>
          </cell>
          <cell r="J83" t="str">
            <v>17</v>
          </cell>
          <cell r="K83" t="str">
            <v>00</v>
          </cell>
          <cell r="L83">
            <v>0</v>
          </cell>
          <cell r="M83">
            <v>0</v>
          </cell>
          <cell r="N83">
            <v>0</v>
          </cell>
          <cell r="O83">
            <v>155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0</v>
          </cell>
        </row>
        <row r="84">
          <cell r="A84" t="str">
            <v>|0101021700|0.00|0.00|0.000|164.000</v>
          </cell>
          <cell r="B84" t="str">
            <v>Slit</v>
          </cell>
          <cell r="C84" t="str">
            <v>PO SLIT COIL  MP38</v>
          </cell>
          <cell r="D84" t="str">
            <v>PO SLIT COIL  MP38</v>
          </cell>
          <cell r="E84" t="str">
            <v>PO SLIT COIL  MP38</v>
          </cell>
          <cell r="F84" t="str">
            <v>KG</v>
          </cell>
          <cell r="G84" t="str">
            <v>01</v>
          </cell>
          <cell r="H84" t="str">
            <v>01</v>
          </cell>
          <cell r="I84" t="str">
            <v>02</v>
          </cell>
          <cell r="J84" t="str">
            <v>17</v>
          </cell>
          <cell r="K84" t="str">
            <v>00</v>
          </cell>
          <cell r="L84">
            <v>0</v>
          </cell>
          <cell r="M84">
            <v>0</v>
          </cell>
          <cell r="N84">
            <v>0</v>
          </cell>
          <cell r="O84">
            <v>164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0</v>
          </cell>
        </row>
        <row r="85">
          <cell r="A85" t="str">
            <v>|0101021700|0.00|0.00|0.000|164.500</v>
          </cell>
          <cell r="B85" t="str">
            <v>Slit</v>
          </cell>
          <cell r="C85" t="str">
            <v>PO SLIT COIL  MP38</v>
          </cell>
          <cell r="D85" t="str">
            <v>PO SLIT COIL  MP38</v>
          </cell>
          <cell r="E85" t="str">
            <v>PO SLIT COIL  MP38</v>
          </cell>
          <cell r="F85" t="str">
            <v>KG</v>
          </cell>
          <cell r="G85" t="str">
            <v>01</v>
          </cell>
          <cell r="H85" t="str">
            <v>01</v>
          </cell>
          <cell r="I85" t="str">
            <v>02</v>
          </cell>
          <cell r="J85" t="str">
            <v>17</v>
          </cell>
          <cell r="K85" t="str">
            <v>00</v>
          </cell>
          <cell r="L85">
            <v>0</v>
          </cell>
          <cell r="M85">
            <v>0</v>
          </cell>
          <cell r="N85">
            <v>0</v>
          </cell>
          <cell r="O85">
            <v>164.5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0</v>
          </cell>
        </row>
        <row r="86">
          <cell r="A86" t="str">
            <v>|0101021700|0.00|0.00|0.000|166.000</v>
          </cell>
          <cell r="B86" t="str">
            <v>Slit</v>
          </cell>
          <cell r="C86" t="str">
            <v>PO SLIT COIL  MP38</v>
          </cell>
          <cell r="D86" t="str">
            <v>PO SLIT COIL  MP38</v>
          </cell>
          <cell r="E86" t="str">
            <v>PO SLIT COIL  MP38</v>
          </cell>
          <cell r="F86" t="str">
            <v>KG</v>
          </cell>
          <cell r="G86" t="str">
            <v>01</v>
          </cell>
          <cell r="H86" t="str">
            <v>01</v>
          </cell>
          <cell r="I86" t="str">
            <v>02</v>
          </cell>
          <cell r="J86" t="str">
            <v>17</v>
          </cell>
          <cell r="K86" t="str">
            <v>00</v>
          </cell>
          <cell r="L86">
            <v>0</v>
          </cell>
          <cell r="M86">
            <v>0</v>
          </cell>
          <cell r="N86">
            <v>0</v>
          </cell>
          <cell r="O86">
            <v>166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0</v>
          </cell>
        </row>
        <row r="87">
          <cell r="A87" t="str">
            <v>|0101021700|0.00|0.00|0.000|186.000</v>
          </cell>
          <cell r="B87" t="str">
            <v>Slit</v>
          </cell>
          <cell r="C87" t="str">
            <v>PO SLIT COIL  MP38</v>
          </cell>
          <cell r="D87" t="str">
            <v>PO SLIT COIL  MP38</v>
          </cell>
          <cell r="E87" t="str">
            <v>PO SLIT COIL  MP38</v>
          </cell>
          <cell r="F87" t="str">
            <v>KG</v>
          </cell>
          <cell r="G87" t="str">
            <v>01</v>
          </cell>
          <cell r="H87" t="str">
            <v>01</v>
          </cell>
          <cell r="I87" t="str">
            <v>02</v>
          </cell>
          <cell r="J87" t="str">
            <v>17</v>
          </cell>
          <cell r="K87" t="str">
            <v>00</v>
          </cell>
          <cell r="L87">
            <v>0</v>
          </cell>
          <cell r="M87">
            <v>0</v>
          </cell>
          <cell r="N87">
            <v>0</v>
          </cell>
          <cell r="O87">
            <v>186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0</v>
          </cell>
        </row>
        <row r="88">
          <cell r="A88" t="str">
            <v>|0101021700|0.00|0.00|0.000|187.000</v>
          </cell>
          <cell r="B88" t="str">
            <v>Slit</v>
          </cell>
          <cell r="C88" t="str">
            <v>PO SLIT COIL  MP38</v>
          </cell>
          <cell r="D88" t="str">
            <v>PO SLIT COIL  MP38</v>
          </cell>
          <cell r="E88" t="str">
            <v>PO SLIT COIL  MP38</v>
          </cell>
          <cell r="F88" t="str">
            <v>KG</v>
          </cell>
          <cell r="G88" t="str">
            <v>01</v>
          </cell>
          <cell r="H88" t="str">
            <v>01</v>
          </cell>
          <cell r="I88" t="str">
            <v>02</v>
          </cell>
          <cell r="J88" t="str">
            <v>17</v>
          </cell>
          <cell r="K88" t="str">
            <v>00</v>
          </cell>
          <cell r="L88">
            <v>0</v>
          </cell>
          <cell r="M88">
            <v>0</v>
          </cell>
          <cell r="N88">
            <v>0</v>
          </cell>
          <cell r="O88">
            <v>187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0</v>
          </cell>
        </row>
        <row r="89">
          <cell r="A89" t="str">
            <v>|0101021700|0.00|0.00|0.000|187.500</v>
          </cell>
          <cell r="B89" t="str">
            <v>Slit</v>
          </cell>
          <cell r="C89" t="str">
            <v>PO SLIT COIL  MP38</v>
          </cell>
          <cell r="D89" t="str">
            <v>PO SLIT COIL  MP38</v>
          </cell>
          <cell r="E89" t="str">
            <v>PO SLIT COIL  MP38</v>
          </cell>
          <cell r="F89" t="str">
            <v>KG</v>
          </cell>
          <cell r="G89" t="str">
            <v>01</v>
          </cell>
          <cell r="H89" t="str">
            <v>01</v>
          </cell>
          <cell r="I89" t="str">
            <v>02</v>
          </cell>
          <cell r="J89" t="str">
            <v>17</v>
          </cell>
          <cell r="K89" t="str">
            <v>00</v>
          </cell>
          <cell r="L89">
            <v>0</v>
          </cell>
          <cell r="M89">
            <v>0</v>
          </cell>
          <cell r="N89">
            <v>0</v>
          </cell>
          <cell r="O89">
            <v>187.5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0</v>
          </cell>
        </row>
        <row r="90">
          <cell r="A90" t="str">
            <v>|0101021700|0.00|0.00|0.000|188.000</v>
          </cell>
          <cell r="B90" t="str">
            <v>Slit</v>
          </cell>
          <cell r="C90" t="str">
            <v>PO SLIT COIL  MP38</v>
          </cell>
          <cell r="D90" t="str">
            <v>PO SLIT COIL  MP38</v>
          </cell>
          <cell r="E90" t="str">
            <v>PO SLIT COIL  MP38</v>
          </cell>
          <cell r="F90" t="str">
            <v>KG</v>
          </cell>
          <cell r="G90" t="str">
            <v>01</v>
          </cell>
          <cell r="H90" t="str">
            <v>01</v>
          </cell>
          <cell r="I90" t="str">
            <v>02</v>
          </cell>
          <cell r="J90" t="str">
            <v>17</v>
          </cell>
          <cell r="K90" t="str">
            <v>00</v>
          </cell>
          <cell r="L90">
            <v>0</v>
          </cell>
          <cell r="M90">
            <v>0</v>
          </cell>
          <cell r="N90">
            <v>0</v>
          </cell>
          <cell r="O90">
            <v>188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0</v>
          </cell>
        </row>
        <row r="91">
          <cell r="A91" t="str">
            <v>|0101021700|0.00|0.00|0.000|39.000</v>
          </cell>
          <cell r="B91" t="str">
            <v>Slit</v>
          </cell>
          <cell r="C91" t="str">
            <v>PO SLIT COIL  MP38</v>
          </cell>
          <cell r="D91" t="str">
            <v>PO SLIT COIL  MP38</v>
          </cell>
          <cell r="E91" t="str">
            <v>PO SLIT COIL  MP38</v>
          </cell>
          <cell r="F91" t="str">
            <v>KG</v>
          </cell>
          <cell r="G91" t="str">
            <v>01</v>
          </cell>
          <cell r="H91" t="str">
            <v>01</v>
          </cell>
          <cell r="I91" t="str">
            <v>02</v>
          </cell>
          <cell r="J91" t="str">
            <v>17</v>
          </cell>
          <cell r="K91" t="str">
            <v>00</v>
          </cell>
          <cell r="L91">
            <v>0</v>
          </cell>
          <cell r="M91">
            <v>0</v>
          </cell>
          <cell r="N91">
            <v>0</v>
          </cell>
          <cell r="O91">
            <v>39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0</v>
          </cell>
        </row>
        <row r="92">
          <cell r="A92" t="str">
            <v>|0101021700|0.00|0.00|0.000|47.500</v>
          </cell>
          <cell r="B92" t="str">
            <v>Slit</v>
          </cell>
          <cell r="C92" t="str">
            <v>PO SLIT COIL  MP38</v>
          </cell>
          <cell r="D92" t="str">
            <v>PO SLIT COIL  MP38</v>
          </cell>
          <cell r="E92" t="str">
            <v>PO SLIT COIL  MP38</v>
          </cell>
          <cell r="F92" t="str">
            <v>KG</v>
          </cell>
          <cell r="G92" t="str">
            <v>01</v>
          </cell>
          <cell r="H92" t="str">
            <v>01</v>
          </cell>
          <cell r="I92" t="str">
            <v>02</v>
          </cell>
          <cell r="J92" t="str">
            <v>17</v>
          </cell>
          <cell r="K92" t="str">
            <v>00</v>
          </cell>
          <cell r="L92">
            <v>0</v>
          </cell>
          <cell r="M92">
            <v>0</v>
          </cell>
          <cell r="N92">
            <v>0</v>
          </cell>
          <cell r="O92">
            <v>47.5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0</v>
          </cell>
        </row>
        <row r="93">
          <cell r="A93" t="str">
            <v>|0101021700|0.00|0.00|0.000|48.500</v>
          </cell>
          <cell r="B93" t="str">
            <v>Slit</v>
          </cell>
          <cell r="C93" t="str">
            <v>PO SLIT COIL  MP38</v>
          </cell>
          <cell r="D93" t="str">
            <v>PO SLIT COIL  MP38</v>
          </cell>
          <cell r="E93" t="str">
            <v>PO SLIT COIL  MP38</v>
          </cell>
          <cell r="F93" t="str">
            <v>KG</v>
          </cell>
          <cell r="G93" t="str">
            <v>01</v>
          </cell>
          <cell r="H93" t="str">
            <v>01</v>
          </cell>
          <cell r="I93" t="str">
            <v>02</v>
          </cell>
          <cell r="J93" t="str">
            <v>17</v>
          </cell>
          <cell r="K93" t="str">
            <v>00</v>
          </cell>
          <cell r="L93">
            <v>0</v>
          </cell>
          <cell r="M93">
            <v>0</v>
          </cell>
          <cell r="N93">
            <v>0</v>
          </cell>
          <cell r="O93">
            <v>48.5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0</v>
          </cell>
        </row>
        <row r="94">
          <cell r="A94" t="str">
            <v>|0101021700|0.00|0.00|0.000|52.000</v>
          </cell>
          <cell r="B94" t="str">
            <v>Slit</v>
          </cell>
          <cell r="C94" t="str">
            <v>PO SLIT COIL  MP38</v>
          </cell>
          <cell r="D94" t="str">
            <v>PO SLIT COIL  MP38</v>
          </cell>
          <cell r="E94" t="str">
            <v>PO SLIT COIL  MP38</v>
          </cell>
          <cell r="F94" t="str">
            <v>KG</v>
          </cell>
          <cell r="G94" t="str">
            <v>01</v>
          </cell>
          <cell r="H94" t="str">
            <v>01</v>
          </cell>
          <cell r="I94" t="str">
            <v>02</v>
          </cell>
          <cell r="J94" t="str">
            <v>17</v>
          </cell>
          <cell r="K94" t="str">
            <v>00</v>
          </cell>
          <cell r="L94">
            <v>0</v>
          </cell>
          <cell r="M94">
            <v>0</v>
          </cell>
          <cell r="N94">
            <v>0</v>
          </cell>
          <cell r="O94">
            <v>52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0</v>
          </cell>
        </row>
        <row r="95">
          <cell r="A95" t="str">
            <v>|0101021700|0.00|0.00|0.000|53.000</v>
          </cell>
          <cell r="B95" t="str">
            <v>Slit</v>
          </cell>
          <cell r="C95" t="str">
            <v>PO SLIT COIL  MP38</v>
          </cell>
          <cell r="D95" t="str">
            <v>PO SLIT COIL  MP38</v>
          </cell>
          <cell r="E95" t="str">
            <v>PO SLIT COIL  MP38</v>
          </cell>
          <cell r="F95" t="str">
            <v>KG</v>
          </cell>
          <cell r="G95" t="str">
            <v>01</v>
          </cell>
          <cell r="H95" t="str">
            <v>01</v>
          </cell>
          <cell r="I95" t="str">
            <v>02</v>
          </cell>
          <cell r="J95" t="str">
            <v>17</v>
          </cell>
          <cell r="K95" t="str">
            <v>00</v>
          </cell>
          <cell r="L95">
            <v>0</v>
          </cell>
          <cell r="M95">
            <v>0</v>
          </cell>
          <cell r="N95">
            <v>0</v>
          </cell>
          <cell r="O95">
            <v>53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0</v>
          </cell>
        </row>
        <row r="96">
          <cell r="A96" t="str">
            <v>|0101021700|0.00|0.00|0.000|53.500</v>
          </cell>
          <cell r="B96" t="str">
            <v>Slit</v>
          </cell>
          <cell r="C96" t="str">
            <v>PO SLIT COIL  MP38</v>
          </cell>
          <cell r="D96" t="str">
            <v>PO SLIT COIL  MP38</v>
          </cell>
          <cell r="E96" t="str">
            <v>PO SLIT COIL  MP38</v>
          </cell>
          <cell r="F96" t="str">
            <v>KG</v>
          </cell>
          <cell r="G96" t="str">
            <v>01</v>
          </cell>
          <cell r="H96" t="str">
            <v>01</v>
          </cell>
          <cell r="I96" t="str">
            <v>02</v>
          </cell>
          <cell r="J96" t="str">
            <v>17</v>
          </cell>
          <cell r="K96" t="str">
            <v>00</v>
          </cell>
          <cell r="L96">
            <v>0</v>
          </cell>
          <cell r="M96">
            <v>0</v>
          </cell>
          <cell r="N96">
            <v>0</v>
          </cell>
          <cell r="O96">
            <v>53.5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0</v>
          </cell>
        </row>
        <row r="97">
          <cell r="A97" t="str">
            <v>|0101021700|0.00|0.00|0.000|56.500</v>
          </cell>
          <cell r="B97" t="str">
            <v>Slit</v>
          </cell>
          <cell r="C97" t="str">
            <v>PO SLIT COIL  MP38</v>
          </cell>
          <cell r="D97" t="str">
            <v>PO SLIT COIL  MP38</v>
          </cell>
          <cell r="E97" t="str">
            <v>PO SLIT COIL  MP38</v>
          </cell>
          <cell r="F97" t="str">
            <v>KG</v>
          </cell>
          <cell r="G97" t="str">
            <v>01</v>
          </cell>
          <cell r="H97" t="str">
            <v>01</v>
          </cell>
          <cell r="I97" t="str">
            <v>02</v>
          </cell>
          <cell r="J97" t="str">
            <v>17</v>
          </cell>
          <cell r="K97" t="str">
            <v>00</v>
          </cell>
          <cell r="L97">
            <v>0</v>
          </cell>
          <cell r="M97">
            <v>0</v>
          </cell>
          <cell r="N97">
            <v>0</v>
          </cell>
          <cell r="O97">
            <v>56.5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0</v>
          </cell>
        </row>
        <row r="98">
          <cell r="A98" t="str">
            <v>|0101021700|0.00|0.00|0.000|57.000</v>
          </cell>
          <cell r="B98" t="str">
            <v>Slit</v>
          </cell>
          <cell r="C98" t="str">
            <v>PO SLIT COIL  MP38</v>
          </cell>
          <cell r="D98" t="str">
            <v>PO SLIT COIL  MP38</v>
          </cell>
          <cell r="E98" t="str">
            <v>PO SLIT COIL  MP38</v>
          </cell>
          <cell r="F98" t="str">
            <v>KG</v>
          </cell>
          <cell r="G98" t="str">
            <v>01</v>
          </cell>
          <cell r="H98" t="str">
            <v>01</v>
          </cell>
          <cell r="I98" t="str">
            <v>02</v>
          </cell>
          <cell r="J98" t="str">
            <v>17</v>
          </cell>
          <cell r="K98" t="str">
            <v>00</v>
          </cell>
          <cell r="L98">
            <v>0</v>
          </cell>
          <cell r="M98">
            <v>0</v>
          </cell>
          <cell r="N98">
            <v>0</v>
          </cell>
          <cell r="O98">
            <v>57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0</v>
          </cell>
        </row>
        <row r="99">
          <cell r="A99" t="str">
            <v>|0101021700|0.00|0.00|0.000|58.000</v>
          </cell>
          <cell r="B99" t="str">
            <v>Slit</v>
          </cell>
          <cell r="C99" t="str">
            <v>PO SLIT COIL  MP38</v>
          </cell>
          <cell r="D99" t="str">
            <v>PO SLIT COIL  MP38</v>
          </cell>
          <cell r="E99" t="str">
            <v>PO SLIT COIL  MP38</v>
          </cell>
          <cell r="F99" t="str">
            <v>KG</v>
          </cell>
          <cell r="G99" t="str">
            <v>01</v>
          </cell>
          <cell r="H99" t="str">
            <v>01</v>
          </cell>
          <cell r="I99" t="str">
            <v>02</v>
          </cell>
          <cell r="J99" t="str">
            <v>17</v>
          </cell>
          <cell r="K99" t="str">
            <v>00</v>
          </cell>
          <cell r="L99">
            <v>0</v>
          </cell>
          <cell r="M99">
            <v>0</v>
          </cell>
          <cell r="N99">
            <v>0</v>
          </cell>
          <cell r="O99">
            <v>58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0</v>
          </cell>
        </row>
        <row r="100">
          <cell r="A100" t="str">
            <v>|0101021700|0.00|0.00|0.000|58.500</v>
          </cell>
          <cell r="B100" t="str">
            <v>Slit</v>
          </cell>
          <cell r="C100" t="str">
            <v>PO SLIT COIL  MP38</v>
          </cell>
          <cell r="D100" t="str">
            <v>PO SLIT COIL  MP38</v>
          </cell>
          <cell r="E100" t="str">
            <v>PO SLIT COIL  MP38</v>
          </cell>
          <cell r="F100" t="str">
            <v>KG</v>
          </cell>
          <cell r="G100" t="str">
            <v>01</v>
          </cell>
          <cell r="H100" t="str">
            <v>01</v>
          </cell>
          <cell r="I100" t="str">
            <v>02</v>
          </cell>
          <cell r="J100" t="str">
            <v>17</v>
          </cell>
          <cell r="K100" t="str">
            <v>00</v>
          </cell>
          <cell r="L100">
            <v>0</v>
          </cell>
          <cell r="M100">
            <v>0</v>
          </cell>
          <cell r="N100">
            <v>0</v>
          </cell>
          <cell r="O100">
            <v>58.5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0</v>
          </cell>
        </row>
        <row r="101">
          <cell r="A101" t="str">
            <v>|0101021700|0.00|0.00|0.000|607.500</v>
          </cell>
          <cell r="B101" t="str">
            <v>Slit</v>
          </cell>
          <cell r="C101" t="str">
            <v>PO SLIT COIL  MP38</v>
          </cell>
          <cell r="D101" t="str">
            <v>PO SLIT COIL  MP38</v>
          </cell>
          <cell r="E101" t="str">
            <v>PO SLIT COIL  MP38</v>
          </cell>
          <cell r="F101" t="str">
            <v>KG</v>
          </cell>
          <cell r="G101" t="str">
            <v>01</v>
          </cell>
          <cell r="H101" t="str">
            <v>01</v>
          </cell>
          <cell r="I101" t="str">
            <v>02</v>
          </cell>
          <cell r="J101" t="str">
            <v>17</v>
          </cell>
          <cell r="K101" t="str">
            <v>00</v>
          </cell>
          <cell r="L101">
            <v>0</v>
          </cell>
          <cell r="M101">
            <v>0</v>
          </cell>
          <cell r="N101">
            <v>0</v>
          </cell>
          <cell r="O101">
            <v>607.5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0</v>
          </cell>
        </row>
        <row r="102">
          <cell r="A102" t="str">
            <v>|0101021700|0.00|0.00|0.000|622.500</v>
          </cell>
          <cell r="B102" t="str">
            <v>Slit</v>
          </cell>
          <cell r="C102" t="str">
            <v>PO SLIT COIL  MP38</v>
          </cell>
          <cell r="D102" t="str">
            <v>PO SLIT COIL  MP38</v>
          </cell>
          <cell r="E102" t="str">
            <v>PO SLIT COIL  MP38</v>
          </cell>
          <cell r="F102" t="str">
            <v>KG</v>
          </cell>
          <cell r="G102" t="str">
            <v>01</v>
          </cell>
          <cell r="H102" t="str">
            <v>01</v>
          </cell>
          <cell r="I102" t="str">
            <v>02</v>
          </cell>
          <cell r="J102" t="str">
            <v>17</v>
          </cell>
          <cell r="K102" t="str">
            <v>00</v>
          </cell>
          <cell r="L102">
            <v>0</v>
          </cell>
          <cell r="M102">
            <v>0</v>
          </cell>
          <cell r="N102">
            <v>0</v>
          </cell>
          <cell r="O102">
            <v>622.5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Z102">
            <v>0</v>
          </cell>
        </row>
        <row r="103">
          <cell r="A103" t="str">
            <v>|0101021700|0.00|0.00|0.000|64.000</v>
          </cell>
          <cell r="B103" t="str">
            <v>Slit</v>
          </cell>
          <cell r="C103" t="str">
            <v>PO SLIT COIL  MP38</v>
          </cell>
          <cell r="D103" t="str">
            <v>PO SLIT COIL  MP38</v>
          </cell>
          <cell r="E103" t="str">
            <v>PO SLIT COIL  MP38</v>
          </cell>
          <cell r="F103" t="str">
            <v>KG</v>
          </cell>
          <cell r="G103" t="str">
            <v>01</v>
          </cell>
          <cell r="H103" t="str">
            <v>01</v>
          </cell>
          <cell r="I103" t="str">
            <v>02</v>
          </cell>
          <cell r="J103" t="str">
            <v>17</v>
          </cell>
          <cell r="K103" t="str">
            <v>00</v>
          </cell>
          <cell r="L103">
            <v>0</v>
          </cell>
          <cell r="M103">
            <v>0</v>
          </cell>
          <cell r="N103">
            <v>0</v>
          </cell>
          <cell r="O103">
            <v>64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Z103">
            <v>0</v>
          </cell>
        </row>
        <row r="104">
          <cell r="A104" t="str">
            <v>|0101021700|0.00|0.00|0.000|64.500</v>
          </cell>
          <cell r="B104" t="str">
            <v>Slit</v>
          </cell>
          <cell r="C104" t="str">
            <v>PO SLIT COIL  MP38</v>
          </cell>
          <cell r="D104" t="str">
            <v>PO SLIT COIL  MP38</v>
          </cell>
          <cell r="E104" t="str">
            <v>PO SLIT COIL  MP38</v>
          </cell>
          <cell r="F104" t="str">
            <v>KG</v>
          </cell>
          <cell r="G104" t="str">
            <v>01</v>
          </cell>
          <cell r="H104" t="str">
            <v>01</v>
          </cell>
          <cell r="I104" t="str">
            <v>02</v>
          </cell>
          <cell r="J104" t="str">
            <v>17</v>
          </cell>
          <cell r="K104" t="str">
            <v>00</v>
          </cell>
          <cell r="L104">
            <v>0</v>
          </cell>
          <cell r="M104">
            <v>0</v>
          </cell>
          <cell r="N104">
            <v>0</v>
          </cell>
          <cell r="O104">
            <v>64.5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Z104">
            <v>0</v>
          </cell>
        </row>
        <row r="105">
          <cell r="A105" t="str">
            <v>|0101021700|0.00|0.00|0.000|65.000</v>
          </cell>
          <cell r="B105" t="str">
            <v>Slit</v>
          </cell>
          <cell r="C105" t="str">
            <v>PO SLIT COIL  MP38</v>
          </cell>
          <cell r="D105" t="str">
            <v>PO SLIT COIL  MP38</v>
          </cell>
          <cell r="E105" t="str">
            <v>PO SLIT COIL  MP38</v>
          </cell>
          <cell r="F105" t="str">
            <v>KG</v>
          </cell>
          <cell r="G105" t="str">
            <v>01</v>
          </cell>
          <cell r="H105" t="str">
            <v>01</v>
          </cell>
          <cell r="I105" t="str">
            <v>02</v>
          </cell>
          <cell r="J105" t="str">
            <v>17</v>
          </cell>
          <cell r="K105" t="str">
            <v>00</v>
          </cell>
          <cell r="L105">
            <v>0</v>
          </cell>
          <cell r="M105">
            <v>0</v>
          </cell>
          <cell r="N105">
            <v>0</v>
          </cell>
          <cell r="O105">
            <v>65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Z105">
            <v>0</v>
          </cell>
        </row>
        <row r="106">
          <cell r="A106" t="str">
            <v>|0101021700|0.00|0.00|0.000|65.500</v>
          </cell>
          <cell r="B106" t="str">
            <v>Slit</v>
          </cell>
          <cell r="C106" t="str">
            <v>PO SLIT COIL  MP38</v>
          </cell>
          <cell r="D106" t="str">
            <v>PO SLIT COIL  MP38</v>
          </cell>
          <cell r="E106" t="str">
            <v>PO SLIT COIL  MP38</v>
          </cell>
          <cell r="F106" t="str">
            <v>KG</v>
          </cell>
          <cell r="G106" t="str">
            <v>01</v>
          </cell>
          <cell r="H106" t="str">
            <v>01</v>
          </cell>
          <cell r="I106" t="str">
            <v>02</v>
          </cell>
          <cell r="J106" t="str">
            <v>17</v>
          </cell>
          <cell r="K106" t="str">
            <v>00</v>
          </cell>
          <cell r="L106">
            <v>0</v>
          </cell>
          <cell r="M106">
            <v>0</v>
          </cell>
          <cell r="N106">
            <v>0</v>
          </cell>
          <cell r="O106">
            <v>65.5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Z106">
            <v>0</v>
          </cell>
        </row>
        <row r="107">
          <cell r="A107" t="str">
            <v>|0101021700|0.00|0.00|0.000|66.000</v>
          </cell>
          <cell r="B107" t="str">
            <v>Slit</v>
          </cell>
          <cell r="C107" t="str">
            <v>PO SLIT COIL  MP38</v>
          </cell>
          <cell r="D107" t="str">
            <v>PO SLIT COIL  MP38</v>
          </cell>
          <cell r="E107" t="str">
            <v>PO SLIT COIL  MP38</v>
          </cell>
          <cell r="F107" t="str">
            <v>KG</v>
          </cell>
          <cell r="G107" t="str">
            <v>01</v>
          </cell>
          <cell r="H107" t="str">
            <v>01</v>
          </cell>
          <cell r="I107" t="str">
            <v>02</v>
          </cell>
          <cell r="J107" t="str">
            <v>17</v>
          </cell>
          <cell r="K107" t="str">
            <v>00</v>
          </cell>
          <cell r="L107">
            <v>0</v>
          </cell>
          <cell r="M107">
            <v>0</v>
          </cell>
          <cell r="N107">
            <v>0</v>
          </cell>
          <cell r="O107">
            <v>66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Z107">
            <v>0</v>
          </cell>
        </row>
        <row r="108">
          <cell r="A108" t="str">
            <v>|0101021700|0.00|0.00|0.000|66.500</v>
          </cell>
          <cell r="B108" t="str">
            <v>Slit</v>
          </cell>
          <cell r="C108" t="str">
            <v>PO SLIT COIL  MP38</v>
          </cell>
          <cell r="D108" t="str">
            <v>PO SLIT COIL  MP38</v>
          </cell>
          <cell r="E108" t="str">
            <v>PO SLIT COIL  MP38</v>
          </cell>
          <cell r="F108" t="str">
            <v>KG</v>
          </cell>
          <cell r="G108" t="str">
            <v>01</v>
          </cell>
          <cell r="H108" t="str">
            <v>01</v>
          </cell>
          <cell r="I108" t="str">
            <v>02</v>
          </cell>
          <cell r="J108" t="str">
            <v>17</v>
          </cell>
          <cell r="K108" t="str">
            <v>00</v>
          </cell>
          <cell r="L108">
            <v>0</v>
          </cell>
          <cell r="M108">
            <v>0</v>
          </cell>
          <cell r="N108">
            <v>0</v>
          </cell>
          <cell r="O108">
            <v>66.5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Z108">
            <v>0</v>
          </cell>
        </row>
        <row r="109">
          <cell r="A109" t="str">
            <v>|0101021700|0.00|0.00|0.000|67.000</v>
          </cell>
          <cell r="B109" t="str">
            <v>Slit</v>
          </cell>
          <cell r="C109" t="str">
            <v>PO SLIT COIL  MP38</v>
          </cell>
          <cell r="D109" t="str">
            <v>PO SLIT COIL  MP38</v>
          </cell>
          <cell r="E109" t="str">
            <v>PO SLIT COIL  MP38</v>
          </cell>
          <cell r="F109" t="str">
            <v>KG</v>
          </cell>
          <cell r="G109" t="str">
            <v>01</v>
          </cell>
          <cell r="H109" t="str">
            <v>01</v>
          </cell>
          <cell r="I109" t="str">
            <v>02</v>
          </cell>
          <cell r="J109" t="str">
            <v>17</v>
          </cell>
          <cell r="K109" t="str">
            <v>00</v>
          </cell>
          <cell r="L109">
            <v>0</v>
          </cell>
          <cell r="M109">
            <v>0</v>
          </cell>
          <cell r="N109">
            <v>0</v>
          </cell>
          <cell r="O109">
            <v>67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Z109">
            <v>0</v>
          </cell>
        </row>
        <row r="110">
          <cell r="A110" t="str">
            <v>|0101021700|0.00|0.00|0.000|67.500</v>
          </cell>
          <cell r="B110" t="str">
            <v>Slit</v>
          </cell>
          <cell r="C110" t="str">
            <v>PO SLIT COIL  MP38</v>
          </cell>
          <cell r="D110" t="str">
            <v>PO SLIT COIL  MP38</v>
          </cell>
          <cell r="E110" t="str">
            <v>PO SLIT COIL  MP38</v>
          </cell>
          <cell r="F110" t="str">
            <v>KG</v>
          </cell>
          <cell r="G110" t="str">
            <v>01</v>
          </cell>
          <cell r="H110" t="str">
            <v>01</v>
          </cell>
          <cell r="I110" t="str">
            <v>02</v>
          </cell>
          <cell r="J110" t="str">
            <v>17</v>
          </cell>
          <cell r="K110" t="str">
            <v>00</v>
          </cell>
          <cell r="L110">
            <v>0</v>
          </cell>
          <cell r="M110">
            <v>0</v>
          </cell>
          <cell r="N110">
            <v>0</v>
          </cell>
          <cell r="O110">
            <v>67.5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Z110">
            <v>0</v>
          </cell>
        </row>
        <row r="111">
          <cell r="A111" t="str">
            <v>|0101021700|0.00|0.00|0.000|670.000</v>
          </cell>
          <cell r="B111" t="str">
            <v>Slit</v>
          </cell>
          <cell r="C111" t="str">
            <v>PO SLIT COIL  MP38</v>
          </cell>
          <cell r="D111" t="str">
            <v>PO SLIT COIL  MP38</v>
          </cell>
          <cell r="E111" t="str">
            <v>PO SLIT COIL  MP38</v>
          </cell>
          <cell r="F111" t="str">
            <v>KG</v>
          </cell>
          <cell r="G111" t="str">
            <v>01</v>
          </cell>
          <cell r="H111" t="str">
            <v>01</v>
          </cell>
          <cell r="I111" t="str">
            <v>02</v>
          </cell>
          <cell r="J111" t="str">
            <v>17</v>
          </cell>
          <cell r="K111" t="str">
            <v>00</v>
          </cell>
          <cell r="L111">
            <v>0</v>
          </cell>
          <cell r="M111">
            <v>0</v>
          </cell>
          <cell r="N111">
            <v>0</v>
          </cell>
          <cell r="O111">
            <v>670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Z111">
            <v>0</v>
          </cell>
        </row>
        <row r="112">
          <cell r="A112" t="str">
            <v>|0101021700|0.00|0.00|0.000|68.000</v>
          </cell>
          <cell r="B112" t="str">
            <v>Slit</v>
          </cell>
          <cell r="C112" t="str">
            <v>PO SLIT COIL  MP38</v>
          </cell>
          <cell r="D112" t="str">
            <v>PO SLIT COIL  MP38</v>
          </cell>
          <cell r="E112" t="str">
            <v>PO SLIT COIL  MP38</v>
          </cell>
          <cell r="F112" t="str">
            <v>KG</v>
          </cell>
          <cell r="G112" t="str">
            <v>01</v>
          </cell>
          <cell r="H112" t="str">
            <v>01</v>
          </cell>
          <cell r="I112" t="str">
            <v>02</v>
          </cell>
          <cell r="J112" t="str">
            <v>17</v>
          </cell>
          <cell r="K112" t="str">
            <v>00</v>
          </cell>
          <cell r="L112">
            <v>0</v>
          </cell>
          <cell r="M112">
            <v>0</v>
          </cell>
          <cell r="N112">
            <v>0</v>
          </cell>
          <cell r="O112">
            <v>68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Z112">
            <v>0</v>
          </cell>
        </row>
        <row r="113">
          <cell r="A113" t="str">
            <v>|0101021700|0.00|0.00|0.000|718.000</v>
          </cell>
          <cell r="B113" t="str">
            <v>Slit</v>
          </cell>
          <cell r="C113" t="str">
            <v>PO SLIT COIL  MP38</v>
          </cell>
          <cell r="D113" t="str">
            <v>PO SLIT COIL  MP38</v>
          </cell>
          <cell r="E113" t="str">
            <v>PO SLIT COIL  MP38</v>
          </cell>
          <cell r="F113" t="str">
            <v>KG</v>
          </cell>
          <cell r="G113" t="str">
            <v>01</v>
          </cell>
          <cell r="H113" t="str">
            <v>01</v>
          </cell>
          <cell r="I113" t="str">
            <v>02</v>
          </cell>
          <cell r="J113" t="str">
            <v>17</v>
          </cell>
          <cell r="K113" t="str">
            <v>00</v>
          </cell>
          <cell r="L113">
            <v>0</v>
          </cell>
          <cell r="M113">
            <v>0</v>
          </cell>
          <cell r="N113">
            <v>0</v>
          </cell>
          <cell r="O113">
            <v>718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Z113">
            <v>0</v>
          </cell>
        </row>
        <row r="114">
          <cell r="A114" t="str">
            <v>|0101021700|0.00|0.00|0.000|722.000</v>
          </cell>
          <cell r="B114" t="str">
            <v>Slit</v>
          </cell>
          <cell r="C114" t="str">
            <v>PO SLIT COIL  MP38</v>
          </cell>
          <cell r="D114" t="str">
            <v>PO SLIT COIL  MP38</v>
          </cell>
          <cell r="E114" t="str">
            <v>PO SLIT COIL  MP38</v>
          </cell>
          <cell r="F114" t="str">
            <v>KG</v>
          </cell>
          <cell r="G114" t="str">
            <v>01</v>
          </cell>
          <cell r="H114" t="str">
            <v>01</v>
          </cell>
          <cell r="I114" t="str">
            <v>02</v>
          </cell>
          <cell r="J114" t="str">
            <v>17</v>
          </cell>
          <cell r="K114" t="str">
            <v>00</v>
          </cell>
          <cell r="L114">
            <v>0</v>
          </cell>
          <cell r="M114">
            <v>0</v>
          </cell>
          <cell r="N114">
            <v>0</v>
          </cell>
          <cell r="O114">
            <v>722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Z114">
            <v>0</v>
          </cell>
        </row>
        <row r="115">
          <cell r="A115" t="str">
            <v>|0101021700|0.00|0.00|0.000|75.500</v>
          </cell>
          <cell r="B115" t="str">
            <v>Slit</v>
          </cell>
          <cell r="C115" t="str">
            <v>PO SLIT COIL  MP38</v>
          </cell>
          <cell r="D115" t="str">
            <v>PO SLIT COIL  MP38</v>
          </cell>
          <cell r="E115" t="str">
            <v>PO SLIT COIL  MP38</v>
          </cell>
          <cell r="F115" t="str">
            <v>KG</v>
          </cell>
          <cell r="G115" t="str">
            <v>01</v>
          </cell>
          <cell r="H115" t="str">
            <v>01</v>
          </cell>
          <cell r="I115" t="str">
            <v>02</v>
          </cell>
          <cell r="J115" t="str">
            <v>17</v>
          </cell>
          <cell r="K115" t="str">
            <v>00</v>
          </cell>
          <cell r="L115">
            <v>0</v>
          </cell>
          <cell r="M115">
            <v>0</v>
          </cell>
          <cell r="N115">
            <v>0</v>
          </cell>
          <cell r="O115">
            <v>75.5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Z115">
            <v>0</v>
          </cell>
        </row>
        <row r="116">
          <cell r="A116" t="str">
            <v>|0101021700|0.00|0.00|0.000|77.000</v>
          </cell>
          <cell r="B116" t="str">
            <v>Slit</v>
          </cell>
          <cell r="C116" t="str">
            <v>PO SLIT COIL  MP38</v>
          </cell>
          <cell r="D116" t="str">
            <v>PO SLIT COIL  MP38</v>
          </cell>
          <cell r="E116" t="str">
            <v>PO SLIT COIL  MP38</v>
          </cell>
          <cell r="F116" t="str">
            <v>KG</v>
          </cell>
          <cell r="G116" t="str">
            <v>01</v>
          </cell>
          <cell r="H116" t="str">
            <v>01</v>
          </cell>
          <cell r="I116" t="str">
            <v>02</v>
          </cell>
          <cell r="J116" t="str">
            <v>17</v>
          </cell>
          <cell r="K116" t="str">
            <v>00</v>
          </cell>
          <cell r="L116">
            <v>0</v>
          </cell>
          <cell r="M116">
            <v>0</v>
          </cell>
          <cell r="N116">
            <v>0</v>
          </cell>
          <cell r="O116">
            <v>77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Z116">
            <v>0</v>
          </cell>
        </row>
        <row r="117">
          <cell r="A117" t="str">
            <v>|0101021700|0.00|0.00|0.000|773.500</v>
          </cell>
          <cell r="B117" t="str">
            <v>Slit</v>
          </cell>
          <cell r="C117" t="str">
            <v>PO SLIT COIL  MP38</v>
          </cell>
          <cell r="D117" t="str">
            <v>PO SLIT COIL  MP38</v>
          </cell>
          <cell r="E117" t="str">
            <v>PO SLIT COIL  MP38</v>
          </cell>
          <cell r="F117" t="str">
            <v>KG</v>
          </cell>
          <cell r="G117" t="str">
            <v>01</v>
          </cell>
          <cell r="H117" t="str">
            <v>01</v>
          </cell>
          <cell r="I117" t="str">
            <v>02</v>
          </cell>
          <cell r="J117" t="str">
            <v>17</v>
          </cell>
          <cell r="K117" t="str">
            <v>00</v>
          </cell>
          <cell r="L117">
            <v>0</v>
          </cell>
          <cell r="M117">
            <v>0</v>
          </cell>
          <cell r="N117">
            <v>0</v>
          </cell>
          <cell r="O117">
            <v>773.5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Z117">
            <v>0</v>
          </cell>
        </row>
        <row r="118">
          <cell r="A118" t="str">
            <v>|0101021700|0.00|0.00|0.000|78.000</v>
          </cell>
          <cell r="B118" t="str">
            <v>Slit</v>
          </cell>
          <cell r="C118" t="str">
            <v>PO SLIT COIL  MP38</v>
          </cell>
          <cell r="D118" t="str">
            <v>PO SLIT COIL  MP38</v>
          </cell>
          <cell r="E118" t="str">
            <v>PO SLIT COIL  MP38</v>
          </cell>
          <cell r="F118" t="str">
            <v>KG</v>
          </cell>
          <cell r="G118" t="str">
            <v>01</v>
          </cell>
          <cell r="H118" t="str">
            <v>01</v>
          </cell>
          <cell r="I118" t="str">
            <v>02</v>
          </cell>
          <cell r="J118" t="str">
            <v>17</v>
          </cell>
          <cell r="K118" t="str">
            <v>00</v>
          </cell>
          <cell r="L118">
            <v>0</v>
          </cell>
          <cell r="M118">
            <v>0</v>
          </cell>
          <cell r="N118">
            <v>0</v>
          </cell>
          <cell r="O118">
            <v>78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Z118">
            <v>0</v>
          </cell>
        </row>
        <row r="119">
          <cell r="A119" t="str">
            <v>|0101021700|0.00|0.00|0.000|78.500</v>
          </cell>
          <cell r="B119" t="str">
            <v>Slit</v>
          </cell>
          <cell r="C119" t="str">
            <v>PO SLIT COIL  MP38</v>
          </cell>
          <cell r="D119" t="str">
            <v>PO SLIT COIL  MP38</v>
          </cell>
          <cell r="E119" t="str">
            <v>PO SLIT COIL  MP38</v>
          </cell>
          <cell r="F119" t="str">
            <v>KG</v>
          </cell>
          <cell r="G119" t="str">
            <v>01</v>
          </cell>
          <cell r="H119" t="str">
            <v>01</v>
          </cell>
          <cell r="I119" t="str">
            <v>02</v>
          </cell>
          <cell r="J119" t="str">
            <v>17</v>
          </cell>
          <cell r="K119" t="str">
            <v>00</v>
          </cell>
          <cell r="L119">
            <v>0</v>
          </cell>
          <cell r="M119">
            <v>0</v>
          </cell>
          <cell r="N119">
            <v>0</v>
          </cell>
          <cell r="O119">
            <v>78.5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Z119">
            <v>0</v>
          </cell>
        </row>
        <row r="120">
          <cell r="A120" t="str">
            <v>|0101021700|0.00|0.00|0.000|800.000</v>
          </cell>
          <cell r="B120" t="str">
            <v>Slit</v>
          </cell>
          <cell r="C120" t="str">
            <v>PO SLIT COIL  MP38</v>
          </cell>
          <cell r="D120" t="str">
            <v>PO SLIT COIL  MP38</v>
          </cell>
          <cell r="E120" t="str">
            <v>PO SLIT COIL  MP38</v>
          </cell>
          <cell r="F120" t="str">
            <v>KG</v>
          </cell>
          <cell r="G120" t="str">
            <v>01</v>
          </cell>
          <cell r="H120" t="str">
            <v>01</v>
          </cell>
          <cell r="I120" t="str">
            <v>02</v>
          </cell>
          <cell r="J120" t="str">
            <v>17</v>
          </cell>
          <cell r="K120" t="str">
            <v>00</v>
          </cell>
          <cell r="L120">
            <v>0</v>
          </cell>
          <cell r="M120">
            <v>0</v>
          </cell>
          <cell r="N120">
            <v>0</v>
          </cell>
          <cell r="O120">
            <v>800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Z120">
            <v>0</v>
          </cell>
        </row>
        <row r="121">
          <cell r="A121" t="str">
            <v>|0101021700|0.00|0.00|0.000|84.500</v>
          </cell>
          <cell r="B121" t="str">
            <v>Slit</v>
          </cell>
          <cell r="C121" t="str">
            <v>PO SLIT COIL  MP38</v>
          </cell>
          <cell r="D121" t="str">
            <v>PO SLIT COIL  MP38</v>
          </cell>
          <cell r="E121" t="str">
            <v>PO SLIT COIL  MP38</v>
          </cell>
          <cell r="F121" t="str">
            <v>KG</v>
          </cell>
          <cell r="G121" t="str">
            <v>01</v>
          </cell>
          <cell r="H121" t="str">
            <v>01</v>
          </cell>
          <cell r="I121" t="str">
            <v>02</v>
          </cell>
          <cell r="J121" t="str">
            <v>17</v>
          </cell>
          <cell r="K121" t="str">
            <v>00</v>
          </cell>
          <cell r="L121">
            <v>0</v>
          </cell>
          <cell r="M121">
            <v>0</v>
          </cell>
          <cell r="N121">
            <v>0</v>
          </cell>
          <cell r="O121">
            <v>84.5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 t="str">
            <v>M00002</v>
          </cell>
          <cell r="Z121">
            <v>0</v>
          </cell>
        </row>
        <row r="122">
          <cell r="A122" t="str">
            <v>|0101021700|0.00|0.00|0.000|85.000</v>
          </cell>
          <cell r="B122" t="str">
            <v>Slit</v>
          </cell>
          <cell r="C122" t="str">
            <v>PO SLIT COIL  MP38</v>
          </cell>
          <cell r="D122" t="str">
            <v>PO SLIT COIL  MP38</v>
          </cell>
          <cell r="E122" t="str">
            <v>PO SLIT COIL  MP38</v>
          </cell>
          <cell r="F122" t="str">
            <v>KG</v>
          </cell>
          <cell r="G122" t="str">
            <v>01</v>
          </cell>
          <cell r="H122" t="str">
            <v>01</v>
          </cell>
          <cell r="I122" t="str">
            <v>02</v>
          </cell>
          <cell r="J122" t="str">
            <v>17</v>
          </cell>
          <cell r="K122" t="str">
            <v>00</v>
          </cell>
          <cell r="L122">
            <v>0</v>
          </cell>
          <cell r="M122">
            <v>0</v>
          </cell>
          <cell r="N122">
            <v>0</v>
          </cell>
          <cell r="O122">
            <v>85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Z122">
            <v>0</v>
          </cell>
        </row>
        <row r="123">
          <cell r="A123" t="str">
            <v>|0101021700|0.00|0.00|0.000|859.500</v>
          </cell>
          <cell r="B123" t="str">
            <v>Slit</v>
          </cell>
          <cell r="C123" t="str">
            <v>PO SLIT COIL  MP38</v>
          </cell>
          <cell r="D123" t="str">
            <v>PO SLIT COIL  MP38</v>
          </cell>
          <cell r="E123" t="str">
            <v>PO SLIT COIL  MP38</v>
          </cell>
          <cell r="F123" t="str">
            <v>KG</v>
          </cell>
          <cell r="G123" t="str">
            <v>01</v>
          </cell>
          <cell r="H123" t="str">
            <v>01</v>
          </cell>
          <cell r="I123" t="str">
            <v>02</v>
          </cell>
          <cell r="J123" t="str">
            <v>17</v>
          </cell>
          <cell r="K123" t="str">
            <v>00</v>
          </cell>
          <cell r="L123">
            <v>0</v>
          </cell>
          <cell r="M123">
            <v>0</v>
          </cell>
          <cell r="N123">
            <v>0</v>
          </cell>
          <cell r="O123">
            <v>859.5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Z123">
            <v>0</v>
          </cell>
        </row>
        <row r="124">
          <cell r="A124" t="str">
            <v>|0101021700|0.00|0.00|0.000|87.000</v>
          </cell>
          <cell r="B124" t="str">
            <v>Slit</v>
          </cell>
          <cell r="C124" t="str">
            <v>PO SLIT COIL  MP38</v>
          </cell>
          <cell r="D124" t="str">
            <v>PO SLIT COIL  MP38</v>
          </cell>
          <cell r="E124" t="str">
            <v>PO SLIT COIL  MP38</v>
          </cell>
          <cell r="F124" t="str">
            <v>KG</v>
          </cell>
          <cell r="G124" t="str">
            <v>01</v>
          </cell>
          <cell r="H124" t="str">
            <v>01</v>
          </cell>
          <cell r="I124" t="str">
            <v>02</v>
          </cell>
          <cell r="J124" t="str">
            <v>17</v>
          </cell>
          <cell r="K124" t="str">
            <v>00</v>
          </cell>
          <cell r="L124">
            <v>0</v>
          </cell>
          <cell r="M124">
            <v>0</v>
          </cell>
          <cell r="N124">
            <v>0</v>
          </cell>
          <cell r="O124">
            <v>87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Z124">
            <v>0</v>
          </cell>
        </row>
        <row r="125">
          <cell r="A125" t="str">
            <v>|0101021700|0.00|0.00|0.000|87.500</v>
          </cell>
          <cell r="B125" t="str">
            <v>Slit</v>
          </cell>
          <cell r="C125" t="str">
            <v>PO SLIT COIL  MP38</v>
          </cell>
          <cell r="D125" t="str">
            <v>PO SLIT COIL  MP38</v>
          </cell>
          <cell r="E125" t="str">
            <v>PO SLIT COIL  MP38</v>
          </cell>
          <cell r="F125" t="str">
            <v>KG</v>
          </cell>
          <cell r="G125" t="str">
            <v>01</v>
          </cell>
          <cell r="H125" t="str">
            <v>01</v>
          </cell>
          <cell r="I125" t="str">
            <v>02</v>
          </cell>
          <cell r="J125" t="str">
            <v>17</v>
          </cell>
          <cell r="K125" t="str">
            <v>00</v>
          </cell>
          <cell r="L125">
            <v>0</v>
          </cell>
          <cell r="M125">
            <v>0</v>
          </cell>
          <cell r="N125">
            <v>0</v>
          </cell>
          <cell r="O125">
            <v>87.5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Z125">
            <v>0</v>
          </cell>
        </row>
        <row r="126">
          <cell r="A126" t="str">
            <v>|0101021700|0.00|0.00|0.000|870.000</v>
          </cell>
          <cell r="B126" t="str">
            <v>Coil</v>
          </cell>
          <cell r="C126" t="str">
            <v>PO COIL  MP38</v>
          </cell>
          <cell r="D126" t="str">
            <v>PO COIL  MP38</v>
          </cell>
          <cell r="E126" t="str">
            <v>PO COIL  MP38</v>
          </cell>
          <cell r="F126" t="str">
            <v>KG</v>
          </cell>
          <cell r="G126" t="str">
            <v>01</v>
          </cell>
          <cell r="H126" t="str">
            <v>01</v>
          </cell>
          <cell r="I126" t="str">
            <v>02</v>
          </cell>
          <cell r="J126" t="str">
            <v>17</v>
          </cell>
          <cell r="K126" t="str">
            <v>00</v>
          </cell>
          <cell r="L126">
            <v>0</v>
          </cell>
          <cell r="M126">
            <v>0</v>
          </cell>
          <cell r="N126">
            <v>0</v>
          </cell>
          <cell r="O126">
            <v>870</v>
          </cell>
          <cell r="P126">
            <v>0</v>
          </cell>
          <cell r="Q126">
            <v>0</v>
          </cell>
          <cell r="R126">
            <v>0</v>
          </cell>
          <cell r="S126">
            <v>2</v>
          </cell>
          <cell r="T126">
            <v>1.2</v>
          </cell>
          <cell r="U126">
            <v>1.1000000000000001</v>
          </cell>
          <cell r="V126">
            <v>1.1000000000000001</v>
          </cell>
          <cell r="W126">
            <v>1.1000000000000001</v>
          </cell>
          <cell r="X126">
            <v>1.1000000000000001</v>
          </cell>
          <cell r="Y126" t="str">
            <v>S10115</v>
          </cell>
          <cell r="Z126">
            <v>0</v>
          </cell>
        </row>
        <row r="127">
          <cell r="A127" t="str">
            <v>|0101021700|0.00|0.00|0.000|88.500</v>
          </cell>
          <cell r="B127" t="str">
            <v>Slit</v>
          </cell>
          <cell r="C127" t="str">
            <v>PO SLIT COIL  MP38</v>
          </cell>
          <cell r="D127" t="str">
            <v>PO SLIT COIL  MP38</v>
          </cell>
          <cell r="E127" t="str">
            <v>PO SLIT COIL  MP38</v>
          </cell>
          <cell r="F127" t="str">
            <v>KG</v>
          </cell>
          <cell r="G127" t="str">
            <v>01</v>
          </cell>
          <cell r="H127" t="str">
            <v>01</v>
          </cell>
          <cell r="I127" t="str">
            <v>02</v>
          </cell>
          <cell r="J127" t="str">
            <v>17</v>
          </cell>
          <cell r="K127" t="str">
            <v>00</v>
          </cell>
          <cell r="L127">
            <v>0</v>
          </cell>
          <cell r="M127">
            <v>0</v>
          </cell>
          <cell r="N127">
            <v>0</v>
          </cell>
          <cell r="O127">
            <v>88.5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Z127">
            <v>0</v>
          </cell>
        </row>
        <row r="128">
          <cell r="A128" t="str">
            <v>|0101021700|0.00|0.00|0.000|900.000</v>
          </cell>
          <cell r="B128" t="str">
            <v>Coil</v>
          </cell>
          <cell r="C128" t="str">
            <v>PO COIL  MP38</v>
          </cell>
          <cell r="D128" t="str">
            <v>PO COIL  MP38</v>
          </cell>
          <cell r="E128" t="str">
            <v>PO COIL  MP38</v>
          </cell>
          <cell r="F128" t="str">
            <v>KG</v>
          </cell>
          <cell r="G128" t="str">
            <v>01</v>
          </cell>
          <cell r="H128" t="str">
            <v>01</v>
          </cell>
          <cell r="I128" t="str">
            <v>02</v>
          </cell>
          <cell r="J128" t="str">
            <v>17</v>
          </cell>
          <cell r="K128" t="str">
            <v>00</v>
          </cell>
          <cell r="L128">
            <v>0</v>
          </cell>
          <cell r="M128">
            <v>0</v>
          </cell>
          <cell r="N128">
            <v>0</v>
          </cell>
          <cell r="O128">
            <v>900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Z128">
            <v>0</v>
          </cell>
        </row>
        <row r="129">
          <cell r="A129" t="str">
            <v>|0101021700|0.00|0.00|0.000|920.000</v>
          </cell>
          <cell r="B129" t="str">
            <v>Coil</v>
          </cell>
          <cell r="C129" t="str">
            <v>PO COIL  MP38</v>
          </cell>
          <cell r="D129" t="str">
            <v>PO COIL  MP38</v>
          </cell>
          <cell r="E129" t="str">
            <v>PO COIL  MP38</v>
          </cell>
          <cell r="F129" t="str">
            <v>KG</v>
          </cell>
          <cell r="G129" t="str">
            <v>01</v>
          </cell>
          <cell r="H129" t="str">
            <v>01</v>
          </cell>
          <cell r="I129" t="str">
            <v>02</v>
          </cell>
          <cell r="J129" t="str">
            <v>17</v>
          </cell>
          <cell r="K129" t="str">
            <v>00</v>
          </cell>
          <cell r="L129">
            <v>0</v>
          </cell>
          <cell r="M129">
            <v>0</v>
          </cell>
          <cell r="N129">
            <v>0</v>
          </cell>
          <cell r="O129">
            <v>920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Z129">
            <v>0</v>
          </cell>
        </row>
        <row r="130">
          <cell r="A130" t="str">
            <v>|0101021700|0.00|0.00|0.000|925.000</v>
          </cell>
          <cell r="B130" t="str">
            <v>Coil</v>
          </cell>
          <cell r="C130" t="str">
            <v>PO COIL  MP38</v>
          </cell>
          <cell r="D130" t="str">
            <v>PO COIL  MP38</v>
          </cell>
          <cell r="E130" t="str">
            <v>PO COIL  MP38</v>
          </cell>
          <cell r="F130" t="str">
            <v>KG</v>
          </cell>
          <cell r="G130" t="str">
            <v>01</v>
          </cell>
          <cell r="H130" t="str">
            <v>01</v>
          </cell>
          <cell r="I130" t="str">
            <v>02</v>
          </cell>
          <cell r="J130" t="str">
            <v>17</v>
          </cell>
          <cell r="K130" t="str">
            <v>00</v>
          </cell>
          <cell r="L130">
            <v>0</v>
          </cell>
          <cell r="M130">
            <v>0</v>
          </cell>
          <cell r="N130">
            <v>0</v>
          </cell>
          <cell r="O130">
            <v>925</v>
          </cell>
          <cell r="P130">
            <v>0</v>
          </cell>
          <cell r="Q130">
            <v>0</v>
          </cell>
          <cell r="R130">
            <v>0</v>
          </cell>
          <cell r="S130">
            <v>2</v>
          </cell>
          <cell r="T130">
            <v>1.2</v>
          </cell>
          <cell r="U130">
            <v>1.1000000000000001</v>
          </cell>
          <cell r="V130">
            <v>1.1000000000000001</v>
          </cell>
          <cell r="W130">
            <v>1.1000000000000001</v>
          </cell>
          <cell r="X130">
            <v>1.1000000000000001</v>
          </cell>
          <cell r="Y130" t="str">
            <v>S10115</v>
          </cell>
          <cell r="Z130">
            <v>0</v>
          </cell>
        </row>
        <row r="131">
          <cell r="A131" t="str">
            <v>|0101021700|0.00|0.00|0.000|930.000</v>
          </cell>
          <cell r="B131" t="str">
            <v>Coil</v>
          </cell>
          <cell r="C131" t="str">
            <v>PO COIL  MP38</v>
          </cell>
          <cell r="D131" t="str">
            <v>PO COIL  MP38</v>
          </cell>
          <cell r="E131" t="str">
            <v>PO COIL  MP38</v>
          </cell>
          <cell r="F131" t="str">
            <v>KG</v>
          </cell>
          <cell r="G131" t="str">
            <v>01</v>
          </cell>
          <cell r="H131" t="str">
            <v>01</v>
          </cell>
          <cell r="I131" t="str">
            <v>02</v>
          </cell>
          <cell r="J131" t="str">
            <v>17</v>
          </cell>
          <cell r="K131" t="str">
            <v>00</v>
          </cell>
          <cell r="L131">
            <v>0</v>
          </cell>
          <cell r="M131">
            <v>0</v>
          </cell>
          <cell r="N131">
            <v>0</v>
          </cell>
          <cell r="O131">
            <v>930</v>
          </cell>
          <cell r="P131">
            <v>0</v>
          </cell>
          <cell r="Q131">
            <v>0</v>
          </cell>
          <cell r="R131">
            <v>0</v>
          </cell>
          <cell r="S131">
            <v>2</v>
          </cell>
          <cell r="T131">
            <v>1.2</v>
          </cell>
          <cell r="U131">
            <v>1.1000000000000001</v>
          </cell>
          <cell r="V131">
            <v>1.1000000000000001</v>
          </cell>
          <cell r="W131">
            <v>1.1000000000000001</v>
          </cell>
          <cell r="X131">
            <v>1.1000000000000001</v>
          </cell>
          <cell r="Y131" t="str">
            <v>S10115</v>
          </cell>
          <cell r="Z131">
            <v>0</v>
          </cell>
        </row>
        <row r="132">
          <cell r="A132" t="str">
            <v>|0101021700|0.00|0.00|0.000|935.000</v>
          </cell>
          <cell r="B132" t="str">
            <v>Coil</v>
          </cell>
          <cell r="C132" t="str">
            <v>PO COIL  MP38</v>
          </cell>
          <cell r="D132" t="str">
            <v>PO COIL  MP38</v>
          </cell>
          <cell r="E132" t="str">
            <v>PO COIL  MP38</v>
          </cell>
          <cell r="F132" t="str">
            <v>KG</v>
          </cell>
          <cell r="G132" t="str">
            <v>01</v>
          </cell>
          <cell r="H132" t="str">
            <v>01</v>
          </cell>
          <cell r="I132" t="str">
            <v>02</v>
          </cell>
          <cell r="J132" t="str">
            <v>17</v>
          </cell>
          <cell r="K132" t="str">
            <v>00</v>
          </cell>
          <cell r="L132">
            <v>0</v>
          </cell>
          <cell r="M132">
            <v>0</v>
          </cell>
          <cell r="N132">
            <v>0</v>
          </cell>
          <cell r="O132">
            <v>935</v>
          </cell>
          <cell r="P132">
            <v>0</v>
          </cell>
          <cell r="Q132">
            <v>0</v>
          </cell>
          <cell r="R132">
            <v>0</v>
          </cell>
          <cell r="S132">
            <v>2</v>
          </cell>
          <cell r="T132">
            <v>1.2</v>
          </cell>
          <cell r="U132">
            <v>1.1000000000000001</v>
          </cell>
          <cell r="V132">
            <v>1.1000000000000001</v>
          </cell>
          <cell r="W132">
            <v>1.1000000000000001</v>
          </cell>
          <cell r="X132">
            <v>1.1000000000000001</v>
          </cell>
          <cell r="Y132" t="str">
            <v>S10115</v>
          </cell>
          <cell r="Z132">
            <v>0</v>
          </cell>
        </row>
        <row r="133">
          <cell r="A133" t="str">
            <v>|0101021700|0.00|0.00|0.000|940.000</v>
          </cell>
          <cell r="B133" t="str">
            <v>Coil</v>
          </cell>
          <cell r="C133" t="str">
            <v>PO COIL  MP38</v>
          </cell>
          <cell r="D133" t="str">
            <v>PO COIL  MP38</v>
          </cell>
          <cell r="E133" t="str">
            <v>PO COIL  MP38</v>
          </cell>
          <cell r="F133" t="str">
            <v>KG</v>
          </cell>
          <cell r="G133" t="str">
            <v>01</v>
          </cell>
          <cell r="H133" t="str">
            <v>01</v>
          </cell>
          <cell r="I133" t="str">
            <v>02</v>
          </cell>
          <cell r="J133" t="str">
            <v>17</v>
          </cell>
          <cell r="K133" t="str">
            <v>00</v>
          </cell>
          <cell r="L133">
            <v>0</v>
          </cell>
          <cell r="M133">
            <v>0</v>
          </cell>
          <cell r="N133">
            <v>0</v>
          </cell>
          <cell r="O133">
            <v>940</v>
          </cell>
          <cell r="P133">
            <v>0</v>
          </cell>
          <cell r="Q133">
            <v>0</v>
          </cell>
          <cell r="R133">
            <v>0</v>
          </cell>
          <cell r="S133">
            <v>2</v>
          </cell>
          <cell r="T133">
            <v>1.2</v>
          </cell>
          <cell r="U133">
            <v>1.1000000000000001</v>
          </cell>
          <cell r="V133">
            <v>1.1000000000000001</v>
          </cell>
          <cell r="W133">
            <v>1.1000000000000001</v>
          </cell>
          <cell r="X133">
            <v>1.1000000000000001</v>
          </cell>
          <cell r="Y133" t="str">
            <v>S10115</v>
          </cell>
          <cell r="Z133">
            <v>0</v>
          </cell>
        </row>
        <row r="134">
          <cell r="A134" t="str">
            <v>|0101021700|0.00|0.00|0.000|945.000</v>
          </cell>
          <cell r="B134" t="str">
            <v>Coil</v>
          </cell>
          <cell r="C134" t="str">
            <v>PO COIL  MP38</v>
          </cell>
          <cell r="D134" t="str">
            <v>PO COIL  MP38</v>
          </cell>
          <cell r="E134" t="str">
            <v>PO COIL  MP38</v>
          </cell>
          <cell r="F134" t="str">
            <v>KG</v>
          </cell>
          <cell r="G134" t="str">
            <v>01</v>
          </cell>
          <cell r="H134" t="str">
            <v>01</v>
          </cell>
          <cell r="I134" t="str">
            <v>02</v>
          </cell>
          <cell r="J134" t="str">
            <v>17</v>
          </cell>
          <cell r="K134" t="str">
            <v>00</v>
          </cell>
          <cell r="L134">
            <v>0</v>
          </cell>
          <cell r="M134">
            <v>0</v>
          </cell>
          <cell r="N134">
            <v>0</v>
          </cell>
          <cell r="O134">
            <v>945</v>
          </cell>
          <cell r="P134">
            <v>0</v>
          </cell>
          <cell r="Q134">
            <v>0</v>
          </cell>
          <cell r="R134">
            <v>0</v>
          </cell>
          <cell r="S134">
            <v>2</v>
          </cell>
          <cell r="T134">
            <v>1.2</v>
          </cell>
          <cell r="U134">
            <v>1.1000000000000001</v>
          </cell>
          <cell r="V134">
            <v>1.1000000000000001</v>
          </cell>
          <cell r="W134">
            <v>1.1000000000000001</v>
          </cell>
          <cell r="X134">
            <v>1.1000000000000001</v>
          </cell>
          <cell r="Y134" t="str">
            <v>S10115</v>
          </cell>
          <cell r="Z134">
            <v>0</v>
          </cell>
        </row>
        <row r="135">
          <cell r="A135" t="str">
            <v>|0101021700|0.00|0.00|0.000|950.000</v>
          </cell>
          <cell r="B135" t="str">
            <v>Coil</v>
          </cell>
          <cell r="C135" t="str">
            <v>PO COIL  MP38</v>
          </cell>
          <cell r="D135" t="str">
            <v>PO COIL  MP38</v>
          </cell>
          <cell r="E135" t="str">
            <v>PO COIL  MP38</v>
          </cell>
          <cell r="F135" t="str">
            <v>KG</v>
          </cell>
          <cell r="G135" t="str">
            <v>01</v>
          </cell>
          <cell r="H135" t="str">
            <v>01</v>
          </cell>
          <cell r="I135" t="str">
            <v>02</v>
          </cell>
          <cell r="J135" t="str">
            <v>17</v>
          </cell>
          <cell r="K135" t="str">
            <v>00</v>
          </cell>
          <cell r="L135">
            <v>0</v>
          </cell>
          <cell r="M135">
            <v>0</v>
          </cell>
          <cell r="N135">
            <v>0</v>
          </cell>
          <cell r="O135">
            <v>950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Z135">
            <v>0</v>
          </cell>
        </row>
        <row r="136">
          <cell r="A136" t="str">
            <v>|0101021700|0.00|0.00|0.000|96.500</v>
          </cell>
          <cell r="B136" t="str">
            <v>Slit</v>
          </cell>
          <cell r="C136" t="str">
            <v>PO SLIT COIL  MP38</v>
          </cell>
          <cell r="D136" t="str">
            <v>PO SLIT COIL  MP38</v>
          </cell>
          <cell r="E136" t="str">
            <v>PO SLIT COIL  MP38</v>
          </cell>
          <cell r="F136" t="str">
            <v>KG</v>
          </cell>
          <cell r="G136" t="str">
            <v>01</v>
          </cell>
          <cell r="H136" t="str">
            <v>01</v>
          </cell>
          <cell r="I136" t="str">
            <v>02</v>
          </cell>
          <cell r="J136" t="str">
            <v>17</v>
          </cell>
          <cell r="K136" t="str">
            <v>00</v>
          </cell>
          <cell r="L136">
            <v>0</v>
          </cell>
          <cell r="M136">
            <v>0</v>
          </cell>
          <cell r="N136">
            <v>0</v>
          </cell>
          <cell r="O136">
            <v>96.5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Z136">
            <v>0</v>
          </cell>
        </row>
        <row r="137">
          <cell r="A137" t="str">
            <v>|0101021700|0.00|0.00|0.000|960.000</v>
          </cell>
          <cell r="B137" t="str">
            <v>Coil</v>
          </cell>
          <cell r="C137" t="str">
            <v>PO COIL  MP38</v>
          </cell>
          <cell r="D137" t="str">
            <v>PO COIL  MP38</v>
          </cell>
          <cell r="E137" t="str">
            <v>PO COIL  MP38</v>
          </cell>
          <cell r="F137" t="str">
            <v>KG</v>
          </cell>
          <cell r="G137" t="str">
            <v>01</v>
          </cell>
          <cell r="H137" t="str">
            <v>01</v>
          </cell>
          <cell r="I137" t="str">
            <v>02</v>
          </cell>
          <cell r="J137" t="str">
            <v>17</v>
          </cell>
          <cell r="K137" t="str">
            <v>00</v>
          </cell>
          <cell r="L137">
            <v>0</v>
          </cell>
          <cell r="M137">
            <v>0</v>
          </cell>
          <cell r="N137">
            <v>0</v>
          </cell>
          <cell r="O137">
            <v>960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Z137">
            <v>0</v>
          </cell>
        </row>
        <row r="138">
          <cell r="A138" t="str">
            <v>|0101021700|0.00|0.00|0.000|97.000</v>
          </cell>
          <cell r="B138" t="str">
            <v>Slit</v>
          </cell>
          <cell r="C138" t="str">
            <v>PO SLIT COIL  MP38</v>
          </cell>
          <cell r="D138" t="str">
            <v>PO SLIT COIL  MP38</v>
          </cell>
          <cell r="E138" t="str">
            <v>PO SLIT COIL  MP38</v>
          </cell>
          <cell r="F138" t="str">
            <v>KG</v>
          </cell>
          <cell r="G138" t="str">
            <v>01</v>
          </cell>
          <cell r="H138" t="str">
            <v>01</v>
          </cell>
          <cell r="I138" t="str">
            <v>02</v>
          </cell>
          <cell r="J138" t="str">
            <v>17</v>
          </cell>
          <cell r="K138" t="str">
            <v>00</v>
          </cell>
          <cell r="L138">
            <v>0</v>
          </cell>
          <cell r="M138">
            <v>0</v>
          </cell>
          <cell r="N138">
            <v>0</v>
          </cell>
          <cell r="O138">
            <v>97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Z138">
            <v>0</v>
          </cell>
        </row>
        <row r="139">
          <cell r="A139" t="str">
            <v>|0101021700|0.00|0.00|0.000|97.500</v>
          </cell>
          <cell r="B139" t="str">
            <v>Slit</v>
          </cell>
          <cell r="C139" t="str">
            <v>PO SLIT COIL  MP38</v>
          </cell>
          <cell r="D139" t="str">
            <v>PO SLIT COIL  MP38</v>
          </cell>
          <cell r="E139" t="str">
            <v>PO SLIT COIL  MP38</v>
          </cell>
          <cell r="F139" t="str">
            <v>KG</v>
          </cell>
          <cell r="G139" t="str">
            <v>01</v>
          </cell>
          <cell r="H139" t="str">
            <v>01</v>
          </cell>
          <cell r="I139" t="str">
            <v>02</v>
          </cell>
          <cell r="J139" t="str">
            <v>17</v>
          </cell>
          <cell r="K139" t="str">
            <v>00</v>
          </cell>
          <cell r="L139">
            <v>0</v>
          </cell>
          <cell r="M139">
            <v>0</v>
          </cell>
          <cell r="N139">
            <v>0</v>
          </cell>
          <cell r="O139">
            <v>97.5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Z139">
            <v>0</v>
          </cell>
        </row>
        <row r="140">
          <cell r="A140" t="str">
            <v>|0101021700|0.00|0.00|0.000|970.000</v>
          </cell>
          <cell r="B140" t="str">
            <v>Coil</v>
          </cell>
          <cell r="C140" t="str">
            <v>PO COIL  MP38</v>
          </cell>
          <cell r="D140" t="str">
            <v>PO COIL  MP38</v>
          </cell>
          <cell r="E140" t="str">
            <v>PO COIL  MP38</v>
          </cell>
          <cell r="F140" t="str">
            <v>KG</v>
          </cell>
          <cell r="G140" t="str">
            <v>01</v>
          </cell>
          <cell r="H140" t="str">
            <v>01</v>
          </cell>
          <cell r="I140" t="str">
            <v>02</v>
          </cell>
          <cell r="J140" t="str">
            <v>17</v>
          </cell>
          <cell r="K140" t="str">
            <v>00</v>
          </cell>
          <cell r="L140">
            <v>0</v>
          </cell>
          <cell r="M140">
            <v>0</v>
          </cell>
          <cell r="N140">
            <v>0</v>
          </cell>
          <cell r="O140">
            <v>970</v>
          </cell>
          <cell r="P140">
            <v>0</v>
          </cell>
          <cell r="Q140">
            <v>0</v>
          </cell>
          <cell r="R140">
            <v>0</v>
          </cell>
          <cell r="S140">
            <v>2</v>
          </cell>
          <cell r="T140">
            <v>1.2</v>
          </cell>
          <cell r="U140">
            <v>1.1000000000000001</v>
          </cell>
          <cell r="V140">
            <v>1.1000000000000001</v>
          </cell>
          <cell r="W140">
            <v>1.1000000000000001</v>
          </cell>
          <cell r="X140">
            <v>0</v>
          </cell>
          <cell r="Y140" t="str">
            <v>S10115</v>
          </cell>
          <cell r="Z140">
            <v>0</v>
          </cell>
        </row>
        <row r="141">
          <cell r="A141" t="str">
            <v>|0101021700|0.00|0.00|0.000|98.500</v>
          </cell>
          <cell r="B141" t="str">
            <v>Slit</v>
          </cell>
          <cell r="C141" t="str">
            <v>PO SLIT COIL  MP38</v>
          </cell>
          <cell r="D141" t="str">
            <v>PO SLIT COIL  MP38</v>
          </cell>
          <cell r="E141" t="str">
            <v>PO SLIT COIL  MP38</v>
          </cell>
          <cell r="F141" t="str">
            <v>KG</v>
          </cell>
          <cell r="G141" t="str">
            <v>01</v>
          </cell>
          <cell r="H141" t="str">
            <v>01</v>
          </cell>
          <cell r="I141" t="str">
            <v>02</v>
          </cell>
          <cell r="J141" t="str">
            <v>17</v>
          </cell>
          <cell r="K141" t="str">
            <v>00</v>
          </cell>
          <cell r="L141">
            <v>0</v>
          </cell>
          <cell r="M141">
            <v>0</v>
          </cell>
          <cell r="N141">
            <v>0</v>
          </cell>
          <cell r="O141">
            <v>98.5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Z141">
            <v>0</v>
          </cell>
        </row>
        <row r="142">
          <cell r="A142" t="str">
            <v>|0101021700|0.00|0.00|0.000|980.000</v>
          </cell>
          <cell r="B142" t="str">
            <v>Coil</v>
          </cell>
          <cell r="C142" t="str">
            <v>PO COIL  MP38</v>
          </cell>
          <cell r="D142" t="str">
            <v>PO COIL  MP38</v>
          </cell>
          <cell r="E142" t="str">
            <v>PO COIL  MP38</v>
          </cell>
          <cell r="F142" t="str">
            <v>KG</v>
          </cell>
          <cell r="G142" t="str">
            <v>01</v>
          </cell>
          <cell r="H142" t="str">
            <v>01</v>
          </cell>
          <cell r="I142" t="str">
            <v>02</v>
          </cell>
          <cell r="J142" t="str">
            <v>17</v>
          </cell>
          <cell r="K142" t="str">
            <v>00</v>
          </cell>
          <cell r="L142">
            <v>0</v>
          </cell>
          <cell r="M142">
            <v>0</v>
          </cell>
          <cell r="N142">
            <v>0</v>
          </cell>
          <cell r="O142">
            <v>980</v>
          </cell>
          <cell r="P142">
            <v>0</v>
          </cell>
          <cell r="Q142">
            <v>0</v>
          </cell>
          <cell r="R142">
            <v>0</v>
          </cell>
          <cell r="S142">
            <v>2</v>
          </cell>
          <cell r="T142">
            <v>1.2</v>
          </cell>
          <cell r="U142">
            <v>1.1000000000000001</v>
          </cell>
          <cell r="V142">
            <v>1.1000000000000001</v>
          </cell>
          <cell r="W142">
            <v>1.1000000000000001</v>
          </cell>
          <cell r="X142">
            <v>1.1000000000000001</v>
          </cell>
          <cell r="Y142" t="str">
            <v>S10115</v>
          </cell>
          <cell r="Z142">
            <v>0</v>
          </cell>
        </row>
        <row r="143">
          <cell r="A143" t="str">
            <v>|0101021700|0.00|0.00|0.000|99.000</v>
          </cell>
          <cell r="B143" t="str">
            <v>Slit</v>
          </cell>
          <cell r="C143" t="str">
            <v>PO SLIT COIL  MP38</v>
          </cell>
          <cell r="D143" t="str">
            <v>PO SLIT COIL  MP38</v>
          </cell>
          <cell r="E143" t="str">
            <v>PO SLIT COIL  MP38</v>
          </cell>
          <cell r="F143" t="str">
            <v>KG</v>
          </cell>
          <cell r="G143" t="str">
            <v>01</v>
          </cell>
          <cell r="H143" t="str">
            <v>01</v>
          </cell>
          <cell r="I143" t="str">
            <v>02</v>
          </cell>
          <cell r="J143" t="str">
            <v>17</v>
          </cell>
          <cell r="K143" t="str">
            <v>00</v>
          </cell>
          <cell r="L143">
            <v>0</v>
          </cell>
          <cell r="M143">
            <v>0</v>
          </cell>
          <cell r="N143">
            <v>0</v>
          </cell>
          <cell r="O143">
            <v>99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Z143">
            <v>0</v>
          </cell>
        </row>
        <row r="144">
          <cell r="A144" t="str">
            <v>|0101021700|0.00|0.00|0.000|990.000</v>
          </cell>
          <cell r="B144" t="str">
            <v>Coil</v>
          </cell>
          <cell r="C144" t="str">
            <v>PO COIL  MP38</v>
          </cell>
          <cell r="D144" t="str">
            <v>PO COIL  MP38</v>
          </cell>
          <cell r="E144" t="str">
            <v>PO COIL  MP38</v>
          </cell>
          <cell r="F144" t="str">
            <v>KG</v>
          </cell>
          <cell r="G144" t="str">
            <v>01</v>
          </cell>
          <cell r="H144" t="str">
            <v>01</v>
          </cell>
          <cell r="I144" t="str">
            <v>02</v>
          </cell>
          <cell r="J144" t="str">
            <v>17</v>
          </cell>
          <cell r="K144" t="str">
            <v>00</v>
          </cell>
          <cell r="L144">
            <v>0</v>
          </cell>
          <cell r="M144">
            <v>0</v>
          </cell>
          <cell r="N144">
            <v>0</v>
          </cell>
          <cell r="O144">
            <v>990</v>
          </cell>
          <cell r="P144">
            <v>0</v>
          </cell>
          <cell r="Q144">
            <v>0</v>
          </cell>
          <cell r="R144">
            <v>0</v>
          </cell>
          <cell r="S144">
            <v>2</v>
          </cell>
          <cell r="T144">
            <v>1.2</v>
          </cell>
          <cell r="U144">
            <v>1.1000000000000001</v>
          </cell>
          <cell r="V144">
            <v>1.1000000000000001</v>
          </cell>
          <cell r="W144">
            <v>1.1000000000000001</v>
          </cell>
          <cell r="X144">
            <v>1.1000000000000001</v>
          </cell>
          <cell r="Y144" t="str">
            <v>S10115</v>
          </cell>
          <cell r="Z144">
            <v>0</v>
          </cell>
        </row>
        <row r="145">
          <cell r="A145" t="str">
            <v>|0101021700|0.00|0.00|0.000|995.000</v>
          </cell>
          <cell r="B145" t="str">
            <v>Coil</v>
          </cell>
          <cell r="C145" t="str">
            <v>PO COIL  MP38</v>
          </cell>
          <cell r="D145" t="str">
            <v>PO COIL  MP38</v>
          </cell>
          <cell r="E145" t="str">
            <v>PO COIL  MP38</v>
          </cell>
          <cell r="F145" t="str">
            <v>KG</v>
          </cell>
          <cell r="G145" t="str">
            <v>01</v>
          </cell>
          <cell r="H145" t="str">
            <v>01</v>
          </cell>
          <cell r="I145" t="str">
            <v>02</v>
          </cell>
          <cell r="J145" t="str">
            <v>17</v>
          </cell>
          <cell r="K145" t="str">
            <v>00</v>
          </cell>
          <cell r="L145">
            <v>0</v>
          </cell>
          <cell r="M145">
            <v>0</v>
          </cell>
          <cell r="N145">
            <v>0</v>
          </cell>
          <cell r="O145">
            <v>995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Z145">
            <v>0</v>
          </cell>
        </row>
        <row r="146">
          <cell r="A146" t="str">
            <v>|0101021800|0.00|0.00|0.000|1,030.000</v>
          </cell>
          <cell r="B146" t="str">
            <v>Coil</v>
          </cell>
          <cell r="C146" t="str">
            <v>PO COIL  MP45</v>
          </cell>
          <cell r="D146" t="str">
            <v>PO COIL  MP45</v>
          </cell>
          <cell r="E146" t="str">
            <v>PO COIL  MP45</v>
          </cell>
          <cell r="F146" t="str">
            <v>KG</v>
          </cell>
          <cell r="G146" t="str">
            <v>01</v>
          </cell>
          <cell r="H146" t="str">
            <v>01</v>
          </cell>
          <cell r="I146" t="str">
            <v>02</v>
          </cell>
          <cell r="J146" t="str">
            <v>18</v>
          </cell>
          <cell r="K146" t="str">
            <v>00</v>
          </cell>
          <cell r="L146">
            <v>0</v>
          </cell>
          <cell r="M146">
            <v>0</v>
          </cell>
          <cell r="N146">
            <v>0</v>
          </cell>
          <cell r="O146">
            <v>1030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Z146">
            <v>0</v>
          </cell>
        </row>
        <row r="147">
          <cell r="A147" t="str">
            <v>|0101021800|0.00|0.00|0.000|1,180.000</v>
          </cell>
          <cell r="B147" t="str">
            <v>Coil</v>
          </cell>
          <cell r="C147" t="str">
            <v>PO COIL  MP45</v>
          </cell>
          <cell r="D147" t="str">
            <v>PO COIL  MP45</v>
          </cell>
          <cell r="E147" t="str">
            <v>PO COIL  MP45</v>
          </cell>
          <cell r="F147" t="str">
            <v>KG</v>
          </cell>
          <cell r="G147" t="str">
            <v>01</v>
          </cell>
          <cell r="H147" t="str">
            <v>01</v>
          </cell>
          <cell r="I147" t="str">
            <v>02</v>
          </cell>
          <cell r="J147" t="str">
            <v>18</v>
          </cell>
          <cell r="K147" t="str">
            <v>00</v>
          </cell>
          <cell r="L147">
            <v>0</v>
          </cell>
          <cell r="M147">
            <v>0</v>
          </cell>
          <cell r="N147">
            <v>0</v>
          </cell>
          <cell r="O147">
            <v>1180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Z147">
            <v>0</v>
          </cell>
        </row>
        <row r="148">
          <cell r="A148" t="str">
            <v>|0101021900|0.00|0.00|0.000|1,000.000</v>
          </cell>
          <cell r="B148" t="str">
            <v>Coil</v>
          </cell>
          <cell r="C148" t="str">
            <v>PO COIL  MP-1D</v>
          </cell>
          <cell r="D148" t="str">
            <v>PO COIL  MP-1D</v>
          </cell>
          <cell r="E148" t="str">
            <v>PO COIL  MP-1D</v>
          </cell>
          <cell r="F148" t="str">
            <v>KG</v>
          </cell>
          <cell r="G148" t="str">
            <v>01</v>
          </cell>
          <cell r="H148" t="str">
            <v>01</v>
          </cell>
          <cell r="I148" t="str">
            <v>02</v>
          </cell>
          <cell r="J148" t="str">
            <v>19</v>
          </cell>
          <cell r="K148" t="str">
            <v>00</v>
          </cell>
          <cell r="L148">
            <v>0</v>
          </cell>
          <cell r="M148">
            <v>0</v>
          </cell>
          <cell r="N148">
            <v>0</v>
          </cell>
          <cell r="O148">
            <v>1000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 t="str">
            <v>S10115</v>
          </cell>
          <cell r="Z148">
            <v>0</v>
          </cell>
        </row>
        <row r="149">
          <cell r="A149" t="str">
            <v>|0101021900|0.00|0.00|0.000|1,025.000</v>
          </cell>
          <cell r="B149" t="str">
            <v>Coil</v>
          </cell>
          <cell r="C149" t="str">
            <v>PO COIL  MP-1D</v>
          </cell>
          <cell r="D149" t="str">
            <v>PO COIL  MP-1D</v>
          </cell>
          <cell r="E149" t="str">
            <v>PO COIL  MP-1D</v>
          </cell>
          <cell r="F149" t="str">
            <v>KG</v>
          </cell>
          <cell r="G149" t="str">
            <v>01</v>
          </cell>
          <cell r="H149" t="str">
            <v>01</v>
          </cell>
          <cell r="I149" t="str">
            <v>02</v>
          </cell>
          <cell r="J149" t="str">
            <v>19</v>
          </cell>
          <cell r="K149" t="str">
            <v>00</v>
          </cell>
          <cell r="L149">
            <v>0</v>
          </cell>
          <cell r="M149">
            <v>0</v>
          </cell>
          <cell r="N149">
            <v>0</v>
          </cell>
          <cell r="O149">
            <v>1025</v>
          </cell>
          <cell r="P149">
            <v>0</v>
          </cell>
          <cell r="Q149">
            <v>0</v>
          </cell>
          <cell r="R149">
            <v>0</v>
          </cell>
          <cell r="S149">
            <v>2</v>
          </cell>
          <cell r="T149">
            <v>1.2</v>
          </cell>
          <cell r="U149">
            <v>1.1000000000000001</v>
          </cell>
          <cell r="V149">
            <v>1.1000000000000001</v>
          </cell>
          <cell r="W149">
            <v>1.1000000000000001</v>
          </cell>
          <cell r="X149">
            <v>1.1000000000000001</v>
          </cell>
          <cell r="Y149" t="str">
            <v>S10115</v>
          </cell>
          <cell r="Z149">
            <v>0</v>
          </cell>
        </row>
        <row r="150">
          <cell r="A150" t="str">
            <v>|0101021900|0.00|0.00|0.000|1,030.000</v>
          </cell>
          <cell r="B150" t="str">
            <v>Coil</v>
          </cell>
          <cell r="C150" t="str">
            <v>PO COIL  MP-1D</v>
          </cell>
          <cell r="D150" t="str">
            <v>PO COIL  MP-1D</v>
          </cell>
          <cell r="E150" t="str">
            <v>PO COIL  MP-1D</v>
          </cell>
          <cell r="F150" t="str">
            <v>KG</v>
          </cell>
          <cell r="G150" t="str">
            <v>01</v>
          </cell>
          <cell r="H150" t="str">
            <v>01</v>
          </cell>
          <cell r="I150" t="str">
            <v>02</v>
          </cell>
          <cell r="J150" t="str">
            <v>19</v>
          </cell>
          <cell r="K150" t="str">
            <v>00</v>
          </cell>
          <cell r="L150">
            <v>0</v>
          </cell>
          <cell r="M150">
            <v>0</v>
          </cell>
          <cell r="N150">
            <v>0</v>
          </cell>
          <cell r="O150">
            <v>1030</v>
          </cell>
          <cell r="P150">
            <v>0</v>
          </cell>
          <cell r="Q150">
            <v>0</v>
          </cell>
          <cell r="R150">
            <v>0</v>
          </cell>
          <cell r="S150">
            <v>2</v>
          </cell>
          <cell r="T150">
            <v>1.2</v>
          </cell>
          <cell r="U150">
            <v>1.1000000000000001</v>
          </cell>
          <cell r="V150">
            <v>1.1000000000000001</v>
          </cell>
          <cell r="W150">
            <v>1.1000000000000001</v>
          </cell>
          <cell r="X150">
            <v>1.1000000000000001</v>
          </cell>
          <cell r="Y150" t="str">
            <v>S10115</v>
          </cell>
          <cell r="Z150">
            <v>0</v>
          </cell>
        </row>
        <row r="151">
          <cell r="A151" t="str">
            <v>|0101021900|0.00|0.00|0.000|101.500</v>
          </cell>
          <cell r="B151" t="str">
            <v>Slit</v>
          </cell>
          <cell r="C151" t="str">
            <v>PO SLIT COIL  MP-1D</v>
          </cell>
          <cell r="D151" t="str">
            <v>PO SLIT COIL  MP-1D</v>
          </cell>
          <cell r="E151" t="str">
            <v>PO SLIT COIL  MP-1D</v>
          </cell>
          <cell r="F151" t="str">
            <v>KG</v>
          </cell>
          <cell r="G151" t="str">
            <v>01</v>
          </cell>
          <cell r="H151" t="str">
            <v>01</v>
          </cell>
          <cell r="I151" t="str">
            <v>02</v>
          </cell>
          <cell r="J151" t="str">
            <v>19</v>
          </cell>
          <cell r="K151" t="str">
            <v>00</v>
          </cell>
          <cell r="L151">
            <v>0</v>
          </cell>
          <cell r="M151">
            <v>0</v>
          </cell>
          <cell r="N151">
            <v>0</v>
          </cell>
          <cell r="O151">
            <v>101.5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Z151">
            <v>0</v>
          </cell>
        </row>
        <row r="152">
          <cell r="A152" t="str">
            <v>|0101021900|0.00|0.00|0.000|127.000</v>
          </cell>
          <cell r="B152" t="str">
            <v>Slit</v>
          </cell>
          <cell r="C152" t="str">
            <v>PO SLIT COIL  MP-1D</v>
          </cell>
          <cell r="D152" t="str">
            <v>PO SLIT COIL  MP-1D</v>
          </cell>
          <cell r="E152" t="str">
            <v>PO SLIT COIL  MP-1D</v>
          </cell>
          <cell r="F152" t="str">
            <v>KG</v>
          </cell>
          <cell r="G152" t="str">
            <v>01</v>
          </cell>
          <cell r="H152" t="str">
            <v>01</v>
          </cell>
          <cell r="I152" t="str">
            <v>02</v>
          </cell>
          <cell r="J152" t="str">
            <v>19</v>
          </cell>
          <cell r="K152" t="str">
            <v>00</v>
          </cell>
          <cell r="L152">
            <v>0</v>
          </cell>
          <cell r="M152">
            <v>0</v>
          </cell>
          <cell r="N152">
            <v>0</v>
          </cell>
          <cell r="O152">
            <v>127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Z152">
            <v>0</v>
          </cell>
        </row>
        <row r="153">
          <cell r="A153" t="str">
            <v>|0101021900|0.00|0.00|0.000|146.500</v>
          </cell>
          <cell r="B153" t="str">
            <v>Slit</v>
          </cell>
          <cell r="C153" t="str">
            <v>PO SLIT COIL  MP-1D</v>
          </cell>
          <cell r="D153" t="str">
            <v>PO SLIT COIL  MP-1D</v>
          </cell>
          <cell r="E153" t="str">
            <v>PO SLIT COIL  MP-1D</v>
          </cell>
          <cell r="F153" t="str">
            <v>KG</v>
          </cell>
          <cell r="G153" t="str">
            <v>01</v>
          </cell>
          <cell r="H153" t="str">
            <v>01</v>
          </cell>
          <cell r="I153" t="str">
            <v>02</v>
          </cell>
          <cell r="J153" t="str">
            <v>19</v>
          </cell>
          <cell r="K153" t="str">
            <v>00</v>
          </cell>
          <cell r="L153">
            <v>0</v>
          </cell>
          <cell r="M153">
            <v>0</v>
          </cell>
          <cell r="N153">
            <v>0</v>
          </cell>
          <cell r="O153">
            <v>146.5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Z153">
            <v>0</v>
          </cell>
        </row>
        <row r="154">
          <cell r="A154" t="str">
            <v>|0101022000|0.00|0.00|0.000|1,020.000</v>
          </cell>
          <cell r="B154" t="str">
            <v>Coil</v>
          </cell>
          <cell r="C154" t="str">
            <v>PO COIL  MP-1M</v>
          </cell>
          <cell r="D154" t="str">
            <v>PO COIL  MP-1M</v>
          </cell>
          <cell r="E154" t="str">
            <v>PO COIL  MP-1M</v>
          </cell>
          <cell r="F154" t="str">
            <v>KG</v>
          </cell>
          <cell r="G154" t="str">
            <v>01</v>
          </cell>
          <cell r="H154" t="str">
            <v>01</v>
          </cell>
          <cell r="I154" t="str">
            <v>02</v>
          </cell>
          <cell r="J154" t="str">
            <v>20</v>
          </cell>
          <cell r="K154" t="str">
            <v>00</v>
          </cell>
          <cell r="L154">
            <v>0</v>
          </cell>
          <cell r="M154">
            <v>0</v>
          </cell>
          <cell r="N154">
            <v>0</v>
          </cell>
          <cell r="O154">
            <v>1020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Z154">
            <v>0</v>
          </cell>
        </row>
        <row r="155">
          <cell r="A155" t="str">
            <v>|0101022000|0.00|0.00|0.000|1,030.000</v>
          </cell>
          <cell r="B155" t="str">
            <v>Coil</v>
          </cell>
          <cell r="C155" t="str">
            <v>PO COIL  MP-1M</v>
          </cell>
          <cell r="D155" t="str">
            <v>PO COIL  MP-1M</v>
          </cell>
          <cell r="E155" t="str">
            <v>PO COIL  MP-1M</v>
          </cell>
          <cell r="F155" t="str">
            <v>KG</v>
          </cell>
          <cell r="G155" t="str">
            <v>01</v>
          </cell>
          <cell r="H155" t="str">
            <v>01</v>
          </cell>
          <cell r="I155" t="str">
            <v>02</v>
          </cell>
          <cell r="J155" t="str">
            <v>20</v>
          </cell>
          <cell r="K155" t="str">
            <v>00</v>
          </cell>
          <cell r="L155">
            <v>0</v>
          </cell>
          <cell r="M155">
            <v>0</v>
          </cell>
          <cell r="N155">
            <v>0</v>
          </cell>
          <cell r="O155">
            <v>1030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Z155">
            <v>0</v>
          </cell>
        </row>
        <row r="156">
          <cell r="A156" t="str">
            <v>|0101022000|0.00|0.00|0.000|1,035.000</v>
          </cell>
          <cell r="B156" t="str">
            <v>Coil</v>
          </cell>
          <cell r="C156" t="str">
            <v>PO COIL  MP-1M</v>
          </cell>
          <cell r="D156" t="str">
            <v>PO COIL  MP-1M</v>
          </cell>
          <cell r="E156" t="str">
            <v>PO COIL  MP-1M</v>
          </cell>
          <cell r="F156" t="str">
            <v>KG</v>
          </cell>
          <cell r="G156" t="str">
            <v>01</v>
          </cell>
          <cell r="H156" t="str">
            <v>01</v>
          </cell>
          <cell r="I156" t="str">
            <v>02</v>
          </cell>
          <cell r="J156" t="str">
            <v>20</v>
          </cell>
          <cell r="K156" t="str">
            <v>00</v>
          </cell>
          <cell r="L156">
            <v>0</v>
          </cell>
          <cell r="M156">
            <v>0</v>
          </cell>
          <cell r="N156">
            <v>0</v>
          </cell>
          <cell r="O156">
            <v>1035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Z156">
            <v>0</v>
          </cell>
        </row>
        <row r="157">
          <cell r="A157" t="str">
            <v>|0101022000|0.00|0.00|0.000|1,040.000</v>
          </cell>
          <cell r="B157" t="str">
            <v>Coil</v>
          </cell>
          <cell r="C157" t="str">
            <v>PO COIL  MP-1M</v>
          </cell>
          <cell r="D157" t="str">
            <v>PO COIL  MP-1M</v>
          </cell>
          <cell r="E157" t="str">
            <v>PO COIL  MP-1M</v>
          </cell>
          <cell r="F157" t="str">
            <v>KG</v>
          </cell>
          <cell r="G157" t="str">
            <v>01</v>
          </cell>
          <cell r="H157" t="str">
            <v>01</v>
          </cell>
          <cell r="I157" t="str">
            <v>02</v>
          </cell>
          <cell r="J157" t="str">
            <v>20</v>
          </cell>
          <cell r="K157" t="str">
            <v>00</v>
          </cell>
          <cell r="L157">
            <v>0</v>
          </cell>
          <cell r="M157">
            <v>0</v>
          </cell>
          <cell r="N157">
            <v>0</v>
          </cell>
          <cell r="O157">
            <v>1040</v>
          </cell>
          <cell r="P157">
            <v>0</v>
          </cell>
          <cell r="Q157">
            <v>0</v>
          </cell>
          <cell r="R157">
            <v>0</v>
          </cell>
          <cell r="S157">
            <v>2</v>
          </cell>
          <cell r="T157">
            <v>1.2</v>
          </cell>
          <cell r="U157">
            <v>1.1000000000000001</v>
          </cell>
          <cell r="V157">
            <v>1.1000000000000001</v>
          </cell>
          <cell r="W157">
            <v>1.1000000000000001</v>
          </cell>
          <cell r="X157">
            <v>0</v>
          </cell>
          <cell r="Y157" t="str">
            <v>S10115</v>
          </cell>
          <cell r="Z157">
            <v>0</v>
          </cell>
        </row>
        <row r="158">
          <cell r="A158" t="str">
            <v>|0101022000|0.00|0.00|0.000|1,050.000</v>
          </cell>
          <cell r="B158" t="str">
            <v>Coil</v>
          </cell>
          <cell r="C158" t="str">
            <v>PO COIL  MP-1M</v>
          </cell>
          <cell r="D158" t="str">
            <v>PO COIL  MP-1M</v>
          </cell>
          <cell r="E158" t="str">
            <v>PO COIL  MP-1M</v>
          </cell>
          <cell r="F158" t="str">
            <v>KG</v>
          </cell>
          <cell r="G158" t="str">
            <v>01</v>
          </cell>
          <cell r="H158" t="str">
            <v>01</v>
          </cell>
          <cell r="I158" t="str">
            <v>02</v>
          </cell>
          <cell r="J158" t="str">
            <v>20</v>
          </cell>
          <cell r="K158" t="str">
            <v>00</v>
          </cell>
          <cell r="L158">
            <v>0</v>
          </cell>
          <cell r="M158">
            <v>0</v>
          </cell>
          <cell r="N158">
            <v>0</v>
          </cell>
          <cell r="O158">
            <v>1050</v>
          </cell>
          <cell r="P158">
            <v>0</v>
          </cell>
          <cell r="Q158">
            <v>0</v>
          </cell>
          <cell r="R158">
            <v>0</v>
          </cell>
          <cell r="S158">
            <v>2</v>
          </cell>
          <cell r="T158">
            <v>1.2</v>
          </cell>
          <cell r="U158">
            <v>1.1000000000000001</v>
          </cell>
          <cell r="V158">
            <v>1.1000000000000001</v>
          </cell>
          <cell r="W158">
            <v>1.1000000000000001</v>
          </cell>
          <cell r="X158">
            <v>1.1000000000000001</v>
          </cell>
          <cell r="Y158" t="str">
            <v>S10115</v>
          </cell>
          <cell r="Z158">
            <v>0</v>
          </cell>
        </row>
        <row r="159">
          <cell r="A159" t="str">
            <v>|0101022000|0.00|0.00|0.000|1,070.000</v>
          </cell>
          <cell r="B159" t="str">
            <v>Coil</v>
          </cell>
          <cell r="C159" t="str">
            <v>PO COIL  MP-1M</v>
          </cell>
          <cell r="D159" t="str">
            <v>PO COIL  MP-1M</v>
          </cell>
          <cell r="E159" t="str">
            <v>PO COIL  MP-1M</v>
          </cell>
          <cell r="F159" t="str">
            <v>KG</v>
          </cell>
          <cell r="G159" t="str">
            <v>01</v>
          </cell>
          <cell r="H159" t="str">
            <v>01</v>
          </cell>
          <cell r="I159" t="str">
            <v>02</v>
          </cell>
          <cell r="J159" t="str">
            <v>20</v>
          </cell>
          <cell r="K159" t="str">
            <v>00</v>
          </cell>
          <cell r="L159">
            <v>0</v>
          </cell>
          <cell r="M159">
            <v>0</v>
          </cell>
          <cell r="N159">
            <v>0</v>
          </cell>
          <cell r="O159">
            <v>1070</v>
          </cell>
          <cell r="P159">
            <v>0</v>
          </cell>
          <cell r="Q159">
            <v>0</v>
          </cell>
          <cell r="R159">
            <v>0</v>
          </cell>
          <cell r="S159">
            <v>2</v>
          </cell>
          <cell r="T159">
            <v>1.2</v>
          </cell>
          <cell r="U159">
            <v>1.1000000000000001</v>
          </cell>
          <cell r="V159">
            <v>1.1000000000000001</v>
          </cell>
          <cell r="W159">
            <v>1.1000000000000001</v>
          </cell>
          <cell r="X159">
            <v>0</v>
          </cell>
          <cell r="Y159" t="str">
            <v>S10115</v>
          </cell>
          <cell r="Z159">
            <v>0</v>
          </cell>
        </row>
        <row r="160">
          <cell r="A160" t="str">
            <v>|0101022000|0.00|0.00|0.000|1,075.000</v>
          </cell>
          <cell r="B160" t="str">
            <v>Coil</v>
          </cell>
          <cell r="C160" t="str">
            <v>PO COIL  MP-1M</v>
          </cell>
          <cell r="D160" t="str">
            <v>PO COIL  MP-1M</v>
          </cell>
          <cell r="E160" t="str">
            <v>PO COIL  MP-1M</v>
          </cell>
          <cell r="F160" t="str">
            <v>KG</v>
          </cell>
          <cell r="G160" t="str">
            <v>01</v>
          </cell>
          <cell r="H160" t="str">
            <v>01</v>
          </cell>
          <cell r="I160" t="str">
            <v>02</v>
          </cell>
          <cell r="J160" t="str">
            <v>20</v>
          </cell>
          <cell r="K160" t="str">
            <v>00</v>
          </cell>
          <cell r="L160">
            <v>0</v>
          </cell>
          <cell r="M160">
            <v>0</v>
          </cell>
          <cell r="N160">
            <v>0</v>
          </cell>
          <cell r="O160">
            <v>1075</v>
          </cell>
          <cell r="P160">
            <v>0</v>
          </cell>
          <cell r="Q160">
            <v>0</v>
          </cell>
          <cell r="R160">
            <v>0</v>
          </cell>
          <cell r="S160">
            <v>2</v>
          </cell>
          <cell r="T160">
            <v>1.2</v>
          </cell>
          <cell r="U160">
            <v>1.1000000000000001</v>
          </cell>
          <cell r="V160">
            <v>1.1000000000000001</v>
          </cell>
          <cell r="W160">
            <v>1.1000000000000001</v>
          </cell>
          <cell r="X160">
            <v>1.1000000000000001</v>
          </cell>
          <cell r="Y160" t="str">
            <v>S10115</v>
          </cell>
          <cell r="Z160">
            <v>0</v>
          </cell>
        </row>
        <row r="161">
          <cell r="A161" t="str">
            <v>|0101022000|0.00|0.00|0.000|1,120.000</v>
          </cell>
          <cell r="B161" t="str">
            <v>Coil</v>
          </cell>
          <cell r="C161" t="str">
            <v>PO COIL  MP-1M</v>
          </cell>
          <cell r="D161" t="str">
            <v>PO COIL  MP-1M</v>
          </cell>
          <cell r="E161" t="str">
            <v>PO COIL  MP-1M</v>
          </cell>
          <cell r="F161" t="str">
            <v>KG</v>
          </cell>
          <cell r="G161" t="str">
            <v>01</v>
          </cell>
          <cell r="H161" t="str">
            <v>01</v>
          </cell>
          <cell r="I161" t="str">
            <v>02</v>
          </cell>
          <cell r="J161" t="str">
            <v>20</v>
          </cell>
          <cell r="K161" t="str">
            <v>00</v>
          </cell>
          <cell r="L161">
            <v>0</v>
          </cell>
          <cell r="M161">
            <v>0</v>
          </cell>
          <cell r="N161">
            <v>0</v>
          </cell>
          <cell r="O161">
            <v>1120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Z161">
            <v>0</v>
          </cell>
        </row>
        <row r="162">
          <cell r="A162" t="str">
            <v>|0101022000|0.00|0.00|0.000|1,150.000</v>
          </cell>
          <cell r="B162" t="str">
            <v>Coil</v>
          </cell>
          <cell r="C162" t="str">
            <v>PO COIL  MP-1M</v>
          </cell>
          <cell r="D162" t="str">
            <v>PO COIL  MP-1M</v>
          </cell>
          <cell r="E162" t="str">
            <v>PO COIL  MP-1M</v>
          </cell>
          <cell r="F162" t="str">
            <v>KG</v>
          </cell>
          <cell r="G162" t="str">
            <v>01</v>
          </cell>
          <cell r="H162" t="str">
            <v>01</v>
          </cell>
          <cell r="I162" t="str">
            <v>02</v>
          </cell>
          <cell r="J162" t="str">
            <v>20</v>
          </cell>
          <cell r="K162" t="str">
            <v>00</v>
          </cell>
          <cell r="L162">
            <v>0</v>
          </cell>
          <cell r="M162">
            <v>0</v>
          </cell>
          <cell r="N162">
            <v>0</v>
          </cell>
          <cell r="O162">
            <v>1150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Z162">
            <v>0</v>
          </cell>
        </row>
        <row r="163">
          <cell r="A163" t="str">
            <v>|0101022000|0.00|0.00|0.000|1,214.000</v>
          </cell>
          <cell r="B163" t="str">
            <v>Coil</v>
          </cell>
          <cell r="C163" t="str">
            <v>PO COIL  MP-1M</v>
          </cell>
          <cell r="D163" t="str">
            <v>PO COIL  MP-1M</v>
          </cell>
          <cell r="E163" t="str">
            <v>PO COIL  MP-1M</v>
          </cell>
          <cell r="F163" t="str">
            <v>KG</v>
          </cell>
          <cell r="G163" t="str">
            <v>01</v>
          </cell>
          <cell r="H163" t="str">
            <v>01</v>
          </cell>
          <cell r="I163" t="str">
            <v>02</v>
          </cell>
          <cell r="J163" t="str">
            <v>20</v>
          </cell>
          <cell r="K163" t="str">
            <v>00</v>
          </cell>
          <cell r="L163">
            <v>0</v>
          </cell>
          <cell r="M163">
            <v>0</v>
          </cell>
          <cell r="N163">
            <v>0</v>
          </cell>
          <cell r="O163">
            <v>1214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Z163">
            <v>0</v>
          </cell>
        </row>
        <row r="164">
          <cell r="A164" t="str">
            <v>|0101022000|0.00|0.00|0.000|1,219.000</v>
          </cell>
          <cell r="B164" t="str">
            <v>Coil</v>
          </cell>
          <cell r="C164" t="str">
            <v>PO COIL  MP-1M</v>
          </cell>
          <cell r="D164" t="str">
            <v>PO COIL  MP-1M</v>
          </cell>
          <cell r="E164" t="str">
            <v>PO COIL  MP-1M</v>
          </cell>
          <cell r="F164" t="str">
            <v>KG</v>
          </cell>
          <cell r="G164" t="str">
            <v>01</v>
          </cell>
          <cell r="H164" t="str">
            <v>01</v>
          </cell>
          <cell r="I164" t="str">
            <v>02</v>
          </cell>
          <cell r="J164" t="str">
            <v>20</v>
          </cell>
          <cell r="K164" t="str">
            <v>00</v>
          </cell>
          <cell r="L164">
            <v>0</v>
          </cell>
          <cell r="M164">
            <v>0</v>
          </cell>
          <cell r="N164">
            <v>0</v>
          </cell>
          <cell r="O164">
            <v>1219</v>
          </cell>
          <cell r="P164">
            <v>0</v>
          </cell>
          <cell r="Q164">
            <v>0</v>
          </cell>
          <cell r="R164">
            <v>0</v>
          </cell>
          <cell r="S164">
            <v>2</v>
          </cell>
          <cell r="T164">
            <v>1.2</v>
          </cell>
          <cell r="U164">
            <v>1.1000000000000001</v>
          </cell>
          <cell r="V164">
            <v>1.1000000000000001</v>
          </cell>
          <cell r="W164">
            <v>1.1000000000000001</v>
          </cell>
          <cell r="X164">
            <v>0</v>
          </cell>
          <cell r="Y164" t="str">
            <v>S10115</v>
          </cell>
          <cell r="Z164">
            <v>0</v>
          </cell>
        </row>
        <row r="165">
          <cell r="A165" t="str">
            <v>|0101022000|0.00|0.00|0.000|103.000</v>
          </cell>
          <cell r="B165" t="str">
            <v>Slit</v>
          </cell>
          <cell r="C165" t="str">
            <v>PO SLIT COIL  MP-1M</v>
          </cell>
          <cell r="D165" t="str">
            <v>PO SLIT COIL  MP-1M</v>
          </cell>
          <cell r="E165" t="str">
            <v>PO SLIT COIL  MP-1M</v>
          </cell>
          <cell r="F165" t="str">
            <v>KG</v>
          </cell>
          <cell r="G165" t="str">
            <v>01</v>
          </cell>
          <cell r="H165" t="str">
            <v>01</v>
          </cell>
          <cell r="I165" t="str">
            <v>02</v>
          </cell>
          <cell r="J165" t="str">
            <v>20</v>
          </cell>
          <cell r="K165" t="str">
            <v>00</v>
          </cell>
          <cell r="L165">
            <v>0</v>
          </cell>
          <cell r="M165">
            <v>0</v>
          </cell>
          <cell r="N165">
            <v>0</v>
          </cell>
          <cell r="O165">
            <v>103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Z165">
            <v>0</v>
          </cell>
        </row>
        <row r="166">
          <cell r="A166" t="str">
            <v>|0101022000|0.00|0.00|0.000|108.500</v>
          </cell>
          <cell r="B166" t="str">
            <v>Slit</v>
          </cell>
          <cell r="C166" t="str">
            <v>PO SLIT COIL  MP-1M</v>
          </cell>
          <cell r="D166" t="str">
            <v>PO SLIT COIL  MP-1M</v>
          </cell>
          <cell r="E166" t="str">
            <v>PO SLIT COIL  MP-1M</v>
          </cell>
          <cell r="F166" t="str">
            <v>KG</v>
          </cell>
          <cell r="G166" t="str">
            <v>01</v>
          </cell>
          <cell r="H166" t="str">
            <v>01</v>
          </cell>
          <cell r="I166" t="str">
            <v>02</v>
          </cell>
          <cell r="J166" t="str">
            <v>20</v>
          </cell>
          <cell r="K166" t="str">
            <v>00</v>
          </cell>
          <cell r="L166">
            <v>0</v>
          </cell>
          <cell r="M166">
            <v>0</v>
          </cell>
          <cell r="N166">
            <v>0</v>
          </cell>
          <cell r="O166">
            <v>108.5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Z166">
            <v>0</v>
          </cell>
        </row>
        <row r="167">
          <cell r="A167" t="str">
            <v>|0101022000|0.00|0.00|0.000|115.000</v>
          </cell>
          <cell r="B167" t="str">
            <v>Slit</v>
          </cell>
          <cell r="C167" t="str">
            <v>PO SLIT COIL  MP-1M</v>
          </cell>
          <cell r="D167" t="str">
            <v>PO SLIT COIL  MP-1M</v>
          </cell>
          <cell r="E167" t="str">
            <v>PO SLIT COIL  MP-1M</v>
          </cell>
          <cell r="F167" t="str">
            <v>KG</v>
          </cell>
          <cell r="G167" t="str">
            <v>01</v>
          </cell>
          <cell r="H167" t="str">
            <v>01</v>
          </cell>
          <cell r="I167" t="str">
            <v>02</v>
          </cell>
          <cell r="J167" t="str">
            <v>20</v>
          </cell>
          <cell r="K167" t="str">
            <v>00</v>
          </cell>
          <cell r="L167">
            <v>0</v>
          </cell>
          <cell r="M167">
            <v>0</v>
          </cell>
          <cell r="N167">
            <v>0</v>
          </cell>
          <cell r="O167">
            <v>115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Z167">
            <v>0</v>
          </cell>
        </row>
        <row r="168">
          <cell r="A168" t="str">
            <v>|0101022000|0.00|0.00|0.000|115.500</v>
          </cell>
          <cell r="B168" t="str">
            <v>Slit</v>
          </cell>
          <cell r="C168" t="str">
            <v>PO SLIT COIL  MP-1M</v>
          </cell>
          <cell r="D168" t="str">
            <v>PO SLIT COIL  MP-1M</v>
          </cell>
          <cell r="E168" t="str">
            <v>PO SLIT COIL  MP-1M</v>
          </cell>
          <cell r="F168" t="str">
            <v>KG</v>
          </cell>
          <cell r="G168" t="str">
            <v>01</v>
          </cell>
          <cell r="H168" t="str">
            <v>01</v>
          </cell>
          <cell r="I168" t="str">
            <v>02</v>
          </cell>
          <cell r="J168" t="str">
            <v>20</v>
          </cell>
          <cell r="K168" t="str">
            <v>00</v>
          </cell>
          <cell r="L168">
            <v>0</v>
          </cell>
          <cell r="M168">
            <v>0</v>
          </cell>
          <cell r="N168">
            <v>0</v>
          </cell>
          <cell r="O168">
            <v>115.5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Z168">
            <v>0</v>
          </cell>
        </row>
        <row r="169">
          <cell r="A169" t="str">
            <v>|0101022000|0.00|0.00|0.000|116.000</v>
          </cell>
          <cell r="B169" t="str">
            <v>Slit</v>
          </cell>
          <cell r="C169" t="str">
            <v>PO SLIT COIL  MP-1M</v>
          </cell>
          <cell r="D169" t="str">
            <v>PO SLIT COIL  MP-1M</v>
          </cell>
          <cell r="E169" t="str">
            <v>PO SLIT COIL  MP-1M</v>
          </cell>
          <cell r="F169" t="str">
            <v>KG</v>
          </cell>
          <cell r="G169" t="str">
            <v>01</v>
          </cell>
          <cell r="H169" t="str">
            <v>01</v>
          </cell>
          <cell r="I169" t="str">
            <v>02</v>
          </cell>
          <cell r="J169" t="str">
            <v>20</v>
          </cell>
          <cell r="K169" t="str">
            <v>00</v>
          </cell>
          <cell r="L169">
            <v>0</v>
          </cell>
          <cell r="M169">
            <v>0</v>
          </cell>
          <cell r="N169">
            <v>0</v>
          </cell>
          <cell r="O169">
            <v>116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Z169">
            <v>0</v>
          </cell>
        </row>
        <row r="170">
          <cell r="A170" t="str">
            <v>|0101022000|0.00|0.00|0.000|116.500</v>
          </cell>
          <cell r="B170" t="str">
            <v>Slit</v>
          </cell>
          <cell r="C170" t="str">
            <v>PO SLIT COIL  MP-1M</v>
          </cell>
          <cell r="D170" t="str">
            <v>PO SLIT COIL  MP-1M</v>
          </cell>
          <cell r="E170" t="str">
            <v>PO SLIT COIL  MP-1M</v>
          </cell>
          <cell r="F170" t="str">
            <v>KG</v>
          </cell>
          <cell r="G170" t="str">
            <v>01</v>
          </cell>
          <cell r="H170" t="str">
            <v>01</v>
          </cell>
          <cell r="I170" t="str">
            <v>02</v>
          </cell>
          <cell r="J170" t="str">
            <v>20</v>
          </cell>
          <cell r="K170" t="str">
            <v>00</v>
          </cell>
          <cell r="L170">
            <v>0</v>
          </cell>
          <cell r="M170">
            <v>0</v>
          </cell>
          <cell r="N170">
            <v>0</v>
          </cell>
          <cell r="O170">
            <v>116.5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Z170">
            <v>0</v>
          </cell>
        </row>
        <row r="171">
          <cell r="A171" t="str">
            <v>|0101022000|0.00|0.00|0.000|117.000</v>
          </cell>
          <cell r="B171" t="str">
            <v>Slit</v>
          </cell>
          <cell r="C171" t="str">
            <v>PO SLIT COIL  MP-1M</v>
          </cell>
          <cell r="D171" t="str">
            <v>PO SLIT COIL  MP-1M</v>
          </cell>
          <cell r="E171" t="str">
            <v>PO SLIT COIL  MP-1M</v>
          </cell>
          <cell r="F171" t="str">
            <v>KG</v>
          </cell>
          <cell r="G171" t="str">
            <v>01</v>
          </cell>
          <cell r="H171" t="str">
            <v>01</v>
          </cell>
          <cell r="I171" t="str">
            <v>02</v>
          </cell>
          <cell r="J171" t="str">
            <v>20</v>
          </cell>
          <cell r="K171" t="str">
            <v>00</v>
          </cell>
          <cell r="L171">
            <v>0</v>
          </cell>
          <cell r="M171">
            <v>0</v>
          </cell>
          <cell r="N171">
            <v>0</v>
          </cell>
          <cell r="O171">
            <v>117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Z171">
            <v>0</v>
          </cell>
        </row>
        <row r="172">
          <cell r="A172" t="str">
            <v>|0101022000|0.00|0.00|0.000|128.000</v>
          </cell>
          <cell r="B172" t="str">
            <v>Slit</v>
          </cell>
          <cell r="C172" t="str">
            <v>PO SLIT COIL  MP-1M</v>
          </cell>
          <cell r="D172" t="str">
            <v>PO SLIT COIL  MP-1M</v>
          </cell>
          <cell r="E172" t="str">
            <v>PO SLIT COIL  MP-1M</v>
          </cell>
          <cell r="F172" t="str">
            <v>KG</v>
          </cell>
          <cell r="G172" t="str">
            <v>01</v>
          </cell>
          <cell r="H172" t="str">
            <v>01</v>
          </cell>
          <cell r="I172" t="str">
            <v>02</v>
          </cell>
          <cell r="J172" t="str">
            <v>20</v>
          </cell>
          <cell r="K172" t="str">
            <v>00</v>
          </cell>
          <cell r="L172">
            <v>0</v>
          </cell>
          <cell r="M172">
            <v>0</v>
          </cell>
          <cell r="N172">
            <v>0</v>
          </cell>
          <cell r="O172">
            <v>128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Z172">
            <v>0</v>
          </cell>
        </row>
        <row r="173">
          <cell r="A173" t="str">
            <v>|0101022000|0.00|0.00|0.000|128.500</v>
          </cell>
          <cell r="B173" t="str">
            <v>Slit</v>
          </cell>
          <cell r="C173" t="str">
            <v>PO SLIT COIL  MP-1M</v>
          </cell>
          <cell r="D173" t="str">
            <v>PO SLIT COIL  MP-1M</v>
          </cell>
          <cell r="E173" t="str">
            <v>PO SLIT COIL  MP-1M</v>
          </cell>
          <cell r="F173" t="str">
            <v>KG</v>
          </cell>
          <cell r="G173" t="str">
            <v>01</v>
          </cell>
          <cell r="H173" t="str">
            <v>01</v>
          </cell>
          <cell r="I173" t="str">
            <v>02</v>
          </cell>
          <cell r="J173" t="str">
            <v>20</v>
          </cell>
          <cell r="K173" t="str">
            <v>00</v>
          </cell>
          <cell r="L173">
            <v>0</v>
          </cell>
          <cell r="M173">
            <v>0</v>
          </cell>
          <cell r="N173">
            <v>0</v>
          </cell>
          <cell r="O173">
            <v>128.5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Z173">
            <v>0</v>
          </cell>
        </row>
        <row r="174">
          <cell r="A174" t="str">
            <v>|0101022000|0.00|0.00|0.000|131.000</v>
          </cell>
          <cell r="B174" t="str">
            <v>Slit</v>
          </cell>
          <cell r="C174" t="str">
            <v>PO SLIT COIL  MP-1M</v>
          </cell>
          <cell r="D174" t="str">
            <v>PO SLIT COIL  MP-1M</v>
          </cell>
          <cell r="E174" t="str">
            <v>PO SLIT COIL  MP-1M</v>
          </cell>
          <cell r="F174" t="str">
            <v>KG</v>
          </cell>
          <cell r="G174" t="str">
            <v>01</v>
          </cell>
          <cell r="H174" t="str">
            <v>01</v>
          </cell>
          <cell r="I174" t="str">
            <v>02</v>
          </cell>
          <cell r="J174" t="str">
            <v>20</v>
          </cell>
          <cell r="K174" t="str">
            <v>00</v>
          </cell>
          <cell r="L174">
            <v>0</v>
          </cell>
          <cell r="M174">
            <v>0</v>
          </cell>
          <cell r="N174">
            <v>0</v>
          </cell>
          <cell r="O174">
            <v>131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Z174">
            <v>0</v>
          </cell>
        </row>
        <row r="175">
          <cell r="A175" t="str">
            <v>|0101022000|0.00|0.00|0.000|132.000</v>
          </cell>
          <cell r="B175" t="str">
            <v>Slit</v>
          </cell>
          <cell r="C175" t="str">
            <v>PO SLIT COIL  MP-1M</v>
          </cell>
          <cell r="D175" t="str">
            <v>PO SLIT COIL  MP-1M</v>
          </cell>
          <cell r="E175" t="str">
            <v>PO SLIT COIL  MP-1M</v>
          </cell>
          <cell r="F175" t="str">
            <v>KG</v>
          </cell>
          <cell r="G175" t="str">
            <v>01</v>
          </cell>
          <cell r="H175" t="str">
            <v>01</v>
          </cell>
          <cell r="I175" t="str">
            <v>02</v>
          </cell>
          <cell r="J175" t="str">
            <v>20</v>
          </cell>
          <cell r="K175" t="str">
            <v>00</v>
          </cell>
          <cell r="L175">
            <v>0</v>
          </cell>
          <cell r="M175">
            <v>0</v>
          </cell>
          <cell r="N175">
            <v>0</v>
          </cell>
          <cell r="O175">
            <v>132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Z175">
            <v>0</v>
          </cell>
        </row>
        <row r="176">
          <cell r="A176" t="str">
            <v>|0101022000|0.00|0.00|0.000|136.000</v>
          </cell>
          <cell r="B176" t="str">
            <v>Slit</v>
          </cell>
          <cell r="C176" t="str">
            <v>PO SLIT COIL  MP-1M</v>
          </cell>
          <cell r="D176" t="str">
            <v>PO SLIT COIL  MP-1M</v>
          </cell>
          <cell r="E176" t="str">
            <v>PO SLIT COIL  MP-1M</v>
          </cell>
          <cell r="F176" t="str">
            <v>KG</v>
          </cell>
          <cell r="G176" t="str">
            <v>01</v>
          </cell>
          <cell r="H176" t="str">
            <v>01</v>
          </cell>
          <cell r="I176" t="str">
            <v>02</v>
          </cell>
          <cell r="J176" t="str">
            <v>20</v>
          </cell>
          <cell r="K176" t="str">
            <v>00</v>
          </cell>
          <cell r="L176">
            <v>0</v>
          </cell>
          <cell r="M176">
            <v>0</v>
          </cell>
          <cell r="N176">
            <v>0</v>
          </cell>
          <cell r="O176">
            <v>136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Z176">
            <v>0</v>
          </cell>
        </row>
        <row r="177">
          <cell r="A177" t="str">
            <v>|0101022000|0.00|0.00|0.000|139.000</v>
          </cell>
          <cell r="B177" t="str">
            <v>Slit</v>
          </cell>
          <cell r="C177" t="str">
            <v>PO SLIT COIL  MP-1M</v>
          </cell>
          <cell r="D177" t="str">
            <v>PO SLIT COIL  MP-1M</v>
          </cell>
          <cell r="E177" t="str">
            <v>PO SLIT COIL  MP-1M</v>
          </cell>
          <cell r="F177" t="str">
            <v>KG</v>
          </cell>
          <cell r="G177" t="str">
            <v>01</v>
          </cell>
          <cell r="H177" t="str">
            <v>01</v>
          </cell>
          <cell r="I177" t="str">
            <v>02</v>
          </cell>
          <cell r="J177" t="str">
            <v>20</v>
          </cell>
          <cell r="K177" t="str">
            <v>00</v>
          </cell>
          <cell r="L177">
            <v>0</v>
          </cell>
          <cell r="M177">
            <v>0</v>
          </cell>
          <cell r="N177">
            <v>0</v>
          </cell>
          <cell r="O177">
            <v>139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Z177">
            <v>0</v>
          </cell>
        </row>
        <row r="178">
          <cell r="A178" t="str">
            <v>|0101022000|0.00|0.00|0.000|146.500</v>
          </cell>
          <cell r="B178" t="str">
            <v>Slit</v>
          </cell>
          <cell r="C178" t="str">
            <v>PO SLIT COIL  MP-1M</v>
          </cell>
          <cell r="D178" t="str">
            <v>PO SLIT COIL  MP-1M</v>
          </cell>
          <cell r="E178" t="str">
            <v>PO SLIT COIL  MP-1M</v>
          </cell>
          <cell r="F178" t="str">
            <v>KG</v>
          </cell>
          <cell r="G178" t="str">
            <v>01</v>
          </cell>
          <cell r="H178" t="str">
            <v>01</v>
          </cell>
          <cell r="I178" t="str">
            <v>02</v>
          </cell>
          <cell r="J178" t="str">
            <v>20</v>
          </cell>
          <cell r="K178" t="str">
            <v>00</v>
          </cell>
          <cell r="L178">
            <v>0</v>
          </cell>
          <cell r="M178">
            <v>0</v>
          </cell>
          <cell r="N178">
            <v>0</v>
          </cell>
          <cell r="O178">
            <v>146.5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Z178">
            <v>0</v>
          </cell>
        </row>
        <row r="179">
          <cell r="A179" t="str">
            <v>|0101022000|0.00|0.00|0.000|147.000</v>
          </cell>
          <cell r="B179" t="str">
            <v>Slit</v>
          </cell>
          <cell r="C179" t="str">
            <v>PO SLIT COIL  MP-1M</v>
          </cell>
          <cell r="D179" t="str">
            <v>PO SLIT COIL  MP-1M</v>
          </cell>
          <cell r="E179" t="str">
            <v>PO SLIT COIL  MP-1M</v>
          </cell>
          <cell r="F179" t="str">
            <v>KG</v>
          </cell>
          <cell r="G179" t="str">
            <v>01</v>
          </cell>
          <cell r="H179" t="str">
            <v>01</v>
          </cell>
          <cell r="I179" t="str">
            <v>02</v>
          </cell>
          <cell r="J179" t="str">
            <v>20</v>
          </cell>
          <cell r="K179" t="str">
            <v>00</v>
          </cell>
          <cell r="L179">
            <v>0</v>
          </cell>
          <cell r="M179">
            <v>0</v>
          </cell>
          <cell r="N179">
            <v>0</v>
          </cell>
          <cell r="O179">
            <v>147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Z179">
            <v>0</v>
          </cell>
        </row>
        <row r="180">
          <cell r="A180" t="str">
            <v>|0101022000|0.00|0.00|0.000|147.500</v>
          </cell>
          <cell r="B180" t="str">
            <v>Slit</v>
          </cell>
          <cell r="C180" t="str">
            <v>PO SLIT COIL  MP-1M</v>
          </cell>
          <cell r="D180" t="str">
            <v>PO SLIT COIL  MP-1M</v>
          </cell>
          <cell r="E180" t="str">
            <v>PO SLIT COIL  MP-1M</v>
          </cell>
          <cell r="F180" t="str">
            <v>KG</v>
          </cell>
          <cell r="G180" t="str">
            <v>01</v>
          </cell>
          <cell r="H180" t="str">
            <v>01</v>
          </cell>
          <cell r="I180" t="str">
            <v>02</v>
          </cell>
          <cell r="J180" t="str">
            <v>20</v>
          </cell>
          <cell r="K180" t="str">
            <v>00</v>
          </cell>
          <cell r="L180">
            <v>0</v>
          </cell>
          <cell r="M180">
            <v>0</v>
          </cell>
          <cell r="N180">
            <v>0</v>
          </cell>
          <cell r="O180">
            <v>147.5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Z180">
            <v>0</v>
          </cell>
        </row>
        <row r="181">
          <cell r="A181" t="str">
            <v>|0101022000|0.00|0.00|0.000|148.500</v>
          </cell>
          <cell r="B181" t="str">
            <v>Slit</v>
          </cell>
          <cell r="C181" t="str">
            <v>PO SLIT COIL  MP-1M</v>
          </cell>
          <cell r="D181" t="str">
            <v>PO SLIT COIL  MP-1M</v>
          </cell>
          <cell r="E181" t="str">
            <v>PO SLIT COIL  MP-1M</v>
          </cell>
          <cell r="F181" t="str">
            <v>KG</v>
          </cell>
          <cell r="G181" t="str">
            <v>01</v>
          </cell>
          <cell r="H181" t="str">
            <v>01</v>
          </cell>
          <cell r="I181" t="str">
            <v>02</v>
          </cell>
          <cell r="J181" t="str">
            <v>20</v>
          </cell>
          <cell r="K181" t="str">
            <v>00</v>
          </cell>
          <cell r="L181">
            <v>0</v>
          </cell>
          <cell r="M181">
            <v>0</v>
          </cell>
          <cell r="N181">
            <v>0</v>
          </cell>
          <cell r="O181">
            <v>148.5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Z181">
            <v>0</v>
          </cell>
        </row>
        <row r="182">
          <cell r="A182" t="str">
            <v>|0101022000|0.00|0.00|0.000|150.500</v>
          </cell>
          <cell r="B182" t="str">
            <v>Slit</v>
          </cell>
          <cell r="C182" t="str">
            <v>PO SLIT COIL  MP-1M</v>
          </cell>
          <cell r="D182" t="str">
            <v>PO SLIT COIL  MP-1M</v>
          </cell>
          <cell r="E182" t="str">
            <v>PO SLIT COIL  MP-1M</v>
          </cell>
          <cell r="F182" t="str">
            <v>KG</v>
          </cell>
          <cell r="G182" t="str">
            <v>01</v>
          </cell>
          <cell r="H182" t="str">
            <v>01</v>
          </cell>
          <cell r="I182" t="str">
            <v>02</v>
          </cell>
          <cell r="J182" t="str">
            <v>20</v>
          </cell>
          <cell r="K182" t="str">
            <v>00</v>
          </cell>
          <cell r="L182">
            <v>0</v>
          </cell>
          <cell r="M182">
            <v>0</v>
          </cell>
          <cell r="N182">
            <v>0</v>
          </cell>
          <cell r="O182">
            <v>150.5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Z182">
            <v>0</v>
          </cell>
        </row>
        <row r="183">
          <cell r="A183" t="str">
            <v>|0101022000|0.00|0.00|0.000|154.000</v>
          </cell>
          <cell r="B183" t="str">
            <v>Slit</v>
          </cell>
          <cell r="C183" t="str">
            <v>PO SLIT COIL  MP-1M</v>
          </cell>
          <cell r="D183" t="str">
            <v>PO SLIT COIL  MP-1M</v>
          </cell>
          <cell r="E183" t="str">
            <v>PO SLIT COIL  MP-1M</v>
          </cell>
          <cell r="F183" t="str">
            <v>KG</v>
          </cell>
          <cell r="G183" t="str">
            <v>01</v>
          </cell>
          <cell r="H183" t="str">
            <v>01</v>
          </cell>
          <cell r="I183" t="str">
            <v>02</v>
          </cell>
          <cell r="J183" t="str">
            <v>20</v>
          </cell>
          <cell r="K183" t="str">
            <v>00</v>
          </cell>
          <cell r="L183">
            <v>0</v>
          </cell>
          <cell r="M183">
            <v>0</v>
          </cell>
          <cell r="N183">
            <v>0</v>
          </cell>
          <cell r="O183">
            <v>154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Z183">
            <v>0</v>
          </cell>
        </row>
        <row r="184">
          <cell r="A184" t="str">
            <v>|0101022000|0.00|0.00|0.000|156.000</v>
          </cell>
          <cell r="B184" t="str">
            <v>Slit</v>
          </cell>
          <cell r="C184" t="str">
            <v>PO SLIT COIL  MP-1M</v>
          </cell>
          <cell r="D184" t="str">
            <v>PO SLIT COIL  MP-1M</v>
          </cell>
          <cell r="E184" t="str">
            <v>PO SLIT COIL  MP-1M</v>
          </cell>
          <cell r="F184" t="str">
            <v>KG</v>
          </cell>
          <cell r="G184" t="str">
            <v>01</v>
          </cell>
          <cell r="H184" t="str">
            <v>01</v>
          </cell>
          <cell r="I184" t="str">
            <v>02</v>
          </cell>
          <cell r="J184" t="str">
            <v>20</v>
          </cell>
          <cell r="K184" t="str">
            <v>00</v>
          </cell>
          <cell r="L184">
            <v>0</v>
          </cell>
          <cell r="M184">
            <v>0</v>
          </cell>
          <cell r="N184">
            <v>0</v>
          </cell>
          <cell r="O184">
            <v>156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Z184">
            <v>0</v>
          </cell>
        </row>
        <row r="185">
          <cell r="A185" t="str">
            <v>|0101022000|0.00|0.00|0.000|157.000</v>
          </cell>
          <cell r="B185" t="str">
            <v>Slit</v>
          </cell>
          <cell r="C185" t="str">
            <v>PO SLIT COIL  MP-1M</v>
          </cell>
          <cell r="D185" t="str">
            <v>PO SLIT COIL  MP-1M</v>
          </cell>
          <cell r="E185" t="str">
            <v>PO SLIT COIL  MP-1M</v>
          </cell>
          <cell r="F185" t="str">
            <v>KG</v>
          </cell>
          <cell r="G185" t="str">
            <v>01</v>
          </cell>
          <cell r="H185" t="str">
            <v>01</v>
          </cell>
          <cell r="I185" t="str">
            <v>02</v>
          </cell>
          <cell r="J185" t="str">
            <v>20</v>
          </cell>
          <cell r="K185" t="str">
            <v>00</v>
          </cell>
          <cell r="L185">
            <v>0</v>
          </cell>
          <cell r="M185">
            <v>0</v>
          </cell>
          <cell r="N185">
            <v>0</v>
          </cell>
          <cell r="O185">
            <v>157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Z185">
            <v>0</v>
          </cell>
        </row>
        <row r="186">
          <cell r="A186" t="str">
            <v>|0101022000|0.00|0.00|0.000|184.000</v>
          </cell>
          <cell r="B186" t="str">
            <v>Slit</v>
          </cell>
          <cell r="C186" t="str">
            <v>PO SLIT COIL  MP-1M</v>
          </cell>
          <cell r="D186" t="str">
            <v>PO SLIT COIL  MP-1M</v>
          </cell>
          <cell r="E186" t="str">
            <v>PO SLIT COIL  MP-1M</v>
          </cell>
          <cell r="F186" t="str">
            <v>KG</v>
          </cell>
          <cell r="G186" t="str">
            <v>01</v>
          </cell>
          <cell r="H186" t="str">
            <v>01</v>
          </cell>
          <cell r="I186" t="str">
            <v>02</v>
          </cell>
          <cell r="J186" t="str">
            <v>20</v>
          </cell>
          <cell r="K186" t="str">
            <v>00</v>
          </cell>
          <cell r="L186">
            <v>0</v>
          </cell>
          <cell r="M186">
            <v>0</v>
          </cell>
          <cell r="N186">
            <v>0</v>
          </cell>
          <cell r="O186">
            <v>184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Z186">
            <v>0</v>
          </cell>
        </row>
        <row r="187">
          <cell r="A187" t="str">
            <v>|0101022000|0.00|0.00|0.000|185.000</v>
          </cell>
          <cell r="B187" t="str">
            <v>Slit</v>
          </cell>
          <cell r="C187" t="str">
            <v>PO SLIT COIL  MP-1M</v>
          </cell>
          <cell r="D187" t="str">
            <v>PO SLIT COIL  MP-1M</v>
          </cell>
          <cell r="E187" t="str">
            <v>PO SLIT COIL  MP-1M</v>
          </cell>
          <cell r="F187" t="str">
            <v>KG</v>
          </cell>
          <cell r="G187" t="str">
            <v>01</v>
          </cell>
          <cell r="H187" t="str">
            <v>01</v>
          </cell>
          <cell r="I187" t="str">
            <v>02</v>
          </cell>
          <cell r="J187" t="str">
            <v>20</v>
          </cell>
          <cell r="K187" t="str">
            <v>00</v>
          </cell>
          <cell r="L187">
            <v>0</v>
          </cell>
          <cell r="M187">
            <v>0</v>
          </cell>
          <cell r="N187">
            <v>0</v>
          </cell>
          <cell r="O187">
            <v>185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Z187">
            <v>0</v>
          </cell>
        </row>
        <row r="188">
          <cell r="A188" t="str">
            <v>|0101022000|0.00|0.00|0.000|188.000</v>
          </cell>
          <cell r="B188" t="str">
            <v>Slit</v>
          </cell>
          <cell r="C188" t="str">
            <v>PO SLIT COIL  MP-1M</v>
          </cell>
          <cell r="D188" t="str">
            <v>PO SLIT COIL  MP-1M</v>
          </cell>
          <cell r="E188" t="str">
            <v>PO SLIT COIL  MP-1M</v>
          </cell>
          <cell r="F188" t="str">
            <v>KG</v>
          </cell>
          <cell r="G188" t="str">
            <v>01</v>
          </cell>
          <cell r="H188" t="str">
            <v>01</v>
          </cell>
          <cell r="I188" t="str">
            <v>02</v>
          </cell>
          <cell r="J188" t="str">
            <v>20</v>
          </cell>
          <cell r="K188" t="str">
            <v>00</v>
          </cell>
          <cell r="L188">
            <v>0</v>
          </cell>
          <cell r="M188">
            <v>0</v>
          </cell>
          <cell r="N188">
            <v>0</v>
          </cell>
          <cell r="O188">
            <v>188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Z188">
            <v>0</v>
          </cell>
        </row>
        <row r="189">
          <cell r="A189" t="str">
            <v>|0101022000|0.00|0.00|0.000|198.500</v>
          </cell>
          <cell r="B189" t="str">
            <v>Slit</v>
          </cell>
          <cell r="C189" t="str">
            <v>PO SLIT COIL  MP-1M</v>
          </cell>
          <cell r="D189" t="str">
            <v>PO SLIT COIL  MP-1M</v>
          </cell>
          <cell r="E189" t="str">
            <v>PO SLIT COIL  MP-1M</v>
          </cell>
          <cell r="F189" t="str">
            <v>KG</v>
          </cell>
          <cell r="G189" t="str">
            <v>01</v>
          </cell>
          <cell r="H189" t="str">
            <v>01</v>
          </cell>
          <cell r="I189" t="str">
            <v>02</v>
          </cell>
          <cell r="J189" t="str">
            <v>20</v>
          </cell>
          <cell r="K189" t="str">
            <v>00</v>
          </cell>
          <cell r="L189">
            <v>0</v>
          </cell>
          <cell r="M189">
            <v>0</v>
          </cell>
          <cell r="N189">
            <v>0</v>
          </cell>
          <cell r="O189">
            <v>198.5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Z189">
            <v>0</v>
          </cell>
        </row>
        <row r="190">
          <cell r="A190" t="str">
            <v>|0101022000|0.00|0.00|0.000|237.500</v>
          </cell>
          <cell r="B190" t="str">
            <v>Slit</v>
          </cell>
          <cell r="C190" t="str">
            <v>PO SLIT COIL  MP-1M</v>
          </cell>
          <cell r="D190" t="str">
            <v>PO SLIT COIL  MP-1M</v>
          </cell>
          <cell r="E190" t="str">
            <v>PO SLIT COIL  MP-1M</v>
          </cell>
          <cell r="F190" t="str">
            <v>KG</v>
          </cell>
          <cell r="G190" t="str">
            <v>01</v>
          </cell>
          <cell r="H190" t="str">
            <v>01</v>
          </cell>
          <cell r="I190" t="str">
            <v>02</v>
          </cell>
          <cell r="J190" t="str">
            <v>20</v>
          </cell>
          <cell r="K190" t="str">
            <v>00</v>
          </cell>
          <cell r="L190">
            <v>0</v>
          </cell>
          <cell r="M190">
            <v>0</v>
          </cell>
          <cell r="N190">
            <v>0</v>
          </cell>
          <cell r="O190">
            <v>237.5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Z190">
            <v>0</v>
          </cell>
        </row>
        <row r="191">
          <cell r="A191" t="str">
            <v>|0101022000|0.00|0.00|0.000|350.000</v>
          </cell>
          <cell r="B191" t="str">
            <v>Slit</v>
          </cell>
          <cell r="C191" t="str">
            <v>PO SLIT COIL  MP-1M</v>
          </cell>
          <cell r="D191" t="str">
            <v>PO SLIT COIL  MP-1M</v>
          </cell>
          <cell r="E191" t="str">
            <v>PO SLIT COIL  MP-1M</v>
          </cell>
          <cell r="F191" t="str">
            <v>KG</v>
          </cell>
          <cell r="G191" t="str">
            <v>01</v>
          </cell>
          <cell r="H191" t="str">
            <v>01</v>
          </cell>
          <cell r="I191" t="str">
            <v>02</v>
          </cell>
          <cell r="J191" t="str">
            <v>20</v>
          </cell>
          <cell r="K191" t="str">
            <v>00</v>
          </cell>
          <cell r="L191">
            <v>0</v>
          </cell>
          <cell r="M191">
            <v>0</v>
          </cell>
          <cell r="N191">
            <v>0</v>
          </cell>
          <cell r="O191">
            <v>350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Z191">
            <v>0</v>
          </cell>
        </row>
        <row r="192">
          <cell r="A192" t="str">
            <v>|0101022000|0.00|0.00|0.000|37.500</v>
          </cell>
          <cell r="B192" t="str">
            <v>Slit</v>
          </cell>
          <cell r="C192" t="str">
            <v>PO SLIT COIL  MP-1M</v>
          </cell>
          <cell r="D192" t="str">
            <v>PO SLIT COIL  MP-1M</v>
          </cell>
          <cell r="E192" t="str">
            <v>PO SLIT COIL  MP-1M</v>
          </cell>
          <cell r="F192" t="str">
            <v>KG</v>
          </cell>
          <cell r="G192" t="str">
            <v>01</v>
          </cell>
          <cell r="H192" t="str">
            <v>01</v>
          </cell>
          <cell r="I192" t="str">
            <v>02</v>
          </cell>
          <cell r="J192" t="str">
            <v>20</v>
          </cell>
          <cell r="K192" t="str">
            <v>00</v>
          </cell>
          <cell r="L192">
            <v>0</v>
          </cell>
          <cell r="M192">
            <v>0</v>
          </cell>
          <cell r="N192">
            <v>0</v>
          </cell>
          <cell r="O192">
            <v>37.5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Z192">
            <v>0</v>
          </cell>
        </row>
        <row r="193">
          <cell r="A193" t="str">
            <v>|0101022000|0.00|0.00|0.000|39.000</v>
          </cell>
          <cell r="B193" t="str">
            <v>Slit</v>
          </cell>
          <cell r="C193" t="str">
            <v>PO SLIT COIL  MP-1M</v>
          </cell>
          <cell r="D193" t="str">
            <v>PO SLIT COIL  MP-1M</v>
          </cell>
          <cell r="E193" t="str">
            <v>PO SLIT COIL  MP-1M</v>
          </cell>
          <cell r="F193" t="str">
            <v>KG</v>
          </cell>
          <cell r="G193" t="str">
            <v>01</v>
          </cell>
          <cell r="H193" t="str">
            <v>01</v>
          </cell>
          <cell r="I193" t="str">
            <v>02</v>
          </cell>
          <cell r="J193" t="str">
            <v>20</v>
          </cell>
          <cell r="K193" t="str">
            <v>00</v>
          </cell>
          <cell r="L193">
            <v>0</v>
          </cell>
          <cell r="M193">
            <v>0</v>
          </cell>
          <cell r="N193">
            <v>0</v>
          </cell>
          <cell r="O193">
            <v>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Z193">
            <v>0</v>
          </cell>
        </row>
        <row r="194">
          <cell r="A194" t="str">
            <v>|0101022000|0.00|0.00|0.000|42.500</v>
          </cell>
          <cell r="B194" t="str">
            <v>Slit</v>
          </cell>
          <cell r="C194" t="str">
            <v>PO SLIT COIL  MP-1M</v>
          </cell>
          <cell r="D194" t="str">
            <v>PO SLIT COIL  MP-1M</v>
          </cell>
          <cell r="E194" t="str">
            <v>PO SLIT COIL  MP-1M</v>
          </cell>
          <cell r="F194" t="str">
            <v>KG</v>
          </cell>
          <cell r="G194" t="str">
            <v>01</v>
          </cell>
          <cell r="H194" t="str">
            <v>01</v>
          </cell>
          <cell r="I194" t="str">
            <v>02</v>
          </cell>
          <cell r="J194" t="str">
            <v>20</v>
          </cell>
          <cell r="K194" t="str">
            <v>00</v>
          </cell>
          <cell r="L194">
            <v>0</v>
          </cell>
          <cell r="M194">
            <v>0</v>
          </cell>
          <cell r="N194">
            <v>0</v>
          </cell>
          <cell r="O194">
            <v>42.5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Z194">
            <v>0</v>
          </cell>
        </row>
        <row r="195">
          <cell r="A195" t="str">
            <v>|0101022000|0.00|0.00|0.000|46.500</v>
          </cell>
          <cell r="B195" t="str">
            <v>Slit</v>
          </cell>
          <cell r="C195" t="str">
            <v>PO SLIT COIL  MP-1M</v>
          </cell>
          <cell r="D195" t="str">
            <v>PO SLIT COIL  MP-1M</v>
          </cell>
          <cell r="E195" t="str">
            <v>PO SLIT COIL  MP-1M</v>
          </cell>
          <cell r="F195" t="str">
            <v>KG</v>
          </cell>
          <cell r="G195" t="str">
            <v>01</v>
          </cell>
          <cell r="H195" t="str">
            <v>01</v>
          </cell>
          <cell r="I195" t="str">
            <v>02</v>
          </cell>
          <cell r="J195" t="str">
            <v>20</v>
          </cell>
          <cell r="K195" t="str">
            <v>00</v>
          </cell>
          <cell r="L195">
            <v>0</v>
          </cell>
          <cell r="M195">
            <v>0</v>
          </cell>
          <cell r="N195">
            <v>0</v>
          </cell>
          <cell r="O195">
            <v>46.5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Z195">
            <v>0</v>
          </cell>
        </row>
        <row r="196">
          <cell r="A196" t="str">
            <v>|0101022000|0.00|0.00|0.000|47.000</v>
          </cell>
          <cell r="B196" t="str">
            <v>Slit</v>
          </cell>
          <cell r="C196" t="str">
            <v>PO SLIT COIL  MP-1M</v>
          </cell>
          <cell r="D196" t="str">
            <v>PO SLIT COIL  MP-1M</v>
          </cell>
          <cell r="E196" t="str">
            <v>PO SLIT COIL  MP-1M</v>
          </cell>
          <cell r="F196" t="str">
            <v>KG</v>
          </cell>
          <cell r="G196" t="str">
            <v>01</v>
          </cell>
          <cell r="H196" t="str">
            <v>01</v>
          </cell>
          <cell r="I196" t="str">
            <v>02</v>
          </cell>
          <cell r="J196" t="str">
            <v>20</v>
          </cell>
          <cell r="K196" t="str">
            <v>00</v>
          </cell>
          <cell r="L196">
            <v>0</v>
          </cell>
          <cell r="M196">
            <v>0</v>
          </cell>
          <cell r="N196">
            <v>0</v>
          </cell>
          <cell r="O196">
            <v>47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Z196">
            <v>0</v>
          </cell>
        </row>
        <row r="197">
          <cell r="A197" t="str">
            <v>|0101022000|0.00|0.00|0.000|47.500</v>
          </cell>
          <cell r="B197" t="str">
            <v>Slit</v>
          </cell>
          <cell r="C197" t="str">
            <v>PO SLIT COIL  MP-1M</v>
          </cell>
          <cell r="D197" t="str">
            <v>PO SLIT COIL  MP-1M</v>
          </cell>
          <cell r="E197" t="str">
            <v>PO SLIT COIL  MP-1M</v>
          </cell>
          <cell r="F197" t="str">
            <v>KG</v>
          </cell>
          <cell r="G197" t="str">
            <v>01</v>
          </cell>
          <cell r="H197" t="str">
            <v>01</v>
          </cell>
          <cell r="I197" t="str">
            <v>02</v>
          </cell>
          <cell r="J197" t="str">
            <v>20</v>
          </cell>
          <cell r="K197" t="str">
            <v>00</v>
          </cell>
          <cell r="L197">
            <v>0</v>
          </cell>
          <cell r="M197">
            <v>0</v>
          </cell>
          <cell r="N197">
            <v>0</v>
          </cell>
          <cell r="O197">
            <v>47.5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Z197">
            <v>0</v>
          </cell>
        </row>
        <row r="198">
          <cell r="A198" t="str">
            <v>|0101022000|0.00|0.00|0.000|48.500</v>
          </cell>
          <cell r="B198" t="str">
            <v>Slit</v>
          </cell>
          <cell r="C198" t="str">
            <v>PO SLIT COIL  MP-1M</v>
          </cell>
          <cell r="D198" t="str">
            <v>PO SLIT COIL  MP-1M</v>
          </cell>
          <cell r="E198" t="str">
            <v>PO SLIT COIL  MP-1M</v>
          </cell>
          <cell r="F198" t="str">
            <v>KG</v>
          </cell>
          <cell r="G198" t="str">
            <v>01</v>
          </cell>
          <cell r="H198" t="str">
            <v>01</v>
          </cell>
          <cell r="I198" t="str">
            <v>02</v>
          </cell>
          <cell r="J198" t="str">
            <v>20</v>
          </cell>
          <cell r="K198" t="str">
            <v>00</v>
          </cell>
          <cell r="L198">
            <v>0</v>
          </cell>
          <cell r="M198">
            <v>0</v>
          </cell>
          <cell r="N198">
            <v>0</v>
          </cell>
          <cell r="O198">
            <v>48.5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Z198">
            <v>0</v>
          </cell>
        </row>
        <row r="199">
          <cell r="A199" t="str">
            <v>|0101022000|0.00|0.00|0.000|51.000</v>
          </cell>
          <cell r="B199" t="str">
            <v>Slit</v>
          </cell>
          <cell r="C199" t="str">
            <v>PO SLIT COIL  MP-1M</v>
          </cell>
          <cell r="D199" t="str">
            <v>PO SLIT COIL  MP-1M</v>
          </cell>
          <cell r="E199" t="str">
            <v>PO SLIT COIL  MP-1M</v>
          </cell>
          <cell r="F199" t="str">
            <v>KG</v>
          </cell>
          <cell r="G199" t="str">
            <v>01</v>
          </cell>
          <cell r="H199" t="str">
            <v>01</v>
          </cell>
          <cell r="I199" t="str">
            <v>02</v>
          </cell>
          <cell r="J199" t="str">
            <v>20</v>
          </cell>
          <cell r="K199" t="str">
            <v>00</v>
          </cell>
          <cell r="L199">
            <v>0</v>
          </cell>
          <cell r="M199">
            <v>0</v>
          </cell>
          <cell r="N199">
            <v>0</v>
          </cell>
          <cell r="O199">
            <v>51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Z199">
            <v>0</v>
          </cell>
        </row>
        <row r="200">
          <cell r="A200" t="str">
            <v>|0101022000|0.00|0.00|0.000|55.500</v>
          </cell>
          <cell r="B200" t="str">
            <v>Slit</v>
          </cell>
          <cell r="C200" t="str">
            <v>PO SLIT COIL  MP-1M</v>
          </cell>
          <cell r="D200" t="str">
            <v>PO SLIT COIL  MP-1M</v>
          </cell>
          <cell r="E200" t="str">
            <v>PO SLIT COIL  MP-1M</v>
          </cell>
          <cell r="F200" t="str">
            <v>KG</v>
          </cell>
          <cell r="G200" t="str">
            <v>01</v>
          </cell>
          <cell r="H200" t="str">
            <v>01</v>
          </cell>
          <cell r="I200" t="str">
            <v>02</v>
          </cell>
          <cell r="J200" t="str">
            <v>20</v>
          </cell>
          <cell r="K200" t="str">
            <v>00</v>
          </cell>
          <cell r="L200">
            <v>0</v>
          </cell>
          <cell r="M200">
            <v>0</v>
          </cell>
          <cell r="N200">
            <v>0</v>
          </cell>
          <cell r="O200">
            <v>55.5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Z200">
            <v>0</v>
          </cell>
        </row>
        <row r="201">
          <cell r="A201" t="str">
            <v>|0101022000|0.00|0.00|0.000|56.500</v>
          </cell>
          <cell r="B201" t="str">
            <v>Slit</v>
          </cell>
          <cell r="C201" t="str">
            <v>PO SLIT COIL  MP-1M</v>
          </cell>
          <cell r="D201" t="str">
            <v>PO SLIT COIL  MP-1M</v>
          </cell>
          <cell r="E201" t="str">
            <v>PO SLIT COIL  MP-1M</v>
          </cell>
          <cell r="F201" t="str">
            <v>KG</v>
          </cell>
          <cell r="G201" t="str">
            <v>01</v>
          </cell>
          <cell r="H201" t="str">
            <v>01</v>
          </cell>
          <cell r="I201" t="str">
            <v>02</v>
          </cell>
          <cell r="J201" t="str">
            <v>20</v>
          </cell>
          <cell r="K201" t="str">
            <v>00</v>
          </cell>
          <cell r="L201">
            <v>0</v>
          </cell>
          <cell r="M201">
            <v>0</v>
          </cell>
          <cell r="N201">
            <v>0</v>
          </cell>
          <cell r="O201">
            <v>56.5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Z201">
            <v>0</v>
          </cell>
        </row>
        <row r="202">
          <cell r="A202" t="str">
            <v>|0101022000|0.00|0.00|0.000|57.000</v>
          </cell>
          <cell r="B202" t="str">
            <v>Slit</v>
          </cell>
          <cell r="C202" t="str">
            <v>PO SLIT COIL  MP-1M</v>
          </cell>
          <cell r="D202" t="str">
            <v>PO SLIT COIL  MP-1M</v>
          </cell>
          <cell r="E202" t="str">
            <v>PO SLIT COIL  MP-1M</v>
          </cell>
          <cell r="F202" t="str">
            <v>KG</v>
          </cell>
          <cell r="G202" t="str">
            <v>01</v>
          </cell>
          <cell r="H202" t="str">
            <v>01</v>
          </cell>
          <cell r="I202" t="str">
            <v>02</v>
          </cell>
          <cell r="J202" t="str">
            <v>20</v>
          </cell>
          <cell r="K202" t="str">
            <v>00</v>
          </cell>
          <cell r="L202">
            <v>0</v>
          </cell>
          <cell r="M202">
            <v>0</v>
          </cell>
          <cell r="N202">
            <v>0</v>
          </cell>
          <cell r="O202">
            <v>57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Z202">
            <v>0</v>
          </cell>
        </row>
        <row r="203">
          <cell r="A203" t="str">
            <v>|0101022000|0.00|0.00|0.000|576.000</v>
          </cell>
          <cell r="B203" t="str">
            <v>Slit</v>
          </cell>
          <cell r="C203" t="str">
            <v>PO SLIT COIL  MP-1M</v>
          </cell>
          <cell r="D203" t="str">
            <v>PO SLIT COIL  MP-1M</v>
          </cell>
          <cell r="E203" t="str">
            <v>PO SLIT COIL  MP-1M</v>
          </cell>
          <cell r="F203" t="str">
            <v>KG</v>
          </cell>
          <cell r="G203" t="str">
            <v>01</v>
          </cell>
          <cell r="H203" t="str">
            <v>01</v>
          </cell>
          <cell r="I203" t="str">
            <v>02</v>
          </cell>
          <cell r="J203" t="str">
            <v>20</v>
          </cell>
          <cell r="K203" t="str">
            <v>00</v>
          </cell>
          <cell r="L203">
            <v>0</v>
          </cell>
          <cell r="M203">
            <v>0</v>
          </cell>
          <cell r="N203">
            <v>0</v>
          </cell>
          <cell r="O203">
            <v>576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Z203">
            <v>0</v>
          </cell>
        </row>
        <row r="204">
          <cell r="A204" t="str">
            <v>|0101022000|0.00|0.00|0.000|58.000</v>
          </cell>
          <cell r="B204" t="str">
            <v>Slit</v>
          </cell>
          <cell r="C204" t="str">
            <v>PO SLIT COIL  MP-1M</v>
          </cell>
          <cell r="D204" t="str">
            <v>PO SLIT COIL  MP-1M</v>
          </cell>
          <cell r="E204" t="str">
            <v>PO SLIT COIL  MP-1M</v>
          </cell>
          <cell r="F204" t="str">
            <v>KG</v>
          </cell>
          <cell r="G204" t="str">
            <v>01</v>
          </cell>
          <cell r="H204" t="str">
            <v>01</v>
          </cell>
          <cell r="I204" t="str">
            <v>02</v>
          </cell>
          <cell r="J204" t="str">
            <v>20</v>
          </cell>
          <cell r="K204" t="str">
            <v>00</v>
          </cell>
          <cell r="L204">
            <v>0</v>
          </cell>
          <cell r="M204">
            <v>0</v>
          </cell>
          <cell r="N204">
            <v>0</v>
          </cell>
          <cell r="O204">
            <v>58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Z204">
            <v>0</v>
          </cell>
        </row>
        <row r="205">
          <cell r="A205" t="str">
            <v>|0101022000|0.00|0.00|0.000|58.500</v>
          </cell>
          <cell r="B205" t="str">
            <v>Slit</v>
          </cell>
          <cell r="C205" t="str">
            <v>PO SLIT COIL  MP-1M</v>
          </cell>
          <cell r="D205" t="str">
            <v>PO SLIT COIL  MP-1M</v>
          </cell>
          <cell r="E205" t="str">
            <v>PO SLIT COIL  MP-1M</v>
          </cell>
          <cell r="F205" t="str">
            <v>KG</v>
          </cell>
          <cell r="G205" t="str">
            <v>01</v>
          </cell>
          <cell r="H205" t="str">
            <v>01</v>
          </cell>
          <cell r="I205" t="str">
            <v>02</v>
          </cell>
          <cell r="J205" t="str">
            <v>20</v>
          </cell>
          <cell r="K205" t="str">
            <v>00</v>
          </cell>
          <cell r="L205">
            <v>0</v>
          </cell>
          <cell r="M205">
            <v>0</v>
          </cell>
          <cell r="N205">
            <v>0</v>
          </cell>
          <cell r="O205">
            <v>58.5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Z205">
            <v>0</v>
          </cell>
        </row>
        <row r="206">
          <cell r="A206" t="str">
            <v>|0101022000|0.00|0.00|0.000|652.500</v>
          </cell>
          <cell r="B206" t="str">
            <v>Slit</v>
          </cell>
          <cell r="C206" t="str">
            <v>PO SLIT COIL  MP-1M</v>
          </cell>
          <cell r="D206" t="str">
            <v>PO SLIT COIL  MP-1M</v>
          </cell>
          <cell r="E206" t="str">
            <v>PO SLIT COIL  MP-1M</v>
          </cell>
          <cell r="F206" t="str">
            <v>KG</v>
          </cell>
          <cell r="G206" t="str">
            <v>01</v>
          </cell>
          <cell r="H206" t="str">
            <v>01</v>
          </cell>
          <cell r="I206" t="str">
            <v>02</v>
          </cell>
          <cell r="J206" t="str">
            <v>20</v>
          </cell>
          <cell r="K206" t="str">
            <v>00</v>
          </cell>
          <cell r="L206">
            <v>0</v>
          </cell>
          <cell r="M206">
            <v>0</v>
          </cell>
          <cell r="N206">
            <v>0</v>
          </cell>
          <cell r="O206">
            <v>652.5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Z206">
            <v>0</v>
          </cell>
        </row>
        <row r="207">
          <cell r="A207" t="str">
            <v>|0101022000|0.00|0.00|0.000|655.000</v>
          </cell>
          <cell r="B207" t="str">
            <v>Slit</v>
          </cell>
          <cell r="C207" t="str">
            <v>PO SLIT COIL  MP-1M</v>
          </cell>
          <cell r="D207" t="str">
            <v>PO SLIT COIL  MP-1M</v>
          </cell>
          <cell r="E207" t="str">
            <v>PO SLIT COIL  MP-1M</v>
          </cell>
          <cell r="F207" t="str">
            <v>KG</v>
          </cell>
          <cell r="G207" t="str">
            <v>01</v>
          </cell>
          <cell r="H207" t="str">
            <v>01</v>
          </cell>
          <cell r="I207" t="str">
            <v>02</v>
          </cell>
          <cell r="J207" t="str">
            <v>20</v>
          </cell>
          <cell r="K207" t="str">
            <v>00</v>
          </cell>
          <cell r="L207">
            <v>0</v>
          </cell>
          <cell r="M207">
            <v>0</v>
          </cell>
          <cell r="N207">
            <v>0</v>
          </cell>
          <cell r="O207">
            <v>655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Z207">
            <v>0</v>
          </cell>
        </row>
        <row r="208">
          <cell r="A208" t="str">
            <v>|0101022000|0.00|0.00|0.000|66.000</v>
          </cell>
          <cell r="B208" t="str">
            <v>Slit</v>
          </cell>
          <cell r="C208" t="str">
            <v>PO SLIT COIL  MP-1M</v>
          </cell>
          <cell r="D208" t="str">
            <v>PO SLIT COIL  MP-1M</v>
          </cell>
          <cell r="E208" t="str">
            <v>PO SLIT COIL  MP-1M</v>
          </cell>
          <cell r="F208" t="str">
            <v>KG</v>
          </cell>
          <cell r="G208" t="str">
            <v>01</v>
          </cell>
          <cell r="H208" t="str">
            <v>01</v>
          </cell>
          <cell r="I208" t="str">
            <v>02</v>
          </cell>
          <cell r="J208" t="str">
            <v>20</v>
          </cell>
          <cell r="K208" t="str">
            <v>00</v>
          </cell>
          <cell r="L208">
            <v>0</v>
          </cell>
          <cell r="M208">
            <v>0</v>
          </cell>
          <cell r="N208">
            <v>0</v>
          </cell>
          <cell r="O208">
            <v>66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Z208">
            <v>0</v>
          </cell>
        </row>
        <row r="209">
          <cell r="A209" t="str">
            <v>|0101022000|0.00|0.00|0.000|66.500</v>
          </cell>
          <cell r="B209" t="str">
            <v>Slit</v>
          </cell>
          <cell r="C209" t="str">
            <v>PO SLIT COIL  MP-1M</v>
          </cell>
          <cell r="D209" t="str">
            <v>PO SLIT COIL  MP-1M</v>
          </cell>
          <cell r="E209" t="str">
            <v>PO SLIT COIL  MP-1M</v>
          </cell>
          <cell r="F209" t="str">
            <v>KG</v>
          </cell>
          <cell r="G209" t="str">
            <v>01</v>
          </cell>
          <cell r="H209" t="str">
            <v>01</v>
          </cell>
          <cell r="I209" t="str">
            <v>02</v>
          </cell>
          <cell r="J209" t="str">
            <v>20</v>
          </cell>
          <cell r="K209" t="str">
            <v>00</v>
          </cell>
          <cell r="L209">
            <v>0</v>
          </cell>
          <cell r="M209">
            <v>0</v>
          </cell>
          <cell r="N209">
            <v>0</v>
          </cell>
          <cell r="O209">
            <v>66.5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Z209">
            <v>0</v>
          </cell>
        </row>
        <row r="210">
          <cell r="A210" t="str">
            <v>|0101022000|0.00|0.00|0.000|67.000</v>
          </cell>
          <cell r="B210" t="str">
            <v>Slit</v>
          </cell>
          <cell r="C210" t="str">
            <v>PO SLIT COIL  MP-1M</v>
          </cell>
          <cell r="D210" t="str">
            <v>PO SLIT COIL  MP-1M</v>
          </cell>
          <cell r="E210" t="str">
            <v>PO SLIT COIL  MP-1M</v>
          </cell>
          <cell r="F210" t="str">
            <v>KG</v>
          </cell>
          <cell r="G210" t="str">
            <v>01</v>
          </cell>
          <cell r="H210" t="str">
            <v>01</v>
          </cell>
          <cell r="I210" t="str">
            <v>02</v>
          </cell>
          <cell r="J210" t="str">
            <v>20</v>
          </cell>
          <cell r="K210" t="str">
            <v>00</v>
          </cell>
          <cell r="L210">
            <v>0</v>
          </cell>
          <cell r="M210">
            <v>0</v>
          </cell>
          <cell r="N210">
            <v>0</v>
          </cell>
          <cell r="O210">
            <v>67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Z210">
            <v>0</v>
          </cell>
        </row>
        <row r="211">
          <cell r="A211" t="str">
            <v>|0101022000|0.00|0.00|0.000|67.500</v>
          </cell>
          <cell r="B211" t="str">
            <v>Slit</v>
          </cell>
          <cell r="C211" t="str">
            <v>PO SLIT COIL  MP-1M</v>
          </cell>
          <cell r="D211" t="str">
            <v>PO SLIT COIL  MP-1M</v>
          </cell>
          <cell r="E211" t="str">
            <v>PO SLIT COIL  MP-1M</v>
          </cell>
          <cell r="F211" t="str">
            <v>KG</v>
          </cell>
          <cell r="G211" t="str">
            <v>01</v>
          </cell>
          <cell r="H211" t="str">
            <v>01</v>
          </cell>
          <cell r="I211" t="str">
            <v>02</v>
          </cell>
          <cell r="J211" t="str">
            <v>20</v>
          </cell>
          <cell r="K211" t="str">
            <v>00</v>
          </cell>
          <cell r="L211">
            <v>0</v>
          </cell>
          <cell r="M211">
            <v>0</v>
          </cell>
          <cell r="N211">
            <v>0</v>
          </cell>
          <cell r="O211">
            <v>67.5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Z211">
            <v>0</v>
          </cell>
        </row>
        <row r="212">
          <cell r="A212" t="str">
            <v>|0101022000|0.00|0.00|0.000|68.000</v>
          </cell>
          <cell r="B212" t="str">
            <v>Slit</v>
          </cell>
          <cell r="C212" t="str">
            <v>PO SLIT COIL  MP-1M</v>
          </cell>
          <cell r="D212" t="str">
            <v>PO SLIT COIL  MP-1M</v>
          </cell>
          <cell r="E212" t="str">
            <v>PO SLIT COIL  MP-1M</v>
          </cell>
          <cell r="F212" t="str">
            <v>KG</v>
          </cell>
          <cell r="G212" t="str">
            <v>01</v>
          </cell>
          <cell r="H212" t="str">
            <v>01</v>
          </cell>
          <cell r="I212" t="str">
            <v>02</v>
          </cell>
          <cell r="J212" t="str">
            <v>20</v>
          </cell>
          <cell r="K212" t="str">
            <v>00</v>
          </cell>
          <cell r="L212">
            <v>0</v>
          </cell>
          <cell r="M212">
            <v>0</v>
          </cell>
          <cell r="N212">
            <v>0</v>
          </cell>
          <cell r="O212">
            <v>68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Z212">
            <v>0</v>
          </cell>
        </row>
        <row r="213">
          <cell r="A213" t="str">
            <v>|0101022000|0.00|0.00|0.000|730.000</v>
          </cell>
          <cell r="B213" t="str">
            <v>Slit</v>
          </cell>
          <cell r="C213" t="str">
            <v>PO SLIT COIL  MP-1M</v>
          </cell>
          <cell r="D213" t="str">
            <v>PO SLIT COIL  MP-1M</v>
          </cell>
          <cell r="E213" t="str">
            <v>PO SLIT COIL  MP-1M</v>
          </cell>
          <cell r="F213" t="str">
            <v>KG</v>
          </cell>
          <cell r="G213" t="str">
            <v>01</v>
          </cell>
          <cell r="H213" t="str">
            <v>01</v>
          </cell>
          <cell r="I213" t="str">
            <v>02</v>
          </cell>
          <cell r="J213" t="str">
            <v>20</v>
          </cell>
          <cell r="K213" t="str">
            <v>00</v>
          </cell>
          <cell r="L213">
            <v>0</v>
          </cell>
          <cell r="M213">
            <v>0</v>
          </cell>
          <cell r="N213">
            <v>0</v>
          </cell>
          <cell r="O213">
            <v>730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Z213">
            <v>0</v>
          </cell>
        </row>
        <row r="214">
          <cell r="A214" t="str">
            <v>|0101022000|0.00|0.00|0.000|74.000</v>
          </cell>
          <cell r="B214" t="str">
            <v>Slit</v>
          </cell>
          <cell r="C214" t="str">
            <v>PO SLIT COIL  MP-1M</v>
          </cell>
          <cell r="D214" t="str">
            <v>PO SLIT COIL  MP-1M</v>
          </cell>
          <cell r="E214" t="str">
            <v>PO SLIT COIL  MP-1M</v>
          </cell>
          <cell r="F214" t="str">
            <v>KG</v>
          </cell>
          <cell r="G214" t="str">
            <v>01</v>
          </cell>
          <cell r="H214" t="str">
            <v>01</v>
          </cell>
          <cell r="I214" t="str">
            <v>02</v>
          </cell>
          <cell r="J214" t="str">
            <v>20</v>
          </cell>
          <cell r="K214" t="str">
            <v>00</v>
          </cell>
          <cell r="L214">
            <v>0</v>
          </cell>
          <cell r="M214">
            <v>0</v>
          </cell>
          <cell r="N214">
            <v>0</v>
          </cell>
          <cell r="O214">
            <v>74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Z214">
            <v>0</v>
          </cell>
        </row>
        <row r="215">
          <cell r="A215" t="str">
            <v>|0101022000|0.00|0.00|0.000|747.000</v>
          </cell>
          <cell r="B215" t="str">
            <v>Slit</v>
          </cell>
          <cell r="C215" t="str">
            <v>PO SLIT COIL  MP-1M</v>
          </cell>
          <cell r="D215" t="str">
            <v>PO SLIT COIL  MP-1M</v>
          </cell>
          <cell r="E215" t="str">
            <v>PO SLIT COIL  MP-1M</v>
          </cell>
          <cell r="F215" t="str">
            <v>KG</v>
          </cell>
          <cell r="G215" t="str">
            <v>01</v>
          </cell>
          <cell r="H215" t="str">
            <v>01</v>
          </cell>
          <cell r="I215" t="str">
            <v>02</v>
          </cell>
          <cell r="J215" t="str">
            <v>20</v>
          </cell>
          <cell r="K215" t="str">
            <v>00</v>
          </cell>
          <cell r="L215">
            <v>0</v>
          </cell>
          <cell r="M215">
            <v>0</v>
          </cell>
          <cell r="N215">
            <v>0</v>
          </cell>
          <cell r="O215">
            <v>747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Z215">
            <v>0</v>
          </cell>
        </row>
        <row r="216">
          <cell r="A216" t="str">
            <v>|0101022000|0.00|0.00|0.000|75.000</v>
          </cell>
          <cell r="B216" t="str">
            <v>Slit</v>
          </cell>
          <cell r="C216" t="str">
            <v>PO SLIT COIL  MP-1M</v>
          </cell>
          <cell r="D216" t="str">
            <v>PO SLIT COIL  MP-1M</v>
          </cell>
          <cell r="E216" t="str">
            <v>PO SLIT COIL  MP-1M</v>
          </cell>
          <cell r="F216" t="str">
            <v>KG</v>
          </cell>
          <cell r="G216" t="str">
            <v>01</v>
          </cell>
          <cell r="H216" t="str">
            <v>01</v>
          </cell>
          <cell r="I216" t="str">
            <v>02</v>
          </cell>
          <cell r="J216" t="str">
            <v>20</v>
          </cell>
          <cell r="K216" t="str">
            <v>00</v>
          </cell>
          <cell r="L216">
            <v>0</v>
          </cell>
          <cell r="M216">
            <v>0</v>
          </cell>
          <cell r="N216">
            <v>0</v>
          </cell>
          <cell r="O216">
            <v>75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Z216">
            <v>0</v>
          </cell>
        </row>
        <row r="217">
          <cell r="A217" t="str">
            <v>|0101022000|0.00|0.00|0.000|75.500</v>
          </cell>
          <cell r="B217" t="str">
            <v>Slit</v>
          </cell>
          <cell r="C217" t="str">
            <v>PO SLIT COIL  MP-1M</v>
          </cell>
          <cell r="D217" t="str">
            <v>PO SLIT COIL  MP-1M</v>
          </cell>
          <cell r="E217" t="str">
            <v>PO SLIT COIL  MP-1M</v>
          </cell>
          <cell r="F217" t="str">
            <v>KG</v>
          </cell>
          <cell r="G217" t="str">
            <v>01</v>
          </cell>
          <cell r="H217" t="str">
            <v>01</v>
          </cell>
          <cell r="I217" t="str">
            <v>02</v>
          </cell>
          <cell r="J217" t="str">
            <v>20</v>
          </cell>
          <cell r="K217" t="str">
            <v>00</v>
          </cell>
          <cell r="L217">
            <v>0</v>
          </cell>
          <cell r="M217">
            <v>0</v>
          </cell>
          <cell r="N217">
            <v>0</v>
          </cell>
          <cell r="O217">
            <v>75.5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Z217">
            <v>0</v>
          </cell>
        </row>
        <row r="218">
          <cell r="A218" t="str">
            <v>|0101022000|0.00|0.00|0.000|77.000</v>
          </cell>
          <cell r="B218" t="str">
            <v>Slit</v>
          </cell>
          <cell r="C218" t="str">
            <v>PO SLIT COIL  MP-1M</v>
          </cell>
          <cell r="D218" t="str">
            <v>PO SLIT COIL  MP-1M</v>
          </cell>
          <cell r="E218" t="str">
            <v>PO SLIT COIL  MP-1M</v>
          </cell>
          <cell r="F218" t="str">
            <v>KG</v>
          </cell>
          <cell r="G218" t="str">
            <v>01</v>
          </cell>
          <cell r="H218" t="str">
            <v>01</v>
          </cell>
          <cell r="I218" t="str">
            <v>02</v>
          </cell>
          <cell r="J218" t="str">
            <v>20</v>
          </cell>
          <cell r="K218" t="str">
            <v>00</v>
          </cell>
          <cell r="L218">
            <v>0</v>
          </cell>
          <cell r="M218">
            <v>0</v>
          </cell>
          <cell r="N218">
            <v>0</v>
          </cell>
          <cell r="O218">
            <v>77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Z218">
            <v>0</v>
          </cell>
        </row>
        <row r="219">
          <cell r="A219" t="str">
            <v>|0101022000|0.00|0.00|0.000|770.000</v>
          </cell>
          <cell r="B219" t="str">
            <v>Slit</v>
          </cell>
          <cell r="C219" t="str">
            <v>PO SLIT COIL  MP-1M</v>
          </cell>
          <cell r="D219" t="str">
            <v>PO SLIT COIL  MP-1M</v>
          </cell>
          <cell r="E219" t="str">
            <v>PO SLIT COIL  MP-1M</v>
          </cell>
          <cell r="F219" t="str">
            <v>KG</v>
          </cell>
          <cell r="G219" t="str">
            <v>01</v>
          </cell>
          <cell r="H219" t="str">
            <v>01</v>
          </cell>
          <cell r="I219" t="str">
            <v>02</v>
          </cell>
          <cell r="J219" t="str">
            <v>20</v>
          </cell>
          <cell r="K219" t="str">
            <v>00</v>
          </cell>
          <cell r="L219">
            <v>0</v>
          </cell>
          <cell r="M219">
            <v>0</v>
          </cell>
          <cell r="N219">
            <v>0</v>
          </cell>
          <cell r="O219">
            <v>770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Z219">
            <v>0</v>
          </cell>
        </row>
        <row r="220">
          <cell r="A220" t="str">
            <v>|0101022000|0.00|0.00|0.000|78.000</v>
          </cell>
          <cell r="B220" t="str">
            <v>Slit</v>
          </cell>
          <cell r="C220" t="str">
            <v>PO SLIT COIL  MP-1M</v>
          </cell>
          <cell r="D220" t="str">
            <v>PO SLIT COIL  MP-1M</v>
          </cell>
          <cell r="E220" t="str">
            <v>PO SLIT COIL  MP-1M</v>
          </cell>
          <cell r="F220" t="str">
            <v>KG</v>
          </cell>
          <cell r="G220" t="str">
            <v>01</v>
          </cell>
          <cell r="H220" t="str">
            <v>01</v>
          </cell>
          <cell r="I220" t="str">
            <v>02</v>
          </cell>
          <cell r="J220" t="str">
            <v>20</v>
          </cell>
          <cell r="K220" t="str">
            <v>00</v>
          </cell>
          <cell r="L220">
            <v>0</v>
          </cell>
          <cell r="M220">
            <v>0</v>
          </cell>
          <cell r="N220">
            <v>0</v>
          </cell>
          <cell r="O220">
            <v>78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Z220">
            <v>0</v>
          </cell>
        </row>
        <row r="221">
          <cell r="A221" t="str">
            <v>|0101022000|0.00|0.00|0.000|813.000</v>
          </cell>
          <cell r="B221" t="str">
            <v>Slit</v>
          </cell>
          <cell r="C221" t="str">
            <v>PO SLIT COIL  MP-1M</v>
          </cell>
          <cell r="D221" t="str">
            <v>PO SLIT COIL  MP-1M</v>
          </cell>
          <cell r="E221" t="str">
            <v>PO SLIT COIL  MP-1M</v>
          </cell>
          <cell r="F221" t="str">
            <v>KG</v>
          </cell>
          <cell r="G221" t="str">
            <v>01</v>
          </cell>
          <cell r="H221" t="str">
            <v>01</v>
          </cell>
          <cell r="I221" t="str">
            <v>02</v>
          </cell>
          <cell r="J221" t="str">
            <v>20</v>
          </cell>
          <cell r="K221" t="str">
            <v>00</v>
          </cell>
          <cell r="L221">
            <v>0</v>
          </cell>
          <cell r="M221">
            <v>0</v>
          </cell>
          <cell r="N221">
            <v>0</v>
          </cell>
          <cell r="O221">
            <v>813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Z221">
            <v>0</v>
          </cell>
        </row>
        <row r="222">
          <cell r="A222" t="str">
            <v>|0101022000|0.00|0.00|0.000|84.500</v>
          </cell>
          <cell r="B222" t="str">
            <v>Slit</v>
          </cell>
          <cell r="C222" t="str">
            <v>PO SLIT COIL  MP-1M</v>
          </cell>
          <cell r="D222" t="str">
            <v>PO SLIT COIL  MP-1M</v>
          </cell>
          <cell r="E222" t="str">
            <v>PO SLIT COIL  MP-1M</v>
          </cell>
          <cell r="F222" t="str">
            <v>KG</v>
          </cell>
          <cell r="G222" t="str">
            <v>01</v>
          </cell>
          <cell r="H222" t="str">
            <v>01</v>
          </cell>
          <cell r="I222" t="str">
            <v>02</v>
          </cell>
          <cell r="J222" t="str">
            <v>20</v>
          </cell>
          <cell r="K222" t="str">
            <v>00</v>
          </cell>
          <cell r="L222">
            <v>0</v>
          </cell>
          <cell r="M222">
            <v>0</v>
          </cell>
          <cell r="N222">
            <v>0</v>
          </cell>
          <cell r="O222">
            <v>84.5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Z222">
            <v>0</v>
          </cell>
        </row>
        <row r="223">
          <cell r="A223" t="str">
            <v>|0101022000|0.00|0.00|0.000|85.000</v>
          </cell>
          <cell r="B223" t="str">
            <v>Slit</v>
          </cell>
          <cell r="C223" t="str">
            <v>PO SLIT COIL  MP-1M</v>
          </cell>
          <cell r="D223" t="str">
            <v>PO SLIT COIL  MP-1M</v>
          </cell>
          <cell r="E223" t="str">
            <v>PO SLIT COIL  MP-1M</v>
          </cell>
          <cell r="F223" t="str">
            <v>KG</v>
          </cell>
          <cell r="G223" t="str">
            <v>01</v>
          </cell>
          <cell r="H223" t="str">
            <v>01</v>
          </cell>
          <cell r="I223" t="str">
            <v>02</v>
          </cell>
          <cell r="J223" t="str">
            <v>20</v>
          </cell>
          <cell r="K223" t="str">
            <v>00</v>
          </cell>
          <cell r="L223">
            <v>0</v>
          </cell>
          <cell r="M223">
            <v>0</v>
          </cell>
          <cell r="N223">
            <v>0</v>
          </cell>
          <cell r="O223">
            <v>85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Z223">
            <v>0</v>
          </cell>
        </row>
        <row r="224">
          <cell r="A224" t="str">
            <v>|0101022000|0.00|0.00|0.000|85.500</v>
          </cell>
          <cell r="B224" t="str">
            <v>Slit</v>
          </cell>
          <cell r="C224" t="str">
            <v>PO SLIT COIL  MP-1M</v>
          </cell>
          <cell r="D224" t="str">
            <v>PO SLIT COIL  MP-1M</v>
          </cell>
          <cell r="E224" t="str">
            <v>PO SLIT COIL  MP-1M</v>
          </cell>
          <cell r="F224" t="str">
            <v>KG</v>
          </cell>
          <cell r="G224" t="str">
            <v>01</v>
          </cell>
          <cell r="H224" t="str">
            <v>01</v>
          </cell>
          <cell r="I224" t="str">
            <v>02</v>
          </cell>
          <cell r="J224" t="str">
            <v>20</v>
          </cell>
          <cell r="K224" t="str">
            <v>00</v>
          </cell>
          <cell r="L224">
            <v>0</v>
          </cell>
          <cell r="M224">
            <v>0</v>
          </cell>
          <cell r="N224">
            <v>0</v>
          </cell>
          <cell r="O224">
            <v>85.5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Z224">
            <v>0</v>
          </cell>
        </row>
        <row r="225">
          <cell r="A225" t="str">
            <v>|0101022000|0.00|0.00|0.000|87.000</v>
          </cell>
          <cell r="B225" t="str">
            <v>Slit</v>
          </cell>
          <cell r="C225" t="str">
            <v>PO SLIT COIL  MP-1M</v>
          </cell>
          <cell r="D225" t="str">
            <v>PO SLIT COIL  MP-1M</v>
          </cell>
          <cell r="E225" t="str">
            <v>PO SLIT COIL  MP-1M</v>
          </cell>
          <cell r="F225" t="str">
            <v>KG</v>
          </cell>
          <cell r="G225" t="str">
            <v>01</v>
          </cell>
          <cell r="H225" t="str">
            <v>01</v>
          </cell>
          <cell r="I225" t="str">
            <v>02</v>
          </cell>
          <cell r="J225" t="str">
            <v>20</v>
          </cell>
          <cell r="K225" t="str">
            <v>00</v>
          </cell>
          <cell r="L225">
            <v>0</v>
          </cell>
          <cell r="M225">
            <v>0</v>
          </cell>
          <cell r="N225">
            <v>0</v>
          </cell>
          <cell r="O225">
            <v>87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Z225">
            <v>0</v>
          </cell>
        </row>
        <row r="226">
          <cell r="A226" t="str">
            <v>|0101022000|0.00|0.00|0.000|87.500</v>
          </cell>
          <cell r="B226" t="str">
            <v>Slit</v>
          </cell>
          <cell r="C226" t="str">
            <v>PO SLIT COIL  MP-1M</v>
          </cell>
          <cell r="D226" t="str">
            <v>PO SLIT COIL  MP-1M</v>
          </cell>
          <cell r="E226" t="str">
            <v>PO SLIT COIL  MP-1M</v>
          </cell>
          <cell r="F226" t="str">
            <v>KG</v>
          </cell>
          <cell r="G226" t="str">
            <v>01</v>
          </cell>
          <cell r="H226" t="str">
            <v>01</v>
          </cell>
          <cell r="I226" t="str">
            <v>02</v>
          </cell>
          <cell r="J226" t="str">
            <v>20</v>
          </cell>
          <cell r="K226" t="str">
            <v>00</v>
          </cell>
          <cell r="L226">
            <v>0</v>
          </cell>
          <cell r="M226">
            <v>0</v>
          </cell>
          <cell r="N226">
            <v>0</v>
          </cell>
          <cell r="O226">
            <v>87.5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Z226">
            <v>0</v>
          </cell>
        </row>
        <row r="227">
          <cell r="A227" t="str">
            <v>|0101022000|0.00|0.00|0.000|881.000</v>
          </cell>
          <cell r="B227" t="str">
            <v>Slit</v>
          </cell>
          <cell r="C227" t="str">
            <v>PO SLIT COIL  MP-1M</v>
          </cell>
          <cell r="D227" t="str">
            <v>PO SLIT COIL  MP-1M</v>
          </cell>
          <cell r="E227" t="str">
            <v>PO SLIT COIL  MP-1M</v>
          </cell>
          <cell r="F227" t="str">
            <v>KG</v>
          </cell>
          <cell r="G227" t="str">
            <v>01</v>
          </cell>
          <cell r="H227" t="str">
            <v>01</v>
          </cell>
          <cell r="I227" t="str">
            <v>02</v>
          </cell>
          <cell r="J227" t="str">
            <v>20</v>
          </cell>
          <cell r="K227" t="str">
            <v>00</v>
          </cell>
          <cell r="L227">
            <v>0</v>
          </cell>
          <cell r="M227">
            <v>0</v>
          </cell>
          <cell r="N227">
            <v>0</v>
          </cell>
          <cell r="O227">
            <v>881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Z227">
            <v>0</v>
          </cell>
        </row>
        <row r="228">
          <cell r="A228" t="str">
            <v>|0101022000|0.00|0.00|0.000|925.000</v>
          </cell>
          <cell r="B228" t="str">
            <v>Coil</v>
          </cell>
          <cell r="C228" t="str">
            <v>PO COIL  MP-1M</v>
          </cell>
          <cell r="D228" t="str">
            <v>PO COIL  MP-1M</v>
          </cell>
          <cell r="E228" t="str">
            <v>PO COIL  MP-1M</v>
          </cell>
          <cell r="F228" t="str">
            <v>KG</v>
          </cell>
          <cell r="G228" t="str">
            <v>01</v>
          </cell>
          <cell r="H228" t="str">
            <v>01</v>
          </cell>
          <cell r="I228" t="str">
            <v>02</v>
          </cell>
          <cell r="J228" t="str">
            <v>20</v>
          </cell>
          <cell r="K228" t="str">
            <v>00</v>
          </cell>
          <cell r="L228">
            <v>0</v>
          </cell>
          <cell r="M228">
            <v>0</v>
          </cell>
          <cell r="N228">
            <v>0</v>
          </cell>
          <cell r="O228">
            <v>925</v>
          </cell>
          <cell r="P228">
            <v>0</v>
          </cell>
          <cell r="Q228">
            <v>0</v>
          </cell>
          <cell r="R228">
            <v>0</v>
          </cell>
          <cell r="S228">
            <v>2</v>
          </cell>
          <cell r="T228">
            <v>1.2</v>
          </cell>
          <cell r="U228">
            <v>1.1000000000000001</v>
          </cell>
          <cell r="V228">
            <v>1.1000000000000001</v>
          </cell>
          <cell r="W228">
            <v>1.1000000000000001</v>
          </cell>
          <cell r="X228">
            <v>1.1000000000000001</v>
          </cell>
          <cell r="Y228" t="str">
            <v>S10115</v>
          </cell>
          <cell r="Z228">
            <v>0</v>
          </cell>
        </row>
        <row r="229">
          <cell r="A229" t="str">
            <v>|0101022000|0.00|0.00|0.000|93.000</v>
          </cell>
          <cell r="B229" t="str">
            <v>Slit</v>
          </cell>
          <cell r="C229" t="str">
            <v>PO SLIT COIL  MP-1M</v>
          </cell>
          <cell r="D229" t="str">
            <v>PO SLIT COIL  MP-1M</v>
          </cell>
          <cell r="E229" t="str">
            <v>PO SLIT COIL  MP-1M</v>
          </cell>
          <cell r="F229" t="str">
            <v>KG</v>
          </cell>
          <cell r="G229" t="str">
            <v>01</v>
          </cell>
          <cell r="H229" t="str">
            <v>01</v>
          </cell>
          <cell r="I229" t="str">
            <v>02</v>
          </cell>
          <cell r="J229" t="str">
            <v>20</v>
          </cell>
          <cell r="K229" t="str">
            <v>00</v>
          </cell>
          <cell r="L229">
            <v>0</v>
          </cell>
          <cell r="M229">
            <v>0</v>
          </cell>
          <cell r="N229">
            <v>0</v>
          </cell>
          <cell r="O229">
            <v>93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Z229">
            <v>0</v>
          </cell>
        </row>
        <row r="230">
          <cell r="A230" t="str">
            <v>|0101022000|0.00|0.00|0.000|930.000</v>
          </cell>
          <cell r="B230" t="str">
            <v>Coil</v>
          </cell>
          <cell r="C230" t="str">
            <v>PO COIL  MP-1M</v>
          </cell>
          <cell r="D230" t="str">
            <v>PO COIL  MP-1M</v>
          </cell>
          <cell r="E230" t="str">
            <v>PO COIL  MP-1M</v>
          </cell>
          <cell r="F230" t="str">
            <v>KG</v>
          </cell>
          <cell r="G230" t="str">
            <v>01</v>
          </cell>
          <cell r="H230" t="str">
            <v>01</v>
          </cell>
          <cell r="I230" t="str">
            <v>02</v>
          </cell>
          <cell r="J230" t="str">
            <v>20</v>
          </cell>
          <cell r="K230" t="str">
            <v>00</v>
          </cell>
          <cell r="L230">
            <v>0</v>
          </cell>
          <cell r="M230">
            <v>0</v>
          </cell>
          <cell r="N230">
            <v>0</v>
          </cell>
          <cell r="O230">
            <v>930</v>
          </cell>
          <cell r="P230">
            <v>0</v>
          </cell>
          <cell r="Q230">
            <v>0</v>
          </cell>
          <cell r="R230">
            <v>0</v>
          </cell>
          <cell r="S230">
            <v>2</v>
          </cell>
          <cell r="T230">
            <v>1.2</v>
          </cell>
          <cell r="U230">
            <v>1.1000000000000001</v>
          </cell>
          <cell r="V230">
            <v>1.1000000000000001</v>
          </cell>
          <cell r="W230">
            <v>1.1000000000000001</v>
          </cell>
          <cell r="X230">
            <v>0</v>
          </cell>
          <cell r="Y230" t="str">
            <v>S10115</v>
          </cell>
          <cell r="Z230">
            <v>0</v>
          </cell>
        </row>
        <row r="231">
          <cell r="A231" t="str">
            <v>|0101022000|0.00|0.00|0.000|937.000</v>
          </cell>
          <cell r="B231" t="str">
            <v>Slit</v>
          </cell>
          <cell r="C231" t="str">
            <v>PO SLIT COIL  MP-1M</v>
          </cell>
          <cell r="D231" t="str">
            <v>PO SLIT COIL  MP-1M</v>
          </cell>
          <cell r="E231" t="str">
            <v>PO SLIT COIL  MP-1M</v>
          </cell>
          <cell r="F231" t="str">
            <v>KG</v>
          </cell>
          <cell r="G231" t="str">
            <v>01</v>
          </cell>
          <cell r="H231" t="str">
            <v>01</v>
          </cell>
          <cell r="I231" t="str">
            <v>02</v>
          </cell>
          <cell r="J231" t="str">
            <v>20</v>
          </cell>
          <cell r="K231" t="str">
            <v>00</v>
          </cell>
          <cell r="L231">
            <v>0</v>
          </cell>
          <cell r="M231">
            <v>0</v>
          </cell>
          <cell r="N231">
            <v>0</v>
          </cell>
          <cell r="O231">
            <v>937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Z231">
            <v>0</v>
          </cell>
        </row>
        <row r="232">
          <cell r="A232" t="str">
            <v>|0101022000|0.00|0.00|0.000|940.000</v>
          </cell>
          <cell r="B232" t="str">
            <v>Coil</v>
          </cell>
          <cell r="C232" t="str">
            <v>PO COIL  MP-1M</v>
          </cell>
          <cell r="D232" t="str">
            <v>PO COIL  MP-1M</v>
          </cell>
          <cell r="E232" t="str">
            <v>PO COIL  MP-1M</v>
          </cell>
          <cell r="F232" t="str">
            <v>KG</v>
          </cell>
          <cell r="G232" t="str">
            <v>01</v>
          </cell>
          <cell r="H232" t="str">
            <v>01</v>
          </cell>
          <cell r="I232" t="str">
            <v>02</v>
          </cell>
          <cell r="J232" t="str">
            <v>20</v>
          </cell>
          <cell r="K232" t="str">
            <v>00</v>
          </cell>
          <cell r="L232">
            <v>0</v>
          </cell>
          <cell r="M232">
            <v>0</v>
          </cell>
          <cell r="N232">
            <v>0</v>
          </cell>
          <cell r="O232">
            <v>940</v>
          </cell>
          <cell r="P232">
            <v>0</v>
          </cell>
          <cell r="Q232">
            <v>0</v>
          </cell>
          <cell r="R232">
            <v>0</v>
          </cell>
          <cell r="S232">
            <v>2</v>
          </cell>
          <cell r="T232">
            <v>1.2</v>
          </cell>
          <cell r="U232">
            <v>1.1000000000000001</v>
          </cell>
          <cell r="V232">
            <v>1.1000000000000001</v>
          </cell>
          <cell r="W232">
            <v>1.1000000000000001</v>
          </cell>
          <cell r="X232">
            <v>1.1000000000000001</v>
          </cell>
          <cell r="Y232" t="str">
            <v>S10115</v>
          </cell>
          <cell r="Z232">
            <v>0</v>
          </cell>
        </row>
        <row r="233">
          <cell r="A233" t="str">
            <v>|0101022000|0.00|0.00|0.000|945.000</v>
          </cell>
          <cell r="B233" t="str">
            <v>Coil</v>
          </cell>
          <cell r="C233" t="str">
            <v>PO COIL  MP-1M</v>
          </cell>
          <cell r="D233" t="str">
            <v>PO COIL  MP-1M</v>
          </cell>
          <cell r="E233" t="str">
            <v>PO COIL  MP-1M</v>
          </cell>
          <cell r="F233" t="str">
            <v>KG</v>
          </cell>
          <cell r="G233" t="str">
            <v>01</v>
          </cell>
          <cell r="H233" t="str">
            <v>01</v>
          </cell>
          <cell r="I233" t="str">
            <v>02</v>
          </cell>
          <cell r="J233" t="str">
            <v>20</v>
          </cell>
          <cell r="K233" t="str">
            <v>00</v>
          </cell>
          <cell r="L233">
            <v>0</v>
          </cell>
          <cell r="M233">
            <v>0</v>
          </cell>
          <cell r="N233">
            <v>0</v>
          </cell>
          <cell r="O233">
            <v>945</v>
          </cell>
          <cell r="P233">
            <v>0</v>
          </cell>
          <cell r="Q233">
            <v>0</v>
          </cell>
          <cell r="R233">
            <v>0</v>
          </cell>
          <cell r="S233">
            <v>2</v>
          </cell>
          <cell r="T233">
            <v>1.2</v>
          </cell>
          <cell r="U233">
            <v>1.1000000000000001</v>
          </cell>
          <cell r="V233">
            <v>1.1000000000000001</v>
          </cell>
          <cell r="W233">
            <v>1.1000000000000001</v>
          </cell>
          <cell r="X233">
            <v>1.1000000000000001</v>
          </cell>
          <cell r="Y233" t="str">
            <v>S10115</v>
          </cell>
          <cell r="Z233">
            <v>0</v>
          </cell>
        </row>
        <row r="234">
          <cell r="A234" t="str">
            <v>|0101022000|0.00|0.00|0.000|95.000</v>
          </cell>
          <cell r="B234" t="str">
            <v>Slit</v>
          </cell>
          <cell r="C234" t="str">
            <v>PO SLIT COIL  MP-1M</v>
          </cell>
          <cell r="D234" t="str">
            <v>PO SLIT COIL  MP-1M</v>
          </cell>
          <cell r="E234" t="str">
            <v>PO SLIT COIL  MP-1M</v>
          </cell>
          <cell r="F234" t="str">
            <v>KG</v>
          </cell>
          <cell r="G234" t="str">
            <v>01</v>
          </cell>
          <cell r="H234" t="str">
            <v>01</v>
          </cell>
          <cell r="I234" t="str">
            <v>02</v>
          </cell>
          <cell r="J234" t="str">
            <v>20</v>
          </cell>
          <cell r="K234" t="str">
            <v>00</v>
          </cell>
          <cell r="L234">
            <v>0</v>
          </cell>
          <cell r="M234">
            <v>0</v>
          </cell>
          <cell r="N234">
            <v>0</v>
          </cell>
          <cell r="O234">
            <v>95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Z234">
            <v>0</v>
          </cell>
        </row>
        <row r="235">
          <cell r="A235" t="str">
            <v>|0101022000|0.00|0.00|0.000|950.000</v>
          </cell>
          <cell r="B235" t="str">
            <v>Coil</v>
          </cell>
          <cell r="C235" t="str">
            <v>PO COIL  MP-1M</v>
          </cell>
          <cell r="D235" t="str">
            <v>PO COIL  MP-1M</v>
          </cell>
          <cell r="E235" t="str">
            <v>PO COIL  MP-1M</v>
          </cell>
          <cell r="F235" t="str">
            <v>KG</v>
          </cell>
          <cell r="G235" t="str">
            <v>01</v>
          </cell>
          <cell r="H235" t="str">
            <v>01</v>
          </cell>
          <cell r="I235" t="str">
            <v>02</v>
          </cell>
          <cell r="J235" t="str">
            <v>20</v>
          </cell>
          <cell r="K235" t="str">
            <v>00</v>
          </cell>
          <cell r="L235">
            <v>0</v>
          </cell>
          <cell r="M235">
            <v>0</v>
          </cell>
          <cell r="N235">
            <v>0</v>
          </cell>
          <cell r="O235">
            <v>950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Z235">
            <v>0</v>
          </cell>
        </row>
        <row r="236">
          <cell r="A236" t="str">
            <v>|0101022000|0.00|0.00|0.000|96.500</v>
          </cell>
          <cell r="B236" t="str">
            <v>Slit</v>
          </cell>
          <cell r="C236" t="str">
            <v>PO SLIT COIL  MP-1M</v>
          </cell>
          <cell r="D236" t="str">
            <v>PO SLIT COIL  MP-1M</v>
          </cell>
          <cell r="E236" t="str">
            <v>PO SLIT COIL  MP-1M</v>
          </cell>
          <cell r="F236" t="str">
            <v>KG</v>
          </cell>
          <cell r="G236" t="str">
            <v>01</v>
          </cell>
          <cell r="H236" t="str">
            <v>01</v>
          </cell>
          <cell r="I236" t="str">
            <v>02</v>
          </cell>
          <cell r="J236" t="str">
            <v>20</v>
          </cell>
          <cell r="K236" t="str">
            <v>00</v>
          </cell>
          <cell r="L236">
            <v>0</v>
          </cell>
          <cell r="M236">
            <v>0</v>
          </cell>
          <cell r="N236">
            <v>0</v>
          </cell>
          <cell r="O236">
            <v>96.5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Z236">
            <v>0</v>
          </cell>
        </row>
        <row r="237">
          <cell r="A237" t="str">
            <v>|0101022000|0.00|0.00|0.000|965.000</v>
          </cell>
          <cell r="B237" t="str">
            <v>Coil</v>
          </cell>
          <cell r="C237" t="str">
            <v>PO COIL  MP-1M</v>
          </cell>
          <cell r="D237" t="str">
            <v>PO COIL  MP-1M</v>
          </cell>
          <cell r="E237" t="str">
            <v>PO COIL  MP-1M</v>
          </cell>
          <cell r="F237" t="str">
            <v>KG</v>
          </cell>
          <cell r="G237" t="str">
            <v>01</v>
          </cell>
          <cell r="H237" t="str">
            <v>01</v>
          </cell>
          <cell r="I237" t="str">
            <v>02</v>
          </cell>
          <cell r="J237" t="str">
            <v>20</v>
          </cell>
          <cell r="K237" t="str">
            <v>00</v>
          </cell>
          <cell r="L237">
            <v>0</v>
          </cell>
          <cell r="M237">
            <v>0</v>
          </cell>
          <cell r="N237">
            <v>0</v>
          </cell>
          <cell r="O237">
            <v>965</v>
          </cell>
          <cell r="P237">
            <v>0</v>
          </cell>
          <cell r="Q237">
            <v>0</v>
          </cell>
          <cell r="R237">
            <v>0</v>
          </cell>
          <cell r="S237">
            <v>2</v>
          </cell>
          <cell r="T237">
            <v>1.2</v>
          </cell>
          <cell r="U237">
            <v>1.1000000000000001</v>
          </cell>
          <cell r="V237">
            <v>1.1000000000000001</v>
          </cell>
          <cell r="W237">
            <v>1.1000000000000001</v>
          </cell>
          <cell r="X237">
            <v>1.1000000000000001</v>
          </cell>
          <cell r="Y237" t="str">
            <v>S10115</v>
          </cell>
          <cell r="Z237">
            <v>0</v>
          </cell>
        </row>
        <row r="238">
          <cell r="A238" t="str">
            <v>|0101022000|0.00|0.00|0.000|97.000</v>
          </cell>
          <cell r="B238" t="str">
            <v>Slit</v>
          </cell>
          <cell r="C238" t="str">
            <v>PO SLIT COIL  MP-1M</v>
          </cell>
          <cell r="D238" t="str">
            <v>PO SLIT COIL  MP-1M</v>
          </cell>
          <cell r="E238" t="str">
            <v>PO SLIT COIL  MP-1M</v>
          </cell>
          <cell r="F238" t="str">
            <v>KG</v>
          </cell>
          <cell r="G238" t="str">
            <v>01</v>
          </cell>
          <cell r="H238" t="str">
            <v>01</v>
          </cell>
          <cell r="I238" t="str">
            <v>02</v>
          </cell>
          <cell r="J238" t="str">
            <v>20</v>
          </cell>
          <cell r="K238" t="str">
            <v>00</v>
          </cell>
          <cell r="L238">
            <v>0</v>
          </cell>
          <cell r="M238">
            <v>0</v>
          </cell>
          <cell r="N238">
            <v>0</v>
          </cell>
          <cell r="O238">
            <v>97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Z238">
            <v>0</v>
          </cell>
        </row>
        <row r="239">
          <cell r="A239" t="str">
            <v>|0101022000|0.00|0.00|0.000|970.000</v>
          </cell>
          <cell r="B239" t="str">
            <v>Coil</v>
          </cell>
          <cell r="C239" t="str">
            <v>PO COIL  MP-1M</v>
          </cell>
          <cell r="D239" t="str">
            <v>PO COIL  MP-1M</v>
          </cell>
          <cell r="E239" t="str">
            <v>PO COIL  MP-1M</v>
          </cell>
          <cell r="F239" t="str">
            <v>KG</v>
          </cell>
          <cell r="G239" t="str">
            <v>01</v>
          </cell>
          <cell r="H239" t="str">
            <v>01</v>
          </cell>
          <cell r="I239" t="str">
            <v>02</v>
          </cell>
          <cell r="J239" t="str">
            <v>20</v>
          </cell>
          <cell r="K239" t="str">
            <v>00</v>
          </cell>
          <cell r="L239">
            <v>0</v>
          </cell>
          <cell r="M239">
            <v>0</v>
          </cell>
          <cell r="N239">
            <v>0</v>
          </cell>
          <cell r="O239">
            <v>970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Z239">
            <v>0</v>
          </cell>
        </row>
        <row r="240">
          <cell r="A240" t="str">
            <v>|0101022000|0.00|0.00|0.000|984.000</v>
          </cell>
          <cell r="B240" t="str">
            <v>Slit</v>
          </cell>
          <cell r="C240" t="str">
            <v>PO SLIT COIL  MP-1M</v>
          </cell>
          <cell r="D240" t="str">
            <v>PO SLIT COIL  MP-1M</v>
          </cell>
          <cell r="E240" t="str">
            <v>PO SLIT COIL  MP-1M</v>
          </cell>
          <cell r="F240" t="str">
            <v>KG</v>
          </cell>
          <cell r="G240" t="str">
            <v>01</v>
          </cell>
          <cell r="H240" t="str">
            <v>01</v>
          </cell>
          <cell r="I240" t="str">
            <v>02</v>
          </cell>
          <cell r="J240" t="str">
            <v>20</v>
          </cell>
          <cell r="K240" t="str">
            <v>00</v>
          </cell>
          <cell r="L240">
            <v>0</v>
          </cell>
          <cell r="M240">
            <v>0</v>
          </cell>
          <cell r="N240">
            <v>0</v>
          </cell>
          <cell r="O240">
            <v>984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Z240">
            <v>0</v>
          </cell>
        </row>
        <row r="241">
          <cell r="A241" t="str">
            <v>|0101022000|0.00|0.00|0.000|99.000</v>
          </cell>
          <cell r="B241" t="str">
            <v>Slit</v>
          </cell>
          <cell r="C241" t="str">
            <v>PO SLIT COIL  MP-1M</v>
          </cell>
          <cell r="D241" t="str">
            <v>PO SLIT COIL  MP-1M</v>
          </cell>
          <cell r="E241" t="str">
            <v>PO SLIT COIL  MP-1M</v>
          </cell>
          <cell r="F241" t="str">
            <v>KG</v>
          </cell>
          <cell r="G241" t="str">
            <v>01</v>
          </cell>
          <cell r="H241" t="str">
            <v>01</v>
          </cell>
          <cell r="I241" t="str">
            <v>02</v>
          </cell>
          <cell r="J241" t="str">
            <v>20</v>
          </cell>
          <cell r="K241" t="str">
            <v>00</v>
          </cell>
          <cell r="L241">
            <v>0</v>
          </cell>
          <cell r="M241">
            <v>0</v>
          </cell>
          <cell r="N241">
            <v>0</v>
          </cell>
          <cell r="O241">
            <v>99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Z241">
            <v>0</v>
          </cell>
        </row>
        <row r="242">
          <cell r="A242" t="str">
            <v>|0101022000|0.00|0.00|0.000|990.000</v>
          </cell>
          <cell r="B242" t="str">
            <v>Coil</v>
          </cell>
          <cell r="C242" t="str">
            <v>PO COIL  MP-1M</v>
          </cell>
          <cell r="D242" t="str">
            <v>PO COIL  MP-1M</v>
          </cell>
          <cell r="E242" t="str">
            <v>PO COIL  MP-1M</v>
          </cell>
          <cell r="F242" t="str">
            <v>KG</v>
          </cell>
          <cell r="G242" t="str">
            <v>01</v>
          </cell>
          <cell r="H242" t="str">
            <v>01</v>
          </cell>
          <cell r="I242" t="str">
            <v>02</v>
          </cell>
          <cell r="J242" t="str">
            <v>20</v>
          </cell>
          <cell r="K242" t="str">
            <v>00</v>
          </cell>
          <cell r="L242">
            <v>0</v>
          </cell>
          <cell r="M242">
            <v>0</v>
          </cell>
          <cell r="N242">
            <v>0</v>
          </cell>
          <cell r="O242">
            <v>990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Z242">
            <v>0</v>
          </cell>
        </row>
        <row r="243">
          <cell r="A243" t="str">
            <v>|0101022500|0.00|0.00|0.000|1,050.000</v>
          </cell>
          <cell r="B243" t="str">
            <v>Coil</v>
          </cell>
          <cell r="C243" t="str">
            <v>PO COIL  JFE-HA540R</v>
          </cell>
          <cell r="D243" t="str">
            <v>PO COIL  JFE-HA540R</v>
          </cell>
          <cell r="E243" t="str">
            <v>PO COIL  JFE-HA540R</v>
          </cell>
          <cell r="F243" t="str">
            <v>KG</v>
          </cell>
          <cell r="G243" t="str">
            <v>01</v>
          </cell>
          <cell r="H243" t="str">
            <v>01</v>
          </cell>
          <cell r="I243" t="str">
            <v>02</v>
          </cell>
          <cell r="J243" t="str">
            <v>25</v>
          </cell>
          <cell r="K243" t="str">
            <v>00</v>
          </cell>
          <cell r="L243">
            <v>0</v>
          </cell>
          <cell r="M243">
            <v>0</v>
          </cell>
          <cell r="N243">
            <v>0</v>
          </cell>
          <cell r="O243">
            <v>1050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Z243">
            <v>0</v>
          </cell>
        </row>
        <row r="244">
          <cell r="A244" t="str">
            <v>|0101022500|0.00|0.00|0.000|1,150.000</v>
          </cell>
          <cell r="B244" t="str">
            <v>Coil</v>
          </cell>
          <cell r="C244" t="str">
            <v>PO COIL  JFE-HA540R</v>
          </cell>
          <cell r="D244" t="str">
            <v>PO COIL  JFE-HA540R</v>
          </cell>
          <cell r="E244" t="str">
            <v>PO COIL  JFE-HA540R</v>
          </cell>
          <cell r="F244" t="str">
            <v>KG</v>
          </cell>
          <cell r="G244" t="str">
            <v>01</v>
          </cell>
          <cell r="H244" t="str">
            <v>01</v>
          </cell>
          <cell r="I244" t="str">
            <v>02</v>
          </cell>
          <cell r="J244" t="str">
            <v>25</v>
          </cell>
          <cell r="K244" t="str">
            <v>00</v>
          </cell>
          <cell r="L244">
            <v>0</v>
          </cell>
          <cell r="M244">
            <v>0</v>
          </cell>
          <cell r="N244">
            <v>0</v>
          </cell>
          <cell r="O244">
            <v>1150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Z244">
            <v>0</v>
          </cell>
        </row>
        <row r="245">
          <cell r="A245" t="str">
            <v>|0101022500|0.00|0.00|0.000|105.000</v>
          </cell>
          <cell r="B245" t="str">
            <v>Slit</v>
          </cell>
          <cell r="C245" t="str">
            <v>PO SLIT COIL  JFE-HA540R</v>
          </cell>
          <cell r="D245" t="str">
            <v>PO SLIT COIL  JFE-HA540R</v>
          </cell>
          <cell r="E245" t="str">
            <v>PO SLIT COIL  JFE-HA540R</v>
          </cell>
          <cell r="F245" t="str">
            <v>KG</v>
          </cell>
          <cell r="G245" t="str">
            <v>01</v>
          </cell>
          <cell r="H245" t="str">
            <v>01</v>
          </cell>
          <cell r="I245" t="str">
            <v>02</v>
          </cell>
          <cell r="J245" t="str">
            <v>25</v>
          </cell>
          <cell r="K245" t="str">
            <v>00</v>
          </cell>
          <cell r="L245">
            <v>0</v>
          </cell>
          <cell r="M245">
            <v>0</v>
          </cell>
          <cell r="N245">
            <v>0</v>
          </cell>
          <cell r="O245">
            <v>105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Z245">
            <v>0</v>
          </cell>
        </row>
        <row r="246">
          <cell r="A246" t="str">
            <v>|0101022500|0.00|0.00|0.000|105.500</v>
          </cell>
          <cell r="B246" t="str">
            <v>Slit</v>
          </cell>
          <cell r="C246" t="str">
            <v>PO SLIT COIL  JFE-HA540R</v>
          </cell>
          <cell r="D246" t="str">
            <v>PO SLIT COIL  JFE-HA540R</v>
          </cell>
          <cell r="E246" t="str">
            <v>PO SLIT COIL  JFE-HA540R</v>
          </cell>
          <cell r="F246" t="str">
            <v>KG</v>
          </cell>
          <cell r="G246" t="str">
            <v>01</v>
          </cell>
          <cell r="H246" t="str">
            <v>01</v>
          </cell>
          <cell r="I246" t="str">
            <v>02</v>
          </cell>
          <cell r="J246" t="str">
            <v>25</v>
          </cell>
          <cell r="K246" t="str">
            <v>00</v>
          </cell>
          <cell r="L246">
            <v>0</v>
          </cell>
          <cell r="M246">
            <v>0</v>
          </cell>
          <cell r="N246">
            <v>0</v>
          </cell>
          <cell r="O246">
            <v>105.5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Z246">
            <v>0</v>
          </cell>
        </row>
        <row r="247">
          <cell r="A247" t="str">
            <v>|0101022500|0.00|0.00|0.000|106.500</v>
          </cell>
          <cell r="B247" t="str">
            <v>Slit</v>
          </cell>
          <cell r="C247" t="str">
            <v>PO SLIT COIL  JFE-HA540R</v>
          </cell>
          <cell r="D247" t="str">
            <v>PO SLIT COIL  JFE-HA540R</v>
          </cell>
          <cell r="E247" t="str">
            <v>PO SLIT COIL  JFE-HA540R</v>
          </cell>
          <cell r="F247" t="str">
            <v>KG</v>
          </cell>
          <cell r="G247" t="str">
            <v>01</v>
          </cell>
          <cell r="H247" t="str">
            <v>01</v>
          </cell>
          <cell r="I247" t="str">
            <v>02</v>
          </cell>
          <cell r="J247" t="str">
            <v>25</v>
          </cell>
          <cell r="K247" t="str">
            <v>00</v>
          </cell>
          <cell r="L247">
            <v>0</v>
          </cell>
          <cell r="M247">
            <v>0</v>
          </cell>
          <cell r="N247">
            <v>0</v>
          </cell>
          <cell r="O247">
            <v>106.5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Z247">
            <v>0</v>
          </cell>
        </row>
        <row r="248">
          <cell r="A248" t="str">
            <v>|0101022500|0.00|0.00|0.000|127.500</v>
          </cell>
          <cell r="B248" t="str">
            <v>Slit</v>
          </cell>
          <cell r="C248" t="str">
            <v>PO SLIT COIL  JFE-HA540R</v>
          </cell>
          <cell r="D248" t="str">
            <v>PO SLIT COIL  JFE-HA540R</v>
          </cell>
          <cell r="E248" t="str">
            <v>PO SLIT COIL  JFE-HA540R</v>
          </cell>
          <cell r="F248" t="str">
            <v>KG</v>
          </cell>
          <cell r="G248" t="str">
            <v>01</v>
          </cell>
          <cell r="H248" t="str">
            <v>01</v>
          </cell>
          <cell r="I248" t="str">
            <v>02</v>
          </cell>
          <cell r="J248" t="str">
            <v>25</v>
          </cell>
          <cell r="K248" t="str">
            <v>00</v>
          </cell>
          <cell r="L248">
            <v>0</v>
          </cell>
          <cell r="M248">
            <v>0</v>
          </cell>
          <cell r="N248">
            <v>0</v>
          </cell>
          <cell r="O248">
            <v>127.5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Z248">
            <v>0</v>
          </cell>
        </row>
        <row r="249">
          <cell r="A249" t="str">
            <v>|0101022500|0.00|0.00|0.000|129.000</v>
          </cell>
          <cell r="B249" t="str">
            <v>Slit</v>
          </cell>
          <cell r="C249" t="str">
            <v>PO SLIT COIL  JFE-HA540R</v>
          </cell>
          <cell r="D249" t="str">
            <v>PO SLIT COIL  JFE-HA540R</v>
          </cell>
          <cell r="E249" t="str">
            <v>PO SLIT COIL  JFE-HA540R</v>
          </cell>
          <cell r="F249" t="str">
            <v>KG</v>
          </cell>
          <cell r="G249" t="str">
            <v>01</v>
          </cell>
          <cell r="H249" t="str">
            <v>01</v>
          </cell>
          <cell r="I249" t="str">
            <v>02</v>
          </cell>
          <cell r="J249" t="str">
            <v>25</v>
          </cell>
          <cell r="K249" t="str">
            <v>00</v>
          </cell>
          <cell r="L249">
            <v>0</v>
          </cell>
          <cell r="M249">
            <v>0</v>
          </cell>
          <cell r="N249">
            <v>0</v>
          </cell>
          <cell r="O249">
            <v>129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Z249">
            <v>0</v>
          </cell>
        </row>
        <row r="250">
          <cell r="A250" t="str">
            <v>|0101022500|0.00|0.00|0.000|153.000</v>
          </cell>
          <cell r="B250" t="str">
            <v>Slit</v>
          </cell>
          <cell r="C250" t="str">
            <v>PO SLIT COIL  JFE-HA540R</v>
          </cell>
          <cell r="D250" t="str">
            <v>PO SLIT COIL  JFE-HA540R</v>
          </cell>
          <cell r="E250" t="str">
            <v>PO SLIT COIL  JFE-HA540R</v>
          </cell>
          <cell r="F250" t="str">
            <v>KG</v>
          </cell>
          <cell r="G250" t="str">
            <v>01</v>
          </cell>
          <cell r="H250" t="str">
            <v>01</v>
          </cell>
          <cell r="I250" t="str">
            <v>02</v>
          </cell>
          <cell r="J250" t="str">
            <v>25</v>
          </cell>
          <cell r="K250" t="str">
            <v>00</v>
          </cell>
          <cell r="L250">
            <v>0</v>
          </cell>
          <cell r="M250">
            <v>0</v>
          </cell>
          <cell r="N250">
            <v>0</v>
          </cell>
          <cell r="O250">
            <v>153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Z250">
            <v>0</v>
          </cell>
        </row>
        <row r="251">
          <cell r="A251" t="str">
            <v>|0101022500|0.00|0.00|0.000|153.500</v>
          </cell>
          <cell r="B251" t="str">
            <v>Slit</v>
          </cell>
          <cell r="C251" t="str">
            <v>PO SLIT COIL  JFE-HA540R</v>
          </cell>
          <cell r="D251" t="str">
            <v>PO SLIT COIL  JFE-HA540R</v>
          </cell>
          <cell r="E251" t="str">
            <v>PO SLIT COIL  JFE-HA540R</v>
          </cell>
          <cell r="F251" t="str">
            <v>KG</v>
          </cell>
          <cell r="G251" t="str">
            <v>01</v>
          </cell>
          <cell r="H251" t="str">
            <v>01</v>
          </cell>
          <cell r="I251" t="str">
            <v>02</v>
          </cell>
          <cell r="J251" t="str">
            <v>25</v>
          </cell>
          <cell r="K251" t="str">
            <v>00</v>
          </cell>
          <cell r="L251">
            <v>0</v>
          </cell>
          <cell r="M251">
            <v>0</v>
          </cell>
          <cell r="N251">
            <v>0</v>
          </cell>
          <cell r="O251">
            <v>153.5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Z251">
            <v>0</v>
          </cell>
        </row>
        <row r="252">
          <cell r="A252" t="str">
            <v>|0101022500|0.00|0.00|0.000|154.000</v>
          </cell>
          <cell r="B252" t="str">
            <v>Slit</v>
          </cell>
          <cell r="C252" t="str">
            <v>PO SLIT COIL  JFE-HA540R</v>
          </cell>
          <cell r="D252" t="str">
            <v>PO SLIT COIL  JFE-HA540R</v>
          </cell>
          <cell r="E252" t="str">
            <v>PO SLIT COIL  JFE-HA540R</v>
          </cell>
          <cell r="F252" t="str">
            <v>KG</v>
          </cell>
          <cell r="G252" t="str">
            <v>01</v>
          </cell>
          <cell r="H252" t="str">
            <v>01</v>
          </cell>
          <cell r="I252" t="str">
            <v>02</v>
          </cell>
          <cell r="J252" t="str">
            <v>25</v>
          </cell>
          <cell r="K252" t="str">
            <v>00</v>
          </cell>
          <cell r="L252">
            <v>0</v>
          </cell>
          <cell r="M252">
            <v>0</v>
          </cell>
          <cell r="N252">
            <v>0</v>
          </cell>
          <cell r="O252">
            <v>154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Z252">
            <v>0</v>
          </cell>
        </row>
        <row r="253">
          <cell r="A253" t="str">
            <v>|0101022500|0.00|0.00|0.000|155.000</v>
          </cell>
          <cell r="B253" t="str">
            <v>Slit</v>
          </cell>
          <cell r="C253" t="str">
            <v>PO SLIT COIL  JFE-HA540R</v>
          </cell>
          <cell r="D253" t="str">
            <v>PO SLIT COIL  JFE-HA540R</v>
          </cell>
          <cell r="E253" t="str">
            <v>PO SLIT COIL  JFE-HA540R</v>
          </cell>
          <cell r="F253" t="str">
            <v>KG</v>
          </cell>
          <cell r="G253" t="str">
            <v>01</v>
          </cell>
          <cell r="H253" t="str">
            <v>01</v>
          </cell>
          <cell r="I253" t="str">
            <v>02</v>
          </cell>
          <cell r="J253" t="str">
            <v>25</v>
          </cell>
          <cell r="K253" t="str">
            <v>00</v>
          </cell>
          <cell r="L253">
            <v>0</v>
          </cell>
          <cell r="M253">
            <v>0</v>
          </cell>
          <cell r="N253">
            <v>0</v>
          </cell>
          <cell r="O253">
            <v>155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Z253">
            <v>0</v>
          </cell>
        </row>
        <row r="254">
          <cell r="A254" t="str">
            <v>|0101022500|0.00|0.00|0.000|188.000</v>
          </cell>
          <cell r="B254" t="str">
            <v>Slit</v>
          </cell>
          <cell r="C254" t="str">
            <v>PO SLIT COIL  JFE-HA540R</v>
          </cell>
          <cell r="D254" t="str">
            <v>PO SLIT COIL  JFE-HA540R</v>
          </cell>
          <cell r="E254" t="str">
            <v>PO SLIT COIL  JFE-HA540R</v>
          </cell>
          <cell r="F254" t="str">
            <v>KG</v>
          </cell>
          <cell r="G254" t="str">
            <v>01</v>
          </cell>
          <cell r="H254" t="str">
            <v>01</v>
          </cell>
          <cell r="I254" t="str">
            <v>02</v>
          </cell>
          <cell r="J254" t="str">
            <v>25</v>
          </cell>
          <cell r="K254" t="str">
            <v>00</v>
          </cell>
          <cell r="L254">
            <v>0</v>
          </cell>
          <cell r="M254">
            <v>0</v>
          </cell>
          <cell r="N254">
            <v>0</v>
          </cell>
          <cell r="O254">
            <v>188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Z254">
            <v>0</v>
          </cell>
        </row>
        <row r="255">
          <cell r="A255" t="str">
            <v>|0101022500|0.00|0.00|0.000|497.000</v>
          </cell>
          <cell r="B255" t="str">
            <v>Slit</v>
          </cell>
          <cell r="C255" t="str">
            <v>PO SLIT COIL  JFE-HA540R</v>
          </cell>
          <cell r="D255" t="str">
            <v>PO SLIT COIL  JFE-HA540R</v>
          </cell>
          <cell r="E255" t="str">
            <v>PO SLIT COIL  JFE-HA540R</v>
          </cell>
          <cell r="F255" t="str">
            <v>KG</v>
          </cell>
          <cell r="G255" t="str">
            <v>01</v>
          </cell>
          <cell r="H255" t="str">
            <v>01</v>
          </cell>
          <cell r="I255" t="str">
            <v>02</v>
          </cell>
          <cell r="J255" t="str">
            <v>25</v>
          </cell>
          <cell r="K255" t="str">
            <v>00</v>
          </cell>
          <cell r="L255">
            <v>0</v>
          </cell>
          <cell r="M255">
            <v>0</v>
          </cell>
          <cell r="N255">
            <v>0</v>
          </cell>
          <cell r="O255">
            <v>497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Z255">
            <v>0</v>
          </cell>
        </row>
        <row r="256">
          <cell r="A256" t="str">
            <v>|0101022500|0.00|0.00|0.000|57.000</v>
          </cell>
          <cell r="B256" t="str">
            <v>Slit</v>
          </cell>
          <cell r="C256" t="str">
            <v>PO SLIT COIL  JFE-HA540R</v>
          </cell>
          <cell r="D256" t="str">
            <v>PO SLIT COIL  JFE-HA540R</v>
          </cell>
          <cell r="E256" t="str">
            <v>PO SLIT COIL  JFE-HA540R</v>
          </cell>
          <cell r="F256" t="str">
            <v>KG</v>
          </cell>
          <cell r="G256" t="str">
            <v>01</v>
          </cell>
          <cell r="H256" t="str">
            <v>01</v>
          </cell>
          <cell r="I256" t="str">
            <v>02</v>
          </cell>
          <cell r="J256" t="str">
            <v>25</v>
          </cell>
          <cell r="K256" t="str">
            <v>00</v>
          </cell>
          <cell r="L256">
            <v>0</v>
          </cell>
          <cell r="M256">
            <v>0</v>
          </cell>
          <cell r="N256">
            <v>0</v>
          </cell>
          <cell r="O256">
            <v>57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Z256">
            <v>0</v>
          </cell>
        </row>
        <row r="257">
          <cell r="A257" t="str">
            <v>|0101022500|0.00|0.00|0.000|58.000</v>
          </cell>
          <cell r="B257" t="str">
            <v>Slit</v>
          </cell>
          <cell r="C257" t="str">
            <v>PO SLIT COIL  JFE-HA540R</v>
          </cell>
          <cell r="D257" t="str">
            <v>PO SLIT COIL  JFE-HA540R</v>
          </cell>
          <cell r="E257" t="str">
            <v>PO SLIT COIL  JFE-HA540R</v>
          </cell>
          <cell r="F257" t="str">
            <v>KG</v>
          </cell>
          <cell r="G257" t="str">
            <v>01</v>
          </cell>
          <cell r="H257" t="str">
            <v>01</v>
          </cell>
          <cell r="I257" t="str">
            <v>02</v>
          </cell>
          <cell r="J257" t="str">
            <v>25</v>
          </cell>
          <cell r="K257" t="str">
            <v>00</v>
          </cell>
          <cell r="L257">
            <v>0</v>
          </cell>
          <cell r="M257">
            <v>0</v>
          </cell>
          <cell r="N257">
            <v>0</v>
          </cell>
          <cell r="O257">
            <v>58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Z257">
            <v>0</v>
          </cell>
        </row>
        <row r="258">
          <cell r="A258" t="str">
            <v>|0101022500|0.00|0.00|0.000|604.500</v>
          </cell>
          <cell r="B258" t="str">
            <v>Slit</v>
          </cell>
          <cell r="C258" t="str">
            <v>PO SLIT COIL  JFE-HA540R</v>
          </cell>
          <cell r="D258" t="str">
            <v>PO SLIT COIL  JFE-HA540R</v>
          </cell>
          <cell r="E258" t="str">
            <v>PO SLIT COIL  JFE-HA540R</v>
          </cell>
          <cell r="F258" t="str">
            <v>KG</v>
          </cell>
          <cell r="G258" t="str">
            <v>01</v>
          </cell>
          <cell r="H258" t="str">
            <v>01</v>
          </cell>
          <cell r="I258" t="str">
            <v>02</v>
          </cell>
          <cell r="J258" t="str">
            <v>25</v>
          </cell>
          <cell r="K258" t="str">
            <v>00</v>
          </cell>
          <cell r="L258">
            <v>0</v>
          </cell>
          <cell r="M258">
            <v>0</v>
          </cell>
          <cell r="N258">
            <v>0</v>
          </cell>
          <cell r="O258">
            <v>604.5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Z258">
            <v>0</v>
          </cell>
        </row>
        <row r="259">
          <cell r="A259" t="str">
            <v>|0101022500|0.00|0.00|0.000|628.000</v>
          </cell>
          <cell r="B259" t="str">
            <v>Coil</v>
          </cell>
          <cell r="C259" t="str">
            <v>PO COIL  JFE-HA540R</v>
          </cell>
          <cell r="D259" t="str">
            <v>PO COIL  JFE-HA540R</v>
          </cell>
          <cell r="E259" t="str">
            <v>PO COIL  JFE-HA540R</v>
          </cell>
          <cell r="F259" t="str">
            <v>KG</v>
          </cell>
          <cell r="G259" t="str">
            <v>01</v>
          </cell>
          <cell r="H259" t="str">
            <v>01</v>
          </cell>
          <cell r="I259" t="str">
            <v>02</v>
          </cell>
          <cell r="J259" t="str">
            <v>25</v>
          </cell>
          <cell r="K259" t="str">
            <v>00</v>
          </cell>
          <cell r="L259">
            <v>0</v>
          </cell>
          <cell r="M259">
            <v>0</v>
          </cell>
          <cell r="N259">
            <v>0</v>
          </cell>
          <cell r="O259">
            <v>628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Z259">
            <v>0</v>
          </cell>
        </row>
        <row r="260">
          <cell r="A260" t="str">
            <v>|0101022500|0.00|0.00|0.000|66.000</v>
          </cell>
          <cell r="B260" t="str">
            <v>Slit</v>
          </cell>
          <cell r="C260" t="str">
            <v>PO SLIT COIL  JFE-HA540R</v>
          </cell>
          <cell r="D260" t="str">
            <v>PO SLIT COIL  JFE-HA540R</v>
          </cell>
          <cell r="E260" t="str">
            <v>PO SLIT COIL  JFE-HA540R</v>
          </cell>
          <cell r="F260" t="str">
            <v>KG</v>
          </cell>
          <cell r="G260" t="str">
            <v>01</v>
          </cell>
          <cell r="H260" t="str">
            <v>01</v>
          </cell>
          <cell r="I260" t="str">
            <v>02</v>
          </cell>
          <cell r="J260" t="str">
            <v>25</v>
          </cell>
          <cell r="K260" t="str">
            <v>00</v>
          </cell>
          <cell r="L260">
            <v>0</v>
          </cell>
          <cell r="M260">
            <v>0</v>
          </cell>
          <cell r="N260">
            <v>0</v>
          </cell>
          <cell r="O260">
            <v>66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Z260">
            <v>0</v>
          </cell>
        </row>
        <row r="261">
          <cell r="A261" t="str">
            <v>|0101022500|0.00|0.00|0.000|67.000</v>
          </cell>
          <cell r="B261" t="str">
            <v>Slit</v>
          </cell>
          <cell r="C261" t="str">
            <v>PO SLIT COIL  JFE-HA540R</v>
          </cell>
          <cell r="D261" t="str">
            <v>PO SLIT COIL  JFE-HA540R</v>
          </cell>
          <cell r="E261" t="str">
            <v>PO SLIT COIL  JFE-HA540R</v>
          </cell>
          <cell r="F261" t="str">
            <v>KG</v>
          </cell>
          <cell r="G261" t="str">
            <v>01</v>
          </cell>
          <cell r="H261" t="str">
            <v>01</v>
          </cell>
          <cell r="I261" t="str">
            <v>02</v>
          </cell>
          <cell r="J261" t="str">
            <v>25</v>
          </cell>
          <cell r="K261" t="str">
            <v>00</v>
          </cell>
          <cell r="L261">
            <v>0</v>
          </cell>
          <cell r="M261">
            <v>0</v>
          </cell>
          <cell r="N261">
            <v>0</v>
          </cell>
          <cell r="O261">
            <v>67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Z261">
            <v>0</v>
          </cell>
        </row>
        <row r="262">
          <cell r="A262" t="str">
            <v>|0101022500|0.00|0.00|0.000|67.500</v>
          </cell>
          <cell r="B262" t="str">
            <v>Slit</v>
          </cell>
          <cell r="C262" t="str">
            <v>PO SLIT COIL  JFE-HA540R</v>
          </cell>
          <cell r="D262" t="str">
            <v>PO SLIT COIL  JFE-HA540R</v>
          </cell>
          <cell r="E262" t="str">
            <v>PO SLIT COIL  JFE-HA540R</v>
          </cell>
          <cell r="F262" t="str">
            <v>KG</v>
          </cell>
          <cell r="G262" t="str">
            <v>01</v>
          </cell>
          <cell r="H262" t="str">
            <v>01</v>
          </cell>
          <cell r="I262" t="str">
            <v>02</v>
          </cell>
          <cell r="J262" t="str">
            <v>25</v>
          </cell>
          <cell r="K262" t="str">
            <v>00</v>
          </cell>
          <cell r="L262">
            <v>0</v>
          </cell>
          <cell r="M262">
            <v>0</v>
          </cell>
          <cell r="N262">
            <v>0</v>
          </cell>
          <cell r="O262">
            <v>67.5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Z262">
            <v>0</v>
          </cell>
        </row>
        <row r="263">
          <cell r="A263" t="str">
            <v>|0101022500|0.00|0.00|0.000|682.000</v>
          </cell>
          <cell r="B263" t="str">
            <v>Slit</v>
          </cell>
          <cell r="C263" t="str">
            <v>PO SLIT COIL  JFE-HA540R</v>
          </cell>
          <cell r="D263" t="str">
            <v>PO SLIT COIL  JFE-HA540R</v>
          </cell>
          <cell r="E263" t="str">
            <v>PO SLIT COIL  JFE-HA540R</v>
          </cell>
          <cell r="F263" t="str">
            <v>KG</v>
          </cell>
          <cell r="G263" t="str">
            <v>01</v>
          </cell>
          <cell r="H263" t="str">
            <v>01</v>
          </cell>
          <cell r="I263" t="str">
            <v>02</v>
          </cell>
          <cell r="J263" t="str">
            <v>25</v>
          </cell>
          <cell r="K263" t="str">
            <v>00</v>
          </cell>
          <cell r="L263">
            <v>0</v>
          </cell>
          <cell r="M263">
            <v>0</v>
          </cell>
          <cell r="N263">
            <v>0</v>
          </cell>
          <cell r="O263">
            <v>682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 t="str">
            <v>M00002</v>
          </cell>
          <cell r="Z263">
            <v>0</v>
          </cell>
        </row>
        <row r="264">
          <cell r="A264" t="str">
            <v>|0101022500|0.00|0.00|0.000|741.000</v>
          </cell>
          <cell r="B264" t="str">
            <v>Slit</v>
          </cell>
          <cell r="C264" t="str">
            <v>PO SLIT COIL  JFE-HA540R</v>
          </cell>
          <cell r="D264" t="str">
            <v>PO SLIT COIL  JFE-HA540R</v>
          </cell>
          <cell r="E264" t="str">
            <v>PO SLIT COIL  JFE-HA540R</v>
          </cell>
          <cell r="F264" t="str">
            <v>KG</v>
          </cell>
          <cell r="G264" t="str">
            <v>01</v>
          </cell>
          <cell r="H264" t="str">
            <v>01</v>
          </cell>
          <cell r="I264" t="str">
            <v>02</v>
          </cell>
          <cell r="J264" t="str">
            <v>25</v>
          </cell>
          <cell r="K264" t="str">
            <v>00</v>
          </cell>
          <cell r="L264">
            <v>0</v>
          </cell>
          <cell r="M264">
            <v>0</v>
          </cell>
          <cell r="N264">
            <v>0</v>
          </cell>
          <cell r="O264">
            <v>741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Z264">
            <v>0</v>
          </cell>
        </row>
        <row r="265">
          <cell r="A265" t="str">
            <v>|0101022500|0.00|0.00|0.000|75.500</v>
          </cell>
          <cell r="B265" t="str">
            <v>Slit</v>
          </cell>
          <cell r="C265" t="str">
            <v>PO SLIT COIL  JFE-HA540R</v>
          </cell>
          <cell r="D265" t="str">
            <v>PO SLIT COIL  JFE-HA540R</v>
          </cell>
          <cell r="E265" t="str">
            <v>PO SLIT COIL  JFE-HA540R</v>
          </cell>
          <cell r="F265" t="str">
            <v>KG</v>
          </cell>
          <cell r="G265" t="str">
            <v>01</v>
          </cell>
          <cell r="H265" t="str">
            <v>01</v>
          </cell>
          <cell r="I265" t="str">
            <v>02</v>
          </cell>
          <cell r="J265" t="str">
            <v>25</v>
          </cell>
          <cell r="K265" t="str">
            <v>00</v>
          </cell>
          <cell r="L265">
            <v>0</v>
          </cell>
          <cell r="M265">
            <v>0</v>
          </cell>
          <cell r="N265">
            <v>0</v>
          </cell>
          <cell r="O265">
            <v>75.5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Z265">
            <v>0</v>
          </cell>
        </row>
        <row r="266">
          <cell r="A266" t="str">
            <v>|0101022500|0.00|0.00|0.000|750.000</v>
          </cell>
          <cell r="B266" t="str">
            <v>Coil</v>
          </cell>
          <cell r="C266" t="str">
            <v>PO COIL  JFE-HA540R</v>
          </cell>
          <cell r="D266" t="str">
            <v>PO COIL  JFE-HA540R</v>
          </cell>
          <cell r="E266" t="str">
            <v>PO COIL  JFE-HA540R</v>
          </cell>
          <cell r="F266" t="str">
            <v>KG</v>
          </cell>
          <cell r="G266" t="str">
            <v>01</v>
          </cell>
          <cell r="H266" t="str">
            <v>01</v>
          </cell>
          <cell r="I266" t="str">
            <v>02</v>
          </cell>
          <cell r="J266" t="str">
            <v>25</v>
          </cell>
          <cell r="K266" t="str">
            <v>00</v>
          </cell>
          <cell r="L266">
            <v>0</v>
          </cell>
          <cell r="M266">
            <v>0</v>
          </cell>
          <cell r="N266">
            <v>0</v>
          </cell>
          <cell r="O266">
            <v>750</v>
          </cell>
          <cell r="P266">
            <v>0</v>
          </cell>
          <cell r="Q266">
            <v>0</v>
          </cell>
          <cell r="R266">
            <v>0</v>
          </cell>
          <cell r="S266">
            <v>2</v>
          </cell>
          <cell r="T266">
            <v>1.2</v>
          </cell>
          <cell r="U266">
            <v>1.2</v>
          </cell>
          <cell r="V266">
            <v>1.2</v>
          </cell>
          <cell r="W266">
            <v>1.2</v>
          </cell>
          <cell r="X266">
            <v>1.2</v>
          </cell>
          <cell r="Y266" t="str">
            <v>S10115</v>
          </cell>
          <cell r="Z266">
            <v>0</v>
          </cell>
        </row>
        <row r="267">
          <cell r="A267" t="str">
            <v>|0101022500|0.00|0.00|0.000|757.000</v>
          </cell>
          <cell r="B267" t="str">
            <v>Slit</v>
          </cell>
          <cell r="C267" t="str">
            <v>PO SLIT COIL  JFE-HA540R</v>
          </cell>
          <cell r="D267" t="str">
            <v>PO SLIT COIL  JFE-HA540R</v>
          </cell>
          <cell r="E267" t="str">
            <v>PO SLIT COIL  JFE-HA540R</v>
          </cell>
          <cell r="F267" t="str">
            <v>KG</v>
          </cell>
          <cell r="G267" t="str">
            <v>01</v>
          </cell>
          <cell r="H267" t="str">
            <v>01</v>
          </cell>
          <cell r="I267" t="str">
            <v>02</v>
          </cell>
          <cell r="J267" t="str">
            <v>25</v>
          </cell>
          <cell r="K267" t="str">
            <v>00</v>
          </cell>
          <cell r="L267">
            <v>0</v>
          </cell>
          <cell r="M267">
            <v>0</v>
          </cell>
          <cell r="N267">
            <v>0</v>
          </cell>
          <cell r="O267">
            <v>757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Z267">
            <v>0</v>
          </cell>
        </row>
        <row r="268">
          <cell r="A268" t="str">
            <v>|0101022500|0.00|0.00|0.000|76.500</v>
          </cell>
          <cell r="B268" t="str">
            <v>Slit</v>
          </cell>
          <cell r="C268" t="str">
            <v>PO SLIT COIL  JFE-HA540R</v>
          </cell>
          <cell r="D268" t="str">
            <v>PO SLIT COIL  JFE-HA540R</v>
          </cell>
          <cell r="E268" t="str">
            <v>PO SLIT COIL  JFE-HA540R</v>
          </cell>
          <cell r="F268" t="str">
            <v>KG</v>
          </cell>
          <cell r="G268" t="str">
            <v>01</v>
          </cell>
          <cell r="H268" t="str">
            <v>01</v>
          </cell>
          <cell r="I268" t="str">
            <v>02</v>
          </cell>
          <cell r="J268" t="str">
            <v>25</v>
          </cell>
          <cell r="K268" t="str">
            <v>00</v>
          </cell>
          <cell r="L268">
            <v>0</v>
          </cell>
          <cell r="M268">
            <v>0</v>
          </cell>
          <cell r="N268">
            <v>0</v>
          </cell>
          <cell r="O268">
            <v>76.5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Z268">
            <v>0</v>
          </cell>
        </row>
        <row r="269">
          <cell r="A269" t="str">
            <v>|0101022500|0.00|0.00|0.000|761.000</v>
          </cell>
          <cell r="B269" t="str">
            <v>Slit</v>
          </cell>
          <cell r="C269" t="str">
            <v>PO SLIT COIL  JFE-HA540R</v>
          </cell>
          <cell r="D269" t="str">
            <v>PO SLIT COIL  JFE-HA540R</v>
          </cell>
          <cell r="E269" t="str">
            <v>PO SLIT COIL  JFE-HA540R</v>
          </cell>
          <cell r="F269" t="str">
            <v>KG</v>
          </cell>
          <cell r="G269" t="str">
            <v>01</v>
          </cell>
          <cell r="H269" t="str">
            <v>01</v>
          </cell>
          <cell r="I269" t="str">
            <v>02</v>
          </cell>
          <cell r="J269" t="str">
            <v>25</v>
          </cell>
          <cell r="K269" t="str">
            <v>00</v>
          </cell>
          <cell r="L269">
            <v>0</v>
          </cell>
          <cell r="M269">
            <v>0</v>
          </cell>
          <cell r="N269">
            <v>0</v>
          </cell>
          <cell r="O269">
            <v>761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Z269">
            <v>0</v>
          </cell>
        </row>
        <row r="270">
          <cell r="A270" t="str">
            <v>|0101022500|0.00|0.00|0.000|77.000</v>
          </cell>
          <cell r="B270" t="str">
            <v>Slit</v>
          </cell>
          <cell r="C270" t="str">
            <v>PO SLIT COIL  JFE-HA540R</v>
          </cell>
          <cell r="D270" t="str">
            <v>PO SLIT COIL  JFE-HA540R</v>
          </cell>
          <cell r="E270" t="str">
            <v>PO SLIT COIL  JFE-HA540R</v>
          </cell>
          <cell r="F270" t="str">
            <v>KG</v>
          </cell>
          <cell r="G270" t="str">
            <v>01</v>
          </cell>
          <cell r="H270" t="str">
            <v>01</v>
          </cell>
          <cell r="I270" t="str">
            <v>02</v>
          </cell>
          <cell r="J270" t="str">
            <v>25</v>
          </cell>
          <cell r="K270" t="str">
            <v>00</v>
          </cell>
          <cell r="L270">
            <v>0</v>
          </cell>
          <cell r="M270">
            <v>0</v>
          </cell>
          <cell r="N270">
            <v>0</v>
          </cell>
          <cell r="O270">
            <v>77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Z270">
            <v>0</v>
          </cell>
        </row>
        <row r="271">
          <cell r="A271" t="str">
            <v>|0101022500|0.00|0.00|0.000|78.000</v>
          </cell>
          <cell r="B271" t="str">
            <v>Slit</v>
          </cell>
          <cell r="C271" t="str">
            <v>PO SLIT COIL  JFE-HA540R</v>
          </cell>
          <cell r="D271" t="str">
            <v>PO SLIT COIL  JFE-HA540R</v>
          </cell>
          <cell r="E271" t="str">
            <v>PO SLIT COIL  JFE-HA540R</v>
          </cell>
          <cell r="F271" t="str">
            <v>KG</v>
          </cell>
          <cell r="G271" t="str">
            <v>01</v>
          </cell>
          <cell r="H271" t="str">
            <v>01</v>
          </cell>
          <cell r="I271" t="str">
            <v>02</v>
          </cell>
          <cell r="J271" t="str">
            <v>25</v>
          </cell>
          <cell r="K271" t="str">
            <v>00</v>
          </cell>
          <cell r="L271">
            <v>0</v>
          </cell>
          <cell r="M271">
            <v>0</v>
          </cell>
          <cell r="N271">
            <v>0</v>
          </cell>
          <cell r="O271">
            <v>78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Z271">
            <v>0</v>
          </cell>
        </row>
        <row r="272">
          <cell r="A272" t="str">
            <v>|0101022500|0.00|0.00|0.000|793.000</v>
          </cell>
          <cell r="B272" t="str">
            <v>Slit</v>
          </cell>
          <cell r="C272" t="str">
            <v>PO SLIT COIL  JFE-HA540R</v>
          </cell>
          <cell r="D272" t="str">
            <v>PO SLIT COIL  JFE-HA540R</v>
          </cell>
          <cell r="E272" t="str">
            <v>PO SLIT COIL  JFE-HA540R</v>
          </cell>
          <cell r="F272" t="str">
            <v>KG</v>
          </cell>
          <cell r="G272" t="str">
            <v>01</v>
          </cell>
          <cell r="H272" t="str">
            <v>01</v>
          </cell>
          <cell r="I272" t="str">
            <v>02</v>
          </cell>
          <cell r="J272" t="str">
            <v>25</v>
          </cell>
          <cell r="K272" t="str">
            <v>00</v>
          </cell>
          <cell r="L272">
            <v>0</v>
          </cell>
          <cell r="M272">
            <v>0</v>
          </cell>
          <cell r="N272">
            <v>0</v>
          </cell>
          <cell r="O272">
            <v>793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Z272">
            <v>0</v>
          </cell>
        </row>
        <row r="273">
          <cell r="A273" t="str">
            <v>|0101022500|0.00|0.00|0.000|800.000</v>
          </cell>
          <cell r="B273" t="str">
            <v>Coil</v>
          </cell>
          <cell r="C273" t="str">
            <v>PO COIL  JFE-HA540R</v>
          </cell>
          <cell r="D273" t="str">
            <v>PO COIL  JFE-HA540R</v>
          </cell>
          <cell r="E273" t="str">
            <v>PO COIL  JFE-HA540R</v>
          </cell>
          <cell r="F273" t="str">
            <v>KG</v>
          </cell>
          <cell r="G273" t="str">
            <v>01</v>
          </cell>
          <cell r="H273" t="str">
            <v>01</v>
          </cell>
          <cell r="I273" t="str">
            <v>02</v>
          </cell>
          <cell r="J273" t="str">
            <v>25</v>
          </cell>
          <cell r="K273" t="str">
            <v>00</v>
          </cell>
          <cell r="L273">
            <v>0</v>
          </cell>
          <cell r="M273">
            <v>0</v>
          </cell>
          <cell r="N273">
            <v>0</v>
          </cell>
          <cell r="O273">
            <v>800</v>
          </cell>
          <cell r="P273">
            <v>0</v>
          </cell>
          <cell r="Q273">
            <v>0</v>
          </cell>
          <cell r="R273">
            <v>0</v>
          </cell>
          <cell r="S273">
            <v>2</v>
          </cell>
          <cell r="T273">
            <v>1.2</v>
          </cell>
          <cell r="U273">
            <v>1.2</v>
          </cell>
          <cell r="V273">
            <v>1.2</v>
          </cell>
          <cell r="W273">
            <v>1.2</v>
          </cell>
          <cell r="X273">
            <v>1.2</v>
          </cell>
          <cell r="Y273" t="str">
            <v>S10115</v>
          </cell>
          <cell r="Z273">
            <v>0</v>
          </cell>
        </row>
        <row r="274">
          <cell r="A274" t="str">
            <v>|0101022500|0.00|0.00|0.000|85.000</v>
          </cell>
          <cell r="B274" t="str">
            <v>Slit</v>
          </cell>
          <cell r="C274" t="str">
            <v>PO SLIT COIL  JFE-HA540R</v>
          </cell>
          <cell r="D274" t="str">
            <v>PO SLIT COIL  JFE-HA540R</v>
          </cell>
          <cell r="E274" t="str">
            <v>PO SLIT COIL  JFE-HA540R</v>
          </cell>
          <cell r="F274" t="str">
            <v>KG</v>
          </cell>
          <cell r="G274" t="str">
            <v>01</v>
          </cell>
          <cell r="H274" t="str">
            <v>01</v>
          </cell>
          <cell r="I274" t="str">
            <v>02</v>
          </cell>
          <cell r="J274" t="str">
            <v>25</v>
          </cell>
          <cell r="K274" t="str">
            <v>00</v>
          </cell>
          <cell r="L274">
            <v>0</v>
          </cell>
          <cell r="M274">
            <v>0</v>
          </cell>
          <cell r="N274">
            <v>0</v>
          </cell>
          <cell r="O274">
            <v>85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Z274">
            <v>0</v>
          </cell>
        </row>
        <row r="275">
          <cell r="A275" t="str">
            <v>|0101022500|0.00|0.00|0.000|85.500</v>
          </cell>
          <cell r="B275" t="str">
            <v>Slit</v>
          </cell>
          <cell r="C275" t="str">
            <v>PO SLIT COIL  JFE-HA540R</v>
          </cell>
          <cell r="D275" t="str">
            <v>PO SLIT COIL  JFE-HA540R</v>
          </cell>
          <cell r="E275" t="str">
            <v>PO SLIT COIL  JFE-HA540R</v>
          </cell>
          <cell r="F275" t="str">
            <v>KG</v>
          </cell>
          <cell r="G275" t="str">
            <v>01</v>
          </cell>
          <cell r="H275" t="str">
            <v>01</v>
          </cell>
          <cell r="I275" t="str">
            <v>02</v>
          </cell>
          <cell r="J275" t="str">
            <v>25</v>
          </cell>
          <cell r="K275" t="str">
            <v>00</v>
          </cell>
          <cell r="L275">
            <v>0</v>
          </cell>
          <cell r="M275">
            <v>0</v>
          </cell>
          <cell r="N275">
            <v>0</v>
          </cell>
          <cell r="O275">
            <v>85.5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Z275">
            <v>0</v>
          </cell>
        </row>
        <row r="276">
          <cell r="A276" t="str">
            <v>|0101022500|0.00|0.00|0.000|850.000</v>
          </cell>
          <cell r="B276" t="str">
            <v>Coil</v>
          </cell>
          <cell r="C276" t="str">
            <v>PO COIL  JFE-HA540R</v>
          </cell>
          <cell r="D276" t="str">
            <v>PO COIL  JFE-HA540R</v>
          </cell>
          <cell r="E276" t="str">
            <v>PO COIL  JFE-HA540R</v>
          </cell>
          <cell r="F276" t="str">
            <v>KG</v>
          </cell>
          <cell r="G276" t="str">
            <v>01</v>
          </cell>
          <cell r="H276" t="str">
            <v>01</v>
          </cell>
          <cell r="I276" t="str">
            <v>02</v>
          </cell>
          <cell r="J276" t="str">
            <v>25</v>
          </cell>
          <cell r="K276" t="str">
            <v>00</v>
          </cell>
          <cell r="L276">
            <v>0</v>
          </cell>
          <cell r="M276">
            <v>0</v>
          </cell>
          <cell r="N276">
            <v>0</v>
          </cell>
          <cell r="O276">
            <v>850</v>
          </cell>
          <cell r="P276">
            <v>0</v>
          </cell>
          <cell r="Q276">
            <v>0</v>
          </cell>
          <cell r="R276">
            <v>0</v>
          </cell>
          <cell r="S276">
            <v>2</v>
          </cell>
          <cell r="T276">
            <v>1.2</v>
          </cell>
          <cell r="U276">
            <v>1.2</v>
          </cell>
          <cell r="V276">
            <v>1.2</v>
          </cell>
          <cell r="W276">
            <v>1.2</v>
          </cell>
          <cell r="X276">
            <v>1.2</v>
          </cell>
          <cell r="Y276" t="str">
            <v>S10115</v>
          </cell>
          <cell r="Z276">
            <v>0</v>
          </cell>
        </row>
        <row r="277">
          <cell r="A277" t="str">
            <v>|0101022500|0.00|0.00|0.000|860.000</v>
          </cell>
          <cell r="B277" t="str">
            <v>Coil</v>
          </cell>
          <cell r="C277" t="str">
            <v>PO COIL  JFE-HA540R</v>
          </cell>
          <cell r="D277" t="str">
            <v>PO COIL  JFE-HA540R</v>
          </cell>
          <cell r="E277" t="str">
            <v>PO COIL  JFE-HA540R</v>
          </cell>
          <cell r="F277" t="str">
            <v>KG</v>
          </cell>
          <cell r="G277" t="str">
            <v>01</v>
          </cell>
          <cell r="H277" t="str">
            <v>01</v>
          </cell>
          <cell r="I277" t="str">
            <v>02</v>
          </cell>
          <cell r="J277" t="str">
            <v>25</v>
          </cell>
          <cell r="K277" t="str">
            <v>00</v>
          </cell>
          <cell r="L277">
            <v>0</v>
          </cell>
          <cell r="M277">
            <v>0</v>
          </cell>
          <cell r="N277">
            <v>0</v>
          </cell>
          <cell r="O277">
            <v>860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Z277">
            <v>0</v>
          </cell>
        </row>
        <row r="278">
          <cell r="A278" t="str">
            <v>|0101022500|0.00|0.00|0.000|862.000</v>
          </cell>
          <cell r="B278" t="str">
            <v>Slit</v>
          </cell>
          <cell r="C278" t="str">
            <v>PO SLIT COIL  JFE-HA540R</v>
          </cell>
          <cell r="D278" t="str">
            <v>PO SLIT COIL  JFE-HA540R</v>
          </cell>
          <cell r="E278" t="str">
            <v>PO SLIT COIL  JFE-HA540R</v>
          </cell>
          <cell r="F278" t="str">
            <v>KG</v>
          </cell>
          <cell r="G278" t="str">
            <v>01</v>
          </cell>
          <cell r="H278" t="str">
            <v>01</v>
          </cell>
          <cell r="I278" t="str">
            <v>02</v>
          </cell>
          <cell r="J278" t="str">
            <v>25</v>
          </cell>
          <cell r="K278" t="str">
            <v>00</v>
          </cell>
          <cell r="L278">
            <v>0</v>
          </cell>
          <cell r="M278">
            <v>0</v>
          </cell>
          <cell r="N278">
            <v>0</v>
          </cell>
          <cell r="O278">
            <v>862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Z278">
            <v>0</v>
          </cell>
        </row>
        <row r="279">
          <cell r="A279" t="str">
            <v>|0101022500|0.00|0.00|0.000|87.500</v>
          </cell>
          <cell r="B279" t="str">
            <v>Slit</v>
          </cell>
          <cell r="C279" t="str">
            <v>PO SLIT COIL  JFE-HA540R</v>
          </cell>
          <cell r="D279" t="str">
            <v>PO SLIT COIL  JFE-HA540R</v>
          </cell>
          <cell r="E279" t="str">
            <v>PO SLIT COIL  JFE-HA540R</v>
          </cell>
          <cell r="F279" t="str">
            <v>KG</v>
          </cell>
          <cell r="G279" t="str">
            <v>01</v>
          </cell>
          <cell r="H279" t="str">
            <v>01</v>
          </cell>
          <cell r="I279" t="str">
            <v>02</v>
          </cell>
          <cell r="J279" t="str">
            <v>25</v>
          </cell>
          <cell r="K279" t="str">
            <v>00</v>
          </cell>
          <cell r="L279">
            <v>0</v>
          </cell>
          <cell r="M279">
            <v>0</v>
          </cell>
          <cell r="N279">
            <v>0</v>
          </cell>
          <cell r="O279">
            <v>87.5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Z279">
            <v>0</v>
          </cell>
        </row>
        <row r="280">
          <cell r="A280" t="str">
            <v>|0101022500|0.00|0.00|0.000|870.000</v>
          </cell>
          <cell r="B280" t="str">
            <v>Coil</v>
          </cell>
          <cell r="C280" t="str">
            <v>PO COIL  JFE-HA540R</v>
          </cell>
          <cell r="D280" t="str">
            <v>PO COIL  JFE-HA540R</v>
          </cell>
          <cell r="E280" t="str">
            <v>PO COIL  JFE-HA540R</v>
          </cell>
          <cell r="F280" t="str">
            <v>KG</v>
          </cell>
          <cell r="G280" t="str">
            <v>01</v>
          </cell>
          <cell r="H280" t="str">
            <v>01</v>
          </cell>
          <cell r="I280" t="str">
            <v>02</v>
          </cell>
          <cell r="J280" t="str">
            <v>25</v>
          </cell>
          <cell r="K280" t="str">
            <v>00</v>
          </cell>
          <cell r="L280">
            <v>0</v>
          </cell>
          <cell r="M280">
            <v>0</v>
          </cell>
          <cell r="N280">
            <v>0</v>
          </cell>
          <cell r="O280">
            <v>870</v>
          </cell>
          <cell r="P280">
            <v>0</v>
          </cell>
          <cell r="Q280">
            <v>0</v>
          </cell>
          <cell r="R280">
            <v>0</v>
          </cell>
          <cell r="S280">
            <v>2</v>
          </cell>
          <cell r="T280">
            <v>1.2</v>
          </cell>
          <cell r="U280">
            <v>1.2</v>
          </cell>
          <cell r="V280">
            <v>1.2</v>
          </cell>
          <cell r="W280">
            <v>1.2</v>
          </cell>
          <cell r="X280">
            <v>1.2</v>
          </cell>
          <cell r="Y280" t="str">
            <v>S10115</v>
          </cell>
          <cell r="Z280">
            <v>0</v>
          </cell>
        </row>
        <row r="281">
          <cell r="A281" t="str">
            <v>|0101022500|0.00|0.00|0.000|874.500</v>
          </cell>
          <cell r="B281" t="str">
            <v>Slit</v>
          </cell>
          <cell r="C281" t="str">
            <v>PO SLIT COIL  JFE-HA540R</v>
          </cell>
          <cell r="D281" t="str">
            <v>PO SLIT COIL  JFE-HA540R</v>
          </cell>
          <cell r="E281" t="str">
            <v>PO SLIT COIL  JFE-HA540R</v>
          </cell>
          <cell r="F281" t="str">
            <v>KG</v>
          </cell>
          <cell r="G281" t="str">
            <v>01</v>
          </cell>
          <cell r="H281" t="str">
            <v>01</v>
          </cell>
          <cell r="I281" t="str">
            <v>02</v>
          </cell>
          <cell r="J281" t="str">
            <v>25</v>
          </cell>
          <cell r="K281" t="str">
            <v>00</v>
          </cell>
          <cell r="L281">
            <v>0</v>
          </cell>
          <cell r="M281">
            <v>0</v>
          </cell>
          <cell r="N281">
            <v>0</v>
          </cell>
          <cell r="O281">
            <v>874.5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Z281">
            <v>0</v>
          </cell>
        </row>
        <row r="282">
          <cell r="A282" t="str">
            <v>|0101022500|0.00|0.00|0.000|930.000</v>
          </cell>
          <cell r="B282" t="str">
            <v>Coil</v>
          </cell>
          <cell r="C282" t="str">
            <v>PO COIL  JFE-HA540R</v>
          </cell>
          <cell r="D282" t="str">
            <v>PO COIL  JFE-HA540R</v>
          </cell>
          <cell r="E282" t="str">
            <v>PO COIL  JFE-HA540R</v>
          </cell>
          <cell r="F282" t="str">
            <v>KG</v>
          </cell>
          <cell r="G282" t="str">
            <v>01</v>
          </cell>
          <cell r="H282" t="str">
            <v>01</v>
          </cell>
          <cell r="I282" t="str">
            <v>02</v>
          </cell>
          <cell r="J282" t="str">
            <v>25</v>
          </cell>
          <cell r="K282" t="str">
            <v>00</v>
          </cell>
          <cell r="L282">
            <v>0</v>
          </cell>
          <cell r="M282">
            <v>0</v>
          </cell>
          <cell r="N282">
            <v>0</v>
          </cell>
          <cell r="O282">
            <v>930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Z282">
            <v>0</v>
          </cell>
        </row>
        <row r="283">
          <cell r="A283" t="str">
            <v>|0101022500|0.00|0.00|0.000|94.500</v>
          </cell>
          <cell r="B283" t="str">
            <v>Slit</v>
          </cell>
          <cell r="C283" t="str">
            <v>PO SLIT COIL  JFE-HA540R</v>
          </cell>
          <cell r="D283" t="str">
            <v>PO SLIT COIL  JFE-HA540R</v>
          </cell>
          <cell r="E283" t="str">
            <v>PO SLIT COIL  JFE-HA540R</v>
          </cell>
          <cell r="F283" t="str">
            <v>KG</v>
          </cell>
          <cell r="G283" t="str">
            <v>01</v>
          </cell>
          <cell r="H283" t="str">
            <v>01</v>
          </cell>
          <cell r="I283" t="str">
            <v>02</v>
          </cell>
          <cell r="J283" t="str">
            <v>25</v>
          </cell>
          <cell r="K283" t="str">
            <v>00</v>
          </cell>
          <cell r="L283">
            <v>0</v>
          </cell>
          <cell r="M283">
            <v>0</v>
          </cell>
          <cell r="N283">
            <v>0</v>
          </cell>
          <cell r="O283">
            <v>94.5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Z283">
            <v>0</v>
          </cell>
        </row>
        <row r="284">
          <cell r="A284" t="str">
            <v>|0101022500|0.00|0.00|0.000|950.000</v>
          </cell>
          <cell r="B284" t="str">
            <v>Coil</v>
          </cell>
          <cell r="C284" t="str">
            <v>PO COIL  JFE-HA540R</v>
          </cell>
          <cell r="D284" t="str">
            <v>PO COIL  JFE-HA540R</v>
          </cell>
          <cell r="E284" t="str">
            <v>PO COIL  JFE-HA540R</v>
          </cell>
          <cell r="F284" t="str">
            <v>KG</v>
          </cell>
          <cell r="G284" t="str">
            <v>01</v>
          </cell>
          <cell r="H284" t="str">
            <v>01</v>
          </cell>
          <cell r="I284" t="str">
            <v>02</v>
          </cell>
          <cell r="J284" t="str">
            <v>25</v>
          </cell>
          <cell r="K284" t="str">
            <v>00</v>
          </cell>
          <cell r="L284">
            <v>0</v>
          </cell>
          <cell r="M284">
            <v>0</v>
          </cell>
          <cell r="N284">
            <v>0</v>
          </cell>
          <cell r="O284">
            <v>950</v>
          </cell>
          <cell r="P284">
            <v>0</v>
          </cell>
          <cell r="Q284">
            <v>0</v>
          </cell>
          <cell r="R284">
            <v>0</v>
          </cell>
          <cell r="S284">
            <v>2</v>
          </cell>
          <cell r="T284">
            <v>1.2</v>
          </cell>
          <cell r="U284">
            <v>1.2</v>
          </cell>
          <cell r="V284">
            <v>1.2</v>
          </cell>
          <cell r="W284">
            <v>1.2</v>
          </cell>
          <cell r="X284">
            <v>1.2</v>
          </cell>
          <cell r="Y284" t="str">
            <v>S10115</v>
          </cell>
          <cell r="Z284">
            <v>0</v>
          </cell>
        </row>
        <row r="285">
          <cell r="A285" t="str">
            <v>|0101022500|0.00|0.00|0.000|960.000</v>
          </cell>
          <cell r="B285" t="str">
            <v>Coil</v>
          </cell>
          <cell r="C285" t="str">
            <v>PO COIL  JFE-HA540R</v>
          </cell>
          <cell r="D285" t="str">
            <v>PO COIL  JFE-HA540R</v>
          </cell>
          <cell r="E285" t="str">
            <v>PO COIL  JFE-HA540R</v>
          </cell>
          <cell r="F285" t="str">
            <v>KG</v>
          </cell>
          <cell r="G285" t="str">
            <v>01</v>
          </cell>
          <cell r="H285" t="str">
            <v>01</v>
          </cell>
          <cell r="I285" t="str">
            <v>02</v>
          </cell>
          <cell r="J285" t="str">
            <v>25</v>
          </cell>
          <cell r="K285" t="str">
            <v>00</v>
          </cell>
          <cell r="L285">
            <v>0</v>
          </cell>
          <cell r="M285">
            <v>0</v>
          </cell>
          <cell r="N285">
            <v>0</v>
          </cell>
          <cell r="O285">
            <v>960</v>
          </cell>
          <cell r="P285">
            <v>0</v>
          </cell>
          <cell r="Q285">
            <v>0</v>
          </cell>
          <cell r="R285">
            <v>0</v>
          </cell>
          <cell r="S285">
            <v>2</v>
          </cell>
          <cell r="T285">
            <v>1.2</v>
          </cell>
          <cell r="U285">
            <v>1.2</v>
          </cell>
          <cell r="V285">
            <v>1.2</v>
          </cell>
          <cell r="W285">
            <v>1.2</v>
          </cell>
          <cell r="X285">
            <v>1.2</v>
          </cell>
          <cell r="Y285" t="str">
            <v>S10115</v>
          </cell>
          <cell r="Z285">
            <v>0</v>
          </cell>
        </row>
        <row r="286">
          <cell r="A286" t="str">
            <v>|0101022500|0.00|0.00|0.000|97.000</v>
          </cell>
          <cell r="B286" t="str">
            <v>Slit</v>
          </cell>
          <cell r="C286" t="str">
            <v>PO SLIT COIL  JFE-HA540R</v>
          </cell>
          <cell r="D286" t="str">
            <v>PO SLIT COIL  JFE-HA540R</v>
          </cell>
          <cell r="E286" t="str">
            <v>PO SLIT COIL  JFE-HA540R</v>
          </cell>
          <cell r="F286" t="str">
            <v>KG</v>
          </cell>
          <cell r="G286" t="str">
            <v>01</v>
          </cell>
          <cell r="H286" t="str">
            <v>01</v>
          </cell>
          <cell r="I286" t="str">
            <v>02</v>
          </cell>
          <cell r="J286" t="str">
            <v>25</v>
          </cell>
          <cell r="K286" t="str">
            <v>00</v>
          </cell>
          <cell r="L286">
            <v>0</v>
          </cell>
          <cell r="M286">
            <v>0</v>
          </cell>
          <cell r="N286">
            <v>0</v>
          </cell>
          <cell r="O286">
            <v>97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Z286">
            <v>0</v>
          </cell>
        </row>
        <row r="287">
          <cell r="A287" t="str">
            <v>|0101022500|0.00|0.00|0.000|98.500</v>
          </cell>
          <cell r="B287" t="str">
            <v>Slit</v>
          </cell>
          <cell r="C287" t="str">
            <v>PO SLIT COIL  JFE-HA540R</v>
          </cell>
          <cell r="D287" t="str">
            <v>PO SLIT COIL  JFE-HA540R</v>
          </cell>
          <cell r="E287" t="str">
            <v>PO SLIT COIL  JFE-HA540R</v>
          </cell>
          <cell r="F287" t="str">
            <v>KG</v>
          </cell>
          <cell r="G287" t="str">
            <v>01</v>
          </cell>
          <cell r="H287" t="str">
            <v>01</v>
          </cell>
          <cell r="I287" t="str">
            <v>02</v>
          </cell>
          <cell r="J287" t="str">
            <v>25</v>
          </cell>
          <cell r="K287" t="str">
            <v>00</v>
          </cell>
          <cell r="L287">
            <v>0</v>
          </cell>
          <cell r="M287">
            <v>0</v>
          </cell>
          <cell r="N287">
            <v>0</v>
          </cell>
          <cell r="O287">
            <v>98.5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Z287">
            <v>0</v>
          </cell>
        </row>
        <row r="288">
          <cell r="A288" t="str">
            <v>|0101022600|0.00|0.00|0.000|118.000</v>
          </cell>
          <cell r="B288" t="str">
            <v>Slit</v>
          </cell>
          <cell r="C288" t="str">
            <v>PO SLIT COIL  JFE-HA590R</v>
          </cell>
          <cell r="D288" t="str">
            <v>PO SLIT COIL  JFE-HA590R</v>
          </cell>
          <cell r="E288" t="str">
            <v>PO SLIT COIL  JFE-HA590R</v>
          </cell>
          <cell r="F288" t="str">
            <v>KG</v>
          </cell>
          <cell r="G288" t="str">
            <v>01</v>
          </cell>
          <cell r="H288" t="str">
            <v>01</v>
          </cell>
          <cell r="I288" t="str">
            <v>02</v>
          </cell>
          <cell r="J288" t="str">
            <v>26</v>
          </cell>
          <cell r="K288" t="str">
            <v>00</v>
          </cell>
          <cell r="L288">
            <v>0</v>
          </cell>
          <cell r="M288">
            <v>0</v>
          </cell>
          <cell r="N288">
            <v>0</v>
          </cell>
          <cell r="O288">
            <v>118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Z288">
            <v>0</v>
          </cell>
        </row>
        <row r="289">
          <cell r="A289" t="str">
            <v>|0101022600|0.00|0.00|0.000|628.000</v>
          </cell>
          <cell r="B289" t="str">
            <v>Slit</v>
          </cell>
          <cell r="C289" t="str">
            <v>PO SLIT COIL  JFE-HA590R</v>
          </cell>
          <cell r="D289" t="str">
            <v>PO SLIT COIL  JFE-HA590R</v>
          </cell>
          <cell r="E289" t="str">
            <v>PO SLIT COIL  JFE-HA590R</v>
          </cell>
          <cell r="F289" t="str">
            <v>KG</v>
          </cell>
          <cell r="G289" t="str">
            <v>01</v>
          </cell>
          <cell r="H289" t="str">
            <v>01</v>
          </cell>
          <cell r="I289" t="str">
            <v>02</v>
          </cell>
          <cell r="J289" t="str">
            <v>26</v>
          </cell>
          <cell r="K289" t="str">
            <v>00</v>
          </cell>
          <cell r="L289">
            <v>0</v>
          </cell>
          <cell r="M289">
            <v>0</v>
          </cell>
          <cell r="N289">
            <v>0</v>
          </cell>
          <cell r="O289">
            <v>628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Z289">
            <v>0</v>
          </cell>
        </row>
        <row r="290">
          <cell r="A290" t="str">
            <v>|0101022600|0.00|0.00|0.000|78.000</v>
          </cell>
          <cell r="B290" t="str">
            <v>Slit</v>
          </cell>
          <cell r="C290" t="str">
            <v>PO SLIT COIL  JFE-HA590R</v>
          </cell>
          <cell r="D290" t="str">
            <v>PO SLIT COIL  JFE-HA590R</v>
          </cell>
          <cell r="E290" t="str">
            <v>PO SLIT COIL  JFE-HA590R</v>
          </cell>
          <cell r="F290" t="str">
            <v>KG</v>
          </cell>
          <cell r="G290" t="str">
            <v>01</v>
          </cell>
          <cell r="H290" t="str">
            <v>01</v>
          </cell>
          <cell r="I290" t="str">
            <v>02</v>
          </cell>
          <cell r="J290" t="str">
            <v>26</v>
          </cell>
          <cell r="K290" t="str">
            <v>00</v>
          </cell>
          <cell r="L290">
            <v>0</v>
          </cell>
          <cell r="M290">
            <v>0</v>
          </cell>
          <cell r="N290">
            <v>0</v>
          </cell>
          <cell r="O290">
            <v>78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Z290">
            <v>0</v>
          </cell>
        </row>
        <row r="291">
          <cell r="A291" t="str">
            <v>|0101022600|0.00|0.00|0.000|822.000</v>
          </cell>
          <cell r="B291" t="str">
            <v>Slit</v>
          </cell>
          <cell r="C291" t="str">
            <v>PO SLIT COIL  JFE-HA590R</v>
          </cell>
          <cell r="D291" t="str">
            <v>PO SLIT COIL  JFE-HA590R</v>
          </cell>
          <cell r="E291" t="str">
            <v>PO SLIT COIL  JFE-HA590R</v>
          </cell>
          <cell r="F291" t="str">
            <v>KG</v>
          </cell>
          <cell r="G291" t="str">
            <v>01</v>
          </cell>
          <cell r="H291" t="str">
            <v>01</v>
          </cell>
          <cell r="I291" t="str">
            <v>02</v>
          </cell>
          <cell r="J291" t="str">
            <v>26</v>
          </cell>
          <cell r="K291" t="str">
            <v>00</v>
          </cell>
          <cell r="L291">
            <v>0</v>
          </cell>
          <cell r="M291">
            <v>0</v>
          </cell>
          <cell r="N291">
            <v>0</v>
          </cell>
          <cell r="O291">
            <v>822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Z291">
            <v>0</v>
          </cell>
        </row>
        <row r="292">
          <cell r="A292" t="str">
            <v>|0101022600|0.00|0.00|0.000|940.000</v>
          </cell>
          <cell r="B292" t="str">
            <v>Coil</v>
          </cell>
          <cell r="C292" t="str">
            <v>PO COIL  JFE-HA590R</v>
          </cell>
          <cell r="D292" t="str">
            <v>PO COIL  JFE-HA590R</v>
          </cell>
          <cell r="E292" t="str">
            <v>PO COIL  JFE-HA590R</v>
          </cell>
          <cell r="F292" t="str">
            <v>KG</v>
          </cell>
          <cell r="G292" t="str">
            <v>01</v>
          </cell>
          <cell r="H292" t="str">
            <v>01</v>
          </cell>
          <cell r="I292" t="str">
            <v>02</v>
          </cell>
          <cell r="J292" t="str">
            <v>26</v>
          </cell>
          <cell r="K292" t="str">
            <v>00</v>
          </cell>
          <cell r="L292">
            <v>0</v>
          </cell>
          <cell r="M292">
            <v>0</v>
          </cell>
          <cell r="N292">
            <v>0</v>
          </cell>
          <cell r="O292">
            <v>940</v>
          </cell>
          <cell r="P292">
            <v>0</v>
          </cell>
          <cell r="Q292">
            <v>0</v>
          </cell>
          <cell r="R292">
            <v>0</v>
          </cell>
          <cell r="S292">
            <v>2</v>
          </cell>
          <cell r="T292">
            <v>1.2</v>
          </cell>
          <cell r="U292">
            <v>1.2</v>
          </cell>
          <cell r="V292">
            <v>1.2</v>
          </cell>
          <cell r="W292">
            <v>1.2</v>
          </cell>
          <cell r="X292">
            <v>1.2</v>
          </cell>
          <cell r="Y292" t="str">
            <v>S10115</v>
          </cell>
          <cell r="Z292">
            <v>0</v>
          </cell>
        </row>
        <row r="293">
          <cell r="A293" t="str">
            <v>|0101030100|0.00|0.00|0.000|1,000.000</v>
          </cell>
          <cell r="B293" t="str">
            <v>Coil</v>
          </cell>
          <cell r="C293" t="str">
            <v>CR COIL  JFE-CC</v>
          </cell>
          <cell r="D293" t="str">
            <v>CR COIL  JFE-CC</v>
          </cell>
          <cell r="E293" t="str">
            <v>CR COIL  JFE-CC</v>
          </cell>
          <cell r="F293" t="str">
            <v>KG</v>
          </cell>
          <cell r="G293" t="str">
            <v>01</v>
          </cell>
          <cell r="H293" t="str">
            <v>01</v>
          </cell>
          <cell r="I293" t="str">
            <v>03</v>
          </cell>
          <cell r="J293" t="str">
            <v>01</v>
          </cell>
          <cell r="K293" t="str">
            <v>00</v>
          </cell>
          <cell r="L293">
            <v>0</v>
          </cell>
          <cell r="M293">
            <v>0</v>
          </cell>
          <cell r="N293">
            <v>0</v>
          </cell>
          <cell r="O293">
            <v>1000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Z293">
            <v>0</v>
          </cell>
        </row>
        <row r="294">
          <cell r="A294" t="str">
            <v>|0101030100|0.00|0.00|0.000|1,050.000</v>
          </cell>
          <cell r="B294" t="str">
            <v>Coil</v>
          </cell>
          <cell r="C294" t="str">
            <v>CR COIL  JFE-CC</v>
          </cell>
          <cell r="D294" t="str">
            <v>CR COIL  JFE-CC</v>
          </cell>
          <cell r="E294" t="str">
            <v>CR COIL  JFE-CC</v>
          </cell>
          <cell r="F294" t="str">
            <v>KG</v>
          </cell>
          <cell r="G294" t="str">
            <v>01</v>
          </cell>
          <cell r="H294" t="str">
            <v>01</v>
          </cell>
          <cell r="I294" t="str">
            <v>03</v>
          </cell>
          <cell r="J294" t="str">
            <v>01</v>
          </cell>
          <cell r="K294" t="str">
            <v>00</v>
          </cell>
          <cell r="L294">
            <v>0</v>
          </cell>
          <cell r="M294">
            <v>0</v>
          </cell>
          <cell r="N294">
            <v>0</v>
          </cell>
          <cell r="O294">
            <v>1050</v>
          </cell>
          <cell r="P294">
            <v>0</v>
          </cell>
          <cell r="Q294">
            <v>0</v>
          </cell>
          <cell r="R294">
            <v>0</v>
          </cell>
          <cell r="S294">
            <v>2</v>
          </cell>
          <cell r="T294">
            <v>1.2</v>
          </cell>
          <cell r="U294">
            <v>1.2</v>
          </cell>
          <cell r="V294">
            <v>1.2</v>
          </cell>
          <cell r="W294">
            <v>1.2</v>
          </cell>
          <cell r="X294">
            <v>1.2</v>
          </cell>
          <cell r="Y294" t="str">
            <v>S10115</v>
          </cell>
          <cell r="Z294">
            <v>0</v>
          </cell>
        </row>
        <row r="295">
          <cell r="A295" t="str">
            <v>|0101030100|0.00|0.00|0.000|109.500</v>
          </cell>
          <cell r="B295" t="str">
            <v>Slit</v>
          </cell>
          <cell r="C295" t="str">
            <v>CR SLIT COIL  JFE-CC</v>
          </cell>
          <cell r="D295" t="str">
            <v>CR SLIT COIL  JFE-CC</v>
          </cell>
          <cell r="E295" t="str">
            <v>CR SLIT COIL  JFE-CC</v>
          </cell>
          <cell r="F295" t="str">
            <v>KG</v>
          </cell>
          <cell r="G295" t="str">
            <v>01</v>
          </cell>
          <cell r="H295" t="str">
            <v>01</v>
          </cell>
          <cell r="I295" t="str">
            <v>03</v>
          </cell>
          <cell r="J295" t="str">
            <v>01</v>
          </cell>
          <cell r="K295" t="str">
            <v>00</v>
          </cell>
          <cell r="L295">
            <v>0</v>
          </cell>
          <cell r="M295">
            <v>0</v>
          </cell>
          <cell r="N295">
            <v>0</v>
          </cell>
          <cell r="O295">
            <v>109.5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Z295">
            <v>0</v>
          </cell>
        </row>
        <row r="296">
          <cell r="A296" t="str">
            <v>|0101030100|0.00|0.00|0.000|119.000</v>
          </cell>
          <cell r="B296" t="str">
            <v>Slit</v>
          </cell>
          <cell r="C296" t="str">
            <v>CR SLIT COIL  JFE-CC</v>
          </cell>
          <cell r="D296" t="str">
            <v>CR SLIT COIL  JFE-CC</v>
          </cell>
          <cell r="E296" t="str">
            <v>CR SLIT COIL  JFE-CC</v>
          </cell>
          <cell r="F296" t="str">
            <v>KG</v>
          </cell>
          <cell r="G296" t="str">
            <v>01</v>
          </cell>
          <cell r="H296" t="str">
            <v>01</v>
          </cell>
          <cell r="I296" t="str">
            <v>03</v>
          </cell>
          <cell r="J296" t="str">
            <v>01</v>
          </cell>
          <cell r="K296" t="str">
            <v>00</v>
          </cell>
          <cell r="L296">
            <v>0</v>
          </cell>
          <cell r="M296">
            <v>0</v>
          </cell>
          <cell r="N296">
            <v>0</v>
          </cell>
          <cell r="O296">
            <v>119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Z296">
            <v>0</v>
          </cell>
        </row>
        <row r="297">
          <cell r="A297" t="str">
            <v>|0101030100|0.00|0.00|0.000|141.000</v>
          </cell>
          <cell r="B297" t="str">
            <v>Slit</v>
          </cell>
          <cell r="C297" t="str">
            <v>CR SLIT COIL  JFE-CC</v>
          </cell>
          <cell r="D297" t="str">
            <v>CR SLIT COIL  JFE-CC</v>
          </cell>
          <cell r="E297" t="str">
            <v>CR SLIT COIL  JFE-CC</v>
          </cell>
          <cell r="F297" t="str">
            <v>KG</v>
          </cell>
          <cell r="G297" t="str">
            <v>01</v>
          </cell>
          <cell r="H297" t="str">
            <v>01</v>
          </cell>
          <cell r="I297" t="str">
            <v>03</v>
          </cell>
          <cell r="J297" t="str">
            <v>01</v>
          </cell>
          <cell r="K297" t="str">
            <v>00</v>
          </cell>
          <cell r="L297">
            <v>0</v>
          </cell>
          <cell r="M297">
            <v>0</v>
          </cell>
          <cell r="N297">
            <v>0</v>
          </cell>
          <cell r="O297">
            <v>141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Z297">
            <v>0</v>
          </cell>
        </row>
        <row r="298">
          <cell r="A298" t="str">
            <v>|0101030100|0.00|0.00|0.000|49.000</v>
          </cell>
          <cell r="B298" t="str">
            <v>Slit</v>
          </cell>
          <cell r="C298" t="str">
            <v>CR SLIT COIL  JFE-CC</v>
          </cell>
          <cell r="D298" t="str">
            <v>CR SLIT COIL  JFE-CC</v>
          </cell>
          <cell r="E298" t="str">
            <v>CR SLIT COIL  JFE-CC</v>
          </cell>
          <cell r="F298" t="str">
            <v>KG</v>
          </cell>
          <cell r="G298" t="str">
            <v>01</v>
          </cell>
          <cell r="H298" t="str">
            <v>01</v>
          </cell>
          <cell r="I298" t="str">
            <v>03</v>
          </cell>
          <cell r="J298" t="str">
            <v>01</v>
          </cell>
          <cell r="K298" t="str">
            <v>00</v>
          </cell>
          <cell r="L298">
            <v>0</v>
          </cell>
          <cell r="M298">
            <v>0</v>
          </cell>
          <cell r="N298">
            <v>0</v>
          </cell>
          <cell r="O298">
            <v>49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Z298">
            <v>0</v>
          </cell>
        </row>
        <row r="299">
          <cell r="A299" t="str">
            <v>|0101030100|0.00|0.00|0.000|59.000</v>
          </cell>
          <cell r="B299" t="str">
            <v>Slit</v>
          </cell>
          <cell r="C299" t="str">
            <v>CR SLIT COIL  JFE-CC</v>
          </cell>
          <cell r="D299" t="str">
            <v>CR SLIT COIL  JFE-CC</v>
          </cell>
          <cell r="E299" t="str">
            <v>CR SLIT COIL  JFE-CC</v>
          </cell>
          <cell r="F299" t="str">
            <v>KG</v>
          </cell>
          <cell r="G299" t="str">
            <v>01</v>
          </cell>
          <cell r="H299" t="str">
            <v>01</v>
          </cell>
          <cell r="I299" t="str">
            <v>03</v>
          </cell>
          <cell r="J299" t="str">
            <v>01</v>
          </cell>
          <cell r="K299" t="str">
            <v>00</v>
          </cell>
          <cell r="L299">
            <v>0</v>
          </cell>
          <cell r="M299">
            <v>0</v>
          </cell>
          <cell r="N299">
            <v>0</v>
          </cell>
          <cell r="O299">
            <v>59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Z299">
            <v>0</v>
          </cell>
        </row>
        <row r="300">
          <cell r="A300" t="str">
            <v>|0101030100|0.00|0.00|0.000|59.500</v>
          </cell>
          <cell r="B300" t="str">
            <v>Slit</v>
          </cell>
          <cell r="C300" t="str">
            <v>CR SLIT COIL  JFE-CC</v>
          </cell>
          <cell r="D300" t="str">
            <v>CR SLIT COIL  JFE-CC</v>
          </cell>
          <cell r="E300" t="str">
            <v>CR SLIT COIL  JFE-CC</v>
          </cell>
          <cell r="F300" t="str">
            <v>KG</v>
          </cell>
          <cell r="G300" t="str">
            <v>01</v>
          </cell>
          <cell r="H300" t="str">
            <v>01</v>
          </cell>
          <cell r="I300" t="str">
            <v>03</v>
          </cell>
          <cell r="J300" t="str">
            <v>01</v>
          </cell>
          <cell r="K300" t="str">
            <v>00</v>
          </cell>
          <cell r="L300">
            <v>0</v>
          </cell>
          <cell r="M300">
            <v>0</v>
          </cell>
          <cell r="N300">
            <v>0</v>
          </cell>
          <cell r="O300">
            <v>59.5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Z300">
            <v>0</v>
          </cell>
        </row>
        <row r="301">
          <cell r="A301" t="str">
            <v>|0101030100|0.00|0.00|0.000|69.000</v>
          </cell>
          <cell r="B301" t="str">
            <v>Slit</v>
          </cell>
          <cell r="C301" t="str">
            <v>CR SLIT COIL  JFE-CC</v>
          </cell>
          <cell r="D301" t="str">
            <v>CR SLIT COIL  JFE-CC</v>
          </cell>
          <cell r="E301" t="str">
            <v>CR SLIT COIL  JFE-CC</v>
          </cell>
          <cell r="F301" t="str">
            <v>KG</v>
          </cell>
          <cell r="G301" t="str">
            <v>01</v>
          </cell>
          <cell r="H301" t="str">
            <v>01</v>
          </cell>
          <cell r="I301" t="str">
            <v>03</v>
          </cell>
          <cell r="J301" t="str">
            <v>01</v>
          </cell>
          <cell r="K301" t="str">
            <v>00</v>
          </cell>
          <cell r="L301">
            <v>0</v>
          </cell>
          <cell r="M301">
            <v>0</v>
          </cell>
          <cell r="N301">
            <v>0</v>
          </cell>
          <cell r="O301">
            <v>69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Z301">
            <v>0</v>
          </cell>
        </row>
        <row r="302">
          <cell r="A302" t="str">
            <v>|0101030100|0.00|0.00|0.000|69.500</v>
          </cell>
          <cell r="B302" t="str">
            <v>Slit</v>
          </cell>
          <cell r="C302" t="str">
            <v>CR SLIT COIL  JFE-CC</v>
          </cell>
          <cell r="D302" t="str">
            <v>CR SLIT COIL  JFE-CC</v>
          </cell>
          <cell r="E302" t="str">
            <v>CR SLIT COIL  JFE-CC</v>
          </cell>
          <cell r="F302" t="str">
            <v>KG</v>
          </cell>
          <cell r="G302" t="str">
            <v>01</v>
          </cell>
          <cell r="H302" t="str">
            <v>01</v>
          </cell>
          <cell r="I302" t="str">
            <v>03</v>
          </cell>
          <cell r="J302" t="str">
            <v>01</v>
          </cell>
          <cell r="K302" t="str">
            <v>00</v>
          </cell>
          <cell r="L302">
            <v>0</v>
          </cell>
          <cell r="M302">
            <v>0</v>
          </cell>
          <cell r="N302">
            <v>0</v>
          </cell>
          <cell r="O302">
            <v>69.5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Z302">
            <v>0</v>
          </cell>
        </row>
        <row r="303">
          <cell r="A303" t="str">
            <v>|0101030100|0.00|0.00|0.000|722.000</v>
          </cell>
          <cell r="B303" t="str">
            <v>Slit</v>
          </cell>
          <cell r="C303" t="str">
            <v>CR SLIT COIL  JFE-CC</v>
          </cell>
          <cell r="D303" t="str">
            <v>CR SLIT COIL  JFE-CC</v>
          </cell>
          <cell r="E303" t="str">
            <v>CR SLIT COIL  JFE-CC</v>
          </cell>
          <cell r="F303" t="str">
            <v>KG</v>
          </cell>
          <cell r="G303" t="str">
            <v>01</v>
          </cell>
          <cell r="H303" t="str">
            <v>01</v>
          </cell>
          <cell r="I303" t="str">
            <v>03</v>
          </cell>
          <cell r="J303" t="str">
            <v>01</v>
          </cell>
          <cell r="K303" t="str">
            <v>00</v>
          </cell>
          <cell r="L303">
            <v>0</v>
          </cell>
          <cell r="M303">
            <v>0</v>
          </cell>
          <cell r="N303">
            <v>0</v>
          </cell>
          <cell r="O303">
            <v>722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Z303">
            <v>0</v>
          </cell>
        </row>
        <row r="304">
          <cell r="A304" t="str">
            <v>|0101030100|0.00|0.00|0.000|79.000</v>
          </cell>
          <cell r="B304" t="str">
            <v>Slit</v>
          </cell>
          <cell r="C304" t="str">
            <v>CR SLIT COIL  JFE-CC</v>
          </cell>
          <cell r="D304" t="str">
            <v>CR SLIT COIL  JFE-CC</v>
          </cell>
          <cell r="E304" t="str">
            <v>CR SLIT COIL  JFE-CC</v>
          </cell>
          <cell r="F304" t="str">
            <v>KG</v>
          </cell>
          <cell r="G304" t="str">
            <v>01</v>
          </cell>
          <cell r="H304" t="str">
            <v>01</v>
          </cell>
          <cell r="I304" t="str">
            <v>03</v>
          </cell>
          <cell r="J304" t="str">
            <v>01</v>
          </cell>
          <cell r="K304" t="str">
            <v>00</v>
          </cell>
          <cell r="L304">
            <v>0</v>
          </cell>
          <cell r="M304">
            <v>0</v>
          </cell>
          <cell r="N304">
            <v>0</v>
          </cell>
          <cell r="O304">
            <v>79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Z304">
            <v>0</v>
          </cell>
        </row>
        <row r="305">
          <cell r="A305" t="str">
            <v>|0101030100|0.00|0.00|0.000|854.000</v>
          </cell>
          <cell r="B305" t="str">
            <v>Slit</v>
          </cell>
          <cell r="C305" t="str">
            <v>CR SLIT COIL  JFE-CC</v>
          </cell>
          <cell r="D305" t="str">
            <v>CR SLIT COIL  JFE-CC</v>
          </cell>
          <cell r="E305" t="str">
            <v>CR SLIT COIL  JFE-CC</v>
          </cell>
          <cell r="F305" t="str">
            <v>KG</v>
          </cell>
          <cell r="G305" t="str">
            <v>01</v>
          </cell>
          <cell r="H305" t="str">
            <v>01</v>
          </cell>
          <cell r="I305" t="str">
            <v>03</v>
          </cell>
          <cell r="J305" t="str">
            <v>01</v>
          </cell>
          <cell r="K305" t="str">
            <v>00</v>
          </cell>
          <cell r="L305">
            <v>0</v>
          </cell>
          <cell r="M305">
            <v>0</v>
          </cell>
          <cell r="N305">
            <v>0</v>
          </cell>
          <cell r="O305">
            <v>854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Z305">
            <v>0</v>
          </cell>
        </row>
        <row r="306">
          <cell r="A306" t="str">
            <v>|0101030100|0.00|0.00|0.000|89.000</v>
          </cell>
          <cell r="B306" t="str">
            <v>Slit</v>
          </cell>
          <cell r="C306" t="str">
            <v>CR SLIT COIL  JFE-CC</v>
          </cell>
          <cell r="D306" t="str">
            <v>CR SLIT COIL  JFE-CC</v>
          </cell>
          <cell r="E306" t="str">
            <v>CR SLIT COIL  JFE-CC</v>
          </cell>
          <cell r="F306" t="str">
            <v>KG</v>
          </cell>
          <cell r="G306" t="str">
            <v>01</v>
          </cell>
          <cell r="H306" t="str">
            <v>01</v>
          </cell>
          <cell r="I306" t="str">
            <v>03</v>
          </cell>
          <cell r="J306" t="str">
            <v>01</v>
          </cell>
          <cell r="K306" t="str">
            <v>00</v>
          </cell>
          <cell r="L306">
            <v>0</v>
          </cell>
          <cell r="M306">
            <v>0</v>
          </cell>
          <cell r="N306">
            <v>0</v>
          </cell>
          <cell r="O306">
            <v>89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Z306">
            <v>0</v>
          </cell>
        </row>
        <row r="307">
          <cell r="A307" t="str">
            <v>|0101030100|0.00|0.00|0.000|89.500</v>
          </cell>
          <cell r="B307" t="str">
            <v>Slit</v>
          </cell>
          <cell r="C307" t="str">
            <v>CR SLIT COIL  JFE-CC</v>
          </cell>
          <cell r="D307" t="str">
            <v>CR SLIT COIL  JFE-CC</v>
          </cell>
          <cell r="E307" t="str">
            <v>CR SLIT COIL  JFE-CC</v>
          </cell>
          <cell r="F307" t="str">
            <v>KG</v>
          </cell>
          <cell r="G307" t="str">
            <v>01</v>
          </cell>
          <cell r="H307" t="str">
            <v>01</v>
          </cell>
          <cell r="I307" t="str">
            <v>03</v>
          </cell>
          <cell r="J307" t="str">
            <v>01</v>
          </cell>
          <cell r="K307" t="str">
            <v>00</v>
          </cell>
          <cell r="L307">
            <v>0</v>
          </cell>
          <cell r="M307">
            <v>0</v>
          </cell>
          <cell r="N307">
            <v>0</v>
          </cell>
          <cell r="O307">
            <v>89.5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Z307">
            <v>0</v>
          </cell>
        </row>
        <row r="308">
          <cell r="A308" t="str">
            <v>|0101030100|0.00|0.00|0.000|960.000</v>
          </cell>
          <cell r="B308" t="str">
            <v>Coil</v>
          </cell>
          <cell r="C308" t="str">
            <v>CR COIL  JFE-CC</v>
          </cell>
          <cell r="D308" t="str">
            <v>CR COIL  JFE-CC</v>
          </cell>
          <cell r="E308" t="str">
            <v>CR COIL  JFE-CC</v>
          </cell>
          <cell r="F308" t="str">
            <v>KG</v>
          </cell>
          <cell r="G308" t="str">
            <v>01</v>
          </cell>
          <cell r="H308" t="str">
            <v>01</v>
          </cell>
          <cell r="I308" t="str">
            <v>03</v>
          </cell>
          <cell r="J308" t="str">
            <v>01</v>
          </cell>
          <cell r="K308" t="str">
            <v>00</v>
          </cell>
          <cell r="L308">
            <v>0</v>
          </cell>
          <cell r="M308">
            <v>0</v>
          </cell>
          <cell r="N308">
            <v>0</v>
          </cell>
          <cell r="O308">
            <v>960</v>
          </cell>
          <cell r="P308">
            <v>0</v>
          </cell>
          <cell r="Q308">
            <v>0</v>
          </cell>
          <cell r="R308">
            <v>0</v>
          </cell>
          <cell r="S308">
            <v>2</v>
          </cell>
          <cell r="T308">
            <v>1.2</v>
          </cell>
          <cell r="U308">
            <v>1.2</v>
          </cell>
          <cell r="V308">
            <v>1.2</v>
          </cell>
          <cell r="W308">
            <v>1.2</v>
          </cell>
          <cell r="X308">
            <v>1.2</v>
          </cell>
          <cell r="Y308" t="str">
            <v>S10115</v>
          </cell>
          <cell r="Z308">
            <v>0</v>
          </cell>
        </row>
        <row r="309">
          <cell r="A309" t="str">
            <v>|0101030200|0.00|0.00|0.000|1,000.000</v>
          </cell>
          <cell r="B309" t="str">
            <v>Coil</v>
          </cell>
          <cell r="C309" t="str">
            <v>CR COIL  SPCC-SD</v>
          </cell>
          <cell r="D309" t="str">
            <v>CR COIL  SPCC-SD</v>
          </cell>
          <cell r="E309" t="str">
            <v>CR COIL  SPCC-SD</v>
          </cell>
          <cell r="F309" t="str">
            <v>KG</v>
          </cell>
          <cell r="G309" t="str">
            <v>01</v>
          </cell>
          <cell r="H309" t="str">
            <v>01</v>
          </cell>
          <cell r="I309" t="str">
            <v>03</v>
          </cell>
          <cell r="J309" t="str">
            <v>02</v>
          </cell>
          <cell r="K309" t="str">
            <v>00</v>
          </cell>
          <cell r="L309">
            <v>0</v>
          </cell>
          <cell r="M309">
            <v>0</v>
          </cell>
          <cell r="N309">
            <v>0</v>
          </cell>
          <cell r="O309">
            <v>1000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Z309">
            <v>0</v>
          </cell>
        </row>
        <row r="310">
          <cell r="A310" t="str">
            <v>|0101030200|0.00|0.00|0.000|1,040.000</v>
          </cell>
          <cell r="B310" t="str">
            <v>Coil</v>
          </cell>
          <cell r="C310" t="str">
            <v>CR COIL  SPCC-SD</v>
          </cell>
          <cell r="D310" t="str">
            <v>CR COIL  SPCC-SD</v>
          </cell>
          <cell r="E310" t="str">
            <v>CR COIL  SPCC-SD</v>
          </cell>
          <cell r="F310" t="str">
            <v>KG</v>
          </cell>
          <cell r="G310" t="str">
            <v>01</v>
          </cell>
          <cell r="H310" t="str">
            <v>01</v>
          </cell>
          <cell r="I310" t="str">
            <v>03</v>
          </cell>
          <cell r="J310" t="str">
            <v>02</v>
          </cell>
          <cell r="K310" t="str">
            <v>00</v>
          </cell>
          <cell r="L310">
            <v>0</v>
          </cell>
          <cell r="M310">
            <v>0</v>
          </cell>
          <cell r="N310">
            <v>0</v>
          </cell>
          <cell r="O310">
            <v>1040</v>
          </cell>
          <cell r="P310">
            <v>0</v>
          </cell>
          <cell r="Q310">
            <v>0</v>
          </cell>
          <cell r="R310">
            <v>0</v>
          </cell>
          <cell r="S310">
            <v>2</v>
          </cell>
          <cell r="T310">
            <v>1.2</v>
          </cell>
          <cell r="U310">
            <v>1.2</v>
          </cell>
          <cell r="V310">
            <v>1.2</v>
          </cell>
          <cell r="W310">
            <v>1.2</v>
          </cell>
          <cell r="X310">
            <v>0</v>
          </cell>
          <cell r="Y310" t="str">
            <v>S10115</v>
          </cell>
          <cell r="Z310">
            <v>0</v>
          </cell>
        </row>
        <row r="311">
          <cell r="A311" t="str">
            <v>|0101030200|0.00|0.00|0.000|1,050.000</v>
          </cell>
          <cell r="B311" t="str">
            <v>Coil</v>
          </cell>
          <cell r="C311" t="str">
            <v>CR COIL  SPCC-SD</v>
          </cell>
          <cell r="D311" t="str">
            <v>CR COIL  SPCC-SD</v>
          </cell>
          <cell r="E311" t="str">
            <v>CR COIL  SPCC-SD</v>
          </cell>
          <cell r="F311" t="str">
            <v>KG</v>
          </cell>
          <cell r="G311" t="str">
            <v>01</v>
          </cell>
          <cell r="H311" t="str">
            <v>01</v>
          </cell>
          <cell r="I311" t="str">
            <v>03</v>
          </cell>
          <cell r="J311" t="str">
            <v>02</v>
          </cell>
          <cell r="K311" t="str">
            <v>00</v>
          </cell>
          <cell r="L311">
            <v>0</v>
          </cell>
          <cell r="M311">
            <v>0</v>
          </cell>
          <cell r="N311">
            <v>0</v>
          </cell>
          <cell r="O311">
            <v>1050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 t="str">
            <v>S10115</v>
          </cell>
          <cell r="Z311">
            <v>0</v>
          </cell>
        </row>
        <row r="312">
          <cell r="A312" t="str">
            <v>|0101030200|0.00|0.00|0.000|100.000</v>
          </cell>
          <cell r="B312" t="str">
            <v>Slit</v>
          </cell>
          <cell r="C312" t="str">
            <v>CR SLIT COIL  SPCC-SD</v>
          </cell>
          <cell r="D312" t="str">
            <v>CR SLIT COIL  SPCC-SD</v>
          </cell>
          <cell r="E312" t="str">
            <v>CR SLIT COIL  SPCC-SD</v>
          </cell>
          <cell r="F312" t="str">
            <v>KG</v>
          </cell>
          <cell r="G312" t="str">
            <v>01</v>
          </cell>
          <cell r="H312" t="str">
            <v>01</v>
          </cell>
          <cell r="I312" t="str">
            <v>03</v>
          </cell>
          <cell r="J312" t="str">
            <v>02</v>
          </cell>
          <cell r="K312" t="str">
            <v>00</v>
          </cell>
          <cell r="L312">
            <v>0</v>
          </cell>
          <cell r="M312">
            <v>0</v>
          </cell>
          <cell r="N312">
            <v>0</v>
          </cell>
          <cell r="O312">
            <v>100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Z312">
            <v>0</v>
          </cell>
        </row>
        <row r="313">
          <cell r="A313" t="str">
            <v>|0101030200|0.00|0.00|0.000|141.000</v>
          </cell>
          <cell r="B313" t="str">
            <v>Slit</v>
          </cell>
          <cell r="C313" t="str">
            <v>CR SLIT COIL  SPCC-SD</v>
          </cell>
          <cell r="D313" t="str">
            <v>CR SLIT COIL  SPCC-SD</v>
          </cell>
          <cell r="E313" t="str">
            <v>CR SLIT COIL  SPCC-SD</v>
          </cell>
          <cell r="F313" t="str">
            <v>KG</v>
          </cell>
          <cell r="G313" t="str">
            <v>01</v>
          </cell>
          <cell r="H313" t="str">
            <v>01</v>
          </cell>
          <cell r="I313" t="str">
            <v>03</v>
          </cell>
          <cell r="J313" t="str">
            <v>02</v>
          </cell>
          <cell r="K313" t="str">
            <v>00</v>
          </cell>
          <cell r="L313">
            <v>0</v>
          </cell>
          <cell r="M313">
            <v>0</v>
          </cell>
          <cell r="N313">
            <v>0</v>
          </cell>
          <cell r="O313">
            <v>141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Z313">
            <v>0</v>
          </cell>
        </row>
        <row r="314">
          <cell r="A314" t="str">
            <v>|0101030200|0.00|0.00|0.000|59.500</v>
          </cell>
          <cell r="B314" t="str">
            <v>Slit</v>
          </cell>
          <cell r="C314" t="str">
            <v>CR SLIT COIL  SPCC-SD</v>
          </cell>
          <cell r="D314" t="str">
            <v>CR SLIT COIL  SPCC-SD</v>
          </cell>
          <cell r="E314" t="str">
            <v>CR SLIT COIL  SPCC-SD</v>
          </cell>
          <cell r="F314" t="str">
            <v>KG</v>
          </cell>
          <cell r="G314" t="str">
            <v>01</v>
          </cell>
          <cell r="H314" t="str">
            <v>01</v>
          </cell>
          <cell r="I314" t="str">
            <v>03</v>
          </cell>
          <cell r="J314" t="str">
            <v>02</v>
          </cell>
          <cell r="K314" t="str">
            <v>00</v>
          </cell>
          <cell r="L314">
            <v>0</v>
          </cell>
          <cell r="M314">
            <v>0</v>
          </cell>
          <cell r="N314">
            <v>0</v>
          </cell>
          <cell r="O314">
            <v>59.5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Z314">
            <v>0</v>
          </cell>
        </row>
        <row r="315">
          <cell r="A315" t="str">
            <v>|0101030200|0.00|0.00|0.000|683.000</v>
          </cell>
          <cell r="B315" t="str">
            <v>Slit</v>
          </cell>
          <cell r="C315" t="str">
            <v>CR SLIT COIL  SPCC-SD</v>
          </cell>
          <cell r="D315" t="str">
            <v>CR SLIT COIL  SPCC-SD</v>
          </cell>
          <cell r="E315" t="str">
            <v>CR SLIT COIL  SPCC-SD</v>
          </cell>
          <cell r="F315" t="str">
            <v>KG</v>
          </cell>
          <cell r="G315" t="str">
            <v>01</v>
          </cell>
          <cell r="H315" t="str">
            <v>01</v>
          </cell>
          <cell r="I315" t="str">
            <v>03</v>
          </cell>
          <cell r="J315" t="str">
            <v>02</v>
          </cell>
          <cell r="K315" t="str">
            <v>00</v>
          </cell>
          <cell r="L315">
            <v>0</v>
          </cell>
          <cell r="M315">
            <v>0</v>
          </cell>
          <cell r="N315">
            <v>0</v>
          </cell>
          <cell r="O315">
            <v>683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Z315">
            <v>0</v>
          </cell>
        </row>
        <row r="316">
          <cell r="A316" t="str">
            <v>|0101030200|0.00|0.00|0.000|69.000</v>
          </cell>
          <cell r="B316" t="str">
            <v>Slit</v>
          </cell>
          <cell r="C316" t="str">
            <v>CR SLIT COIL  SPCC-SD</v>
          </cell>
          <cell r="D316" t="str">
            <v>CR SLIT COIL  SPCC-SD</v>
          </cell>
          <cell r="E316" t="str">
            <v>CR SLIT COIL  SPCC-SD</v>
          </cell>
          <cell r="F316" t="str">
            <v>KG</v>
          </cell>
          <cell r="G316" t="str">
            <v>01</v>
          </cell>
          <cell r="H316" t="str">
            <v>01</v>
          </cell>
          <cell r="I316" t="str">
            <v>03</v>
          </cell>
          <cell r="J316" t="str">
            <v>02</v>
          </cell>
          <cell r="K316" t="str">
            <v>00</v>
          </cell>
          <cell r="L316">
            <v>0</v>
          </cell>
          <cell r="M316">
            <v>0</v>
          </cell>
          <cell r="N316">
            <v>0</v>
          </cell>
          <cell r="O316">
            <v>69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Z316">
            <v>0</v>
          </cell>
        </row>
        <row r="317">
          <cell r="A317" t="str">
            <v>|0101030200|0.00|0.00|0.000|69.500</v>
          </cell>
          <cell r="B317" t="str">
            <v>Slit</v>
          </cell>
          <cell r="C317" t="str">
            <v>CR SLIT COIL  SPCC-SD</v>
          </cell>
          <cell r="D317" t="str">
            <v>CR SLIT COIL  SPCC-SD</v>
          </cell>
          <cell r="E317" t="str">
            <v>CR SLIT COIL  SPCC-SD</v>
          </cell>
          <cell r="F317" t="str">
            <v>KG</v>
          </cell>
          <cell r="G317" t="str">
            <v>01</v>
          </cell>
          <cell r="H317" t="str">
            <v>01</v>
          </cell>
          <cell r="I317" t="str">
            <v>03</v>
          </cell>
          <cell r="J317" t="str">
            <v>02</v>
          </cell>
          <cell r="K317" t="str">
            <v>00</v>
          </cell>
          <cell r="L317">
            <v>0</v>
          </cell>
          <cell r="M317">
            <v>0</v>
          </cell>
          <cell r="N317">
            <v>0</v>
          </cell>
          <cell r="O317">
            <v>69.5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Z317">
            <v>0</v>
          </cell>
        </row>
        <row r="318">
          <cell r="A318" t="str">
            <v>|0101030200|0.00|0.00|0.000|79.000</v>
          </cell>
          <cell r="B318" t="str">
            <v>Slit</v>
          </cell>
          <cell r="C318" t="str">
            <v>CR SLIT COIL  SPCC-SD</v>
          </cell>
          <cell r="D318" t="str">
            <v>CR SLIT COIL  SPCC-SD</v>
          </cell>
          <cell r="E318" t="str">
            <v>CR SLIT COIL  SPCC-SD</v>
          </cell>
          <cell r="F318" t="str">
            <v>KG</v>
          </cell>
          <cell r="G318" t="str">
            <v>01</v>
          </cell>
          <cell r="H318" t="str">
            <v>01</v>
          </cell>
          <cell r="I318" t="str">
            <v>03</v>
          </cell>
          <cell r="J318" t="str">
            <v>02</v>
          </cell>
          <cell r="K318" t="str">
            <v>00</v>
          </cell>
          <cell r="L318">
            <v>0</v>
          </cell>
          <cell r="M318">
            <v>0</v>
          </cell>
          <cell r="N318">
            <v>0</v>
          </cell>
          <cell r="O318">
            <v>79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Z318">
            <v>0</v>
          </cell>
        </row>
        <row r="319">
          <cell r="A319" t="str">
            <v>|0101030200|0.00|0.00|0.000|79.500</v>
          </cell>
          <cell r="B319" t="str">
            <v>Slit</v>
          </cell>
          <cell r="C319" t="str">
            <v>CR SLIT COIL  SPCC-SD</v>
          </cell>
          <cell r="D319" t="str">
            <v>CR SLIT COIL  SPCC-SD</v>
          </cell>
          <cell r="E319" t="str">
            <v>CR SLIT COIL  SPCC-SD</v>
          </cell>
          <cell r="F319" t="str">
            <v>KG</v>
          </cell>
          <cell r="G319" t="str">
            <v>01</v>
          </cell>
          <cell r="H319" t="str">
            <v>01</v>
          </cell>
          <cell r="I319" t="str">
            <v>03</v>
          </cell>
          <cell r="J319" t="str">
            <v>02</v>
          </cell>
          <cell r="K319" t="str">
            <v>00</v>
          </cell>
          <cell r="L319">
            <v>0</v>
          </cell>
          <cell r="M319">
            <v>0</v>
          </cell>
          <cell r="N319">
            <v>0</v>
          </cell>
          <cell r="O319">
            <v>79.5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Z319">
            <v>0</v>
          </cell>
        </row>
        <row r="320">
          <cell r="A320" t="str">
            <v>|0101030200|0.00|0.00|0.000|89.000</v>
          </cell>
          <cell r="B320" t="str">
            <v>Slit</v>
          </cell>
          <cell r="C320" t="str">
            <v>CR SLIT COIL  SPCC-SD</v>
          </cell>
          <cell r="D320" t="str">
            <v>CR SLIT COIL  SPCC-SD</v>
          </cell>
          <cell r="E320" t="str">
            <v>CR SLIT COIL  SPCC-SD</v>
          </cell>
          <cell r="F320" t="str">
            <v>KG</v>
          </cell>
          <cell r="G320" t="str">
            <v>01</v>
          </cell>
          <cell r="H320" t="str">
            <v>01</v>
          </cell>
          <cell r="I320" t="str">
            <v>03</v>
          </cell>
          <cell r="J320" t="str">
            <v>02</v>
          </cell>
          <cell r="K320" t="str">
            <v>00</v>
          </cell>
          <cell r="L320">
            <v>0</v>
          </cell>
          <cell r="M320">
            <v>0</v>
          </cell>
          <cell r="N320">
            <v>0</v>
          </cell>
          <cell r="O320">
            <v>89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Z320">
            <v>0</v>
          </cell>
        </row>
        <row r="321">
          <cell r="A321" t="str">
            <v>|0101030200|0.00|0.00|0.000|89.500</v>
          </cell>
          <cell r="B321" t="str">
            <v>Slit</v>
          </cell>
          <cell r="C321" t="str">
            <v>CR SLIT COIL  SPCC-SD</v>
          </cell>
          <cell r="D321" t="str">
            <v>CR SLIT COIL  SPCC-SD</v>
          </cell>
          <cell r="E321" t="str">
            <v>CR SLIT COIL  SPCC-SD</v>
          </cell>
          <cell r="F321" t="str">
            <v>KG</v>
          </cell>
          <cell r="G321" t="str">
            <v>01</v>
          </cell>
          <cell r="H321" t="str">
            <v>01</v>
          </cell>
          <cell r="I321" t="str">
            <v>03</v>
          </cell>
          <cell r="J321" t="str">
            <v>02</v>
          </cell>
          <cell r="K321" t="str">
            <v>00</v>
          </cell>
          <cell r="L321">
            <v>0</v>
          </cell>
          <cell r="M321">
            <v>0</v>
          </cell>
          <cell r="N321">
            <v>0</v>
          </cell>
          <cell r="O321">
            <v>89.5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Z321">
            <v>0</v>
          </cell>
        </row>
        <row r="322">
          <cell r="A322" t="str">
            <v>|0101031000|0.00|0.00|0.000|119.000</v>
          </cell>
          <cell r="B322" t="str">
            <v>Slit</v>
          </cell>
          <cell r="C322" t="str">
            <v>CR SLIT COIL  JFE-CA370</v>
          </cell>
          <cell r="D322" t="str">
            <v>CR SLIT COIL  JFE-CA370</v>
          </cell>
          <cell r="E322" t="str">
            <v>CR SLIT COIL  JFE-CA370</v>
          </cell>
          <cell r="F322" t="str">
            <v>KG</v>
          </cell>
          <cell r="G322" t="str">
            <v>01</v>
          </cell>
          <cell r="H322" t="str">
            <v>01</v>
          </cell>
          <cell r="I322" t="str">
            <v>03</v>
          </cell>
          <cell r="J322" t="str">
            <v>10</v>
          </cell>
          <cell r="K322" t="str">
            <v>00</v>
          </cell>
          <cell r="L322">
            <v>0</v>
          </cell>
          <cell r="M322">
            <v>0</v>
          </cell>
          <cell r="N322">
            <v>0</v>
          </cell>
          <cell r="O322">
            <v>119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Z322">
            <v>0</v>
          </cell>
        </row>
        <row r="323">
          <cell r="A323" t="str">
            <v>|0101031000|0.00|0.00|0.000|39.500</v>
          </cell>
          <cell r="B323" t="str">
            <v>Slit</v>
          </cell>
          <cell r="C323" t="str">
            <v>CR SLIT COIL  JFE-CA370</v>
          </cell>
          <cell r="D323" t="str">
            <v>CR SLIT COIL  JFE-CA370</v>
          </cell>
          <cell r="E323" t="str">
            <v>CR SLIT COIL  JFE-CA370</v>
          </cell>
          <cell r="F323" t="str">
            <v>KG</v>
          </cell>
          <cell r="G323" t="str">
            <v>01</v>
          </cell>
          <cell r="H323" t="str">
            <v>01</v>
          </cell>
          <cell r="I323" t="str">
            <v>03</v>
          </cell>
          <cell r="J323" t="str">
            <v>10</v>
          </cell>
          <cell r="K323" t="str">
            <v>00</v>
          </cell>
          <cell r="L323">
            <v>0</v>
          </cell>
          <cell r="M323">
            <v>0</v>
          </cell>
          <cell r="N323">
            <v>0</v>
          </cell>
          <cell r="O323">
            <v>39.5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Z323">
            <v>0</v>
          </cell>
        </row>
        <row r="324">
          <cell r="A324" t="str">
            <v>|0101031000|0.00|0.00|0.000|49.000</v>
          </cell>
          <cell r="B324" t="str">
            <v>Slit</v>
          </cell>
          <cell r="C324" t="str">
            <v>CR SLIT COIL  JFE-CA370</v>
          </cell>
          <cell r="D324" t="str">
            <v>CR SLIT COIL  JFE-CA370</v>
          </cell>
          <cell r="E324" t="str">
            <v>CR SLIT COIL  JFE-CA370</v>
          </cell>
          <cell r="F324" t="str">
            <v>KG</v>
          </cell>
          <cell r="G324" t="str">
            <v>01</v>
          </cell>
          <cell r="H324" t="str">
            <v>01</v>
          </cell>
          <cell r="I324" t="str">
            <v>03</v>
          </cell>
          <cell r="J324" t="str">
            <v>10</v>
          </cell>
          <cell r="K324" t="str">
            <v>00</v>
          </cell>
          <cell r="L324">
            <v>0</v>
          </cell>
          <cell r="M324">
            <v>0</v>
          </cell>
          <cell r="N324">
            <v>0</v>
          </cell>
          <cell r="O324">
            <v>49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Z324">
            <v>0</v>
          </cell>
        </row>
        <row r="325">
          <cell r="A325" t="str">
            <v>|0101031000|0.00|0.00|0.000|54.000</v>
          </cell>
          <cell r="B325" t="str">
            <v>Slit</v>
          </cell>
          <cell r="C325" t="str">
            <v>CR SLIT COIL  JFE-CA370</v>
          </cell>
          <cell r="D325" t="str">
            <v>CR SLIT COIL  JFE-CA370</v>
          </cell>
          <cell r="E325" t="str">
            <v>CR SLIT COIL  JFE-CA370</v>
          </cell>
          <cell r="F325" t="str">
            <v>KG</v>
          </cell>
          <cell r="G325" t="str">
            <v>01</v>
          </cell>
          <cell r="H325" t="str">
            <v>01</v>
          </cell>
          <cell r="I325" t="str">
            <v>03</v>
          </cell>
          <cell r="J325" t="str">
            <v>10</v>
          </cell>
          <cell r="K325" t="str">
            <v>00</v>
          </cell>
          <cell r="L325">
            <v>0</v>
          </cell>
          <cell r="M325">
            <v>0</v>
          </cell>
          <cell r="N325">
            <v>0</v>
          </cell>
          <cell r="O325">
            <v>54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Z325">
            <v>0</v>
          </cell>
        </row>
        <row r="326">
          <cell r="A326" t="str">
            <v>|0101031000|0.00|0.00|0.000|59.000</v>
          </cell>
          <cell r="B326" t="str">
            <v>Slit</v>
          </cell>
          <cell r="C326" t="str">
            <v>CR SLIT COIL  JFE-CA370</v>
          </cell>
          <cell r="D326" t="str">
            <v>CR SLIT COIL  JFE-CA370</v>
          </cell>
          <cell r="E326" t="str">
            <v>CR SLIT COIL  JFE-CA370</v>
          </cell>
          <cell r="F326" t="str">
            <v>KG</v>
          </cell>
          <cell r="G326" t="str">
            <v>01</v>
          </cell>
          <cell r="H326" t="str">
            <v>01</v>
          </cell>
          <cell r="I326" t="str">
            <v>03</v>
          </cell>
          <cell r="J326" t="str">
            <v>10</v>
          </cell>
          <cell r="K326" t="str">
            <v>00</v>
          </cell>
          <cell r="L326">
            <v>0</v>
          </cell>
          <cell r="M326">
            <v>0</v>
          </cell>
          <cell r="N326">
            <v>0</v>
          </cell>
          <cell r="O326">
            <v>59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Z326">
            <v>0</v>
          </cell>
        </row>
        <row r="327">
          <cell r="A327" t="str">
            <v>|0101031000|0.00|0.00|0.000|615.000</v>
          </cell>
          <cell r="B327" t="str">
            <v>Slit</v>
          </cell>
          <cell r="C327" t="str">
            <v>CR SLIT COIL  JFE-CA370</v>
          </cell>
          <cell r="D327" t="str">
            <v>CR SLIT COIL  JFE-CA370</v>
          </cell>
          <cell r="E327" t="str">
            <v>CR SLIT COIL  JFE-CA370</v>
          </cell>
          <cell r="F327" t="str">
            <v>KG</v>
          </cell>
          <cell r="G327" t="str">
            <v>01</v>
          </cell>
          <cell r="H327" t="str">
            <v>01</v>
          </cell>
          <cell r="I327" t="str">
            <v>03</v>
          </cell>
          <cell r="J327" t="str">
            <v>10</v>
          </cell>
          <cell r="K327" t="str">
            <v>00</v>
          </cell>
          <cell r="L327">
            <v>0</v>
          </cell>
          <cell r="M327">
            <v>0</v>
          </cell>
          <cell r="N327">
            <v>0</v>
          </cell>
          <cell r="O327">
            <v>615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Z327">
            <v>0</v>
          </cell>
        </row>
        <row r="328">
          <cell r="A328" t="str">
            <v>|0101031000|0.00|0.00|0.000|647.000</v>
          </cell>
          <cell r="B328" t="str">
            <v>Slit</v>
          </cell>
          <cell r="C328" t="str">
            <v>CR SLIT COIL  JFE-CA370</v>
          </cell>
          <cell r="D328" t="str">
            <v>CR SLIT COIL  JFE-CA370</v>
          </cell>
          <cell r="E328" t="str">
            <v>CR SLIT COIL  JFE-CA370</v>
          </cell>
          <cell r="F328" t="str">
            <v>KG</v>
          </cell>
          <cell r="G328" t="str">
            <v>01</v>
          </cell>
          <cell r="H328" t="str">
            <v>01</v>
          </cell>
          <cell r="I328" t="str">
            <v>03</v>
          </cell>
          <cell r="J328" t="str">
            <v>10</v>
          </cell>
          <cell r="K328" t="str">
            <v>00</v>
          </cell>
          <cell r="L328">
            <v>0</v>
          </cell>
          <cell r="M328">
            <v>0</v>
          </cell>
          <cell r="N328">
            <v>0</v>
          </cell>
          <cell r="O328">
            <v>647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Z328">
            <v>0</v>
          </cell>
        </row>
        <row r="329">
          <cell r="A329" t="str">
            <v>|0101031000|0.00|0.00|0.000|69.500</v>
          </cell>
          <cell r="B329" t="str">
            <v>Slit</v>
          </cell>
          <cell r="C329" t="str">
            <v>CR SLIT COIL  JFE-CA370</v>
          </cell>
          <cell r="D329" t="str">
            <v>CR SLIT COIL  JFE-CA370</v>
          </cell>
          <cell r="E329" t="str">
            <v>CR SLIT COIL  JFE-CA370</v>
          </cell>
          <cell r="F329" t="str">
            <v>KG</v>
          </cell>
          <cell r="G329" t="str">
            <v>01</v>
          </cell>
          <cell r="H329" t="str">
            <v>01</v>
          </cell>
          <cell r="I329" t="str">
            <v>03</v>
          </cell>
          <cell r="J329" t="str">
            <v>10</v>
          </cell>
          <cell r="K329" t="str">
            <v>00</v>
          </cell>
          <cell r="L329">
            <v>0</v>
          </cell>
          <cell r="M329">
            <v>0</v>
          </cell>
          <cell r="N329">
            <v>0</v>
          </cell>
          <cell r="O329">
            <v>69.5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Z329">
            <v>0</v>
          </cell>
        </row>
        <row r="330">
          <cell r="A330" t="str">
            <v>|0101031000|0.00|0.00|0.000|702.500</v>
          </cell>
          <cell r="B330" t="str">
            <v>Slit</v>
          </cell>
          <cell r="C330" t="str">
            <v>CR SLIT COIL  JFE-CA370</v>
          </cell>
          <cell r="D330" t="str">
            <v>CR SLIT COIL  JFE-CA370</v>
          </cell>
          <cell r="E330" t="str">
            <v>CR SLIT COIL  JFE-CA370</v>
          </cell>
          <cell r="F330" t="str">
            <v>KG</v>
          </cell>
          <cell r="G330" t="str">
            <v>01</v>
          </cell>
          <cell r="H330" t="str">
            <v>01</v>
          </cell>
          <cell r="I330" t="str">
            <v>03</v>
          </cell>
          <cell r="J330" t="str">
            <v>10</v>
          </cell>
          <cell r="K330" t="str">
            <v>00</v>
          </cell>
          <cell r="L330">
            <v>0</v>
          </cell>
          <cell r="M330">
            <v>0</v>
          </cell>
          <cell r="N330">
            <v>0</v>
          </cell>
          <cell r="O330">
            <v>702.5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Z330">
            <v>0</v>
          </cell>
        </row>
        <row r="331">
          <cell r="A331" t="str">
            <v>|0101031000|0.00|0.00|0.000|78.000</v>
          </cell>
          <cell r="B331" t="str">
            <v>Slit</v>
          </cell>
          <cell r="C331" t="str">
            <v>CR SLIT COIL  JFE-CA370</v>
          </cell>
          <cell r="D331" t="str">
            <v>CR SLIT COIL  JFE-CA370</v>
          </cell>
          <cell r="E331" t="str">
            <v>CR SLIT COIL  JFE-CA370</v>
          </cell>
          <cell r="F331" t="str">
            <v>KG</v>
          </cell>
          <cell r="G331" t="str">
            <v>01</v>
          </cell>
          <cell r="H331" t="str">
            <v>01</v>
          </cell>
          <cell r="I331" t="str">
            <v>03</v>
          </cell>
          <cell r="J331" t="str">
            <v>10</v>
          </cell>
          <cell r="K331" t="str">
            <v>00</v>
          </cell>
          <cell r="L331">
            <v>0</v>
          </cell>
          <cell r="M331">
            <v>0</v>
          </cell>
          <cell r="N331">
            <v>0</v>
          </cell>
          <cell r="O331">
            <v>78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Z331">
            <v>0</v>
          </cell>
        </row>
        <row r="332">
          <cell r="A332" t="str">
            <v>|0101031000|0.00|0.00|0.000|79.000</v>
          </cell>
          <cell r="B332" t="str">
            <v>Slit</v>
          </cell>
          <cell r="C332" t="str">
            <v>CR SLIT COIL  JFE-CA370</v>
          </cell>
          <cell r="D332" t="str">
            <v>CR SLIT COIL  JFE-CA370</v>
          </cell>
          <cell r="E332" t="str">
            <v>CR SLIT COIL  JFE-CA370</v>
          </cell>
          <cell r="F332" t="str">
            <v>KG</v>
          </cell>
          <cell r="G332" t="str">
            <v>01</v>
          </cell>
          <cell r="H332" t="str">
            <v>01</v>
          </cell>
          <cell r="I332" t="str">
            <v>03</v>
          </cell>
          <cell r="J332" t="str">
            <v>10</v>
          </cell>
          <cell r="K332" t="str">
            <v>00</v>
          </cell>
          <cell r="L332">
            <v>0</v>
          </cell>
          <cell r="M332">
            <v>0</v>
          </cell>
          <cell r="N332">
            <v>0</v>
          </cell>
          <cell r="O332">
            <v>79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Z332">
            <v>0</v>
          </cell>
        </row>
        <row r="333">
          <cell r="A333" t="str">
            <v>|0101031000|0.00|0.00|0.000|79.500</v>
          </cell>
          <cell r="B333" t="str">
            <v>Slit</v>
          </cell>
          <cell r="C333" t="str">
            <v>CR SLIT COIL  JFE-CA370</v>
          </cell>
          <cell r="D333" t="str">
            <v>CR SLIT COIL  JFE-CA370</v>
          </cell>
          <cell r="E333" t="str">
            <v>CR SLIT COIL  JFE-CA370</v>
          </cell>
          <cell r="F333" t="str">
            <v>KG</v>
          </cell>
          <cell r="G333" t="str">
            <v>01</v>
          </cell>
          <cell r="H333" t="str">
            <v>01</v>
          </cell>
          <cell r="I333" t="str">
            <v>03</v>
          </cell>
          <cell r="J333" t="str">
            <v>10</v>
          </cell>
          <cell r="K333" t="str">
            <v>00</v>
          </cell>
          <cell r="L333">
            <v>0</v>
          </cell>
          <cell r="M333">
            <v>0</v>
          </cell>
          <cell r="N333">
            <v>0</v>
          </cell>
          <cell r="O333">
            <v>79.5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Z333">
            <v>0</v>
          </cell>
        </row>
        <row r="334">
          <cell r="A334" t="str">
            <v>|0101031000|0.00|0.00|0.000|89.000</v>
          </cell>
          <cell r="B334" t="str">
            <v>Slit</v>
          </cell>
          <cell r="C334" t="str">
            <v>CR SLIT COIL  JFE-CA370</v>
          </cell>
          <cell r="D334" t="str">
            <v>CR SLIT COIL  JFE-CA370</v>
          </cell>
          <cell r="E334" t="str">
            <v>CR SLIT COIL  JFE-CA370</v>
          </cell>
          <cell r="F334" t="str">
            <v>KG</v>
          </cell>
          <cell r="G334" t="str">
            <v>01</v>
          </cell>
          <cell r="H334" t="str">
            <v>01</v>
          </cell>
          <cell r="I334" t="str">
            <v>03</v>
          </cell>
          <cell r="J334" t="str">
            <v>10</v>
          </cell>
          <cell r="K334" t="str">
            <v>00</v>
          </cell>
          <cell r="L334">
            <v>0</v>
          </cell>
          <cell r="M334">
            <v>0</v>
          </cell>
          <cell r="N334">
            <v>0</v>
          </cell>
          <cell r="O334">
            <v>89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Z334">
            <v>0</v>
          </cell>
        </row>
        <row r="335">
          <cell r="A335" t="str">
            <v>|0101031000|0.00|0.00|0.000|950.000</v>
          </cell>
          <cell r="B335" t="str">
            <v>Coil</v>
          </cell>
          <cell r="C335" t="str">
            <v>CR COIL  JFE-CA370</v>
          </cell>
          <cell r="D335" t="str">
            <v>CR COIL  JFE-CA370</v>
          </cell>
          <cell r="E335" t="str">
            <v>CR COIL  JFE-CA370</v>
          </cell>
          <cell r="F335" t="str">
            <v>KG</v>
          </cell>
          <cell r="G335" t="str">
            <v>01</v>
          </cell>
          <cell r="H335" t="str">
            <v>01</v>
          </cell>
          <cell r="I335" t="str">
            <v>03</v>
          </cell>
          <cell r="J335" t="str">
            <v>10</v>
          </cell>
          <cell r="K335" t="str">
            <v>00</v>
          </cell>
          <cell r="L335">
            <v>0</v>
          </cell>
          <cell r="M335">
            <v>0</v>
          </cell>
          <cell r="N335">
            <v>0</v>
          </cell>
          <cell r="O335">
            <v>950</v>
          </cell>
          <cell r="P335">
            <v>0</v>
          </cell>
          <cell r="Q335">
            <v>0</v>
          </cell>
          <cell r="R335">
            <v>0</v>
          </cell>
          <cell r="S335">
            <v>2</v>
          </cell>
          <cell r="T335">
            <v>1.2</v>
          </cell>
          <cell r="U335">
            <v>1.2</v>
          </cell>
          <cell r="V335">
            <v>1.2</v>
          </cell>
          <cell r="W335">
            <v>1.2</v>
          </cell>
          <cell r="X335">
            <v>1.2</v>
          </cell>
          <cell r="Y335" t="str">
            <v>S10115</v>
          </cell>
          <cell r="Z335">
            <v>0</v>
          </cell>
        </row>
        <row r="336">
          <cell r="A336" t="str">
            <v>|0101031000|0.00|0.00|0.000|965.000</v>
          </cell>
          <cell r="B336" t="str">
            <v>Coil</v>
          </cell>
          <cell r="C336" t="str">
            <v>CR COIL  JFE-CA370</v>
          </cell>
          <cell r="D336" t="str">
            <v>CR COIL  JFE-CA370</v>
          </cell>
          <cell r="E336" t="str">
            <v>CR COIL  JFE-CA370</v>
          </cell>
          <cell r="F336" t="str">
            <v>KG</v>
          </cell>
          <cell r="G336" t="str">
            <v>01</v>
          </cell>
          <cell r="H336" t="str">
            <v>01</v>
          </cell>
          <cell r="I336" t="str">
            <v>03</v>
          </cell>
          <cell r="J336" t="str">
            <v>10</v>
          </cell>
          <cell r="K336" t="str">
            <v>00</v>
          </cell>
          <cell r="L336">
            <v>0</v>
          </cell>
          <cell r="M336">
            <v>0</v>
          </cell>
          <cell r="N336">
            <v>0</v>
          </cell>
          <cell r="O336">
            <v>965</v>
          </cell>
          <cell r="P336">
            <v>0</v>
          </cell>
          <cell r="Q336">
            <v>0</v>
          </cell>
          <cell r="R336">
            <v>0</v>
          </cell>
          <cell r="S336">
            <v>2</v>
          </cell>
          <cell r="T336">
            <v>1.2</v>
          </cell>
          <cell r="U336">
            <v>1.2</v>
          </cell>
          <cell r="V336">
            <v>1.2</v>
          </cell>
          <cell r="W336">
            <v>1.2</v>
          </cell>
          <cell r="X336">
            <v>1.2</v>
          </cell>
          <cell r="Y336" t="str">
            <v>S10115</v>
          </cell>
          <cell r="Z336">
            <v>0</v>
          </cell>
        </row>
        <row r="337">
          <cell r="A337" t="str">
            <v>|0101031000|0.00|0.00|0.000|970.000</v>
          </cell>
          <cell r="B337" t="str">
            <v>Coil</v>
          </cell>
          <cell r="C337" t="str">
            <v>CR COIL  JFE-CA370</v>
          </cell>
          <cell r="D337" t="str">
            <v>CR COIL  JFE-CA370</v>
          </cell>
          <cell r="E337" t="str">
            <v>CR COIL  JFE-CA370</v>
          </cell>
          <cell r="F337" t="str">
            <v>KG</v>
          </cell>
          <cell r="G337" t="str">
            <v>01</v>
          </cell>
          <cell r="H337" t="str">
            <v>01</v>
          </cell>
          <cell r="I337" t="str">
            <v>03</v>
          </cell>
          <cell r="J337" t="str">
            <v>10</v>
          </cell>
          <cell r="K337" t="str">
            <v>00</v>
          </cell>
          <cell r="L337">
            <v>0</v>
          </cell>
          <cell r="M337">
            <v>0</v>
          </cell>
          <cell r="N337">
            <v>0</v>
          </cell>
          <cell r="O337">
            <v>970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Z337">
            <v>0</v>
          </cell>
        </row>
        <row r="338">
          <cell r="A338" t="str">
            <v>|0101031000|0.00|0.00|0.000|99.500</v>
          </cell>
          <cell r="B338" t="str">
            <v>Slit</v>
          </cell>
          <cell r="C338" t="str">
            <v>CR SLIT COIL  JFE-CA370</v>
          </cell>
          <cell r="D338" t="str">
            <v>CR SLIT COIL  JFE-CA370</v>
          </cell>
          <cell r="E338" t="str">
            <v>CR SLIT COIL  JFE-CA370</v>
          </cell>
          <cell r="F338" t="str">
            <v>KG</v>
          </cell>
          <cell r="G338" t="str">
            <v>01</v>
          </cell>
          <cell r="H338" t="str">
            <v>01</v>
          </cell>
          <cell r="I338" t="str">
            <v>03</v>
          </cell>
          <cell r="J338" t="str">
            <v>10</v>
          </cell>
          <cell r="K338" t="str">
            <v>00</v>
          </cell>
          <cell r="L338">
            <v>0</v>
          </cell>
          <cell r="M338">
            <v>0</v>
          </cell>
          <cell r="N338">
            <v>0</v>
          </cell>
          <cell r="O338">
            <v>99.5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Z338">
            <v>0</v>
          </cell>
        </row>
        <row r="339">
          <cell r="A339" t="str">
            <v>|0101031000|0.00|0.00|0.000|990.000</v>
          </cell>
          <cell r="B339" t="str">
            <v>Coil</v>
          </cell>
          <cell r="C339" t="str">
            <v>CR COIL  JFE-CA370</v>
          </cell>
          <cell r="D339" t="str">
            <v>CR COIL  JFE-CA370</v>
          </cell>
          <cell r="E339" t="str">
            <v>CR COIL  JFE-CA370</v>
          </cell>
          <cell r="F339" t="str">
            <v>KG</v>
          </cell>
          <cell r="G339" t="str">
            <v>01</v>
          </cell>
          <cell r="H339" t="str">
            <v>01</v>
          </cell>
          <cell r="I339" t="str">
            <v>03</v>
          </cell>
          <cell r="J339" t="str">
            <v>10</v>
          </cell>
          <cell r="K339" t="str">
            <v>00</v>
          </cell>
          <cell r="L339">
            <v>0</v>
          </cell>
          <cell r="M339">
            <v>0</v>
          </cell>
          <cell r="N339">
            <v>0</v>
          </cell>
          <cell r="O339">
            <v>990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Z339">
            <v>0</v>
          </cell>
        </row>
        <row r="340">
          <cell r="A340" t="str">
            <v>|0101031100|0.00|0.00|0.000|54.000</v>
          </cell>
          <cell r="B340" t="str">
            <v>Slit</v>
          </cell>
          <cell r="C340" t="str">
            <v>CR SLIT COIL  JFE-CA590Y1</v>
          </cell>
          <cell r="D340" t="str">
            <v>CR SLIT COIL  JFE-CA590Y1</v>
          </cell>
          <cell r="E340" t="str">
            <v>CR SLIT COIL  JFE-CA590Y1</v>
          </cell>
          <cell r="F340" t="str">
            <v>KG</v>
          </cell>
          <cell r="G340" t="str">
            <v>01</v>
          </cell>
          <cell r="H340" t="str">
            <v>01</v>
          </cell>
          <cell r="I340" t="str">
            <v>03</v>
          </cell>
          <cell r="J340" t="str">
            <v>11</v>
          </cell>
          <cell r="K340" t="str">
            <v>00</v>
          </cell>
          <cell r="L340">
            <v>0</v>
          </cell>
          <cell r="M340">
            <v>0</v>
          </cell>
          <cell r="N340">
            <v>0</v>
          </cell>
          <cell r="O340">
            <v>54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Z340">
            <v>0</v>
          </cell>
        </row>
        <row r="341">
          <cell r="A341" t="str">
            <v>|0101031100|0.00|0.00|0.000|59.000</v>
          </cell>
          <cell r="B341" t="str">
            <v>Slit</v>
          </cell>
          <cell r="C341" t="str">
            <v>CR SLIT COIL  JFE-CA590Y1</v>
          </cell>
          <cell r="D341" t="str">
            <v>CR SLIT COIL  JFE-CA590Y1</v>
          </cell>
          <cell r="E341" t="str">
            <v>CR SLIT COIL  JFE-CA590Y1</v>
          </cell>
          <cell r="F341" t="str">
            <v>KG</v>
          </cell>
          <cell r="G341" t="str">
            <v>01</v>
          </cell>
          <cell r="H341" t="str">
            <v>01</v>
          </cell>
          <cell r="I341" t="str">
            <v>03</v>
          </cell>
          <cell r="J341" t="str">
            <v>11</v>
          </cell>
          <cell r="K341" t="str">
            <v>00</v>
          </cell>
          <cell r="L341">
            <v>0</v>
          </cell>
          <cell r="M341">
            <v>0</v>
          </cell>
          <cell r="N341">
            <v>0</v>
          </cell>
          <cell r="O341">
            <v>59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Z341">
            <v>0</v>
          </cell>
        </row>
        <row r="342">
          <cell r="A342" t="str">
            <v>|0101031100|0.00|0.00|0.000|714.000</v>
          </cell>
          <cell r="B342" t="str">
            <v>Slit</v>
          </cell>
          <cell r="C342" t="str">
            <v>CR SLIT COIL  JFE-CA590Y1</v>
          </cell>
          <cell r="D342" t="str">
            <v>CR SLIT COIL  JFE-CA590Y1</v>
          </cell>
          <cell r="E342" t="str">
            <v>CR SLIT COIL  JFE-CA590Y1</v>
          </cell>
          <cell r="F342" t="str">
            <v>KG</v>
          </cell>
          <cell r="G342" t="str">
            <v>01</v>
          </cell>
          <cell r="H342" t="str">
            <v>01</v>
          </cell>
          <cell r="I342" t="str">
            <v>03</v>
          </cell>
          <cell r="J342" t="str">
            <v>11</v>
          </cell>
          <cell r="K342" t="str">
            <v>00</v>
          </cell>
          <cell r="L342">
            <v>0</v>
          </cell>
          <cell r="M342">
            <v>0</v>
          </cell>
          <cell r="N342">
            <v>0</v>
          </cell>
          <cell r="O342">
            <v>714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Z342">
            <v>0</v>
          </cell>
        </row>
        <row r="343">
          <cell r="A343" t="str">
            <v>|0101031100|0.00|0.00|0.000|79.000</v>
          </cell>
          <cell r="B343" t="str">
            <v>Slit</v>
          </cell>
          <cell r="C343" t="str">
            <v>CR SLIT COIL  JFE-CA590Y1</v>
          </cell>
          <cell r="D343" t="str">
            <v>CR SLIT COIL  JFE-CA590Y1</v>
          </cell>
          <cell r="E343" t="str">
            <v>CR SLIT COIL  JFE-CA590Y1</v>
          </cell>
          <cell r="F343" t="str">
            <v>KG</v>
          </cell>
          <cell r="G343" t="str">
            <v>01</v>
          </cell>
          <cell r="H343" t="str">
            <v>01</v>
          </cell>
          <cell r="I343" t="str">
            <v>03</v>
          </cell>
          <cell r="J343" t="str">
            <v>11</v>
          </cell>
          <cell r="K343" t="str">
            <v>00</v>
          </cell>
          <cell r="L343">
            <v>0</v>
          </cell>
          <cell r="M343">
            <v>0</v>
          </cell>
          <cell r="N343">
            <v>0</v>
          </cell>
          <cell r="O343">
            <v>79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Z343">
            <v>0</v>
          </cell>
        </row>
        <row r="344">
          <cell r="A344" t="str">
            <v>|0101031100|0.00|0.00|0.000|89.000</v>
          </cell>
          <cell r="B344" t="str">
            <v>Slit</v>
          </cell>
          <cell r="C344" t="str">
            <v>CR SLIT COIL  JFE-CA590Y1</v>
          </cell>
          <cell r="D344" t="str">
            <v>CR SLIT COIL  JFE-CA590Y1</v>
          </cell>
          <cell r="E344" t="str">
            <v>CR SLIT COIL  JFE-CA590Y1</v>
          </cell>
          <cell r="F344" t="str">
            <v>KG</v>
          </cell>
          <cell r="G344" t="str">
            <v>01</v>
          </cell>
          <cell r="H344" t="str">
            <v>01</v>
          </cell>
          <cell r="I344" t="str">
            <v>03</v>
          </cell>
          <cell r="J344" t="str">
            <v>11</v>
          </cell>
          <cell r="K344" t="str">
            <v>00</v>
          </cell>
          <cell r="L344">
            <v>0</v>
          </cell>
          <cell r="M344">
            <v>0</v>
          </cell>
          <cell r="N344">
            <v>0</v>
          </cell>
          <cell r="O344">
            <v>89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Z344">
            <v>0</v>
          </cell>
        </row>
        <row r="345">
          <cell r="A345" t="str">
            <v>|0101031100|0.00|0.00|0.000|911.000</v>
          </cell>
          <cell r="B345" t="str">
            <v>Coil</v>
          </cell>
          <cell r="C345" t="str">
            <v>CR COIL  JFE-CA590Y1</v>
          </cell>
          <cell r="D345" t="str">
            <v>CR COIL  JFE-CA590Y1</v>
          </cell>
          <cell r="E345" t="str">
            <v>CR COIL  JFE-CA590Y1</v>
          </cell>
          <cell r="F345" t="str">
            <v>KG</v>
          </cell>
          <cell r="G345" t="str">
            <v>01</v>
          </cell>
          <cell r="H345" t="str">
            <v>01</v>
          </cell>
          <cell r="I345" t="str">
            <v>03</v>
          </cell>
          <cell r="J345" t="str">
            <v>11</v>
          </cell>
          <cell r="K345" t="str">
            <v>00</v>
          </cell>
          <cell r="L345">
            <v>0</v>
          </cell>
          <cell r="M345">
            <v>0</v>
          </cell>
          <cell r="N345">
            <v>0</v>
          </cell>
          <cell r="O345">
            <v>911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Z345">
            <v>0</v>
          </cell>
        </row>
        <row r="346">
          <cell r="A346" t="str">
            <v>|0101031100|0.00|0.00|0.000|990.000</v>
          </cell>
          <cell r="B346" t="str">
            <v>Coil</v>
          </cell>
          <cell r="C346" t="str">
            <v>CR COIL  JFE-CA590Y1</v>
          </cell>
          <cell r="D346" t="str">
            <v>CR COIL  JFE-CA590Y1</v>
          </cell>
          <cell r="E346" t="str">
            <v>CR COIL  JFE-CA590Y1</v>
          </cell>
          <cell r="F346" t="str">
            <v>KG</v>
          </cell>
          <cell r="G346" t="str">
            <v>01</v>
          </cell>
          <cell r="H346" t="str">
            <v>01</v>
          </cell>
          <cell r="I346" t="str">
            <v>03</v>
          </cell>
          <cell r="J346" t="str">
            <v>11</v>
          </cell>
          <cell r="K346" t="str">
            <v>00</v>
          </cell>
          <cell r="L346">
            <v>0</v>
          </cell>
          <cell r="M346">
            <v>0</v>
          </cell>
          <cell r="N346">
            <v>0</v>
          </cell>
          <cell r="O346">
            <v>990</v>
          </cell>
          <cell r="P346">
            <v>0</v>
          </cell>
          <cell r="Q346">
            <v>0</v>
          </cell>
          <cell r="R346">
            <v>0</v>
          </cell>
          <cell r="S346">
            <v>2</v>
          </cell>
          <cell r="T346">
            <v>1.2</v>
          </cell>
          <cell r="U346">
            <v>1.2</v>
          </cell>
          <cell r="V346">
            <v>1.2</v>
          </cell>
          <cell r="W346">
            <v>1.2</v>
          </cell>
          <cell r="X346">
            <v>1.2</v>
          </cell>
          <cell r="Y346" t="str">
            <v>S10115</v>
          </cell>
          <cell r="Z346">
            <v>0</v>
          </cell>
        </row>
        <row r="347">
          <cell r="A347" t="str">
            <v>|0101031200|0.00|0.00|0.000|156.000</v>
          </cell>
          <cell r="B347" t="str">
            <v>Slit</v>
          </cell>
          <cell r="C347" t="str">
            <v>CR SLIT COIL  JFE-CA590</v>
          </cell>
          <cell r="D347" t="str">
            <v>CR SLIT COIL  JFE-CA590</v>
          </cell>
          <cell r="E347" t="str">
            <v>CR SLIT COIL  JFE-CA590</v>
          </cell>
          <cell r="F347" t="str">
            <v>KG</v>
          </cell>
          <cell r="G347" t="str">
            <v>01</v>
          </cell>
          <cell r="H347" t="str">
            <v>01</v>
          </cell>
          <cell r="I347" t="str">
            <v>03</v>
          </cell>
          <cell r="J347" t="str">
            <v>12</v>
          </cell>
          <cell r="K347" t="str">
            <v>00</v>
          </cell>
          <cell r="L347">
            <v>0</v>
          </cell>
          <cell r="M347">
            <v>0</v>
          </cell>
          <cell r="N347">
            <v>0</v>
          </cell>
          <cell r="O347">
            <v>156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Z347">
            <v>0</v>
          </cell>
        </row>
        <row r="348">
          <cell r="A348" t="str">
            <v>|0101031200|0.00|0.00|0.000|157.000</v>
          </cell>
          <cell r="B348" t="str">
            <v>Slit</v>
          </cell>
          <cell r="C348" t="str">
            <v>CR SLIT COIL  JFE-CA590</v>
          </cell>
          <cell r="D348" t="str">
            <v>CR SLIT COIL  JFE-CA590</v>
          </cell>
          <cell r="E348" t="str">
            <v>CR SLIT COIL  JFE-CA590</v>
          </cell>
          <cell r="F348" t="str">
            <v>KG</v>
          </cell>
          <cell r="G348" t="str">
            <v>01</v>
          </cell>
          <cell r="H348" t="str">
            <v>01</v>
          </cell>
          <cell r="I348" t="str">
            <v>03</v>
          </cell>
          <cell r="J348" t="str">
            <v>12</v>
          </cell>
          <cell r="K348" t="str">
            <v>00</v>
          </cell>
          <cell r="L348">
            <v>0</v>
          </cell>
          <cell r="M348">
            <v>0</v>
          </cell>
          <cell r="N348">
            <v>0</v>
          </cell>
          <cell r="O348">
            <v>157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Z348">
            <v>0</v>
          </cell>
        </row>
        <row r="349">
          <cell r="A349" t="str">
            <v>|0101031200|0.00|0.00|0.000|636.000</v>
          </cell>
          <cell r="B349" t="str">
            <v>Slit</v>
          </cell>
          <cell r="C349" t="str">
            <v>CR SLIT COIL  JFE-CA590</v>
          </cell>
          <cell r="D349" t="str">
            <v>CR SLIT COIL  JFE-CA590</v>
          </cell>
          <cell r="E349" t="str">
            <v>CR SLIT COIL  JFE-CA590</v>
          </cell>
          <cell r="F349" t="str">
            <v>KG</v>
          </cell>
          <cell r="G349" t="str">
            <v>01</v>
          </cell>
          <cell r="H349" t="str">
            <v>01</v>
          </cell>
          <cell r="I349" t="str">
            <v>03</v>
          </cell>
          <cell r="J349" t="str">
            <v>12</v>
          </cell>
          <cell r="K349" t="str">
            <v>00</v>
          </cell>
          <cell r="L349">
            <v>0</v>
          </cell>
          <cell r="M349">
            <v>0</v>
          </cell>
          <cell r="N349">
            <v>0</v>
          </cell>
          <cell r="O349">
            <v>636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Z349">
            <v>0</v>
          </cell>
        </row>
        <row r="350">
          <cell r="A350" t="str">
            <v>|0101031200|0.00|0.00|0.000|68.000</v>
          </cell>
          <cell r="B350" t="str">
            <v>Slit</v>
          </cell>
          <cell r="C350" t="str">
            <v>CR SLIT COIL  JFE-CA590</v>
          </cell>
          <cell r="D350" t="str">
            <v>CR SLIT COIL  JFE-CA590</v>
          </cell>
          <cell r="E350" t="str">
            <v>CR SLIT COIL  JFE-CA590</v>
          </cell>
          <cell r="F350" t="str">
            <v>KG</v>
          </cell>
          <cell r="G350" t="str">
            <v>01</v>
          </cell>
          <cell r="H350" t="str">
            <v>01</v>
          </cell>
          <cell r="I350" t="str">
            <v>03</v>
          </cell>
          <cell r="J350" t="str">
            <v>12</v>
          </cell>
          <cell r="K350" t="str">
            <v>00</v>
          </cell>
          <cell r="L350">
            <v>0</v>
          </cell>
          <cell r="M350">
            <v>0</v>
          </cell>
          <cell r="N350">
            <v>0</v>
          </cell>
          <cell r="O350">
            <v>68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Z350">
            <v>0</v>
          </cell>
        </row>
        <row r="351">
          <cell r="A351" t="str">
            <v>|0101031200|0.00|0.00|0.000|925.000</v>
          </cell>
          <cell r="B351" t="str">
            <v>Coil</v>
          </cell>
          <cell r="C351" t="str">
            <v>CR COIL  JFE-CA590</v>
          </cell>
          <cell r="D351" t="str">
            <v>CR COIL  JFE-CA590</v>
          </cell>
          <cell r="E351" t="str">
            <v>CR COIL  JFE-CA590</v>
          </cell>
          <cell r="F351" t="str">
            <v>KG</v>
          </cell>
          <cell r="G351" t="str">
            <v>01</v>
          </cell>
          <cell r="H351" t="str">
            <v>01</v>
          </cell>
          <cell r="I351" t="str">
            <v>03</v>
          </cell>
          <cell r="J351" t="str">
            <v>12</v>
          </cell>
          <cell r="K351" t="str">
            <v>00</v>
          </cell>
          <cell r="L351">
            <v>0</v>
          </cell>
          <cell r="M351">
            <v>0</v>
          </cell>
          <cell r="N351">
            <v>0</v>
          </cell>
          <cell r="O351">
            <v>925</v>
          </cell>
          <cell r="P351">
            <v>0</v>
          </cell>
          <cell r="Q351">
            <v>0</v>
          </cell>
          <cell r="R351">
            <v>0</v>
          </cell>
          <cell r="S351">
            <v>2</v>
          </cell>
          <cell r="T351">
            <v>1.2</v>
          </cell>
          <cell r="U351">
            <v>1.2</v>
          </cell>
          <cell r="V351">
            <v>1.2</v>
          </cell>
          <cell r="W351">
            <v>1.2</v>
          </cell>
          <cell r="X351">
            <v>0</v>
          </cell>
          <cell r="Y351" t="str">
            <v>S10115</v>
          </cell>
          <cell r="Z351">
            <v>0</v>
          </cell>
        </row>
        <row r="352">
          <cell r="A352" t="str">
            <v>|0101031200|0.00|0.00|0.000|935.000</v>
          </cell>
          <cell r="B352" t="str">
            <v>Coil</v>
          </cell>
          <cell r="C352" t="str">
            <v>CR COIL  JFE-CA590</v>
          </cell>
          <cell r="D352" t="str">
            <v>CR COIL  JFE-CA590</v>
          </cell>
          <cell r="E352" t="str">
            <v>CR COIL  JFE-CA590</v>
          </cell>
          <cell r="F352" t="str">
            <v>KG</v>
          </cell>
          <cell r="G352" t="str">
            <v>01</v>
          </cell>
          <cell r="H352" t="str">
            <v>01</v>
          </cell>
          <cell r="I352" t="str">
            <v>03</v>
          </cell>
          <cell r="J352" t="str">
            <v>12</v>
          </cell>
          <cell r="K352" t="str">
            <v>00</v>
          </cell>
          <cell r="L352">
            <v>0</v>
          </cell>
          <cell r="M352">
            <v>0</v>
          </cell>
          <cell r="N352">
            <v>0</v>
          </cell>
          <cell r="O352">
            <v>935</v>
          </cell>
          <cell r="P352">
            <v>0</v>
          </cell>
          <cell r="Q352">
            <v>0</v>
          </cell>
          <cell r="R352">
            <v>0</v>
          </cell>
          <cell r="S352">
            <v>2</v>
          </cell>
          <cell r="T352">
            <v>1.2</v>
          </cell>
          <cell r="U352">
            <v>1.2</v>
          </cell>
          <cell r="V352">
            <v>1.2</v>
          </cell>
          <cell r="W352">
            <v>1.2</v>
          </cell>
          <cell r="X352">
            <v>0</v>
          </cell>
          <cell r="Y352" t="str">
            <v>S10115</v>
          </cell>
          <cell r="Z352">
            <v>0</v>
          </cell>
        </row>
        <row r="353">
          <cell r="A353" t="str">
            <v>|0101031200|0.00|0.00|0.000|945.000</v>
          </cell>
          <cell r="B353" t="str">
            <v>Coil</v>
          </cell>
          <cell r="C353" t="str">
            <v>CR COIL  JFE-CA590</v>
          </cell>
          <cell r="D353" t="str">
            <v>CR COIL  JFE-CA590</v>
          </cell>
          <cell r="E353" t="str">
            <v>CR COIL  JFE-CA590</v>
          </cell>
          <cell r="F353" t="str">
            <v>KG</v>
          </cell>
          <cell r="G353" t="str">
            <v>01</v>
          </cell>
          <cell r="H353" t="str">
            <v>01</v>
          </cell>
          <cell r="I353" t="str">
            <v>03</v>
          </cell>
          <cell r="J353" t="str">
            <v>12</v>
          </cell>
          <cell r="K353" t="str">
            <v>00</v>
          </cell>
          <cell r="L353">
            <v>0</v>
          </cell>
          <cell r="M353">
            <v>0</v>
          </cell>
          <cell r="N353">
            <v>0</v>
          </cell>
          <cell r="O353">
            <v>945</v>
          </cell>
          <cell r="P353">
            <v>0</v>
          </cell>
          <cell r="Q353">
            <v>0</v>
          </cell>
          <cell r="R353">
            <v>0</v>
          </cell>
          <cell r="S353">
            <v>2</v>
          </cell>
          <cell r="T353">
            <v>1.2</v>
          </cell>
          <cell r="U353">
            <v>1.2</v>
          </cell>
          <cell r="V353">
            <v>1.2</v>
          </cell>
          <cell r="W353">
            <v>1.2</v>
          </cell>
          <cell r="X353">
            <v>1.2</v>
          </cell>
          <cell r="Y353" t="str">
            <v>S10115</v>
          </cell>
          <cell r="Z353">
            <v>0</v>
          </cell>
        </row>
        <row r="354">
          <cell r="A354" t="str">
            <v>|0101031200|0.00|0.00|0.000|950.000</v>
          </cell>
          <cell r="B354" t="str">
            <v>Coil</v>
          </cell>
          <cell r="C354" t="str">
            <v>CR COIL  JFE-CA590</v>
          </cell>
          <cell r="D354" t="str">
            <v>CR COIL  JFE-CA590</v>
          </cell>
          <cell r="E354" t="str">
            <v>CR COIL  JFE-CA590</v>
          </cell>
          <cell r="F354" t="str">
            <v>KG</v>
          </cell>
          <cell r="G354" t="str">
            <v>01</v>
          </cell>
          <cell r="H354" t="str">
            <v>01</v>
          </cell>
          <cell r="I354" t="str">
            <v>03</v>
          </cell>
          <cell r="J354" t="str">
            <v>12</v>
          </cell>
          <cell r="K354" t="str">
            <v>00</v>
          </cell>
          <cell r="L354">
            <v>0</v>
          </cell>
          <cell r="M354">
            <v>0</v>
          </cell>
          <cell r="N354">
            <v>0</v>
          </cell>
          <cell r="O354">
            <v>950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Z354">
            <v>0</v>
          </cell>
        </row>
        <row r="355">
          <cell r="A355" t="str">
            <v>|0101031200|0.00|0.00|0.000|960.000</v>
          </cell>
          <cell r="B355" t="str">
            <v>Coil</v>
          </cell>
          <cell r="C355" t="str">
            <v>CR COIL  JFE-CA590</v>
          </cell>
          <cell r="D355" t="str">
            <v>CR COIL  JFE-CA590</v>
          </cell>
          <cell r="E355" t="str">
            <v>CR COIL  JFE-CA590</v>
          </cell>
          <cell r="F355" t="str">
            <v>KG</v>
          </cell>
          <cell r="G355" t="str">
            <v>01</v>
          </cell>
          <cell r="H355" t="str">
            <v>01</v>
          </cell>
          <cell r="I355" t="str">
            <v>03</v>
          </cell>
          <cell r="J355" t="str">
            <v>12</v>
          </cell>
          <cell r="K355" t="str">
            <v>00</v>
          </cell>
          <cell r="L355">
            <v>0</v>
          </cell>
          <cell r="M355">
            <v>0</v>
          </cell>
          <cell r="N355">
            <v>0</v>
          </cell>
          <cell r="O355">
            <v>960</v>
          </cell>
          <cell r="P355">
            <v>0</v>
          </cell>
          <cell r="Q355">
            <v>0</v>
          </cell>
          <cell r="R355">
            <v>0</v>
          </cell>
          <cell r="S355">
            <v>2</v>
          </cell>
          <cell r="T355">
            <v>1.2</v>
          </cell>
          <cell r="U355">
            <v>1.2</v>
          </cell>
          <cell r="V355">
            <v>1.2</v>
          </cell>
          <cell r="W355">
            <v>1.2</v>
          </cell>
          <cell r="X355">
            <v>1.2</v>
          </cell>
          <cell r="Y355" t="str">
            <v>S10115</v>
          </cell>
          <cell r="Z355">
            <v>0</v>
          </cell>
        </row>
        <row r="356">
          <cell r="A356" t="str">
            <v>|0101051500|0.00|0.00|0.000|100.000</v>
          </cell>
          <cell r="B356" t="str">
            <v>Slit</v>
          </cell>
          <cell r="C356" t="str">
            <v>GL SLIT COIL  MP1 Z27</v>
          </cell>
          <cell r="D356" t="str">
            <v>GL SLIT COIL  MP1 Z27</v>
          </cell>
          <cell r="E356" t="str">
            <v>GL SLIT COIL  MP1 Z27</v>
          </cell>
          <cell r="F356" t="str">
            <v>KG</v>
          </cell>
          <cell r="G356" t="str">
            <v>01</v>
          </cell>
          <cell r="H356" t="str">
            <v>01</v>
          </cell>
          <cell r="I356" t="str">
            <v>05</v>
          </cell>
          <cell r="J356" t="str">
            <v>15</v>
          </cell>
          <cell r="K356" t="str">
            <v>00</v>
          </cell>
          <cell r="L356">
            <v>0</v>
          </cell>
          <cell r="M356">
            <v>0</v>
          </cell>
          <cell r="N356">
            <v>0</v>
          </cell>
          <cell r="O356">
            <v>100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Z356">
            <v>0</v>
          </cell>
        </row>
        <row r="357">
          <cell r="A357" t="str">
            <v>|0101100900|0.00|0.00|0.000|1,040.000</v>
          </cell>
          <cell r="B357" t="str">
            <v>Coil</v>
          </cell>
          <cell r="C357" t="str">
            <v>INOX COIL  SUH409-2D</v>
          </cell>
          <cell r="D357" t="str">
            <v>INOX COIL  SUH409-2D</v>
          </cell>
          <cell r="E357" t="str">
            <v>INOX COIL  SUH409-2D</v>
          </cell>
          <cell r="F357" t="str">
            <v>KG</v>
          </cell>
          <cell r="G357" t="str">
            <v>01</v>
          </cell>
          <cell r="H357" t="str">
            <v>01</v>
          </cell>
          <cell r="I357" t="str">
            <v>10</v>
          </cell>
          <cell r="J357" t="str">
            <v>09</v>
          </cell>
          <cell r="K357" t="str">
            <v>00</v>
          </cell>
          <cell r="L357">
            <v>0</v>
          </cell>
          <cell r="M357">
            <v>0</v>
          </cell>
          <cell r="N357">
            <v>0</v>
          </cell>
          <cell r="O357">
            <v>1040</v>
          </cell>
          <cell r="P357">
            <v>0</v>
          </cell>
          <cell r="Q357">
            <v>0</v>
          </cell>
          <cell r="R357">
            <v>0</v>
          </cell>
          <cell r="S357">
            <v>2</v>
          </cell>
          <cell r="T357">
            <v>1.2</v>
          </cell>
          <cell r="U357">
            <v>1.2</v>
          </cell>
          <cell r="V357">
            <v>1.2</v>
          </cell>
          <cell r="W357">
            <v>1.2</v>
          </cell>
          <cell r="X357">
            <v>0</v>
          </cell>
          <cell r="Y357" t="str">
            <v>S07559</v>
          </cell>
          <cell r="Z357">
            <v>0</v>
          </cell>
        </row>
        <row r="358">
          <cell r="A358" t="str">
            <v>|0101100900|0.00|0.00|0.000|1,050.000</v>
          </cell>
          <cell r="B358" t="str">
            <v>Coil</v>
          </cell>
          <cell r="C358" t="str">
            <v>INOX COIL  SUH409-2D</v>
          </cell>
          <cell r="D358" t="str">
            <v>INOX COIL  SUH409-2D</v>
          </cell>
          <cell r="E358" t="str">
            <v>INOX COIL  SUH409-2D</v>
          </cell>
          <cell r="F358" t="str">
            <v>KG</v>
          </cell>
          <cell r="G358" t="str">
            <v>01</v>
          </cell>
          <cell r="H358" t="str">
            <v>01</v>
          </cell>
          <cell r="I358" t="str">
            <v>10</v>
          </cell>
          <cell r="J358" t="str">
            <v>09</v>
          </cell>
          <cell r="K358" t="str">
            <v>00</v>
          </cell>
          <cell r="L358">
            <v>0</v>
          </cell>
          <cell r="M358">
            <v>0</v>
          </cell>
          <cell r="N358">
            <v>0</v>
          </cell>
          <cell r="O358">
            <v>1050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Z358">
            <v>0</v>
          </cell>
        </row>
        <row r="359">
          <cell r="A359" t="str">
            <v>|0101100900|0.00|0.00|0.000|1,055.000</v>
          </cell>
          <cell r="B359" t="str">
            <v>Coil</v>
          </cell>
          <cell r="C359" t="str">
            <v>INOX COIL  SUH409-2D</v>
          </cell>
          <cell r="D359" t="str">
            <v>INOX COIL  SUH409-2D</v>
          </cell>
          <cell r="E359" t="str">
            <v>INOX COIL  SUH409-2D</v>
          </cell>
          <cell r="F359" t="str">
            <v>KG</v>
          </cell>
          <cell r="G359" t="str">
            <v>01</v>
          </cell>
          <cell r="H359" t="str">
            <v>01</v>
          </cell>
          <cell r="I359" t="str">
            <v>10</v>
          </cell>
          <cell r="J359" t="str">
            <v>09</v>
          </cell>
          <cell r="K359" t="str">
            <v>00</v>
          </cell>
          <cell r="L359">
            <v>0</v>
          </cell>
          <cell r="M359">
            <v>0</v>
          </cell>
          <cell r="N359">
            <v>0</v>
          </cell>
          <cell r="O359">
            <v>1055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Z359">
            <v>0</v>
          </cell>
        </row>
        <row r="360">
          <cell r="A360" t="str">
            <v>|0101100900|0.00|0.00|0.000|100.000</v>
          </cell>
          <cell r="B360" t="str">
            <v>Slit</v>
          </cell>
          <cell r="C360" t="str">
            <v>INOX SLIT COIL  SUH409-2D</v>
          </cell>
          <cell r="D360" t="str">
            <v>INOX SLIT COIL  SUH409-2D</v>
          </cell>
          <cell r="E360" t="str">
            <v>INOX SLIT COIL  SUH409-2D</v>
          </cell>
          <cell r="F360" t="str">
            <v>KG</v>
          </cell>
          <cell r="G360" t="str">
            <v>01</v>
          </cell>
          <cell r="H360" t="str">
            <v>01</v>
          </cell>
          <cell r="I360" t="str">
            <v>10</v>
          </cell>
          <cell r="J360" t="str">
            <v>09</v>
          </cell>
          <cell r="K360" t="str">
            <v>00</v>
          </cell>
          <cell r="L360">
            <v>0</v>
          </cell>
          <cell r="M360">
            <v>0</v>
          </cell>
          <cell r="N360">
            <v>0</v>
          </cell>
          <cell r="O360">
            <v>100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Z360">
            <v>0</v>
          </cell>
        </row>
        <row r="361">
          <cell r="A361" t="str">
            <v>|0101100900|0.00|0.00|0.000|100.500</v>
          </cell>
          <cell r="B361" t="str">
            <v>Slit</v>
          </cell>
          <cell r="C361" t="str">
            <v>INOX SLIT COIL  SUH409-2D</v>
          </cell>
          <cell r="D361" t="str">
            <v>INOX SLIT COIL  SUH409-2D</v>
          </cell>
          <cell r="E361" t="str">
            <v>INOX SLIT COIL  SUH409-2D</v>
          </cell>
          <cell r="F361" t="str">
            <v>KG</v>
          </cell>
          <cell r="G361" t="str">
            <v>01</v>
          </cell>
          <cell r="H361" t="str">
            <v>01</v>
          </cell>
          <cell r="I361" t="str">
            <v>10</v>
          </cell>
          <cell r="J361" t="str">
            <v>09</v>
          </cell>
          <cell r="K361" t="str">
            <v>00</v>
          </cell>
          <cell r="L361">
            <v>0</v>
          </cell>
          <cell r="M361">
            <v>0</v>
          </cell>
          <cell r="N361">
            <v>0</v>
          </cell>
          <cell r="O361">
            <v>100.5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Z361">
            <v>0</v>
          </cell>
        </row>
        <row r="362">
          <cell r="A362" t="str">
            <v>|0101100900|0.00|0.00|0.000|110.500</v>
          </cell>
          <cell r="B362" t="str">
            <v>Slit</v>
          </cell>
          <cell r="C362" t="str">
            <v>INOX SLIT COIL  SUH409-2D</v>
          </cell>
          <cell r="D362" t="str">
            <v>INOX SLIT COIL  SUH409-2D</v>
          </cell>
          <cell r="E362" t="str">
            <v>INOX SLIT COIL  SUH409-2D</v>
          </cell>
          <cell r="F362" t="str">
            <v>KG</v>
          </cell>
          <cell r="G362" t="str">
            <v>01</v>
          </cell>
          <cell r="H362" t="str">
            <v>01</v>
          </cell>
          <cell r="I362" t="str">
            <v>10</v>
          </cell>
          <cell r="J362" t="str">
            <v>09</v>
          </cell>
          <cell r="K362" t="str">
            <v>00</v>
          </cell>
          <cell r="L362">
            <v>0</v>
          </cell>
          <cell r="M362">
            <v>0</v>
          </cell>
          <cell r="N362">
            <v>0</v>
          </cell>
          <cell r="O362">
            <v>110.5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Z362">
            <v>0</v>
          </cell>
        </row>
        <row r="363">
          <cell r="A363" t="str">
            <v>|0101100900|0.00|0.00|0.000|119.000</v>
          </cell>
          <cell r="B363" t="str">
            <v>Slit</v>
          </cell>
          <cell r="C363" t="str">
            <v>INOX SLIT COIL  SUH409-2D</v>
          </cell>
          <cell r="D363" t="str">
            <v>INOX SLIT COIL  SUH409-2D</v>
          </cell>
          <cell r="E363" t="str">
            <v>INOX SLIT COIL  SUH409-2D</v>
          </cell>
          <cell r="F363" t="str">
            <v>KG</v>
          </cell>
          <cell r="G363" t="str">
            <v>01</v>
          </cell>
          <cell r="H363" t="str">
            <v>01</v>
          </cell>
          <cell r="I363" t="str">
            <v>10</v>
          </cell>
          <cell r="J363" t="str">
            <v>09</v>
          </cell>
          <cell r="K363" t="str">
            <v>00</v>
          </cell>
          <cell r="L363">
            <v>0</v>
          </cell>
          <cell r="M363">
            <v>0</v>
          </cell>
          <cell r="N363">
            <v>0</v>
          </cell>
          <cell r="O363">
            <v>119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Z363">
            <v>0</v>
          </cell>
        </row>
        <row r="364">
          <cell r="A364" t="str">
            <v>|0101100900|0.00|0.00|0.000|119.500</v>
          </cell>
          <cell r="B364" t="str">
            <v>Slit</v>
          </cell>
          <cell r="C364" t="str">
            <v>INOX SLIT COIL  SUH409-2D</v>
          </cell>
          <cell r="D364" t="str">
            <v>INOX SLIT COIL  SUH409-2D</v>
          </cell>
          <cell r="E364" t="str">
            <v>INOX SLIT COIL  SUH409-2D</v>
          </cell>
          <cell r="F364" t="str">
            <v>KG</v>
          </cell>
          <cell r="G364" t="str">
            <v>01</v>
          </cell>
          <cell r="H364" t="str">
            <v>01</v>
          </cell>
          <cell r="I364" t="str">
            <v>10</v>
          </cell>
          <cell r="J364" t="str">
            <v>09</v>
          </cell>
          <cell r="K364" t="str">
            <v>00</v>
          </cell>
          <cell r="L364">
            <v>0</v>
          </cell>
          <cell r="M364">
            <v>0</v>
          </cell>
          <cell r="N364">
            <v>0</v>
          </cell>
          <cell r="O364">
            <v>119.5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Z364">
            <v>0</v>
          </cell>
        </row>
        <row r="365">
          <cell r="A365" t="str">
            <v>|0101100900|0.00|0.00|0.000|68.500</v>
          </cell>
          <cell r="B365" t="str">
            <v>Slit</v>
          </cell>
          <cell r="C365" t="str">
            <v>INOX SLIT COIL  SUH409-2D</v>
          </cell>
          <cell r="D365" t="str">
            <v>INOX SLIT COIL  SUH409-2D</v>
          </cell>
          <cell r="E365" t="str">
            <v>INOX SLIT COIL  SUH409-2D</v>
          </cell>
          <cell r="F365" t="str">
            <v>KG</v>
          </cell>
          <cell r="G365" t="str">
            <v>01</v>
          </cell>
          <cell r="H365" t="str">
            <v>01</v>
          </cell>
          <cell r="I365" t="str">
            <v>10</v>
          </cell>
          <cell r="J365" t="str">
            <v>09</v>
          </cell>
          <cell r="K365" t="str">
            <v>00</v>
          </cell>
          <cell r="L365">
            <v>0</v>
          </cell>
          <cell r="M365">
            <v>0</v>
          </cell>
          <cell r="N365">
            <v>0</v>
          </cell>
          <cell r="O365">
            <v>68.5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Z365">
            <v>0</v>
          </cell>
        </row>
        <row r="366">
          <cell r="A366" t="str">
            <v>|0101100900|0.00|0.00|0.000|69.500</v>
          </cell>
          <cell r="B366" t="str">
            <v>Slit</v>
          </cell>
          <cell r="C366" t="str">
            <v>INOX SLIT COIL  SUH409-2D</v>
          </cell>
          <cell r="D366" t="str">
            <v>INOX SLIT COIL  SUH409-2D</v>
          </cell>
          <cell r="E366" t="str">
            <v>INOX SLIT COIL  SUH409-2D</v>
          </cell>
          <cell r="F366" t="str">
            <v>KG</v>
          </cell>
          <cell r="G366" t="str">
            <v>01</v>
          </cell>
          <cell r="H366" t="str">
            <v>01</v>
          </cell>
          <cell r="I366" t="str">
            <v>10</v>
          </cell>
          <cell r="J366" t="str">
            <v>09</v>
          </cell>
          <cell r="K366" t="str">
            <v>00</v>
          </cell>
          <cell r="L366">
            <v>0</v>
          </cell>
          <cell r="M366">
            <v>0</v>
          </cell>
          <cell r="N366">
            <v>0</v>
          </cell>
          <cell r="O366">
            <v>69.5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Z366">
            <v>0</v>
          </cell>
        </row>
        <row r="367">
          <cell r="A367" t="str">
            <v>|0101100900|0.00|0.00|0.000|70.000</v>
          </cell>
          <cell r="B367" t="str">
            <v>Slit</v>
          </cell>
          <cell r="C367" t="str">
            <v>INOX SLIT COIL  SUH409-2D</v>
          </cell>
          <cell r="D367" t="str">
            <v>INOX SLIT COIL  SUH409-2D</v>
          </cell>
          <cell r="E367" t="str">
            <v>INOX SLIT COIL  SUH409-2D</v>
          </cell>
          <cell r="F367" t="str">
            <v>KG</v>
          </cell>
          <cell r="G367" t="str">
            <v>01</v>
          </cell>
          <cell r="H367" t="str">
            <v>01</v>
          </cell>
          <cell r="I367" t="str">
            <v>10</v>
          </cell>
          <cell r="J367" t="str">
            <v>09</v>
          </cell>
          <cell r="K367" t="str">
            <v>00</v>
          </cell>
          <cell r="L367">
            <v>0</v>
          </cell>
          <cell r="M367">
            <v>0</v>
          </cell>
          <cell r="N367">
            <v>0</v>
          </cell>
          <cell r="O367">
            <v>70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Z367">
            <v>0</v>
          </cell>
        </row>
        <row r="368">
          <cell r="A368" t="str">
            <v>|0101100900|0.00|0.00|0.000|70.500</v>
          </cell>
          <cell r="B368" t="str">
            <v>Slit</v>
          </cell>
          <cell r="C368" t="str">
            <v>INOX SLIT COIL  SUH409-2D</v>
          </cell>
          <cell r="D368" t="str">
            <v>INOX SLIT COIL  SUH409-2D</v>
          </cell>
          <cell r="E368" t="str">
            <v>INOX SLIT COIL  SUH409-2D</v>
          </cell>
          <cell r="F368" t="str">
            <v>KG</v>
          </cell>
          <cell r="G368" t="str">
            <v>01</v>
          </cell>
          <cell r="H368" t="str">
            <v>01</v>
          </cell>
          <cell r="I368" t="str">
            <v>10</v>
          </cell>
          <cell r="J368" t="str">
            <v>09</v>
          </cell>
          <cell r="K368" t="str">
            <v>00</v>
          </cell>
          <cell r="L368">
            <v>0</v>
          </cell>
          <cell r="M368">
            <v>0</v>
          </cell>
          <cell r="N368">
            <v>0</v>
          </cell>
          <cell r="O368">
            <v>70.5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Z368">
            <v>0</v>
          </cell>
        </row>
        <row r="369">
          <cell r="A369" t="str">
            <v>|0101100900|0.00|0.00|0.000|78.500</v>
          </cell>
          <cell r="B369" t="str">
            <v>Slit</v>
          </cell>
          <cell r="C369" t="str">
            <v>INOX SLIT COIL  SUH409-2D</v>
          </cell>
          <cell r="D369" t="str">
            <v>INOX SLIT COIL  SUH409-2D</v>
          </cell>
          <cell r="E369" t="str">
            <v>INOX SLIT COIL  SUH409-2D</v>
          </cell>
          <cell r="F369" t="str">
            <v>KG</v>
          </cell>
          <cell r="G369" t="str">
            <v>01</v>
          </cell>
          <cell r="H369" t="str">
            <v>01</v>
          </cell>
          <cell r="I369" t="str">
            <v>10</v>
          </cell>
          <cell r="J369" t="str">
            <v>09</v>
          </cell>
          <cell r="K369" t="str">
            <v>00</v>
          </cell>
          <cell r="L369">
            <v>0</v>
          </cell>
          <cell r="M369">
            <v>0</v>
          </cell>
          <cell r="N369">
            <v>0</v>
          </cell>
          <cell r="O369">
            <v>78.5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Z369">
            <v>0</v>
          </cell>
        </row>
        <row r="370">
          <cell r="A370" t="str">
            <v>|0101100900|0.00|0.00|0.000|79.000</v>
          </cell>
          <cell r="B370" t="str">
            <v>Slit</v>
          </cell>
          <cell r="C370" t="str">
            <v>INOX SLIT COIL  SUH409-2D</v>
          </cell>
          <cell r="D370" t="str">
            <v>INOX SLIT COIL  SUH409-2D</v>
          </cell>
          <cell r="E370" t="str">
            <v>INOX SLIT COIL  SUH409-2D</v>
          </cell>
          <cell r="F370" t="str">
            <v>KG</v>
          </cell>
          <cell r="G370" t="str">
            <v>01</v>
          </cell>
          <cell r="H370" t="str">
            <v>01</v>
          </cell>
          <cell r="I370" t="str">
            <v>10</v>
          </cell>
          <cell r="J370" t="str">
            <v>09</v>
          </cell>
          <cell r="K370" t="str">
            <v>00</v>
          </cell>
          <cell r="L370">
            <v>0</v>
          </cell>
          <cell r="M370">
            <v>0</v>
          </cell>
          <cell r="N370">
            <v>0</v>
          </cell>
          <cell r="O370">
            <v>79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Z370">
            <v>0</v>
          </cell>
        </row>
        <row r="371">
          <cell r="A371" t="str">
            <v>|0101100900|0.00|0.00|0.000|79.500</v>
          </cell>
          <cell r="B371" t="str">
            <v>Slit</v>
          </cell>
          <cell r="C371" t="str">
            <v>INOX SLIT COIL  SUH409-2D</v>
          </cell>
          <cell r="D371" t="str">
            <v>INOX SLIT COIL  SUH409-2D</v>
          </cell>
          <cell r="E371" t="str">
            <v>INOX SLIT COIL  SUH409-2D</v>
          </cell>
          <cell r="F371" t="str">
            <v>KG</v>
          </cell>
          <cell r="G371" t="str">
            <v>01</v>
          </cell>
          <cell r="H371" t="str">
            <v>01</v>
          </cell>
          <cell r="I371" t="str">
            <v>10</v>
          </cell>
          <cell r="J371" t="str">
            <v>09</v>
          </cell>
          <cell r="K371" t="str">
            <v>00</v>
          </cell>
          <cell r="L371">
            <v>0</v>
          </cell>
          <cell r="M371">
            <v>0</v>
          </cell>
          <cell r="N371">
            <v>0</v>
          </cell>
          <cell r="O371">
            <v>79.5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Z371">
            <v>0</v>
          </cell>
        </row>
        <row r="372">
          <cell r="A372" t="str">
            <v>|0101100900|0.00|0.00|0.000|80.000</v>
          </cell>
          <cell r="B372" t="str">
            <v>Slit</v>
          </cell>
          <cell r="C372" t="str">
            <v>INOX SLIT COIL  SUH409-2D</v>
          </cell>
          <cell r="D372" t="str">
            <v>INOX SLIT COIL  SUH409-2D</v>
          </cell>
          <cell r="E372" t="str">
            <v>INOX SLIT COIL  SUH409-2D</v>
          </cell>
          <cell r="F372" t="str">
            <v>KG</v>
          </cell>
          <cell r="G372" t="str">
            <v>01</v>
          </cell>
          <cell r="H372" t="str">
            <v>01</v>
          </cell>
          <cell r="I372" t="str">
            <v>10</v>
          </cell>
          <cell r="J372" t="str">
            <v>09</v>
          </cell>
          <cell r="K372" t="str">
            <v>00</v>
          </cell>
          <cell r="L372">
            <v>0</v>
          </cell>
          <cell r="M372">
            <v>0</v>
          </cell>
          <cell r="N372">
            <v>0</v>
          </cell>
          <cell r="O372">
            <v>80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Z372">
            <v>0</v>
          </cell>
        </row>
        <row r="373">
          <cell r="A373" t="str">
            <v>|0101100900|0.00|0.00|0.000|80.500</v>
          </cell>
          <cell r="B373" t="str">
            <v>Slit</v>
          </cell>
          <cell r="C373" t="str">
            <v>INOX SLIT COIL  SUH409-2D</v>
          </cell>
          <cell r="D373" t="str">
            <v>INOX SLIT COIL  SUH409-2D</v>
          </cell>
          <cell r="E373" t="str">
            <v>INOX SLIT COIL  SUH409-2D</v>
          </cell>
          <cell r="F373" t="str">
            <v>KG</v>
          </cell>
          <cell r="G373" t="str">
            <v>01</v>
          </cell>
          <cell r="H373" t="str">
            <v>01</v>
          </cell>
          <cell r="I373" t="str">
            <v>10</v>
          </cell>
          <cell r="J373" t="str">
            <v>09</v>
          </cell>
          <cell r="K373" t="str">
            <v>00</v>
          </cell>
          <cell r="L373">
            <v>0</v>
          </cell>
          <cell r="M373">
            <v>0</v>
          </cell>
          <cell r="N373">
            <v>0</v>
          </cell>
          <cell r="O373">
            <v>80.5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Z373">
            <v>0</v>
          </cell>
        </row>
        <row r="374">
          <cell r="A374" t="str">
            <v>|0101100900|0.00|0.00|0.000|88.500</v>
          </cell>
          <cell r="B374" t="str">
            <v>Slit</v>
          </cell>
          <cell r="C374" t="str">
            <v>INOX SLIT COIL  SUH409-2D</v>
          </cell>
          <cell r="D374" t="str">
            <v>INOX SLIT COIL  SUH409-2D</v>
          </cell>
          <cell r="E374" t="str">
            <v>INOX SLIT COIL  SUH409-2D</v>
          </cell>
          <cell r="F374" t="str">
            <v>KG</v>
          </cell>
          <cell r="G374" t="str">
            <v>01</v>
          </cell>
          <cell r="H374" t="str">
            <v>01</v>
          </cell>
          <cell r="I374" t="str">
            <v>10</v>
          </cell>
          <cell r="J374" t="str">
            <v>09</v>
          </cell>
          <cell r="K374" t="str">
            <v>00</v>
          </cell>
          <cell r="L374">
            <v>0</v>
          </cell>
          <cell r="M374">
            <v>0</v>
          </cell>
          <cell r="N374">
            <v>0</v>
          </cell>
          <cell r="O374">
            <v>88.5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Z374">
            <v>0</v>
          </cell>
        </row>
        <row r="375">
          <cell r="A375" t="str">
            <v>|0101100900|0.00|0.00|0.000|89.000</v>
          </cell>
          <cell r="B375" t="str">
            <v>Slit</v>
          </cell>
          <cell r="C375" t="str">
            <v>INOX SLIT COIL  SUH409-2D</v>
          </cell>
          <cell r="D375" t="str">
            <v>INOX SLIT COIL  SUH409-2D</v>
          </cell>
          <cell r="E375" t="str">
            <v>INOX SLIT COIL  SUH409-2D</v>
          </cell>
          <cell r="F375" t="str">
            <v>KG</v>
          </cell>
          <cell r="G375" t="str">
            <v>01</v>
          </cell>
          <cell r="H375" t="str">
            <v>01</v>
          </cell>
          <cell r="I375" t="str">
            <v>10</v>
          </cell>
          <cell r="J375" t="str">
            <v>09</v>
          </cell>
          <cell r="K375" t="str">
            <v>00</v>
          </cell>
          <cell r="L375">
            <v>0</v>
          </cell>
          <cell r="M375">
            <v>0</v>
          </cell>
          <cell r="N375">
            <v>0</v>
          </cell>
          <cell r="O375">
            <v>89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Z375">
            <v>0</v>
          </cell>
        </row>
        <row r="376">
          <cell r="A376" t="str">
            <v>|0101100900|0.00|0.00|0.000|89.500</v>
          </cell>
          <cell r="B376" t="str">
            <v>Slit</v>
          </cell>
          <cell r="C376" t="str">
            <v>INOX SLIT COIL  SUH409-2D</v>
          </cell>
          <cell r="D376" t="str">
            <v>INOX SLIT COIL  SUH409-2D</v>
          </cell>
          <cell r="E376" t="str">
            <v>INOX SLIT COIL  SUH409-2D</v>
          </cell>
          <cell r="F376" t="str">
            <v>KG</v>
          </cell>
          <cell r="G376" t="str">
            <v>01</v>
          </cell>
          <cell r="H376" t="str">
            <v>01</v>
          </cell>
          <cell r="I376" t="str">
            <v>10</v>
          </cell>
          <cell r="J376" t="str">
            <v>09</v>
          </cell>
          <cell r="K376" t="str">
            <v>00</v>
          </cell>
          <cell r="L376">
            <v>0</v>
          </cell>
          <cell r="M376">
            <v>0</v>
          </cell>
          <cell r="N376">
            <v>0</v>
          </cell>
          <cell r="O376">
            <v>89.5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Z376">
            <v>0</v>
          </cell>
        </row>
        <row r="377">
          <cell r="A377" t="str">
            <v>|0101100900|0.00|0.00|0.000|90.000</v>
          </cell>
          <cell r="B377" t="str">
            <v>Slit</v>
          </cell>
          <cell r="C377" t="str">
            <v>INOX SLIT COIL  SUH409-2D</v>
          </cell>
          <cell r="D377" t="str">
            <v>INOX SLIT COIL  SUH409-2D</v>
          </cell>
          <cell r="E377" t="str">
            <v>INOX SLIT COIL  SUH409-2D</v>
          </cell>
          <cell r="F377" t="str">
            <v>KG</v>
          </cell>
          <cell r="G377" t="str">
            <v>01</v>
          </cell>
          <cell r="H377" t="str">
            <v>01</v>
          </cell>
          <cell r="I377" t="str">
            <v>10</v>
          </cell>
          <cell r="J377" t="str">
            <v>09</v>
          </cell>
          <cell r="K377" t="str">
            <v>00</v>
          </cell>
          <cell r="L377">
            <v>0</v>
          </cell>
          <cell r="M377">
            <v>0</v>
          </cell>
          <cell r="N377">
            <v>0</v>
          </cell>
          <cell r="O377">
            <v>90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Z377">
            <v>0</v>
          </cell>
        </row>
        <row r="378">
          <cell r="A378" t="str">
            <v>|0200201100|50.00|25.00|2.500|0.000</v>
          </cell>
          <cell r="B378" t="str">
            <v>Pipe</v>
          </cell>
          <cell r="C378" t="str">
            <v>PZ PIPE  C350L0  PZ Pipe C350L0</v>
          </cell>
          <cell r="D378" t="str">
            <v>PZ PIPE  C350L0  PZ Pipe C350L0</v>
          </cell>
          <cell r="E378" t="str">
            <v>PZ PIPE  C350L0  PZ Pipe C350L0</v>
          </cell>
          <cell r="F378" t="str">
            <v>PCS</v>
          </cell>
          <cell r="G378" t="str">
            <v>02</v>
          </cell>
          <cell r="H378" t="str">
            <v>00</v>
          </cell>
          <cell r="I378" t="str">
            <v>20</v>
          </cell>
          <cell r="J378" t="str">
            <v>11</v>
          </cell>
          <cell r="K378" t="str">
            <v>00</v>
          </cell>
          <cell r="L378">
            <v>50</v>
          </cell>
          <cell r="M378">
            <v>25</v>
          </cell>
          <cell r="N378">
            <v>2.5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Z378">
            <v>2.8420000000000001</v>
          </cell>
        </row>
        <row r="379">
          <cell r="A379" t="str">
            <v>|0200210303|139.80|0.00|3.500|0.000</v>
          </cell>
          <cell r="B379" t="str">
            <v>Pipe</v>
          </cell>
          <cell r="C379" t="str">
            <v>HR PIPE  STK290-E-G  MP1</v>
          </cell>
          <cell r="D379" t="str">
            <v>HR PIPE  STK290-E-G  MP1</v>
          </cell>
          <cell r="E379" t="str">
            <v>HR PIPE  STK290-E-G  MP1</v>
          </cell>
          <cell r="F379" t="str">
            <v>PCS</v>
          </cell>
          <cell r="G379" t="str">
            <v>02</v>
          </cell>
          <cell r="H379" t="str">
            <v>00</v>
          </cell>
          <cell r="I379" t="str">
            <v>21</v>
          </cell>
          <cell r="J379" t="str">
            <v>03</v>
          </cell>
          <cell r="K379" t="str">
            <v>03</v>
          </cell>
          <cell r="L379">
            <v>139.80000000000001</v>
          </cell>
          <cell r="M379">
            <v>0</v>
          </cell>
          <cell r="N379">
            <v>3.5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Z379">
            <v>11.763999999999999</v>
          </cell>
        </row>
        <row r="380">
          <cell r="A380" t="str">
            <v>|0200210403|216.30|0.00|7.200|0.000</v>
          </cell>
          <cell r="B380" t="str">
            <v>Pipe</v>
          </cell>
          <cell r="C380" t="str">
            <v>HR PIPE  SGP-E-G  MP1</v>
          </cell>
          <cell r="D380" t="str">
            <v>HR PIPE  SGP-E-G  MP1</v>
          </cell>
          <cell r="E380" t="str">
            <v>HR PIPE  SGP-E-G  MP1</v>
          </cell>
          <cell r="F380" t="str">
            <v>PCS</v>
          </cell>
          <cell r="G380" t="str">
            <v>02</v>
          </cell>
          <cell r="H380" t="str">
            <v>00</v>
          </cell>
          <cell r="I380" t="str">
            <v>21</v>
          </cell>
          <cell r="J380" t="str">
            <v>04</v>
          </cell>
          <cell r="K380" t="str">
            <v>03</v>
          </cell>
          <cell r="L380">
            <v>216.3</v>
          </cell>
          <cell r="M380">
            <v>0</v>
          </cell>
          <cell r="N380">
            <v>7.2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Z380">
            <v>37.125999999999998</v>
          </cell>
        </row>
        <row r="381">
          <cell r="A381" t="str">
            <v>|0200210911|125.00|75.00|3.200|0.000</v>
          </cell>
          <cell r="B381" t="str">
            <v>Pipe</v>
          </cell>
          <cell r="C381" t="str">
            <v>HR PIPE  STKR400  MP2</v>
          </cell>
          <cell r="D381" t="str">
            <v>HR PIPE  STKR400  MP2</v>
          </cell>
          <cell r="E381" t="str">
            <v>HR PIPE  STKR400  MP2</v>
          </cell>
          <cell r="F381" t="str">
            <v>PCS</v>
          </cell>
          <cell r="G381" t="str">
            <v>02</v>
          </cell>
          <cell r="H381" t="str">
            <v>00</v>
          </cell>
          <cell r="I381" t="str">
            <v>21</v>
          </cell>
          <cell r="J381" t="str">
            <v>09</v>
          </cell>
          <cell r="K381" t="str">
            <v>11</v>
          </cell>
          <cell r="L381">
            <v>125</v>
          </cell>
          <cell r="M381">
            <v>75</v>
          </cell>
          <cell r="N381">
            <v>3.2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Z381">
            <v>9.6110000000000007</v>
          </cell>
        </row>
        <row r="382">
          <cell r="A382" t="str">
            <v>|0200210911|75.00|75.00|2.300|0.000</v>
          </cell>
          <cell r="B382" t="str">
            <v>Pipe</v>
          </cell>
          <cell r="C382" t="str">
            <v>HR PIPE  STKR400  MP2</v>
          </cell>
          <cell r="D382" t="str">
            <v>HR PIPE  STKR400  MP2</v>
          </cell>
          <cell r="E382" t="str">
            <v>HR PIPE  STKR400  MP2</v>
          </cell>
          <cell r="F382" t="str">
            <v>PCS</v>
          </cell>
          <cell r="G382" t="str">
            <v>02</v>
          </cell>
          <cell r="H382" t="str">
            <v>00</v>
          </cell>
          <cell r="I382" t="str">
            <v>21</v>
          </cell>
          <cell r="J382" t="str">
            <v>09</v>
          </cell>
          <cell r="K382" t="str">
            <v>11</v>
          </cell>
          <cell r="L382">
            <v>75</v>
          </cell>
          <cell r="M382">
            <v>75</v>
          </cell>
          <cell r="N382">
            <v>2.2999999999999998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Z382">
            <v>4.1230000000000002</v>
          </cell>
        </row>
        <row r="383">
          <cell r="A383" t="str">
            <v>|0200210911|75.00|75.00|4.500|0.000</v>
          </cell>
          <cell r="B383" t="str">
            <v>Pipe</v>
          </cell>
          <cell r="C383" t="str">
            <v>HR PIPE  STKR400  MP2</v>
          </cell>
          <cell r="D383" t="str">
            <v>HR PIPE  STKR400  MP2</v>
          </cell>
          <cell r="E383" t="str">
            <v>HR PIPE  STKR400  MP2</v>
          </cell>
          <cell r="F383" t="str">
            <v>PCS</v>
          </cell>
          <cell r="G383" t="str">
            <v>02</v>
          </cell>
          <cell r="H383" t="str">
            <v>00</v>
          </cell>
          <cell r="I383" t="str">
            <v>21</v>
          </cell>
          <cell r="J383" t="str">
            <v>09</v>
          </cell>
          <cell r="K383" t="str">
            <v>11</v>
          </cell>
          <cell r="L383">
            <v>75</v>
          </cell>
          <cell r="M383">
            <v>75</v>
          </cell>
          <cell r="N383">
            <v>4.5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Z383">
            <v>7.8230000000000004</v>
          </cell>
        </row>
        <row r="384">
          <cell r="A384" t="str">
            <v>|0200212114|219.10|0.00|4.800|0.000</v>
          </cell>
          <cell r="B384" t="str">
            <v>Pipe</v>
          </cell>
          <cell r="C384" t="str">
            <v>HR PIPE  ASTM A53M GR.B TYPE-E  MP2A</v>
          </cell>
          <cell r="D384" t="str">
            <v>HR PIPE  ASTM A53M GR.B TYPE-E  MP2A</v>
          </cell>
          <cell r="E384" t="str">
            <v>HR PIPE  ASTM A53M GR.B TYPE-E  MP2A</v>
          </cell>
          <cell r="F384" t="str">
            <v>PCS</v>
          </cell>
          <cell r="G384" t="str">
            <v>02</v>
          </cell>
          <cell r="H384" t="str">
            <v>00</v>
          </cell>
          <cell r="I384" t="str">
            <v>21</v>
          </cell>
          <cell r="J384" t="str">
            <v>21</v>
          </cell>
          <cell r="K384" t="str">
            <v>14</v>
          </cell>
          <cell r="L384">
            <v>219.1</v>
          </cell>
          <cell r="M384">
            <v>0</v>
          </cell>
          <cell r="N384">
            <v>4.8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Z384">
            <v>25.366</v>
          </cell>
        </row>
        <row r="385">
          <cell r="A385" t="str">
            <v>|0200213224|14.00|14.00|0.900|0.000</v>
          </cell>
          <cell r="B385" t="str">
            <v>Pipe</v>
          </cell>
          <cell r="C385" t="str">
            <v>HR PIPE  SPHC ep  MP1ep</v>
          </cell>
          <cell r="D385" t="str">
            <v>HR PIPE  SPHC ep  MP1ep</v>
          </cell>
          <cell r="E385" t="str">
            <v>HR PIPE  SPHC ep  MP1ep</v>
          </cell>
          <cell r="F385" t="str">
            <v>PCS</v>
          </cell>
          <cell r="G385" t="str">
            <v>02</v>
          </cell>
          <cell r="H385" t="str">
            <v>00</v>
          </cell>
          <cell r="I385" t="str">
            <v>21</v>
          </cell>
          <cell r="J385" t="str">
            <v>32</v>
          </cell>
          <cell r="K385" t="str">
            <v>24</v>
          </cell>
          <cell r="L385">
            <v>14</v>
          </cell>
          <cell r="M385">
            <v>14</v>
          </cell>
          <cell r="N385">
            <v>0.9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Z385">
            <v>0.29099999999999998</v>
          </cell>
        </row>
        <row r="386">
          <cell r="A386" t="str">
            <v>|0200220103|13.80|0.00|1.600|0.000</v>
          </cell>
          <cell r="B386" t="str">
            <v>Pipe</v>
          </cell>
          <cell r="C386" t="str">
            <v>PO PIPE  STKM11A  MP1-P</v>
          </cell>
          <cell r="D386" t="str">
            <v>PO PIPE  STKM11A  MP1-P</v>
          </cell>
          <cell r="E386" t="str">
            <v>PO PIPE  STKM11A  MP1-P</v>
          </cell>
          <cell r="F386" t="str">
            <v>PCS</v>
          </cell>
          <cell r="G386" t="str">
            <v>02</v>
          </cell>
          <cell r="H386" t="str">
            <v>00</v>
          </cell>
          <cell r="I386" t="str">
            <v>22</v>
          </cell>
          <cell r="J386" t="str">
            <v>01</v>
          </cell>
          <cell r="K386" t="str">
            <v>03</v>
          </cell>
          <cell r="L386">
            <v>13.8</v>
          </cell>
          <cell r="M386">
            <v>0</v>
          </cell>
          <cell r="N386">
            <v>1.6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Z386">
            <v>0.48099999999999998</v>
          </cell>
        </row>
        <row r="387">
          <cell r="A387" t="str">
            <v>|0200220126|42.70|0.00|3.500|0.000</v>
          </cell>
          <cell r="B387" t="str">
            <v>Pipe</v>
          </cell>
          <cell r="C387" t="str">
            <v>PO PIPE  STKM11A  MP-1D-P</v>
          </cell>
          <cell r="D387" t="str">
            <v>PO PIPE  STKM11A  MP-1D-P</v>
          </cell>
          <cell r="E387" t="str">
            <v>PO PIPE  STKM11A  MP-1D-P</v>
          </cell>
          <cell r="F387" t="str">
            <v>PCS</v>
          </cell>
          <cell r="G387" t="str">
            <v>02</v>
          </cell>
          <cell r="H387" t="str">
            <v>00</v>
          </cell>
          <cell r="I387" t="str">
            <v>22</v>
          </cell>
          <cell r="J387" t="str">
            <v>01</v>
          </cell>
          <cell r="K387" t="str">
            <v>26</v>
          </cell>
          <cell r="L387">
            <v>42.7</v>
          </cell>
          <cell r="M387">
            <v>0</v>
          </cell>
          <cell r="N387">
            <v>3.5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Z387">
            <v>3.383</v>
          </cell>
        </row>
        <row r="388">
          <cell r="A388" t="str">
            <v>|0200220139|12.70|0.00|1.600|0.000</v>
          </cell>
          <cell r="B388" t="str">
            <v>Pipe</v>
          </cell>
          <cell r="C388" t="str">
            <v>PO PIPE  STKM11A  MP-1M-P</v>
          </cell>
          <cell r="D388" t="str">
            <v>PO PIPE  STKM11A  MP-1M-P</v>
          </cell>
          <cell r="E388" t="str">
            <v>PO PIPE  STKM11A  MP-1M-P</v>
          </cell>
          <cell r="F388" t="str">
            <v>PCS</v>
          </cell>
          <cell r="G388" t="str">
            <v>02</v>
          </cell>
          <cell r="H388" t="str">
            <v>00</v>
          </cell>
          <cell r="I388" t="str">
            <v>22</v>
          </cell>
          <cell r="J388" t="str">
            <v>01</v>
          </cell>
          <cell r="K388" t="str">
            <v>39</v>
          </cell>
          <cell r="L388">
            <v>12.7</v>
          </cell>
          <cell r="M388">
            <v>0</v>
          </cell>
          <cell r="N388">
            <v>1.6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Z388">
            <v>0.438</v>
          </cell>
        </row>
        <row r="389">
          <cell r="A389" t="str">
            <v>|0200220139|12.70|0.00|2.000|0.000</v>
          </cell>
          <cell r="B389" t="str">
            <v>Pipe</v>
          </cell>
          <cell r="C389" t="str">
            <v>PO PIPE  STKM11A  MP-1M-P</v>
          </cell>
          <cell r="D389" t="str">
            <v>PO PIPE  STKM11A  MP-1M-P</v>
          </cell>
          <cell r="E389" t="str">
            <v>PO PIPE  STKM11A  MP-1M-P</v>
          </cell>
          <cell r="F389" t="str">
            <v>PCS</v>
          </cell>
          <cell r="G389" t="str">
            <v>02</v>
          </cell>
          <cell r="H389" t="str">
            <v>00</v>
          </cell>
          <cell r="I389" t="str">
            <v>22</v>
          </cell>
          <cell r="J389" t="str">
            <v>01</v>
          </cell>
          <cell r="K389" t="str">
            <v>39</v>
          </cell>
          <cell r="L389">
            <v>12.7</v>
          </cell>
          <cell r="M389">
            <v>0</v>
          </cell>
          <cell r="N389">
            <v>2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Z389">
            <v>0.52800000000000002</v>
          </cell>
        </row>
        <row r="390">
          <cell r="A390" t="str">
            <v>|0200220139|15.90|0.00|1.600|0.000</v>
          </cell>
          <cell r="B390" t="str">
            <v>Pipe</v>
          </cell>
          <cell r="C390" t="str">
            <v>PO PIPE  STKM11A  MP-1M-P</v>
          </cell>
          <cell r="D390" t="str">
            <v>PO PIPE  STKM11A  MP-1M-P</v>
          </cell>
          <cell r="E390" t="str">
            <v>PO PIPE  STKM11A  MP-1M-P</v>
          </cell>
          <cell r="F390" t="str">
            <v>PCS</v>
          </cell>
          <cell r="G390" t="str">
            <v>02</v>
          </cell>
          <cell r="H390" t="str">
            <v>00</v>
          </cell>
          <cell r="I390" t="str">
            <v>22</v>
          </cell>
          <cell r="J390" t="str">
            <v>01</v>
          </cell>
          <cell r="K390" t="str">
            <v>39</v>
          </cell>
          <cell r="L390">
            <v>15.9</v>
          </cell>
          <cell r="M390">
            <v>0</v>
          </cell>
          <cell r="N390">
            <v>1.6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Z390">
            <v>0.56399999999999995</v>
          </cell>
        </row>
        <row r="391">
          <cell r="A391" t="str">
            <v>|0200220139|15.90|0.00|2.000|0.000</v>
          </cell>
          <cell r="B391" t="str">
            <v>Pipe</v>
          </cell>
          <cell r="C391" t="str">
            <v>PO PIPE  STKM11A  MP-1M-P</v>
          </cell>
          <cell r="D391" t="str">
            <v>PO PIPE  STKM11A  MP-1M-P</v>
          </cell>
          <cell r="E391" t="str">
            <v>PO PIPE  STKM11A  MP-1M-P</v>
          </cell>
          <cell r="F391" t="str">
            <v>PCS</v>
          </cell>
          <cell r="G391" t="str">
            <v>02</v>
          </cell>
          <cell r="H391" t="str">
            <v>00</v>
          </cell>
          <cell r="I391" t="str">
            <v>22</v>
          </cell>
          <cell r="J391" t="str">
            <v>01</v>
          </cell>
          <cell r="K391" t="str">
            <v>39</v>
          </cell>
          <cell r="L391">
            <v>15.9</v>
          </cell>
          <cell r="M391">
            <v>0</v>
          </cell>
          <cell r="N391">
            <v>2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Z391">
            <v>0.68600000000000005</v>
          </cell>
        </row>
        <row r="392">
          <cell r="A392" t="str">
            <v>|0200220139|15.90|0.00|2.300|0.000</v>
          </cell>
          <cell r="B392" t="str">
            <v>Pipe</v>
          </cell>
          <cell r="C392" t="str">
            <v>PO PIPE  STKM11A  MP-1M-P</v>
          </cell>
          <cell r="D392" t="str">
            <v>PO PIPE  STKM11A  MP-1M-P</v>
          </cell>
          <cell r="E392" t="str">
            <v>PO PIPE  STKM11A  MP-1M-P</v>
          </cell>
          <cell r="F392" t="str">
            <v>PCS</v>
          </cell>
          <cell r="G392" t="str">
            <v>02</v>
          </cell>
          <cell r="H392" t="str">
            <v>00</v>
          </cell>
          <cell r="I392" t="str">
            <v>22</v>
          </cell>
          <cell r="J392" t="str">
            <v>01</v>
          </cell>
          <cell r="K392" t="str">
            <v>39</v>
          </cell>
          <cell r="L392">
            <v>15.9</v>
          </cell>
          <cell r="M392">
            <v>0</v>
          </cell>
          <cell r="N392">
            <v>2.2999999999999998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Z392">
            <v>0.77100000000000002</v>
          </cell>
        </row>
        <row r="393">
          <cell r="A393" t="str">
            <v>|0200220139|17.30|0.00|2.300|0.000</v>
          </cell>
          <cell r="B393" t="str">
            <v>Pipe</v>
          </cell>
          <cell r="C393" t="str">
            <v>PO PIPE  STKM11A  MP-1M-P</v>
          </cell>
          <cell r="D393" t="str">
            <v>PO PIPE  STKM11A  MP-1M-P</v>
          </cell>
          <cell r="E393" t="str">
            <v>PO PIPE  STKM11A  MP-1M-P</v>
          </cell>
          <cell r="F393" t="str">
            <v>PCS</v>
          </cell>
          <cell r="G393" t="str">
            <v>02</v>
          </cell>
          <cell r="H393" t="str">
            <v>00</v>
          </cell>
          <cell r="I393" t="str">
            <v>22</v>
          </cell>
          <cell r="J393" t="str">
            <v>01</v>
          </cell>
          <cell r="K393" t="str">
            <v>39</v>
          </cell>
          <cell r="L393">
            <v>17.3</v>
          </cell>
          <cell r="M393">
            <v>0</v>
          </cell>
          <cell r="N393">
            <v>2.2999999999999998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Z393">
            <v>0.85099999999999998</v>
          </cell>
        </row>
        <row r="394">
          <cell r="A394" t="str">
            <v>|0200220139|19.10|0.00|1.400|0.000</v>
          </cell>
          <cell r="B394" t="str">
            <v>Pipe</v>
          </cell>
          <cell r="C394" t="str">
            <v>PO PIPE  STKM11A  MP-1M-P</v>
          </cell>
          <cell r="D394" t="str">
            <v>PO PIPE  STKM11A  MP-1M-P</v>
          </cell>
          <cell r="E394" t="str">
            <v>PO PIPE  STKM11A  MP-1M-P</v>
          </cell>
          <cell r="F394" t="str">
            <v>PCS</v>
          </cell>
          <cell r="G394" t="str">
            <v>02</v>
          </cell>
          <cell r="H394" t="str">
            <v>00</v>
          </cell>
          <cell r="I394" t="str">
            <v>22</v>
          </cell>
          <cell r="J394" t="str">
            <v>01</v>
          </cell>
          <cell r="K394" t="str">
            <v>39</v>
          </cell>
          <cell r="L394">
            <v>19.100000000000001</v>
          </cell>
          <cell r="M394">
            <v>0</v>
          </cell>
          <cell r="N394">
            <v>1.4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Z394">
            <v>0.61099999999999999</v>
          </cell>
        </row>
        <row r="395">
          <cell r="A395" t="str">
            <v>|0200220139|19.10|0.00|2.000|0.000</v>
          </cell>
          <cell r="B395" t="str">
            <v>Pipe</v>
          </cell>
          <cell r="C395" t="str">
            <v>PO PIPE  STKM11A  MP-1M-P</v>
          </cell>
          <cell r="D395" t="str">
            <v>PO PIPE  STKM11A  MP-1M-P</v>
          </cell>
          <cell r="E395" t="str">
            <v>PO PIPE  STKM11A  MP-1M-P</v>
          </cell>
          <cell r="F395" t="str">
            <v>PCS</v>
          </cell>
          <cell r="G395" t="str">
            <v>02</v>
          </cell>
          <cell r="H395" t="str">
            <v>00</v>
          </cell>
          <cell r="I395" t="str">
            <v>22</v>
          </cell>
          <cell r="J395" t="str">
            <v>01</v>
          </cell>
          <cell r="K395" t="str">
            <v>39</v>
          </cell>
          <cell r="L395">
            <v>19.100000000000001</v>
          </cell>
          <cell r="M395">
            <v>0</v>
          </cell>
          <cell r="N395">
            <v>2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Z395">
            <v>0.84299999999999997</v>
          </cell>
        </row>
        <row r="396">
          <cell r="A396" t="str">
            <v>|0200220139|19.10|0.00|2.300|0.000</v>
          </cell>
          <cell r="B396" t="str">
            <v>Pipe</v>
          </cell>
          <cell r="C396" t="str">
            <v>PO PIPE  STKM11A  MP-1M-P</v>
          </cell>
          <cell r="D396" t="str">
            <v>PO PIPE  STKM11A  MP-1M-P</v>
          </cell>
          <cell r="E396" t="str">
            <v>PO PIPE  STKM11A  MP-1M-P</v>
          </cell>
          <cell r="F396" t="str">
            <v>PCS</v>
          </cell>
          <cell r="G396" t="str">
            <v>02</v>
          </cell>
          <cell r="H396" t="str">
            <v>00</v>
          </cell>
          <cell r="I396" t="str">
            <v>22</v>
          </cell>
          <cell r="J396" t="str">
            <v>01</v>
          </cell>
          <cell r="K396" t="str">
            <v>39</v>
          </cell>
          <cell r="L396">
            <v>19.100000000000001</v>
          </cell>
          <cell r="M396">
            <v>0</v>
          </cell>
          <cell r="N396">
            <v>2.2999999999999998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Z396">
            <v>0.95299999999999996</v>
          </cell>
        </row>
        <row r="397">
          <cell r="A397" t="str">
            <v>|0200220139|22.20|0.00|1.600|0.000</v>
          </cell>
          <cell r="B397" t="str">
            <v>Pipe</v>
          </cell>
          <cell r="C397" t="str">
            <v>PO PIPE  STKM11A  MP-1M-P</v>
          </cell>
          <cell r="D397" t="str">
            <v>PO PIPE  STKM11A  MP-1M-P</v>
          </cell>
          <cell r="E397" t="str">
            <v>PO PIPE  STKM11A  MP-1M-P</v>
          </cell>
          <cell r="F397" t="str">
            <v>PCS</v>
          </cell>
          <cell r="G397" t="str">
            <v>02</v>
          </cell>
          <cell r="H397" t="str">
            <v>00</v>
          </cell>
          <cell r="I397" t="str">
            <v>22</v>
          </cell>
          <cell r="J397" t="str">
            <v>01</v>
          </cell>
          <cell r="K397" t="str">
            <v>39</v>
          </cell>
          <cell r="L397">
            <v>22.2</v>
          </cell>
          <cell r="M397">
            <v>0</v>
          </cell>
          <cell r="N397">
            <v>1.6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Z397">
            <v>0.81299999999999994</v>
          </cell>
        </row>
        <row r="398">
          <cell r="A398" t="str">
            <v>|0200220139|22.20|0.00|1.800|0.000</v>
          </cell>
          <cell r="B398" t="str">
            <v>Pipe</v>
          </cell>
          <cell r="C398" t="str">
            <v>PO PIPE  STKM11A  MP-1M-P</v>
          </cell>
          <cell r="D398" t="str">
            <v>PO PIPE  STKM11A  MP-1M-P</v>
          </cell>
          <cell r="E398" t="str">
            <v>PO PIPE  STKM11A  MP-1M-P</v>
          </cell>
          <cell r="F398" t="str">
            <v>PCS</v>
          </cell>
          <cell r="G398" t="str">
            <v>02</v>
          </cell>
          <cell r="H398" t="str">
            <v>00</v>
          </cell>
          <cell r="I398" t="str">
            <v>22</v>
          </cell>
          <cell r="J398" t="str">
            <v>01</v>
          </cell>
          <cell r="K398" t="str">
            <v>39</v>
          </cell>
          <cell r="L398">
            <v>22.2</v>
          </cell>
          <cell r="M398">
            <v>0</v>
          </cell>
          <cell r="N398">
            <v>1.8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Z398">
            <v>0.90600000000000003</v>
          </cell>
        </row>
        <row r="399">
          <cell r="A399" t="str">
            <v>|0200220139|22.20|0.00|2.000|0.000</v>
          </cell>
          <cell r="B399" t="str">
            <v>Pipe</v>
          </cell>
          <cell r="C399" t="str">
            <v>PO PIPE  STKM11A  MP-1M-P</v>
          </cell>
          <cell r="D399" t="str">
            <v>PO PIPE  STKM11A  MP-1M-P</v>
          </cell>
          <cell r="E399" t="str">
            <v>PO PIPE  STKM11A  MP-1M-P</v>
          </cell>
          <cell r="F399" t="str">
            <v>PCS</v>
          </cell>
          <cell r="G399" t="str">
            <v>02</v>
          </cell>
          <cell r="H399" t="str">
            <v>00</v>
          </cell>
          <cell r="I399" t="str">
            <v>22</v>
          </cell>
          <cell r="J399" t="str">
            <v>01</v>
          </cell>
          <cell r="K399" t="str">
            <v>39</v>
          </cell>
          <cell r="L399">
            <v>22.2</v>
          </cell>
          <cell r="M399">
            <v>0</v>
          </cell>
          <cell r="N399">
            <v>2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Z399">
            <v>0.996</v>
          </cell>
        </row>
        <row r="400">
          <cell r="A400" t="str">
            <v>|0200220139|22.20|0.00|2.300|0.000</v>
          </cell>
          <cell r="B400" t="str">
            <v>Pipe</v>
          </cell>
          <cell r="C400" t="str">
            <v>PO PIPE  STKM11A  MP-1M-P</v>
          </cell>
          <cell r="D400" t="str">
            <v>PO PIPE  STKM11A  MP-1M-P</v>
          </cell>
          <cell r="E400" t="str">
            <v>PO PIPE  STKM11A  MP-1M-P</v>
          </cell>
          <cell r="F400" t="str">
            <v>PCS</v>
          </cell>
          <cell r="G400" t="str">
            <v>02</v>
          </cell>
          <cell r="H400" t="str">
            <v>00</v>
          </cell>
          <cell r="I400" t="str">
            <v>22</v>
          </cell>
          <cell r="J400" t="str">
            <v>01</v>
          </cell>
          <cell r="K400" t="str">
            <v>39</v>
          </cell>
          <cell r="L400">
            <v>22.2</v>
          </cell>
          <cell r="M400">
            <v>0</v>
          </cell>
          <cell r="N400">
            <v>2.2999999999999998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Z400">
            <v>1.129</v>
          </cell>
        </row>
        <row r="401">
          <cell r="A401" t="str">
            <v>|0200220139|25.40|0.00|1.600|0.000</v>
          </cell>
          <cell r="B401" t="str">
            <v>Pipe</v>
          </cell>
          <cell r="C401" t="str">
            <v>PO PIPE  STKM11A  MP-1M-P</v>
          </cell>
          <cell r="D401" t="str">
            <v>PO PIPE  STKM11A  MP-1M-P</v>
          </cell>
          <cell r="E401" t="str">
            <v>PO PIPE  STKM11A  MP-1M-P</v>
          </cell>
          <cell r="F401" t="str">
            <v>PCS</v>
          </cell>
          <cell r="G401" t="str">
            <v>02</v>
          </cell>
          <cell r="H401" t="str">
            <v>00</v>
          </cell>
          <cell r="I401" t="str">
            <v>22</v>
          </cell>
          <cell r="J401" t="str">
            <v>01</v>
          </cell>
          <cell r="K401" t="str">
            <v>39</v>
          </cell>
          <cell r="L401">
            <v>25.4</v>
          </cell>
          <cell r="M401">
            <v>0</v>
          </cell>
          <cell r="N401">
            <v>1.6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Z401">
            <v>0.93899999999999995</v>
          </cell>
        </row>
        <row r="402">
          <cell r="A402" t="str">
            <v>|0200220139|25.40|0.00|1.800|0.000</v>
          </cell>
          <cell r="B402" t="str">
            <v>Pipe</v>
          </cell>
          <cell r="C402" t="str">
            <v>PO PIPE  STKM11A  MP-1M-P</v>
          </cell>
          <cell r="D402" t="str">
            <v>PO PIPE  STKM11A  MP-1M-P</v>
          </cell>
          <cell r="E402" t="str">
            <v>PO PIPE  STKM11A  MP-1M-P</v>
          </cell>
          <cell r="F402" t="str">
            <v>PCS</v>
          </cell>
          <cell r="G402" t="str">
            <v>02</v>
          </cell>
          <cell r="H402" t="str">
            <v>00</v>
          </cell>
          <cell r="I402" t="str">
            <v>22</v>
          </cell>
          <cell r="J402" t="str">
            <v>01</v>
          </cell>
          <cell r="K402" t="str">
            <v>39</v>
          </cell>
          <cell r="L402">
            <v>25.4</v>
          </cell>
          <cell r="M402">
            <v>0</v>
          </cell>
          <cell r="N402">
            <v>1.8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Z402">
            <v>1.048</v>
          </cell>
        </row>
        <row r="403">
          <cell r="A403" t="str">
            <v>|0200220139|25.40|0.00|2.000|0.000</v>
          </cell>
          <cell r="B403" t="str">
            <v>Pipe</v>
          </cell>
          <cell r="C403" t="str">
            <v>PO PIPE  STKM11A  MP-1M-P</v>
          </cell>
          <cell r="D403" t="str">
            <v>PO PIPE  STKM11A  MP-1M-P</v>
          </cell>
          <cell r="E403" t="str">
            <v>PO PIPE  STKM11A  MP-1M-P</v>
          </cell>
          <cell r="F403" t="str">
            <v>PCS</v>
          </cell>
          <cell r="G403" t="str">
            <v>02</v>
          </cell>
          <cell r="H403" t="str">
            <v>00</v>
          </cell>
          <cell r="I403" t="str">
            <v>22</v>
          </cell>
          <cell r="J403" t="str">
            <v>01</v>
          </cell>
          <cell r="K403" t="str">
            <v>39</v>
          </cell>
          <cell r="L403">
            <v>25.4</v>
          </cell>
          <cell r="M403">
            <v>0</v>
          </cell>
          <cell r="N403">
            <v>2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Z403">
            <v>1.1539999999999999</v>
          </cell>
        </row>
        <row r="404">
          <cell r="A404" t="str">
            <v>|0200220139|25.40|0.00|2.600|0.000</v>
          </cell>
          <cell r="B404" t="str">
            <v>Pipe</v>
          </cell>
          <cell r="C404" t="str">
            <v>PO PIPE  STKM11A  MP-1M-P</v>
          </cell>
          <cell r="D404" t="str">
            <v>PO PIPE  STKM11A  MP-1M-P</v>
          </cell>
          <cell r="E404" t="str">
            <v>PO PIPE  STKM11A  MP-1M-P</v>
          </cell>
          <cell r="F404" t="str">
            <v>PCS</v>
          </cell>
          <cell r="G404" t="str">
            <v>02</v>
          </cell>
          <cell r="H404" t="str">
            <v>00</v>
          </cell>
          <cell r="I404" t="str">
            <v>22</v>
          </cell>
          <cell r="J404" t="str">
            <v>01</v>
          </cell>
          <cell r="K404" t="str">
            <v>39</v>
          </cell>
          <cell r="L404">
            <v>25.4</v>
          </cell>
          <cell r="M404">
            <v>0</v>
          </cell>
          <cell r="N404">
            <v>2.6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Z404">
            <v>1.462</v>
          </cell>
        </row>
        <row r="405">
          <cell r="A405" t="str">
            <v>|0200220139|25.40|0.00|3.200|0.000</v>
          </cell>
          <cell r="B405" t="str">
            <v>Pipe</v>
          </cell>
          <cell r="C405" t="str">
            <v>PO PIPE  STKM11A  MP-1M-P</v>
          </cell>
          <cell r="D405" t="str">
            <v>PO PIPE  STKM11A  MP-1M-P</v>
          </cell>
          <cell r="E405" t="str">
            <v>PO PIPE  STKM11A  MP-1M-P</v>
          </cell>
          <cell r="F405" t="str">
            <v>PCS</v>
          </cell>
          <cell r="G405" t="str">
            <v>02</v>
          </cell>
          <cell r="H405" t="str">
            <v>00</v>
          </cell>
          <cell r="I405" t="str">
            <v>22</v>
          </cell>
          <cell r="J405" t="str">
            <v>01</v>
          </cell>
          <cell r="K405" t="str">
            <v>39</v>
          </cell>
          <cell r="L405">
            <v>25.4</v>
          </cell>
          <cell r="M405">
            <v>0</v>
          </cell>
          <cell r="N405">
            <v>3.2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Z405">
            <v>1.752</v>
          </cell>
        </row>
        <row r="406">
          <cell r="A406" t="str">
            <v>|0200220139|28.60|0.00|2.000|0.000</v>
          </cell>
          <cell r="B406" t="str">
            <v>Pipe</v>
          </cell>
          <cell r="C406" t="str">
            <v>PO PIPE  STKM11A  MP-1M-P</v>
          </cell>
          <cell r="D406" t="str">
            <v>PO PIPE  STKM11A  MP-1M-P</v>
          </cell>
          <cell r="E406" t="str">
            <v>PO PIPE  STKM11A  MP-1M-P</v>
          </cell>
          <cell r="F406" t="str">
            <v>PCS</v>
          </cell>
          <cell r="G406" t="str">
            <v>02</v>
          </cell>
          <cell r="H406" t="str">
            <v>00</v>
          </cell>
          <cell r="I406" t="str">
            <v>22</v>
          </cell>
          <cell r="J406" t="str">
            <v>01</v>
          </cell>
          <cell r="K406" t="str">
            <v>39</v>
          </cell>
          <cell r="L406">
            <v>28.6</v>
          </cell>
          <cell r="M406">
            <v>0</v>
          </cell>
          <cell r="N406">
            <v>2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Z406">
            <v>1.3120000000000001</v>
          </cell>
        </row>
        <row r="407">
          <cell r="A407" t="str">
            <v>|0200220139|28.60|0.00|2.300|0.000</v>
          </cell>
          <cell r="B407" t="str">
            <v>Pipe</v>
          </cell>
          <cell r="C407" t="str">
            <v>PO PIPE  STKM11A  MP-1M-P</v>
          </cell>
          <cell r="D407" t="str">
            <v>PO PIPE  STKM11A  MP-1M-P</v>
          </cell>
          <cell r="E407" t="str">
            <v>PO PIPE  STKM11A  MP-1M-P</v>
          </cell>
          <cell r="F407" t="str">
            <v>PCS</v>
          </cell>
          <cell r="G407" t="str">
            <v>02</v>
          </cell>
          <cell r="H407" t="str">
            <v>00</v>
          </cell>
          <cell r="I407" t="str">
            <v>22</v>
          </cell>
          <cell r="J407" t="str">
            <v>01</v>
          </cell>
          <cell r="K407" t="str">
            <v>39</v>
          </cell>
          <cell r="L407">
            <v>28.6</v>
          </cell>
          <cell r="M407">
            <v>0</v>
          </cell>
          <cell r="N407">
            <v>2.2999999999999998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Z407">
            <v>1.492</v>
          </cell>
        </row>
        <row r="408">
          <cell r="A408" t="str">
            <v>|0200220139|28.60|0.00|2.600|0.000</v>
          </cell>
          <cell r="B408" t="str">
            <v>Pipe</v>
          </cell>
          <cell r="C408" t="str">
            <v>PO PIPE  STKM11A  MP-1M-P</v>
          </cell>
          <cell r="D408" t="str">
            <v>PO PIPE  STKM11A  MP-1M-P</v>
          </cell>
          <cell r="E408" t="str">
            <v>PO PIPE  STKM11A  MP-1M-P</v>
          </cell>
          <cell r="F408" t="str">
            <v>PCS</v>
          </cell>
          <cell r="G408" t="str">
            <v>02</v>
          </cell>
          <cell r="H408" t="str">
            <v>00</v>
          </cell>
          <cell r="I408" t="str">
            <v>22</v>
          </cell>
          <cell r="J408" t="str">
            <v>01</v>
          </cell>
          <cell r="K408" t="str">
            <v>39</v>
          </cell>
          <cell r="L408">
            <v>28.6</v>
          </cell>
          <cell r="M408">
            <v>0</v>
          </cell>
          <cell r="N408">
            <v>2.6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Z408">
            <v>1.667</v>
          </cell>
        </row>
        <row r="409">
          <cell r="A409" t="str">
            <v>|0200220139|28.60|0.00|3.200|0.000</v>
          </cell>
          <cell r="B409" t="str">
            <v>Pipe</v>
          </cell>
          <cell r="C409" t="str">
            <v>PO PIPE  STKM11A  MP-1M-P</v>
          </cell>
          <cell r="D409" t="str">
            <v>PO PIPE  STKM11A  MP-1M-P</v>
          </cell>
          <cell r="E409" t="str">
            <v>PO PIPE  STKM11A  MP-1M-P</v>
          </cell>
          <cell r="F409" t="str">
            <v>PCS</v>
          </cell>
          <cell r="G409" t="str">
            <v>02</v>
          </cell>
          <cell r="H409" t="str">
            <v>00</v>
          </cell>
          <cell r="I409" t="str">
            <v>22</v>
          </cell>
          <cell r="J409" t="str">
            <v>01</v>
          </cell>
          <cell r="K409" t="str">
            <v>39</v>
          </cell>
          <cell r="L409">
            <v>28.6</v>
          </cell>
          <cell r="M409">
            <v>0</v>
          </cell>
          <cell r="N409">
            <v>3.2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Z409">
            <v>2.004</v>
          </cell>
        </row>
        <row r="410">
          <cell r="A410" t="str">
            <v>|0200220139|29.40|0.00|3.200|0.000</v>
          </cell>
          <cell r="B410" t="str">
            <v>Pipe</v>
          </cell>
          <cell r="C410" t="str">
            <v>PO PIPE  STKM11A  MP-1M-P</v>
          </cell>
          <cell r="D410" t="str">
            <v>PO PIPE  STKM11A  MP-1M-P</v>
          </cell>
          <cell r="E410" t="str">
            <v>PO PIPE  STKM11A  MP-1M-P</v>
          </cell>
          <cell r="F410" t="str">
            <v>PCS</v>
          </cell>
          <cell r="G410" t="str">
            <v>02</v>
          </cell>
          <cell r="H410" t="str">
            <v>00</v>
          </cell>
          <cell r="I410" t="str">
            <v>22</v>
          </cell>
          <cell r="J410" t="str">
            <v>01</v>
          </cell>
          <cell r="K410" t="str">
            <v>39</v>
          </cell>
          <cell r="L410">
            <v>29.4</v>
          </cell>
          <cell r="M410">
            <v>0</v>
          </cell>
          <cell r="N410">
            <v>3.2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Z410">
            <v>2.0670000000000002</v>
          </cell>
        </row>
        <row r="411">
          <cell r="A411" t="str">
            <v>|0200220139|31.80|0.00|1.600|0.000</v>
          </cell>
          <cell r="B411" t="str">
            <v>Pipe</v>
          </cell>
          <cell r="C411" t="str">
            <v>PO PIPE  STKM11A  MP-1M-P</v>
          </cell>
          <cell r="D411" t="str">
            <v>PO PIPE  STKM11A  MP-1M-P</v>
          </cell>
          <cell r="E411" t="str">
            <v>PO PIPE  STKM11A  MP-1M-P</v>
          </cell>
          <cell r="F411" t="str">
            <v>PCS</v>
          </cell>
          <cell r="G411" t="str">
            <v>02</v>
          </cell>
          <cell r="H411" t="str">
            <v>00</v>
          </cell>
          <cell r="I411" t="str">
            <v>22</v>
          </cell>
          <cell r="J411" t="str">
            <v>01</v>
          </cell>
          <cell r="K411" t="str">
            <v>39</v>
          </cell>
          <cell r="L411">
            <v>31.8</v>
          </cell>
          <cell r="M411">
            <v>0</v>
          </cell>
          <cell r="N411">
            <v>1.6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Z411">
            <v>1.1919999999999999</v>
          </cell>
        </row>
        <row r="412">
          <cell r="A412" t="str">
            <v>|0200220139|31.80|0.00|2.000|0.000</v>
          </cell>
          <cell r="B412" t="str">
            <v>Pipe</v>
          </cell>
          <cell r="C412" t="str">
            <v>PO PIPE  STKM11A  MP-1M-P</v>
          </cell>
          <cell r="D412" t="str">
            <v>PO PIPE  STKM11A  MP-1M-P</v>
          </cell>
          <cell r="E412" t="str">
            <v>PO PIPE  STKM11A  MP-1M-P</v>
          </cell>
          <cell r="F412" t="str">
            <v>PCS</v>
          </cell>
          <cell r="G412" t="str">
            <v>02</v>
          </cell>
          <cell r="H412" t="str">
            <v>00</v>
          </cell>
          <cell r="I412" t="str">
            <v>22</v>
          </cell>
          <cell r="J412" t="str">
            <v>01</v>
          </cell>
          <cell r="K412" t="str">
            <v>39</v>
          </cell>
          <cell r="L412">
            <v>31.8</v>
          </cell>
          <cell r="M412">
            <v>0</v>
          </cell>
          <cell r="N412">
            <v>2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Z412">
            <v>1.47</v>
          </cell>
        </row>
        <row r="413">
          <cell r="A413" t="str">
            <v>|0200220139|31.80|0.00|2.600|0.000</v>
          </cell>
          <cell r="B413" t="str">
            <v>Pipe</v>
          </cell>
          <cell r="C413" t="str">
            <v>PO PIPE  STKM11A  MP-1M-P</v>
          </cell>
          <cell r="D413" t="str">
            <v>PO PIPE  STKM11A  MP-1M-P</v>
          </cell>
          <cell r="E413" t="str">
            <v>PO PIPE  STKM11A  MP-1M-P</v>
          </cell>
          <cell r="F413" t="str">
            <v>PCS</v>
          </cell>
          <cell r="G413" t="str">
            <v>02</v>
          </cell>
          <cell r="H413" t="str">
            <v>00</v>
          </cell>
          <cell r="I413" t="str">
            <v>22</v>
          </cell>
          <cell r="J413" t="str">
            <v>01</v>
          </cell>
          <cell r="K413" t="str">
            <v>39</v>
          </cell>
          <cell r="L413">
            <v>31.8</v>
          </cell>
          <cell r="M413">
            <v>0</v>
          </cell>
          <cell r="N413">
            <v>2.6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Z413">
            <v>1.8720000000000001</v>
          </cell>
        </row>
        <row r="414">
          <cell r="A414" t="str">
            <v>|0200220139|34.00|0.00|2.600|0.000</v>
          </cell>
          <cell r="B414" t="str">
            <v>Pipe</v>
          </cell>
          <cell r="C414" t="str">
            <v>PO PIPE  STKM11A  MP-1M-P</v>
          </cell>
          <cell r="D414" t="str">
            <v>PO PIPE  STKM11A  MP-1M-P</v>
          </cell>
          <cell r="E414" t="str">
            <v>PO PIPE  STKM11A  MP-1M-P</v>
          </cell>
          <cell r="F414" t="str">
            <v>PCS</v>
          </cell>
          <cell r="G414" t="str">
            <v>02</v>
          </cell>
          <cell r="H414" t="str">
            <v>00</v>
          </cell>
          <cell r="I414" t="str">
            <v>22</v>
          </cell>
          <cell r="J414" t="str">
            <v>01</v>
          </cell>
          <cell r="K414" t="str">
            <v>39</v>
          </cell>
          <cell r="L414">
            <v>34</v>
          </cell>
          <cell r="M414">
            <v>0</v>
          </cell>
          <cell r="N414">
            <v>2.6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Z414">
            <v>2.0129999999999999</v>
          </cell>
        </row>
        <row r="415">
          <cell r="A415" t="str">
            <v>|0200220139|34.00|0.00|3.500|0.000</v>
          </cell>
          <cell r="B415" t="str">
            <v>Pipe</v>
          </cell>
          <cell r="C415" t="str">
            <v>PO PIPE  STKM11A  MP-1M-P</v>
          </cell>
          <cell r="D415" t="str">
            <v>PO PIPE  STKM11A  MP-1M-P</v>
          </cell>
          <cell r="E415" t="str">
            <v>PO PIPE  STKM11A  MP-1M-P</v>
          </cell>
          <cell r="F415" t="str">
            <v>PCS</v>
          </cell>
          <cell r="G415" t="str">
            <v>02</v>
          </cell>
          <cell r="H415" t="str">
            <v>00</v>
          </cell>
          <cell r="I415" t="str">
            <v>22</v>
          </cell>
          <cell r="J415" t="str">
            <v>01</v>
          </cell>
          <cell r="K415" t="str">
            <v>39</v>
          </cell>
          <cell r="L415">
            <v>34</v>
          </cell>
          <cell r="M415">
            <v>0</v>
          </cell>
          <cell r="N415">
            <v>3.5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Z415">
            <v>2.6320000000000001</v>
          </cell>
        </row>
        <row r="416">
          <cell r="A416" t="str">
            <v>|0200220139|35.00|0.00|1.500|0.000</v>
          </cell>
          <cell r="B416" t="str">
            <v>Pipe</v>
          </cell>
          <cell r="C416" t="str">
            <v>PO PIPE  STKM11A  MP-1M-P</v>
          </cell>
          <cell r="D416" t="str">
            <v>PO PIPE  STKM11A  MP-1M-P</v>
          </cell>
          <cell r="E416" t="str">
            <v>PO PIPE  STKM11A  MP-1M-P</v>
          </cell>
          <cell r="F416" t="str">
            <v>PCS</v>
          </cell>
          <cell r="G416" t="str">
            <v>02</v>
          </cell>
          <cell r="H416" t="str">
            <v>00</v>
          </cell>
          <cell r="I416" t="str">
            <v>22</v>
          </cell>
          <cell r="J416" t="str">
            <v>01</v>
          </cell>
          <cell r="K416" t="str">
            <v>39</v>
          </cell>
          <cell r="L416">
            <v>35</v>
          </cell>
          <cell r="M416">
            <v>0</v>
          </cell>
          <cell r="N416">
            <v>1.5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Z416">
            <v>1.2390000000000001</v>
          </cell>
        </row>
        <row r="417">
          <cell r="A417" t="str">
            <v>|0200220139|38.10|0.00|2.000|0.000</v>
          </cell>
          <cell r="B417" t="str">
            <v>Pipe</v>
          </cell>
          <cell r="C417" t="str">
            <v>PO PIPE  STKM11A  MP-1M-P</v>
          </cell>
          <cell r="D417" t="str">
            <v>PO PIPE  STKM11A  MP-1M-P</v>
          </cell>
          <cell r="E417" t="str">
            <v>PO PIPE  STKM11A  MP-1M-P</v>
          </cell>
          <cell r="F417" t="str">
            <v>PCS</v>
          </cell>
          <cell r="G417" t="str">
            <v>02</v>
          </cell>
          <cell r="H417" t="str">
            <v>00</v>
          </cell>
          <cell r="I417" t="str">
            <v>22</v>
          </cell>
          <cell r="J417" t="str">
            <v>01</v>
          </cell>
          <cell r="K417" t="str">
            <v>39</v>
          </cell>
          <cell r="L417">
            <v>38.1</v>
          </cell>
          <cell r="M417">
            <v>0</v>
          </cell>
          <cell r="N417">
            <v>2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Z417">
            <v>1.78</v>
          </cell>
        </row>
        <row r="418">
          <cell r="A418" t="str">
            <v>|0200220139|38.10|0.00|2.300|0.000</v>
          </cell>
          <cell r="B418" t="str">
            <v>Pipe</v>
          </cell>
          <cell r="C418" t="str">
            <v>PO PIPE  STKM11A  MP-1M-P</v>
          </cell>
          <cell r="D418" t="str">
            <v>PO PIPE  STKM11A  MP-1M-P</v>
          </cell>
          <cell r="E418" t="str">
            <v>PO PIPE  STKM11A  MP-1M-P</v>
          </cell>
          <cell r="F418" t="str">
            <v>PCS</v>
          </cell>
          <cell r="G418" t="str">
            <v>02</v>
          </cell>
          <cell r="H418" t="str">
            <v>00</v>
          </cell>
          <cell r="I418" t="str">
            <v>22</v>
          </cell>
          <cell r="J418" t="str">
            <v>01</v>
          </cell>
          <cell r="K418" t="str">
            <v>39</v>
          </cell>
          <cell r="L418">
            <v>38.1</v>
          </cell>
          <cell r="M418">
            <v>0</v>
          </cell>
          <cell r="N418">
            <v>2.2999999999999998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Z418">
            <v>2.0310000000000001</v>
          </cell>
        </row>
        <row r="419">
          <cell r="A419" t="str">
            <v>|0200220139|38.10|0.00|2.600|0.000</v>
          </cell>
          <cell r="B419" t="str">
            <v>Pipe</v>
          </cell>
          <cell r="C419" t="str">
            <v>PO PIPE  STKM11A  MP-1M-P</v>
          </cell>
          <cell r="D419" t="str">
            <v>PO PIPE  STKM11A  MP-1M-P</v>
          </cell>
          <cell r="E419" t="str">
            <v>PO PIPE  STKM11A  MP-1M-P</v>
          </cell>
          <cell r="F419" t="str">
            <v>PCS</v>
          </cell>
          <cell r="G419" t="str">
            <v>02</v>
          </cell>
          <cell r="H419" t="str">
            <v>00</v>
          </cell>
          <cell r="I419" t="str">
            <v>22</v>
          </cell>
          <cell r="J419" t="str">
            <v>01</v>
          </cell>
          <cell r="K419" t="str">
            <v>39</v>
          </cell>
          <cell r="L419">
            <v>38.1</v>
          </cell>
          <cell r="M419">
            <v>0</v>
          </cell>
          <cell r="N419">
            <v>2.6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Z419">
            <v>2.2759999999999998</v>
          </cell>
        </row>
        <row r="420">
          <cell r="A420" t="str">
            <v>|0200220139|42.70|0.00|2.000|0.000</v>
          </cell>
          <cell r="B420" t="str">
            <v>Pipe</v>
          </cell>
          <cell r="C420" t="str">
            <v>PO PIPE  STKM11A  MP-1M-P</v>
          </cell>
          <cell r="D420" t="str">
            <v>PO PIPE  STKM11A  MP-1M-P</v>
          </cell>
          <cell r="E420" t="str">
            <v>PO PIPE  STKM11A  MP-1M-P</v>
          </cell>
          <cell r="F420" t="str">
            <v>PCS</v>
          </cell>
          <cell r="G420" t="str">
            <v>02</v>
          </cell>
          <cell r="H420" t="str">
            <v>00</v>
          </cell>
          <cell r="I420" t="str">
            <v>22</v>
          </cell>
          <cell r="J420" t="str">
            <v>01</v>
          </cell>
          <cell r="K420" t="str">
            <v>39</v>
          </cell>
          <cell r="L420">
            <v>42.7</v>
          </cell>
          <cell r="M420">
            <v>0</v>
          </cell>
          <cell r="N420">
            <v>2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Z420">
            <v>2.0070000000000001</v>
          </cell>
        </row>
        <row r="421">
          <cell r="A421" t="str">
            <v>|0200220139|45.00|0.00|2.000|0.000</v>
          </cell>
          <cell r="B421" t="str">
            <v>Pipe</v>
          </cell>
          <cell r="C421" t="str">
            <v>PO PIPE  STKM11A  MP-1M-P</v>
          </cell>
          <cell r="D421" t="str">
            <v>PO PIPE  STKM11A  MP-1M-P</v>
          </cell>
          <cell r="E421" t="str">
            <v>PO PIPE  STKM11A  MP-1M-P</v>
          </cell>
          <cell r="F421" t="str">
            <v>PCS</v>
          </cell>
          <cell r="G421" t="str">
            <v>02</v>
          </cell>
          <cell r="H421" t="str">
            <v>00</v>
          </cell>
          <cell r="I421" t="str">
            <v>22</v>
          </cell>
          <cell r="J421" t="str">
            <v>01</v>
          </cell>
          <cell r="K421" t="str">
            <v>39</v>
          </cell>
          <cell r="L421">
            <v>45</v>
          </cell>
          <cell r="M421">
            <v>0</v>
          </cell>
          <cell r="N421">
            <v>2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Z421">
            <v>2.121</v>
          </cell>
        </row>
        <row r="422">
          <cell r="A422" t="str">
            <v>|0200220139|48.60|0.00|2.000|0.000</v>
          </cell>
          <cell r="B422" t="str">
            <v>Pipe</v>
          </cell>
          <cell r="C422" t="str">
            <v>PO PIPE  STKM11A  MP-1M-P</v>
          </cell>
          <cell r="D422" t="str">
            <v>PO PIPE  STKM11A  MP-1M-P</v>
          </cell>
          <cell r="E422" t="str">
            <v>PO PIPE  STKM11A  MP-1M-P</v>
          </cell>
          <cell r="F422" t="str">
            <v>PCS</v>
          </cell>
          <cell r="G422" t="str">
            <v>02</v>
          </cell>
          <cell r="H422" t="str">
            <v>00</v>
          </cell>
          <cell r="I422" t="str">
            <v>22</v>
          </cell>
          <cell r="J422" t="str">
            <v>01</v>
          </cell>
          <cell r="K422" t="str">
            <v>39</v>
          </cell>
          <cell r="L422">
            <v>48.6</v>
          </cell>
          <cell r="M422">
            <v>0</v>
          </cell>
          <cell r="N422">
            <v>2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Z422">
            <v>2.298</v>
          </cell>
        </row>
        <row r="423">
          <cell r="A423" t="str">
            <v>|0200220139|48.60|0.00|3.100|0.000</v>
          </cell>
          <cell r="B423" t="str">
            <v>Pipe</v>
          </cell>
          <cell r="C423" t="str">
            <v>PO PIPE  STKM11A  MP-1M-P</v>
          </cell>
          <cell r="D423" t="str">
            <v>PO PIPE  STKM11A  MP-1M-P</v>
          </cell>
          <cell r="E423" t="str">
            <v>PO PIPE  STKM11A  MP-1M-P</v>
          </cell>
          <cell r="F423" t="str">
            <v>PCS</v>
          </cell>
          <cell r="G423" t="str">
            <v>02</v>
          </cell>
          <cell r="H423" t="str">
            <v>00</v>
          </cell>
          <cell r="I423" t="str">
            <v>22</v>
          </cell>
          <cell r="J423" t="str">
            <v>01</v>
          </cell>
          <cell r="K423" t="str">
            <v>39</v>
          </cell>
          <cell r="L423">
            <v>48.6</v>
          </cell>
          <cell r="M423">
            <v>0</v>
          </cell>
          <cell r="N423">
            <v>3.1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Z423">
            <v>3.4780000000000002</v>
          </cell>
        </row>
        <row r="424">
          <cell r="A424" t="str">
            <v>|0200220139|48.60|0.00|3.200|0.000</v>
          </cell>
          <cell r="B424" t="str">
            <v>Pipe</v>
          </cell>
          <cell r="C424" t="str">
            <v>PO PIPE  STKM11A  MP-1M-P</v>
          </cell>
          <cell r="D424" t="str">
            <v>PO PIPE  STKM11A  MP-1M-P</v>
          </cell>
          <cell r="E424" t="str">
            <v>PO PIPE  STKM11A  MP-1M-P</v>
          </cell>
          <cell r="F424" t="str">
            <v>PCS</v>
          </cell>
          <cell r="G424" t="str">
            <v>02</v>
          </cell>
          <cell r="H424" t="str">
            <v>00</v>
          </cell>
          <cell r="I424" t="str">
            <v>22</v>
          </cell>
          <cell r="J424" t="str">
            <v>01</v>
          </cell>
          <cell r="K424" t="str">
            <v>39</v>
          </cell>
          <cell r="L424">
            <v>48.6</v>
          </cell>
          <cell r="M424">
            <v>0</v>
          </cell>
          <cell r="N424">
            <v>3.2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Z424">
            <v>3.5830000000000002</v>
          </cell>
        </row>
        <row r="425">
          <cell r="A425" t="str">
            <v>|0200220139|50.00|30.00|1.600|0.000</v>
          </cell>
          <cell r="B425" t="str">
            <v>Pipe</v>
          </cell>
          <cell r="C425" t="str">
            <v>PO PIPE  STKM11A  MP-1M-P</v>
          </cell>
          <cell r="D425" t="str">
            <v>PO PIPE  STKM11A  MP-1M-P</v>
          </cell>
          <cell r="E425" t="str">
            <v>PO PIPE  STKM11A  MP-1M-P</v>
          </cell>
          <cell r="F425" t="str">
            <v>PCS</v>
          </cell>
          <cell r="G425" t="str">
            <v>02</v>
          </cell>
          <cell r="H425" t="str">
            <v>00</v>
          </cell>
          <cell r="I425" t="str">
            <v>22</v>
          </cell>
          <cell r="J425" t="str">
            <v>01</v>
          </cell>
          <cell r="K425" t="str">
            <v>39</v>
          </cell>
          <cell r="L425">
            <v>50</v>
          </cell>
          <cell r="M425">
            <v>30</v>
          </cell>
          <cell r="N425">
            <v>1.6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Z425">
            <v>1.9410000000000001</v>
          </cell>
        </row>
        <row r="426">
          <cell r="A426" t="str">
            <v>|0200220139|50.80|0.00|1.600|0.000</v>
          </cell>
          <cell r="B426" t="str">
            <v>Pipe</v>
          </cell>
          <cell r="C426" t="str">
            <v>PO PIPE  STKM11A  MP-1M-P</v>
          </cell>
          <cell r="D426" t="str">
            <v>PO PIPE  STKM11A  MP-1M-P</v>
          </cell>
          <cell r="E426" t="str">
            <v>PO PIPE  STKM11A  MP-1M-P</v>
          </cell>
          <cell r="F426" t="str">
            <v>PCS</v>
          </cell>
          <cell r="G426" t="str">
            <v>02</v>
          </cell>
          <cell r="H426" t="str">
            <v>00</v>
          </cell>
          <cell r="I426" t="str">
            <v>22</v>
          </cell>
          <cell r="J426" t="str">
            <v>01</v>
          </cell>
          <cell r="K426" t="str">
            <v>39</v>
          </cell>
          <cell r="L426">
            <v>50.8</v>
          </cell>
          <cell r="M426">
            <v>0</v>
          </cell>
          <cell r="N426">
            <v>1.6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Z426">
            <v>1.9410000000000001</v>
          </cell>
        </row>
        <row r="427">
          <cell r="A427" t="str">
            <v>|0200220139|60.50|0.00|2.000|0.000</v>
          </cell>
          <cell r="B427" t="str">
            <v>Pipe</v>
          </cell>
          <cell r="C427" t="str">
            <v>PO PIPE  STKM11A  MP-1M-P</v>
          </cell>
          <cell r="D427" t="str">
            <v>PO PIPE  STKM11A  MP-1M-P</v>
          </cell>
          <cell r="E427" t="str">
            <v>PO PIPE  STKM11A  MP-1M-P</v>
          </cell>
          <cell r="F427" t="str">
            <v>PCS</v>
          </cell>
          <cell r="G427" t="str">
            <v>02</v>
          </cell>
          <cell r="H427" t="str">
            <v>00</v>
          </cell>
          <cell r="I427" t="str">
            <v>22</v>
          </cell>
          <cell r="J427" t="str">
            <v>01</v>
          </cell>
          <cell r="K427" t="str">
            <v>39</v>
          </cell>
          <cell r="L427">
            <v>60.5</v>
          </cell>
          <cell r="M427">
            <v>0</v>
          </cell>
          <cell r="N427">
            <v>2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Z427">
            <v>2.8849999999999998</v>
          </cell>
        </row>
        <row r="428">
          <cell r="A428" t="str">
            <v>|0200220139|60.80|0.00|3.800|0.000</v>
          </cell>
          <cell r="B428" t="str">
            <v>Pipe</v>
          </cell>
          <cell r="C428" t="str">
            <v>PO PIPE  STKM11A  MP-1M-P</v>
          </cell>
          <cell r="D428" t="str">
            <v>PO PIPE  STKM11A  MP-1M-P</v>
          </cell>
          <cell r="E428" t="str">
            <v>PO PIPE  STKM11A  MP-1M-P</v>
          </cell>
          <cell r="F428" t="str">
            <v>PCS</v>
          </cell>
          <cell r="G428" t="str">
            <v>02</v>
          </cell>
          <cell r="H428" t="str">
            <v>00</v>
          </cell>
          <cell r="I428" t="str">
            <v>22</v>
          </cell>
          <cell r="J428" t="str">
            <v>01</v>
          </cell>
          <cell r="K428" t="str">
            <v>39</v>
          </cell>
          <cell r="L428">
            <v>60.8</v>
          </cell>
          <cell r="M428">
            <v>0</v>
          </cell>
          <cell r="N428">
            <v>3.8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Z428">
            <v>5.3410000000000002</v>
          </cell>
        </row>
        <row r="429">
          <cell r="A429" t="str">
            <v>|0200220139|76.30|0.00|2.000|0.000</v>
          </cell>
          <cell r="B429" t="str">
            <v>Pipe</v>
          </cell>
          <cell r="C429" t="str">
            <v>PO PIPE  STKM11A  MP-1M-P</v>
          </cell>
          <cell r="D429" t="str">
            <v>PO PIPE  STKM11A  MP-1M-P</v>
          </cell>
          <cell r="E429" t="str">
            <v>PO PIPE  STKM11A  MP-1M-P</v>
          </cell>
          <cell r="F429" t="str">
            <v>PCS</v>
          </cell>
          <cell r="G429" t="str">
            <v>02</v>
          </cell>
          <cell r="H429" t="str">
            <v>00</v>
          </cell>
          <cell r="I429" t="str">
            <v>22</v>
          </cell>
          <cell r="J429" t="str">
            <v>01</v>
          </cell>
          <cell r="K429" t="str">
            <v>39</v>
          </cell>
          <cell r="L429">
            <v>76.3</v>
          </cell>
          <cell r="M429">
            <v>0</v>
          </cell>
          <cell r="N429">
            <v>2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Z429">
            <v>3.6640000000000001</v>
          </cell>
        </row>
        <row r="430">
          <cell r="A430" t="str">
            <v>|0200220600|15.00|10.30|2.350|0.000</v>
          </cell>
          <cell r="B430" t="str">
            <v>Pipe</v>
          </cell>
          <cell r="C430" t="str">
            <v xml:space="preserve">PO PIPE  STKM12C  </v>
          </cell>
          <cell r="D430" t="str">
            <v xml:space="preserve">PO PIPE  STKM12C  </v>
          </cell>
          <cell r="E430" t="str">
            <v xml:space="preserve">PO PIPE  STKM12C  </v>
          </cell>
          <cell r="F430" t="str">
            <v>PCS</v>
          </cell>
          <cell r="G430" t="str">
            <v>02</v>
          </cell>
          <cell r="H430" t="str">
            <v>00</v>
          </cell>
          <cell r="I430" t="str">
            <v>22</v>
          </cell>
          <cell r="J430" t="str">
            <v>06</v>
          </cell>
          <cell r="K430" t="str">
            <v>00</v>
          </cell>
          <cell r="L430">
            <v>15</v>
          </cell>
          <cell r="M430">
            <v>10.3</v>
          </cell>
          <cell r="N430">
            <v>2.35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Z430">
            <v>0.73299999999999998</v>
          </cell>
        </row>
        <row r="431">
          <cell r="A431" t="str">
            <v>|0200220600|23.00|12.40|5.300|0.000</v>
          </cell>
          <cell r="B431" t="str">
            <v>Pipe</v>
          </cell>
          <cell r="C431" t="str">
            <v xml:space="preserve">PO PIPE  STKM12C  </v>
          </cell>
          <cell r="D431" t="str">
            <v xml:space="preserve">PO PIPE  STKM12C  </v>
          </cell>
          <cell r="E431" t="str">
            <v xml:space="preserve">PO PIPE  STKM12C  </v>
          </cell>
          <cell r="F431" t="str">
            <v>PCS</v>
          </cell>
          <cell r="G431" t="str">
            <v>02</v>
          </cell>
          <cell r="H431" t="str">
            <v>00</v>
          </cell>
          <cell r="I431" t="str">
            <v>22</v>
          </cell>
          <cell r="J431" t="str">
            <v>06</v>
          </cell>
          <cell r="K431" t="str">
            <v>00</v>
          </cell>
          <cell r="L431">
            <v>23</v>
          </cell>
          <cell r="M431">
            <v>12.4</v>
          </cell>
          <cell r="N431">
            <v>5.3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Z431">
            <v>2.3130000000000002</v>
          </cell>
        </row>
        <row r="432">
          <cell r="A432" t="str">
            <v>|0200220810|12.70|0.00|1.600|0.000</v>
          </cell>
          <cell r="B432" t="str">
            <v>Pipe</v>
          </cell>
          <cell r="C432" t="str">
            <v>PO PIPE  STKM13A  MP38-P</v>
          </cell>
          <cell r="D432" t="str">
            <v>PO PIPE  STKM13A  MP38-P</v>
          </cell>
          <cell r="E432" t="str">
            <v>PO PIPE  STKM13A  MP38-P</v>
          </cell>
          <cell r="F432" t="str">
            <v>PCS</v>
          </cell>
          <cell r="G432" t="str">
            <v>02</v>
          </cell>
          <cell r="H432" t="str">
            <v>00</v>
          </cell>
          <cell r="I432" t="str">
            <v>22</v>
          </cell>
          <cell r="J432" t="str">
            <v>08</v>
          </cell>
          <cell r="K432" t="str">
            <v>10</v>
          </cell>
          <cell r="L432">
            <v>12.7</v>
          </cell>
          <cell r="M432">
            <v>0</v>
          </cell>
          <cell r="N432">
            <v>1.6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Z432">
            <v>0.438</v>
          </cell>
        </row>
        <row r="433">
          <cell r="A433" t="str">
            <v>|0200220810|15.90|0.00|1.600|0.000</v>
          </cell>
          <cell r="B433" t="str">
            <v>Pipe</v>
          </cell>
          <cell r="C433" t="str">
            <v>PO PIPE  STKM13A  MP38-P</v>
          </cell>
          <cell r="D433" t="str">
            <v>PO PIPE  STKM13A  MP38-P</v>
          </cell>
          <cell r="E433" t="str">
            <v>PO PIPE  STKM13A  MP38-P</v>
          </cell>
          <cell r="F433" t="str">
            <v>PCS</v>
          </cell>
          <cell r="G433" t="str">
            <v>02</v>
          </cell>
          <cell r="H433" t="str">
            <v>00</v>
          </cell>
          <cell r="I433" t="str">
            <v>22</v>
          </cell>
          <cell r="J433" t="str">
            <v>08</v>
          </cell>
          <cell r="K433" t="str">
            <v>10</v>
          </cell>
          <cell r="L433">
            <v>15.9</v>
          </cell>
          <cell r="M433">
            <v>0</v>
          </cell>
          <cell r="N433">
            <v>1.6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Z433">
            <v>0.56399999999999995</v>
          </cell>
        </row>
        <row r="434">
          <cell r="A434" t="str">
            <v>|0200220810|19.10|0.00|1.400|0.000</v>
          </cell>
          <cell r="B434" t="str">
            <v>Pipe</v>
          </cell>
          <cell r="C434" t="str">
            <v>PO PIPE  STKM13A  MP38-P</v>
          </cell>
          <cell r="D434" t="str">
            <v>PO PIPE  STKM13A  MP38-P</v>
          </cell>
          <cell r="E434" t="str">
            <v>PO PIPE  STKM13A  MP38-P</v>
          </cell>
          <cell r="F434" t="str">
            <v>PCS</v>
          </cell>
          <cell r="G434" t="str">
            <v>02</v>
          </cell>
          <cell r="H434" t="str">
            <v>00</v>
          </cell>
          <cell r="I434" t="str">
            <v>22</v>
          </cell>
          <cell r="J434" t="str">
            <v>08</v>
          </cell>
          <cell r="K434" t="str">
            <v>10</v>
          </cell>
          <cell r="L434">
            <v>19.100000000000001</v>
          </cell>
          <cell r="M434">
            <v>0</v>
          </cell>
          <cell r="N434">
            <v>1.4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Z434">
            <v>0.61099999999999999</v>
          </cell>
        </row>
        <row r="435">
          <cell r="A435" t="str">
            <v>|0200220810|19.10|0.00|1.600|0.000</v>
          </cell>
          <cell r="B435" t="str">
            <v>Pipe</v>
          </cell>
          <cell r="C435" t="str">
            <v>PO PIPE  STKM13A  MP38-P</v>
          </cell>
          <cell r="D435" t="str">
            <v>PO PIPE  STKM13A  MP38-P</v>
          </cell>
          <cell r="E435" t="str">
            <v>PO PIPE  STKM13A  MP38-P</v>
          </cell>
          <cell r="F435" t="str">
            <v>PCS</v>
          </cell>
          <cell r="G435" t="str">
            <v>02</v>
          </cell>
          <cell r="H435" t="str">
            <v>00</v>
          </cell>
          <cell r="I435" t="str">
            <v>22</v>
          </cell>
          <cell r="J435" t="str">
            <v>08</v>
          </cell>
          <cell r="K435" t="str">
            <v>10</v>
          </cell>
          <cell r="L435">
            <v>19.100000000000001</v>
          </cell>
          <cell r="M435">
            <v>0</v>
          </cell>
          <cell r="N435">
            <v>1.6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Z435">
            <v>0.69</v>
          </cell>
        </row>
        <row r="436">
          <cell r="A436" t="str">
            <v>|0200220810|19.10|0.00|2.000|0.000</v>
          </cell>
          <cell r="B436" t="str">
            <v>Pipe</v>
          </cell>
          <cell r="C436" t="str">
            <v>PO PIPE  STKM13A  MP38-P</v>
          </cell>
          <cell r="D436" t="str">
            <v>PO PIPE  STKM13A  MP38-P</v>
          </cell>
          <cell r="E436" t="str">
            <v>PO PIPE  STKM13A  MP38-P</v>
          </cell>
          <cell r="F436" t="str">
            <v>PCS</v>
          </cell>
          <cell r="G436" t="str">
            <v>02</v>
          </cell>
          <cell r="H436" t="str">
            <v>00</v>
          </cell>
          <cell r="I436" t="str">
            <v>22</v>
          </cell>
          <cell r="J436" t="str">
            <v>08</v>
          </cell>
          <cell r="K436" t="str">
            <v>10</v>
          </cell>
          <cell r="L436">
            <v>19.100000000000001</v>
          </cell>
          <cell r="M436">
            <v>0</v>
          </cell>
          <cell r="N436">
            <v>2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Z436">
            <v>0.84299999999999997</v>
          </cell>
        </row>
        <row r="437">
          <cell r="A437" t="str">
            <v>|0200220810|19.10|0.00|2.300|0.000</v>
          </cell>
          <cell r="B437" t="str">
            <v>Pipe</v>
          </cell>
          <cell r="C437" t="str">
            <v>PO PIPE  STKM13A  MP38-P</v>
          </cell>
          <cell r="D437" t="str">
            <v>PO PIPE  STKM13A  MP38-P</v>
          </cell>
          <cell r="E437" t="str">
            <v>PO PIPE  STKM13A  MP38-P</v>
          </cell>
          <cell r="F437" t="str">
            <v>PCS</v>
          </cell>
          <cell r="G437" t="str">
            <v>02</v>
          </cell>
          <cell r="H437" t="str">
            <v>00</v>
          </cell>
          <cell r="I437" t="str">
            <v>22</v>
          </cell>
          <cell r="J437" t="str">
            <v>08</v>
          </cell>
          <cell r="K437" t="str">
            <v>10</v>
          </cell>
          <cell r="L437">
            <v>19.100000000000001</v>
          </cell>
          <cell r="M437">
            <v>0</v>
          </cell>
          <cell r="N437">
            <v>2.2999999999999998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Z437">
            <v>0.95299999999999996</v>
          </cell>
        </row>
        <row r="438">
          <cell r="A438" t="str">
            <v>|0200220810|21.70|0.00|1.600|0.000</v>
          </cell>
          <cell r="B438" t="str">
            <v>Pipe</v>
          </cell>
          <cell r="C438" t="str">
            <v>PO PIPE  STKM13A  MP38-P</v>
          </cell>
          <cell r="D438" t="str">
            <v>PO PIPE  STKM13A  MP38-P</v>
          </cell>
          <cell r="E438" t="str">
            <v>PO PIPE  STKM13A  MP38-P</v>
          </cell>
          <cell r="F438" t="str">
            <v>PCS</v>
          </cell>
          <cell r="G438" t="str">
            <v>02</v>
          </cell>
          <cell r="H438" t="str">
            <v>00</v>
          </cell>
          <cell r="I438" t="str">
            <v>22</v>
          </cell>
          <cell r="J438" t="str">
            <v>08</v>
          </cell>
          <cell r="K438" t="str">
            <v>10</v>
          </cell>
          <cell r="L438">
            <v>21.7</v>
          </cell>
          <cell r="M438">
            <v>0</v>
          </cell>
          <cell r="N438">
            <v>1.6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Z438">
            <v>0.79300000000000004</v>
          </cell>
        </row>
        <row r="439">
          <cell r="A439" t="str">
            <v>|0200220810|21.70|0.00|1.900|0.000</v>
          </cell>
          <cell r="B439" t="str">
            <v>Pipe</v>
          </cell>
          <cell r="C439" t="str">
            <v>PO PIPE  STKM13A  MP38-P</v>
          </cell>
          <cell r="D439" t="str">
            <v>PO PIPE  STKM13A  MP38-P</v>
          </cell>
          <cell r="E439" t="str">
            <v>PO PIPE  STKM13A  MP38-P</v>
          </cell>
          <cell r="F439" t="str">
            <v>PCS</v>
          </cell>
          <cell r="G439" t="str">
            <v>02</v>
          </cell>
          <cell r="H439" t="str">
            <v>00</v>
          </cell>
          <cell r="I439" t="str">
            <v>22</v>
          </cell>
          <cell r="J439" t="str">
            <v>08</v>
          </cell>
          <cell r="K439" t="str">
            <v>10</v>
          </cell>
          <cell r="L439">
            <v>21.7</v>
          </cell>
          <cell r="M439">
            <v>0</v>
          </cell>
          <cell r="N439">
            <v>1.9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Z439">
            <v>0.92800000000000005</v>
          </cell>
        </row>
        <row r="440">
          <cell r="A440" t="str">
            <v>|0200220810|21.70|0.00|2.000|0.000</v>
          </cell>
          <cell r="B440" t="str">
            <v>Pipe</v>
          </cell>
          <cell r="C440" t="str">
            <v>PO PIPE  STKM13A  MP38-P</v>
          </cell>
          <cell r="D440" t="str">
            <v>PO PIPE  STKM13A  MP38-P</v>
          </cell>
          <cell r="E440" t="str">
            <v>PO PIPE  STKM13A  MP38-P</v>
          </cell>
          <cell r="F440" t="str">
            <v>PCS</v>
          </cell>
          <cell r="G440" t="str">
            <v>02</v>
          </cell>
          <cell r="H440" t="str">
            <v>00</v>
          </cell>
          <cell r="I440" t="str">
            <v>22</v>
          </cell>
          <cell r="J440" t="str">
            <v>08</v>
          </cell>
          <cell r="K440" t="str">
            <v>10</v>
          </cell>
          <cell r="L440">
            <v>21.7</v>
          </cell>
          <cell r="M440">
            <v>0</v>
          </cell>
          <cell r="N440">
            <v>2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Z440">
            <v>0.97199999999999998</v>
          </cell>
        </row>
        <row r="441">
          <cell r="A441" t="str">
            <v>|0200220810|21.70|0.00|2.800|0.000</v>
          </cell>
          <cell r="B441" t="str">
            <v>Pipe</v>
          </cell>
          <cell r="C441" t="str">
            <v>PO PIPE  STKM13A  MP38-P</v>
          </cell>
          <cell r="D441" t="str">
            <v>PO PIPE  STKM13A  MP38-P</v>
          </cell>
          <cell r="E441" t="str">
            <v>PO PIPE  STKM13A  MP38-P</v>
          </cell>
          <cell r="F441" t="str">
            <v>PCS</v>
          </cell>
          <cell r="G441" t="str">
            <v>02</v>
          </cell>
          <cell r="H441" t="str">
            <v>00</v>
          </cell>
          <cell r="I441" t="str">
            <v>22</v>
          </cell>
          <cell r="J441" t="str">
            <v>08</v>
          </cell>
          <cell r="K441" t="str">
            <v>10</v>
          </cell>
          <cell r="L441">
            <v>21.7</v>
          </cell>
          <cell r="M441">
            <v>0</v>
          </cell>
          <cell r="N441">
            <v>2.8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Z441">
            <v>1.3049999999999999</v>
          </cell>
        </row>
        <row r="442">
          <cell r="A442" t="str">
            <v>|0200220810|22.20|0.00|1.400|0.000</v>
          </cell>
          <cell r="B442" t="str">
            <v>Pipe</v>
          </cell>
          <cell r="C442" t="str">
            <v>PO PIPE  STKM13A  MP38-P</v>
          </cell>
          <cell r="D442" t="str">
            <v>PO PIPE  STKM13A  MP38-P</v>
          </cell>
          <cell r="E442" t="str">
            <v>PO PIPE  STKM13A  MP38-P</v>
          </cell>
          <cell r="F442" t="str">
            <v>PCS</v>
          </cell>
          <cell r="G442" t="str">
            <v>02</v>
          </cell>
          <cell r="H442" t="str">
            <v>00</v>
          </cell>
          <cell r="I442" t="str">
            <v>22</v>
          </cell>
          <cell r="J442" t="str">
            <v>08</v>
          </cell>
          <cell r="K442" t="str">
            <v>10</v>
          </cell>
          <cell r="L442">
            <v>22.2</v>
          </cell>
          <cell r="M442">
            <v>0</v>
          </cell>
          <cell r="N442">
            <v>1.4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Z442">
            <v>0.71799999999999997</v>
          </cell>
        </row>
        <row r="443">
          <cell r="A443" t="str">
            <v>|0200220810|22.20|0.00|1.600|0.000</v>
          </cell>
          <cell r="B443" t="str">
            <v>Pipe</v>
          </cell>
          <cell r="C443" t="str">
            <v>PO PIPE  STKM13A  MP38-P</v>
          </cell>
          <cell r="D443" t="str">
            <v>PO PIPE  STKM13A  MP38-P</v>
          </cell>
          <cell r="E443" t="str">
            <v>PO PIPE  STKM13A  MP38-P</v>
          </cell>
          <cell r="F443" t="str">
            <v>PCS</v>
          </cell>
          <cell r="G443" t="str">
            <v>02</v>
          </cell>
          <cell r="H443" t="str">
            <v>00</v>
          </cell>
          <cell r="I443" t="str">
            <v>22</v>
          </cell>
          <cell r="J443" t="str">
            <v>08</v>
          </cell>
          <cell r="K443" t="str">
            <v>10</v>
          </cell>
          <cell r="L443">
            <v>22.2</v>
          </cell>
          <cell r="M443">
            <v>0</v>
          </cell>
          <cell r="N443">
            <v>1.6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Z443">
            <v>0.81299999999999994</v>
          </cell>
        </row>
        <row r="444">
          <cell r="A444" t="str">
            <v>|0200220810|22.20|0.00|2.000|0.000</v>
          </cell>
          <cell r="B444" t="str">
            <v>Pipe</v>
          </cell>
          <cell r="C444" t="str">
            <v>PO PIPE  STKM13A  MP38-P</v>
          </cell>
          <cell r="D444" t="str">
            <v>PO PIPE  STKM13A  MP38-P</v>
          </cell>
          <cell r="E444" t="str">
            <v>PO PIPE  STKM13A  MP38-P</v>
          </cell>
          <cell r="F444" t="str">
            <v>PCS</v>
          </cell>
          <cell r="G444" t="str">
            <v>02</v>
          </cell>
          <cell r="H444" t="str">
            <v>00</v>
          </cell>
          <cell r="I444" t="str">
            <v>22</v>
          </cell>
          <cell r="J444" t="str">
            <v>08</v>
          </cell>
          <cell r="K444" t="str">
            <v>10</v>
          </cell>
          <cell r="L444">
            <v>22.2</v>
          </cell>
          <cell r="M444">
            <v>0</v>
          </cell>
          <cell r="N444">
            <v>2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Z444">
            <v>0.996</v>
          </cell>
        </row>
        <row r="445">
          <cell r="A445" t="str">
            <v>|0200220810|22.20|0.00|2.300|0.000</v>
          </cell>
          <cell r="B445" t="str">
            <v>Pipe</v>
          </cell>
          <cell r="C445" t="str">
            <v>PO PIPE  STKM13A  MP38-P</v>
          </cell>
          <cell r="D445" t="str">
            <v>PO PIPE  STKM13A  MP38-P</v>
          </cell>
          <cell r="E445" t="str">
            <v>PO PIPE  STKM13A  MP38-P</v>
          </cell>
          <cell r="F445" t="str">
            <v>PCS</v>
          </cell>
          <cell r="G445" t="str">
            <v>02</v>
          </cell>
          <cell r="H445" t="str">
            <v>00</v>
          </cell>
          <cell r="I445" t="str">
            <v>22</v>
          </cell>
          <cell r="J445" t="str">
            <v>08</v>
          </cell>
          <cell r="K445" t="str">
            <v>10</v>
          </cell>
          <cell r="L445">
            <v>22.2</v>
          </cell>
          <cell r="M445">
            <v>0</v>
          </cell>
          <cell r="N445">
            <v>2.2999999999999998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Z445">
            <v>1.129</v>
          </cell>
        </row>
        <row r="446">
          <cell r="A446" t="str">
            <v>|0200220810|25.40|0.00|1.400|0.000</v>
          </cell>
          <cell r="B446" t="str">
            <v>Pipe</v>
          </cell>
          <cell r="C446" t="str">
            <v>PO PIPE  STKM13A  MP38-P</v>
          </cell>
          <cell r="D446" t="str">
            <v>PO PIPE  STKM13A  MP38-P</v>
          </cell>
          <cell r="E446" t="str">
            <v>PO PIPE  STKM13A  MP38-P</v>
          </cell>
          <cell r="F446" t="str">
            <v>PCS</v>
          </cell>
          <cell r="G446" t="str">
            <v>02</v>
          </cell>
          <cell r="H446" t="str">
            <v>00</v>
          </cell>
          <cell r="I446" t="str">
            <v>22</v>
          </cell>
          <cell r="J446" t="str">
            <v>08</v>
          </cell>
          <cell r="K446" t="str">
            <v>10</v>
          </cell>
          <cell r="L446">
            <v>25.4</v>
          </cell>
          <cell r="M446">
            <v>0</v>
          </cell>
          <cell r="N446">
            <v>1.4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Z446">
            <v>0.82899999999999996</v>
          </cell>
        </row>
        <row r="447">
          <cell r="A447" t="str">
            <v>|0200220810|25.40|0.00|1.600|0.000</v>
          </cell>
          <cell r="B447" t="str">
            <v>Pipe</v>
          </cell>
          <cell r="C447" t="str">
            <v>PO PIPE  STKM13A  MP38-P</v>
          </cell>
          <cell r="D447" t="str">
            <v>PO PIPE  STKM13A  MP38-P</v>
          </cell>
          <cell r="E447" t="str">
            <v>PO PIPE  STKM13A  MP38-P</v>
          </cell>
          <cell r="F447" t="str">
            <v>PCS</v>
          </cell>
          <cell r="G447" t="str">
            <v>02</v>
          </cell>
          <cell r="H447" t="str">
            <v>00</v>
          </cell>
          <cell r="I447" t="str">
            <v>22</v>
          </cell>
          <cell r="J447" t="str">
            <v>08</v>
          </cell>
          <cell r="K447" t="str">
            <v>10</v>
          </cell>
          <cell r="L447">
            <v>25.4</v>
          </cell>
          <cell r="M447">
            <v>0</v>
          </cell>
          <cell r="N447">
            <v>1.6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Z447">
            <v>0.93899999999999995</v>
          </cell>
        </row>
        <row r="448">
          <cell r="A448" t="str">
            <v>|0200220810|25.40|0.00|2.000|0.000</v>
          </cell>
          <cell r="B448" t="str">
            <v>Pipe</v>
          </cell>
          <cell r="C448" t="str">
            <v>PO PIPE  STKM13A  MP38-P</v>
          </cell>
          <cell r="D448" t="str">
            <v>PO PIPE  STKM13A  MP38-P</v>
          </cell>
          <cell r="E448" t="str">
            <v>PO PIPE  STKM13A  MP38-P</v>
          </cell>
          <cell r="F448" t="str">
            <v>PCS</v>
          </cell>
          <cell r="G448" t="str">
            <v>02</v>
          </cell>
          <cell r="H448" t="str">
            <v>00</v>
          </cell>
          <cell r="I448" t="str">
            <v>22</v>
          </cell>
          <cell r="J448" t="str">
            <v>08</v>
          </cell>
          <cell r="K448" t="str">
            <v>10</v>
          </cell>
          <cell r="L448">
            <v>25.4</v>
          </cell>
          <cell r="M448">
            <v>0</v>
          </cell>
          <cell r="N448">
            <v>2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Z448">
            <v>1.1539999999999999</v>
          </cell>
        </row>
        <row r="449">
          <cell r="A449" t="str">
            <v>|0200220810|25.40|0.00|2.600|0.000</v>
          </cell>
          <cell r="B449" t="str">
            <v>Pipe</v>
          </cell>
          <cell r="C449" t="str">
            <v>PO PIPE  STKM13A  MP38-P</v>
          </cell>
          <cell r="D449" t="str">
            <v>PO PIPE  STKM13A  MP38-P</v>
          </cell>
          <cell r="E449" t="str">
            <v>PO PIPE  STKM13A  MP38-P</v>
          </cell>
          <cell r="F449" t="str">
            <v>PCS</v>
          </cell>
          <cell r="G449" t="str">
            <v>02</v>
          </cell>
          <cell r="H449" t="str">
            <v>00</v>
          </cell>
          <cell r="I449" t="str">
            <v>22</v>
          </cell>
          <cell r="J449" t="str">
            <v>08</v>
          </cell>
          <cell r="K449" t="str">
            <v>10</v>
          </cell>
          <cell r="L449">
            <v>25.4</v>
          </cell>
          <cell r="M449">
            <v>0</v>
          </cell>
          <cell r="N449">
            <v>2.6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Z449">
            <v>1.462</v>
          </cell>
        </row>
        <row r="450">
          <cell r="A450" t="str">
            <v>|0200220810|28.60|0.00|1.400|0.000</v>
          </cell>
          <cell r="B450" t="str">
            <v>Pipe</v>
          </cell>
          <cell r="C450" t="str">
            <v>PO PIPE  STKM13A  MP38-P</v>
          </cell>
          <cell r="D450" t="str">
            <v>PO PIPE  STKM13A  MP38-P</v>
          </cell>
          <cell r="E450" t="str">
            <v>PO PIPE  STKM13A  MP38-P</v>
          </cell>
          <cell r="F450" t="str">
            <v>PCS</v>
          </cell>
          <cell r="G450" t="str">
            <v>02</v>
          </cell>
          <cell r="H450" t="str">
            <v>00</v>
          </cell>
          <cell r="I450" t="str">
            <v>22</v>
          </cell>
          <cell r="J450" t="str">
            <v>08</v>
          </cell>
          <cell r="K450" t="str">
            <v>10</v>
          </cell>
          <cell r="L450">
            <v>28.6</v>
          </cell>
          <cell r="M450">
            <v>0</v>
          </cell>
          <cell r="N450">
            <v>1.4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Z450">
            <v>0.93899999999999995</v>
          </cell>
        </row>
        <row r="451">
          <cell r="A451" t="str">
            <v>|0200220810|28.60|0.00|3.200|0.000</v>
          </cell>
          <cell r="B451" t="str">
            <v>Pipe</v>
          </cell>
          <cell r="C451" t="str">
            <v>PO PIPE  STKM13A  MP38-P</v>
          </cell>
          <cell r="D451" t="str">
            <v>PO PIPE  STKM13A  MP38-P</v>
          </cell>
          <cell r="E451" t="str">
            <v>PO PIPE  STKM13A  MP38-P</v>
          </cell>
          <cell r="F451" t="str">
            <v>PCS</v>
          </cell>
          <cell r="G451" t="str">
            <v>02</v>
          </cell>
          <cell r="H451" t="str">
            <v>00</v>
          </cell>
          <cell r="I451" t="str">
            <v>22</v>
          </cell>
          <cell r="J451" t="str">
            <v>08</v>
          </cell>
          <cell r="K451" t="str">
            <v>10</v>
          </cell>
          <cell r="L451">
            <v>28.6</v>
          </cell>
          <cell r="M451">
            <v>0</v>
          </cell>
          <cell r="N451">
            <v>3.2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Z451">
            <v>2.004</v>
          </cell>
        </row>
        <row r="452">
          <cell r="A452" t="str">
            <v>|0200220810|31.80|0.00|1.600|0.000</v>
          </cell>
          <cell r="B452" t="str">
            <v>Pipe</v>
          </cell>
          <cell r="C452" t="str">
            <v>PO PIPE  STKM13A  MP38-P</v>
          </cell>
          <cell r="D452" t="str">
            <v>PO PIPE  STKM13A  MP38-P</v>
          </cell>
          <cell r="E452" t="str">
            <v>PO PIPE  STKM13A  MP38-P</v>
          </cell>
          <cell r="F452" t="str">
            <v>PCS</v>
          </cell>
          <cell r="G452" t="str">
            <v>02</v>
          </cell>
          <cell r="H452" t="str">
            <v>00</v>
          </cell>
          <cell r="I452" t="str">
            <v>22</v>
          </cell>
          <cell r="J452" t="str">
            <v>08</v>
          </cell>
          <cell r="K452" t="str">
            <v>10</v>
          </cell>
          <cell r="L452">
            <v>31.8</v>
          </cell>
          <cell r="M452">
            <v>0</v>
          </cell>
          <cell r="N452">
            <v>1.6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Z452">
            <v>1.1919999999999999</v>
          </cell>
        </row>
        <row r="453">
          <cell r="A453" t="str">
            <v>|0200220810|31.80|0.00|2.000|0.000</v>
          </cell>
          <cell r="B453" t="str">
            <v>Pipe</v>
          </cell>
          <cell r="C453" t="str">
            <v>PO PIPE  STKM13A  MP38-P</v>
          </cell>
          <cell r="D453" t="str">
            <v>PO PIPE  STKM13A  MP38-P</v>
          </cell>
          <cell r="E453" t="str">
            <v>PO PIPE  STKM13A  MP38-P</v>
          </cell>
          <cell r="F453" t="str">
            <v>PCS</v>
          </cell>
          <cell r="G453" t="str">
            <v>02</v>
          </cell>
          <cell r="H453" t="str">
            <v>00</v>
          </cell>
          <cell r="I453" t="str">
            <v>22</v>
          </cell>
          <cell r="J453" t="str">
            <v>08</v>
          </cell>
          <cell r="K453" t="str">
            <v>10</v>
          </cell>
          <cell r="L453">
            <v>31.8</v>
          </cell>
          <cell r="M453">
            <v>0</v>
          </cell>
          <cell r="N453">
            <v>2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Z453">
            <v>1.47</v>
          </cell>
        </row>
        <row r="454">
          <cell r="A454" t="str">
            <v>|0200220810|31.80|0.00|2.300|0.000</v>
          </cell>
          <cell r="B454" t="str">
            <v>Pipe</v>
          </cell>
          <cell r="C454" t="str">
            <v>PO PIPE  STKM13A  MP38-P</v>
          </cell>
          <cell r="D454" t="str">
            <v>PO PIPE  STKM13A  MP38-P</v>
          </cell>
          <cell r="E454" t="str">
            <v>PO PIPE  STKM13A  MP38-P</v>
          </cell>
          <cell r="F454" t="str">
            <v>PCS</v>
          </cell>
          <cell r="G454" t="str">
            <v>02</v>
          </cell>
          <cell r="H454" t="str">
            <v>00</v>
          </cell>
          <cell r="I454" t="str">
            <v>22</v>
          </cell>
          <cell r="J454" t="str">
            <v>08</v>
          </cell>
          <cell r="K454" t="str">
            <v>10</v>
          </cell>
          <cell r="L454">
            <v>31.8</v>
          </cell>
          <cell r="M454">
            <v>0</v>
          </cell>
          <cell r="N454">
            <v>2.2999999999999998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Z454">
            <v>1.673</v>
          </cell>
        </row>
        <row r="455">
          <cell r="A455" t="str">
            <v>|0200220810|31.80|0.00|2.600|0.000</v>
          </cell>
          <cell r="B455" t="str">
            <v>Pipe</v>
          </cell>
          <cell r="C455" t="str">
            <v>PO PIPE  STKM13A  MP38-P</v>
          </cell>
          <cell r="D455" t="str">
            <v>PO PIPE  STKM13A  MP38-P</v>
          </cell>
          <cell r="E455" t="str">
            <v>PO PIPE  STKM13A  MP38-P</v>
          </cell>
          <cell r="F455" t="str">
            <v>PCS</v>
          </cell>
          <cell r="G455" t="str">
            <v>02</v>
          </cell>
          <cell r="H455" t="str">
            <v>00</v>
          </cell>
          <cell r="I455" t="str">
            <v>22</v>
          </cell>
          <cell r="J455" t="str">
            <v>08</v>
          </cell>
          <cell r="K455" t="str">
            <v>10</v>
          </cell>
          <cell r="L455">
            <v>31.8</v>
          </cell>
          <cell r="M455">
            <v>0</v>
          </cell>
          <cell r="N455">
            <v>2.6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Z455">
            <v>1.8720000000000001</v>
          </cell>
        </row>
        <row r="456">
          <cell r="A456" t="str">
            <v>|0200220810|32.00|32.00|2.300|0.000</v>
          </cell>
          <cell r="B456" t="str">
            <v>Pipe</v>
          </cell>
          <cell r="C456" t="str">
            <v>PO PIPE  STKM13A  MP38-P</v>
          </cell>
          <cell r="D456" t="str">
            <v>PO PIPE  STKM13A  MP38-P</v>
          </cell>
          <cell r="E456" t="str">
            <v>PO PIPE  STKM13A  MP38-P</v>
          </cell>
          <cell r="F456" t="str">
            <v>PCS</v>
          </cell>
          <cell r="G456" t="str">
            <v>02</v>
          </cell>
          <cell r="H456" t="str">
            <v>00</v>
          </cell>
          <cell r="I456" t="str">
            <v>22</v>
          </cell>
          <cell r="J456" t="str">
            <v>08</v>
          </cell>
          <cell r="K456" t="str">
            <v>10</v>
          </cell>
          <cell r="L456">
            <v>32</v>
          </cell>
          <cell r="M456">
            <v>32</v>
          </cell>
          <cell r="N456">
            <v>2.2999999999999998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Z456">
            <v>2.1949999999999998</v>
          </cell>
        </row>
        <row r="457">
          <cell r="A457" t="str">
            <v>|0200220810|34.00|0.00|2.000|0.000</v>
          </cell>
          <cell r="B457" t="str">
            <v>Pipe</v>
          </cell>
          <cell r="C457" t="str">
            <v>PO PIPE  STKM13A  MP38-P</v>
          </cell>
          <cell r="D457" t="str">
            <v>PO PIPE  STKM13A  MP38-P</v>
          </cell>
          <cell r="E457" t="str">
            <v>PO PIPE  STKM13A  MP38-P</v>
          </cell>
          <cell r="F457" t="str">
            <v>PCS</v>
          </cell>
          <cell r="G457" t="str">
            <v>02</v>
          </cell>
          <cell r="H457" t="str">
            <v>00</v>
          </cell>
          <cell r="I457" t="str">
            <v>22</v>
          </cell>
          <cell r="J457" t="str">
            <v>08</v>
          </cell>
          <cell r="K457" t="str">
            <v>10</v>
          </cell>
          <cell r="L457">
            <v>34</v>
          </cell>
          <cell r="M457">
            <v>0</v>
          </cell>
          <cell r="N457">
            <v>2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Z457">
            <v>1.5780000000000001</v>
          </cell>
        </row>
        <row r="458">
          <cell r="A458" t="str">
            <v>|0200220810|34.00|0.00|2.300|0.000</v>
          </cell>
          <cell r="B458" t="str">
            <v>Pipe</v>
          </cell>
          <cell r="C458" t="str">
            <v>PO PIPE  STKM13A  MP38-P</v>
          </cell>
          <cell r="D458" t="str">
            <v>PO PIPE  STKM13A  MP38-P</v>
          </cell>
          <cell r="E458" t="str">
            <v>PO PIPE  STKM13A  MP38-P</v>
          </cell>
          <cell r="F458" t="str">
            <v>PCS</v>
          </cell>
          <cell r="G458" t="str">
            <v>02</v>
          </cell>
          <cell r="H458" t="str">
            <v>00</v>
          </cell>
          <cell r="I458" t="str">
            <v>22</v>
          </cell>
          <cell r="J458" t="str">
            <v>08</v>
          </cell>
          <cell r="K458" t="str">
            <v>10</v>
          </cell>
          <cell r="L458">
            <v>34</v>
          </cell>
          <cell r="M458">
            <v>0</v>
          </cell>
          <cell r="N458">
            <v>2.2999999999999998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Z458">
            <v>1.798</v>
          </cell>
        </row>
        <row r="459">
          <cell r="A459" t="str">
            <v>|0200220810|34.00|0.00|2.600|0.000</v>
          </cell>
          <cell r="B459" t="str">
            <v>Pipe</v>
          </cell>
          <cell r="C459" t="str">
            <v>PO PIPE  STKM13A  MP38-P</v>
          </cell>
          <cell r="D459" t="str">
            <v>PO PIPE  STKM13A  MP38-P</v>
          </cell>
          <cell r="E459" t="str">
            <v>PO PIPE  STKM13A  MP38-P</v>
          </cell>
          <cell r="F459" t="str">
            <v>PCS</v>
          </cell>
          <cell r="G459" t="str">
            <v>02</v>
          </cell>
          <cell r="H459" t="str">
            <v>00</v>
          </cell>
          <cell r="I459" t="str">
            <v>22</v>
          </cell>
          <cell r="J459" t="str">
            <v>08</v>
          </cell>
          <cell r="K459" t="str">
            <v>10</v>
          </cell>
          <cell r="L459">
            <v>34</v>
          </cell>
          <cell r="M459">
            <v>0</v>
          </cell>
          <cell r="N459">
            <v>2.6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Z459">
            <v>2.0129999999999999</v>
          </cell>
        </row>
        <row r="460">
          <cell r="A460" t="str">
            <v>|0200220810|38.10|0.00|2.000|0.000</v>
          </cell>
          <cell r="B460" t="str">
            <v>Pipe</v>
          </cell>
          <cell r="C460" t="str">
            <v>PO PIPE  STKM13A  MP38-P</v>
          </cell>
          <cell r="D460" t="str">
            <v>PO PIPE  STKM13A  MP38-P</v>
          </cell>
          <cell r="E460" t="str">
            <v>PO PIPE  STKM13A  MP38-P</v>
          </cell>
          <cell r="F460" t="str">
            <v>PCS</v>
          </cell>
          <cell r="G460" t="str">
            <v>02</v>
          </cell>
          <cell r="H460" t="str">
            <v>00</v>
          </cell>
          <cell r="I460" t="str">
            <v>22</v>
          </cell>
          <cell r="J460" t="str">
            <v>08</v>
          </cell>
          <cell r="K460" t="str">
            <v>10</v>
          </cell>
          <cell r="L460">
            <v>38.1</v>
          </cell>
          <cell r="M460">
            <v>0</v>
          </cell>
          <cell r="N460">
            <v>2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Z460">
            <v>1.78</v>
          </cell>
        </row>
        <row r="461">
          <cell r="A461" t="str">
            <v>|0200220810|38.10|0.00|2.300|0.000</v>
          </cell>
          <cell r="B461" t="str">
            <v>Pipe</v>
          </cell>
          <cell r="C461" t="str">
            <v>PO PIPE  STKM13A  MP38-P</v>
          </cell>
          <cell r="D461" t="str">
            <v>PO PIPE  STKM13A  MP38-P</v>
          </cell>
          <cell r="E461" t="str">
            <v>PO PIPE  STKM13A  MP38-P</v>
          </cell>
          <cell r="F461" t="str">
            <v>PCS</v>
          </cell>
          <cell r="G461" t="str">
            <v>02</v>
          </cell>
          <cell r="H461" t="str">
            <v>00</v>
          </cell>
          <cell r="I461" t="str">
            <v>22</v>
          </cell>
          <cell r="J461" t="str">
            <v>08</v>
          </cell>
          <cell r="K461" t="str">
            <v>10</v>
          </cell>
          <cell r="L461">
            <v>38.1</v>
          </cell>
          <cell r="M461">
            <v>0</v>
          </cell>
          <cell r="N461">
            <v>2.2999999999999998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Z461">
            <v>2.0310000000000001</v>
          </cell>
        </row>
        <row r="462">
          <cell r="A462" t="str">
            <v>|0200220810|38.10|0.00|2.600|0.000</v>
          </cell>
          <cell r="B462" t="str">
            <v>Pipe</v>
          </cell>
          <cell r="C462" t="str">
            <v>PO PIPE  STKM13A  MP38-P</v>
          </cell>
          <cell r="D462" t="str">
            <v>PO PIPE  STKM13A  MP38-P</v>
          </cell>
          <cell r="E462" t="str">
            <v>PO PIPE  STKM13A  MP38-P</v>
          </cell>
          <cell r="F462" t="str">
            <v>PCS</v>
          </cell>
          <cell r="G462" t="str">
            <v>02</v>
          </cell>
          <cell r="H462" t="str">
            <v>00</v>
          </cell>
          <cell r="I462" t="str">
            <v>22</v>
          </cell>
          <cell r="J462" t="str">
            <v>08</v>
          </cell>
          <cell r="K462" t="str">
            <v>10</v>
          </cell>
          <cell r="L462">
            <v>38.1</v>
          </cell>
          <cell r="M462">
            <v>0</v>
          </cell>
          <cell r="N462">
            <v>2.6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Z462">
            <v>2.2759999999999998</v>
          </cell>
        </row>
        <row r="463">
          <cell r="A463" t="str">
            <v>|0200220810|38.10|31.75|2.000|0.000</v>
          </cell>
          <cell r="B463" t="str">
            <v>Pipe</v>
          </cell>
          <cell r="C463" t="str">
            <v>PO PIPE  STKM13A  MP38-P</v>
          </cell>
          <cell r="D463" t="str">
            <v>PO PIPE  STKM13A  MP38-P</v>
          </cell>
          <cell r="E463" t="str">
            <v>PO PIPE  STKM13A  MP38-P</v>
          </cell>
          <cell r="F463" t="str">
            <v>PCS</v>
          </cell>
          <cell r="G463" t="str">
            <v>02</v>
          </cell>
          <cell r="H463" t="str">
            <v>00</v>
          </cell>
          <cell r="I463" t="str">
            <v>22</v>
          </cell>
          <cell r="J463" t="str">
            <v>08</v>
          </cell>
          <cell r="K463" t="str">
            <v>10</v>
          </cell>
          <cell r="L463">
            <v>38.1</v>
          </cell>
          <cell r="M463">
            <v>31.75</v>
          </cell>
          <cell r="N463">
            <v>2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Z463">
            <v>2.298</v>
          </cell>
        </row>
        <row r="464">
          <cell r="A464" t="str">
            <v>|0200220810|41.00|0.00|3.500|0.000</v>
          </cell>
          <cell r="B464" t="str">
            <v>Pipe</v>
          </cell>
          <cell r="C464" t="str">
            <v>PO PIPE  STKM13A  MP38-P</v>
          </cell>
          <cell r="D464" t="str">
            <v>PO PIPE  STKM13A  MP38-P</v>
          </cell>
          <cell r="E464" t="str">
            <v>PO PIPE  STKM13A  MP38-P</v>
          </cell>
          <cell r="F464" t="str">
            <v>PCS</v>
          </cell>
          <cell r="G464" t="str">
            <v>02</v>
          </cell>
          <cell r="H464" t="str">
            <v>00</v>
          </cell>
          <cell r="I464" t="str">
            <v>22</v>
          </cell>
          <cell r="J464" t="str">
            <v>08</v>
          </cell>
          <cell r="K464" t="str">
            <v>10</v>
          </cell>
          <cell r="L464">
            <v>41</v>
          </cell>
          <cell r="M464">
            <v>0</v>
          </cell>
          <cell r="N464">
            <v>3.5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Z464">
            <v>3.2370000000000001</v>
          </cell>
        </row>
        <row r="465">
          <cell r="A465" t="str">
            <v>|0200220810|45.00|0.00|2.000|0.000</v>
          </cell>
          <cell r="B465" t="str">
            <v>Pipe</v>
          </cell>
          <cell r="C465" t="str">
            <v>PO PIPE  STKM13A  MP38-P</v>
          </cell>
          <cell r="D465" t="str">
            <v>PO PIPE  STKM13A  MP38-P</v>
          </cell>
          <cell r="E465" t="str">
            <v>PO PIPE  STKM13A  MP38-P</v>
          </cell>
          <cell r="F465" t="str">
            <v>PCS</v>
          </cell>
          <cell r="G465" t="str">
            <v>02</v>
          </cell>
          <cell r="H465" t="str">
            <v>00</v>
          </cell>
          <cell r="I465" t="str">
            <v>22</v>
          </cell>
          <cell r="J465" t="str">
            <v>08</v>
          </cell>
          <cell r="K465" t="str">
            <v>10</v>
          </cell>
          <cell r="L465">
            <v>45</v>
          </cell>
          <cell r="M465">
            <v>0</v>
          </cell>
          <cell r="N465">
            <v>2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Z465">
            <v>2.121</v>
          </cell>
        </row>
        <row r="466">
          <cell r="A466" t="str">
            <v>|0200220810|45.00|0.00|2.300|0.000</v>
          </cell>
          <cell r="B466" t="str">
            <v>Pipe</v>
          </cell>
          <cell r="C466" t="str">
            <v>PO PIPE  STKM13A  MP38-P</v>
          </cell>
          <cell r="D466" t="str">
            <v>PO PIPE  STKM13A  MP38-P</v>
          </cell>
          <cell r="E466" t="str">
            <v>PO PIPE  STKM13A  MP38-P</v>
          </cell>
          <cell r="F466" t="str">
            <v>PCS</v>
          </cell>
          <cell r="G466" t="str">
            <v>02</v>
          </cell>
          <cell r="H466" t="str">
            <v>00</v>
          </cell>
          <cell r="I466" t="str">
            <v>22</v>
          </cell>
          <cell r="J466" t="str">
            <v>08</v>
          </cell>
          <cell r="K466" t="str">
            <v>10</v>
          </cell>
          <cell r="L466">
            <v>45</v>
          </cell>
          <cell r="M466">
            <v>0</v>
          </cell>
          <cell r="N466">
            <v>2.2999999999999998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Z466">
            <v>2.4220000000000002</v>
          </cell>
        </row>
        <row r="467">
          <cell r="A467" t="str">
            <v>|0200220810|48.60|0.00|2.000|0.000</v>
          </cell>
          <cell r="B467" t="str">
            <v>Pipe</v>
          </cell>
          <cell r="C467" t="str">
            <v>PO PIPE  STKM13A  MP38-P</v>
          </cell>
          <cell r="D467" t="str">
            <v>PO PIPE  STKM13A  MP38-P</v>
          </cell>
          <cell r="E467" t="str">
            <v>PO PIPE  STKM13A  MP38-P</v>
          </cell>
          <cell r="F467" t="str">
            <v>PCS</v>
          </cell>
          <cell r="G467" t="str">
            <v>02</v>
          </cell>
          <cell r="H467" t="str">
            <v>00</v>
          </cell>
          <cell r="I467" t="str">
            <v>22</v>
          </cell>
          <cell r="J467" t="str">
            <v>08</v>
          </cell>
          <cell r="K467" t="str">
            <v>10</v>
          </cell>
          <cell r="L467">
            <v>48.6</v>
          </cell>
          <cell r="M467">
            <v>0</v>
          </cell>
          <cell r="N467">
            <v>2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Z467">
            <v>2.298</v>
          </cell>
        </row>
        <row r="468">
          <cell r="A468" t="str">
            <v>|0200220810|48.60|0.00|2.300|0.000</v>
          </cell>
          <cell r="B468" t="str">
            <v>Pipe</v>
          </cell>
          <cell r="C468" t="str">
            <v>PO PIPE  STKM13A  MP38-P</v>
          </cell>
          <cell r="D468" t="str">
            <v>PO PIPE  STKM13A  MP38-P</v>
          </cell>
          <cell r="E468" t="str">
            <v>PO PIPE  STKM13A  MP38-P</v>
          </cell>
          <cell r="F468" t="str">
            <v>PCS</v>
          </cell>
          <cell r="G468" t="str">
            <v>02</v>
          </cell>
          <cell r="H468" t="str">
            <v>00</v>
          </cell>
          <cell r="I468" t="str">
            <v>22</v>
          </cell>
          <cell r="J468" t="str">
            <v>08</v>
          </cell>
          <cell r="K468" t="str">
            <v>10</v>
          </cell>
          <cell r="L468">
            <v>48.6</v>
          </cell>
          <cell r="M468">
            <v>0</v>
          </cell>
          <cell r="N468">
            <v>2.2999999999999998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Z468">
            <v>2.6259999999999999</v>
          </cell>
        </row>
        <row r="469">
          <cell r="A469" t="str">
            <v>|0200220810|48.60|0.00|2.600|0.000</v>
          </cell>
          <cell r="B469" t="str">
            <v>Pipe</v>
          </cell>
          <cell r="C469" t="str">
            <v>PO PIPE  STKM13A  MP38-P</v>
          </cell>
          <cell r="D469" t="str">
            <v>PO PIPE  STKM13A  MP38-P</v>
          </cell>
          <cell r="E469" t="str">
            <v>PO PIPE  STKM13A  MP38-P</v>
          </cell>
          <cell r="F469" t="str">
            <v>PCS</v>
          </cell>
          <cell r="G469" t="str">
            <v>02</v>
          </cell>
          <cell r="H469" t="str">
            <v>00</v>
          </cell>
          <cell r="I469" t="str">
            <v>22</v>
          </cell>
          <cell r="J469" t="str">
            <v>08</v>
          </cell>
          <cell r="K469" t="str">
            <v>10</v>
          </cell>
          <cell r="L469">
            <v>48.6</v>
          </cell>
          <cell r="M469">
            <v>0</v>
          </cell>
          <cell r="N469">
            <v>2.6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Z469">
            <v>2.9489999999999998</v>
          </cell>
        </row>
        <row r="470">
          <cell r="A470" t="str">
            <v>|0200220810|48.60|0.00|3.200|0.000</v>
          </cell>
          <cell r="B470" t="str">
            <v>Pipe</v>
          </cell>
          <cell r="C470" t="str">
            <v>PO PIPE  STKM13A  MP38-P</v>
          </cell>
          <cell r="D470" t="str">
            <v>PO PIPE  STKM13A  MP38-P</v>
          </cell>
          <cell r="E470" t="str">
            <v>PO PIPE  STKM13A  MP38-P</v>
          </cell>
          <cell r="F470" t="str">
            <v>PCS</v>
          </cell>
          <cell r="G470" t="str">
            <v>02</v>
          </cell>
          <cell r="H470" t="str">
            <v>00</v>
          </cell>
          <cell r="I470" t="str">
            <v>22</v>
          </cell>
          <cell r="J470" t="str">
            <v>08</v>
          </cell>
          <cell r="K470" t="str">
            <v>10</v>
          </cell>
          <cell r="L470">
            <v>48.6</v>
          </cell>
          <cell r="M470">
            <v>0</v>
          </cell>
          <cell r="N470">
            <v>3.2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Z470">
            <v>3.5830000000000002</v>
          </cell>
        </row>
        <row r="471">
          <cell r="A471" t="str">
            <v>|0200220810|50.00|20.00|1.600|0.000</v>
          </cell>
          <cell r="B471" t="str">
            <v>Pipe</v>
          </cell>
          <cell r="C471" t="str">
            <v>PO PIPE  STKM13A  MP38-P</v>
          </cell>
          <cell r="D471" t="str">
            <v>PO PIPE  STKM13A  MP38-P</v>
          </cell>
          <cell r="E471" t="str">
            <v>PO PIPE  STKM13A  MP38-P</v>
          </cell>
          <cell r="F471" t="str">
            <v>PCS</v>
          </cell>
          <cell r="G471" t="str">
            <v>02</v>
          </cell>
          <cell r="H471" t="str">
            <v>00</v>
          </cell>
          <cell r="I471" t="str">
            <v>22</v>
          </cell>
          <cell r="J471" t="str">
            <v>08</v>
          </cell>
          <cell r="K471" t="str">
            <v>10</v>
          </cell>
          <cell r="L471">
            <v>50</v>
          </cell>
          <cell r="M471">
            <v>20</v>
          </cell>
          <cell r="N471">
            <v>1.6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Z471">
            <v>1.712</v>
          </cell>
        </row>
        <row r="472">
          <cell r="A472" t="str">
            <v>|0200220810|50.80|0.00|2.300|0.000</v>
          </cell>
          <cell r="B472" t="str">
            <v>Pipe</v>
          </cell>
          <cell r="C472" t="str">
            <v>PO PIPE  STKM13A  MP38-P</v>
          </cell>
          <cell r="D472" t="str">
            <v>PO PIPE  STKM13A  MP38-P</v>
          </cell>
          <cell r="E472" t="str">
            <v>PO PIPE  STKM13A  MP38-P</v>
          </cell>
          <cell r="F472" t="str">
            <v>PCS</v>
          </cell>
          <cell r="G472" t="str">
            <v>02</v>
          </cell>
          <cell r="H472" t="str">
            <v>00</v>
          </cell>
          <cell r="I472" t="str">
            <v>22</v>
          </cell>
          <cell r="J472" t="str">
            <v>08</v>
          </cell>
          <cell r="K472" t="str">
            <v>10</v>
          </cell>
          <cell r="L472">
            <v>50.8</v>
          </cell>
          <cell r="M472">
            <v>0</v>
          </cell>
          <cell r="N472">
            <v>2.2999999999999998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Z472">
            <v>2.7509999999999999</v>
          </cell>
        </row>
        <row r="473">
          <cell r="A473" t="str">
            <v>|0200220810|60.50|0.00|2.000|0.000</v>
          </cell>
          <cell r="B473" t="str">
            <v>Pipe</v>
          </cell>
          <cell r="C473" t="str">
            <v>PO PIPE  STKM13A  MP38-P</v>
          </cell>
          <cell r="D473" t="str">
            <v>PO PIPE  STKM13A  MP38-P</v>
          </cell>
          <cell r="E473" t="str">
            <v>PO PIPE  STKM13A  MP38-P</v>
          </cell>
          <cell r="F473" t="str">
            <v>PCS</v>
          </cell>
          <cell r="G473" t="str">
            <v>02</v>
          </cell>
          <cell r="H473" t="str">
            <v>00</v>
          </cell>
          <cell r="I473" t="str">
            <v>22</v>
          </cell>
          <cell r="J473" t="str">
            <v>08</v>
          </cell>
          <cell r="K473" t="str">
            <v>10</v>
          </cell>
          <cell r="L473">
            <v>60.5</v>
          </cell>
          <cell r="M473">
            <v>0</v>
          </cell>
          <cell r="N473">
            <v>2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Z473">
            <v>2.8849999999999998</v>
          </cell>
        </row>
        <row r="474">
          <cell r="A474" t="str">
            <v>|0200220810|60.50|0.00|2.600|0.000</v>
          </cell>
          <cell r="B474" t="str">
            <v>Pipe</v>
          </cell>
          <cell r="C474" t="str">
            <v>PO PIPE  STKM13A  MP38-P</v>
          </cell>
          <cell r="D474" t="str">
            <v>PO PIPE  STKM13A  MP38-P</v>
          </cell>
          <cell r="E474" t="str">
            <v>PO PIPE  STKM13A  MP38-P</v>
          </cell>
          <cell r="F474" t="str">
            <v>PCS</v>
          </cell>
          <cell r="G474" t="str">
            <v>02</v>
          </cell>
          <cell r="H474" t="str">
            <v>00</v>
          </cell>
          <cell r="I474" t="str">
            <v>22</v>
          </cell>
          <cell r="J474" t="str">
            <v>08</v>
          </cell>
          <cell r="K474" t="str">
            <v>10</v>
          </cell>
          <cell r="L474">
            <v>60.5</v>
          </cell>
          <cell r="M474">
            <v>0</v>
          </cell>
          <cell r="N474">
            <v>2.6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Z474">
            <v>3.7120000000000002</v>
          </cell>
        </row>
        <row r="475">
          <cell r="A475" t="str">
            <v>|0200220914|22.20|0.00|1.600|0.000</v>
          </cell>
          <cell r="B475" t="str">
            <v>Pipe</v>
          </cell>
          <cell r="C475" t="str">
            <v>PO PIPE  STKM14B  MP3-P</v>
          </cell>
          <cell r="D475" t="str">
            <v>PO PIPE  STKM14B  MP3-P</v>
          </cell>
          <cell r="E475" t="str">
            <v>PO PIPE  STKM14B  MP3-P</v>
          </cell>
          <cell r="F475" t="str">
            <v>PCS</v>
          </cell>
          <cell r="G475" t="str">
            <v>02</v>
          </cell>
          <cell r="H475" t="str">
            <v>00</v>
          </cell>
          <cell r="I475" t="str">
            <v>22</v>
          </cell>
          <cell r="J475" t="str">
            <v>09</v>
          </cell>
          <cell r="K475" t="str">
            <v>14</v>
          </cell>
          <cell r="L475">
            <v>22.2</v>
          </cell>
          <cell r="M475">
            <v>0</v>
          </cell>
          <cell r="N475">
            <v>1.6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Z475">
            <v>0.81299999999999994</v>
          </cell>
        </row>
        <row r="476">
          <cell r="A476" t="str">
            <v>|0200221042|25.40|0.00|1.600|0.000</v>
          </cell>
          <cell r="B476" t="str">
            <v>Pipe</v>
          </cell>
          <cell r="C476" t="str">
            <v>PO PIPE  STKM-550  JFE-HA590R-P</v>
          </cell>
          <cell r="D476" t="str">
            <v>PO PIPE  STKM-550  JFE-HA590R-P</v>
          </cell>
          <cell r="E476" t="str">
            <v>PO PIPE  STKM-550  JFE-HA590R-P</v>
          </cell>
          <cell r="F476" t="str">
            <v>PCS</v>
          </cell>
          <cell r="G476" t="str">
            <v>02</v>
          </cell>
          <cell r="H476" t="str">
            <v>00</v>
          </cell>
          <cell r="I476" t="str">
            <v>22</v>
          </cell>
          <cell r="J476" t="str">
            <v>10</v>
          </cell>
          <cell r="K476" t="str">
            <v>42</v>
          </cell>
          <cell r="L476">
            <v>25.4</v>
          </cell>
          <cell r="M476">
            <v>0</v>
          </cell>
          <cell r="N476">
            <v>1.6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Z476">
            <v>0.93899999999999995</v>
          </cell>
        </row>
        <row r="477">
          <cell r="A477" t="str">
            <v>|0200221217|38.10|38.10|2.000|0.000</v>
          </cell>
          <cell r="B477" t="str">
            <v>Pipe</v>
          </cell>
          <cell r="C477" t="str">
            <v>PO PIPE  STKMRHT490  MP3-P</v>
          </cell>
          <cell r="D477" t="str">
            <v>PO PIPE  STKMRHT490  MP3-P</v>
          </cell>
          <cell r="E477" t="str">
            <v>PO PIPE  STKMRHT490  MP3-P</v>
          </cell>
          <cell r="F477" t="str">
            <v>PCS</v>
          </cell>
          <cell r="G477" t="str">
            <v>02</v>
          </cell>
          <cell r="H477" t="str">
            <v>00</v>
          </cell>
          <cell r="I477" t="str">
            <v>22</v>
          </cell>
          <cell r="J477" t="str">
            <v>12</v>
          </cell>
          <cell r="K477" t="str">
            <v>17</v>
          </cell>
          <cell r="L477">
            <v>38.1</v>
          </cell>
          <cell r="M477">
            <v>38.1</v>
          </cell>
          <cell r="N477">
            <v>2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Z477">
            <v>2.298</v>
          </cell>
        </row>
        <row r="478">
          <cell r="A478" t="str">
            <v>|0200225900|15.00|10.20|2.400|0.000</v>
          </cell>
          <cell r="B478" t="str">
            <v>Pipe</v>
          </cell>
          <cell r="C478" t="str">
            <v xml:space="preserve">PO PIPE  STAM290GA  </v>
          </cell>
          <cell r="D478" t="str">
            <v xml:space="preserve">PO PIPE  STAM290GA  </v>
          </cell>
          <cell r="E478" t="str">
            <v xml:space="preserve">PO PIPE  STAM290GA  </v>
          </cell>
          <cell r="F478" t="str">
            <v>PCS</v>
          </cell>
          <cell r="G478" t="str">
            <v>02</v>
          </cell>
          <cell r="H478" t="str">
            <v>00</v>
          </cell>
          <cell r="I478" t="str">
            <v>22</v>
          </cell>
          <cell r="J478" t="str">
            <v>59</v>
          </cell>
          <cell r="K478" t="str">
            <v>00</v>
          </cell>
          <cell r="L478">
            <v>15</v>
          </cell>
          <cell r="M478">
            <v>10.199999999999999</v>
          </cell>
          <cell r="N478">
            <v>2.4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Z478">
            <v>0.746</v>
          </cell>
        </row>
        <row r="479">
          <cell r="A479" t="str">
            <v>|0200225900|15.00|10.30|2.350|0.000</v>
          </cell>
          <cell r="B479" t="str">
            <v>Pipe</v>
          </cell>
          <cell r="C479" t="str">
            <v xml:space="preserve">PO PIPE  STAM290GA  </v>
          </cell>
          <cell r="D479" t="str">
            <v xml:space="preserve">PO PIPE  STAM290GA  </v>
          </cell>
          <cell r="E479" t="str">
            <v xml:space="preserve">PO PIPE  STAM290GA  </v>
          </cell>
          <cell r="F479" t="str">
            <v>PCS</v>
          </cell>
          <cell r="G479" t="str">
            <v>02</v>
          </cell>
          <cell r="H479" t="str">
            <v>00</v>
          </cell>
          <cell r="I479" t="str">
            <v>22</v>
          </cell>
          <cell r="J479" t="str">
            <v>59</v>
          </cell>
          <cell r="K479" t="str">
            <v>00</v>
          </cell>
          <cell r="L479">
            <v>15</v>
          </cell>
          <cell r="M479">
            <v>10.3</v>
          </cell>
          <cell r="N479">
            <v>2.35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Z479">
            <v>0.73299999999999998</v>
          </cell>
        </row>
        <row r="480">
          <cell r="A480" t="str">
            <v>|0200225900|21.70|16.50|2.600|0.000</v>
          </cell>
          <cell r="B480" t="str">
            <v>Pipe</v>
          </cell>
          <cell r="C480" t="str">
            <v xml:space="preserve">PO PIPE  STAM290GA  </v>
          </cell>
          <cell r="D480" t="str">
            <v xml:space="preserve">PO PIPE  STAM290GA  </v>
          </cell>
          <cell r="E480" t="str">
            <v xml:space="preserve">PO PIPE  STAM290GA  </v>
          </cell>
          <cell r="F480" t="str">
            <v>PCS</v>
          </cell>
          <cell r="G480" t="str">
            <v>02</v>
          </cell>
          <cell r="H480" t="str">
            <v>00</v>
          </cell>
          <cell r="I480" t="str">
            <v>22</v>
          </cell>
          <cell r="J480" t="str">
            <v>59</v>
          </cell>
          <cell r="K480" t="str">
            <v>00</v>
          </cell>
          <cell r="L480">
            <v>21.7</v>
          </cell>
          <cell r="M480">
            <v>16.5</v>
          </cell>
          <cell r="N480">
            <v>2.6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Z480">
            <v>1.2250000000000001</v>
          </cell>
        </row>
        <row r="481">
          <cell r="A481" t="str">
            <v>|0200225926|48.60|0.00|3.500|0.000</v>
          </cell>
          <cell r="B481" t="str">
            <v>Pipe</v>
          </cell>
          <cell r="C481" t="str">
            <v>PO PIPE  STAM290GA  MP-1D-P</v>
          </cell>
          <cell r="D481" t="str">
            <v>PO PIPE  STAM290GA  MP-1D-P</v>
          </cell>
          <cell r="E481" t="str">
            <v>PO PIPE  STAM290GA  MP-1D-P</v>
          </cell>
          <cell r="F481" t="str">
            <v>PCS</v>
          </cell>
          <cell r="G481" t="str">
            <v>02</v>
          </cell>
          <cell r="H481" t="str">
            <v>00</v>
          </cell>
          <cell r="I481" t="str">
            <v>22</v>
          </cell>
          <cell r="J481" t="str">
            <v>59</v>
          </cell>
          <cell r="K481" t="str">
            <v>26</v>
          </cell>
          <cell r="L481">
            <v>48.6</v>
          </cell>
          <cell r="M481">
            <v>0</v>
          </cell>
          <cell r="N481">
            <v>3.5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Z481">
            <v>3.8929999999999998</v>
          </cell>
        </row>
        <row r="482">
          <cell r="A482" t="str">
            <v>|0200225939|15.90|0.00|1.600|0.000</v>
          </cell>
          <cell r="B482" t="str">
            <v>Pipe</v>
          </cell>
          <cell r="C482" t="str">
            <v>PO PIPE  STAM290GA  MP-1M-P</v>
          </cell>
          <cell r="D482" t="str">
            <v>PO PIPE  STAM290GA  MP-1M-P</v>
          </cell>
          <cell r="E482" t="str">
            <v>PO PIPE  STAM290GA  MP-1M-P</v>
          </cell>
          <cell r="F482" t="str">
            <v>PCS</v>
          </cell>
          <cell r="G482" t="str">
            <v>02</v>
          </cell>
          <cell r="H482" t="str">
            <v>00</v>
          </cell>
          <cell r="I482" t="str">
            <v>22</v>
          </cell>
          <cell r="J482" t="str">
            <v>59</v>
          </cell>
          <cell r="K482" t="str">
            <v>39</v>
          </cell>
          <cell r="L482">
            <v>15.9</v>
          </cell>
          <cell r="M482">
            <v>0</v>
          </cell>
          <cell r="N482">
            <v>1.6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Z482">
            <v>0.56399999999999995</v>
          </cell>
        </row>
        <row r="483">
          <cell r="A483" t="str">
            <v>|0200225939|15.90|0.00|2.000|0.000</v>
          </cell>
          <cell r="B483" t="str">
            <v>Pipe</v>
          </cell>
          <cell r="C483" t="str">
            <v>PO PIPE  STAM290GA  MP-1M-P</v>
          </cell>
          <cell r="D483" t="str">
            <v>PO PIPE  STAM290GA  MP-1M-P</v>
          </cell>
          <cell r="E483" t="str">
            <v>PO PIPE  STAM290GA  MP-1M-P</v>
          </cell>
          <cell r="F483" t="str">
            <v>PCS</v>
          </cell>
          <cell r="G483" t="str">
            <v>02</v>
          </cell>
          <cell r="H483" t="str">
            <v>00</v>
          </cell>
          <cell r="I483" t="str">
            <v>22</v>
          </cell>
          <cell r="J483" t="str">
            <v>59</v>
          </cell>
          <cell r="K483" t="str">
            <v>39</v>
          </cell>
          <cell r="L483">
            <v>15.9</v>
          </cell>
          <cell r="M483">
            <v>0</v>
          </cell>
          <cell r="N483">
            <v>2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Z483">
            <v>0.68600000000000005</v>
          </cell>
        </row>
        <row r="484">
          <cell r="A484" t="str">
            <v>|0200225939|19.10|0.00|1.600|0.000</v>
          </cell>
          <cell r="B484" t="str">
            <v>Pipe</v>
          </cell>
          <cell r="C484" t="str">
            <v>PO PIPE  STAM290GA  MP-1M-P</v>
          </cell>
          <cell r="D484" t="str">
            <v>PO PIPE  STAM290GA  MP-1M-P</v>
          </cell>
          <cell r="E484" t="str">
            <v>PO PIPE  STAM290GA  MP-1M-P</v>
          </cell>
          <cell r="F484" t="str">
            <v>PCS</v>
          </cell>
          <cell r="G484" t="str">
            <v>02</v>
          </cell>
          <cell r="H484" t="str">
            <v>00</v>
          </cell>
          <cell r="I484" t="str">
            <v>22</v>
          </cell>
          <cell r="J484" t="str">
            <v>59</v>
          </cell>
          <cell r="K484" t="str">
            <v>39</v>
          </cell>
          <cell r="L484">
            <v>19.100000000000001</v>
          </cell>
          <cell r="M484">
            <v>0</v>
          </cell>
          <cell r="N484">
            <v>1.6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Z484">
            <v>0.69</v>
          </cell>
        </row>
        <row r="485">
          <cell r="A485" t="str">
            <v>|0200225939|19.10|0.00|2.300|0.000</v>
          </cell>
          <cell r="B485" t="str">
            <v>Pipe</v>
          </cell>
          <cell r="C485" t="str">
            <v>PO PIPE  STAM290GA  MP-1M-P</v>
          </cell>
          <cell r="D485" t="str">
            <v>PO PIPE  STAM290GA  MP-1M-P</v>
          </cell>
          <cell r="E485" t="str">
            <v>PO PIPE  STAM290GA  MP-1M-P</v>
          </cell>
          <cell r="F485" t="str">
            <v>PCS</v>
          </cell>
          <cell r="G485" t="str">
            <v>02</v>
          </cell>
          <cell r="H485" t="str">
            <v>00</v>
          </cell>
          <cell r="I485" t="str">
            <v>22</v>
          </cell>
          <cell r="J485" t="str">
            <v>59</v>
          </cell>
          <cell r="K485" t="str">
            <v>39</v>
          </cell>
          <cell r="L485">
            <v>19.100000000000001</v>
          </cell>
          <cell r="M485">
            <v>0</v>
          </cell>
          <cell r="N485">
            <v>2.2999999999999998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Z485">
            <v>0.95299999999999996</v>
          </cell>
        </row>
        <row r="486">
          <cell r="A486" t="str">
            <v>|0200225939|19.10|0.00|2.600|0.000</v>
          </cell>
          <cell r="B486" t="str">
            <v>Pipe</v>
          </cell>
          <cell r="C486" t="str">
            <v>PO PIPE  STAM290GA  MP-1M-P</v>
          </cell>
          <cell r="D486" t="str">
            <v>PO PIPE  STAM290GA  MP-1M-P</v>
          </cell>
          <cell r="E486" t="str">
            <v>PO PIPE  STAM290GA  MP-1M-P</v>
          </cell>
          <cell r="F486" t="str">
            <v>PCS</v>
          </cell>
          <cell r="G486" t="str">
            <v>02</v>
          </cell>
          <cell r="H486" t="str">
            <v>00</v>
          </cell>
          <cell r="I486" t="str">
            <v>22</v>
          </cell>
          <cell r="J486" t="str">
            <v>59</v>
          </cell>
          <cell r="K486" t="str">
            <v>39</v>
          </cell>
          <cell r="L486">
            <v>19.100000000000001</v>
          </cell>
          <cell r="M486">
            <v>0</v>
          </cell>
          <cell r="N486">
            <v>2.6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Z486">
            <v>1.0580000000000001</v>
          </cell>
        </row>
        <row r="487">
          <cell r="A487" t="str">
            <v>|0200225939|22.20|0.00|2.000|0.000</v>
          </cell>
          <cell r="B487" t="str">
            <v>Pipe</v>
          </cell>
          <cell r="C487" t="str">
            <v>PO PIPE  STAM290GA  MP-1M-P</v>
          </cell>
          <cell r="D487" t="str">
            <v>PO PIPE  STAM290GA  MP-1M-P</v>
          </cell>
          <cell r="E487" t="str">
            <v>PO PIPE  STAM290GA  MP-1M-P</v>
          </cell>
          <cell r="F487" t="str">
            <v>PCS</v>
          </cell>
          <cell r="G487" t="str">
            <v>02</v>
          </cell>
          <cell r="H487" t="str">
            <v>00</v>
          </cell>
          <cell r="I487" t="str">
            <v>22</v>
          </cell>
          <cell r="J487" t="str">
            <v>59</v>
          </cell>
          <cell r="K487" t="str">
            <v>39</v>
          </cell>
          <cell r="L487">
            <v>22.2</v>
          </cell>
          <cell r="M487">
            <v>0</v>
          </cell>
          <cell r="N487">
            <v>2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Z487">
            <v>0.996</v>
          </cell>
        </row>
        <row r="488">
          <cell r="A488" t="str">
            <v>|0200225939|25.40|0.00|2.600|0.000</v>
          </cell>
          <cell r="B488" t="str">
            <v>Pipe</v>
          </cell>
          <cell r="C488" t="str">
            <v>PO PIPE  STAM290GA  MP-1M-P</v>
          </cell>
          <cell r="D488" t="str">
            <v>PO PIPE  STAM290GA  MP-1M-P</v>
          </cell>
          <cell r="E488" t="str">
            <v>PO PIPE  STAM290GA  MP-1M-P</v>
          </cell>
          <cell r="F488" t="str">
            <v>PCS</v>
          </cell>
          <cell r="G488" t="str">
            <v>02</v>
          </cell>
          <cell r="H488" t="str">
            <v>00</v>
          </cell>
          <cell r="I488" t="str">
            <v>22</v>
          </cell>
          <cell r="J488" t="str">
            <v>59</v>
          </cell>
          <cell r="K488" t="str">
            <v>39</v>
          </cell>
          <cell r="L488">
            <v>25.4</v>
          </cell>
          <cell r="M488">
            <v>0</v>
          </cell>
          <cell r="N488">
            <v>2.6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Z488">
            <v>1.462</v>
          </cell>
        </row>
        <row r="489">
          <cell r="A489" t="str">
            <v>|0200225939|29.40|0.00|3.200|0.000</v>
          </cell>
          <cell r="B489" t="str">
            <v>Pipe</v>
          </cell>
          <cell r="C489" t="str">
            <v>PO PIPE  STAM290GA  MP-1M-P</v>
          </cell>
          <cell r="D489" t="str">
            <v>PO PIPE  STAM290GA  MP-1M-P</v>
          </cell>
          <cell r="E489" t="str">
            <v>PO PIPE  STAM290GA  MP-1M-P</v>
          </cell>
          <cell r="F489" t="str">
            <v>PCS</v>
          </cell>
          <cell r="G489" t="str">
            <v>02</v>
          </cell>
          <cell r="H489" t="str">
            <v>00</v>
          </cell>
          <cell r="I489" t="str">
            <v>22</v>
          </cell>
          <cell r="J489" t="str">
            <v>59</v>
          </cell>
          <cell r="K489" t="str">
            <v>39</v>
          </cell>
          <cell r="L489">
            <v>29.4</v>
          </cell>
          <cell r="M489">
            <v>0</v>
          </cell>
          <cell r="N489">
            <v>3.2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Z489">
            <v>2.0670000000000002</v>
          </cell>
        </row>
        <row r="490">
          <cell r="A490" t="str">
            <v>|0200225939|31.80|0.00|2.600|0.000</v>
          </cell>
          <cell r="B490" t="str">
            <v>Pipe</v>
          </cell>
          <cell r="C490" t="str">
            <v>PO PIPE  STAM290GA  MP-1M-P</v>
          </cell>
          <cell r="D490" t="str">
            <v>PO PIPE  STAM290GA  MP-1M-P</v>
          </cell>
          <cell r="E490" t="str">
            <v>PO PIPE  STAM290GA  MP-1M-P</v>
          </cell>
          <cell r="F490" t="str">
            <v>PCS</v>
          </cell>
          <cell r="G490" t="str">
            <v>02</v>
          </cell>
          <cell r="H490" t="str">
            <v>00</v>
          </cell>
          <cell r="I490" t="str">
            <v>22</v>
          </cell>
          <cell r="J490" t="str">
            <v>59</v>
          </cell>
          <cell r="K490" t="str">
            <v>39</v>
          </cell>
          <cell r="L490">
            <v>31.8</v>
          </cell>
          <cell r="M490">
            <v>0</v>
          </cell>
          <cell r="N490">
            <v>2.6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Z490">
            <v>1.8720000000000001</v>
          </cell>
        </row>
        <row r="491">
          <cell r="A491" t="str">
            <v>|0200225939|31.80|0.00|4.000|0.000</v>
          </cell>
          <cell r="B491" t="str">
            <v>Pipe</v>
          </cell>
          <cell r="C491" t="str">
            <v>PO PIPE  STAM290GA  MP-1M-P</v>
          </cell>
          <cell r="D491" t="str">
            <v>PO PIPE  STAM290GA  MP-1M-P</v>
          </cell>
          <cell r="E491" t="str">
            <v>PO PIPE  STAM290GA  MP-1M-P</v>
          </cell>
          <cell r="F491" t="str">
            <v>PCS</v>
          </cell>
          <cell r="G491" t="str">
            <v>02</v>
          </cell>
          <cell r="H491" t="str">
            <v>00</v>
          </cell>
          <cell r="I491" t="str">
            <v>22</v>
          </cell>
          <cell r="J491" t="str">
            <v>59</v>
          </cell>
          <cell r="K491" t="str">
            <v>39</v>
          </cell>
          <cell r="L491">
            <v>31.8</v>
          </cell>
          <cell r="M491">
            <v>0</v>
          </cell>
          <cell r="N491">
            <v>4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Z491">
            <v>2.742</v>
          </cell>
        </row>
        <row r="492">
          <cell r="A492" t="str">
            <v>|0200225939|40.00|20.00|1.600|0.000</v>
          </cell>
          <cell r="B492" t="str">
            <v>Pipe</v>
          </cell>
          <cell r="C492" t="str">
            <v>PO PIPE  STAM290GA  MP-1M-P</v>
          </cell>
          <cell r="D492" t="str">
            <v>PO PIPE  STAM290GA  MP-1M-P</v>
          </cell>
          <cell r="E492" t="str">
            <v>PO PIPE  STAM290GA  MP-1M-P</v>
          </cell>
          <cell r="F492" t="str">
            <v>PCS</v>
          </cell>
          <cell r="G492" t="str">
            <v>02</v>
          </cell>
          <cell r="H492" t="str">
            <v>00</v>
          </cell>
          <cell r="I492" t="str">
            <v>22</v>
          </cell>
          <cell r="J492" t="str">
            <v>59</v>
          </cell>
          <cell r="K492" t="str">
            <v>39</v>
          </cell>
          <cell r="L492">
            <v>40</v>
          </cell>
          <cell r="M492">
            <v>20</v>
          </cell>
          <cell r="N492">
            <v>1.6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Z492">
            <v>1.44</v>
          </cell>
        </row>
        <row r="493">
          <cell r="A493" t="str">
            <v>|0200225939|50.00|20.00|1.600|0.000</v>
          </cell>
          <cell r="B493" t="str">
            <v>Pipe</v>
          </cell>
          <cell r="C493" t="str">
            <v>PO PIPE  STAM290GA  MP-1M-P</v>
          </cell>
          <cell r="D493" t="str">
            <v>PO PIPE  STAM290GA  MP-1M-P</v>
          </cell>
          <cell r="E493" t="str">
            <v>PO PIPE  STAM290GA  MP-1M-P</v>
          </cell>
          <cell r="F493" t="str">
            <v>PCS</v>
          </cell>
          <cell r="G493" t="str">
            <v>02</v>
          </cell>
          <cell r="H493" t="str">
            <v>00</v>
          </cell>
          <cell r="I493" t="str">
            <v>22</v>
          </cell>
          <cell r="J493" t="str">
            <v>59</v>
          </cell>
          <cell r="K493" t="str">
            <v>39</v>
          </cell>
          <cell r="L493">
            <v>50</v>
          </cell>
          <cell r="M493">
            <v>20</v>
          </cell>
          <cell r="N493">
            <v>1.6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Z493">
            <v>1.712</v>
          </cell>
        </row>
        <row r="494">
          <cell r="A494" t="str">
            <v>|0200226010|15.90|0.00|1.600|0.000</v>
          </cell>
          <cell r="B494" t="str">
            <v>Pipe</v>
          </cell>
          <cell r="C494" t="str">
            <v>PO PIPE  STAM390G  MP38-P</v>
          </cell>
          <cell r="D494" t="str">
            <v>PO PIPE  STAM390G  MP38-P</v>
          </cell>
          <cell r="E494" t="str">
            <v>PO PIPE  STAM390G  MP38-P</v>
          </cell>
          <cell r="F494" t="str">
            <v>PCS</v>
          </cell>
          <cell r="G494" t="str">
            <v>02</v>
          </cell>
          <cell r="H494" t="str">
            <v>00</v>
          </cell>
          <cell r="I494" t="str">
            <v>22</v>
          </cell>
          <cell r="J494" t="str">
            <v>60</v>
          </cell>
          <cell r="K494" t="str">
            <v>10</v>
          </cell>
          <cell r="L494">
            <v>15.9</v>
          </cell>
          <cell r="M494">
            <v>0</v>
          </cell>
          <cell r="N494">
            <v>1.6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Z494">
            <v>0.56399999999999995</v>
          </cell>
        </row>
        <row r="495">
          <cell r="A495" t="str">
            <v>|0200226010|15.90|0.00|2.000|0.000</v>
          </cell>
          <cell r="B495" t="str">
            <v>Pipe</v>
          </cell>
          <cell r="C495" t="str">
            <v>PO PIPE  STAM390G  MP38-P</v>
          </cell>
          <cell r="D495" t="str">
            <v>PO PIPE  STAM390G  MP38-P</v>
          </cell>
          <cell r="E495" t="str">
            <v>PO PIPE  STAM390G  MP38-P</v>
          </cell>
          <cell r="F495" t="str">
            <v>PCS</v>
          </cell>
          <cell r="G495" t="str">
            <v>02</v>
          </cell>
          <cell r="H495" t="str">
            <v>00</v>
          </cell>
          <cell r="I495" t="str">
            <v>22</v>
          </cell>
          <cell r="J495" t="str">
            <v>60</v>
          </cell>
          <cell r="K495" t="str">
            <v>10</v>
          </cell>
          <cell r="L495">
            <v>15.9</v>
          </cell>
          <cell r="M495">
            <v>0</v>
          </cell>
          <cell r="N495">
            <v>2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Z495">
            <v>0.68600000000000005</v>
          </cell>
        </row>
        <row r="496">
          <cell r="A496" t="str">
            <v>|0200226010|17.30|0.00|1.400|0.000</v>
          </cell>
          <cell r="B496" t="str">
            <v>Pipe</v>
          </cell>
          <cell r="C496" t="str">
            <v>PO PIPE  STAM390G  MP38-P</v>
          </cell>
          <cell r="D496" t="str">
            <v>PO PIPE  STAM390G  MP38-P</v>
          </cell>
          <cell r="E496" t="str">
            <v>PO PIPE  STAM390G  MP38-P</v>
          </cell>
          <cell r="F496" t="str">
            <v>PCS</v>
          </cell>
          <cell r="G496" t="str">
            <v>02</v>
          </cell>
          <cell r="H496" t="str">
            <v>00</v>
          </cell>
          <cell r="I496" t="str">
            <v>22</v>
          </cell>
          <cell r="J496" t="str">
            <v>60</v>
          </cell>
          <cell r="K496" t="str">
            <v>10</v>
          </cell>
          <cell r="L496">
            <v>17.3</v>
          </cell>
          <cell r="M496">
            <v>0</v>
          </cell>
          <cell r="N496">
            <v>1.4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Z496">
            <v>0.54900000000000004</v>
          </cell>
        </row>
        <row r="497">
          <cell r="A497" t="str">
            <v>|0200226010|17.30|0.00|1.600|0.000</v>
          </cell>
          <cell r="B497" t="str">
            <v>Pipe</v>
          </cell>
          <cell r="C497" t="str">
            <v>PO PIPE  STAM390G  MP38-P</v>
          </cell>
          <cell r="D497" t="str">
            <v>PO PIPE  STAM390G  MP38-P</v>
          </cell>
          <cell r="E497" t="str">
            <v>PO PIPE  STAM390G  MP38-P</v>
          </cell>
          <cell r="F497" t="str">
            <v>PCS</v>
          </cell>
          <cell r="G497" t="str">
            <v>02</v>
          </cell>
          <cell r="H497" t="str">
            <v>00</v>
          </cell>
          <cell r="I497" t="str">
            <v>22</v>
          </cell>
          <cell r="J497" t="str">
            <v>60</v>
          </cell>
          <cell r="K497" t="str">
            <v>10</v>
          </cell>
          <cell r="L497">
            <v>17.3</v>
          </cell>
          <cell r="M497">
            <v>0</v>
          </cell>
          <cell r="N497">
            <v>1.6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Z497">
            <v>0.61899999999999999</v>
          </cell>
        </row>
        <row r="498">
          <cell r="A498" t="str">
            <v>|0200226010|17.30|0.00|2.000|0.000</v>
          </cell>
          <cell r="B498" t="str">
            <v>Pipe</v>
          </cell>
          <cell r="C498" t="str">
            <v>PO PIPE  STAM390G  MP38-P</v>
          </cell>
          <cell r="D498" t="str">
            <v>PO PIPE  STAM390G  MP38-P</v>
          </cell>
          <cell r="E498" t="str">
            <v>PO PIPE  STAM390G  MP38-P</v>
          </cell>
          <cell r="F498" t="str">
            <v>PCS</v>
          </cell>
          <cell r="G498" t="str">
            <v>02</v>
          </cell>
          <cell r="H498" t="str">
            <v>00</v>
          </cell>
          <cell r="I498" t="str">
            <v>22</v>
          </cell>
          <cell r="J498" t="str">
            <v>60</v>
          </cell>
          <cell r="K498" t="str">
            <v>10</v>
          </cell>
          <cell r="L498">
            <v>17.3</v>
          </cell>
          <cell r="M498">
            <v>0</v>
          </cell>
          <cell r="N498">
            <v>2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Z498">
            <v>0.755</v>
          </cell>
        </row>
        <row r="499">
          <cell r="A499" t="str">
            <v>|0200226010|19.10|0.00|1.400|0.000</v>
          </cell>
          <cell r="B499" t="str">
            <v>Pipe</v>
          </cell>
          <cell r="C499" t="str">
            <v>PO PIPE  STAM390G  MP38-P</v>
          </cell>
          <cell r="D499" t="str">
            <v>PO PIPE  STAM390G  MP38-P</v>
          </cell>
          <cell r="E499" t="str">
            <v>PO PIPE  STAM390G  MP38-P</v>
          </cell>
          <cell r="F499" t="str">
            <v>PCS</v>
          </cell>
          <cell r="G499" t="str">
            <v>02</v>
          </cell>
          <cell r="H499" t="str">
            <v>00</v>
          </cell>
          <cell r="I499" t="str">
            <v>22</v>
          </cell>
          <cell r="J499" t="str">
            <v>60</v>
          </cell>
          <cell r="K499" t="str">
            <v>10</v>
          </cell>
          <cell r="L499">
            <v>19.100000000000001</v>
          </cell>
          <cell r="M499">
            <v>0</v>
          </cell>
          <cell r="N499">
            <v>1.4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Z499">
            <v>0.61099999999999999</v>
          </cell>
        </row>
        <row r="500">
          <cell r="A500" t="str">
            <v>|0200226010|19.10|0.00|1.600|0.000</v>
          </cell>
          <cell r="B500" t="str">
            <v>Pipe</v>
          </cell>
          <cell r="C500" t="str">
            <v>PO PIPE  STAM390G  MP38-P</v>
          </cell>
          <cell r="D500" t="str">
            <v>PO PIPE  STAM390G  MP38-P</v>
          </cell>
          <cell r="E500" t="str">
            <v>PO PIPE  STAM390G  MP38-P</v>
          </cell>
          <cell r="F500" t="str">
            <v>PCS</v>
          </cell>
          <cell r="G500" t="str">
            <v>02</v>
          </cell>
          <cell r="H500" t="str">
            <v>00</v>
          </cell>
          <cell r="I500" t="str">
            <v>22</v>
          </cell>
          <cell r="J500" t="str">
            <v>60</v>
          </cell>
          <cell r="K500" t="str">
            <v>10</v>
          </cell>
          <cell r="L500">
            <v>19.100000000000001</v>
          </cell>
          <cell r="M500">
            <v>0</v>
          </cell>
          <cell r="N500">
            <v>1.6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Z500">
            <v>0.69</v>
          </cell>
        </row>
        <row r="501">
          <cell r="A501" t="str">
            <v>|0200226010|19.10|0.00|2.000|0.000</v>
          </cell>
          <cell r="B501" t="str">
            <v>Pipe</v>
          </cell>
          <cell r="C501" t="str">
            <v>PO PIPE  STAM390G  MP38-P</v>
          </cell>
          <cell r="D501" t="str">
            <v>PO PIPE  STAM390G  MP38-P</v>
          </cell>
          <cell r="E501" t="str">
            <v>PO PIPE  STAM390G  MP38-P</v>
          </cell>
          <cell r="F501" t="str">
            <v>PCS</v>
          </cell>
          <cell r="G501" t="str">
            <v>02</v>
          </cell>
          <cell r="H501" t="str">
            <v>00</v>
          </cell>
          <cell r="I501" t="str">
            <v>22</v>
          </cell>
          <cell r="J501" t="str">
            <v>60</v>
          </cell>
          <cell r="K501" t="str">
            <v>10</v>
          </cell>
          <cell r="L501">
            <v>19.100000000000001</v>
          </cell>
          <cell r="M501">
            <v>0</v>
          </cell>
          <cell r="N501">
            <v>2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Z501">
            <v>0.84299999999999997</v>
          </cell>
        </row>
        <row r="502">
          <cell r="A502" t="str">
            <v>|0200226010|19.10|0.00|2.300|0.000</v>
          </cell>
          <cell r="B502" t="str">
            <v>Pipe</v>
          </cell>
          <cell r="C502" t="str">
            <v>PO PIPE  STAM390G  MP38-P</v>
          </cell>
          <cell r="D502" t="str">
            <v>PO PIPE  STAM390G  MP38-P</v>
          </cell>
          <cell r="E502" t="str">
            <v>PO PIPE  STAM390G  MP38-P</v>
          </cell>
          <cell r="F502" t="str">
            <v>PCS</v>
          </cell>
          <cell r="G502" t="str">
            <v>02</v>
          </cell>
          <cell r="H502" t="str">
            <v>00</v>
          </cell>
          <cell r="I502" t="str">
            <v>22</v>
          </cell>
          <cell r="J502" t="str">
            <v>60</v>
          </cell>
          <cell r="K502" t="str">
            <v>10</v>
          </cell>
          <cell r="L502">
            <v>19.100000000000001</v>
          </cell>
          <cell r="M502">
            <v>0</v>
          </cell>
          <cell r="N502">
            <v>2.2999999999999998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Z502">
            <v>0.95299999999999996</v>
          </cell>
        </row>
        <row r="503">
          <cell r="A503" t="str">
            <v>|0200226010|22.20|0.00|1.400|0.000</v>
          </cell>
          <cell r="B503" t="str">
            <v>Pipe</v>
          </cell>
          <cell r="C503" t="str">
            <v>PO PIPE  STAM390G  MP38-P</v>
          </cell>
          <cell r="D503" t="str">
            <v>PO PIPE  STAM390G  MP38-P</v>
          </cell>
          <cell r="E503" t="str">
            <v>PO PIPE  STAM390G  MP38-P</v>
          </cell>
          <cell r="F503" t="str">
            <v>PCS</v>
          </cell>
          <cell r="G503" t="str">
            <v>02</v>
          </cell>
          <cell r="H503" t="str">
            <v>00</v>
          </cell>
          <cell r="I503" t="str">
            <v>22</v>
          </cell>
          <cell r="J503" t="str">
            <v>60</v>
          </cell>
          <cell r="K503" t="str">
            <v>10</v>
          </cell>
          <cell r="L503">
            <v>22.2</v>
          </cell>
          <cell r="M503">
            <v>0</v>
          </cell>
          <cell r="N503">
            <v>1.4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Z503">
            <v>0.71799999999999997</v>
          </cell>
        </row>
        <row r="504">
          <cell r="A504" t="str">
            <v>|0200226010|22.20|0.00|1.600|0.000</v>
          </cell>
          <cell r="B504" t="str">
            <v>Pipe</v>
          </cell>
          <cell r="C504" t="str">
            <v>PO PIPE  STAM390G  MP38-P</v>
          </cell>
          <cell r="D504" t="str">
            <v>PO PIPE  STAM390G  MP38-P</v>
          </cell>
          <cell r="E504" t="str">
            <v>PO PIPE  STAM390G  MP38-P</v>
          </cell>
          <cell r="F504" t="str">
            <v>PCS</v>
          </cell>
          <cell r="G504" t="str">
            <v>02</v>
          </cell>
          <cell r="H504" t="str">
            <v>00</v>
          </cell>
          <cell r="I504" t="str">
            <v>22</v>
          </cell>
          <cell r="J504" t="str">
            <v>60</v>
          </cell>
          <cell r="K504" t="str">
            <v>10</v>
          </cell>
          <cell r="L504">
            <v>22.2</v>
          </cell>
          <cell r="M504">
            <v>0</v>
          </cell>
          <cell r="N504">
            <v>1.6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Z504">
            <v>0.81299999999999994</v>
          </cell>
        </row>
        <row r="505">
          <cell r="A505" t="str">
            <v>|0200226010|22.20|0.00|2.000|0.000</v>
          </cell>
          <cell r="B505" t="str">
            <v>Pipe</v>
          </cell>
          <cell r="C505" t="str">
            <v>PO PIPE  STAM390G  MP38-P</v>
          </cell>
          <cell r="D505" t="str">
            <v>PO PIPE  STAM390G  MP38-P</v>
          </cell>
          <cell r="E505" t="str">
            <v>PO PIPE  STAM390G  MP38-P</v>
          </cell>
          <cell r="F505" t="str">
            <v>PCS</v>
          </cell>
          <cell r="G505" t="str">
            <v>02</v>
          </cell>
          <cell r="H505" t="str">
            <v>00</v>
          </cell>
          <cell r="I505" t="str">
            <v>22</v>
          </cell>
          <cell r="J505" t="str">
            <v>60</v>
          </cell>
          <cell r="K505" t="str">
            <v>10</v>
          </cell>
          <cell r="L505">
            <v>22.2</v>
          </cell>
          <cell r="M505">
            <v>0</v>
          </cell>
          <cell r="N505">
            <v>2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Z505">
            <v>0.996</v>
          </cell>
        </row>
        <row r="506">
          <cell r="A506" t="str">
            <v>|0200226010|22.20|0.00|2.300|0.000</v>
          </cell>
          <cell r="B506" t="str">
            <v>Pipe</v>
          </cell>
          <cell r="C506" t="str">
            <v>PO PIPE  STAM390G  MP38-P</v>
          </cell>
          <cell r="D506" t="str">
            <v>PO PIPE  STAM390G  MP38-P</v>
          </cell>
          <cell r="E506" t="str">
            <v>PO PIPE  STAM390G  MP38-P</v>
          </cell>
          <cell r="F506" t="str">
            <v>PCS</v>
          </cell>
          <cell r="G506" t="str">
            <v>02</v>
          </cell>
          <cell r="H506" t="str">
            <v>00</v>
          </cell>
          <cell r="I506" t="str">
            <v>22</v>
          </cell>
          <cell r="J506" t="str">
            <v>60</v>
          </cell>
          <cell r="K506" t="str">
            <v>10</v>
          </cell>
          <cell r="L506">
            <v>22.2</v>
          </cell>
          <cell r="M506">
            <v>0</v>
          </cell>
          <cell r="N506">
            <v>2.2999999999999998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Z506">
            <v>1.129</v>
          </cell>
        </row>
        <row r="507">
          <cell r="A507" t="str">
            <v>|0200226010|22.20|0.00|2.900|0.000</v>
          </cell>
          <cell r="B507" t="str">
            <v>Pipe</v>
          </cell>
          <cell r="C507" t="str">
            <v>PO PIPE  STAM390G  MP38-P</v>
          </cell>
          <cell r="D507" t="str">
            <v>PO PIPE  STAM390G  MP38-P</v>
          </cell>
          <cell r="E507" t="str">
            <v>PO PIPE  STAM390G  MP38-P</v>
          </cell>
          <cell r="F507" t="str">
            <v>PCS</v>
          </cell>
          <cell r="G507" t="str">
            <v>02</v>
          </cell>
          <cell r="H507" t="str">
            <v>00</v>
          </cell>
          <cell r="I507" t="str">
            <v>22</v>
          </cell>
          <cell r="J507" t="str">
            <v>60</v>
          </cell>
          <cell r="K507" t="str">
            <v>10</v>
          </cell>
          <cell r="L507">
            <v>22.2</v>
          </cell>
          <cell r="M507">
            <v>0</v>
          </cell>
          <cell r="N507">
            <v>2.9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Z507">
            <v>1.38</v>
          </cell>
        </row>
        <row r="508">
          <cell r="A508" t="str">
            <v>|0200226010|25.40|0.00|1.400|0.000</v>
          </cell>
          <cell r="B508" t="str">
            <v>Pipe</v>
          </cell>
          <cell r="C508" t="str">
            <v>PO PIPE  STAM390G  MP38-P</v>
          </cell>
          <cell r="D508" t="str">
            <v>PO PIPE  STAM390G  MP38-P</v>
          </cell>
          <cell r="E508" t="str">
            <v>PO PIPE  STAM390G  MP38-P</v>
          </cell>
          <cell r="F508" t="str">
            <v>PCS</v>
          </cell>
          <cell r="G508" t="str">
            <v>02</v>
          </cell>
          <cell r="H508" t="str">
            <v>00</v>
          </cell>
          <cell r="I508" t="str">
            <v>22</v>
          </cell>
          <cell r="J508" t="str">
            <v>60</v>
          </cell>
          <cell r="K508" t="str">
            <v>10</v>
          </cell>
          <cell r="L508">
            <v>25.4</v>
          </cell>
          <cell r="M508">
            <v>0</v>
          </cell>
          <cell r="N508">
            <v>1.4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Z508">
            <v>0.82899999999999996</v>
          </cell>
        </row>
        <row r="509">
          <cell r="A509" t="str">
            <v>|0200226010|25.40|0.00|1.600|0.000</v>
          </cell>
          <cell r="B509" t="str">
            <v>Pipe</v>
          </cell>
          <cell r="C509" t="str">
            <v>PO PIPE  STAM390G  MP38-P</v>
          </cell>
          <cell r="D509" t="str">
            <v>PO PIPE  STAM390G  MP38-P</v>
          </cell>
          <cell r="E509" t="str">
            <v>PO PIPE  STAM390G  MP38-P</v>
          </cell>
          <cell r="F509" t="str">
            <v>PCS</v>
          </cell>
          <cell r="G509" t="str">
            <v>02</v>
          </cell>
          <cell r="H509" t="str">
            <v>00</v>
          </cell>
          <cell r="I509" t="str">
            <v>22</v>
          </cell>
          <cell r="J509" t="str">
            <v>60</v>
          </cell>
          <cell r="K509" t="str">
            <v>10</v>
          </cell>
          <cell r="L509">
            <v>25.4</v>
          </cell>
          <cell r="M509">
            <v>0</v>
          </cell>
          <cell r="N509">
            <v>1.6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Z509">
            <v>0.93899999999999995</v>
          </cell>
        </row>
        <row r="510">
          <cell r="A510" t="str">
            <v>|0200226010|25.40|0.00|2.000|0.000</v>
          </cell>
          <cell r="B510" t="str">
            <v>Pipe</v>
          </cell>
          <cell r="C510" t="str">
            <v>PO PIPE  STAM390G  MP38-P</v>
          </cell>
          <cell r="D510" t="str">
            <v>PO PIPE  STAM390G  MP38-P</v>
          </cell>
          <cell r="E510" t="str">
            <v>PO PIPE  STAM390G  MP38-P</v>
          </cell>
          <cell r="F510" t="str">
            <v>PCS</v>
          </cell>
          <cell r="G510" t="str">
            <v>02</v>
          </cell>
          <cell r="H510" t="str">
            <v>00</v>
          </cell>
          <cell r="I510" t="str">
            <v>22</v>
          </cell>
          <cell r="J510" t="str">
            <v>60</v>
          </cell>
          <cell r="K510" t="str">
            <v>10</v>
          </cell>
          <cell r="L510">
            <v>25.4</v>
          </cell>
          <cell r="M510">
            <v>0</v>
          </cell>
          <cell r="N510">
            <v>2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Z510">
            <v>1.1539999999999999</v>
          </cell>
        </row>
        <row r="511">
          <cell r="A511" t="str">
            <v>|0200226010|25.40|0.00|2.600|0.000</v>
          </cell>
          <cell r="B511" t="str">
            <v>Pipe</v>
          </cell>
          <cell r="C511" t="str">
            <v>PO PIPE  STAM390G  MP38-P</v>
          </cell>
          <cell r="D511" t="str">
            <v>PO PIPE  STAM390G  MP38-P</v>
          </cell>
          <cell r="E511" t="str">
            <v>PO PIPE  STAM390G  MP38-P</v>
          </cell>
          <cell r="F511" t="str">
            <v>PCS</v>
          </cell>
          <cell r="G511" t="str">
            <v>02</v>
          </cell>
          <cell r="H511" t="str">
            <v>00</v>
          </cell>
          <cell r="I511" t="str">
            <v>22</v>
          </cell>
          <cell r="J511" t="str">
            <v>60</v>
          </cell>
          <cell r="K511" t="str">
            <v>10</v>
          </cell>
          <cell r="L511">
            <v>25.4</v>
          </cell>
          <cell r="M511">
            <v>0</v>
          </cell>
          <cell r="N511">
            <v>2.6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Z511">
            <v>1.462</v>
          </cell>
        </row>
        <row r="512">
          <cell r="A512" t="str">
            <v>|0200226010|25.40|0.00|3.200|0.000</v>
          </cell>
          <cell r="B512" t="str">
            <v>Pipe</v>
          </cell>
          <cell r="C512" t="str">
            <v>PO PIPE  STAM390G  MP38-P</v>
          </cell>
          <cell r="D512" t="str">
            <v>PO PIPE  STAM390G  MP38-P</v>
          </cell>
          <cell r="E512" t="str">
            <v>PO PIPE  STAM390G  MP38-P</v>
          </cell>
          <cell r="F512" t="str">
            <v>PCS</v>
          </cell>
          <cell r="G512" t="str">
            <v>02</v>
          </cell>
          <cell r="H512" t="str">
            <v>00</v>
          </cell>
          <cell r="I512" t="str">
            <v>22</v>
          </cell>
          <cell r="J512" t="str">
            <v>60</v>
          </cell>
          <cell r="K512" t="str">
            <v>10</v>
          </cell>
          <cell r="L512">
            <v>25.4</v>
          </cell>
          <cell r="M512">
            <v>0</v>
          </cell>
          <cell r="N512">
            <v>3.2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Z512">
            <v>1.752</v>
          </cell>
        </row>
        <row r="513">
          <cell r="A513" t="str">
            <v>|0200226010|28.60|0.00|1.600|0.000</v>
          </cell>
          <cell r="B513" t="str">
            <v>Pipe</v>
          </cell>
          <cell r="C513" t="str">
            <v>PO PIPE  STAM390G  MP38-P</v>
          </cell>
          <cell r="D513" t="str">
            <v>PO PIPE  STAM390G  MP38-P</v>
          </cell>
          <cell r="E513" t="str">
            <v>PO PIPE  STAM390G  MP38-P</v>
          </cell>
          <cell r="F513" t="str">
            <v>PCS</v>
          </cell>
          <cell r="G513" t="str">
            <v>02</v>
          </cell>
          <cell r="H513" t="str">
            <v>00</v>
          </cell>
          <cell r="I513" t="str">
            <v>22</v>
          </cell>
          <cell r="J513" t="str">
            <v>60</v>
          </cell>
          <cell r="K513" t="str">
            <v>10</v>
          </cell>
          <cell r="L513">
            <v>28.6</v>
          </cell>
          <cell r="M513">
            <v>0</v>
          </cell>
          <cell r="N513">
            <v>1.6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Z513">
            <v>1.0649999999999999</v>
          </cell>
        </row>
        <row r="514">
          <cell r="A514" t="str">
            <v>|0200226010|28.60|0.00|2.000|0.000</v>
          </cell>
          <cell r="B514" t="str">
            <v>Pipe</v>
          </cell>
          <cell r="C514" t="str">
            <v>PO PIPE  STAM390G  MP38-P</v>
          </cell>
          <cell r="D514" t="str">
            <v>PO PIPE  STAM390G  MP38-P</v>
          </cell>
          <cell r="E514" t="str">
            <v>PO PIPE  STAM390G  MP38-P</v>
          </cell>
          <cell r="F514" t="str">
            <v>PCS</v>
          </cell>
          <cell r="G514" t="str">
            <v>02</v>
          </cell>
          <cell r="H514" t="str">
            <v>00</v>
          </cell>
          <cell r="I514" t="str">
            <v>22</v>
          </cell>
          <cell r="J514" t="str">
            <v>60</v>
          </cell>
          <cell r="K514" t="str">
            <v>10</v>
          </cell>
          <cell r="L514">
            <v>28.6</v>
          </cell>
          <cell r="M514">
            <v>0</v>
          </cell>
          <cell r="N514">
            <v>2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Z514">
            <v>1.3120000000000001</v>
          </cell>
        </row>
        <row r="515">
          <cell r="A515" t="str">
            <v>|0200226010|28.60|0.00|3.200|0.000</v>
          </cell>
          <cell r="B515" t="str">
            <v>Pipe</v>
          </cell>
          <cell r="C515" t="str">
            <v>PO PIPE  STAM390G  MP38-P</v>
          </cell>
          <cell r="D515" t="str">
            <v>PO PIPE  STAM390G  MP38-P</v>
          </cell>
          <cell r="E515" t="str">
            <v>PO PIPE  STAM390G  MP38-P</v>
          </cell>
          <cell r="F515" t="str">
            <v>PCS</v>
          </cell>
          <cell r="G515" t="str">
            <v>02</v>
          </cell>
          <cell r="H515" t="str">
            <v>00</v>
          </cell>
          <cell r="I515" t="str">
            <v>22</v>
          </cell>
          <cell r="J515" t="str">
            <v>60</v>
          </cell>
          <cell r="K515" t="str">
            <v>10</v>
          </cell>
          <cell r="L515">
            <v>28.6</v>
          </cell>
          <cell r="M515">
            <v>0</v>
          </cell>
          <cell r="N515">
            <v>3.2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Z515">
            <v>2.004</v>
          </cell>
        </row>
        <row r="516">
          <cell r="A516" t="str">
            <v>|0200226010|31.80|0.00|1.400|0.000</v>
          </cell>
          <cell r="B516" t="str">
            <v>Pipe</v>
          </cell>
          <cell r="C516" t="str">
            <v>PO PIPE  STAM390G  MP38-P</v>
          </cell>
          <cell r="D516" t="str">
            <v>PO PIPE  STAM390G  MP38-P</v>
          </cell>
          <cell r="E516" t="str">
            <v>PO PIPE  STAM390G  MP38-P</v>
          </cell>
          <cell r="F516" t="str">
            <v>PCS</v>
          </cell>
          <cell r="G516" t="str">
            <v>02</v>
          </cell>
          <cell r="H516" t="str">
            <v>00</v>
          </cell>
          <cell r="I516" t="str">
            <v>22</v>
          </cell>
          <cell r="J516" t="str">
            <v>60</v>
          </cell>
          <cell r="K516" t="str">
            <v>10</v>
          </cell>
          <cell r="L516">
            <v>31.8</v>
          </cell>
          <cell r="M516">
            <v>0</v>
          </cell>
          <cell r="N516">
            <v>1.4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Z516">
            <v>1.05</v>
          </cell>
        </row>
        <row r="517">
          <cell r="A517" t="str">
            <v>|0200226010|31.80|0.00|1.600|0.000</v>
          </cell>
          <cell r="B517" t="str">
            <v>Pipe</v>
          </cell>
          <cell r="C517" t="str">
            <v>PO PIPE  STAM390G  MP38-P</v>
          </cell>
          <cell r="D517" t="str">
            <v>PO PIPE  STAM390G  MP38-P</v>
          </cell>
          <cell r="E517" t="str">
            <v>PO PIPE  STAM390G  MP38-P</v>
          </cell>
          <cell r="F517" t="str">
            <v>PCS</v>
          </cell>
          <cell r="G517" t="str">
            <v>02</v>
          </cell>
          <cell r="H517" t="str">
            <v>00</v>
          </cell>
          <cell r="I517" t="str">
            <v>22</v>
          </cell>
          <cell r="J517" t="str">
            <v>60</v>
          </cell>
          <cell r="K517" t="str">
            <v>10</v>
          </cell>
          <cell r="L517">
            <v>31.8</v>
          </cell>
          <cell r="M517">
            <v>0</v>
          </cell>
          <cell r="N517">
            <v>1.6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Z517">
            <v>1.1919999999999999</v>
          </cell>
        </row>
        <row r="518">
          <cell r="A518" t="str">
            <v>|0200226010|31.80|0.00|2.000|0.000</v>
          </cell>
          <cell r="B518" t="str">
            <v>Pipe</v>
          </cell>
          <cell r="C518" t="str">
            <v>PO PIPE  STAM390G  MP38-P</v>
          </cell>
          <cell r="D518" t="str">
            <v>PO PIPE  STAM390G  MP38-P</v>
          </cell>
          <cell r="E518" t="str">
            <v>PO PIPE  STAM390G  MP38-P</v>
          </cell>
          <cell r="F518" t="str">
            <v>PCS</v>
          </cell>
          <cell r="G518" t="str">
            <v>02</v>
          </cell>
          <cell r="H518" t="str">
            <v>00</v>
          </cell>
          <cell r="I518" t="str">
            <v>22</v>
          </cell>
          <cell r="J518" t="str">
            <v>60</v>
          </cell>
          <cell r="K518" t="str">
            <v>10</v>
          </cell>
          <cell r="L518">
            <v>31.8</v>
          </cell>
          <cell r="M518">
            <v>0</v>
          </cell>
          <cell r="N518">
            <v>2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Z518">
            <v>1.47</v>
          </cell>
        </row>
        <row r="519">
          <cell r="A519" t="str">
            <v>|0200226010|31.80|0.00|2.300|0.000</v>
          </cell>
          <cell r="B519" t="str">
            <v>Pipe</v>
          </cell>
          <cell r="C519" t="str">
            <v>PO PIPE  STAM390G  MP38-P</v>
          </cell>
          <cell r="D519" t="str">
            <v>PO PIPE  STAM390G  MP38-P</v>
          </cell>
          <cell r="E519" t="str">
            <v>PO PIPE  STAM390G  MP38-P</v>
          </cell>
          <cell r="F519" t="str">
            <v>PCS</v>
          </cell>
          <cell r="G519" t="str">
            <v>02</v>
          </cell>
          <cell r="H519" t="str">
            <v>00</v>
          </cell>
          <cell r="I519" t="str">
            <v>22</v>
          </cell>
          <cell r="J519" t="str">
            <v>60</v>
          </cell>
          <cell r="K519" t="str">
            <v>10</v>
          </cell>
          <cell r="L519">
            <v>31.8</v>
          </cell>
          <cell r="M519">
            <v>0</v>
          </cell>
          <cell r="N519">
            <v>2.2999999999999998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Z519">
            <v>1.673</v>
          </cell>
        </row>
        <row r="520">
          <cell r="A520" t="str">
            <v>|0200226010|31.80|0.00|2.600|0.000</v>
          </cell>
          <cell r="B520" t="str">
            <v>Pipe</v>
          </cell>
          <cell r="C520" t="str">
            <v>PO PIPE  STAM390G  MP38-P</v>
          </cell>
          <cell r="D520" t="str">
            <v>PO PIPE  STAM390G  MP38-P</v>
          </cell>
          <cell r="E520" t="str">
            <v>PO PIPE  STAM390G  MP38-P</v>
          </cell>
          <cell r="F520" t="str">
            <v>PCS</v>
          </cell>
          <cell r="G520" t="str">
            <v>02</v>
          </cell>
          <cell r="H520" t="str">
            <v>00</v>
          </cell>
          <cell r="I520" t="str">
            <v>22</v>
          </cell>
          <cell r="J520" t="str">
            <v>60</v>
          </cell>
          <cell r="K520" t="str">
            <v>10</v>
          </cell>
          <cell r="L520">
            <v>31.8</v>
          </cell>
          <cell r="M520">
            <v>0</v>
          </cell>
          <cell r="N520">
            <v>2.6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Z520">
            <v>1.8720000000000001</v>
          </cell>
        </row>
        <row r="521">
          <cell r="A521" t="str">
            <v>|0200226010|32.00|32.00|2.300|0.000</v>
          </cell>
          <cell r="B521" t="str">
            <v>Pipe</v>
          </cell>
          <cell r="C521" t="str">
            <v>PO PIPE  STAM390G  MP38-P</v>
          </cell>
          <cell r="D521" t="str">
            <v>PO PIPE  STAM390G  MP38-P</v>
          </cell>
          <cell r="E521" t="str">
            <v>PO PIPE  STAM390G  MP38-P</v>
          </cell>
          <cell r="F521" t="str">
            <v>PCS</v>
          </cell>
          <cell r="G521" t="str">
            <v>02</v>
          </cell>
          <cell r="H521" t="str">
            <v>00</v>
          </cell>
          <cell r="I521" t="str">
            <v>22</v>
          </cell>
          <cell r="J521" t="str">
            <v>60</v>
          </cell>
          <cell r="K521" t="str">
            <v>10</v>
          </cell>
          <cell r="L521">
            <v>32</v>
          </cell>
          <cell r="M521">
            <v>32</v>
          </cell>
          <cell r="N521">
            <v>2.2999999999999998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Z521">
            <v>2.1949999999999998</v>
          </cell>
        </row>
        <row r="522">
          <cell r="A522" t="str">
            <v>|0200226010|34.00|0.00|2.000|0.000</v>
          </cell>
          <cell r="B522" t="str">
            <v>Pipe</v>
          </cell>
          <cell r="C522" t="str">
            <v>PO PIPE  STAM390G  MP38-P</v>
          </cell>
          <cell r="D522" t="str">
            <v>PO PIPE  STAM390G  MP38-P</v>
          </cell>
          <cell r="E522" t="str">
            <v>PO PIPE  STAM390G  MP38-P</v>
          </cell>
          <cell r="F522" t="str">
            <v>PCS</v>
          </cell>
          <cell r="G522" t="str">
            <v>02</v>
          </cell>
          <cell r="H522" t="str">
            <v>00</v>
          </cell>
          <cell r="I522" t="str">
            <v>22</v>
          </cell>
          <cell r="J522" t="str">
            <v>60</v>
          </cell>
          <cell r="K522" t="str">
            <v>10</v>
          </cell>
          <cell r="L522">
            <v>34</v>
          </cell>
          <cell r="M522">
            <v>0</v>
          </cell>
          <cell r="N522">
            <v>2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Z522">
            <v>1.5780000000000001</v>
          </cell>
        </row>
        <row r="523">
          <cell r="A523" t="str">
            <v>|0200226010|34.00|0.00|2.300|0.000</v>
          </cell>
          <cell r="B523" t="str">
            <v>Pipe</v>
          </cell>
          <cell r="C523" t="str">
            <v>PO PIPE  STAM390G  MP38-P</v>
          </cell>
          <cell r="D523" t="str">
            <v>PO PIPE  STAM390G  MP38-P</v>
          </cell>
          <cell r="E523" t="str">
            <v>PO PIPE  STAM390G  MP38-P</v>
          </cell>
          <cell r="F523" t="str">
            <v>PCS</v>
          </cell>
          <cell r="G523" t="str">
            <v>02</v>
          </cell>
          <cell r="H523" t="str">
            <v>00</v>
          </cell>
          <cell r="I523" t="str">
            <v>22</v>
          </cell>
          <cell r="J523" t="str">
            <v>60</v>
          </cell>
          <cell r="K523" t="str">
            <v>10</v>
          </cell>
          <cell r="L523">
            <v>34</v>
          </cell>
          <cell r="M523">
            <v>0</v>
          </cell>
          <cell r="N523">
            <v>2.2999999999999998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Z523">
            <v>1.798</v>
          </cell>
        </row>
        <row r="524">
          <cell r="A524" t="str">
            <v>|0200226010|34.00|0.00|2.600|0.000</v>
          </cell>
          <cell r="B524" t="str">
            <v>Pipe</v>
          </cell>
          <cell r="C524" t="str">
            <v>PO PIPE  STAM390G  MP38-P</v>
          </cell>
          <cell r="D524" t="str">
            <v>PO PIPE  STAM390G  MP38-P</v>
          </cell>
          <cell r="E524" t="str">
            <v>PO PIPE  STAM390G  MP38-P</v>
          </cell>
          <cell r="F524" t="str">
            <v>PCS</v>
          </cell>
          <cell r="G524" t="str">
            <v>02</v>
          </cell>
          <cell r="H524" t="str">
            <v>00</v>
          </cell>
          <cell r="I524" t="str">
            <v>22</v>
          </cell>
          <cell r="J524" t="str">
            <v>60</v>
          </cell>
          <cell r="K524" t="str">
            <v>10</v>
          </cell>
          <cell r="L524">
            <v>34</v>
          </cell>
          <cell r="M524">
            <v>0</v>
          </cell>
          <cell r="N524">
            <v>2.6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Z524">
            <v>2.0129999999999999</v>
          </cell>
        </row>
        <row r="525">
          <cell r="A525" t="str">
            <v>|0200226010|38.10|0.00|2.000|0.000</v>
          </cell>
          <cell r="B525" t="str">
            <v>Pipe</v>
          </cell>
          <cell r="C525" t="str">
            <v>PO PIPE  STAM390G  MP38-P</v>
          </cell>
          <cell r="D525" t="str">
            <v>PO PIPE  STAM390G  MP38-P</v>
          </cell>
          <cell r="E525" t="str">
            <v>PO PIPE  STAM390G  MP38-P</v>
          </cell>
          <cell r="F525" t="str">
            <v>PCS</v>
          </cell>
          <cell r="G525" t="str">
            <v>02</v>
          </cell>
          <cell r="H525" t="str">
            <v>00</v>
          </cell>
          <cell r="I525" t="str">
            <v>22</v>
          </cell>
          <cell r="J525" t="str">
            <v>60</v>
          </cell>
          <cell r="K525" t="str">
            <v>10</v>
          </cell>
          <cell r="L525">
            <v>38.1</v>
          </cell>
          <cell r="M525">
            <v>0</v>
          </cell>
          <cell r="N525">
            <v>2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Z525">
            <v>1.78</v>
          </cell>
        </row>
        <row r="526">
          <cell r="A526" t="str">
            <v>|0200226010|38.10|0.00|2.600|0.000</v>
          </cell>
          <cell r="B526" t="str">
            <v>Pipe</v>
          </cell>
          <cell r="C526" t="str">
            <v>PO PIPE  STAM390G  MP38-P</v>
          </cell>
          <cell r="D526" t="str">
            <v>PO PIPE  STAM390G  MP38-P</v>
          </cell>
          <cell r="E526" t="str">
            <v>PO PIPE  STAM390G  MP38-P</v>
          </cell>
          <cell r="F526" t="str">
            <v>PCS</v>
          </cell>
          <cell r="G526" t="str">
            <v>02</v>
          </cell>
          <cell r="H526" t="str">
            <v>00</v>
          </cell>
          <cell r="I526" t="str">
            <v>22</v>
          </cell>
          <cell r="J526" t="str">
            <v>60</v>
          </cell>
          <cell r="K526" t="str">
            <v>10</v>
          </cell>
          <cell r="L526">
            <v>38.1</v>
          </cell>
          <cell r="M526">
            <v>0</v>
          </cell>
          <cell r="N526">
            <v>2.6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Z526">
            <v>2.2759999999999998</v>
          </cell>
        </row>
        <row r="527">
          <cell r="A527" t="str">
            <v>|0200226010|38.10|0.00|3.200|0.000</v>
          </cell>
          <cell r="B527" t="str">
            <v>Pipe</v>
          </cell>
          <cell r="C527" t="str">
            <v>PO PIPE  STAM390G  MP38-P</v>
          </cell>
          <cell r="D527" t="str">
            <v>PO PIPE  STAM390G  MP38-P</v>
          </cell>
          <cell r="E527" t="str">
            <v>PO PIPE  STAM390G  MP38-P</v>
          </cell>
          <cell r="F527" t="str">
            <v>PCS</v>
          </cell>
          <cell r="G527" t="str">
            <v>02</v>
          </cell>
          <cell r="H527" t="str">
            <v>00</v>
          </cell>
          <cell r="I527" t="str">
            <v>22</v>
          </cell>
          <cell r="J527" t="str">
            <v>60</v>
          </cell>
          <cell r="K527" t="str">
            <v>10</v>
          </cell>
          <cell r="L527">
            <v>38.1</v>
          </cell>
          <cell r="M527">
            <v>0</v>
          </cell>
          <cell r="N527">
            <v>3.2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Z527">
            <v>2.754</v>
          </cell>
        </row>
        <row r="528">
          <cell r="A528" t="str">
            <v>|0200226010|40.00|20.00|1.600|0.000</v>
          </cell>
          <cell r="B528" t="str">
            <v>Pipe</v>
          </cell>
          <cell r="C528" t="str">
            <v>PO PIPE  STAM390G  MP38-P</v>
          </cell>
          <cell r="D528" t="str">
            <v>PO PIPE  STAM390G  MP38-P</v>
          </cell>
          <cell r="E528" t="str">
            <v>PO PIPE  STAM390G  MP38-P</v>
          </cell>
          <cell r="F528" t="str">
            <v>PCS</v>
          </cell>
          <cell r="G528" t="str">
            <v>02</v>
          </cell>
          <cell r="H528" t="str">
            <v>00</v>
          </cell>
          <cell r="I528" t="str">
            <v>22</v>
          </cell>
          <cell r="J528" t="str">
            <v>60</v>
          </cell>
          <cell r="K528" t="str">
            <v>10</v>
          </cell>
          <cell r="L528">
            <v>40</v>
          </cell>
          <cell r="M528">
            <v>20</v>
          </cell>
          <cell r="N528">
            <v>1.6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Z528">
            <v>1.44</v>
          </cell>
        </row>
        <row r="529">
          <cell r="A529" t="str">
            <v>|0200226010|40.00|25.00|2.000|0.000</v>
          </cell>
          <cell r="B529" t="str">
            <v>Pipe</v>
          </cell>
          <cell r="C529" t="str">
            <v>PO PIPE  STAM390G  MP38-P</v>
          </cell>
          <cell r="D529" t="str">
            <v>PO PIPE  STAM390G  MP38-P</v>
          </cell>
          <cell r="E529" t="str">
            <v>PO PIPE  STAM390G  MP38-P</v>
          </cell>
          <cell r="F529" t="str">
            <v>PCS</v>
          </cell>
          <cell r="G529" t="str">
            <v>02</v>
          </cell>
          <cell r="H529" t="str">
            <v>00</v>
          </cell>
          <cell r="I529" t="str">
            <v>22</v>
          </cell>
          <cell r="J529" t="str">
            <v>60</v>
          </cell>
          <cell r="K529" t="str">
            <v>10</v>
          </cell>
          <cell r="L529">
            <v>40</v>
          </cell>
          <cell r="M529">
            <v>25</v>
          </cell>
          <cell r="N529">
            <v>2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Z529">
            <v>1.923</v>
          </cell>
        </row>
        <row r="530">
          <cell r="A530" t="str">
            <v>|0200226010|42.70|0.00|1.400|0.000</v>
          </cell>
          <cell r="B530" t="str">
            <v>Pipe</v>
          </cell>
          <cell r="C530" t="str">
            <v>PO PIPE  STAM390G  MP38-P</v>
          </cell>
          <cell r="D530" t="str">
            <v>PO PIPE  STAM390G  MP38-P</v>
          </cell>
          <cell r="E530" t="str">
            <v>PO PIPE  STAM390G  MP38-P</v>
          </cell>
          <cell r="F530" t="str">
            <v>PCS</v>
          </cell>
          <cell r="G530" t="str">
            <v>02</v>
          </cell>
          <cell r="H530" t="str">
            <v>00</v>
          </cell>
          <cell r="I530" t="str">
            <v>22</v>
          </cell>
          <cell r="J530" t="str">
            <v>60</v>
          </cell>
          <cell r="K530" t="str">
            <v>10</v>
          </cell>
          <cell r="L530">
            <v>42.7</v>
          </cell>
          <cell r="M530">
            <v>0</v>
          </cell>
          <cell r="N530">
            <v>1.4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Z530">
            <v>1.4259999999999999</v>
          </cell>
        </row>
        <row r="531">
          <cell r="A531" t="str">
            <v>|0200226010|42.70|0.00|1.600|0.000</v>
          </cell>
          <cell r="B531" t="str">
            <v>Pipe</v>
          </cell>
          <cell r="C531" t="str">
            <v>PO PIPE  STAM390G  MP38-P</v>
          </cell>
          <cell r="D531" t="str">
            <v>PO PIPE  STAM390G  MP38-P</v>
          </cell>
          <cell r="E531" t="str">
            <v>PO PIPE  STAM390G  MP38-P</v>
          </cell>
          <cell r="F531" t="str">
            <v>PCS</v>
          </cell>
          <cell r="G531" t="str">
            <v>02</v>
          </cell>
          <cell r="H531" t="str">
            <v>00</v>
          </cell>
          <cell r="I531" t="str">
            <v>22</v>
          </cell>
          <cell r="J531" t="str">
            <v>60</v>
          </cell>
          <cell r="K531" t="str">
            <v>10</v>
          </cell>
          <cell r="L531">
            <v>42.7</v>
          </cell>
          <cell r="M531">
            <v>0</v>
          </cell>
          <cell r="N531">
            <v>1.6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Z531">
            <v>1.6220000000000001</v>
          </cell>
        </row>
        <row r="532">
          <cell r="A532" t="str">
            <v>|0200226010|42.70|0.00|2.000|0.000</v>
          </cell>
          <cell r="B532" t="str">
            <v>Pipe</v>
          </cell>
          <cell r="C532" t="str">
            <v>PO PIPE  STAM390G  MP38-P</v>
          </cell>
          <cell r="D532" t="str">
            <v>PO PIPE  STAM390G  MP38-P</v>
          </cell>
          <cell r="E532" t="str">
            <v>PO PIPE  STAM390G  MP38-P</v>
          </cell>
          <cell r="F532" t="str">
            <v>PCS</v>
          </cell>
          <cell r="G532" t="str">
            <v>02</v>
          </cell>
          <cell r="H532" t="str">
            <v>00</v>
          </cell>
          <cell r="I532" t="str">
            <v>22</v>
          </cell>
          <cell r="J532" t="str">
            <v>60</v>
          </cell>
          <cell r="K532" t="str">
            <v>10</v>
          </cell>
          <cell r="L532">
            <v>42.7</v>
          </cell>
          <cell r="M532">
            <v>0</v>
          </cell>
          <cell r="N532">
            <v>2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Z532">
            <v>2.0070000000000001</v>
          </cell>
        </row>
        <row r="533">
          <cell r="A533" t="str">
            <v>|0200226010|42.70|0.00|2.300|0.000</v>
          </cell>
          <cell r="B533" t="str">
            <v>Pipe</v>
          </cell>
          <cell r="C533" t="str">
            <v>PO PIPE  STAM390G  MP38-P</v>
          </cell>
          <cell r="D533" t="str">
            <v>PO PIPE  STAM390G  MP38-P</v>
          </cell>
          <cell r="E533" t="str">
            <v>PO PIPE  STAM390G  MP38-P</v>
          </cell>
          <cell r="F533" t="str">
            <v>PCS</v>
          </cell>
          <cell r="G533" t="str">
            <v>02</v>
          </cell>
          <cell r="H533" t="str">
            <v>00</v>
          </cell>
          <cell r="I533" t="str">
            <v>22</v>
          </cell>
          <cell r="J533" t="str">
            <v>60</v>
          </cell>
          <cell r="K533" t="str">
            <v>10</v>
          </cell>
          <cell r="L533">
            <v>42.7</v>
          </cell>
          <cell r="M533">
            <v>0</v>
          </cell>
          <cell r="N533">
            <v>2.2999999999999998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Z533">
            <v>2.2909999999999999</v>
          </cell>
        </row>
        <row r="534">
          <cell r="A534" t="str">
            <v>|0200226010|42.70|0.00|3.200|0.000</v>
          </cell>
          <cell r="B534" t="str">
            <v>Pipe</v>
          </cell>
          <cell r="C534" t="str">
            <v>PO PIPE  STAM390G  MP38-P</v>
          </cell>
          <cell r="D534" t="str">
            <v>PO PIPE  STAM390G  MP38-P</v>
          </cell>
          <cell r="E534" t="str">
            <v>PO PIPE  STAM390G  MP38-P</v>
          </cell>
          <cell r="F534" t="str">
            <v>PCS</v>
          </cell>
          <cell r="G534" t="str">
            <v>02</v>
          </cell>
          <cell r="H534" t="str">
            <v>00</v>
          </cell>
          <cell r="I534" t="str">
            <v>22</v>
          </cell>
          <cell r="J534" t="str">
            <v>60</v>
          </cell>
          <cell r="K534" t="str">
            <v>10</v>
          </cell>
          <cell r="L534">
            <v>42.7</v>
          </cell>
          <cell r="M534">
            <v>0</v>
          </cell>
          <cell r="N534">
            <v>3.2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Z534">
            <v>3.117</v>
          </cell>
        </row>
        <row r="535">
          <cell r="A535" t="str">
            <v>|0200226010|42.70|0.00|3.500|0.000</v>
          </cell>
          <cell r="B535" t="str">
            <v>Pipe</v>
          </cell>
          <cell r="C535" t="str">
            <v>PO PIPE  STAM390G  MP38-P</v>
          </cell>
          <cell r="D535" t="str">
            <v>PO PIPE  STAM390G  MP38-P</v>
          </cell>
          <cell r="E535" t="str">
            <v>PO PIPE  STAM390G  MP38-P</v>
          </cell>
          <cell r="F535" t="str">
            <v>PCS</v>
          </cell>
          <cell r="G535" t="str">
            <v>02</v>
          </cell>
          <cell r="H535" t="str">
            <v>00</v>
          </cell>
          <cell r="I535" t="str">
            <v>22</v>
          </cell>
          <cell r="J535" t="str">
            <v>60</v>
          </cell>
          <cell r="K535" t="str">
            <v>10</v>
          </cell>
          <cell r="L535">
            <v>42.7</v>
          </cell>
          <cell r="M535">
            <v>0</v>
          </cell>
          <cell r="N535">
            <v>3.5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Z535">
            <v>3.383</v>
          </cell>
        </row>
        <row r="536">
          <cell r="A536" t="str">
            <v>|0200226010|45.00|0.00|2.000|0.000</v>
          </cell>
          <cell r="B536" t="str">
            <v>Pipe</v>
          </cell>
          <cell r="C536" t="str">
            <v>PO PIPE  STAM390G  MP38-P</v>
          </cell>
          <cell r="D536" t="str">
            <v>PO PIPE  STAM390G  MP38-P</v>
          </cell>
          <cell r="E536" t="str">
            <v>PO PIPE  STAM390G  MP38-P</v>
          </cell>
          <cell r="F536" t="str">
            <v>PCS</v>
          </cell>
          <cell r="G536" t="str">
            <v>02</v>
          </cell>
          <cell r="H536" t="str">
            <v>00</v>
          </cell>
          <cell r="I536" t="str">
            <v>22</v>
          </cell>
          <cell r="J536" t="str">
            <v>60</v>
          </cell>
          <cell r="K536" t="str">
            <v>10</v>
          </cell>
          <cell r="L536">
            <v>45</v>
          </cell>
          <cell r="M536">
            <v>0</v>
          </cell>
          <cell r="N536">
            <v>2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Z536">
            <v>2.121</v>
          </cell>
        </row>
        <row r="537">
          <cell r="A537" t="str">
            <v>|0200226010|45.00|0.00|2.300|0.000</v>
          </cell>
          <cell r="B537" t="str">
            <v>Pipe</v>
          </cell>
          <cell r="C537" t="str">
            <v>PO PIPE  STAM390G  MP38-P</v>
          </cell>
          <cell r="D537" t="str">
            <v>PO PIPE  STAM390G  MP38-P</v>
          </cell>
          <cell r="E537" t="str">
            <v>PO PIPE  STAM390G  MP38-P</v>
          </cell>
          <cell r="F537" t="str">
            <v>PCS</v>
          </cell>
          <cell r="G537" t="str">
            <v>02</v>
          </cell>
          <cell r="H537" t="str">
            <v>00</v>
          </cell>
          <cell r="I537" t="str">
            <v>22</v>
          </cell>
          <cell r="J537" t="str">
            <v>60</v>
          </cell>
          <cell r="K537" t="str">
            <v>10</v>
          </cell>
          <cell r="L537">
            <v>45</v>
          </cell>
          <cell r="M537">
            <v>0</v>
          </cell>
          <cell r="N537">
            <v>2.2999999999999998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Z537">
            <v>2.4220000000000002</v>
          </cell>
        </row>
        <row r="538">
          <cell r="A538" t="str">
            <v>|0200226010|48.60|0.00|2.000|0.000</v>
          </cell>
          <cell r="B538" t="str">
            <v>Pipe</v>
          </cell>
          <cell r="C538" t="str">
            <v>PO PIPE  STAM390G  MP38-P</v>
          </cell>
          <cell r="D538" t="str">
            <v>PO PIPE  STAM390G  MP38-P</v>
          </cell>
          <cell r="E538" t="str">
            <v>PO PIPE  STAM390G  MP38-P</v>
          </cell>
          <cell r="F538" t="str">
            <v>PCS</v>
          </cell>
          <cell r="G538" t="str">
            <v>02</v>
          </cell>
          <cell r="H538" t="str">
            <v>00</v>
          </cell>
          <cell r="I538" t="str">
            <v>22</v>
          </cell>
          <cell r="J538" t="str">
            <v>60</v>
          </cell>
          <cell r="K538" t="str">
            <v>10</v>
          </cell>
          <cell r="L538">
            <v>48.6</v>
          </cell>
          <cell r="M538">
            <v>0</v>
          </cell>
          <cell r="N538">
            <v>2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Z538">
            <v>2.298</v>
          </cell>
        </row>
        <row r="539">
          <cell r="A539" t="str">
            <v>|0200226010|48.60|0.00|2.600|0.000</v>
          </cell>
          <cell r="B539" t="str">
            <v>Pipe</v>
          </cell>
          <cell r="C539" t="str">
            <v>PO PIPE  STAM390G  MP38-P</v>
          </cell>
          <cell r="D539" t="str">
            <v>PO PIPE  STAM390G  MP38-P</v>
          </cell>
          <cell r="E539" t="str">
            <v>PO PIPE  STAM390G  MP38-P</v>
          </cell>
          <cell r="F539" t="str">
            <v>PCS</v>
          </cell>
          <cell r="G539" t="str">
            <v>02</v>
          </cell>
          <cell r="H539" t="str">
            <v>00</v>
          </cell>
          <cell r="I539" t="str">
            <v>22</v>
          </cell>
          <cell r="J539" t="str">
            <v>60</v>
          </cell>
          <cell r="K539" t="str">
            <v>10</v>
          </cell>
          <cell r="L539">
            <v>48.6</v>
          </cell>
          <cell r="M539">
            <v>0</v>
          </cell>
          <cell r="N539">
            <v>2.6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Z539">
            <v>2.9489999999999998</v>
          </cell>
        </row>
        <row r="540">
          <cell r="A540" t="str">
            <v>|0200226010|48.60|0.00|3.500|0.000</v>
          </cell>
          <cell r="B540" t="str">
            <v>Pipe</v>
          </cell>
          <cell r="C540" t="str">
            <v>PO PIPE  STAM390G  MP38-P</v>
          </cell>
          <cell r="D540" t="str">
            <v>PO PIPE  STAM390G  MP38-P</v>
          </cell>
          <cell r="E540" t="str">
            <v>PO PIPE  STAM390G  MP38-P</v>
          </cell>
          <cell r="F540" t="str">
            <v>PCS</v>
          </cell>
          <cell r="G540" t="str">
            <v>02</v>
          </cell>
          <cell r="H540" t="str">
            <v>00</v>
          </cell>
          <cell r="I540" t="str">
            <v>22</v>
          </cell>
          <cell r="J540" t="str">
            <v>60</v>
          </cell>
          <cell r="K540" t="str">
            <v>10</v>
          </cell>
          <cell r="L540">
            <v>48.6</v>
          </cell>
          <cell r="M540">
            <v>0</v>
          </cell>
          <cell r="N540">
            <v>3.5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Z540">
            <v>3.8929999999999998</v>
          </cell>
        </row>
        <row r="541">
          <cell r="A541" t="str">
            <v>|0200226010|50.80|0.00|2.300|0.000</v>
          </cell>
          <cell r="B541" t="str">
            <v>Pipe</v>
          </cell>
          <cell r="C541" t="str">
            <v>PO PIPE  STAM390G  MP38-P</v>
          </cell>
          <cell r="D541" t="str">
            <v>PO PIPE  STAM390G  MP38-P</v>
          </cell>
          <cell r="E541" t="str">
            <v>PO PIPE  STAM390G  MP38-P</v>
          </cell>
          <cell r="F541" t="str">
            <v>PCS</v>
          </cell>
          <cell r="G541" t="str">
            <v>02</v>
          </cell>
          <cell r="H541" t="str">
            <v>00</v>
          </cell>
          <cell r="I541" t="str">
            <v>22</v>
          </cell>
          <cell r="J541" t="str">
            <v>60</v>
          </cell>
          <cell r="K541" t="str">
            <v>10</v>
          </cell>
          <cell r="L541">
            <v>50.8</v>
          </cell>
          <cell r="M541">
            <v>0</v>
          </cell>
          <cell r="N541">
            <v>2.2999999999999998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Z541">
            <v>2.7509999999999999</v>
          </cell>
        </row>
        <row r="542">
          <cell r="A542" t="str">
            <v>|0200226010|54.00|0.00|2.600|0.000</v>
          </cell>
          <cell r="B542" t="str">
            <v>Pipe</v>
          </cell>
          <cell r="C542" t="str">
            <v>PO PIPE  STAM390G  MP38-P</v>
          </cell>
          <cell r="D542" t="str">
            <v>PO PIPE  STAM390G  MP38-P</v>
          </cell>
          <cell r="E542" t="str">
            <v>PO PIPE  STAM390G  MP38-P</v>
          </cell>
          <cell r="F542" t="str">
            <v>PCS</v>
          </cell>
          <cell r="G542" t="str">
            <v>02</v>
          </cell>
          <cell r="H542" t="str">
            <v>00</v>
          </cell>
          <cell r="I542" t="str">
            <v>22</v>
          </cell>
          <cell r="J542" t="str">
            <v>60</v>
          </cell>
          <cell r="K542" t="str">
            <v>10</v>
          </cell>
          <cell r="L542">
            <v>54</v>
          </cell>
          <cell r="M542">
            <v>0</v>
          </cell>
          <cell r="N542">
            <v>2.6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Z542">
            <v>3.2959999999999998</v>
          </cell>
        </row>
        <row r="543">
          <cell r="A543" t="str">
            <v>|0200226010|54.00|0.00|2.900|0.000</v>
          </cell>
          <cell r="B543" t="str">
            <v>Pipe</v>
          </cell>
          <cell r="C543" t="str">
            <v>PO PIPE  STAM390G  MP38-P</v>
          </cell>
          <cell r="D543" t="str">
            <v>PO PIPE  STAM390G  MP38-P</v>
          </cell>
          <cell r="E543" t="str">
            <v>PO PIPE  STAM390G  MP38-P</v>
          </cell>
          <cell r="F543" t="str">
            <v>PCS</v>
          </cell>
          <cell r="G543" t="str">
            <v>02</v>
          </cell>
          <cell r="H543" t="str">
            <v>00</v>
          </cell>
          <cell r="I543" t="str">
            <v>22</v>
          </cell>
          <cell r="J543" t="str">
            <v>60</v>
          </cell>
          <cell r="K543" t="str">
            <v>10</v>
          </cell>
          <cell r="L543">
            <v>54</v>
          </cell>
          <cell r="M543">
            <v>0</v>
          </cell>
          <cell r="N543">
            <v>2.9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Z543">
            <v>3.6539999999999999</v>
          </cell>
        </row>
        <row r="544">
          <cell r="A544" t="str">
            <v>|0200226010|54.00|0.00|3.200|0.000</v>
          </cell>
          <cell r="B544" t="str">
            <v>Pipe</v>
          </cell>
          <cell r="C544" t="str">
            <v>PO PIPE  STAM390G  MP38-P</v>
          </cell>
          <cell r="D544" t="str">
            <v>PO PIPE  STAM390G  MP38-P</v>
          </cell>
          <cell r="E544" t="str">
            <v>PO PIPE  STAM390G  MP38-P</v>
          </cell>
          <cell r="F544" t="str">
            <v>PCS</v>
          </cell>
          <cell r="G544" t="str">
            <v>02</v>
          </cell>
          <cell r="H544" t="str">
            <v>00</v>
          </cell>
          <cell r="I544" t="str">
            <v>22</v>
          </cell>
          <cell r="J544" t="str">
            <v>60</v>
          </cell>
          <cell r="K544" t="str">
            <v>10</v>
          </cell>
          <cell r="L544">
            <v>54</v>
          </cell>
          <cell r="M544">
            <v>0</v>
          </cell>
          <cell r="N544">
            <v>3.2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Z544">
            <v>4.0090000000000003</v>
          </cell>
        </row>
        <row r="545">
          <cell r="A545" t="str">
            <v>|0200226010|54.00|20.00|2.000|0.000</v>
          </cell>
          <cell r="B545" t="str">
            <v>Pipe</v>
          </cell>
          <cell r="C545" t="str">
            <v>PO PIPE  STAM390G  MP38-P</v>
          </cell>
          <cell r="D545" t="str">
            <v>PO PIPE  STAM390G  MP38-P</v>
          </cell>
          <cell r="E545" t="str">
            <v>PO PIPE  STAM390G  MP38-P</v>
          </cell>
          <cell r="F545" t="str">
            <v>PCS</v>
          </cell>
          <cell r="G545" t="str">
            <v>02</v>
          </cell>
          <cell r="H545" t="str">
            <v>00</v>
          </cell>
          <cell r="I545" t="str">
            <v>22</v>
          </cell>
          <cell r="J545" t="str">
            <v>60</v>
          </cell>
          <cell r="K545" t="str">
            <v>10</v>
          </cell>
          <cell r="L545">
            <v>54</v>
          </cell>
          <cell r="M545">
            <v>20</v>
          </cell>
          <cell r="N545">
            <v>2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Z545">
            <v>2.0070000000000001</v>
          </cell>
        </row>
        <row r="546">
          <cell r="A546" t="str">
            <v>|0200226010|60.50|0.00|2.000|0.000</v>
          </cell>
          <cell r="B546" t="str">
            <v>Pipe</v>
          </cell>
          <cell r="C546" t="str">
            <v>PO PIPE  STAM390G  MP38-P</v>
          </cell>
          <cell r="D546" t="str">
            <v>PO PIPE  STAM390G  MP38-P</v>
          </cell>
          <cell r="E546" t="str">
            <v>PO PIPE  STAM390G  MP38-P</v>
          </cell>
          <cell r="F546" t="str">
            <v>PCS</v>
          </cell>
          <cell r="G546" t="str">
            <v>02</v>
          </cell>
          <cell r="H546" t="str">
            <v>00</v>
          </cell>
          <cell r="I546" t="str">
            <v>22</v>
          </cell>
          <cell r="J546" t="str">
            <v>60</v>
          </cell>
          <cell r="K546" t="str">
            <v>10</v>
          </cell>
          <cell r="L546">
            <v>60.5</v>
          </cell>
          <cell r="M546">
            <v>0</v>
          </cell>
          <cell r="N546">
            <v>2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Z546">
            <v>2.8849999999999998</v>
          </cell>
        </row>
        <row r="547">
          <cell r="A547" t="str">
            <v>|0200226010|60.50|0.00|2.300|0.000</v>
          </cell>
          <cell r="B547" t="str">
            <v>Pipe</v>
          </cell>
          <cell r="C547" t="str">
            <v>PO PIPE  STAM390G  MP38-P</v>
          </cell>
          <cell r="D547" t="str">
            <v>PO PIPE  STAM390G  MP38-P</v>
          </cell>
          <cell r="E547" t="str">
            <v>PO PIPE  STAM390G  MP38-P</v>
          </cell>
          <cell r="F547" t="str">
            <v>PCS</v>
          </cell>
          <cell r="G547" t="str">
            <v>02</v>
          </cell>
          <cell r="H547" t="str">
            <v>00</v>
          </cell>
          <cell r="I547" t="str">
            <v>22</v>
          </cell>
          <cell r="J547" t="str">
            <v>60</v>
          </cell>
          <cell r="K547" t="str">
            <v>10</v>
          </cell>
          <cell r="L547">
            <v>60.5</v>
          </cell>
          <cell r="M547">
            <v>0</v>
          </cell>
          <cell r="N547">
            <v>2.2999999999999998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Z547">
            <v>3.3010000000000002</v>
          </cell>
        </row>
        <row r="548">
          <cell r="A548" t="str">
            <v>|0200226010|60.50|0.00|2.600|0.000</v>
          </cell>
          <cell r="B548" t="str">
            <v>Pipe</v>
          </cell>
          <cell r="C548" t="str">
            <v>PO PIPE  STAM390G  MP38-P</v>
          </cell>
          <cell r="D548" t="str">
            <v>PO PIPE  STAM390G  MP38-P</v>
          </cell>
          <cell r="E548" t="str">
            <v>PO PIPE  STAM390G  MP38-P</v>
          </cell>
          <cell r="F548" t="str">
            <v>PCS</v>
          </cell>
          <cell r="G548" t="str">
            <v>02</v>
          </cell>
          <cell r="H548" t="str">
            <v>00</v>
          </cell>
          <cell r="I548" t="str">
            <v>22</v>
          </cell>
          <cell r="J548" t="str">
            <v>60</v>
          </cell>
          <cell r="K548" t="str">
            <v>10</v>
          </cell>
          <cell r="L548">
            <v>60.5</v>
          </cell>
          <cell r="M548">
            <v>0</v>
          </cell>
          <cell r="N548">
            <v>2.6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Z548">
            <v>3.7120000000000002</v>
          </cell>
        </row>
        <row r="549">
          <cell r="A549" t="str">
            <v>|0200226117|15.90|0.00|1.600|0.000</v>
          </cell>
          <cell r="B549" t="str">
            <v>Pipe</v>
          </cell>
          <cell r="C549" t="str">
            <v>PO PIPE  STKMHT490  MP3-P</v>
          </cell>
          <cell r="D549" t="str">
            <v>PO PIPE  STKMHT490  MP3-P</v>
          </cell>
          <cell r="E549" t="str">
            <v>PO PIPE  STKMHT490  MP3-P</v>
          </cell>
          <cell r="F549" t="str">
            <v>PCS</v>
          </cell>
          <cell r="G549" t="str">
            <v>02</v>
          </cell>
          <cell r="H549" t="str">
            <v>00</v>
          </cell>
          <cell r="I549" t="str">
            <v>22</v>
          </cell>
          <cell r="J549" t="str">
            <v>61</v>
          </cell>
          <cell r="K549" t="str">
            <v>17</v>
          </cell>
          <cell r="L549">
            <v>15.9</v>
          </cell>
          <cell r="M549">
            <v>0</v>
          </cell>
          <cell r="N549">
            <v>1.6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Z549">
            <v>0.56399999999999995</v>
          </cell>
        </row>
        <row r="550">
          <cell r="A550" t="str">
            <v>|0200226117|19.10|0.00|1.600|0.000</v>
          </cell>
          <cell r="B550" t="str">
            <v>Pipe</v>
          </cell>
          <cell r="C550" t="str">
            <v>PO PIPE  STKMHT490  MP3-P</v>
          </cell>
          <cell r="D550" t="str">
            <v>PO PIPE  STKMHT490  MP3-P</v>
          </cell>
          <cell r="E550" t="str">
            <v>PO PIPE  STKMHT490  MP3-P</v>
          </cell>
          <cell r="F550" t="str">
            <v>PCS</v>
          </cell>
          <cell r="G550" t="str">
            <v>02</v>
          </cell>
          <cell r="H550" t="str">
            <v>00</v>
          </cell>
          <cell r="I550" t="str">
            <v>22</v>
          </cell>
          <cell r="J550" t="str">
            <v>61</v>
          </cell>
          <cell r="K550" t="str">
            <v>17</v>
          </cell>
          <cell r="L550">
            <v>19.100000000000001</v>
          </cell>
          <cell r="M550">
            <v>0</v>
          </cell>
          <cell r="N550">
            <v>1.6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Z550">
            <v>0.69</v>
          </cell>
        </row>
        <row r="551">
          <cell r="A551" t="str">
            <v>|0200226117|19.10|0.00|2.000|0.000</v>
          </cell>
          <cell r="B551" t="str">
            <v>Pipe</v>
          </cell>
          <cell r="C551" t="str">
            <v>PO PIPE  STKMHT490  MP3-P</v>
          </cell>
          <cell r="D551" t="str">
            <v>PO PIPE  STKMHT490  MP3-P</v>
          </cell>
          <cell r="E551" t="str">
            <v>PO PIPE  STKMHT490  MP3-P</v>
          </cell>
          <cell r="F551" t="str">
            <v>PCS</v>
          </cell>
          <cell r="G551" t="str">
            <v>02</v>
          </cell>
          <cell r="H551" t="str">
            <v>00</v>
          </cell>
          <cell r="I551" t="str">
            <v>22</v>
          </cell>
          <cell r="J551" t="str">
            <v>61</v>
          </cell>
          <cell r="K551" t="str">
            <v>17</v>
          </cell>
          <cell r="L551">
            <v>19.100000000000001</v>
          </cell>
          <cell r="M551">
            <v>0</v>
          </cell>
          <cell r="N551">
            <v>2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Z551">
            <v>0.84299999999999997</v>
          </cell>
        </row>
        <row r="552">
          <cell r="A552" t="str">
            <v>|0200226117|22.20|0.00|1.600|0.000</v>
          </cell>
          <cell r="B552" t="str">
            <v>Pipe</v>
          </cell>
          <cell r="C552" t="str">
            <v>PO PIPE  STKMHT490  MP3-P</v>
          </cell>
          <cell r="D552" t="str">
            <v>PO PIPE  STKMHT490  MP3-P</v>
          </cell>
          <cell r="E552" t="str">
            <v>PO PIPE  STKMHT490  MP3-P</v>
          </cell>
          <cell r="F552" t="str">
            <v>PCS</v>
          </cell>
          <cell r="G552" t="str">
            <v>02</v>
          </cell>
          <cell r="H552" t="str">
            <v>00</v>
          </cell>
          <cell r="I552" t="str">
            <v>22</v>
          </cell>
          <cell r="J552" t="str">
            <v>61</v>
          </cell>
          <cell r="K552" t="str">
            <v>17</v>
          </cell>
          <cell r="L552">
            <v>22.2</v>
          </cell>
          <cell r="M552">
            <v>0</v>
          </cell>
          <cell r="N552">
            <v>1.6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1.2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Z552">
            <v>0.81299999999999994</v>
          </cell>
        </row>
        <row r="553">
          <cell r="A553" t="str">
            <v>|0200226117|22.20|0.00|2.300|0.000</v>
          </cell>
          <cell r="B553" t="str">
            <v>Pipe</v>
          </cell>
          <cell r="C553" t="str">
            <v>PO PIPE  STKMHT490  MP3-P</v>
          </cell>
          <cell r="D553" t="str">
            <v>PO PIPE  STKMHT490  MP3-P</v>
          </cell>
          <cell r="E553" t="str">
            <v>PO PIPE  STKMHT490  MP3-P</v>
          </cell>
          <cell r="F553" t="str">
            <v>PCS</v>
          </cell>
          <cell r="G553" t="str">
            <v>02</v>
          </cell>
          <cell r="H553" t="str">
            <v>00</v>
          </cell>
          <cell r="I553" t="str">
            <v>22</v>
          </cell>
          <cell r="J553" t="str">
            <v>61</v>
          </cell>
          <cell r="K553" t="str">
            <v>17</v>
          </cell>
          <cell r="L553">
            <v>22.2</v>
          </cell>
          <cell r="M553">
            <v>0</v>
          </cell>
          <cell r="N553">
            <v>2.2999999999999998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Z553">
            <v>1.129</v>
          </cell>
        </row>
        <row r="554">
          <cell r="A554" t="str">
            <v>|0200226117|25.40|0.00|1.600|0.000</v>
          </cell>
          <cell r="B554" t="str">
            <v>Pipe</v>
          </cell>
          <cell r="C554" t="str">
            <v>PO PIPE  STKMHT490  MP3-P</v>
          </cell>
          <cell r="D554" t="str">
            <v>PO PIPE  STKMHT490  MP3-P</v>
          </cell>
          <cell r="E554" t="str">
            <v>PO PIPE  STKMHT490  MP3-P</v>
          </cell>
          <cell r="F554" t="str">
            <v>PCS</v>
          </cell>
          <cell r="G554" t="str">
            <v>02</v>
          </cell>
          <cell r="H554" t="str">
            <v>00</v>
          </cell>
          <cell r="I554" t="str">
            <v>22</v>
          </cell>
          <cell r="J554" t="str">
            <v>61</v>
          </cell>
          <cell r="K554" t="str">
            <v>17</v>
          </cell>
          <cell r="L554">
            <v>25.4</v>
          </cell>
          <cell r="M554">
            <v>0</v>
          </cell>
          <cell r="N554">
            <v>1.6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Z554">
            <v>0.93899999999999995</v>
          </cell>
        </row>
        <row r="555">
          <cell r="A555" t="str">
            <v>|0200226117|25.40|0.00|2.000|0.000</v>
          </cell>
          <cell r="B555" t="str">
            <v>Pipe</v>
          </cell>
          <cell r="C555" t="str">
            <v>PO PIPE  STKMHT490  MP3-P</v>
          </cell>
          <cell r="D555" t="str">
            <v>PO PIPE  STKMHT490  MP3-P</v>
          </cell>
          <cell r="E555" t="str">
            <v>PO PIPE  STKMHT490  MP3-P</v>
          </cell>
          <cell r="F555" t="str">
            <v>PCS</v>
          </cell>
          <cell r="G555" t="str">
            <v>02</v>
          </cell>
          <cell r="H555" t="str">
            <v>00</v>
          </cell>
          <cell r="I555" t="str">
            <v>22</v>
          </cell>
          <cell r="J555" t="str">
            <v>61</v>
          </cell>
          <cell r="K555" t="str">
            <v>17</v>
          </cell>
          <cell r="L555">
            <v>25.4</v>
          </cell>
          <cell r="M555">
            <v>0</v>
          </cell>
          <cell r="N555">
            <v>2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Z555">
            <v>1.1539999999999999</v>
          </cell>
        </row>
        <row r="556">
          <cell r="A556" t="str">
            <v>|0200226117|28.60|0.00|2.000|0.000</v>
          </cell>
          <cell r="B556" t="str">
            <v>Pipe</v>
          </cell>
          <cell r="C556" t="str">
            <v>PO PIPE  STKMHT490  MP3-P</v>
          </cell>
          <cell r="D556" t="str">
            <v>PO PIPE  STKMHT490  MP3-P</v>
          </cell>
          <cell r="E556" t="str">
            <v>PO PIPE  STKMHT490  MP3-P</v>
          </cell>
          <cell r="F556" t="str">
            <v>PCS</v>
          </cell>
          <cell r="G556" t="str">
            <v>02</v>
          </cell>
          <cell r="H556" t="str">
            <v>00</v>
          </cell>
          <cell r="I556" t="str">
            <v>22</v>
          </cell>
          <cell r="J556" t="str">
            <v>61</v>
          </cell>
          <cell r="K556" t="str">
            <v>17</v>
          </cell>
          <cell r="L556">
            <v>28.6</v>
          </cell>
          <cell r="M556">
            <v>0</v>
          </cell>
          <cell r="N556">
            <v>2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Z556">
            <v>1.3120000000000001</v>
          </cell>
        </row>
        <row r="557">
          <cell r="A557" t="str">
            <v>|0200226117|31.80|0.00|2.000|0.000</v>
          </cell>
          <cell r="B557" t="str">
            <v>Pipe</v>
          </cell>
          <cell r="C557" t="str">
            <v>PO PIPE  STKMHT490  MP3-P</v>
          </cell>
          <cell r="D557" t="str">
            <v>PO PIPE  STKMHT490  MP3-P</v>
          </cell>
          <cell r="E557" t="str">
            <v>PO PIPE  STKMHT490  MP3-P</v>
          </cell>
          <cell r="F557" t="str">
            <v>PCS</v>
          </cell>
          <cell r="G557" t="str">
            <v>02</v>
          </cell>
          <cell r="H557" t="str">
            <v>00</v>
          </cell>
          <cell r="I557" t="str">
            <v>22</v>
          </cell>
          <cell r="J557" t="str">
            <v>61</v>
          </cell>
          <cell r="K557" t="str">
            <v>17</v>
          </cell>
          <cell r="L557">
            <v>31.8</v>
          </cell>
          <cell r="M557">
            <v>0</v>
          </cell>
          <cell r="N557">
            <v>2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Z557">
            <v>1.47</v>
          </cell>
        </row>
        <row r="558">
          <cell r="A558" t="str">
            <v>|0200226117|38.10|0.00|1.600|0.000</v>
          </cell>
          <cell r="B558" t="str">
            <v>Pipe</v>
          </cell>
          <cell r="C558" t="str">
            <v>PO PIPE  STKMHT490  MP3-P</v>
          </cell>
          <cell r="D558" t="str">
            <v>PO PIPE  STKMHT490  MP3-P</v>
          </cell>
          <cell r="E558" t="str">
            <v>PO PIPE  STKMHT490  MP3-P</v>
          </cell>
          <cell r="F558" t="str">
            <v>PCS</v>
          </cell>
          <cell r="G558" t="str">
            <v>02</v>
          </cell>
          <cell r="H558" t="str">
            <v>00</v>
          </cell>
          <cell r="I558" t="str">
            <v>22</v>
          </cell>
          <cell r="J558" t="str">
            <v>61</v>
          </cell>
          <cell r="K558" t="str">
            <v>17</v>
          </cell>
          <cell r="L558">
            <v>38.1</v>
          </cell>
          <cell r="M558">
            <v>0</v>
          </cell>
          <cell r="N558">
            <v>1.6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Z558">
            <v>1.44</v>
          </cell>
        </row>
        <row r="559">
          <cell r="A559" t="str">
            <v>|0200226117|38.10|0.00|1.800|0.000</v>
          </cell>
          <cell r="B559" t="str">
            <v>Pipe</v>
          </cell>
          <cell r="C559" t="str">
            <v>PO PIPE  STKMHT490  MP3-P</v>
          </cell>
          <cell r="D559" t="str">
            <v>PO PIPE  STKMHT490  MP3-P</v>
          </cell>
          <cell r="E559" t="str">
            <v>PO PIPE  STKMHT490  MP3-P</v>
          </cell>
          <cell r="F559" t="str">
            <v>PCS</v>
          </cell>
          <cell r="G559" t="str">
            <v>02</v>
          </cell>
          <cell r="H559" t="str">
            <v>00</v>
          </cell>
          <cell r="I559" t="str">
            <v>22</v>
          </cell>
          <cell r="J559" t="str">
            <v>61</v>
          </cell>
          <cell r="K559" t="str">
            <v>17</v>
          </cell>
          <cell r="L559">
            <v>38.1</v>
          </cell>
          <cell r="M559">
            <v>0</v>
          </cell>
          <cell r="N559">
            <v>1.8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Z559">
            <v>1.611</v>
          </cell>
        </row>
        <row r="560">
          <cell r="A560" t="str">
            <v>|0200226117|45.00|0.00|2.300|0.000</v>
          </cell>
          <cell r="B560" t="str">
            <v>Pipe</v>
          </cell>
          <cell r="C560" t="str">
            <v>PO PIPE  STKMHT490  MP3-P</v>
          </cell>
          <cell r="D560" t="str">
            <v>PO PIPE  STKMHT490  MP3-P</v>
          </cell>
          <cell r="E560" t="str">
            <v>PO PIPE  STKMHT490  MP3-P</v>
          </cell>
          <cell r="F560" t="str">
            <v>PCS</v>
          </cell>
          <cell r="G560" t="str">
            <v>02</v>
          </cell>
          <cell r="H560" t="str">
            <v>00</v>
          </cell>
          <cell r="I560" t="str">
            <v>22</v>
          </cell>
          <cell r="J560" t="str">
            <v>61</v>
          </cell>
          <cell r="K560" t="str">
            <v>17</v>
          </cell>
          <cell r="L560">
            <v>45</v>
          </cell>
          <cell r="M560">
            <v>0</v>
          </cell>
          <cell r="N560">
            <v>2.2999999999999998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Z560">
            <v>2.4220000000000002</v>
          </cell>
        </row>
        <row r="561">
          <cell r="A561" t="str">
            <v>|0200226240|19.10|0.00|1.500|0.000</v>
          </cell>
          <cell r="B561" t="str">
            <v>Pipe</v>
          </cell>
          <cell r="C561" t="str">
            <v>PO PIPE  STKMHT590  JFE-HA540R-P</v>
          </cell>
          <cell r="D561" t="str">
            <v>PO PIPE  STKMHT590  JFE-HA540R-P</v>
          </cell>
          <cell r="E561" t="str">
            <v>PO PIPE  STKMHT590  JFE-HA540R-P</v>
          </cell>
          <cell r="F561" t="str">
            <v>PCS</v>
          </cell>
          <cell r="G561" t="str">
            <v>02</v>
          </cell>
          <cell r="H561" t="str">
            <v>00</v>
          </cell>
          <cell r="I561" t="str">
            <v>22</v>
          </cell>
          <cell r="J561" t="str">
            <v>62</v>
          </cell>
          <cell r="K561" t="str">
            <v>40</v>
          </cell>
          <cell r="L561">
            <v>19.100000000000001</v>
          </cell>
          <cell r="M561">
            <v>0</v>
          </cell>
          <cell r="N561">
            <v>1.5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Z561">
            <v>0.65100000000000002</v>
          </cell>
        </row>
        <row r="562">
          <cell r="A562" t="str">
            <v>|0200226240|19.10|0.00|1.600|0.000</v>
          </cell>
          <cell r="B562" t="str">
            <v>Pipe</v>
          </cell>
          <cell r="C562" t="str">
            <v>PO PIPE  STKMHT590  JFE-HA540R-P</v>
          </cell>
          <cell r="D562" t="str">
            <v>PO PIPE  STKMHT590  JFE-HA540R-P</v>
          </cell>
          <cell r="E562" t="str">
            <v>PO PIPE  STKMHT590  JFE-HA540R-P</v>
          </cell>
          <cell r="F562" t="str">
            <v>PCS</v>
          </cell>
          <cell r="G562" t="str">
            <v>02</v>
          </cell>
          <cell r="H562" t="str">
            <v>00</v>
          </cell>
          <cell r="I562" t="str">
            <v>22</v>
          </cell>
          <cell r="J562" t="str">
            <v>62</v>
          </cell>
          <cell r="K562" t="str">
            <v>40</v>
          </cell>
          <cell r="L562">
            <v>19.100000000000001</v>
          </cell>
          <cell r="M562">
            <v>0</v>
          </cell>
          <cell r="N562">
            <v>1.6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Z562">
            <v>0.69</v>
          </cell>
        </row>
        <row r="563">
          <cell r="A563" t="str">
            <v>|0200226240|19.10|0.00|2.000|0.000</v>
          </cell>
          <cell r="B563" t="str">
            <v>Pipe</v>
          </cell>
          <cell r="C563" t="str">
            <v>PO PIPE  STKMHT590  JFE-HA540R-P</v>
          </cell>
          <cell r="D563" t="str">
            <v>PO PIPE  STKMHT590  JFE-HA540R-P</v>
          </cell>
          <cell r="E563" t="str">
            <v>PO PIPE  STKMHT590  JFE-HA540R-P</v>
          </cell>
          <cell r="F563" t="str">
            <v>PCS</v>
          </cell>
          <cell r="G563" t="str">
            <v>02</v>
          </cell>
          <cell r="H563" t="str">
            <v>00</v>
          </cell>
          <cell r="I563" t="str">
            <v>22</v>
          </cell>
          <cell r="J563" t="str">
            <v>62</v>
          </cell>
          <cell r="K563" t="str">
            <v>40</v>
          </cell>
          <cell r="L563">
            <v>19.100000000000001</v>
          </cell>
          <cell r="M563">
            <v>0</v>
          </cell>
          <cell r="N563">
            <v>2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Z563">
            <v>0.84299999999999997</v>
          </cell>
        </row>
        <row r="564">
          <cell r="A564" t="str">
            <v>|0200226240|22.20|0.00|1.600|0.000</v>
          </cell>
          <cell r="B564" t="str">
            <v>Pipe</v>
          </cell>
          <cell r="C564" t="str">
            <v>PO PIPE  STKMHT590  JFE-HA540R-P</v>
          </cell>
          <cell r="D564" t="str">
            <v>PO PIPE  STKMHT590  JFE-HA540R-P</v>
          </cell>
          <cell r="E564" t="str">
            <v>PO PIPE  STKMHT590  JFE-HA540R-P</v>
          </cell>
          <cell r="F564" t="str">
            <v>PCS</v>
          </cell>
          <cell r="G564" t="str">
            <v>02</v>
          </cell>
          <cell r="H564" t="str">
            <v>00</v>
          </cell>
          <cell r="I564" t="str">
            <v>22</v>
          </cell>
          <cell r="J564" t="str">
            <v>62</v>
          </cell>
          <cell r="K564" t="str">
            <v>40</v>
          </cell>
          <cell r="L564">
            <v>22.2</v>
          </cell>
          <cell r="M564">
            <v>0</v>
          </cell>
          <cell r="N564">
            <v>1.6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Z564">
            <v>0.81299999999999994</v>
          </cell>
        </row>
        <row r="565">
          <cell r="A565" t="str">
            <v>|0200226240|22.20|0.00|2.000|0.000</v>
          </cell>
          <cell r="B565" t="str">
            <v>Pipe</v>
          </cell>
          <cell r="C565" t="str">
            <v>PO PIPE  STKMHT590  JFE-HA540R-P</v>
          </cell>
          <cell r="D565" t="str">
            <v>PO PIPE  STKMHT590  JFE-HA540R-P</v>
          </cell>
          <cell r="E565" t="str">
            <v>PO PIPE  STKMHT590  JFE-HA540R-P</v>
          </cell>
          <cell r="F565" t="str">
            <v>PCS</v>
          </cell>
          <cell r="G565" t="str">
            <v>02</v>
          </cell>
          <cell r="H565" t="str">
            <v>00</v>
          </cell>
          <cell r="I565" t="str">
            <v>22</v>
          </cell>
          <cell r="J565" t="str">
            <v>62</v>
          </cell>
          <cell r="K565" t="str">
            <v>40</v>
          </cell>
          <cell r="L565">
            <v>22.2</v>
          </cell>
          <cell r="M565">
            <v>0</v>
          </cell>
          <cell r="N565">
            <v>2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Z565">
            <v>0.996</v>
          </cell>
        </row>
        <row r="566">
          <cell r="A566" t="str">
            <v>|0200226240|22.20|0.00|2.300|0.000</v>
          </cell>
          <cell r="B566" t="str">
            <v>Pipe</v>
          </cell>
          <cell r="C566" t="str">
            <v>PO PIPE  STKMHT590  JFE-HA540R-P</v>
          </cell>
          <cell r="D566" t="str">
            <v>PO PIPE  STKMHT590  JFE-HA540R-P</v>
          </cell>
          <cell r="E566" t="str">
            <v>PO PIPE  STKMHT590  JFE-HA540R-P</v>
          </cell>
          <cell r="F566" t="str">
            <v>PCS</v>
          </cell>
          <cell r="G566" t="str">
            <v>02</v>
          </cell>
          <cell r="H566" t="str">
            <v>00</v>
          </cell>
          <cell r="I566" t="str">
            <v>22</v>
          </cell>
          <cell r="J566" t="str">
            <v>62</v>
          </cell>
          <cell r="K566" t="str">
            <v>40</v>
          </cell>
          <cell r="L566">
            <v>22.2</v>
          </cell>
          <cell r="M566">
            <v>0</v>
          </cell>
          <cell r="N566">
            <v>2.2999999999999998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Z566">
            <v>1.129</v>
          </cell>
        </row>
        <row r="567">
          <cell r="A567" t="str">
            <v>|0200226240|25.40|0.00|1.600|0.000</v>
          </cell>
          <cell r="B567" t="str">
            <v>Pipe</v>
          </cell>
          <cell r="C567" t="str">
            <v>PO PIPE  STKMHT590  JFE-HA540R-P</v>
          </cell>
          <cell r="D567" t="str">
            <v>PO PIPE  STKMHT590  JFE-HA540R-P</v>
          </cell>
          <cell r="E567" t="str">
            <v>PO PIPE  STKMHT590  JFE-HA540R-P</v>
          </cell>
          <cell r="F567" t="str">
            <v>PCS</v>
          </cell>
          <cell r="G567" t="str">
            <v>02</v>
          </cell>
          <cell r="H567" t="str">
            <v>00</v>
          </cell>
          <cell r="I567" t="str">
            <v>22</v>
          </cell>
          <cell r="J567" t="str">
            <v>62</v>
          </cell>
          <cell r="K567" t="str">
            <v>40</v>
          </cell>
          <cell r="L567">
            <v>25.4</v>
          </cell>
          <cell r="M567">
            <v>0</v>
          </cell>
          <cell r="N567">
            <v>1.6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Z567">
            <v>0.93899999999999995</v>
          </cell>
        </row>
        <row r="568">
          <cell r="A568" t="str">
            <v>|0200226240|25.40|0.00|2.000|0.000</v>
          </cell>
          <cell r="B568" t="str">
            <v>Pipe</v>
          </cell>
          <cell r="C568" t="str">
            <v>PO PIPE  STKMHT590  JFE-HA540R-P</v>
          </cell>
          <cell r="D568" t="str">
            <v>PO PIPE  STKMHT590  JFE-HA540R-P</v>
          </cell>
          <cell r="E568" t="str">
            <v>PO PIPE  STKMHT590  JFE-HA540R-P</v>
          </cell>
          <cell r="F568" t="str">
            <v>PCS</v>
          </cell>
          <cell r="G568" t="str">
            <v>02</v>
          </cell>
          <cell r="H568" t="str">
            <v>00</v>
          </cell>
          <cell r="I568" t="str">
            <v>22</v>
          </cell>
          <cell r="J568" t="str">
            <v>62</v>
          </cell>
          <cell r="K568" t="str">
            <v>40</v>
          </cell>
          <cell r="L568">
            <v>25.4</v>
          </cell>
          <cell r="M568">
            <v>0</v>
          </cell>
          <cell r="N568">
            <v>2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Z568">
            <v>1.1539999999999999</v>
          </cell>
        </row>
        <row r="569">
          <cell r="A569" t="str">
            <v>|0200226240|25.40|0.00|2.300|0.000</v>
          </cell>
          <cell r="B569" t="str">
            <v>Pipe</v>
          </cell>
          <cell r="C569" t="str">
            <v>PO PIPE  STKMHT590  JFE-HA540R-P</v>
          </cell>
          <cell r="D569" t="str">
            <v>PO PIPE  STKMHT590  JFE-HA540R-P</v>
          </cell>
          <cell r="E569" t="str">
            <v>PO PIPE  STKMHT590  JFE-HA540R-P</v>
          </cell>
          <cell r="F569" t="str">
            <v>PCS</v>
          </cell>
          <cell r="G569" t="str">
            <v>02</v>
          </cell>
          <cell r="H569" t="str">
            <v>00</v>
          </cell>
          <cell r="I569" t="str">
            <v>22</v>
          </cell>
          <cell r="J569" t="str">
            <v>62</v>
          </cell>
          <cell r="K569" t="str">
            <v>40</v>
          </cell>
          <cell r="L569">
            <v>25.4</v>
          </cell>
          <cell r="M569">
            <v>0</v>
          </cell>
          <cell r="N569">
            <v>2.2999999999999998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Z569">
            <v>1.31</v>
          </cell>
        </row>
        <row r="570">
          <cell r="A570" t="str">
            <v>|0200226240|25.40|0.00|2.600|0.000</v>
          </cell>
          <cell r="B570" t="str">
            <v>Pipe</v>
          </cell>
          <cell r="C570" t="str">
            <v>PO PIPE  STKMHT590  JFE-HA540R-P</v>
          </cell>
          <cell r="D570" t="str">
            <v>PO PIPE  STKMHT590  JFE-HA540R-P</v>
          </cell>
          <cell r="E570" t="str">
            <v>PO PIPE  STKMHT590  JFE-HA540R-P</v>
          </cell>
          <cell r="F570" t="str">
            <v>PCS</v>
          </cell>
          <cell r="G570" t="str">
            <v>02</v>
          </cell>
          <cell r="H570" t="str">
            <v>00</v>
          </cell>
          <cell r="I570" t="str">
            <v>22</v>
          </cell>
          <cell r="J570" t="str">
            <v>62</v>
          </cell>
          <cell r="K570" t="str">
            <v>40</v>
          </cell>
          <cell r="L570">
            <v>25.4</v>
          </cell>
          <cell r="M570">
            <v>0</v>
          </cell>
          <cell r="N570">
            <v>2.6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Z570">
            <v>1.462</v>
          </cell>
        </row>
        <row r="571">
          <cell r="A571" t="str">
            <v>|0200226240|25.40|0.00|3.200|0.000</v>
          </cell>
          <cell r="B571" t="str">
            <v>Pipe</v>
          </cell>
          <cell r="C571" t="str">
            <v>PO PIPE  STKMHT590  JFE-HA540R-P</v>
          </cell>
          <cell r="D571" t="str">
            <v>PO PIPE  STKMHT590  JFE-HA540R-P</v>
          </cell>
          <cell r="E571" t="str">
            <v>PO PIPE  STKMHT590  JFE-HA540R-P</v>
          </cell>
          <cell r="F571" t="str">
            <v>PCS</v>
          </cell>
          <cell r="G571" t="str">
            <v>02</v>
          </cell>
          <cell r="H571" t="str">
            <v>00</v>
          </cell>
          <cell r="I571" t="str">
            <v>22</v>
          </cell>
          <cell r="J571" t="str">
            <v>62</v>
          </cell>
          <cell r="K571" t="str">
            <v>40</v>
          </cell>
          <cell r="L571">
            <v>25.4</v>
          </cell>
          <cell r="M571">
            <v>0</v>
          </cell>
          <cell r="N571">
            <v>3.2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Z571">
            <v>1.752</v>
          </cell>
        </row>
        <row r="572">
          <cell r="A572" t="str">
            <v>|0200226240|28.60|0.00|1.600|0.000</v>
          </cell>
          <cell r="B572" t="str">
            <v>Pipe</v>
          </cell>
          <cell r="C572" t="str">
            <v>PO PIPE  STKMHT590  JFE-HA540R-P</v>
          </cell>
          <cell r="D572" t="str">
            <v>PO PIPE  STKMHT590  JFE-HA540R-P</v>
          </cell>
          <cell r="E572" t="str">
            <v>PO PIPE  STKMHT590  JFE-HA540R-P</v>
          </cell>
          <cell r="F572" t="str">
            <v>PCS</v>
          </cell>
          <cell r="G572" t="str">
            <v>02</v>
          </cell>
          <cell r="H572" t="str">
            <v>00</v>
          </cell>
          <cell r="I572" t="str">
            <v>22</v>
          </cell>
          <cell r="J572" t="str">
            <v>62</v>
          </cell>
          <cell r="K572" t="str">
            <v>40</v>
          </cell>
          <cell r="L572">
            <v>28.6</v>
          </cell>
          <cell r="M572">
            <v>0</v>
          </cell>
          <cell r="N572">
            <v>1.6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Z572">
            <v>1.0649999999999999</v>
          </cell>
        </row>
        <row r="573">
          <cell r="A573" t="str">
            <v>|0200226240|28.60|0.00|2.300|0.000</v>
          </cell>
          <cell r="B573" t="str">
            <v>Pipe</v>
          </cell>
          <cell r="C573" t="str">
            <v>PO PIPE  STKMHT590  JFE-HA540R-P</v>
          </cell>
          <cell r="D573" t="str">
            <v>PO PIPE  STKMHT590  JFE-HA540R-P</v>
          </cell>
          <cell r="E573" t="str">
            <v>PO PIPE  STKMHT590  JFE-HA540R-P</v>
          </cell>
          <cell r="F573" t="str">
            <v>PCS</v>
          </cell>
          <cell r="G573" t="str">
            <v>02</v>
          </cell>
          <cell r="H573" t="str">
            <v>00</v>
          </cell>
          <cell r="I573" t="str">
            <v>22</v>
          </cell>
          <cell r="J573" t="str">
            <v>62</v>
          </cell>
          <cell r="K573" t="str">
            <v>40</v>
          </cell>
          <cell r="L573">
            <v>28.6</v>
          </cell>
          <cell r="M573">
            <v>0</v>
          </cell>
          <cell r="N573">
            <v>2.2999999999999998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Z573">
            <v>1.492</v>
          </cell>
        </row>
        <row r="574">
          <cell r="A574" t="str">
            <v>|0200226240|28.60|0.00|2.600|0.000</v>
          </cell>
          <cell r="B574" t="str">
            <v>Pipe</v>
          </cell>
          <cell r="C574" t="str">
            <v>PO PIPE  STKMHT590  JFE-HA540R-P</v>
          </cell>
          <cell r="D574" t="str">
            <v>PO PIPE  STKMHT590  JFE-HA540R-P</v>
          </cell>
          <cell r="E574" t="str">
            <v>PO PIPE  STKMHT590  JFE-HA540R-P</v>
          </cell>
          <cell r="F574" t="str">
            <v>PCS</v>
          </cell>
          <cell r="G574" t="str">
            <v>02</v>
          </cell>
          <cell r="H574" t="str">
            <v>00</v>
          </cell>
          <cell r="I574" t="str">
            <v>22</v>
          </cell>
          <cell r="J574" t="str">
            <v>62</v>
          </cell>
          <cell r="K574" t="str">
            <v>40</v>
          </cell>
          <cell r="L574">
            <v>28.6</v>
          </cell>
          <cell r="M574">
            <v>0</v>
          </cell>
          <cell r="N574">
            <v>2.6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Z574">
            <v>1.667</v>
          </cell>
        </row>
        <row r="575">
          <cell r="A575" t="str">
            <v>|0200226240|31.80|0.00|1.600|0.000</v>
          </cell>
          <cell r="B575" t="str">
            <v>Pipe</v>
          </cell>
          <cell r="C575" t="str">
            <v>PO PIPE  STKMHT590  JFE-HA540R-P</v>
          </cell>
          <cell r="D575" t="str">
            <v>PO PIPE  STKMHT590  JFE-HA540R-P</v>
          </cell>
          <cell r="E575" t="str">
            <v>PO PIPE  STKMHT590  JFE-HA540R-P</v>
          </cell>
          <cell r="F575" t="str">
            <v>PCS</v>
          </cell>
          <cell r="G575" t="str">
            <v>02</v>
          </cell>
          <cell r="H575" t="str">
            <v>00</v>
          </cell>
          <cell r="I575" t="str">
            <v>22</v>
          </cell>
          <cell r="J575" t="str">
            <v>62</v>
          </cell>
          <cell r="K575" t="str">
            <v>40</v>
          </cell>
          <cell r="L575">
            <v>31.8</v>
          </cell>
          <cell r="M575">
            <v>0</v>
          </cell>
          <cell r="N575">
            <v>1.6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Z575">
            <v>1.1919999999999999</v>
          </cell>
        </row>
        <row r="576">
          <cell r="A576" t="str">
            <v>|0200226240|31.80|0.00|2.000|0.000</v>
          </cell>
          <cell r="B576" t="str">
            <v>Pipe</v>
          </cell>
          <cell r="C576" t="str">
            <v>PO PIPE  STKMHT590  JFE-HA540R-P</v>
          </cell>
          <cell r="D576" t="str">
            <v>PO PIPE  STKMHT590  JFE-HA540R-P</v>
          </cell>
          <cell r="E576" t="str">
            <v>PO PIPE  STKMHT590  JFE-HA540R-P</v>
          </cell>
          <cell r="F576" t="str">
            <v>PCS</v>
          </cell>
          <cell r="G576" t="str">
            <v>02</v>
          </cell>
          <cell r="H576" t="str">
            <v>00</v>
          </cell>
          <cell r="I576" t="str">
            <v>22</v>
          </cell>
          <cell r="J576" t="str">
            <v>62</v>
          </cell>
          <cell r="K576" t="str">
            <v>40</v>
          </cell>
          <cell r="L576">
            <v>31.8</v>
          </cell>
          <cell r="M576">
            <v>0</v>
          </cell>
          <cell r="N576">
            <v>2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Z576">
            <v>1.47</v>
          </cell>
        </row>
        <row r="577">
          <cell r="A577" t="str">
            <v>|0200226240|31.80|0.00|2.300|0.000</v>
          </cell>
          <cell r="B577" t="str">
            <v>Pipe</v>
          </cell>
          <cell r="C577" t="str">
            <v>PO PIPE  STKMHT590  JFE-HA540R-P</v>
          </cell>
          <cell r="D577" t="str">
            <v>PO PIPE  STKMHT590  JFE-HA540R-P</v>
          </cell>
          <cell r="E577" t="str">
            <v>PO PIPE  STKMHT590  JFE-HA540R-P</v>
          </cell>
          <cell r="F577" t="str">
            <v>PCS</v>
          </cell>
          <cell r="G577" t="str">
            <v>02</v>
          </cell>
          <cell r="H577" t="str">
            <v>00</v>
          </cell>
          <cell r="I577" t="str">
            <v>22</v>
          </cell>
          <cell r="J577" t="str">
            <v>62</v>
          </cell>
          <cell r="K577" t="str">
            <v>40</v>
          </cell>
          <cell r="L577">
            <v>31.8</v>
          </cell>
          <cell r="M577">
            <v>0</v>
          </cell>
          <cell r="N577">
            <v>2.2999999999999998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Z577">
            <v>1.673</v>
          </cell>
        </row>
        <row r="578">
          <cell r="A578" t="str">
            <v>|0200226240|31.80|0.00|3.200|0.000</v>
          </cell>
          <cell r="B578" t="str">
            <v>Pipe</v>
          </cell>
          <cell r="C578" t="str">
            <v>PO PIPE  STKMHT590  JFE-HA540R-P</v>
          </cell>
          <cell r="D578" t="str">
            <v>PO PIPE  STKMHT590  JFE-HA540R-P</v>
          </cell>
          <cell r="E578" t="str">
            <v>PO PIPE  STKMHT590  JFE-HA540R-P</v>
          </cell>
          <cell r="F578" t="str">
            <v>PCS</v>
          </cell>
          <cell r="G578" t="str">
            <v>02</v>
          </cell>
          <cell r="H578" t="str">
            <v>00</v>
          </cell>
          <cell r="I578" t="str">
            <v>22</v>
          </cell>
          <cell r="J578" t="str">
            <v>62</v>
          </cell>
          <cell r="K578" t="str">
            <v>40</v>
          </cell>
          <cell r="L578">
            <v>31.8</v>
          </cell>
          <cell r="M578">
            <v>0</v>
          </cell>
          <cell r="N578">
            <v>3.2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Z578">
            <v>2.2570000000000001</v>
          </cell>
        </row>
        <row r="579">
          <cell r="A579" t="str">
            <v>|0200226240|35.00|0.00|2.600|0.000</v>
          </cell>
          <cell r="B579" t="str">
            <v>Pipe</v>
          </cell>
          <cell r="C579" t="str">
            <v>PO PIPE  STKMHT590  JFE-HA540R-P</v>
          </cell>
          <cell r="D579" t="str">
            <v>PO PIPE  STKMHT590  JFE-HA540R-P</v>
          </cell>
          <cell r="E579" t="str">
            <v>PO PIPE  STKMHT590  JFE-HA540R-P</v>
          </cell>
          <cell r="F579" t="str">
            <v>PCS</v>
          </cell>
          <cell r="G579" t="str">
            <v>02</v>
          </cell>
          <cell r="H579" t="str">
            <v>00</v>
          </cell>
          <cell r="I579" t="str">
            <v>22</v>
          </cell>
          <cell r="J579" t="str">
            <v>62</v>
          </cell>
          <cell r="K579" t="str">
            <v>40</v>
          </cell>
          <cell r="L579">
            <v>35</v>
          </cell>
          <cell r="M579">
            <v>0</v>
          </cell>
          <cell r="N579">
            <v>2.6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Z579">
            <v>2.077</v>
          </cell>
        </row>
        <row r="580">
          <cell r="A580" t="str">
            <v>|0200226240|40.00|25.00|1.400|0.000</v>
          </cell>
          <cell r="B580" t="str">
            <v>Pipe</v>
          </cell>
          <cell r="C580" t="str">
            <v>PO PIPE  STKMHT590  JFE-HA540R-P</v>
          </cell>
          <cell r="D580" t="str">
            <v>PO PIPE  STKMHT590  JFE-HA540R-P</v>
          </cell>
          <cell r="E580" t="str">
            <v>PO PIPE  STKMHT590  JFE-HA540R-P</v>
          </cell>
          <cell r="F580" t="str">
            <v>PCS</v>
          </cell>
          <cell r="G580" t="str">
            <v>02</v>
          </cell>
          <cell r="H580" t="str">
            <v>00</v>
          </cell>
          <cell r="I580" t="str">
            <v>22</v>
          </cell>
          <cell r="J580" t="str">
            <v>62</v>
          </cell>
          <cell r="K580" t="str">
            <v>40</v>
          </cell>
          <cell r="L580">
            <v>40</v>
          </cell>
          <cell r="M580">
            <v>25</v>
          </cell>
          <cell r="N580">
            <v>1.4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Z580">
            <v>1.367</v>
          </cell>
        </row>
        <row r="581">
          <cell r="A581" t="str">
            <v>|0200226240|50.80|0.00|2.300|0.000</v>
          </cell>
          <cell r="B581" t="str">
            <v>Pipe</v>
          </cell>
          <cell r="C581" t="str">
            <v>PO PIPE  STKMHT590  JFE-HA540R-P</v>
          </cell>
          <cell r="D581" t="str">
            <v>PO PIPE  STKMHT590  JFE-HA540R-P</v>
          </cell>
          <cell r="E581" t="str">
            <v>PO PIPE  STKMHT590  JFE-HA540R-P</v>
          </cell>
          <cell r="F581" t="str">
            <v>PCS</v>
          </cell>
          <cell r="G581" t="str">
            <v>02</v>
          </cell>
          <cell r="H581" t="str">
            <v>00</v>
          </cell>
          <cell r="I581" t="str">
            <v>22</v>
          </cell>
          <cell r="J581" t="str">
            <v>62</v>
          </cell>
          <cell r="K581" t="str">
            <v>40</v>
          </cell>
          <cell r="L581">
            <v>50.8</v>
          </cell>
          <cell r="M581">
            <v>0</v>
          </cell>
          <cell r="N581">
            <v>2.2999999999999998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Z581">
            <v>2.7509999999999999</v>
          </cell>
        </row>
        <row r="582">
          <cell r="A582" t="str">
            <v>|0200226240|60.50|0.00|2.000|0.000</v>
          </cell>
          <cell r="B582" t="str">
            <v>Pipe</v>
          </cell>
          <cell r="C582" t="str">
            <v>PO PIPE  STKMHT590  JFE-HA540R-P</v>
          </cell>
          <cell r="D582" t="str">
            <v>PO PIPE  STKMHT590  JFE-HA540R-P</v>
          </cell>
          <cell r="E582" t="str">
            <v>PO PIPE  STKMHT590  JFE-HA540R-P</v>
          </cell>
          <cell r="F582" t="str">
            <v>PCS</v>
          </cell>
          <cell r="G582" t="str">
            <v>02</v>
          </cell>
          <cell r="H582" t="str">
            <v>00</v>
          </cell>
          <cell r="I582" t="str">
            <v>22</v>
          </cell>
          <cell r="J582" t="str">
            <v>62</v>
          </cell>
          <cell r="K582" t="str">
            <v>40</v>
          </cell>
          <cell r="L582">
            <v>60.5</v>
          </cell>
          <cell r="M582">
            <v>0</v>
          </cell>
          <cell r="N582">
            <v>2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Z582">
            <v>2.8849999999999998</v>
          </cell>
        </row>
        <row r="583">
          <cell r="A583" t="str">
            <v>|0200226339|40.00|20.00|1.600|0.000</v>
          </cell>
          <cell r="B583" t="str">
            <v>Pipe</v>
          </cell>
          <cell r="C583" t="str">
            <v>PO PIPE  STKMRR290  MP-1M-P</v>
          </cell>
          <cell r="D583" t="str">
            <v>PO PIPE  STKMRR290  MP-1M-P</v>
          </cell>
          <cell r="E583" t="str">
            <v>PO PIPE  STKMRR290  MP-1M-P</v>
          </cell>
          <cell r="F583" t="str">
            <v>PCS</v>
          </cell>
          <cell r="G583" t="str">
            <v>02</v>
          </cell>
          <cell r="H583" t="str">
            <v>00</v>
          </cell>
          <cell r="I583" t="str">
            <v>22</v>
          </cell>
          <cell r="J583" t="str">
            <v>63</v>
          </cell>
          <cell r="K583" t="str">
            <v>39</v>
          </cell>
          <cell r="L583">
            <v>40</v>
          </cell>
          <cell r="M583">
            <v>20</v>
          </cell>
          <cell r="N583">
            <v>1.6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Z583">
            <v>1.44</v>
          </cell>
        </row>
        <row r="584">
          <cell r="A584" t="str">
            <v>|0200226339|40.00|20.00|2.300|0.000</v>
          </cell>
          <cell r="B584" t="str">
            <v>Pipe</v>
          </cell>
          <cell r="C584" t="str">
            <v>PO PIPE  STKMRR290  MP-1M-P</v>
          </cell>
          <cell r="D584" t="str">
            <v>PO PIPE  STKMRR290  MP-1M-P</v>
          </cell>
          <cell r="E584" t="str">
            <v>PO PIPE  STKMRR290  MP-1M-P</v>
          </cell>
          <cell r="F584" t="str">
            <v>PCS</v>
          </cell>
          <cell r="G584" t="str">
            <v>02</v>
          </cell>
          <cell r="H584" t="str">
            <v>00</v>
          </cell>
          <cell r="I584" t="str">
            <v>22</v>
          </cell>
          <cell r="J584" t="str">
            <v>63</v>
          </cell>
          <cell r="K584" t="str">
            <v>39</v>
          </cell>
          <cell r="L584">
            <v>40</v>
          </cell>
          <cell r="M584">
            <v>20</v>
          </cell>
          <cell r="N584">
            <v>2.2999999999999998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Z584">
            <v>2.0310000000000001</v>
          </cell>
        </row>
        <row r="585">
          <cell r="A585" t="str">
            <v>|0200226339|40.00|25.00|1.600|0.000</v>
          </cell>
          <cell r="B585" t="str">
            <v>Pipe</v>
          </cell>
          <cell r="C585" t="str">
            <v>PO PIPE  STKMRR290  MP-1M-P</v>
          </cell>
          <cell r="D585" t="str">
            <v>PO PIPE  STKMRR290  MP-1M-P</v>
          </cell>
          <cell r="E585" t="str">
            <v>PO PIPE  STKMRR290  MP-1M-P</v>
          </cell>
          <cell r="F585" t="str">
            <v>PCS</v>
          </cell>
          <cell r="G585" t="str">
            <v>02</v>
          </cell>
          <cell r="H585" t="str">
            <v>00</v>
          </cell>
          <cell r="I585" t="str">
            <v>22</v>
          </cell>
          <cell r="J585" t="str">
            <v>63</v>
          </cell>
          <cell r="K585" t="str">
            <v>39</v>
          </cell>
          <cell r="L585">
            <v>40</v>
          </cell>
          <cell r="M585">
            <v>25</v>
          </cell>
          <cell r="N585">
            <v>1.6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Z585">
            <v>1.5549999999999999</v>
          </cell>
        </row>
        <row r="586">
          <cell r="A586" t="str">
            <v>|0200226339|50.00|25.00|2.300|0.000</v>
          </cell>
          <cell r="B586" t="str">
            <v>Pipe</v>
          </cell>
          <cell r="C586" t="str">
            <v>PO PIPE  STKMRR290  MP-1M-P</v>
          </cell>
          <cell r="D586" t="str">
            <v>PO PIPE  STKMRR290  MP-1M-P</v>
          </cell>
          <cell r="E586" t="str">
            <v>PO PIPE  STKMRR290  MP-1M-P</v>
          </cell>
          <cell r="F586" t="str">
            <v>PCS</v>
          </cell>
          <cell r="G586" t="str">
            <v>02</v>
          </cell>
          <cell r="H586" t="str">
            <v>00</v>
          </cell>
          <cell r="I586" t="str">
            <v>22</v>
          </cell>
          <cell r="J586" t="str">
            <v>63</v>
          </cell>
          <cell r="K586" t="str">
            <v>39</v>
          </cell>
          <cell r="L586">
            <v>50</v>
          </cell>
          <cell r="M586">
            <v>25</v>
          </cell>
          <cell r="N586">
            <v>2.2999999999999998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Z586">
            <v>2.6259999999999999</v>
          </cell>
        </row>
        <row r="587">
          <cell r="A587" t="str">
            <v>|0200226339|50.00|30.00|1.600|0.000</v>
          </cell>
          <cell r="B587" t="str">
            <v>Pipe</v>
          </cell>
          <cell r="C587" t="str">
            <v>PO PIPE  STKMRR290  MP-1M-P</v>
          </cell>
          <cell r="D587" t="str">
            <v>PO PIPE  STKMRR290  MP-1M-P</v>
          </cell>
          <cell r="E587" t="str">
            <v>PO PIPE  STKMRR290  MP-1M-P</v>
          </cell>
          <cell r="F587" t="str">
            <v>PCS</v>
          </cell>
          <cell r="G587" t="str">
            <v>02</v>
          </cell>
          <cell r="H587" t="str">
            <v>00</v>
          </cell>
          <cell r="I587" t="str">
            <v>22</v>
          </cell>
          <cell r="J587" t="str">
            <v>63</v>
          </cell>
          <cell r="K587" t="str">
            <v>39</v>
          </cell>
          <cell r="L587">
            <v>50</v>
          </cell>
          <cell r="M587">
            <v>30</v>
          </cell>
          <cell r="N587">
            <v>1.6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Z587">
            <v>1.9410000000000001</v>
          </cell>
        </row>
        <row r="588">
          <cell r="A588" t="str">
            <v>|0200226339|50.00|30.00|2.000|0.000</v>
          </cell>
          <cell r="B588" t="str">
            <v>Pipe</v>
          </cell>
          <cell r="C588" t="str">
            <v>PO PIPE  STKMRR290  MP-1M-P</v>
          </cell>
          <cell r="D588" t="str">
            <v>PO PIPE  STKMRR290  MP-1M-P</v>
          </cell>
          <cell r="E588" t="str">
            <v>PO PIPE  STKMRR290  MP-1M-P</v>
          </cell>
          <cell r="F588" t="str">
            <v>PCS</v>
          </cell>
          <cell r="G588" t="str">
            <v>02</v>
          </cell>
          <cell r="H588" t="str">
            <v>00</v>
          </cell>
          <cell r="I588" t="str">
            <v>22</v>
          </cell>
          <cell r="J588" t="str">
            <v>63</v>
          </cell>
          <cell r="K588" t="str">
            <v>39</v>
          </cell>
          <cell r="L588">
            <v>50</v>
          </cell>
          <cell r="M588">
            <v>30</v>
          </cell>
          <cell r="N588">
            <v>2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Z588">
            <v>2.407</v>
          </cell>
        </row>
        <row r="589">
          <cell r="A589" t="str">
            <v>|0200226339|50.00|50.00|2.000|0.000</v>
          </cell>
          <cell r="B589" t="str">
            <v>Pipe</v>
          </cell>
          <cell r="C589" t="str">
            <v>PO PIPE  STKMRR290  MP-1M-P</v>
          </cell>
          <cell r="D589" t="str">
            <v>PO PIPE  STKMRR290  MP-1M-P</v>
          </cell>
          <cell r="E589" t="str">
            <v>PO PIPE  STKMRR290  MP-1M-P</v>
          </cell>
          <cell r="F589" t="str">
            <v>PCS</v>
          </cell>
          <cell r="G589" t="str">
            <v>02</v>
          </cell>
          <cell r="H589" t="str">
            <v>00</v>
          </cell>
          <cell r="I589" t="str">
            <v>22</v>
          </cell>
          <cell r="J589" t="str">
            <v>63</v>
          </cell>
          <cell r="K589" t="str">
            <v>39</v>
          </cell>
          <cell r="L589">
            <v>50</v>
          </cell>
          <cell r="M589">
            <v>50</v>
          </cell>
          <cell r="N589">
            <v>2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Z589">
            <v>2.367</v>
          </cell>
        </row>
        <row r="590">
          <cell r="A590" t="str">
            <v>|0200226410|32.00|32.00|2.300|0.000</v>
          </cell>
          <cell r="B590" t="str">
            <v>Pipe</v>
          </cell>
          <cell r="C590" t="str">
            <v>PO PIPE  STKMRR370  MP38-P</v>
          </cell>
          <cell r="D590" t="str">
            <v>PO PIPE  STKMRR370  MP38-P</v>
          </cell>
          <cell r="E590" t="str">
            <v>PO PIPE  STKMRR370  MP38-P</v>
          </cell>
          <cell r="F590" t="str">
            <v>PCS</v>
          </cell>
          <cell r="G590" t="str">
            <v>02</v>
          </cell>
          <cell r="H590" t="str">
            <v>00</v>
          </cell>
          <cell r="I590" t="str">
            <v>22</v>
          </cell>
          <cell r="J590" t="str">
            <v>64</v>
          </cell>
          <cell r="K590" t="str">
            <v>10</v>
          </cell>
          <cell r="L590">
            <v>32</v>
          </cell>
          <cell r="M590">
            <v>32</v>
          </cell>
          <cell r="N590">
            <v>2.2999999999999998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Z590">
            <v>2.1949999999999998</v>
          </cell>
        </row>
        <row r="591">
          <cell r="A591" t="str">
            <v>|0200226410|40.00|20.00|1.600|0.000</v>
          </cell>
          <cell r="B591" t="str">
            <v>Pipe</v>
          </cell>
          <cell r="C591" t="str">
            <v>PO PIPE  STKMRR370  MP38-P</v>
          </cell>
          <cell r="D591" t="str">
            <v>PO PIPE  STKMRR370  MP38-P</v>
          </cell>
          <cell r="E591" t="str">
            <v>PO PIPE  STKMRR370  MP38-P</v>
          </cell>
          <cell r="F591" t="str">
            <v>PCS</v>
          </cell>
          <cell r="G591" t="str">
            <v>02</v>
          </cell>
          <cell r="H591" t="str">
            <v>00</v>
          </cell>
          <cell r="I591" t="str">
            <v>22</v>
          </cell>
          <cell r="J591" t="str">
            <v>64</v>
          </cell>
          <cell r="K591" t="str">
            <v>10</v>
          </cell>
          <cell r="L591">
            <v>40</v>
          </cell>
          <cell r="M591">
            <v>20</v>
          </cell>
          <cell r="N591">
            <v>1.6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Z591">
            <v>1.44</v>
          </cell>
        </row>
        <row r="592">
          <cell r="A592" t="str">
            <v>|0200226540|40.00|25.00|1.400|0.000</v>
          </cell>
          <cell r="B592" t="str">
            <v>Pipe</v>
          </cell>
          <cell r="C592" t="str">
            <v>PO PIPE  STKMRHT590  JFE-HA540R-P</v>
          </cell>
          <cell r="D592" t="str">
            <v>PO PIPE  STKMRHT590  JFE-HA540R-P</v>
          </cell>
          <cell r="E592" t="str">
            <v>PO PIPE  STKMRHT590  JFE-HA540R-P</v>
          </cell>
          <cell r="F592" t="str">
            <v>PCS</v>
          </cell>
          <cell r="G592" t="str">
            <v>02</v>
          </cell>
          <cell r="H592" t="str">
            <v>00</v>
          </cell>
          <cell r="I592" t="str">
            <v>22</v>
          </cell>
          <cell r="J592" t="str">
            <v>65</v>
          </cell>
          <cell r="K592" t="str">
            <v>40</v>
          </cell>
          <cell r="L592">
            <v>40</v>
          </cell>
          <cell r="M592">
            <v>25</v>
          </cell>
          <cell r="N592">
            <v>1.4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Z592">
            <v>1.367</v>
          </cell>
        </row>
        <row r="593">
          <cell r="A593" t="str">
            <v>|0200226540|40.00|25.00|2.000|0.000</v>
          </cell>
          <cell r="B593" t="str">
            <v>Pipe</v>
          </cell>
          <cell r="C593" t="str">
            <v>PO PIPE  STKMRHT590  JFE-HA540R-P</v>
          </cell>
          <cell r="D593" t="str">
            <v>PO PIPE  STKMRHT590  JFE-HA540R-P</v>
          </cell>
          <cell r="E593" t="str">
            <v>PO PIPE  STKMRHT590  JFE-HA540R-P</v>
          </cell>
          <cell r="F593" t="str">
            <v>PCS</v>
          </cell>
          <cell r="G593" t="str">
            <v>02</v>
          </cell>
          <cell r="H593" t="str">
            <v>00</v>
          </cell>
          <cell r="I593" t="str">
            <v>22</v>
          </cell>
          <cell r="J593" t="str">
            <v>65</v>
          </cell>
          <cell r="K593" t="str">
            <v>40</v>
          </cell>
          <cell r="L593">
            <v>40</v>
          </cell>
          <cell r="M593">
            <v>25</v>
          </cell>
          <cell r="N593">
            <v>2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Z593">
            <v>1.923</v>
          </cell>
        </row>
        <row r="594">
          <cell r="A594" t="str">
            <v>|0200226540|50.00|30.00|2.300|0.000</v>
          </cell>
          <cell r="B594" t="str">
            <v>Pipe</v>
          </cell>
          <cell r="C594" t="str">
            <v>PO PIPE  STKMRHT590  JFE-HA540R-P</v>
          </cell>
          <cell r="D594" t="str">
            <v>PO PIPE  STKMRHT590  JFE-HA540R-P</v>
          </cell>
          <cell r="E594" t="str">
            <v>PO PIPE  STKMRHT590  JFE-HA540R-P</v>
          </cell>
          <cell r="F594" t="str">
            <v>PCS</v>
          </cell>
          <cell r="G594" t="str">
            <v>02</v>
          </cell>
          <cell r="H594" t="str">
            <v>00</v>
          </cell>
          <cell r="I594" t="str">
            <v>22</v>
          </cell>
          <cell r="J594" t="str">
            <v>65</v>
          </cell>
          <cell r="K594" t="str">
            <v>40</v>
          </cell>
          <cell r="L594">
            <v>50</v>
          </cell>
          <cell r="M594">
            <v>30</v>
          </cell>
          <cell r="N594">
            <v>2.2999999999999998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Z594">
            <v>2.7509999999999999</v>
          </cell>
        </row>
        <row r="595">
          <cell r="A595" t="str">
            <v>|0200226540|50.80|0.00|2.300|0.000</v>
          </cell>
          <cell r="B595" t="str">
            <v>Pipe</v>
          </cell>
          <cell r="C595" t="str">
            <v>PO PIPE  STKMRHT590  JFE-HA540R-P</v>
          </cell>
          <cell r="D595" t="str">
            <v>PO PIPE  STKMRHT590  JFE-HA540R-P</v>
          </cell>
          <cell r="E595" t="str">
            <v>PO PIPE  STKMRHT590  JFE-HA540R-P</v>
          </cell>
          <cell r="F595" t="str">
            <v>PCS</v>
          </cell>
          <cell r="G595" t="str">
            <v>02</v>
          </cell>
          <cell r="H595" t="str">
            <v>00</v>
          </cell>
          <cell r="I595" t="str">
            <v>22</v>
          </cell>
          <cell r="J595" t="str">
            <v>65</v>
          </cell>
          <cell r="K595" t="str">
            <v>40</v>
          </cell>
          <cell r="L595">
            <v>50.8</v>
          </cell>
          <cell r="M595">
            <v>0</v>
          </cell>
          <cell r="N595">
            <v>2.2999999999999998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Z595">
            <v>2.7509999999999999</v>
          </cell>
        </row>
        <row r="596">
          <cell r="A596" t="str">
            <v>|0200226640|25.40|0.00|2.300|0.000</v>
          </cell>
          <cell r="B596" t="str">
            <v>Pipe</v>
          </cell>
          <cell r="C596" t="str">
            <v>PO PIPE  STKM17AM  JFE-HA540R-P</v>
          </cell>
          <cell r="D596" t="str">
            <v>PO PIPE  STKM17AM  JFE-HA540R-P</v>
          </cell>
          <cell r="E596" t="str">
            <v>PO PIPE  STKM17AM  JFE-HA540R-P</v>
          </cell>
          <cell r="F596" t="str">
            <v>PCS</v>
          </cell>
          <cell r="G596" t="str">
            <v>02</v>
          </cell>
          <cell r="H596" t="str">
            <v>00</v>
          </cell>
          <cell r="I596" t="str">
            <v>22</v>
          </cell>
          <cell r="J596" t="str">
            <v>66</v>
          </cell>
          <cell r="K596" t="str">
            <v>40</v>
          </cell>
          <cell r="L596">
            <v>25.4</v>
          </cell>
          <cell r="M596">
            <v>0</v>
          </cell>
          <cell r="N596">
            <v>2.2999999999999998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Z596">
            <v>1.31</v>
          </cell>
        </row>
        <row r="597">
          <cell r="A597" t="str">
            <v>|0200226642|25.40|0.00|1.600|0.000</v>
          </cell>
          <cell r="B597" t="str">
            <v>Pipe</v>
          </cell>
          <cell r="C597" t="str">
            <v>PO PIPE  STKM17AM  JFE-HA590R-P</v>
          </cell>
          <cell r="D597" t="str">
            <v>PO PIPE  STKM17AM  JFE-HA590R-P</v>
          </cell>
          <cell r="E597" t="str">
            <v>PO PIPE  STKM17AM  JFE-HA590R-P</v>
          </cell>
          <cell r="F597" t="str">
            <v>PCS</v>
          </cell>
          <cell r="G597" t="str">
            <v>02</v>
          </cell>
          <cell r="H597" t="str">
            <v>00</v>
          </cell>
          <cell r="I597" t="str">
            <v>22</v>
          </cell>
          <cell r="J597" t="str">
            <v>66</v>
          </cell>
          <cell r="K597" t="str">
            <v>42</v>
          </cell>
          <cell r="L597">
            <v>25.4</v>
          </cell>
          <cell r="M597">
            <v>0</v>
          </cell>
          <cell r="N597">
            <v>1.6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Z597">
            <v>0.93899999999999995</v>
          </cell>
        </row>
        <row r="598">
          <cell r="A598" t="str">
            <v>|0200226700|28.00|21.80|3.100|0.000</v>
          </cell>
          <cell r="B598" t="str">
            <v>Pipe</v>
          </cell>
          <cell r="C598" t="str">
            <v xml:space="preserve">PO PIPE  STKM13C  </v>
          </cell>
          <cell r="D598" t="str">
            <v xml:space="preserve">PO PIPE  STKM13C  </v>
          </cell>
          <cell r="E598" t="str">
            <v xml:space="preserve">PO PIPE  STKM13C  </v>
          </cell>
          <cell r="F598" t="str">
            <v>PCS</v>
          </cell>
          <cell r="G598" t="str">
            <v>02</v>
          </cell>
          <cell r="H598" t="str">
            <v>00</v>
          </cell>
          <cell r="I598" t="str">
            <v>22</v>
          </cell>
          <cell r="J598" t="str">
            <v>67</v>
          </cell>
          <cell r="K598" t="str">
            <v>00</v>
          </cell>
          <cell r="L598">
            <v>28</v>
          </cell>
          <cell r="M598">
            <v>21.8</v>
          </cell>
          <cell r="N598">
            <v>3.1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Z598">
            <v>1.9039999999999999</v>
          </cell>
        </row>
        <row r="599">
          <cell r="A599" t="str">
            <v>|0200226700|46.00|38.00|4.000|0.000</v>
          </cell>
          <cell r="B599" t="str">
            <v>Pipe</v>
          </cell>
          <cell r="C599" t="str">
            <v xml:space="preserve">PO PIPE  STKM13C  </v>
          </cell>
          <cell r="D599" t="str">
            <v xml:space="preserve">PO PIPE  STKM13C  </v>
          </cell>
          <cell r="E599" t="str">
            <v xml:space="preserve">PO PIPE  STKM13C  </v>
          </cell>
          <cell r="F599" t="str">
            <v>PCS</v>
          </cell>
          <cell r="G599" t="str">
            <v>02</v>
          </cell>
          <cell r="H599" t="str">
            <v>00</v>
          </cell>
          <cell r="I599" t="str">
            <v>22</v>
          </cell>
          <cell r="J599" t="str">
            <v>67</v>
          </cell>
          <cell r="K599" t="str">
            <v>00</v>
          </cell>
          <cell r="L599">
            <v>46</v>
          </cell>
          <cell r="M599">
            <v>38</v>
          </cell>
          <cell r="N599">
            <v>4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Z599">
            <v>4.1429999999999998</v>
          </cell>
        </row>
        <row r="600">
          <cell r="A600" t="str">
            <v>|0200226717|31.80|0.00|2.000|0.000</v>
          </cell>
          <cell r="B600" t="str">
            <v>Pipe</v>
          </cell>
          <cell r="C600" t="str">
            <v>PO PIPE  STKM13C  MP3-P</v>
          </cell>
          <cell r="D600" t="str">
            <v>PO PIPE  STKM13C  MP3-P</v>
          </cell>
          <cell r="E600" t="str">
            <v>PO PIPE  STKM13C  MP3-P</v>
          </cell>
          <cell r="F600" t="str">
            <v>PCS</v>
          </cell>
          <cell r="G600" t="str">
            <v>02</v>
          </cell>
          <cell r="H600" t="str">
            <v>00</v>
          </cell>
          <cell r="I600" t="str">
            <v>22</v>
          </cell>
          <cell r="J600" t="str">
            <v>67</v>
          </cell>
          <cell r="K600" t="str">
            <v>17</v>
          </cell>
          <cell r="L600">
            <v>31.8</v>
          </cell>
          <cell r="M600">
            <v>0</v>
          </cell>
          <cell r="N600">
            <v>2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Z600">
            <v>1.47</v>
          </cell>
        </row>
        <row r="601">
          <cell r="A601" t="str">
            <v>|0200226840|19.10|0.00|1.400|0.000</v>
          </cell>
          <cell r="B601" t="str">
            <v>Pipe</v>
          </cell>
          <cell r="C601" t="str">
            <v>PO PIPE  STKM-HT590  JFE-HA540R-P</v>
          </cell>
          <cell r="D601" t="str">
            <v>PO PIPE  STKM-HT590  JFE-HA540R-P</v>
          </cell>
          <cell r="E601" t="str">
            <v>PO PIPE  STKM-HT590  JFE-HA540R-P</v>
          </cell>
          <cell r="F601" t="str">
            <v>PCS</v>
          </cell>
          <cell r="G601" t="str">
            <v>02</v>
          </cell>
          <cell r="H601" t="str">
            <v>00</v>
          </cell>
          <cell r="I601" t="str">
            <v>22</v>
          </cell>
          <cell r="J601" t="str">
            <v>68</v>
          </cell>
          <cell r="K601" t="str">
            <v>40</v>
          </cell>
          <cell r="L601">
            <v>19.100000000000001</v>
          </cell>
          <cell r="M601">
            <v>0</v>
          </cell>
          <cell r="N601">
            <v>1.4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Z601">
            <v>0.61099999999999999</v>
          </cell>
        </row>
        <row r="602">
          <cell r="A602" t="str">
            <v>|0200226840|22.20|0.00|1.400|0.000</v>
          </cell>
          <cell r="B602" t="str">
            <v>Pipe</v>
          </cell>
          <cell r="C602" t="str">
            <v>PO PIPE  STKM-HT590  JFE-HA540R-P</v>
          </cell>
          <cell r="D602" t="str">
            <v>PO PIPE  STKM-HT590  JFE-HA540R-P</v>
          </cell>
          <cell r="E602" t="str">
            <v>PO PIPE  STKM-HT590  JFE-HA540R-P</v>
          </cell>
          <cell r="F602" t="str">
            <v>PCS</v>
          </cell>
          <cell r="G602" t="str">
            <v>02</v>
          </cell>
          <cell r="H602" t="str">
            <v>00</v>
          </cell>
          <cell r="I602" t="str">
            <v>22</v>
          </cell>
          <cell r="J602" t="str">
            <v>68</v>
          </cell>
          <cell r="K602" t="str">
            <v>40</v>
          </cell>
          <cell r="L602">
            <v>22.2</v>
          </cell>
          <cell r="M602">
            <v>0</v>
          </cell>
          <cell r="N602">
            <v>1.4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Z602">
            <v>0.71799999999999997</v>
          </cell>
        </row>
        <row r="603">
          <cell r="A603" t="str">
            <v>|0200226840|22.20|0.00|2.000|0.000</v>
          </cell>
          <cell r="B603" t="str">
            <v>Pipe</v>
          </cell>
          <cell r="C603" t="str">
            <v>PO PIPE  STKM-HT590  JFE-HA540R-P</v>
          </cell>
          <cell r="D603" t="str">
            <v>PO PIPE  STKM-HT590  JFE-HA540R-P</v>
          </cell>
          <cell r="E603" t="str">
            <v>PO PIPE  STKM-HT590  JFE-HA540R-P</v>
          </cell>
          <cell r="F603" t="str">
            <v>PCS</v>
          </cell>
          <cell r="G603" t="str">
            <v>02</v>
          </cell>
          <cell r="H603" t="str">
            <v>00</v>
          </cell>
          <cell r="I603" t="str">
            <v>22</v>
          </cell>
          <cell r="J603" t="str">
            <v>68</v>
          </cell>
          <cell r="K603" t="str">
            <v>40</v>
          </cell>
          <cell r="L603">
            <v>22.2</v>
          </cell>
          <cell r="M603">
            <v>0</v>
          </cell>
          <cell r="N603">
            <v>2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Z603">
            <v>0.996</v>
          </cell>
        </row>
        <row r="604">
          <cell r="A604" t="str">
            <v>|0200226840|25.40|0.00|1.400|0.000</v>
          </cell>
          <cell r="B604" t="str">
            <v>Pipe</v>
          </cell>
          <cell r="C604" t="str">
            <v>PO PIPE  STKM-HT590  JFE-HA540R-P</v>
          </cell>
          <cell r="D604" t="str">
            <v>PO PIPE  STKM-HT590  JFE-HA540R-P</v>
          </cell>
          <cell r="E604" t="str">
            <v>PO PIPE  STKM-HT590  JFE-HA540R-P</v>
          </cell>
          <cell r="F604" t="str">
            <v>PCS</v>
          </cell>
          <cell r="G604" t="str">
            <v>02</v>
          </cell>
          <cell r="H604" t="str">
            <v>00</v>
          </cell>
          <cell r="I604" t="str">
            <v>22</v>
          </cell>
          <cell r="J604" t="str">
            <v>68</v>
          </cell>
          <cell r="K604" t="str">
            <v>40</v>
          </cell>
          <cell r="L604">
            <v>25.4</v>
          </cell>
          <cell r="M604">
            <v>0</v>
          </cell>
          <cell r="N604">
            <v>1.4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Z604">
            <v>0.82899999999999996</v>
          </cell>
        </row>
        <row r="605">
          <cell r="A605" t="str">
            <v>|0200226840|25.40|0.00|3.200|0.000</v>
          </cell>
          <cell r="B605" t="str">
            <v>Pipe</v>
          </cell>
          <cell r="C605" t="str">
            <v>PO PIPE  STKM-HT590  JFE-HA540R-P</v>
          </cell>
          <cell r="D605" t="str">
            <v>PO PIPE  STKM-HT590  JFE-HA540R-P</v>
          </cell>
          <cell r="E605" t="str">
            <v>PO PIPE  STKM-HT590  JFE-HA540R-P</v>
          </cell>
          <cell r="F605" t="str">
            <v>PCS</v>
          </cell>
          <cell r="G605" t="str">
            <v>02</v>
          </cell>
          <cell r="H605" t="str">
            <v>00</v>
          </cell>
          <cell r="I605" t="str">
            <v>22</v>
          </cell>
          <cell r="J605" t="str">
            <v>68</v>
          </cell>
          <cell r="K605" t="str">
            <v>40</v>
          </cell>
          <cell r="L605">
            <v>25.4</v>
          </cell>
          <cell r="M605">
            <v>0</v>
          </cell>
          <cell r="N605">
            <v>3.2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Z605">
            <v>1.752</v>
          </cell>
        </row>
        <row r="606">
          <cell r="A606" t="str">
            <v>|0200230119|19.10|0.00|1.000|0.000</v>
          </cell>
          <cell r="B606" t="str">
            <v>Pipe</v>
          </cell>
          <cell r="C606" t="str">
            <v>CR PIPE  STKM11A  SPCC-SD</v>
          </cell>
          <cell r="D606" t="str">
            <v>CR PIPE  STKM11A  SPCC-SD</v>
          </cell>
          <cell r="E606" t="str">
            <v>CR PIPE  STKM11A  SPCC-SD</v>
          </cell>
          <cell r="F606" t="str">
            <v>PCS</v>
          </cell>
          <cell r="G606" t="str">
            <v>02</v>
          </cell>
          <cell r="H606" t="str">
            <v>00</v>
          </cell>
          <cell r="I606" t="str">
            <v>23</v>
          </cell>
          <cell r="J606" t="str">
            <v>01</v>
          </cell>
          <cell r="K606" t="str">
            <v>19</v>
          </cell>
          <cell r="L606">
            <v>19.100000000000001</v>
          </cell>
          <cell r="M606">
            <v>0</v>
          </cell>
          <cell r="N606">
            <v>1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Z606">
            <v>0.44600000000000001</v>
          </cell>
        </row>
        <row r="607">
          <cell r="A607" t="str">
            <v>|0200230119|22.20|0.00|1.000|0.000</v>
          </cell>
          <cell r="B607" t="str">
            <v>Pipe</v>
          </cell>
          <cell r="C607" t="str">
            <v>CR PIPE  STKM11A  SPCC-SD</v>
          </cell>
          <cell r="D607" t="str">
            <v>CR PIPE  STKM11A  SPCC-SD</v>
          </cell>
          <cell r="E607" t="str">
            <v>CR PIPE  STKM11A  SPCC-SD</v>
          </cell>
          <cell r="F607" t="str">
            <v>PCS</v>
          </cell>
          <cell r="G607" t="str">
            <v>02</v>
          </cell>
          <cell r="H607" t="str">
            <v>00</v>
          </cell>
          <cell r="I607" t="str">
            <v>23</v>
          </cell>
          <cell r="J607" t="str">
            <v>01</v>
          </cell>
          <cell r="K607" t="str">
            <v>19</v>
          </cell>
          <cell r="L607">
            <v>22.2</v>
          </cell>
          <cell r="M607">
            <v>0</v>
          </cell>
          <cell r="N607">
            <v>1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Z607">
            <v>0.52300000000000002</v>
          </cell>
        </row>
        <row r="608">
          <cell r="A608" t="str">
            <v>|0200230119|22.20|0.00|1.200|0.000</v>
          </cell>
          <cell r="B608" t="str">
            <v>Pipe</v>
          </cell>
          <cell r="C608" t="str">
            <v>CR PIPE  STKM11A  SPCC-SD</v>
          </cell>
          <cell r="D608" t="str">
            <v>CR PIPE  STKM11A  SPCC-SD</v>
          </cell>
          <cell r="E608" t="str">
            <v>CR PIPE  STKM11A  SPCC-SD</v>
          </cell>
          <cell r="F608" t="str">
            <v>PCS</v>
          </cell>
          <cell r="G608" t="str">
            <v>02</v>
          </cell>
          <cell r="H608" t="str">
            <v>00</v>
          </cell>
          <cell r="I608" t="str">
            <v>23</v>
          </cell>
          <cell r="J608" t="str">
            <v>01</v>
          </cell>
          <cell r="K608" t="str">
            <v>19</v>
          </cell>
          <cell r="L608">
            <v>22.2</v>
          </cell>
          <cell r="M608">
            <v>0</v>
          </cell>
          <cell r="N608">
            <v>1.2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Z608">
            <v>0.621</v>
          </cell>
        </row>
        <row r="609">
          <cell r="A609" t="str">
            <v>|0200230119|25.40|0.00|1.000|0.000</v>
          </cell>
          <cell r="B609" t="str">
            <v>Pipe</v>
          </cell>
          <cell r="C609" t="str">
            <v>CR PIPE  STKM11A  SPCC-SD</v>
          </cell>
          <cell r="D609" t="str">
            <v>CR PIPE  STKM11A  SPCC-SD</v>
          </cell>
          <cell r="E609" t="str">
            <v>CR PIPE  STKM11A  SPCC-SD</v>
          </cell>
          <cell r="F609" t="str">
            <v>PCS</v>
          </cell>
          <cell r="G609" t="str">
            <v>02</v>
          </cell>
          <cell r="H609" t="str">
            <v>00</v>
          </cell>
          <cell r="I609" t="str">
            <v>23</v>
          </cell>
          <cell r="J609" t="str">
            <v>01</v>
          </cell>
          <cell r="K609" t="str">
            <v>19</v>
          </cell>
          <cell r="L609">
            <v>25.4</v>
          </cell>
          <cell r="M609">
            <v>0</v>
          </cell>
          <cell r="N609">
            <v>1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Z609">
            <v>0.60199999999999998</v>
          </cell>
        </row>
        <row r="610">
          <cell r="A610" t="str">
            <v>|0200230119|25.40|0.00|1.200|0.000</v>
          </cell>
          <cell r="B610" t="str">
            <v>Pipe</v>
          </cell>
          <cell r="C610" t="str">
            <v>CR PIPE  STKM11A  SPCC-SD</v>
          </cell>
          <cell r="D610" t="str">
            <v>CR PIPE  STKM11A  SPCC-SD</v>
          </cell>
          <cell r="E610" t="str">
            <v>CR PIPE  STKM11A  SPCC-SD</v>
          </cell>
          <cell r="F610" t="str">
            <v>PCS</v>
          </cell>
          <cell r="G610" t="str">
            <v>02</v>
          </cell>
          <cell r="H610" t="str">
            <v>00</v>
          </cell>
          <cell r="I610" t="str">
            <v>23</v>
          </cell>
          <cell r="J610" t="str">
            <v>01</v>
          </cell>
          <cell r="K610" t="str">
            <v>19</v>
          </cell>
          <cell r="L610">
            <v>25.4</v>
          </cell>
          <cell r="M610">
            <v>0</v>
          </cell>
          <cell r="N610">
            <v>1.2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Z610">
            <v>0.71599999999999997</v>
          </cell>
        </row>
        <row r="611">
          <cell r="A611" t="str">
            <v>|0200230119|28.60|0.00|1.000|0.000</v>
          </cell>
          <cell r="B611" t="str">
            <v>Pipe</v>
          </cell>
          <cell r="C611" t="str">
            <v>CR PIPE  STKM11A  SPCC-SD</v>
          </cell>
          <cell r="D611" t="str">
            <v>CR PIPE  STKM11A  SPCC-SD</v>
          </cell>
          <cell r="E611" t="str">
            <v>CR PIPE  STKM11A  SPCC-SD</v>
          </cell>
          <cell r="F611" t="str">
            <v>PCS</v>
          </cell>
          <cell r="G611" t="str">
            <v>02</v>
          </cell>
          <cell r="H611" t="str">
            <v>00</v>
          </cell>
          <cell r="I611" t="str">
            <v>23</v>
          </cell>
          <cell r="J611" t="str">
            <v>01</v>
          </cell>
          <cell r="K611" t="str">
            <v>19</v>
          </cell>
          <cell r="L611">
            <v>28.6</v>
          </cell>
          <cell r="M611">
            <v>0</v>
          </cell>
          <cell r="N611">
            <v>1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Z611">
            <v>0.68100000000000005</v>
          </cell>
        </row>
        <row r="612">
          <cell r="A612" t="str">
            <v>|0200230119|31.80|0.00|1.200|0.000</v>
          </cell>
          <cell r="B612" t="str">
            <v>Pipe</v>
          </cell>
          <cell r="C612" t="str">
            <v>CR PIPE  STKM11A  SPCC-SD</v>
          </cell>
          <cell r="D612" t="str">
            <v>CR PIPE  STKM11A  SPCC-SD</v>
          </cell>
          <cell r="E612" t="str">
            <v>CR PIPE  STKM11A  SPCC-SD</v>
          </cell>
          <cell r="F612" t="str">
            <v>PCS</v>
          </cell>
          <cell r="G612" t="str">
            <v>02</v>
          </cell>
          <cell r="H612" t="str">
            <v>00</v>
          </cell>
          <cell r="I612" t="str">
            <v>23</v>
          </cell>
          <cell r="J612" t="str">
            <v>01</v>
          </cell>
          <cell r="K612" t="str">
            <v>19</v>
          </cell>
          <cell r="L612">
            <v>31.8</v>
          </cell>
          <cell r="M612">
            <v>0</v>
          </cell>
          <cell r="N612">
            <v>1.2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Z612">
            <v>0.90600000000000003</v>
          </cell>
        </row>
        <row r="613">
          <cell r="A613" t="str">
            <v>|0200230119|42.70|0.00|1.000|0.000</v>
          </cell>
          <cell r="B613" t="str">
            <v>Pipe</v>
          </cell>
          <cell r="C613" t="str">
            <v>CR PIPE  STKM11A  SPCC-SD</v>
          </cell>
          <cell r="D613" t="str">
            <v>CR PIPE  STKM11A  SPCC-SD</v>
          </cell>
          <cell r="E613" t="str">
            <v>CR PIPE  STKM11A  SPCC-SD</v>
          </cell>
          <cell r="F613" t="str">
            <v>PCS</v>
          </cell>
          <cell r="G613" t="str">
            <v>02</v>
          </cell>
          <cell r="H613" t="str">
            <v>00</v>
          </cell>
          <cell r="I613" t="str">
            <v>23</v>
          </cell>
          <cell r="J613" t="str">
            <v>01</v>
          </cell>
          <cell r="K613" t="str">
            <v>19</v>
          </cell>
          <cell r="L613">
            <v>42.7</v>
          </cell>
          <cell r="M613">
            <v>0</v>
          </cell>
          <cell r="N613">
            <v>1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Z613">
            <v>1.028</v>
          </cell>
        </row>
        <row r="614">
          <cell r="A614" t="str">
            <v>|0200230119|45.00|0.00|1.200|0.000</v>
          </cell>
          <cell r="B614" t="str">
            <v>Pipe</v>
          </cell>
          <cell r="C614" t="str">
            <v>CR PIPE  STKM11A  SPCC-SD</v>
          </cell>
          <cell r="D614" t="str">
            <v>CR PIPE  STKM11A  SPCC-SD</v>
          </cell>
          <cell r="E614" t="str">
            <v>CR PIPE  STKM11A  SPCC-SD</v>
          </cell>
          <cell r="F614" t="str">
            <v>PCS</v>
          </cell>
          <cell r="G614" t="str">
            <v>02</v>
          </cell>
          <cell r="H614" t="str">
            <v>00</v>
          </cell>
          <cell r="I614" t="str">
            <v>23</v>
          </cell>
          <cell r="J614" t="str">
            <v>01</v>
          </cell>
          <cell r="K614" t="str">
            <v>19</v>
          </cell>
          <cell r="L614">
            <v>45</v>
          </cell>
          <cell r="M614">
            <v>0</v>
          </cell>
          <cell r="N614">
            <v>1.2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Z614">
            <v>1.296</v>
          </cell>
        </row>
        <row r="615">
          <cell r="A615" t="str">
            <v>|0200230120|15.90|0.00|1.200|0.000</v>
          </cell>
          <cell r="B615" t="str">
            <v>Pipe</v>
          </cell>
          <cell r="C615" t="str">
            <v>CR PIPE  STKM11A  JFE-CC</v>
          </cell>
          <cell r="D615" t="str">
            <v>CR PIPE  STKM11A  JFE-CC</v>
          </cell>
          <cell r="E615" t="str">
            <v>CR PIPE  STKM11A  JFE-CC</v>
          </cell>
          <cell r="F615" t="str">
            <v>PCS</v>
          </cell>
          <cell r="G615" t="str">
            <v>02</v>
          </cell>
          <cell r="H615" t="str">
            <v>00</v>
          </cell>
          <cell r="I615" t="str">
            <v>23</v>
          </cell>
          <cell r="J615" t="str">
            <v>01</v>
          </cell>
          <cell r="K615" t="str">
            <v>20</v>
          </cell>
          <cell r="L615">
            <v>15.9</v>
          </cell>
          <cell r="M615">
            <v>0</v>
          </cell>
          <cell r="N615">
            <v>1.2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Z615">
            <v>0.435</v>
          </cell>
        </row>
        <row r="616">
          <cell r="A616" t="str">
            <v>|0200230120|19.10|0.00|1.000|0.000</v>
          </cell>
          <cell r="B616" t="str">
            <v>Pipe</v>
          </cell>
          <cell r="C616" t="str">
            <v>CR PIPE  STKM11A  JFE-CC</v>
          </cell>
          <cell r="D616" t="str">
            <v>CR PIPE  STKM11A  JFE-CC</v>
          </cell>
          <cell r="E616" t="str">
            <v>CR PIPE  STKM11A  JFE-CC</v>
          </cell>
          <cell r="F616" t="str">
            <v>PCS</v>
          </cell>
          <cell r="G616" t="str">
            <v>02</v>
          </cell>
          <cell r="H616" t="str">
            <v>00</v>
          </cell>
          <cell r="I616" t="str">
            <v>23</v>
          </cell>
          <cell r="J616" t="str">
            <v>01</v>
          </cell>
          <cell r="K616" t="str">
            <v>20</v>
          </cell>
          <cell r="L616">
            <v>19.100000000000001</v>
          </cell>
          <cell r="M616">
            <v>0</v>
          </cell>
          <cell r="N616">
            <v>1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Z616">
            <v>0.44600000000000001</v>
          </cell>
        </row>
        <row r="617">
          <cell r="A617" t="str">
            <v>|0200230120|19.10|0.00|1.200|0.000</v>
          </cell>
          <cell r="B617" t="str">
            <v>Pipe</v>
          </cell>
          <cell r="C617" t="str">
            <v>CR PIPE  STKM11A  JFE-CC</v>
          </cell>
          <cell r="D617" t="str">
            <v>CR PIPE  STKM11A  JFE-CC</v>
          </cell>
          <cell r="E617" t="str">
            <v>CR PIPE  STKM11A  JFE-CC</v>
          </cell>
          <cell r="F617" t="str">
            <v>PCS</v>
          </cell>
          <cell r="G617" t="str">
            <v>02</v>
          </cell>
          <cell r="H617" t="str">
            <v>00</v>
          </cell>
          <cell r="I617" t="str">
            <v>23</v>
          </cell>
          <cell r="J617" t="str">
            <v>01</v>
          </cell>
          <cell r="K617" t="str">
            <v>20</v>
          </cell>
          <cell r="L617">
            <v>19.100000000000001</v>
          </cell>
          <cell r="M617">
            <v>0</v>
          </cell>
          <cell r="N617">
            <v>1.2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Z617">
            <v>0.53</v>
          </cell>
        </row>
        <row r="618">
          <cell r="A618" t="str">
            <v>|0200230120|22.20|0.00|1.200|0.000</v>
          </cell>
          <cell r="B618" t="str">
            <v>Pipe</v>
          </cell>
          <cell r="C618" t="str">
            <v>CR PIPE  STKM11A  JFE-CC</v>
          </cell>
          <cell r="D618" t="str">
            <v>CR PIPE  STKM11A  JFE-CC</v>
          </cell>
          <cell r="E618" t="str">
            <v>CR PIPE  STKM11A  JFE-CC</v>
          </cell>
          <cell r="F618" t="str">
            <v>PCS</v>
          </cell>
          <cell r="G618" t="str">
            <v>02</v>
          </cell>
          <cell r="H618" t="str">
            <v>00</v>
          </cell>
          <cell r="I618" t="str">
            <v>23</v>
          </cell>
          <cell r="J618" t="str">
            <v>01</v>
          </cell>
          <cell r="K618" t="str">
            <v>20</v>
          </cell>
          <cell r="L618">
            <v>22.2</v>
          </cell>
          <cell r="M618">
            <v>0</v>
          </cell>
          <cell r="N618">
            <v>1.2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Z618">
            <v>0.621</v>
          </cell>
        </row>
        <row r="619">
          <cell r="A619" t="str">
            <v>|0200230120|28.60|0.00|1.200|0.000</v>
          </cell>
          <cell r="B619" t="str">
            <v>Pipe</v>
          </cell>
          <cell r="C619" t="str">
            <v>CR PIPE  STKM11A  JFE-CC</v>
          </cell>
          <cell r="D619" t="str">
            <v>CR PIPE  STKM11A  JFE-CC</v>
          </cell>
          <cell r="E619" t="str">
            <v>CR PIPE  STKM11A  JFE-CC</v>
          </cell>
          <cell r="F619" t="str">
            <v>PCS</v>
          </cell>
          <cell r="G619" t="str">
            <v>02</v>
          </cell>
          <cell r="H619" t="str">
            <v>00</v>
          </cell>
          <cell r="I619" t="str">
            <v>23</v>
          </cell>
          <cell r="J619" t="str">
            <v>01</v>
          </cell>
          <cell r="K619" t="str">
            <v>20</v>
          </cell>
          <cell r="L619">
            <v>28.6</v>
          </cell>
          <cell r="M619">
            <v>0</v>
          </cell>
          <cell r="N619">
            <v>1.2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Z619">
            <v>0.81100000000000005</v>
          </cell>
        </row>
        <row r="620">
          <cell r="A620" t="str">
            <v>|0200230120|35.00|0.00|1.200|0.000</v>
          </cell>
          <cell r="B620" t="str">
            <v>Pipe</v>
          </cell>
          <cell r="C620" t="str">
            <v>CR PIPE  STKM11A  JFE-CC</v>
          </cell>
          <cell r="D620" t="str">
            <v>CR PIPE  STKM11A  JFE-CC</v>
          </cell>
          <cell r="E620" t="str">
            <v>CR PIPE  STKM11A  JFE-CC</v>
          </cell>
          <cell r="F620" t="str">
            <v>PCS</v>
          </cell>
          <cell r="G620" t="str">
            <v>02</v>
          </cell>
          <cell r="H620" t="str">
            <v>00</v>
          </cell>
          <cell r="I620" t="str">
            <v>23</v>
          </cell>
          <cell r="J620" t="str">
            <v>01</v>
          </cell>
          <cell r="K620" t="str">
            <v>20</v>
          </cell>
          <cell r="L620">
            <v>35</v>
          </cell>
          <cell r="M620">
            <v>0</v>
          </cell>
          <cell r="N620">
            <v>1.2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Z620">
            <v>1</v>
          </cell>
        </row>
        <row r="621">
          <cell r="A621" t="str">
            <v>|0200230120|38.10|0.00|1.200|0.000</v>
          </cell>
          <cell r="B621" t="str">
            <v>Pipe</v>
          </cell>
          <cell r="C621" t="str">
            <v>CR PIPE  STKM11A  JFE-CC</v>
          </cell>
          <cell r="D621" t="str">
            <v>CR PIPE  STKM11A  JFE-CC</v>
          </cell>
          <cell r="E621" t="str">
            <v>CR PIPE  STKM11A  JFE-CC</v>
          </cell>
          <cell r="F621" t="str">
            <v>PCS</v>
          </cell>
          <cell r="G621" t="str">
            <v>02</v>
          </cell>
          <cell r="H621" t="str">
            <v>00</v>
          </cell>
          <cell r="I621" t="str">
            <v>23</v>
          </cell>
          <cell r="J621" t="str">
            <v>01</v>
          </cell>
          <cell r="K621" t="str">
            <v>20</v>
          </cell>
          <cell r="L621">
            <v>38.1</v>
          </cell>
          <cell r="M621">
            <v>0</v>
          </cell>
          <cell r="N621">
            <v>1.2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Z621">
            <v>1.0920000000000001</v>
          </cell>
        </row>
        <row r="622">
          <cell r="A622" t="str">
            <v>|0200230742|22.20|0.00|1.400|0.000</v>
          </cell>
          <cell r="B622" t="str">
            <v>Pipe</v>
          </cell>
          <cell r="C622" t="str">
            <v>CR PIPE  HSST590C  JFE-CA590</v>
          </cell>
          <cell r="D622" t="str">
            <v>CR PIPE  HSST590C  JFE-CA590</v>
          </cell>
          <cell r="E622" t="str">
            <v>CR PIPE  HSST590C  JFE-CA590</v>
          </cell>
          <cell r="F622" t="str">
            <v>PCS</v>
          </cell>
          <cell r="G622" t="str">
            <v>02</v>
          </cell>
          <cell r="H622" t="str">
            <v>00</v>
          </cell>
          <cell r="I622" t="str">
            <v>23</v>
          </cell>
          <cell r="J622" t="str">
            <v>07</v>
          </cell>
          <cell r="K622" t="str">
            <v>42</v>
          </cell>
          <cell r="L622">
            <v>22.2</v>
          </cell>
          <cell r="M622">
            <v>0</v>
          </cell>
          <cell r="N622">
            <v>1.4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Z622">
            <v>0.71799999999999997</v>
          </cell>
        </row>
        <row r="623">
          <cell r="A623" t="str">
            <v>|0200230742|25.00|55.00|1.600|0.000</v>
          </cell>
          <cell r="B623" t="str">
            <v>Pipe</v>
          </cell>
          <cell r="C623" t="str">
            <v>CR PIPE  HSST590C  JFE-CA590</v>
          </cell>
          <cell r="D623" t="str">
            <v>CR PIPE  HSST590C  JFE-CA590</v>
          </cell>
          <cell r="E623" t="str">
            <v>CR PIPE  HSST590C  JFE-CA590</v>
          </cell>
          <cell r="F623" t="str">
            <v>PCS</v>
          </cell>
          <cell r="G623" t="str">
            <v>02</v>
          </cell>
          <cell r="H623" t="str">
            <v>00</v>
          </cell>
          <cell r="I623" t="str">
            <v>23</v>
          </cell>
          <cell r="J623" t="str">
            <v>07</v>
          </cell>
          <cell r="K623" t="str">
            <v>42</v>
          </cell>
          <cell r="L623">
            <v>25</v>
          </cell>
          <cell r="M623">
            <v>55</v>
          </cell>
          <cell r="N623">
            <v>1.6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Z623">
            <v>1.9410000000000001</v>
          </cell>
        </row>
        <row r="624">
          <cell r="A624" t="str">
            <v>|0200230742|25.40|0.00|1.400|0.000</v>
          </cell>
          <cell r="B624" t="str">
            <v>Pipe</v>
          </cell>
          <cell r="C624" t="str">
            <v>CR PIPE  HSST590C  JFE-CA590</v>
          </cell>
          <cell r="D624" t="str">
            <v>CR PIPE  HSST590C  JFE-CA590</v>
          </cell>
          <cell r="E624" t="str">
            <v>CR PIPE  HSST590C  JFE-CA590</v>
          </cell>
          <cell r="F624" t="str">
            <v>PCS</v>
          </cell>
          <cell r="G624" t="str">
            <v>02</v>
          </cell>
          <cell r="H624" t="str">
            <v>00</v>
          </cell>
          <cell r="I624" t="str">
            <v>23</v>
          </cell>
          <cell r="J624" t="str">
            <v>07</v>
          </cell>
          <cell r="K624" t="str">
            <v>42</v>
          </cell>
          <cell r="L624">
            <v>25.4</v>
          </cell>
          <cell r="M624">
            <v>0</v>
          </cell>
          <cell r="N624">
            <v>1.4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Z624">
            <v>0.82899999999999996</v>
          </cell>
        </row>
        <row r="625">
          <cell r="A625" t="str">
            <v>|0200230841|12.70|0.00|1.200|0.000</v>
          </cell>
          <cell r="B625" t="str">
            <v>Pipe</v>
          </cell>
          <cell r="C625" t="str">
            <v>CR PIPE  STKM13A  JFE-CA370</v>
          </cell>
          <cell r="D625" t="str">
            <v>CR PIPE  STKM13A  JFE-CA370</v>
          </cell>
          <cell r="E625" t="str">
            <v>CR PIPE  STKM13A  JFE-CA370</v>
          </cell>
          <cell r="F625" t="str">
            <v>PCS</v>
          </cell>
          <cell r="G625" t="str">
            <v>02</v>
          </cell>
          <cell r="H625" t="str">
            <v>00</v>
          </cell>
          <cell r="I625" t="str">
            <v>23</v>
          </cell>
          <cell r="J625" t="str">
            <v>08</v>
          </cell>
          <cell r="K625" t="str">
            <v>41</v>
          </cell>
          <cell r="L625">
            <v>12.7</v>
          </cell>
          <cell r="M625">
            <v>0</v>
          </cell>
          <cell r="N625">
            <v>1.2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Z625">
            <v>0.34</v>
          </cell>
        </row>
        <row r="626">
          <cell r="A626" t="str">
            <v>|0200230841|15.90|0.00|1.200|0.000</v>
          </cell>
          <cell r="B626" t="str">
            <v>Pipe</v>
          </cell>
          <cell r="C626" t="str">
            <v>CR PIPE  STKM13A  JFE-CA370</v>
          </cell>
          <cell r="D626" t="str">
            <v>CR PIPE  STKM13A  JFE-CA370</v>
          </cell>
          <cell r="E626" t="str">
            <v>CR PIPE  STKM13A  JFE-CA370</v>
          </cell>
          <cell r="F626" t="str">
            <v>PCS</v>
          </cell>
          <cell r="G626" t="str">
            <v>02</v>
          </cell>
          <cell r="H626" t="str">
            <v>00</v>
          </cell>
          <cell r="I626" t="str">
            <v>23</v>
          </cell>
          <cell r="J626" t="str">
            <v>08</v>
          </cell>
          <cell r="K626" t="str">
            <v>41</v>
          </cell>
          <cell r="L626">
            <v>15.9</v>
          </cell>
          <cell r="M626">
            <v>0</v>
          </cell>
          <cell r="N626">
            <v>1.2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Z626">
            <v>0.435</v>
          </cell>
        </row>
        <row r="627">
          <cell r="A627" t="str">
            <v>|0200230841|17.30|0.00|1.200|0.000</v>
          </cell>
          <cell r="B627" t="str">
            <v>Pipe</v>
          </cell>
          <cell r="C627" t="str">
            <v>CR PIPE  STKM13A  JFE-CA370</v>
          </cell>
          <cell r="D627" t="str">
            <v>CR PIPE  STKM13A  JFE-CA370</v>
          </cell>
          <cell r="E627" t="str">
            <v>CR PIPE  STKM13A  JFE-CA370</v>
          </cell>
          <cell r="F627" t="str">
            <v>PCS</v>
          </cell>
          <cell r="G627" t="str">
            <v>02</v>
          </cell>
          <cell r="H627" t="str">
            <v>00</v>
          </cell>
          <cell r="I627" t="str">
            <v>23</v>
          </cell>
          <cell r="J627" t="str">
            <v>08</v>
          </cell>
          <cell r="K627" t="str">
            <v>41</v>
          </cell>
          <cell r="L627">
            <v>17.3</v>
          </cell>
          <cell r="M627">
            <v>0</v>
          </cell>
          <cell r="N627">
            <v>1.2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Z627">
            <v>0.47599999999999998</v>
          </cell>
        </row>
        <row r="628">
          <cell r="A628" t="str">
            <v>|0200230841|19.10|0.00|1.200|0.000</v>
          </cell>
          <cell r="B628" t="str">
            <v>Pipe</v>
          </cell>
          <cell r="C628" t="str">
            <v>CR PIPE  STKM13A  JFE-CA370</v>
          </cell>
          <cell r="D628" t="str">
            <v>CR PIPE  STKM13A  JFE-CA370</v>
          </cell>
          <cell r="E628" t="str">
            <v>CR PIPE  STKM13A  JFE-CA370</v>
          </cell>
          <cell r="F628" t="str">
            <v>PCS</v>
          </cell>
          <cell r="G628" t="str">
            <v>02</v>
          </cell>
          <cell r="H628" t="str">
            <v>00</v>
          </cell>
          <cell r="I628" t="str">
            <v>23</v>
          </cell>
          <cell r="J628" t="str">
            <v>08</v>
          </cell>
          <cell r="K628" t="str">
            <v>41</v>
          </cell>
          <cell r="L628">
            <v>19.100000000000001</v>
          </cell>
          <cell r="M628">
            <v>0</v>
          </cell>
          <cell r="N628">
            <v>1.2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Z628">
            <v>0.53</v>
          </cell>
        </row>
        <row r="629">
          <cell r="A629" t="str">
            <v>|0200230841|22.20|0.00|1.200|0.000</v>
          </cell>
          <cell r="B629" t="str">
            <v>Pipe</v>
          </cell>
          <cell r="C629" t="str">
            <v>CR PIPE  STKM13A  JFE-CA370</v>
          </cell>
          <cell r="D629" t="str">
            <v>CR PIPE  STKM13A  JFE-CA370</v>
          </cell>
          <cell r="E629" t="str">
            <v>CR PIPE  STKM13A  JFE-CA370</v>
          </cell>
          <cell r="F629" t="str">
            <v>PCS</v>
          </cell>
          <cell r="G629" t="str">
            <v>02</v>
          </cell>
          <cell r="H629" t="str">
            <v>00</v>
          </cell>
          <cell r="I629" t="str">
            <v>23</v>
          </cell>
          <cell r="J629" t="str">
            <v>08</v>
          </cell>
          <cell r="K629" t="str">
            <v>41</v>
          </cell>
          <cell r="L629">
            <v>22.2</v>
          </cell>
          <cell r="M629">
            <v>0</v>
          </cell>
          <cell r="N629">
            <v>1.2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Z629">
            <v>0.621</v>
          </cell>
        </row>
        <row r="630">
          <cell r="A630" t="str">
            <v>|0200230841|25.40|0.00|1.000|0.000</v>
          </cell>
          <cell r="B630" t="str">
            <v>Pipe</v>
          </cell>
          <cell r="C630" t="str">
            <v>CR PIPE  STKM13A  JFE-CA370</v>
          </cell>
          <cell r="D630" t="str">
            <v>CR PIPE  STKM13A  JFE-CA370</v>
          </cell>
          <cell r="E630" t="str">
            <v>CR PIPE  STKM13A  JFE-CA370</v>
          </cell>
          <cell r="F630" t="str">
            <v>PCS</v>
          </cell>
          <cell r="G630" t="str">
            <v>02</v>
          </cell>
          <cell r="H630" t="str">
            <v>00</v>
          </cell>
          <cell r="I630" t="str">
            <v>23</v>
          </cell>
          <cell r="J630" t="str">
            <v>08</v>
          </cell>
          <cell r="K630" t="str">
            <v>41</v>
          </cell>
          <cell r="L630">
            <v>25.4</v>
          </cell>
          <cell r="M630">
            <v>0</v>
          </cell>
          <cell r="N630">
            <v>1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Z630">
            <v>0.60199999999999998</v>
          </cell>
        </row>
        <row r="631">
          <cell r="A631" t="str">
            <v>|0200230841|25.40|0.00|1.200|0.000</v>
          </cell>
          <cell r="B631" t="str">
            <v>Pipe</v>
          </cell>
          <cell r="C631" t="str">
            <v>CR PIPE  STKM13A  JFE-CA370</v>
          </cell>
          <cell r="D631" t="str">
            <v>CR PIPE  STKM13A  JFE-CA370</v>
          </cell>
          <cell r="E631" t="str">
            <v>CR PIPE  STKM13A  JFE-CA370</v>
          </cell>
          <cell r="F631" t="str">
            <v>PCS</v>
          </cell>
          <cell r="G631" t="str">
            <v>02</v>
          </cell>
          <cell r="H631" t="str">
            <v>00</v>
          </cell>
          <cell r="I631" t="str">
            <v>23</v>
          </cell>
          <cell r="J631" t="str">
            <v>08</v>
          </cell>
          <cell r="K631" t="str">
            <v>41</v>
          </cell>
          <cell r="L631">
            <v>25.4</v>
          </cell>
          <cell r="M631">
            <v>0</v>
          </cell>
          <cell r="N631">
            <v>1.2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Z631">
            <v>0.71599999999999997</v>
          </cell>
        </row>
        <row r="632">
          <cell r="A632" t="str">
            <v>|0200230841|28.60|0.00|1.200|0.000</v>
          </cell>
          <cell r="B632" t="str">
            <v>Pipe</v>
          </cell>
          <cell r="C632" t="str">
            <v>CR PIPE  STKM13A  JFE-CA370</v>
          </cell>
          <cell r="D632" t="str">
            <v>CR PIPE  STKM13A  JFE-CA370</v>
          </cell>
          <cell r="E632" t="str">
            <v>CR PIPE  STKM13A  JFE-CA370</v>
          </cell>
          <cell r="F632" t="str">
            <v>PCS</v>
          </cell>
          <cell r="G632" t="str">
            <v>02</v>
          </cell>
          <cell r="H632" t="str">
            <v>00</v>
          </cell>
          <cell r="I632" t="str">
            <v>23</v>
          </cell>
          <cell r="J632" t="str">
            <v>08</v>
          </cell>
          <cell r="K632" t="str">
            <v>41</v>
          </cell>
          <cell r="L632">
            <v>28.6</v>
          </cell>
          <cell r="M632">
            <v>0</v>
          </cell>
          <cell r="N632">
            <v>1.2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Z632">
            <v>0.81100000000000005</v>
          </cell>
        </row>
        <row r="633">
          <cell r="A633" t="str">
            <v>|0200230841|38.10|0.00|1.200|0.000</v>
          </cell>
          <cell r="B633" t="str">
            <v>Pipe</v>
          </cell>
          <cell r="C633" t="str">
            <v>CR PIPE  STKM13A  JFE-CA370</v>
          </cell>
          <cell r="D633" t="str">
            <v>CR PIPE  STKM13A  JFE-CA370</v>
          </cell>
          <cell r="E633" t="str">
            <v>CR PIPE  STKM13A  JFE-CA370</v>
          </cell>
          <cell r="F633" t="str">
            <v>PCS</v>
          </cell>
          <cell r="G633" t="str">
            <v>02</v>
          </cell>
          <cell r="H633" t="str">
            <v>00</v>
          </cell>
          <cell r="I633" t="str">
            <v>23</v>
          </cell>
          <cell r="J633" t="str">
            <v>08</v>
          </cell>
          <cell r="K633" t="str">
            <v>41</v>
          </cell>
          <cell r="L633">
            <v>38.1</v>
          </cell>
          <cell r="M633">
            <v>0</v>
          </cell>
          <cell r="N633">
            <v>1.2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Z633">
            <v>1.0920000000000001</v>
          </cell>
        </row>
        <row r="634">
          <cell r="A634" t="str">
            <v>|0200231043|25.40|0.00|1.200|0.000</v>
          </cell>
          <cell r="B634" t="str">
            <v>Pipe</v>
          </cell>
          <cell r="C634" t="str">
            <v>CR PIPE  STKM-550  JFE-CA590Y1</v>
          </cell>
          <cell r="D634" t="str">
            <v>CR PIPE  STKM-550  JFE-CA590Y1</v>
          </cell>
          <cell r="E634" t="str">
            <v>CR PIPE  STKM-550  JFE-CA590Y1</v>
          </cell>
          <cell r="F634" t="str">
            <v>PCS</v>
          </cell>
          <cell r="G634" t="str">
            <v>02</v>
          </cell>
          <cell r="H634" t="str">
            <v>00</v>
          </cell>
          <cell r="I634" t="str">
            <v>23</v>
          </cell>
          <cell r="J634" t="str">
            <v>10</v>
          </cell>
          <cell r="K634" t="str">
            <v>43</v>
          </cell>
          <cell r="L634">
            <v>25.4</v>
          </cell>
          <cell r="M634">
            <v>0</v>
          </cell>
          <cell r="N634">
            <v>1.2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Z634">
            <v>0.71599999999999997</v>
          </cell>
        </row>
        <row r="635">
          <cell r="A635" t="str">
            <v>|0200235920|19.10|0.00|1.000|0.000</v>
          </cell>
          <cell r="B635" t="str">
            <v>Pipe</v>
          </cell>
          <cell r="C635" t="str">
            <v>CR PIPE  STAM290GA  JFE-CC</v>
          </cell>
          <cell r="D635" t="str">
            <v>CR PIPE  STAM290GA  JFE-CC</v>
          </cell>
          <cell r="E635" t="str">
            <v>CR PIPE  STAM290GA  JFE-CC</v>
          </cell>
          <cell r="F635" t="str">
            <v>PCS</v>
          </cell>
          <cell r="G635" t="str">
            <v>02</v>
          </cell>
          <cell r="H635" t="str">
            <v>00</v>
          </cell>
          <cell r="I635" t="str">
            <v>23</v>
          </cell>
          <cell r="J635" t="str">
            <v>59</v>
          </cell>
          <cell r="K635" t="str">
            <v>20</v>
          </cell>
          <cell r="L635">
            <v>19.100000000000001</v>
          </cell>
          <cell r="M635">
            <v>0</v>
          </cell>
          <cell r="N635">
            <v>1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Z635">
            <v>0.44600000000000001</v>
          </cell>
        </row>
        <row r="636">
          <cell r="A636" t="str">
            <v>|0200235920|19.10|0.00|1.200|0.000</v>
          </cell>
          <cell r="B636" t="str">
            <v>Pipe</v>
          </cell>
          <cell r="C636" t="str">
            <v>CR PIPE  STAM290GA  JFE-CC</v>
          </cell>
          <cell r="D636" t="str">
            <v>CR PIPE  STAM290GA  JFE-CC</v>
          </cell>
          <cell r="E636" t="str">
            <v>CR PIPE  STAM290GA  JFE-CC</v>
          </cell>
          <cell r="F636" t="str">
            <v>PCS</v>
          </cell>
          <cell r="G636" t="str">
            <v>02</v>
          </cell>
          <cell r="H636" t="str">
            <v>00</v>
          </cell>
          <cell r="I636" t="str">
            <v>23</v>
          </cell>
          <cell r="J636" t="str">
            <v>59</v>
          </cell>
          <cell r="K636" t="str">
            <v>20</v>
          </cell>
          <cell r="L636">
            <v>19.100000000000001</v>
          </cell>
          <cell r="M636">
            <v>0</v>
          </cell>
          <cell r="N636">
            <v>1.2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Z636">
            <v>0.53</v>
          </cell>
        </row>
        <row r="637">
          <cell r="A637" t="str">
            <v>|0200235920|25.40|0.00|1.200|0.000</v>
          </cell>
          <cell r="B637" t="str">
            <v>Pipe</v>
          </cell>
          <cell r="C637" t="str">
            <v>CR PIPE  STAM290GA  JFE-CC</v>
          </cell>
          <cell r="D637" t="str">
            <v>CR PIPE  STAM290GA  JFE-CC</v>
          </cell>
          <cell r="E637" t="str">
            <v>CR PIPE  STAM290GA  JFE-CC</v>
          </cell>
          <cell r="F637" t="str">
            <v>PCS</v>
          </cell>
          <cell r="G637" t="str">
            <v>02</v>
          </cell>
          <cell r="H637" t="str">
            <v>00</v>
          </cell>
          <cell r="I637" t="str">
            <v>23</v>
          </cell>
          <cell r="J637" t="str">
            <v>59</v>
          </cell>
          <cell r="K637" t="str">
            <v>20</v>
          </cell>
          <cell r="L637">
            <v>25.4</v>
          </cell>
          <cell r="M637">
            <v>0</v>
          </cell>
          <cell r="N637">
            <v>1.2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Z637">
            <v>0.71599999999999997</v>
          </cell>
        </row>
        <row r="638">
          <cell r="A638" t="str">
            <v>|0200235920|28.60|0.00|1.000|0.000</v>
          </cell>
          <cell r="B638" t="str">
            <v>Pipe</v>
          </cell>
          <cell r="C638" t="str">
            <v>CR PIPE  STAM290GA  JFE-CC</v>
          </cell>
          <cell r="D638" t="str">
            <v>CR PIPE  STAM290GA  JFE-CC</v>
          </cell>
          <cell r="E638" t="str">
            <v>CR PIPE  STAM290GA  JFE-CC</v>
          </cell>
          <cell r="F638" t="str">
            <v>PCS</v>
          </cell>
          <cell r="G638" t="str">
            <v>02</v>
          </cell>
          <cell r="H638" t="str">
            <v>00</v>
          </cell>
          <cell r="I638" t="str">
            <v>23</v>
          </cell>
          <cell r="J638" t="str">
            <v>59</v>
          </cell>
          <cell r="K638" t="str">
            <v>20</v>
          </cell>
          <cell r="L638">
            <v>28.6</v>
          </cell>
          <cell r="M638">
            <v>0</v>
          </cell>
          <cell r="N638">
            <v>1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Z638">
            <v>0.68100000000000005</v>
          </cell>
        </row>
        <row r="639">
          <cell r="A639" t="str">
            <v>|0200235920|38.10|0.00|1.200|0.000</v>
          </cell>
          <cell r="B639" t="str">
            <v>Pipe</v>
          </cell>
          <cell r="C639" t="str">
            <v>CR PIPE  STAM290GA  JFE-CC</v>
          </cell>
          <cell r="D639" t="str">
            <v>CR PIPE  STAM290GA  JFE-CC</v>
          </cell>
          <cell r="E639" t="str">
            <v>CR PIPE  STAM290GA  JFE-CC</v>
          </cell>
          <cell r="F639" t="str">
            <v>PCS</v>
          </cell>
          <cell r="G639" t="str">
            <v>02</v>
          </cell>
          <cell r="H639" t="str">
            <v>00</v>
          </cell>
          <cell r="I639" t="str">
            <v>23</v>
          </cell>
          <cell r="J639" t="str">
            <v>59</v>
          </cell>
          <cell r="K639" t="str">
            <v>20</v>
          </cell>
          <cell r="L639">
            <v>38.1</v>
          </cell>
          <cell r="M639">
            <v>0</v>
          </cell>
          <cell r="N639">
            <v>1.2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Z639">
            <v>1.0920000000000001</v>
          </cell>
        </row>
        <row r="640">
          <cell r="A640" t="str">
            <v>|0200236041|12.70|0.00|1.200|0.000</v>
          </cell>
          <cell r="B640" t="str">
            <v>Pipe</v>
          </cell>
          <cell r="C640" t="str">
            <v>CR PIPE  STAM390G  JFE-CA370</v>
          </cell>
          <cell r="D640" t="str">
            <v>CR PIPE  STAM390G  JFE-CA370</v>
          </cell>
          <cell r="E640" t="str">
            <v>CR PIPE  STAM390G  JFE-CA370</v>
          </cell>
          <cell r="F640" t="str">
            <v>PCS</v>
          </cell>
          <cell r="G640" t="str">
            <v>02</v>
          </cell>
          <cell r="H640" t="str">
            <v>00</v>
          </cell>
          <cell r="I640" t="str">
            <v>23</v>
          </cell>
          <cell r="J640" t="str">
            <v>60</v>
          </cell>
          <cell r="K640" t="str">
            <v>41</v>
          </cell>
          <cell r="L640">
            <v>12.7</v>
          </cell>
          <cell r="M640">
            <v>0</v>
          </cell>
          <cell r="N640">
            <v>1.2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Z640">
            <v>0.34</v>
          </cell>
        </row>
        <row r="641">
          <cell r="A641" t="str">
            <v>|0200236041|17.30|0.00|1.200|0.000</v>
          </cell>
          <cell r="B641" t="str">
            <v>Pipe</v>
          </cell>
          <cell r="C641" t="str">
            <v>CR PIPE  STAM390G  JFE-CA370</v>
          </cell>
          <cell r="D641" t="str">
            <v>CR PIPE  STAM390G  JFE-CA370</v>
          </cell>
          <cell r="E641" t="str">
            <v>CR PIPE  STAM390G  JFE-CA370</v>
          </cell>
          <cell r="F641" t="str">
            <v>PCS</v>
          </cell>
          <cell r="G641" t="str">
            <v>02</v>
          </cell>
          <cell r="H641" t="str">
            <v>00</v>
          </cell>
          <cell r="I641" t="str">
            <v>23</v>
          </cell>
          <cell r="J641" t="str">
            <v>60</v>
          </cell>
          <cell r="K641" t="str">
            <v>41</v>
          </cell>
          <cell r="L641">
            <v>17.3</v>
          </cell>
          <cell r="M641">
            <v>0</v>
          </cell>
          <cell r="N641">
            <v>1.2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Z641">
            <v>0.47599999999999998</v>
          </cell>
        </row>
        <row r="642">
          <cell r="A642" t="str">
            <v>|0200236041|19.10|0.00|1.200|0.000</v>
          </cell>
          <cell r="B642" t="str">
            <v>Pipe</v>
          </cell>
          <cell r="C642" t="str">
            <v>CR PIPE  STAM390G  JFE-CA370</v>
          </cell>
          <cell r="D642" t="str">
            <v>CR PIPE  STAM390G  JFE-CA370</v>
          </cell>
          <cell r="E642" t="str">
            <v>CR PIPE  STAM390G  JFE-CA370</v>
          </cell>
          <cell r="F642" t="str">
            <v>PCS</v>
          </cell>
          <cell r="G642" t="str">
            <v>02</v>
          </cell>
          <cell r="H642" t="str">
            <v>00</v>
          </cell>
          <cell r="I642" t="str">
            <v>23</v>
          </cell>
          <cell r="J642" t="str">
            <v>60</v>
          </cell>
          <cell r="K642" t="str">
            <v>41</v>
          </cell>
          <cell r="L642">
            <v>19.100000000000001</v>
          </cell>
          <cell r="M642">
            <v>0</v>
          </cell>
          <cell r="N642">
            <v>1.2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Z642">
            <v>0.53</v>
          </cell>
        </row>
        <row r="643">
          <cell r="A643" t="str">
            <v>|0200236041|22.20|0.00|1.200|0.000</v>
          </cell>
          <cell r="B643" t="str">
            <v>Pipe</v>
          </cell>
          <cell r="C643" t="str">
            <v>CR PIPE  STAM390G  JFE-CA370</v>
          </cell>
          <cell r="D643" t="str">
            <v>CR PIPE  STAM390G  JFE-CA370</v>
          </cell>
          <cell r="E643" t="str">
            <v>CR PIPE  STAM390G  JFE-CA370</v>
          </cell>
          <cell r="F643" t="str">
            <v>PCS</v>
          </cell>
          <cell r="G643" t="str">
            <v>02</v>
          </cell>
          <cell r="H643" t="str">
            <v>00</v>
          </cell>
          <cell r="I643" t="str">
            <v>23</v>
          </cell>
          <cell r="J643" t="str">
            <v>60</v>
          </cell>
          <cell r="K643" t="str">
            <v>41</v>
          </cell>
          <cell r="L643">
            <v>22.2</v>
          </cell>
          <cell r="M643">
            <v>0</v>
          </cell>
          <cell r="N643">
            <v>1.2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Z643">
            <v>0.621</v>
          </cell>
        </row>
        <row r="644">
          <cell r="A644" t="str">
            <v>|0200236041|28.60|0.00|1.200|0.000</v>
          </cell>
          <cell r="B644" t="str">
            <v>Pipe</v>
          </cell>
          <cell r="C644" t="str">
            <v>CR PIPE  STAM390G  JFE-CA370</v>
          </cell>
          <cell r="D644" t="str">
            <v>CR PIPE  STAM390G  JFE-CA370</v>
          </cell>
          <cell r="E644" t="str">
            <v>CR PIPE  STAM390G  JFE-CA370</v>
          </cell>
          <cell r="F644" t="str">
            <v>PCS</v>
          </cell>
          <cell r="G644" t="str">
            <v>02</v>
          </cell>
          <cell r="H644" t="str">
            <v>00</v>
          </cell>
          <cell r="I644" t="str">
            <v>23</v>
          </cell>
          <cell r="J644" t="str">
            <v>60</v>
          </cell>
          <cell r="K644" t="str">
            <v>41</v>
          </cell>
          <cell r="L644">
            <v>28.6</v>
          </cell>
          <cell r="M644">
            <v>0</v>
          </cell>
          <cell r="N644">
            <v>1.2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Z644">
            <v>0.81100000000000005</v>
          </cell>
        </row>
        <row r="645">
          <cell r="A645" t="str">
            <v>|0200236211|17.30|0.00|1.200|0.000</v>
          </cell>
          <cell r="B645" t="str">
            <v>Pipe</v>
          </cell>
          <cell r="C645" t="str">
            <v>CR PIPE  STKMHT590  JFE-CA590Y1</v>
          </cell>
          <cell r="D645" t="str">
            <v>CR PIPE  STKMHT590  JFE-CA590Y1</v>
          </cell>
          <cell r="E645" t="str">
            <v>CR PIPE  STKMHT590  JFE-CA590Y1</v>
          </cell>
          <cell r="F645" t="str">
            <v>PCS</v>
          </cell>
          <cell r="G645" t="str">
            <v>02</v>
          </cell>
          <cell r="H645" t="str">
            <v>00</v>
          </cell>
          <cell r="I645" t="str">
            <v>23</v>
          </cell>
          <cell r="J645" t="str">
            <v>62</v>
          </cell>
          <cell r="K645" t="str">
            <v>11</v>
          </cell>
          <cell r="L645">
            <v>17.3</v>
          </cell>
          <cell r="M645">
            <v>0</v>
          </cell>
          <cell r="N645">
            <v>1.2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Z645">
            <v>0.47599999999999998</v>
          </cell>
        </row>
        <row r="646">
          <cell r="A646" t="str">
            <v>|0200236211|19.10|0.00|1.200|0.000</v>
          </cell>
          <cell r="B646" t="str">
            <v>Pipe</v>
          </cell>
          <cell r="C646" t="str">
            <v>CR PIPE  STKMHT590  JFE-CA590Y1</v>
          </cell>
          <cell r="D646" t="str">
            <v>CR PIPE  STKMHT590  JFE-CA590Y1</v>
          </cell>
          <cell r="E646" t="str">
            <v>CR PIPE  STKMHT590  JFE-CA590Y1</v>
          </cell>
          <cell r="F646" t="str">
            <v>PCS</v>
          </cell>
          <cell r="G646" t="str">
            <v>02</v>
          </cell>
          <cell r="H646" t="str">
            <v>00</v>
          </cell>
          <cell r="I646" t="str">
            <v>23</v>
          </cell>
          <cell r="J646" t="str">
            <v>62</v>
          </cell>
          <cell r="K646" t="str">
            <v>11</v>
          </cell>
          <cell r="L646">
            <v>19.100000000000001</v>
          </cell>
          <cell r="M646">
            <v>0</v>
          </cell>
          <cell r="N646">
            <v>1.2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Z646">
            <v>0.53</v>
          </cell>
        </row>
        <row r="647">
          <cell r="A647" t="str">
            <v>|0200236441|20.00|20.00|1.200|0.000</v>
          </cell>
          <cell r="B647" t="str">
            <v>Pipe</v>
          </cell>
          <cell r="C647" t="str">
            <v>CR PIPE  STKMRR370  JFE-CA370</v>
          </cell>
          <cell r="D647" t="str">
            <v>CR PIPE  STKMRR370  JFE-CA370</v>
          </cell>
          <cell r="E647" t="str">
            <v>CR PIPE  STKMRR370  JFE-CA370</v>
          </cell>
          <cell r="F647" t="str">
            <v>PCS</v>
          </cell>
          <cell r="G647" t="str">
            <v>02</v>
          </cell>
          <cell r="H647" t="str">
            <v>00</v>
          </cell>
          <cell r="I647" t="str">
            <v>23</v>
          </cell>
          <cell r="J647" t="str">
            <v>64</v>
          </cell>
          <cell r="K647" t="str">
            <v>41</v>
          </cell>
          <cell r="L647">
            <v>20</v>
          </cell>
          <cell r="M647">
            <v>20</v>
          </cell>
          <cell r="N647">
            <v>1.2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Z647">
            <v>0.71599999999999997</v>
          </cell>
        </row>
        <row r="648">
          <cell r="A648" t="str">
            <v>|0200236643|25.40|0.00|1.200|0.000</v>
          </cell>
          <cell r="B648" t="str">
            <v>Pipe</v>
          </cell>
          <cell r="C648" t="str">
            <v>CR PIPE  STKM17AM  JFE-CA590Y1</v>
          </cell>
          <cell r="D648" t="str">
            <v>CR PIPE  STKM17AM  JFE-CA590Y1</v>
          </cell>
          <cell r="E648" t="str">
            <v>CR PIPE  STKM17AM  JFE-CA590Y1</v>
          </cell>
          <cell r="F648" t="str">
            <v>PCS</v>
          </cell>
          <cell r="G648" t="str">
            <v>02</v>
          </cell>
          <cell r="H648" t="str">
            <v>00</v>
          </cell>
          <cell r="I648" t="str">
            <v>23</v>
          </cell>
          <cell r="J648" t="str">
            <v>66</v>
          </cell>
          <cell r="K648" t="str">
            <v>43</v>
          </cell>
          <cell r="L648">
            <v>25.4</v>
          </cell>
          <cell r="M648">
            <v>0</v>
          </cell>
          <cell r="N648">
            <v>1.2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Z648">
            <v>0.71599999999999997</v>
          </cell>
        </row>
        <row r="649">
          <cell r="A649" t="str">
            <v>|0200236643|28.60|0.00|1.200|0.000</v>
          </cell>
          <cell r="B649" t="str">
            <v>Pipe</v>
          </cell>
          <cell r="C649" t="str">
            <v>CR PIPE  STKM17AM  JFE-CA590Y1</v>
          </cell>
          <cell r="D649" t="str">
            <v>CR PIPE  STKM17AM  JFE-CA590Y1</v>
          </cell>
          <cell r="E649" t="str">
            <v>CR PIPE  STKM17AM  JFE-CA590Y1</v>
          </cell>
          <cell r="F649" t="str">
            <v>PCS</v>
          </cell>
          <cell r="G649" t="str">
            <v>02</v>
          </cell>
          <cell r="H649" t="str">
            <v>00</v>
          </cell>
          <cell r="I649" t="str">
            <v>23</v>
          </cell>
          <cell r="J649" t="str">
            <v>66</v>
          </cell>
          <cell r="K649" t="str">
            <v>43</v>
          </cell>
          <cell r="L649">
            <v>28.6</v>
          </cell>
          <cell r="M649">
            <v>0</v>
          </cell>
          <cell r="N649">
            <v>1.2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Z649">
            <v>0.81100000000000005</v>
          </cell>
        </row>
        <row r="650">
          <cell r="A650" t="str">
            <v>|0200262602|12.70|0.00|1.000|0.000</v>
          </cell>
          <cell r="B650" t="str">
            <v>Pipe</v>
          </cell>
          <cell r="C650" t="str">
            <v>INOX PIPE  SUS304  SUS304 - 2B</v>
          </cell>
          <cell r="D650" t="str">
            <v>INOX PIPE  SUS304  SUS304 - 2B</v>
          </cell>
          <cell r="E650" t="str">
            <v>INOX PIPE  SUS304  SUS304 - 2B</v>
          </cell>
          <cell r="F650" t="str">
            <v>PCS</v>
          </cell>
          <cell r="G650" t="str">
            <v>02</v>
          </cell>
          <cell r="H650" t="str">
            <v>00</v>
          </cell>
          <cell r="I650" t="str">
            <v>26</v>
          </cell>
          <cell r="J650" t="str">
            <v>26</v>
          </cell>
          <cell r="K650" t="str">
            <v>02</v>
          </cell>
          <cell r="L650">
            <v>12.7</v>
          </cell>
          <cell r="M650">
            <v>0</v>
          </cell>
          <cell r="N650">
            <v>1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Z650">
            <v>0.28899999999999998</v>
          </cell>
        </row>
        <row r="651">
          <cell r="A651" t="str">
            <v>|0200262602|42.70|0.00|1.000|0.000</v>
          </cell>
          <cell r="B651" t="str">
            <v>Pipe</v>
          </cell>
          <cell r="C651" t="str">
            <v>INOX PIPE  SUS304  SUS304 - 2B</v>
          </cell>
          <cell r="D651" t="str">
            <v>INOX PIPE  SUS304  SUS304 - 2B</v>
          </cell>
          <cell r="E651" t="str">
            <v>INOX PIPE  SUS304  SUS304 - 2B</v>
          </cell>
          <cell r="F651" t="str">
            <v>PCS</v>
          </cell>
          <cell r="G651" t="str">
            <v>02</v>
          </cell>
          <cell r="H651" t="str">
            <v>00</v>
          </cell>
          <cell r="I651" t="str">
            <v>26</v>
          </cell>
          <cell r="J651" t="str">
            <v>26</v>
          </cell>
          <cell r="K651" t="str">
            <v>02</v>
          </cell>
          <cell r="L651">
            <v>42.7</v>
          </cell>
          <cell r="M651">
            <v>0</v>
          </cell>
          <cell r="N651">
            <v>1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Z651">
            <v>1.028</v>
          </cell>
        </row>
        <row r="652">
          <cell r="A652" t="str">
            <v>|0200262901|22.20|0.00|1.000|0.000</v>
          </cell>
          <cell r="B652" t="str">
            <v>Pipe</v>
          </cell>
          <cell r="C652" t="str">
            <v>INOX PIPE  SUS409L  SUS409 - 2D</v>
          </cell>
          <cell r="D652" t="str">
            <v>INOX PIPE  SUS409L  SUS409 - 2D</v>
          </cell>
          <cell r="E652" t="str">
            <v>INOX PIPE  SUS409L  SUS409 - 2D</v>
          </cell>
          <cell r="F652" t="str">
            <v>PCS</v>
          </cell>
          <cell r="G652" t="str">
            <v>02</v>
          </cell>
          <cell r="H652" t="str">
            <v>00</v>
          </cell>
          <cell r="I652" t="str">
            <v>26</v>
          </cell>
          <cell r="J652" t="str">
            <v>29</v>
          </cell>
          <cell r="K652" t="str">
            <v>01</v>
          </cell>
          <cell r="L652">
            <v>22.2</v>
          </cell>
          <cell r="M652">
            <v>0</v>
          </cell>
          <cell r="N652">
            <v>1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Z652">
            <v>0.52300000000000002</v>
          </cell>
        </row>
        <row r="653">
          <cell r="A653" t="str">
            <v>|0200262901|22.20|0.00|1.200|0.000</v>
          </cell>
          <cell r="B653" t="str">
            <v>Pipe</v>
          </cell>
          <cell r="C653" t="str">
            <v>INOX PIPE  SUS409L  SUS409 - 2D</v>
          </cell>
          <cell r="D653" t="str">
            <v>INOX PIPE  SUS409L  SUS409 - 2D</v>
          </cell>
          <cell r="E653" t="str">
            <v>INOX PIPE  SUS409L  SUS409 - 2D</v>
          </cell>
          <cell r="F653" t="str">
            <v>PCS</v>
          </cell>
          <cell r="G653" t="str">
            <v>02</v>
          </cell>
          <cell r="H653" t="str">
            <v>00</v>
          </cell>
          <cell r="I653" t="str">
            <v>26</v>
          </cell>
          <cell r="J653" t="str">
            <v>29</v>
          </cell>
          <cell r="K653" t="str">
            <v>01</v>
          </cell>
          <cell r="L653">
            <v>22.2</v>
          </cell>
          <cell r="M653">
            <v>0</v>
          </cell>
          <cell r="N653">
            <v>1.2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Z653">
            <v>0.621</v>
          </cell>
        </row>
        <row r="654">
          <cell r="A654" t="str">
            <v>|0200262901|22.23|0.00|1.000|0.000</v>
          </cell>
          <cell r="B654" t="str">
            <v>Pipe</v>
          </cell>
          <cell r="C654" t="str">
            <v>INOX PIPE  SUS409L  SUS409 - 2D</v>
          </cell>
          <cell r="D654" t="str">
            <v>INOX PIPE  SUS409L  SUS409 - 2D</v>
          </cell>
          <cell r="E654" t="str">
            <v>INOX PIPE  SUS409L  SUS409 - 2D</v>
          </cell>
          <cell r="F654" t="str">
            <v>PCS</v>
          </cell>
          <cell r="G654" t="str">
            <v>02</v>
          </cell>
          <cell r="H654" t="str">
            <v>00</v>
          </cell>
          <cell r="I654" t="str">
            <v>26</v>
          </cell>
          <cell r="J654" t="str">
            <v>29</v>
          </cell>
          <cell r="K654" t="str">
            <v>01</v>
          </cell>
          <cell r="L654">
            <v>22.23</v>
          </cell>
          <cell r="M654">
            <v>0</v>
          </cell>
          <cell r="N654">
            <v>1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Z654">
            <v>0.52400000000000002</v>
          </cell>
        </row>
        <row r="655">
          <cell r="A655" t="str">
            <v>|0200262901|25.40|0.00|1.000|0.000</v>
          </cell>
          <cell r="B655" t="str">
            <v>Pipe</v>
          </cell>
          <cell r="C655" t="str">
            <v>INOX PIPE  SUS409L  SUS409 - 2D</v>
          </cell>
          <cell r="D655" t="str">
            <v>INOX PIPE  SUS409L  SUS409 - 2D</v>
          </cell>
          <cell r="E655" t="str">
            <v>INOX PIPE  SUS409L  SUS409 - 2D</v>
          </cell>
          <cell r="F655" t="str">
            <v>PCS</v>
          </cell>
          <cell r="G655" t="str">
            <v>02</v>
          </cell>
          <cell r="H655" t="str">
            <v>00</v>
          </cell>
          <cell r="I655" t="str">
            <v>26</v>
          </cell>
          <cell r="J655" t="str">
            <v>29</v>
          </cell>
          <cell r="K655" t="str">
            <v>01</v>
          </cell>
          <cell r="L655">
            <v>25.4</v>
          </cell>
          <cell r="M655">
            <v>0</v>
          </cell>
          <cell r="N655">
            <v>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Z655">
            <v>0.60199999999999998</v>
          </cell>
        </row>
        <row r="656">
          <cell r="A656" t="str">
            <v>|0200262901|25.40|0.00|1.200|0.000</v>
          </cell>
          <cell r="B656" t="str">
            <v>Pipe</v>
          </cell>
          <cell r="C656" t="str">
            <v>INOX PIPE  SUS409L  SUS409 - 2D</v>
          </cell>
          <cell r="D656" t="str">
            <v>INOX PIPE  SUS409L  SUS409 - 2D</v>
          </cell>
          <cell r="E656" t="str">
            <v>INOX PIPE  SUS409L  SUS409 - 2D</v>
          </cell>
          <cell r="F656" t="str">
            <v>PCS</v>
          </cell>
          <cell r="G656" t="str">
            <v>02</v>
          </cell>
          <cell r="H656" t="str">
            <v>00</v>
          </cell>
          <cell r="I656" t="str">
            <v>26</v>
          </cell>
          <cell r="J656" t="str">
            <v>29</v>
          </cell>
          <cell r="K656" t="str">
            <v>01</v>
          </cell>
          <cell r="L656">
            <v>25.4</v>
          </cell>
          <cell r="M656">
            <v>0</v>
          </cell>
          <cell r="N656">
            <v>1.2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Z656">
            <v>0.71599999999999997</v>
          </cell>
        </row>
        <row r="657">
          <cell r="A657" t="str">
            <v>|0200262901|28.60|0.00|1.000|0.000</v>
          </cell>
          <cell r="B657" t="str">
            <v>Pipe</v>
          </cell>
          <cell r="C657" t="str">
            <v>INOX PIPE  SUS409L  SUS409 - 2D</v>
          </cell>
          <cell r="D657" t="str">
            <v>INOX PIPE  SUS409L  SUS409 - 2D</v>
          </cell>
          <cell r="E657" t="str">
            <v>INOX PIPE  SUS409L  SUS409 - 2D</v>
          </cell>
          <cell r="F657" t="str">
            <v>PCS</v>
          </cell>
          <cell r="G657" t="str">
            <v>02</v>
          </cell>
          <cell r="H657" t="str">
            <v>00</v>
          </cell>
          <cell r="I657" t="str">
            <v>26</v>
          </cell>
          <cell r="J657" t="str">
            <v>29</v>
          </cell>
          <cell r="K657" t="str">
            <v>01</v>
          </cell>
          <cell r="L657">
            <v>28.6</v>
          </cell>
          <cell r="M657">
            <v>0</v>
          </cell>
          <cell r="N657">
            <v>1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Z657">
            <v>0.68100000000000005</v>
          </cell>
        </row>
        <row r="658">
          <cell r="A658" t="str">
            <v>|0200262901|28.60|0.00|1.200|0.000</v>
          </cell>
          <cell r="B658" t="str">
            <v>Pipe</v>
          </cell>
          <cell r="C658" t="str">
            <v>INOX PIPE  SUS409L  SUS409 - 2D</v>
          </cell>
          <cell r="D658" t="str">
            <v>INOX PIPE  SUS409L  SUS409 - 2D</v>
          </cell>
          <cell r="E658" t="str">
            <v>INOX PIPE  SUS409L  SUS409 - 2D</v>
          </cell>
          <cell r="F658" t="str">
            <v>PCS</v>
          </cell>
          <cell r="G658" t="str">
            <v>02</v>
          </cell>
          <cell r="H658" t="str">
            <v>00</v>
          </cell>
          <cell r="I658" t="str">
            <v>26</v>
          </cell>
          <cell r="J658" t="str">
            <v>29</v>
          </cell>
          <cell r="K658" t="str">
            <v>01</v>
          </cell>
          <cell r="L658">
            <v>28.6</v>
          </cell>
          <cell r="M658">
            <v>0</v>
          </cell>
          <cell r="N658">
            <v>1.2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Z658">
            <v>0.81100000000000005</v>
          </cell>
        </row>
        <row r="659">
          <cell r="A659" t="str">
            <v>|0200262901|31.80|0.00|1.000|0.000</v>
          </cell>
          <cell r="B659" t="str">
            <v>Pipe</v>
          </cell>
          <cell r="C659" t="str">
            <v>INOX PIPE  SUS409L  SUS409 - 2D</v>
          </cell>
          <cell r="D659" t="str">
            <v>INOX PIPE  SUS409L  SUS409 - 2D</v>
          </cell>
          <cell r="E659" t="str">
            <v>INOX PIPE  SUS409L  SUS409 - 2D</v>
          </cell>
          <cell r="F659" t="str">
            <v>PCS</v>
          </cell>
          <cell r="G659" t="str">
            <v>02</v>
          </cell>
          <cell r="H659" t="str">
            <v>00</v>
          </cell>
          <cell r="I659" t="str">
            <v>26</v>
          </cell>
          <cell r="J659" t="str">
            <v>29</v>
          </cell>
          <cell r="K659" t="str">
            <v>01</v>
          </cell>
          <cell r="L659">
            <v>31.8</v>
          </cell>
          <cell r="M659">
            <v>0</v>
          </cell>
          <cell r="N659">
            <v>1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Z659">
            <v>0.76</v>
          </cell>
        </row>
        <row r="660">
          <cell r="A660" t="str">
            <v>|0200262901|35.00|0.00|1.000|0.000</v>
          </cell>
          <cell r="B660" t="str">
            <v>Pipe</v>
          </cell>
          <cell r="C660" t="str">
            <v>INOX PIPE  SUS409L  SUS409 - 2D</v>
          </cell>
          <cell r="D660" t="str">
            <v>INOX PIPE  SUS409L  SUS409 - 2D</v>
          </cell>
          <cell r="E660" t="str">
            <v>INOX PIPE  SUS409L  SUS409 - 2D</v>
          </cell>
          <cell r="F660" t="str">
            <v>PCS</v>
          </cell>
          <cell r="G660" t="str">
            <v>02</v>
          </cell>
          <cell r="H660" t="str">
            <v>00</v>
          </cell>
          <cell r="I660" t="str">
            <v>26</v>
          </cell>
          <cell r="J660" t="str">
            <v>29</v>
          </cell>
          <cell r="K660" t="str">
            <v>01</v>
          </cell>
          <cell r="L660">
            <v>35</v>
          </cell>
          <cell r="M660">
            <v>0</v>
          </cell>
          <cell r="N660">
            <v>1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Z660">
            <v>0.83799999999999997</v>
          </cell>
        </row>
        <row r="661">
          <cell r="A661" t="str">
            <v>|0200262901|38.10|0.00|1.200|0.000</v>
          </cell>
          <cell r="B661" t="str">
            <v>Pipe</v>
          </cell>
          <cell r="C661" t="str">
            <v>INOX PIPE  SUS409L  SUS409 - 2D</v>
          </cell>
          <cell r="D661" t="str">
            <v>INOX PIPE  SUS409L  SUS409 - 2D</v>
          </cell>
          <cell r="E661" t="str">
            <v>INOX PIPE  SUS409L  SUS409 - 2D</v>
          </cell>
          <cell r="F661" t="str">
            <v>PCS</v>
          </cell>
          <cell r="G661" t="str">
            <v>02</v>
          </cell>
          <cell r="H661" t="str">
            <v>00</v>
          </cell>
          <cell r="I661" t="str">
            <v>26</v>
          </cell>
          <cell r="J661" t="str">
            <v>29</v>
          </cell>
          <cell r="K661" t="str">
            <v>01</v>
          </cell>
          <cell r="L661">
            <v>38.1</v>
          </cell>
          <cell r="M661">
            <v>0</v>
          </cell>
          <cell r="N661">
            <v>1.2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Z661">
            <v>1.0920000000000001</v>
          </cell>
        </row>
        <row r="662">
          <cell r="A662" t="str">
            <v>|0200262901|42.70|0.00|1.000|0.000</v>
          </cell>
          <cell r="B662" t="str">
            <v>Pipe</v>
          </cell>
          <cell r="C662" t="str">
            <v>INOX PIPE  SUS409L  SUS409 - 2D</v>
          </cell>
          <cell r="D662" t="str">
            <v>INOX PIPE  SUS409L  SUS409 - 2D</v>
          </cell>
          <cell r="E662" t="str">
            <v>INOX PIPE  SUS409L  SUS409 - 2D</v>
          </cell>
          <cell r="F662" t="str">
            <v>PCS</v>
          </cell>
          <cell r="G662" t="str">
            <v>02</v>
          </cell>
          <cell r="H662" t="str">
            <v>00</v>
          </cell>
          <cell r="I662" t="str">
            <v>26</v>
          </cell>
          <cell r="J662" t="str">
            <v>29</v>
          </cell>
          <cell r="K662" t="str">
            <v>01</v>
          </cell>
          <cell r="L662">
            <v>42.7</v>
          </cell>
          <cell r="M662">
            <v>0</v>
          </cell>
          <cell r="N662">
            <v>1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Z662">
            <v>1.028</v>
          </cell>
        </row>
        <row r="663">
          <cell r="A663" t="str">
            <v>|0200262901|42.70|0.00|1.200|0.000</v>
          </cell>
          <cell r="B663" t="str">
            <v>Pipe</v>
          </cell>
          <cell r="C663" t="str">
            <v>INOX PIPE  SUS409L  SUS409 - 2D</v>
          </cell>
          <cell r="D663" t="str">
            <v>INOX PIPE  SUS409L  SUS409 - 2D</v>
          </cell>
          <cell r="E663" t="str">
            <v>INOX PIPE  SUS409L  SUS409 - 2D</v>
          </cell>
          <cell r="F663" t="str">
            <v>PCS</v>
          </cell>
          <cell r="G663" t="str">
            <v>02</v>
          </cell>
          <cell r="H663" t="str">
            <v>00</v>
          </cell>
          <cell r="I663" t="str">
            <v>26</v>
          </cell>
          <cell r="J663" t="str">
            <v>29</v>
          </cell>
          <cell r="K663" t="str">
            <v>01</v>
          </cell>
          <cell r="L663">
            <v>42.7</v>
          </cell>
          <cell r="M663">
            <v>0</v>
          </cell>
          <cell r="N663">
            <v>1.2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Z663">
            <v>1.228</v>
          </cell>
        </row>
        <row r="664">
          <cell r="A664" t="str">
            <v>|0200262901|45.00|0.00|1.000|0.000</v>
          </cell>
          <cell r="B664" t="str">
            <v>Pipe</v>
          </cell>
          <cell r="C664" t="str">
            <v>INOX PIPE  SUS409L  SUS409 - 2D</v>
          </cell>
          <cell r="D664" t="str">
            <v>INOX PIPE  SUS409L  SUS409 - 2D</v>
          </cell>
          <cell r="E664" t="str">
            <v>INOX PIPE  SUS409L  SUS409 - 2D</v>
          </cell>
          <cell r="F664" t="str">
            <v>PCS</v>
          </cell>
          <cell r="G664" t="str">
            <v>02</v>
          </cell>
          <cell r="H664" t="str">
            <v>00</v>
          </cell>
          <cell r="I664" t="str">
            <v>26</v>
          </cell>
          <cell r="J664" t="str">
            <v>29</v>
          </cell>
          <cell r="K664" t="str">
            <v>01</v>
          </cell>
          <cell r="L664">
            <v>45</v>
          </cell>
          <cell r="M664">
            <v>0</v>
          </cell>
          <cell r="N664">
            <v>1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Z664">
            <v>1.085</v>
          </cell>
        </row>
        <row r="665">
          <cell r="A665" t="str">
            <v>|0200262901|45.00|0.00|1.200|0.000</v>
          </cell>
          <cell r="B665" t="str">
            <v>Pipe</v>
          </cell>
          <cell r="C665" t="str">
            <v>INOX PIPE  SUS409L  SUS409 - 2D</v>
          </cell>
          <cell r="D665" t="str">
            <v>INOX PIPE  SUS409L  SUS409 - 2D</v>
          </cell>
          <cell r="E665" t="str">
            <v>INOX PIPE  SUS409L  SUS409 - 2D</v>
          </cell>
          <cell r="F665" t="str">
            <v>PCS</v>
          </cell>
          <cell r="G665" t="str">
            <v>02</v>
          </cell>
          <cell r="H665" t="str">
            <v>00</v>
          </cell>
          <cell r="I665" t="str">
            <v>26</v>
          </cell>
          <cell r="J665" t="str">
            <v>29</v>
          </cell>
          <cell r="K665" t="str">
            <v>01</v>
          </cell>
          <cell r="L665">
            <v>45</v>
          </cell>
          <cell r="M665">
            <v>0</v>
          </cell>
          <cell r="N665">
            <v>1.2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Z665">
            <v>1.296</v>
          </cell>
        </row>
        <row r="666">
          <cell r="A666" t="str">
            <v>|0200262901|48.60|0.00|1.000|0.000</v>
          </cell>
          <cell r="B666" t="str">
            <v>Pipe</v>
          </cell>
          <cell r="C666" t="str">
            <v>INOX PIPE  SUS409L  SUS409 - 2D</v>
          </cell>
          <cell r="D666" t="str">
            <v>INOX PIPE  SUS409L  SUS409 - 2D</v>
          </cell>
          <cell r="E666" t="str">
            <v>INOX PIPE  SUS409L  SUS409 - 2D</v>
          </cell>
          <cell r="F666" t="str">
            <v>PCS</v>
          </cell>
          <cell r="G666" t="str">
            <v>02</v>
          </cell>
          <cell r="H666" t="str">
            <v>00</v>
          </cell>
          <cell r="I666" t="str">
            <v>26</v>
          </cell>
          <cell r="J666" t="str">
            <v>29</v>
          </cell>
          <cell r="K666" t="str">
            <v>01</v>
          </cell>
          <cell r="L666">
            <v>48.6</v>
          </cell>
          <cell r="M666">
            <v>0</v>
          </cell>
          <cell r="N666">
            <v>1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Z666">
            <v>1.1739999999999999</v>
          </cell>
        </row>
        <row r="667">
          <cell r="A667" t="str">
            <v>|0200262901|48.60|0.00|1.200|0.000</v>
          </cell>
          <cell r="B667" t="str">
            <v>Pipe</v>
          </cell>
          <cell r="C667" t="str">
            <v>INOX PIPE  SUS409L  SUS409 - 2D</v>
          </cell>
          <cell r="D667" t="str">
            <v>INOX PIPE  SUS409L  SUS409 - 2D</v>
          </cell>
          <cell r="E667" t="str">
            <v>INOX PIPE  SUS409L  SUS409 - 2D</v>
          </cell>
          <cell r="F667" t="str">
            <v>PCS</v>
          </cell>
          <cell r="G667" t="str">
            <v>02</v>
          </cell>
          <cell r="H667" t="str">
            <v>00</v>
          </cell>
          <cell r="I667" t="str">
            <v>26</v>
          </cell>
          <cell r="J667" t="str">
            <v>29</v>
          </cell>
          <cell r="K667" t="str">
            <v>01</v>
          </cell>
          <cell r="L667">
            <v>48.6</v>
          </cell>
          <cell r="M667">
            <v>0</v>
          </cell>
          <cell r="N667">
            <v>1.2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Z667">
            <v>1.403</v>
          </cell>
        </row>
        <row r="668">
          <cell r="A668" t="str">
            <v>|0200262901|48.60|0.00|1.500|0.000</v>
          </cell>
          <cell r="B668" t="str">
            <v>Pipe</v>
          </cell>
          <cell r="C668" t="str">
            <v>INOX PIPE  SUS409L  SUS409 - 2D</v>
          </cell>
          <cell r="D668" t="str">
            <v>INOX PIPE  SUS409L  SUS409 - 2D</v>
          </cell>
          <cell r="E668" t="str">
            <v>INOX PIPE  SUS409L  SUS409 - 2D</v>
          </cell>
          <cell r="F668" t="str">
            <v>PCS</v>
          </cell>
          <cell r="G668" t="str">
            <v>02</v>
          </cell>
          <cell r="H668" t="str">
            <v>00</v>
          </cell>
          <cell r="I668" t="str">
            <v>26</v>
          </cell>
          <cell r="J668" t="str">
            <v>29</v>
          </cell>
          <cell r="K668" t="str">
            <v>01</v>
          </cell>
          <cell r="L668">
            <v>48.6</v>
          </cell>
          <cell r="M668">
            <v>0</v>
          </cell>
          <cell r="N668">
            <v>1.5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Z668">
            <v>1.742</v>
          </cell>
        </row>
        <row r="669">
          <cell r="A669" t="str">
            <v>|0200262901|50.80|0.00|1.200|0.000</v>
          </cell>
          <cell r="B669" t="str">
            <v>Pipe</v>
          </cell>
          <cell r="C669" t="str">
            <v>INOX PIPE  SUS409L  SUS409 - 2D</v>
          </cell>
          <cell r="D669" t="str">
            <v>INOX PIPE  SUS409L  SUS409 - 2D</v>
          </cell>
          <cell r="E669" t="str">
            <v>INOX PIPE  SUS409L  SUS409 - 2D</v>
          </cell>
          <cell r="F669" t="str">
            <v>PCS</v>
          </cell>
          <cell r="G669" t="str">
            <v>02</v>
          </cell>
          <cell r="H669" t="str">
            <v>00</v>
          </cell>
          <cell r="I669" t="str">
            <v>26</v>
          </cell>
          <cell r="J669" t="str">
            <v>29</v>
          </cell>
          <cell r="K669" t="str">
            <v>01</v>
          </cell>
          <cell r="L669">
            <v>50.8</v>
          </cell>
          <cell r="M669">
            <v>0</v>
          </cell>
          <cell r="N669">
            <v>1.2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Z669">
            <v>1.468</v>
          </cell>
        </row>
        <row r="670">
          <cell r="A670" t="str">
            <v>|0200262901|60.50|0.00|1.500|0.000</v>
          </cell>
          <cell r="B670" t="str">
            <v>Pipe</v>
          </cell>
          <cell r="C670" t="str">
            <v>INOX PIPE  SUS409L  SUS409 - 2D</v>
          </cell>
          <cell r="D670" t="str">
            <v>INOX PIPE  SUS409L  SUS409 - 2D</v>
          </cell>
          <cell r="E670" t="str">
            <v>INOX PIPE  SUS409L  SUS409 - 2D</v>
          </cell>
          <cell r="F670" t="str">
            <v>PCS</v>
          </cell>
          <cell r="G670" t="str">
            <v>02</v>
          </cell>
          <cell r="H670" t="str">
            <v>00</v>
          </cell>
          <cell r="I670" t="str">
            <v>26</v>
          </cell>
          <cell r="J670" t="str">
            <v>29</v>
          </cell>
          <cell r="K670" t="str">
            <v>01</v>
          </cell>
          <cell r="L670">
            <v>60.5</v>
          </cell>
          <cell r="M670">
            <v>0</v>
          </cell>
          <cell r="N670">
            <v>1.5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Z670">
            <v>2.1819999999999999</v>
          </cell>
        </row>
        <row r="671">
          <cell r="A671" t="str">
            <v>|0200263001|35.00|0.00|1.200|0.000</v>
          </cell>
          <cell r="B671" t="str">
            <v>Pipe</v>
          </cell>
          <cell r="C671" t="str">
            <v>INOX PIPE  SUS436L  SUS436L</v>
          </cell>
          <cell r="D671" t="str">
            <v>INOX PIPE  SUS436L  SUS436L</v>
          </cell>
          <cell r="E671" t="str">
            <v>INOX PIPE  SUS436L  SUS436L</v>
          </cell>
          <cell r="F671" t="str">
            <v>PCS</v>
          </cell>
          <cell r="G671" t="str">
            <v>02</v>
          </cell>
          <cell r="H671" t="str">
            <v>00</v>
          </cell>
          <cell r="I671" t="str">
            <v>26</v>
          </cell>
          <cell r="J671" t="str">
            <v>30</v>
          </cell>
          <cell r="K671" t="str">
            <v>01</v>
          </cell>
          <cell r="L671">
            <v>35</v>
          </cell>
          <cell r="M671">
            <v>0</v>
          </cell>
          <cell r="N671">
            <v>1.2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Z671">
            <v>1</v>
          </cell>
        </row>
        <row r="672">
          <cell r="A672" t="str">
            <v>|0200263001|42.70|0.00|1.200|0.000</v>
          </cell>
          <cell r="B672" t="str">
            <v>Pipe</v>
          </cell>
          <cell r="C672" t="str">
            <v>INOX PIPE  SUS436L  SUS436L</v>
          </cell>
          <cell r="D672" t="str">
            <v>INOX PIPE  SUS436L  SUS436L</v>
          </cell>
          <cell r="E672" t="str">
            <v>INOX PIPE  SUS436L  SUS436L</v>
          </cell>
          <cell r="F672" t="str">
            <v>PCS</v>
          </cell>
          <cell r="G672" t="str">
            <v>02</v>
          </cell>
          <cell r="H672" t="str">
            <v>00</v>
          </cell>
          <cell r="I672" t="str">
            <v>26</v>
          </cell>
          <cell r="J672" t="str">
            <v>30</v>
          </cell>
          <cell r="K672" t="str">
            <v>01</v>
          </cell>
          <cell r="L672">
            <v>42.7</v>
          </cell>
          <cell r="M672">
            <v>0</v>
          </cell>
          <cell r="N672">
            <v>1.2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Z672">
            <v>1.228</v>
          </cell>
        </row>
        <row r="673">
          <cell r="A673" t="str">
            <v>|9900610000|0.00|0.00|0.000|0.000</v>
          </cell>
          <cell r="B673" t="str">
            <v>Other</v>
          </cell>
          <cell r="C673" t="str">
            <v>Ống thép bị lỗi</v>
          </cell>
          <cell r="D673" t="str">
            <v>Ống thép bị lỗi</v>
          </cell>
          <cell r="E673" t="str">
            <v>Ống thép bị lỗi</v>
          </cell>
          <cell r="F673" t="str">
            <v>KG</v>
          </cell>
          <cell r="G673" t="str">
            <v>99</v>
          </cell>
          <cell r="H673" t="str">
            <v>00</v>
          </cell>
          <cell r="I673" t="str">
            <v>61</v>
          </cell>
          <cell r="J673" t="str">
            <v>00</v>
          </cell>
          <cell r="K673" t="str">
            <v>00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Z673">
            <v>0</v>
          </cell>
        </row>
        <row r="674">
          <cell r="A674" t="str">
            <v>|9900620000|0.00|0.00|0.000|0.000</v>
          </cell>
          <cell r="B674" t="str">
            <v>Other</v>
          </cell>
          <cell r="C674" t="str">
            <v>Ống thép bị lỗi ( Inox )</v>
          </cell>
          <cell r="D674" t="str">
            <v>Ống thép bị lỗi ( Inox )</v>
          </cell>
          <cell r="E674" t="str">
            <v>Ống thép bị lỗi ( Inox )</v>
          </cell>
          <cell r="F674" t="str">
            <v>KG</v>
          </cell>
          <cell r="G674" t="str">
            <v>99</v>
          </cell>
          <cell r="H674" t="str">
            <v>00</v>
          </cell>
          <cell r="I674" t="str">
            <v>62</v>
          </cell>
          <cell r="J674" t="str">
            <v>00</v>
          </cell>
          <cell r="K674" t="str">
            <v>00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Z674">
            <v>0</v>
          </cell>
        </row>
        <row r="675">
          <cell r="A675" t="str">
            <v>|9900630000|0.00|0.00|0.000|0.000</v>
          </cell>
          <cell r="B675" t="str">
            <v>Other</v>
          </cell>
          <cell r="C675" t="str">
            <v>Đầu ống thép cắt thừa</v>
          </cell>
          <cell r="D675" t="str">
            <v>Đầu ống thép cắt thừa</v>
          </cell>
          <cell r="E675" t="str">
            <v>Đầu ống thép cắt thừa</v>
          </cell>
          <cell r="F675" t="str">
            <v>KG</v>
          </cell>
          <cell r="G675" t="str">
            <v>99</v>
          </cell>
          <cell r="H675" t="str">
            <v>00</v>
          </cell>
          <cell r="I675" t="str">
            <v>63</v>
          </cell>
          <cell r="J675" t="str">
            <v>00</v>
          </cell>
          <cell r="K675" t="str">
            <v>00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Z675">
            <v>0</v>
          </cell>
        </row>
        <row r="676">
          <cell r="A676" t="str">
            <v>|9900640000|0.00|0.00|0.000|0.000</v>
          </cell>
          <cell r="B676" t="str">
            <v>Other</v>
          </cell>
          <cell r="C676" t="str">
            <v>Đầu ống thép cắt thừa ( Inox )</v>
          </cell>
          <cell r="D676" t="str">
            <v>Đầu ống thép cắt thừa ( Inox )</v>
          </cell>
          <cell r="E676" t="str">
            <v>Đầu ống thép cắt thừa ( Inox )</v>
          </cell>
          <cell r="F676" t="str">
            <v>KG</v>
          </cell>
          <cell r="G676" t="str">
            <v>99</v>
          </cell>
          <cell r="H676" t="str">
            <v>00</v>
          </cell>
          <cell r="I676" t="str">
            <v>64</v>
          </cell>
          <cell r="J676" t="str">
            <v>00</v>
          </cell>
          <cell r="K676" t="str">
            <v>00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Z676">
            <v>0</v>
          </cell>
        </row>
        <row r="677">
          <cell r="A677" t="str">
            <v>|9900650000|0.00|0.00|0.000|0.000</v>
          </cell>
          <cell r="B677" t="str">
            <v>Other</v>
          </cell>
          <cell r="C677" t="str">
            <v>Dây đai, tấm thép bọc ngoài cuộn thép</v>
          </cell>
          <cell r="D677" t="str">
            <v>Dây đai, tấm thép bọc ngoài cuộn thép</v>
          </cell>
          <cell r="E677" t="str">
            <v>Dây đai, tấm thép bọc ngoài cuộn thép</v>
          </cell>
          <cell r="F677" t="str">
            <v>KG</v>
          </cell>
          <cell r="G677" t="str">
            <v>99</v>
          </cell>
          <cell r="H677" t="str">
            <v>00</v>
          </cell>
          <cell r="I677" t="str">
            <v>65</v>
          </cell>
          <cell r="J677" t="str">
            <v>00</v>
          </cell>
          <cell r="K677" t="str">
            <v>00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Z677">
            <v>0</v>
          </cell>
        </row>
        <row r="678">
          <cell r="A678" t="str">
            <v>|9900660000|0.00|0.00|0.000|0.000</v>
          </cell>
          <cell r="B678" t="str">
            <v>Other</v>
          </cell>
          <cell r="C678" t="str">
            <v>Dây đai, tấm thép bọc ngoài cuộn thép ( Inox )</v>
          </cell>
          <cell r="D678" t="str">
            <v>Dây đai, tấm thép bọc ngoài cuộn thép ( Inox )</v>
          </cell>
          <cell r="E678" t="str">
            <v>Dây đai, tấm thép bọc ngoài cuộn thép ( Inox )</v>
          </cell>
          <cell r="F678" t="str">
            <v>KG</v>
          </cell>
          <cell r="G678" t="str">
            <v>99</v>
          </cell>
          <cell r="H678" t="str">
            <v>00</v>
          </cell>
          <cell r="I678" t="str">
            <v>66</v>
          </cell>
          <cell r="J678" t="str">
            <v>00</v>
          </cell>
          <cell r="K678" t="str">
            <v>00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Z678">
            <v>0</v>
          </cell>
        </row>
        <row r="679">
          <cell r="A679" t="str">
            <v>|9900670000|0.00|0.00|0.000|0.000</v>
          </cell>
          <cell r="B679" t="str">
            <v>Other</v>
          </cell>
          <cell r="C679" t="str">
            <v>Phoi  thép</v>
          </cell>
          <cell r="D679" t="str">
            <v>Phoi  thép</v>
          </cell>
          <cell r="E679" t="str">
            <v>Phoi  thép</v>
          </cell>
          <cell r="F679" t="str">
            <v>KG</v>
          </cell>
          <cell r="G679" t="str">
            <v>99</v>
          </cell>
          <cell r="H679" t="str">
            <v>00</v>
          </cell>
          <cell r="I679" t="str">
            <v>67</v>
          </cell>
          <cell r="J679" t="str">
            <v>00</v>
          </cell>
          <cell r="K679" t="str">
            <v>00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Z679">
            <v>0</v>
          </cell>
        </row>
        <row r="680">
          <cell r="A680" t="str">
            <v>|9900680000|0.00|0.00|0.000|0.000</v>
          </cell>
          <cell r="B680" t="str">
            <v>Other</v>
          </cell>
          <cell r="C680" t="str">
            <v>Phôi thép ( Inox )</v>
          </cell>
          <cell r="D680" t="str">
            <v>Phôi thép ( Inox )</v>
          </cell>
          <cell r="E680" t="str">
            <v>Phôi thép ( Inox )</v>
          </cell>
          <cell r="F680" t="str">
            <v>KG</v>
          </cell>
          <cell r="G680" t="str">
            <v>99</v>
          </cell>
          <cell r="H680" t="str">
            <v>00</v>
          </cell>
          <cell r="I680" t="str">
            <v>68</v>
          </cell>
          <cell r="J680" t="str">
            <v>00</v>
          </cell>
          <cell r="K680" t="str">
            <v>00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Z680">
            <v>0</v>
          </cell>
        </row>
        <row r="681">
          <cell r="A681" t="str">
            <v>|9900690000|0.00|0.00|0.000|0.000</v>
          </cell>
          <cell r="B681" t="str">
            <v>Other</v>
          </cell>
          <cell r="C681" t="str">
            <v>Bìa carton</v>
          </cell>
          <cell r="D681" t="str">
            <v>Bìa carton</v>
          </cell>
          <cell r="E681" t="str">
            <v>Bìa carton</v>
          </cell>
          <cell r="F681" t="str">
            <v>KG</v>
          </cell>
          <cell r="G681" t="str">
            <v>99</v>
          </cell>
          <cell r="H681" t="str">
            <v>00</v>
          </cell>
          <cell r="I681" t="str">
            <v>69</v>
          </cell>
          <cell r="J681" t="str">
            <v>00</v>
          </cell>
          <cell r="K681" t="str">
            <v>00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Z681">
            <v>0</v>
          </cell>
        </row>
        <row r="682">
          <cell r="A682" t="str">
            <v>|9900700000|0.00|0.00|0.000|0.000</v>
          </cell>
          <cell r="B682" t="str">
            <v>Other</v>
          </cell>
          <cell r="C682" t="str">
            <v>Gỗ Pallet</v>
          </cell>
          <cell r="D682" t="str">
            <v>Gỗ Pallet</v>
          </cell>
          <cell r="E682" t="str">
            <v>Gỗ Pallet</v>
          </cell>
          <cell r="F682" t="str">
            <v>KG</v>
          </cell>
          <cell r="G682" t="str">
            <v>99</v>
          </cell>
          <cell r="H682" t="str">
            <v>00</v>
          </cell>
          <cell r="I682" t="str">
            <v>70</v>
          </cell>
          <cell r="J682" t="str">
            <v>00</v>
          </cell>
          <cell r="K682" t="str">
            <v>00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Z682">
            <v>0</v>
          </cell>
        </row>
        <row r="683">
          <cell r="A683" t="str">
            <v>|9900710000|0.00|0.00|0.000|0.000</v>
          </cell>
          <cell r="B683" t="str">
            <v>Other</v>
          </cell>
          <cell r="C683" t="str">
            <v>Dây điện</v>
          </cell>
          <cell r="D683" t="str">
            <v>Dây điện</v>
          </cell>
          <cell r="E683" t="str">
            <v>Dây điện</v>
          </cell>
          <cell r="F683" t="str">
            <v>KG</v>
          </cell>
          <cell r="G683" t="str">
            <v>99</v>
          </cell>
          <cell r="H683" t="str">
            <v>00</v>
          </cell>
          <cell r="I683" t="str">
            <v>71</v>
          </cell>
          <cell r="J683" t="str">
            <v>00</v>
          </cell>
          <cell r="K683" t="str">
            <v>00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Z683">
            <v>0</v>
          </cell>
        </row>
        <row r="684">
          <cell r="A684" t="str">
            <v>|9900720000|0.00|0.00|0.000|0.000</v>
          </cell>
          <cell r="B684" t="str">
            <v>Other</v>
          </cell>
          <cell r="C684" t="str">
            <v>Ống dài INOX</v>
          </cell>
          <cell r="D684" t="str">
            <v>Ống dài INOX</v>
          </cell>
          <cell r="E684" t="str">
            <v>Ống dài INOX</v>
          </cell>
          <cell r="F684" t="str">
            <v>KG</v>
          </cell>
          <cell r="G684" t="str">
            <v>99</v>
          </cell>
          <cell r="H684" t="str">
            <v>00</v>
          </cell>
          <cell r="I684" t="str">
            <v>72</v>
          </cell>
          <cell r="J684" t="str">
            <v>00</v>
          </cell>
          <cell r="K684" t="str">
            <v>00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Z684">
            <v>0</v>
          </cell>
        </row>
        <row r="685">
          <cell r="A685" t="str">
            <v>|9900730000|0.00|0.00|0.000|0.000</v>
          </cell>
          <cell r="B685" t="str">
            <v>Other</v>
          </cell>
          <cell r="C685" t="str">
            <v>Dây phân sợi</v>
          </cell>
          <cell r="D685" t="str">
            <v>Dây phân sợi</v>
          </cell>
          <cell r="E685" t="str">
            <v>Dây phân sợi</v>
          </cell>
          <cell r="F685" t="str">
            <v>KG</v>
          </cell>
          <cell r="G685" t="str">
            <v>99</v>
          </cell>
          <cell r="H685" t="str">
            <v>00</v>
          </cell>
          <cell r="I685" t="str">
            <v>73</v>
          </cell>
          <cell r="J685" t="str">
            <v>00</v>
          </cell>
          <cell r="K685" t="str">
            <v>00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Z685">
            <v>0</v>
          </cell>
        </row>
        <row r="686">
          <cell r="A686" t="str">
            <v>|9900750000|0.00|0.00|0.000|0.000</v>
          </cell>
          <cell r="B686" t="str">
            <v>Other</v>
          </cell>
          <cell r="C686" t="str"/>
          <cell r="D686" t="str"/>
          <cell r="E686" t="str"/>
          <cell r="F686" t="str">
            <v>KG</v>
          </cell>
          <cell r="G686" t="str">
            <v>99</v>
          </cell>
          <cell r="H686" t="str">
            <v>00</v>
          </cell>
          <cell r="I686" t="str">
            <v>75</v>
          </cell>
          <cell r="J686" t="str">
            <v>00</v>
          </cell>
          <cell r="K686" t="str">
            <v>00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Z686">
            <v>0</v>
          </cell>
        </row>
        <row r="687">
          <cell r="A687" t="str">
            <v>|9900760000|0.00|0.00|0.000|0.000</v>
          </cell>
          <cell r="B687" t="str">
            <v>Other</v>
          </cell>
          <cell r="C687" t="str"/>
          <cell r="D687" t="str"/>
          <cell r="E687" t="str"/>
          <cell r="F687" t="str">
            <v>KG</v>
          </cell>
          <cell r="G687" t="str">
            <v>99</v>
          </cell>
          <cell r="H687" t="str">
            <v>00</v>
          </cell>
          <cell r="I687" t="str">
            <v>76</v>
          </cell>
          <cell r="J687" t="str">
            <v>00</v>
          </cell>
          <cell r="K687" t="str">
            <v>00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Z687">
            <v>0</v>
          </cell>
        </row>
        <row r="688">
          <cell r="A688" t="str">
            <v>|9900770000|0.00|0.00|0.000|0.000</v>
          </cell>
          <cell r="B688" t="str">
            <v>Other</v>
          </cell>
          <cell r="C688" t="str"/>
          <cell r="D688" t="str"/>
          <cell r="E688" t="str"/>
          <cell r="F688" t="str">
            <v>KG</v>
          </cell>
          <cell r="G688" t="str">
            <v>99</v>
          </cell>
          <cell r="H688" t="str">
            <v>00</v>
          </cell>
          <cell r="I688" t="str">
            <v>77</v>
          </cell>
          <cell r="J688" t="str">
            <v>00</v>
          </cell>
          <cell r="K688" t="str">
            <v>00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Z688">
            <v>0</v>
          </cell>
        </row>
        <row r="689">
          <cell r="A689" t="str">
            <v>|9900780000|0.00|0.00|0.000|0.000</v>
          </cell>
          <cell r="B689" t="str">
            <v>Other</v>
          </cell>
          <cell r="C689" t="str"/>
          <cell r="D689" t="str"/>
          <cell r="E689" t="str"/>
          <cell r="F689" t="str">
            <v>KG</v>
          </cell>
          <cell r="G689" t="str">
            <v>99</v>
          </cell>
          <cell r="H689" t="str">
            <v>00</v>
          </cell>
          <cell r="I689" t="str">
            <v>78</v>
          </cell>
          <cell r="J689" t="str">
            <v>00</v>
          </cell>
          <cell r="K689" t="str">
            <v>00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Z689">
            <v>0</v>
          </cell>
        </row>
        <row r="690">
          <cell r="A690" t="str">
            <v>|9900790000|0.00|0.00|0.000|0.000</v>
          </cell>
          <cell r="B690" t="str">
            <v>Other</v>
          </cell>
          <cell r="C690" t="str">
            <v>Phoi Phân sợi</v>
          </cell>
          <cell r="D690" t="str">
            <v>Phoi Phân sợi</v>
          </cell>
          <cell r="E690" t="str">
            <v>Phoi Phân sợi</v>
          </cell>
          <cell r="F690" t="str">
            <v>KG</v>
          </cell>
          <cell r="G690" t="str">
            <v>99</v>
          </cell>
          <cell r="H690" t="str">
            <v>00</v>
          </cell>
          <cell r="I690" t="str">
            <v>79</v>
          </cell>
          <cell r="J690" t="str">
            <v>00</v>
          </cell>
          <cell r="K690" t="str">
            <v>00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Z690">
            <v>0</v>
          </cell>
        </row>
      </sheetData>
      <sheetData sheetId="2">
        <row r="2">
          <cell r="H2" t="str">
            <v>11</v>
          </cell>
          <cell r="I2" t="str">
            <v>C350L0</v>
          </cell>
          <cell r="O2" t="str">
            <v>|0200220139|12.70|0.00|1.600|0.000</v>
          </cell>
          <cell r="Q2" t="str">
            <v>Buy</v>
          </cell>
          <cell r="S2" t="str">
            <v>Buy</v>
          </cell>
        </row>
        <row r="3">
          <cell r="H3" t="str">
            <v>00</v>
          </cell>
          <cell r="I3">
            <v>0</v>
          </cell>
          <cell r="O3" t="str">
            <v>|0200220139|12.70|0.00|2.000|0.000</v>
          </cell>
          <cell r="Q3" t="str">
            <v>Buy</v>
          </cell>
          <cell r="S3" t="str">
            <v>Buy</v>
          </cell>
        </row>
        <row r="4">
          <cell r="H4" t="str">
            <v>01</v>
          </cell>
          <cell r="I4" t="str">
            <v>STKM11A</v>
          </cell>
          <cell r="O4" t="str">
            <v>|0200220103|13.80|0.00|1.600|0.000</v>
          </cell>
          <cell r="Q4" t="str">
            <v>|0101022000|0.00|0.00|0.000|42.5001.6</v>
          </cell>
          <cell r="S4" t="str">
            <v>|0101022000|0.00|0.00|0.000|940.0001.5</v>
          </cell>
        </row>
        <row r="5">
          <cell r="H5" t="str">
            <v>02</v>
          </cell>
          <cell r="I5" t="str">
            <v>STKMR11A</v>
          </cell>
          <cell r="O5" t="str">
            <v>|0200230120|15.90|0.00|1.200|0.000</v>
          </cell>
          <cell r="Q5" t="str">
            <v>|0101030100|0.00|0.00|0.000|49.0001.2</v>
          </cell>
          <cell r="S5" t="str">
            <v>|0101030100|0.00|0.00|0.000|1,050.0001.15</v>
          </cell>
        </row>
        <row r="6">
          <cell r="H6" t="str">
            <v>03</v>
          </cell>
          <cell r="I6" t="str">
            <v>STK290-E-G</v>
          </cell>
          <cell r="O6" t="str">
            <v>|0200220139|15.90|0.00|1.600|0.000</v>
          </cell>
          <cell r="Q6" t="str">
            <v>|0101022000|0.00|0.00|0.000|48.5001.6</v>
          </cell>
          <cell r="S6" t="str">
            <v>|0101022000|0.00|0.00|0.000|940.0001.5</v>
          </cell>
        </row>
        <row r="7">
          <cell r="H7" t="str">
            <v>04</v>
          </cell>
          <cell r="I7" t="str">
            <v>SGP-E-G</v>
          </cell>
          <cell r="O7" t="str">
            <v>|0200220139|15.90|0.00|2.300|0.000</v>
          </cell>
          <cell r="Q7" t="str">
            <v>|0101022000|0.00|0.00|0.000|47.0002.3</v>
          </cell>
          <cell r="S7" t="str">
            <v>|0101022000|0.00|0.00|0.000|1,050.0002.2</v>
          </cell>
        </row>
        <row r="8">
          <cell r="H8" t="str">
            <v>07</v>
          </cell>
          <cell r="I8" t="str">
            <v>R13A/HSST590C</v>
          </cell>
          <cell r="O8" t="str">
            <v>|0200220139|15.90|0.00|2.000|0.000</v>
          </cell>
          <cell r="Q8" t="str">
            <v>|0101022000|0.00|0.00|0.000|47.5002</v>
          </cell>
          <cell r="S8" t="str">
            <v>|0101022000|0.00|0.00|0.000|945.0001.95</v>
          </cell>
        </row>
        <row r="9">
          <cell r="H9" t="str">
            <v>08</v>
          </cell>
          <cell r="I9" t="str">
            <v>STKM13A</v>
          </cell>
          <cell r="O9" t="str">
            <v>|0200230120|19.10|0.00|1.200|0.000</v>
          </cell>
          <cell r="Q9" t="str">
            <v>|0101030100|0.00|0.00|0.000|59.0001.2</v>
          </cell>
          <cell r="S9" t="str">
            <v>|0101030100|0.00|0.00|0.000|1,050.0001.15</v>
          </cell>
        </row>
        <row r="10">
          <cell r="H10" t="str">
            <v>09</v>
          </cell>
          <cell r="I10" t="str">
            <v>STKR400</v>
          </cell>
          <cell r="O10" t="str">
            <v>|0200220139|19.10|0.00|1.400|0.000</v>
          </cell>
          <cell r="Q10" t="str">
            <v>|0101022000|0.00|0.00|0.000|58.5001.4</v>
          </cell>
          <cell r="S10" t="str">
            <v>|0101022000|0.00|0.00|0.000|945.0001.35</v>
          </cell>
        </row>
        <row r="11">
          <cell r="H11" t="str">
            <v>14</v>
          </cell>
          <cell r="I11" t="str">
            <v>STKM18A</v>
          </cell>
          <cell r="O11" t="str">
            <v>|0200230120|19.10|0.00|1.000|0.000</v>
          </cell>
          <cell r="Q11" t="str">
            <v>|0101030100|0.00|0.00|0.000|59.5001</v>
          </cell>
          <cell r="S11" t="str">
            <v>|0101030100|0.00|0.00|0.000|960.0001</v>
          </cell>
        </row>
        <row r="12">
          <cell r="H12" t="str">
            <v>15</v>
          </cell>
          <cell r="I12" t="str">
            <v>STKMR18A</v>
          </cell>
          <cell r="O12" t="str">
            <v>|0200230119|22.20|0.00|1.200|0.000</v>
          </cell>
          <cell r="Q12" t="str">
            <v>|0101030100|0.00|0.00|0.000|69.5001.2</v>
          </cell>
          <cell r="S12" t="str">
            <v>|0101030100|0.00|0.00|0.000|1,050.0001.15</v>
          </cell>
        </row>
        <row r="13">
          <cell r="H13" t="str">
            <v>21</v>
          </cell>
          <cell r="I13" t="str">
            <v>ASTM A53M GR.B TYPE-E</v>
          </cell>
          <cell r="O13" t="str">
            <v>|0200220139|22.20|0.00|1.600|0.000</v>
          </cell>
          <cell r="Q13" t="str">
            <v>|0101022000|0.00|0.00|0.000|67.5001.6</v>
          </cell>
          <cell r="S13" t="str">
            <v>|0101022000|0.00|0.00|0.000|940.0001.5</v>
          </cell>
        </row>
        <row r="14">
          <cell r="H14" t="str">
            <v>32</v>
          </cell>
          <cell r="I14" t="str">
            <v>SPHC ep</v>
          </cell>
          <cell r="O14" t="str">
            <v>|0200220139|22.20|0.00|1.800|0.000</v>
          </cell>
          <cell r="Q14" t="str">
            <v>|0101022000|0.00|0.00|0.000|67.0001.8</v>
          </cell>
          <cell r="S14" t="str">
            <v>|0101022000|0.00|0.00|0.000|965.0001.75</v>
          </cell>
        </row>
        <row r="15">
          <cell r="H15" t="str">
            <v>38</v>
          </cell>
          <cell r="I15" t="str">
            <v>SER-SGP</v>
          </cell>
          <cell r="O15" t="str">
            <v>|0200220139|22.20|0.00|2.300|0.000</v>
          </cell>
          <cell r="Q15" t="str">
            <v>|0101022000|0.00|0.00|0.000|66.0002.3</v>
          </cell>
          <cell r="S15" t="str">
            <v>|0101022000|0.00|0.00|0.000|1,050.0002.2</v>
          </cell>
        </row>
        <row r="16">
          <cell r="H16" t="str">
            <v>05</v>
          </cell>
          <cell r="I16" t="str">
            <v>STKM12A</v>
          </cell>
          <cell r="O16" t="str">
            <v>|0200220139|22.20|0.00|2.000|0.000</v>
          </cell>
          <cell r="Q16" t="str">
            <v>|0101022000|0.00|0.00|0.000|67.0002</v>
          </cell>
          <cell r="S16" t="str">
            <v>|0101022000|0.00|0.00|0.000|945.0001.95</v>
          </cell>
        </row>
        <row r="17">
          <cell r="H17" t="str">
            <v>06</v>
          </cell>
          <cell r="I17" t="str">
            <v>STKM12C</v>
          </cell>
          <cell r="O17" t="str">
            <v>|0200230119|25.40|0.00|1.200|0.000</v>
          </cell>
          <cell r="Q17" t="str">
            <v>|0101030100|0.00|0.00|0.000|79.0001.2</v>
          </cell>
          <cell r="S17" t="str">
            <v>|0101030100|0.00|0.00|0.000|1,050.0001.15</v>
          </cell>
        </row>
        <row r="18">
          <cell r="H18" t="str">
            <v>10</v>
          </cell>
          <cell r="I18" t="str">
            <v>STKM-550</v>
          </cell>
          <cell r="O18" t="str">
            <v>|0200220139|25.40|0.00|1.600|0.000</v>
          </cell>
          <cell r="Q18" t="str">
            <v>|0101022000|0.00|0.00|0.000|78.0001.6</v>
          </cell>
          <cell r="S18" t="str">
            <v>|0101022000|0.00|0.00|0.000|940.0001.55</v>
          </cell>
        </row>
        <row r="19">
          <cell r="H19" t="str">
            <v>12</v>
          </cell>
          <cell r="I19" t="str">
            <v>STKMRHT490</v>
          </cell>
          <cell r="O19" t="str">
            <v>|0200220139|25.40|0.00|1.800|0.000</v>
          </cell>
          <cell r="Q19" t="str">
            <v>|0101022000|0.00|0.00|0.000|78.0001.8</v>
          </cell>
          <cell r="S19" t="str">
            <v>|0101022000|0.00|0.00|0.000|940.0001.75</v>
          </cell>
        </row>
        <row r="20">
          <cell r="H20" t="str">
            <v>59</v>
          </cell>
          <cell r="I20" t="str">
            <v>STAM290GA</v>
          </cell>
          <cell r="O20" t="str">
            <v>|0200220139|25.40|0.00|2.600|0.000</v>
          </cell>
          <cell r="Q20" t="str">
            <v>|0101022000|0.00|0.00|0.000|75.5002.6</v>
          </cell>
          <cell r="S20" t="str">
            <v>|0101022000|0.00|0.00|0.000|1,075.0002.5</v>
          </cell>
        </row>
        <row r="21">
          <cell r="H21" t="str">
            <v>60</v>
          </cell>
          <cell r="I21" t="str">
            <v>STAM390G</v>
          </cell>
          <cell r="O21" t="str">
            <v>|0200220139|25.40|0.00|3.200|0.000</v>
          </cell>
          <cell r="Q21" t="str">
            <v>|0101022000|0.00|0.00|0.000|75.5003.2</v>
          </cell>
          <cell r="S21" t="str">
            <v>|0101022000|0.00|0.00|0.000|965.0003.05</v>
          </cell>
        </row>
        <row r="22">
          <cell r="H22" t="str">
            <v>61</v>
          </cell>
          <cell r="I22" t="str">
            <v>STKMHT490</v>
          </cell>
          <cell r="O22" t="str">
            <v>|0200230120|28.60|0.00|1.200|0.000</v>
          </cell>
          <cell r="Q22" t="str">
            <v>|0101030100|0.00|0.00|0.000|89.0001.2</v>
          </cell>
          <cell r="S22" t="str">
            <v>|0101030100|0.00|0.00|0.000|1,050.0001.15</v>
          </cell>
        </row>
        <row r="23">
          <cell r="H23" t="str">
            <v>62</v>
          </cell>
          <cell r="I23" t="str">
            <v>STKMHT590</v>
          </cell>
          <cell r="O23" t="str">
            <v>|0200220139|28.60|0.00|2.300|0.000</v>
          </cell>
          <cell r="Q23" t="str">
            <v>|0101022000|0.00|0.00|0.000|85.5002.3</v>
          </cell>
          <cell r="S23" t="str">
            <v>|0101022000|0.00|0.00|0.000|1,050.0002.2</v>
          </cell>
        </row>
        <row r="24">
          <cell r="H24" t="str">
            <v>63</v>
          </cell>
          <cell r="I24" t="str">
            <v>STKMRR290</v>
          </cell>
          <cell r="O24" t="str">
            <v>|0200220139|28.60|0.00|2.600|0.000</v>
          </cell>
          <cell r="Q24" t="str">
            <v>|0101022000|0.00|0.00|0.000|85.0002.6</v>
          </cell>
          <cell r="S24" t="str">
            <v>|0101022000|0.00|0.00|0.000|1,075.0002.5</v>
          </cell>
        </row>
        <row r="25">
          <cell r="H25" t="str">
            <v>64</v>
          </cell>
          <cell r="I25" t="str">
            <v>STKMRR370</v>
          </cell>
          <cell r="O25" t="str">
            <v>|0200220139|28.60|0.00|2.000|0.000</v>
          </cell>
          <cell r="Q25" t="str">
            <v>|0101022000|0.00|0.00|0.000|87.0002</v>
          </cell>
          <cell r="S25" t="str">
            <v>|0101022000|0.00|0.00|0.000|945.0001.95</v>
          </cell>
        </row>
        <row r="26">
          <cell r="H26" t="str">
            <v>65</v>
          </cell>
          <cell r="I26" t="str">
            <v>STKMRHT590</v>
          </cell>
          <cell r="O26" t="str">
            <v>|0200220139|29.40|0.00|3.200|0.000</v>
          </cell>
          <cell r="Q26" t="str">
            <v>|0101022000|0.00|0.00|0.000|87.0003.2</v>
          </cell>
          <cell r="S26" t="str">
            <v>|0101022000|0.00|0.00|0.000|965.0003.05</v>
          </cell>
        </row>
        <row r="27">
          <cell r="H27" t="str">
            <v>66</v>
          </cell>
          <cell r="I27" t="str">
            <v>STKM17AM</v>
          </cell>
          <cell r="O27" t="str">
            <v>|0200220139|31.80|0.00|2.600|0.000</v>
          </cell>
          <cell r="Q27" t="str">
            <v>|0101022000|0.00|0.00|0.000|97.0002.6</v>
          </cell>
          <cell r="S27" t="str">
            <v>|0101022000|0.00|0.00|0.000|1,075.0002.5</v>
          </cell>
        </row>
        <row r="28">
          <cell r="H28" t="str">
            <v>67</v>
          </cell>
          <cell r="I28" t="str">
            <v>STKM13C</v>
          </cell>
          <cell r="O28" t="str">
            <v>|0200220139|31.80|0.00|2.000|0.000</v>
          </cell>
          <cell r="Q28" t="str">
            <v>|0101022000|0.00|0.00|0.000|97.0002</v>
          </cell>
          <cell r="S28" t="str">
            <v>|0101022000|0.00|0.00|0.000|945.0001.95</v>
          </cell>
        </row>
        <row r="29">
          <cell r="H29" t="str">
            <v>68</v>
          </cell>
          <cell r="I29" t="str">
            <v>STKM-HT590</v>
          </cell>
          <cell r="O29" t="str">
            <v>|0200220139|34.00|0.00|2.600|0.000</v>
          </cell>
          <cell r="Q29" t="str">
            <v>|0101022000|0.00|0.00|0.000|103.0002.6</v>
          </cell>
          <cell r="S29" t="str">
            <v>|0101022000|0.00|0.00|0.000|1,075.0002.5</v>
          </cell>
        </row>
        <row r="30">
          <cell r="H30" t="str">
            <v>26</v>
          </cell>
          <cell r="I30" t="str">
            <v>SUS304</v>
          </cell>
          <cell r="O30" t="str">
            <v>|0200220139|34.00|0.00|3.500|0.000</v>
          </cell>
          <cell r="Q30" t="str">
            <v>|0101021900|0.00|0.00|0.000|101.5003.5</v>
          </cell>
          <cell r="S30" t="str">
            <v>|0101021900|0.00|0.00|0.000|1,025.0003.4</v>
          </cell>
        </row>
        <row r="31">
          <cell r="H31" t="str">
            <v>29</v>
          </cell>
          <cell r="I31" t="str">
            <v>SUS409L</v>
          </cell>
          <cell r="O31" t="str">
            <v>|0200230120|35.00|0.00|1.200|0.000</v>
          </cell>
          <cell r="Q31" t="str">
            <v>|0101030100|0.00|0.00|0.000|109.5001.2</v>
          </cell>
          <cell r="S31" t="str">
            <v>|0101030100|0.00|0.00|0.000|1,050.0001.15</v>
          </cell>
        </row>
        <row r="32">
          <cell r="H32" t="str">
            <v>30</v>
          </cell>
          <cell r="I32" t="str">
            <v>SUS436L</v>
          </cell>
          <cell r="O32" t="str">
            <v>|0200230120|38.10|0.00|1.200|0.000</v>
          </cell>
          <cell r="Q32" t="str">
            <v>|0101030100|0.00|0.00|0.000|119.0001.2</v>
          </cell>
          <cell r="S32" t="str">
            <v>|0101030100|0.00|0.00|0.000|1,050.0001.15</v>
          </cell>
        </row>
        <row r="33">
          <cell r="O33" t="str">
            <v>|0200220139|38.10|0.00|2.300|0.000</v>
          </cell>
          <cell r="Q33" t="str">
            <v>|0101022000|0.00|0.00|0.000|116.0002.3</v>
          </cell>
          <cell r="S33" t="str">
            <v>|0101022000|0.00|0.00|0.000|1,050.0002.2</v>
          </cell>
        </row>
        <row r="34">
          <cell r="O34" t="str">
            <v>|0200220139|38.10|0.00|2.600|0.000</v>
          </cell>
          <cell r="Q34" t="str">
            <v>|0101022000|0.00|0.00|0.000|115.0002.6</v>
          </cell>
          <cell r="S34" t="str">
            <v>|0101022000|0.00|0.00|0.000|1,075.0002.5</v>
          </cell>
        </row>
        <row r="35">
          <cell r="O35" t="str">
            <v>|0200220139|38.10|0.00|2.000|0.000</v>
          </cell>
          <cell r="Q35" t="str">
            <v>|0101022000|0.00|0.00|0.000|117.0002</v>
          </cell>
          <cell r="S35" t="str">
            <v>|0101022000|0.00|0.00|0.000|945.0001.95</v>
          </cell>
        </row>
        <row r="36">
          <cell r="O36" t="str">
            <v>|0200220139|42.70|0.00|2.000|0.000</v>
          </cell>
          <cell r="Q36" t="str">
            <v>|0101022000|0.00|0.00|0.000|131.0002</v>
          </cell>
          <cell r="S36" t="str">
            <v>|0101022000|0.00|0.00|0.000|945.0001.95</v>
          </cell>
        </row>
        <row r="37">
          <cell r="O37" t="str">
            <v>|0200220126|42.70|0.00|3.500|0.000</v>
          </cell>
          <cell r="Q37" t="str">
            <v>|0101021900|0.00|0.00|0.000|127.0003.5</v>
          </cell>
          <cell r="S37" t="str">
            <v>|0101021900|0.00|0.00|0.000|1,025.0003.4</v>
          </cell>
        </row>
        <row r="38">
          <cell r="O38" t="str">
            <v>|0200230119|45.00|0.00|1.200|0.000</v>
          </cell>
          <cell r="Q38" t="str">
            <v>|0101030100|0.00|0.00|0.000|141.0001.2</v>
          </cell>
          <cell r="S38" t="str">
            <v>|0101030100|0.00|0.00|0.000|1,050.0001.15</v>
          </cell>
        </row>
        <row r="39">
          <cell r="O39" t="str">
            <v>|0200220139|48.60|0.00|2.000|0.000</v>
          </cell>
          <cell r="Q39" t="str">
            <v>|0101022000|0.00|0.00|0.000|150.5002</v>
          </cell>
          <cell r="S39" t="str">
            <v>|0101022000|0.00|0.00|0.000|945.0001.95</v>
          </cell>
        </row>
        <row r="40">
          <cell r="O40" t="str">
            <v>|0200220139|48.60|0.00|3.100|0.000</v>
          </cell>
          <cell r="Q40" t="str">
            <v>|0101022000|0.00|0.00|0.000|146.5003.1</v>
          </cell>
          <cell r="S40" t="str">
            <v>|0101022000|0.00|0.00|0.000|965.0003.05</v>
          </cell>
        </row>
        <row r="41">
          <cell r="O41" t="str">
            <v>|0200220139|50.80|0.00|1.600|0.000</v>
          </cell>
          <cell r="Q41" t="str">
            <v>|0101022000|0.00|0.00|0.000|157.0001.6</v>
          </cell>
          <cell r="S41" t="str">
            <v>|0101022000|0.00|0.00|0.000|940.0001.5</v>
          </cell>
        </row>
        <row r="42">
          <cell r="O42" t="str">
            <v>|0200220139|60.50|0.00|2.000|0.000</v>
          </cell>
          <cell r="Q42" t="str">
            <v>|0101022000|0.00|0.00|0.000|188.0002</v>
          </cell>
          <cell r="S42" t="str">
            <v>|0101022000|0.00|0.00|0.000|945.0001.95</v>
          </cell>
        </row>
        <row r="43">
          <cell r="O43" t="str">
            <v>|0200220139|60.80|0.00|3.800|0.000</v>
          </cell>
          <cell r="Q43" t="str">
            <v>|0101022000|0.00|0.00|0.000|184.0003.8</v>
          </cell>
          <cell r="S43" t="str">
            <v>|0101022000|0.00|0.00|0.000|925.0003.7</v>
          </cell>
        </row>
        <row r="44">
          <cell r="O44" t="str">
            <v>|0200220139|76.30|0.00|2.000|0.000</v>
          </cell>
          <cell r="Q44" t="str">
            <v>|0101022000|0.00|0.00|0.000|237.5002</v>
          </cell>
          <cell r="S44" t="str">
            <v>|0101022000|0.00|0.00|0.000|945.0001.95</v>
          </cell>
        </row>
        <row r="45">
          <cell r="O45" t="str">
            <v>|0200220600|15.00|10.30|2.350|0.000</v>
          </cell>
          <cell r="Q45" t="str">
            <v>E-C</v>
          </cell>
          <cell r="S45" t="str">
            <v>Buy</v>
          </cell>
        </row>
        <row r="46">
          <cell r="O46" t="str">
            <v>|0200220600|23.00|12.40|5.300|0.000</v>
          </cell>
          <cell r="Q46" t="str">
            <v>E-C</v>
          </cell>
          <cell r="S46" t="str">
            <v>Buy</v>
          </cell>
        </row>
        <row r="47">
          <cell r="O47" t="str">
            <v>|0200230742|22.20|0.00|1.400|0.000</v>
          </cell>
          <cell r="Q47" t="str">
            <v>|0101031200|0.00|0.00|0.000|68.0001.4</v>
          </cell>
          <cell r="S47" t="str">
            <v>|0101031200|0.00|0.00|0.000|960.0001.35</v>
          </cell>
        </row>
        <row r="48">
          <cell r="O48" t="str">
            <v>|0200230742|25.00|55.00|1.600|0.000</v>
          </cell>
          <cell r="Q48" t="str">
            <v>|0101031200|0.00|0.00|0.000|156.0001.6</v>
          </cell>
          <cell r="S48" t="str">
            <v>|0101031200|0.00|0.00|0.000|945.0001.5</v>
          </cell>
        </row>
        <row r="49">
          <cell r="O49" t="str">
            <v>|0200230841|12.70|0.00|1.200|0.000</v>
          </cell>
          <cell r="Q49" t="str">
            <v>Buy</v>
          </cell>
          <cell r="S49" t="str">
            <v>Buy</v>
          </cell>
        </row>
        <row r="50">
          <cell r="O50" t="str">
            <v>|0200220810|12.70|0.00|1.600|0.000</v>
          </cell>
          <cell r="Q50" t="str">
            <v>|0101021700|0.00|0.00|0.000|39.0001.6</v>
          </cell>
          <cell r="S50" t="str">
            <v>|0101021700|0.00|0.00|0.000|1,160.0001.5</v>
          </cell>
        </row>
        <row r="51">
          <cell r="O51" t="str">
            <v>|0200230841|15.90|0.00|1.200|0.000</v>
          </cell>
          <cell r="Q51" t="str">
            <v>|0101031000|0.00|0.00|0.000|49.0001.2</v>
          </cell>
          <cell r="S51" t="str">
            <v>|0101031000|0.00|0.00|0.000|950.0001.15</v>
          </cell>
        </row>
        <row r="52">
          <cell r="O52" t="str">
            <v>|0200226010|15.90|0.00|1.600|0.000</v>
          </cell>
          <cell r="Q52" t="str">
            <v>|0101021700|0.00|0.00|0.000|48.5001.6</v>
          </cell>
          <cell r="S52" t="str">
            <v>|0101021700|0.00|0.00|0.000|1,160.0001.5</v>
          </cell>
        </row>
        <row r="53">
          <cell r="O53" t="str">
            <v>|0200230841|17.30|0.00|1.200|0.000</v>
          </cell>
          <cell r="Q53" t="str">
            <v>|0101031000|0.00|0.00|0.000|54.0001.2</v>
          </cell>
          <cell r="S53" t="str">
            <v>|0101031000|0.00|0.00|0.000|950.0001.15</v>
          </cell>
        </row>
        <row r="54">
          <cell r="O54" t="str">
            <v>|0200230841|19.10|0.00|1.200|0.000</v>
          </cell>
          <cell r="Q54" t="str">
            <v>|0101031000|0.00|0.00|0.000|59.0001.2</v>
          </cell>
          <cell r="S54" t="str">
            <v>|0101031000|0.00|0.00|0.000|950.0001.15</v>
          </cell>
        </row>
        <row r="55">
          <cell r="O55" t="str">
            <v>|0200220810|19.10|0.00|1.400|0.000</v>
          </cell>
          <cell r="Q55" t="str">
            <v>|0101021700|0.00|0.00|0.000|58.5001.4</v>
          </cell>
          <cell r="S55" t="str">
            <v>|0101021700|0.00|0.00|0.000|1,000.0001.35</v>
          </cell>
        </row>
        <row r="56">
          <cell r="O56" t="str">
            <v>|0200220810|19.10|0.00|1.600|0.000</v>
          </cell>
          <cell r="Q56" t="str">
            <v>|0101021700|0.00|0.00|0.000|58.0001.6</v>
          </cell>
          <cell r="S56" t="str">
            <v>|0101021700|0.00|0.00|0.000|1,160.0001.5</v>
          </cell>
        </row>
        <row r="57">
          <cell r="O57" t="str">
            <v>|0200226010|19.10|0.00|1.600|0.000</v>
          </cell>
          <cell r="Q57" t="str">
            <v>|0101021700|0.00|0.00|0.000|58.0001.6</v>
          </cell>
          <cell r="S57" t="str">
            <v>|0101021700|0.00|0.00|0.000|1,160.0001.5</v>
          </cell>
        </row>
        <row r="58">
          <cell r="O58" t="str">
            <v>|0200220810|19.10|0.00|2.300|0.000</v>
          </cell>
          <cell r="Q58" t="str">
            <v>|0101021700|0.00|0.00|0.000|56.5002.3</v>
          </cell>
          <cell r="S58" t="str">
            <v>|0101021700|0.00|0.00|0.000|1,120.0002.2</v>
          </cell>
        </row>
        <row r="59">
          <cell r="O59" t="str">
            <v>|0200220810|22.20|0.00|1.400|0.000</v>
          </cell>
          <cell r="Q59" t="str">
            <v>|0101021700|0.00|0.00|0.000|68.0001.4</v>
          </cell>
          <cell r="S59" t="str">
            <v>|0101021700|0.00|0.00|0.000|1,000.0001.35</v>
          </cell>
        </row>
        <row r="60">
          <cell r="O60" t="str">
            <v>|0200220810|22.20|0.00|1.600|0.000</v>
          </cell>
          <cell r="Q60" t="str">
            <v>|0101021700|0.00|0.00|0.000|67.5001.6</v>
          </cell>
          <cell r="S60" t="str">
            <v>|0101021700|0.00|0.00|0.000|1,160.0001.5</v>
          </cell>
        </row>
        <row r="61">
          <cell r="O61" t="str">
            <v>|0200220810|22.20|0.00|2.000|0.000</v>
          </cell>
          <cell r="Q61" t="str">
            <v>|0101021700|0.00|0.00|0.000|67.0002</v>
          </cell>
          <cell r="S61" t="str">
            <v>|0101021700|0.00|0.00|0.000|945.0001.95</v>
          </cell>
        </row>
        <row r="62">
          <cell r="O62" t="str">
            <v>|0200230841|25.40|0.00|1.200|0.000</v>
          </cell>
          <cell r="Q62" t="str">
            <v>|0101031000|0.00|0.00|0.000|79.0001.2</v>
          </cell>
          <cell r="S62" t="str">
            <v>|0101031000|0.00|0.00|0.000|950.0001.15</v>
          </cell>
        </row>
        <row r="63">
          <cell r="O63" t="str">
            <v>|0200220810|25.40|0.00|1.400|0.000</v>
          </cell>
          <cell r="Q63" t="str">
            <v>|0101021700|0.00|0.00|0.000|78.5001.4</v>
          </cell>
          <cell r="S63" t="str">
            <v>|0101021700|0.00|0.00|0.000|1,000.0001.35</v>
          </cell>
        </row>
        <row r="64">
          <cell r="O64" t="str">
            <v>|0200220810|25.40|0.00|1.600|0.000</v>
          </cell>
          <cell r="Q64" t="str">
            <v>|0101021700|0.00|0.00|0.000|78.0001.6</v>
          </cell>
          <cell r="S64" t="str">
            <v>|0101021700|0.00|0.00|0.000|1,160.0001.5</v>
          </cell>
        </row>
        <row r="65">
          <cell r="O65" t="str">
            <v>|0200230841|25.40|0.00|1.000|0.000</v>
          </cell>
          <cell r="Q65" t="str">
            <v>|0101031000|0.00|0.00|0.000|79.5001</v>
          </cell>
          <cell r="S65" t="str">
            <v>|0101031000|0.00|0.00|0.000|965.0001</v>
          </cell>
        </row>
        <row r="66">
          <cell r="O66" t="str">
            <v>|0200220810|25.40|0.00|2.600|0.000</v>
          </cell>
          <cell r="Q66" t="str">
            <v>|0101021700|0.00|0.00|0.000|75.5002.6</v>
          </cell>
          <cell r="S66" t="str">
            <v>|0101021700|0.00|0.00|0.000|1,000.0002.5</v>
          </cell>
        </row>
        <row r="67">
          <cell r="O67" t="str">
            <v>|0200220810|25.40|0.00|2.000|0.000</v>
          </cell>
          <cell r="Q67" t="str">
            <v>|0101021700|0.00|0.00|0.000|77.0002</v>
          </cell>
          <cell r="S67" t="str">
            <v>|0101021700|0.00|0.00|0.000|945.0001.95</v>
          </cell>
        </row>
        <row r="68">
          <cell r="O68" t="str">
            <v>|0200230841|28.60|0.00|1.200|0.000</v>
          </cell>
          <cell r="Q68" t="str">
            <v>|0101031000|0.00|0.00|0.000|89.0001.2</v>
          </cell>
          <cell r="S68" t="str">
            <v>|0101031000|0.00|0.00|0.000|950.0001.15</v>
          </cell>
        </row>
        <row r="69">
          <cell r="O69" t="str">
            <v>|0200220810|28.60|0.00|1.400|0.000</v>
          </cell>
          <cell r="Q69" t="str">
            <v>|0101021700|0.00|0.00|0.000|88.5001.4</v>
          </cell>
          <cell r="S69" t="str">
            <v>|0101021700|0.00|0.00|0.000|1,000.0001.35</v>
          </cell>
        </row>
        <row r="70">
          <cell r="O70" t="str">
            <v>|0200220810|28.60|0.00|3.200|0.000</v>
          </cell>
          <cell r="Q70" t="str">
            <v>|0101021700|0.00|0.00|0.000|84.5003.2</v>
          </cell>
          <cell r="S70" t="str">
            <v>|0101021700|0.00|0.00|0.000|935.0003.15</v>
          </cell>
        </row>
        <row r="71">
          <cell r="O71" t="str">
            <v>|0200220810|31.80|0.00|1.600|0.000</v>
          </cell>
          <cell r="Q71" t="str">
            <v>|0101021700|0.00|0.00|0.000|98.5001.6</v>
          </cell>
          <cell r="S71" t="str">
            <v>|0101021700|0.00|0.00|0.000|1,160.0001.5</v>
          </cell>
        </row>
        <row r="72">
          <cell r="O72" t="str">
            <v>|0200226010|31.80|0.00|2.300|0.000</v>
          </cell>
          <cell r="Q72" t="str">
            <v>|0101021700|0.00|0.00|0.000|97.0002.3</v>
          </cell>
          <cell r="S72" t="str">
            <v>|0101021700|0.00|0.00|0.000|1,120.0002.2</v>
          </cell>
        </row>
        <row r="73">
          <cell r="O73" t="str">
            <v>|0200220810|31.80|0.00|2.600|0.000</v>
          </cell>
          <cell r="Q73" t="str">
            <v>|0101021700|0.00|0.00|0.000|97.0002.6</v>
          </cell>
          <cell r="S73" t="str">
            <v>|0101021700|0.00|0.00|0.000|925.0002.5</v>
          </cell>
        </row>
        <row r="74">
          <cell r="O74" t="str">
            <v>|0200220810|32.00|32.00|2.300|0.000</v>
          </cell>
          <cell r="Q74" t="str">
            <v>|0101021700|0.00|0.00|0.000|124.0002.3</v>
          </cell>
          <cell r="S74" t="str">
            <v>|0101021700|0.00|0.00|0.000|1,120.0002.2</v>
          </cell>
        </row>
        <row r="75">
          <cell r="O75" t="str">
            <v>|0200220810|34.00|0.00|2.600|0.000</v>
          </cell>
          <cell r="Q75" t="str">
            <v>|0101021700|0.00|0.00|0.000|103.0002.6</v>
          </cell>
          <cell r="S75" t="str">
            <v>|0101021700|0.00|0.00|0.000|1,000.0002.5</v>
          </cell>
        </row>
        <row r="76">
          <cell r="O76" t="str">
            <v>|0200220810|34.00|0.00|2.000|0.000</v>
          </cell>
          <cell r="Q76" t="str">
            <v>|0101021700|0.00|0.00|0.000|105.0002</v>
          </cell>
          <cell r="S76" t="str">
            <v>|0101021700|0.00|0.00|0.000|945.0001.95</v>
          </cell>
        </row>
        <row r="77">
          <cell r="O77" t="str">
            <v>|0200220810|38.10|0.00|2.300|0.000</v>
          </cell>
          <cell r="Q77" t="str">
            <v>|0101021700|0.00|0.00|0.000|116.0002.3</v>
          </cell>
          <cell r="S77" t="str">
            <v>|0101021700|0.00|0.00|0.000|1,120.0002.2</v>
          </cell>
        </row>
        <row r="78">
          <cell r="O78" t="str">
            <v>|0200220810|38.10|0.00|2.600|0.000</v>
          </cell>
          <cell r="Q78" t="str">
            <v>|0101021700|0.00|0.00|0.000|115.0002.6</v>
          </cell>
          <cell r="S78" t="str">
            <v>|0101021700|0.00|0.00|0.000|925.0002.5</v>
          </cell>
        </row>
        <row r="79">
          <cell r="O79" t="str">
            <v>|0200220810|38.10|0.00|2.000|0.000</v>
          </cell>
          <cell r="Q79" t="str">
            <v>|0101021700|0.00|0.00|0.000|117.0002</v>
          </cell>
          <cell r="S79" t="str">
            <v>|0101021700|0.00|0.00|0.000|945.0001.95</v>
          </cell>
        </row>
        <row r="80">
          <cell r="O80" t="str">
            <v>|0200220810|38.10|31.75|2.000|0.000</v>
          </cell>
          <cell r="Q80" t="str">
            <v>|0101021700|0.00|0.00|0.000|135.5002</v>
          </cell>
          <cell r="S80" t="str">
            <v>|0101021700|0.00|0.00|0.000|945.0001.95</v>
          </cell>
        </row>
        <row r="81">
          <cell r="O81" t="str">
            <v>|0200220810|41.00|0.00|3.500|0.000</v>
          </cell>
          <cell r="Q81" t="str">
            <v>|0101021700|0.00|0.00|0.000|123.5003.5</v>
          </cell>
          <cell r="S81" t="str">
            <v>|0101021700|0.00|0.00|0.000|1,030.0003.45</v>
          </cell>
        </row>
        <row r="82">
          <cell r="O82" t="str">
            <v>|0200220810|45.00|0.00|2.300|0.000</v>
          </cell>
          <cell r="Q82" t="str">
            <v>|0101021700|0.00|0.00|0.000|138.0002.3</v>
          </cell>
          <cell r="S82" t="str">
            <v>|0101021700|0.00|0.00|0.000|1,120.0002.2</v>
          </cell>
        </row>
        <row r="83">
          <cell r="O83" t="str">
            <v>|0200220810|48.60|0.00|2.300|0.000</v>
          </cell>
          <cell r="Q83" t="str">
            <v>|0101021700|0.00|0.00|0.000|148.0002.3</v>
          </cell>
          <cell r="S83" t="str">
            <v>|0101021700|0.00|0.00|0.000|1,120.0002.2</v>
          </cell>
        </row>
        <row r="84">
          <cell r="O84" t="str">
            <v>|0200220810|48.60|0.00|2.600|0.000</v>
          </cell>
          <cell r="Q84" t="str">
            <v>|0101021700|0.00|0.00|0.000|148.5002.6</v>
          </cell>
          <cell r="S84" t="str">
            <v>|0101021700|0.00|0.00|0.000|1,000.0002.5</v>
          </cell>
        </row>
        <row r="85">
          <cell r="O85" t="str">
            <v>|0200220810|48.60|0.00|2.000|0.000</v>
          </cell>
          <cell r="Q85" t="str">
            <v>|0101021700|0.00|0.00|0.000|150.5002</v>
          </cell>
          <cell r="S85" t="str">
            <v>|0101021700|0.00|0.00|0.000|945.0001.95</v>
          </cell>
        </row>
        <row r="86">
          <cell r="O86" t="str">
            <v>|0200220810|48.60|0.00|3.200|0.000</v>
          </cell>
          <cell r="Q86" t="str">
            <v>|0101021700|0.00|0.00|0.000|146.5003.2</v>
          </cell>
          <cell r="S86" t="str">
            <v>|0101021700|0.00|0.00|0.000|1,030.0003.05</v>
          </cell>
        </row>
        <row r="87">
          <cell r="O87" t="str">
            <v>|0200220810|50.00|20.00|1.600|0.000</v>
          </cell>
          <cell r="Q87" t="str">
            <v>|0101021700|0.00|0.00|0.000|136.0001.6</v>
          </cell>
          <cell r="S87" t="str">
            <v>|0101021700|0.00|0.00|0.000|1,160.0001.5</v>
          </cell>
        </row>
        <row r="88">
          <cell r="O88" t="str">
            <v>|0200220810|60.50|0.00|2.000|0.000</v>
          </cell>
          <cell r="Q88" t="str">
            <v>|0101021700|0.00|0.00|0.000|188.0002</v>
          </cell>
          <cell r="S88" t="str">
            <v>|0101021700|0.00|0.00|0.000|945.0001.95</v>
          </cell>
        </row>
        <row r="89">
          <cell r="O89" t="str">
            <v>|0200220914|22.20|0.00|1.600|0.000</v>
          </cell>
          <cell r="Q89" t="str">
            <v>|0101021400|0.00|0.00|0.000|67.5001.6</v>
          </cell>
          <cell r="S89" t="str">
            <v>|0101021400|0.00|0.00|0.000|940.0001.55</v>
          </cell>
        </row>
        <row r="90">
          <cell r="O90" t="str">
            <v>|0200231043|25.40|0.00|1.200|0.000</v>
          </cell>
          <cell r="Q90" t="str">
            <v>|0101031100|0.00|0.00|0.000|79.0001.2</v>
          </cell>
          <cell r="S90" t="str">
            <v>|0101031100|0.00|0.00|0.000|990.0001.15</v>
          </cell>
        </row>
        <row r="91">
          <cell r="O91" t="str">
            <v>|0200221042|25.40|0.00|1.600|0.000</v>
          </cell>
          <cell r="Q91" t="str">
            <v>|0101022600|0.00|0.00|0.000|78.0001.6</v>
          </cell>
          <cell r="S91" t="str">
            <v>|0101022600|0.00|0.00|0.000|940.0001.55</v>
          </cell>
        </row>
        <row r="92">
          <cell r="O92" t="str">
            <v>|0200221217|38.10|38.10|2.000|0.000</v>
          </cell>
          <cell r="Q92" t="str">
            <v>|0101021400|0.00|0.00|0.000|147.0002</v>
          </cell>
          <cell r="S92" t="str">
            <v>|0101021400|0.00|0.00|0.000|1,050.0001.95</v>
          </cell>
        </row>
        <row r="93">
          <cell r="O93" t="str">
            <v>|0200262901|22.20|0.00|1.200|0.000</v>
          </cell>
          <cell r="Q93" t="str">
            <v>|0101100900|0.00|0.00|0.000|69.5001.2</v>
          </cell>
          <cell r="S93" t="str">
            <v>Buy</v>
          </cell>
        </row>
        <row r="94">
          <cell r="O94" t="str">
            <v>|0200262901|25.40|0.00|1.200|0.000</v>
          </cell>
          <cell r="Q94" t="str">
            <v>|0101100900|0.00|0.00|0.000|79.0001.2</v>
          </cell>
          <cell r="S94" t="str">
            <v>Buy</v>
          </cell>
        </row>
        <row r="95">
          <cell r="O95" t="str">
            <v>|0200225939|15.90|0.00|2.000|0.000</v>
          </cell>
          <cell r="Q95" t="str">
            <v>|0101022000|0.00|0.00|0.000|47.5002</v>
          </cell>
          <cell r="S95" t="str">
            <v>|0101022000|0.00|0.00|0.000|945.0001.95</v>
          </cell>
        </row>
        <row r="96">
          <cell r="O96" t="str">
            <v>|0200225900|15.00|10.30|2.350|0.000</v>
          </cell>
          <cell r="Q96" t="str">
            <v>E-C</v>
          </cell>
          <cell r="S96" t="str">
            <v>Buy</v>
          </cell>
        </row>
        <row r="97">
          <cell r="O97" t="str">
            <v>|0200225939|19.10|0.00|1.600|0.000</v>
          </cell>
          <cell r="Q97" t="str">
            <v>|0101022000|0.00|0.00|0.000|58.0001.6</v>
          </cell>
          <cell r="S97" t="str">
            <v>|0101022000|0.00|0.00|0.000|940.0001.5</v>
          </cell>
        </row>
        <row r="98">
          <cell r="O98" t="str">
            <v>|0200225939|19.10|0.00|2.300|0.000</v>
          </cell>
          <cell r="Q98" t="str">
            <v>|0101022000|0.00|0.00|0.000|56.5002.3</v>
          </cell>
          <cell r="S98" t="str">
            <v>|0101022000|0.00|0.00|0.000|1,050.0002.2</v>
          </cell>
        </row>
        <row r="99">
          <cell r="O99" t="str">
            <v>|0200225900|21.70|16.50|2.600|0.000</v>
          </cell>
          <cell r="Q99" t="str">
            <v>E-C</v>
          </cell>
          <cell r="S99" t="str">
            <v>Buy</v>
          </cell>
        </row>
        <row r="100">
          <cell r="O100" t="str">
            <v>|0200225939|22.20|0.00|2.000|0.000</v>
          </cell>
          <cell r="Q100" t="str">
            <v>|0101022000|0.00|0.00|0.000|67.0002</v>
          </cell>
          <cell r="S100" t="str">
            <v>|0101022000|0.00|0.00|0.000|945.0001.95</v>
          </cell>
        </row>
        <row r="101">
          <cell r="O101" t="str">
            <v>|0200235920|25.40|0.00|1.200|0.000</v>
          </cell>
          <cell r="Q101" t="str">
            <v>|0101030100|0.00|0.00|0.000|79.0001.2</v>
          </cell>
          <cell r="S101" t="str">
            <v>|0101030100|0.00|0.00|0.000|1,050.0001.15</v>
          </cell>
        </row>
        <row r="102">
          <cell r="O102" t="str">
            <v>|0200226010|15.90|0.00|2.000|0.000</v>
          </cell>
          <cell r="Q102" t="str">
            <v>|0101021700|0.00|0.00|0.000|47.5002</v>
          </cell>
          <cell r="S102" t="str">
            <v>|0101021700|0.00|0.00|0.000|945.0001.95</v>
          </cell>
        </row>
        <row r="103">
          <cell r="O103" t="str">
            <v>|0200236041|17.30|0.00|1.200|0.000</v>
          </cell>
          <cell r="Q103" t="str">
            <v>|0101031000|0.00|0.00|0.000|54.0001.2</v>
          </cell>
          <cell r="S103" t="str">
            <v>|0101031000|0.00|0.00|0.000|950.0001.15</v>
          </cell>
        </row>
        <row r="104">
          <cell r="O104" t="str">
            <v>|0200226010|17.30|0.00|1.400|0.000</v>
          </cell>
          <cell r="Q104" t="str">
            <v>|0101021700|0.00|0.00|0.000|53.5001.4</v>
          </cell>
          <cell r="S104" t="str">
            <v>|0101021700|0.00|0.00|0.000|1,000.0001.35</v>
          </cell>
        </row>
        <row r="105">
          <cell r="O105" t="str">
            <v>|0200226010|17.30|0.00|1.600|0.000</v>
          </cell>
          <cell r="Q105" t="str">
            <v>|0101021700|0.00|0.00|0.000|53.0001.6</v>
          </cell>
          <cell r="S105" t="str">
            <v>|0101021700|0.00|0.00|0.000|1,160.0001.5</v>
          </cell>
        </row>
        <row r="106">
          <cell r="O106" t="str">
            <v>|0200236041|19.10|0.00|1.200|0.000</v>
          </cell>
          <cell r="Q106" t="str">
            <v>|0101031000|0.00|0.00|0.000|59.0001.2</v>
          </cell>
          <cell r="S106" t="str">
            <v>|0101031000|0.00|0.00|0.000|950.0001.15</v>
          </cell>
        </row>
        <row r="107">
          <cell r="O107" t="str">
            <v>|0200226010|19.10|0.00|1.400|0.000</v>
          </cell>
          <cell r="Q107" t="str">
            <v>|0101021700|0.00|0.00|0.000|58.5001.4</v>
          </cell>
          <cell r="S107" t="str">
            <v>|0101021700|0.00|0.00|0.000|1,000.0001.35</v>
          </cell>
        </row>
        <row r="108">
          <cell r="O108" t="str">
            <v>|0200226010|19.10|0.00|2.300|0.000</v>
          </cell>
          <cell r="Q108" t="str">
            <v>|0101021700|0.00|0.00|0.000|56.5002.3</v>
          </cell>
          <cell r="S108" t="str">
            <v>|0101021700|0.00|0.00|0.000|1,120.0002.2</v>
          </cell>
        </row>
        <row r="109">
          <cell r="O109" t="str">
            <v>|0200226010|19.10|0.00|2.000|0.000</v>
          </cell>
          <cell r="Q109" t="str">
            <v>|0101021700|0.00|0.00|0.000|57.0002</v>
          </cell>
          <cell r="S109" t="str">
            <v>|0101021700|0.00|0.00|0.000|945.0001.95</v>
          </cell>
        </row>
        <row r="110">
          <cell r="O110" t="str">
            <v>|0200236041|22.20|0.00|1.200|0.000</v>
          </cell>
          <cell r="Q110" t="str">
            <v>|0101031000|0.00|0.00|0.000|69.5001.2</v>
          </cell>
          <cell r="S110" t="str">
            <v>|0101031000|0.00|0.00|0.000|950.0001.15</v>
          </cell>
        </row>
        <row r="111">
          <cell r="O111" t="str">
            <v>|0200226010|22.20|0.00|1.400|0.000</v>
          </cell>
          <cell r="Q111" t="str">
            <v>|0101021700|0.00|0.00|0.000|68.0001.4</v>
          </cell>
          <cell r="S111" t="str">
            <v>|0101021700|0.00|0.00|0.000|1,000.0001.35</v>
          </cell>
        </row>
        <row r="112">
          <cell r="O112" t="str">
            <v>|0200226010|22.20|0.00|1.600|0.000</v>
          </cell>
          <cell r="Q112" t="str">
            <v>|0101021700|0.00|0.00|0.000|67.5001.6</v>
          </cell>
          <cell r="S112" t="str">
            <v>|0101021700|0.00|0.00|0.000|1,160.0001.5</v>
          </cell>
        </row>
        <row r="113">
          <cell r="O113" t="str">
            <v>|0200226010|22.20|0.00|2.300|0.000</v>
          </cell>
          <cell r="Q113" t="str">
            <v>|0101021700|0.00|0.00|0.000|67.0002.3</v>
          </cell>
          <cell r="S113" t="str">
            <v>|0101021700|0.00|0.00|0.000|1,120.0002.2</v>
          </cell>
        </row>
        <row r="114">
          <cell r="O114" t="str">
            <v>|0200226010|22.20|0.00|2.900|0.000</v>
          </cell>
          <cell r="Q114" t="str">
            <v>|0101021700|0.00|0.00|0.000|65.0002.9</v>
          </cell>
          <cell r="S114" t="str">
            <v>|0101021700|0.00|0.00|0.000|1,000.0002.8</v>
          </cell>
        </row>
        <row r="115">
          <cell r="O115" t="str">
            <v>|0200226010|22.20|0.00|2.000|0.000</v>
          </cell>
          <cell r="Q115" t="str">
            <v>|0101021700|0.00|0.00|0.000|67.0002</v>
          </cell>
          <cell r="S115" t="str">
            <v>|0101021700|0.00|0.00|0.000|945.0001.95</v>
          </cell>
        </row>
        <row r="116">
          <cell r="O116" t="str">
            <v>|0200226010|25.40|0.00|1.400|0.000</v>
          </cell>
          <cell r="Q116" t="str">
            <v>|0101021700|0.00|0.00|0.000|78.5001.4</v>
          </cell>
          <cell r="S116" t="str">
            <v>|0101021700|0.00|0.00|0.000|1,000.0001.35</v>
          </cell>
        </row>
        <row r="117">
          <cell r="O117" t="str">
            <v>|0200226010|25.40|0.00|1.600|0.000</v>
          </cell>
          <cell r="Q117" t="str">
            <v>|0101021700|0.00|0.00|0.000|78.0001.6</v>
          </cell>
          <cell r="S117" t="str">
            <v>|0101021700|0.00|0.00|0.000|1,160.0001.5</v>
          </cell>
        </row>
        <row r="118">
          <cell r="O118" t="str">
            <v>|0200226010|25.40|0.00|2.600|0.000</v>
          </cell>
          <cell r="Q118" t="str">
            <v>|0101021700|0.00|0.00|0.000|75.5002.6</v>
          </cell>
          <cell r="S118" t="str">
            <v>|0101021700|0.00|0.00|0.000|1,000.0002.5</v>
          </cell>
        </row>
        <row r="119">
          <cell r="O119" t="str">
            <v>|0200226010|25.40|0.00|2.000|0.000</v>
          </cell>
          <cell r="Q119" t="str">
            <v>|0101021700|0.00|0.00|0.000|77.0002</v>
          </cell>
          <cell r="S119" t="str">
            <v>|0101021700|0.00|0.00|0.000|945.0001.95</v>
          </cell>
        </row>
        <row r="120">
          <cell r="O120" t="str">
            <v>|0200226010|25.40|0.00|3.200|0.000</v>
          </cell>
          <cell r="Q120" t="str">
            <v>|0101021700|0.00|0.00|0.000|75.5003.2</v>
          </cell>
          <cell r="S120" t="str">
            <v>|0101021700|0.00|0.00|0.000|935.0003.15</v>
          </cell>
        </row>
        <row r="121">
          <cell r="O121" t="str">
            <v>|0200236041|28.60|0.00|1.200|0.000</v>
          </cell>
          <cell r="Q121" t="str">
            <v>|0101031000|0.00|0.00|0.000|89.0001.2</v>
          </cell>
          <cell r="S121" t="str">
            <v>|0101031000|0.00|0.00|0.000|950.0001.15</v>
          </cell>
        </row>
        <row r="122">
          <cell r="O122" t="str">
            <v>|0200226010|28.60|0.00|1.600|0.000</v>
          </cell>
          <cell r="Q122" t="str">
            <v>|0101021700|0.00|0.00|0.000|87.5001.6</v>
          </cell>
          <cell r="S122" t="str">
            <v>|0101021700|0.00|0.00|0.000|1,160.0001.5</v>
          </cell>
        </row>
        <row r="123">
          <cell r="O123" t="str">
            <v>|0200226010|28.60|0.00|2.000|0.000</v>
          </cell>
          <cell r="Q123" t="str">
            <v>|0101021700|0.00|0.00|0.000|87.0002</v>
          </cell>
          <cell r="S123" t="str">
            <v>|0101021700|0.00|0.00|0.000|945.0001.95</v>
          </cell>
        </row>
        <row r="124">
          <cell r="O124" t="str">
            <v>|0200226010|28.60|0.00|3.200|0.000</v>
          </cell>
          <cell r="Q124" t="str">
            <v>|0101021700|0.00|0.00|0.000|84.5003.2</v>
          </cell>
          <cell r="S124" t="str">
            <v>|0101021700|0.00|0.00|0.000|935.0003.15</v>
          </cell>
        </row>
        <row r="125">
          <cell r="O125" t="str">
            <v>|0200226010|31.80|0.00|1.400|0.000</v>
          </cell>
          <cell r="Q125" t="str">
            <v>|0101021700|0.00|0.00|0.000|99.0001.4</v>
          </cell>
          <cell r="S125" t="str">
            <v>|0101021700|0.00|0.00|0.000|1,000.0001.35</v>
          </cell>
        </row>
        <row r="126">
          <cell r="O126" t="str">
            <v>|0200226010|31.80|0.00|1.600|0.000</v>
          </cell>
          <cell r="Q126" t="str">
            <v>|0101021700|0.00|0.00|0.000|98.5001.6</v>
          </cell>
          <cell r="S126" t="str">
            <v>|0101021700|0.00|0.00|0.000|1,160.0001.5</v>
          </cell>
        </row>
        <row r="127">
          <cell r="O127" t="str">
            <v>|0200226010|31.80|0.00|2.600|0.000</v>
          </cell>
          <cell r="Q127" t="str">
            <v>|0101021700|0.00|0.00|0.000|97.0002.6</v>
          </cell>
          <cell r="S127" t="str">
            <v>|0101021700|0.00|0.00|0.000|925.0002.5</v>
          </cell>
        </row>
        <row r="128">
          <cell r="O128" t="str">
            <v>|0200226010|31.80|0.00|2.000|0.000</v>
          </cell>
          <cell r="Q128" t="str">
            <v>|0101021700|0.00|0.00|0.000|97.0002</v>
          </cell>
          <cell r="S128" t="str">
            <v>|0101021700|0.00|0.00|0.000|945.0001.95</v>
          </cell>
        </row>
        <row r="129">
          <cell r="O129" t="str">
            <v>|0200226010|32.00|32.00|2.300|0.000</v>
          </cell>
          <cell r="Q129" t="str">
            <v>|0101021700|0.00|0.00|0.000|124.0002.3</v>
          </cell>
          <cell r="S129" t="str">
            <v>|0101021700|0.00|0.00|0.000|1,120.0002.2</v>
          </cell>
        </row>
        <row r="130">
          <cell r="O130" t="str">
            <v>|0200226010|34.00|0.00|2.600|0.000</v>
          </cell>
          <cell r="Q130" t="str">
            <v>|0101021700|0.00|0.00|0.000|103.0002.6</v>
          </cell>
          <cell r="S130" t="str">
            <v>|0101021700|0.00|0.00|0.000|1,000.0002.5</v>
          </cell>
        </row>
        <row r="131">
          <cell r="O131" t="str">
            <v>|0200226010|38.10|0.00|2.600|0.000</v>
          </cell>
          <cell r="Q131" t="str">
            <v>|0101021700|0.00|0.00|0.000|115.0002.6</v>
          </cell>
          <cell r="S131" t="str">
            <v>|0101021700|0.00|0.00|0.000|925.0002.5</v>
          </cell>
        </row>
        <row r="132">
          <cell r="O132" t="str">
            <v>|0200226010|38.10|0.00|2.000|0.000</v>
          </cell>
          <cell r="Q132" t="str">
            <v>|0101021700|0.00|0.00|0.000|117.0002</v>
          </cell>
          <cell r="S132" t="str">
            <v>|0101021700|0.00|0.00|0.000|945.0001.95</v>
          </cell>
        </row>
        <row r="133">
          <cell r="O133" t="str">
            <v>|0200226010|38.10|0.00|3.200|0.000</v>
          </cell>
          <cell r="Q133" t="str">
            <v>|0101021700|0.00|0.00|0.000|114.0003.2</v>
          </cell>
          <cell r="S133" t="str">
            <v>|0101021700|0.00|0.00|0.000|1,030.0003.05</v>
          </cell>
        </row>
        <row r="134">
          <cell r="O134" t="str">
            <v>|0200226010|40.00|20.00|1.600|0.000</v>
          </cell>
          <cell r="Q134" t="str">
            <v>|0101021700|0.00|0.00|0.000|115.5001.6</v>
          </cell>
          <cell r="S134" t="str">
            <v>|0101021700|0.00|0.00|0.000|1,160.0001.5</v>
          </cell>
        </row>
        <row r="135">
          <cell r="O135" t="str">
            <v>|0200226010|42.70|0.00|1.400|0.000</v>
          </cell>
          <cell r="Q135" t="str">
            <v>|0101021700|0.00|0.00|0.000|132.5001.4</v>
          </cell>
          <cell r="S135" t="str">
            <v>|0101021700|0.00|0.00|0.000|1,000.0001.35</v>
          </cell>
        </row>
        <row r="136">
          <cell r="O136" t="str">
            <v>|0200226010|42.70|0.00|1.600|0.000</v>
          </cell>
          <cell r="Q136" t="str">
            <v>|0101021700|0.00|0.00|0.000|132.0001.6</v>
          </cell>
          <cell r="S136" t="str">
            <v>|0101021700|0.00|0.00|0.000|1,160.0001.5</v>
          </cell>
        </row>
        <row r="137">
          <cell r="O137" t="str">
            <v>|0200226010|42.70|0.00|2.300|0.000</v>
          </cell>
          <cell r="Q137" t="str">
            <v>|0101021700|0.00|0.00|0.000|131.0002.3</v>
          </cell>
          <cell r="S137" t="str">
            <v>|0101021700|0.00|0.00|0.000|1,120.0002.2</v>
          </cell>
        </row>
        <row r="138">
          <cell r="O138" t="str">
            <v>|0200226010|42.70|0.00|2.000|0.000</v>
          </cell>
          <cell r="Q138" t="str">
            <v>|0101021700|0.00|0.00|0.000|131.0002</v>
          </cell>
          <cell r="S138" t="str">
            <v>|0101021700|0.00|0.00|0.000|945.0001.95</v>
          </cell>
        </row>
        <row r="139">
          <cell r="O139" t="str">
            <v>|0200226010|45.00|0.00|2.300|0.000</v>
          </cell>
          <cell r="Q139" t="str">
            <v>|0101021700|0.00|0.00|0.000|138.0002.3</v>
          </cell>
          <cell r="S139" t="str">
            <v>|0101021700|0.00|0.00|0.000|1,120.0002.2</v>
          </cell>
        </row>
        <row r="140">
          <cell r="O140" t="str">
            <v>|0200226010|48.60|0.00|3.500|0.000</v>
          </cell>
          <cell r="Q140" t="str">
            <v>|0101021700|0.00|0.00|0.000|146.5003.5</v>
          </cell>
          <cell r="S140" t="str">
            <v>|0101021700|0.00|0.00|0.000|1,030.0003.45</v>
          </cell>
        </row>
        <row r="141">
          <cell r="O141" t="str">
            <v>|0200226010|54.00|0.00|2.600|0.000</v>
          </cell>
          <cell r="Q141" t="str">
            <v>|0101021700|0.00|0.00|0.000|166.0002.6</v>
          </cell>
          <cell r="S141" t="str">
            <v>|0101021700|0.00|0.00|0.000|1,000.0002.5</v>
          </cell>
        </row>
        <row r="142">
          <cell r="O142" t="str">
            <v>|0200226010|54.00|0.00|2.900|0.000</v>
          </cell>
          <cell r="Q142" t="str">
            <v>|0101021700|0.00|0.00|0.000|164.5002.9</v>
          </cell>
          <cell r="S142" t="str">
            <v>|0101021700|0.00|0.00|0.000|980.0002.8</v>
          </cell>
        </row>
        <row r="143">
          <cell r="O143" t="str">
            <v>|0200226010|54.00|0.00|3.200|0.000</v>
          </cell>
          <cell r="Q143" t="str">
            <v>|0101021700|0.00|0.00|0.000|164.0003.2</v>
          </cell>
          <cell r="S143" t="str">
            <v>|0101021700|0.00|0.00|0.000|990.0003.05</v>
          </cell>
        </row>
        <row r="144">
          <cell r="O144" t="str">
            <v>|0200226010|54.00|20.00|2.000|0.000</v>
          </cell>
          <cell r="Q144" t="str">
            <v>|0101021700|0.00|0.00|0.000|130.0002</v>
          </cell>
          <cell r="S144" t="str">
            <v>|0101021700|0.00|0.00|0.000|945.0001.95</v>
          </cell>
        </row>
        <row r="145">
          <cell r="O145" t="str">
            <v>|0200226010|60.50|0.00|2.300|0.000</v>
          </cell>
          <cell r="Q145" t="str">
            <v>|0101021700|0.00|0.00|0.000|187.0002.3</v>
          </cell>
          <cell r="S145" t="str">
            <v>|0101021700|0.00|0.00|0.000|1,120.0002.2</v>
          </cell>
        </row>
        <row r="146">
          <cell r="O146" t="str">
            <v>|0200226117|15.90|0.00|1.600|0.000</v>
          </cell>
          <cell r="Q146" t="str">
            <v>|0101021400|0.00|0.00|0.000|48.5001.6</v>
          </cell>
          <cell r="S146" t="str">
            <v>|0101021400|0.00|0.00|0.000|940.0001.55</v>
          </cell>
        </row>
        <row r="147">
          <cell r="O147" t="str">
            <v>|0200226117|19.10|0.00|1.600|0.000</v>
          </cell>
          <cell r="Q147" t="str">
            <v>|0101021400|0.00|0.00|0.000|58.0001.6</v>
          </cell>
          <cell r="S147" t="str">
            <v>|0101021400|0.00|0.00|0.000|941.0001.55</v>
          </cell>
        </row>
        <row r="148">
          <cell r="O148" t="str">
            <v>|0200226117|19.10|0.00|2.000|0.000</v>
          </cell>
          <cell r="Q148" t="str">
            <v>|0101021400|0.00|0.00|0.000|57.0002</v>
          </cell>
          <cell r="S148" t="str">
            <v>|0101021400|0.00|0.00|0.000|1,050.0001.95</v>
          </cell>
        </row>
        <row r="149">
          <cell r="O149" t="str">
            <v>|0200226117|22.20|0.00|2.300|0.000</v>
          </cell>
          <cell r="Q149" t="str">
            <v>|0101021400|0.00|0.00|0.000|66.0002.3</v>
          </cell>
          <cell r="S149" t="str">
            <v>|0101021400|0.00|0.00|0.000|975.0002.2</v>
          </cell>
        </row>
        <row r="150">
          <cell r="O150" t="str">
            <v>|0200226117|25.40|0.00|1.600|0.000</v>
          </cell>
          <cell r="Q150" t="str">
            <v>|0101021400|0.00|0.00|0.000|78.0001.6</v>
          </cell>
          <cell r="S150" t="str">
            <v>|0101021400|0.00|0.00|0.000|940.0001.55</v>
          </cell>
        </row>
        <row r="151">
          <cell r="O151" t="str">
            <v>|0200226117|25.40|0.00|2.000|0.000</v>
          </cell>
          <cell r="Q151" t="str">
            <v>|0101021400|0.00|0.00|0.000|77.0002</v>
          </cell>
          <cell r="S151" t="str">
            <v>|0101021400|0.00|0.00|0.000|1,050.0001.95</v>
          </cell>
        </row>
        <row r="152">
          <cell r="O152" t="str">
            <v>|0200226117|28.60|0.00|2.000|0.000</v>
          </cell>
          <cell r="Q152" t="str">
            <v>|0101021400|0.00|0.00|0.000|87.0002</v>
          </cell>
          <cell r="S152" t="str">
            <v>|0101021400|0.00|0.00|0.000|1,050.0001.95</v>
          </cell>
        </row>
        <row r="153">
          <cell r="O153" t="str">
            <v>|0200226117|31.80|0.00|2.000|0.000</v>
          </cell>
          <cell r="Q153" t="str">
            <v>|0101021400|0.00|0.00|0.000|97.0002</v>
          </cell>
          <cell r="S153" t="str">
            <v>|0101021400|0.00|0.00|0.000|1,050.0001.95</v>
          </cell>
        </row>
        <row r="154">
          <cell r="O154" t="str">
            <v>|0200226117|38.10|0.00|1.600|0.000</v>
          </cell>
          <cell r="Q154" t="str">
            <v>|0101021400|0.00|0.00|0.000|118.0001.6</v>
          </cell>
          <cell r="S154" t="str">
            <v>|0101021400|0.00|0.00|0.000|940.0001.55</v>
          </cell>
        </row>
        <row r="155">
          <cell r="O155" t="str">
            <v>|0200226117|38.10|0.00|1.800|0.000</v>
          </cell>
          <cell r="Q155" t="str">
            <v>|0101021400|0.00|0.00|0.000|117.5001.8</v>
          </cell>
          <cell r="S155" t="str">
            <v>|0101021400|0.00|0.00|0.000|950.0001.75</v>
          </cell>
        </row>
        <row r="156">
          <cell r="O156" t="str">
            <v>|0200226117|45.00|0.00|2.300|0.000</v>
          </cell>
          <cell r="Q156" t="str">
            <v>|0101021400|0.00|0.00|0.000|138.0002.3</v>
          </cell>
          <cell r="S156" t="str">
            <v>|0101021400|0.00|0.00|0.000|975.0002.2</v>
          </cell>
        </row>
        <row r="157">
          <cell r="O157" t="str">
            <v>|0200236211|17.30|0.00|1.200|0.000</v>
          </cell>
          <cell r="Q157" t="str">
            <v>|0101031100|0.00|0.00|0.000|54.0001.2</v>
          </cell>
          <cell r="S157" t="str">
            <v>|0101031100|0.00|0.00|0.000|990.0001.15</v>
          </cell>
        </row>
        <row r="158">
          <cell r="O158" t="str">
            <v>|0200236211|19.10|0.00|1.200|0.000</v>
          </cell>
          <cell r="Q158" t="str">
            <v>|0101031100|0.00|0.00|0.000|59.0001.2</v>
          </cell>
          <cell r="S158" t="str">
            <v>|0101031100|0.00|0.00|0.000|990.0001.15</v>
          </cell>
        </row>
        <row r="159">
          <cell r="O159" t="str">
            <v>|0200226240|19.10|0.00|1.500|0.000</v>
          </cell>
          <cell r="Q159" t="str">
            <v>|0101022500|0.00|0.00|0.000|58.0001.6</v>
          </cell>
          <cell r="S159" t="str">
            <v>|0101022500|0.00|0.00|0.000|800.0001.55</v>
          </cell>
        </row>
        <row r="160">
          <cell r="O160" t="str">
            <v>|0200226240|19.10|0.00|1.600|0.000</v>
          </cell>
          <cell r="Q160" t="str">
            <v>|0101022500|0.00|0.00|0.000|58.0001.6</v>
          </cell>
          <cell r="S160" t="str">
            <v>|0101022500|0.00|0.00|0.000|800.0001.55</v>
          </cell>
        </row>
        <row r="161">
          <cell r="O161" t="str">
            <v>|0200226240|19.10|0.00|2.000|0.000</v>
          </cell>
          <cell r="Q161" t="str">
            <v>|0101022500|0.00|0.00|0.000|57.0002</v>
          </cell>
          <cell r="S161" t="str">
            <v>|0101022500|0.00|0.00|0.000|870.0001.95</v>
          </cell>
        </row>
        <row r="162">
          <cell r="O162" t="str">
            <v>|0200226240|22.20|0.00|1.600|0.000</v>
          </cell>
          <cell r="Q162" t="str">
            <v>|0101022500|0.00|0.00|0.000|67.5001.6</v>
          </cell>
          <cell r="S162" t="str">
            <v>|0101022500|0.00|0.00|0.000|800.0001.55</v>
          </cell>
        </row>
        <row r="163">
          <cell r="O163" t="str">
            <v>|0200226240|22.20|0.00|2.300|0.000</v>
          </cell>
          <cell r="Q163" t="str">
            <v>|0101022500|0.00|0.00|0.000|66.0002.3</v>
          </cell>
          <cell r="S163" t="str">
            <v>|0101022500|0.00|0.00|0.000|960.0002.2</v>
          </cell>
        </row>
        <row r="164">
          <cell r="O164" t="str">
            <v>|0200226240|22.20|0.00|2.000|0.000</v>
          </cell>
          <cell r="Q164" t="str">
            <v>|0101022500|0.00|0.00|0.000|67.0002</v>
          </cell>
          <cell r="S164" t="str">
            <v>|0101022500|0.00|0.00|0.000|870.0001.95</v>
          </cell>
        </row>
        <row r="165">
          <cell r="O165" t="str">
            <v>|0200226240|25.40|0.00|1.600|0.000</v>
          </cell>
          <cell r="Q165" t="str">
            <v>|0101022500|0.00|0.00|0.000|78.0001.6</v>
          </cell>
          <cell r="S165" t="str">
            <v>|0101022500|0.00|0.00|0.000|800.0001.55</v>
          </cell>
        </row>
        <row r="166">
          <cell r="O166" t="str">
            <v>|0200226240|25.40|0.00|2.300|0.000</v>
          </cell>
          <cell r="Q166" t="str">
            <v>|0101022500|0.00|0.00|0.000|76.5002.3</v>
          </cell>
          <cell r="S166" t="str">
            <v>|0101022500|0.00|0.00|0.000|960.0002.2</v>
          </cell>
        </row>
        <row r="167">
          <cell r="O167" t="str">
            <v>|0200226240|25.40|0.00|2.600|0.000</v>
          </cell>
          <cell r="Q167" t="str">
            <v>|0101022500|0.00|0.00|0.000|75.5002.6</v>
          </cell>
          <cell r="S167" t="str">
            <v>|0101022500|0.00|0.00|0.000|850.0002.5</v>
          </cell>
        </row>
        <row r="168">
          <cell r="O168" t="str">
            <v>|0200226240|25.40|0.00|2.000|0.000</v>
          </cell>
          <cell r="Q168" t="str">
            <v>|0101022500|0.00|0.00|0.000|77.0002</v>
          </cell>
          <cell r="S168" t="str">
            <v>|0101022500|0.00|0.00|0.000|870.0001.95</v>
          </cell>
        </row>
        <row r="169">
          <cell r="O169" t="str">
            <v>|0200226240|28.60|0.00|1.600|0.000</v>
          </cell>
          <cell r="Q169" t="str">
            <v>|0101022500|0.00|0.00|0.000|87.5001.6</v>
          </cell>
          <cell r="S169" t="str">
            <v>|0101022500|0.00|0.00|0.000|800.0001.55</v>
          </cell>
        </row>
        <row r="170">
          <cell r="O170" t="str">
            <v>|0200226240|28.60|0.00|2.300|0.000</v>
          </cell>
          <cell r="Q170" t="str">
            <v>|0101022500|0.00|0.00|0.000|85.5002.3</v>
          </cell>
          <cell r="S170" t="str">
            <v>|0101022500|0.00|0.00|0.000|960.0002.2</v>
          </cell>
        </row>
        <row r="171">
          <cell r="O171" t="str">
            <v>|0200226240|28.60|0.00|2.600|0.000</v>
          </cell>
          <cell r="Q171" t="str">
            <v>|0101022500|0.00|0.00|0.000|85.0002.6</v>
          </cell>
          <cell r="S171" t="str">
            <v>|0101022500|0.00|0.00|0.000|850.0002.5</v>
          </cell>
        </row>
        <row r="172">
          <cell r="O172" t="str">
            <v>|0200226240|31.80|0.00|1.600|0.000</v>
          </cell>
          <cell r="Q172" t="str">
            <v>|0101022500|0.00|0.00|0.000|98.5001.6</v>
          </cell>
          <cell r="S172" t="str">
            <v>|0101022500|0.00|0.00|0.000|800.0001.55</v>
          </cell>
        </row>
        <row r="173">
          <cell r="O173" t="str">
            <v>|0200226240|31.80|0.00|2.000|0.000</v>
          </cell>
          <cell r="Q173" t="str">
            <v>|0101022500|0.00|0.00|0.000|97.0002</v>
          </cell>
          <cell r="S173" t="str">
            <v>|0101022500|0.00|0.00|0.000|870.0001.95</v>
          </cell>
        </row>
        <row r="174">
          <cell r="O174" t="str">
            <v>|0200226240|31.80|0.00|3.200|0.000</v>
          </cell>
          <cell r="Q174" t="str">
            <v>|0101022500|0.00|0.00|0.000|94.5003.2</v>
          </cell>
          <cell r="S174" t="str">
            <v>|0101022500|0.00|0.00|0.000|950.0003.05</v>
          </cell>
        </row>
        <row r="175">
          <cell r="O175" t="str">
            <v>|0200226240|35.00|0.00|2.600|0.000</v>
          </cell>
          <cell r="Q175" t="str">
            <v>|0101022500|0.00|0.00|0.000|105.5002.6</v>
          </cell>
          <cell r="S175" t="str">
            <v>|0101022500|0.00|0.00|0.000|850.0002.5</v>
          </cell>
        </row>
        <row r="176">
          <cell r="O176" t="str">
            <v>|0200226240|40.00|25.00|1.400|0.000</v>
          </cell>
          <cell r="Q176" t="str">
            <v>|0101022500|0.00|0.00|0.000|129.0001.4</v>
          </cell>
          <cell r="S176" t="str">
            <v>|0101022500|0.00|0.00|0.000|870.0001.4</v>
          </cell>
        </row>
        <row r="177">
          <cell r="O177" t="str">
            <v>|0200226240|50.80|0.00|2.300|0.000</v>
          </cell>
          <cell r="Q177" t="str">
            <v>|0101022500|0.00|0.00|0.000|155.0002.3</v>
          </cell>
          <cell r="S177" t="str">
            <v>|0101022500|0.00|0.00|0.000|960.0002.2</v>
          </cell>
        </row>
        <row r="178">
          <cell r="O178" t="str">
            <v>|0200226240|60.50|0.00|2.000|0.000</v>
          </cell>
          <cell r="Q178" t="str">
            <v>|0101022500|0.00|0.00|0.000|188.0002</v>
          </cell>
          <cell r="S178" t="str">
            <v>|0101022500|0.00|0.00|0.000|870.0001.95</v>
          </cell>
        </row>
        <row r="179">
          <cell r="O179" t="str">
            <v>|0200226339|40.00|20.00|1.600|0.000</v>
          </cell>
          <cell r="Q179" t="str">
            <v>|0101022000|0.00|0.00|0.000|115.5001.6</v>
          </cell>
          <cell r="S179" t="str">
            <v>|0101022000|0.00|0.00|0.000|940.0001.5</v>
          </cell>
        </row>
        <row r="180">
          <cell r="O180" t="str">
            <v>|0200226339|40.00|20.00|2.300|0.000</v>
          </cell>
          <cell r="Q180" t="str">
            <v>|0101022000|0.00|0.00|0.000|116.0002.3</v>
          </cell>
          <cell r="S180" t="str">
            <v>|0101022000|0.00|0.00|0.000|1,050.0002.2</v>
          </cell>
        </row>
        <row r="181">
          <cell r="O181" t="str">
            <v>|0200226339|50.00|25.00|2.300|0.000</v>
          </cell>
          <cell r="Q181" t="str">
            <v>|0101022000|0.00|0.00|0.000|147.0002.3</v>
          </cell>
          <cell r="S181" t="str">
            <v>|0101022000|0.00|0.00|0.000|1,050.0002.2</v>
          </cell>
        </row>
        <row r="182">
          <cell r="O182" t="str">
            <v>|0200226339|50.00|30.00|1.600|0.000</v>
          </cell>
          <cell r="Q182" t="str">
            <v>|0101022000|0.00|0.00|0.000|156.0001.6</v>
          </cell>
          <cell r="S182" t="str">
            <v>|0101022000|0.00|0.00|0.000|940.0001.5</v>
          </cell>
        </row>
        <row r="183">
          <cell r="O183" t="str">
            <v>|0200236441|20.00|20.00|1.200|0.000</v>
          </cell>
          <cell r="Q183" t="str">
            <v>|0101031000|0.00|0.00|0.000|78.0001.2</v>
          </cell>
          <cell r="S183" t="str">
            <v>|0101031000|0.00|0.00|0.000|950.0001.15</v>
          </cell>
        </row>
        <row r="184">
          <cell r="O184" t="str">
            <v>|0200226540|40.00|25.00|2.000|0.000</v>
          </cell>
          <cell r="Q184" t="str">
            <v>|0101022500|0.00|0.00|0.000|127.5002</v>
          </cell>
          <cell r="S184" t="str">
            <v>|0101022500|0.00|0.00|0.000|870.0001.95</v>
          </cell>
        </row>
        <row r="185">
          <cell r="O185" t="str">
            <v>|0200226642|25.40|0.00|1.600|0.000</v>
          </cell>
          <cell r="Q185" t="str">
            <v>|0101022600|0.00|0.00|0.000|78.0001.6</v>
          </cell>
          <cell r="S185" t="str">
            <v>|0101022600|0.00|0.00|0.000|940.0001.55</v>
          </cell>
        </row>
        <row r="186">
          <cell r="O186" t="str">
            <v>|0200226640|25.40|0.00|2.300|0.000</v>
          </cell>
          <cell r="Q186" t="str">
            <v>|0101022500|0.00|0.00|0.000|76.5002.3</v>
          </cell>
          <cell r="S186" t="str">
            <v>|0101022500|0.00|0.00|0.000|960.0002.2</v>
          </cell>
        </row>
        <row r="187">
          <cell r="O187" t="str">
            <v>|0200236643|28.60|0.00|1.200|0.000</v>
          </cell>
          <cell r="Q187" t="str">
            <v>|0101031100|0.00|0.00|0.000|89.0001.2</v>
          </cell>
          <cell r="S187" t="str">
            <v>|0101031100|0.00|0.00|0.000|990.0001.15</v>
          </cell>
        </row>
        <row r="188">
          <cell r="O188" t="str">
            <v>|0200226700|28.00|21.80|3.100|0.000</v>
          </cell>
          <cell r="Q188" t="str">
            <v>Buy</v>
          </cell>
          <cell r="S188" t="str">
            <v>Buy</v>
          </cell>
        </row>
        <row r="189">
          <cell r="O189" t="str">
            <v>|0200226700|46.00|38.00|4.000|0.000</v>
          </cell>
          <cell r="Q189" t="str">
            <v>Buy</v>
          </cell>
          <cell r="S189" t="str">
            <v>Buy</v>
          </cell>
        </row>
        <row r="190">
          <cell r="O190" t="str">
            <v>|0200226840|25.40|0.00|3.200|0.000</v>
          </cell>
          <cell r="Q190" t="str">
            <v>|0101022500|0.00|0.00|0.000|75.5003.2</v>
          </cell>
          <cell r="S190" t="str">
            <v>|0101022000|0.00|0.00|0.000|950.0003.05</v>
          </cell>
        </row>
        <row r="191">
          <cell r="O191" t="str">
            <v>|0200225939|19.10|0.00|2.600|0.000</v>
          </cell>
          <cell r="Q191" t="str">
            <v>|0101022000|0.00|0.00|0.000|55.5002.6</v>
          </cell>
          <cell r="S191" t="str">
            <v>|0101022000|0.00|0.00|0.000|1,075.0002.5</v>
          </cell>
        </row>
        <row r="192">
          <cell r="O192" t="str">
            <v>|0200226010|17.30|0.00|2.000|0.000</v>
          </cell>
          <cell r="Q192" t="str">
            <v>|0101021700|0.00|0.00|0.000|52.0002</v>
          </cell>
          <cell r="S192" t="str">
            <v>|0101021700|0.00|0.00|0.000|945.0001.95</v>
          </cell>
        </row>
        <row r="193">
          <cell r="O193" t="str">
            <v>|0200220810|60.50|0.00|2.600|0.000</v>
          </cell>
          <cell r="Q193" t="str">
            <v>|0101021700|0.00|0.00|0.000|186.0002.6</v>
          </cell>
          <cell r="S193" t="str">
            <v>|0101021700|0.00|0.00|0.000|1,000.0002.5</v>
          </cell>
        </row>
        <row r="194">
          <cell r="O194" t="str">
            <v>|0200220139|17.30|0.00|2.300|0.000</v>
          </cell>
          <cell r="Q194" t="str">
            <v>|0101022000|0.00|0.00|0.000|51.0002.3</v>
          </cell>
          <cell r="S194" t="str">
            <v>|0101022000|0.00|0.00|0.000|1,050.0002.2</v>
          </cell>
        </row>
        <row r="195">
          <cell r="O195" t="str">
            <v>|0200220810|21.70|0.00|2.000|0.000</v>
          </cell>
          <cell r="Q195" t="str">
            <v>|0101021700|0.00|0.00|0.000|65.5002</v>
          </cell>
          <cell r="S195" t="str">
            <v>|0101021700|0.00|0.00|0.000|945.0001.95</v>
          </cell>
        </row>
        <row r="196">
          <cell r="O196" t="str">
            <v>|0200220810|21.70|0.00|2.800|0.000</v>
          </cell>
          <cell r="Q196" t="str">
            <v>|0101021700|0.00|0.00|0.000|64.0002.8</v>
          </cell>
          <cell r="S196" t="str">
            <v>|0101021700|0.00|0.00|0.000|980.0002.8</v>
          </cell>
        </row>
        <row r="197">
          <cell r="O197" t="str">
            <v>|0200220139|25.40|0.00|2.000|0.000</v>
          </cell>
          <cell r="Q197" t="str">
            <v>|0101022000|0.00|0.00|0.000|77.0002</v>
          </cell>
          <cell r="S197" t="str">
            <v>|0101022000|0.00|0.00|0.000|945.0001.95</v>
          </cell>
        </row>
        <row r="198">
          <cell r="O198" t="str">
            <v>|0200225939|15.90|0.00|1.600|0.000</v>
          </cell>
          <cell r="Q198" t="str">
            <v>|0101022000|0.00|0.00|0.000|48.5001.6</v>
          </cell>
          <cell r="S198" t="str">
            <v>|0101022000|0.00|0.00|0.000|940.0001.5</v>
          </cell>
        </row>
        <row r="199">
          <cell r="O199" t="str">
            <v>|0200226010|34.00|0.00|2.000|0.000</v>
          </cell>
          <cell r="Q199" t="str">
            <v>|0101021700|0.00|0.00|0.000|105.0002</v>
          </cell>
          <cell r="S199" t="str">
            <v>|0101021700|0.00|0.00|0.000|945.0001.95</v>
          </cell>
        </row>
        <row r="200">
          <cell r="O200" t="str">
            <v>|0200230841|38.10|0.00|1.200|0.000</v>
          </cell>
          <cell r="Q200" t="str">
            <v>|0101031000|0.00|0.00|0.000|119.0001.2</v>
          </cell>
          <cell r="S200" t="str">
            <v>|0101031000|0.00|0.00|0.000|950.0001.15</v>
          </cell>
        </row>
        <row r="201">
          <cell r="O201" t="str">
            <v>|0200220139|35.00|0.00|1.500|0.000</v>
          </cell>
          <cell r="Q201" t="str">
            <v>|0101022000|0.00|0.00|0.000|108.5001.5</v>
          </cell>
          <cell r="S201" t="str">
            <v>|0101022000|0.00|0.00|0.000|940.0001.5</v>
          </cell>
        </row>
        <row r="202">
          <cell r="O202" t="str">
            <v>|0200226240|25.40|0.00|3.200|0.000</v>
          </cell>
          <cell r="Q202" t="str">
            <v>|0101022500|0.00|0.00|0.000|75.5003.2</v>
          </cell>
          <cell r="S202" t="str">
            <v>|0101022500|0.00|0.00|0.000|950.0003.05</v>
          </cell>
        </row>
        <row r="203">
          <cell r="O203" t="str">
            <v>|0200226540|50.00|30.00|2.300|0.000</v>
          </cell>
          <cell r="Q203" t="str">
            <v>|0101022500|0.00|0.00|0.000|153.5002.3</v>
          </cell>
          <cell r="S203" t="str">
            <v>|0101022500|0.00|0.00|0.000|960.000</v>
          </cell>
        </row>
        <row r="204">
          <cell r="O204" t="str">
            <v>|0200220810|22.20|0.00|2.300|0.000</v>
          </cell>
          <cell r="Q204" t="str">
            <v>|0101021700|0.00|0.00|0.000|67.0002.3</v>
          </cell>
          <cell r="S204" t="str">
            <v>|0101021700|0.00|0.00|0.000|1,120.0002.2</v>
          </cell>
        </row>
        <row r="205">
          <cell r="O205" t="str">
            <v>|0200220810|31.80|0.00|2.000|0.000</v>
          </cell>
          <cell r="Q205" t="str">
            <v>|0101021700|0.00|0.00|0.000|97.0002</v>
          </cell>
          <cell r="S205" t="str">
            <v>|0101021700|0.00|0.00|0.000|945.0001.95</v>
          </cell>
        </row>
        <row r="206">
          <cell r="O206" t="str">
            <v>|0200225926|48.60|0.00|3.500|0.000</v>
          </cell>
          <cell r="Q206" t="str">
            <v>|0101021900|0.00|0.00|0.000|146.5003.5</v>
          </cell>
          <cell r="S206" t="str">
            <v>|0101021900|0.00|0.00|0.000|146.5003.45</v>
          </cell>
        </row>
        <row r="207">
          <cell r="O207" t="str">
            <v>|0200226010|42.70|0.00|3.200|0.000</v>
          </cell>
          <cell r="Q207" t="str">
            <v>|0101021700|0.00|0.00|0.000|129.0003.2</v>
          </cell>
          <cell r="S207" t="str">
            <v>|0101021700|0.00|0.00|0.000|1,030.0003.05</v>
          </cell>
        </row>
        <row r="208">
          <cell r="O208" t="str">
            <v>|0200230120|22.20|0.00|1.200|0.000</v>
          </cell>
          <cell r="Q208" t="str">
            <v>|0101030100|0.00|0.00|0.000|69.5001.2</v>
          </cell>
          <cell r="S208" t="str">
            <v>|0101030100|0.00|0.00|0.000|1,050.0001.15</v>
          </cell>
        </row>
        <row r="209">
          <cell r="O209" t="str">
            <v>|0200220139|19.10|0.00|2.000|0.000</v>
          </cell>
          <cell r="Q209" t="str">
            <v>|0101022000|0.00|0.00|0.000|57.0002</v>
          </cell>
          <cell r="S209" t="str">
            <v>|0101022000|0.00|0.00|0.000|945.0001.95</v>
          </cell>
        </row>
      </sheetData>
      <sheetData sheetId="3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US030"/>
    </sheetNames>
    <sheetDataSet>
      <sheetData sheetId="0">
        <row r="5">
          <cell r="A5" t="str">
            <v>|0200226010|38.10|0.00|2.600|0.0005000NBC</v>
          </cell>
          <cell r="B5" t="str">
            <v>|0200226010|38.10|0.00|2.600|0.000</v>
          </cell>
          <cell r="C5" t="str">
            <v>C07001</v>
          </cell>
          <cell r="D5" t="str">
            <v>HONDA</v>
          </cell>
          <cell r="E5" t="str">
            <v>VPIC1</v>
          </cell>
        </row>
        <row r="6">
          <cell r="A6" t="str">
            <v>|0200226010|25.40|0.00|2.600|0.0005100IBC</v>
          </cell>
          <cell r="B6" t="str">
            <v>|0200226010|25.40|0.00|2.600|0.000</v>
          </cell>
          <cell r="C6" t="str">
            <v>C07001</v>
          </cell>
          <cell r="D6" t="str">
            <v>HONDA</v>
          </cell>
          <cell r="E6" t="str">
            <v>VPIC1</v>
          </cell>
        </row>
        <row r="7">
          <cell r="A7" t="str">
            <v>|0200226010|25.40|0.00|3.200|0.0005100IBC</v>
          </cell>
          <cell r="B7" t="str">
            <v>|0200226010|25.40|0.00|3.200|0.000</v>
          </cell>
          <cell r="C7" t="str">
            <v>C07001</v>
          </cell>
          <cell r="D7" t="str">
            <v>HONDA</v>
          </cell>
          <cell r="E7" t="str">
            <v>VPIC1</v>
          </cell>
        </row>
        <row r="8">
          <cell r="A8" t="str">
            <v>|0200236041|19.10|0.00|1.200|0.0005200NBC</v>
          </cell>
          <cell r="B8" t="str">
            <v>|0200236041|19.10|0.00|1.200|0.000</v>
          </cell>
          <cell r="C8" t="str">
            <v>C07001</v>
          </cell>
          <cell r="D8" t="str">
            <v>HONDA</v>
          </cell>
          <cell r="E8" t="str">
            <v>VPIC1</v>
          </cell>
        </row>
        <row r="9">
          <cell r="A9" t="str">
            <v>|0200226010|25.40|0.00|2.000|0.0005200NBC</v>
          </cell>
          <cell r="B9" t="str">
            <v>|0200226010|25.40|0.00|2.000|0.000</v>
          </cell>
          <cell r="C9" t="str">
            <v>C07001</v>
          </cell>
          <cell r="D9" t="str">
            <v>HONDA</v>
          </cell>
          <cell r="E9" t="str">
            <v>VPIC1</v>
          </cell>
        </row>
        <row r="10">
          <cell r="A10" t="str">
            <v>|0200226010|17.30|0.00|1.400|0.0005300NBC</v>
          </cell>
          <cell r="B10" t="str">
            <v>|0200226010|17.30|0.00|1.400|0.000</v>
          </cell>
          <cell r="C10" t="str">
            <v>C07001</v>
          </cell>
          <cell r="D10" t="str">
            <v>HONDA</v>
          </cell>
          <cell r="E10" t="str">
            <v>VPIC1</v>
          </cell>
        </row>
        <row r="11">
          <cell r="A11" t="str">
            <v>|0200236041|17.30|0.00|1.200|0.0005400NBC</v>
          </cell>
          <cell r="B11" t="str">
            <v>|0200236041|17.30|0.00|1.200|0.000</v>
          </cell>
          <cell r="C11" t="str">
            <v>C07001</v>
          </cell>
          <cell r="D11" t="str">
            <v>HONDA</v>
          </cell>
          <cell r="E11" t="str">
            <v>VPIC1</v>
          </cell>
        </row>
        <row r="12">
          <cell r="A12" t="str">
            <v>|0200226010|48.60|0.00|3.500|0.0005400IBC</v>
          </cell>
          <cell r="B12" t="str">
            <v>|0200226010|48.60|0.00|3.500|0.000</v>
          </cell>
          <cell r="C12" t="str">
            <v>C07001</v>
          </cell>
          <cell r="D12" t="str">
            <v>HONDA</v>
          </cell>
          <cell r="E12" t="str">
            <v>VPIC1</v>
          </cell>
        </row>
        <row r="13">
          <cell r="A13" t="str">
            <v>|0200226010|22.20|0.00|2.300|0.0005500NBC</v>
          </cell>
          <cell r="B13" t="str">
            <v>|0200226010|22.20|0.00|2.300|0.000</v>
          </cell>
          <cell r="C13" t="str">
            <v>C07001</v>
          </cell>
          <cell r="D13" t="str">
            <v>HONDA</v>
          </cell>
          <cell r="E13" t="str">
            <v>VPIC1</v>
          </cell>
        </row>
        <row r="14">
          <cell r="A14" t="str">
            <v>|0200236041|17.30|0.00|1.200|0.0005600NBC</v>
          </cell>
          <cell r="B14" t="str">
            <v>|0200236041|17.30|0.00|1.200|0.000</v>
          </cell>
          <cell r="C14" t="str">
            <v>C07001</v>
          </cell>
          <cell r="D14" t="str">
            <v>HONDA</v>
          </cell>
          <cell r="E14" t="str">
            <v>VPIC1</v>
          </cell>
        </row>
        <row r="15">
          <cell r="A15" t="str">
            <v>|0200226010|19.10|0.00|2.000|0.0005600NBC</v>
          </cell>
          <cell r="B15" t="str">
            <v>|0200226010|19.10|0.00|2.000|0.000</v>
          </cell>
          <cell r="C15" t="str">
            <v>C07001</v>
          </cell>
          <cell r="D15" t="str">
            <v>HONDA</v>
          </cell>
          <cell r="E15" t="str">
            <v>VPIC1</v>
          </cell>
        </row>
        <row r="16">
          <cell r="A16" t="str">
            <v>|0200226010|22.20|0.00|2.000|0.0005600NBC</v>
          </cell>
          <cell r="B16" t="str">
            <v>|0200226010|22.20|0.00|2.000|0.000</v>
          </cell>
          <cell r="C16" t="str">
            <v>C07001</v>
          </cell>
          <cell r="D16" t="str">
            <v>HONDA</v>
          </cell>
          <cell r="E16" t="str">
            <v>VPIC1</v>
          </cell>
        </row>
        <row r="17">
          <cell r="A17" t="str">
            <v>|0200226010|22.20|0.00|2.900|0.0005800NBC</v>
          </cell>
          <cell r="B17" t="str">
            <v>|0200226010|22.20|0.00|2.900|0.000</v>
          </cell>
          <cell r="C17" t="str">
            <v>C07001</v>
          </cell>
          <cell r="D17" t="str">
            <v>HONDA</v>
          </cell>
          <cell r="E17" t="str">
            <v>VPIC1</v>
          </cell>
        </row>
        <row r="18">
          <cell r="A18" t="str">
            <v>|0200226010|54.00|0.00|3.200|0.000203NBC</v>
          </cell>
          <cell r="B18" t="str">
            <v>|0200226010|54.00|0.00|3.200|0.000</v>
          </cell>
          <cell r="C18" t="str">
            <v>C07001</v>
          </cell>
          <cell r="D18" t="str">
            <v>HONDA</v>
          </cell>
          <cell r="E18" t="str">
            <v>VPIC1</v>
          </cell>
        </row>
        <row r="19">
          <cell r="A19" t="str">
            <v>|0200226010|42.70|0.00|2.000|0.000748.5IBC</v>
          </cell>
          <cell r="B19" t="str">
            <v>|0200226010|42.70|0.00|2.000|0.000</v>
          </cell>
          <cell r="C19" t="str">
            <v>C07001</v>
          </cell>
          <cell r="D19" t="str">
            <v>HONDA</v>
          </cell>
          <cell r="E19" t="str">
            <v>VPIC1</v>
          </cell>
        </row>
        <row r="20">
          <cell r="A20" t="str">
            <v>|0200226010|42.70|0.00|1.600|0.000840IBC</v>
          </cell>
          <cell r="B20" t="str">
            <v>|0200226010|42.70|0.00|1.600|0.000</v>
          </cell>
          <cell r="C20" t="str">
            <v>C07001</v>
          </cell>
          <cell r="D20" t="str">
            <v>HONDA</v>
          </cell>
          <cell r="E20" t="str">
            <v>VPIC1</v>
          </cell>
        </row>
        <row r="21">
          <cell r="A21" t="str">
            <v>|0200226010|42.70|0.00|2.000|0.000860IBC</v>
          </cell>
          <cell r="B21" t="str">
            <v>|0200226010|42.70|0.00|2.000|0.000</v>
          </cell>
          <cell r="C21" t="str">
            <v>C07001</v>
          </cell>
          <cell r="D21" t="str">
            <v>HONDA</v>
          </cell>
          <cell r="E21" t="str">
            <v>VPIC1</v>
          </cell>
        </row>
        <row r="22">
          <cell r="A22" t="str">
            <v>|0200225939|19.10|0.00|2.600|0.0005000NBC</v>
          </cell>
          <cell r="B22" t="str">
            <v>|0200225939|19.10|0.00|2.600|0.000</v>
          </cell>
          <cell r="C22" t="str">
            <v>C07001</v>
          </cell>
          <cell r="D22" t="str">
            <v>HONDA</v>
          </cell>
          <cell r="E22" t="str">
            <v>VPIC1</v>
          </cell>
        </row>
        <row r="23">
          <cell r="A23" t="str">
            <v>|0200226010|19.10|0.00|1.600|0.0005000NBC</v>
          </cell>
          <cell r="B23" t="str">
            <v>|0200226010|19.10|0.00|1.600|0.000</v>
          </cell>
          <cell r="C23" t="str">
            <v>C07001</v>
          </cell>
          <cell r="D23" t="str">
            <v>HONDA</v>
          </cell>
          <cell r="E23" t="str">
            <v>VPIC1</v>
          </cell>
        </row>
        <row r="24">
          <cell r="A24" t="str">
            <v>|0200226010|19.10|0.00|2.000|0.0005000NBC</v>
          </cell>
          <cell r="B24" t="str">
            <v>|0200226010|19.10|0.00|2.000|0.000</v>
          </cell>
          <cell r="C24" t="str">
            <v>C07001</v>
          </cell>
          <cell r="D24" t="str">
            <v>HONDA</v>
          </cell>
          <cell r="E24" t="str">
            <v>VPIC1</v>
          </cell>
        </row>
        <row r="25">
          <cell r="A25" t="str">
            <v>|0200226010|25.40|0.00|1.600|0.0005100IBC</v>
          </cell>
          <cell r="B25" t="str">
            <v>|0200226010|25.40|0.00|1.600|0.000</v>
          </cell>
          <cell r="C25" t="str">
            <v>C07001</v>
          </cell>
          <cell r="D25" t="str">
            <v>HONDA</v>
          </cell>
          <cell r="E25" t="str">
            <v>VPIC1</v>
          </cell>
        </row>
        <row r="26">
          <cell r="A26" t="str">
            <v>|0200220139|31.80|0.00|2.600|0.0005300IBC</v>
          </cell>
          <cell r="B26" t="str">
            <v>|0200220139|31.80|0.00|2.600|0.000</v>
          </cell>
          <cell r="C26" t="str">
            <v>C07001</v>
          </cell>
          <cell r="D26" t="str">
            <v>HONDA</v>
          </cell>
          <cell r="E26" t="str">
            <v>VPIC1</v>
          </cell>
        </row>
        <row r="27">
          <cell r="A27" t="str">
            <v>|0200226010|17.30|0.00|2.000|0.0005500NBC</v>
          </cell>
          <cell r="B27" t="str">
            <v>|0200226010|17.30|0.00|2.000|0.000</v>
          </cell>
          <cell r="C27" t="str">
            <v>C07001</v>
          </cell>
          <cell r="D27" t="str">
            <v>HONDA</v>
          </cell>
          <cell r="E27" t="str">
            <v>VPIC1</v>
          </cell>
        </row>
        <row r="28">
          <cell r="A28" t="str">
            <v>|0200226010|19.10|0.00|1.400|0.0005500NBC</v>
          </cell>
          <cell r="B28" t="str">
            <v>|0200226010|19.10|0.00|1.400|0.000</v>
          </cell>
          <cell r="C28" t="str">
            <v>C07001</v>
          </cell>
          <cell r="D28" t="str">
            <v>HONDA</v>
          </cell>
          <cell r="E28" t="str">
            <v>VPIC1</v>
          </cell>
        </row>
        <row r="29">
          <cell r="A29" t="str">
            <v>|0200226010|19.10|0.00|2.000|0.0005500NBC</v>
          </cell>
          <cell r="B29" t="str">
            <v>|0200226010|19.10|0.00|2.000|0.000</v>
          </cell>
          <cell r="C29" t="str">
            <v>C07001</v>
          </cell>
          <cell r="D29" t="str">
            <v>HONDA</v>
          </cell>
          <cell r="E29" t="str">
            <v>VPIC1</v>
          </cell>
        </row>
        <row r="30">
          <cell r="A30" t="str">
            <v>|0200226010|15.90|0.00|2.000|0.0005600NBC</v>
          </cell>
          <cell r="B30" t="str">
            <v>|0200226010|15.90|0.00|2.000|0.000</v>
          </cell>
          <cell r="C30" t="str">
            <v>C07001</v>
          </cell>
          <cell r="D30" t="str">
            <v>HONDA</v>
          </cell>
          <cell r="E30" t="str">
            <v>VPIC1</v>
          </cell>
        </row>
        <row r="31">
          <cell r="A31" t="str">
            <v>|0200226010|17.30|0.00|1.600|0.0005600NBC</v>
          </cell>
          <cell r="B31" t="str">
            <v>|0200226010|17.30|0.00|1.600|0.000</v>
          </cell>
          <cell r="C31" t="str">
            <v>C07001</v>
          </cell>
          <cell r="D31" t="str">
            <v>HONDA</v>
          </cell>
          <cell r="E31" t="str">
            <v>VPIC1</v>
          </cell>
        </row>
        <row r="32">
          <cell r="A32" t="str">
            <v>|0200226010|19.10|0.00|1.400|0.0005600NBC</v>
          </cell>
          <cell r="B32" t="str">
            <v>|0200226010|19.10|0.00|1.400|0.000</v>
          </cell>
          <cell r="C32" t="str">
            <v>C07001</v>
          </cell>
          <cell r="D32" t="str">
            <v>HONDA</v>
          </cell>
          <cell r="E32" t="str">
            <v>VPIC1</v>
          </cell>
        </row>
        <row r="33">
          <cell r="A33" t="str">
            <v>|0200220139|31.80|0.00|2.600|0.0005600IBC</v>
          </cell>
          <cell r="B33" t="str">
            <v>|0200220139|31.80|0.00|2.600|0.000</v>
          </cell>
          <cell r="C33" t="str">
            <v>C07001</v>
          </cell>
          <cell r="D33" t="str">
            <v>HONDA</v>
          </cell>
          <cell r="E33" t="str">
            <v>VPIC1</v>
          </cell>
        </row>
        <row r="34">
          <cell r="A34" t="str">
            <v>|0200226010|54.00|0.00|2.600|0.0005600NBC</v>
          </cell>
          <cell r="B34" t="str">
            <v>|0200226010|54.00|0.00|2.600|0.000</v>
          </cell>
          <cell r="C34" t="str">
            <v>C07001</v>
          </cell>
          <cell r="D34" t="str">
            <v>HONDA</v>
          </cell>
          <cell r="E34" t="str">
            <v>VPIC1</v>
          </cell>
        </row>
        <row r="35">
          <cell r="A35" t="str">
            <v>|0200225900|15.00|10.30|2.350|0.0005700IBC</v>
          </cell>
          <cell r="B35" t="str">
            <v>|0200225900|15.00|10.30|2.350|0.000</v>
          </cell>
          <cell r="C35" t="str">
            <v>C07001</v>
          </cell>
          <cell r="D35" t="str">
            <v>HONDA</v>
          </cell>
          <cell r="E35" t="str">
            <v>VPIC1</v>
          </cell>
        </row>
        <row r="36">
          <cell r="A36" t="str">
            <v>|0200226010|54.00|0.00|2.900|0.0006366IBC</v>
          </cell>
          <cell r="B36" t="str">
            <v>|0200226010|54.00|0.00|2.900|0.000</v>
          </cell>
          <cell r="C36" t="str">
            <v>C07001</v>
          </cell>
          <cell r="D36" t="str">
            <v>HONDA</v>
          </cell>
          <cell r="E36" t="str">
            <v>VPIC1</v>
          </cell>
        </row>
        <row r="37">
          <cell r="A37" t="str">
            <v>|0200226010|19.10|0.00|2.000|0.0005300NBC</v>
          </cell>
          <cell r="B37" t="str">
            <v>|0200226010|19.10|0.00|2.000|0.000</v>
          </cell>
          <cell r="C37" t="str">
            <v>C07001</v>
          </cell>
          <cell r="D37" t="str">
            <v>OTHER</v>
          </cell>
          <cell r="E37" t="str">
            <v>VPIC1</v>
          </cell>
        </row>
        <row r="38">
          <cell r="A38" t="str">
            <v>|0200226010|28.60|0.00|2.000|0.0005500NBC</v>
          </cell>
          <cell r="B38" t="str">
            <v>|0200226010|28.60|0.00|2.000|0.000</v>
          </cell>
          <cell r="C38" t="str">
            <v>C07001</v>
          </cell>
          <cell r="D38" t="str">
            <v>OTHER</v>
          </cell>
          <cell r="E38" t="str">
            <v>VPIC1</v>
          </cell>
        </row>
        <row r="39">
          <cell r="A39" t="str">
            <v>|0200226010|32.00|32.00|2.300|0.0005500IBC</v>
          </cell>
          <cell r="B39" t="str">
            <v>|0200226010|32.00|32.00|2.300|0.000</v>
          </cell>
          <cell r="C39" t="str">
            <v>C07001</v>
          </cell>
          <cell r="D39" t="str">
            <v>VINFAST</v>
          </cell>
          <cell r="E39" t="str">
            <v>VPIC1</v>
          </cell>
        </row>
        <row r="40">
          <cell r="A40" t="str">
            <v>|0200220810|60.50|0.00|2.600|0.0005000NBC</v>
          </cell>
          <cell r="B40" t="str">
            <v>|0200220810|60.50|0.00|2.600|0.000</v>
          </cell>
          <cell r="C40" t="str">
            <v>C07001</v>
          </cell>
          <cell r="D40" t="str">
            <v>VINFAST</v>
          </cell>
          <cell r="E40" t="str">
            <v>VPIC1</v>
          </cell>
        </row>
        <row r="41">
          <cell r="A41" t="str">
            <v>|0200226010|31.80|0.00|2.300|0.00040.8NBC</v>
          </cell>
          <cell r="B41" t="str">
            <v>|0200226010|31.80|0.00|2.300|0.000</v>
          </cell>
          <cell r="C41" t="str">
            <v>C07002</v>
          </cell>
          <cell r="D41" t="str">
            <v>HONDA USA</v>
          </cell>
          <cell r="E41" t="str">
            <v>KMV</v>
          </cell>
        </row>
        <row r="42">
          <cell r="A42" t="str">
            <v>|0200226010|38.10|0.00|3.200|0.00084.5NBC</v>
          </cell>
          <cell r="B42" t="str">
            <v>|0200226010|38.10|0.00|3.200|0.000</v>
          </cell>
          <cell r="C42" t="str">
            <v>C07002</v>
          </cell>
          <cell r="D42" t="str">
            <v>HONDA USA</v>
          </cell>
          <cell r="E42" t="str">
            <v>KMV</v>
          </cell>
        </row>
        <row r="43">
          <cell r="A43" t="str">
            <v>|0200226010|19.10|0.00|1.600|0.000143NBC</v>
          </cell>
          <cell r="B43" t="str">
            <v>|0200226010|19.10|0.00|1.600|0.000</v>
          </cell>
          <cell r="C43" t="str">
            <v>C07002</v>
          </cell>
          <cell r="D43" t="str">
            <v>HONDA USA</v>
          </cell>
          <cell r="E43" t="str">
            <v>KMV</v>
          </cell>
        </row>
        <row r="44">
          <cell r="A44" t="str">
            <v>|0200226240|22.20|0.00|2.000|0.000155NBC</v>
          </cell>
          <cell r="B44" t="str">
            <v>|0200226240|22.20|0.00|2.000|0.000</v>
          </cell>
          <cell r="C44" t="str">
            <v>C07002</v>
          </cell>
          <cell r="D44" t="str">
            <v>HONDA USA</v>
          </cell>
          <cell r="E44" t="str">
            <v>KMV</v>
          </cell>
        </row>
        <row r="45">
          <cell r="A45" t="str">
            <v>|0200226010|19.10|0.00|1.600|0.000156NBC</v>
          </cell>
          <cell r="B45" t="str">
            <v>|0200226010|19.10|0.00|1.600|0.000</v>
          </cell>
          <cell r="C45" t="str">
            <v>C07002</v>
          </cell>
          <cell r="D45" t="str">
            <v>HONDA USA</v>
          </cell>
          <cell r="E45" t="str">
            <v>KMV</v>
          </cell>
        </row>
        <row r="46">
          <cell r="A46" t="str">
            <v>|0200226240|22.20|0.00|2.000|0.000159NBC</v>
          </cell>
          <cell r="B46" t="str">
            <v>|0200226240|22.20|0.00|2.000|0.000</v>
          </cell>
          <cell r="C46" t="str">
            <v>C07002</v>
          </cell>
          <cell r="D46" t="str">
            <v>HONDA USA</v>
          </cell>
          <cell r="E46" t="str">
            <v>KMV</v>
          </cell>
        </row>
        <row r="47">
          <cell r="A47" t="str">
            <v>|0200226240|25.40|0.00|2.300|0.000177NBC</v>
          </cell>
          <cell r="B47" t="str">
            <v>|0200226240|25.40|0.00|2.300|0.000</v>
          </cell>
          <cell r="C47" t="str">
            <v>C07002</v>
          </cell>
          <cell r="D47" t="str">
            <v>HONDA USA</v>
          </cell>
          <cell r="E47" t="str">
            <v>KMV</v>
          </cell>
        </row>
        <row r="48">
          <cell r="A48" t="str">
            <v>|0200226240|22.20|0.00|2.300|0.000188NBC</v>
          </cell>
          <cell r="B48" t="str">
            <v>|0200226240|22.20|0.00|2.300|0.000</v>
          </cell>
          <cell r="C48" t="str">
            <v>C07002</v>
          </cell>
          <cell r="D48" t="str">
            <v>HONDA USA</v>
          </cell>
          <cell r="E48" t="str">
            <v>KMV</v>
          </cell>
        </row>
        <row r="49">
          <cell r="A49" t="str">
            <v>|0200226240|28.60|0.00|2.600|0.000221NBC</v>
          </cell>
          <cell r="B49" t="str">
            <v>|0200226240|28.60|0.00|2.600|0.000</v>
          </cell>
          <cell r="C49" t="str">
            <v>C07002</v>
          </cell>
          <cell r="D49" t="str">
            <v>HONDA USA</v>
          </cell>
          <cell r="E49" t="str">
            <v>KMV</v>
          </cell>
        </row>
        <row r="50">
          <cell r="A50" t="str">
            <v>|0200226240|25.40|0.00|2.000|0.000226NBC</v>
          </cell>
          <cell r="B50" t="str">
            <v>|0200226240|25.40|0.00|2.000|0.000</v>
          </cell>
          <cell r="C50" t="str">
            <v>C07002</v>
          </cell>
          <cell r="D50" t="str">
            <v>HONDA USA</v>
          </cell>
          <cell r="E50" t="str">
            <v>KMV</v>
          </cell>
        </row>
        <row r="51">
          <cell r="A51" t="str">
            <v>|0200226240|25.40|0.00|2.600|0.000228.5NBC</v>
          </cell>
          <cell r="B51" t="str">
            <v>|0200226240|25.40|0.00|2.600|0.000</v>
          </cell>
          <cell r="C51" t="str">
            <v>C07002</v>
          </cell>
          <cell r="D51" t="str">
            <v>HONDA USA</v>
          </cell>
          <cell r="E51" t="str">
            <v>KMV</v>
          </cell>
        </row>
        <row r="52">
          <cell r="A52" t="str">
            <v>|0200226240|22.20|0.00|2.000|0.000232NBC</v>
          </cell>
          <cell r="B52" t="str">
            <v>|0200226240|22.20|0.00|2.000|0.000</v>
          </cell>
          <cell r="C52" t="str">
            <v>C07002</v>
          </cell>
          <cell r="D52" t="str">
            <v>HONDA USA</v>
          </cell>
          <cell r="E52" t="str">
            <v>KMV</v>
          </cell>
        </row>
        <row r="53">
          <cell r="A53" t="str">
            <v>|0200226240|22.20|0.00|2.000|0.000243NBC</v>
          </cell>
          <cell r="B53" t="str">
            <v>|0200226240|22.20|0.00|2.000|0.000</v>
          </cell>
          <cell r="C53" t="str">
            <v>C07002</v>
          </cell>
          <cell r="D53" t="str">
            <v>HONDA USA</v>
          </cell>
          <cell r="E53" t="str">
            <v>KMV</v>
          </cell>
        </row>
        <row r="54">
          <cell r="A54" t="str">
            <v>|0200226240|25.40|0.00|2.000|0.000249NBC</v>
          </cell>
          <cell r="B54" t="str">
            <v>|0200226240|25.40|0.00|2.000|0.000</v>
          </cell>
          <cell r="C54" t="str">
            <v>C07002</v>
          </cell>
          <cell r="D54" t="str">
            <v>HONDA USA</v>
          </cell>
          <cell r="E54" t="str">
            <v>KMV</v>
          </cell>
        </row>
        <row r="55">
          <cell r="A55" t="str">
            <v>|0200226240|25.40|0.00|2.000|0.000264NBC</v>
          </cell>
          <cell r="B55" t="str">
            <v>|0200226240|25.40|0.00|2.000|0.000</v>
          </cell>
          <cell r="C55" t="str">
            <v>C07002</v>
          </cell>
          <cell r="D55" t="str">
            <v>HONDA USA</v>
          </cell>
          <cell r="E55" t="str">
            <v>KMV</v>
          </cell>
        </row>
        <row r="56">
          <cell r="A56" t="str">
            <v>|0200226240|22.20|0.00|2.000|0.000280NBC</v>
          </cell>
          <cell r="B56" t="str">
            <v>|0200226240|22.20|0.00|2.000|0.000</v>
          </cell>
          <cell r="C56" t="str">
            <v>C07002</v>
          </cell>
          <cell r="D56" t="str">
            <v>HONDA USA</v>
          </cell>
          <cell r="E56" t="str">
            <v>KMV</v>
          </cell>
        </row>
        <row r="57">
          <cell r="A57" t="str">
            <v>|0200226240|22.20|0.00|2.000|0.000285NBC</v>
          </cell>
          <cell r="B57" t="str">
            <v>|0200226240|22.20|0.00|2.000|0.000</v>
          </cell>
          <cell r="C57" t="str">
            <v>C07002</v>
          </cell>
          <cell r="D57" t="str">
            <v>HONDA USA</v>
          </cell>
          <cell r="E57" t="str">
            <v>KMV</v>
          </cell>
        </row>
        <row r="58">
          <cell r="A58" t="str">
            <v>|0200226240|25.40|0.00|2.000|0.000288NBC</v>
          </cell>
          <cell r="B58" t="str">
            <v>|0200226240|25.40|0.00|2.000|0.000</v>
          </cell>
          <cell r="C58" t="str">
            <v>C07002</v>
          </cell>
          <cell r="D58" t="str">
            <v>HONDA USA</v>
          </cell>
          <cell r="E58" t="str">
            <v>KMV</v>
          </cell>
        </row>
        <row r="59">
          <cell r="A59" t="str">
            <v>|0200226240|22.20|0.00|2.000|0.000306NBC</v>
          </cell>
          <cell r="B59" t="str">
            <v>|0200226240|22.20|0.00|2.000|0.000</v>
          </cell>
          <cell r="C59" t="str">
            <v>C07002</v>
          </cell>
          <cell r="D59" t="str">
            <v>HONDA USA</v>
          </cell>
          <cell r="E59" t="str">
            <v>KMV</v>
          </cell>
        </row>
        <row r="60">
          <cell r="A60" t="str">
            <v>|0200226240|22.20|0.00|2.000|0.000310NBC</v>
          </cell>
          <cell r="B60" t="str">
            <v>|0200226240|22.20|0.00|2.000|0.000</v>
          </cell>
          <cell r="C60" t="str">
            <v>C07002</v>
          </cell>
          <cell r="D60" t="str">
            <v>HONDA USA</v>
          </cell>
          <cell r="E60" t="str">
            <v>KMV</v>
          </cell>
        </row>
        <row r="61">
          <cell r="A61" t="str">
            <v>|0200226240|25.40|0.00|2.300|0.000346.5NBC</v>
          </cell>
          <cell r="B61" t="str">
            <v>|0200226240|25.40|0.00|2.300|0.000</v>
          </cell>
          <cell r="C61" t="str">
            <v>C07002</v>
          </cell>
          <cell r="D61" t="str">
            <v>HONDA USA</v>
          </cell>
          <cell r="E61" t="str">
            <v>KMV</v>
          </cell>
        </row>
        <row r="62">
          <cell r="A62" t="str">
            <v>|0200226240|25.40|0.00|2.300|0.000440NBC</v>
          </cell>
          <cell r="B62" t="str">
            <v>|0200226240|25.40|0.00|2.300|0.000</v>
          </cell>
          <cell r="C62" t="str">
            <v>C07002</v>
          </cell>
          <cell r="D62" t="str">
            <v>HONDA USA</v>
          </cell>
          <cell r="E62" t="str">
            <v>KMV</v>
          </cell>
        </row>
        <row r="63">
          <cell r="A63" t="str">
            <v>|0200220914|22.20|0.00|1.600|0.000500NBC</v>
          </cell>
          <cell r="B63" t="str">
            <v>|0200220914|22.20|0.00|1.600|0.000</v>
          </cell>
          <cell r="C63" t="str">
            <v>C07002</v>
          </cell>
          <cell r="D63" t="str">
            <v>HONDA USA</v>
          </cell>
          <cell r="E63" t="str">
            <v>KMV</v>
          </cell>
        </row>
        <row r="64">
          <cell r="A64" t="str">
            <v>|0200226240|25.40|0.00|2.600|0.000516NBC</v>
          </cell>
          <cell r="B64" t="str">
            <v>|0200226240|25.40|0.00|2.600|0.000</v>
          </cell>
          <cell r="C64" t="str">
            <v>C07002</v>
          </cell>
          <cell r="D64" t="str">
            <v>HONDA USA</v>
          </cell>
          <cell r="E64" t="str">
            <v>KMV</v>
          </cell>
        </row>
        <row r="65">
          <cell r="A65" t="str">
            <v>|0200226240|19.10|0.00|1.500|0.000521NBC</v>
          </cell>
          <cell r="B65" t="str">
            <v>|0200226240|19.10|0.00|1.500|0.000</v>
          </cell>
          <cell r="C65" t="str">
            <v>C07002</v>
          </cell>
          <cell r="D65" t="str">
            <v>HONDA USA</v>
          </cell>
          <cell r="E65" t="str">
            <v>KMV</v>
          </cell>
        </row>
        <row r="66">
          <cell r="A66" t="str">
            <v>|0200226240|22.20|0.00|2.300|0.000619NBC</v>
          </cell>
          <cell r="B66" t="str">
            <v>|0200226240|22.20|0.00|2.300|0.000</v>
          </cell>
          <cell r="C66" t="str">
            <v>C07002</v>
          </cell>
          <cell r="D66" t="str">
            <v>HONDA USA</v>
          </cell>
          <cell r="E66" t="str">
            <v>KMV</v>
          </cell>
        </row>
        <row r="67">
          <cell r="A67" t="str">
            <v>|0200220810|41.00|0.00|3.500|0.00033IBC</v>
          </cell>
          <cell r="B67" t="str">
            <v>|0200220810|41.00|0.00|3.500|0.000</v>
          </cell>
          <cell r="C67" t="str">
            <v>C07002</v>
          </cell>
          <cell r="D67" t="str">
            <v>SUZUKI</v>
          </cell>
          <cell r="E67" t="str">
            <v>KMV</v>
          </cell>
        </row>
        <row r="68">
          <cell r="A68" t="str">
            <v>|0200220810|25.40|0.00|1.400|0.000105NBC</v>
          </cell>
          <cell r="B68" t="str">
            <v>|0200220810|25.40|0.00|1.400|0.000</v>
          </cell>
          <cell r="C68" t="str">
            <v>C07002</v>
          </cell>
          <cell r="D68" t="str">
            <v>SUZUKI</v>
          </cell>
          <cell r="E68" t="str">
            <v>KMV</v>
          </cell>
        </row>
        <row r="69">
          <cell r="A69" t="str">
            <v>|0200220810|22.20|0.00|1.400|0.000120NBC</v>
          </cell>
          <cell r="B69" t="str">
            <v>|0200220810|22.20|0.00|1.400|0.000</v>
          </cell>
          <cell r="C69" t="str">
            <v>C07002</v>
          </cell>
          <cell r="D69" t="str">
            <v>SUZUKI</v>
          </cell>
          <cell r="E69" t="str">
            <v>KMV</v>
          </cell>
        </row>
        <row r="70">
          <cell r="A70" t="str">
            <v>|0200220810|28.60|0.00|3.200|0.000137.2IBC</v>
          </cell>
          <cell r="B70" t="str">
            <v>|0200220810|28.60|0.00|3.200|0.000</v>
          </cell>
          <cell r="C70" t="str">
            <v>C07002</v>
          </cell>
          <cell r="D70" t="str">
            <v>SUZUKI</v>
          </cell>
          <cell r="E70" t="str">
            <v>KMV</v>
          </cell>
        </row>
        <row r="71">
          <cell r="A71" t="str">
            <v>|0200230841|12.70|0.00|1.200|0.000144NBC</v>
          </cell>
          <cell r="B71" t="str">
            <v>|0200230841|12.70|0.00|1.200|0.000</v>
          </cell>
          <cell r="C71" t="str">
            <v>C07002</v>
          </cell>
          <cell r="D71" t="str">
            <v>SUZUKI</v>
          </cell>
          <cell r="E71" t="str">
            <v>KMV</v>
          </cell>
        </row>
        <row r="72">
          <cell r="A72" t="str">
            <v>|0200220810|22.20|0.00|1.600|0.000175NBC</v>
          </cell>
          <cell r="B72" t="str">
            <v>|0200220810|22.20|0.00|1.600|0.000</v>
          </cell>
          <cell r="C72" t="str">
            <v>C07002</v>
          </cell>
          <cell r="D72" t="str">
            <v>SUZUKI</v>
          </cell>
          <cell r="E72" t="str">
            <v>KMV</v>
          </cell>
        </row>
        <row r="73">
          <cell r="A73" t="str">
            <v>|0200220810|25.40|0.00|1.400|0.000186NBC</v>
          </cell>
          <cell r="B73" t="str">
            <v>|0200220810|25.40|0.00|1.400|0.000</v>
          </cell>
          <cell r="C73" t="str">
            <v>C07002</v>
          </cell>
          <cell r="D73" t="str">
            <v>SUZUKI</v>
          </cell>
          <cell r="E73" t="str">
            <v>KMV</v>
          </cell>
        </row>
        <row r="74">
          <cell r="A74" t="str">
            <v>|0200220810|22.20|0.00|1.400|0.000192NBC</v>
          </cell>
          <cell r="B74" t="str">
            <v>|0200220810|22.20|0.00|1.400|0.000</v>
          </cell>
          <cell r="C74" t="str">
            <v>C07002</v>
          </cell>
          <cell r="D74" t="str">
            <v>SUZUKI</v>
          </cell>
          <cell r="E74" t="str">
            <v>KMV</v>
          </cell>
        </row>
        <row r="75">
          <cell r="A75" t="str">
            <v>|0200226240|22.20|0.00|1.600|0.000210NBC</v>
          </cell>
          <cell r="B75" t="str">
            <v>|0200226240|22.20|0.00|1.600|0.000</v>
          </cell>
          <cell r="C75" t="str">
            <v>C07002</v>
          </cell>
          <cell r="D75" t="str">
            <v>SUZUKI</v>
          </cell>
          <cell r="E75" t="str">
            <v>KMV</v>
          </cell>
        </row>
        <row r="76">
          <cell r="A76" t="str">
            <v>|0200220810|25.40|0.00|1.400|0.000229NBC</v>
          </cell>
          <cell r="B76" t="str">
            <v>|0200220810|25.40|0.00|1.400|0.000</v>
          </cell>
          <cell r="C76" t="str">
            <v>C07002</v>
          </cell>
          <cell r="D76" t="str">
            <v>SUZUKI</v>
          </cell>
          <cell r="E76" t="str">
            <v>KMV</v>
          </cell>
        </row>
        <row r="77">
          <cell r="A77" t="str">
            <v>|0200220810|22.20|0.00|1.600|0.000236NBC</v>
          </cell>
          <cell r="B77" t="str">
            <v>|0200220810|22.20|0.00|1.600|0.000</v>
          </cell>
          <cell r="C77" t="str">
            <v>C07002</v>
          </cell>
          <cell r="D77" t="str">
            <v>SUZUKI</v>
          </cell>
          <cell r="E77" t="str">
            <v>KMV</v>
          </cell>
        </row>
        <row r="78">
          <cell r="A78" t="str">
            <v>|0200230841|12.70|0.00|1.200|0.000241NBC</v>
          </cell>
          <cell r="B78" t="str">
            <v>|0200230841|12.70|0.00|1.200|0.000</v>
          </cell>
          <cell r="C78" t="str">
            <v>C07002</v>
          </cell>
          <cell r="D78" t="str">
            <v>SUZUKI</v>
          </cell>
          <cell r="E78" t="str">
            <v>KMV</v>
          </cell>
        </row>
        <row r="79">
          <cell r="A79" t="str">
            <v>|0200220810|22.20|0.00|1.400|0.000256NBC</v>
          </cell>
          <cell r="B79" t="str">
            <v>|0200220810|22.20|0.00|1.400|0.000</v>
          </cell>
          <cell r="C79" t="str">
            <v>C07002</v>
          </cell>
          <cell r="D79" t="str">
            <v>SUZUKI</v>
          </cell>
          <cell r="E79" t="str">
            <v>KMV</v>
          </cell>
        </row>
        <row r="80">
          <cell r="A80" t="str">
            <v>|0200220810|28.60|0.00|1.400|0.000266NBC</v>
          </cell>
          <cell r="B80" t="str">
            <v>|0200220810|28.60|0.00|1.400|0.000</v>
          </cell>
          <cell r="C80" t="str">
            <v>C07002</v>
          </cell>
          <cell r="D80" t="str">
            <v>SUZUKI</v>
          </cell>
          <cell r="E80" t="str">
            <v>KMV</v>
          </cell>
        </row>
        <row r="81">
          <cell r="A81" t="str">
            <v>|0200220810|19.10|0.00|1.400|0.000280NBC</v>
          </cell>
          <cell r="B81" t="str">
            <v>|0200220810|19.10|0.00|1.400|0.000</v>
          </cell>
          <cell r="C81" t="str">
            <v>C07002</v>
          </cell>
          <cell r="D81" t="str">
            <v>SUZUKI</v>
          </cell>
          <cell r="E81" t="str">
            <v>KMV</v>
          </cell>
        </row>
        <row r="82">
          <cell r="A82" t="str">
            <v>|0200220810|25.40|0.00|1.400|0.000288NBC</v>
          </cell>
          <cell r="B82" t="str">
            <v>|0200220810|25.40|0.00|1.400|0.000</v>
          </cell>
          <cell r="C82" t="str">
            <v>C07002</v>
          </cell>
          <cell r="D82" t="str">
            <v>SUZUKI</v>
          </cell>
          <cell r="E82" t="str">
            <v>KMV</v>
          </cell>
        </row>
        <row r="83">
          <cell r="A83" t="str">
            <v>|0200220810|22.20|0.00|1.400|0.000293NBC</v>
          </cell>
          <cell r="B83" t="str">
            <v>|0200220810|22.20|0.00|1.400|0.000</v>
          </cell>
          <cell r="C83" t="str">
            <v>C07002</v>
          </cell>
          <cell r="D83" t="str">
            <v>SUZUKI</v>
          </cell>
          <cell r="E83" t="str">
            <v>KMV</v>
          </cell>
        </row>
        <row r="84">
          <cell r="A84" t="str">
            <v>|0200226540|40.00|25.00|1.400|0.000527NBC</v>
          </cell>
          <cell r="B84" t="str">
            <v>|0200226540|40.00|25.00|1.400|0.000</v>
          </cell>
          <cell r="C84" t="str">
            <v>C07002</v>
          </cell>
          <cell r="D84" t="str">
            <v>SUZUKI</v>
          </cell>
          <cell r="E84" t="str">
            <v>KMV</v>
          </cell>
        </row>
        <row r="85">
          <cell r="A85" t="str">
            <v>|0200226240|22.20|0.00|2.000|0.000570NBC</v>
          </cell>
          <cell r="B85" t="str">
            <v>|0200226240|22.20|0.00|2.000|0.000</v>
          </cell>
          <cell r="C85" t="str">
            <v>C07002</v>
          </cell>
          <cell r="D85" t="str">
            <v>SUZUKI</v>
          </cell>
          <cell r="E85" t="str">
            <v>KMV</v>
          </cell>
        </row>
        <row r="86">
          <cell r="A86" t="str">
            <v>|0200220810|22.20|0.00|1.400|0.000620NBC</v>
          </cell>
          <cell r="B86" t="str">
            <v>|0200220810|22.20|0.00|1.400|0.000</v>
          </cell>
          <cell r="C86" t="str">
            <v>C07002</v>
          </cell>
          <cell r="D86" t="str">
            <v>SUZUKI</v>
          </cell>
          <cell r="E86" t="str">
            <v>KMV</v>
          </cell>
        </row>
        <row r="87">
          <cell r="A87" t="str">
            <v>|0200220810|22.20|0.00|1.400|0.000641NBC</v>
          </cell>
          <cell r="B87" t="str">
            <v>|0200220810|22.20|0.00|1.400|0.000</v>
          </cell>
          <cell r="C87" t="str">
            <v>C07002</v>
          </cell>
          <cell r="D87" t="str">
            <v>SUZUKI</v>
          </cell>
          <cell r="E87" t="str">
            <v>KMV</v>
          </cell>
        </row>
        <row r="88">
          <cell r="A88" t="str">
            <v>|0200236211|19.10|0.00|1.200|0.000650NBC</v>
          </cell>
          <cell r="B88" t="str">
            <v>|0200236211|19.10|0.00|1.200|0.000</v>
          </cell>
          <cell r="C88" t="str">
            <v>C07002</v>
          </cell>
          <cell r="D88" t="str">
            <v>SUZUKI</v>
          </cell>
          <cell r="E88" t="str">
            <v>KMV</v>
          </cell>
        </row>
        <row r="89">
          <cell r="A89" t="str">
            <v>|0200236211|17.30|0.00|1.200|0.000808NBC</v>
          </cell>
          <cell r="B89" t="str">
            <v>|0200236211|17.30|0.00|1.200|0.000</v>
          </cell>
          <cell r="C89" t="str">
            <v>C07002</v>
          </cell>
          <cell r="D89" t="str">
            <v>SUZUKI</v>
          </cell>
          <cell r="E89" t="str">
            <v>KMV</v>
          </cell>
        </row>
        <row r="90">
          <cell r="A90" t="str">
            <v>|0200230841|17.30|0.00|1.200|0.000810NBC</v>
          </cell>
          <cell r="B90" t="str">
            <v>|0200230841|17.30|0.00|1.200|0.000</v>
          </cell>
          <cell r="C90" t="str">
            <v>C07002</v>
          </cell>
          <cell r="D90" t="str">
            <v>SUZUKI</v>
          </cell>
          <cell r="E90" t="str">
            <v>KMV</v>
          </cell>
        </row>
        <row r="91">
          <cell r="A91" t="str">
            <v>|0200236211|19.10|0.00|1.200|0.000916NBC</v>
          </cell>
          <cell r="B91" t="str">
            <v>|0200236211|19.10|0.00|1.200|0.000</v>
          </cell>
          <cell r="C91" t="str">
            <v>C07002</v>
          </cell>
          <cell r="D91" t="str">
            <v>SUZUKI</v>
          </cell>
          <cell r="E91" t="str">
            <v>KMV</v>
          </cell>
        </row>
        <row r="92">
          <cell r="A92" t="str">
            <v>|0200220810|31.80|0.00|1.600|0.0001097NBC</v>
          </cell>
          <cell r="B92" t="str">
            <v>|0200220810|31.80|0.00|1.600|0.000</v>
          </cell>
          <cell r="C92" t="str">
            <v>C07002</v>
          </cell>
          <cell r="D92" t="str">
            <v>SUZUKI</v>
          </cell>
          <cell r="E92" t="str">
            <v>KMV</v>
          </cell>
        </row>
        <row r="93">
          <cell r="A93" t="str">
            <v>|0200220810|22.20|0.00|1.400|0.0001306NBC</v>
          </cell>
          <cell r="B93" t="str">
            <v>|0200220810|22.20|0.00|1.400|0.000</v>
          </cell>
          <cell r="C93" t="str">
            <v>C07002</v>
          </cell>
          <cell r="D93" t="str">
            <v>SUZUKI</v>
          </cell>
          <cell r="E93" t="str">
            <v>KMV</v>
          </cell>
        </row>
        <row r="94">
          <cell r="A94" t="str">
            <v>|0200236211|19.10|0.00|1.200|0.0001561NBC</v>
          </cell>
          <cell r="B94" t="str">
            <v>|0200236211|19.10|0.00|1.200|0.000</v>
          </cell>
          <cell r="C94" t="str">
            <v>C07002</v>
          </cell>
          <cell r="D94" t="str">
            <v>SUZUKI</v>
          </cell>
          <cell r="E94" t="str">
            <v>KMV</v>
          </cell>
        </row>
        <row r="95">
          <cell r="A95" t="str">
            <v>|0200236211|19.10|0.00|1.200|0.0002180NBC</v>
          </cell>
          <cell r="B95" t="str">
            <v>|0200236211|19.10|0.00|1.200|0.000</v>
          </cell>
          <cell r="C95" t="str">
            <v>C07002</v>
          </cell>
          <cell r="D95" t="str">
            <v>SUZUKI</v>
          </cell>
          <cell r="E95" t="str">
            <v>KMV</v>
          </cell>
        </row>
        <row r="96">
          <cell r="A96" t="str">
            <v>|0200220810|22.20|0.00|1.400|0.0002595NBC</v>
          </cell>
          <cell r="B96" t="str">
            <v>|0200220810|22.20|0.00|1.400|0.000</v>
          </cell>
          <cell r="C96" t="str">
            <v>C07002</v>
          </cell>
          <cell r="D96" t="str">
            <v>SUZUKI</v>
          </cell>
          <cell r="E96" t="str">
            <v>KMV</v>
          </cell>
        </row>
        <row r="97">
          <cell r="A97" t="str">
            <v>|0200226700|46.00|38.00|4.000|0.00038IBC</v>
          </cell>
          <cell r="B97" t="str">
            <v>|0200226700|46.00|38.00|4.000|0.000</v>
          </cell>
          <cell r="C97" t="str">
            <v>C07002</v>
          </cell>
          <cell r="D97" t="str">
            <v>YAMAHA</v>
          </cell>
          <cell r="E97" t="str">
            <v>KMV</v>
          </cell>
        </row>
        <row r="98">
          <cell r="A98" t="str">
            <v>|0200220139|29.40|0.00|3.200|0.00041IBC</v>
          </cell>
          <cell r="B98" t="str">
            <v>|0200220139|29.40|0.00|3.200|0.000</v>
          </cell>
          <cell r="C98" t="str">
            <v>C07002</v>
          </cell>
          <cell r="D98" t="str">
            <v>YAMAHA</v>
          </cell>
          <cell r="E98" t="str">
            <v>KMV</v>
          </cell>
        </row>
        <row r="99">
          <cell r="A99" t="str">
            <v>|0200220139|25.40|0.00|3.200|0.00044.5NBC</v>
          </cell>
          <cell r="B99" t="str">
            <v>|0200220139|25.40|0.00|3.200|0.000</v>
          </cell>
          <cell r="C99" t="str">
            <v>C07002</v>
          </cell>
          <cell r="D99" t="str">
            <v>YAMAHA</v>
          </cell>
          <cell r="E99" t="str">
            <v>KMV</v>
          </cell>
        </row>
        <row r="100">
          <cell r="A100" t="str">
            <v>|0200220139|34.00|0.00|3.500|0.00045IBC</v>
          </cell>
          <cell r="B100" t="str">
            <v>|0200220139|34.00|0.00|3.500|0.000</v>
          </cell>
          <cell r="C100" t="str">
            <v>C07002</v>
          </cell>
          <cell r="D100" t="str">
            <v>YAMAHA</v>
          </cell>
          <cell r="E100" t="str">
            <v>KMV</v>
          </cell>
        </row>
        <row r="101">
          <cell r="A101" t="str">
            <v>|0200220139|25.40|0.00|3.200|0.00049.5NBC</v>
          </cell>
          <cell r="B101" t="str">
            <v>|0200220139|25.40|0.00|3.200|0.000</v>
          </cell>
          <cell r="C101" t="str">
            <v>C07002</v>
          </cell>
          <cell r="D101" t="str">
            <v>YAMAHA</v>
          </cell>
          <cell r="E101" t="str">
            <v>KMV</v>
          </cell>
        </row>
        <row r="102">
          <cell r="A102" t="str">
            <v>|0200220139|60.80|0.00|3.800|0.00055IBC</v>
          </cell>
          <cell r="B102" t="str">
            <v>|0200220139|60.80|0.00|3.800|0.000</v>
          </cell>
          <cell r="C102" t="str">
            <v>C07002</v>
          </cell>
          <cell r="D102" t="str">
            <v>YAMAHA</v>
          </cell>
          <cell r="E102" t="str">
            <v>KMV</v>
          </cell>
        </row>
        <row r="103">
          <cell r="A103" t="str">
            <v>|0200226700|28.00|21.80|3.100|0.00055.4IBC</v>
          </cell>
          <cell r="B103" t="str">
            <v>|0200226700|28.00|21.80|3.100|0.000</v>
          </cell>
          <cell r="C103" t="str">
            <v>C07002</v>
          </cell>
          <cell r="D103" t="str">
            <v>YAMAHA</v>
          </cell>
          <cell r="E103" t="str">
            <v>KMV</v>
          </cell>
        </row>
        <row r="104">
          <cell r="A104" t="str">
            <v>|0200220139|15.90|0.00|1.600|0.00068.4NBC</v>
          </cell>
          <cell r="B104" t="str">
            <v>|0200220139|15.90|0.00|1.600|0.000</v>
          </cell>
          <cell r="C104" t="str">
            <v>C07002</v>
          </cell>
          <cell r="D104" t="str">
            <v>YAMAHA</v>
          </cell>
          <cell r="E104" t="str">
            <v>KMV</v>
          </cell>
        </row>
        <row r="105">
          <cell r="A105" t="str">
            <v>|0200230841|12.70|0.00|1.200|0.00080NBC</v>
          </cell>
          <cell r="B105" t="str">
            <v>|0200230841|12.70|0.00|1.200|0.000</v>
          </cell>
          <cell r="C105" t="str">
            <v>C07002</v>
          </cell>
          <cell r="D105" t="str">
            <v>YAMAHA</v>
          </cell>
          <cell r="E105" t="str">
            <v>KMV</v>
          </cell>
        </row>
        <row r="106">
          <cell r="A106" t="str">
            <v>|0200220139|15.90|0.00|1.600|0.00087NBC</v>
          </cell>
          <cell r="B106" t="str">
            <v>|0200220139|15.90|0.00|1.600|0.000</v>
          </cell>
          <cell r="C106" t="str">
            <v>C07002</v>
          </cell>
          <cell r="D106" t="str">
            <v>YAMAHA</v>
          </cell>
          <cell r="E106" t="str">
            <v>KMV</v>
          </cell>
        </row>
        <row r="107">
          <cell r="A107" t="str">
            <v>|0200220600|23.00|12.40|5.300|0.00096IBC</v>
          </cell>
          <cell r="B107" t="str">
            <v>|0200220600|23.00|12.40|5.300|0.000</v>
          </cell>
          <cell r="C107" t="str">
            <v>C07002</v>
          </cell>
          <cell r="D107" t="str">
            <v>YAMAHA</v>
          </cell>
          <cell r="E107" t="str">
            <v>KMV</v>
          </cell>
        </row>
        <row r="108">
          <cell r="A108" t="str">
            <v>|0200220139|15.90|0.00|1.600|0.000110NBC</v>
          </cell>
          <cell r="B108" t="str">
            <v>|0200220139|15.90|0.00|1.600|0.000</v>
          </cell>
          <cell r="C108" t="str">
            <v>C07002</v>
          </cell>
          <cell r="D108" t="str">
            <v>YAMAHA</v>
          </cell>
          <cell r="E108" t="str">
            <v>KMV</v>
          </cell>
        </row>
        <row r="109">
          <cell r="A109" t="str">
            <v>|0200220103|13.80|0.00|1.600|0.000120NBC</v>
          </cell>
          <cell r="B109" t="str">
            <v>|0200220103|13.80|0.00|1.600|0.000</v>
          </cell>
          <cell r="C109" t="str">
            <v>C07002</v>
          </cell>
          <cell r="D109" t="str">
            <v>YAMAHA</v>
          </cell>
          <cell r="E109" t="str">
            <v>KMV</v>
          </cell>
        </row>
        <row r="110">
          <cell r="A110" t="str">
            <v>|0200220139|15.90|0.00|1.600|0.000120.4NBC</v>
          </cell>
          <cell r="B110" t="str">
            <v>|0200220139|15.90|0.00|1.600|0.000</v>
          </cell>
          <cell r="C110" t="str">
            <v>C07002</v>
          </cell>
          <cell r="D110" t="str">
            <v>YAMAHA</v>
          </cell>
          <cell r="E110" t="str">
            <v>KMV</v>
          </cell>
        </row>
        <row r="111">
          <cell r="A111" t="str">
            <v>|0200220139|15.90|0.00|1.600|0.000121NBC</v>
          </cell>
          <cell r="B111" t="str">
            <v>|0200220139|15.90|0.00|1.600|0.000</v>
          </cell>
          <cell r="C111" t="str">
            <v>C07002</v>
          </cell>
          <cell r="D111" t="str">
            <v>YAMAHA</v>
          </cell>
          <cell r="E111" t="str">
            <v>KMV</v>
          </cell>
        </row>
        <row r="112">
          <cell r="A112" t="str">
            <v>|0200220139|15.90|0.00|1.600|0.000133NBC</v>
          </cell>
          <cell r="B112" t="str">
            <v>|0200220139|15.90|0.00|1.600|0.000</v>
          </cell>
          <cell r="C112" t="str">
            <v>C07002</v>
          </cell>
          <cell r="D112" t="str">
            <v>YAMAHA</v>
          </cell>
          <cell r="E112" t="str">
            <v>KMV</v>
          </cell>
        </row>
        <row r="113">
          <cell r="A113" t="str">
            <v>|0200225939|19.10|0.00|1.600|0.000135NBC</v>
          </cell>
          <cell r="B113" t="str">
            <v>|0200225939|19.10|0.00|1.600|0.000</v>
          </cell>
          <cell r="C113" t="str">
            <v>C07002</v>
          </cell>
          <cell r="D113" t="str">
            <v>YAMAHA</v>
          </cell>
          <cell r="E113" t="str">
            <v>KMV</v>
          </cell>
        </row>
        <row r="114">
          <cell r="A114" t="str">
            <v>|0200226117|25.40|0.00|2.000|0.000136NBC</v>
          </cell>
          <cell r="B114" t="str">
            <v>|0200226117|25.40|0.00|2.000|0.000</v>
          </cell>
          <cell r="C114" t="str">
            <v>C07002</v>
          </cell>
          <cell r="D114" t="str">
            <v>YAMAHA</v>
          </cell>
          <cell r="E114" t="str">
            <v>KMV</v>
          </cell>
        </row>
        <row r="115">
          <cell r="A115" t="str">
            <v>|0200220139|28.60|0.00|2.300|0.000139IBC</v>
          </cell>
          <cell r="B115" t="str">
            <v>|0200220139|28.60|0.00|2.300|0.000</v>
          </cell>
          <cell r="C115" t="str">
            <v>C07002</v>
          </cell>
          <cell r="D115" t="str">
            <v>YAMAHA</v>
          </cell>
          <cell r="E115" t="str">
            <v>KMV</v>
          </cell>
        </row>
        <row r="116">
          <cell r="A116" t="str">
            <v>|0200220810|19.10|0.00|1.600|0.000148NBC</v>
          </cell>
          <cell r="B116" t="str">
            <v>|0200220810|19.10|0.00|1.600|0.000</v>
          </cell>
          <cell r="C116" t="str">
            <v>C07002</v>
          </cell>
          <cell r="D116" t="str">
            <v>YAMAHA</v>
          </cell>
          <cell r="E116" t="str">
            <v>KMV</v>
          </cell>
        </row>
        <row r="117">
          <cell r="A117" t="str">
            <v>|0200226117|19.10|0.00|1.600|0.000163NBC</v>
          </cell>
          <cell r="B117" t="str">
            <v>|0200226117|19.10|0.00|1.600|0.000</v>
          </cell>
          <cell r="C117" t="str">
            <v>C07002</v>
          </cell>
          <cell r="D117" t="str">
            <v>YAMAHA</v>
          </cell>
          <cell r="E117" t="str">
            <v>KMV</v>
          </cell>
        </row>
        <row r="118">
          <cell r="A118" t="str">
            <v>|0200220139|28.60|0.00|2.600|0.000176IBC</v>
          </cell>
          <cell r="B118" t="str">
            <v>|0200220139|28.60|0.00|2.600|0.000</v>
          </cell>
          <cell r="C118" t="str">
            <v>C07002</v>
          </cell>
          <cell r="D118" t="str">
            <v>YAMAHA</v>
          </cell>
          <cell r="E118" t="str">
            <v>KMV</v>
          </cell>
        </row>
        <row r="119">
          <cell r="A119" t="str">
            <v>|0200220139|15.90|0.00|2.000|0.000190NBC</v>
          </cell>
          <cell r="B119" t="str">
            <v>|0200220139|15.90|0.00|2.000|0.000</v>
          </cell>
          <cell r="C119" t="str">
            <v>C07002</v>
          </cell>
          <cell r="D119" t="str">
            <v>YAMAHA</v>
          </cell>
          <cell r="E119" t="str">
            <v>KMV</v>
          </cell>
        </row>
        <row r="120">
          <cell r="A120" t="str">
            <v>|0200226117|25.40|0.00|2.000|0.000190NBC</v>
          </cell>
          <cell r="B120" t="str">
            <v>|0200226117|25.40|0.00|2.000|0.000</v>
          </cell>
          <cell r="C120" t="str">
            <v>C07002</v>
          </cell>
          <cell r="D120" t="str">
            <v>YAMAHA</v>
          </cell>
          <cell r="E120" t="str">
            <v>KMV</v>
          </cell>
        </row>
        <row r="121">
          <cell r="A121" t="str">
            <v>|0200220126|42.70|0.00|3.500|0.000195IBC</v>
          </cell>
          <cell r="B121" t="str">
            <v>|0200220126|42.70|0.00|3.500|0.000</v>
          </cell>
          <cell r="C121" t="str">
            <v>C07002</v>
          </cell>
          <cell r="D121" t="str">
            <v>YAMAHA</v>
          </cell>
          <cell r="E121" t="str">
            <v>KMV</v>
          </cell>
        </row>
        <row r="122">
          <cell r="A122" t="str">
            <v>|0200220139|15.90|0.00|2.000|0.000196NBC</v>
          </cell>
          <cell r="B122" t="str">
            <v>|0200220139|15.90|0.00|2.000|0.000</v>
          </cell>
          <cell r="C122" t="str">
            <v>C07002</v>
          </cell>
          <cell r="D122" t="str">
            <v>YAMAHA</v>
          </cell>
          <cell r="E122" t="str">
            <v>KMV</v>
          </cell>
        </row>
        <row r="123">
          <cell r="A123" t="str">
            <v>|0200220139|15.90|0.00|2.000|0.000198NBC</v>
          </cell>
          <cell r="B123" t="str">
            <v>|0200220139|15.90|0.00|2.000|0.000</v>
          </cell>
          <cell r="C123" t="str">
            <v>C07002</v>
          </cell>
          <cell r="D123" t="str">
            <v>YAMAHA</v>
          </cell>
          <cell r="E123" t="str">
            <v>KMV</v>
          </cell>
        </row>
        <row r="124">
          <cell r="A124" t="str">
            <v>|0200220139|25.40|0.00|3.200|0.000214NBC</v>
          </cell>
          <cell r="B124" t="str">
            <v>|0200220139|25.40|0.00|3.200|0.000</v>
          </cell>
          <cell r="C124" t="str">
            <v>C07002</v>
          </cell>
          <cell r="D124" t="str">
            <v>YAMAHA</v>
          </cell>
          <cell r="E124" t="str">
            <v>KMV</v>
          </cell>
        </row>
        <row r="125">
          <cell r="A125" t="str">
            <v>|0200220139|42.70|0.00|2.000|0.000214NBC</v>
          </cell>
          <cell r="B125" t="str">
            <v>|0200220139|42.70|0.00|2.000|0.000</v>
          </cell>
          <cell r="C125" t="str">
            <v>C07002</v>
          </cell>
          <cell r="D125" t="str">
            <v>YAMAHA</v>
          </cell>
          <cell r="E125" t="str">
            <v>KMV</v>
          </cell>
        </row>
        <row r="126">
          <cell r="A126" t="str">
            <v>|0200236441|20.00|20.00|1.200|0.000220NBC</v>
          </cell>
          <cell r="B126" t="str">
            <v>|0200236441|20.00|20.00|1.200|0.000</v>
          </cell>
          <cell r="C126" t="str">
            <v>C07002</v>
          </cell>
          <cell r="D126" t="str">
            <v>YAMAHA</v>
          </cell>
          <cell r="E126" t="str">
            <v>KMV</v>
          </cell>
        </row>
        <row r="127">
          <cell r="A127" t="str">
            <v>|0200226240|25.40|0.00|1.600|0.000222NBC</v>
          </cell>
          <cell r="B127" t="str">
            <v>|0200226240|25.40|0.00|1.600|0.000</v>
          </cell>
          <cell r="C127" t="str">
            <v>C07002</v>
          </cell>
          <cell r="D127" t="str">
            <v>YAMAHA</v>
          </cell>
          <cell r="E127" t="str">
            <v>KMV</v>
          </cell>
        </row>
        <row r="128">
          <cell r="A128" t="str">
            <v>|0200226700|28.00|21.80|3.100|0.000224.1IBC</v>
          </cell>
          <cell r="B128" t="str">
            <v>|0200226700|28.00|21.80|3.100|0.000</v>
          </cell>
          <cell r="C128" t="str">
            <v>C07002</v>
          </cell>
          <cell r="D128" t="str">
            <v>YAMAHA</v>
          </cell>
          <cell r="E128" t="str">
            <v>KMV</v>
          </cell>
        </row>
        <row r="129">
          <cell r="A129" t="str">
            <v>|0200226240|19.10|0.00|1.600|0.000236NBC</v>
          </cell>
          <cell r="B129" t="str">
            <v>|0200226240|19.10|0.00|1.600|0.000</v>
          </cell>
          <cell r="C129" t="str">
            <v>C07002</v>
          </cell>
          <cell r="D129" t="str">
            <v>YAMAHA</v>
          </cell>
          <cell r="E129" t="str">
            <v>KMV</v>
          </cell>
        </row>
        <row r="130">
          <cell r="A130" t="str">
            <v>|0200220139|76.30|0.00|2.000|0.000238IBC</v>
          </cell>
          <cell r="B130" t="str">
            <v>|0200220139|76.30|0.00|2.000|0.000</v>
          </cell>
          <cell r="C130" t="str">
            <v>C07002</v>
          </cell>
          <cell r="D130" t="str">
            <v>YAMAHA</v>
          </cell>
          <cell r="E130" t="str">
            <v>KMV</v>
          </cell>
        </row>
        <row r="131">
          <cell r="A131" t="str">
            <v>|0200220139|25.40|0.00|3.200|0.000242NBC</v>
          </cell>
          <cell r="B131" t="str">
            <v>|0200220139|25.40|0.00|3.200|0.000</v>
          </cell>
          <cell r="C131" t="str">
            <v>C07002</v>
          </cell>
          <cell r="D131" t="str">
            <v>YAMAHA</v>
          </cell>
          <cell r="E131" t="str">
            <v>KMV</v>
          </cell>
        </row>
        <row r="132">
          <cell r="A132" t="str">
            <v>|0200230120|15.90|0.00|1.200|0.000250NBC</v>
          </cell>
          <cell r="B132" t="str">
            <v>|0200230120|15.90|0.00|1.200|0.000</v>
          </cell>
          <cell r="C132" t="str">
            <v>C07002</v>
          </cell>
          <cell r="D132" t="str">
            <v>YAMAHA</v>
          </cell>
          <cell r="E132" t="str">
            <v>KMV</v>
          </cell>
        </row>
        <row r="133">
          <cell r="A133" t="str">
            <v>|0200226240|28.60|0.00|2.300|0.000250NBC</v>
          </cell>
          <cell r="B133" t="str">
            <v>|0200226240|28.60|0.00|2.300|0.000</v>
          </cell>
          <cell r="C133" t="str">
            <v>C07002</v>
          </cell>
          <cell r="D133" t="str">
            <v>YAMAHA</v>
          </cell>
          <cell r="E133" t="str">
            <v>KMV</v>
          </cell>
        </row>
        <row r="134">
          <cell r="A134" t="str">
            <v>|0200226240|60.50|0.00|2.000|0.000254.6NBC</v>
          </cell>
          <cell r="B134" t="str">
            <v>|0200226240|60.50|0.00|2.000|0.000</v>
          </cell>
          <cell r="C134" t="str">
            <v>C07002</v>
          </cell>
          <cell r="D134" t="str">
            <v>YAMAHA</v>
          </cell>
          <cell r="E134" t="str">
            <v>KMV</v>
          </cell>
        </row>
        <row r="135">
          <cell r="A135" t="str">
            <v>|0200220139|38.10|0.00|2.600|0.000259.8NBC</v>
          </cell>
          <cell r="B135" t="str">
            <v>|0200220139|38.10|0.00|2.600|0.000</v>
          </cell>
          <cell r="C135" t="str">
            <v>C07002</v>
          </cell>
          <cell r="D135" t="str">
            <v>YAMAHA</v>
          </cell>
          <cell r="E135" t="str">
            <v>KMV</v>
          </cell>
        </row>
        <row r="136">
          <cell r="A136" t="str">
            <v>|0200220126|42.70|0.00|3.500|0.000261IBC</v>
          </cell>
          <cell r="B136" t="str">
            <v>|0200220126|42.70|0.00|3.500|0.000</v>
          </cell>
          <cell r="C136" t="str">
            <v>C07002</v>
          </cell>
          <cell r="D136" t="str">
            <v>YAMAHA</v>
          </cell>
          <cell r="E136" t="str">
            <v>KMV</v>
          </cell>
        </row>
        <row r="137">
          <cell r="A137" t="str">
            <v>|0200220126|42.70|0.00|3.500|0.000263IBC</v>
          </cell>
          <cell r="B137" t="str">
            <v>|0200220126|42.70|0.00|3.500|0.000</v>
          </cell>
          <cell r="C137" t="str">
            <v>C07002</v>
          </cell>
          <cell r="D137" t="str">
            <v>YAMAHA</v>
          </cell>
          <cell r="E137" t="str">
            <v>KMV</v>
          </cell>
        </row>
        <row r="138">
          <cell r="A138" t="str">
            <v>|0200220810|31.80|0.00|1.600|0.000265NBC</v>
          </cell>
          <cell r="B138" t="str">
            <v>|0200220810|31.80|0.00|1.600|0.000</v>
          </cell>
          <cell r="C138" t="str">
            <v>C07002</v>
          </cell>
          <cell r="D138" t="str">
            <v>YAMAHA</v>
          </cell>
          <cell r="E138" t="str">
            <v>KMV</v>
          </cell>
        </row>
        <row r="139">
          <cell r="A139" t="str">
            <v>|0200226117|19.10|0.00|2.000|0.000266NBC</v>
          </cell>
          <cell r="B139" t="str">
            <v>|0200226117|19.10|0.00|2.000|0.000</v>
          </cell>
          <cell r="C139" t="str">
            <v>C07002</v>
          </cell>
          <cell r="D139" t="str">
            <v>YAMAHA</v>
          </cell>
          <cell r="E139" t="str">
            <v>KMV</v>
          </cell>
        </row>
        <row r="140">
          <cell r="A140" t="str">
            <v>|0200226240|25.40|0.00|1.600|0.000266NBC</v>
          </cell>
          <cell r="B140" t="str">
            <v>|0200226240|25.40|0.00|1.600|0.000</v>
          </cell>
          <cell r="C140" t="str">
            <v>C07002</v>
          </cell>
          <cell r="D140" t="str">
            <v>YAMAHA</v>
          </cell>
          <cell r="E140" t="str">
            <v>KMV</v>
          </cell>
        </row>
        <row r="141">
          <cell r="A141" t="str">
            <v>|0200226240|28.60|0.00|2.300|0.000268NBC</v>
          </cell>
          <cell r="B141" t="str">
            <v>|0200226240|28.60|0.00|2.300|0.000</v>
          </cell>
          <cell r="C141" t="str">
            <v>C07002</v>
          </cell>
          <cell r="D141" t="str">
            <v>YAMAHA</v>
          </cell>
          <cell r="E141" t="str">
            <v>KMV</v>
          </cell>
        </row>
        <row r="142">
          <cell r="A142" t="str">
            <v>|0200230120|15.90|0.00|1.200|0.000273NBC</v>
          </cell>
          <cell r="B142" t="str">
            <v>|0200230120|15.90|0.00|1.200|0.000</v>
          </cell>
          <cell r="C142" t="str">
            <v>C07002</v>
          </cell>
          <cell r="D142" t="str">
            <v>YAMAHA</v>
          </cell>
          <cell r="E142" t="str">
            <v>KMV</v>
          </cell>
        </row>
        <row r="143">
          <cell r="A143" t="str">
            <v>|0200226240|19.10|0.00|2.000|0.000276NBC</v>
          </cell>
          <cell r="B143" t="str">
            <v>|0200226240|19.10|0.00|2.000|0.000</v>
          </cell>
          <cell r="C143" t="str">
            <v>C07002</v>
          </cell>
          <cell r="D143" t="str">
            <v>YAMAHA</v>
          </cell>
          <cell r="E143" t="str">
            <v>KMV</v>
          </cell>
        </row>
        <row r="144">
          <cell r="A144" t="str">
            <v>|0200226117|15.90|0.00|1.600|0.000279NBC</v>
          </cell>
          <cell r="B144" t="str">
            <v>|0200226117|15.90|0.00|1.600|0.000</v>
          </cell>
          <cell r="C144" t="str">
            <v>C07002</v>
          </cell>
          <cell r="D144" t="str">
            <v>YAMAHA</v>
          </cell>
          <cell r="E144" t="str">
            <v>KMV</v>
          </cell>
        </row>
        <row r="145">
          <cell r="A145" t="str">
            <v>|0200226240|28.60|0.00|2.300|0.000280NBC</v>
          </cell>
          <cell r="B145" t="str">
            <v>|0200226240|28.60|0.00|2.300|0.000</v>
          </cell>
          <cell r="C145" t="str">
            <v>C07002</v>
          </cell>
          <cell r="D145" t="str">
            <v>YAMAHA</v>
          </cell>
          <cell r="E145" t="str">
            <v>KMV</v>
          </cell>
        </row>
        <row r="146">
          <cell r="A146" t="str">
            <v>|0200226240|28.60|0.00|2.300|0.000281NBC</v>
          </cell>
          <cell r="B146" t="str">
            <v>|0200226240|28.60|0.00|2.300|0.000</v>
          </cell>
          <cell r="C146" t="str">
            <v>C07002</v>
          </cell>
          <cell r="D146" t="str">
            <v>YAMAHA</v>
          </cell>
          <cell r="E146" t="str">
            <v>KMV</v>
          </cell>
        </row>
        <row r="147">
          <cell r="A147" t="str">
            <v>|0200220139|19.10|0.00|1.400|0.000286NBC</v>
          </cell>
          <cell r="B147" t="str">
            <v>|0200220139|19.10|0.00|1.400|0.000</v>
          </cell>
          <cell r="C147" t="str">
            <v>C07002</v>
          </cell>
          <cell r="D147" t="str">
            <v>YAMAHA</v>
          </cell>
          <cell r="E147" t="str">
            <v>KMV</v>
          </cell>
        </row>
        <row r="148">
          <cell r="A148" t="str">
            <v>|0200226240|25.40|0.00|2.300|0.000286NBC</v>
          </cell>
          <cell r="B148" t="str">
            <v>|0200226240|25.40|0.00|2.300|0.000</v>
          </cell>
          <cell r="C148" t="str">
            <v>C07002</v>
          </cell>
          <cell r="D148" t="str">
            <v>YAMAHA</v>
          </cell>
          <cell r="E148" t="str">
            <v>KMV</v>
          </cell>
        </row>
        <row r="149">
          <cell r="A149" t="str">
            <v>|0200226240|19.10|0.00|1.600|0.000296NBC</v>
          </cell>
          <cell r="B149" t="str">
            <v>|0200226240|19.10|0.00|1.600|0.000</v>
          </cell>
          <cell r="C149" t="str">
            <v>c07002</v>
          </cell>
          <cell r="D149" t="str">
            <v>YAMAHA</v>
          </cell>
          <cell r="E149" t="str">
            <v>KMV</v>
          </cell>
        </row>
        <row r="150">
          <cell r="A150" t="str">
            <v>|0200226240|28.60|0.00|2.300|0.000296NBC</v>
          </cell>
          <cell r="B150" t="str">
            <v>|0200226240|28.60|0.00|2.300|0.000</v>
          </cell>
          <cell r="C150" t="str">
            <v>C07002</v>
          </cell>
          <cell r="D150" t="str">
            <v>YAMAHA</v>
          </cell>
          <cell r="E150" t="str">
            <v>KMV</v>
          </cell>
        </row>
        <row r="151">
          <cell r="A151" t="str">
            <v>|0200226117|19.10|0.00|1.600|0.000297NBC</v>
          </cell>
          <cell r="B151" t="str">
            <v>|0200226117|19.10|0.00|1.600|0.000</v>
          </cell>
          <cell r="C151" t="str">
            <v>C07002</v>
          </cell>
          <cell r="D151" t="str">
            <v>YAMAHA</v>
          </cell>
          <cell r="E151" t="str">
            <v>KMV</v>
          </cell>
        </row>
        <row r="152">
          <cell r="A152" t="str">
            <v>|0200226240|22.20|0.00|2.000|0.000299NBC</v>
          </cell>
          <cell r="B152" t="str">
            <v>|0200226240|22.20|0.00|2.000|0.000</v>
          </cell>
          <cell r="C152" t="str">
            <v>C07002</v>
          </cell>
          <cell r="D152" t="str">
            <v>YAMAHA</v>
          </cell>
          <cell r="E152" t="str">
            <v>KMV</v>
          </cell>
        </row>
        <row r="153">
          <cell r="A153" t="str">
            <v>|0200226240|31.80|0.00|2.000|0.000303NBC</v>
          </cell>
          <cell r="B153" t="str">
            <v>|0200226240|31.80|0.00|2.000|0.000</v>
          </cell>
          <cell r="C153" t="str">
            <v>C07002</v>
          </cell>
          <cell r="D153" t="str">
            <v>YAMAHA</v>
          </cell>
          <cell r="E153" t="str">
            <v>KMV</v>
          </cell>
        </row>
        <row r="154">
          <cell r="A154" t="str">
            <v>|0200226240|19.10|0.00|1.600|0.000306NBC</v>
          </cell>
          <cell r="B154" t="str">
            <v>|0200226240|19.10|0.00|1.600|0.000</v>
          </cell>
          <cell r="C154" t="str">
            <v>C07002</v>
          </cell>
          <cell r="D154" t="str">
            <v>YAMAHA</v>
          </cell>
          <cell r="E154" t="str">
            <v>KMV</v>
          </cell>
        </row>
        <row r="155">
          <cell r="A155" t="str">
            <v>|0200226240|35.00|0.00|2.600|0.000308NBC</v>
          </cell>
          <cell r="B155" t="str">
            <v>|0200226240|35.00|0.00|2.600|0.000</v>
          </cell>
          <cell r="C155" t="str">
            <v>C07002</v>
          </cell>
          <cell r="D155" t="str">
            <v>YAMAHA</v>
          </cell>
          <cell r="E155" t="str">
            <v>KMV</v>
          </cell>
        </row>
        <row r="156">
          <cell r="A156" t="str">
            <v>|0200220139|38.10|0.00|2.300|0.000308NBC</v>
          </cell>
          <cell r="B156" t="str">
            <v>|0200220139|38.10|0.00|2.300|0.000</v>
          </cell>
          <cell r="C156" t="str">
            <v>C07002</v>
          </cell>
          <cell r="D156" t="str">
            <v>YAMAHA</v>
          </cell>
          <cell r="E156" t="str">
            <v>KMV</v>
          </cell>
        </row>
        <row r="157">
          <cell r="A157" t="str">
            <v>|0200226117|28.60|0.00|2.000|0.000312NBC</v>
          </cell>
          <cell r="B157" t="str">
            <v>|0200226117|28.60|0.00|2.000|0.000</v>
          </cell>
          <cell r="C157" t="str">
            <v>C07002</v>
          </cell>
          <cell r="D157" t="str">
            <v>YAMAHA</v>
          </cell>
          <cell r="E157" t="str">
            <v>KMV</v>
          </cell>
        </row>
        <row r="158">
          <cell r="A158" t="str">
            <v>|0200236441|20.00|20.00|1.200|0.000315NBC</v>
          </cell>
          <cell r="B158" t="str">
            <v>|0200236441|20.00|20.00|1.200|0.000</v>
          </cell>
          <cell r="C158" t="str">
            <v>C07002</v>
          </cell>
          <cell r="D158" t="str">
            <v>YAMAHA</v>
          </cell>
          <cell r="E158" t="str">
            <v>KMV</v>
          </cell>
        </row>
        <row r="159">
          <cell r="A159" t="str">
            <v>|0200230841|15.90|0.00|1.200|0.000316NBC</v>
          </cell>
          <cell r="B159" t="str">
            <v>|0200230841|15.90|0.00|1.200|0.000</v>
          </cell>
          <cell r="C159" t="str">
            <v>C07002</v>
          </cell>
          <cell r="D159" t="str">
            <v>YAMAHA</v>
          </cell>
          <cell r="E159" t="str">
            <v>KMV</v>
          </cell>
        </row>
        <row r="160">
          <cell r="A160" t="str">
            <v>|0200226117|28.60|0.00|2.000|0.000326IBC</v>
          </cell>
          <cell r="B160" t="str">
            <v>|0200226117|28.60|0.00|2.000|0.000</v>
          </cell>
          <cell r="C160" t="str">
            <v>C07002</v>
          </cell>
          <cell r="D160" t="str">
            <v>YAMAHA</v>
          </cell>
          <cell r="E160" t="str">
            <v>KMV</v>
          </cell>
        </row>
        <row r="161">
          <cell r="A161" t="str">
            <v>|0200226117|22.20|0.00|2.300|0.000331NBC</v>
          </cell>
          <cell r="B161" t="str">
            <v>|0200226117|22.20|0.00|2.300|0.000</v>
          </cell>
          <cell r="C161" t="str">
            <v>C07002</v>
          </cell>
          <cell r="D161" t="str">
            <v>YAMAHA</v>
          </cell>
          <cell r="E161" t="str">
            <v>KMV</v>
          </cell>
        </row>
        <row r="162">
          <cell r="A162" t="str">
            <v>|0200226240|28.60|0.00|1.600|0.000341NBC</v>
          </cell>
          <cell r="B162" t="str">
            <v>|0200226240|28.60|0.00|1.600|0.000</v>
          </cell>
          <cell r="C162" t="str">
            <v>C07002</v>
          </cell>
          <cell r="D162" t="str">
            <v>YAMAHA</v>
          </cell>
          <cell r="E162" t="str">
            <v>KMV</v>
          </cell>
        </row>
        <row r="163">
          <cell r="A163" t="str">
            <v>|0200226240|22.20|0.00|1.600|0.000348NBC</v>
          </cell>
          <cell r="B163" t="str">
            <v>|0200226240|22.20|0.00|1.600|0.000</v>
          </cell>
          <cell r="C163" t="str">
            <v>C07002</v>
          </cell>
          <cell r="D163" t="str">
            <v>YAMAHA</v>
          </cell>
          <cell r="E163" t="str">
            <v>KMV</v>
          </cell>
        </row>
        <row r="164">
          <cell r="A164" t="str">
            <v>|0200220810|31.80|0.00|2.600|0.000351NBC</v>
          </cell>
          <cell r="B164" t="str">
            <v>|0200220810|31.80|0.00|2.600|0.000</v>
          </cell>
          <cell r="C164" t="str">
            <v>C07002</v>
          </cell>
          <cell r="D164" t="str">
            <v>YAMAHA</v>
          </cell>
          <cell r="E164" t="str">
            <v>KMV</v>
          </cell>
        </row>
        <row r="165">
          <cell r="A165" t="str">
            <v>|0200220139|22.20|0.00|2.000|0.000353NBC</v>
          </cell>
          <cell r="B165" t="str">
            <v>|0200220139|22.20|0.00|2.000|0.000</v>
          </cell>
          <cell r="C165" t="str">
            <v>C07002</v>
          </cell>
          <cell r="D165" t="str">
            <v>YAMAHA</v>
          </cell>
          <cell r="E165" t="str">
            <v>KMV</v>
          </cell>
        </row>
        <row r="166">
          <cell r="A166" t="str">
            <v>|0200226117|25.40|0.00|1.600|0.000355NBC</v>
          </cell>
          <cell r="B166" t="str">
            <v>|0200226117|25.40|0.00|1.600|0.000</v>
          </cell>
          <cell r="C166" t="str">
            <v>C07002</v>
          </cell>
          <cell r="D166" t="str">
            <v>YAMAHA</v>
          </cell>
          <cell r="E166" t="str">
            <v>KMV</v>
          </cell>
        </row>
        <row r="167">
          <cell r="A167" t="str">
            <v>|0200226240|19.10|0.00|1.600|0.000362NBC</v>
          </cell>
          <cell r="B167" t="str">
            <v>|0200226240|19.10|0.00|1.600|0.000</v>
          </cell>
          <cell r="C167" t="str">
            <v>C07002</v>
          </cell>
          <cell r="D167" t="str">
            <v>YAMAHA</v>
          </cell>
          <cell r="E167" t="str">
            <v>KMV</v>
          </cell>
        </row>
        <row r="168">
          <cell r="A168" t="str">
            <v>|0200226240|28.60|0.00|1.600|0.000363NBC</v>
          </cell>
          <cell r="B168" t="str">
            <v>|0200226240|28.60|0.00|1.600|0.000</v>
          </cell>
          <cell r="C168" t="str">
            <v>C07002</v>
          </cell>
          <cell r="D168" t="str">
            <v>YAMAHA</v>
          </cell>
          <cell r="E168" t="str">
            <v>KMV</v>
          </cell>
        </row>
        <row r="169">
          <cell r="A169" t="str">
            <v>|0200220139|22.20|0.00|2.000|0.000366NBC</v>
          </cell>
          <cell r="B169" t="str">
            <v>|0200220139|22.20|0.00|2.000|0.000</v>
          </cell>
          <cell r="C169" t="str">
            <v>C07002</v>
          </cell>
          <cell r="D169" t="str">
            <v>YAMAHA</v>
          </cell>
          <cell r="E169" t="str">
            <v>KMV</v>
          </cell>
        </row>
        <row r="170">
          <cell r="A170" t="str">
            <v>|0200220810|25.40|0.00|2.000|0.000369NBC</v>
          </cell>
          <cell r="B170" t="str">
            <v>|0200220810|25.40|0.00|2.000|0.000</v>
          </cell>
          <cell r="C170" t="str">
            <v>C07002</v>
          </cell>
          <cell r="D170" t="str">
            <v>YAMAHA</v>
          </cell>
          <cell r="E170" t="str">
            <v>KMV</v>
          </cell>
        </row>
        <row r="171">
          <cell r="A171" t="str">
            <v>|0200226240|28.60|0.00|2.300|0.000376NBC</v>
          </cell>
          <cell r="B171" t="str">
            <v>|0200226240|28.60|0.00|2.300|0.000</v>
          </cell>
          <cell r="C171" t="str">
            <v>C07002</v>
          </cell>
          <cell r="D171" t="str">
            <v>YAMAHA</v>
          </cell>
          <cell r="E171" t="str">
            <v>KMV</v>
          </cell>
        </row>
        <row r="172">
          <cell r="A172" t="str">
            <v>|0200220810|38.10|0.00|2.300|0.000377NBC</v>
          </cell>
          <cell r="B172" t="str">
            <v>|0200220810|38.10|0.00|2.300|0.000</v>
          </cell>
          <cell r="C172" t="str">
            <v>C07002</v>
          </cell>
          <cell r="D172" t="str">
            <v>YAMAHA</v>
          </cell>
          <cell r="E172" t="str">
            <v>KMV</v>
          </cell>
        </row>
        <row r="173">
          <cell r="A173" t="str">
            <v>|0200220139|22.20|0.00|2.000|0.000379NBC</v>
          </cell>
          <cell r="B173" t="str">
            <v>|0200220139|22.20|0.00|2.000|0.000</v>
          </cell>
          <cell r="C173" t="str">
            <v>C07002</v>
          </cell>
          <cell r="D173" t="str">
            <v>YAMAHA</v>
          </cell>
          <cell r="E173" t="str">
            <v>KMV</v>
          </cell>
        </row>
        <row r="174">
          <cell r="A174" t="str">
            <v>|0200226240|19.10|0.00|1.600|0.000380NBC</v>
          </cell>
          <cell r="B174" t="str">
            <v>|0200226240|19.10|0.00|1.600|0.000</v>
          </cell>
          <cell r="C174" t="str">
            <v>C07002</v>
          </cell>
          <cell r="D174" t="str">
            <v>YAMAHA</v>
          </cell>
          <cell r="E174" t="str">
            <v>KMV</v>
          </cell>
        </row>
        <row r="175">
          <cell r="A175" t="str">
            <v>|0200226240|28.60|0.00|2.300|0.000383NBC</v>
          </cell>
          <cell r="B175" t="str">
            <v>|0200226240|28.60|0.00|2.300|0.000</v>
          </cell>
          <cell r="C175" t="str">
            <v>C07002</v>
          </cell>
          <cell r="D175" t="str">
            <v>YAMAHA</v>
          </cell>
          <cell r="E175" t="str">
            <v>KMV</v>
          </cell>
        </row>
        <row r="176">
          <cell r="A176" t="str">
            <v>|0200220139|22.20|0.00|2.000|0.000384NBC</v>
          </cell>
          <cell r="B176" t="str">
            <v>|0200220139|22.20|0.00|2.000|0.000</v>
          </cell>
          <cell r="C176" t="str">
            <v>C07002</v>
          </cell>
          <cell r="D176" t="str">
            <v>YAMAHA</v>
          </cell>
          <cell r="E176" t="str">
            <v>KMV</v>
          </cell>
        </row>
        <row r="177">
          <cell r="A177" t="str">
            <v>|0200226117|28.60|0.00|2.000|0.000388IBC</v>
          </cell>
          <cell r="B177" t="str">
            <v>|0200226117|28.60|0.00|2.000|0.000</v>
          </cell>
          <cell r="C177" t="str">
            <v>C07002</v>
          </cell>
          <cell r="D177" t="str">
            <v>YAMAHA</v>
          </cell>
          <cell r="E177" t="str">
            <v>KMV</v>
          </cell>
        </row>
        <row r="178">
          <cell r="A178" t="str">
            <v>|0200226240|25.40|0.00|2.300|0.000401NBC</v>
          </cell>
          <cell r="B178" t="str">
            <v>|0200226240|25.40|0.00|2.300|0.000</v>
          </cell>
          <cell r="C178" t="str">
            <v>C07002</v>
          </cell>
          <cell r="D178" t="str">
            <v>YAMAHA</v>
          </cell>
          <cell r="E178" t="str">
            <v>KMV</v>
          </cell>
        </row>
        <row r="179">
          <cell r="A179" t="str">
            <v>|0200220139|25.40|0.00|1.600|0.000406NBC</v>
          </cell>
          <cell r="B179" t="str">
            <v>|0200220139|25.40|0.00|1.600|0.000</v>
          </cell>
          <cell r="C179" t="str">
            <v>C07002</v>
          </cell>
          <cell r="D179" t="str">
            <v>YAMAHA</v>
          </cell>
          <cell r="E179" t="str">
            <v>KMV</v>
          </cell>
        </row>
        <row r="180">
          <cell r="A180" t="str">
            <v>|0200226240|25.40|0.00|1.600|0.000410IBC</v>
          </cell>
          <cell r="B180" t="str">
            <v>|0200226240|25.40|0.00|1.600|0.000</v>
          </cell>
          <cell r="C180" t="str">
            <v>C07002</v>
          </cell>
          <cell r="D180" t="str">
            <v>YAMAHA</v>
          </cell>
          <cell r="E180" t="str">
            <v>KMV</v>
          </cell>
        </row>
        <row r="181">
          <cell r="A181" t="str">
            <v>|0200220139|12.70|0.00|1.600|0.000411.8NBC</v>
          </cell>
          <cell r="B181" t="str">
            <v>|0200220139|12.70|0.00|1.600|0.000</v>
          </cell>
          <cell r="C181" t="str">
            <v>C07002</v>
          </cell>
          <cell r="D181" t="str">
            <v>YAMAHA</v>
          </cell>
          <cell r="E181" t="str">
            <v>KMV</v>
          </cell>
        </row>
        <row r="182">
          <cell r="A182" t="str">
            <v>|0200226117|19.10|0.00|2.000|0.000418NBC</v>
          </cell>
          <cell r="B182" t="str">
            <v>|0200226117|19.10|0.00|2.000|0.000</v>
          </cell>
          <cell r="C182" t="str">
            <v>C07002</v>
          </cell>
          <cell r="D182" t="str">
            <v>YAMAHA</v>
          </cell>
          <cell r="E182" t="str">
            <v>KMV</v>
          </cell>
        </row>
        <row r="183">
          <cell r="A183" t="str">
            <v>|0200226240|28.60|0.00|2.300|0.000425NBC</v>
          </cell>
          <cell r="B183" t="str">
            <v>|0200226240|28.60|0.00|2.300|0.000</v>
          </cell>
          <cell r="C183" t="str">
            <v>C07002</v>
          </cell>
          <cell r="D183" t="str">
            <v>YAMAHA</v>
          </cell>
          <cell r="E183" t="str">
            <v>KMV</v>
          </cell>
        </row>
        <row r="184">
          <cell r="A184" t="str">
            <v>|0200220810|38.10|0.00|2.300|0.000426NBC</v>
          </cell>
          <cell r="B184" t="str">
            <v>|0200220810|38.10|0.00|2.300|0.000</v>
          </cell>
          <cell r="C184" t="str">
            <v>C07002</v>
          </cell>
          <cell r="D184" t="str">
            <v>YAMAHA</v>
          </cell>
          <cell r="E184" t="str">
            <v>KMV</v>
          </cell>
        </row>
        <row r="185">
          <cell r="A185" t="str">
            <v>|0200226339|40.00|20.00|1.600|0.000428NBC</v>
          </cell>
          <cell r="B185" t="str">
            <v>|0200226339|40.00|20.00|1.600|0.000</v>
          </cell>
          <cell r="C185" t="str">
            <v>C07002</v>
          </cell>
          <cell r="D185" t="str">
            <v>YAMAHA</v>
          </cell>
          <cell r="E185" t="str">
            <v>KMV</v>
          </cell>
        </row>
        <row r="186">
          <cell r="A186" t="str">
            <v>|0200226240|25.40|0.00|2.300|0.000433NBC</v>
          </cell>
          <cell r="B186" t="str">
            <v>|0200226240|25.40|0.00|2.300|0.000</v>
          </cell>
          <cell r="C186" t="str">
            <v>C07002</v>
          </cell>
          <cell r="D186" t="str">
            <v>YAMAHA</v>
          </cell>
          <cell r="E186" t="str">
            <v>KMV</v>
          </cell>
        </row>
        <row r="187">
          <cell r="A187" t="str">
            <v>|0200226240|28.60|0.00|2.300|0.000435NBC</v>
          </cell>
          <cell r="B187" t="str">
            <v>|0200226240|28.60|0.00|2.300|0.000</v>
          </cell>
          <cell r="C187" t="str">
            <v>C07002</v>
          </cell>
          <cell r="D187" t="str">
            <v>YAMAHA</v>
          </cell>
          <cell r="E187" t="str">
            <v>KMV</v>
          </cell>
        </row>
        <row r="188">
          <cell r="A188" t="str">
            <v>|0200226240|25.40|0.00|2.300|0.000443NBC</v>
          </cell>
          <cell r="B188" t="str">
            <v>|0200226240|25.40|0.00|2.300|0.000</v>
          </cell>
          <cell r="C188" t="str">
            <v>C07002</v>
          </cell>
          <cell r="D188" t="str">
            <v>YAMAHA</v>
          </cell>
          <cell r="E188" t="str">
            <v>KMV</v>
          </cell>
        </row>
        <row r="189">
          <cell r="A189" t="str">
            <v>|0200226339|40.00|20.00|1.600|0.000444.5NBC</v>
          </cell>
          <cell r="B189" t="str">
            <v>|0200226339|40.00|20.00|1.600|0.000</v>
          </cell>
          <cell r="C189" t="str">
            <v>C07002</v>
          </cell>
          <cell r="D189" t="str">
            <v>YAMAHA</v>
          </cell>
          <cell r="E189" t="str">
            <v>KMV</v>
          </cell>
        </row>
        <row r="190">
          <cell r="A190" t="str">
            <v>|0200226339|40.00|20.00|1.600|0.000453.3NBC</v>
          </cell>
          <cell r="B190" t="str">
            <v>|0200226339|40.00|20.00|1.600|0.000</v>
          </cell>
          <cell r="C190" t="str">
            <v>C07002</v>
          </cell>
          <cell r="D190" t="str">
            <v>YAMAHA</v>
          </cell>
          <cell r="E190" t="str">
            <v>KMV</v>
          </cell>
        </row>
        <row r="191">
          <cell r="A191" t="str">
            <v>|0200220139|25.40|0.00|1.600|0.000458NBC</v>
          </cell>
          <cell r="B191" t="str">
            <v>|0200220139|25.40|0.00|1.600|0.000</v>
          </cell>
          <cell r="C191" t="str">
            <v>C07002</v>
          </cell>
          <cell r="D191" t="str">
            <v>YAMAHA</v>
          </cell>
          <cell r="E191" t="str">
            <v>KMV</v>
          </cell>
        </row>
        <row r="192">
          <cell r="A192" t="str">
            <v>|0200226240|31.80|0.00|2.000|0.000461NBC</v>
          </cell>
          <cell r="B192" t="str">
            <v>|0200226240|31.80|0.00|2.000|0.000</v>
          </cell>
          <cell r="C192" t="str">
            <v>C07002</v>
          </cell>
          <cell r="D192" t="str">
            <v>YAMAHA</v>
          </cell>
          <cell r="E192" t="str">
            <v>KMV</v>
          </cell>
        </row>
        <row r="193">
          <cell r="A193" t="str">
            <v>|0200226240|35.00|0.00|2.600|0.000463NBC</v>
          </cell>
          <cell r="B193" t="str">
            <v>|0200226240|35.00|0.00|2.600|0.000</v>
          </cell>
          <cell r="C193" t="str">
            <v>C07002</v>
          </cell>
          <cell r="D193" t="str">
            <v>YAMAHA</v>
          </cell>
          <cell r="E193" t="str">
            <v>KMV</v>
          </cell>
        </row>
        <row r="194">
          <cell r="A194" t="str">
            <v>|0200226240|31.80|0.00|3.200|0.000469NBC</v>
          </cell>
          <cell r="B194" t="str">
            <v>|0200226240|31.80|0.00|3.200|0.000</v>
          </cell>
          <cell r="C194" t="str">
            <v>C07002</v>
          </cell>
          <cell r="D194" t="str">
            <v>YAMAHA</v>
          </cell>
          <cell r="E194" t="str">
            <v>KMV</v>
          </cell>
        </row>
        <row r="195">
          <cell r="A195" t="str">
            <v>|0200226240|31.80|0.00|3.200|0.000481NBC</v>
          </cell>
          <cell r="B195" t="str">
            <v>|0200226240|31.80|0.00|3.200|0.000</v>
          </cell>
          <cell r="C195" t="str">
            <v>C07002</v>
          </cell>
          <cell r="D195" t="str">
            <v>YAMAHA</v>
          </cell>
          <cell r="E195" t="str">
            <v>KMV</v>
          </cell>
        </row>
        <row r="196">
          <cell r="A196" t="str">
            <v>|0200226240|28.60|0.00|2.300|0.000483NBC</v>
          </cell>
          <cell r="B196" t="str">
            <v>|0200226240|28.60|0.00|2.300|0.000</v>
          </cell>
          <cell r="C196" t="str">
            <v>C07002</v>
          </cell>
          <cell r="D196" t="str">
            <v>YAMAHA</v>
          </cell>
          <cell r="E196" t="str">
            <v>KMV</v>
          </cell>
        </row>
        <row r="197">
          <cell r="A197" t="str">
            <v>|0200226117|22.20|0.00|2.300|0.000484NBC</v>
          </cell>
          <cell r="B197" t="str">
            <v>|0200226117|22.20|0.00|2.300|0.000</v>
          </cell>
          <cell r="C197" t="str">
            <v>C07002</v>
          </cell>
          <cell r="D197" t="str">
            <v>YAMAHA</v>
          </cell>
          <cell r="E197" t="str">
            <v>KMV</v>
          </cell>
        </row>
        <row r="198">
          <cell r="A198" t="str">
            <v>|0200226240|35.00|0.00|2.600|0.000492.5NBC</v>
          </cell>
          <cell r="B198" t="str">
            <v>|0200226240|35.00|0.00|2.600|0.000</v>
          </cell>
          <cell r="C198" t="str">
            <v>C07002</v>
          </cell>
          <cell r="D198" t="str">
            <v>YAMAHA</v>
          </cell>
          <cell r="E198" t="str">
            <v>KMV</v>
          </cell>
        </row>
        <row r="199">
          <cell r="A199" t="str">
            <v>|0200226240|28.60|0.00|2.300|0.000565NBC</v>
          </cell>
          <cell r="B199" t="str">
            <v>|0200226240|28.60|0.00|2.300|0.000</v>
          </cell>
          <cell r="C199" t="str">
            <v>C07002</v>
          </cell>
          <cell r="D199" t="str">
            <v>YAMAHA</v>
          </cell>
          <cell r="E199" t="str">
            <v>KMV</v>
          </cell>
        </row>
        <row r="200">
          <cell r="A200" t="str">
            <v>|0200226117|19.10|0.00|2.000|0.000570NBC</v>
          </cell>
          <cell r="B200" t="str">
            <v>|0200226117|19.10|0.00|2.000|0.000</v>
          </cell>
          <cell r="C200" t="str">
            <v>C07002</v>
          </cell>
          <cell r="D200" t="str">
            <v>YAMAHA</v>
          </cell>
          <cell r="E200" t="str">
            <v>KMV</v>
          </cell>
        </row>
        <row r="201">
          <cell r="A201" t="str">
            <v>|0200226117|28.60|0.00|2.000|0.000594IBC</v>
          </cell>
          <cell r="B201" t="str">
            <v>|0200226117|28.60|0.00|2.000|0.000</v>
          </cell>
          <cell r="C201" t="str">
            <v>C07002</v>
          </cell>
          <cell r="D201" t="str">
            <v>YAMAHA</v>
          </cell>
          <cell r="E201" t="str">
            <v>KMV</v>
          </cell>
        </row>
        <row r="202">
          <cell r="A202" t="str">
            <v>|0200226240|31.80|0.00|2.000|0.000594NBC</v>
          </cell>
          <cell r="B202" t="str">
            <v>|0200226240|31.80|0.00|2.000|0.000</v>
          </cell>
          <cell r="C202" t="str">
            <v>C07002</v>
          </cell>
          <cell r="D202" t="str">
            <v>YAMAHA</v>
          </cell>
          <cell r="E202" t="str">
            <v>KMV</v>
          </cell>
        </row>
        <row r="203">
          <cell r="A203" t="str">
            <v>|0200220139|22.20|0.00|1.600|0.000595NBC</v>
          </cell>
          <cell r="B203" t="str">
            <v>|0200220139|22.20|0.00|1.600|0.000</v>
          </cell>
          <cell r="C203" t="str">
            <v>C07002</v>
          </cell>
          <cell r="D203" t="str">
            <v>YAMAHA</v>
          </cell>
          <cell r="E203" t="str">
            <v>KMV</v>
          </cell>
        </row>
        <row r="204">
          <cell r="A204" t="str">
            <v>|0200226117|31.80|0.00|2.000|0.000606NBC</v>
          </cell>
          <cell r="B204" t="str">
            <v>|0200226117|31.80|0.00|2.000|0.000</v>
          </cell>
          <cell r="C204" t="str">
            <v>C07002</v>
          </cell>
          <cell r="D204" t="str">
            <v>YAMAHA</v>
          </cell>
          <cell r="E204" t="str">
            <v>KMV</v>
          </cell>
        </row>
        <row r="205">
          <cell r="A205" t="str">
            <v>|0200220810|31.80|0.00|1.600|0.000620NBC</v>
          </cell>
          <cell r="B205" t="str">
            <v>|0200220810|31.80|0.00|1.600|0.000</v>
          </cell>
          <cell r="C205" t="str">
            <v>C07002</v>
          </cell>
          <cell r="D205" t="str">
            <v>YAMAHA</v>
          </cell>
          <cell r="E205" t="str">
            <v>KMV</v>
          </cell>
        </row>
        <row r="206">
          <cell r="A206" t="str">
            <v>|0200220139|50.80|0.00|1.600|0.000630.6NBC</v>
          </cell>
          <cell r="B206" t="str">
            <v>|0200220139|50.80|0.00|1.600|0.000</v>
          </cell>
          <cell r="C206" t="str">
            <v>C07002</v>
          </cell>
          <cell r="D206" t="str">
            <v>YAMAHA</v>
          </cell>
          <cell r="E206" t="str">
            <v>KMV</v>
          </cell>
        </row>
        <row r="207">
          <cell r="A207" t="str">
            <v>|0200226240|19.10|0.00|2.000|0.000634NBC</v>
          </cell>
          <cell r="B207" t="str">
            <v>|0200226240|19.10|0.00|2.000|0.000</v>
          </cell>
          <cell r="C207" t="str">
            <v>C07002</v>
          </cell>
          <cell r="D207" t="str">
            <v>YAMAHA</v>
          </cell>
          <cell r="E207" t="str">
            <v>KMV</v>
          </cell>
        </row>
        <row r="208">
          <cell r="A208" t="str">
            <v>|0200226117|25.40|0.00|1.600|0.000635NBC</v>
          </cell>
          <cell r="B208" t="str">
            <v>|0200226117|25.40|0.00|1.600|0.000</v>
          </cell>
          <cell r="C208" t="str">
            <v>C07002</v>
          </cell>
          <cell r="D208" t="str">
            <v>YAMAHA</v>
          </cell>
          <cell r="E208" t="str">
            <v>KMV</v>
          </cell>
        </row>
        <row r="209">
          <cell r="A209" t="str">
            <v>|0200226117|25.40|0.00|1.600|0.000647NBC</v>
          </cell>
          <cell r="B209" t="str">
            <v>|0200226117|25.40|0.00|1.600|0.000</v>
          </cell>
          <cell r="C209" t="str">
            <v>C07002</v>
          </cell>
          <cell r="D209" t="str">
            <v>YAMAHA</v>
          </cell>
          <cell r="E209" t="str">
            <v>KMV</v>
          </cell>
        </row>
        <row r="210">
          <cell r="A210" t="str">
            <v>|0200226117|28.60|0.00|2.000|0.000664IBC</v>
          </cell>
          <cell r="B210" t="str">
            <v>|0200226117|28.60|0.00|2.000|0.000</v>
          </cell>
          <cell r="C210" t="str">
            <v>C07002</v>
          </cell>
          <cell r="D210" t="str">
            <v>YAMAHA</v>
          </cell>
          <cell r="E210" t="str">
            <v>KMV</v>
          </cell>
        </row>
        <row r="211">
          <cell r="A211" t="str">
            <v>|0200226240|25.40|0.00|2.000|0.000683NBC</v>
          </cell>
          <cell r="B211" t="str">
            <v>|0200226240|25.40|0.00|2.000|0.000</v>
          </cell>
          <cell r="C211" t="str">
            <v>C07002</v>
          </cell>
          <cell r="D211" t="str">
            <v>YAMAHA</v>
          </cell>
          <cell r="E211" t="str">
            <v>KMV</v>
          </cell>
        </row>
        <row r="212">
          <cell r="A212" t="str">
            <v>|0200226339|50.00|25.00|2.300|0.000686NBC</v>
          </cell>
          <cell r="B212" t="str">
            <v>|0200226339|50.00|25.00|2.300|0.000</v>
          </cell>
          <cell r="C212" t="str">
            <v>C07002</v>
          </cell>
          <cell r="D212" t="str">
            <v>YAMAHA</v>
          </cell>
          <cell r="E212" t="str">
            <v>KMV</v>
          </cell>
        </row>
        <row r="213">
          <cell r="A213" t="str">
            <v>|0200226240|25.40|0.00|2.300|0.000696NBC</v>
          </cell>
          <cell r="B213" t="str">
            <v>|0200226240|25.40|0.00|2.300|0.000</v>
          </cell>
          <cell r="C213" t="str">
            <v>C07002</v>
          </cell>
          <cell r="D213" t="str">
            <v>YAMAHA</v>
          </cell>
          <cell r="E213" t="str">
            <v>KMV</v>
          </cell>
        </row>
        <row r="214">
          <cell r="A214" t="str">
            <v>|0200220810|48.60|0.00|3.200|0.000701NBC</v>
          </cell>
          <cell r="B214" t="str">
            <v>|0200220810|48.60|0.00|3.200|0.000</v>
          </cell>
          <cell r="C214" t="str">
            <v>C07002</v>
          </cell>
          <cell r="D214" t="str">
            <v>YAMAHA</v>
          </cell>
          <cell r="E214" t="str">
            <v>KMV</v>
          </cell>
        </row>
        <row r="215">
          <cell r="A215" t="str">
            <v>|0200220139|22.20|0.00|1.600|0.000705NBC</v>
          </cell>
          <cell r="B215" t="str">
            <v>|0200220139|22.20|0.00|1.600|0.000</v>
          </cell>
          <cell r="C215" t="str">
            <v>C07002</v>
          </cell>
          <cell r="D215" t="str">
            <v>YAMAHA</v>
          </cell>
          <cell r="E215" t="str">
            <v>KMV</v>
          </cell>
        </row>
        <row r="216">
          <cell r="A216" t="str">
            <v>|0200220810|48.60|0.00|3.200|0.000709NBC</v>
          </cell>
          <cell r="B216" t="str">
            <v>|0200220810|48.60|0.00|3.200|0.000</v>
          </cell>
          <cell r="C216" t="str">
            <v>C07002</v>
          </cell>
          <cell r="D216" t="str">
            <v>YAMAHA</v>
          </cell>
          <cell r="E216" t="str">
            <v>KMV</v>
          </cell>
        </row>
        <row r="217">
          <cell r="A217" t="str">
            <v>|0200226117|19.10|0.00|2.000|0.000726NBC</v>
          </cell>
          <cell r="B217" t="str">
            <v>|0200226117|19.10|0.00|2.000|0.000</v>
          </cell>
          <cell r="C217" t="str">
            <v>C07002</v>
          </cell>
          <cell r="D217" t="str">
            <v>YAMAHA</v>
          </cell>
          <cell r="E217" t="str">
            <v>KMV</v>
          </cell>
        </row>
        <row r="218">
          <cell r="A218" t="str">
            <v>|0200226240|31.80|0.00|1.600|0.000745NBC</v>
          </cell>
          <cell r="B218" t="str">
            <v>|0200226240|31.80|0.00|1.600|0.000</v>
          </cell>
          <cell r="C218" t="str">
            <v>C07002</v>
          </cell>
          <cell r="D218" t="str">
            <v>YAMAHA</v>
          </cell>
          <cell r="E218" t="str">
            <v>KMV</v>
          </cell>
        </row>
        <row r="219">
          <cell r="A219" t="str">
            <v>|0200226240|35.00|0.00|2.600|0.000765NBC</v>
          </cell>
          <cell r="B219" t="str">
            <v>|0200226240|35.00|0.00|2.600|0.000</v>
          </cell>
          <cell r="C219" t="str">
            <v>C07002</v>
          </cell>
          <cell r="D219" t="str">
            <v>YAMAHA</v>
          </cell>
          <cell r="E219" t="str">
            <v>KMV</v>
          </cell>
        </row>
        <row r="220">
          <cell r="A220" t="str">
            <v>|0200220139|31.80|0.00|2.000|0.000799NBC</v>
          </cell>
          <cell r="B220" t="str">
            <v>|0200220139|31.80|0.00|2.000|0.000</v>
          </cell>
          <cell r="C220" t="str">
            <v>C07002</v>
          </cell>
          <cell r="D220" t="str">
            <v>YAMAHA</v>
          </cell>
          <cell r="E220" t="str">
            <v>KMV</v>
          </cell>
        </row>
        <row r="221">
          <cell r="A221" t="str">
            <v>|0200220810|38.10|0.00|2.600|0.000824.7NBC</v>
          </cell>
          <cell r="B221" t="str">
            <v>|0200220810|38.10|0.00|2.600|0.000</v>
          </cell>
          <cell r="C221" t="str">
            <v>C07002</v>
          </cell>
          <cell r="D221" t="str">
            <v>YAMAHA</v>
          </cell>
          <cell r="E221" t="str">
            <v>KMV</v>
          </cell>
        </row>
        <row r="222">
          <cell r="A222" t="str">
            <v>|0200220810|31.80|0.00|2.300|0.000844NBC</v>
          </cell>
          <cell r="B222" t="str">
            <v>|0200220810|31.80|0.00|2.300|0.000</v>
          </cell>
          <cell r="C222" t="str">
            <v>C07002</v>
          </cell>
          <cell r="D222" t="str">
            <v>YAMAHA</v>
          </cell>
          <cell r="E222" t="str">
            <v>KMV</v>
          </cell>
        </row>
        <row r="223">
          <cell r="A223" t="str">
            <v>|0200226117|22.20|0.00|2.300|0.000845NBC</v>
          </cell>
          <cell r="B223" t="str">
            <v>|0200226117|22.20|0.00|2.300|0.000</v>
          </cell>
          <cell r="C223" t="str">
            <v>C07002</v>
          </cell>
          <cell r="D223" t="str">
            <v>YAMAHA</v>
          </cell>
          <cell r="E223" t="str">
            <v>KMV</v>
          </cell>
        </row>
        <row r="224">
          <cell r="A224" t="str">
            <v>|0200220139|25.40|0.00|1.600|0.000845NBC</v>
          </cell>
          <cell r="B224" t="str">
            <v>|0200220139|25.40|0.00|1.600|0.000</v>
          </cell>
          <cell r="C224" t="str">
            <v>C07002</v>
          </cell>
          <cell r="D224" t="str">
            <v>YAMAHA</v>
          </cell>
          <cell r="E224" t="str">
            <v>KMV</v>
          </cell>
        </row>
        <row r="225">
          <cell r="A225" t="str">
            <v>|0200226117|22.20|0.00|2.300|0.000875NBC</v>
          </cell>
          <cell r="B225" t="str">
            <v>|0200226117|22.20|0.00|2.300|0.000</v>
          </cell>
          <cell r="C225" t="str">
            <v>C07002</v>
          </cell>
          <cell r="D225" t="str">
            <v>YAMAHA</v>
          </cell>
          <cell r="E225" t="str">
            <v>KMV</v>
          </cell>
        </row>
        <row r="226">
          <cell r="A226" t="str">
            <v>|0200226240|35.00|0.00|2.600|0.000897NBC</v>
          </cell>
          <cell r="B226" t="str">
            <v>|0200226240|35.00|0.00|2.600|0.000</v>
          </cell>
          <cell r="C226" t="str">
            <v>C07002</v>
          </cell>
          <cell r="D226" t="str">
            <v>YAMAHA</v>
          </cell>
          <cell r="E226" t="str">
            <v>KMV</v>
          </cell>
        </row>
        <row r="227">
          <cell r="A227" t="str">
            <v>|0200220139|22.20|0.00|1.600|0.000908NBC</v>
          </cell>
          <cell r="B227" t="str">
            <v>|0200220139|22.20|0.00|1.600|0.000</v>
          </cell>
          <cell r="C227" t="str">
            <v>C07002</v>
          </cell>
          <cell r="D227" t="str">
            <v>YAMAHA</v>
          </cell>
          <cell r="E227" t="str">
            <v>KMV</v>
          </cell>
        </row>
        <row r="228">
          <cell r="A228" t="str">
            <v>|0200220139|60.50|0.00|2.000|0.0001020NBC</v>
          </cell>
          <cell r="B228" t="str">
            <v>|0200220139|60.50|0.00|2.000|0.000</v>
          </cell>
          <cell r="C228" t="str">
            <v>C07002</v>
          </cell>
          <cell r="D228" t="str">
            <v>YAMAHA</v>
          </cell>
          <cell r="E228" t="str">
            <v>KMV</v>
          </cell>
        </row>
        <row r="229">
          <cell r="A229" t="str">
            <v>|0200226240|22.20|0.00|2.300|0.0001030NBC</v>
          </cell>
          <cell r="B229" t="str">
            <v>|0200226240|22.20|0.00|2.300|0.000</v>
          </cell>
          <cell r="C229" t="str">
            <v>C07002</v>
          </cell>
          <cell r="D229" t="str">
            <v>YAMAHA</v>
          </cell>
          <cell r="E229" t="str">
            <v>KMV</v>
          </cell>
        </row>
        <row r="230">
          <cell r="A230" t="str">
            <v>|0200220810|60.50|0.00|2.000|0.0001036NBC</v>
          </cell>
          <cell r="B230" t="str">
            <v>|0200220810|60.50|0.00|2.000|0.000</v>
          </cell>
          <cell r="C230" t="str">
            <v>C07002</v>
          </cell>
          <cell r="D230" t="str">
            <v>YAMAHA</v>
          </cell>
          <cell r="E230" t="str">
            <v>KMV</v>
          </cell>
        </row>
        <row r="231">
          <cell r="A231" t="str">
            <v>|0200220139|60.50|0.00|2.000|0.0001060NBC</v>
          </cell>
          <cell r="B231" t="str">
            <v>|0200220139|60.50|0.00|2.000|0.000</v>
          </cell>
          <cell r="C231" t="str">
            <v>C07002</v>
          </cell>
          <cell r="D231" t="str">
            <v>YAMAHA</v>
          </cell>
          <cell r="E231" t="str">
            <v>KMV</v>
          </cell>
        </row>
        <row r="232">
          <cell r="A232" t="str">
            <v>|0200220139|60.50|0.00|2.000|0.0001064NBC</v>
          </cell>
          <cell r="B232" t="str">
            <v>|0200220139|60.50|0.00|2.000|0.000</v>
          </cell>
          <cell r="C232" t="str">
            <v>C07002</v>
          </cell>
          <cell r="D232" t="str">
            <v>YAMAHA</v>
          </cell>
          <cell r="E232" t="str">
            <v>KMV</v>
          </cell>
        </row>
        <row r="233">
          <cell r="A233" t="str">
            <v>|0200220139|28.60|0.00|2.000|0.0001070NBC</v>
          </cell>
          <cell r="B233" t="str">
            <v>|0200220139|28.60|0.00|2.000|0.000</v>
          </cell>
          <cell r="C233" t="str">
            <v>C07002</v>
          </cell>
          <cell r="D233" t="str">
            <v>YAMAHA</v>
          </cell>
          <cell r="E233" t="str">
            <v>KMV</v>
          </cell>
        </row>
        <row r="234">
          <cell r="A234" t="str">
            <v>|0200226117|45.00|0.00|2.300|0.0001195NBC</v>
          </cell>
          <cell r="B234" t="str">
            <v>|0200226117|45.00|0.00|2.300|0.000</v>
          </cell>
          <cell r="C234" t="str">
            <v>C07002</v>
          </cell>
          <cell r="D234" t="str">
            <v>YAMAHA</v>
          </cell>
          <cell r="E234" t="str">
            <v>KMV</v>
          </cell>
        </row>
        <row r="235">
          <cell r="A235" t="str">
            <v>|0200226117|45.00|0.00|2.300|0.0001220NBC</v>
          </cell>
          <cell r="B235" t="str">
            <v>|0200226117|45.00|0.00|2.300|0.000</v>
          </cell>
          <cell r="C235" t="str">
            <v>C07002</v>
          </cell>
          <cell r="D235" t="str">
            <v>YAMAHA</v>
          </cell>
          <cell r="E235" t="str">
            <v>KMV</v>
          </cell>
        </row>
        <row r="236">
          <cell r="A236" t="str">
            <v>|0200226117|28.60|0.00|2.000|0.0001254NBC</v>
          </cell>
          <cell r="B236" t="str">
            <v>|0200226117|28.60|0.00|2.000|0.000</v>
          </cell>
          <cell r="C236" t="str">
            <v>C07002</v>
          </cell>
          <cell r="D236" t="str">
            <v>YAMAHA</v>
          </cell>
          <cell r="E236" t="str">
            <v>KMV</v>
          </cell>
        </row>
        <row r="237">
          <cell r="A237" t="str">
            <v>|0200226117|45.00|0.00|2.300|0.0001260NBC</v>
          </cell>
          <cell r="B237" t="str">
            <v>|0200226117|45.00|0.00|2.300|0.000</v>
          </cell>
          <cell r="C237" t="str">
            <v>C07002</v>
          </cell>
          <cell r="D237" t="str">
            <v>YAMAHA</v>
          </cell>
          <cell r="E237" t="str">
            <v>KMV</v>
          </cell>
        </row>
        <row r="238">
          <cell r="A238" t="str">
            <v>|0200226117|19.10|0.00|2.000|0.0001282NBC</v>
          </cell>
          <cell r="B238" t="str">
            <v>|0200226117|19.10|0.00|2.000|0.000</v>
          </cell>
          <cell r="C238" t="str">
            <v>C07002</v>
          </cell>
          <cell r="D238" t="str">
            <v>YAMAHA</v>
          </cell>
          <cell r="E238" t="str">
            <v>KMV</v>
          </cell>
        </row>
        <row r="239">
          <cell r="A239" t="str">
            <v>|0200226117|38.10|0.00|1.800|0.0001285NBC</v>
          </cell>
          <cell r="B239" t="str">
            <v>|0200226117|38.10|0.00|1.800|0.000</v>
          </cell>
          <cell r="C239" t="str">
            <v>C07002</v>
          </cell>
          <cell r="D239" t="str">
            <v>YAMAHA</v>
          </cell>
          <cell r="E239" t="str">
            <v>KMV</v>
          </cell>
        </row>
        <row r="240">
          <cell r="A240" t="str">
            <v>|0200226117|15.90|0.00|1.600|0.0001677NBC</v>
          </cell>
          <cell r="B240" t="str">
            <v>|0200226117|15.90|0.00|1.600|0.000</v>
          </cell>
          <cell r="C240" t="str">
            <v>C07002</v>
          </cell>
          <cell r="D240" t="str">
            <v>YAMAHA</v>
          </cell>
          <cell r="E240" t="str">
            <v>KMV</v>
          </cell>
        </row>
        <row r="241">
          <cell r="A241" t="str">
            <v>|0200220139|48.60|0.00|2.000|0.0001804NBC</v>
          </cell>
          <cell r="B241" t="str">
            <v>|0200220139|48.60|0.00|2.000|0.000</v>
          </cell>
          <cell r="C241" t="str">
            <v>C07002</v>
          </cell>
          <cell r="D241" t="str">
            <v>YAMAHA</v>
          </cell>
          <cell r="E241" t="str">
            <v>KMV</v>
          </cell>
        </row>
        <row r="242">
          <cell r="A242" t="str">
            <v>|0200220139|48.60|0.00|3.100|0.0001830NBC</v>
          </cell>
          <cell r="B242" t="str">
            <v>|0200220139|48.60|0.00|3.100|0.000</v>
          </cell>
          <cell r="C242" t="str">
            <v>C07002</v>
          </cell>
          <cell r="D242" t="str">
            <v>YAMAHA</v>
          </cell>
          <cell r="E242" t="str">
            <v>KMV</v>
          </cell>
        </row>
        <row r="243">
          <cell r="A243" t="str">
            <v>|0200226117|28.60|0.00|2.000|0.0001855NBC</v>
          </cell>
          <cell r="B243" t="str">
            <v>|0200226117|28.60|0.00|2.000|0.000</v>
          </cell>
          <cell r="C243" t="str">
            <v>C07002</v>
          </cell>
          <cell r="D243" t="str">
            <v>YAMAHA</v>
          </cell>
          <cell r="E243" t="str">
            <v>KMV</v>
          </cell>
        </row>
        <row r="244">
          <cell r="A244" t="str">
            <v>|0200226117|28.60|0.00|2.000|0.0002075NBC</v>
          </cell>
          <cell r="B244" t="str">
            <v>|0200226117|28.60|0.00|2.000|0.000</v>
          </cell>
          <cell r="C244" t="str">
            <v>C07002</v>
          </cell>
          <cell r="D244" t="str">
            <v>YAMAHA</v>
          </cell>
          <cell r="E244" t="str">
            <v>KMV</v>
          </cell>
        </row>
        <row r="245">
          <cell r="A245" t="str">
            <v>|0200226117|28.60|0.00|2.000|0.0002083NBC</v>
          </cell>
          <cell r="B245" t="str">
            <v>|0200226117|28.60|0.00|2.000|0.000</v>
          </cell>
          <cell r="C245" t="str">
            <v>C07002</v>
          </cell>
          <cell r="D245" t="str">
            <v>YAMAHA</v>
          </cell>
          <cell r="E245" t="str">
            <v>KMV</v>
          </cell>
        </row>
        <row r="246">
          <cell r="A246" t="str">
            <v>|0200220600|23.00|12.40|5.300|0.00080IBC</v>
          </cell>
          <cell r="B246" t="str">
            <v>|0200220600|23.00|12.40|5.300|0.000</v>
          </cell>
          <cell r="C246" t="str">
            <v>C07002</v>
          </cell>
          <cell r="D246" t="str">
            <v>YAMAHA</v>
          </cell>
          <cell r="E246" t="str">
            <v>KMV</v>
          </cell>
        </row>
        <row r="247">
          <cell r="A247" t="str">
            <v>|0200220600|15.00|10.30|2.350|0.000103IBC</v>
          </cell>
          <cell r="B247" t="str">
            <v>|0200220600|15.00|10.30|2.350|0.000</v>
          </cell>
          <cell r="C247" t="str">
            <v>C07002</v>
          </cell>
          <cell r="D247" t="str">
            <v>YAMAHA</v>
          </cell>
          <cell r="E247" t="str">
            <v>KMV</v>
          </cell>
        </row>
        <row r="248">
          <cell r="A248" t="str">
            <v>|0200226117|19.10|0.00|2.000|0.000269NBC</v>
          </cell>
          <cell r="B248" t="str">
            <v>|0200226117|19.10|0.00|2.000|0.000</v>
          </cell>
          <cell r="C248" t="str">
            <v>C07002</v>
          </cell>
          <cell r="D248" t="str">
            <v>YAMAHA</v>
          </cell>
          <cell r="E248" t="str">
            <v>KMV</v>
          </cell>
        </row>
        <row r="249">
          <cell r="A249" t="str">
            <v>|0200220139|38.10|0.00|2.000|0.000274NBC</v>
          </cell>
          <cell r="B249" t="str">
            <v>|0200220139|38.10|0.00|2.000|0.000</v>
          </cell>
          <cell r="C249" t="str">
            <v>C07002</v>
          </cell>
          <cell r="D249" t="str">
            <v>YAMAHA</v>
          </cell>
          <cell r="E249" t="str">
            <v>KMV</v>
          </cell>
        </row>
        <row r="250">
          <cell r="A250" t="str">
            <v>|0200226117|19.10|0.00|2.000|0.000275NBC</v>
          </cell>
          <cell r="B250" t="str">
            <v>|0200226117|19.10|0.00|2.000|0.000</v>
          </cell>
          <cell r="C250" t="str">
            <v>C07002</v>
          </cell>
          <cell r="D250" t="str">
            <v>YAMAHA</v>
          </cell>
          <cell r="E250" t="str">
            <v>KMV</v>
          </cell>
        </row>
        <row r="251">
          <cell r="A251" t="str">
            <v>|0200220139|38.10|0.00|2.300|0.000290NBC</v>
          </cell>
          <cell r="B251" t="str">
            <v>|0200220139|38.10|0.00|2.300|0.000</v>
          </cell>
          <cell r="C251" t="str">
            <v>C07002</v>
          </cell>
          <cell r="D251" t="str">
            <v>YAMAHA</v>
          </cell>
          <cell r="E251" t="str">
            <v>KMV</v>
          </cell>
        </row>
        <row r="252">
          <cell r="A252" t="str">
            <v>|0200226240|28.60|0.00|2.300|0.000354NBC</v>
          </cell>
          <cell r="B252" t="str">
            <v>|0200226240|28.60|0.00|2.300|0.000</v>
          </cell>
          <cell r="C252" t="str">
            <v>C07002</v>
          </cell>
          <cell r="D252" t="str">
            <v>YAMAHA</v>
          </cell>
          <cell r="E252" t="str">
            <v>KMV</v>
          </cell>
        </row>
        <row r="253">
          <cell r="A253" t="str">
            <v>|0200226240|28.60|0.00|2.300|0.000401NBC</v>
          </cell>
          <cell r="B253" t="str">
            <v>|0200226240|28.60|0.00|2.300|0.000</v>
          </cell>
          <cell r="C253" t="str">
            <v>C07002</v>
          </cell>
          <cell r="D253" t="str">
            <v>YAMAHA</v>
          </cell>
          <cell r="E253" t="str">
            <v>KMV</v>
          </cell>
        </row>
        <row r="254">
          <cell r="A254" t="str">
            <v>|0200220139|31.80|0.00|2.000|0.000422NBC</v>
          </cell>
          <cell r="B254" t="str">
            <v>|0200220139|31.80|0.00|2.000|0.000</v>
          </cell>
          <cell r="C254" t="str">
            <v>C07002</v>
          </cell>
          <cell r="D254" t="str">
            <v>YAMAHA</v>
          </cell>
          <cell r="E254" t="str">
            <v>KMV</v>
          </cell>
        </row>
        <row r="255">
          <cell r="A255" t="str">
            <v>|0200226240|35.00|0.00|2.600|0.000432NBC</v>
          </cell>
          <cell r="B255" t="str">
            <v>|0200226240|35.00|0.00|2.600|0.000</v>
          </cell>
          <cell r="C255" t="str">
            <v>C07002</v>
          </cell>
          <cell r="D255" t="str">
            <v>YAMAHA</v>
          </cell>
          <cell r="E255" t="str">
            <v>KMV</v>
          </cell>
        </row>
        <row r="256">
          <cell r="A256" t="str">
            <v>|0200226240|28.60|0.00|2.300|0.000505NBC</v>
          </cell>
          <cell r="B256" t="str">
            <v>|0200226240|28.60|0.00|2.300|0.000</v>
          </cell>
          <cell r="C256" t="str">
            <v>C07002</v>
          </cell>
          <cell r="D256" t="str">
            <v>YAMAHA</v>
          </cell>
          <cell r="E256" t="str">
            <v>KMV</v>
          </cell>
        </row>
        <row r="257">
          <cell r="A257" t="str">
            <v>|0200226240|28.60|0.00|2.300|0.000664IBC</v>
          </cell>
          <cell r="B257" t="str">
            <v>|0200226240|28.60|0.00|2.300|0.000</v>
          </cell>
          <cell r="C257" t="str">
            <v>C07002</v>
          </cell>
          <cell r="D257" t="str">
            <v>YAMAHA</v>
          </cell>
          <cell r="E257" t="str">
            <v>KMV</v>
          </cell>
        </row>
        <row r="258">
          <cell r="A258" t="str">
            <v>|0200226117|25.40|0.00|1.600|0.000665NBC</v>
          </cell>
          <cell r="B258" t="str">
            <v>|0200226117|25.40|0.00|1.600|0.000</v>
          </cell>
          <cell r="C258" t="str">
            <v>C07002</v>
          </cell>
          <cell r="D258" t="str">
            <v>YAMAHA</v>
          </cell>
          <cell r="E258" t="str">
            <v>KMV</v>
          </cell>
        </row>
        <row r="259">
          <cell r="A259" t="str">
            <v>|0200226117|25.40|0.00|1.600|0.000667IBC</v>
          </cell>
          <cell r="B259" t="str">
            <v>|0200226117|25.40|0.00|1.600|0.000</v>
          </cell>
          <cell r="C259" t="str">
            <v>C07002</v>
          </cell>
          <cell r="D259" t="str">
            <v>YAMAHA</v>
          </cell>
          <cell r="E259" t="str">
            <v>KMV</v>
          </cell>
        </row>
        <row r="260">
          <cell r="A260" t="str">
            <v>|0200226240|31.80|0.00|1.600|0.000743NBC</v>
          </cell>
          <cell r="B260" t="str">
            <v>|0200226240|31.80|0.00|1.600|0.000</v>
          </cell>
          <cell r="C260" t="str">
            <v>C07002</v>
          </cell>
          <cell r="D260" t="str">
            <v>YAMAHA</v>
          </cell>
          <cell r="E260" t="str">
            <v>KMV</v>
          </cell>
        </row>
        <row r="261">
          <cell r="A261" t="str">
            <v>|0200226240|35.00|0.00|2.600|0.000863NBC</v>
          </cell>
          <cell r="B261" t="str">
            <v>|0200226240|35.00|0.00|2.600|0.000</v>
          </cell>
          <cell r="C261" t="str">
            <v>C07002</v>
          </cell>
          <cell r="D261" t="str">
            <v>YAMAHA</v>
          </cell>
          <cell r="E261" t="str">
            <v>KMV</v>
          </cell>
        </row>
        <row r="262">
          <cell r="A262" t="str">
            <v>|0200220810|45.00|0.00|2.300|0.000963NBC</v>
          </cell>
          <cell r="B262" t="str">
            <v>|0200220810|45.00|0.00|2.300|0.000</v>
          </cell>
          <cell r="C262" t="str">
            <v>C07002</v>
          </cell>
          <cell r="D262" t="str">
            <v>YAMAHA</v>
          </cell>
          <cell r="E262" t="str">
            <v>KMV</v>
          </cell>
        </row>
        <row r="263">
          <cell r="A263" t="str">
            <v>|0200220139|60.50|0.00|2.000|0.0001014NBC</v>
          </cell>
          <cell r="B263" t="str">
            <v>|0200220139|60.50|0.00|2.000|0.000</v>
          </cell>
          <cell r="C263" t="str">
            <v>C07002</v>
          </cell>
          <cell r="D263" t="str">
            <v>YAMAHA</v>
          </cell>
          <cell r="E263" t="str">
            <v>KMV</v>
          </cell>
        </row>
        <row r="264">
          <cell r="A264" t="str">
            <v>|0200226339|40.00|20.00|2.300|0.0001055NBC</v>
          </cell>
          <cell r="B264" t="str">
            <v>|0200226339|40.00|20.00|2.300|0.000</v>
          </cell>
          <cell r="C264" t="str">
            <v>C07002</v>
          </cell>
          <cell r="D264" t="str">
            <v>YAMAHA</v>
          </cell>
          <cell r="E264" t="str">
            <v>KMV</v>
          </cell>
        </row>
        <row r="265">
          <cell r="A265" t="str">
            <v>|0200226339|40.00|20.00|2.300|0.0001064NBC</v>
          </cell>
          <cell r="B265" t="str">
            <v>|0200226339|40.00|20.00|2.300|0.000</v>
          </cell>
          <cell r="C265" t="str">
            <v>C07002</v>
          </cell>
          <cell r="D265" t="str">
            <v>YAMAHA</v>
          </cell>
          <cell r="E265" t="str">
            <v>KMV</v>
          </cell>
        </row>
        <row r="266">
          <cell r="A266" t="str">
            <v>|0200220810|48.60|0.00|2.300|0.0001148NBC</v>
          </cell>
          <cell r="B266" t="str">
            <v>|0200220810|48.60|0.00|2.300|0.000</v>
          </cell>
          <cell r="C266" t="str">
            <v>C07002</v>
          </cell>
          <cell r="D266" t="str">
            <v>YAMAHA</v>
          </cell>
          <cell r="E266" t="str">
            <v>KMV</v>
          </cell>
        </row>
        <row r="267">
          <cell r="A267" t="str">
            <v>|0200220810|32.00|32.00|2.300|0.0001190NBC</v>
          </cell>
          <cell r="B267" t="str">
            <v>|0200220810|32.00|32.00|2.300|0.000</v>
          </cell>
          <cell r="C267" t="str">
            <v>C07002</v>
          </cell>
          <cell r="D267" t="str">
            <v>YAMAHA</v>
          </cell>
          <cell r="E267" t="str">
            <v>KMV</v>
          </cell>
        </row>
        <row r="268">
          <cell r="A268" t="str">
            <v>|0200220810|38.10|0.00|2.300|0.0001193NBC</v>
          </cell>
          <cell r="B268" t="str">
            <v>|0200220810|38.10|0.00|2.300|0.000</v>
          </cell>
          <cell r="C268" t="str">
            <v>C07002</v>
          </cell>
          <cell r="D268" t="str">
            <v>YAMAHA</v>
          </cell>
          <cell r="E268" t="str">
            <v>KMV</v>
          </cell>
        </row>
        <row r="269">
          <cell r="A269" t="str">
            <v>|0200220810|38.10|0.00|2.300|0.0001225NBC</v>
          </cell>
          <cell r="B269" t="str">
            <v>|0200220810|38.10|0.00|2.300|0.000</v>
          </cell>
          <cell r="C269" t="str">
            <v>C07002</v>
          </cell>
          <cell r="D269" t="str">
            <v>YAMAHA</v>
          </cell>
          <cell r="E269" t="str">
            <v>KMV</v>
          </cell>
        </row>
        <row r="270">
          <cell r="A270" t="str">
            <v>|0200220810|19.10|0.00|1.600|0.0001316NBC</v>
          </cell>
          <cell r="B270" t="str">
            <v>|0200220810|19.10|0.00|1.600|0.000</v>
          </cell>
          <cell r="C270" t="str">
            <v>C07002</v>
          </cell>
          <cell r="D270" t="str">
            <v>YAMAHA</v>
          </cell>
          <cell r="E270" t="str">
            <v>KMV</v>
          </cell>
        </row>
        <row r="271">
          <cell r="A271" t="str">
            <v>|0200226240|19.10|0.00|1.600|0.0001745NBC</v>
          </cell>
          <cell r="B271" t="str">
            <v>|0200226240|19.10|0.00|1.600|0.000</v>
          </cell>
          <cell r="C271" t="str">
            <v>C07002</v>
          </cell>
          <cell r="D271" t="str">
            <v>YAMAHA</v>
          </cell>
          <cell r="E271" t="str">
            <v>KMV</v>
          </cell>
        </row>
        <row r="272">
          <cell r="A272" t="str">
            <v>|0200226117|28.60|0.00|2.000|0.0002099NBC</v>
          </cell>
          <cell r="B272" t="str">
            <v>|0200226117|28.60|0.00|2.000|0.000</v>
          </cell>
          <cell r="C272" t="str">
            <v>C07002</v>
          </cell>
          <cell r="D272" t="str">
            <v>YAMAHA</v>
          </cell>
          <cell r="E272" t="str">
            <v>KMV</v>
          </cell>
        </row>
        <row r="273">
          <cell r="A273" t="str">
            <v>|0200220810|22.20|0.00|1.400|0.0002581IBC</v>
          </cell>
          <cell r="B273" t="str">
            <v>|0200220810|22.20|0.00|1.400|0.000</v>
          </cell>
          <cell r="C273" t="str">
            <v>C07002</v>
          </cell>
          <cell r="D273" t="str">
            <v>YAMAHA</v>
          </cell>
          <cell r="E273" t="str">
            <v>KMV</v>
          </cell>
        </row>
        <row r="274">
          <cell r="A274" t="str">
            <v>|0200220139|22.20|0.00|2.300|0.000726NBC</v>
          </cell>
          <cell r="B274" t="str">
            <v>|0200220139|22.20|0.00|2.300|0.000</v>
          </cell>
          <cell r="C274" t="str">
            <v>C07005</v>
          </cell>
          <cell r="D274" t="str">
            <v>YAMAHA</v>
          </cell>
          <cell r="E274" t="str">
            <v>SHVN</v>
          </cell>
        </row>
        <row r="275">
          <cell r="A275" t="str">
            <v>|0200262901|45.00|0.00|1.200|0.0001000NBC</v>
          </cell>
          <cell r="B275" t="str">
            <v>|0200262901|45.00|0.00|1.200|0.000</v>
          </cell>
          <cell r="C275" t="str">
            <v>C07005</v>
          </cell>
          <cell r="D275" t="str">
            <v>YAMAHA</v>
          </cell>
          <cell r="E275" t="str">
            <v>SHVN</v>
          </cell>
        </row>
        <row r="276">
          <cell r="A276" t="str">
            <v>|0200230120|28.60|0.00|1.200|0.0005300IBC</v>
          </cell>
          <cell r="B276" t="str">
            <v>|0200230120|28.60|0.00|1.200|0.000</v>
          </cell>
          <cell r="C276" t="str">
            <v>C07005</v>
          </cell>
          <cell r="D276" t="str">
            <v>YAMAHA</v>
          </cell>
          <cell r="E276" t="str">
            <v>SHVN</v>
          </cell>
        </row>
        <row r="277">
          <cell r="A277" t="str">
            <v>|0200226240|22.20|0.00|1.600|0.0005400IBC</v>
          </cell>
          <cell r="B277" t="str">
            <v>|0200226240|22.20|0.00|1.600|0.000</v>
          </cell>
          <cell r="C277" t="str">
            <v>C07005</v>
          </cell>
          <cell r="D277" t="str">
            <v>YAMAHA</v>
          </cell>
          <cell r="E277" t="str">
            <v>SHVN</v>
          </cell>
        </row>
        <row r="278">
          <cell r="A278" t="str">
            <v>|0200226240|25.40|0.00|2.000|0.0005400IBC</v>
          </cell>
          <cell r="B278" t="str">
            <v>|0200226240|25.40|0.00|2.000|0.000</v>
          </cell>
          <cell r="C278" t="str">
            <v>C07005</v>
          </cell>
          <cell r="D278" t="str">
            <v>YAMAHA</v>
          </cell>
          <cell r="E278" t="str">
            <v>SHVN</v>
          </cell>
        </row>
        <row r="279">
          <cell r="A279" t="str">
            <v>|0200230120|38.10|0.00|1.200|0.0005450IBC</v>
          </cell>
          <cell r="B279" t="str">
            <v>|0200230120|38.10|0.00|1.200|0.000</v>
          </cell>
          <cell r="C279" t="str">
            <v>C07005</v>
          </cell>
          <cell r="D279" t="str">
            <v>YAMAHA</v>
          </cell>
          <cell r="E279" t="str">
            <v>SHVN</v>
          </cell>
        </row>
        <row r="280">
          <cell r="A280" t="str">
            <v>|0200226240|25.40|0.00|1.600|0.0005500IBC</v>
          </cell>
          <cell r="B280" t="str">
            <v>|0200226240|25.40|0.00|1.600|0.000</v>
          </cell>
          <cell r="C280" t="str">
            <v>C07005</v>
          </cell>
          <cell r="D280" t="str">
            <v>YAMAHA</v>
          </cell>
          <cell r="E280" t="str">
            <v>SHVN</v>
          </cell>
        </row>
        <row r="281">
          <cell r="A281" t="str">
            <v>|0200226240|22.20|0.00|2.000|0.0005550IBC</v>
          </cell>
          <cell r="B281" t="str">
            <v>|0200226240|22.20|0.00|2.000|0.000</v>
          </cell>
          <cell r="C281" t="str">
            <v>C07005</v>
          </cell>
          <cell r="D281" t="str">
            <v>YAMAHA</v>
          </cell>
          <cell r="E281" t="str">
            <v>SHVN</v>
          </cell>
        </row>
        <row r="282">
          <cell r="A282" t="str">
            <v>|0200230119|45.00|0.00|1.200|0.0005600IBC</v>
          </cell>
          <cell r="B282" t="str">
            <v>|0200230119|45.00|0.00|1.200|0.000</v>
          </cell>
          <cell r="C282" t="str">
            <v>C07005</v>
          </cell>
          <cell r="D282" t="str">
            <v>YAMAHA</v>
          </cell>
          <cell r="E282" t="str">
            <v>SHVN</v>
          </cell>
        </row>
        <row r="283">
          <cell r="A283" t="str">
            <v>|0200230119|22.20|0.00|1.200|0.0005670IBC</v>
          </cell>
          <cell r="B283" t="str">
            <v>|0200230119|22.20|0.00|1.200|0.000</v>
          </cell>
          <cell r="C283" t="str">
            <v>C07005</v>
          </cell>
          <cell r="D283" t="str">
            <v>YAMAHA</v>
          </cell>
          <cell r="E283" t="str">
            <v>SHVN</v>
          </cell>
        </row>
        <row r="284">
          <cell r="A284" t="str">
            <v>|0200226240|22.20|0.00|2.000|0.0005710IBC</v>
          </cell>
          <cell r="B284" t="str">
            <v>|0200226240|22.20|0.00|2.000|0.000</v>
          </cell>
          <cell r="C284" t="str">
            <v>C07005</v>
          </cell>
          <cell r="D284" t="str">
            <v>YAMAHA</v>
          </cell>
          <cell r="E284" t="str">
            <v>SHVN</v>
          </cell>
        </row>
        <row r="285">
          <cell r="A285" t="str">
            <v>|0200226240|25.40|0.00|2.300|0.0005760IBC</v>
          </cell>
          <cell r="B285" t="str">
            <v>|0200226240|25.40|0.00|2.300|0.000</v>
          </cell>
          <cell r="C285" t="str">
            <v>C07005</v>
          </cell>
          <cell r="D285" t="str">
            <v>YAMAHA</v>
          </cell>
          <cell r="E285" t="str">
            <v>SHVN</v>
          </cell>
        </row>
        <row r="286">
          <cell r="A286" t="str">
            <v>|0200230120|19.10|0.00|1.000|0.0005800NBC</v>
          </cell>
          <cell r="B286" t="str">
            <v>|0200230120|19.10|0.00|1.000|0.000</v>
          </cell>
          <cell r="C286" t="str">
            <v>C07005</v>
          </cell>
          <cell r="D286" t="str">
            <v>YAMAHA</v>
          </cell>
          <cell r="E286" t="str">
            <v>SHVN</v>
          </cell>
        </row>
        <row r="287">
          <cell r="A287" t="str">
            <v>|0200220139|22.20|0.00|2.000|0.0005800IBC</v>
          </cell>
          <cell r="B287" t="str">
            <v>|0200220139|22.20|0.00|2.000|0.000</v>
          </cell>
          <cell r="C287" t="str">
            <v>C07005</v>
          </cell>
          <cell r="D287" t="str">
            <v>YAMAHA</v>
          </cell>
          <cell r="E287" t="str">
            <v>SHVN</v>
          </cell>
        </row>
        <row r="288">
          <cell r="A288" t="str">
            <v>|0200220139|22.20|0.00|2.300|0.0005800NBC</v>
          </cell>
          <cell r="B288" t="str">
            <v>|0200220139|22.20|0.00|2.300|0.000</v>
          </cell>
          <cell r="C288" t="str">
            <v>C07005</v>
          </cell>
          <cell r="D288" t="str">
            <v>YAMAHA</v>
          </cell>
          <cell r="E288" t="str">
            <v>SHVN</v>
          </cell>
        </row>
        <row r="289">
          <cell r="A289" t="str">
            <v>|0200230119|22.20|0.00|1.200|0.0005800IBC</v>
          </cell>
          <cell r="B289" t="str">
            <v>|0200230119|22.20|0.00|1.200|0.000</v>
          </cell>
          <cell r="C289" t="str">
            <v>C07005</v>
          </cell>
          <cell r="D289" t="str">
            <v>YAMAHA</v>
          </cell>
          <cell r="E289" t="str">
            <v>SHVN</v>
          </cell>
        </row>
        <row r="290">
          <cell r="A290" t="str">
            <v>|0200220139|22.20|0.00|1.600|0.0006000IBC</v>
          </cell>
          <cell r="B290" t="str">
            <v>|0200220139|22.20|0.00|1.600|0.000</v>
          </cell>
          <cell r="C290" t="str">
            <v>C07005</v>
          </cell>
          <cell r="D290" t="str">
            <v>YAMAHA</v>
          </cell>
          <cell r="E290" t="str">
            <v>SHVN</v>
          </cell>
        </row>
        <row r="291">
          <cell r="A291" t="str">
            <v>|0200226240|22.20|0.00|2.300|0.0006253NBC</v>
          </cell>
          <cell r="B291" t="str">
            <v>|0200226240|22.20|0.00|2.300|0.000</v>
          </cell>
          <cell r="C291" t="str">
            <v>C07005</v>
          </cell>
          <cell r="D291" t="str">
            <v>YAMAHA</v>
          </cell>
          <cell r="E291" t="str">
            <v>SHVN</v>
          </cell>
        </row>
        <row r="292">
          <cell r="A292" t="str">
            <v>|0200220139|17.30|0.00|2.300|0.0005500NBC</v>
          </cell>
          <cell r="B292" t="str">
            <v>|0200220139|17.30|0.00|2.300|0.000</v>
          </cell>
          <cell r="C292" t="str">
            <v>C07005</v>
          </cell>
          <cell r="D292" t="str">
            <v>YAMAHA</v>
          </cell>
          <cell r="E292" t="str">
            <v>SHVN</v>
          </cell>
        </row>
        <row r="293">
          <cell r="A293" t="str">
            <v>|0200220810|21.70|0.00|2.000|0.0005500NBC</v>
          </cell>
          <cell r="B293" t="str">
            <v>|0200220810|21.70|0.00|2.000|0.000</v>
          </cell>
          <cell r="C293" t="str">
            <v>C07005</v>
          </cell>
          <cell r="D293" t="str">
            <v>YAMAHA</v>
          </cell>
          <cell r="E293" t="str">
            <v>SHVN</v>
          </cell>
        </row>
        <row r="294">
          <cell r="A294" t="str">
            <v>|0200220810|21.70|0.00|2.800|0.0005500NBC</v>
          </cell>
          <cell r="B294" t="str">
            <v>|0200220810|21.70|0.00|2.800|0.000</v>
          </cell>
          <cell r="C294" t="str">
            <v>C07005</v>
          </cell>
          <cell r="D294" t="str">
            <v>YAMAHA</v>
          </cell>
          <cell r="E294" t="str">
            <v>SHVN</v>
          </cell>
        </row>
        <row r="295">
          <cell r="A295" t="str">
            <v>|0200220139|25.40|0.00|2.000|0.0005500NBC</v>
          </cell>
          <cell r="B295" t="str">
            <v>|0200220139|25.40|0.00|2.000|0.000</v>
          </cell>
          <cell r="C295" t="str">
            <v>C07005</v>
          </cell>
          <cell r="D295" t="str">
            <v>YAMAHA</v>
          </cell>
          <cell r="E295" t="str">
            <v>SHVN</v>
          </cell>
        </row>
        <row r="296">
          <cell r="A296" t="str">
            <v>|0200226240|22.20|0.00|2.000|0.0005800NBC</v>
          </cell>
          <cell r="B296" t="str">
            <v>|0200226240|22.20|0.00|2.000|0.000</v>
          </cell>
          <cell r="C296" t="str">
            <v>C07005</v>
          </cell>
          <cell r="D296" t="str">
            <v>YAMAHA</v>
          </cell>
          <cell r="E296" t="str">
            <v>SHVN</v>
          </cell>
        </row>
        <row r="297">
          <cell r="A297" t="str">
            <v>|0200230120|35.00|0.00|1.200|0.0005800NBC</v>
          </cell>
          <cell r="B297" t="str">
            <v>|0200230120|35.00|0.00|1.200|0.000</v>
          </cell>
          <cell r="C297" t="str">
            <v>C07005</v>
          </cell>
          <cell r="D297" t="str">
            <v>YAMAHA</v>
          </cell>
          <cell r="E297" t="str">
            <v>SHVN</v>
          </cell>
        </row>
        <row r="298">
          <cell r="A298" t="str">
            <v>|0200230119|22.20|0.00|1.200|0.0006000IBC</v>
          </cell>
          <cell r="B298" t="str">
            <v>|0200230119|22.20|0.00|1.200|0.000</v>
          </cell>
          <cell r="C298" t="str">
            <v>C07005</v>
          </cell>
          <cell r="D298" t="str">
            <v>YAMAHA</v>
          </cell>
          <cell r="E298" t="str">
            <v>SHVN</v>
          </cell>
        </row>
        <row r="299">
          <cell r="A299" t="str">
            <v>|0200220139|31.80|0.00|2.000|0.0006475NBC</v>
          </cell>
          <cell r="B299" t="str">
            <v>|0200220139|31.80|0.00|2.000|0.000</v>
          </cell>
          <cell r="C299" t="str">
            <v>C07005</v>
          </cell>
          <cell r="D299" t="str">
            <v>YAMAHA</v>
          </cell>
          <cell r="E299" t="str">
            <v>SHVN</v>
          </cell>
        </row>
        <row r="300">
          <cell r="A300" t="str">
            <v>|0200226010|31.80|0.00|2.600|0.000206.4NBC</v>
          </cell>
          <cell r="B300" t="str">
            <v>|0200226010|31.80|0.00|2.600|0.000</v>
          </cell>
          <cell r="C300" t="str">
            <v>C07008</v>
          </cell>
          <cell r="D300" t="str">
            <v>HONDA</v>
          </cell>
          <cell r="E300" t="str">
            <v>TSVN</v>
          </cell>
        </row>
        <row r="301">
          <cell r="A301" t="str">
            <v>|0200226010|54.00|20.00|2.000|0.000565NBC</v>
          </cell>
          <cell r="B301" t="str">
            <v>|0200226010|54.00|20.00|2.000|0.000</v>
          </cell>
          <cell r="C301" t="str">
            <v>C07008</v>
          </cell>
          <cell r="D301" t="str">
            <v>HONDA</v>
          </cell>
          <cell r="E301" t="str">
            <v>TSVN</v>
          </cell>
        </row>
        <row r="302">
          <cell r="A302" t="str">
            <v>|0200220126|42.70|0.00|3.500|0.000273IBC</v>
          </cell>
          <cell r="B302" t="str">
            <v>|0200220126|42.70|0.00|3.500|0.000</v>
          </cell>
          <cell r="C302" t="str">
            <v>C07008</v>
          </cell>
          <cell r="D302" t="str">
            <v>VINFAST</v>
          </cell>
          <cell r="E302" t="str">
            <v>TSVN</v>
          </cell>
        </row>
        <row r="303">
          <cell r="A303" t="str">
            <v>|0200220139|25.40|0.00|2.600|0.000274.7NBC</v>
          </cell>
          <cell r="B303" t="str">
            <v>|0200220139|25.40|0.00|2.600|0.000</v>
          </cell>
          <cell r="C303" t="str">
            <v>C07008</v>
          </cell>
          <cell r="D303" t="str">
            <v>VINFAST</v>
          </cell>
          <cell r="E303" t="str">
            <v>TSVN</v>
          </cell>
        </row>
        <row r="304">
          <cell r="A304" t="str">
            <v>|0200220810|48.60|0.00|2.600|0.000805IBC</v>
          </cell>
          <cell r="B304" t="str">
            <v>|0200220810|48.60|0.00|2.600|0.000</v>
          </cell>
          <cell r="C304" t="str">
            <v>C07008</v>
          </cell>
          <cell r="D304" t="str">
            <v>VINFAST</v>
          </cell>
          <cell r="E304" t="str">
            <v>TSVN</v>
          </cell>
        </row>
        <row r="305">
          <cell r="A305" t="str">
            <v>|0200220810|34.00|0.00|2.600|0.0001415IBC</v>
          </cell>
          <cell r="B305" t="str">
            <v>|0200220810|34.00|0.00|2.600|0.000</v>
          </cell>
          <cell r="C305" t="str">
            <v>C07008</v>
          </cell>
          <cell r="D305" t="str">
            <v>VINFAST</v>
          </cell>
          <cell r="E305" t="str">
            <v>TSVN</v>
          </cell>
        </row>
        <row r="306">
          <cell r="A306" t="str">
            <v>|0200220139|15.90|0.00|2.300|0.000270NBC</v>
          </cell>
          <cell r="B306" t="str">
            <v>|0200220139|15.90|0.00|2.300|0.000</v>
          </cell>
          <cell r="C306" t="str">
            <v>C07008</v>
          </cell>
          <cell r="D306" t="str">
            <v>YAMAHA</v>
          </cell>
          <cell r="E306" t="str">
            <v>TSVN</v>
          </cell>
        </row>
        <row r="307">
          <cell r="A307" t="str">
            <v>|0200220139|12.70|0.00|2.000|0.000280.5NBC</v>
          </cell>
          <cell r="B307" t="str">
            <v>|0200220139|12.70|0.00|2.000|0.000</v>
          </cell>
          <cell r="C307" t="str">
            <v>C07008</v>
          </cell>
          <cell r="D307" t="str">
            <v>YAMAHA</v>
          </cell>
          <cell r="E307" t="str">
            <v>TSVN</v>
          </cell>
        </row>
        <row r="308">
          <cell r="A308" t="str">
            <v>|0200220139|38.10|0.00|2.000|0.000390NBC</v>
          </cell>
          <cell r="B308" t="str">
            <v>|0200220139|38.10|0.00|2.000|0.000</v>
          </cell>
          <cell r="C308" t="str">
            <v>C07008</v>
          </cell>
          <cell r="D308" t="str">
            <v>YAMAHA</v>
          </cell>
          <cell r="E308" t="str">
            <v>TSVN</v>
          </cell>
        </row>
        <row r="309">
          <cell r="A309" t="str">
            <v>|0200226117|38.10|0.00|1.800|0.000390NBC</v>
          </cell>
          <cell r="B309" t="str">
            <v>|0200226117|38.10|0.00|1.800|0.000</v>
          </cell>
          <cell r="C309" t="str">
            <v>C07008</v>
          </cell>
          <cell r="D309" t="str">
            <v>YAMAHA</v>
          </cell>
          <cell r="E309" t="str">
            <v>TSVN</v>
          </cell>
        </row>
        <row r="310">
          <cell r="A310" t="str">
            <v>|0200226117|38.10|0.00|1.800|0.000100IBC</v>
          </cell>
          <cell r="B310" t="str">
            <v>|0200226117|38.10|0.00|1.800|0.000</v>
          </cell>
          <cell r="C310" t="str">
            <v>C07008</v>
          </cell>
          <cell r="D310" t="str">
            <v>YAMAHA</v>
          </cell>
          <cell r="E310" t="str">
            <v>TSVN</v>
          </cell>
        </row>
        <row r="311">
          <cell r="A311" t="str">
            <v>|0200220139|28.60|0.00|2.000|0.000219NBC</v>
          </cell>
          <cell r="B311" t="str">
            <v>|0200220139|28.60|0.00|2.000|0.000</v>
          </cell>
          <cell r="C311" t="str">
            <v>C07008</v>
          </cell>
          <cell r="D311" t="str">
            <v>YAMAHA</v>
          </cell>
          <cell r="E311" t="str">
            <v>TSVN</v>
          </cell>
        </row>
        <row r="312">
          <cell r="A312" t="str">
            <v>|0200230742|25.00|55.00|1.600|0.0005780IBC</v>
          </cell>
          <cell r="B312" t="str">
            <v>|0200230742|25.00|55.00|1.600|0.000</v>
          </cell>
          <cell r="C312" t="str">
            <v>C07010</v>
          </cell>
          <cell r="D312" t="str">
            <v>HONDA</v>
          </cell>
          <cell r="E312" t="str">
            <v>HTVN</v>
          </cell>
        </row>
        <row r="313">
          <cell r="A313" t="str">
            <v>|0200230742|25.00|55.00|1.600|0.000551IBC</v>
          </cell>
          <cell r="B313" t="str">
            <v>|0200230742|25.00|55.00|1.600|0.000</v>
          </cell>
          <cell r="C313" t="str">
            <v>C07011</v>
          </cell>
          <cell r="D313" t="str">
            <v>HONDA</v>
          </cell>
          <cell r="E313" t="str">
            <v>KKTL</v>
          </cell>
        </row>
        <row r="314">
          <cell r="A314" t="str">
            <v>|0200230742|25.00|55.00|1.600|0.000552IBC</v>
          </cell>
          <cell r="B314" t="str">
            <v>|0200230742|25.00|55.00|1.600|0.000</v>
          </cell>
          <cell r="C314" t="str">
            <v>C07011</v>
          </cell>
          <cell r="D314" t="str">
            <v>HONDA</v>
          </cell>
          <cell r="E314" t="str">
            <v>KKTL</v>
          </cell>
        </row>
        <row r="315">
          <cell r="A315" t="str">
            <v>|0200226010|48.60|0.00|3.500|0.0005750IBC</v>
          </cell>
          <cell r="B315" t="str">
            <v>|0200226010|48.60|0.00|3.500|0.000</v>
          </cell>
          <cell r="C315" t="str">
            <v>C07011</v>
          </cell>
          <cell r="D315" t="str">
            <v>HONDA</v>
          </cell>
          <cell r="E315" t="str">
            <v>KKTL</v>
          </cell>
        </row>
        <row r="316">
          <cell r="A316" t="str">
            <v>|0200226010|31.80|0.00|1.600|0.0005820IBC</v>
          </cell>
          <cell r="B316" t="str">
            <v>|0200226010|31.80|0.00|1.600|0.000</v>
          </cell>
          <cell r="C316" t="str">
            <v>C07011</v>
          </cell>
          <cell r="D316" t="str">
            <v>HONDA</v>
          </cell>
          <cell r="E316" t="str">
            <v>KKTL</v>
          </cell>
        </row>
        <row r="317">
          <cell r="A317" t="str">
            <v>|0200226010|48.60|0.00|3.500|0.0005880IBC</v>
          </cell>
          <cell r="B317" t="str">
            <v>|0200226010|48.60|0.00|3.500|0.000</v>
          </cell>
          <cell r="C317" t="str">
            <v>C07011</v>
          </cell>
          <cell r="D317" t="str">
            <v>HONDA</v>
          </cell>
          <cell r="E317" t="str">
            <v>KKTL</v>
          </cell>
        </row>
        <row r="318">
          <cell r="A318" t="str">
            <v>|0200226010|22.20|0.00|2.300|0.0006000IBC</v>
          </cell>
          <cell r="B318" t="str">
            <v>|0200226010|22.20|0.00|2.300|0.000</v>
          </cell>
          <cell r="C318" t="str">
            <v>C07011</v>
          </cell>
          <cell r="D318" t="str">
            <v>HONDA</v>
          </cell>
          <cell r="E318" t="str">
            <v>KKTL</v>
          </cell>
        </row>
        <row r="319">
          <cell r="A319" t="str">
            <v>|0200230742|25.00|55.00|1.600|0.000548IBC</v>
          </cell>
          <cell r="B319" t="str">
            <v>|0200230742|25.00|55.00|1.600|0.000</v>
          </cell>
          <cell r="C319" t="str">
            <v>C07011</v>
          </cell>
          <cell r="D319" t="str">
            <v>HONDA</v>
          </cell>
          <cell r="E319" t="str">
            <v>KKTL</v>
          </cell>
        </row>
        <row r="320">
          <cell r="A320" t="str">
            <v>|0200230742|25.00|55.00|1.600|0.000549IBC</v>
          </cell>
          <cell r="B320" t="str">
            <v>|0200230742|25.00|55.00|1.600|0.000</v>
          </cell>
          <cell r="C320" t="str">
            <v>C07011</v>
          </cell>
          <cell r="D320" t="str">
            <v>HONDA</v>
          </cell>
          <cell r="E320" t="str">
            <v>KKTL</v>
          </cell>
        </row>
        <row r="321">
          <cell r="A321" t="str">
            <v>|0200226010|25.40|0.00|1.600|0.0005100IBC</v>
          </cell>
          <cell r="B321" t="str">
            <v>|0200226010|25.40|0.00|1.600|0.000</v>
          </cell>
          <cell r="C321" t="str">
            <v>C07011</v>
          </cell>
          <cell r="D321" t="str">
            <v>HONDA</v>
          </cell>
          <cell r="E321" t="str">
            <v>KKTL</v>
          </cell>
        </row>
        <row r="322">
          <cell r="A322" t="str">
            <v>|0200235920|38.10|0.00|1.200|0.0005450IBC</v>
          </cell>
          <cell r="B322" t="str">
            <v>|0200235920|38.10|0.00|1.200|0.000</v>
          </cell>
          <cell r="C322" t="str">
            <v>C07011</v>
          </cell>
          <cell r="D322" t="str">
            <v>HONDA</v>
          </cell>
          <cell r="E322" t="str">
            <v>KKTL</v>
          </cell>
        </row>
        <row r="323">
          <cell r="A323" t="str">
            <v>|0200226010|32.00|32.00|2.300|0.0005500IBC</v>
          </cell>
          <cell r="B323" t="str">
            <v>|0200226010|32.00|32.00|2.300|0.000</v>
          </cell>
          <cell r="C323" t="str">
            <v>C07011</v>
          </cell>
          <cell r="D323" t="str">
            <v>HONDA</v>
          </cell>
          <cell r="E323" t="str">
            <v>KKTL</v>
          </cell>
        </row>
        <row r="324">
          <cell r="A324" t="str">
            <v>|0200226010|31.80|0.00|1.600|0.0005750IBC</v>
          </cell>
          <cell r="B324" t="str">
            <v>|0200226010|31.80|0.00|1.600|0.000</v>
          </cell>
          <cell r="C324" t="str">
            <v>C07011</v>
          </cell>
          <cell r="D324" t="str">
            <v>HONDA</v>
          </cell>
          <cell r="E324" t="str">
            <v>KKTL</v>
          </cell>
        </row>
        <row r="325">
          <cell r="A325" t="str">
            <v>|0200226010|31.80|0.00|1.600|0.0005900IBC</v>
          </cell>
          <cell r="B325" t="str">
            <v>|0200226010|31.80|0.00|1.600|0.000</v>
          </cell>
          <cell r="C325" t="str">
            <v>C07011</v>
          </cell>
          <cell r="D325" t="str">
            <v>HONDA</v>
          </cell>
          <cell r="E325" t="str">
            <v>KKTL</v>
          </cell>
        </row>
        <row r="326">
          <cell r="A326" t="str">
            <v>|0200220139|31.80|0.00|2.600|0.0005950IBC</v>
          </cell>
          <cell r="B326" t="str">
            <v>|0200220139|31.80|0.00|2.600|0.000</v>
          </cell>
          <cell r="C326" t="str">
            <v>C07011</v>
          </cell>
          <cell r="D326" t="str">
            <v>HONDA</v>
          </cell>
          <cell r="E326" t="str">
            <v>KKTL</v>
          </cell>
        </row>
        <row r="327">
          <cell r="A327" t="str">
            <v>|0200225939|19.10|0.00|2.600|0.0006000NBC</v>
          </cell>
          <cell r="B327" t="str">
            <v>|0200225939|19.10|0.00|2.600|0.000</v>
          </cell>
          <cell r="C327" t="str">
            <v>C07011</v>
          </cell>
          <cell r="D327" t="str">
            <v>HONDA</v>
          </cell>
          <cell r="E327" t="str">
            <v>KKTL</v>
          </cell>
        </row>
        <row r="328">
          <cell r="A328" t="str">
            <v>|0200226010|32.00|32.00|2.300|0.0006000NBC</v>
          </cell>
          <cell r="B328" t="str">
            <v>|0200226010|32.00|32.00|2.300|0.000</v>
          </cell>
          <cell r="C328" t="str">
            <v>C07011</v>
          </cell>
          <cell r="D328" t="str">
            <v>HONDA</v>
          </cell>
          <cell r="E328" t="str">
            <v>KKTL</v>
          </cell>
        </row>
        <row r="329">
          <cell r="A329" t="str">
            <v>|0200226010|32.00|32.00|2.300|0.0006050NBC</v>
          </cell>
          <cell r="B329" t="str">
            <v>|0200226010|32.00|32.00|2.300|0.000</v>
          </cell>
          <cell r="C329" t="str">
            <v>C07011</v>
          </cell>
          <cell r="D329" t="str">
            <v>HONDA</v>
          </cell>
          <cell r="E329" t="str">
            <v>KKTL</v>
          </cell>
        </row>
        <row r="330">
          <cell r="A330" t="str">
            <v>|0200226240|31.80|0.00|3.200|0.0005851NBC</v>
          </cell>
          <cell r="B330" t="str">
            <v>|0200226240|31.80|0.00|3.200|0.000</v>
          </cell>
          <cell r="C330" t="str">
            <v>C07011</v>
          </cell>
          <cell r="D330" t="str">
            <v>OTHER</v>
          </cell>
          <cell r="E330" t="str">
            <v>KKTL</v>
          </cell>
        </row>
        <row r="331">
          <cell r="A331" t="str">
            <v>|0200226010|28.60|0.00|2.000|0.0005500IBC</v>
          </cell>
          <cell r="B331" t="str">
            <v>|0200226010|28.60|0.00|2.000|0.000</v>
          </cell>
          <cell r="C331" t="str">
            <v>C07011</v>
          </cell>
          <cell r="D331" t="str">
            <v>VINFAST</v>
          </cell>
          <cell r="E331" t="str">
            <v>KKTL</v>
          </cell>
        </row>
        <row r="332">
          <cell r="A332" t="str">
            <v>|0200226010|15.90|0.00|2.000|0.0005600NBC</v>
          </cell>
          <cell r="B332" t="str">
            <v>|0200226010|15.90|0.00|2.000|0.000</v>
          </cell>
          <cell r="C332" t="str">
            <v>C07011</v>
          </cell>
          <cell r="D332" t="str">
            <v>VINFAST</v>
          </cell>
          <cell r="E332" t="str">
            <v>KKTL</v>
          </cell>
        </row>
        <row r="333">
          <cell r="A333" t="str">
            <v>|0200226010|15.90|0.00|1.600|0.0005670NBC</v>
          </cell>
          <cell r="B333" t="str">
            <v>|0200226010|15.90|0.00|1.600|0.000</v>
          </cell>
          <cell r="C333" t="str">
            <v>C07011</v>
          </cell>
          <cell r="D333" t="str">
            <v>VINFAST</v>
          </cell>
          <cell r="E333" t="str">
            <v>KKTL</v>
          </cell>
        </row>
        <row r="334">
          <cell r="A334" t="str">
            <v>|0200226010|19.10|0.00|2.000|0.0005700NBC</v>
          </cell>
          <cell r="B334" t="str">
            <v>|0200226010|19.10|0.00|2.000|0.000</v>
          </cell>
          <cell r="C334" t="str">
            <v>C07011</v>
          </cell>
          <cell r="D334" t="str">
            <v>VINFAST</v>
          </cell>
          <cell r="E334" t="str">
            <v>KKTL</v>
          </cell>
        </row>
        <row r="335">
          <cell r="A335" t="str">
            <v>|0200225939|15.90|0.00|1.600|0.0005800NBC</v>
          </cell>
          <cell r="B335" t="str">
            <v>|0200225939|15.90|0.00|1.600|0.000</v>
          </cell>
          <cell r="C335" t="str">
            <v>C07011</v>
          </cell>
          <cell r="D335" t="str">
            <v>VINFAST</v>
          </cell>
          <cell r="E335" t="str">
            <v>KKTL</v>
          </cell>
        </row>
        <row r="336">
          <cell r="A336" t="str">
            <v>|0200226010|28.60|0.00|2.000|0.0005820IBC</v>
          </cell>
          <cell r="B336" t="str">
            <v>|0200226010|28.60|0.00|2.000|0.000</v>
          </cell>
          <cell r="C336" t="str">
            <v>C07011</v>
          </cell>
          <cell r="D336" t="str">
            <v>VINFAST</v>
          </cell>
          <cell r="E336" t="str">
            <v>KKTL</v>
          </cell>
        </row>
        <row r="337">
          <cell r="A337" t="str">
            <v>|0200220139|25.40|0.00|2.000|0.0005870IBC</v>
          </cell>
          <cell r="B337" t="str">
            <v>|0200220139|25.40|0.00|2.000|0.000</v>
          </cell>
          <cell r="C337" t="str">
            <v>C07011</v>
          </cell>
          <cell r="D337" t="str">
            <v>VINFAST</v>
          </cell>
          <cell r="E337" t="str">
            <v>KKTL</v>
          </cell>
        </row>
        <row r="338">
          <cell r="A338" t="str">
            <v>|0200226010|22.20|0.00|2.000|0.0005999IBC</v>
          </cell>
          <cell r="B338" t="str">
            <v>|0200226010|22.20|0.00|2.000|0.000</v>
          </cell>
          <cell r="C338" t="str">
            <v>C07011</v>
          </cell>
          <cell r="D338" t="str">
            <v>VINFAST</v>
          </cell>
          <cell r="E338" t="str">
            <v>KKTL</v>
          </cell>
        </row>
        <row r="339">
          <cell r="A339" t="str">
            <v>|0200226010|28.60|0.00|2.000|0.0006000IBC</v>
          </cell>
          <cell r="B339" t="str">
            <v>|0200226010|28.60|0.00|2.000|0.000</v>
          </cell>
          <cell r="C339" t="str">
            <v>C07011</v>
          </cell>
          <cell r="D339" t="str">
            <v>VINFAST</v>
          </cell>
          <cell r="E339" t="str">
            <v>KKTL</v>
          </cell>
        </row>
        <row r="340">
          <cell r="A340" t="str">
            <v>|0200226010|34.00|0.00|2.000|0.0006000IBC</v>
          </cell>
          <cell r="B340" t="str">
            <v>|0200226010|34.00|0.00|2.000|0.000</v>
          </cell>
          <cell r="C340" t="str">
            <v>C07011</v>
          </cell>
          <cell r="D340" t="str">
            <v>VINFAST</v>
          </cell>
          <cell r="E340" t="str">
            <v>KKTL</v>
          </cell>
        </row>
        <row r="341">
          <cell r="A341" t="str">
            <v>|0200226010|19.10|0.00|2.000|0.0006300NBC</v>
          </cell>
          <cell r="B341" t="str">
            <v>|0200226010|19.10|0.00|2.000|0.000</v>
          </cell>
          <cell r="C341" t="str">
            <v>C07011</v>
          </cell>
          <cell r="D341" t="str">
            <v>VINFAST</v>
          </cell>
          <cell r="E341" t="str">
            <v>KKTL</v>
          </cell>
        </row>
        <row r="342">
          <cell r="A342" t="str">
            <v>|0200230841|38.10|0.00|1.200|0.0005000NBC</v>
          </cell>
          <cell r="B342" t="str">
            <v>|0200230841|38.10|0.00|1.200|0.000</v>
          </cell>
          <cell r="C342" t="str">
            <v>C07019</v>
          </cell>
          <cell r="E342" t="str">
            <v>MITSUI VN</v>
          </cell>
        </row>
        <row r="343">
          <cell r="A343" t="str">
            <v>|0200230841|38.10|0.00|1.200|0.0006000NBC</v>
          </cell>
          <cell r="B343" t="str">
            <v>|0200230841|38.10|0.00|1.200|0.000</v>
          </cell>
          <cell r="C343" t="str">
            <v>C07019</v>
          </cell>
          <cell r="E343" t="str">
            <v>MITSUI VN</v>
          </cell>
        </row>
        <row r="344">
          <cell r="A344" t="str">
            <v>|0200230120|35.00|0.00|1.200|0.0005800IBC</v>
          </cell>
          <cell r="B344" t="str">
            <v>|0200230120|35.00|0.00|1.200|0.000</v>
          </cell>
          <cell r="C344" t="str">
            <v>C07027</v>
          </cell>
          <cell r="D344" t="str">
            <v>HONDA</v>
          </cell>
          <cell r="E344" t="str">
            <v>LEGROUP</v>
          </cell>
        </row>
        <row r="345">
          <cell r="A345" t="str">
            <v>|0200230120|35.00|0.00|1.200|0.0005000NBC</v>
          </cell>
          <cell r="B345" t="str">
            <v>|0200230120|35.00|0.00|1.200|0.000</v>
          </cell>
          <cell r="C345" t="str">
            <v>C07027</v>
          </cell>
          <cell r="D345" t="str">
            <v>OTHER</v>
          </cell>
          <cell r="E345" t="str">
            <v>LEGROUP</v>
          </cell>
        </row>
        <row r="346">
          <cell r="A346" t="str">
            <v>|0200220139|35.00|0.00|1.500|0.0005210IBC</v>
          </cell>
          <cell r="B346" t="str">
            <v>|0200220139|35.00|0.00|1.500|0.000</v>
          </cell>
          <cell r="C346" t="str">
            <v>C07027</v>
          </cell>
          <cell r="D346" t="str">
            <v>OTHER</v>
          </cell>
          <cell r="E346" t="str">
            <v>LEGROUP</v>
          </cell>
        </row>
        <row r="347">
          <cell r="A347" t="str">
            <v>|0200230120|28.60|0.00|1.200|0.0005510IBC</v>
          </cell>
          <cell r="B347" t="str">
            <v>|0200230120|28.60|0.00|1.200|0.000</v>
          </cell>
          <cell r="C347" t="str">
            <v>C07027</v>
          </cell>
          <cell r="D347" t="str">
            <v>OTHER</v>
          </cell>
          <cell r="E347" t="str">
            <v>LEGROUP</v>
          </cell>
        </row>
        <row r="348">
          <cell r="A348" t="str">
            <v>|0200226010|31.80|0.00|1.400|0.0005510IBC</v>
          </cell>
          <cell r="B348" t="str">
            <v>|0200226010|31.80|0.00|1.400|0.000</v>
          </cell>
          <cell r="C348" t="str">
            <v>C07027</v>
          </cell>
          <cell r="D348" t="str">
            <v>OTHER</v>
          </cell>
          <cell r="E348" t="str">
            <v>LEGROUP</v>
          </cell>
        </row>
        <row r="349">
          <cell r="A349" t="str">
            <v>|0200230120|28.60|0.00|1.200|0.0005650IBC</v>
          </cell>
          <cell r="B349" t="str">
            <v>|0200230120|28.60|0.00|1.200|0.000</v>
          </cell>
          <cell r="C349" t="str">
            <v>C07027</v>
          </cell>
          <cell r="D349" t="str">
            <v>OTHER</v>
          </cell>
          <cell r="E349" t="str">
            <v>LEGROUP</v>
          </cell>
        </row>
        <row r="350">
          <cell r="A350" t="str">
            <v>|0200226010|31.80|0.00|1.400|0.0005650IBC</v>
          </cell>
          <cell r="B350" t="str">
            <v>|0200226010|31.80|0.00|1.400|0.000</v>
          </cell>
          <cell r="C350" t="str">
            <v>C07027</v>
          </cell>
          <cell r="D350" t="str">
            <v>OTHER</v>
          </cell>
          <cell r="E350" t="str">
            <v>LEGROUP</v>
          </cell>
        </row>
        <row r="351">
          <cell r="A351" t="str">
            <v>|0200230120|28.60|0.00|1.200|0.0005750IBC</v>
          </cell>
          <cell r="B351" t="str">
            <v>|0200230120|28.60|0.00|1.200|0.000</v>
          </cell>
          <cell r="C351" t="str">
            <v>C07027</v>
          </cell>
          <cell r="D351" t="str">
            <v>OTHER</v>
          </cell>
          <cell r="E351" t="str">
            <v>LEGROUP</v>
          </cell>
        </row>
        <row r="352">
          <cell r="A352" t="str">
            <v>|0200226010|31.80|0.00|1.400|0.0005750IBC</v>
          </cell>
          <cell r="B352" t="str">
            <v>|0200226010|31.80|0.00|1.400|0.000</v>
          </cell>
          <cell r="C352" t="str">
            <v>C07027</v>
          </cell>
          <cell r="D352" t="str">
            <v>OTHER</v>
          </cell>
          <cell r="E352" t="str">
            <v>LEGROUP</v>
          </cell>
        </row>
        <row r="353">
          <cell r="A353" t="str">
            <v>|0200230120|28.60|0.00|1.200|0.0005850IBC</v>
          </cell>
          <cell r="B353" t="str">
            <v>|0200230120|28.60|0.00|1.200|0.000</v>
          </cell>
          <cell r="C353" t="str">
            <v>C07027</v>
          </cell>
          <cell r="D353" t="str">
            <v>OTHER</v>
          </cell>
          <cell r="E353" t="str">
            <v>LEGROUP</v>
          </cell>
        </row>
        <row r="354">
          <cell r="A354" t="str">
            <v>|0200226010|31.80|0.00|1.400|0.0005850IBC</v>
          </cell>
          <cell r="B354" t="str">
            <v>|0200226010|31.80|0.00|1.400|0.000</v>
          </cell>
          <cell r="C354" t="str">
            <v>C07027</v>
          </cell>
          <cell r="D354" t="str">
            <v>OTHER</v>
          </cell>
          <cell r="E354" t="str">
            <v>LEGROUP</v>
          </cell>
        </row>
        <row r="355">
          <cell r="A355" t="str">
            <v>|0200236041|28.60|0.00|1.200|0.0005070NBC</v>
          </cell>
          <cell r="B355" t="str">
            <v>|0200236041|28.60|0.00|1.200|0.000</v>
          </cell>
          <cell r="C355" t="str">
            <v>C07029</v>
          </cell>
          <cell r="D355" t="str">
            <v>HONDA</v>
          </cell>
          <cell r="E355" t="str">
            <v>INNOTEK</v>
          </cell>
        </row>
        <row r="356">
          <cell r="A356" t="str">
            <v>|0200226010|42.70|0.00|2.300|0.0005090NBC</v>
          </cell>
          <cell r="B356" t="str">
            <v>|0200226010|42.70|0.00|2.300|0.000</v>
          </cell>
          <cell r="C356" t="str">
            <v>C07029</v>
          </cell>
          <cell r="D356" t="str">
            <v>HONDA</v>
          </cell>
          <cell r="E356" t="str">
            <v>INNOTEK</v>
          </cell>
        </row>
        <row r="357">
          <cell r="A357" t="str">
            <v>|0200226010|19.10|0.00|1.400|0.0005100NBC</v>
          </cell>
          <cell r="B357" t="str">
            <v>|0200226010|19.10|0.00|1.400|0.000</v>
          </cell>
          <cell r="C357" t="str">
            <v>C07029</v>
          </cell>
          <cell r="D357" t="str">
            <v>HONDA</v>
          </cell>
          <cell r="E357" t="str">
            <v>INNOTEK</v>
          </cell>
        </row>
        <row r="358">
          <cell r="A358" t="str">
            <v>|0200226010|22.20|0.00|2.000|0.0005160NBC</v>
          </cell>
          <cell r="B358" t="str">
            <v>|0200226010|22.20|0.00|2.000|0.000</v>
          </cell>
          <cell r="C358" t="str">
            <v>C07029</v>
          </cell>
          <cell r="D358" t="str">
            <v>HONDA</v>
          </cell>
          <cell r="E358" t="str">
            <v>INNOTEK</v>
          </cell>
        </row>
        <row r="359">
          <cell r="A359" t="str">
            <v>|0200226010|22.20|0.00|1.400|0.0005190IBC</v>
          </cell>
          <cell r="B359" t="str">
            <v>|0200226010|22.20|0.00|1.400|0.000</v>
          </cell>
          <cell r="C359" t="str">
            <v>C07029</v>
          </cell>
          <cell r="D359" t="str">
            <v>HONDA</v>
          </cell>
          <cell r="E359" t="str">
            <v>INNOTEK</v>
          </cell>
        </row>
        <row r="360">
          <cell r="A360" t="str">
            <v>|0200226010|31.80|0.00|1.400|0.0005240NBC</v>
          </cell>
          <cell r="B360" t="str">
            <v>|0200226010|31.80|0.00|1.400|0.000</v>
          </cell>
          <cell r="C360" t="str">
            <v>C07029</v>
          </cell>
          <cell r="D360" t="str">
            <v>HONDA</v>
          </cell>
          <cell r="E360" t="str">
            <v>INNOTEK</v>
          </cell>
        </row>
        <row r="361">
          <cell r="A361" t="str">
            <v>|0200226010|22.20|0.00|2.000|0.0005330NBC</v>
          </cell>
          <cell r="B361" t="str">
            <v>|0200226010|22.20|0.00|2.000|0.000</v>
          </cell>
          <cell r="C361" t="str">
            <v>C07029</v>
          </cell>
          <cell r="D361" t="str">
            <v>HONDA</v>
          </cell>
          <cell r="E361" t="str">
            <v>INNOTEK</v>
          </cell>
        </row>
        <row r="362">
          <cell r="A362" t="str">
            <v>|0200230742|22.20|0.00|1.400|0.0005350NBC</v>
          </cell>
          <cell r="B362" t="str">
            <v>|0200230742|22.20|0.00|1.400|0.000</v>
          </cell>
          <cell r="C362" t="str">
            <v>C07029</v>
          </cell>
          <cell r="D362" t="str">
            <v>HONDA</v>
          </cell>
          <cell r="E362" t="str">
            <v>INNOTEK</v>
          </cell>
        </row>
        <row r="363">
          <cell r="A363" t="str">
            <v>|0200226010|31.80|0.00|2.600|0.0005350NBC</v>
          </cell>
          <cell r="B363" t="str">
            <v>|0200226010|31.80|0.00|2.600|0.000</v>
          </cell>
          <cell r="C363" t="str">
            <v>C07029</v>
          </cell>
          <cell r="D363" t="str">
            <v>HONDA</v>
          </cell>
          <cell r="E363" t="str">
            <v>INNOTEK</v>
          </cell>
        </row>
        <row r="364">
          <cell r="A364" t="str">
            <v>|0200226010|22.20|0.00|1.600|0.0005370NBC</v>
          </cell>
          <cell r="B364" t="str">
            <v>|0200226010|22.20|0.00|1.600|0.000</v>
          </cell>
          <cell r="C364" t="str">
            <v>C07029</v>
          </cell>
          <cell r="D364" t="str">
            <v>HONDA</v>
          </cell>
          <cell r="E364" t="str">
            <v>INNOTEK</v>
          </cell>
        </row>
        <row r="365">
          <cell r="A365" t="str">
            <v>|0200226010|19.10|0.00|1.600|0.0005460NBC</v>
          </cell>
          <cell r="B365" t="str">
            <v>|0200226010|19.10|0.00|1.600|0.000</v>
          </cell>
          <cell r="C365" t="str">
            <v>C07029</v>
          </cell>
          <cell r="D365" t="str">
            <v>HONDA</v>
          </cell>
          <cell r="E365" t="str">
            <v>INNOTEK</v>
          </cell>
        </row>
        <row r="366">
          <cell r="A366" t="str">
            <v>|0200226010|25.40|0.00|1.400|0.0005470NBC</v>
          </cell>
          <cell r="B366" t="str">
            <v>|0200226010|25.40|0.00|1.400|0.000</v>
          </cell>
          <cell r="C366" t="str">
            <v>C07029</v>
          </cell>
          <cell r="D366" t="str">
            <v>HONDA</v>
          </cell>
          <cell r="E366" t="str">
            <v>INNOTEK</v>
          </cell>
        </row>
        <row r="367">
          <cell r="A367" t="str">
            <v>|0200236041|22.20|0.00|1.200|0.0005480NBC</v>
          </cell>
          <cell r="B367" t="str">
            <v>|0200236041|22.20|0.00|1.200|0.000</v>
          </cell>
          <cell r="C367" t="str">
            <v>C07029</v>
          </cell>
          <cell r="D367" t="str">
            <v>HONDA</v>
          </cell>
          <cell r="E367" t="str">
            <v>INNOTEK</v>
          </cell>
        </row>
        <row r="368">
          <cell r="A368" t="str">
            <v>|0200226010|19.10|0.00|2.300|0.0005570NBC</v>
          </cell>
          <cell r="B368" t="str">
            <v>|0200226010|19.10|0.00|2.300|0.000</v>
          </cell>
          <cell r="C368" t="str">
            <v>C07029</v>
          </cell>
          <cell r="D368" t="str">
            <v>HONDA</v>
          </cell>
          <cell r="E368" t="str">
            <v>INNOTEK</v>
          </cell>
        </row>
        <row r="369">
          <cell r="A369" t="str">
            <v>|0200226010|22.20|0.00|2.000|0.0005680NBC</v>
          </cell>
          <cell r="B369" t="str">
            <v>|0200226010|22.20|0.00|2.000|0.000</v>
          </cell>
          <cell r="C369" t="str">
            <v>C07029</v>
          </cell>
          <cell r="D369" t="str">
            <v>HONDA</v>
          </cell>
          <cell r="E369" t="str">
            <v>INNOTEK</v>
          </cell>
        </row>
        <row r="370">
          <cell r="A370" t="str">
            <v>|0200226010|19.10|0.00|1.600|0.0005860NBC</v>
          </cell>
          <cell r="B370" t="str">
            <v>|0200226010|19.10|0.00|1.600|0.000</v>
          </cell>
          <cell r="C370" t="str">
            <v>C07029</v>
          </cell>
          <cell r="D370" t="str">
            <v>HONDA</v>
          </cell>
          <cell r="E370" t="str">
            <v>INNOTEK</v>
          </cell>
        </row>
        <row r="371">
          <cell r="A371" t="str">
            <v>|0200225900|15.00|10.30|2.350|0.0006200IBC</v>
          </cell>
          <cell r="B371" t="str">
            <v>|0200225900|15.00|10.30|2.350|0.000</v>
          </cell>
          <cell r="C371" t="str">
            <v>C07029</v>
          </cell>
          <cell r="D371" t="str">
            <v>HONDA</v>
          </cell>
          <cell r="E371" t="str">
            <v>INNOTEK</v>
          </cell>
        </row>
        <row r="372">
          <cell r="A372" t="str">
            <v>|0200226010|28.60|0.00|1.600|0.0006300NBC</v>
          </cell>
          <cell r="B372" t="str">
            <v>|0200226010|28.60|0.00|1.600|0.000</v>
          </cell>
          <cell r="C372" t="str">
            <v>C07029</v>
          </cell>
          <cell r="D372" t="str">
            <v>HONDA</v>
          </cell>
          <cell r="E372" t="str">
            <v>INNOTEK</v>
          </cell>
        </row>
        <row r="373">
          <cell r="A373" t="str">
            <v>|0200226010|28.60|0.00|1.600|0.0005220IBC</v>
          </cell>
          <cell r="B373" t="str">
            <v>|0200226010|28.60|0.00|1.600|0.000</v>
          </cell>
          <cell r="C373" t="str">
            <v>C07029</v>
          </cell>
          <cell r="D373" t="str">
            <v>HONDA</v>
          </cell>
          <cell r="E373" t="str">
            <v>INNOTEK</v>
          </cell>
        </row>
        <row r="374">
          <cell r="A374" t="str">
            <v>|0200226010|22.20|0.00|2.000|0.0005250NBC</v>
          </cell>
          <cell r="B374" t="str">
            <v>|0200226010|22.20|0.00|2.000|0.000</v>
          </cell>
          <cell r="C374" t="str">
            <v>C07029</v>
          </cell>
          <cell r="D374" t="str">
            <v>HONDA</v>
          </cell>
          <cell r="E374" t="str">
            <v>INNOTEK</v>
          </cell>
        </row>
        <row r="375">
          <cell r="A375" t="str">
            <v>|0200226010|17.30|0.00|1.400|0.0005300NBC</v>
          </cell>
          <cell r="B375" t="str">
            <v>|0200226010|17.30|0.00|1.400|0.000</v>
          </cell>
          <cell r="C375" t="str">
            <v>C07029</v>
          </cell>
          <cell r="D375" t="str">
            <v>HONDA</v>
          </cell>
          <cell r="E375" t="str">
            <v>INNOTEK</v>
          </cell>
        </row>
        <row r="376">
          <cell r="A376" t="str">
            <v>|0200226010|22.20|0.00|1.400|0.0005420IBC</v>
          </cell>
          <cell r="B376" t="str">
            <v>|0200226010|22.20|0.00|1.400|0.000</v>
          </cell>
          <cell r="C376" t="str">
            <v>C07029</v>
          </cell>
          <cell r="D376" t="str">
            <v>HONDA</v>
          </cell>
          <cell r="E376" t="str">
            <v>INNOTEK</v>
          </cell>
        </row>
        <row r="377">
          <cell r="A377" t="str">
            <v>|0200226010|19.10|0.00|2.000|0.0005800NBC</v>
          </cell>
          <cell r="B377" t="str">
            <v>|0200226010|19.10|0.00|2.000|0.000</v>
          </cell>
          <cell r="C377" t="str">
            <v>C07029</v>
          </cell>
          <cell r="D377" t="str">
            <v>HONDA</v>
          </cell>
          <cell r="E377" t="str">
            <v>INNOTEK</v>
          </cell>
        </row>
        <row r="378">
          <cell r="A378" t="str">
            <v>|0200226010|25.40|0.00|1.600|0.0005861IBC</v>
          </cell>
          <cell r="B378" t="str">
            <v>|0200226010|25.40|0.00|1.600|0.000</v>
          </cell>
          <cell r="C378" t="str">
            <v>C07029</v>
          </cell>
          <cell r="D378" t="str">
            <v>HONDA</v>
          </cell>
          <cell r="E378" t="str">
            <v>INNOTEK</v>
          </cell>
        </row>
        <row r="379">
          <cell r="A379" t="str">
            <v>|0200225900|15.00|10.30|2.350|0.0005900IBC</v>
          </cell>
          <cell r="B379" t="str">
            <v>|0200225900|15.00|10.30|2.350|0.000</v>
          </cell>
          <cell r="C379" t="str">
            <v>C07029</v>
          </cell>
          <cell r="D379" t="str">
            <v>HONDA</v>
          </cell>
          <cell r="E379" t="str">
            <v>INNOTEK</v>
          </cell>
        </row>
        <row r="380">
          <cell r="A380" t="str">
            <v>|0200236041|22.20|0.00|1.200|0.0006020NBC</v>
          </cell>
          <cell r="B380" t="str">
            <v>|0200236041|22.20|0.00|1.200|0.000</v>
          </cell>
          <cell r="C380" t="str">
            <v>C07029</v>
          </cell>
          <cell r="D380" t="str">
            <v>HONDA</v>
          </cell>
          <cell r="E380" t="str">
            <v>INNOTEK</v>
          </cell>
        </row>
        <row r="381">
          <cell r="A381" t="str">
            <v>|0200226010|19.10|0.00|1.400|0.0006030NBC</v>
          </cell>
          <cell r="B381" t="str">
            <v>|0200226010|19.10|0.00|1.400|0.000</v>
          </cell>
          <cell r="C381" t="str">
            <v>C07029</v>
          </cell>
          <cell r="D381" t="str">
            <v>HONDA</v>
          </cell>
          <cell r="E381" t="str">
            <v>INNOTEK</v>
          </cell>
        </row>
        <row r="382">
          <cell r="A382" t="str">
            <v>|0200230742|22.20|0.00|1.400|0.0006035NBC</v>
          </cell>
          <cell r="B382" t="str">
            <v>|0200230742|22.20|0.00|1.400|0.000</v>
          </cell>
          <cell r="C382" t="str">
            <v>C07029</v>
          </cell>
          <cell r="D382" t="str">
            <v>HONDA</v>
          </cell>
          <cell r="E382" t="str">
            <v>INNOTEK</v>
          </cell>
        </row>
        <row r="383">
          <cell r="A383" t="str">
            <v>|0200226010|19.10|0.00|2.000|0.0006050NBC</v>
          </cell>
          <cell r="B383" t="str">
            <v>|0200226010|19.10|0.00|2.000|0.000</v>
          </cell>
          <cell r="C383" t="str">
            <v>C07029</v>
          </cell>
          <cell r="D383" t="str">
            <v>HONDA</v>
          </cell>
          <cell r="E383" t="str">
            <v>INNOTEK</v>
          </cell>
        </row>
        <row r="384">
          <cell r="A384" t="str">
            <v>|0200226010|42.70|0.00|2.000|0.0006078IBC</v>
          </cell>
          <cell r="B384" t="str">
            <v>|0200226010|42.70|0.00|2.000|0.000</v>
          </cell>
          <cell r="C384" t="str">
            <v>C07029</v>
          </cell>
          <cell r="D384" t="str">
            <v>HONDA</v>
          </cell>
          <cell r="E384" t="str">
            <v>INNOTEK</v>
          </cell>
        </row>
        <row r="385">
          <cell r="A385" t="str">
            <v>|0200226010|25.40|0.00|1.400|0.0006100NBC</v>
          </cell>
          <cell r="B385" t="str">
            <v>|0200226010|25.40|0.00|1.400|0.000</v>
          </cell>
          <cell r="C385" t="str">
            <v>C07029</v>
          </cell>
          <cell r="D385" t="str">
            <v>HONDA</v>
          </cell>
          <cell r="E385" t="str">
            <v>INNOTEK</v>
          </cell>
        </row>
        <row r="386">
          <cell r="A386" t="str">
            <v>|0200226010|42.70|0.00|2.300|0.0006100NBC</v>
          </cell>
          <cell r="B386" t="str">
            <v>|0200226010|42.70|0.00|2.300|0.000</v>
          </cell>
          <cell r="C386" t="str">
            <v>C07029</v>
          </cell>
          <cell r="D386" t="str">
            <v>HONDA</v>
          </cell>
          <cell r="E386" t="str">
            <v>INNOTEK</v>
          </cell>
        </row>
        <row r="387">
          <cell r="A387" t="str">
            <v>|0200226010|31.80|0.00|2.600|0.0006122NBC</v>
          </cell>
          <cell r="B387" t="str">
            <v>|0200226010|31.80|0.00|2.600|0.000</v>
          </cell>
          <cell r="C387" t="str">
            <v>C07029</v>
          </cell>
          <cell r="D387" t="str">
            <v>HONDA</v>
          </cell>
          <cell r="E387" t="str">
            <v>INNOTEK</v>
          </cell>
        </row>
        <row r="388">
          <cell r="A388" t="str">
            <v>|0200226010|19.10|0.00|1.600|0.0006175NBC</v>
          </cell>
          <cell r="B388" t="str">
            <v>|0200226010|19.10|0.00|1.600|0.000</v>
          </cell>
          <cell r="C388" t="str">
            <v>C07029</v>
          </cell>
          <cell r="D388" t="str">
            <v>HONDA</v>
          </cell>
          <cell r="E388" t="str">
            <v>INNOTEK</v>
          </cell>
        </row>
        <row r="389">
          <cell r="A389" t="str">
            <v>|0200236041|28.60|0.00|1.200|0.0006200NBC</v>
          </cell>
          <cell r="B389" t="str">
            <v>|0200236041|28.60|0.00|1.200|0.000</v>
          </cell>
          <cell r="C389" t="str">
            <v>C07029</v>
          </cell>
          <cell r="D389" t="str">
            <v>HONDA</v>
          </cell>
          <cell r="E389" t="str">
            <v>INNOTEK</v>
          </cell>
        </row>
        <row r="390">
          <cell r="A390" t="str">
            <v>|0200226010|22.20|0.00|2.000|0.0006250NBC</v>
          </cell>
          <cell r="B390" t="str">
            <v>|0200226010|22.20|0.00|2.000|0.000</v>
          </cell>
          <cell r="C390" t="str">
            <v>C07029</v>
          </cell>
          <cell r="D390" t="str">
            <v>HONDA</v>
          </cell>
          <cell r="E390" t="str">
            <v>INNOTEK</v>
          </cell>
        </row>
        <row r="391">
          <cell r="A391" t="str">
            <v>|0200226010|19.10|0.00|2.300|0.0006265NBC</v>
          </cell>
          <cell r="B391" t="str">
            <v>|0200226010|19.10|0.00|2.300|0.000</v>
          </cell>
          <cell r="C391" t="str">
            <v>C07029</v>
          </cell>
          <cell r="D391" t="str">
            <v>HONDA</v>
          </cell>
          <cell r="E391" t="str">
            <v>INNOTEK</v>
          </cell>
        </row>
        <row r="392">
          <cell r="A392" t="str">
            <v>|0200236041|22.20|0.00|1.200|0.0006290NBC</v>
          </cell>
          <cell r="B392" t="str">
            <v>|0200236041|22.20|0.00|1.200|0.000</v>
          </cell>
          <cell r="C392" t="str">
            <v>C07029</v>
          </cell>
          <cell r="D392" t="str">
            <v>HONDA</v>
          </cell>
          <cell r="E392" t="str">
            <v>INNOTEK</v>
          </cell>
        </row>
        <row r="393">
          <cell r="A393" t="str">
            <v>|0200226010|31.80|0.00|1.400|0.0006300NBC</v>
          </cell>
          <cell r="B393" t="str">
            <v>|0200226010|31.80|0.00|1.400|0.000</v>
          </cell>
          <cell r="C393" t="str">
            <v>C07029</v>
          </cell>
          <cell r="D393" t="str">
            <v>HONDA</v>
          </cell>
          <cell r="E393" t="str">
            <v>INNOTEK</v>
          </cell>
        </row>
        <row r="394">
          <cell r="A394" t="str">
            <v>|0200230742|22.20|0.00|1.400|0.0006335NBC</v>
          </cell>
          <cell r="B394" t="str">
            <v>|0200230742|22.20|0.00|1.400|0.000</v>
          </cell>
          <cell r="C394" t="str">
            <v>C07029</v>
          </cell>
          <cell r="D394" t="str">
            <v>HONDA</v>
          </cell>
          <cell r="E394" t="str">
            <v>INNOTEK</v>
          </cell>
        </row>
        <row r="395">
          <cell r="A395" t="str">
            <v>|0200226010|22.20|0.00|2.000|0.0006370NBC</v>
          </cell>
          <cell r="B395" t="str">
            <v>|0200226010|22.20|0.00|2.000|0.000</v>
          </cell>
          <cell r="C395" t="str">
            <v>C07029</v>
          </cell>
          <cell r="D395" t="str">
            <v>HONDA</v>
          </cell>
          <cell r="E395" t="str">
            <v>INNOTEK</v>
          </cell>
        </row>
        <row r="396">
          <cell r="A396" t="str">
            <v>|0200226010|19.10|0.00|1.600|0.0006400NBC</v>
          </cell>
          <cell r="B396" t="str">
            <v>|0200226010|19.10|0.00|1.600|0.000</v>
          </cell>
          <cell r="C396" t="str">
            <v>C07029</v>
          </cell>
          <cell r="D396" t="str">
            <v>HONDA</v>
          </cell>
          <cell r="E396" t="str">
            <v>INNOTEK</v>
          </cell>
        </row>
        <row r="397">
          <cell r="A397" t="str">
            <v>|0200226010|22.20|0.00|1.600|0.0006400NBC</v>
          </cell>
          <cell r="B397" t="str">
            <v>|0200226010|22.20|0.00|1.600|0.000</v>
          </cell>
          <cell r="C397" t="str">
            <v>C07029</v>
          </cell>
          <cell r="D397" t="str">
            <v>HONDA</v>
          </cell>
          <cell r="E397" t="str">
            <v>INNOTEK</v>
          </cell>
        </row>
        <row r="398">
          <cell r="A398" t="str">
            <v>|0200226010|22.20|0.00|2.000|0.0006410NBC</v>
          </cell>
          <cell r="B398" t="str">
            <v>|0200226010|22.20|0.00|2.000|0.000</v>
          </cell>
          <cell r="C398" t="str">
            <v>C07029</v>
          </cell>
          <cell r="D398" t="str">
            <v>HONDA</v>
          </cell>
          <cell r="E398" t="str">
            <v>INNOTEK</v>
          </cell>
        </row>
        <row r="399">
          <cell r="A399" t="str">
            <v>|0200226010|17.30|0.00|1.400|0.0005295NBC</v>
          </cell>
          <cell r="B399" t="str">
            <v>|0200226010|17.30|0.00|1.400|0.000</v>
          </cell>
          <cell r="C399" t="str">
            <v>C07030</v>
          </cell>
          <cell r="D399" t="str">
            <v>HONDA</v>
          </cell>
          <cell r="E399" t="str">
            <v>TECHNOKOM</v>
          </cell>
        </row>
        <row r="400">
          <cell r="A400" t="str">
            <v>|0200226010|19.10|0.00|1.600|0.0005700NBC</v>
          </cell>
          <cell r="B400" t="str">
            <v>|0200226010|19.10|0.00|1.600|0.000</v>
          </cell>
          <cell r="C400" t="str">
            <v>C07030</v>
          </cell>
          <cell r="D400" t="str">
            <v>HONDA</v>
          </cell>
          <cell r="E400" t="str">
            <v>TECHNOKOM</v>
          </cell>
        </row>
        <row r="401">
          <cell r="A401" t="str">
            <v>|0200226010|22.20|0.00|2.900|0.0005700NBC</v>
          </cell>
          <cell r="B401" t="str">
            <v>|0200226010|22.20|0.00|2.900|0.000</v>
          </cell>
          <cell r="C401" t="str">
            <v>C07030</v>
          </cell>
          <cell r="D401" t="str">
            <v>HONDA</v>
          </cell>
          <cell r="E401" t="str">
            <v>TECHNOKOM</v>
          </cell>
        </row>
        <row r="402">
          <cell r="A402" t="str">
            <v>|0200226010|17.30|0.00|1.400|0.0005550NBC</v>
          </cell>
          <cell r="B402" t="str">
            <v>|0200226010|17.30|0.00|1.400|0.000</v>
          </cell>
          <cell r="C402" t="str">
            <v>C07030</v>
          </cell>
          <cell r="D402" t="str">
            <v>HONDA</v>
          </cell>
          <cell r="E402" t="str">
            <v>TECHNOKOM</v>
          </cell>
        </row>
        <row r="403">
          <cell r="A403" t="str">
            <v>|0200226010|19.10|0.00|1.600|0.0005800NBC</v>
          </cell>
          <cell r="B403" t="str">
            <v>|0200226010|19.10|0.00|1.600|0.000</v>
          </cell>
          <cell r="C403" t="str">
            <v>C07030</v>
          </cell>
          <cell r="D403" t="str">
            <v>HONDA</v>
          </cell>
          <cell r="E403" t="str">
            <v>TECHNOKOM</v>
          </cell>
        </row>
        <row r="404">
          <cell r="A404" t="str">
            <v>|0200226010|19.10|0.00|2.000|0.0005800NBC</v>
          </cell>
          <cell r="B404" t="str">
            <v>|0200226010|19.10|0.00|2.000|0.000</v>
          </cell>
          <cell r="C404" t="str">
            <v>C07030</v>
          </cell>
          <cell r="D404" t="str">
            <v>HONDA</v>
          </cell>
          <cell r="E404" t="str">
            <v>TECHNOKOM</v>
          </cell>
        </row>
        <row r="405">
          <cell r="A405" t="str">
            <v>|0200226010|54.00|20.00|2.000|0.000560IBC</v>
          </cell>
          <cell r="B405" t="str">
            <v>|0200226010|54.00|20.00|2.000|0.000</v>
          </cell>
          <cell r="C405" t="str">
            <v>C07031</v>
          </cell>
          <cell r="D405" t="str">
            <v>HONDA</v>
          </cell>
          <cell r="E405" t="str">
            <v>CIC1</v>
          </cell>
        </row>
        <row r="406">
          <cell r="A406" t="str">
            <v>|0200226010|38.10|0.00|2.000|0.000693IBC</v>
          </cell>
          <cell r="B406" t="str">
            <v>|0200226010|38.10|0.00|2.000|0.000</v>
          </cell>
          <cell r="C406" t="str">
            <v>C07031</v>
          </cell>
          <cell r="D406" t="str">
            <v>HONDA</v>
          </cell>
          <cell r="E406" t="str">
            <v>CIC1</v>
          </cell>
        </row>
        <row r="407">
          <cell r="A407" t="str">
            <v>|0200226010|42.70|0.00|1.400|0.000795IBC</v>
          </cell>
          <cell r="B407" t="str">
            <v>|0200226010|42.70|0.00|1.400|0.000</v>
          </cell>
          <cell r="C407" t="str">
            <v>C07031</v>
          </cell>
          <cell r="D407" t="str">
            <v>HONDA</v>
          </cell>
          <cell r="E407" t="str">
            <v>CIC1</v>
          </cell>
        </row>
        <row r="408">
          <cell r="A408" t="str">
            <v>|0200226010|42.70|0.00|1.600|0.000795IBC</v>
          </cell>
          <cell r="B408" t="str">
            <v>|0200226010|42.70|0.00|1.600|0.000</v>
          </cell>
          <cell r="C408" t="str">
            <v>C07031</v>
          </cell>
          <cell r="D408" t="str">
            <v>HONDA</v>
          </cell>
          <cell r="E408" t="str">
            <v>CIC1</v>
          </cell>
        </row>
        <row r="409">
          <cell r="A409" t="str">
            <v>|0200226010|42.70|0.00|1.600|0.000845IBC</v>
          </cell>
          <cell r="B409" t="str">
            <v>|0200226010|42.70|0.00|1.600|0.000</v>
          </cell>
          <cell r="C409" t="str">
            <v>C07031</v>
          </cell>
          <cell r="D409" t="str">
            <v>HONDA</v>
          </cell>
          <cell r="E409" t="str">
            <v>CIC1</v>
          </cell>
        </row>
        <row r="410">
          <cell r="A410" t="str">
            <v>|0200226010|42.70|0.00|2.000|0.000860IBC</v>
          </cell>
          <cell r="B410" t="str">
            <v>|0200226010|42.70|0.00|2.000|0.000</v>
          </cell>
          <cell r="C410" t="str">
            <v>C07031</v>
          </cell>
          <cell r="D410" t="str">
            <v>HONDA</v>
          </cell>
          <cell r="E410" t="str">
            <v>CIC1</v>
          </cell>
        </row>
        <row r="411">
          <cell r="A411" t="str">
            <v>|0200226010|25.40|0.00|2.000|0.0005000IBC</v>
          </cell>
          <cell r="B411" t="str">
            <v>|0200226010|25.40|0.00|2.000|0.000</v>
          </cell>
          <cell r="C411" t="str">
            <v>C07031</v>
          </cell>
          <cell r="D411" t="str">
            <v>HONDA</v>
          </cell>
          <cell r="E411" t="str">
            <v>CIC1</v>
          </cell>
        </row>
        <row r="412">
          <cell r="A412" t="str">
            <v>|0200226010|42.70|0.00|1.400|0.0005340IBC</v>
          </cell>
          <cell r="B412" t="str">
            <v>|0200226010|42.70|0.00|1.400|0.000</v>
          </cell>
          <cell r="C412" t="str">
            <v>C07031</v>
          </cell>
          <cell r="D412" t="str">
            <v>HONDA</v>
          </cell>
          <cell r="E412" t="str">
            <v>CIC1</v>
          </cell>
        </row>
        <row r="413">
          <cell r="A413" t="str">
            <v>|0200226010|22.20|0.00|2.000|0.0005360IBC</v>
          </cell>
          <cell r="B413" t="str">
            <v>|0200226010|22.20|0.00|2.000|0.000</v>
          </cell>
          <cell r="C413" t="str">
            <v>C07031</v>
          </cell>
          <cell r="D413" t="str">
            <v>HONDA</v>
          </cell>
          <cell r="E413" t="str">
            <v>CIC1</v>
          </cell>
        </row>
        <row r="414">
          <cell r="A414" t="str">
            <v>|0200226010|22.20|0.00|2.000|0.0005362IBC</v>
          </cell>
          <cell r="B414" t="str">
            <v>|0200226010|22.20|0.00|2.000|0.000</v>
          </cell>
          <cell r="C414" t="str">
            <v>C07031</v>
          </cell>
          <cell r="D414" t="str">
            <v>HONDA</v>
          </cell>
          <cell r="E414" t="str">
            <v>CIC1</v>
          </cell>
        </row>
        <row r="415">
          <cell r="A415" t="str">
            <v>|0200225900|21.70|16.50|2.600|0.0005400IBC</v>
          </cell>
          <cell r="B415" t="str">
            <v>|0200225900|21.70|16.50|2.600|0.000</v>
          </cell>
          <cell r="C415" t="str">
            <v>C07031</v>
          </cell>
          <cell r="D415" t="str">
            <v>HONDA</v>
          </cell>
          <cell r="E415" t="str">
            <v>CIC1</v>
          </cell>
        </row>
        <row r="416">
          <cell r="A416" t="str">
            <v>|0200226010|28.60|0.00|1.600|0.0005450IBC</v>
          </cell>
          <cell r="B416" t="str">
            <v>|0200226010|28.60|0.00|1.600|0.000</v>
          </cell>
          <cell r="C416" t="str">
            <v>C07031</v>
          </cell>
          <cell r="D416" t="str">
            <v>HONDA</v>
          </cell>
          <cell r="E416" t="str">
            <v>CIC1</v>
          </cell>
        </row>
        <row r="417">
          <cell r="A417" t="str">
            <v>|0200226010|19.10|0.00|2.000|0.0005460NBC</v>
          </cell>
          <cell r="B417" t="str">
            <v>|0200226010|19.10|0.00|2.000|0.000</v>
          </cell>
          <cell r="C417" t="str">
            <v>C07031</v>
          </cell>
          <cell r="D417" t="str">
            <v>HONDA</v>
          </cell>
          <cell r="E417" t="str">
            <v>CIC1</v>
          </cell>
        </row>
        <row r="418">
          <cell r="A418" t="str">
            <v>|0200226010|15.90|0.00|2.000|0.0005500NBC</v>
          </cell>
          <cell r="B418" t="str">
            <v>|0200226010|15.90|0.00|2.000|0.000</v>
          </cell>
          <cell r="C418" t="str">
            <v>C07031</v>
          </cell>
          <cell r="D418" t="str">
            <v>HONDA</v>
          </cell>
          <cell r="E418" t="str">
            <v>CIC1</v>
          </cell>
        </row>
        <row r="419">
          <cell r="A419" t="str">
            <v>|0200225939|19.10|0.00|2.300|0.0005500NBC</v>
          </cell>
          <cell r="B419" t="str">
            <v>|0200225939|19.10|0.00|2.300|0.000</v>
          </cell>
          <cell r="C419" t="str">
            <v>C07031</v>
          </cell>
          <cell r="D419" t="str">
            <v>HONDA</v>
          </cell>
          <cell r="E419" t="str">
            <v>CIC1</v>
          </cell>
        </row>
        <row r="420">
          <cell r="A420" t="str">
            <v>|0200236041|19.10|0.00|1.200|0.0005510NBC</v>
          </cell>
          <cell r="B420" t="str">
            <v>|0200236041|19.10|0.00|1.200|0.000</v>
          </cell>
          <cell r="C420" t="str">
            <v>C07031</v>
          </cell>
          <cell r="D420" t="str">
            <v>HONDA</v>
          </cell>
          <cell r="E420" t="str">
            <v>CIC1</v>
          </cell>
        </row>
        <row r="421">
          <cell r="A421" t="str">
            <v>|0200226010|19.10|0.00|1.400|0.0005550NBC</v>
          </cell>
          <cell r="B421" t="str">
            <v>|0200226010|19.10|0.00|1.400|0.000</v>
          </cell>
          <cell r="C421" t="str">
            <v>C07031</v>
          </cell>
          <cell r="D421" t="str">
            <v>HONDA</v>
          </cell>
          <cell r="E421" t="str">
            <v>CIC1</v>
          </cell>
        </row>
        <row r="422">
          <cell r="A422" t="str">
            <v>|0200226010|19.10|0.00|1.400|0.0005570NBC</v>
          </cell>
          <cell r="B422" t="str">
            <v>|0200226010|19.10|0.00|1.400|0.000</v>
          </cell>
          <cell r="C422" t="str">
            <v>C07031</v>
          </cell>
          <cell r="D422" t="str">
            <v>HONDA</v>
          </cell>
          <cell r="E422" t="str">
            <v>CIC1</v>
          </cell>
        </row>
        <row r="423">
          <cell r="A423" t="str">
            <v>|0200226010|17.30|0.00|1.600|0.0005580NBC</v>
          </cell>
          <cell r="B423" t="str">
            <v>|0200226010|17.30|0.00|1.600|0.000</v>
          </cell>
          <cell r="C423" t="str">
            <v>C07031</v>
          </cell>
          <cell r="D423" t="str">
            <v>HONDA</v>
          </cell>
          <cell r="E423" t="str">
            <v>CIC1</v>
          </cell>
        </row>
        <row r="424">
          <cell r="A424" t="str">
            <v>|0200226010|31.80|0.00|2.600|0.0005600IBC</v>
          </cell>
          <cell r="B424" t="str">
            <v>|0200226010|31.80|0.00|2.600|0.000</v>
          </cell>
          <cell r="C424" t="str">
            <v>C07031</v>
          </cell>
          <cell r="D424" t="str">
            <v>HONDA</v>
          </cell>
          <cell r="E424" t="str">
            <v>CIC1</v>
          </cell>
        </row>
        <row r="425">
          <cell r="A425" t="str">
            <v>|0200226010|22.20|0.00|2.000|0.0005630IBC</v>
          </cell>
          <cell r="B425" t="str">
            <v>|0200226010|22.20|0.00|2.000|0.000</v>
          </cell>
          <cell r="C425" t="str">
            <v>C07031</v>
          </cell>
          <cell r="D425" t="str">
            <v>HONDA</v>
          </cell>
          <cell r="E425" t="str">
            <v>CIC1</v>
          </cell>
        </row>
        <row r="426">
          <cell r="A426" t="str">
            <v>|0200226010|19.10|0.00|1.600|0.0005680NBC</v>
          </cell>
          <cell r="B426" t="str">
            <v>|0200226010|19.10|0.00|1.600|0.000</v>
          </cell>
          <cell r="C426" t="str">
            <v>C07031</v>
          </cell>
          <cell r="D426" t="str">
            <v>HONDA</v>
          </cell>
          <cell r="E426" t="str">
            <v>CIC1</v>
          </cell>
        </row>
        <row r="427">
          <cell r="A427" t="str">
            <v>|0200225900|15.00|10.30|2.350|0.0005700IBC</v>
          </cell>
          <cell r="B427" t="str">
            <v>|0200225900|15.00|10.30|2.350|0.000</v>
          </cell>
          <cell r="C427" t="str">
            <v>C07031</v>
          </cell>
          <cell r="D427" t="str">
            <v>HONDA</v>
          </cell>
          <cell r="E427" t="str">
            <v>CIC1</v>
          </cell>
        </row>
        <row r="428">
          <cell r="A428" t="str">
            <v>|0200226010|22.20|0.00|2.900|0.0005740NBC</v>
          </cell>
          <cell r="B428" t="str">
            <v>|0200226010|22.20|0.00|2.900|0.000</v>
          </cell>
          <cell r="C428" t="str">
            <v>C07031</v>
          </cell>
          <cell r="D428" t="str">
            <v>HONDA</v>
          </cell>
          <cell r="E428" t="str">
            <v>CIC1</v>
          </cell>
        </row>
        <row r="429">
          <cell r="A429" t="str">
            <v>|0200226010|19.10|0.00|2.000|0.0005824NBC</v>
          </cell>
          <cell r="B429" t="str">
            <v>|0200226010|19.10|0.00|2.000|0.000</v>
          </cell>
          <cell r="C429" t="str">
            <v>C07031</v>
          </cell>
          <cell r="D429" t="str">
            <v>HONDA</v>
          </cell>
          <cell r="E429" t="str">
            <v>CIC1</v>
          </cell>
        </row>
        <row r="430">
          <cell r="A430" t="str">
            <v>|0200226010|15.90|0.00|1.600|0.0005830NBC</v>
          </cell>
          <cell r="B430" t="str">
            <v>|0200226010|15.90|0.00|1.600|0.000</v>
          </cell>
          <cell r="C430" t="str">
            <v>C07031</v>
          </cell>
          <cell r="D430" t="str">
            <v>HONDA</v>
          </cell>
          <cell r="E430" t="str">
            <v>CIC1</v>
          </cell>
        </row>
        <row r="431">
          <cell r="A431" t="str">
            <v>|0200226010|19.10|0.00|2.000|0.0005900NBC</v>
          </cell>
          <cell r="B431" t="str">
            <v>|0200226010|19.10|0.00|2.000|0.000</v>
          </cell>
          <cell r="C431" t="str">
            <v>C07031</v>
          </cell>
          <cell r="D431" t="str">
            <v>HONDA</v>
          </cell>
          <cell r="E431" t="str">
            <v>CIC1</v>
          </cell>
        </row>
        <row r="432">
          <cell r="A432" t="str">
            <v>|0200225939|22.20|0.00|2.000|0.0005900NBC</v>
          </cell>
          <cell r="B432" t="str">
            <v>|0200225939|22.20|0.00|2.000|0.000</v>
          </cell>
          <cell r="C432" t="str">
            <v>C07031</v>
          </cell>
          <cell r="D432" t="str">
            <v>HONDA</v>
          </cell>
          <cell r="E432" t="str">
            <v>CIC1</v>
          </cell>
        </row>
        <row r="433">
          <cell r="A433" t="str">
            <v>|0200226010|28.60|0.00|3.200|0.0005925IBC</v>
          </cell>
          <cell r="B433" t="str">
            <v>|0200226010|28.60|0.00|3.200|0.000</v>
          </cell>
          <cell r="C433" t="str">
            <v>C07031</v>
          </cell>
          <cell r="D433" t="str">
            <v>HONDA</v>
          </cell>
          <cell r="E433" t="str">
            <v>CIC1</v>
          </cell>
        </row>
        <row r="434">
          <cell r="A434" t="str">
            <v>|0200226010|42.70|0.00|2.000|0.0006078NBC</v>
          </cell>
          <cell r="B434" t="str">
            <v>|0200226010|42.70|0.00|2.000|0.000</v>
          </cell>
          <cell r="C434" t="str">
            <v>C07031</v>
          </cell>
          <cell r="D434" t="str">
            <v>HONDA</v>
          </cell>
          <cell r="E434" t="str">
            <v>CIC1</v>
          </cell>
        </row>
        <row r="435">
          <cell r="A435" t="str">
            <v>|0200226010|25.40|0.00|1.400|0.0006100NBC</v>
          </cell>
          <cell r="B435" t="str">
            <v>|0200226010|25.40|0.00|1.400|0.000</v>
          </cell>
          <cell r="C435" t="str">
            <v>C07031</v>
          </cell>
          <cell r="D435" t="str">
            <v>HONDA</v>
          </cell>
          <cell r="E435" t="str">
            <v>CIC1</v>
          </cell>
        </row>
        <row r="436">
          <cell r="A436" t="str">
            <v>|0200226010|54.00|20.00|2.000|0.000560IBC</v>
          </cell>
          <cell r="B436" t="str">
            <v>|0200226010|54.00|20.00|2.000|0.000</v>
          </cell>
          <cell r="C436" t="str">
            <v>C07031</v>
          </cell>
          <cell r="D436" t="str">
            <v>HONDA</v>
          </cell>
          <cell r="E436" t="str">
            <v>CIC1</v>
          </cell>
        </row>
        <row r="437">
          <cell r="A437" t="str">
            <v>|0200226010|38.10|0.00|2.000|0.000693IBC</v>
          </cell>
          <cell r="B437" t="str">
            <v>|0200226010|38.10|0.00|2.000|0.000</v>
          </cell>
          <cell r="C437" t="str">
            <v>C07031</v>
          </cell>
          <cell r="D437" t="str">
            <v>HONDA</v>
          </cell>
          <cell r="E437" t="str">
            <v>CIC1</v>
          </cell>
        </row>
        <row r="438">
          <cell r="A438" t="str">
            <v>|0200226010|42.70|0.00|1.400|0.000795IBC</v>
          </cell>
          <cell r="B438" t="str">
            <v>|0200226010|42.70|0.00|1.400|0.000</v>
          </cell>
          <cell r="C438" t="str">
            <v>C07031</v>
          </cell>
          <cell r="D438" t="str">
            <v>HONDA</v>
          </cell>
          <cell r="E438" t="str">
            <v>CIC1</v>
          </cell>
        </row>
        <row r="439">
          <cell r="A439" t="str">
            <v>|0200226010|42.70|0.00|1.600|0.000795IBC</v>
          </cell>
          <cell r="B439" t="str">
            <v>|0200226010|42.70|0.00|1.600|0.000</v>
          </cell>
          <cell r="C439" t="str">
            <v>C07031</v>
          </cell>
          <cell r="D439" t="str">
            <v>HONDA</v>
          </cell>
          <cell r="E439" t="str">
            <v>CIC1</v>
          </cell>
        </row>
        <row r="440">
          <cell r="A440" t="str">
            <v>|0200226010|42.70|0.00|1.400|0.000810IBC</v>
          </cell>
          <cell r="B440" t="str">
            <v>|0200226010|42.70|0.00|1.400|0.000</v>
          </cell>
          <cell r="C440" t="str">
            <v>C07031</v>
          </cell>
          <cell r="D440" t="str">
            <v>HONDA</v>
          </cell>
          <cell r="E440" t="str">
            <v>CIC1</v>
          </cell>
        </row>
        <row r="441">
          <cell r="A441" t="str">
            <v>|0200226010|42.70|0.00|1.400|0.000810IBC</v>
          </cell>
          <cell r="B441" t="str">
            <v>|0200226010|42.70|0.00|1.400|0.000</v>
          </cell>
          <cell r="C441" t="str">
            <v>C07031</v>
          </cell>
          <cell r="D441" t="str">
            <v>HONDA</v>
          </cell>
          <cell r="E441" t="str">
            <v>CIC1</v>
          </cell>
        </row>
        <row r="442">
          <cell r="A442" t="str">
            <v>|0200226010|42.70|0.00|1.600|0.000810IBC</v>
          </cell>
          <cell r="B442" t="str">
            <v>|0200226010|42.70|0.00|1.600|0.000</v>
          </cell>
          <cell r="C442" t="str">
            <v>C07031</v>
          </cell>
          <cell r="D442" t="str">
            <v>HONDA</v>
          </cell>
          <cell r="E442" t="str">
            <v>CIC1</v>
          </cell>
        </row>
        <row r="443">
          <cell r="A443" t="str">
            <v>|0200226010|42.70|0.00|1.600|0.000810IBC</v>
          </cell>
          <cell r="B443" t="str">
            <v>|0200226010|42.70|0.00|1.600|0.000</v>
          </cell>
          <cell r="C443" t="str">
            <v>C07031</v>
          </cell>
          <cell r="D443" t="str">
            <v>HONDA</v>
          </cell>
          <cell r="E443" t="str">
            <v>CIC1</v>
          </cell>
        </row>
        <row r="444">
          <cell r="A444" t="str">
            <v>|0200226010|42.70|0.00|1.600|0.000845IBC</v>
          </cell>
          <cell r="B444" t="str">
            <v>|0200226010|42.70|0.00|1.600|0.000</v>
          </cell>
          <cell r="C444" t="str">
            <v>C07031</v>
          </cell>
          <cell r="D444" t="str">
            <v>HONDA</v>
          </cell>
          <cell r="E444" t="str">
            <v>CIC1</v>
          </cell>
        </row>
        <row r="445">
          <cell r="A445" t="str">
            <v>|0200226010|54.00|0.00|2.600|0.0004900IBC</v>
          </cell>
          <cell r="B445" t="str">
            <v>|0200226010|54.00|0.00|2.600|0.000</v>
          </cell>
          <cell r="C445" t="str">
            <v>C07031</v>
          </cell>
          <cell r="D445" t="str">
            <v>HONDA</v>
          </cell>
          <cell r="E445" t="str">
            <v>CIC1</v>
          </cell>
        </row>
        <row r="446">
          <cell r="A446" t="str">
            <v>|0200226010|22.20|0.00|2.000|0.0005340IBC</v>
          </cell>
          <cell r="B446" t="str">
            <v>|0200226010|22.20|0.00|2.000|0.000</v>
          </cell>
          <cell r="C446" t="str">
            <v>C07031</v>
          </cell>
          <cell r="D446" t="str">
            <v>HONDA</v>
          </cell>
          <cell r="E446" t="str">
            <v>CIC1</v>
          </cell>
        </row>
        <row r="447">
          <cell r="A447" t="str">
            <v>|0200226010|31.80|0.00|2.600|0.0005405IBC</v>
          </cell>
          <cell r="B447" t="str">
            <v>|0200226010|31.80|0.00|2.600|0.000</v>
          </cell>
          <cell r="C447" t="str">
            <v>C07031</v>
          </cell>
          <cell r="D447" t="str">
            <v>HONDA</v>
          </cell>
          <cell r="E447" t="str">
            <v>CIC1</v>
          </cell>
        </row>
        <row r="448">
          <cell r="A448" t="str">
            <v>|0200226010|42.70|0.00|1.400|0.0005420NBC</v>
          </cell>
          <cell r="B448" t="str">
            <v>|0200226010|42.70|0.00|1.400|0.000</v>
          </cell>
          <cell r="C448" t="str">
            <v>C07031</v>
          </cell>
          <cell r="D448" t="str">
            <v>HONDA</v>
          </cell>
          <cell r="E448" t="str">
            <v>CIC1</v>
          </cell>
        </row>
        <row r="449">
          <cell r="A449" t="str">
            <v>|0200226010|28.60|0.00|1.600|0.0005520IBC</v>
          </cell>
          <cell r="B449" t="str">
            <v>|0200226010|28.60|0.00|1.600|0.000</v>
          </cell>
          <cell r="C449" t="str">
            <v>C07031</v>
          </cell>
          <cell r="D449" t="str">
            <v>HONDA</v>
          </cell>
          <cell r="E449" t="str">
            <v>CIC1</v>
          </cell>
        </row>
        <row r="450">
          <cell r="A450" t="str">
            <v>|0200226010|19.10|0.00|1.600|0.0005580NBC</v>
          </cell>
          <cell r="B450" t="str">
            <v>|0200226010|19.10|0.00|1.600|0.000</v>
          </cell>
          <cell r="C450" t="str">
            <v>C07031</v>
          </cell>
          <cell r="D450" t="str">
            <v>HONDA</v>
          </cell>
          <cell r="E450" t="str">
            <v>CIC1</v>
          </cell>
        </row>
        <row r="451">
          <cell r="A451" t="str">
            <v>|0200226010|19.10|0.00|1.600|0.0005600NBC</v>
          </cell>
          <cell r="B451" t="str">
            <v>|0200226010|19.10|0.00|1.600|0.000</v>
          </cell>
          <cell r="C451" t="str">
            <v>C07031</v>
          </cell>
          <cell r="D451" t="str">
            <v>HONDA</v>
          </cell>
          <cell r="E451" t="str">
            <v>CIC1</v>
          </cell>
        </row>
        <row r="452">
          <cell r="A452" t="str">
            <v>|0200226840|25.40|0.00|3.200|0.0005750NBC</v>
          </cell>
          <cell r="B452" t="str">
            <v>|0200226840|25.40|0.00|3.200|0.000</v>
          </cell>
          <cell r="C452" t="str">
            <v>C07031</v>
          </cell>
          <cell r="D452" t="str">
            <v>HONDA</v>
          </cell>
          <cell r="E452" t="str">
            <v>CIC1</v>
          </cell>
        </row>
        <row r="453">
          <cell r="A453" t="str">
            <v>|0200226840|25.40|0.00|3.200|0.0005800NBC</v>
          </cell>
          <cell r="B453" t="str">
            <v>|0200226840|25.40|0.00|3.200|0.000</v>
          </cell>
          <cell r="C453" t="str">
            <v>C07031</v>
          </cell>
          <cell r="D453" t="str">
            <v>HONDA</v>
          </cell>
          <cell r="E453" t="str">
            <v>CIC1</v>
          </cell>
        </row>
        <row r="454">
          <cell r="A454" t="str">
            <v>|0200226010|19.10|0.00|1.400|0.0005820NBC</v>
          </cell>
          <cell r="B454" t="str">
            <v>|0200226010|19.10|0.00|1.400|0.000</v>
          </cell>
          <cell r="C454" t="str">
            <v>C07031</v>
          </cell>
          <cell r="D454" t="str">
            <v>HONDA</v>
          </cell>
          <cell r="E454" t="str">
            <v>CIC1</v>
          </cell>
        </row>
        <row r="455">
          <cell r="A455" t="str">
            <v>|0200226010|25.40|0.00|1.600|0.0005861IBC</v>
          </cell>
          <cell r="B455" t="str">
            <v>|0200226010|25.40|0.00|1.600|0.000</v>
          </cell>
          <cell r="C455" t="str">
            <v>C07031</v>
          </cell>
          <cell r="D455" t="str">
            <v>HONDA</v>
          </cell>
          <cell r="E455" t="str">
            <v>CIC1</v>
          </cell>
        </row>
        <row r="456">
          <cell r="A456" t="str">
            <v>|0200226010|22.20|0.00|1.600|0.0005900IBC</v>
          </cell>
          <cell r="B456" t="str">
            <v>|0200226010|22.20|0.00|1.600|0.000</v>
          </cell>
          <cell r="C456" t="str">
            <v>C07031</v>
          </cell>
          <cell r="D456" t="str">
            <v>HONDA</v>
          </cell>
          <cell r="E456" t="str">
            <v>CIC1</v>
          </cell>
        </row>
        <row r="457">
          <cell r="A457" t="str">
            <v>|0200225939|22.20|0.00|2.000|0.0005931NBC</v>
          </cell>
          <cell r="B457" t="str">
            <v>|0200225939|22.20|0.00|2.000|0.000</v>
          </cell>
          <cell r="C457" t="str">
            <v>C07031</v>
          </cell>
          <cell r="D457" t="str">
            <v>HONDA</v>
          </cell>
          <cell r="E457" t="str">
            <v>CIC1</v>
          </cell>
        </row>
        <row r="458">
          <cell r="A458" t="str">
            <v>|0200226010|28.60|0.00|1.600|0.0005941IBC</v>
          </cell>
          <cell r="B458" t="str">
            <v>|0200226010|28.60|0.00|1.600|0.000</v>
          </cell>
          <cell r="C458" t="str">
            <v>C07031</v>
          </cell>
          <cell r="D458" t="str">
            <v>HONDA</v>
          </cell>
          <cell r="E458" t="str">
            <v>CIC1</v>
          </cell>
        </row>
        <row r="459">
          <cell r="A459" t="str">
            <v>|0200226010|28.60|0.00|3.200|0.0006000IBC</v>
          </cell>
          <cell r="B459" t="str">
            <v>|0200226010|28.60|0.00|3.200|0.000</v>
          </cell>
          <cell r="C459" t="str">
            <v>C07031</v>
          </cell>
          <cell r="D459" t="str">
            <v>HONDA</v>
          </cell>
          <cell r="E459" t="str">
            <v>CIC1</v>
          </cell>
        </row>
        <row r="460">
          <cell r="A460" t="str">
            <v>|0200226010|25.40|0.00|2.000|0.0006372NBC</v>
          </cell>
          <cell r="B460" t="str">
            <v>|0200226010|25.40|0.00|2.000|0.000</v>
          </cell>
          <cell r="C460" t="str">
            <v>C07031</v>
          </cell>
          <cell r="D460" t="str">
            <v>HONDA</v>
          </cell>
          <cell r="E460" t="str">
            <v>CIC1</v>
          </cell>
        </row>
        <row r="461">
          <cell r="A461" t="str">
            <v>|0200220810|38.10|31.75|2.000|0.0005050IBC</v>
          </cell>
          <cell r="B461" t="str">
            <v>|0200220810|38.10|31.75|2.000|0.000</v>
          </cell>
          <cell r="C461" t="str">
            <v>C07031</v>
          </cell>
          <cell r="D461" t="str">
            <v>OTHER</v>
          </cell>
          <cell r="E461" t="str">
            <v>CIC1</v>
          </cell>
        </row>
        <row r="462">
          <cell r="A462" t="str">
            <v>|0200226240|25.40|0.00|3.200|0.0005920NBC</v>
          </cell>
          <cell r="B462" t="str">
            <v>|0200226240|25.40|0.00|3.200|0.000</v>
          </cell>
          <cell r="C462" t="str">
            <v>C07031</v>
          </cell>
          <cell r="D462" t="str">
            <v>OTHER</v>
          </cell>
          <cell r="E462" t="str">
            <v>CIC1</v>
          </cell>
        </row>
        <row r="463">
          <cell r="A463" t="str">
            <v>|0200220810|48.60|0.00|2.000|0.0005160IBC</v>
          </cell>
          <cell r="B463" t="str">
            <v>|0200220810|48.60|0.00|2.000|0.000</v>
          </cell>
          <cell r="C463" t="str">
            <v>C07031</v>
          </cell>
          <cell r="D463" t="str">
            <v>OTHER</v>
          </cell>
          <cell r="E463" t="str">
            <v>CIC1</v>
          </cell>
        </row>
        <row r="464">
          <cell r="A464" t="str">
            <v>|0200226010|31.80|0.00|2.000|0.0005580IBC</v>
          </cell>
          <cell r="B464" t="str">
            <v>|0200226010|31.80|0.00|2.000|0.000</v>
          </cell>
          <cell r="C464" t="str">
            <v>C07031</v>
          </cell>
          <cell r="D464" t="str">
            <v>OTHER</v>
          </cell>
          <cell r="E464" t="str">
            <v>CIC1</v>
          </cell>
        </row>
        <row r="465">
          <cell r="A465" t="str">
            <v>|0200262901|25.40|0.00|1.200|0.000330IBC</v>
          </cell>
          <cell r="B465" t="str">
            <v>|0200262901|25.40|0.00|1.200|0.000</v>
          </cell>
          <cell r="C465" t="str">
            <v>C07032</v>
          </cell>
          <cell r="D465" t="str">
            <v>HONDA</v>
          </cell>
          <cell r="E465" t="str">
            <v>GTA</v>
          </cell>
        </row>
        <row r="466">
          <cell r="A466" t="str">
            <v>|0200262901|22.20|0.00|1.200|0.000338IBC</v>
          </cell>
          <cell r="B466" t="str">
            <v>|0200262901|22.20|0.00|1.200|0.000</v>
          </cell>
          <cell r="C466" t="str">
            <v>C07032</v>
          </cell>
          <cell r="D466" t="str">
            <v>HONDA</v>
          </cell>
          <cell r="E466" t="str">
            <v>GTA</v>
          </cell>
        </row>
        <row r="467">
          <cell r="A467" t="str">
            <v>|0200226010|45.00|0.00|2.300|0.000736.5IBC</v>
          </cell>
          <cell r="B467" t="str">
            <v>|0200226010|45.00|0.00|2.300|0.000</v>
          </cell>
          <cell r="C467" t="str">
            <v>C07032</v>
          </cell>
          <cell r="D467" t="str">
            <v>HONDA</v>
          </cell>
          <cell r="E467" t="str">
            <v>GTA</v>
          </cell>
        </row>
        <row r="468">
          <cell r="A468" t="str">
            <v>|0200226010|22.20|0.00|2.000|0.000740.5IBC</v>
          </cell>
          <cell r="B468" t="str">
            <v>|0200226010|22.20|0.00|2.000|0.000</v>
          </cell>
          <cell r="C468" t="str">
            <v>C07032</v>
          </cell>
          <cell r="D468" t="str">
            <v>HONDA</v>
          </cell>
          <cell r="E468" t="str">
            <v>GTA</v>
          </cell>
        </row>
        <row r="469">
          <cell r="A469" t="str">
            <v>|0200226010|22.20|0.00|2.000|0.000741IBC</v>
          </cell>
          <cell r="B469" t="str">
            <v>|0200226010|22.20|0.00|2.000|0.000</v>
          </cell>
          <cell r="C469" t="str">
            <v>C07032</v>
          </cell>
          <cell r="D469" t="str">
            <v>HONDA</v>
          </cell>
          <cell r="E469" t="str">
            <v>GTA</v>
          </cell>
        </row>
        <row r="470">
          <cell r="A470" t="str">
            <v>|0200262901|22.20|0.00|1.200|0.000435IBC</v>
          </cell>
          <cell r="B470" t="str">
            <v>|0200262901|22.20|0.00|1.200|0.000</v>
          </cell>
          <cell r="C470" t="str">
            <v>C07032</v>
          </cell>
          <cell r="D470" t="str">
            <v>HONDA</v>
          </cell>
          <cell r="E470" t="str">
            <v>GTA</v>
          </cell>
        </row>
        <row r="471">
          <cell r="A471" t="str">
            <v>|0200262901|22.20|0.00|1.200|0.000449.6IBC</v>
          </cell>
          <cell r="B471" t="str">
            <v>|0200262901|22.20|0.00|1.200|0.000</v>
          </cell>
          <cell r="C471" t="str">
            <v>C07032</v>
          </cell>
          <cell r="D471" t="str">
            <v>HONDA</v>
          </cell>
          <cell r="E471" t="str">
            <v>GTA</v>
          </cell>
        </row>
        <row r="472">
          <cell r="A472" t="str">
            <v>|0200262901|22.20|0.00|1.200|0.000485IBC</v>
          </cell>
          <cell r="B472" t="str">
            <v>|0200262901|22.20|0.00|1.200|0.000</v>
          </cell>
          <cell r="C472" t="str">
            <v>C07032</v>
          </cell>
          <cell r="D472" t="str">
            <v>HONDA</v>
          </cell>
          <cell r="E472" t="str">
            <v>GTA</v>
          </cell>
        </row>
        <row r="473">
          <cell r="A473" t="str">
            <v>|0200262901|25.40|0.00|1.200|0.000500IBC</v>
          </cell>
          <cell r="B473" t="str">
            <v>|0200262901|25.40|0.00|1.200|0.000</v>
          </cell>
          <cell r="C473" t="str">
            <v>C07032</v>
          </cell>
          <cell r="D473" t="str">
            <v>HONDA</v>
          </cell>
          <cell r="E473" t="str">
            <v>GTA</v>
          </cell>
        </row>
        <row r="474">
          <cell r="A474" t="str">
            <v>|0200262901|22.20|0.00|1.200|0.000510IBC</v>
          </cell>
          <cell r="B474" t="str">
            <v>|0200262901|22.20|0.00|1.200|0.000</v>
          </cell>
          <cell r="C474" t="str">
            <v>C07032</v>
          </cell>
          <cell r="D474" t="str">
            <v>HONDA</v>
          </cell>
          <cell r="E474" t="str">
            <v>GTA</v>
          </cell>
        </row>
        <row r="475">
          <cell r="A475" t="str">
            <v>|0200235920|25.40|0.00|1.200|0.000527IBC</v>
          </cell>
          <cell r="B475" t="str">
            <v>|0200235920|25.40|0.00|1.200|0.000</v>
          </cell>
          <cell r="C475" t="str">
            <v>C07032</v>
          </cell>
          <cell r="D475" t="str">
            <v>HONDA</v>
          </cell>
          <cell r="E475" t="str">
            <v>GTA</v>
          </cell>
        </row>
        <row r="476">
          <cell r="A476" t="str">
            <v>|0200226010|54.00|0.00|2.900|0.000700IBC</v>
          </cell>
          <cell r="B476" t="str">
            <v>|0200226010|54.00|0.00|2.900|0.000</v>
          </cell>
          <cell r="C476" t="str">
            <v>C07032</v>
          </cell>
          <cell r="D476" t="str">
            <v>HONDA</v>
          </cell>
          <cell r="E476" t="str">
            <v>GTA</v>
          </cell>
        </row>
        <row r="477">
          <cell r="A477" t="str">
            <v>|0200226010|22.20|0.00|2.000|0.000737IBC</v>
          </cell>
          <cell r="B477" t="str">
            <v>|0200226010|22.20|0.00|2.000|0.000</v>
          </cell>
          <cell r="C477" t="str">
            <v>C07032</v>
          </cell>
          <cell r="D477" t="str">
            <v>HONDA</v>
          </cell>
          <cell r="E477" t="str">
            <v>GTA</v>
          </cell>
        </row>
        <row r="478">
          <cell r="A478" t="str">
            <v>|0200226010|22.20|0.00|2.000|0.000738IBC</v>
          </cell>
          <cell r="B478" t="str">
            <v>|0200226010|22.20|0.00|2.000|0.000</v>
          </cell>
          <cell r="C478" t="str">
            <v>C07032</v>
          </cell>
          <cell r="D478" t="str">
            <v>HONDA</v>
          </cell>
          <cell r="E478" t="str">
            <v>GTA</v>
          </cell>
        </row>
        <row r="479">
          <cell r="A479" t="str">
            <v>|0200226010|40.00|20.00|1.600|0.000741IBC</v>
          </cell>
          <cell r="B479" t="str">
            <v>|0200226010|40.00|20.00|1.600|0.000</v>
          </cell>
          <cell r="C479" t="str">
            <v>C07032</v>
          </cell>
          <cell r="D479" t="str">
            <v>HONDA</v>
          </cell>
          <cell r="E479" t="str">
            <v>GTA</v>
          </cell>
        </row>
        <row r="480">
          <cell r="A480" t="str">
            <v>|0200226010|60.50|0.00|2.300|0.000744.4IBC</v>
          </cell>
          <cell r="B480" t="str">
            <v>|0200226010|60.50|0.00|2.300|0.000</v>
          </cell>
          <cell r="C480" t="str">
            <v>C07032</v>
          </cell>
          <cell r="D480" t="str">
            <v>HONDA</v>
          </cell>
          <cell r="E480" t="str">
            <v>GTA</v>
          </cell>
        </row>
        <row r="481">
          <cell r="A481" t="str">
            <v>|0200226010|22.20|0.00|2.000|0.000757IBC</v>
          </cell>
          <cell r="B481" t="str">
            <v>|0200226010|22.20|0.00|2.000|0.000</v>
          </cell>
          <cell r="C481" t="str">
            <v>C07032</v>
          </cell>
          <cell r="D481" t="str">
            <v>HONDA</v>
          </cell>
          <cell r="E481" t="str">
            <v>GTA</v>
          </cell>
        </row>
        <row r="482">
          <cell r="A482" t="str">
            <v>|0200226010|40.00|20.00|1.600|0.000899.5IBC</v>
          </cell>
          <cell r="B482" t="str">
            <v>|0200226010|40.00|20.00|1.600|0.000</v>
          </cell>
          <cell r="C482" t="str">
            <v>C07032</v>
          </cell>
          <cell r="D482" t="str">
            <v>HONDA</v>
          </cell>
          <cell r="E482" t="str">
            <v>GTA</v>
          </cell>
        </row>
        <row r="483">
          <cell r="A483" t="str">
            <v>|0200226010|38.10|0.00|2.000|0.000908IBC</v>
          </cell>
          <cell r="B483" t="str">
            <v>|0200226010|38.10|0.00|2.000|0.000</v>
          </cell>
          <cell r="C483" t="str">
            <v>C07032</v>
          </cell>
          <cell r="D483" t="str">
            <v>HONDA</v>
          </cell>
          <cell r="E483" t="str">
            <v>GTA</v>
          </cell>
        </row>
        <row r="484">
          <cell r="A484" t="str">
            <v>|0200226010|38.10|0.00|2.000|0.000908IBC</v>
          </cell>
          <cell r="B484" t="str">
            <v>|0200226010|38.10|0.00|2.000|0.000</v>
          </cell>
          <cell r="C484" t="str">
            <v>C07032</v>
          </cell>
          <cell r="D484" t="str">
            <v>HONDA</v>
          </cell>
          <cell r="E484" t="str">
            <v>GTA</v>
          </cell>
        </row>
        <row r="485">
          <cell r="A485" t="str">
            <v>|0200230119|22.20|0.00|1.200|0.0005800IBC</v>
          </cell>
          <cell r="B485" t="str">
            <v>|0200230119|22.20|0.00|1.200|0.000</v>
          </cell>
          <cell r="C485" t="str">
            <v>C07035</v>
          </cell>
          <cell r="E485" t="str">
            <v>TAM HOP</v>
          </cell>
        </row>
        <row r="486">
          <cell r="A486" t="str">
            <v>|0200226010|19.10|0.00|2.000|0.00082NBC</v>
          </cell>
          <cell r="B486" t="str">
            <v>|0200226010|19.10|0.00|2.000|0.000</v>
          </cell>
          <cell r="C486" t="str">
            <v>C07035</v>
          </cell>
          <cell r="D486" t="str">
            <v>VINFAST</v>
          </cell>
          <cell r="E486" t="str">
            <v>TAM HOP</v>
          </cell>
        </row>
        <row r="487">
          <cell r="A487" t="str">
            <v>|0200226540|50.00|30.00|2.300|0.000526IBC</v>
          </cell>
          <cell r="B487" t="str">
            <v>|0200226540|50.00|30.00|2.300|0.000</v>
          </cell>
          <cell r="C487" t="str">
            <v>C07035</v>
          </cell>
          <cell r="D487" t="str">
            <v>VINFAST</v>
          </cell>
          <cell r="E487" t="str">
            <v>TAM HOP</v>
          </cell>
        </row>
        <row r="488">
          <cell r="A488" t="str">
            <v>|0200220810|38.10|0.00|2.000|0.000531IBC</v>
          </cell>
          <cell r="B488" t="str">
            <v>|0200220810|38.10|0.00|2.000|0.000</v>
          </cell>
          <cell r="C488" t="str">
            <v>C07035</v>
          </cell>
          <cell r="D488" t="str">
            <v>VINFAST</v>
          </cell>
          <cell r="E488" t="str">
            <v>TAM HOP</v>
          </cell>
        </row>
        <row r="489">
          <cell r="A489" t="str">
            <v>|0200225939|15.90|0.00|2.000|0.0001635NBC</v>
          </cell>
          <cell r="B489" t="str">
            <v>|0200225939|15.90|0.00|2.000|0.000</v>
          </cell>
          <cell r="C489" t="str">
            <v>C07035</v>
          </cell>
          <cell r="D489" t="str">
            <v>VINFAST</v>
          </cell>
          <cell r="E489" t="str">
            <v>TAM HOP</v>
          </cell>
        </row>
        <row r="490">
          <cell r="A490" t="str">
            <v>|0200226010|19.10|0.00|2.000|0.0005460NBC</v>
          </cell>
          <cell r="B490" t="str">
            <v>|0200226010|19.10|0.00|2.000|0.000</v>
          </cell>
          <cell r="C490" t="str">
            <v>C07035</v>
          </cell>
          <cell r="D490" t="str">
            <v>VINFAST</v>
          </cell>
          <cell r="E490" t="str">
            <v>TAM HOP</v>
          </cell>
        </row>
        <row r="491">
          <cell r="A491" t="str">
            <v>|0200226010|28.60|0.00|2.000|0.0005500NBC</v>
          </cell>
          <cell r="B491" t="str">
            <v>|0200226010|28.60|0.00|2.000|0.000</v>
          </cell>
          <cell r="C491" t="str">
            <v>C07035</v>
          </cell>
          <cell r="D491" t="str">
            <v>VINFAST</v>
          </cell>
          <cell r="E491" t="str">
            <v>TAM HOP</v>
          </cell>
        </row>
        <row r="492">
          <cell r="A492" t="str">
            <v>|0200220810|19.10|0.00|2.000|0.0005800NBC</v>
          </cell>
          <cell r="B492" t="str">
            <v>|0200220810|19.10|0.00|2.000|0.000</v>
          </cell>
          <cell r="C492" t="str">
            <v>C07035</v>
          </cell>
          <cell r="D492" t="str">
            <v>VINFAST</v>
          </cell>
          <cell r="E492" t="str">
            <v>TAM HOP</v>
          </cell>
        </row>
        <row r="493">
          <cell r="A493" t="str">
            <v>|0200220810|34.00|0.00|2.600|0.0005850IBC</v>
          </cell>
          <cell r="B493" t="str">
            <v>|0200220810|34.00|0.00|2.600|0.000</v>
          </cell>
          <cell r="C493" t="str">
            <v>C07035</v>
          </cell>
          <cell r="D493" t="str">
            <v>VINFAST</v>
          </cell>
          <cell r="E493" t="str">
            <v>TAM HOP</v>
          </cell>
        </row>
        <row r="494">
          <cell r="A494" t="str">
            <v>|0200220139|28.60|0.00|2.000|0.0006475NBC</v>
          </cell>
          <cell r="B494" t="str">
            <v>|0200220139|28.60|0.00|2.000|0.000</v>
          </cell>
          <cell r="C494" t="str">
            <v>C07035</v>
          </cell>
          <cell r="D494" t="str">
            <v>VINFAST</v>
          </cell>
          <cell r="E494" t="str">
            <v>TAM HOP</v>
          </cell>
        </row>
        <row r="495">
          <cell r="A495" t="str">
            <v>|0200225939|19.10|0.00|2.300|0.0005500NBC</v>
          </cell>
          <cell r="B495" t="str">
            <v>|0200225939|19.10|0.00|2.300|0.000</v>
          </cell>
          <cell r="C495" t="str">
            <v>C07037</v>
          </cell>
          <cell r="D495" t="str">
            <v>HONDA</v>
          </cell>
          <cell r="E495" t="str">
            <v>EMTC</v>
          </cell>
        </row>
        <row r="496">
          <cell r="A496" t="str">
            <v>|0200226010|19.10|0.00|2.000|0.0005800NBC</v>
          </cell>
          <cell r="B496" t="str">
            <v>|0200226010|19.10|0.00|2.000|0.000</v>
          </cell>
          <cell r="C496" t="str">
            <v>C07037</v>
          </cell>
          <cell r="D496" t="str">
            <v>HONDA</v>
          </cell>
          <cell r="E496" t="str">
            <v>EMTC</v>
          </cell>
        </row>
        <row r="497">
          <cell r="A497" t="str">
            <v>|0200226010|19.10|0.00|2.000|0.0005900NBC</v>
          </cell>
          <cell r="B497" t="str">
            <v>|0200226010|19.10|0.00|2.000|0.000</v>
          </cell>
          <cell r="C497" t="str">
            <v>C07037</v>
          </cell>
          <cell r="D497" t="str">
            <v>HONDA</v>
          </cell>
          <cell r="E497" t="str">
            <v>EMTC</v>
          </cell>
        </row>
        <row r="498">
          <cell r="A498" t="str">
            <v>|0200225939|19.10|0.00|2.300|0.0006000NBC</v>
          </cell>
          <cell r="B498" t="str">
            <v>|0200225939|19.10|0.00|2.300|0.000</v>
          </cell>
          <cell r="C498" t="str">
            <v>C07037</v>
          </cell>
          <cell r="D498" t="str">
            <v>HONDA</v>
          </cell>
          <cell r="E498" t="str">
            <v>EMTC</v>
          </cell>
        </row>
        <row r="499">
          <cell r="A499" t="str">
            <v>|0200230841|25.40|0.00|1.200|0.000150NBC</v>
          </cell>
          <cell r="B499" t="str">
            <v>|0200230841|25.40|0.00|1.200|0.000</v>
          </cell>
          <cell r="C499" t="str">
            <v>C07038</v>
          </cell>
          <cell r="D499" t="str">
            <v>TTVN</v>
          </cell>
          <cell r="E499" t="str">
            <v>TOYOTA</v>
          </cell>
        </row>
        <row r="500">
          <cell r="A500" t="str">
            <v>|0200220810|19.10|0.00|2.300|0.000371.7NBC</v>
          </cell>
          <cell r="B500" t="str">
            <v>|0200220810|19.10|0.00|2.300|0.000</v>
          </cell>
          <cell r="C500" t="str">
            <v>C07038</v>
          </cell>
          <cell r="D500" t="str">
            <v>TTVN</v>
          </cell>
          <cell r="E500" t="str">
            <v>TOYOTA</v>
          </cell>
        </row>
        <row r="501">
          <cell r="A501" t="str">
            <v>|0200231043|25.40|0.00|1.200|0.000399.9NBC</v>
          </cell>
          <cell r="B501" t="str">
            <v>|0200231043|25.40|0.00|1.200|0.000</v>
          </cell>
          <cell r="C501" t="str">
            <v>C07038</v>
          </cell>
          <cell r="D501" t="str">
            <v>TTVN</v>
          </cell>
          <cell r="E501" t="str">
            <v>TOYOTA</v>
          </cell>
        </row>
        <row r="502">
          <cell r="A502" t="str">
            <v>|0200230841|28.60|0.00|1.200|0.000407.3NBC</v>
          </cell>
          <cell r="B502" t="str">
            <v>|0200230841|28.60|0.00|1.200|0.000</v>
          </cell>
          <cell r="C502" t="str">
            <v>C07038</v>
          </cell>
          <cell r="D502" t="str">
            <v>TTVN</v>
          </cell>
          <cell r="E502" t="str">
            <v>TOYOTA</v>
          </cell>
        </row>
        <row r="503">
          <cell r="A503" t="str">
            <v>|0200226640|25.40|0.00|2.300|0.000409.4NBC</v>
          </cell>
          <cell r="B503" t="str">
            <v>|0200226640|25.40|0.00|2.300|0.000</v>
          </cell>
          <cell r="C503" t="str">
            <v>C07038</v>
          </cell>
          <cell r="D503" t="str">
            <v>TTVN</v>
          </cell>
          <cell r="E503" t="str">
            <v>TOYOTA</v>
          </cell>
        </row>
        <row r="504">
          <cell r="A504" t="str">
            <v>|0200226642|25.40|0.00|1.600|0.000409.4NBC</v>
          </cell>
          <cell r="B504" t="str">
            <v>|0200226642|25.40|0.00|1.600|0.000</v>
          </cell>
          <cell r="C504" t="str">
            <v>C07038</v>
          </cell>
          <cell r="D504" t="str">
            <v>TTVN</v>
          </cell>
          <cell r="E504" t="str">
            <v>TOYOTA</v>
          </cell>
        </row>
        <row r="505">
          <cell r="A505" t="str">
            <v>|0200220810|12.70|0.00|1.600|0.000411.3NBC</v>
          </cell>
          <cell r="B505" t="str">
            <v>|0200220810|12.70|0.00|1.600|0.000</v>
          </cell>
          <cell r="C505" t="str">
            <v>C07038</v>
          </cell>
          <cell r="D505" t="str">
            <v>TTVN</v>
          </cell>
          <cell r="E505" t="str">
            <v>TOYOTA</v>
          </cell>
        </row>
        <row r="506">
          <cell r="A506" t="str">
            <v>|0200220810|22.20|0.00|2.000|0.000416NBC</v>
          </cell>
          <cell r="B506" t="str">
            <v>|0200220810|22.20|0.00|2.000|0.000</v>
          </cell>
          <cell r="C506" t="str">
            <v>C07038</v>
          </cell>
          <cell r="D506" t="str">
            <v>TTVN</v>
          </cell>
          <cell r="E506" t="str">
            <v>TOYOTA</v>
          </cell>
        </row>
        <row r="507">
          <cell r="A507" t="str">
            <v>|0200230841|25.40|0.00|1.000|0.000416.6NBC</v>
          </cell>
          <cell r="B507" t="str">
            <v>|0200230841|25.40|0.00|1.000|0.000</v>
          </cell>
          <cell r="C507" t="str">
            <v>C07038</v>
          </cell>
          <cell r="D507" t="str">
            <v>TTVN</v>
          </cell>
          <cell r="E507" t="str">
            <v>TOYOTA</v>
          </cell>
        </row>
        <row r="508">
          <cell r="A508" t="str">
            <v>|0200220810|25.40|0.00|1.400|0.000418.1NBC</v>
          </cell>
          <cell r="B508" t="str">
            <v>|0200220810|25.40|0.00|1.400|0.000</v>
          </cell>
          <cell r="C508" t="str">
            <v>C07038</v>
          </cell>
          <cell r="D508" t="str">
            <v>TTVN</v>
          </cell>
          <cell r="E508" t="str">
            <v>TOYOTA</v>
          </cell>
        </row>
        <row r="509">
          <cell r="A509" t="str">
            <v>|0200230120|19.10|0.00|1.200|0.000427.8NBC</v>
          </cell>
          <cell r="B509" t="str">
            <v>|0200230120|19.10|0.00|1.200|0.000</v>
          </cell>
          <cell r="C509" t="str">
            <v>C07038</v>
          </cell>
          <cell r="D509" t="str">
            <v>TTVN</v>
          </cell>
          <cell r="E509" t="str">
            <v>TOYOTA</v>
          </cell>
        </row>
        <row r="510">
          <cell r="A510" t="str">
            <v>|0200220139|22.20|0.00|1.800|0.000428.9NBC</v>
          </cell>
          <cell r="B510" t="str">
            <v>|0200220139|22.20|0.00|1.800|0.000</v>
          </cell>
          <cell r="C510" t="str">
            <v>C07038</v>
          </cell>
          <cell r="D510" t="str">
            <v>TTVN</v>
          </cell>
          <cell r="E510" t="str">
            <v>TOYOTA</v>
          </cell>
        </row>
        <row r="511">
          <cell r="A511" t="str">
            <v>|0200221042|25.40|0.00|1.600|0.000435NBC</v>
          </cell>
          <cell r="B511" t="str">
            <v>|0200221042|25.40|0.00|1.600|0.000</v>
          </cell>
          <cell r="C511" t="str">
            <v>C07038</v>
          </cell>
          <cell r="D511" t="str">
            <v>TTVN</v>
          </cell>
          <cell r="E511" t="str">
            <v>TOYOTA</v>
          </cell>
        </row>
        <row r="512">
          <cell r="A512" t="str">
            <v>|0200230841|25.40|0.00|1.000|0.000435NBC</v>
          </cell>
          <cell r="B512" t="str">
            <v>|0200230841|25.40|0.00|1.000|0.000</v>
          </cell>
          <cell r="C512" t="str">
            <v>C07038</v>
          </cell>
          <cell r="D512" t="str">
            <v>TTVN</v>
          </cell>
          <cell r="E512" t="str">
            <v>TOYOTA</v>
          </cell>
        </row>
        <row r="513">
          <cell r="A513" t="str">
            <v>|0200226010|25.40|0.00|1.600|0.000443.4IBC</v>
          </cell>
          <cell r="B513" t="str">
            <v>|0200226010|25.40|0.00|1.600|0.000</v>
          </cell>
          <cell r="C513" t="str">
            <v>C07038</v>
          </cell>
          <cell r="D513" t="str">
            <v>TTVN</v>
          </cell>
          <cell r="E513" t="str">
            <v>TOYOTA</v>
          </cell>
        </row>
        <row r="514">
          <cell r="A514" t="str">
            <v>|0200220810|19.10|0.00|1.600|0.000450NBC</v>
          </cell>
          <cell r="B514" t="str">
            <v>|0200220810|19.10|0.00|1.600|0.000</v>
          </cell>
          <cell r="C514" t="str">
            <v>C07038</v>
          </cell>
          <cell r="D514" t="str">
            <v>TTVN</v>
          </cell>
          <cell r="E514" t="str">
            <v>TOYOTA</v>
          </cell>
        </row>
        <row r="515">
          <cell r="A515" t="str">
            <v>|0200230841|25.40|0.00|1.200|0.000457.9NBC</v>
          </cell>
          <cell r="B515" t="str">
            <v>|0200230841|25.40|0.00|1.200|0.000</v>
          </cell>
          <cell r="C515" t="str">
            <v>C07038</v>
          </cell>
          <cell r="D515" t="str">
            <v>TTVN</v>
          </cell>
          <cell r="E515" t="str">
            <v>TOYOTA</v>
          </cell>
        </row>
        <row r="516">
          <cell r="A516" t="str">
            <v>|0200226010|25.40|0.00|1.600|0.000462.8IBC</v>
          </cell>
          <cell r="B516" t="str">
            <v>|0200226010|25.40|0.00|1.600|0.000</v>
          </cell>
          <cell r="C516" t="str">
            <v>C07038</v>
          </cell>
          <cell r="D516" t="str">
            <v>TTVN</v>
          </cell>
          <cell r="E516" t="str">
            <v>TOYOTA</v>
          </cell>
        </row>
        <row r="517">
          <cell r="A517" t="str">
            <v>|0200230119|25.40|0.00|1.200|0.000467.4NBC</v>
          </cell>
          <cell r="B517" t="str">
            <v>|0200230119|25.40|0.00|1.200|0.000</v>
          </cell>
          <cell r="C517" t="str">
            <v>C07038</v>
          </cell>
          <cell r="D517" t="str">
            <v>TTVN</v>
          </cell>
          <cell r="E517" t="str">
            <v>TOYOTA</v>
          </cell>
        </row>
        <row r="518">
          <cell r="A518" t="str">
            <v>|0200220139|25.40|0.00|1.800|0.000469.4NBC</v>
          </cell>
          <cell r="B518" t="str">
            <v>|0200220139|25.40|0.00|1.800|0.000</v>
          </cell>
          <cell r="C518" t="str">
            <v>C07038</v>
          </cell>
          <cell r="D518" t="str">
            <v>TTVN</v>
          </cell>
          <cell r="E518" t="str">
            <v>TOYOTA</v>
          </cell>
        </row>
        <row r="519">
          <cell r="A519" t="str">
            <v>|0200220810|25.40|0.00|1.400|0.000474.5NBC</v>
          </cell>
          <cell r="B519" t="str">
            <v>|0200220810|25.40|0.00|1.400|0.000</v>
          </cell>
          <cell r="C519" t="str">
            <v>C07038</v>
          </cell>
          <cell r="D519" t="str">
            <v>TTVN</v>
          </cell>
          <cell r="E519" t="str">
            <v>TOYOTA</v>
          </cell>
        </row>
        <row r="520">
          <cell r="A520" t="str">
            <v>|0200220810|38.10|0.00|2.600|0.000476.2NBC</v>
          </cell>
          <cell r="B520" t="str">
            <v>|0200220810|38.10|0.00|2.600|0.000</v>
          </cell>
          <cell r="C520" t="str">
            <v>C07038</v>
          </cell>
          <cell r="D520" t="str">
            <v>TTVN</v>
          </cell>
          <cell r="E520" t="str">
            <v>TOYOTA</v>
          </cell>
        </row>
        <row r="521">
          <cell r="A521" t="str">
            <v>|0200220810|25.40|0.00|1.600|0.000515NBC</v>
          </cell>
          <cell r="B521" t="str">
            <v>|0200220810|25.40|0.00|1.600|0.000</v>
          </cell>
          <cell r="C521" t="str">
            <v>C07038</v>
          </cell>
          <cell r="D521" t="str">
            <v>TTVN</v>
          </cell>
          <cell r="E521" t="str">
            <v>TOYOTA</v>
          </cell>
        </row>
        <row r="522">
          <cell r="A522" t="str">
            <v>|0200230841|19.10|0.00|1.200|0.000520NBC</v>
          </cell>
          <cell r="B522" t="str">
            <v>|0200230841|19.10|0.00|1.200|0.000</v>
          </cell>
          <cell r="C522" t="str">
            <v>C07038</v>
          </cell>
          <cell r="D522" t="str">
            <v>TTVN</v>
          </cell>
          <cell r="E522" t="str">
            <v>TOYOTA</v>
          </cell>
        </row>
        <row r="523">
          <cell r="A523" t="str">
            <v>|0200220810|25.40|0.00|1.600|0.000567NBC</v>
          </cell>
          <cell r="B523" t="str">
            <v>|0200220810|25.40|0.00|1.600|0.000</v>
          </cell>
          <cell r="C523" t="str">
            <v>C07038</v>
          </cell>
          <cell r="D523" t="str">
            <v>TTVN</v>
          </cell>
          <cell r="E523" t="str">
            <v>TOYOTA</v>
          </cell>
        </row>
        <row r="524">
          <cell r="A524" t="str">
            <v>|0200220810|25.40|0.00|1.600|0.000590NBC</v>
          </cell>
          <cell r="B524" t="str">
            <v>|0200220810|25.40|0.00|1.600|0.000</v>
          </cell>
          <cell r="C524" t="str">
            <v>C07038</v>
          </cell>
          <cell r="D524" t="str">
            <v>TTVN</v>
          </cell>
          <cell r="E524" t="str">
            <v>TOYOTA</v>
          </cell>
        </row>
        <row r="525">
          <cell r="A525" t="str">
            <v>|0200220810|25.40|0.00|1.400|0.000617.8NBC</v>
          </cell>
          <cell r="B525" t="str">
            <v>|0200220810|25.40|0.00|1.400|0.000</v>
          </cell>
          <cell r="C525" t="str">
            <v>C07038</v>
          </cell>
          <cell r="D525" t="str">
            <v>TTVN</v>
          </cell>
          <cell r="E525" t="str">
            <v>TOYOTA</v>
          </cell>
        </row>
        <row r="526">
          <cell r="A526" t="str">
            <v>|0200230841|28.60|0.00|1.200|0.000618.1NBC</v>
          </cell>
          <cell r="B526" t="str">
            <v>|0200230841|28.60|0.00|1.200|0.000</v>
          </cell>
          <cell r="C526" t="str">
            <v>C07038</v>
          </cell>
          <cell r="D526" t="str">
            <v>TTVN</v>
          </cell>
          <cell r="E526" t="str">
            <v>TOYOTA</v>
          </cell>
        </row>
        <row r="527">
          <cell r="A527" t="str">
            <v>|0200221042|25.40|0.00|1.600|0.000632.7NBC</v>
          </cell>
          <cell r="B527" t="str">
            <v>|0200221042|25.40|0.00|1.600|0.000</v>
          </cell>
          <cell r="C527" t="str">
            <v>C07038</v>
          </cell>
          <cell r="D527" t="str">
            <v>TTVN</v>
          </cell>
          <cell r="E527" t="str">
            <v>TOYOTA</v>
          </cell>
        </row>
        <row r="528">
          <cell r="A528" t="str">
            <v>|0200220810|19.10|0.00|1.600|0.000636.5NBC</v>
          </cell>
          <cell r="B528" t="str">
            <v>|0200220810|19.10|0.00|1.600|0.000</v>
          </cell>
          <cell r="C528" t="str">
            <v>C07038</v>
          </cell>
          <cell r="D528" t="str">
            <v>TTVN</v>
          </cell>
          <cell r="E528" t="str">
            <v>TOYOTA</v>
          </cell>
        </row>
        <row r="529">
          <cell r="A529" t="str">
            <v>|0200230841|25.40|0.00|1.200|0.000680NBC</v>
          </cell>
          <cell r="B529" t="str">
            <v>|0200230841|25.40|0.00|1.200|0.000</v>
          </cell>
          <cell r="C529" t="str">
            <v>C07038</v>
          </cell>
          <cell r="D529" t="str">
            <v>TTVN</v>
          </cell>
          <cell r="E529" t="str">
            <v>TOYOTA</v>
          </cell>
        </row>
        <row r="530">
          <cell r="A530" t="str">
            <v>|0200220810|38.10|0.00|2.600|0.000687.7NBC</v>
          </cell>
          <cell r="B530" t="str">
            <v>|0200220810|38.10|0.00|2.600|0.000</v>
          </cell>
          <cell r="C530" t="str">
            <v>C07038</v>
          </cell>
          <cell r="D530" t="str">
            <v>TTVN</v>
          </cell>
          <cell r="E530" t="str">
            <v>TOYOTA</v>
          </cell>
        </row>
        <row r="531">
          <cell r="A531" t="str">
            <v>|0200220810|25.40|0.00|1.600|0.000740NBC</v>
          </cell>
          <cell r="B531" t="str">
            <v>|0200220810|25.40|0.00|1.600|0.000</v>
          </cell>
          <cell r="C531" t="str">
            <v>C07038</v>
          </cell>
          <cell r="D531" t="str">
            <v>TTVN</v>
          </cell>
          <cell r="E531" t="str">
            <v>TOYOTA</v>
          </cell>
        </row>
        <row r="532">
          <cell r="A532" t="str">
            <v>|0200230841|25.40|0.00|1.200|0.000742NBC</v>
          </cell>
          <cell r="B532" t="str">
            <v>|0200230841|25.40|0.00|1.200|0.000</v>
          </cell>
          <cell r="C532" t="str">
            <v>C07038</v>
          </cell>
          <cell r="D532" t="str">
            <v>TTVN</v>
          </cell>
          <cell r="E532" t="str">
            <v>TOYOTA</v>
          </cell>
        </row>
        <row r="533">
          <cell r="A533" t="str">
            <v>|0200226640|25.40|0.00|2.300|0.000972NBC</v>
          </cell>
          <cell r="B533" t="str">
            <v>|0200226640|25.40|0.00|2.300|0.000</v>
          </cell>
          <cell r="C533" t="str">
            <v>C07038</v>
          </cell>
          <cell r="D533" t="str">
            <v>TTVN</v>
          </cell>
          <cell r="E533" t="str">
            <v>TOYOTA</v>
          </cell>
        </row>
        <row r="534">
          <cell r="A534" t="str">
            <v>|0200230841|25.40|0.00|1.200|0.0001097NBC</v>
          </cell>
          <cell r="B534" t="str">
            <v>|0200230841|25.40|0.00|1.200|0.000</v>
          </cell>
          <cell r="C534" t="str">
            <v>C07038</v>
          </cell>
          <cell r="D534" t="str">
            <v>TTVN</v>
          </cell>
          <cell r="E534" t="str">
            <v>TOYOTA</v>
          </cell>
        </row>
        <row r="535">
          <cell r="A535" t="str">
            <v>|0200230841|25.40|0.00|1.200|0.0001271NBC</v>
          </cell>
          <cell r="B535" t="str">
            <v>|0200230841|25.40|0.00|1.200|0.000</v>
          </cell>
          <cell r="C535" t="str">
            <v>C07038</v>
          </cell>
          <cell r="D535" t="str">
            <v>TTVN</v>
          </cell>
          <cell r="E535" t="str">
            <v>TOYOTA</v>
          </cell>
        </row>
        <row r="536">
          <cell r="A536" t="str">
            <v>|0200230841|28.60|0.00|1.200|0.0001298NBC</v>
          </cell>
          <cell r="B536" t="str">
            <v>|0200230841|28.60|0.00|1.200|0.000</v>
          </cell>
          <cell r="C536" t="str">
            <v>C07038</v>
          </cell>
          <cell r="D536" t="str">
            <v>TTVN</v>
          </cell>
          <cell r="E536" t="str">
            <v>TOYOTA</v>
          </cell>
        </row>
        <row r="537">
          <cell r="A537" t="str">
            <v>|0200220139|25.40|0.00|1.600|0.0001488NBC</v>
          </cell>
          <cell r="B537" t="str">
            <v>|0200220139|25.40|0.00|1.600|0.000</v>
          </cell>
          <cell r="C537" t="str">
            <v>C07038</v>
          </cell>
          <cell r="D537" t="str">
            <v>TTVN</v>
          </cell>
          <cell r="E537" t="str">
            <v>TOYOTA</v>
          </cell>
        </row>
        <row r="538">
          <cell r="A538" t="str">
            <v>|0200236643|28.60|0.00|1.200|0.0001505NBC</v>
          </cell>
          <cell r="B538" t="str">
            <v>|0200236643|28.60|0.00|1.200|0.000</v>
          </cell>
          <cell r="C538" t="str">
            <v>C07038</v>
          </cell>
          <cell r="D538" t="str">
            <v>TTVN</v>
          </cell>
          <cell r="E538" t="str">
            <v>TOYOTA</v>
          </cell>
        </row>
        <row r="539">
          <cell r="A539" t="str">
            <v>|0200220810|22.20|0.00|2.300|0.000372NBC</v>
          </cell>
          <cell r="B539" t="str">
            <v>|0200220810|22.20|0.00|2.300|0.000</v>
          </cell>
          <cell r="C539" t="str">
            <v>C07038</v>
          </cell>
          <cell r="D539" t="str">
            <v>TTVN</v>
          </cell>
          <cell r="E539" t="str">
            <v>TOYOTA</v>
          </cell>
        </row>
        <row r="540">
          <cell r="A540" t="str">
            <v>|0200220139|12.70|0.00|2.000|0.000396.3NBC</v>
          </cell>
          <cell r="B540" t="str">
            <v>|0200220139|12.70|0.00|2.000|0.000</v>
          </cell>
          <cell r="C540" t="str">
            <v>C07038</v>
          </cell>
          <cell r="D540" t="str">
            <v>TTVN</v>
          </cell>
          <cell r="E540" t="str">
            <v>TOYOTA</v>
          </cell>
        </row>
        <row r="541">
          <cell r="A541" t="str">
            <v>|0200226010|25.40|0.00|1.600|0.000443.6NBC</v>
          </cell>
          <cell r="B541" t="str">
            <v>|0200226010|25.40|0.00|1.600|0.000</v>
          </cell>
          <cell r="C541" t="str">
            <v>C07038</v>
          </cell>
          <cell r="D541" t="str">
            <v>TTVN</v>
          </cell>
          <cell r="E541" t="str">
            <v>TOYOTA</v>
          </cell>
        </row>
        <row r="542">
          <cell r="A542" t="str">
            <v>|0200226010|25.40|0.00|1.600|0.000463NBC</v>
          </cell>
          <cell r="B542" t="str">
            <v>|0200226010|25.40|0.00|1.600|0.000</v>
          </cell>
          <cell r="C542" t="str">
            <v>C07038</v>
          </cell>
          <cell r="D542" t="str">
            <v>TTVN</v>
          </cell>
          <cell r="E542" t="str">
            <v>TOYOTA</v>
          </cell>
        </row>
        <row r="543">
          <cell r="A543" t="str">
            <v>|0200220139|25.40|0.00|1.800|0.000463.4NBC</v>
          </cell>
          <cell r="B543" t="str">
            <v>|0200220139|25.40|0.00|1.800|0.000</v>
          </cell>
          <cell r="C543" t="str">
            <v>C07038</v>
          </cell>
          <cell r="D543" t="str">
            <v>TTVN</v>
          </cell>
          <cell r="E543" t="str">
            <v>TOYOTA</v>
          </cell>
        </row>
        <row r="544">
          <cell r="A544" t="str">
            <v>|0200230841|12.70|0.00|1.200|0.000963.5NBC</v>
          </cell>
          <cell r="B544" t="str">
            <v>|0200230841|12.70|0.00|1.200|0.000</v>
          </cell>
          <cell r="C544" t="str">
            <v>C07038</v>
          </cell>
          <cell r="D544" t="str">
            <v>TTVN</v>
          </cell>
          <cell r="E544" t="str">
            <v>TOYOTA</v>
          </cell>
        </row>
        <row r="545">
          <cell r="A545" t="str">
            <v>|0200230841|12.70|0.00|1.200|0.000963.5NBC</v>
          </cell>
          <cell r="B545" t="str">
            <v>|0200230841|12.70|0.00|1.200|0.000</v>
          </cell>
          <cell r="C545" t="str">
            <v>C07038</v>
          </cell>
          <cell r="D545" t="str">
            <v>TTVN</v>
          </cell>
          <cell r="E545" t="str">
            <v>TOYOTA</v>
          </cell>
        </row>
        <row r="546">
          <cell r="A546" t="str">
            <v>|0200220810|25.40|0.00|1.600|0.0001000NBC</v>
          </cell>
          <cell r="B546" t="str">
            <v>|0200220810|25.40|0.00|1.600|0.000</v>
          </cell>
          <cell r="C546" t="str">
            <v>C07038</v>
          </cell>
          <cell r="D546" t="str">
            <v>TTVN</v>
          </cell>
          <cell r="E546" t="str">
            <v>TOYOTA</v>
          </cell>
        </row>
        <row r="547">
          <cell r="A547" t="str">
            <v>|0200230841|19.10|0.00|1.200|0.0001054NBC</v>
          </cell>
          <cell r="B547" t="str">
            <v>|0200230841|19.10|0.00|1.200|0.000</v>
          </cell>
          <cell r="C547" t="str">
            <v>C07038</v>
          </cell>
          <cell r="D547" t="str">
            <v>TTVN</v>
          </cell>
          <cell r="E547" t="str">
            <v>TOYOTA</v>
          </cell>
        </row>
        <row r="548">
          <cell r="A548" t="str">
            <v>|0200230841|19.10|0.00|1.200|0.0001575NBC</v>
          </cell>
          <cell r="B548" t="str">
            <v>|0200230841|19.10|0.00|1.200|0.000</v>
          </cell>
          <cell r="C548" t="str">
            <v>C07038</v>
          </cell>
          <cell r="D548" t="str">
            <v>TTVN</v>
          </cell>
          <cell r="E548" t="str">
            <v>TOYOTA</v>
          </cell>
        </row>
        <row r="549">
          <cell r="A549" t="str">
            <v>|0200230841|19.10|0.00|1.200|0.0001596NBC</v>
          </cell>
          <cell r="B549" t="str">
            <v>|0200230841|19.10|0.00|1.200|0.000</v>
          </cell>
          <cell r="C549" t="str">
            <v>C07038</v>
          </cell>
          <cell r="D549" t="str">
            <v>TTVN</v>
          </cell>
          <cell r="E549" t="str">
            <v>TOYOTA</v>
          </cell>
        </row>
        <row r="550">
          <cell r="A550" t="str">
            <v>|0200230841|12.70|0.00|1.200|0.0002071NBC</v>
          </cell>
          <cell r="B550" t="str">
            <v>|0200230841|12.70|0.00|1.200|0.000</v>
          </cell>
          <cell r="C550" t="str">
            <v>C07038</v>
          </cell>
          <cell r="D550" t="str">
            <v>TTVN</v>
          </cell>
          <cell r="E550" t="str">
            <v>TOYOTA</v>
          </cell>
        </row>
        <row r="551">
          <cell r="A551" t="str">
            <v>|0200220810|19.10|0.00|2.300|0.0005100NBC</v>
          </cell>
          <cell r="B551" t="str">
            <v>|0200220810|19.10|0.00|2.300|0.000</v>
          </cell>
          <cell r="C551" t="str">
            <v>C07038</v>
          </cell>
          <cell r="D551" t="str">
            <v>TTVN</v>
          </cell>
          <cell r="E551" t="str">
            <v>TOYOTA</v>
          </cell>
        </row>
        <row r="552">
          <cell r="A552" t="str">
            <v>|0200226010|15.90|0.00|2.000|0.0005300NBC</v>
          </cell>
          <cell r="B552" t="str">
            <v>|0200226010|15.90|0.00|2.000|0.000</v>
          </cell>
          <cell r="C552" t="str">
            <v>C07038</v>
          </cell>
          <cell r="D552" t="str">
            <v>TTVN</v>
          </cell>
          <cell r="E552" t="str">
            <v>TOYOTA</v>
          </cell>
        </row>
        <row r="553">
          <cell r="A553" t="str">
            <v>|0200220810|22.20|0.00|1.600|0.0005900NBC</v>
          </cell>
          <cell r="B553" t="str">
            <v>|0200220810|22.20|0.00|1.600|0.000</v>
          </cell>
          <cell r="C553" t="str">
            <v>C07038</v>
          </cell>
          <cell r="D553" t="str">
            <v>TTVN</v>
          </cell>
          <cell r="E553" t="str">
            <v>TOYOTA</v>
          </cell>
        </row>
        <row r="554">
          <cell r="A554" t="str">
            <v>|0200220810|31.80|0.00|2.000|0.0006000NBC</v>
          </cell>
          <cell r="B554" t="str">
            <v>|0200220810|31.80|0.00|2.000|0.000</v>
          </cell>
          <cell r="C554" t="str">
            <v>C07038</v>
          </cell>
          <cell r="D554" t="str">
            <v>VINFAST</v>
          </cell>
          <cell r="E554" t="str">
            <v>TOYOTA</v>
          </cell>
        </row>
        <row r="555">
          <cell r="A555" t="str">
            <v>|0200220810|22.20|0.00|1.600|0.0006400NBC</v>
          </cell>
          <cell r="B555" t="str">
            <v>|0200220810|22.20|0.00|1.600|0.000</v>
          </cell>
          <cell r="C555" t="str">
            <v>C07038</v>
          </cell>
          <cell r="D555" t="str">
            <v>VINFAST</v>
          </cell>
          <cell r="E555" t="str">
            <v>TOYOTA</v>
          </cell>
        </row>
        <row r="556">
          <cell r="A556" t="str">
            <v>|0200225926|48.60|0.00|3.500|0.0005195IBC</v>
          </cell>
          <cell r="B556" t="str">
            <v>|0200225926|48.60|0.00|3.500|0.000</v>
          </cell>
          <cell r="C556" t="str">
            <v>C07042</v>
          </cell>
          <cell r="D556" t="str">
            <v>HONDA</v>
          </cell>
          <cell r="E556" t="str">
            <v>Mitsuboshi Forming VN</v>
          </cell>
        </row>
        <row r="557">
          <cell r="A557" t="str">
            <v>|0200225926|48.60|0.00|3.500|0.0005300IBC</v>
          </cell>
          <cell r="B557" t="str">
            <v>|0200225926|48.60|0.00|3.500|0.000</v>
          </cell>
          <cell r="C557" t="str">
            <v>C07042</v>
          </cell>
          <cell r="D557" t="str">
            <v>HONDA</v>
          </cell>
          <cell r="E557" t="str">
            <v>Mitsuboshi Forming VN</v>
          </cell>
        </row>
        <row r="558">
          <cell r="A558" t="str">
            <v>|0200226010|48.60|0.00|3.500|0.0005400IBC</v>
          </cell>
          <cell r="B558" t="str">
            <v>|0200226010|48.60|0.00|3.500|0.000</v>
          </cell>
          <cell r="C558" t="str">
            <v>C07042</v>
          </cell>
          <cell r="D558" t="str">
            <v>HONDA</v>
          </cell>
          <cell r="E558" t="str">
            <v>Mitsuboshi Forming VN</v>
          </cell>
        </row>
        <row r="559">
          <cell r="A559" t="str">
            <v>|0200220126|42.70|0.00|3.500|0.000286IBC</v>
          </cell>
          <cell r="B559" t="str">
            <v>|0200220126|42.70|0.00|3.500|0.000</v>
          </cell>
          <cell r="C559" t="str">
            <v>C07042</v>
          </cell>
          <cell r="D559" t="str">
            <v>VINFAST</v>
          </cell>
          <cell r="E559" t="str">
            <v>Mitsuboshi Forming VN</v>
          </cell>
        </row>
        <row r="560">
          <cell r="A560" t="str">
            <v>|0200226010|42.70|0.00|3.200|0.0005070NBC</v>
          </cell>
          <cell r="B560" t="str">
            <v>|0200226010|42.70|0.00|3.200|0.000</v>
          </cell>
          <cell r="C560" t="str">
            <v>C07042</v>
          </cell>
          <cell r="D560" t="str">
            <v>YEADER</v>
          </cell>
          <cell r="E560" t="str">
            <v>Mitsuboshi Forming VN</v>
          </cell>
        </row>
        <row r="561">
          <cell r="A561" t="str">
            <v>|0200226010|25.40|0.00|3.200|0.0005460NBC</v>
          </cell>
          <cell r="B561" t="str">
            <v>|0200226010|25.40|0.00|3.200|0.000</v>
          </cell>
          <cell r="C561" t="str">
            <v>C07045</v>
          </cell>
          <cell r="D561" t="str">
            <v>HONDA</v>
          </cell>
          <cell r="E561" t="str">
            <v>CIC</v>
          </cell>
        </row>
        <row r="562">
          <cell r="A562" t="str">
            <v>|0200236041|22.20|0.00|1.200|0.0005570NBC</v>
          </cell>
          <cell r="B562" t="str">
            <v>|0200236041|22.20|0.00|1.200|0.000</v>
          </cell>
          <cell r="C562" t="str">
            <v>C07045</v>
          </cell>
          <cell r="D562" t="str">
            <v>HONDA</v>
          </cell>
          <cell r="E562" t="str">
            <v>CIC</v>
          </cell>
        </row>
        <row r="563">
          <cell r="A563" t="str">
            <v>|0200230742|22.20|0.00|1.400|0.0005580NBC</v>
          </cell>
          <cell r="B563" t="str">
            <v>|0200230742|22.20|0.00|1.400|0.000</v>
          </cell>
          <cell r="C563" t="str">
            <v>C07045</v>
          </cell>
          <cell r="D563" t="str">
            <v>HONDA</v>
          </cell>
          <cell r="E563" t="str">
            <v>CIC</v>
          </cell>
        </row>
        <row r="564">
          <cell r="A564" t="str">
            <v>|0200225900|15.00|10.30|2.350|0.0005700IBC</v>
          </cell>
          <cell r="B564" t="str">
            <v>|0200225900|15.00|10.30|2.350|0.000</v>
          </cell>
          <cell r="C564" t="str">
            <v>C07045</v>
          </cell>
          <cell r="D564" t="str">
            <v>HONDA</v>
          </cell>
          <cell r="E564" t="str">
            <v>CIC</v>
          </cell>
        </row>
        <row r="565">
          <cell r="A565" t="str">
            <v>|0200226010|34.00|0.00|2.600|0.0005850IBC</v>
          </cell>
          <cell r="B565" t="str">
            <v>|0200226010|34.00|0.00|2.600|0.000</v>
          </cell>
          <cell r="C565" t="str">
            <v>C07045</v>
          </cell>
          <cell r="D565" t="str">
            <v>HONDA</v>
          </cell>
          <cell r="E565" t="str">
            <v>CIC</v>
          </cell>
        </row>
        <row r="566">
          <cell r="A566" t="str">
            <v>|0200230120|28.60|0.00|1.200|0.000410IBC</v>
          </cell>
          <cell r="B566" t="str">
            <v>|0200230120|28.60|0.00|1.200|0.000</v>
          </cell>
          <cell r="C566" t="str">
            <v>C07046</v>
          </cell>
          <cell r="D566" t="str">
            <v>HONDA</v>
          </cell>
          <cell r="E566" t="str">
            <v>FULLWEI</v>
          </cell>
        </row>
        <row r="567">
          <cell r="A567" t="str">
            <v>|0200220810|50.00|20.00|1.600|0.000918IBC</v>
          </cell>
          <cell r="B567" t="str">
            <v>|0200220810|50.00|20.00|1.600|0.000</v>
          </cell>
          <cell r="C567" t="str">
            <v>C07046</v>
          </cell>
          <cell r="D567" t="str">
            <v>HONDA</v>
          </cell>
          <cell r="E567" t="str">
            <v>FULLWEI</v>
          </cell>
        </row>
        <row r="568">
          <cell r="A568" t="str">
            <v>|0200220810|25.40|0.00|2.600|0.0001010IBC</v>
          </cell>
          <cell r="B568" t="str">
            <v>|0200220810|25.40|0.00|2.600|0.000</v>
          </cell>
          <cell r="C568" t="str">
            <v>C07046</v>
          </cell>
          <cell r="D568" t="str">
            <v>HONDA</v>
          </cell>
          <cell r="E568" t="str">
            <v>FULLWEI</v>
          </cell>
        </row>
        <row r="569">
          <cell r="A569" t="str">
            <v>|0200226010|19.10|0.00|2.000|0.000900NBC</v>
          </cell>
          <cell r="B569" t="str">
            <v>|0200226010|19.10|0.00|2.000|0.000</v>
          </cell>
          <cell r="C569" t="str">
            <v>C07047</v>
          </cell>
          <cell r="E569" t="str">
            <v>HOANG MINH</v>
          </cell>
        </row>
        <row r="570">
          <cell r="A570" t="str">
            <v>|0200220139|28.60|0.00|2.000|0.000130NBC</v>
          </cell>
          <cell r="B570" t="str">
            <v>|0200220139|28.60|0.00|2.000|0.000</v>
          </cell>
          <cell r="C570" t="str">
            <v>C07048</v>
          </cell>
          <cell r="D570" t="str">
            <v>VINFAST</v>
          </cell>
          <cell r="E570" t="str">
            <v>THANH DAT</v>
          </cell>
        </row>
        <row r="571">
          <cell r="A571" t="str">
            <v>|0200220139|28.60|0.00|2.000|0.000150NBC</v>
          </cell>
          <cell r="B571" t="str">
            <v>|0200220139|28.60|0.00|2.000|0.000</v>
          </cell>
          <cell r="C571" t="str">
            <v>C07048</v>
          </cell>
          <cell r="D571" t="str">
            <v>VINFAST</v>
          </cell>
          <cell r="E571" t="str">
            <v>THANH DAT</v>
          </cell>
        </row>
        <row r="572">
          <cell r="A572" t="str">
            <v>|0200226339|40.00|20.00|2.300|0.000220NBC</v>
          </cell>
          <cell r="B572" t="str">
            <v>|0200226339|40.00|20.00|2.300|0.000</v>
          </cell>
          <cell r="C572" t="str">
            <v>C07048</v>
          </cell>
          <cell r="D572" t="str">
            <v>VINFAST</v>
          </cell>
          <cell r="E572" t="str">
            <v>THANH DAT</v>
          </cell>
        </row>
        <row r="573">
          <cell r="A573" t="str">
            <v>|0200226010|34.00|0.00|2.000|0.000229NBC</v>
          </cell>
          <cell r="B573" t="str">
            <v>|0200226010|34.00|0.00|2.000|0.000</v>
          </cell>
          <cell r="C573" t="str">
            <v>C07048</v>
          </cell>
          <cell r="D573" t="str">
            <v>VINFAST</v>
          </cell>
          <cell r="E573" t="str">
            <v>THANH DAT</v>
          </cell>
        </row>
        <row r="574">
          <cell r="A574" t="str">
            <v>|0200226010|25.40|0.00|2.600|0.000275NBC</v>
          </cell>
          <cell r="B574" t="str">
            <v>|0200226010|25.40|0.00|2.600|0.000</v>
          </cell>
          <cell r="C574" t="str">
            <v>C07048</v>
          </cell>
          <cell r="D574" t="str">
            <v>VINFAST</v>
          </cell>
          <cell r="E574" t="str">
            <v>THANH DAT</v>
          </cell>
        </row>
        <row r="575">
          <cell r="A575" t="str">
            <v>|0200226010|28.60|0.00|3.200|0.000306.5NBC</v>
          </cell>
          <cell r="B575" t="str">
            <v>|0200226010|28.60|0.00|3.200|0.000</v>
          </cell>
          <cell r="C575" t="str">
            <v>C07048</v>
          </cell>
          <cell r="D575" t="str">
            <v>VINFAST</v>
          </cell>
          <cell r="E575" t="str">
            <v>THANH DAT</v>
          </cell>
        </row>
        <row r="576">
          <cell r="A576" t="str">
            <v>|0200220139|31.80|0.00|2.000|0.000336.8NBC</v>
          </cell>
          <cell r="B576" t="str">
            <v>|0200220139|31.80|0.00|2.000|0.000</v>
          </cell>
          <cell r="C576" t="str">
            <v>C07048</v>
          </cell>
          <cell r="D576" t="str">
            <v>VINFAST</v>
          </cell>
          <cell r="E576" t="str">
            <v>THANH DAT</v>
          </cell>
        </row>
        <row r="577">
          <cell r="A577" t="str">
            <v>|0200226339|40.00|20.00|2.300|0.000426NBC</v>
          </cell>
          <cell r="B577" t="str">
            <v>|0200226339|40.00|20.00|2.300|0.000</v>
          </cell>
          <cell r="C577" t="str">
            <v>C07048</v>
          </cell>
          <cell r="D577" t="str">
            <v>VINFAST</v>
          </cell>
          <cell r="E577" t="str">
            <v>THANH DAT</v>
          </cell>
        </row>
        <row r="578">
          <cell r="A578" t="str">
            <v>|0200226339|40.00|20.00|2.300|0.000450NBC</v>
          </cell>
          <cell r="B578" t="str">
            <v>|0200226339|40.00|20.00|2.300|0.000</v>
          </cell>
          <cell r="C578" t="str">
            <v>C07048</v>
          </cell>
          <cell r="D578" t="str">
            <v>VINFAST</v>
          </cell>
          <cell r="E578" t="str">
            <v>THANH DAT</v>
          </cell>
        </row>
        <row r="579">
          <cell r="A579" t="str">
            <v>|0200220810|48.60|0.00|2.600|0.000563NBC</v>
          </cell>
          <cell r="B579" t="str">
            <v>|0200220810|48.60|0.00|2.600|0.000</v>
          </cell>
          <cell r="C579" t="str">
            <v>C07048</v>
          </cell>
          <cell r="D579" t="str">
            <v>VINFAST</v>
          </cell>
          <cell r="E579" t="str">
            <v>THANH DAT</v>
          </cell>
        </row>
        <row r="580">
          <cell r="A580" t="str">
            <v>|0200220139|22.20|0.00|1.600|0.000600NBC</v>
          </cell>
          <cell r="B580" t="str">
            <v>|0200220139|22.20|0.00|1.600|0.000</v>
          </cell>
          <cell r="C580" t="str">
            <v>C07048</v>
          </cell>
          <cell r="D580" t="str">
            <v>VINFAST</v>
          </cell>
          <cell r="E580" t="str">
            <v>THANH DAT</v>
          </cell>
        </row>
        <row r="581">
          <cell r="A581" t="str">
            <v>|0200220139|22.20|0.00|2.000|0.000677NBC</v>
          </cell>
          <cell r="B581" t="str">
            <v>|0200220139|22.20|0.00|2.000|0.000</v>
          </cell>
          <cell r="C581" t="str">
            <v>C07048</v>
          </cell>
          <cell r="D581" t="str">
            <v>VINFAST</v>
          </cell>
          <cell r="E581" t="str">
            <v>THANH DAT</v>
          </cell>
        </row>
        <row r="582">
          <cell r="A582" t="str">
            <v>|0200230120|22.20|0.00|1.200|0.000845NBC</v>
          </cell>
          <cell r="B582" t="str">
            <v>|0200230120|22.20|0.00|1.200|0.000</v>
          </cell>
          <cell r="C582" t="str">
            <v>C07048</v>
          </cell>
          <cell r="D582" t="str">
            <v>VINFAST</v>
          </cell>
          <cell r="E582" t="str">
            <v>THANH DAT</v>
          </cell>
        </row>
        <row r="583">
          <cell r="A583" t="str">
            <v>|0200220139|22.20|0.00|1.600|0.000950NBC</v>
          </cell>
          <cell r="B583" t="str">
            <v>|0200220139|22.20|0.00|1.600|0.000</v>
          </cell>
          <cell r="C583" t="str">
            <v>C07048</v>
          </cell>
          <cell r="D583" t="str">
            <v>VINFAST</v>
          </cell>
          <cell r="E583" t="str">
            <v>THANH DAT</v>
          </cell>
        </row>
        <row r="584">
          <cell r="A584" t="str">
            <v>|0200220139|38.10|0.00|2.000|0.0001292NBC</v>
          </cell>
          <cell r="B584" t="str">
            <v>|0200220139|38.10|0.00|2.000|0.000</v>
          </cell>
          <cell r="C584" t="str">
            <v>C07048</v>
          </cell>
          <cell r="D584" t="str">
            <v>VINFAST</v>
          </cell>
          <cell r="E584" t="str">
            <v>THANH DAT</v>
          </cell>
        </row>
        <row r="585">
          <cell r="A585" t="str">
            <v>|0200220139|38.10|0.00|2.000|0.0001340NBC</v>
          </cell>
          <cell r="B585" t="str">
            <v>|0200220139|38.10|0.00|2.000|0.000</v>
          </cell>
          <cell r="C585" t="str">
            <v>C07048</v>
          </cell>
          <cell r="D585" t="str">
            <v>VINFAST</v>
          </cell>
          <cell r="E585" t="str">
            <v>THANH DAT</v>
          </cell>
        </row>
        <row r="586">
          <cell r="A586" t="str">
            <v>|0200226010|17.30|0.00|2.000|0.0005500NBC</v>
          </cell>
          <cell r="B586" t="str">
            <v>|0200226010|17.30|0.00|2.000|0.000</v>
          </cell>
          <cell r="C586" t="str">
            <v>C07049</v>
          </cell>
          <cell r="D586" t="str">
            <v>VINFAST</v>
          </cell>
          <cell r="E586" t="str">
            <v>LAM SƠN</v>
          </cell>
        </row>
        <row r="587">
          <cell r="A587" t="str">
            <v>|0200226010|22.20|0.00|2.000|0.0005500NBC</v>
          </cell>
          <cell r="B587" t="str">
            <v>|0200226010|22.20|0.00|2.000|0.000</v>
          </cell>
          <cell r="C587" t="str">
            <v>C07049</v>
          </cell>
          <cell r="D587" t="str">
            <v>VINFAST</v>
          </cell>
          <cell r="E587" t="str">
            <v>LAM SƠN</v>
          </cell>
        </row>
        <row r="588">
          <cell r="A588" t="str">
            <v>|0200226010|22.20|0.00|2.000|0.0005600NBC</v>
          </cell>
          <cell r="B588" t="str">
            <v>|0200226010|22.20|0.00|2.000|0.000</v>
          </cell>
          <cell r="C588" t="str">
            <v>C07049</v>
          </cell>
          <cell r="D588" t="str">
            <v>VINFAST</v>
          </cell>
          <cell r="E588" t="str">
            <v>LAM SƠN</v>
          </cell>
        </row>
        <row r="589">
          <cell r="A589" t="str">
            <v>|0200220139|19.10|0.00|2.000|0.0005680NBC</v>
          </cell>
          <cell r="B589" t="str">
            <v>|0200220139|19.10|0.00|2.000|0.000</v>
          </cell>
          <cell r="C589" t="str">
            <v>C07049</v>
          </cell>
          <cell r="D589" t="str">
            <v>VINFAST</v>
          </cell>
          <cell r="E589" t="str">
            <v>LAM SƠN</v>
          </cell>
        </row>
        <row r="590">
          <cell r="A590" t="str">
            <v>|0200226010|19.10|0.00|2.000|0.0005800NBC</v>
          </cell>
          <cell r="B590" t="str">
            <v>|0200226010|19.10|0.00|2.000|0.000</v>
          </cell>
          <cell r="C590" t="str">
            <v>C07049</v>
          </cell>
          <cell r="D590" t="str">
            <v>VINFAST</v>
          </cell>
          <cell r="E590" t="str">
            <v>LAM SƠN</v>
          </cell>
        </row>
        <row r="591">
          <cell r="A591" t="str">
            <v>|0200226010|22.20|0.00|2.000|0.0006370NBC</v>
          </cell>
          <cell r="B591" t="str">
            <v>|0200226010|22.20|0.00|2.000|0.000</v>
          </cell>
          <cell r="C591" t="str">
            <v>C07049</v>
          </cell>
          <cell r="D591" t="str">
            <v>VINFAST</v>
          </cell>
          <cell r="E591" t="str">
            <v>LAM SƠN</v>
          </cell>
        </row>
        <row r="592">
          <cell r="A592" t="str">
            <v>|0200226339|40.00|20.00|2.300|0.000200NBC</v>
          </cell>
          <cell r="B592" t="str">
            <v>|0200226339|40.00|20.00|2.300|0.000</v>
          </cell>
          <cell r="C592" t="str">
            <v>C07050</v>
          </cell>
          <cell r="D592" t="str">
            <v>VINFAST</v>
          </cell>
          <cell r="E592" t="str">
            <v>Vinfast</v>
          </cell>
        </row>
        <row r="593">
          <cell r="A593" t="str">
            <v>|0200220126|42.70|0.00|3.500|0.000268.1NBC</v>
          </cell>
          <cell r="B593" t="str">
            <v>|0200220126|42.70|0.00|3.500|0.000</v>
          </cell>
          <cell r="C593" t="str">
            <v>C07050</v>
          </cell>
          <cell r="D593" t="str">
            <v>VINFAST</v>
          </cell>
          <cell r="E593" t="str">
            <v>Vinfast</v>
          </cell>
        </row>
        <row r="594">
          <cell r="A594" t="str">
            <v>|0200226339|40.00|20.00|2.300|0.000426NBC</v>
          </cell>
          <cell r="B594" t="str">
            <v>|0200226339|40.00|20.00|2.300|0.000</v>
          </cell>
          <cell r="C594" t="str">
            <v>C07050</v>
          </cell>
          <cell r="D594" t="str">
            <v>VINFAST</v>
          </cell>
          <cell r="E594" t="str">
            <v>Vinfast</v>
          </cell>
        </row>
        <row r="595">
          <cell r="A595" t="str">
            <v>|0200220810|48.60|0.00|2.600|0.000532.5NBC</v>
          </cell>
          <cell r="B595" t="str">
            <v>|0200220810|48.60|0.00|2.600|0.000</v>
          </cell>
          <cell r="C595" t="str">
            <v>C07050</v>
          </cell>
          <cell r="D595" t="str">
            <v>VINFAST</v>
          </cell>
          <cell r="E595" t="str">
            <v>Vinfast</v>
          </cell>
        </row>
        <row r="596">
          <cell r="A596" t="str">
            <v>|0200220810|48.60|0.00|2.600|0.000550NBC</v>
          </cell>
          <cell r="B596" t="str">
            <v>|0200220810|48.60|0.00|2.600|0.000</v>
          </cell>
          <cell r="C596" t="str">
            <v>C07050</v>
          </cell>
          <cell r="D596" t="str">
            <v>VINFAST</v>
          </cell>
          <cell r="E596" t="str">
            <v>Vinfast</v>
          </cell>
        </row>
        <row r="597">
          <cell r="A597" t="str">
            <v>|0200220139|22.20|0.00|2.000|0.000633NBC</v>
          </cell>
          <cell r="B597" t="str">
            <v>|0200220139|22.20|0.00|2.000|0.000</v>
          </cell>
          <cell r="C597" t="str">
            <v>C07050</v>
          </cell>
          <cell r="D597" t="str">
            <v>VINFAST</v>
          </cell>
          <cell r="E597" t="str">
            <v>Vinfast</v>
          </cell>
        </row>
        <row r="598">
          <cell r="A598" t="str">
            <v>|0200220810|34.00|0.00|2.000|0.000735NBC</v>
          </cell>
          <cell r="B598" t="str">
            <v>|0200220810|34.00|0.00|2.000|0.000</v>
          </cell>
          <cell r="C598" t="str">
            <v>C07050</v>
          </cell>
          <cell r="D598" t="str">
            <v>VINFAST</v>
          </cell>
          <cell r="E598" t="str">
            <v>Vinfast</v>
          </cell>
        </row>
        <row r="599">
          <cell r="A599" t="str">
            <v>|0200220810|38.10|0.00|2.000|0.0001150NBC</v>
          </cell>
          <cell r="B599" t="str">
            <v>|0200220810|38.10|0.00|2.000|0.000</v>
          </cell>
          <cell r="C599" t="str">
            <v>C07050</v>
          </cell>
          <cell r="D599" t="str">
            <v>VINFAST</v>
          </cell>
          <cell r="E599" t="str">
            <v>Vinfast</v>
          </cell>
        </row>
        <row r="600">
          <cell r="A600" t="str">
            <v>|0200220139|38.10|0.00|2.000|0.0001340NBC</v>
          </cell>
          <cell r="B600" t="str">
            <v>|0200220139|38.10|0.00|2.000|0.000</v>
          </cell>
          <cell r="C600" t="str">
            <v>C07050</v>
          </cell>
          <cell r="D600" t="str">
            <v>VINFAST</v>
          </cell>
          <cell r="E600" t="str">
            <v>Vinfast</v>
          </cell>
        </row>
        <row r="601">
          <cell r="A601" t="str">
            <v>|0200220810|34.00|0.00|2.000|0.000640NBC</v>
          </cell>
          <cell r="B601" t="str">
            <v>|0200220810|34.00|0.00|2.000|0.000</v>
          </cell>
          <cell r="C601" t="str">
            <v>C07050</v>
          </cell>
          <cell r="D601" t="str">
            <v>VINFAST</v>
          </cell>
          <cell r="E601" t="str">
            <v>Vinfast</v>
          </cell>
        </row>
        <row r="602">
          <cell r="A602" t="str">
            <v>|0200220139|22.20|0.00|2.000|0.000670NBC</v>
          </cell>
          <cell r="B602" t="str">
            <v>|0200220139|22.20|0.00|2.000|0.000</v>
          </cell>
          <cell r="C602" t="str">
            <v>C07050</v>
          </cell>
          <cell r="D602" t="str">
            <v>VINFAST</v>
          </cell>
          <cell r="E602" t="str">
            <v>Vinfast</v>
          </cell>
        </row>
        <row r="603">
          <cell r="A603" t="str">
            <v>|0200220810|34.00|0.00|2.000|0.000780NBC</v>
          </cell>
          <cell r="B603" t="str">
            <v>|0200220810|34.00|0.00|2.000|0.000</v>
          </cell>
          <cell r="C603" t="str">
            <v>C07050</v>
          </cell>
          <cell r="D603" t="str">
            <v>VINFAST</v>
          </cell>
          <cell r="E603" t="str">
            <v>Vinfast</v>
          </cell>
        </row>
        <row r="604">
          <cell r="A604" t="str">
            <v>|0200220139|38.10|0.00|2.000|0.0001500NBC</v>
          </cell>
          <cell r="B604" t="str">
            <v>|0200220139|38.10|0.00|2.000|0.000</v>
          </cell>
          <cell r="C604" t="str">
            <v>C07050</v>
          </cell>
          <cell r="D604" t="str">
            <v>VINFAST</v>
          </cell>
          <cell r="E604" t="str">
            <v>Vinfast</v>
          </cell>
        </row>
        <row r="605">
          <cell r="A605" t="str">
            <v>|0200220139|22.20|0.00|1.600|0.0005503NBC</v>
          </cell>
          <cell r="B605" t="str">
            <v>|0200220139|22.20|0.00|1.600|0.000</v>
          </cell>
          <cell r="C605" t="str">
            <v>C07052</v>
          </cell>
          <cell r="D605" t="str">
            <v>OTHER</v>
          </cell>
          <cell r="E605" t="str">
            <v>MIKASA</v>
          </cell>
        </row>
        <row r="606">
          <cell r="A606" t="str">
            <v>|0200220139|15.90|0.00|2.300|0.0006161NBC</v>
          </cell>
          <cell r="B606" t="str">
            <v>|0200220139|15.90|0.00|2.300|0.000</v>
          </cell>
          <cell r="C606" t="str">
            <v>C07052</v>
          </cell>
          <cell r="D606" t="str">
            <v>OTHER</v>
          </cell>
          <cell r="E606" t="str">
            <v>MIKASA</v>
          </cell>
        </row>
        <row r="607">
          <cell r="A607" t="str">
            <v>|0200210911|125.00|75.00|3.200|0.0004100NBC</v>
          </cell>
          <cell r="B607" t="str">
            <v>|0200210911|125.00|75.00|3.200|0.000</v>
          </cell>
          <cell r="C607" t="str">
            <v>C07053</v>
          </cell>
          <cell r="E607" t="str">
            <v>LAYMAC</v>
          </cell>
        </row>
        <row r="608">
          <cell r="A608" t="str">
            <v>|0200226339|50.00|30.00|1.600|0.0006350NBC</v>
          </cell>
          <cell r="B608" t="str">
            <v>|0200226339|50.00|30.00|1.600|0.000</v>
          </cell>
          <cell r="C608" t="str">
            <v>C07053</v>
          </cell>
          <cell r="E608" t="str">
            <v>LAYMAC</v>
          </cell>
        </row>
        <row r="609">
          <cell r="A609" t="str">
            <v>|0200225939|19.10|0.00|2.300|0.0005500NBC</v>
          </cell>
          <cell r="B609" t="str">
            <v>|0200225939|19.10|0.00|2.300|0.000</v>
          </cell>
          <cell r="C609" t="str">
            <v>C07056</v>
          </cell>
          <cell r="D609" t="str">
            <v>HONDA</v>
          </cell>
          <cell r="E609" t="str">
            <v>Nguyen Linh</v>
          </cell>
        </row>
        <row r="610">
          <cell r="A610" t="str">
            <v>|0200225939|19.10|0.00|2.300|0.0006000NBC</v>
          </cell>
          <cell r="B610" t="str">
            <v>|0200225939|19.10|0.00|2.300|0.000</v>
          </cell>
          <cell r="C610" t="str">
            <v>C07056</v>
          </cell>
          <cell r="D610" t="str">
            <v>HONDA</v>
          </cell>
          <cell r="E610" t="str">
            <v>Nguyen Linh</v>
          </cell>
        </row>
        <row r="611">
          <cell r="A611" t="str">
            <v>|0200226010|25.40|0.00|1.600|0.0005763NBC</v>
          </cell>
          <cell r="B611" t="str">
            <v>|0200226010|25.40|0.00|1.600|0.000</v>
          </cell>
          <cell r="C611" t="str">
            <v>C07056</v>
          </cell>
          <cell r="D611" t="str">
            <v>OTHER</v>
          </cell>
          <cell r="E611" t="str">
            <v>Nguyen Linh</v>
          </cell>
        </row>
        <row r="612">
          <cell r="A612" t="str">
            <v>|0200226010|25.40|0.00|2.000|0.0006372NBC</v>
          </cell>
          <cell r="B612" t="str">
            <v>|0200226010|25.40|0.00|2.000|0.000</v>
          </cell>
          <cell r="C612" t="str">
            <v>C07058</v>
          </cell>
          <cell r="D612" t="str">
            <v>OTHER</v>
          </cell>
          <cell r="E612" t="str">
            <v>Gredmann Thăng Long</v>
          </cell>
        </row>
        <row r="613">
          <cell r="A613" t="str">
            <v>|0200230119|22.20|0.00|1.200|0.00061.5NBC</v>
          </cell>
          <cell r="B613" t="str">
            <v>|0200230119|22.20|0.00|1.200|0.000</v>
          </cell>
          <cell r="C613" t="str">
            <v>C07295</v>
          </cell>
          <cell r="D613" t="str">
            <v>OTHER</v>
          </cell>
          <cell r="E613" t="str">
            <v>TANAKA</v>
          </cell>
        </row>
        <row r="614">
          <cell r="A614" t="str">
            <v>|0200226240|28.60|0.00|1.600|0.00080NBC</v>
          </cell>
          <cell r="B614" t="str">
            <v>|0200226240|28.60|0.00|1.600|0.000</v>
          </cell>
          <cell r="C614" t="str">
            <v>C07295</v>
          </cell>
          <cell r="D614" t="str">
            <v>OTHER</v>
          </cell>
          <cell r="E614" t="str">
            <v>TANAKA</v>
          </cell>
        </row>
        <row r="615">
          <cell r="A615" t="str">
            <v>|0200226010|38.10|0.00|2.000|0.00080NBC</v>
          </cell>
          <cell r="B615" t="str">
            <v>|0200226010|38.10|0.00|2.000|0.000</v>
          </cell>
          <cell r="C615" t="str">
            <v>C07295</v>
          </cell>
          <cell r="D615" t="str">
            <v>OTHER</v>
          </cell>
          <cell r="E615" t="str">
            <v>TANAKA</v>
          </cell>
        </row>
        <row r="616">
          <cell r="A616" t="str">
            <v>|0200220810|19.10|0.00|1.600|0.000100NBC</v>
          </cell>
          <cell r="B616" t="str">
            <v>|0200220810|19.10|0.00|1.600|0.000</v>
          </cell>
          <cell r="C616" t="str">
            <v>C07295</v>
          </cell>
          <cell r="D616" t="str">
            <v>OTHER</v>
          </cell>
          <cell r="E616" t="str">
            <v>TANAKA</v>
          </cell>
        </row>
        <row r="617">
          <cell r="A617" t="str">
            <v>|0200220139|22.20|0.00|1.600|0.000287.5NBC</v>
          </cell>
          <cell r="B617" t="str">
            <v>|0200220139|22.20|0.00|1.600|0.000</v>
          </cell>
          <cell r="C617" t="str">
            <v>C07295</v>
          </cell>
          <cell r="D617" t="str">
            <v>OTHER</v>
          </cell>
          <cell r="E617" t="str">
            <v>TANAKA</v>
          </cell>
        </row>
        <row r="618">
          <cell r="A618" t="str">
            <v>|0200220810|19.10|0.00|1.600|0.000290NBC</v>
          </cell>
          <cell r="B618" t="str">
            <v>|0200220810|19.10|0.00|1.600|0.000</v>
          </cell>
          <cell r="C618" t="str">
            <v>C07295</v>
          </cell>
          <cell r="D618" t="str">
            <v>OTHER</v>
          </cell>
          <cell r="E618" t="str">
            <v>TANAKA</v>
          </cell>
        </row>
        <row r="619">
          <cell r="A619" t="str">
            <v>|0200220810|19.10|0.00|1.600|0.000300NBC</v>
          </cell>
          <cell r="B619" t="str">
            <v>|0200220810|19.10|0.00|1.600|0.000</v>
          </cell>
          <cell r="C619" t="str">
            <v>C07295</v>
          </cell>
          <cell r="D619" t="str">
            <v>OTHER</v>
          </cell>
          <cell r="E619" t="str">
            <v>TANAKA</v>
          </cell>
        </row>
        <row r="620">
          <cell r="A620" t="str">
            <v>|0200220139|15.90|0.00|1.600|0.000402.5NBC</v>
          </cell>
          <cell r="B620" t="str">
            <v>|0200220139|15.90|0.00|1.600|0.000</v>
          </cell>
          <cell r="C620" t="str">
            <v>C07295</v>
          </cell>
          <cell r="D620" t="str">
            <v>OTHER</v>
          </cell>
          <cell r="E620" t="str">
            <v>TANAKA</v>
          </cell>
        </row>
        <row r="621">
          <cell r="A621" t="str">
            <v>|0200226339|50.00|30.00|1.600|0.000587NBC</v>
          </cell>
          <cell r="B621" t="str">
            <v>|0200226339|50.00|30.00|1.600|0.000</v>
          </cell>
          <cell r="C621" t="str">
            <v>C07295</v>
          </cell>
          <cell r="D621" t="str">
            <v>OTHER</v>
          </cell>
          <cell r="E621" t="str">
            <v>TANAKA</v>
          </cell>
        </row>
        <row r="622">
          <cell r="A622" t="str">
            <v>|0200226339|50.00|30.00|1.600|0.000737NBC</v>
          </cell>
          <cell r="B622" t="str">
            <v>|0200226339|50.00|30.00|1.600|0.000</v>
          </cell>
          <cell r="C622" t="str">
            <v>C07295</v>
          </cell>
          <cell r="D622" t="str">
            <v>OTHER</v>
          </cell>
          <cell r="E622" t="str">
            <v>TANAKA</v>
          </cell>
        </row>
        <row r="623">
          <cell r="A623" t="str">
            <v>|0200220139|15.90|0.00|1.600|0.000747NBC</v>
          </cell>
          <cell r="B623" t="str">
            <v>|0200220139|15.90|0.00|1.600|0.000</v>
          </cell>
          <cell r="C623" t="str">
            <v>C07295</v>
          </cell>
          <cell r="D623" t="str">
            <v>OTHER</v>
          </cell>
          <cell r="E623" t="str">
            <v>TANAKA</v>
          </cell>
        </row>
        <row r="624">
          <cell r="A624" t="str">
            <v>|0200220810|19.10|0.00|1.600|0.000801NBC</v>
          </cell>
          <cell r="B624" t="str">
            <v>|0200220810|19.10|0.00|1.600|0.000</v>
          </cell>
          <cell r="C624" t="str">
            <v>C07295</v>
          </cell>
          <cell r="D624" t="str">
            <v>OTHER</v>
          </cell>
          <cell r="E624" t="str">
            <v>TANAKA</v>
          </cell>
        </row>
        <row r="625">
          <cell r="A625" t="str">
            <v>|0200226010|42.70|0.00|1.600|0.000822NBC</v>
          </cell>
          <cell r="B625" t="str">
            <v>|0200226010|42.70|0.00|1.600|0.000</v>
          </cell>
          <cell r="C625" t="str">
            <v>C07295</v>
          </cell>
          <cell r="D625" t="str">
            <v>OTHER</v>
          </cell>
          <cell r="E625" t="str">
            <v>TANAKA</v>
          </cell>
        </row>
        <row r="626">
          <cell r="A626" t="str">
            <v>|0200226010|31.80|0.00|1.400|0.000895NBC</v>
          </cell>
          <cell r="B626" t="str">
            <v>|0200226010|31.80|0.00|1.400|0.000</v>
          </cell>
          <cell r="C626" t="str">
            <v>C07295</v>
          </cell>
          <cell r="D626" t="str">
            <v>OTHER</v>
          </cell>
          <cell r="E626" t="str">
            <v>TANAKA</v>
          </cell>
        </row>
        <row r="627">
          <cell r="A627" t="str">
            <v>|0200220139|15.90|0.00|1.600|0.000903NBC</v>
          </cell>
          <cell r="B627" t="str">
            <v>|0200220139|15.90|0.00|1.600|0.000</v>
          </cell>
          <cell r="C627" t="str">
            <v>C07295</v>
          </cell>
          <cell r="D627" t="str">
            <v>OTHER</v>
          </cell>
          <cell r="E627" t="str">
            <v>TANAKA</v>
          </cell>
        </row>
        <row r="628">
          <cell r="A628" t="str">
            <v>|0200226010|42.70|0.00|1.600|0.0001020NBC</v>
          </cell>
          <cell r="B628" t="str">
            <v>|0200226010|42.70|0.00|1.600|0.000</v>
          </cell>
          <cell r="C628" t="str">
            <v>C07295</v>
          </cell>
          <cell r="D628" t="str">
            <v>OTHER</v>
          </cell>
          <cell r="E628" t="str">
            <v>TANAKA</v>
          </cell>
        </row>
        <row r="629">
          <cell r="A629" t="str">
            <v>|0200220139|25.40|0.00|1.600|0.0001266NBC</v>
          </cell>
          <cell r="B629" t="str">
            <v>|0200220139|25.40|0.00|1.600|0.000</v>
          </cell>
          <cell r="C629" t="str">
            <v>C07295</v>
          </cell>
          <cell r="D629" t="str">
            <v>OTHER</v>
          </cell>
          <cell r="E629" t="str">
            <v>TANAKA</v>
          </cell>
        </row>
        <row r="630">
          <cell r="A630" t="str">
            <v>|0200220139|25.40|0.00|1.600|0.0001390NBC</v>
          </cell>
          <cell r="B630" t="str">
            <v>|0200220139|25.40|0.00|1.600|0.000</v>
          </cell>
          <cell r="C630" t="str">
            <v>C07295</v>
          </cell>
          <cell r="D630" t="str">
            <v>OTHER</v>
          </cell>
          <cell r="E630" t="str">
            <v>TANAKA</v>
          </cell>
        </row>
        <row r="631">
          <cell r="A631" t="str">
            <v>|0200230119|22.20|0.00|1.200|0.0005800NBC</v>
          </cell>
          <cell r="B631" t="str">
            <v>|0200230119|22.20|0.00|1.200|0.000</v>
          </cell>
          <cell r="C631" t="str">
            <v>C07295</v>
          </cell>
          <cell r="D631" t="str">
            <v>OTHER</v>
          </cell>
          <cell r="E631" t="str">
            <v>TANAKA</v>
          </cell>
        </row>
        <row r="632">
          <cell r="A632" t="str">
            <v>|0200226240|28.60|0.00|1.600|0.0005903NBC</v>
          </cell>
          <cell r="B632" t="str">
            <v>|0200226240|28.60|0.00|1.600|0.000</v>
          </cell>
          <cell r="C632" t="str">
            <v>C07295</v>
          </cell>
          <cell r="D632" t="str">
            <v>OTHER</v>
          </cell>
          <cell r="E632" t="str">
            <v>TANAKA</v>
          </cell>
        </row>
        <row r="633">
          <cell r="A633" t="str">
            <v>|0200220139|15.90|0.00|1.600|0.0006000NBC</v>
          </cell>
          <cell r="B633" t="str">
            <v>|0200220139|15.90|0.00|1.600|0.000</v>
          </cell>
          <cell r="C633" t="str">
            <v>C07295</v>
          </cell>
          <cell r="D633" t="str">
            <v>OTHER</v>
          </cell>
          <cell r="E633" t="str">
            <v>TANAKA</v>
          </cell>
        </row>
        <row r="634">
          <cell r="A634" t="str">
            <v>|0200226339|40.00|20.00|1.600|0.0006450NBC</v>
          </cell>
          <cell r="B634" t="str">
            <v>|0200226339|40.00|20.00|1.600|0.000</v>
          </cell>
          <cell r="C634" t="str">
            <v>C07295</v>
          </cell>
          <cell r="D634" t="str">
            <v>OTHER</v>
          </cell>
          <cell r="E634" t="str">
            <v>TANAKA</v>
          </cell>
        </row>
        <row r="635">
          <cell r="A635" t="str">
            <v>|0200226339|50.00|30.00|1.600|0.0006450NBC</v>
          </cell>
          <cell r="B635" t="str">
            <v>|0200226339|50.00|30.00|1.600|0.000</v>
          </cell>
          <cell r="C635" t="str">
            <v>C07295</v>
          </cell>
          <cell r="D635" t="str">
            <v>OTHER</v>
          </cell>
          <cell r="E635" t="str">
            <v>TANAKA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C1:DA941"/>
  <sheetViews>
    <sheetView tabSelected="1" zoomScale="70" zoomScaleNormal="70" workbookViewId="0">
      <pane xSplit="28" ySplit="2" topLeftCell="AC3" activePane="bottomRight" state="frozen"/>
      <selection pane="topRight" activeCell="AC1" sqref="AC1"/>
      <selection pane="bottomLeft" activeCell="A3" sqref="A3"/>
      <selection pane="bottomRight" activeCell="E5" sqref="E5"/>
    </sheetView>
  </sheetViews>
  <sheetFormatPr baseColWidth="8" defaultColWidth="0" defaultRowHeight="14.4" zeroHeight="1"/>
  <cols>
    <col width="0.44140625" customWidth="1" min="1" max="3"/>
    <col width="0.21875" customWidth="1" min="4" max="4"/>
    <col width="4.109375" customWidth="1" min="5" max="5"/>
    <col width="6" customWidth="1" min="6" max="6"/>
    <col width="9.6640625" customWidth="1" min="7" max="7"/>
    <col width="12" customWidth="1" min="8" max="8"/>
    <col width="7.21875" customWidth="1" min="9" max="9"/>
    <col width="5.109375" customWidth="1" min="10" max="10"/>
    <col width="5.88671875" customWidth="1" min="11" max="11"/>
    <col width="5.33203125" customWidth="1" min="12" max="12"/>
    <col width="5.109375" customWidth="1" style="53" min="13" max="13"/>
    <col width="7.44140625" customWidth="1" min="14" max="14"/>
    <col width="8.21875" customWidth="1" min="15" max="15"/>
    <col width="7.5546875" customWidth="1" min="16" max="16"/>
    <col width="16.21875" customWidth="1" min="17" max="17"/>
    <col width="12" customWidth="1" min="18" max="18"/>
    <col width="1.109375" customWidth="1" min="19" max="19"/>
    <col width="12" customWidth="1" min="20" max="20"/>
    <col width="0.88671875" customWidth="1" min="21" max="21"/>
    <col width="10.44140625" customWidth="1" min="22" max="22"/>
    <col width="9.109375" customWidth="1" min="23" max="23"/>
    <col width="0.44140625" customWidth="1" style="4" min="24" max="24"/>
    <col width="12.77734375" customWidth="1" style="154" min="25" max="25"/>
    <col width="13.6640625" customWidth="1" min="26" max="26"/>
    <col width="11" customWidth="1" min="27" max="27"/>
    <col width="10.77734375" customWidth="1" min="28" max="28"/>
    <col width="2.33203125" customWidth="1" style="4" min="29" max="29"/>
    <col width="4.33203125" customWidth="1" style="36" min="30" max="62"/>
    <col width="6.5546875" customWidth="1" style="36" min="63" max="63"/>
    <col width="7.33203125" customWidth="1" style="36" min="64" max="64"/>
    <col width="7.21875" customWidth="1" style="36" min="65" max="65"/>
    <col width="6.88671875" customWidth="1" style="36" min="66" max="66"/>
    <col width="4.33203125" customWidth="1" style="36" min="67" max="100"/>
    <col width="5.77734375" customWidth="1" style="36" min="101" max="104"/>
    <col width="2.33203125" customWidth="1" min="105" max="105"/>
    <col hidden="1" width="9.109375" customWidth="1" min="106" max="106"/>
    <col hidden="1" width="9.109375" customWidth="1" min="107" max="16384"/>
  </cols>
  <sheetData>
    <row r="1" ht="45.6" customHeight="1">
      <c r="D1" s="1" t="inlineStr">
        <is>
          <t> </t>
        </is>
      </c>
      <c r="E1" s="1" t="inlineStr">
        <is>
          <t>在庫情報 &amp; 生産予定</t>
        </is>
      </c>
      <c r="F1" s="50" t="n"/>
      <c r="G1" s="50" t="n"/>
      <c r="H1" s="50" t="n"/>
      <c r="I1" s="51" t="inlineStr">
        <is>
          <t> </t>
        </is>
      </c>
      <c r="J1" s="2" t="n">
        <v>12</v>
      </c>
      <c r="K1" s="51" t="inlineStr">
        <is>
          <t xml:space="preserve">　月</t>
        </is>
      </c>
      <c r="L1" s="3" t="n"/>
      <c r="M1" s="147" t="inlineStr">
        <is>
          <t>データの日</t>
        </is>
      </c>
      <c r="N1" s="155" t="n"/>
      <c r="O1" s="156" t="inlineStr">
        <is>
          <t>　</t>
        </is>
      </c>
      <c r="P1" s="155" t="n"/>
      <c r="Q1" s="155" t="n"/>
      <c r="R1" s="157" t="n"/>
      <c r="S1" s="158" t="n"/>
      <c r="T1" s="150" t="inlineStr">
        <is>
          <t>現在庫</t>
        </is>
      </c>
      <c r="U1" s="155" t="n"/>
      <c r="V1" s="155" t="n"/>
      <c r="W1" s="71">
        <f>(J1-1)&amp;"月末"</f>
        <v/>
      </c>
      <c r="X1" s="72" t="inlineStr">
        <is>
          <t> </t>
        </is>
      </c>
      <c r="Y1" s="159" t="inlineStr">
        <is>
          <t>終了日</t>
        </is>
      </c>
      <c r="Z1" s="148" t="inlineStr">
        <is>
          <t>注意</t>
        </is>
      </c>
      <c r="AA1" s="74" t="inlineStr">
        <is>
          <t>生産予定</t>
        </is>
      </c>
      <c r="AB1" s="75">
        <f>J1&amp;"月"</f>
        <v/>
      </c>
      <c r="AD1" s="5" t="inlineStr">
        <is>
          <t>Lastmonth</t>
        </is>
      </c>
      <c r="AE1" s="160" t="n">
        <v>45261</v>
      </c>
      <c r="AF1" s="160" t="n">
        <v>45262</v>
      </c>
      <c r="AG1" s="160" t="n">
        <v>45263</v>
      </c>
      <c r="AH1" s="160" t="n">
        <v>45264</v>
      </c>
      <c r="AI1" s="160" t="n">
        <v>45265</v>
      </c>
      <c r="AJ1" s="160" t="n">
        <v>45266</v>
      </c>
      <c r="AK1" s="160" t="n">
        <v>45267</v>
      </c>
      <c r="AL1" s="160" t="n">
        <v>45268</v>
      </c>
      <c r="AM1" s="160" t="n">
        <v>45269</v>
      </c>
      <c r="AN1" s="160" t="n">
        <v>45270</v>
      </c>
      <c r="AO1" s="160" t="n">
        <v>45271</v>
      </c>
      <c r="AP1" s="160" t="n">
        <v>45272</v>
      </c>
      <c r="AQ1" s="160" t="n">
        <v>45273</v>
      </c>
      <c r="AR1" s="160" t="n">
        <v>45274</v>
      </c>
      <c r="AS1" s="160" t="n">
        <v>45275</v>
      </c>
      <c r="AT1" s="160" t="n">
        <v>45276</v>
      </c>
      <c r="AU1" s="160" t="n">
        <v>45277</v>
      </c>
      <c r="AV1" s="160" t="n">
        <v>45278</v>
      </c>
      <c r="AW1" s="160" t="n">
        <v>45279</v>
      </c>
      <c r="AX1" s="160" t="n">
        <v>45280</v>
      </c>
      <c r="AY1" s="160" t="n">
        <v>45281</v>
      </c>
      <c r="AZ1" s="160" t="n">
        <v>45282</v>
      </c>
      <c r="BA1" s="160" t="n">
        <v>45283</v>
      </c>
      <c r="BB1" s="160" t="n">
        <v>45284</v>
      </c>
      <c r="BC1" s="160" t="n">
        <v>45285</v>
      </c>
      <c r="BD1" s="160" t="n">
        <v>45286</v>
      </c>
      <c r="BE1" s="160" t="n">
        <v>45287</v>
      </c>
      <c r="BF1" s="160" t="n">
        <v>45288</v>
      </c>
      <c r="BG1" s="160" t="n">
        <v>45289</v>
      </c>
      <c r="BH1" s="160" t="n">
        <v>45290</v>
      </c>
      <c r="BI1" s="160" t="n">
        <v>45291</v>
      </c>
      <c r="BJ1" s="160" t="n">
        <v>45291</v>
      </c>
      <c r="BK1" s="133">
        <f>EDATE(BJ1,1)</f>
        <v/>
      </c>
      <c r="BL1" s="133">
        <f>EDATE(BK1,1)</f>
        <v/>
      </c>
      <c r="BM1" s="133">
        <f>EDATE(BL1,1)</f>
        <v/>
      </c>
      <c r="BN1" s="133">
        <f>EDATE(BM1,1)</f>
        <v/>
      </c>
      <c r="BO1" s="7" t="n"/>
      <c r="BP1" s="161">
        <f>BQ1-1</f>
        <v/>
      </c>
      <c r="BQ1" s="162">
        <f>AE1</f>
        <v/>
      </c>
      <c r="BR1" s="162">
        <f>AF1</f>
        <v/>
      </c>
      <c r="BS1" s="162">
        <f>AG1</f>
        <v/>
      </c>
      <c r="BT1" s="162">
        <f>AH1</f>
        <v/>
      </c>
      <c r="BU1" s="162">
        <f>AI1</f>
        <v/>
      </c>
      <c r="BV1" s="162">
        <f>AJ1</f>
        <v/>
      </c>
      <c r="BW1" s="162">
        <f>AK1</f>
        <v/>
      </c>
      <c r="BX1" s="162">
        <f>AL1</f>
        <v/>
      </c>
      <c r="BY1" s="162">
        <f>AM1</f>
        <v/>
      </c>
      <c r="BZ1" s="162">
        <f>AN1</f>
        <v/>
      </c>
      <c r="CA1" s="162">
        <f>AO1</f>
        <v/>
      </c>
      <c r="CB1" s="162">
        <f>AP1</f>
        <v/>
      </c>
      <c r="CC1" s="162">
        <f>AQ1</f>
        <v/>
      </c>
      <c r="CD1" s="162">
        <f>AR1</f>
        <v/>
      </c>
      <c r="CE1" s="162">
        <f>AS1</f>
        <v/>
      </c>
      <c r="CF1" s="162">
        <f>AT1</f>
        <v/>
      </c>
      <c r="CG1" s="162">
        <f>AU1</f>
        <v/>
      </c>
      <c r="CH1" s="162">
        <f>AV1</f>
        <v/>
      </c>
      <c r="CI1" s="162">
        <f>AW1</f>
        <v/>
      </c>
      <c r="CJ1" s="162">
        <f>AX1</f>
        <v/>
      </c>
      <c r="CK1" s="162">
        <f>AY1</f>
        <v/>
      </c>
      <c r="CL1" s="162">
        <f>AZ1</f>
        <v/>
      </c>
      <c r="CM1" s="162">
        <f>BA1</f>
        <v/>
      </c>
      <c r="CN1" s="162">
        <f>BB1</f>
        <v/>
      </c>
      <c r="CO1" s="162">
        <f>BC1</f>
        <v/>
      </c>
      <c r="CP1" s="162">
        <f>BD1</f>
        <v/>
      </c>
      <c r="CQ1" s="162">
        <f>BE1</f>
        <v/>
      </c>
      <c r="CR1" s="162">
        <f>BF1</f>
        <v/>
      </c>
      <c r="CS1" s="162">
        <f>BG1</f>
        <v/>
      </c>
      <c r="CT1" s="162">
        <f>BH1</f>
        <v/>
      </c>
      <c r="CU1" s="163">
        <f>BI1</f>
        <v/>
      </c>
      <c r="CV1" s="164">
        <f>BJ1</f>
        <v/>
      </c>
      <c r="CW1" s="165">
        <f>BK1</f>
        <v/>
      </c>
      <c r="CX1" s="165">
        <f>BL1</f>
        <v/>
      </c>
      <c r="CY1" s="165">
        <f>BM1</f>
        <v/>
      </c>
      <c r="CZ1" s="165">
        <f>BN1</f>
        <v/>
      </c>
    </row>
    <row r="2" ht="39" customHeight="1">
      <c r="C2" s="12" t="n"/>
      <c r="D2" s="63" t="inlineStr">
        <is>
          <t>Slit Coil</t>
        </is>
      </c>
      <c r="E2" s="76" t="inlineStr">
        <is>
          <t>Code</t>
        </is>
      </c>
      <c r="F2" s="64" t="inlineStr">
        <is>
          <t>Item Code</t>
        </is>
      </c>
      <c r="G2" s="64" t="inlineStr">
        <is>
          <t>Customer</t>
        </is>
      </c>
      <c r="H2" s="65" t="inlineStr">
        <is>
          <t>Material</t>
        </is>
      </c>
      <c r="I2" s="65" t="inlineStr">
        <is>
          <t>Beat</t>
        </is>
      </c>
      <c r="J2" s="64" t="inlineStr">
        <is>
          <t>Sur</t>
        </is>
      </c>
      <c r="K2" s="65" t="inlineStr">
        <is>
          <t>D1</t>
        </is>
      </c>
      <c r="L2" s="65" t="inlineStr">
        <is>
          <t>D2</t>
        </is>
      </c>
      <c r="M2" s="65" t="inlineStr">
        <is>
          <t>T</t>
        </is>
      </c>
      <c r="N2" s="65" t="inlineStr">
        <is>
          <t>L</t>
        </is>
      </c>
      <c r="O2" s="65" t="inlineStr">
        <is>
          <t>Kg/m</t>
        </is>
      </c>
      <c r="P2" s="64" t="inlineStr">
        <is>
          <t>Process
(C.P/E)</t>
        </is>
      </c>
      <c r="Q2" s="64" t="inlineStr">
        <is>
          <t>Cutting Rules
L1|L2|…</t>
        </is>
      </c>
      <c r="R2" s="64" t="inlineStr">
        <is>
          <t>FO&amp;FC
(Pcs)</t>
        </is>
      </c>
      <c r="S2" s="64" t="inlineStr">
        <is>
          <t> </t>
        </is>
      </c>
      <c r="T2" s="64" t="inlineStr">
        <is>
          <t>スリット
(Kg)</t>
        </is>
      </c>
      <c r="U2" s="66" t="inlineStr">
        <is>
          <t> </t>
        </is>
      </c>
      <c r="V2" s="67" t="inlineStr">
        <is>
          <t>本数
(Pcs)</t>
        </is>
      </c>
      <c r="W2" s="64" t="inlineStr">
        <is>
          <t>重量
(Kg)</t>
        </is>
      </c>
      <c r="X2" s="63" t="inlineStr">
        <is>
          <t>終わり時点</t>
        </is>
      </c>
      <c r="Y2" s="166" t="inlineStr">
        <is>
          <t>日.月.年</t>
        </is>
      </c>
      <c r="Z2" s="120" t="inlineStr">
        <is>
          <t>コメント</t>
        </is>
      </c>
      <c r="AA2" s="64" t="inlineStr">
        <is>
          <t>本数
(Pcs)</t>
        </is>
      </c>
      <c r="AB2" s="64" t="inlineStr">
        <is>
          <t>重量
(Kg)</t>
        </is>
      </c>
      <c r="AD2" s="13" t="inlineStr">
        <is>
          <t>N-1</t>
        </is>
      </c>
      <c r="AE2" s="14" t="n">
        <v>1</v>
      </c>
      <c r="AF2" s="15" t="n">
        <v>2</v>
      </c>
      <c r="AG2" s="15" t="n">
        <v>3</v>
      </c>
      <c r="AH2" s="15" t="n">
        <v>4</v>
      </c>
      <c r="AI2" s="15" t="n">
        <v>5</v>
      </c>
      <c r="AJ2" s="15" t="n">
        <v>6</v>
      </c>
      <c r="AK2" s="15" t="n">
        <v>7</v>
      </c>
      <c r="AL2" s="15" t="n">
        <v>8</v>
      </c>
      <c r="AM2" s="15" t="n">
        <v>9</v>
      </c>
      <c r="AN2" s="15" t="n">
        <v>10</v>
      </c>
      <c r="AO2" s="15" t="n">
        <v>11</v>
      </c>
      <c r="AP2" s="15" t="n">
        <v>12</v>
      </c>
      <c r="AQ2" s="15" t="n">
        <v>13</v>
      </c>
      <c r="AR2" s="15" t="n">
        <v>14</v>
      </c>
      <c r="AS2" s="15" t="n">
        <v>15</v>
      </c>
      <c r="AT2" s="15" t="n">
        <v>16</v>
      </c>
      <c r="AU2" s="15" t="n">
        <v>17</v>
      </c>
      <c r="AV2" s="15" t="n">
        <v>18</v>
      </c>
      <c r="AW2" s="15" t="n">
        <v>19</v>
      </c>
      <c r="AX2" s="15" t="n">
        <v>20</v>
      </c>
      <c r="AY2" s="15" t="n">
        <v>21</v>
      </c>
      <c r="AZ2" s="15" t="n">
        <v>22</v>
      </c>
      <c r="BA2" s="15" t="n">
        <v>23</v>
      </c>
      <c r="BB2" s="15" t="n">
        <v>24</v>
      </c>
      <c r="BC2" s="15" t="n">
        <v>25</v>
      </c>
      <c r="BD2" s="15" t="n">
        <v>26</v>
      </c>
      <c r="BE2" s="15" t="n">
        <v>27</v>
      </c>
      <c r="BF2" s="15" t="n">
        <v>28</v>
      </c>
      <c r="BG2" s="15" t="n">
        <v>29</v>
      </c>
      <c r="BH2" s="15" t="n">
        <v>30</v>
      </c>
      <c r="BI2" s="15" t="n">
        <v>31</v>
      </c>
      <c r="BJ2" s="15" t="n">
        <v>31</v>
      </c>
      <c r="BK2" s="16" t="inlineStr">
        <is>
          <t>N+1</t>
        </is>
      </c>
      <c r="BL2" s="16" t="inlineStr">
        <is>
          <t>N+2</t>
        </is>
      </c>
      <c r="BM2" s="16" t="inlineStr">
        <is>
          <t>N+3</t>
        </is>
      </c>
      <c r="BN2" s="16" t="inlineStr">
        <is>
          <t>N+4</t>
        </is>
      </c>
      <c r="BO2" s="17" t="n"/>
      <c r="BP2" s="18" t="inlineStr">
        <is>
          <t>N-1</t>
        </is>
      </c>
      <c r="BQ2" s="15" t="n">
        <v>1</v>
      </c>
      <c r="BR2" s="15" t="n">
        <v>2</v>
      </c>
      <c r="BS2" s="15" t="n">
        <v>3</v>
      </c>
      <c r="BT2" s="15" t="n">
        <v>4</v>
      </c>
      <c r="BU2" s="15" t="n">
        <v>5</v>
      </c>
      <c r="BV2" s="15" t="n">
        <v>6</v>
      </c>
      <c r="BW2" s="15" t="n">
        <v>7</v>
      </c>
      <c r="BX2" s="15" t="n">
        <v>8</v>
      </c>
      <c r="BY2" s="15" t="n">
        <v>9</v>
      </c>
      <c r="BZ2" s="15" t="n">
        <v>10</v>
      </c>
      <c r="CA2" s="15" t="n">
        <v>11</v>
      </c>
      <c r="CB2" s="15" t="n">
        <v>12</v>
      </c>
      <c r="CC2" s="15" t="n">
        <v>13</v>
      </c>
      <c r="CD2" s="15" t="n">
        <v>14</v>
      </c>
      <c r="CE2" s="15" t="n">
        <v>15</v>
      </c>
      <c r="CF2" s="15" t="n">
        <v>16</v>
      </c>
      <c r="CG2" s="15" t="n">
        <v>17</v>
      </c>
      <c r="CH2" s="15" t="n">
        <v>18</v>
      </c>
      <c r="CI2" s="15" t="n">
        <v>19</v>
      </c>
      <c r="CJ2" s="15" t="n">
        <v>20</v>
      </c>
      <c r="CK2" s="15" t="n">
        <v>21</v>
      </c>
      <c r="CL2" s="15" t="n">
        <v>22</v>
      </c>
      <c r="CM2" s="15" t="n">
        <v>23</v>
      </c>
      <c r="CN2" s="15" t="n">
        <v>24</v>
      </c>
      <c r="CO2" s="15" t="n">
        <v>25</v>
      </c>
      <c r="CP2" s="15" t="n">
        <v>26</v>
      </c>
      <c r="CQ2" s="15" t="n">
        <v>27</v>
      </c>
      <c r="CR2" s="15" t="n">
        <v>28</v>
      </c>
      <c r="CS2" s="15" t="n">
        <v>29</v>
      </c>
      <c r="CT2" s="15" t="n">
        <v>30</v>
      </c>
      <c r="CU2" s="15" t="n">
        <v>31</v>
      </c>
      <c r="CV2" s="15" t="n">
        <v>31</v>
      </c>
      <c r="CW2" s="16" t="inlineStr">
        <is>
          <t>N+1</t>
        </is>
      </c>
      <c r="CX2" s="16" t="inlineStr">
        <is>
          <t>N+2</t>
        </is>
      </c>
      <c r="CY2" s="16" t="inlineStr">
        <is>
          <t>N+3</t>
        </is>
      </c>
      <c r="CZ2" s="16" t="inlineStr">
        <is>
          <t>N+4</t>
        </is>
      </c>
    </row>
    <row r="3">
      <c r="D3" s="61">
        <f>VLOOKUP(F3,[1]Special!$O$2:$S$209,3,0)</f>
        <v/>
      </c>
      <c r="E3" s="20" t="inlineStr">
        <is>
          <t>|0200220139|15.90|0.00|2.300|0.0006161NBC</t>
        </is>
      </c>
      <c r="F3" s="19">
        <f>LEFT(E3,LEN(E3)-7)</f>
        <v/>
      </c>
      <c r="G3" s="19">
        <f>'Cutting Rules'!H3</f>
        <v/>
      </c>
      <c r="H3" s="19">
        <f>VLOOKUP(MID(F3,8,2),[1]Special!$H$2:$I$32,2,0)</f>
        <v/>
      </c>
      <c r="I3" s="19">
        <f>RIGHT(E3,3)</f>
        <v/>
      </c>
      <c r="J3" s="19">
        <f>IF(MID(E3,6,2)="22","P","C")</f>
        <v/>
      </c>
      <c r="K3" s="19">
        <f>MID(E3,13,4)</f>
        <v/>
      </c>
      <c r="L3" s="19">
        <f>MID(E3,19,4)</f>
        <v/>
      </c>
      <c r="M3" s="52">
        <f>MID(E3,LEN(E3)-17,4)</f>
        <v/>
      </c>
      <c r="N3" s="52">
        <f>MID(E3,LEN(E3)-6,4)</f>
        <v/>
      </c>
      <c r="O3" s="19">
        <f>VLOOKUP(F3,[1]Item!$A$5:$Z$10000,26,0)</f>
        <v/>
      </c>
      <c r="P3" s="19">
        <f>VLOOKUP(E3,[1]route!$E$3:$O$10005,11,0)</f>
        <v/>
      </c>
      <c r="Q3" s="167">
        <f>'Cutting Rules'!AD3</f>
        <v/>
      </c>
      <c r="R3" s="168">
        <f>SUMIF([1]route!$E$3:$E$10005,E3,[1]!Table1[生産])</f>
        <v/>
      </c>
      <c r="S3" s="24" t="n"/>
      <c r="T3" s="169" t="inlineStr"/>
      <c r="U3" s="19" t="n"/>
      <c r="V3" s="170">
        <f>SUMIF([1]route!$E$3:$E$10005,E3,[1]route!$M$3:$M$10005)</f>
        <v/>
      </c>
      <c r="W3" s="171">
        <f>O3*N3*V3/1000</f>
        <v/>
      </c>
      <c r="X3" s="27">
        <f t="array" ref="X3">INDEX($BP3:$CZ3,MATCH(TRUE,$BP3:$CZ3&lt;0,0))</f>
        <v/>
      </c>
      <c r="Y3" s="47">
        <f>IFERROR(CHOOSE($AC3,$BP$1,$BQ$1,$BR$1,$BS$1,$BT$1,$BU$1,$BV$1,$BW$1,$BX$1,$BY$1,$BZ$1,$CA$1,$CB$1,$CC$1,$CD$1,$CE$1,$CF$1,$CG$1,$CH$1,$CI$1,$CJ$1,$CK$1,$CL$1,$CM$1,$CN$1,$CO$1,$CP$1,$CQ$1,$CR$1,$CS$1,$CT$1,$CU$1,$CV$1,$CW$1,$CX$1,$CY$1,$CZ$1,),"")</f>
        <v/>
      </c>
      <c r="Z3" s="121">
        <f>IFERROR(VLOOKUP(E3,[1]route!$E$3:$BL$10005,59,0),"")&amp;IFERROR(VLOOKUP(E3,[1]route!$E$3:$BL$10005,60,0),"")</f>
        <v/>
      </c>
      <c r="AA3" s="172">
        <f>IF(R3&gt;V3,R3-V3,0)</f>
        <v/>
      </c>
      <c r="AB3" s="173">
        <f>AA3*O3*N3/1000</f>
        <v/>
      </c>
      <c r="AC3" s="4">
        <f>IFERROR(MATCH($X3,$BP3:$CZ3,0),"")</f>
        <v/>
      </c>
      <c r="AD3" s="29" t="n">
        <v>0</v>
      </c>
      <c r="AE3" s="30">
        <f>SUMIF([1]route!$E$3:$E$10005,E3,[1]!Table1[1])</f>
        <v/>
      </c>
      <c r="AF3" s="30">
        <f>SUMIF([1]route!$E$3:$E$10005,E3,[1]!Table1[2])</f>
        <v/>
      </c>
      <c r="AG3" s="30">
        <f>SUMIF([1]route!$E$3:$E$10005,E3,[1]!Table1[3])</f>
        <v/>
      </c>
      <c r="AH3" s="30">
        <f>SUMIF([1]route!$E$3:$E$10005,E3,[1]!Table1[4])</f>
        <v/>
      </c>
      <c r="AI3" s="30">
        <f>SUMIF([1]route!$E$3:$E$10005,E3,[1]!Table1[5])</f>
        <v/>
      </c>
      <c r="AJ3" s="30">
        <f>SUMIF([1]route!$E$3:$E$10005,E3,[1]!Table1[6])</f>
        <v/>
      </c>
      <c r="AK3" s="30">
        <f>SUMIF([1]route!$E$3:$E$10005,E3,[1]!Table1[7])</f>
        <v/>
      </c>
      <c r="AL3" s="30">
        <f>SUMIF([1]route!$E$3:$E$10005,E3,[1]!Table1[8])</f>
        <v/>
      </c>
      <c r="AM3" s="30">
        <f>SUMIF([1]route!$E$3:$E$10005,E3,[1]!Table1[9])</f>
        <v/>
      </c>
      <c r="AN3" s="30">
        <f>SUMIF([1]route!$E$3:$E$10005,E3,[1]!Table1[10])</f>
        <v/>
      </c>
      <c r="AO3" s="30">
        <f>SUMIF([1]route!$E$3:$E$10005,E3,[1]!Table1[11])</f>
        <v/>
      </c>
      <c r="AP3" s="30">
        <f>SUMIF([1]route!$E$3:$E$10005,E3,[1]!Table1[12])</f>
        <v/>
      </c>
      <c r="AQ3" s="30">
        <f>SUMIF([1]route!$E$3:$E$10005,E3,[1]!Table1[13])</f>
        <v/>
      </c>
      <c r="AR3" s="30">
        <f>SUMIF([1]route!$E$3:$E$10005,E3,[1]!Table1[14])</f>
        <v/>
      </c>
      <c r="AS3" s="30">
        <f>SUMIF([1]route!$E$3:$E$10005,E3,[1]!Table1[15])</f>
        <v/>
      </c>
      <c r="AT3" s="30">
        <f>SUMIF([1]route!$E$3:$E$10005,E3,[1]!Table1[16])</f>
        <v/>
      </c>
      <c r="AU3" s="30">
        <f>SUMIF([1]route!$E$3:$E$10005,E3,[1]!Table1[17])</f>
        <v/>
      </c>
      <c r="AV3" s="30">
        <f>SUMIF([1]route!$E$3:$E$10005,E3,[1]!Table1[18])</f>
        <v/>
      </c>
      <c r="AW3" s="30">
        <f>SUMIF([1]route!$E$3:$E$10005,E3,[1]!Table1[19])</f>
        <v/>
      </c>
      <c r="AX3" s="30">
        <f>SUMIF([1]route!$E$3:$E$10005,E3,[1]!Table1[20])</f>
        <v/>
      </c>
      <c r="AY3" s="30">
        <f>SUMIF([1]route!$E$3:$E$10005,E3,[1]!Table1[21])</f>
        <v/>
      </c>
      <c r="AZ3" s="30">
        <f>SUMIF([1]route!$E$3:$E$10005,E3,[1]!Table1[22])</f>
        <v/>
      </c>
      <c r="BA3" s="30">
        <f>SUMIF([1]route!$E$3:$E$10005,E3,[1]!Table1[23])</f>
        <v/>
      </c>
      <c r="BB3" s="30">
        <f>SUMIF([1]route!$E$3:$E$10005,E3,[1]!Table1[24])</f>
        <v/>
      </c>
      <c r="BC3" s="30">
        <f>SUMIF([1]route!$E$3:$E$10005,E3,[1]!Table1[25])</f>
        <v/>
      </c>
      <c r="BD3" s="30">
        <f>SUMIF([1]route!$E$3:$E$10005,E3,[1]!Table1[26])</f>
        <v/>
      </c>
      <c r="BE3" s="30">
        <f>SUMIF([1]route!$E$3:$E$10005,E3,[1]!Table1[27])</f>
        <v/>
      </c>
      <c r="BF3" s="30">
        <f>SUMIF([1]route!$E$3:$E$10005,E3,[1]!Table1[28])</f>
        <v/>
      </c>
      <c r="BG3" s="30">
        <f>SUMIF([1]route!$E$3:$E$10005,E3,[1]!Table1[29])</f>
        <v/>
      </c>
      <c r="BH3" s="30">
        <f>SUMIF([1]route!$E$3:$E$10005,E3,[1]!Table1[30])</f>
        <v/>
      </c>
      <c r="BI3" s="30">
        <f>SUMIF([1]route!$E$3:$E$10005,E3,[1]!Table1[31])</f>
        <v/>
      </c>
      <c r="BJ3" s="30">
        <f>SUMIF([1]route!$E$3:$E$10005,E3,[1]!Table1[Remain PO])</f>
        <v/>
      </c>
      <c r="BK3" s="31">
        <f>SUMIF([1]route!$E$3:$E$10005,E3,[1]!Table1[N+1])</f>
        <v/>
      </c>
      <c r="BL3" s="31">
        <f>SUMIF([1]route!$E$3:$E$10005,E3,[1]!Table1[N+2])</f>
        <v/>
      </c>
      <c r="BM3" s="31">
        <f>SUMIF([1]route!$E$3:$E$10005,E3,[1]!Table1[N+3])</f>
        <v/>
      </c>
      <c r="BN3" s="32">
        <f>SUMIF([1]route!$E$3:$E$10005,E3,[1]!Table1[N+4])</f>
        <v/>
      </c>
      <c r="BO3" s="33" t="n"/>
      <c r="BP3" s="34">
        <f>$V3-$AD3</f>
        <v/>
      </c>
      <c r="BQ3" s="30">
        <f>BP3-AE3</f>
        <v/>
      </c>
      <c r="BR3" s="30">
        <f>BQ3-AF3</f>
        <v/>
      </c>
      <c r="BS3" s="30">
        <f>BR3-AG3</f>
        <v/>
      </c>
      <c r="BT3" s="30">
        <f>BS3-AH3</f>
        <v/>
      </c>
      <c r="BU3" s="30">
        <f>BT3-AI3</f>
        <v/>
      </c>
      <c r="BV3" s="30">
        <f>BU3-AJ3</f>
        <v/>
      </c>
      <c r="BW3" s="30">
        <f>BV3-AK3</f>
        <v/>
      </c>
      <c r="BX3" s="30">
        <f>BW3-AL3</f>
        <v/>
      </c>
      <c r="BY3" s="30">
        <f>BX3-AM3</f>
        <v/>
      </c>
      <c r="BZ3" s="30">
        <f>BY3-AN3</f>
        <v/>
      </c>
      <c r="CA3" s="30">
        <f>BZ3-AO3</f>
        <v/>
      </c>
      <c r="CB3" s="30">
        <f>CA3-AP3</f>
        <v/>
      </c>
      <c r="CC3" s="30">
        <f>CB3-AQ3</f>
        <v/>
      </c>
      <c r="CD3" s="30">
        <f>CC3-AR3</f>
        <v/>
      </c>
      <c r="CE3" s="30">
        <f>CD3-AS3</f>
        <v/>
      </c>
      <c r="CF3" s="30">
        <f>CE3-AT3</f>
        <v/>
      </c>
      <c r="CG3" s="30">
        <f>CF3-AU3</f>
        <v/>
      </c>
      <c r="CH3" s="30">
        <f>CG3-AV3</f>
        <v/>
      </c>
      <c r="CI3" s="30">
        <f>CH3-AW3</f>
        <v/>
      </c>
      <c r="CJ3" s="30">
        <f>CI3-AX3</f>
        <v/>
      </c>
      <c r="CK3" s="30">
        <f>CJ3-AY3</f>
        <v/>
      </c>
      <c r="CL3" s="30">
        <f>CK3-AZ3</f>
        <v/>
      </c>
      <c r="CM3" s="30">
        <f>CL3-BA3</f>
        <v/>
      </c>
      <c r="CN3" s="30">
        <f>CM3-BB3</f>
        <v/>
      </c>
      <c r="CO3" s="30">
        <f>CN3-BC3</f>
        <v/>
      </c>
      <c r="CP3" s="30">
        <f>CO3-BD3</f>
        <v/>
      </c>
      <c r="CQ3" s="30">
        <f>CP3-BE3</f>
        <v/>
      </c>
      <c r="CR3" s="30">
        <f>CQ3-BF3</f>
        <v/>
      </c>
      <c r="CS3" s="30">
        <f>CR3-BG3</f>
        <v/>
      </c>
      <c r="CT3" s="30">
        <f>CS3-BH3</f>
        <v/>
      </c>
      <c r="CU3" s="30">
        <f>CT3-BI3</f>
        <v/>
      </c>
      <c r="CV3" s="30">
        <f>CU3-BJ3</f>
        <v/>
      </c>
      <c r="CW3" s="31">
        <f>CV3-BK3</f>
        <v/>
      </c>
      <c r="CX3" s="31">
        <f>CW3-BL3</f>
        <v/>
      </c>
      <c r="CY3" s="31">
        <f>CX3-BM3</f>
        <v/>
      </c>
      <c r="CZ3" s="32">
        <f>CY3-BN3</f>
        <v/>
      </c>
      <c r="DA3" s="35" t="n"/>
    </row>
    <row r="4">
      <c r="D4" s="61">
        <f>VLOOKUP(F4,[1]Special!$O$2:$S$209,3,0)</f>
        <v/>
      </c>
      <c r="E4" s="20" t="inlineStr">
        <is>
          <t>|0200220810|34.00|0.00|2.000|0.0005821NBC</t>
        </is>
      </c>
      <c r="F4" s="19">
        <f>LEFT(E4,LEN(E4)-7)</f>
        <v/>
      </c>
      <c r="G4" s="19">
        <f>'Cutting Rules'!H4</f>
        <v/>
      </c>
      <c r="H4" s="19">
        <f>VLOOKUP(MID(F4,8,2),[1]Special!$H$2:$I$32,2,0)</f>
        <v/>
      </c>
      <c r="I4" s="19">
        <f>RIGHT(E4,3)</f>
        <v/>
      </c>
      <c r="J4" s="19">
        <f>IF(MID(E4,6,2)="22","P","C")</f>
        <v/>
      </c>
      <c r="K4" s="19">
        <f>MID(E4,13,4)</f>
        <v/>
      </c>
      <c r="L4" s="19">
        <f>MID(E4,19,4)</f>
        <v/>
      </c>
      <c r="M4" s="52">
        <f>MID(E4,LEN(E4)-17,4)</f>
        <v/>
      </c>
      <c r="N4" s="52">
        <f>MID(E4,LEN(E4)-6,4)</f>
        <v/>
      </c>
      <c r="O4" s="19">
        <f>VLOOKUP(F4,[1]Item!$A$5:$Z$10000,26,0)</f>
        <v/>
      </c>
      <c r="P4" s="19">
        <f>VLOOKUP(E4,[1]route!$E$3:$O$10005,11,0)</f>
        <v/>
      </c>
      <c r="Q4" s="167">
        <f>'Cutting Rules'!AD4</f>
        <v/>
      </c>
      <c r="R4" s="168">
        <f>SUMIF([1]route!$E$3:$E$10005,E4,[1]!Table1[生産])</f>
        <v/>
      </c>
      <c r="S4" s="24" t="n"/>
      <c r="T4" s="169" t="inlineStr"/>
      <c r="U4" s="19" t="n"/>
      <c r="V4" s="170">
        <f>SUMIF([1]route!$E$3:$E$10005,E4,[1]route!$M$3:$M$10005)</f>
        <v/>
      </c>
      <c r="W4" s="171">
        <f>O4*N4*V4/1000</f>
        <v/>
      </c>
      <c r="X4" s="27">
        <f t="array" ref="X4">INDEX($BP4:$CZ4,MATCH(TRUE,$BP4:$CZ4&lt;0,0))</f>
        <v/>
      </c>
      <c r="Y4" s="47">
        <f>IFERROR(CHOOSE($AC4,$BP$1,$BQ$1,$BR$1,$BS$1,$BT$1,$BU$1,$BV$1,$BW$1,$BX$1,$BY$1,$BZ$1,$CA$1,$CB$1,$CC$1,$CD$1,$CE$1,$CF$1,$CG$1,$CH$1,$CI$1,$CJ$1,$CK$1,$CL$1,$CM$1,$CN$1,$CO$1,$CP$1,$CQ$1,$CR$1,$CS$1,$CT$1,$CU$1,$CV$1,$CW$1,$CX$1,$CY$1,$CZ$1,),"")</f>
        <v/>
      </c>
      <c r="Z4" s="121">
        <f>IFERROR(VLOOKUP(E4,[1]route!$E$3:$BL$10005,59,0),"")&amp;IFERROR(VLOOKUP(E4,[1]route!$E$3:$BL$10005,60,0),"")</f>
        <v/>
      </c>
      <c r="AA4" s="172">
        <f>IF(R4&gt;V4,R4-V4,0)</f>
        <v/>
      </c>
      <c r="AB4" s="173">
        <f>AA4*O4*N4/1000</f>
        <v/>
      </c>
      <c r="AC4" s="4">
        <f>IFERROR(MATCH($X4,$BP4:$CZ4,0),"")</f>
        <v/>
      </c>
      <c r="AD4" s="29" t="n">
        <v>0</v>
      </c>
      <c r="AE4" s="30">
        <f>SUMIF([1]route!$E$3:$E$10005,E4,[1]!Table1[1])</f>
        <v/>
      </c>
      <c r="AF4" s="30">
        <f>SUMIF([1]route!$E$3:$E$10005,E4,[1]!Table1[2])</f>
        <v/>
      </c>
      <c r="AG4" s="30">
        <f>SUMIF([1]route!$E$3:$E$10005,E4,[1]!Table1[3])</f>
        <v/>
      </c>
      <c r="AH4" s="30">
        <f>SUMIF([1]route!$E$3:$E$10005,E4,[1]!Table1[4])</f>
        <v/>
      </c>
      <c r="AI4" s="30">
        <f>SUMIF([1]route!$E$3:$E$10005,E4,[1]!Table1[5])</f>
        <v/>
      </c>
      <c r="AJ4" s="30">
        <f>SUMIF([1]route!$E$3:$E$10005,E4,[1]!Table1[6])</f>
        <v/>
      </c>
      <c r="AK4" s="30">
        <f>SUMIF([1]route!$E$3:$E$10005,E4,[1]!Table1[7])</f>
        <v/>
      </c>
      <c r="AL4" s="30">
        <f>SUMIF([1]route!$E$3:$E$10005,E4,[1]!Table1[8])</f>
        <v/>
      </c>
      <c r="AM4" s="30">
        <f>SUMIF([1]route!$E$3:$E$10005,E4,[1]!Table1[9])</f>
        <v/>
      </c>
      <c r="AN4" s="30">
        <f>SUMIF([1]route!$E$3:$E$10005,E4,[1]!Table1[10])</f>
        <v/>
      </c>
      <c r="AO4" s="30">
        <f>SUMIF([1]route!$E$3:$E$10005,E4,[1]!Table1[11])</f>
        <v/>
      </c>
      <c r="AP4" s="30">
        <f>SUMIF([1]route!$E$3:$E$10005,E4,[1]!Table1[12])</f>
        <v/>
      </c>
      <c r="AQ4" s="30">
        <f>SUMIF([1]route!$E$3:$E$10005,E4,[1]!Table1[13])</f>
        <v/>
      </c>
      <c r="AR4" s="30">
        <f>SUMIF([1]route!$E$3:$E$10005,E4,[1]!Table1[14])</f>
        <v/>
      </c>
      <c r="AS4" s="30">
        <f>SUMIF([1]route!$E$3:$E$10005,E4,[1]!Table1[15])</f>
        <v/>
      </c>
      <c r="AT4" s="30">
        <f>SUMIF([1]route!$E$3:$E$10005,E4,[1]!Table1[16])</f>
        <v/>
      </c>
      <c r="AU4" s="30">
        <f>SUMIF([1]route!$E$3:$E$10005,E4,[1]!Table1[17])</f>
        <v/>
      </c>
      <c r="AV4" s="30">
        <f>SUMIF([1]route!$E$3:$E$10005,E4,[1]!Table1[18])</f>
        <v/>
      </c>
      <c r="AW4" s="30">
        <f>SUMIF([1]route!$E$3:$E$10005,E4,[1]!Table1[19])</f>
        <v/>
      </c>
      <c r="AX4" s="30">
        <f>SUMIF([1]route!$E$3:$E$10005,E4,[1]!Table1[20])</f>
        <v/>
      </c>
      <c r="AY4" s="30">
        <f>SUMIF([1]route!$E$3:$E$10005,E4,[1]!Table1[21])</f>
        <v/>
      </c>
      <c r="AZ4" s="30">
        <f>SUMIF([1]route!$E$3:$E$10005,E4,[1]!Table1[22])</f>
        <v/>
      </c>
      <c r="BA4" s="30">
        <f>SUMIF([1]route!$E$3:$E$10005,E4,[1]!Table1[23])</f>
        <v/>
      </c>
      <c r="BB4" s="30">
        <f>SUMIF([1]route!$E$3:$E$10005,E4,[1]!Table1[24])</f>
        <v/>
      </c>
      <c r="BC4" s="30">
        <f>SUMIF([1]route!$E$3:$E$10005,E4,[1]!Table1[25])</f>
        <v/>
      </c>
      <c r="BD4" s="30">
        <f>SUMIF([1]route!$E$3:$E$10005,E4,[1]!Table1[26])</f>
        <v/>
      </c>
      <c r="BE4" s="30">
        <f>SUMIF([1]route!$E$3:$E$10005,E4,[1]!Table1[27])</f>
        <v/>
      </c>
      <c r="BF4" s="30">
        <f>SUMIF([1]route!$E$3:$E$10005,E4,[1]!Table1[28])</f>
        <v/>
      </c>
      <c r="BG4" s="30">
        <f>SUMIF([1]route!$E$3:$E$10005,E4,[1]!Table1[29])</f>
        <v/>
      </c>
      <c r="BH4" s="30">
        <f>SUMIF([1]route!$E$3:$E$10005,E4,[1]!Table1[30])</f>
        <v/>
      </c>
      <c r="BI4" s="30">
        <f>SUMIF([1]route!$E$3:$E$10005,E4,[1]!Table1[31])</f>
        <v/>
      </c>
      <c r="BJ4" s="30">
        <f>SUMIF([1]route!$E$3:$E$10005,E4,[1]!Table1[Remain PO])</f>
        <v/>
      </c>
      <c r="BK4" s="31">
        <f>SUMIF([1]route!$E$3:$E$10005,E4,[1]!Table1[N+1])</f>
        <v/>
      </c>
      <c r="BL4" s="31">
        <f>SUMIF([1]route!$E$3:$E$10005,E4,[1]!Table1[N+2])</f>
        <v/>
      </c>
      <c r="BM4" s="31">
        <f>SUMIF([1]route!$E$3:$E$10005,E4,[1]!Table1[N+3])</f>
        <v/>
      </c>
      <c r="BN4" s="32">
        <f>SUMIF([1]route!$E$3:$E$10005,E4,[1]!Table1[N+4])</f>
        <v/>
      </c>
      <c r="BP4" s="37">
        <f>$V4-$AD4</f>
        <v/>
      </c>
      <c r="BQ4" s="35">
        <f>BP4-AE4</f>
        <v/>
      </c>
      <c r="BR4" s="35">
        <f>BQ4-AF4</f>
        <v/>
      </c>
      <c r="BS4" s="35">
        <f>BR4-AG4</f>
        <v/>
      </c>
      <c r="BT4" s="35">
        <f>BS4-AH4</f>
        <v/>
      </c>
      <c r="BU4" s="35">
        <f>BT4-AI4</f>
        <v/>
      </c>
      <c r="BV4" s="35">
        <f>BU4-AJ4</f>
        <v/>
      </c>
      <c r="BW4" s="35">
        <f>BV4-AK4</f>
        <v/>
      </c>
      <c r="BX4" s="35">
        <f>BW4-AL4</f>
        <v/>
      </c>
      <c r="BY4" s="35">
        <f>BX4-AM4</f>
        <v/>
      </c>
      <c r="BZ4" s="35">
        <f>BY4-AN4</f>
        <v/>
      </c>
      <c r="CA4" s="35">
        <f>BZ4-AO4</f>
        <v/>
      </c>
      <c r="CB4" s="35">
        <f>CA4-AP4</f>
        <v/>
      </c>
      <c r="CC4" s="35">
        <f>CB4-AQ4</f>
        <v/>
      </c>
      <c r="CD4" s="35">
        <f>CC4-AR4</f>
        <v/>
      </c>
      <c r="CE4" s="35">
        <f>CD4-AS4</f>
        <v/>
      </c>
      <c r="CF4" s="35">
        <f>CE4-AT4</f>
        <v/>
      </c>
      <c r="CG4" s="35">
        <f>CF4-AU4</f>
        <v/>
      </c>
      <c r="CH4" s="35">
        <f>CG4-AV4</f>
        <v/>
      </c>
      <c r="CI4" s="35">
        <f>CH4-AW4</f>
        <v/>
      </c>
      <c r="CJ4" s="35">
        <f>CI4-AX4</f>
        <v/>
      </c>
      <c r="CK4" s="35">
        <f>CJ4-AY4</f>
        <v/>
      </c>
      <c r="CL4" s="35">
        <f>CK4-AZ4</f>
        <v/>
      </c>
      <c r="CM4" s="35">
        <f>CL4-BA4</f>
        <v/>
      </c>
      <c r="CN4" s="35">
        <f>CM4-BB4</f>
        <v/>
      </c>
      <c r="CO4" s="35">
        <f>CN4-BC4</f>
        <v/>
      </c>
      <c r="CP4" s="35">
        <f>CO4-BD4</f>
        <v/>
      </c>
      <c r="CQ4" s="35">
        <f>CP4-BE4</f>
        <v/>
      </c>
      <c r="CR4" s="35">
        <f>CQ4-BF4</f>
        <v/>
      </c>
      <c r="CS4" s="35">
        <f>CR4-BG4</f>
        <v/>
      </c>
      <c r="CT4" s="35">
        <f>CS4-BH4</f>
        <v/>
      </c>
      <c r="CU4" s="35">
        <f>CT4-BI4</f>
        <v/>
      </c>
      <c r="CV4" s="35">
        <f>CU4-BJ4</f>
        <v/>
      </c>
      <c r="CW4" s="38">
        <f>CV4-BK4</f>
        <v/>
      </c>
      <c r="CX4" s="38">
        <f>CW4-BL4</f>
        <v/>
      </c>
      <c r="CY4" s="38">
        <f>CX4-BM4</f>
        <v/>
      </c>
      <c r="CZ4" s="39">
        <f>CY4-BN4</f>
        <v/>
      </c>
      <c r="DA4" s="35" t="n"/>
    </row>
    <row r="5">
      <c r="D5" s="61">
        <f>VLOOKUP(F5,[1]Special!$O$2:$S$209,3,0)</f>
        <v/>
      </c>
      <c r="E5" s="20" t="inlineStr">
        <is>
          <t>|0200220810|34.00|0.00|2.000|0.0006299NBC</t>
        </is>
      </c>
      <c r="F5" s="19">
        <f>LEFT(E5,LEN(E5)-7)</f>
        <v/>
      </c>
      <c r="G5" s="19">
        <f>'Cutting Rules'!H5</f>
        <v/>
      </c>
      <c r="H5" s="19">
        <f>VLOOKUP(MID(F5,8,2),[1]Special!$H$2:$I$32,2,0)</f>
        <v/>
      </c>
      <c r="I5" s="19">
        <f>RIGHT(E5,3)</f>
        <v/>
      </c>
      <c r="J5" s="19">
        <f>IF(MID(E5,6,2)="22","P","C")</f>
        <v/>
      </c>
      <c r="K5" s="19">
        <f>MID(E5,13,4)</f>
        <v/>
      </c>
      <c r="L5" s="19">
        <f>MID(E5,19,4)</f>
        <v/>
      </c>
      <c r="M5" s="52">
        <f>MID(E5,LEN(E5)-17,4)</f>
        <v/>
      </c>
      <c r="N5" s="52">
        <f>MID(E5,LEN(E5)-6,4)</f>
        <v/>
      </c>
      <c r="O5" s="19">
        <f>VLOOKUP(F5,[1]Item!$A$5:$Z$10000,26,0)</f>
        <v/>
      </c>
      <c r="P5" s="19">
        <f>VLOOKUP(E5,[1]route!$E$3:$O$10005,11,0)</f>
        <v/>
      </c>
      <c r="Q5" s="167">
        <f>'Cutting Rules'!AD5</f>
        <v/>
      </c>
      <c r="R5" s="168">
        <f>SUMIF([1]route!$E$3:$E$10005,E5,[1]!Table1[生産])</f>
        <v/>
      </c>
      <c r="S5" s="24" t="n"/>
      <c r="T5" s="169" t="inlineStr"/>
      <c r="U5" s="19" t="n"/>
      <c r="V5" s="170">
        <f>SUMIF([1]route!$E$3:$E$10005,E5,[1]route!$M$3:$M$10005)</f>
        <v/>
      </c>
      <c r="W5" s="171">
        <f>O5*N5*V5/1000</f>
        <v/>
      </c>
      <c r="X5" s="27">
        <f t="array" ref="X5">INDEX($BP5:$CZ5,MATCH(TRUE,$BP5:$CZ5&lt;0,0))</f>
        <v/>
      </c>
      <c r="Y5" s="47">
        <f>IFERROR(CHOOSE($AC5,$BP$1,$BQ$1,$BR$1,$BS$1,$BT$1,$BU$1,$BV$1,$BW$1,$BX$1,$BY$1,$BZ$1,$CA$1,$CB$1,$CC$1,$CD$1,$CE$1,$CF$1,$CG$1,$CH$1,$CI$1,$CJ$1,$CK$1,$CL$1,$CM$1,$CN$1,$CO$1,$CP$1,$CQ$1,$CR$1,$CS$1,$CT$1,$CU$1,$CV$1,$CW$1,$CX$1,$CY$1,$CZ$1,),"")</f>
        <v/>
      </c>
      <c r="Z5" s="121">
        <f>IFERROR(VLOOKUP(E5,[1]route!$E$3:$BL$10005,59,0),"")&amp;IFERROR(VLOOKUP(E5,[1]route!$E$3:$BL$10005,60,0),"")</f>
        <v/>
      </c>
      <c r="AA5" s="172">
        <f>IF(R5&gt;V5,R5-V5,0)</f>
        <v/>
      </c>
      <c r="AB5" s="173">
        <f>AA5*O5*N5/1000</f>
        <v/>
      </c>
      <c r="AC5" s="4">
        <f>IFERROR(MATCH($X5,$BP5:$CZ5,0),"")</f>
        <v/>
      </c>
      <c r="AD5" s="29" t="n">
        <v>0</v>
      </c>
      <c r="AE5" s="30">
        <f>SUMIF([1]route!$E$3:$E$10005,E5,[1]!Table1[1])</f>
        <v/>
      </c>
      <c r="AF5" s="30">
        <f>SUMIF([1]route!$E$3:$E$10005,E5,[1]!Table1[2])</f>
        <v/>
      </c>
      <c r="AG5" s="30">
        <f>SUMIF([1]route!$E$3:$E$10005,E5,[1]!Table1[3])</f>
        <v/>
      </c>
      <c r="AH5" s="30">
        <f>SUMIF([1]route!$E$3:$E$10005,E5,[1]!Table1[4])</f>
        <v/>
      </c>
      <c r="AI5" s="30">
        <f>SUMIF([1]route!$E$3:$E$10005,E5,[1]!Table1[5])</f>
        <v/>
      </c>
      <c r="AJ5" s="30">
        <f>SUMIF([1]route!$E$3:$E$10005,E5,[1]!Table1[6])</f>
        <v/>
      </c>
      <c r="AK5" s="30">
        <f>SUMIF([1]route!$E$3:$E$10005,E5,[1]!Table1[7])</f>
        <v/>
      </c>
      <c r="AL5" s="30">
        <f>SUMIF([1]route!$E$3:$E$10005,E5,[1]!Table1[8])</f>
        <v/>
      </c>
      <c r="AM5" s="30">
        <f>SUMIF([1]route!$E$3:$E$10005,E5,[1]!Table1[9])</f>
        <v/>
      </c>
      <c r="AN5" s="30">
        <f>SUMIF([1]route!$E$3:$E$10005,E5,[1]!Table1[10])</f>
        <v/>
      </c>
      <c r="AO5" s="30">
        <f>SUMIF([1]route!$E$3:$E$10005,E5,[1]!Table1[11])</f>
        <v/>
      </c>
      <c r="AP5" s="30">
        <f>SUMIF([1]route!$E$3:$E$10005,E5,[1]!Table1[12])</f>
        <v/>
      </c>
      <c r="AQ5" s="30">
        <f>SUMIF([1]route!$E$3:$E$10005,E5,[1]!Table1[13])</f>
        <v/>
      </c>
      <c r="AR5" s="30">
        <f>SUMIF([1]route!$E$3:$E$10005,E5,[1]!Table1[14])</f>
        <v/>
      </c>
      <c r="AS5" s="30">
        <f>SUMIF([1]route!$E$3:$E$10005,E5,[1]!Table1[15])</f>
        <v/>
      </c>
      <c r="AT5" s="30">
        <f>SUMIF([1]route!$E$3:$E$10005,E5,[1]!Table1[16])</f>
        <v/>
      </c>
      <c r="AU5" s="30">
        <f>SUMIF([1]route!$E$3:$E$10005,E5,[1]!Table1[17])</f>
        <v/>
      </c>
      <c r="AV5" s="30">
        <f>SUMIF([1]route!$E$3:$E$10005,E5,[1]!Table1[18])</f>
        <v/>
      </c>
      <c r="AW5" s="30">
        <f>SUMIF([1]route!$E$3:$E$10005,E5,[1]!Table1[19])</f>
        <v/>
      </c>
      <c r="AX5" s="30">
        <f>SUMIF([1]route!$E$3:$E$10005,E5,[1]!Table1[20])</f>
        <v/>
      </c>
      <c r="AY5" s="30">
        <f>SUMIF([1]route!$E$3:$E$10005,E5,[1]!Table1[21])</f>
        <v/>
      </c>
      <c r="AZ5" s="30">
        <f>SUMIF([1]route!$E$3:$E$10005,E5,[1]!Table1[22])</f>
        <v/>
      </c>
      <c r="BA5" s="30">
        <f>SUMIF([1]route!$E$3:$E$10005,E5,[1]!Table1[23])</f>
        <v/>
      </c>
      <c r="BB5" s="30">
        <f>SUMIF([1]route!$E$3:$E$10005,E5,[1]!Table1[24])</f>
        <v/>
      </c>
      <c r="BC5" s="30">
        <f>SUMIF([1]route!$E$3:$E$10005,E5,[1]!Table1[25])</f>
        <v/>
      </c>
      <c r="BD5" s="30">
        <f>SUMIF([1]route!$E$3:$E$10005,E5,[1]!Table1[26])</f>
        <v/>
      </c>
      <c r="BE5" s="30">
        <f>SUMIF([1]route!$E$3:$E$10005,E5,[1]!Table1[27])</f>
        <v/>
      </c>
      <c r="BF5" s="30">
        <f>SUMIF([1]route!$E$3:$E$10005,E5,[1]!Table1[28])</f>
        <v/>
      </c>
      <c r="BG5" s="30">
        <f>SUMIF([1]route!$E$3:$E$10005,E5,[1]!Table1[29])</f>
        <v/>
      </c>
      <c r="BH5" s="30">
        <f>SUMIF([1]route!$E$3:$E$10005,E5,[1]!Table1[30])</f>
        <v/>
      </c>
      <c r="BI5" s="30">
        <f>SUMIF([1]route!$E$3:$E$10005,E5,[1]!Table1[31])</f>
        <v/>
      </c>
      <c r="BJ5" s="30">
        <f>SUMIF([1]route!$E$3:$E$10005,E5,[1]!Table1[Remain PO])</f>
        <v/>
      </c>
      <c r="BK5" s="31">
        <f>SUMIF([1]route!$E$3:$E$10005,E5,[1]!Table1[N+1])</f>
        <v/>
      </c>
      <c r="BL5" s="31">
        <f>SUMIF([1]route!$E$3:$E$10005,E5,[1]!Table1[N+2])</f>
        <v/>
      </c>
      <c r="BM5" s="31">
        <f>SUMIF([1]route!$E$3:$E$10005,E5,[1]!Table1[N+3])</f>
        <v/>
      </c>
      <c r="BN5" s="32">
        <f>SUMIF([1]route!$E$3:$E$10005,E5,[1]!Table1[N+4])</f>
        <v/>
      </c>
      <c r="BP5" s="37">
        <f>$V5-$AD5</f>
        <v/>
      </c>
      <c r="BQ5" s="35">
        <f>BP5-AE5</f>
        <v/>
      </c>
      <c r="BR5" s="35">
        <f>BQ5-AF5</f>
        <v/>
      </c>
      <c r="BS5" s="35">
        <f>BR5-AG5</f>
        <v/>
      </c>
      <c r="BT5" s="35">
        <f>BS5-AH5</f>
        <v/>
      </c>
      <c r="BU5" s="35">
        <f>BT5-AI5</f>
        <v/>
      </c>
      <c r="BV5" s="35">
        <f>BU5-AJ5</f>
        <v/>
      </c>
      <c r="BW5" s="35">
        <f>BV5-AK5</f>
        <v/>
      </c>
      <c r="BX5" s="35">
        <f>BW5-AL5</f>
        <v/>
      </c>
      <c r="BY5" s="35">
        <f>BX5-AM5</f>
        <v/>
      </c>
      <c r="BZ5" s="35">
        <f>BY5-AN5</f>
        <v/>
      </c>
      <c r="CA5" s="35">
        <f>BZ5-AO5</f>
        <v/>
      </c>
      <c r="CB5" s="35">
        <f>CA5-AP5</f>
        <v/>
      </c>
      <c r="CC5" s="35">
        <f>CB5-AQ5</f>
        <v/>
      </c>
      <c r="CD5" s="35">
        <f>CC5-AR5</f>
        <v/>
      </c>
      <c r="CE5" s="35">
        <f>CD5-AS5</f>
        <v/>
      </c>
      <c r="CF5" s="35">
        <f>CE5-AT5</f>
        <v/>
      </c>
      <c r="CG5" s="35">
        <f>CF5-AU5</f>
        <v/>
      </c>
      <c r="CH5" s="35">
        <f>CG5-AV5</f>
        <v/>
      </c>
      <c r="CI5" s="35">
        <f>CH5-AW5</f>
        <v/>
      </c>
      <c r="CJ5" s="35">
        <f>CI5-AX5</f>
        <v/>
      </c>
      <c r="CK5" s="35">
        <f>CJ5-AY5</f>
        <v/>
      </c>
      <c r="CL5" s="35">
        <f>CK5-AZ5</f>
        <v/>
      </c>
      <c r="CM5" s="35">
        <f>CL5-BA5</f>
        <v/>
      </c>
      <c r="CN5" s="35">
        <f>CM5-BB5</f>
        <v/>
      </c>
      <c r="CO5" s="35">
        <f>CN5-BC5</f>
        <v/>
      </c>
      <c r="CP5" s="35">
        <f>CO5-BD5</f>
        <v/>
      </c>
      <c r="CQ5" s="35">
        <f>CP5-BE5</f>
        <v/>
      </c>
      <c r="CR5" s="35">
        <f>CQ5-BF5</f>
        <v/>
      </c>
      <c r="CS5" s="35">
        <f>CR5-BG5</f>
        <v/>
      </c>
      <c r="CT5" s="35">
        <f>CS5-BH5</f>
        <v/>
      </c>
      <c r="CU5" s="35">
        <f>CT5-BI5</f>
        <v/>
      </c>
      <c r="CV5" s="35">
        <f>CU5-BJ5</f>
        <v/>
      </c>
      <c r="CW5" s="38">
        <f>CV5-BK5</f>
        <v/>
      </c>
      <c r="CX5" s="38">
        <f>CW5-BL5</f>
        <v/>
      </c>
      <c r="CY5" s="38">
        <f>CX5-BM5</f>
        <v/>
      </c>
      <c r="CZ5" s="39">
        <f>CY5-BN5</f>
        <v/>
      </c>
      <c r="DA5" s="35" t="n"/>
    </row>
    <row r="6">
      <c r="D6" s="61">
        <f>VLOOKUP(F6,[1]Special!$O$2:$S$209,3,0)</f>
        <v/>
      </c>
      <c r="E6" s="20" t="inlineStr">
        <is>
          <t>|0200226339|40.00|20.00|2.300|0.0006065NBC</t>
        </is>
      </c>
      <c r="F6" s="19">
        <f>LEFT(E6,LEN(E6)-7)</f>
        <v/>
      </c>
      <c r="G6" s="19">
        <f>'Cutting Rules'!H6</f>
        <v/>
      </c>
      <c r="H6" s="19">
        <f>VLOOKUP(MID(F6,8,2),[1]Special!$H$2:$I$32,2,0)</f>
        <v/>
      </c>
      <c r="I6" s="19">
        <f>RIGHT(E6,3)</f>
        <v/>
      </c>
      <c r="J6" s="19">
        <f>IF(MID(E6,6,2)="22","P","C")</f>
        <v/>
      </c>
      <c r="K6" s="19">
        <f>MID(E6,13,4)</f>
        <v/>
      </c>
      <c r="L6" s="19">
        <f>MID(E6,19,4)</f>
        <v/>
      </c>
      <c r="M6" s="52">
        <f>MID(E6,LEN(E6)-17,4)</f>
        <v/>
      </c>
      <c r="N6" s="52">
        <f>MID(E6,LEN(E6)-6,4)</f>
        <v/>
      </c>
      <c r="O6" s="19">
        <f>VLOOKUP(F6,[1]Item!$A$5:$Z$10000,26,0)</f>
        <v/>
      </c>
      <c r="P6" s="19">
        <f>VLOOKUP(E6,[1]route!$E$3:$O$10005,11,0)</f>
        <v/>
      </c>
      <c r="Q6" s="167">
        <f>'Cutting Rules'!AD6</f>
        <v/>
      </c>
      <c r="R6" s="168">
        <f>SUMIF([1]route!$E$3:$E$10005,E6,[1]!Table1[生産])</f>
        <v/>
      </c>
      <c r="S6" s="24" t="n"/>
      <c r="T6" s="169" t="inlineStr"/>
      <c r="U6" s="19" t="n"/>
      <c r="V6" s="170">
        <f>SUMIF([1]route!$E$3:$E$10005,E6,[1]route!$M$3:$M$10005)</f>
        <v/>
      </c>
      <c r="W6" s="171">
        <f>O6*N6*V6/1000</f>
        <v/>
      </c>
      <c r="X6" s="27">
        <f t="array" ref="X6">INDEX($BP6:$CZ6,MATCH(TRUE,$BP6:$CZ6&lt;0,0))</f>
        <v/>
      </c>
      <c r="Y6" s="47">
        <f>IFERROR(CHOOSE($AC6,$BP$1,$BQ$1,$BR$1,$BS$1,$BT$1,$BU$1,$BV$1,$BW$1,$BX$1,$BY$1,$BZ$1,$CA$1,$CB$1,$CC$1,$CD$1,$CE$1,$CF$1,$CG$1,$CH$1,$CI$1,$CJ$1,$CK$1,$CL$1,$CM$1,$CN$1,$CO$1,$CP$1,$CQ$1,$CR$1,$CS$1,$CT$1,$CU$1,$CV$1,$CW$1,$CX$1,$CY$1,$CZ$1,),"")</f>
        <v/>
      </c>
      <c r="Z6" s="121">
        <f>IFERROR(VLOOKUP(E6,[1]route!$E$3:$BL$10005,59,0),"")&amp;IFERROR(VLOOKUP(E6,[1]route!$E$3:$BL$10005,60,0),"")</f>
        <v/>
      </c>
      <c r="AA6" s="172">
        <f>IF(R6&gt;V6,R6-V6,0)</f>
        <v/>
      </c>
      <c r="AB6" s="173">
        <f>AA6*O6*N6/1000</f>
        <v/>
      </c>
      <c r="AC6" s="4">
        <f>IFERROR(MATCH($X6,$BP6:$CZ6,0),"")</f>
        <v/>
      </c>
      <c r="AD6" s="29" t="n">
        <v>0</v>
      </c>
      <c r="AE6" s="30">
        <f>SUMIF([1]route!$E$3:$E$10005,E6,[1]!Table1[1])</f>
        <v/>
      </c>
      <c r="AF6" s="30">
        <f>SUMIF([1]route!$E$3:$E$10005,E6,[1]!Table1[2])</f>
        <v/>
      </c>
      <c r="AG6" s="30">
        <f>SUMIF([1]route!$E$3:$E$10005,E6,[1]!Table1[3])</f>
        <v/>
      </c>
      <c r="AH6" s="30">
        <f>SUMIF([1]route!$E$3:$E$10005,E6,[1]!Table1[4])</f>
        <v/>
      </c>
      <c r="AI6" s="30">
        <f>SUMIF([1]route!$E$3:$E$10005,E6,[1]!Table1[5])</f>
        <v/>
      </c>
      <c r="AJ6" s="30">
        <f>SUMIF([1]route!$E$3:$E$10005,E6,[1]!Table1[6])</f>
        <v/>
      </c>
      <c r="AK6" s="30">
        <f>SUMIF([1]route!$E$3:$E$10005,E6,[1]!Table1[7])</f>
        <v/>
      </c>
      <c r="AL6" s="30">
        <f>SUMIF([1]route!$E$3:$E$10005,E6,[1]!Table1[8])</f>
        <v/>
      </c>
      <c r="AM6" s="30">
        <f>SUMIF([1]route!$E$3:$E$10005,E6,[1]!Table1[9])</f>
        <v/>
      </c>
      <c r="AN6" s="30">
        <f>SUMIF([1]route!$E$3:$E$10005,E6,[1]!Table1[10])</f>
        <v/>
      </c>
      <c r="AO6" s="30">
        <f>SUMIF([1]route!$E$3:$E$10005,E6,[1]!Table1[11])</f>
        <v/>
      </c>
      <c r="AP6" s="30">
        <f>SUMIF([1]route!$E$3:$E$10005,E6,[1]!Table1[12])</f>
        <v/>
      </c>
      <c r="AQ6" s="30">
        <f>SUMIF([1]route!$E$3:$E$10005,E6,[1]!Table1[13])</f>
        <v/>
      </c>
      <c r="AR6" s="30">
        <f>SUMIF([1]route!$E$3:$E$10005,E6,[1]!Table1[14])</f>
        <v/>
      </c>
      <c r="AS6" s="30">
        <f>SUMIF([1]route!$E$3:$E$10005,E6,[1]!Table1[15])</f>
        <v/>
      </c>
      <c r="AT6" s="30">
        <f>SUMIF([1]route!$E$3:$E$10005,E6,[1]!Table1[16])</f>
        <v/>
      </c>
      <c r="AU6" s="30">
        <f>SUMIF([1]route!$E$3:$E$10005,E6,[1]!Table1[17])</f>
        <v/>
      </c>
      <c r="AV6" s="30">
        <f>SUMIF([1]route!$E$3:$E$10005,E6,[1]!Table1[18])</f>
        <v/>
      </c>
      <c r="AW6" s="30">
        <f>SUMIF([1]route!$E$3:$E$10005,E6,[1]!Table1[19])</f>
        <v/>
      </c>
      <c r="AX6" s="30">
        <f>SUMIF([1]route!$E$3:$E$10005,E6,[1]!Table1[20])</f>
        <v/>
      </c>
      <c r="AY6" s="30">
        <f>SUMIF([1]route!$E$3:$E$10005,E6,[1]!Table1[21])</f>
        <v/>
      </c>
      <c r="AZ6" s="30">
        <f>SUMIF([1]route!$E$3:$E$10005,E6,[1]!Table1[22])</f>
        <v/>
      </c>
      <c r="BA6" s="30">
        <f>SUMIF([1]route!$E$3:$E$10005,E6,[1]!Table1[23])</f>
        <v/>
      </c>
      <c r="BB6" s="30">
        <f>SUMIF([1]route!$E$3:$E$10005,E6,[1]!Table1[24])</f>
        <v/>
      </c>
      <c r="BC6" s="30">
        <f>SUMIF([1]route!$E$3:$E$10005,E6,[1]!Table1[25])</f>
        <v/>
      </c>
      <c r="BD6" s="30">
        <f>SUMIF([1]route!$E$3:$E$10005,E6,[1]!Table1[26])</f>
        <v/>
      </c>
      <c r="BE6" s="30">
        <f>SUMIF([1]route!$E$3:$E$10005,E6,[1]!Table1[27])</f>
        <v/>
      </c>
      <c r="BF6" s="30">
        <f>SUMIF([1]route!$E$3:$E$10005,E6,[1]!Table1[28])</f>
        <v/>
      </c>
      <c r="BG6" s="30">
        <f>SUMIF([1]route!$E$3:$E$10005,E6,[1]!Table1[29])</f>
        <v/>
      </c>
      <c r="BH6" s="30">
        <f>SUMIF([1]route!$E$3:$E$10005,E6,[1]!Table1[30])</f>
        <v/>
      </c>
      <c r="BI6" s="30">
        <f>SUMIF([1]route!$E$3:$E$10005,E6,[1]!Table1[31])</f>
        <v/>
      </c>
      <c r="BJ6" s="30">
        <f>SUMIF([1]route!$E$3:$E$10005,E6,[1]!Table1[Remain PO])</f>
        <v/>
      </c>
      <c r="BK6" s="31">
        <f>SUMIF([1]route!$E$3:$E$10005,E6,[1]!Table1[N+1])</f>
        <v/>
      </c>
      <c r="BL6" s="31">
        <f>SUMIF([1]route!$E$3:$E$10005,E6,[1]!Table1[N+2])</f>
        <v/>
      </c>
      <c r="BM6" s="31">
        <f>SUMIF([1]route!$E$3:$E$10005,E6,[1]!Table1[N+3])</f>
        <v/>
      </c>
      <c r="BN6" s="32">
        <f>SUMIF([1]route!$E$3:$E$10005,E6,[1]!Table1[N+4])</f>
        <v/>
      </c>
      <c r="BP6" s="37">
        <f>$V6-$AD6</f>
        <v/>
      </c>
      <c r="BQ6" s="35">
        <f>BP6-AE6</f>
        <v/>
      </c>
      <c r="BR6" s="35">
        <f>BQ6-AF6</f>
        <v/>
      </c>
      <c r="BS6" s="35">
        <f>BR6-AG6</f>
        <v/>
      </c>
      <c r="BT6" s="35">
        <f>BS6-AH6</f>
        <v/>
      </c>
      <c r="BU6" s="35">
        <f>BT6-AI6</f>
        <v/>
      </c>
      <c r="BV6" s="35">
        <f>BU6-AJ6</f>
        <v/>
      </c>
      <c r="BW6" s="35">
        <f>BV6-AK6</f>
        <v/>
      </c>
      <c r="BX6" s="35">
        <f>BW6-AL6</f>
        <v/>
      </c>
      <c r="BY6" s="35">
        <f>BX6-AM6</f>
        <v/>
      </c>
      <c r="BZ6" s="35">
        <f>BY6-AN6</f>
        <v/>
      </c>
      <c r="CA6" s="35">
        <f>BZ6-AO6</f>
        <v/>
      </c>
      <c r="CB6" s="35">
        <f>CA6-AP6</f>
        <v/>
      </c>
      <c r="CC6" s="35">
        <f>CB6-AQ6</f>
        <v/>
      </c>
      <c r="CD6" s="35">
        <f>CC6-AR6</f>
        <v/>
      </c>
      <c r="CE6" s="35">
        <f>CD6-AS6</f>
        <v/>
      </c>
      <c r="CF6" s="35">
        <f>CE6-AT6</f>
        <v/>
      </c>
      <c r="CG6" s="35">
        <f>CF6-AU6</f>
        <v/>
      </c>
      <c r="CH6" s="35">
        <f>CG6-AV6</f>
        <v/>
      </c>
      <c r="CI6" s="35">
        <f>CH6-AW6</f>
        <v/>
      </c>
      <c r="CJ6" s="35">
        <f>CI6-AX6</f>
        <v/>
      </c>
      <c r="CK6" s="35">
        <f>CJ6-AY6</f>
        <v/>
      </c>
      <c r="CL6" s="35">
        <f>CK6-AZ6</f>
        <v/>
      </c>
      <c r="CM6" s="35">
        <f>CL6-BA6</f>
        <v/>
      </c>
      <c r="CN6" s="35">
        <f>CM6-BB6</f>
        <v/>
      </c>
      <c r="CO6" s="35">
        <f>CN6-BC6</f>
        <v/>
      </c>
      <c r="CP6" s="35">
        <f>CO6-BD6</f>
        <v/>
      </c>
      <c r="CQ6" s="35">
        <f>CP6-BE6</f>
        <v/>
      </c>
      <c r="CR6" s="35">
        <f>CQ6-BF6</f>
        <v/>
      </c>
      <c r="CS6" s="35">
        <f>CR6-BG6</f>
        <v/>
      </c>
      <c r="CT6" s="35">
        <f>CS6-BH6</f>
        <v/>
      </c>
      <c r="CU6" s="35">
        <f>CT6-BI6</f>
        <v/>
      </c>
      <c r="CV6" s="35">
        <f>CU6-BJ6</f>
        <v/>
      </c>
      <c r="CW6" s="38">
        <f>CV6-BK6</f>
        <v/>
      </c>
      <c r="CX6" s="38">
        <f>CW6-BL6</f>
        <v/>
      </c>
      <c r="CY6" s="38">
        <f>CX6-BM6</f>
        <v/>
      </c>
      <c r="CZ6" s="39">
        <f>CY6-BN6</f>
        <v/>
      </c>
      <c r="DA6" s="35" t="n"/>
    </row>
    <row r="7">
      <c r="D7" s="61">
        <f>VLOOKUP(F7,[1]Special!$O$2:$S$209,3,0)</f>
        <v/>
      </c>
      <c r="E7" s="20" t="inlineStr">
        <is>
          <t>|0200230742|22.20|0.00|1.400|0.0005350NBC</t>
        </is>
      </c>
      <c r="F7" s="19">
        <f>LEFT(E7,LEN(E7)-7)</f>
        <v/>
      </c>
      <c r="G7" s="19">
        <f>'Cutting Rules'!H7</f>
        <v/>
      </c>
      <c r="H7" s="19">
        <f>VLOOKUP(MID(F7,8,2),[1]Special!$H$2:$I$32,2,0)</f>
        <v/>
      </c>
      <c r="I7" s="19">
        <f>RIGHT(E7,3)</f>
        <v/>
      </c>
      <c r="J7" s="19">
        <f>IF(MID(E7,6,2)="22","P","C")</f>
        <v/>
      </c>
      <c r="K7" s="19">
        <f>MID(E7,13,4)</f>
        <v/>
      </c>
      <c r="L7" s="19">
        <f>MID(E7,19,4)</f>
        <v/>
      </c>
      <c r="M7" s="52">
        <f>MID(E7,LEN(E7)-17,4)</f>
        <v/>
      </c>
      <c r="N7" s="52">
        <f>MID(E7,LEN(E7)-6,4)</f>
        <v/>
      </c>
      <c r="O7" s="19">
        <f>VLOOKUP(F7,[1]Item!$A$5:$Z$10000,26,0)</f>
        <v/>
      </c>
      <c r="P7" s="19">
        <f>VLOOKUP(E7,[1]route!$E$3:$O$10005,11,0)</f>
        <v/>
      </c>
      <c r="Q7" s="167">
        <f>'Cutting Rules'!AD7</f>
        <v/>
      </c>
      <c r="R7" s="168">
        <f>SUMIF([1]route!$E$3:$E$10005,E7,[1]!Table1[生産])</f>
        <v/>
      </c>
      <c r="S7" s="24" t="n"/>
      <c r="T7" s="169" t="inlineStr"/>
      <c r="U7" s="19" t="n"/>
      <c r="V7" s="170">
        <f>SUMIF([1]route!$E$3:$E$10005,E7,[1]route!$M$3:$M$10005)</f>
        <v/>
      </c>
      <c r="W7" s="171">
        <f>O7*N7*V7/1000</f>
        <v/>
      </c>
      <c r="X7" s="27">
        <f t="array" ref="X7">INDEX($BP7:$CZ7,MATCH(TRUE,$BP7:$CZ7&lt;0,0))</f>
        <v/>
      </c>
      <c r="Y7" s="47">
        <f>IFERROR(CHOOSE($AC7,$BP$1,$BQ$1,$BR$1,$BS$1,$BT$1,$BU$1,$BV$1,$BW$1,$BX$1,$BY$1,$BZ$1,$CA$1,$CB$1,$CC$1,$CD$1,$CE$1,$CF$1,$CG$1,$CH$1,$CI$1,$CJ$1,$CK$1,$CL$1,$CM$1,$CN$1,$CO$1,$CP$1,$CQ$1,$CR$1,$CS$1,$CT$1,$CU$1,$CV$1,$CW$1,$CX$1,$CY$1,$CZ$1,),"")</f>
        <v/>
      </c>
      <c r="Z7" s="121">
        <f>IFERROR(VLOOKUP(E7,[1]route!$E$3:$BL$10005,59,0),"")&amp;IFERROR(VLOOKUP(E7,[1]route!$E$3:$BL$10005,60,0),"")</f>
        <v/>
      </c>
      <c r="AA7" s="172">
        <f>IF(R7&gt;V7,R7-V7,0)</f>
        <v/>
      </c>
      <c r="AB7" s="173">
        <f>AA7*O7*N7/1000</f>
        <v/>
      </c>
      <c r="AC7" s="4">
        <f>IFERROR(MATCH($X7,$BP7:$CZ7,0),"")</f>
        <v/>
      </c>
      <c r="AD7" s="29" t="n">
        <v>0</v>
      </c>
      <c r="AE7" s="30">
        <f>SUMIF([1]route!$E$3:$E$10005,E7,[1]!Table1[1])</f>
        <v/>
      </c>
      <c r="AF7" s="30">
        <f>SUMIF([1]route!$E$3:$E$10005,E7,[1]!Table1[2])</f>
        <v/>
      </c>
      <c r="AG7" s="30">
        <f>SUMIF([1]route!$E$3:$E$10005,E7,[1]!Table1[3])</f>
        <v/>
      </c>
      <c r="AH7" s="30">
        <f>SUMIF([1]route!$E$3:$E$10005,E7,[1]!Table1[4])</f>
        <v/>
      </c>
      <c r="AI7" s="30">
        <f>SUMIF([1]route!$E$3:$E$10005,E7,[1]!Table1[5])</f>
        <v/>
      </c>
      <c r="AJ7" s="30">
        <f>SUMIF([1]route!$E$3:$E$10005,E7,[1]!Table1[6])</f>
        <v/>
      </c>
      <c r="AK7" s="30">
        <f>SUMIF([1]route!$E$3:$E$10005,E7,[1]!Table1[7])</f>
        <v/>
      </c>
      <c r="AL7" s="30">
        <f>SUMIF([1]route!$E$3:$E$10005,E7,[1]!Table1[8])</f>
        <v/>
      </c>
      <c r="AM7" s="30">
        <f>SUMIF([1]route!$E$3:$E$10005,E7,[1]!Table1[9])</f>
        <v/>
      </c>
      <c r="AN7" s="30">
        <f>SUMIF([1]route!$E$3:$E$10005,E7,[1]!Table1[10])</f>
        <v/>
      </c>
      <c r="AO7" s="30">
        <f>SUMIF([1]route!$E$3:$E$10005,E7,[1]!Table1[11])</f>
        <v/>
      </c>
      <c r="AP7" s="30">
        <f>SUMIF([1]route!$E$3:$E$10005,E7,[1]!Table1[12])</f>
        <v/>
      </c>
      <c r="AQ7" s="30">
        <f>SUMIF([1]route!$E$3:$E$10005,E7,[1]!Table1[13])</f>
        <v/>
      </c>
      <c r="AR7" s="30">
        <f>SUMIF([1]route!$E$3:$E$10005,E7,[1]!Table1[14])</f>
        <v/>
      </c>
      <c r="AS7" s="30">
        <f>SUMIF([1]route!$E$3:$E$10005,E7,[1]!Table1[15])</f>
        <v/>
      </c>
      <c r="AT7" s="30">
        <f>SUMIF([1]route!$E$3:$E$10005,E7,[1]!Table1[16])</f>
        <v/>
      </c>
      <c r="AU7" s="30">
        <f>SUMIF([1]route!$E$3:$E$10005,E7,[1]!Table1[17])</f>
        <v/>
      </c>
      <c r="AV7" s="30">
        <f>SUMIF([1]route!$E$3:$E$10005,E7,[1]!Table1[18])</f>
        <v/>
      </c>
      <c r="AW7" s="30">
        <f>SUMIF([1]route!$E$3:$E$10005,E7,[1]!Table1[19])</f>
        <v/>
      </c>
      <c r="AX7" s="30">
        <f>SUMIF([1]route!$E$3:$E$10005,E7,[1]!Table1[20])</f>
        <v/>
      </c>
      <c r="AY7" s="30">
        <f>SUMIF([1]route!$E$3:$E$10005,E7,[1]!Table1[21])</f>
        <v/>
      </c>
      <c r="AZ7" s="30">
        <f>SUMIF([1]route!$E$3:$E$10005,E7,[1]!Table1[22])</f>
        <v/>
      </c>
      <c r="BA7" s="30">
        <f>SUMIF([1]route!$E$3:$E$10005,E7,[1]!Table1[23])</f>
        <v/>
      </c>
      <c r="BB7" s="30">
        <f>SUMIF([1]route!$E$3:$E$10005,E7,[1]!Table1[24])</f>
        <v/>
      </c>
      <c r="BC7" s="30">
        <f>SUMIF([1]route!$E$3:$E$10005,E7,[1]!Table1[25])</f>
        <v/>
      </c>
      <c r="BD7" s="30">
        <f>SUMIF([1]route!$E$3:$E$10005,E7,[1]!Table1[26])</f>
        <v/>
      </c>
      <c r="BE7" s="30">
        <f>SUMIF([1]route!$E$3:$E$10005,E7,[1]!Table1[27])</f>
        <v/>
      </c>
      <c r="BF7" s="30">
        <f>SUMIF([1]route!$E$3:$E$10005,E7,[1]!Table1[28])</f>
        <v/>
      </c>
      <c r="BG7" s="30">
        <f>SUMIF([1]route!$E$3:$E$10005,E7,[1]!Table1[29])</f>
        <v/>
      </c>
      <c r="BH7" s="30">
        <f>SUMIF([1]route!$E$3:$E$10005,E7,[1]!Table1[30])</f>
        <v/>
      </c>
      <c r="BI7" s="30">
        <f>SUMIF([1]route!$E$3:$E$10005,E7,[1]!Table1[31])</f>
        <v/>
      </c>
      <c r="BJ7" s="30">
        <f>SUMIF([1]route!$E$3:$E$10005,E7,[1]!Table1[Remain PO])</f>
        <v/>
      </c>
      <c r="BK7" s="31">
        <f>SUMIF([1]route!$E$3:$E$10005,E7,[1]!Table1[N+1])</f>
        <v/>
      </c>
      <c r="BL7" s="31">
        <f>SUMIF([1]route!$E$3:$E$10005,E7,[1]!Table1[N+2])</f>
        <v/>
      </c>
      <c r="BM7" s="31">
        <f>SUMIF([1]route!$E$3:$E$10005,E7,[1]!Table1[N+3])</f>
        <v/>
      </c>
      <c r="BN7" s="32">
        <f>SUMIF([1]route!$E$3:$E$10005,E7,[1]!Table1[N+4])</f>
        <v/>
      </c>
      <c r="BP7" s="37">
        <f>$V7-$AD7</f>
        <v/>
      </c>
      <c r="BQ7" s="35">
        <f>BP7-AE7</f>
        <v/>
      </c>
      <c r="BR7" s="35">
        <f>BQ7-AF7</f>
        <v/>
      </c>
      <c r="BS7" s="35">
        <f>BR7-AG7</f>
        <v/>
      </c>
      <c r="BT7" s="35">
        <f>BS7-AH7</f>
        <v/>
      </c>
      <c r="BU7" s="35">
        <f>BT7-AI7</f>
        <v/>
      </c>
      <c r="BV7" s="35">
        <f>BU7-AJ7</f>
        <v/>
      </c>
      <c r="BW7" s="35">
        <f>BV7-AK7</f>
        <v/>
      </c>
      <c r="BX7" s="35">
        <f>BW7-AL7</f>
        <v/>
      </c>
      <c r="BY7" s="35">
        <f>BX7-AM7</f>
        <v/>
      </c>
      <c r="BZ7" s="35">
        <f>BY7-AN7</f>
        <v/>
      </c>
      <c r="CA7" s="35">
        <f>BZ7-AO7</f>
        <v/>
      </c>
      <c r="CB7" s="35">
        <f>CA7-AP7</f>
        <v/>
      </c>
      <c r="CC7" s="35">
        <f>CB7-AQ7</f>
        <v/>
      </c>
      <c r="CD7" s="35">
        <f>CC7-AR7</f>
        <v/>
      </c>
      <c r="CE7" s="35">
        <f>CD7-AS7</f>
        <v/>
      </c>
      <c r="CF7" s="35">
        <f>CE7-AT7</f>
        <v/>
      </c>
      <c r="CG7" s="35">
        <f>CF7-AU7</f>
        <v/>
      </c>
      <c r="CH7" s="35">
        <f>CG7-AV7</f>
        <v/>
      </c>
      <c r="CI7" s="35">
        <f>CH7-AW7</f>
        <v/>
      </c>
      <c r="CJ7" s="35">
        <f>CI7-AX7</f>
        <v/>
      </c>
      <c r="CK7" s="35">
        <f>CJ7-AY7</f>
        <v/>
      </c>
      <c r="CL7" s="35">
        <f>CK7-AZ7</f>
        <v/>
      </c>
      <c r="CM7" s="35">
        <f>CL7-BA7</f>
        <v/>
      </c>
      <c r="CN7" s="35">
        <f>CM7-BB7</f>
        <v/>
      </c>
      <c r="CO7" s="35">
        <f>CN7-BC7</f>
        <v/>
      </c>
      <c r="CP7" s="35">
        <f>CO7-BD7</f>
        <v/>
      </c>
      <c r="CQ7" s="35">
        <f>CP7-BE7</f>
        <v/>
      </c>
      <c r="CR7" s="35">
        <f>CQ7-BF7</f>
        <v/>
      </c>
      <c r="CS7" s="35">
        <f>CR7-BG7</f>
        <v/>
      </c>
      <c r="CT7" s="35">
        <f>CS7-BH7</f>
        <v/>
      </c>
      <c r="CU7" s="35">
        <f>CT7-BI7</f>
        <v/>
      </c>
      <c r="CV7" s="35">
        <f>CU7-BJ7</f>
        <v/>
      </c>
      <c r="CW7" s="38">
        <f>CV7-BK7</f>
        <v/>
      </c>
      <c r="CX7" s="38">
        <f>CW7-BL7</f>
        <v/>
      </c>
      <c r="CY7" s="38">
        <f>CX7-BM7</f>
        <v/>
      </c>
      <c r="CZ7" s="39">
        <f>CY7-BN7</f>
        <v/>
      </c>
      <c r="DA7" s="35" t="n"/>
    </row>
    <row r="8">
      <c r="D8" s="61">
        <f>VLOOKUP(F8,[1]Special!$O$2:$S$209,3,0)</f>
        <v/>
      </c>
      <c r="E8" s="20" t="inlineStr">
        <is>
          <t>|0200226540|40.00|25.00|2.000|0.0005869NBC</t>
        </is>
      </c>
      <c r="F8" s="19">
        <f>LEFT(E8,LEN(E8)-7)</f>
        <v/>
      </c>
      <c r="G8" s="19">
        <f>'Cutting Rules'!H8</f>
        <v/>
      </c>
      <c r="H8" s="19">
        <f>VLOOKUP(MID(F8,8,2),[1]Special!$H$2:$I$32,2,0)</f>
        <v/>
      </c>
      <c r="I8" s="19">
        <f>RIGHT(E8,3)</f>
        <v/>
      </c>
      <c r="J8" s="19">
        <f>IF(MID(E8,6,2)="22","P","C")</f>
        <v/>
      </c>
      <c r="K8" s="19">
        <f>MID(E8,13,4)</f>
        <v/>
      </c>
      <c r="L8" s="19">
        <f>MID(E8,19,4)</f>
        <v/>
      </c>
      <c r="M8" s="52">
        <f>MID(E8,LEN(E8)-17,4)</f>
        <v/>
      </c>
      <c r="N8" s="52">
        <f>MID(E8,LEN(E8)-6,4)</f>
        <v/>
      </c>
      <c r="O8" s="19">
        <f>VLOOKUP(F8,[1]Item!$A$5:$Z$10000,26,0)</f>
        <v/>
      </c>
      <c r="P8" s="19">
        <f>VLOOKUP(E8,[1]route!$E$3:$O$10005,11,0)</f>
        <v/>
      </c>
      <c r="Q8" s="167">
        <f>'Cutting Rules'!AD8</f>
        <v/>
      </c>
      <c r="R8" s="168">
        <f>SUMIF([1]route!$E$3:$E$10005,E8,[1]!Table1[生産])</f>
        <v/>
      </c>
      <c r="S8" s="24" t="n"/>
      <c r="T8" s="169" t="inlineStr"/>
      <c r="U8" s="19" t="n"/>
      <c r="V8" s="170">
        <f>SUMIF([1]route!$E$3:$E$10005,E8,[1]route!$M$3:$M$10005)</f>
        <v/>
      </c>
      <c r="W8" s="171">
        <f>O8*N8*V8/1000</f>
        <v/>
      </c>
      <c r="X8" s="27">
        <f t="array" ref="X8">INDEX($BP8:$CZ8,MATCH(TRUE,$BP8:$CZ8&lt;0,0))</f>
        <v/>
      </c>
      <c r="Y8" s="47">
        <f>IFERROR(CHOOSE($AC8,$BP$1,$BQ$1,$BR$1,$BS$1,$BT$1,$BU$1,$BV$1,$BW$1,$BX$1,$BY$1,$BZ$1,$CA$1,$CB$1,$CC$1,$CD$1,$CE$1,$CF$1,$CG$1,$CH$1,$CI$1,$CJ$1,$CK$1,$CL$1,$CM$1,$CN$1,$CO$1,$CP$1,$CQ$1,$CR$1,$CS$1,$CT$1,$CU$1,$CV$1,$CW$1,$CX$1,$CY$1,$CZ$1,),"")</f>
        <v/>
      </c>
      <c r="Z8" s="121">
        <f>IFERROR(VLOOKUP(E8,[1]route!$E$3:$BL$10005,59,0),"")&amp;IFERROR(VLOOKUP(E8,[1]route!$E$3:$BL$10005,60,0),"")</f>
        <v/>
      </c>
      <c r="AA8" s="172">
        <f>IF(R8&gt;V8,R8-V8,0)</f>
        <v/>
      </c>
      <c r="AB8" s="173">
        <f>AA8*O8*N8/1000</f>
        <v/>
      </c>
      <c r="AC8" s="4">
        <f>IFERROR(MATCH($X8,$BP8:$CZ8,0),"")</f>
        <v/>
      </c>
      <c r="AD8" s="29" t="n">
        <v>0</v>
      </c>
      <c r="AE8" s="30">
        <f>SUMIF([1]route!$E$3:$E$10005,E8,[1]!Table1[1])</f>
        <v/>
      </c>
      <c r="AF8" s="30">
        <f>SUMIF([1]route!$E$3:$E$10005,E8,[1]!Table1[2])</f>
        <v/>
      </c>
      <c r="AG8" s="30">
        <f>SUMIF([1]route!$E$3:$E$10005,E8,[1]!Table1[3])</f>
        <v/>
      </c>
      <c r="AH8" s="30">
        <f>SUMIF([1]route!$E$3:$E$10005,E8,[1]!Table1[4])</f>
        <v/>
      </c>
      <c r="AI8" s="30">
        <f>SUMIF([1]route!$E$3:$E$10005,E8,[1]!Table1[5])</f>
        <v/>
      </c>
      <c r="AJ8" s="30">
        <f>SUMIF([1]route!$E$3:$E$10005,E8,[1]!Table1[6])</f>
        <v/>
      </c>
      <c r="AK8" s="30">
        <f>SUMIF([1]route!$E$3:$E$10005,E8,[1]!Table1[7])</f>
        <v/>
      </c>
      <c r="AL8" s="30">
        <f>SUMIF([1]route!$E$3:$E$10005,E8,[1]!Table1[8])</f>
        <v/>
      </c>
      <c r="AM8" s="30">
        <f>SUMIF([1]route!$E$3:$E$10005,E8,[1]!Table1[9])</f>
        <v/>
      </c>
      <c r="AN8" s="30">
        <f>SUMIF([1]route!$E$3:$E$10005,E8,[1]!Table1[10])</f>
        <v/>
      </c>
      <c r="AO8" s="30">
        <f>SUMIF([1]route!$E$3:$E$10005,E8,[1]!Table1[11])</f>
        <v/>
      </c>
      <c r="AP8" s="30">
        <f>SUMIF([1]route!$E$3:$E$10005,E8,[1]!Table1[12])</f>
        <v/>
      </c>
      <c r="AQ8" s="30">
        <f>SUMIF([1]route!$E$3:$E$10005,E8,[1]!Table1[13])</f>
        <v/>
      </c>
      <c r="AR8" s="30">
        <f>SUMIF([1]route!$E$3:$E$10005,E8,[1]!Table1[14])</f>
        <v/>
      </c>
      <c r="AS8" s="30">
        <f>SUMIF([1]route!$E$3:$E$10005,E8,[1]!Table1[15])</f>
        <v/>
      </c>
      <c r="AT8" s="30">
        <f>SUMIF([1]route!$E$3:$E$10005,E8,[1]!Table1[16])</f>
        <v/>
      </c>
      <c r="AU8" s="30">
        <f>SUMIF([1]route!$E$3:$E$10005,E8,[1]!Table1[17])</f>
        <v/>
      </c>
      <c r="AV8" s="30">
        <f>SUMIF([1]route!$E$3:$E$10005,E8,[1]!Table1[18])</f>
        <v/>
      </c>
      <c r="AW8" s="30">
        <f>SUMIF([1]route!$E$3:$E$10005,E8,[1]!Table1[19])</f>
        <v/>
      </c>
      <c r="AX8" s="30">
        <f>SUMIF([1]route!$E$3:$E$10005,E8,[1]!Table1[20])</f>
        <v/>
      </c>
      <c r="AY8" s="30">
        <f>SUMIF([1]route!$E$3:$E$10005,E8,[1]!Table1[21])</f>
        <v/>
      </c>
      <c r="AZ8" s="30">
        <f>SUMIF([1]route!$E$3:$E$10005,E8,[1]!Table1[22])</f>
        <v/>
      </c>
      <c r="BA8" s="30">
        <f>SUMIF([1]route!$E$3:$E$10005,E8,[1]!Table1[23])</f>
        <v/>
      </c>
      <c r="BB8" s="30">
        <f>SUMIF([1]route!$E$3:$E$10005,E8,[1]!Table1[24])</f>
        <v/>
      </c>
      <c r="BC8" s="30">
        <f>SUMIF([1]route!$E$3:$E$10005,E8,[1]!Table1[25])</f>
        <v/>
      </c>
      <c r="BD8" s="30">
        <f>SUMIF([1]route!$E$3:$E$10005,E8,[1]!Table1[26])</f>
        <v/>
      </c>
      <c r="BE8" s="30">
        <f>SUMIF([1]route!$E$3:$E$10005,E8,[1]!Table1[27])</f>
        <v/>
      </c>
      <c r="BF8" s="30">
        <f>SUMIF([1]route!$E$3:$E$10005,E8,[1]!Table1[28])</f>
        <v/>
      </c>
      <c r="BG8" s="30">
        <f>SUMIF([1]route!$E$3:$E$10005,E8,[1]!Table1[29])</f>
        <v/>
      </c>
      <c r="BH8" s="30">
        <f>SUMIF([1]route!$E$3:$E$10005,E8,[1]!Table1[30])</f>
        <v/>
      </c>
      <c r="BI8" s="30">
        <f>SUMIF([1]route!$E$3:$E$10005,E8,[1]!Table1[31])</f>
        <v/>
      </c>
      <c r="BJ8" s="30">
        <f>SUMIF([1]route!$E$3:$E$10005,E8,[1]!Table1[Remain PO])</f>
        <v/>
      </c>
      <c r="BK8" s="31">
        <f>SUMIF([1]route!$E$3:$E$10005,E8,[1]!Table1[N+1])</f>
        <v/>
      </c>
      <c r="BL8" s="31">
        <f>SUMIF([1]route!$E$3:$E$10005,E8,[1]!Table1[N+2])</f>
        <v/>
      </c>
      <c r="BM8" s="31">
        <f>SUMIF([1]route!$E$3:$E$10005,E8,[1]!Table1[N+3])</f>
        <v/>
      </c>
      <c r="BN8" s="32">
        <f>SUMIF([1]route!$E$3:$E$10005,E8,[1]!Table1[N+4])</f>
        <v/>
      </c>
      <c r="BP8" s="37">
        <f>$V8-$AD8</f>
        <v/>
      </c>
      <c r="BQ8" s="35">
        <f>BP8-AE8</f>
        <v/>
      </c>
      <c r="BR8" s="35">
        <f>BQ8-AF8</f>
        <v/>
      </c>
      <c r="BS8" s="35">
        <f>BR8-AG8</f>
        <v/>
      </c>
      <c r="BT8" s="35">
        <f>BS8-AH8</f>
        <v/>
      </c>
      <c r="BU8" s="35">
        <f>BT8-AI8</f>
        <v/>
      </c>
      <c r="BV8" s="35">
        <f>BU8-AJ8</f>
        <v/>
      </c>
      <c r="BW8" s="35">
        <f>BV8-AK8</f>
        <v/>
      </c>
      <c r="BX8" s="35">
        <f>BW8-AL8</f>
        <v/>
      </c>
      <c r="BY8" s="35">
        <f>BX8-AM8</f>
        <v/>
      </c>
      <c r="BZ8" s="35">
        <f>BY8-AN8</f>
        <v/>
      </c>
      <c r="CA8" s="35">
        <f>BZ8-AO8</f>
        <v/>
      </c>
      <c r="CB8" s="35">
        <f>CA8-AP8</f>
        <v/>
      </c>
      <c r="CC8" s="35">
        <f>CB8-AQ8</f>
        <v/>
      </c>
      <c r="CD8" s="35">
        <f>CC8-AR8</f>
        <v/>
      </c>
      <c r="CE8" s="35">
        <f>CD8-AS8</f>
        <v/>
      </c>
      <c r="CF8" s="35">
        <f>CE8-AT8</f>
        <v/>
      </c>
      <c r="CG8" s="35">
        <f>CF8-AU8</f>
        <v/>
      </c>
      <c r="CH8" s="35">
        <f>CG8-AV8</f>
        <v/>
      </c>
      <c r="CI8" s="35">
        <f>CH8-AW8</f>
        <v/>
      </c>
      <c r="CJ8" s="35">
        <f>CI8-AX8</f>
        <v/>
      </c>
      <c r="CK8" s="35">
        <f>CJ8-AY8</f>
        <v/>
      </c>
      <c r="CL8" s="35">
        <f>CK8-AZ8</f>
        <v/>
      </c>
      <c r="CM8" s="35">
        <f>CL8-BA8</f>
        <v/>
      </c>
      <c r="CN8" s="35">
        <f>CM8-BB8</f>
        <v/>
      </c>
      <c r="CO8" s="35">
        <f>CN8-BC8</f>
        <v/>
      </c>
      <c r="CP8" s="35">
        <f>CO8-BD8</f>
        <v/>
      </c>
      <c r="CQ8" s="35">
        <f>CP8-BE8</f>
        <v/>
      </c>
      <c r="CR8" s="35">
        <f>CQ8-BF8</f>
        <v/>
      </c>
      <c r="CS8" s="35">
        <f>CR8-BG8</f>
        <v/>
      </c>
      <c r="CT8" s="35">
        <f>CS8-BH8</f>
        <v/>
      </c>
      <c r="CU8" s="35">
        <f>CT8-BI8</f>
        <v/>
      </c>
      <c r="CV8" s="35">
        <f>CU8-BJ8</f>
        <v/>
      </c>
      <c r="CW8" s="38">
        <f>CV8-BK8</f>
        <v/>
      </c>
      <c r="CX8" s="38">
        <f>CW8-BL8</f>
        <v/>
      </c>
      <c r="CY8" s="38">
        <f>CX8-BM8</f>
        <v/>
      </c>
      <c r="CZ8" s="39">
        <f>CY8-BN8</f>
        <v/>
      </c>
      <c r="DA8" s="35" t="n"/>
    </row>
    <row r="9">
      <c r="D9" s="61">
        <f>VLOOKUP(F9,[1]Special!$O$2:$S$209,3,0)</f>
        <v/>
      </c>
      <c r="E9" s="20" t="inlineStr">
        <is>
          <t>|0200226010|42.70|0.00|2.300|0.0006100NBC</t>
        </is>
      </c>
      <c r="F9" s="19">
        <f>LEFT(E9,LEN(E9)-7)</f>
        <v/>
      </c>
      <c r="G9" s="19">
        <f>'Cutting Rules'!H9</f>
        <v/>
      </c>
      <c r="H9" s="19">
        <f>VLOOKUP(MID(F9,8,2),[1]Special!$H$2:$I$32,2,0)</f>
        <v/>
      </c>
      <c r="I9" s="19">
        <f>RIGHT(E9,3)</f>
        <v/>
      </c>
      <c r="J9" s="19">
        <f>IF(MID(E9,6,2)="22","P","C")</f>
        <v/>
      </c>
      <c r="K9" s="19">
        <f>MID(E9,13,4)</f>
        <v/>
      </c>
      <c r="L9" s="19">
        <f>MID(E9,19,4)</f>
        <v/>
      </c>
      <c r="M9" s="52">
        <f>MID(E9,LEN(E9)-17,4)</f>
        <v/>
      </c>
      <c r="N9" s="52">
        <f>MID(E9,LEN(E9)-6,4)</f>
        <v/>
      </c>
      <c r="O9" s="19">
        <f>VLOOKUP(F9,[1]Item!$A$5:$Z$10000,26,0)</f>
        <v/>
      </c>
      <c r="P9" s="19">
        <f>VLOOKUP(E9,[1]route!$E$3:$O$10005,11,0)</f>
        <v/>
      </c>
      <c r="Q9" s="167">
        <f>'Cutting Rules'!AD9</f>
        <v/>
      </c>
      <c r="R9" s="168">
        <f>SUMIF([1]route!$E$3:$E$10005,E9,[1]!Table1[生産])</f>
        <v/>
      </c>
      <c r="S9" s="24" t="n"/>
      <c r="T9" s="169" t="inlineStr"/>
      <c r="U9" s="19" t="n"/>
      <c r="V9" s="170">
        <f>SUMIF([1]route!$E$3:$E$10005,E9,[1]route!$M$3:$M$10005)</f>
        <v/>
      </c>
      <c r="W9" s="171">
        <f>O9*N9*V9/1000</f>
        <v/>
      </c>
      <c r="X9" s="27">
        <f t="array" ref="X9">INDEX($BP9:$CZ9,MATCH(TRUE,$BP9:$CZ9&lt;0,0))</f>
        <v/>
      </c>
      <c r="Y9" s="47">
        <f>IFERROR(CHOOSE($AC9,$BP$1,$BQ$1,$BR$1,$BS$1,$BT$1,$BU$1,$BV$1,$BW$1,$BX$1,$BY$1,$BZ$1,$CA$1,$CB$1,$CC$1,$CD$1,$CE$1,$CF$1,$CG$1,$CH$1,$CI$1,$CJ$1,$CK$1,$CL$1,$CM$1,$CN$1,$CO$1,$CP$1,$CQ$1,$CR$1,$CS$1,$CT$1,$CU$1,$CV$1,$CW$1,$CX$1,$CY$1,$CZ$1,),"")</f>
        <v/>
      </c>
      <c r="Z9" s="121">
        <f>IFERROR(VLOOKUP(E9,[1]route!$E$3:$BL$10005,59,0),"")&amp;IFERROR(VLOOKUP(E9,[1]route!$E$3:$BL$10005,60,0),"")</f>
        <v/>
      </c>
      <c r="AA9" s="172">
        <f>IF(R9&gt;V9,R9-V9,0)</f>
        <v/>
      </c>
      <c r="AB9" s="173">
        <f>AA9*O9*N9/1000</f>
        <v/>
      </c>
      <c r="AC9" s="4">
        <f>IFERROR(MATCH($X9,$BP9:$CZ9,0),"")</f>
        <v/>
      </c>
      <c r="AD9" s="29" t="n">
        <v>0</v>
      </c>
      <c r="AE9" s="30">
        <f>SUMIF([1]route!$E$3:$E$10005,E9,[1]!Table1[1])</f>
        <v/>
      </c>
      <c r="AF9" s="30">
        <f>SUMIF([1]route!$E$3:$E$10005,E9,[1]!Table1[2])</f>
        <v/>
      </c>
      <c r="AG9" s="30">
        <f>SUMIF([1]route!$E$3:$E$10005,E9,[1]!Table1[3])</f>
        <v/>
      </c>
      <c r="AH9" s="30">
        <f>SUMIF([1]route!$E$3:$E$10005,E9,[1]!Table1[4])</f>
        <v/>
      </c>
      <c r="AI9" s="30">
        <f>SUMIF([1]route!$E$3:$E$10005,E9,[1]!Table1[5])</f>
        <v/>
      </c>
      <c r="AJ9" s="30">
        <f>SUMIF([1]route!$E$3:$E$10005,E9,[1]!Table1[6])</f>
        <v/>
      </c>
      <c r="AK9" s="30">
        <f>SUMIF([1]route!$E$3:$E$10005,E9,[1]!Table1[7])</f>
        <v/>
      </c>
      <c r="AL9" s="30">
        <f>SUMIF([1]route!$E$3:$E$10005,E9,[1]!Table1[8])</f>
        <v/>
      </c>
      <c r="AM9" s="30">
        <f>SUMIF([1]route!$E$3:$E$10005,E9,[1]!Table1[9])</f>
        <v/>
      </c>
      <c r="AN9" s="30">
        <f>SUMIF([1]route!$E$3:$E$10005,E9,[1]!Table1[10])</f>
        <v/>
      </c>
      <c r="AO9" s="30">
        <f>SUMIF([1]route!$E$3:$E$10005,E9,[1]!Table1[11])</f>
        <v/>
      </c>
      <c r="AP9" s="30">
        <f>SUMIF([1]route!$E$3:$E$10005,E9,[1]!Table1[12])</f>
        <v/>
      </c>
      <c r="AQ9" s="30">
        <f>SUMIF([1]route!$E$3:$E$10005,E9,[1]!Table1[13])</f>
        <v/>
      </c>
      <c r="AR9" s="30">
        <f>SUMIF([1]route!$E$3:$E$10005,E9,[1]!Table1[14])</f>
        <v/>
      </c>
      <c r="AS9" s="30">
        <f>SUMIF([1]route!$E$3:$E$10005,E9,[1]!Table1[15])</f>
        <v/>
      </c>
      <c r="AT9" s="30">
        <f>SUMIF([1]route!$E$3:$E$10005,E9,[1]!Table1[16])</f>
        <v/>
      </c>
      <c r="AU9" s="30">
        <f>SUMIF([1]route!$E$3:$E$10005,E9,[1]!Table1[17])</f>
        <v/>
      </c>
      <c r="AV9" s="30">
        <f>SUMIF([1]route!$E$3:$E$10005,E9,[1]!Table1[18])</f>
        <v/>
      </c>
      <c r="AW9" s="30">
        <f>SUMIF([1]route!$E$3:$E$10005,E9,[1]!Table1[19])</f>
        <v/>
      </c>
      <c r="AX9" s="30">
        <f>SUMIF([1]route!$E$3:$E$10005,E9,[1]!Table1[20])</f>
        <v/>
      </c>
      <c r="AY9" s="30">
        <f>SUMIF([1]route!$E$3:$E$10005,E9,[1]!Table1[21])</f>
        <v/>
      </c>
      <c r="AZ9" s="30">
        <f>SUMIF([1]route!$E$3:$E$10005,E9,[1]!Table1[22])</f>
        <v/>
      </c>
      <c r="BA9" s="30">
        <f>SUMIF([1]route!$E$3:$E$10005,E9,[1]!Table1[23])</f>
        <v/>
      </c>
      <c r="BB9" s="30">
        <f>SUMIF([1]route!$E$3:$E$10005,E9,[1]!Table1[24])</f>
        <v/>
      </c>
      <c r="BC9" s="30">
        <f>SUMIF([1]route!$E$3:$E$10005,E9,[1]!Table1[25])</f>
        <v/>
      </c>
      <c r="BD9" s="30">
        <f>SUMIF([1]route!$E$3:$E$10005,E9,[1]!Table1[26])</f>
        <v/>
      </c>
      <c r="BE9" s="30">
        <f>SUMIF([1]route!$E$3:$E$10005,E9,[1]!Table1[27])</f>
        <v/>
      </c>
      <c r="BF9" s="30">
        <f>SUMIF([1]route!$E$3:$E$10005,E9,[1]!Table1[28])</f>
        <v/>
      </c>
      <c r="BG9" s="30">
        <f>SUMIF([1]route!$E$3:$E$10005,E9,[1]!Table1[29])</f>
        <v/>
      </c>
      <c r="BH9" s="30">
        <f>SUMIF([1]route!$E$3:$E$10005,E9,[1]!Table1[30])</f>
        <v/>
      </c>
      <c r="BI9" s="30">
        <f>SUMIF([1]route!$E$3:$E$10005,E9,[1]!Table1[31])</f>
        <v/>
      </c>
      <c r="BJ9" s="30">
        <f>SUMIF([1]route!$E$3:$E$10005,E9,[1]!Table1[Remain PO])</f>
        <v/>
      </c>
      <c r="BK9" s="31">
        <f>SUMIF([1]route!$E$3:$E$10005,E9,[1]!Table1[N+1])</f>
        <v/>
      </c>
      <c r="BL9" s="31">
        <f>SUMIF([1]route!$E$3:$E$10005,E9,[1]!Table1[N+2])</f>
        <v/>
      </c>
      <c r="BM9" s="31">
        <f>SUMIF([1]route!$E$3:$E$10005,E9,[1]!Table1[N+3])</f>
        <v/>
      </c>
      <c r="BN9" s="32">
        <f>SUMIF([1]route!$E$3:$E$10005,E9,[1]!Table1[N+4])</f>
        <v/>
      </c>
      <c r="BP9" s="37">
        <f>$V9-$AD9</f>
        <v/>
      </c>
      <c r="BQ9" s="35">
        <f>BP9-AE9</f>
        <v/>
      </c>
      <c r="BR9" s="35">
        <f>BQ9-AF9</f>
        <v/>
      </c>
      <c r="BS9" s="35">
        <f>BR9-AG9</f>
        <v/>
      </c>
      <c r="BT9" s="35">
        <f>BS9-AH9</f>
        <v/>
      </c>
      <c r="BU9" s="35">
        <f>BT9-AI9</f>
        <v/>
      </c>
      <c r="BV9" s="35">
        <f>BU9-AJ9</f>
        <v/>
      </c>
      <c r="BW9" s="35">
        <f>BV9-AK9</f>
        <v/>
      </c>
      <c r="BX9" s="35">
        <f>BW9-AL9</f>
        <v/>
      </c>
      <c r="BY9" s="35">
        <f>BX9-AM9</f>
        <v/>
      </c>
      <c r="BZ9" s="35">
        <f>BY9-AN9</f>
        <v/>
      </c>
      <c r="CA9" s="35">
        <f>BZ9-AO9</f>
        <v/>
      </c>
      <c r="CB9" s="35">
        <f>CA9-AP9</f>
        <v/>
      </c>
      <c r="CC9" s="35">
        <f>CB9-AQ9</f>
        <v/>
      </c>
      <c r="CD9" s="35">
        <f>CC9-AR9</f>
        <v/>
      </c>
      <c r="CE9" s="35">
        <f>CD9-AS9</f>
        <v/>
      </c>
      <c r="CF9" s="35">
        <f>CE9-AT9</f>
        <v/>
      </c>
      <c r="CG9" s="35">
        <f>CF9-AU9</f>
        <v/>
      </c>
      <c r="CH9" s="35">
        <f>CG9-AV9</f>
        <v/>
      </c>
      <c r="CI9" s="35">
        <f>CH9-AW9</f>
        <v/>
      </c>
      <c r="CJ9" s="35">
        <f>CI9-AX9</f>
        <v/>
      </c>
      <c r="CK9" s="35">
        <f>CJ9-AY9</f>
        <v/>
      </c>
      <c r="CL9" s="35">
        <f>CK9-AZ9</f>
        <v/>
      </c>
      <c r="CM9" s="35">
        <f>CL9-BA9</f>
        <v/>
      </c>
      <c r="CN9" s="35">
        <f>CM9-BB9</f>
        <v/>
      </c>
      <c r="CO9" s="35">
        <f>CN9-BC9</f>
        <v/>
      </c>
      <c r="CP9" s="35">
        <f>CO9-BD9</f>
        <v/>
      </c>
      <c r="CQ9" s="35">
        <f>CP9-BE9</f>
        <v/>
      </c>
      <c r="CR9" s="35">
        <f>CQ9-BF9</f>
        <v/>
      </c>
      <c r="CS9" s="35">
        <f>CR9-BG9</f>
        <v/>
      </c>
      <c r="CT9" s="35">
        <f>CS9-BH9</f>
        <v/>
      </c>
      <c r="CU9" s="35">
        <f>CT9-BI9</f>
        <v/>
      </c>
      <c r="CV9" s="35">
        <f>CU9-BJ9</f>
        <v/>
      </c>
      <c r="CW9" s="38">
        <f>CV9-BK9</f>
        <v/>
      </c>
      <c r="CX9" s="38">
        <f>CW9-BL9</f>
        <v/>
      </c>
      <c r="CY9" s="38">
        <f>CX9-BM9</f>
        <v/>
      </c>
      <c r="CZ9" s="39">
        <f>CY9-BN9</f>
        <v/>
      </c>
      <c r="DA9" s="35" t="n"/>
    </row>
    <row r="10">
      <c r="D10" s="61">
        <f>VLOOKUP(F10,[1]Special!$O$2:$S$209,3,0)</f>
        <v/>
      </c>
      <c r="E10" s="20" t="inlineStr">
        <is>
          <t>|0200226010|31.80|0.00|2.000|0.0005580IBC</t>
        </is>
      </c>
      <c r="F10" s="19">
        <f>LEFT(E10,LEN(E10)-7)</f>
        <v/>
      </c>
      <c r="G10" s="19">
        <f>'Cutting Rules'!H10</f>
        <v/>
      </c>
      <c r="H10" s="19">
        <f>VLOOKUP(MID(F10,8,2),[1]Special!$H$2:$I$32,2,0)</f>
        <v/>
      </c>
      <c r="I10" s="19">
        <f>RIGHT(E10,3)</f>
        <v/>
      </c>
      <c r="J10" s="19">
        <f>IF(MID(E10,6,2)="22","P","C")</f>
        <v/>
      </c>
      <c r="K10" s="19">
        <f>MID(E10,13,4)</f>
        <v/>
      </c>
      <c r="L10" s="19">
        <f>MID(E10,19,4)</f>
        <v/>
      </c>
      <c r="M10" s="52">
        <f>MID(E10,LEN(E10)-17,4)</f>
        <v/>
      </c>
      <c r="N10" s="52">
        <f>MID(E10,LEN(E10)-6,4)</f>
        <v/>
      </c>
      <c r="O10" s="19">
        <f>VLOOKUP(F10,[1]Item!$A$5:$Z$10000,26,0)</f>
        <v/>
      </c>
      <c r="P10" s="19">
        <f>VLOOKUP(E10,[1]route!$E$3:$O$10005,11,0)</f>
        <v/>
      </c>
      <c r="Q10" s="167">
        <f>'Cutting Rules'!AD10</f>
        <v/>
      </c>
      <c r="R10" s="168">
        <f>SUMIF([1]route!$E$3:$E$10005,E10,[1]!Table1[生産])</f>
        <v/>
      </c>
      <c r="S10" s="24" t="n"/>
      <c r="T10" s="169" t="inlineStr"/>
      <c r="U10" s="19" t="n"/>
      <c r="V10" s="170">
        <f>SUMIF([1]route!$E$3:$E$10005,E10,[1]route!$M$3:$M$10005)</f>
        <v/>
      </c>
      <c r="W10" s="171">
        <f>O10*N10*V10/1000</f>
        <v/>
      </c>
      <c r="X10" s="40">
        <f t="array" ref="X10">INDEX($BP10:$CZ10,MATCH(TRUE,$BP10:$CZ10&lt;0,0))</f>
        <v/>
      </c>
      <c r="Y10" s="47">
        <f>IFERROR(CHOOSE($AC10,$BP$1,$BQ$1,$BR$1,$BS$1,$BT$1,$BU$1,$BV$1,$BW$1,$BX$1,$BY$1,$BZ$1,$CA$1,$CB$1,$CC$1,$CD$1,$CE$1,$CF$1,$CG$1,$CH$1,$CI$1,$CJ$1,$CK$1,$CL$1,$CM$1,$CN$1,$CO$1,$CP$1,$CQ$1,$CR$1,$CS$1,$CT$1,$CU$1,$CV$1,$CW$1,$CX$1,$CY$1,$CZ$1,),"")</f>
        <v/>
      </c>
      <c r="Z10" s="121">
        <f>IFERROR(VLOOKUP(E10,[1]route!$E$3:$BL$10005,59,0),"")&amp;IFERROR(VLOOKUP(E10,[1]route!$E$3:$BL$10005,60,0),"")</f>
        <v/>
      </c>
      <c r="AA10" s="172">
        <f>IF(R10&gt;V10,R10-V10,0)</f>
        <v/>
      </c>
      <c r="AB10" s="173">
        <f>AA10*O10*N10/1000</f>
        <v/>
      </c>
      <c r="AC10" s="4">
        <f>IFERROR(MATCH($X10,$BP10:$CZ10,0),"")</f>
        <v/>
      </c>
      <c r="AD10" s="29" t="n">
        <v>0</v>
      </c>
      <c r="AE10" s="30">
        <f>SUMIF([1]route!$E$3:$E$10005,E10,[1]!Table1[1])</f>
        <v/>
      </c>
      <c r="AF10" s="30">
        <f>SUMIF([1]route!$E$3:$E$10005,E10,[1]!Table1[2])</f>
        <v/>
      </c>
      <c r="AG10" s="30">
        <f>SUMIF([1]route!$E$3:$E$10005,E10,[1]!Table1[3])</f>
        <v/>
      </c>
      <c r="AH10" s="30">
        <f>SUMIF([1]route!$E$3:$E$10005,E10,[1]!Table1[4])</f>
        <v/>
      </c>
      <c r="AI10" s="30">
        <f>SUMIF([1]route!$E$3:$E$10005,E10,[1]!Table1[5])</f>
        <v/>
      </c>
      <c r="AJ10" s="30">
        <f>SUMIF([1]route!$E$3:$E$10005,E10,[1]!Table1[6])</f>
        <v/>
      </c>
      <c r="AK10" s="30">
        <f>SUMIF([1]route!$E$3:$E$10005,E10,[1]!Table1[7])</f>
        <v/>
      </c>
      <c r="AL10" s="30">
        <f>SUMIF([1]route!$E$3:$E$10005,E10,[1]!Table1[8])</f>
        <v/>
      </c>
      <c r="AM10" s="30">
        <f>SUMIF([1]route!$E$3:$E$10005,E10,[1]!Table1[9])</f>
        <v/>
      </c>
      <c r="AN10" s="30">
        <f>SUMIF([1]route!$E$3:$E$10005,E10,[1]!Table1[10])</f>
        <v/>
      </c>
      <c r="AO10" s="30">
        <f>SUMIF([1]route!$E$3:$E$10005,E10,[1]!Table1[11])</f>
        <v/>
      </c>
      <c r="AP10" s="30">
        <f>SUMIF([1]route!$E$3:$E$10005,E10,[1]!Table1[12])</f>
        <v/>
      </c>
      <c r="AQ10" s="30">
        <f>SUMIF([1]route!$E$3:$E$10005,E10,[1]!Table1[13])</f>
        <v/>
      </c>
      <c r="AR10" s="30">
        <f>SUMIF([1]route!$E$3:$E$10005,E10,[1]!Table1[14])</f>
        <v/>
      </c>
      <c r="AS10" s="30">
        <f>SUMIF([1]route!$E$3:$E$10005,E10,[1]!Table1[15])</f>
        <v/>
      </c>
      <c r="AT10" s="30">
        <f>SUMIF([1]route!$E$3:$E$10005,E10,[1]!Table1[16])</f>
        <v/>
      </c>
      <c r="AU10" s="30">
        <f>SUMIF([1]route!$E$3:$E$10005,E10,[1]!Table1[17])</f>
        <v/>
      </c>
      <c r="AV10" s="30">
        <f>SUMIF([1]route!$E$3:$E$10005,E10,[1]!Table1[18])</f>
        <v/>
      </c>
      <c r="AW10" s="30">
        <f>SUMIF([1]route!$E$3:$E$10005,E10,[1]!Table1[19])</f>
        <v/>
      </c>
      <c r="AX10" s="30">
        <f>SUMIF([1]route!$E$3:$E$10005,E10,[1]!Table1[20])</f>
        <v/>
      </c>
      <c r="AY10" s="30">
        <f>SUMIF([1]route!$E$3:$E$10005,E10,[1]!Table1[21])</f>
        <v/>
      </c>
      <c r="AZ10" s="30">
        <f>SUMIF([1]route!$E$3:$E$10005,E10,[1]!Table1[22])</f>
        <v/>
      </c>
      <c r="BA10" s="30">
        <f>SUMIF([1]route!$E$3:$E$10005,E10,[1]!Table1[23])</f>
        <v/>
      </c>
      <c r="BB10" s="30">
        <f>SUMIF([1]route!$E$3:$E$10005,E10,[1]!Table1[24])</f>
        <v/>
      </c>
      <c r="BC10" s="30">
        <f>SUMIF([1]route!$E$3:$E$10005,E10,[1]!Table1[25])</f>
        <v/>
      </c>
      <c r="BD10" s="30">
        <f>SUMIF([1]route!$E$3:$E$10005,E10,[1]!Table1[26])</f>
        <v/>
      </c>
      <c r="BE10" s="30">
        <f>SUMIF([1]route!$E$3:$E$10005,E10,[1]!Table1[27])</f>
        <v/>
      </c>
      <c r="BF10" s="30">
        <f>SUMIF([1]route!$E$3:$E$10005,E10,[1]!Table1[28])</f>
        <v/>
      </c>
      <c r="BG10" s="30">
        <f>SUMIF([1]route!$E$3:$E$10005,E10,[1]!Table1[29])</f>
        <v/>
      </c>
      <c r="BH10" s="30">
        <f>SUMIF([1]route!$E$3:$E$10005,E10,[1]!Table1[30])</f>
        <v/>
      </c>
      <c r="BI10" s="30">
        <f>SUMIF([1]route!$E$3:$E$10005,E10,[1]!Table1[31])</f>
        <v/>
      </c>
      <c r="BJ10" s="30">
        <f>SUMIF([1]route!$E$3:$E$10005,E10,[1]!Table1[Remain PO])</f>
        <v/>
      </c>
      <c r="BK10" s="31">
        <f>SUMIF([1]route!$E$3:$E$10005,E10,[1]!Table1[N+1])</f>
        <v/>
      </c>
      <c r="BL10" s="31">
        <f>SUMIF([1]route!$E$3:$E$10005,E10,[1]!Table1[N+2])</f>
        <v/>
      </c>
      <c r="BM10" s="31">
        <f>SUMIF([1]route!$E$3:$E$10005,E10,[1]!Table1[N+3])</f>
        <v/>
      </c>
      <c r="BN10" s="32">
        <f>SUMIF([1]route!$E$3:$E$10005,E10,[1]!Table1[N+4])</f>
        <v/>
      </c>
      <c r="BP10" s="37">
        <f>$V10-$AD10</f>
        <v/>
      </c>
      <c r="BQ10" s="35">
        <f>BP10-AE10</f>
        <v/>
      </c>
      <c r="BR10" s="35">
        <f>BQ10-AF10</f>
        <v/>
      </c>
      <c r="BS10" s="35">
        <f>BR10-AG10</f>
        <v/>
      </c>
      <c r="BT10" s="35">
        <f>BS10-AH10</f>
        <v/>
      </c>
      <c r="BU10" s="35">
        <f>BT10-AI10</f>
        <v/>
      </c>
      <c r="BV10" s="35">
        <f>BU10-AJ10</f>
        <v/>
      </c>
      <c r="BW10" s="35">
        <f>BV10-AK10</f>
        <v/>
      </c>
      <c r="BX10" s="35">
        <f>BW10-AL10</f>
        <v/>
      </c>
      <c r="BY10" s="35">
        <f>BX10-AM10</f>
        <v/>
      </c>
      <c r="BZ10" s="35">
        <f>BY10-AN10</f>
        <v/>
      </c>
      <c r="CA10" s="35">
        <f>BZ10-AO10</f>
        <v/>
      </c>
      <c r="CB10" s="35">
        <f>CA10-AP10</f>
        <v/>
      </c>
      <c r="CC10" s="35">
        <f>CB10-AQ10</f>
        <v/>
      </c>
      <c r="CD10" s="35">
        <f>CC10-AR10</f>
        <v/>
      </c>
      <c r="CE10" s="35">
        <f>CD10-AS10</f>
        <v/>
      </c>
      <c r="CF10" s="35">
        <f>CE10-AT10</f>
        <v/>
      </c>
      <c r="CG10" s="35">
        <f>CF10-AU10</f>
        <v/>
      </c>
      <c r="CH10" s="35">
        <f>CG10-AV10</f>
        <v/>
      </c>
      <c r="CI10" s="35">
        <f>CH10-AW10</f>
        <v/>
      </c>
      <c r="CJ10" s="35">
        <f>CI10-AX10</f>
        <v/>
      </c>
      <c r="CK10" s="35">
        <f>CJ10-AY10</f>
        <v/>
      </c>
      <c r="CL10" s="35">
        <f>CK10-AZ10</f>
        <v/>
      </c>
      <c r="CM10" s="35">
        <f>CL10-BA10</f>
        <v/>
      </c>
      <c r="CN10" s="35">
        <f>CM10-BB10</f>
        <v/>
      </c>
      <c r="CO10" s="35">
        <f>CN10-BC10</f>
        <v/>
      </c>
      <c r="CP10" s="35">
        <f>CO10-BD10</f>
        <v/>
      </c>
      <c r="CQ10" s="35">
        <f>CP10-BE10</f>
        <v/>
      </c>
      <c r="CR10" s="35">
        <f>CQ10-BF10</f>
        <v/>
      </c>
      <c r="CS10" s="35">
        <f>CR10-BG10</f>
        <v/>
      </c>
      <c r="CT10" s="35">
        <f>CS10-BH10</f>
        <v/>
      </c>
      <c r="CU10" s="35">
        <f>CT10-BI10</f>
        <v/>
      </c>
      <c r="CV10" s="35">
        <f>CU10-BJ10</f>
        <v/>
      </c>
      <c r="CW10" s="38">
        <f>CV10-BK10</f>
        <v/>
      </c>
      <c r="CX10" s="38">
        <f>CW10-BL10</f>
        <v/>
      </c>
      <c r="CY10" s="38">
        <f>CX10-BM10</f>
        <v/>
      </c>
      <c r="CZ10" s="39">
        <f>CY10-BN10</f>
        <v/>
      </c>
      <c r="DA10" s="35" t="n"/>
    </row>
    <row r="11">
      <c r="D11" s="61">
        <f>VLOOKUP(F11,[1]Special!$O$2:$S$209,3,0)</f>
        <v/>
      </c>
      <c r="E11" s="20" t="inlineStr">
        <is>
          <t>|0200220810|25.40|0.00|1.400|0.0005487NBC</t>
        </is>
      </c>
      <c r="F11" s="19">
        <f>LEFT(E11,LEN(E11)-7)</f>
        <v/>
      </c>
      <c r="G11" s="19">
        <f>'Cutting Rules'!H11</f>
        <v/>
      </c>
      <c r="H11" s="19">
        <f>VLOOKUP(MID(F11,8,2),[1]Special!$H$2:$I$32,2,0)</f>
        <v/>
      </c>
      <c r="I11" s="19">
        <f>RIGHT(E11,3)</f>
        <v/>
      </c>
      <c r="J11" s="19">
        <f>IF(MID(E11,6,2)="22","P","C")</f>
        <v/>
      </c>
      <c r="K11" s="19">
        <f>MID(E11,13,4)</f>
        <v/>
      </c>
      <c r="L11" s="19">
        <f>MID(E11,19,4)</f>
        <v/>
      </c>
      <c r="M11" s="52">
        <f>MID(E11,LEN(E11)-17,4)</f>
        <v/>
      </c>
      <c r="N11" s="52">
        <f>MID(E11,LEN(E11)-6,4)</f>
        <v/>
      </c>
      <c r="O11" s="19">
        <f>VLOOKUP(F11,[1]Item!$A$5:$Z$10000,26,0)</f>
        <v/>
      </c>
      <c r="P11" s="19">
        <f>VLOOKUP(E11,[1]route!$E$3:$O$10005,11,0)</f>
        <v/>
      </c>
      <c r="Q11" s="167">
        <f>'Cutting Rules'!AD11</f>
        <v/>
      </c>
      <c r="R11" s="168">
        <f>SUMIF([1]route!$E$3:$E$10005,E11,[1]!Table1[生産])</f>
        <v/>
      </c>
      <c r="S11" s="24" t="n"/>
      <c r="T11" s="169" t="inlineStr"/>
      <c r="U11" s="19" t="n"/>
      <c r="V11" s="170">
        <f>SUMIF([1]route!$E$3:$E$10005,E11,[1]route!$M$3:$M$10005)</f>
        <v/>
      </c>
      <c r="W11" s="171">
        <f>O11*N11*V11/1000</f>
        <v/>
      </c>
      <c r="X11" s="27">
        <f t="array" ref="X11">INDEX($BP11:$CZ11,MATCH(TRUE,$BP11:$CZ11&lt;0,0))</f>
        <v/>
      </c>
      <c r="Y11" s="47">
        <f>IFERROR(CHOOSE($AC11,$BP$1,$BQ$1,$BR$1,$BS$1,$BT$1,$BU$1,$BV$1,$BW$1,$BX$1,$BY$1,$BZ$1,$CA$1,$CB$1,$CC$1,$CD$1,$CE$1,$CF$1,$CG$1,$CH$1,$CI$1,$CJ$1,$CK$1,$CL$1,$CM$1,$CN$1,$CO$1,$CP$1,$CQ$1,$CR$1,$CS$1,$CT$1,$CU$1,$CV$1,$CW$1,$CX$1,$CY$1,$CZ$1,),"")</f>
        <v/>
      </c>
      <c r="Z11" s="121">
        <f>IFERROR(VLOOKUP(E11,[1]route!$E$3:$BL$10005,59,0),"")&amp;IFERROR(VLOOKUP(E11,[1]route!$E$3:$BL$10005,60,0),"")</f>
        <v/>
      </c>
      <c r="AA11" s="172">
        <f>IF(R11&gt;V11,R11-V11,0)</f>
        <v/>
      </c>
      <c r="AB11" s="173">
        <f>AA11*O11*N11/1000</f>
        <v/>
      </c>
      <c r="AC11" s="4">
        <f>IFERROR(MATCH($X11,$BP11:$CZ11,0),"")</f>
        <v/>
      </c>
      <c r="AD11" s="29" t="n">
        <v>0</v>
      </c>
      <c r="AE11" s="30">
        <f>SUMIF([1]route!$E$3:$E$10005,E11,[1]!Table1[1])</f>
        <v/>
      </c>
      <c r="AF11" s="30">
        <f>SUMIF([1]route!$E$3:$E$10005,E11,[1]!Table1[2])</f>
        <v/>
      </c>
      <c r="AG11" s="30">
        <f>SUMIF([1]route!$E$3:$E$10005,E11,[1]!Table1[3])</f>
        <v/>
      </c>
      <c r="AH11" s="30">
        <f>SUMIF([1]route!$E$3:$E$10005,E11,[1]!Table1[4])</f>
        <v/>
      </c>
      <c r="AI11" s="30">
        <f>SUMIF([1]route!$E$3:$E$10005,E11,[1]!Table1[5])</f>
        <v/>
      </c>
      <c r="AJ11" s="30">
        <f>SUMIF([1]route!$E$3:$E$10005,E11,[1]!Table1[6])</f>
        <v/>
      </c>
      <c r="AK11" s="30">
        <f>SUMIF([1]route!$E$3:$E$10005,E11,[1]!Table1[7])</f>
        <v/>
      </c>
      <c r="AL11" s="30">
        <f>SUMIF([1]route!$E$3:$E$10005,E11,[1]!Table1[8])</f>
        <v/>
      </c>
      <c r="AM11" s="30">
        <f>SUMIF([1]route!$E$3:$E$10005,E11,[1]!Table1[9])</f>
        <v/>
      </c>
      <c r="AN11" s="30">
        <f>SUMIF([1]route!$E$3:$E$10005,E11,[1]!Table1[10])</f>
        <v/>
      </c>
      <c r="AO11" s="30">
        <f>SUMIF([1]route!$E$3:$E$10005,E11,[1]!Table1[11])</f>
        <v/>
      </c>
      <c r="AP11" s="30">
        <f>SUMIF([1]route!$E$3:$E$10005,E11,[1]!Table1[12])</f>
        <v/>
      </c>
      <c r="AQ11" s="30">
        <f>SUMIF([1]route!$E$3:$E$10005,E11,[1]!Table1[13])</f>
        <v/>
      </c>
      <c r="AR11" s="30">
        <f>SUMIF([1]route!$E$3:$E$10005,E11,[1]!Table1[14])</f>
        <v/>
      </c>
      <c r="AS11" s="30">
        <f>SUMIF([1]route!$E$3:$E$10005,E11,[1]!Table1[15])</f>
        <v/>
      </c>
      <c r="AT11" s="30">
        <f>SUMIF([1]route!$E$3:$E$10005,E11,[1]!Table1[16])</f>
        <v/>
      </c>
      <c r="AU11" s="30">
        <f>SUMIF([1]route!$E$3:$E$10005,E11,[1]!Table1[17])</f>
        <v/>
      </c>
      <c r="AV11" s="30">
        <f>SUMIF([1]route!$E$3:$E$10005,E11,[1]!Table1[18])</f>
        <v/>
      </c>
      <c r="AW11" s="30">
        <f>SUMIF([1]route!$E$3:$E$10005,E11,[1]!Table1[19])</f>
        <v/>
      </c>
      <c r="AX11" s="30">
        <f>SUMIF([1]route!$E$3:$E$10005,E11,[1]!Table1[20])</f>
        <v/>
      </c>
      <c r="AY11" s="30">
        <f>SUMIF([1]route!$E$3:$E$10005,E11,[1]!Table1[21])</f>
        <v/>
      </c>
      <c r="AZ11" s="30">
        <f>SUMIF([1]route!$E$3:$E$10005,E11,[1]!Table1[22])</f>
        <v/>
      </c>
      <c r="BA11" s="30">
        <f>SUMIF([1]route!$E$3:$E$10005,E11,[1]!Table1[23])</f>
        <v/>
      </c>
      <c r="BB11" s="30">
        <f>SUMIF([1]route!$E$3:$E$10005,E11,[1]!Table1[24])</f>
        <v/>
      </c>
      <c r="BC11" s="30">
        <f>SUMIF([1]route!$E$3:$E$10005,E11,[1]!Table1[25])</f>
        <v/>
      </c>
      <c r="BD11" s="30">
        <f>SUMIF([1]route!$E$3:$E$10005,E11,[1]!Table1[26])</f>
        <v/>
      </c>
      <c r="BE11" s="30">
        <f>SUMIF([1]route!$E$3:$E$10005,E11,[1]!Table1[27])</f>
        <v/>
      </c>
      <c r="BF11" s="30">
        <f>SUMIF([1]route!$E$3:$E$10005,E11,[1]!Table1[28])</f>
        <v/>
      </c>
      <c r="BG11" s="30">
        <f>SUMIF([1]route!$E$3:$E$10005,E11,[1]!Table1[29])</f>
        <v/>
      </c>
      <c r="BH11" s="30">
        <f>SUMIF([1]route!$E$3:$E$10005,E11,[1]!Table1[30])</f>
        <v/>
      </c>
      <c r="BI11" s="30">
        <f>SUMIF([1]route!$E$3:$E$10005,E11,[1]!Table1[31])</f>
        <v/>
      </c>
      <c r="BJ11" s="30">
        <f>SUMIF([1]route!$E$3:$E$10005,E11,[1]!Table1[Remain PO])</f>
        <v/>
      </c>
      <c r="BK11" s="31">
        <f>SUMIF([1]route!$E$3:$E$10005,E11,[1]!Table1[N+1])</f>
        <v/>
      </c>
      <c r="BL11" s="31">
        <f>SUMIF([1]route!$E$3:$E$10005,E11,[1]!Table1[N+2])</f>
        <v/>
      </c>
      <c r="BM11" s="31">
        <f>SUMIF([1]route!$E$3:$E$10005,E11,[1]!Table1[N+3])</f>
        <v/>
      </c>
      <c r="BN11" s="32">
        <f>SUMIF([1]route!$E$3:$E$10005,E11,[1]!Table1[N+4])</f>
        <v/>
      </c>
      <c r="BP11" s="37">
        <f>$V11-$AD11</f>
        <v/>
      </c>
      <c r="BQ11" s="35">
        <f>BP11-AE11</f>
        <v/>
      </c>
      <c r="BR11" s="35">
        <f>BQ11-AF11</f>
        <v/>
      </c>
      <c r="BS11" s="35">
        <f>BR11-AG11</f>
        <v/>
      </c>
      <c r="BT11" s="35">
        <f>BS11-AH11</f>
        <v/>
      </c>
      <c r="BU11" s="35">
        <f>BT11-AI11</f>
        <v/>
      </c>
      <c r="BV11" s="35">
        <f>BU11-AJ11</f>
        <v/>
      </c>
      <c r="BW11" s="35">
        <f>BV11-AK11</f>
        <v/>
      </c>
      <c r="BX11" s="35">
        <f>BW11-AL11</f>
        <v/>
      </c>
      <c r="BY11" s="35">
        <f>BX11-AM11</f>
        <v/>
      </c>
      <c r="BZ11" s="35">
        <f>BY11-AN11</f>
        <v/>
      </c>
      <c r="CA11" s="35">
        <f>BZ11-AO11</f>
        <v/>
      </c>
      <c r="CB11" s="35">
        <f>CA11-AP11</f>
        <v/>
      </c>
      <c r="CC11" s="35">
        <f>CB11-AQ11</f>
        <v/>
      </c>
      <c r="CD11" s="35">
        <f>CC11-AR11</f>
        <v/>
      </c>
      <c r="CE11" s="35">
        <f>CD11-AS11</f>
        <v/>
      </c>
      <c r="CF11" s="35">
        <f>CE11-AT11</f>
        <v/>
      </c>
      <c r="CG11" s="35">
        <f>CF11-AU11</f>
        <v/>
      </c>
      <c r="CH11" s="35">
        <f>CG11-AV11</f>
        <v/>
      </c>
      <c r="CI11" s="35">
        <f>CH11-AW11</f>
        <v/>
      </c>
      <c r="CJ11" s="35">
        <f>CI11-AX11</f>
        <v/>
      </c>
      <c r="CK11" s="35">
        <f>CJ11-AY11</f>
        <v/>
      </c>
      <c r="CL11" s="35">
        <f>CK11-AZ11</f>
        <v/>
      </c>
      <c r="CM11" s="35">
        <f>CL11-BA11</f>
        <v/>
      </c>
      <c r="CN11" s="35">
        <f>CM11-BB11</f>
        <v/>
      </c>
      <c r="CO11" s="35">
        <f>CN11-BC11</f>
        <v/>
      </c>
      <c r="CP11" s="35">
        <f>CO11-BD11</f>
        <v/>
      </c>
      <c r="CQ11" s="35">
        <f>CP11-BE11</f>
        <v/>
      </c>
      <c r="CR11" s="35">
        <f>CQ11-BF11</f>
        <v/>
      </c>
      <c r="CS11" s="35">
        <f>CR11-BG11</f>
        <v/>
      </c>
      <c r="CT11" s="35">
        <f>CS11-BH11</f>
        <v/>
      </c>
      <c r="CU11" s="35">
        <f>CT11-BI11</f>
        <v/>
      </c>
      <c r="CV11" s="35">
        <f>CU11-BJ11</f>
        <v/>
      </c>
      <c r="CW11" s="38">
        <f>CV11-BK11</f>
        <v/>
      </c>
      <c r="CX11" s="38">
        <f>CW11-BL11</f>
        <v/>
      </c>
      <c r="CY11" s="38">
        <f>CX11-BM11</f>
        <v/>
      </c>
      <c r="CZ11" s="39">
        <f>CY11-BN11</f>
        <v/>
      </c>
      <c r="DA11" s="35" t="n"/>
    </row>
    <row r="12">
      <c r="D12" s="61">
        <f>VLOOKUP(F12,[1]Special!$O$2:$S$209,3,0)</f>
        <v/>
      </c>
      <c r="E12" s="20" t="inlineStr">
        <is>
          <t>|0200235920|25.40|0.00|1.200|0.0005892IBC</t>
        </is>
      </c>
      <c r="F12" s="19">
        <f>LEFT(E12,LEN(E12)-7)</f>
        <v/>
      </c>
      <c r="G12" s="19">
        <f>'Cutting Rules'!H12</f>
        <v/>
      </c>
      <c r="H12" s="19">
        <f>VLOOKUP(MID(F12,8,2),[1]Special!$H$2:$I$32,2,0)</f>
        <v/>
      </c>
      <c r="I12" s="19">
        <f>RIGHT(E12,3)</f>
        <v/>
      </c>
      <c r="J12" s="19">
        <f>IF(MID(E12,6,2)="22","P","C")</f>
        <v/>
      </c>
      <c r="K12" s="19">
        <f>MID(E12,13,4)</f>
        <v/>
      </c>
      <c r="L12" s="19">
        <f>MID(E12,19,4)</f>
        <v/>
      </c>
      <c r="M12" s="52">
        <f>MID(E12,LEN(E12)-17,4)</f>
        <v/>
      </c>
      <c r="N12" s="52">
        <f>MID(E12,LEN(E12)-6,4)</f>
        <v/>
      </c>
      <c r="O12" s="19">
        <f>VLOOKUP(F12,[1]Item!$A$5:$Z$10000,26,0)</f>
        <v/>
      </c>
      <c r="P12" s="19">
        <f>VLOOKUP(E12,[1]route!$E$3:$O$10005,11,0)</f>
        <v/>
      </c>
      <c r="Q12" s="167">
        <f>'Cutting Rules'!AD12</f>
        <v/>
      </c>
      <c r="R12" s="168">
        <f>SUMIF([1]route!$E$3:$E$10005,E12,[1]!Table1[生産])</f>
        <v/>
      </c>
      <c r="S12" s="24" t="n"/>
      <c r="T12" s="169" t="inlineStr"/>
      <c r="U12" s="19" t="n"/>
      <c r="V12" s="170">
        <f>SUMIF([1]route!$E$3:$E$10005,E12,[1]route!$M$3:$M$10005)</f>
        <v/>
      </c>
      <c r="W12" s="171">
        <f>O12*N12*V12/1000</f>
        <v/>
      </c>
      <c r="X12" s="27">
        <f t="array" ref="X12">INDEX($BP12:$CZ12,MATCH(TRUE,$BP12:$CZ12&lt;0,0))</f>
        <v/>
      </c>
      <c r="Y12" s="47">
        <f>IFERROR(CHOOSE($AC12,$BP$1,$BQ$1,$BR$1,$BS$1,$BT$1,$BU$1,$BV$1,$BW$1,$BX$1,$BY$1,$BZ$1,$CA$1,$CB$1,$CC$1,$CD$1,$CE$1,$CF$1,$CG$1,$CH$1,$CI$1,$CJ$1,$CK$1,$CL$1,$CM$1,$CN$1,$CO$1,$CP$1,$CQ$1,$CR$1,$CS$1,$CT$1,$CU$1,$CV$1,$CW$1,$CX$1,$CY$1,$CZ$1,),"")</f>
        <v/>
      </c>
      <c r="Z12" s="121">
        <f>IFERROR(VLOOKUP(E12,[1]route!$E$3:$BL$10005,59,0),"")&amp;IFERROR(VLOOKUP(E12,[1]route!$E$3:$BL$10005,60,0),"")</f>
        <v/>
      </c>
      <c r="AA12" s="172">
        <f>IF(R12&gt;V12,R12-V12,0)</f>
        <v/>
      </c>
      <c r="AB12" s="173">
        <f>AA12*O12*N12/1000</f>
        <v/>
      </c>
      <c r="AC12" s="4">
        <f>IFERROR(MATCH($X12,$BP12:$CZ12,0),"")</f>
        <v/>
      </c>
      <c r="AD12" s="29" t="n">
        <v>0</v>
      </c>
      <c r="AE12" s="30">
        <f>SUMIF([1]route!$E$3:$E$10005,E12,[1]!Table1[1])</f>
        <v/>
      </c>
      <c r="AF12" s="30">
        <f>SUMIF([1]route!$E$3:$E$10005,E12,[1]!Table1[2])</f>
        <v/>
      </c>
      <c r="AG12" s="30">
        <f>SUMIF([1]route!$E$3:$E$10005,E12,[1]!Table1[3])</f>
        <v/>
      </c>
      <c r="AH12" s="30">
        <f>SUMIF([1]route!$E$3:$E$10005,E12,[1]!Table1[4])</f>
        <v/>
      </c>
      <c r="AI12" s="30">
        <f>SUMIF([1]route!$E$3:$E$10005,E12,[1]!Table1[5])</f>
        <v/>
      </c>
      <c r="AJ12" s="30">
        <f>SUMIF([1]route!$E$3:$E$10005,E12,[1]!Table1[6])</f>
        <v/>
      </c>
      <c r="AK12" s="30">
        <f>SUMIF([1]route!$E$3:$E$10005,E12,[1]!Table1[7])</f>
        <v/>
      </c>
      <c r="AL12" s="30">
        <f>SUMIF([1]route!$E$3:$E$10005,E12,[1]!Table1[8])</f>
        <v/>
      </c>
      <c r="AM12" s="30">
        <f>SUMIF([1]route!$E$3:$E$10005,E12,[1]!Table1[9])</f>
        <v/>
      </c>
      <c r="AN12" s="30">
        <f>SUMIF([1]route!$E$3:$E$10005,E12,[1]!Table1[10])</f>
        <v/>
      </c>
      <c r="AO12" s="30">
        <f>SUMIF([1]route!$E$3:$E$10005,E12,[1]!Table1[11])</f>
        <v/>
      </c>
      <c r="AP12" s="30">
        <f>SUMIF([1]route!$E$3:$E$10005,E12,[1]!Table1[12])</f>
        <v/>
      </c>
      <c r="AQ12" s="30">
        <f>SUMIF([1]route!$E$3:$E$10005,E12,[1]!Table1[13])</f>
        <v/>
      </c>
      <c r="AR12" s="30">
        <f>SUMIF([1]route!$E$3:$E$10005,E12,[1]!Table1[14])</f>
        <v/>
      </c>
      <c r="AS12" s="30">
        <f>SUMIF([1]route!$E$3:$E$10005,E12,[1]!Table1[15])</f>
        <v/>
      </c>
      <c r="AT12" s="30">
        <f>SUMIF([1]route!$E$3:$E$10005,E12,[1]!Table1[16])</f>
        <v/>
      </c>
      <c r="AU12" s="30">
        <f>SUMIF([1]route!$E$3:$E$10005,E12,[1]!Table1[17])</f>
        <v/>
      </c>
      <c r="AV12" s="30">
        <f>SUMIF([1]route!$E$3:$E$10005,E12,[1]!Table1[18])</f>
        <v/>
      </c>
      <c r="AW12" s="30">
        <f>SUMIF([1]route!$E$3:$E$10005,E12,[1]!Table1[19])</f>
        <v/>
      </c>
      <c r="AX12" s="30">
        <f>SUMIF([1]route!$E$3:$E$10005,E12,[1]!Table1[20])</f>
        <v/>
      </c>
      <c r="AY12" s="30">
        <f>SUMIF([1]route!$E$3:$E$10005,E12,[1]!Table1[21])</f>
        <v/>
      </c>
      <c r="AZ12" s="30">
        <f>SUMIF([1]route!$E$3:$E$10005,E12,[1]!Table1[22])</f>
        <v/>
      </c>
      <c r="BA12" s="30">
        <f>SUMIF([1]route!$E$3:$E$10005,E12,[1]!Table1[23])</f>
        <v/>
      </c>
      <c r="BB12" s="30">
        <f>SUMIF([1]route!$E$3:$E$10005,E12,[1]!Table1[24])</f>
        <v/>
      </c>
      <c r="BC12" s="30">
        <f>SUMIF([1]route!$E$3:$E$10005,E12,[1]!Table1[25])</f>
        <v/>
      </c>
      <c r="BD12" s="30">
        <f>SUMIF([1]route!$E$3:$E$10005,E12,[1]!Table1[26])</f>
        <v/>
      </c>
      <c r="BE12" s="30">
        <f>SUMIF([1]route!$E$3:$E$10005,E12,[1]!Table1[27])</f>
        <v/>
      </c>
      <c r="BF12" s="30">
        <f>SUMIF([1]route!$E$3:$E$10005,E12,[1]!Table1[28])</f>
        <v/>
      </c>
      <c r="BG12" s="30">
        <f>SUMIF([1]route!$E$3:$E$10005,E12,[1]!Table1[29])</f>
        <v/>
      </c>
      <c r="BH12" s="30">
        <f>SUMIF([1]route!$E$3:$E$10005,E12,[1]!Table1[30])</f>
        <v/>
      </c>
      <c r="BI12" s="30">
        <f>SUMIF([1]route!$E$3:$E$10005,E12,[1]!Table1[31])</f>
        <v/>
      </c>
      <c r="BJ12" s="30">
        <f>SUMIF([1]route!$E$3:$E$10005,E12,[1]!Table1[Remain PO])</f>
        <v/>
      </c>
      <c r="BK12" s="31">
        <f>SUMIF([1]route!$E$3:$E$10005,E12,[1]!Table1[N+1])</f>
        <v/>
      </c>
      <c r="BL12" s="31">
        <f>SUMIF([1]route!$E$3:$E$10005,E12,[1]!Table1[N+2])</f>
        <v/>
      </c>
      <c r="BM12" s="31">
        <f>SUMIF([1]route!$E$3:$E$10005,E12,[1]!Table1[N+3])</f>
        <v/>
      </c>
      <c r="BN12" s="32">
        <f>SUMIF([1]route!$E$3:$E$10005,E12,[1]!Table1[N+4])</f>
        <v/>
      </c>
      <c r="BP12" s="37">
        <f>$V12-$AD12</f>
        <v/>
      </c>
      <c r="BQ12" s="35">
        <f>BP12-AE12</f>
        <v/>
      </c>
      <c r="BR12" s="35">
        <f>BQ12-AF12</f>
        <v/>
      </c>
      <c r="BS12" s="35">
        <f>BR12-AG12</f>
        <v/>
      </c>
      <c r="BT12" s="35">
        <f>BS12-AH12</f>
        <v/>
      </c>
      <c r="BU12" s="35">
        <f>BT12-AI12</f>
        <v/>
      </c>
      <c r="BV12" s="35">
        <f>BU12-AJ12</f>
        <v/>
      </c>
      <c r="BW12" s="35">
        <f>BV12-AK12</f>
        <v/>
      </c>
      <c r="BX12" s="35">
        <f>BW12-AL12</f>
        <v/>
      </c>
      <c r="BY12" s="35">
        <f>BX12-AM12</f>
        <v/>
      </c>
      <c r="BZ12" s="35">
        <f>BY12-AN12</f>
        <v/>
      </c>
      <c r="CA12" s="35">
        <f>BZ12-AO12</f>
        <v/>
      </c>
      <c r="CB12" s="35">
        <f>CA12-AP12</f>
        <v/>
      </c>
      <c r="CC12" s="35">
        <f>CB12-AQ12</f>
        <v/>
      </c>
      <c r="CD12" s="35">
        <f>CC12-AR12</f>
        <v/>
      </c>
      <c r="CE12" s="35">
        <f>CD12-AS12</f>
        <v/>
      </c>
      <c r="CF12" s="35">
        <f>CE12-AT12</f>
        <v/>
      </c>
      <c r="CG12" s="35">
        <f>CF12-AU12</f>
        <v/>
      </c>
      <c r="CH12" s="35">
        <f>CG12-AV12</f>
        <v/>
      </c>
      <c r="CI12" s="35">
        <f>CH12-AW12</f>
        <v/>
      </c>
      <c r="CJ12" s="35">
        <f>CI12-AX12</f>
        <v/>
      </c>
      <c r="CK12" s="35">
        <f>CJ12-AY12</f>
        <v/>
      </c>
      <c r="CL12" s="35">
        <f>CK12-AZ12</f>
        <v/>
      </c>
      <c r="CM12" s="35">
        <f>CL12-BA12</f>
        <v/>
      </c>
      <c r="CN12" s="35">
        <f>CM12-BB12</f>
        <v/>
      </c>
      <c r="CO12" s="35">
        <f>CN12-BC12</f>
        <v/>
      </c>
      <c r="CP12" s="35">
        <f>CO12-BD12</f>
        <v/>
      </c>
      <c r="CQ12" s="35">
        <f>CP12-BE12</f>
        <v/>
      </c>
      <c r="CR12" s="35">
        <f>CQ12-BF12</f>
        <v/>
      </c>
      <c r="CS12" s="35">
        <f>CR12-BG12</f>
        <v/>
      </c>
      <c r="CT12" s="35">
        <f>CS12-BH12</f>
        <v/>
      </c>
      <c r="CU12" s="35">
        <f>CT12-BI12</f>
        <v/>
      </c>
      <c r="CV12" s="35">
        <f>CU12-BJ12</f>
        <v/>
      </c>
      <c r="CW12" s="38">
        <f>CV12-BK12</f>
        <v/>
      </c>
      <c r="CX12" s="38">
        <f>CW12-BL12</f>
        <v/>
      </c>
      <c r="CY12" s="38">
        <f>CX12-BM12</f>
        <v/>
      </c>
      <c r="CZ12" s="39">
        <f>CY12-BN12</f>
        <v/>
      </c>
      <c r="DA12" s="35" t="n"/>
    </row>
    <row r="13">
      <c r="D13" s="61">
        <f>VLOOKUP(F13,[1]Special!$O$2:$S$209,3,0)</f>
        <v/>
      </c>
      <c r="E13" s="20" t="inlineStr">
        <is>
          <t>|0200220139|76.30|0.00|2.000|0.0006149IBC</t>
        </is>
      </c>
      <c r="F13" s="19">
        <f>LEFT(E13,LEN(E13)-7)</f>
        <v/>
      </c>
      <c r="G13" s="19">
        <f>'Cutting Rules'!H13</f>
        <v/>
      </c>
      <c r="H13" s="19">
        <f>VLOOKUP(MID(F13,8,2),[1]Special!$H$2:$I$32,2,0)</f>
        <v/>
      </c>
      <c r="I13" s="19">
        <f>RIGHT(E13,3)</f>
        <v/>
      </c>
      <c r="J13" s="19">
        <f>IF(MID(E13,6,2)="22","P","C")</f>
        <v/>
      </c>
      <c r="K13" s="19">
        <f>MID(E13,13,4)</f>
        <v/>
      </c>
      <c r="L13" s="19">
        <f>MID(E13,19,4)</f>
        <v/>
      </c>
      <c r="M13" s="52">
        <f>MID(E13,LEN(E13)-17,4)</f>
        <v/>
      </c>
      <c r="N13" s="52">
        <f>MID(E13,LEN(E13)-6,4)</f>
        <v/>
      </c>
      <c r="O13" s="19">
        <f>VLOOKUP(F13,[1]Item!$A$5:$Z$10000,26,0)</f>
        <v/>
      </c>
      <c r="P13" s="19">
        <f>VLOOKUP(E13,[1]route!$E$3:$O$10005,11,0)</f>
        <v/>
      </c>
      <c r="Q13" s="167">
        <f>'Cutting Rules'!AD13</f>
        <v/>
      </c>
      <c r="R13" s="168">
        <f>SUMIF([1]route!$E$3:$E$10005,E13,[1]!Table1[生産])</f>
        <v/>
      </c>
      <c r="S13" s="24" t="n"/>
      <c r="T13" s="169" t="inlineStr"/>
      <c r="U13" s="19" t="n"/>
      <c r="V13" s="170">
        <f>SUMIF([1]route!$E$3:$E$10005,E13,[1]route!$M$3:$M$10005)</f>
        <v/>
      </c>
      <c r="W13" s="171">
        <f>O13*N13*V13/1000</f>
        <v/>
      </c>
      <c r="X13" s="27">
        <f t="array" ref="X13">INDEX($BP13:$CZ13,MATCH(TRUE,$BP13:$CZ13&lt;0,0))</f>
        <v/>
      </c>
      <c r="Y13" s="47">
        <f>IFERROR(CHOOSE($AC13,$BP$1,$BQ$1,$BR$1,$BS$1,$BT$1,$BU$1,$BV$1,$BW$1,$BX$1,$BY$1,$BZ$1,$CA$1,$CB$1,$CC$1,$CD$1,$CE$1,$CF$1,$CG$1,$CH$1,$CI$1,$CJ$1,$CK$1,$CL$1,$CM$1,$CN$1,$CO$1,$CP$1,$CQ$1,$CR$1,$CS$1,$CT$1,$CU$1,$CV$1,$CW$1,$CX$1,$CY$1,$CZ$1,),"")</f>
        <v/>
      </c>
      <c r="Z13" s="121">
        <f>IFERROR(VLOOKUP(E13,[1]route!$E$3:$BL$10005,59,0),"")&amp;IFERROR(VLOOKUP(E13,[1]route!$E$3:$BL$10005,60,0),"")</f>
        <v/>
      </c>
      <c r="AA13" s="172">
        <f>IF(R13&gt;V13,R13-V13,0)</f>
        <v/>
      </c>
      <c r="AB13" s="173">
        <f>AA13*O13*N13/1000</f>
        <v/>
      </c>
      <c r="AC13" s="4">
        <f>IFERROR(MATCH($X13,$BP13:$CZ13,0),"")</f>
        <v/>
      </c>
      <c r="AD13" s="29" t="n">
        <v>0</v>
      </c>
      <c r="AE13" s="30">
        <f>SUMIF([1]route!$E$3:$E$10005,E13,[1]!Table1[1])</f>
        <v/>
      </c>
      <c r="AF13" s="30">
        <f>SUMIF([1]route!$E$3:$E$10005,E13,[1]!Table1[2])</f>
        <v/>
      </c>
      <c r="AG13" s="30">
        <f>SUMIF([1]route!$E$3:$E$10005,E13,[1]!Table1[3])</f>
        <v/>
      </c>
      <c r="AH13" s="30">
        <f>SUMIF([1]route!$E$3:$E$10005,E13,[1]!Table1[4])</f>
        <v/>
      </c>
      <c r="AI13" s="30">
        <f>SUMIF([1]route!$E$3:$E$10005,E13,[1]!Table1[5])</f>
        <v/>
      </c>
      <c r="AJ13" s="30">
        <f>SUMIF([1]route!$E$3:$E$10005,E13,[1]!Table1[6])</f>
        <v/>
      </c>
      <c r="AK13" s="30">
        <f>SUMIF([1]route!$E$3:$E$10005,E13,[1]!Table1[7])</f>
        <v/>
      </c>
      <c r="AL13" s="30">
        <f>SUMIF([1]route!$E$3:$E$10005,E13,[1]!Table1[8])</f>
        <v/>
      </c>
      <c r="AM13" s="30">
        <f>SUMIF([1]route!$E$3:$E$10005,E13,[1]!Table1[9])</f>
        <v/>
      </c>
      <c r="AN13" s="30">
        <f>SUMIF([1]route!$E$3:$E$10005,E13,[1]!Table1[10])</f>
        <v/>
      </c>
      <c r="AO13" s="30">
        <f>SUMIF([1]route!$E$3:$E$10005,E13,[1]!Table1[11])</f>
        <v/>
      </c>
      <c r="AP13" s="30">
        <f>SUMIF([1]route!$E$3:$E$10005,E13,[1]!Table1[12])</f>
        <v/>
      </c>
      <c r="AQ13" s="30">
        <f>SUMIF([1]route!$E$3:$E$10005,E13,[1]!Table1[13])</f>
        <v/>
      </c>
      <c r="AR13" s="30">
        <f>SUMIF([1]route!$E$3:$E$10005,E13,[1]!Table1[14])</f>
        <v/>
      </c>
      <c r="AS13" s="30">
        <f>SUMIF([1]route!$E$3:$E$10005,E13,[1]!Table1[15])</f>
        <v/>
      </c>
      <c r="AT13" s="30">
        <f>SUMIF([1]route!$E$3:$E$10005,E13,[1]!Table1[16])</f>
        <v/>
      </c>
      <c r="AU13" s="30">
        <f>SUMIF([1]route!$E$3:$E$10005,E13,[1]!Table1[17])</f>
        <v/>
      </c>
      <c r="AV13" s="30">
        <f>SUMIF([1]route!$E$3:$E$10005,E13,[1]!Table1[18])</f>
        <v/>
      </c>
      <c r="AW13" s="30">
        <f>SUMIF([1]route!$E$3:$E$10005,E13,[1]!Table1[19])</f>
        <v/>
      </c>
      <c r="AX13" s="30">
        <f>SUMIF([1]route!$E$3:$E$10005,E13,[1]!Table1[20])</f>
        <v/>
      </c>
      <c r="AY13" s="30">
        <f>SUMIF([1]route!$E$3:$E$10005,E13,[1]!Table1[21])</f>
        <v/>
      </c>
      <c r="AZ13" s="30">
        <f>SUMIF([1]route!$E$3:$E$10005,E13,[1]!Table1[22])</f>
        <v/>
      </c>
      <c r="BA13" s="30">
        <f>SUMIF([1]route!$E$3:$E$10005,E13,[1]!Table1[23])</f>
        <v/>
      </c>
      <c r="BB13" s="30">
        <f>SUMIF([1]route!$E$3:$E$10005,E13,[1]!Table1[24])</f>
        <v/>
      </c>
      <c r="BC13" s="30">
        <f>SUMIF([1]route!$E$3:$E$10005,E13,[1]!Table1[25])</f>
        <v/>
      </c>
      <c r="BD13" s="30">
        <f>SUMIF([1]route!$E$3:$E$10005,E13,[1]!Table1[26])</f>
        <v/>
      </c>
      <c r="BE13" s="30">
        <f>SUMIF([1]route!$E$3:$E$10005,E13,[1]!Table1[27])</f>
        <v/>
      </c>
      <c r="BF13" s="30">
        <f>SUMIF([1]route!$E$3:$E$10005,E13,[1]!Table1[28])</f>
        <v/>
      </c>
      <c r="BG13" s="30">
        <f>SUMIF([1]route!$E$3:$E$10005,E13,[1]!Table1[29])</f>
        <v/>
      </c>
      <c r="BH13" s="30">
        <f>SUMIF([1]route!$E$3:$E$10005,E13,[1]!Table1[30])</f>
        <v/>
      </c>
      <c r="BI13" s="30">
        <f>SUMIF([1]route!$E$3:$E$10005,E13,[1]!Table1[31])</f>
        <v/>
      </c>
      <c r="BJ13" s="30">
        <f>SUMIF([1]route!$E$3:$E$10005,E13,[1]!Table1[Remain PO])</f>
        <v/>
      </c>
      <c r="BK13" s="31">
        <f>SUMIF([1]route!$E$3:$E$10005,E13,[1]!Table1[N+1])</f>
        <v/>
      </c>
      <c r="BL13" s="31">
        <f>SUMIF([1]route!$E$3:$E$10005,E13,[1]!Table1[N+2])</f>
        <v/>
      </c>
      <c r="BM13" s="31">
        <f>SUMIF([1]route!$E$3:$E$10005,E13,[1]!Table1[N+3])</f>
        <v/>
      </c>
      <c r="BN13" s="32">
        <f>SUMIF([1]route!$E$3:$E$10005,E13,[1]!Table1[N+4])</f>
        <v/>
      </c>
      <c r="BP13" s="37">
        <f>$V13-$AD13</f>
        <v/>
      </c>
      <c r="BQ13" s="35">
        <f>BP13-AE13</f>
        <v/>
      </c>
      <c r="BR13" s="35">
        <f>BQ13-AF13</f>
        <v/>
      </c>
      <c r="BS13" s="35">
        <f>BR13-AG13</f>
        <v/>
      </c>
      <c r="BT13" s="35">
        <f>BS13-AH13</f>
        <v/>
      </c>
      <c r="BU13" s="35">
        <f>BT13-AI13</f>
        <v/>
      </c>
      <c r="BV13" s="35">
        <f>BU13-AJ13</f>
        <v/>
      </c>
      <c r="BW13" s="35">
        <f>BV13-AK13</f>
        <v/>
      </c>
      <c r="BX13" s="35">
        <f>BW13-AL13</f>
        <v/>
      </c>
      <c r="BY13" s="35">
        <f>BX13-AM13</f>
        <v/>
      </c>
      <c r="BZ13" s="35">
        <f>BY13-AN13</f>
        <v/>
      </c>
      <c r="CA13" s="35">
        <f>BZ13-AO13</f>
        <v/>
      </c>
      <c r="CB13" s="35">
        <f>CA13-AP13</f>
        <v/>
      </c>
      <c r="CC13" s="35">
        <f>CB13-AQ13</f>
        <v/>
      </c>
      <c r="CD13" s="35">
        <f>CC13-AR13</f>
        <v/>
      </c>
      <c r="CE13" s="35">
        <f>CD13-AS13</f>
        <v/>
      </c>
      <c r="CF13" s="35">
        <f>CE13-AT13</f>
        <v/>
      </c>
      <c r="CG13" s="35">
        <f>CF13-AU13</f>
        <v/>
      </c>
      <c r="CH13" s="35">
        <f>CG13-AV13</f>
        <v/>
      </c>
      <c r="CI13" s="35">
        <f>CH13-AW13</f>
        <v/>
      </c>
      <c r="CJ13" s="35">
        <f>CI13-AX13</f>
        <v/>
      </c>
      <c r="CK13" s="35">
        <f>CJ13-AY13</f>
        <v/>
      </c>
      <c r="CL13" s="35">
        <f>CK13-AZ13</f>
        <v/>
      </c>
      <c r="CM13" s="35">
        <f>CL13-BA13</f>
        <v/>
      </c>
      <c r="CN13" s="35">
        <f>CM13-BB13</f>
        <v/>
      </c>
      <c r="CO13" s="35">
        <f>CN13-BC13</f>
        <v/>
      </c>
      <c r="CP13" s="35">
        <f>CO13-BD13</f>
        <v/>
      </c>
      <c r="CQ13" s="35">
        <f>CP13-BE13</f>
        <v/>
      </c>
      <c r="CR13" s="35">
        <f>CQ13-BF13</f>
        <v/>
      </c>
      <c r="CS13" s="35">
        <f>CR13-BG13</f>
        <v/>
      </c>
      <c r="CT13" s="35">
        <f>CS13-BH13</f>
        <v/>
      </c>
      <c r="CU13" s="35">
        <f>CT13-BI13</f>
        <v/>
      </c>
      <c r="CV13" s="35">
        <f>CU13-BJ13</f>
        <v/>
      </c>
      <c r="CW13" s="38">
        <f>CV13-BK13</f>
        <v/>
      </c>
      <c r="CX13" s="38">
        <f>CW13-BL13</f>
        <v/>
      </c>
      <c r="CY13" s="38">
        <f>CX13-BM13</f>
        <v/>
      </c>
      <c r="CZ13" s="39">
        <f>CY13-BN13</f>
        <v/>
      </c>
      <c r="DA13" s="35" t="n"/>
    </row>
    <row r="14">
      <c r="D14" s="61">
        <f>VLOOKUP(F14,[1]Special!$O$2:$S$209,3,0)</f>
        <v/>
      </c>
      <c r="E14" s="20" t="inlineStr">
        <is>
          <t>|0200220810|38.10|0.00|2.000|0.0005803NBC</t>
        </is>
      </c>
      <c r="F14" s="19">
        <f>LEFT(E14,LEN(E14)-7)</f>
        <v/>
      </c>
      <c r="G14" s="19">
        <f>'Cutting Rules'!H14</f>
        <v/>
      </c>
      <c r="H14" s="19">
        <f>VLOOKUP(MID(F14,8,2),[1]Special!$H$2:$I$32,2,0)</f>
        <v/>
      </c>
      <c r="I14" s="19">
        <f>RIGHT(E14,3)</f>
        <v/>
      </c>
      <c r="J14" s="19">
        <f>IF(MID(E14,6,2)="22","P","C")</f>
        <v/>
      </c>
      <c r="K14" s="19">
        <f>MID(E14,13,4)</f>
        <v/>
      </c>
      <c r="L14" s="19">
        <f>MID(E14,19,4)</f>
        <v/>
      </c>
      <c r="M14" s="52">
        <f>MID(E14,LEN(E14)-17,4)</f>
        <v/>
      </c>
      <c r="N14" s="52">
        <f>MID(E14,LEN(E14)-6,4)</f>
        <v/>
      </c>
      <c r="O14" s="19">
        <f>VLOOKUP(F14,[1]Item!$A$5:$Z$10000,26,0)</f>
        <v/>
      </c>
      <c r="P14" s="19">
        <f>VLOOKUP(E14,[1]route!$E$3:$O$10005,11,0)</f>
        <v/>
      </c>
      <c r="Q14" s="167">
        <f>'Cutting Rules'!AD14</f>
        <v/>
      </c>
      <c r="R14" s="168">
        <f>SUMIF([1]route!$E$3:$E$10005,E14,[1]!Table1[生産])</f>
        <v/>
      </c>
      <c r="S14" s="24" t="n"/>
      <c r="T14" s="169" t="inlineStr"/>
      <c r="U14" s="19" t="n"/>
      <c r="V14" s="170">
        <f>SUMIF([1]route!$E$3:$E$10005,E14,[1]route!$M$3:$M$10005)</f>
        <v/>
      </c>
      <c r="W14" s="171">
        <f>O14*N14*V14/1000</f>
        <v/>
      </c>
      <c r="X14" s="27">
        <f t="array" ref="X14">INDEX($BP14:$CZ14,MATCH(TRUE,$BP14:$CZ14&lt;0,0))</f>
        <v/>
      </c>
      <c r="Y14" s="47">
        <f>IFERROR(CHOOSE($AC14,$BP$1,$BQ$1,$BR$1,$BS$1,$BT$1,$BU$1,$BV$1,$BW$1,$BX$1,$BY$1,$BZ$1,$CA$1,$CB$1,$CC$1,$CD$1,$CE$1,$CF$1,$CG$1,$CH$1,$CI$1,$CJ$1,$CK$1,$CL$1,$CM$1,$CN$1,$CO$1,$CP$1,$CQ$1,$CR$1,$CS$1,$CT$1,$CU$1,$CV$1,$CW$1,$CX$1,$CY$1,$CZ$1,),"")</f>
        <v/>
      </c>
      <c r="Z14" s="121">
        <f>IFERROR(VLOOKUP(E14,[1]route!$E$3:$BL$10005,59,0),"")&amp;IFERROR(VLOOKUP(E14,[1]route!$E$3:$BL$10005,60,0),"")</f>
        <v/>
      </c>
      <c r="AA14" s="172">
        <f>IF(R14&gt;V14,R14-V14,0)</f>
        <v/>
      </c>
      <c r="AB14" s="173">
        <f>AA14*O14*N14/1000</f>
        <v/>
      </c>
      <c r="AC14" s="4">
        <f>IFERROR(MATCH($X14,$BP14:$CZ14,0),"")</f>
        <v/>
      </c>
      <c r="AD14" s="29" t="n">
        <v>0</v>
      </c>
      <c r="AE14" s="30">
        <f>SUMIF([1]route!$E$3:$E$10005,E14,[1]!Table1[1])</f>
        <v/>
      </c>
      <c r="AF14" s="30">
        <f>SUMIF([1]route!$E$3:$E$10005,E14,[1]!Table1[2])</f>
        <v/>
      </c>
      <c r="AG14" s="30">
        <f>SUMIF([1]route!$E$3:$E$10005,E14,[1]!Table1[3])</f>
        <v/>
      </c>
      <c r="AH14" s="30">
        <f>SUMIF([1]route!$E$3:$E$10005,E14,[1]!Table1[4])</f>
        <v/>
      </c>
      <c r="AI14" s="30">
        <f>SUMIF([1]route!$E$3:$E$10005,E14,[1]!Table1[5])</f>
        <v/>
      </c>
      <c r="AJ14" s="30">
        <f>SUMIF([1]route!$E$3:$E$10005,E14,[1]!Table1[6])</f>
        <v/>
      </c>
      <c r="AK14" s="30">
        <f>SUMIF([1]route!$E$3:$E$10005,E14,[1]!Table1[7])</f>
        <v/>
      </c>
      <c r="AL14" s="30">
        <f>SUMIF([1]route!$E$3:$E$10005,E14,[1]!Table1[8])</f>
        <v/>
      </c>
      <c r="AM14" s="30">
        <f>SUMIF([1]route!$E$3:$E$10005,E14,[1]!Table1[9])</f>
        <v/>
      </c>
      <c r="AN14" s="30">
        <f>SUMIF([1]route!$E$3:$E$10005,E14,[1]!Table1[10])</f>
        <v/>
      </c>
      <c r="AO14" s="30">
        <f>SUMIF([1]route!$E$3:$E$10005,E14,[1]!Table1[11])</f>
        <v/>
      </c>
      <c r="AP14" s="30">
        <f>SUMIF([1]route!$E$3:$E$10005,E14,[1]!Table1[12])</f>
        <v/>
      </c>
      <c r="AQ14" s="30">
        <f>SUMIF([1]route!$E$3:$E$10005,E14,[1]!Table1[13])</f>
        <v/>
      </c>
      <c r="AR14" s="30">
        <f>SUMIF([1]route!$E$3:$E$10005,E14,[1]!Table1[14])</f>
        <v/>
      </c>
      <c r="AS14" s="30">
        <f>SUMIF([1]route!$E$3:$E$10005,E14,[1]!Table1[15])</f>
        <v/>
      </c>
      <c r="AT14" s="30">
        <f>SUMIF([1]route!$E$3:$E$10005,E14,[1]!Table1[16])</f>
        <v/>
      </c>
      <c r="AU14" s="30">
        <f>SUMIF([1]route!$E$3:$E$10005,E14,[1]!Table1[17])</f>
        <v/>
      </c>
      <c r="AV14" s="30">
        <f>SUMIF([1]route!$E$3:$E$10005,E14,[1]!Table1[18])</f>
        <v/>
      </c>
      <c r="AW14" s="30">
        <f>SUMIF([1]route!$E$3:$E$10005,E14,[1]!Table1[19])</f>
        <v/>
      </c>
      <c r="AX14" s="30">
        <f>SUMIF([1]route!$E$3:$E$10005,E14,[1]!Table1[20])</f>
        <v/>
      </c>
      <c r="AY14" s="30">
        <f>SUMIF([1]route!$E$3:$E$10005,E14,[1]!Table1[21])</f>
        <v/>
      </c>
      <c r="AZ14" s="30">
        <f>SUMIF([1]route!$E$3:$E$10005,E14,[1]!Table1[22])</f>
        <v/>
      </c>
      <c r="BA14" s="30">
        <f>SUMIF([1]route!$E$3:$E$10005,E14,[1]!Table1[23])</f>
        <v/>
      </c>
      <c r="BB14" s="30">
        <f>SUMIF([1]route!$E$3:$E$10005,E14,[1]!Table1[24])</f>
        <v/>
      </c>
      <c r="BC14" s="30">
        <f>SUMIF([1]route!$E$3:$E$10005,E14,[1]!Table1[25])</f>
        <v/>
      </c>
      <c r="BD14" s="30">
        <f>SUMIF([1]route!$E$3:$E$10005,E14,[1]!Table1[26])</f>
        <v/>
      </c>
      <c r="BE14" s="30">
        <f>SUMIF([1]route!$E$3:$E$10005,E14,[1]!Table1[27])</f>
        <v/>
      </c>
      <c r="BF14" s="30">
        <f>SUMIF([1]route!$E$3:$E$10005,E14,[1]!Table1[28])</f>
        <v/>
      </c>
      <c r="BG14" s="30">
        <f>SUMIF([1]route!$E$3:$E$10005,E14,[1]!Table1[29])</f>
        <v/>
      </c>
      <c r="BH14" s="30">
        <f>SUMIF([1]route!$E$3:$E$10005,E14,[1]!Table1[30])</f>
        <v/>
      </c>
      <c r="BI14" s="30">
        <f>SUMIF([1]route!$E$3:$E$10005,E14,[1]!Table1[31])</f>
        <v/>
      </c>
      <c r="BJ14" s="30">
        <f>SUMIF([1]route!$E$3:$E$10005,E14,[1]!Table1[Remain PO])</f>
        <v/>
      </c>
      <c r="BK14" s="31">
        <f>SUMIF([1]route!$E$3:$E$10005,E14,[1]!Table1[N+1])</f>
        <v/>
      </c>
      <c r="BL14" s="31">
        <f>SUMIF([1]route!$E$3:$E$10005,E14,[1]!Table1[N+2])</f>
        <v/>
      </c>
      <c r="BM14" s="31">
        <f>SUMIF([1]route!$E$3:$E$10005,E14,[1]!Table1[N+3])</f>
        <v/>
      </c>
      <c r="BN14" s="32">
        <f>SUMIF([1]route!$E$3:$E$10005,E14,[1]!Table1[N+4])</f>
        <v/>
      </c>
      <c r="BP14" s="37">
        <f>$V14-$AD14</f>
        <v/>
      </c>
      <c r="BQ14" s="35">
        <f>BP14-AE14</f>
        <v/>
      </c>
      <c r="BR14" s="35">
        <f>BQ14-AF14</f>
        <v/>
      </c>
      <c r="BS14" s="35">
        <f>BR14-AG14</f>
        <v/>
      </c>
      <c r="BT14" s="35">
        <f>BS14-AH14</f>
        <v/>
      </c>
      <c r="BU14" s="35">
        <f>BT14-AI14</f>
        <v/>
      </c>
      <c r="BV14" s="35">
        <f>BU14-AJ14</f>
        <v/>
      </c>
      <c r="BW14" s="35">
        <f>BV14-AK14</f>
        <v/>
      </c>
      <c r="BX14" s="35">
        <f>BW14-AL14</f>
        <v/>
      </c>
      <c r="BY14" s="35">
        <f>BX14-AM14</f>
        <v/>
      </c>
      <c r="BZ14" s="35">
        <f>BY14-AN14</f>
        <v/>
      </c>
      <c r="CA14" s="35">
        <f>BZ14-AO14</f>
        <v/>
      </c>
      <c r="CB14" s="35">
        <f>CA14-AP14</f>
        <v/>
      </c>
      <c r="CC14" s="35">
        <f>CB14-AQ14</f>
        <v/>
      </c>
      <c r="CD14" s="35">
        <f>CC14-AR14</f>
        <v/>
      </c>
      <c r="CE14" s="35">
        <f>CD14-AS14</f>
        <v/>
      </c>
      <c r="CF14" s="35">
        <f>CE14-AT14</f>
        <v/>
      </c>
      <c r="CG14" s="35">
        <f>CF14-AU14</f>
        <v/>
      </c>
      <c r="CH14" s="35">
        <f>CG14-AV14</f>
        <v/>
      </c>
      <c r="CI14" s="35">
        <f>CH14-AW14</f>
        <v/>
      </c>
      <c r="CJ14" s="35">
        <f>CI14-AX14</f>
        <v/>
      </c>
      <c r="CK14" s="35">
        <f>CJ14-AY14</f>
        <v/>
      </c>
      <c r="CL14" s="35">
        <f>CK14-AZ14</f>
        <v/>
      </c>
      <c r="CM14" s="35">
        <f>CL14-BA14</f>
        <v/>
      </c>
      <c r="CN14" s="35">
        <f>CM14-BB14</f>
        <v/>
      </c>
      <c r="CO14" s="35">
        <f>CN14-BC14</f>
        <v/>
      </c>
      <c r="CP14" s="35">
        <f>CO14-BD14</f>
        <v/>
      </c>
      <c r="CQ14" s="35">
        <f>CP14-BE14</f>
        <v/>
      </c>
      <c r="CR14" s="35">
        <f>CQ14-BF14</f>
        <v/>
      </c>
      <c r="CS14" s="35">
        <f>CR14-BG14</f>
        <v/>
      </c>
      <c r="CT14" s="35">
        <f>CS14-BH14</f>
        <v/>
      </c>
      <c r="CU14" s="35">
        <f>CT14-BI14</f>
        <v/>
      </c>
      <c r="CV14" s="35">
        <f>CU14-BJ14</f>
        <v/>
      </c>
      <c r="CW14" s="38">
        <f>CV14-BK14</f>
        <v/>
      </c>
      <c r="CX14" s="38">
        <f>CW14-BL14</f>
        <v/>
      </c>
      <c r="CY14" s="38">
        <f>CX14-BM14</f>
        <v/>
      </c>
      <c r="CZ14" s="39">
        <f>CY14-BN14</f>
        <v/>
      </c>
      <c r="DA14" s="35" t="n"/>
    </row>
    <row r="15">
      <c r="D15" s="61">
        <f>VLOOKUP(F15,[1]Special!$O$2:$S$209,3,0)</f>
        <v/>
      </c>
      <c r="E15" s="20" t="inlineStr">
        <is>
          <t>|0200226117|28.60|0.00|2.000|0.0005695NBC</t>
        </is>
      </c>
      <c r="F15" s="19">
        <f>LEFT(E15,LEN(E15)-7)</f>
        <v/>
      </c>
      <c r="G15" s="19">
        <f>'Cutting Rules'!H15</f>
        <v/>
      </c>
      <c r="H15" s="19">
        <f>VLOOKUP(MID(F15,8,2),[1]Special!$H$2:$I$32,2,0)</f>
        <v/>
      </c>
      <c r="I15" s="19">
        <f>RIGHT(E15,3)</f>
        <v/>
      </c>
      <c r="J15" s="19">
        <f>IF(MID(E15,6,2)="22","P","C")</f>
        <v/>
      </c>
      <c r="K15" s="19">
        <f>MID(E15,13,4)</f>
        <v/>
      </c>
      <c r="L15" s="19">
        <f>MID(E15,19,4)</f>
        <v/>
      </c>
      <c r="M15" s="52">
        <f>MID(E15,LEN(E15)-17,4)</f>
        <v/>
      </c>
      <c r="N15" s="52">
        <f>MID(E15,LEN(E15)-6,4)</f>
        <v/>
      </c>
      <c r="O15" s="19">
        <f>VLOOKUP(F15,[1]Item!$A$5:$Z$10000,26,0)</f>
        <v/>
      </c>
      <c r="P15" s="19">
        <f>VLOOKUP(E15,[1]route!$E$3:$O$10005,11,0)</f>
        <v/>
      </c>
      <c r="Q15" s="167">
        <f>'Cutting Rules'!AD15</f>
        <v/>
      </c>
      <c r="R15" s="168">
        <f>SUMIF([1]route!$E$3:$E$10005,E15,[1]!Table1[生産])</f>
        <v/>
      </c>
      <c r="S15" s="24" t="n"/>
      <c r="T15" s="169" t="inlineStr"/>
      <c r="U15" s="19" t="n"/>
      <c r="V15" s="170">
        <f>SUMIF([1]route!$E$3:$E$10005,E15,[1]route!$M$3:$M$10005)</f>
        <v/>
      </c>
      <c r="W15" s="171">
        <f>O15*N15*V15/1000</f>
        <v/>
      </c>
      <c r="X15" s="27">
        <f t="array" ref="X15">INDEX($BP15:$CZ15,MATCH(TRUE,$BP15:$CZ15&lt;0,0))</f>
        <v/>
      </c>
      <c r="Y15" s="47">
        <f>IFERROR(CHOOSE($AC15,$BP$1,$BQ$1,$BR$1,$BS$1,$BT$1,$BU$1,$BV$1,$BW$1,$BX$1,$BY$1,$BZ$1,$CA$1,$CB$1,$CC$1,$CD$1,$CE$1,$CF$1,$CG$1,$CH$1,$CI$1,$CJ$1,$CK$1,$CL$1,$CM$1,$CN$1,$CO$1,$CP$1,$CQ$1,$CR$1,$CS$1,$CT$1,$CU$1,$CV$1,$CW$1,$CX$1,$CY$1,$CZ$1,),"")</f>
        <v/>
      </c>
      <c r="Z15" s="121">
        <f>IFERROR(VLOOKUP(E15,[1]route!$E$3:$BL$10005,59,0),"")&amp;IFERROR(VLOOKUP(E15,[1]route!$E$3:$BL$10005,60,0),"")</f>
        <v/>
      </c>
      <c r="AA15" s="172">
        <f>IF(R15&gt;V15,R15-V15,0)</f>
        <v/>
      </c>
      <c r="AB15" s="173">
        <f>AA15*O15*N15/1000</f>
        <v/>
      </c>
      <c r="AC15" s="4">
        <f>IFERROR(MATCH($X15,$BP15:$CZ15,0),"")</f>
        <v/>
      </c>
      <c r="AD15" s="29" t="n">
        <v>0</v>
      </c>
      <c r="AE15" s="30">
        <f>SUMIF([1]route!$E$3:$E$10005,E15,[1]!Table1[1])</f>
        <v/>
      </c>
      <c r="AF15" s="30">
        <f>SUMIF([1]route!$E$3:$E$10005,E15,[1]!Table1[2])</f>
        <v/>
      </c>
      <c r="AG15" s="30">
        <f>SUMIF([1]route!$E$3:$E$10005,E15,[1]!Table1[3])</f>
        <v/>
      </c>
      <c r="AH15" s="30">
        <f>SUMIF([1]route!$E$3:$E$10005,E15,[1]!Table1[4])</f>
        <v/>
      </c>
      <c r="AI15" s="30">
        <f>SUMIF([1]route!$E$3:$E$10005,E15,[1]!Table1[5])</f>
        <v/>
      </c>
      <c r="AJ15" s="30">
        <f>SUMIF([1]route!$E$3:$E$10005,E15,[1]!Table1[6])</f>
        <v/>
      </c>
      <c r="AK15" s="30">
        <f>SUMIF([1]route!$E$3:$E$10005,E15,[1]!Table1[7])</f>
        <v/>
      </c>
      <c r="AL15" s="30">
        <f>SUMIF([1]route!$E$3:$E$10005,E15,[1]!Table1[8])</f>
        <v/>
      </c>
      <c r="AM15" s="30">
        <f>SUMIF([1]route!$E$3:$E$10005,E15,[1]!Table1[9])</f>
        <v/>
      </c>
      <c r="AN15" s="30">
        <f>SUMIF([1]route!$E$3:$E$10005,E15,[1]!Table1[10])</f>
        <v/>
      </c>
      <c r="AO15" s="30">
        <f>SUMIF([1]route!$E$3:$E$10005,E15,[1]!Table1[11])</f>
        <v/>
      </c>
      <c r="AP15" s="30">
        <f>SUMIF([1]route!$E$3:$E$10005,E15,[1]!Table1[12])</f>
        <v/>
      </c>
      <c r="AQ15" s="30">
        <f>SUMIF([1]route!$E$3:$E$10005,E15,[1]!Table1[13])</f>
        <v/>
      </c>
      <c r="AR15" s="30">
        <f>SUMIF([1]route!$E$3:$E$10005,E15,[1]!Table1[14])</f>
        <v/>
      </c>
      <c r="AS15" s="30">
        <f>SUMIF([1]route!$E$3:$E$10005,E15,[1]!Table1[15])</f>
        <v/>
      </c>
      <c r="AT15" s="30">
        <f>SUMIF([1]route!$E$3:$E$10005,E15,[1]!Table1[16])</f>
        <v/>
      </c>
      <c r="AU15" s="30">
        <f>SUMIF([1]route!$E$3:$E$10005,E15,[1]!Table1[17])</f>
        <v/>
      </c>
      <c r="AV15" s="30">
        <f>SUMIF([1]route!$E$3:$E$10005,E15,[1]!Table1[18])</f>
        <v/>
      </c>
      <c r="AW15" s="30">
        <f>SUMIF([1]route!$E$3:$E$10005,E15,[1]!Table1[19])</f>
        <v/>
      </c>
      <c r="AX15" s="30">
        <f>SUMIF([1]route!$E$3:$E$10005,E15,[1]!Table1[20])</f>
        <v/>
      </c>
      <c r="AY15" s="30">
        <f>SUMIF([1]route!$E$3:$E$10005,E15,[1]!Table1[21])</f>
        <v/>
      </c>
      <c r="AZ15" s="30">
        <f>SUMIF([1]route!$E$3:$E$10005,E15,[1]!Table1[22])</f>
        <v/>
      </c>
      <c r="BA15" s="30">
        <f>SUMIF([1]route!$E$3:$E$10005,E15,[1]!Table1[23])</f>
        <v/>
      </c>
      <c r="BB15" s="30">
        <f>SUMIF([1]route!$E$3:$E$10005,E15,[1]!Table1[24])</f>
        <v/>
      </c>
      <c r="BC15" s="30">
        <f>SUMIF([1]route!$E$3:$E$10005,E15,[1]!Table1[25])</f>
        <v/>
      </c>
      <c r="BD15" s="30">
        <f>SUMIF([1]route!$E$3:$E$10005,E15,[1]!Table1[26])</f>
        <v/>
      </c>
      <c r="BE15" s="30">
        <f>SUMIF([1]route!$E$3:$E$10005,E15,[1]!Table1[27])</f>
        <v/>
      </c>
      <c r="BF15" s="30">
        <f>SUMIF([1]route!$E$3:$E$10005,E15,[1]!Table1[28])</f>
        <v/>
      </c>
      <c r="BG15" s="30">
        <f>SUMIF([1]route!$E$3:$E$10005,E15,[1]!Table1[29])</f>
        <v/>
      </c>
      <c r="BH15" s="30">
        <f>SUMIF([1]route!$E$3:$E$10005,E15,[1]!Table1[30])</f>
        <v/>
      </c>
      <c r="BI15" s="30">
        <f>SUMIF([1]route!$E$3:$E$10005,E15,[1]!Table1[31])</f>
        <v/>
      </c>
      <c r="BJ15" s="30">
        <f>SUMIF([1]route!$E$3:$E$10005,E15,[1]!Table1[Remain PO])</f>
        <v/>
      </c>
      <c r="BK15" s="31">
        <f>SUMIF([1]route!$E$3:$E$10005,E15,[1]!Table1[N+1])</f>
        <v/>
      </c>
      <c r="BL15" s="31">
        <f>SUMIF([1]route!$E$3:$E$10005,E15,[1]!Table1[N+2])</f>
        <v/>
      </c>
      <c r="BM15" s="31">
        <f>SUMIF([1]route!$E$3:$E$10005,E15,[1]!Table1[N+3])</f>
        <v/>
      </c>
      <c r="BN15" s="32">
        <f>SUMIF([1]route!$E$3:$E$10005,E15,[1]!Table1[N+4])</f>
        <v/>
      </c>
      <c r="BP15" s="37">
        <f>$V15-$AD15</f>
        <v/>
      </c>
      <c r="BQ15" s="35">
        <f>BP15-AE15</f>
        <v/>
      </c>
      <c r="BR15" s="35">
        <f>BQ15-AF15</f>
        <v/>
      </c>
      <c r="BS15" s="35">
        <f>BR15-AG15</f>
        <v/>
      </c>
      <c r="BT15" s="35">
        <f>BS15-AH15</f>
        <v/>
      </c>
      <c r="BU15" s="35">
        <f>BT15-AI15</f>
        <v/>
      </c>
      <c r="BV15" s="35">
        <f>BU15-AJ15</f>
        <v/>
      </c>
      <c r="BW15" s="35">
        <f>BV15-AK15</f>
        <v/>
      </c>
      <c r="BX15" s="35">
        <f>BW15-AL15</f>
        <v/>
      </c>
      <c r="BY15" s="35">
        <f>BX15-AM15</f>
        <v/>
      </c>
      <c r="BZ15" s="35">
        <f>BY15-AN15</f>
        <v/>
      </c>
      <c r="CA15" s="35">
        <f>BZ15-AO15</f>
        <v/>
      </c>
      <c r="CB15" s="35">
        <f>CA15-AP15</f>
        <v/>
      </c>
      <c r="CC15" s="35">
        <f>CB15-AQ15</f>
        <v/>
      </c>
      <c r="CD15" s="35">
        <f>CC15-AR15</f>
        <v/>
      </c>
      <c r="CE15" s="35">
        <f>CD15-AS15</f>
        <v/>
      </c>
      <c r="CF15" s="35">
        <f>CE15-AT15</f>
        <v/>
      </c>
      <c r="CG15" s="35">
        <f>CF15-AU15</f>
        <v/>
      </c>
      <c r="CH15" s="35">
        <f>CG15-AV15</f>
        <v/>
      </c>
      <c r="CI15" s="35">
        <f>CH15-AW15</f>
        <v/>
      </c>
      <c r="CJ15" s="35">
        <f>CI15-AX15</f>
        <v/>
      </c>
      <c r="CK15" s="35">
        <f>CJ15-AY15</f>
        <v/>
      </c>
      <c r="CL15" s="35">
        <f>CK15-AZ15</f>
        <v/>
      </c>
      <c r="CM15" s="35">
        <f>CL15-BA15</f>
        <v/>
      </c>
      <c r="CN15" s="35">
        <f>CM15-BB15</f>
        <v/>
      </c>
      <c r="CO15" s="35">
        <f>CN15-BC15</f>
        <v/>
      </c>
      <c r="CP15" s="35">
        <f>CO15-BD15</f>
        <v/>
      </c>
      <c r="CQ15" s="35">
        <f>CP15-BE15</f>
        <v/>
      </c>
      <c r="CR15" s="35">
        <f>CQ15-BF15</f>
        <v/>
      </c>
      <c r="CS15" s="35">
        <f>CR15-BG15</f>
        <v/>
      </c>
      <c r="CT15" s="35">
        <f>CS15-BH15</f>
        <v/>
      </c>
      <c r="CU15" s="35">
        <f>CT15-BI15</f>
        <v/>
      </c>
      <c r="CV15" s="35">
        <f>CU15-BJ15</f>
        <v/>
      </c>
      <c r="CW15" s="38">
        <f>CV15-BK15</f>
        <v/>
      </c>
      <c r="CX15" s="38">
        <f>CW15-BL15</f>
        <v/>
      </c>
      <c r="CY15" s="38">
        <f>CX15-BM15</f>
        <v/>
      </c>
      <c r="CZ15" s="39">
        <f>CY15-BN15</f>
        <v/>
      </c>
      <c r="DA15" s="35" t="n"/>
    </row>
    <row r="16">
      <c r="D16" s="61">
        <f>VLOOKUP(F16,[1]Special!$O$2:$S$209,3,0)</f>
        <v/>
      </c>
      <c r="E16" s="20" t="inlineStr">
        <is>
          <t>|0200226240|22.20|0.00|2.000|0.0005800NBC</t>
        </is>
      </c>
      <c r="F16" s="19">
        <f>LEFT(E16,LEN(E16)-7)</f>
        <v/>
      </c>
      <c r="G16" s="19">
        <f>'Cutting Rules'!H16</f>
        <v/>
      </c>
      <c r="H16" s="19">
        <f>VLOOKUP(MID(F16,8,2),[1]Special!$H$2:$I$32,2,0)</f>
        <v/>
      </c>
      <c r="I16" s="19">
        <f>RIGHT(E16,3)</f>
        <v/>
      </c>
      <c r="J16" s="19">
        <f>IF(MID(E16,6,2)="22","P","C")</f>
        <v/>
      </c>
      <c r="K16" s="19">
        <f>MID(E16,13,4)</f>
        <v/>
      </c>
      <c r="L16" s="19">
        <f>MID(E16,19,4)</f>
        <v/>
      </c>
      <c r="M16" s="52">
        <f>MID(E16,LEN(E16)-17,4)</f>
        <v/>
      </c>
      <c r="N16" s="52">
        <f>MID(E16,LEN(E16)-6,4)</f>
        <v/>
      </c>
      <c r="O16" s="19">
        <f>VLOOKUP(F16,[1]Item!$A$5:$Z$10000,26,0)</f>
        <v/>
      </c>
      <c r="P16" s="19">
        <f>VLOOKUP(E16,[1]route!$E$3:$O$10005,11,0)</f>
        <v/>
      </c>
      <c r="Q16" s="167">
        <f>'Cutting Rules'!AD16</f>
        <v/>
      </c>
      <c r="R16" s="168">
        <f>SUMIF([1]route!$E$3:$E$10005,E16,[1]!Table1[生産])</f>
        <v/>
      </c>
      <c r="S16" s="24" t="n"/>
      <c r="T16" s="169" t="inlineStr"/>
      <c r="U16" s="19" t="n"/>
      <c r="V16" s="170">
        <f>SUMIF([1]route!$E$3:$E$10005,E16,[1]route!$M$3:$M$10005)</f>
        <v/>
      </c>
      <c r="W16" s="171">
        <f>O16*N16*V16/1000</f>
        <v/>
      </c>
      <c r="X16" s="27">
        <f t="array" ref="X16">INDEX($BP16:$CZ16,MATCH(TRUE,$BP16:$CZ16&lt;0,0))</f>
        <v/>
      </c>
      <c r="Y16" s="47">
        <f>IFERROR(CHOOSE($AC16,$BP$1,$BQ$1,$BR$1,$BS$1,$BT$1,$BU$1,$BV$1,$BW$1,$BX$1,$BY$1,$BZ$1,$CA$1,$CB$1,$CC$1,$CD$1,$CE$1,$CF$1,$CG$1,$CH$1,$CI$1,$CJ$1,$CK$1,$CL$1,$CM$1,$CN$1,$CO$1,$CP$1,$CQ$1,$CR$1,$CS$1,$CT$1,$CU$1,$CV$1,$CW$1,$CX$1,$CY$1,$CZ$1,),"")</f>
        <v/>
      </c>
      <c r="Z16" s="121">
        <f>IFERROR(VLOOKUP(E16,[1]route!$E$3:$BL$10005,59,0),"")&amp;IFERROR(VLOOKUP(E16,[1]route!$E$3:$BL$10005,60,0),"")</f>
        <v/>
      </c>
      <c r="AA16" s="172">
        <f>IF(R16&gt;V16,R16-V16,0)</f>
        <v/>
      </c>
      <c r="AB16" s="173">
        <f>AA16*O16*N16/1000</f>
        <v/>
      </c>
      <c r="AC16" s="4">
        <f>IFERROR(MATCH($X16,$BP16:$CZ16,0),"")</f>
        <v/>
      </c>
      <c r="AD16" s="29" t="n">
        <v>0</v>
      </c>
      <c r="AE16" s="30">
        <f>SUMIF([1]route!$E$3:$E$10005,E16,[1]!Table1[1])</f>
        <v/>
      </c>
      <c r="AF16" s="30">
        <f>SUMIF([1]route!$E$3:$E$10005,E16,[1]!Table1[2])</f>
        <v/>
      </c>
      <c r="AG16" s="30">
        <f>SUMIF([1]route!$E$3:$E$10005,E16,[1]!Table1[3])</f>
        <v/>
      </c>
      <c r="AH16" s="30">
        <f>SUMIF([1]route!$E$3:$E$10005,E16,[1]!Table1[4])</f>
        <v/>
      </c>
      <c r="AI16" s="30">
        <f>SUMIF([1]route!$E$3:$E$10005,E16,[1]!Table1[5])</f>
        <v/>
      </c>
      <c r="AJ16" s="30">
        <f>SUMIF([1]route!$E$3:$E$10005,E16,[1]!Table1[6])</f>
        <v/>
      </c>
      <c r="AK16" s="30">
        <f>SUMIF([1]route!$E$3:$E$10005,E16,[1]!Table1[7])</f>
        <v/>
      </c>
      <c r="AL16" s="30">
        <f>SUMIF([1]route!$E$3:$E$10005,E16,[1]!Table1[8])</f>
        <v/>
      </c>
      <c r="AM16" s="30">
        <f>SUMIF([1]route!$E$3:$E$10005,E16,[1]!Table1[9])</f>
        <v/>
      </c>
      <c r="AN16" s="30">
        <f>SUMIF([1]route!$E$3:$E$10005,E16,[1]!Table1[10])</f>
        <v/>
      </c>
      <c r="AO16" s="30">
        <f>SUMIF([1]route!$E$3:$E$10005,E16,[1]!Table1[11])</f>
        <v/>
      </c>
      <c r="AP16" s="30">
        <f>SUMIF([1]route!$E$3:$E$10005,E16,[1]!Table1[12])</f>
        <v/>
      </c>
      <c r="AQ16" s="30">
        <f>SUMIF([1]route!$E$3:$E$10005,E16,[1]!Table1[13])</f>
        <v/>
      </c>
      <c r="AR16" s="30">
        <f>SUMIF([1]route!$E$3:$E$10005,E16,[1]!Table1[14])</f>
        <v/>
      </c>
      <c r="AS16" s="30">
        <f>SUMIF([1]route!$E$3:$E$10005,E16,[1]!Table1[15])</f>
        <v/>
      </c>
      <c r="AT16" s="30">
        <f>SUMIF([1]route!$E$3:$E$10005,E16,[1]!Table1[16])</f>
        <v/>
      </c>
      <c r="AU16" s="30">
        <f>SUMIF([1]route!$E$3:$E$10005,E16,[1]!Table1[17])</f>
        <v/>
      </c>
      <c r="AV16" s="30">
        <f>SUMIF([1]route!$E$3:$E$10005,E16,[1]!Table1[18])</f>
        <v/>
      </c>
      <c r="AW16" s="30">
        <f>SUMIF([1]route!$E$3:$E$10005,E16,[1]!Table1[19])</f>
        <v/>
      </c>
      <c r="AX16" s="30">
        <f>SUMIF([1]route!$E$3:$E$10005,E16,[1]!Table1[20])</f>
        <v/>
      </c>
      <c r="AY16" s="30">
        <f>SUMIF([1]route!$E$3:$E$10005,E16,[1]!Table1[21])</f>
        <v/>
      </c>
      <c r="AZ16" s="30">
        <f>SUMIF([1]route!$E$3:$E$10005,E16,[1]!Table1[22])</f>
        <v/>
      </c>
      <c r="BA16" s="30">
        <f>SUMIF([1]route!$E$3:$E$10005,E16,[1]!Table1[23])</f>
        <v/>
      </c>
      <c r="BB16" s="30">
        <f>SUMIF([1]route!$E$3:$E$10005,E16,[1]!Table1[24])</f>
        <v/>
      </c>
      <c r="BC16" s="30">
        <f>SUMIF([1]route!$E$3:$E$10005,E16,[1]!Table1[25])</f>
        <v/>
      </c>
      <c r="BD16" s="30">
        <f>SUMIF([1]route!$E$3:$E$10005,E16,[1]!Table1[26])</f>
        <v/>
      </c>
      <c r="BE16" s="30">
        <f>SUMIF([1]route!$E$3:$E$10005,E16,[1]!Table1[27])</f>
        <v/>
      </c>
      <c r="BF16" s="30">
        <f>SUMIF([1]route!$E$3:$E$10005,E16,[1]!Table1[28])</f>
        <v/>
      </c>
      <c r="BG16" s="30">
        <f>SUMIF([1]route!$E$3:$E$10005,E16,[1]!Table1[29])</f>
        <v/>
      </c>
      <c r="BH16" s="30">
        <f>SUMIF([1]route!$E$3:$E$10005,E16,[1]!Table1[30])</f>
        <v/>
      </c>
      <c r="BI16" s="30">
        <f>SUMIF([1]route!$E$3:$E$10005,E16,[1]!Table1[31])</f>
        <v/>
      </c>
      <c r="BJ16" s="30">
        <f>SUMIF([1]route!$E$3:$E$10005,E16,[1]!Table1[Remain PO])</f>
        <v/>
      </c>
      <c r="BK16" s="31">
        <f>SUMIF([1]route!$E$3:$E$10005,E16,[1]!Table1[N+1])</f>
        <v/>
      </c>
      <c r="BL16" s="31">
        <f>SUMIF([1]route!$E$3:$E$10005,E16,[1]!Table1[N+2])</f>
        <v/>
      </c>
      <c r="BM16" s="31">
        <f>SUMIF([1]route!$E$3:$E$10005,E16,[1]!Table1[N+3])</f>
        <v/>
      </c>
      <c r="BN16" s="32">
        <f>SUMIF([1]route!$E$3:$E$10005,E16,[1]!Table1[N+4])</f>
        <v/>
      </c>
      <c r="BP16" s="37">
        <f>$V16-$AD16</f>
        <v/>
      </c>
      <c r="BQ16" s="35">
        <f>BP16-AE16</f>
        <v/>
      </c>
      <c r="BR16" s="35">
        <f>BQ16-AF16</f>
        <v/>
      </c>
      <c r="BS16" s="35">
        <f>BR16-AG16</f>
        <v/>
      </c>
      <c r="BT16" s="35">
        <f>BS16-AH16</f>
        <v/>
      </c>
      <c r="BU16" s="35">
        <f>BT16-AI16</f>
        <v/>
      </c>
      <c r="BV16" s="35">
        <f>BU16-AJ16</f>
        <v/>
      </c>
      <c r="BW16" s="35">
        <f>BV16-AK16</f>
        <v/>
      </c>
      <c r="BX16" s="35">
        <f>BW16-AL16</f>
        <v/>
      </c>
      <c r="BY16" s="35">
        <f>BX16-AM16</f>
        <v/>
      </c>
      <c r="BZ16" s="35">
        <f>BY16-AN16</f>
        <v/>
      </c>
      <c r="CA16" s="35">
        <f>BZ16-AO16</f>
        <v/>
      </c>
      <c r="CB16" s="35">
        <f>CA16-AP16</f>
        <v/>
      </c>
      <c r="CC16" s="35">
        <f>CB16-AQ16</f>
        <v/>
      </c>
      <c r="CD16" s="35">
        <f>CC16-AR16</f>
        <v/>
      </c>
      <c r="CE16" s="35">
        <f>CD16-AS16</f>
        <v/>
      </c>
      <c r="CF16" s="35">
        <f>CE16-AT16</f>
        <v/>
      </c>
      <c r="CG16" s="35">
        <f>CF16-AU16</f>
        <v/>
      </c>
      <c r="CH16" s="35">
        <f>CG16-AV16</f>
        <v/>
      </c>
      <c r="CI16" s="35">
        <f>CH16-AW16</f>
        <v/>
      </c>
      <c r="CJ16" s="35">
        <f>CI16-AX16</f>
        <v/>
      </c>
      <c r="CK16" s="35">
        <f>CJ16-AY16</f>
        <v/>
      </c>
      <c r="CL16" s="35">
        <f>CK16-AZ16</f>
        <v/>
      </c>
      <c r="CM16" s="35">
        <f>CL16-BA16</f>
        <v/>
      </c>
      <c r="CN16" s="35">
        <f>CM16-BB16</f>
        <v/>
      </c>
      <c r="CO16" s="35">
        <f>CN16-BC16</f>
        <v/>
      </c>
      <c r="CP16" s="35">
        <f>CO16-BD16</f>
        <v/>
      </c>
      <c r="CQ16" s="35">
        <f>CP16-BE16</f>
        <v/>
      </c>
      <c r="CR16" s="35">
        <f>CQ16-BF16</f>
        <v/>
      </c>
      <c r="CS16" s="35">
        <f>CR16-BG16</f>
        <v/>
      </c>
      <c r="CT16" s="35">
        <f>CS16-BH16</f>
        <v/>
      </c>
      <c r="CU16" s="35">
        <f>CT16-BI16</f>
        <v/>
      </c>
      <c r="CV16" s="35">
        <f>CU16-BJ16</f>
        <v/>
      </c>
      <c r="CW16" s="38">
        <f>CV16-BK16</f>
        <v/>
      </c>
      <c r="CX16" s="38">
        <f>CW16-BL16</f>
        <v/>
      </c>
      <c r="CY16" s="38">
        <f>CX16-BM16</f>
        <v/>
      </c>
      <c r="CZ16" s="39">
        <f>CY16-BN16</f>
        <v/>
      </c>
      <c r="DA16" s="35" t="n"/>
    </row>
    <row r="17">
      <c r="D17" s="61">
        <f>VLOOKUP(F17,[1]Special!$O$2:$S$209,3,0)</f>
        <v/>
      </c>
      <c r="E17" s="20" t="inlineStr">
        <is>
          <t>|0200226010|22.20|0.00|2.000|0.0005630IBC</t>
        </is>
      </c>
      <c r="F17" s="19">
        <f>LEFT(E17,LEN(E17)-7)</f>
        <v/>
      </c>
      <c r="G17" s="19">
        <f>'Cutting Rules'!H17</f>
        <v/>
      </c>
      <c r="H17" s="19">
        <f>VLOOKUP(MID(F17,8,2),[1]Special!$H$2:$I$32,2,0)</f>
        <v/>
      </c>
      <c r="I17" s="19">
        <f>RIGHT(E17,3)</f>
        <v/>
      </c>
      <c r="J17" s="19">
        <f>IF(MID(E17,6,2)="22","P","C")</f>
        <v/>
      </c>
      <c r="K17" s="19">
        <f>MID(E17,13,4)</f>
        <v/>
      </c>
      <c r="L17" s="19">
        <f>MID(E17,19,4)</f>
        <v/>
      </c>
      <c r="M17" s="52">
        <f>MID(E17,LEN(E17)-17,4)</f>
        <v/>
      </c>
      <c r="N17" s="52">
        <f>MID(E17,LEN(E17)-6,4)</f>
        <v/>
      </c>
      <c r="O17" s="19">
        <f>VLOOKUP(F17,[1]Item!$A$5:$Z$10000,26,0)</f>
        <v/>
      </c>
      <c r="P17" s="19">
        <f>VLOOKUP(E17,[1]route!$E$3:$O$10005,11,0)</f>
        <v/>
      </c>
      <c r="Q17" s="167">
        <f>'Cutting Rules'!AD17</f>
        <v/>
      </c>
      <c r="R17" s="168">
        <f>SUMIF([1]route!$E$3:$E$10005,E17,[1]!Table1[生産])</f>
        <v/>
      </c>
      <c r="S17" s="24" t="n"/>
      <c r="T17" s="169" t="inlineStr"/>
      <c r="U17" s="19" t="n"/>
      <c r="V17" s="170">
        <f>SUMIF([1]route!$E$3:$E$10005,E17,[1]route!$M$3:$M$10005)</f>
        <v/>
      </c>
      <c r="W17" s="171">
        <f>O17*N17*V17/1000</f>
        <v/>
      </c>
      <c r="X17" s="27">
        <f t="array" ref="X17">INDEX($BP17:$CZ17,MATCH(TRUE,$BP17:$CZ17&lt;0,0))</f>
        <v/>
      </c>
      <c r="Y17" s="47">
        <f>IFERROR(CHOOSE($AC17,$BP$1,$BQ$1,$BR$1,$BS$1,$BT$1,$BU$1,$BV$1,$BW$1,$BX$1,$BY$1,$BZ$1,$CA$1,$CB$1,$CC$1,$CD$1,$CE$1,$CF$1,$CG$1,$CH$1,$CI$1,$CJ$1,$CK$1,$CL$1,$CM$1,$CN$1,$CO$1,$CP$1,$CQ$1,$CR$1,$CS$1,$CT$1,$CU$1,$CV$1,$CW$1,$CX$1,$CY$1,$CZ$1,),"")</f>
        <v/>
      </c>
      <c r="Z17" s="121">
        <f>IFERROR(VLOOKUP(E17,[1]route!$E$3:$BL$10005,59,0),"")&amp;IFERROR(VLOOKUP(E17,[1]route!$E$3:$BL$10005,60,0),"")</f>
        <v/>
      </c>
      <c r="AA17" s="172">
        <f>IF(R17&gt;V17,R17-V17,0)</f>
        <v/>
      </c>
      <c r="AB17" s="173">
        <f>AA17*O17*N17/1000</f>
        <v/>
      </c>
      <c r="AC17" s="4">
        <f>IFERROR(MATCH($X17,$BP17:$CZ17,0),"")</f>
        <v/>
      </c>
      <c r="AD17" s="29" t="n">
        <v>0</v>
      </c>
      <c r="AE17" s="30">
        <f>SUMIF([1]route!$E$3:$E$10005,E17,[1]!Table1[1])</f>
        <v/>
      </c>
      <c r="AF17" s="30">
        <f>SUMIF([1]route!$E$3:$E$10005,E17,[1]!Table1[2])</f>
        <v/>
      </c>
      <c r="AG17" s="30">
        <f>SUMIF([1]route!$E$3:$E$10005,E17,[1]!Table1[3])</f>
        <v/>
      </c>
      <c r="AH17" s="30">
        <f>SUMIF([1]route!$E$3:$E$10005,E17,[1]!Table1[4])</f>
        <v/>
      </c>
      <c r="AI17" s="30">
        <f>SUMIF([1]route!$E$3:$E$10005,E17,[1]!Table1[5])</f>
        <v/>
      </c>
      <c r="AJ17" s="30">
        <f>SUMIF([1]route!$E$3:$E$10005,E17,[1]!Table1[6])</f>
        <v/>
      </c>
      <c r="AK17" s="30">
        <f>SUMIF([1]route!$E$3:$E$10005,E17,[1]!Table1[7])</f>
        <v/>
      </c>
      <c r="AL17" s="30">
        <f>SUMIF([1]route!$E$3:$E$10005,E17,[1]!Table1[8])</f>
        <v/>
      </c>
      <c r="AM17" s="30">
        <f>SUMIF([1]route!$E$3:$E$10005,E17,[1]!Table1[9])</f>
        <v/>
      </c>
      <c r="AN17" s="30">
        <f>SUMIF([1]route!$E$3:$E$10005,E17,[1]!Table1[10])</f>
        <v/>
      </c>
      <c r="AO17" s="30">
        <f>SUMIF([1]route!$E$3:$E$10005,E17,[1]!Table1[11])</f>
        <v/>
      </c>
      <c r="AP17" s="30">
        <f>SUMIF([1]route!$E$3:$E$10005,E17,[1]!Table1[12])</f>
        <v/>
      </c>
      <c r="AQ17" s="30">
        <f>SUMIF([1]route!$E$3:$E$10005,E17,[1]!Table1[13])</f>
        <v/>
      </c>
      <c r="AR17" s="30">
        <f>SUMIF([1]route!$E$3:$E$10005,E17,[1]!Table1[14])</f>
        <v/>
      </c>
      <c r="AS17" s="30">
        <f>SUMIF([1]route!$E$3:$E$10005,E17,[1]!Table1[15])</f>
        <v/>
      </c>
      <c r="AT17" s="30">
        <f>SUMIF([1]route!$E$3:$E$10005,E17,[1]!Table1[16])</f>
        <v/>
      </c>
      <c r="AU17" s="30">
        <f>SUMIF([1]route!$E$3:$E$10005,E17,[1]!Table1[17])</f>
        <v/>
      </c>
      <c r="AV17" s="30">
        <f>SUMIF([1]route!$E$3:$E$10005,E17,[1]!Table1[18])</f>
        <v/>
      </c>
      <c r="AW17" s="30">
        <f>SUMIF([1]route!$E$3:$E$10005,E17,[1]!Table1[19])</f>
        <v/>
      </c>
      <c r="AX17" s="30">
        <f>SUMIF([1]route!$E$3:$E$10005,E17,[1]!Table1[20])</f>
        <v/>
      </c>
      <c r="AY17" s="30">
        <f>SUMIF([1]route!$E$3:$E$10005,E17,[1]!Table1[21])</f>
        <v/>
      </c>
      <c r="AZ17" s="30">
        <f>SUMIF([1]route!$E$3:$E$10005,E17,[1]!Table1[22])</f>
        <v/>
      </c>
      <c r="BA17" s="30">
        <f>SUMIF([1]route!$E$3:$E$10005,E17,[1]!Table1[23])</f>
        <v/>
      </c>
      <c r="BB17" s="30">
        <f>SUMIF([1]route!$E$3:$E$10005,E17,[1]!Table1[24])</f>
        <v/>
      </c>
      <c r="BC17" s="30">
        <f>SUMIF([1]route!$E$3:$E$10005,E17,[1]!Table1[25])</f>
        <v/>
      </c>
      <c r="BD17" s="30">
        <f>SUMIF([1]route!$E$3:$E$10005,E17,[1]!Table1[26])</f>
        <v/>
      </c>
      <c r="BE17" s="30">
        <f>SUMIF([1]route!$E$3:$E$10005,E17,[1]!Table1[27])</f>
        <v/>
      </c>
      <c r="BF17" s="30">
        <f>SUMIF([1]route!$E$3:$E$10005,E17,[1]!Table1[28])</f>
        <v/>
      </c>
      <c r="BG17" s="30">
        <f>SUMIF([1]route!$E$3:$E$10005,E17,[1]!Table1[29])</f>
        <v/>
      </c>
      <c r="BH17" s="30">
        <f>SUMIF([1]route!$E$3:$E$10005,E17,[1]!Table1[30])</f>
        <v/>
      </c>
      <c r="BI17" s="30">
        <f>SUMIF([1]route!$E$3:$E$10005,E17,[1]!Table1[31])</f>
        <v/>
      </c>
      <c r="BJ17" s="30">
        <f>SUMIF([1]route!$E$3:$E$10005,E17,[1]!Table1[Remain PO])</f>
        <v/>
      </c>
      <c r="BK17" s="31">
        <f>SUMIF([1]route!$E$3:$E$10005,E17,[1]!Table1[N+1])</f>
        <v/>
      </c>
      <c r="BL17" s="31">
        <f>SUMIF([1]route!$E$3:$E$10005,E17,[1]!Table1[N+2])</f>
        <v/>
      </c>
      <c r="BM17" s="31">
        <f>SUMIF([1]route!$E$3:$E$10005,E17,[1]!Table1[N+3])</f>
        <v/>
      </c>
      <c r="BN17" s="32">
        <f>SUMIF([1]route!$E$3:$E$10005,E17,[1]!Table1[N+4])</f>
        <v/>
      </c>
      <c r="BP17" s="37">
        <f>$V17-$AD17</f>
        <v/>
      </c>
      <c r="BQ17" s="35">
        <f>BP17-AE17</f>
        <v/>
      </c>
      <c r="BR17" s="35">
        <f>BQ17-AF17</f>
        <v/>
      </c>
      <c r="BS17" s="35">
        <f>BR17-AG17</f>
        <v/>
      </c>
      <c r="BT17" s="35">
        <f>BS17-AH17</f>
        <v/>
      </c>
      <c r="BU17" s="35">
        <f>BT17-AI17</f>
        <v/>
      </c>
      <c r="BV17" s="35">
        <f>BU17-AJ17</f>
        <v/>
      </c>
      <c r="BW17" s="35">
        <f>BV17-AK17</f>
        <v/>
      </c>
      <c r="BX17" s="35">
        <f>BW17-AL17</f>
        <v/>
      </c>
      <c r="BY17" s="35">
        <f>BX17-AM17</f>
        <v/>
      </c>
      <c r="BZ17" s="35">
        <f>BY17-AN17</f>
        <v/>
      </c>
      <c r="CA17" s="35">
        <f>BZ17-AO17</f>
        <v/>
      </c>
      <c r="CB17" s="35">
        <f>CA17-AP17</f>
        <v/>
      </c>
      <c r="CC17" s="35">
        <f>CB17-AQ17</f>
        <v/>
      </c>
      <c r="CD17" s="35">
        <f>CC17-AR17</f>
        <v/>
      </c>
      <c r="CE17" s="35">
        <f>CD17-AS17</f>
        <v/>
      </c>
      <c r="CF17" s="35">
        <f>CE17-AT17</f>
        <v/>
      </c>
      <c r="CG17" s="35">
        <f>CF17-AU17</f>
        <v/>
      </c>
      <c r="CH17" s="35">
        <f>CG17-AV17</f>
        <v/>
      </c>
      <c r="CI17" s="35">
        <f>CH17-AW17</f>
        <v/>
      </c>
      <c r="CJ17" s="35">
        <f>CI17-AX17</f>
        <v/>
      </c>
      <c r="CK17" s="35">
        <f>CJ17-AY17</f>
        <v/>
      </c>
      <c r="CL17" s="35">
        <f>CK17-AZ17</f>
        <v/>
      </c>
      <c r="CM17" s="35">
        <f>CL17-BA17</f>
        <v/>
      </c>
      <c r="CN17" s="35">
        <f>CM17-BB17</f>
        <v/>
      </c>
      <c r="CO17" s="35">
        <f>CN17-BC17</f>
        <v/>
      </c>
      <c r="CP17" s="35">
        <f>CO17-BD17</f>
        <v/>
      </c>
      <c r="CQ17" s="35">
        <f>CP17-BE17</f>
        <v/>
      </c>
      <c r="CR17" s="35">
        <f>CQ17-BF17</f>
        <v/>
      </c>
      <c r="CS17" s="35">
        <f>CR17-BG17</f>
        <v/>
      </c>
      <c r="CT17" s="35">
        <f>CS17-BH17</f>
        <v/>
      </c>
      <c r="CU17" s="35">
        <f>CT17-BI17</f>
        <v/>
      </c>
      <c r="CV17" s="35">
        <f>CU17-BJ17</f>
        <v/>
      </c>
      <c r="CW17" s="38">
        <f>CV17-BK17</f>
        <v/>
      </c>
      <c r="CX17" s="38">
        <f>CW17-BL17</f>
        <v/>
      </c>
      <c r="CY17" s="38">
        <f>CX17-BM17</f>
        <v/>
      </c>
      <c r="CZ17" s="39">
        <f>CY17-BN17</f>
        <v/>
      </c>
      <c r="DA17" s="35" t="n"/>
    </row>
    <row r="18">
      <c r="D18" s="61">
        <f>VLOOKUP(F18,[1]Special!$O$2:$S$209,3,0)</f>
        <v/>
      </c>
      <c r="E18" s="20" t="inlineStr">
        <is>
          <t>|0200220810|22.20|0.00|1.400|0.0005973NBC</t>
        </is>
      </c>
      <c r="F18" s="19">
        <f>LEFT(E18,LEN(E18)-7)</f>
        <v/>
      </c>
      <c r="G18" s="19">
        <f>'Cutting Rules'!H18</f>
        <v/>
      </c>
      <c r="H18" s="19">
        <f>VLOOKUP(MID(F18,8,2),[1]Special!$H$2:$I$32,2,0)</f>
        <v/>
      </c>
      <c r="I18" s="19">
        <f>RIGHT(E18,3)</f>
        <v/>
      </c>
      <c r="J18" s="19">
        <f>IF(MID(E18,6,2)="22","P","C")</f>
        <v/>
      </c>
      <c r="K18" s="19">
        <f>MID(E18,13,4)</f>
        <v/>
      </c>
      <c r="L18" s="19">
        <f>MID(E18,19,4)</f>
        <v/>
      </c>
      <c r="M18" s="52">
        <f>MID(E18,LEN(E18)-17,4)</f>
        <v/>
      </c>
      <c r="N18" s="52">
        <f>MID(E18,LEN(E18)-6,4)</f>
        <v/>
      </c>
      <c r="O18" s="19">
        <f>VLOOKUP(F18,[1]Item!$A$5:$Z$10000,26,0)</f>
        <v/>
      </c>
      <c r="P18" s="19">
        <f>VLOOKUP(E18,[1]route!$E$3:$O$10005,11,0)</f>
        <v/>
      </c>
      <c r="Q18" s="167">
        <f>'Cutting Rules'!AD18</f>
        <v/>
      </c>
      <c r="R18" s="168">
        <f>SUMIF([1]route!$E$3:$E$10005,E18,[1]!Table1[生産])</f>
        <v/>
      </c>
      <c r="S18" s="24" t="n"/>
      <c r="T18" s="169" t="inlineStr"/>
      <c r="U18" s="19" t="n"/>
      <c r="V18" s="170">
        <f>SUMIF([1]route!$E$3:$E$10005,E18,[1]route!$M$3:$M$10005)</f>
        <v/>
      </c>
      <c r="W18" s="171">
        <f>O18*N18*V18/1000</f>
        <v/>
      </c>
      <c r="X18" s="27">
        <f t="array" ref="X18">INDEX($BP18:$CZ18,MATCH(TRUE,$BP18:$CZ18&lt;0,0))</f>
        <v/>
      </c>
      <c r="Y18" s="47">
        <f>IFERROR(CHOOSE($AC18,$BP$1,$BQ$1,$BR$1,$BS$1,$BT$1,$BU$1,$BV$1,$BW$1,$BX$1,$BY$1,$BZ$1,$CA$1,$CB$1,$CC$1,$CD$1,$CE$1,$CF$1,$CG$1,$CH$1,$CI$1,$CJ$1,$CK$1,$CL$1,$CM$1,$CN$1,$CO$1,$CP$1,$CQ$1,$CR$1,$CS$1,$CT$1,$CU$1,$CV$1,$CW$1,$CX$1,$CY$1,$CZ$1,),"")</f>
        <v/>
      </c>
      <c r="Z18" s="121">
        <f>IFERROR(VLOOKUP(E18,[1]route!$E$3:$BL$10005,59,0),"")&amp;IFERROR(VLOOKUP(E18,[1]route!$E$3:$BL$10005,60,0),"")</f>
        <v/>
      </c>
      <c r="AA18" s="172">
        <f>IF(R18&gt;V18,R18-V18,0)</f>
        <v/>
      </c>
      <c r="AB18" s="173">
        <f>AA18*O18*N18/1000</f>
        <v/>
      </c>
      <c r="AC18" s="4">
        <f>IFERROR(MATCH($X18,$BP18:$CZ18,0),"")</f>
        <v/>
      </c>
      <c r="AD18" s="29" t="n">
        <v>0</v>
      </c>
      <c r="AE18" s="30">
        <f>SUMIF([1]route!$E$3:$E$10005,E18,[1]!Table1[1])</f>
        <v/>
      </c>
      <c r="AF18" s="30">
        <f>SUMIF([1]route!$E$3:$E$10005,E18,[1]!Table1[2])</f>
        <v/>
      </c>
      <c r="AG18" s="30">
        <f>SUMIF([1]route!$E$3:$E$10005,E18,[1]!Table1[3])</f>
        <v/>
      </c>
      <c r="AH18" s="30">
        <f>SUMIF([1]route!$E$3:$E$10005,E18,[1]!Table1[4])</f>
        <v/>
      </c>
      <c r="AI18" s="30">
        <f>SUMIF([1]route!$E$3:$E$10005,E18,[1]!Table1[5])</f>
        <v/>
      </c>
      <c r="AJ18" s="30">
        <f>SUMIF([1]route!$E$3:$E$10005,E18,[1]!Table1[6])</f>
        <v/>
      </c>
      <c r="AK18" s="30">
        <f>SUMIF([1]route!$E$3:$E$10005,E18,[1]!Table1[7])</f>
        <v/>
      </c>
      <c r="AL18" s="30">
        <f>SUMIF([1]route!$E$3:$E$10005,E18,[1]!Table1[8])</f>
        <v/>
      </c>
      <c r="AM18" s="30">
        <f>SUMIF([1]route!$E$3:$E$10005,E18,[1]!Table1[9])</f>
        <v/>
      </c>
      <c r="AN18" s="30">
        <f>SUMIF([1]route!$E$3:$E$10005,E18,[1]!Table1[10])</f>
        <v/>
      </c>
      <c r="AO18" s="30">
        <f>SUMIF([1]route!$E$3:$E$10005,E18,[1]!Table1[11])</f>
        <v/>
      </c>
      <c r="AP18" s="30">
        <f>SUMIF([1]route!$E$3:$E$10005,E18,[1]!Table1[12])</f>
        <v/>
      </c>
      <c r="AQ18" s="30">
        <f>SUMIF([1]route!$E$3:$E$10005,E18,[1]!Table1[13])</f>
        <v/>
      </c>
      <c r="AR18" s="30">
        <f>SUMIF([1]route!$E$3:$E$10005,E18,[1]!Table1[14])</f>
        <v/>
      </c>
      <c r="AS18" s="30">
        <f>SUMIF([1]route!$E$3:$E$10005,E18,[1]!Table1[15])</f>
        <v/>
      </c>
      <c r="AT18" s="30">
        <f>SUMIF([1]route!$E$3:$E$10005,E18,[1]!Table1[16])</f>
        <v/>
      </c>
      <c r="AU18" s="30">
        <f>SUMIF([1]route!$E$3:$E$10005,E18,[1]!Table1[17])</f>
        <v/>
      </c>
      <c r="AV18" s="30">
        <f>SUMIF([1]route!$E$3:$E$10005,E18,[1]!Table1[18])</f>
        <v/>
      </c>
      <c r="AW18" s="30">
        <f>SUMIF([1]route!$E$3:$E$10005,E18,[1]!Table1[19])</f>
        <v/>
      </c>
      <c r="AX18" s="30">
        <f>SUMIF([1]route!$E$3:$E$10005,E18,[1]!Table1[20])</f>
        <v/>
      </c>
      <c r="AY18" s="30">
        <f>SUMIF([1]route!$E$3:$E$10005,E18,[1]!Table1[21])</f>
        <v/>
      </c>
      <c r="AZ18" s="30">
        <f>SUMIF([1]route!$E$3:$E$10005,E18,[1]!Table1[22])</f>
        <v/>
      </c>
      <c r="BA18" s="30">
        <f>SUMIF([1]route!$E$3:$E$10005,E18,[1]!Table1[23])</f>
        <v/>
      </c>
      <c r="BB18" s="30">
        <f>SUMIF([1]route!$E$3:$E$10005,E18,[1]!Table1[24])</f>
        <v/>
      </c>
      <c r="BC18" s="30">
        <f>SUMIF([1]route!$E$3:$E$10005,E18,[1]!Table1[25])</f>
        <v/>
      </c>
      <c r="BD18" s="30">
        <f>SUMIF([1]route!$E$3:$E$10005,E18,[1]!Table1[26])</f>
        <v/>
      </c>
      <c r="BE18" s="30">
        <f>SUMIF([1]route!$E$3:$E$10005,E18,[1]!Table1[27])</f>
        <v/>
      </c>
      <c r="BF18" s="30">
        <f>SUMIF([1]route!$E$3:$E$10005,E18,[1]!Table1[28])</f>
        <v/>
      </c>
      <c r="BG18" s="30">
        <f>SUMIF([1]route!$E$3:$E$10005,E18,[1]!Table1[29])</f>
        <v/>
      </c>
      <c r="BH18" s="30">
        <f>SUMIF([1]route!$E$3:$E$10005,E18,[1]!Table1[30])</f>
        <v/>
      </c>
      <c r="BI18" s="30">
        <f>SUMIF([1]route!$E$3:$E$10005,E18,[1]!Table1[31])</f>
        <v/>
      </c>
      <c r="BJ18" s="30">
        <f>SUMIF([1]route!$E$3:$E$10005,E18,[1]!Table1[Remain PO])</f>
        <v/>
      </c>
      <c r="BK18" s="31">
        <f>SUMIF([1]route!$E$3:$E$10005,E18,[1]!Table1[N+1])</f>
        <v/>
      </c>
      <c r="BL18" s="31">
        <f>SUMIF([1]route!$E$3:$E$10005,E18,[1]!Table1[N+2])</f>
        <v/>
      </c>
      <c r="BM18" s="31">
        <f>SUMIF([1]route!$E$3:$E$10005,E18,[1]!Table1[N+3])</f>
        <v/>
      </c>
      <c r="BN18" s="32">
        <f>SUMIF([1]route!$E$3:$E$10005,E18,[1]!Table1[N+4])</f>
        <v/>
      </c>
      <c r="BP18" s="37">
        <f>$V18-$AD18</f>
        <v/>
      </c>
      <c r="BQ18" s="35">
        <f>BP18-AE18</f>
        <v/>
      </c>
      <c r="BR18" s="35">
        <f>BQ18-AF18</f>
        <v/>
      </c>
      <c r="BS18" s="35">
        <f>BR18-AG18</f>
        <v/>
      </c>
      <c r="BT18" s="35">
        <f>BS18-AH18</f>
        <v/>
      </c>
      <c r="BU18" s="35">
        <f>BT18-AI18</f>
        <v/>
      </c>
      <c r="BV18" s="35">
        <f>BU18-AJ18</f>
        <v/>
      </c>
      <c r="BW18" s="35">
        <f>BV18-AK18</f>
        <v/>
      </c>
      <c r="BX18" s="35">
        <f>BW18-AL18</f>
        <v/>
      </c>
      <c r="BY18" s="35">
        <f>BX18-AM18</f>
        <v/>
      </c>
      <c r="BZ18" s="35">
        <f>BY18-AN18</f>
        <v/>
      </c>
      <c r="CA18" s="35">
        <f>BZ18-AO18</f>
        <v/>
      </c>
      <c r="CB18" s="35">
        <f>CA18-AP18</f>
        <v/>
      </c>
      <c r="CC18" s="35">
        <f>CB18-AQ18</f>
        <v/>
      </c>
      <c r="CD18" s="35">
        <f>CC18-AR18</f>
        <v/>
      </c>
      <c r="CE18" s="35">
        <f>CD18-AS18</f>
        <v/>
      </c>
      <c r="CF18" s="35">
        <f>CE18-AT18</f>
        <v/>
      </c>
      <c r="CG18" s="35">
        <f>CF18-AU18</f>
        <v/>
      </c>
      <c r="CH18" s="35">
        <f>CG18-AV18</f>
        <v/>
      </c>
      <c r="CI18" s="35">
        <f>CH18-AW18</f>
        <v/>
      </c>
      <c r="CJ18" s="35">
        <f>CI18-AX18</f>
        <v/>
      </c>
      <c r="CK18" s="35">
        <f>CJ18-AY18</f>
        <v/>
      </c>
      <c r="CL18" s="35">
        <f>CK18-AZ18</f>
        <v/>
      </c>
      <c r="CM18" s="35">
        <f>CL18-BA18</f>
        <v/>
      </c>
      <c r="CN18" s="35">
        <f>CM18-BB18</f>
        <v/>
      </c>
      <c r="CO18" s="35">
        <f>CN18-BC18</f>
        <v/>
      </c>
      <c r="CP18" s="35">
        <f>CO18-BD18</f>
        <v/>
      </c>
      <c r="CQ18" s="35">
        <f>CP18-BE18</f>
        <v/>
      </c>
      <c r="CR18" s="35">
        <f>CQ18-BF18</f>
        <v/>
      </c>
      <c r="CS18" s="35">
        <f>CR18-BG18</f>
        <v/>
      </c>
      <c r="CT18" s="35">
        <f>CS18-BH18</f>
        <v/>
      </c>
      <c r="CU18" s="35">
        <f>CT18-BI18</f>
        <v/>
      </c>
      <c r="CV18" s="35">
        <f>CU18-BJ18</f>
        <v/>
      </c>
      <c r="CW18" s="38">
        <f>CV18-BK18</f>
        <v/>
      </c>
      <c r="CX18" s="38">
        <f>CW18-BL18</f>
        <v/>
      </c>
      <c r="CY18" s="38">
        <f>CX18-BM18</f>
        <v/>
      </c>
      <c r="CZ18" s="39">
        <f>CY18-BN18</f>
        <v/>
      </c>
      <c r="DA18" s="35" t="n"/>
    </row>
    <row r="19">
      <c r="D19" s="61">
        <f>VLOOKUP(F19,[1]Special!$O$2:$S$209,3,0)</f>
        <v/>
      </c>
      <c r="E19" s="20" t="inlineStr">
        <is>
          <t>|0200226010|42.70|0.00|1.400|0.0005652IBC</t>
        </is>
      </c>
      <c r="F19" s="19">
        <f>LEFT(E19,LEN(E19)-7)</f>
        <v/>
      </c>
      <c r="G19" s="19">
        <f>'Cutting Rules'!H19</f>
        <v/>
      </c>
      <c r="H19" s="19">
        <f>VLOOKUP(MID(F19,8,2),[1]Special!$H$2:$I$32,2,0)</f>
        <v/>
      </c>
      <c r="I19" s="19">
        <f>RIGHT(E19,3)</f>
        <v/>
      </c>
      <c r="J19" s="19">
        <f>IF(MID(E19,6,2)="22","P","C")</f>
        <v/>
      </c>
      <c r="K19" s="19">
        <f>MID(E19,13,4)</f>
        <v/>
      </c>
      <c r="L19" s="19">
        <f>MID(E19,19,4)</f>
        <v/>
      </c>
      <c r="M19" s="52">
        <f>MID(E19,LEN(E19)-17,4)</f>
        <v/>
      </c>
      <c r="N19" s="52">
        <f>MID(E19,LEN(E19)-6,4)</f>
        <v/>
      </c>
      <c r="O19" s="19">
        <f>VLOOKUP(F19,[1]Item!$A$5:$Z$10000,26,0)</f>
        <v/>
      </c>
      <c r="P19" s="19">
        <f>VLOOKUP(E19,[1]route!$E$3:$O$10005,11,0)</f>
        <v/>
      </c>
      <c r="Q19" s="167">
        <f>'Cutting Rules'!AD19</f>
        <v/>
      </c>
      <c r="R19" s="168">
        <f>SUMIF([1]route!$E$3:$E$10005,E19,[1]!Table1[生産])</f>
        <v/>
      </c>
      <c r="S19" s="24" t="n"/>
      <c r="T19" s="169" t="inlineStr"/>
      <c r="U19" s="19" t="n"/>
      <c r="V19" s="170">
        <f>SUMIF([1]route!$E$3:$E$10005,E19,[1]route!$M$3:$M$10005)</f>
        <v/>
      </c>
      <c r="W19" s="171">
        <f>O19*N19*V19/1000</f>
        <v/>
      </c>
      <c r="X19" s="27">
        <f t="array" ref="X19">INDEX($BP19:$CZ19,MATCH(TRUE,$BP19:$CZ19&lt;0,0))</f>
        <v/>
      </c>
      <c r="Y19" s="47">
        <f>IFERROR(CHOOSE($AC19,$BP$1,$BQ$1,$BR$1,$BS$1,$BT$1,$BU$1,$BV$1,$BW$1,$BX$1,$BY$1,$BZ$1,$CA$1,$CB$1,$CC$1,$CD$1,$CE$1,$CF$1,$CG$1,$CH$1,$CI$1,$CJ$1,$CK$1,$CL$1,$CM$1,$CN$1,$CO$1,$CP$1,$CQ$1,$CR$1,$CS$1,$CT$1,$CU$1,$CV$1,$CW$1,$CX$1,$CY$1,$CZ$1,),"")</f>
        <v/>
      </c>
      <c r="Z19" s="121">
        <f>IFERROR(VLOOKUP(E19,[1]route!$E$3:$BL$10005,59,0),"")&amp;IFERROR(VLOOKUP(E19,[1]route!$E$3:$BL$10005,60,0),"")</f>
        <v/>
      </c>
      <c r="AA19" s="172">
        <f>IF(R19&gt;V19,R19-V19,0)</f>
        <v/>
      </c>
      <c r="AB19" s="173">
        <f>AA19*O19*N19/1000</f>
        <v/>
      </c>
      <c r="AC19" s="4">
        <f>IFERROR(MATCH($X19,$BP19:$CZ19,0),"")</f>
        <v/>
      </c>
      <c r="AD19" s="29" t="n">
        <v>0</v>
      </c>
      <c r="AE19" s="30">
        <f>SUMIF([1]route!$E$3:$E$10005,E19,[1]!Table1[1])</f>
        <v/>
      </c>
      <c r="AF19" s="30">
        <f>SUMIF([1]route!$E$3:$E$10005,E19,[1]!Table1[2])</f>
        <v/>
      </c>
      <c r="AG19" s="30">
        <f>SUMIF([1]route!$E$3:$E$10005,E19,[1]!Table1[3])</f>
        <v/>
      </c>
      <c r="AH19" s="30">
        <f>SUMIF([1]route!$E$3:$E$10005,E19,[1]!Table1[4])</f>
        <v/>
      </c>
      <c r="AI19" s="30">
        <f>SUMIF([1]route!$E$3:$E$10005,E19,[1]!Table1[5])</f>
        <v/>
      </c>
      <c r="AJ19" s="30">
        <f>SUMIF([1]route!$E$3:$E$10005,E19,[1]!Table1[6])</f>
        <v/>
      </c>
      <c r="AK19" s="30">
        <f>SUMIF([1]route!$E$3:$E$10005,E19,[1]!Table1[7])</f>
        <v/>
      </c>
      <c r="AL19" s="30">
        <f>SUMIF([1]route!$E$3:$E$10005,E19,[1]!Table1[8])</f>
        <v/>
      </c>
      <c r="AM19" s="30">
        <f>SUMIF([1]route!$E$3:$E$10005,E19,[1]!Table1[9])</f>
        <v/>
      </c>
      <c r="AN19" s="30">
        <f>SUMIF([1]route!$E$3:$E$10005,E19,[1]!Table1[10])</f>
        <v/>
      </c>
      <c r="AO19" s="30">
        <f>SUMIF([1]route!$E$3:$E$10005,E19,[1]!Table1[11])</f>
        <v/>
      </c>
      <c r="AP19" s="30">
        <f>SUMIF([1]route!$E$3:$E$10005,E19,[1]!Table1[12])</f>
        <v/>
      </c>
      <c r="AQ19" s="30">
        <f>SUMIF([1]route!$E$3:$E$10005,E19,[1]!Table1[13])</f>
        <v/>
      </c>
      <c r="AR19" s="30">
        <f>SUMIF([1]route!$E$3:$E$10005,E19,[1]!Table1[14])</f>
        <v/>
      </c>
      <c r="AS19" s="30">
        <f>SUMIF([1]route!$E$3:$E$10005,E19,[1]!Table1[15])</f>
        <v/>
      </c>
      <c r="AT19" s="30">
        <f>SUMIF([1]route!$E$3:$E$10005,E19,[1]!Table1[16])</f>
        <v/>
      </c>
      <c r="AU19" s="30">
        <f>SUMIF([1]route!$E$3:$E$10005,E19,[1]!Table1[17])</f>
        <v/>
      </c>
      <c r="AV19" s="30">
        <f>SUMIF([1]route!$E$3:$E$10005,E19,[1]!Table1[18])</f>
        <v/>
      </c>
      <c r="AW19" s="30">
        <f>SUMIF([1]route!$E$3:$E$10005,E19,[1]!Table1[19])</f>
        <v/>
      </c>
      <c r="AX19" s="30">
        <f>SUMIF([1]route!$E$3:$E$10005,E19,[1]!Table1[20])</f>
        <v/>
      </c>
      <c r="AY19" s="30">
        <f>SUMIF([1]route!$E$3:$E$10005,E19,[1]!Table1[21])</f>
        <v/>
      </c>
      <c r="AZ19" s="30">
        <f>SUMIF([1]route!$E$3:$E$10005,E19,[1]!Table1[22])</f>
        <v/>
      </c>
      <c r="BA19" s="30">
        <f>SUMIF([1]route!$E$3:$E$10005,E19,[1]!Table1[23])</f>
        <v/>
      </c>
      <c r="BB19" s="30">
        <f>SUMIF([1]route!$E$3:$E$10005,E19,[1]!Table1[24])</f>
        <v/>
      </c>
      <c r="BC19" s="30">
        <f>SUMIF([1]route!$E$3:$E$10005,E19,[1]!Table1[25])</f>
        <v/>
      </c>
      <c r="BD19" s="30">
        <f>SUMIF([1]route!$E$3:$E$10005,E19,[1]!Table1[26])</f>
        <v/>
      </c>
      <c r="BE19" s="30">
        <f>SUMIF([1]route!$E$3:$E$10005,E19,[1]!Table1[27])</f>
        <v/>
      </c>
      <c r="BF19" s="30">
        <f>SUMIF([1]route!$E$3:$E$10005,E19,[1]!Table1[28])</f>
        <v/>
      </c>
      <c r="BG19" s="30">
        <f>SUMIF([1]route!$E$3:$E$10005,E19,[1]!Table1[29])</f>
        <v/>
      </c>
      <c r="BH19" s="30">
        <f>SUMIF([1]route!$E$3:$E$10005,E19,[1]!Table1[30])</f>
        <v/>
      </c>
      <c r="BI19" s="30">
        <f>SUMIF([1]route!$E$3:$E$10005,E19,[1]!Table1[31])</f>
        <v/>
      </c>
      <c r="BJ19" s="30">
        <f>SUMIF([1]route!$E$3:$E$10005,E19,[1]!Table1[Remain PO])</f>
        <v/>
      </c>
      <c r="BK19" s="31">
        <f>SUMIF([1]route!$E$3:$E$10005,E19,[1]!Table1[N+1])</f>
        <v/>
      </c>
      <c r="BL19" s="31">
        <f>SUMIF([1]route!$E$3:$E$10005,E19,[1]!Table1[N+2])</f>
        <v/>
      </c>
      <c r="BM19" s="31">
        <f>SUMIF([1]route!$E$3:$E$10005,E19,[1]!Table1[N+3])</f>
        <v/>
      </c>
      <c r="BN19" s="32">
        <f>SUMIF([1]route!$E$3:$E$10005,E19,[1]!Table1[N+4])</f>
        <v/>
      </c>
      <c r="BP19" s="37">
        <f>$V19-$AD19</f>
        <v/>
      </c>
      <c r="BQ19" s="35">
        <f>BP19-AE19</f>
        <v/>
      </c>
      <c r="BR19" s="35">
        <f>BQ19-AF19</f>
        <v/>
      </c>
      <c r="BS19" s="35">
        <f>BR19-AG19</f>
        <v/>
      </c>
      <c r="BT19" s="35">
        <f>BS19-AH19</f>
        <v/>
      </c>
      <c r="BU19" s="35">
        <f>BT19-AI19</f>
        <v/>
      </c>
      <c r="BV19" s="35">
        <f>BU19-AJ19</f>
        <v/>
      </c>
      <c r="BW19" s="35">
        <f>BV19-AK19</f>
        <v/>
      </c>
      <c r="BX19" s="35">
        <f>BW19-AL19</f>
        <v/>
      </c>
      <c r="BY19" s="35">
        <f>BX19-AM19</f>
        <v/>
      </c>
      <c r="BZ19" s="35">
        <f>BY19-AN19</f>
        <v/>
      </c>
      <c r="CA19" s="35">
        <f>BZ19-AO19</f>
        <v/>
      </c>
      <c r="CB19" s="35">
        <f>CA19-AP19</f>
        <v/>
      </c>
      <c r="CC19" s="35">
        <f>CB19-AQ19</f>
        <v/>
      </c>
      <c r="CD19" s="35">
        <f>CC19-AR19</f>
        <v/>
      </c>
      <c r="CE19" s="35">
        <f>CD19-AS19</f>
        <v/>
      </c>
      <c r="CF19" s="35">
        <f>CE19-AT19</f>
        <v/>
      </c>
      <c r="CG19" s="35">
        <f>CF19-AU19</f>
        <v/>
      </c>
      <c r="CH19" s="35">
        <f>CG19-AV19</f>
        <v/>
      </c>
      <c r="CI19" s="35">
        <f>CH19-AW19</f>
        <v/>
      </c>
      <c r="CJ19" s="35">
        <f>CI19-AX19</f>
        <v/>
      </c>
      <c r="CK19" s="35">
        <f>CJ19-AY19</f>
        <v/>
      </c>
      <c r="CL19" s="35">
        <f>CK19-AZ19</f>
        <v/>
      </c>
      <c r="CM19" s="35">
        <f>CL19-BA19</f>
        <v/>
      </c>
      <c r="CN19" s="35">
        <f>CM19-BB19</f>
        <v/>
      </c>
      <c r="CO19" s="35">
        <f>CN19-BC19</f>
        <v/>
      </c>
      <c r="CP19" s="35">
        <f>CO19-BD19</f>
        <v/>
      </c>
      <c r="CQ19" s="35">
        <f>CP19-BE19</f>
        <v/>
      </c>
      <c r="CR19" s="35">
        <f>CQ19-BF19</f>
        <v/>
      </c>
      <c r="CS19" s="35">
        <f>CR19-BG19</f>
        <v/>
      </c>
      <c r="CT19" s="35">
        <f>CS19-BH19</f>
        <v/>
      </c>
      <c r="CU19" s="35">
        <f>CT19-BI19</f>
        <v/>
      </c>
      <c r="CV19" s="35">
        <f>CU19-BJ19</f>
        <v/>
      </c>
      <c r="CW19" s="38">
        <f>CV19-BK19</f>
        <v/>
      </c>
      <c r="CX19" s="38">
        <f>CW19-BL19</f>
        <v/>
      </c>
      <c r="CY19" s="38">
        <f>CX19-BM19</f>
        <v/>
      </c>
      <c r="CZ19" s="39">
        <f>CY19-BN19</f>
        <v/>
      </c>
      <c r="DA19" s="35" t="n"/>
    </row>
    <row r="20">
      <c r="D20" s="61">
        <f>VLOOKUP(F20,[1]Special!$O$2:$S$209,3,0)</f>
        <v/>
      </c>
      <c r="E20" s="20" t="inlineStr">
        <is>
          <t>|0200220139|22.20|0.00|2.300|0.0005883IBC</t>
        </is>
      </c>
      <c r="F20" s="19">
        <f>LEFT(E20,LEN(E20)-7)</f>
        <v/>
      </c>
      <c r="G20" s="19">
        <f>'Cutting Rules'!H20</f>
        <v/>
      </c>
      <c r="H20" s="19">
        <f>VLOOKUP(MID(F20,8,2),[1]Special!$H$2:$I$32,2,0)</f>
        <v/>
      </c>
      <c r="I20" s="19">
        <f>RIGHT(E20,3)</f>
        <v/>
      </c>
      <c r="J20" s="19">
        <f>IF(MID(E20,6,2)="22","P","C")</f>
        <v/>
      </c>
      <c r="K20" s="19">
        <f>MID(E20,13,4)</f>
        <v/>
      </c>
      <c r="L20" s="19">
        <f>MID(E20,19,4)</f>
        <v/>
      </c>
      <c r="M20" s="52">
        <f>MID(E20,LEN(E20)-17,4)</f>
        <v/>
      </c>
      <c r="N20" s="52">
        <f>MID(E20,LEN(E20)-6,4)</f>
        <v/>
      </c>
      <c r="O20" s="19">
        <f>VLOOKUP(F20,[1]Item!$A$5:$Z$10000,26,0)</f>
        <v/>
      </c>
      <c r="P20" s="19">
        <f>VLOOKUP(E20,[1]route!$E$3:$O$10005,11,0)</f>
        <v/>
      </c>
      <c r="Q20" s="167">
        <f>'Cutting Rules'!AD20</f>
        <v/>
      </c>
      <c r="R20" s="168">
        <f>SUMIF([1]route!$E$3:$E$10005,E20,[1]!Table1[生産])</f>
        <v/>
      </c>
      <c r="S20" s="24" t="n"/>
      <c r="T20" s="169" t="inlineStr"/>
      <c r="U20" s="19" t="n"/>
      <c r="V20" s="170">
        <f>SUMIF([1]route!$E$3:$E$10005,E20,[1]route!$M$3:$M$10005)</f>
        <v/>
      </c>
      <c r="W20" s="171">
        <f>O20*N20*V20/1000</f>
        <v/>
      </c>
      <c r="X20" s="27">
        <f t="array" ref="X20">INDEX($BP20:$CZ20,MATCH(TRUE,$BP20:$CZ20&lt;0,0))</f>
        <v/>
      </c>
      <c r="Y20" s="47">
        <f>IFERROR(CHOOSE($AC20,$BP$1,$BQ$1,$BR$1,$BS$1,$BT$1,$BU$1,$BV$1,$BW$1,$BX$1,$BY$1,$BZ$1,$CA$1,$CB$1,$CC$1,$CD$1,$CE$1,$CF$1,$CG$1,$CH$1,$CI$1,$CJ$1,$CK$1,$CL$1,$CM$1,$CN$1,$CO$1,$CP$1,$CQ$1,$CR$1,$CS$1,$CT$1,$CU$1,$CV$1,$CW$1,$CX$1,$CY$1,$CZ$1,),"")</f>
        <v/>
      </c>
      <c r="Z20" s="121">
        <f>IFERROR(VLOOKUP(E20,[1]route!$E$3:$BL$10005,59,0),"")&amp;IFERROR(VLOOKUP(E20,[1]route!$E$3:$BL$10005,60,0),"")</f>
        <v/>
      </c>
      <c r="AA20" s="172">
        <f>IF(R20&gt;V20,R20-V20,0)</f>
        <v/>
      </c>
      <c r="AB20" s="173">
        <f>AA20*O20*N20/1000</f>
        <v/>
      </c>
      <c r="AC20" s="4">
        <f>IFERROR(MATCH($X20,$BP20:$CZ20,0),"")</f>
        <v/>
      </c>
      <c r="AD20" s="29" t="n">
        <v>0</v>
      </c>
      <c r="AE20" s="30">
        <f>SUMIF([1]route!$E$3:$E$10005,E20,[1]!Table1[1])</f>
        <v/>
      </c>
      <c r="AF20" s="30">
        <f>SUMIF([1]route!$E$3:$E$10005,E20,[1]!Table1[2])</f>
        <v/>
      </c>
      <c r="AG20" s="30">
        <f>SUMIF([1]route!$E$3:$E$10005,E20,[1]!Table1[3])</f>
        <v/>
      </c>
      <c r="AH20" s="30">
        <f>SUMIF([1]route!$E$3:$E$10005,E20,[1]!Table1[4])</f>
        <v/>
      </c>
      <c r="AI20" s="30">
        <f>SUMIF([1]route!$E$3:$E$10005,E20,[1]!Table1[5])</f>
        <v/>
      </c>
      <c r="AJ20" s="30">
        <f>SUMIF([1]route!$E$3:$E$10005,E20,[1]!Table1[6])</f>
        <v/>
      </c>
      <c r="AK20" s="30">
        <f>SUMIF([1]route!$E$3:$E$10005,E20,[1]!Table1[7])</f>
        <v/>
      </c>
      <c r="AL20" s="30">
        <f>SUMIF([1]route!$E$3:$E$10005,E20,[1]!Table1[8])</f>
        <v/>
      </c>
      <c r="AM20" s="30">
        <f>SUMIF([1]route!$E$3:$E$10005,E20,[1]!Table1[9])</f>
        <v/>
      </c>
      <c r="AN20" s="30">
        <f>SUMIF([1]route!$E$3:$E$10005,E20,[1]!Table1[10])</f>
        <v/>
      </c>
      <c r="AO20" s="30">
        <f>SUMIF([1]route!$E$3:$E$10005,E20,[1]!Table1[11])</f>
        <v/>
      </c>
      <c r="AP20" s="30">
        <f>SUMIF([1]route!$E$3:$E$10005,E20,[1]!Table1[12])</f>
        <v/>
      </c>
      <c r="AQ20" s="30">
        <f>SUMIF([1]route!$E$3:$E$10005,E20,[1]!Table1[13])</f>
        <v/>
      </c>
      <c r="AR20" s="30">
        <f>SUMIF([1]route!$E$3:$E$10005,E20,[1]!Table1[14])</f>
        <v/>
      </c>
      <c r="AS20" s="30">
        <f>SUMIF([1]route!$E$3:$E$10005,E20,[1]!Table1[15])</f>
        <v/>
      </c>
      <c r="AT20" s="30">
        <f>SUMIF([1]route!$E$3:$E$10005,E20,[1]!Table1[16])</f>
        <v/>
      </c>
      <c r="AU20" s="30">
        <f>SUMIF([1]route!$E$3:$E$10005,E20,[1]!Table1[17])</f>
        <v/>
      </c>
      <c r="AV20" s="30">
        <f>SUMIF([1]route!$E$3:$E$10005,E20,[1]!Table1[18])</f>
        <v/>
      </c>
      <c r="AW20" s="30">
        <f>SUMIF([1]route!$E$3:$E$10005,E20,[1]!Table1[19])</f>
        <v/>
      </c>
      <c r="AX20" s="30">
        <f>SUMIF([1]route!$E$3:$E$10005,E20,[1]!Table1[20])</f>
        <v/>
      </c>
      <c r="AY20" s="30">
        <f>SUMIF([1]route!$E$3:$E$10005,E20,[1]!Table1[21])</f>
        <v/>
      </c>
      <c r="AZ20" s="30">
        <f>SUMIF([1]route!$E$3:$E$10005,E20,[1]!Table1[22])</f>
        <v/>
      </c>
      <c r="BA20" s="30">
        <f>SUMIF([1]route!$E$3:$E$10005,E20,[1]!Table1[23])</f>
        <v/>
      </c>
      <c r="BB20" s="30">
        <f>SUMIF([1]route!$E$3:$E$10005,E20,[1]!Table1[24])</f>
        <v/>
      </c>
      <c r="BC20" s="30">
        <f>SUMIF([1]route!$E$3:$E$10005,E20,[1]!Table1[25])</f>
        <v/>
      </c>
      <c r="BD20" s="30">
        <f>SUMIF([1]route!$E$3:$E$10005,E20,[1]!Table1[26])</f>
        <v/>
      </c>
      <c r="BE20" s="30">
        <f>SUMIF([1]route!$E$3:$E$10005,E20,[1]!Table1[27])</f>
        <v/>
      </c>
      <c r="BF20" s="30">
        <f>SUMIF([1]route!$E$3:$E$10005,E20,[1]!Table1[28])</f>
        <v/>
      </c>
      <c r="BG20" s="30">
        <f>SUMIF([1]route!$E$3:$E$10005,E20,[1]!Table1[29])</f>
        <v/>
      </c>
      <c r="BH20" s="30">
        <f>SUMIF([1]route!$E$3:$E$10005,E20,[1]!Table1[30])</f>
        <v/>
      </c>
      <c r="BI20" s="30">
        <f>SUMIF([1]route!$E$3:$E$10005,E20,[1]!Table1[31])</f>
        <v/>
      </c>
      <c r="BJ20" s="30">
        <f>SUMIF([1]route!$E$3:$E$10005,E20,[1]!Table1[Remain PO])</f>
        <v/>
      </c>
      <c r="BK20" s="31">
        <f>SUMIF([1]route!$E$3:$E$10005,E20,[1]!Table1[N+1])</f>
        <v/>
      </c>
      <c r="BL20" s="31">
        <f>SUMIF([1]route!$E$3:$E$10005,E20,[1]!Table1[N+2])</f>
        <v/>
      </c>
      <c r="BM20" s="31">
        <f>SUMIF([1]route!$E$3:$E$10005,E20,[1]!Table1[N+3])</f>
        <v/>
      </c>
      <c r="BN20" s="32">
        <f>SUMIF([1]route!$E$3:$E$10005,E20,[1]!Table1[N+4])</f>
        <v/>
      </c>
      <c r="BP20" s="37">
        <f>$V20-$AD20</f>
        <v/>
      </c>
      <c r="BQ20" s="35">
        <f>BP20-AE20</f>
        <v/>
      </c>
      <c r="BR20" s="35">
        <f>BQ20-AF20</f>
        <v/>
      </c>
      <c r="BS20" s="35">
        <f>BR20-AG20</f>
        <v/>
      </c>
      <c r="BT20" s="35">
        <f>BS20-AH20</f>
        <v/>
      </c>
      <c r="BU20" s="35">
        <f>BT20-AI20</f>
        <v/>
      </c>
      <c r="BV20" s="35">
        <f>BU20-AJ20</f>
        <v/>
      </c>
      <c r="BW20" s="35">
        <f>BV20-AK20</f>
        <v/>
      </c>
      <c r="BX20" s="35">
        <f>BW20-AL20</f>
        <v/>
      </c>
      <c r="BY20" s="35">
        <f>BX20-AM20</f>
        <v/>
      </c>
      <c r="BZ20" s="35">
        <f>BY20-AN20</f>
        <v/>
      </c>
      <c r="CA20" s="35">
        <f>BZ20-AO20</f>
        <v/>
      </c>
      <c r="CB20" s="35">
        <f>CA20-AP20</f>
        <v/>
      </c>
      <c r="CC20" s="35">
        <f>CB20-AQ20</f>
        <v/>
      </c>
      <c r="CD20" s="35">
        <f>CC20-AR20</f>
        <v/>
      </c>
      <c r="CE20" s="35">
        <f>CD20-AS20</f>
        <v/>
      </c>
      <c r="CF20" s="35">
        <f>CE20-AT20</f>
        <v/>
      </c>
      <c r="CG20" s="35">
        <f>CF20-AU20</f>
        <v/>
      </c>
      <c r="CH20" s="35">
        <f>CG20-AV20</f>
        <v/>
      </c>
      <c r="CI20" s="35">
        <f>CH20-AW20</f>
        <v/>
      </c>
      <c r="CJ20" s="35">
        <f>CI20-AX20</f>
        <v/>
      </c>
      <c r="CK20" s="35">
        <f>CJ20-AY20</f>
        <v/>
      </c>
      <c r="CL20" s="35">
        <f>CK20-AZ20</f>
        <v/>
      </c>
      <c r="CM20" s="35">
        <f>CL20-BA20</f>
        <v/>
      </c>
      <c r="CN20" s="35">
        <f>CM20-BB20</f>
        <v/>
      </c>
      <c r="CO20" s="35">
        <f>CN20-BC20</f>
        <v/>
      </c>
      <c r="CP20" s="35">
        <f>CO20-BD20</f>
        <v/>
      </c>
      <c r="CQ20" s="35">
        <f>CP20-BE20</f>
        <v/>
      </c>
      <c r="CR20" s="35">
        <f>CQ20-BF20</f>
        <v/>
      </c>
      <c r="CS20" s="35">
        <f>CR20-BG20</f>
        <v/>
      </c>
      <c r="CT20" s="35">
        <f>CS20-BH20</f>
        <v/>
      </c>
      <c r="CU20" s="35">
        <f>CT20-BI20</f>
        <v/>
      </c>
      <c r="CV20" s="35">
        <f>CU20-BJ20</f>
        <v/>
      </c>
      <c r="CW20" s="38">
        <f>CV20-BK20</f>
        <v/>
      </c>
      <c r="CX20" s="38">
        <f>CW20-BL20</f>
        <v/>
      </c>
      <c r="CY20" s="38">
        <f>CX20-BM20</f>
        <v/>
      </c>
      <c r="CZ20" s="39">
        <f>CY20-BN20</f>
        <v/>
      </c>
      <c r="DA20" s="35" t="n"/>
    </row>
    <row r="21">
      <c r="D21" s="61">
        <f>VLOOKUP(F21,[1]Special!$O$2:$S$209,3,0)</f>
        <v/>
      </c>
      <c r="E21" s="20" t="inlineStr">
        <is>
          <t>|0200226010|54.00|20.00|2.000|0.0006285IBC</t>
        </is>
      </c>
      <c r="F21" s="19">
        <f>LEFT(E21,LEN(E21)-7)</f>
        <v/>
      </c>
      <c r="G21" s="19">
        <f>'Cutting Rules'!H21</f>
        <v/>
      </c>
      <c r="H21" s="19">
        <f>VLOOKUP(MID(F21,8,2),[1]Special!$H$2:$I$32,2,0)</f>
        <v/>
      </c>
      <c r="I21" s="19">
        <f>RIGHT(E21,3)</f>
        <v/>
      </c>
      <c r="J21" s="19">
        <f>IF(MID(E21,6,2)="22","P","C")</f>
        <v/>
      </c>
      <c r="K21" s="19">
        <f>MID(E21,13,4)</f>
        <v/>
      </c>
      <c r="L21" s="19">
        <f>MID(E21,19,4)</f>
        <v/>
      </c>
      <c r="M21" s="52">
        <f>MID(E21,LEN(E21)-17,4)</f>
        <v/>
      </c>
      <c r="N21" s="52">
        <f>MID(E21,LEN(E21)-6,4)</f>
        <v/>
      </c>
      <c r="O21" s="19">
        <f>VLOOKUP(F21,[1]Item!$A$5:$Z$10000,26,0)</f>
        <v/>
      </c>
      <c r="P21" s="19">
        <f>VLOOKUP(E21,[1]route!$E$3:$O$10005,11,0)</f>
        <v/>
      </c>
      <c r="Q21" s="167">
        <f>'Cutting Rules'!AD21</f>
        <v/>
      </c>
      <c r="R21" s="168">
        <f>SUMIF([1]route!$E$3:$E$10005,E21,[1]!Table1[生産])</f>
        <v/>
      </c>
      <c r="S21" s="24" t="n"/>
      <c r="T21" s="169" t="inlineStr"/>
      <c r="U21" s="19" t="n"/>
      <c r="V21" s="170">
        <f>SUMIF([1]route!$E$3:$E$10005,E21,[1]route!$M$3:$M$10005)</f>
        <v/>
      </c>
      <c r="W21" s="171">
        <f>O21*N21*V21/1000</f>
        <v/>
      </c>
      <c r="X21" s="27">
        <f t="array" ref="X21">INDEX($BP21:$CZ21,MATCH(TRUE,$BP21:$CZ21&lt;0,0))</f>
        <v/>
      </c>
      <c r="Y21" s="47">
        <f>IFERROR(CHOOSE($AC21,$BP$1,$BQ$1,$BR$1,$BS$1,$BT$1,$BU$1,$BV$1,$BW$1,$BX$1,$BY$1,$BZ$1,$CA$1,$CB$1,$CC$1,$CD$1,$CE$1,$CF$1,$CG$1,$CH$1,$CI$1,$CJ$1,$CK$1,$CL$1,$CM$1,$CN$1,$CO$1,$CP$1,$CQ$1,$CR$1,$CS$1,$CT$1,$CU$1,$CV$1,$CW$1,$CX$1,$CY$1,$CZ$1,),"")</f>
        <v/>
      </c>
      <c r="Z21" s="121">
        <f>IFERROR(VLOOKUP(E21,[1]route!$E$3:$BL$10005,59,0),"")&amp;IFERROR(VLOOKUP(E21,[1]route!$E$3:$BL$10005,60,0),"")</f>
        <v/>
      </c>
      <c r="AA21" s="172">
        <f>IF(R21&gt;V21,R21-V21,0)</f>
        <v/>
      </c>
      <c r="AB21" s="173">
        <f>AA21*O21*N21/1000</f>
        <v/>
      </c>
      <c r="AC21" s="4">
        <f>IFERROR(MATCH($X21,$BP21:$CZ21,0),"")</f>
        <v/>
      </c>
      <c r="AD21" s="29" t="n">
        <v>0</v>
      </c>
      <c r="AE21" s="30">
        <f>SUMIF([1]route!$E$3:$E$10005,E21,[1]!Table1[1])</f>
        <v/>
      </c>
      <c r="AF21" s="30">
        <f>SUMIF([1]route!$E$3:$E$10005,E21,[1]!Table1[2])</f>
        <v/>
      </c>
      <c r="AG21" s="30">
        <f>SUMIF([1]route!$E$3:$E$10005,E21,[1]!Table1[3])</f>
        <v/>
      </c>
      <c r="AH21" s="30">
        <f>SUMIF([1]route!$E$3:$E$10005,E21,[1]!Table1[4])</f>
        <v/>
      </c>
      <c r="AI21" s="30">
        <f>SUMIF([1]route!$E$3:$E$10005,E21,[1]!Table1[5])</f>
        <v/>
      </c>
      <c r="AJ21" s="30">
        <f>SUMIF([1]route!$E$3:$E$10005,E21,[1]!Table1[6])</f>
        <v/>
      </c>
      <c r="AK21" s="30">
        <f>SUMIF([1]route!$E$3:$E$10005,E21,[1]!Table1[7])</f>
        <v/>
      </c>
      <c r="AL21" s="30">
        <f>SUMIF([1]route!$E$3:$E$10005,E21,[1]!Table1[8])</f>
        <v/>
      </c>
      <c r="AM21" s="30">
        <f>SUMIF([1]route!$E$3:$E$10005,E21,[1]!Table1[9])</f>
        <v/>
      </c>
      <c r="AN21" s="30">
        <f>SUMIF([1]route!$E$3:$E$10005,E21,[1]!Table1[10])</f>
        <v/>
      </c>
      <c r="AO21" s="30">
        <f>SUMIF([1]route!$E$3:$E$10005,E21,[1]!Table1[11])</f>
        <v/>
      </c>
      <c r="AP21" s="30">
        <f>SUMIF([1]route!$E$3:$E$10005,E21,[1]!Table1[12])</f>
        <v/>
      </c>
      <c r="AQ21" s="30">
        <f>SUMIF([1]route!$E$3:$E$10005,E21,[1]!Table1[13])</f>
        <v/>
      </c>
      <c r="AR21" s="30">
        <f>SUMIF([1]route!$E$3:$E$10005,E21,[1]!Table1[14])</f>
        <v/>
      </c>
      <c r="AS21" s="30">
        <f>SUMIF([1]route!$E$3:$E$10005,E21,[1]!Table1[15])</f>
        <v/>
      </c>
      <c r="AT21" s="30">
        <f>SUMIF([1]route!$E$3:$E$10005,E21,[1]!Table1[16])</f>
        <v/>
      </c>
      <c r="AU21" s="30">
        <f>SUMIF([1]route!$E$3:$E$10005,E21,[1]!Table1[17])</f>
        <v/>
      </c>
      <c r="AV21" s="30">
        <f>SUMIF([1]route!$E$3:$E$10005,E21,[1]!Table1[18])</f>
        <v/>
      </c>
      <c r="AW21" s="30">
        <f>SUMIF([1]route!$E$3:$E$10005,E21,[1]!Table1[19])</f>
        <v/>
      </c>
      <c r="AX21" s="30">
        <f>SUMIF([1]route!$E$3:$E$10005,E21,[1]!Table1[20])</f>
        <v/>
      </c>
      <c r="AY21" s="30">
        <f>SUMIF([1]route!$E$3:$E$10005,E21,[1]!Table1[21])</f>
        <v/>
      </c>
      <c r="AZ21" s="30">
        <f>SUMIF([1]route!$E$3:$E$10005,E21,[1]!Table1[22])</f>
        <v/>
      </c>
      <c r="BA21" s="30">
        <f>SUMIF([1]route!$E$3:$E$10005,E21,[1]!Table1[23])</f>
        <v/>
      </c>
      <c r="BB21" s="30">
        <f>SUMIF([1]route!$E$3:$E$10005,E21,[1]!Table1[24])</f>
        <v/>
      </c>
      <c r="BC21" s="30">
        <f>SUMIF([1]route!$E$3:$E$10005,E21,[1]!Table1[25])</f>
        <v/>
      </c>
      <c r="BD21" s="30">
        <f>SUMIF([1]route!$E$3:$E$10005,E21,[1]!Table1[26])</f>
        <v/>
      </c>
      <c r="BE21" s="30">
        <f>SUMIF([1]route!$E$3:$E$10005,E21,[1]!Table1[27])</f>
        <v/>
      </c>
      <c r="BF21" s="30">
        <f>SUMIF([1]route!$E$3:$E$10005,E21,[1]!Table1[28])</f>
        <v/>
      </c>
      <c r="BG21" s="30">
        <f>SUMIF([1]route!$E$3:$E$10005,E21,[1]!Table1[29])</f>
        <v/>
      </c>
      <c r="BH21" s="30">
        <f>SUMIF([1]route!$E$3:$E$10005,E21,[1]!Table1[30])</f>
        <v/>
      </c>
      <c r="BI21" s="30">
        <f>SUMIF([1]route!$E$3:$E$10005,E21,[1]!Table1[31])</f>
        <v/>
      </c>
      <c r="BJ21" s="30">
        <f>SUMIF([1]route!$E$3:$E$10005,E21,[1]!Table1[Remain PO])</f>
        <v/>
      </c>
      <c r="BK21" s="31">
        <f>SUMIF([1]route!$E$3:$E$10005,E21,[1]!Table1[N+1])</f>
        <v/>
      </c>
      <c r="BL21" s="31">
        <f>SUMIF([1]route!$E$3:$E$10005,E21,[1]!Table1[N+2])</f>
        <v/>
      </c>
      <c r="BM21" s="31">
        <f>SUMIF([1]route!$E$3:$E$10005,E21,[1]!Table1[N+3])</f>
        <v/>
      </c>
      <c r="BN21" s="32">
        <f>SUMIF([1]route!$E$3:$E$10005,E21,[1]!Table1[N+4])</f>
        <v/>
      </c>
      <c r="BP21" s="37">
        <f>$V21-$AD21</f>
        <v/>
      </c>
      <c r="BQ21" s="35">
        <f>BP21-AE21</f>
        <v/>
      </c>
      <c r="BR21" s="35">
        <f>BQ21-AF21</f>
        <v/>
      </c>
      <c r="BS21" s="35">
        <f>BR21-AG21</f>
        <v/>
      </c>
      <c r="BT21" s="35">
        <f>BS21-AH21</f>
        <v/>
      </c>
      <c r="BU21" s="35">
        <f>BT21-AI21</f>
        <v/>
      </c>
      <c r="BV21" s="35">
        <f>BU21-AJ21</f>
        <v/>
      </c>
      <c r="BW21" s="35">
        <f>BV21-AK21</f>
        <v/>
      </c>
      <c r="BX21" s="35">
        <f>BW21-AL21</f>
        <v/>
      </c>
      <c r="BY21" s="35">
        <f>BX21-AM21</f>
        <v/>
      </c>
      <c r="BZ21" s="35">
        <f>BY21-AN21</f>
        <v/>
      </c>
      <c r="CA21" s="35">
        <f>BZ21-AO21</f>
        <v/>
      </c>
      <c r="CB21" s="35">
        <f>CA21-AP21</f>
        <v/>
      </c>
      <c r="CC21" s="35">
        <f>CB21-AQ21</f>
        <v/>
      </c>
      <c r="CD21" s="35">
        <f>CC21-AR21</f>
        <v/>
      </c>
      <c r="CE21" s="35">
        <f>CD21-AS21</f>
        <v/>
      </c>
      <c r="CF21" s="35">
        <f>CE21-AT21</f>
        <v/>
      </c>
      <c r="CG21" s="35">
        <f>CF21-AU21</f>
        <v/>
      </c>
      <c r="CH21" s="35">
        <f>CG21-AV21</f>
        <v/>
      </c>
      <c r="CI21" s="35">
        <f>CH21-AW21</f>
        <v/>
      </c>
      <c r="CJ21" s="35">
        <f>CI21-AX21</f>
        <v/>
      </c>
      <c r="CK21" s="35">
        <f>CJ21-AY21</f>
        <v/>
      </c>
      <c r="CL21" s="35">
        <f>CK21-AZ21</f>
        <v/>
      </c>
      <c r="CM21" s="35">
        <f>CL21-BA21</f>
        <v/>
      </c>
      <c r="CN21" s="35">
        <f>CM21-BB21</f>
        <v/>
      </c>
      <c r="CO21" s="35">
        <f>CN21-BC21</f>
        <v/>
      </c>
      <c r="CP21" s="35">
        <f>CO21-BD21</f>
        <v/>
      </c>
      <c r="CQ21" s="35">
        <f>CP21-BE21</f>
        <v/>
      </c>
      <c r="CR21" s="35">
        <f>CQ21-BF21</f>
        <v/>
      </c>
      <c r="CS21" s="35">
        <f>CR21-BG21</f>
        <v/>
      </c>
      <c r="CT21" s="35">
        <f>CS21-BH21</f>
        <v/>
      </c>
      <c r="CU21" s="35">
        <f>CT21-BI21</f>
        <v/>
      </c>
      <c r="CV21" s="35">
        <f>CU21-BJ21</f>
        <v/>
      </c>
      <c r="CW21" s="38">
        <f>CV21-BK21</f>
        <v/>
      </c>
      <c r="CX21" s="38">
        <f>CW21-BL21</f>
        <v/>
      </c>
      <c r="CY21" s="38">
        <f>CX21-BM21</f>
        <v/>
      </c>
      <c r="CZ21" s="39">
        <f>CY21-BN21</f>
        <v/>
      </c>
      <c r="DA21" s="35" t="n"/>
    </row>
    <row r="22">
      <c r="D22" s="61">
        <f>VLOOKUP(F22,[1]Special!$O$2:$S$209,3,0)</f>
        <v/>
      </c>
      <c r="E22" s="20" t="inlineStr">
        <is>
          <t>|0200220810|48.60|0.00|2.600|0.0006140NBC</t>
        </is>
      </c>
      <c r="F22" s="19">
        <f>LEFT(E22,LEN(E22)-7)</f>
        <v/>
      </c>
      <c r="G22" s="19">
        <f>'Cutting Rules'!H22</f>
        <v/>
      </c>
      <c r="H22" s="19">
        <f>VLOOKUP(MID(F22,8,2),[1]Special!$H$2:$I$32,2,0)</f>
        <v/>
      </c>
      <c r="I22" s="19">
        <f>RIGHT(E22,3)</f>
        <v/>
      </c>
      <c r="J22" s="19">
        <f>IF(MID(E22,6,2)="22","P","C")</f>
        <v/>
      </c>
      <c r="K22" s="19">
        <f>MID(E22,13,4)</f>
        <v/>
      </c>
      <c r="L22" s="19">
        <f>MID(E22,19,4)</f>
        <v/>
      </c>
      <c r="M22" s="52">
        <f>MID(E22,LEN(E22)-17,4)</f>
        <v/>
      </c>
      <c r="N22" s="52">
        <f>MID(E22,LEN(E22)-6,4)</f>
        <v/>
      </c>
      <c r="O22" s="19">
        <f>VLOOKUP(F22,[1]Item!$A$5:$Z$10000,26,0)</f>
        <v/>
      </c>
      <c r="P22" s="19">
        <f>VLOOKUP(E22,[1]route!$E$3:$O$10005,11,0)</f>
        <v/>
      </c>
      <c r="Q22" s="167">
        <f>'Cutting Rules'!AD22</f>
        <v/>
      </c>
      <c r="R22" s="168">
        <f>SUMIF([1]route!$E$3:$E$10005,E22,[1]!Table1[生産])</f>
        <v/>
      </c>
      <c r="S22" s="24" t="n"/>
      <c r="T22" s="169" t="inlineStr"/>
      <c r="U22" s="19" t="n"/>
      <c r="V22" s="170">
        <f>SUMIF([1]route!$E$3:$E$10005,E22,[1]route!$M$3:$M$10005)</f>
        <v/>
      </c>
      <c r="W22" s="171">
        <f>O22*N22*V22/1000</f>
        <v/>
      </c>
      <c r="X22" s="27">
        <f t="array" ref="X22">INDEX($BP22:$CZ22,MATCH(TRUE,$BP22:$CZ22&lt;0,0))</f>
        <v/>
      </c>
      <c r="Y22" s="47">
        <f>IFERROR(CHOOSE($AC22,$BP$1,$BQ$1,$BR$1,$BS$1,$BT$1,$BU$1,$BV$1,$BW$1,$BX$1,$BY$1,$BZ$1,$CA$1,$CB$1,$CC$1,$CD$1,$CE$1,$CF$1,$CG$1,$CH$1,$CI$1,$CJ$1,$CK$1,$CL$1,$CM$1,$CN$1,$CO$1,$CP$1,$CQ$1,$CR$1,$CS$1,$CT$1,$CU$1,$CV$1,$CW$1,$CX$1,$CY$1,$CZ$1,),"")</f>
        <v/>
      </c>
      <c r="Z22" s="121">
        <f>IFERROR(VLOOKUP(E22,[1]route!$E$3:$BL$10005,59,0),"")&amp;IFERROR(VLOOKUP(E22,[1]route!$E$3:$BL$10005,60,0),"")</f>
        <v/>
      </c>
      <c r="AA22" s="172">
        <f>IF(R22&gt;V22,R22-V22,0)</f>
        <v/>
      </c>
      <c r="AB22" s="173">
        <f>AA22*O22*N22/1000</f>
        <v/>
      </c>
      <c r="AC22" s="4">
        <f>IFERROR(MATCH($X22,$BP22:$CZ22,0),"")</f>
        <v/>
      </c>
      <c r="AD22" s="29" t="n">
        <v>0</v>
      </c>
      <c r="AE22" s="30">
        <f>SUMIF([1]route!$E$3:$E$10005,E22,[1]!Table1[1])</f>
        <v/>
      </c>
      <c r="AF22" s="30">
        <f>SUMIF([1]route!$E$3:$E$10005,E22,[1]!Table1[2])</f>
        <v/>
      </c>
      <c r="AG22" s="30">
        <f>SUMIF([1]route!$E$3:$E$10005,E22,[1]!Table1[3])</f>
        <v/>
      </c>
      <c r="AH22" s="30">
        <f>SUMIF([1]route!$E$3:$E$10005,E22,[1]!Table1[4])</f>
        <v/>
      </c>
      <c r="AI22" s="30">
        <f>SUMIF([1]route!$E$3:$E$10005,E22,[1]!Table1[5])</f>
        <v/>
      </c>
      <c r="AJ22" s="30">
        <f>SUMIF([1]route!$E$3:$E$10005,E22,[1]!Table1[6])</f>
        <v/>
      </c>
      <c r="AK22" s="30">
        <f>SUMIF([1]route!$E$3:$E$10005,E22,[1]!Table1[7])</f>
        <v/>
      </c>
      <c r="AL22" s="30">
        <f>SUMIF([1]route!$E$3:$E$10005,E22,[1]!Table1[8])</f>
        <v/>
      </c>
      <c r="AM22" s="30">
        <f>SUMIF([1]route!$E$3:$E$10005,E22,[1]!Table1[9])</f>
        <v/>
      </c>
      <c r="AN22" s="30">
        <f>SUMIF([1]route!$E$3:$E$10005,E22,[1]!Table1[10])</f>
        <v/>
      </c>
      <c r="AO22" s="30">
        <f>SUMIF([1]route!$E$3:$E$10005,E22,[1]!Table1[11])</f>
        <v/>
      </c>
      <c r="AP22" s="30">
        <f>SUMIF([1]route!$E$3:$E$10005,E22,[1]!Table1[12])</f>
        <v/>
      </c>
      <c r="AQ22" s="30">
        <f>SUMIF([1]route!$E$3:$E$10005,E22,[1]!Table1[13])</f>
        <v/>
      </c>
      <c r="AR22" s="30">
        <f>SUMIF([1]route!$E$3:$E$10005,E22,[1]!Table1[14])</f>
        <v/>
      </c>
      <c r="AS22" s="30">
        <f>SUMIF([1]route!$E$3:$E$10005,E22,[1]!Table1[15])</f>
        <v/>
      </c>
      <c r="AT22" s="30">
        <f>SUMIF([1]route!$E$3:$E$10005,E22,[1]!Table1[16])</f>
        <v/>
      </c>
      <c r="AU22" s="30">
        <f>SUMIF([1]route!$E$3:$E$10005,E22,[1]!Table1[17])</f>
        <v/>
      </c>
      <c r="AV22" s="30">
        <f>SUMIF([1]route!$E$3:$E$10005,E22,[1]!Table1[18])</f>
        <v/>
      </c>
      <c r="AW22" s="30">
        <f>SUMIF([1]route!$E$3:$E$10005,E22,[1]!Table1[19])</f>
        <v/>
      </c>
      <c r="AX22" s="30">
        <f>SUMIF([1]route!$E$3:$E$10005,E22,[1]!Table1[20])</f>
        <v/>
      </c>
      <c r="AY22" s="30">
        <f>SUMIF([1]route!$E$3:$E$10005,E22,[1]!Table1[21])</f>
        <v/>
      </c>
      <c r="AZ22" s="30">
        <f>SUMIF([1]route!$E$3:$E$10005,E22,[1]!Table1[22])</f>
        <v/>
      </c>
      <c r="BA22" s="30">
        <f>SUMIF([1]route!$E$3:$E$10005,E22,[1]!Table1[23])</f>
        <v/>
      </c>
      <c r="BB22" s="30">
        <f>SUMIF([1]route!$E$3:$E$10005,E22,[1]!Table1[24])</f>
        <v/>
      </c>
      <c r="BC22" s="30">
        <f>SUMIF([1]route!$E$3:$E$10005,E22,[1]!Table1[25])</f>
        <v/>
      </c>
      <c r="BD22" s="30">
        <f>SUMIF([1]route!$E$3:$E$10005,E22,[1]!Table1[26])</f>
        <v/>
      </c>
      <c r="BE22" s="30">
        <f>SUMIF([1]route!$E$3:$E$10005,E22,[1]!Table1[27])</f>
        <v/>
      </c>
      <c r="BF22" s="30">
        <f>SUMIF([1]route!$E$3:$E$10005,E22,[1]!Table1[28])</f>
        <v/>
      </c>
      <c r="BG22" s="30">
        <f>SUMIF([1]route!$E$3:$E$10005,E22,[1]!Table1[29])</f>
        <v/>
      </c>
      <c r="BH22" s="30">
        <f>SUMIF([1]route!$E$3:$E$10005,E22,[1]!Table1[30])</f>
        <v/>
      </c>
      <c r="BI22" s="30">
        <f>SUMIF([1]route!$E$3:$E$10005,E22,[1]!Table1[31])</f>
        <v/>
      </c>
      <c r="BJ22" s="30">
        <f>SUMIF([1]route!$E$3:$E$10005,E22,[1]!Table1[Remain PO])</f>
        <v/>
      </c>
      <c r="BK22" s="31">
        <f>SUMIF([1]route!$E$3:$E$10005,E22,[1]!Table1[N+1])</f>
        <v/>
      </c>
      <c r="BL22" s="31">
        <f>SUMIF([1]route!$E$3:$E$10005,E22,[1]!Table1[N+2])</f>
        <v/>
      </c>
      <c r="BM22" s="31">
        <f>SUMIF([1]route!$E$3:$E$10005,E22,[1]!Table1[N+3])</f>
        <v/>
      </c>
      <c r="BN22" s="32">
        <f>SUMIF([1]route!$E$3:$E$10005,E22,[1]!Table1[N+4])</f>
        <v/>
      </c>
      <c r="BP22" s="37">
        <f>$V22-$AD22</f>
        <v/>
      </c>
      <c r="BQ22" s="35">
        <f>BP22-AE22</f>
        <v/>
      </c>
      <c r="BR22" s="35">
        <f>BQ22-AF22</f>
        <v/>
      </c>
      <c r="BS22" s="35">
        <f>BR22-AG22</f>
        <v/>
      </c>
      <c r="BT22" s="35">
        <f>BS22-AH22</f>
        <v/>
      </c>
      <c r="BU22" s="35">
        <f>BT22-AI22</f>
        <v/>
      </c>
      <c r="BV22" s="35">
        <f>BU22-AJ22</f>
        <v/>
      </c>
      <c r="BW22" s="35">
        <f>BV22-AK22</f>
        <v/>
      </c>
      <c r="BX22" s="35">
        <f>BW22-AL22</f>
        <v/>
      </c>
      <c r="BY22" s="35">
        <f>BX22-AM22</f>
        <v/>
      </c>
      <c r="BZ22" s="35">
        <f>BY22-AN22</f>
        <v/>
      </c>
      <c r="CA22" s="35">
        <f>BZ22-AO22</f>
        <v/>
      </c>
      <c r="CB22" s="35">
        <f>CA22-AP22</f>
        <v/>
      </c>
      <c r="CC22" s="35">
        <f>CB22-AQ22</f>
        <v/>
      </c>
      <c r="CD22" s="35">
        <f>CC22-AR22</f>
        <v/>
      </c>
      <c r="CE22" s="35">
        <f>CD22-AS22</f>
        <v/>
      </c>
      <c r="CF22" s="35">
        <f>CE22-AT22</f>
        <v/>
      </c>
      <c r="CG22" s="35">
        <f>CF22-AU22</f>
        <v/>
      </c>
      <c r="CH22" s="35">
        <f>CG22-AV22</f>
        <v/>
      </c>
      <c r="CI22" s="35">
        <f>CH22-AW22</f>
        <v/>
      </c>
      <c r="CJ22" s="35">
        <f>CI22-AX22</f>
        <v/>
      </c>
      <c r="CK22" s="35">
        <f>CJ22-AY22</f>
        <v/>
      </c>
      <c r="CL22" s="35">
        <f>CK22-AZ22</f>
        <v/>
      </c>
      <c r="CM22" s="35">
        <f>CL22-BA22</f>
        <v/>
      </c>
      <c r="CN22" s="35">
        <f>CM22-BB22</f>
        <v/>
      </c>
      <c r="CO22" s="35">
        <f>CN22-BC22</f>
        <v/>
      </c>
      <c r="CP22" s="35">
        <f>CO22-BD22</f>
        <v/>
      </c>
      <c r="CQ22" s="35">
        <f>CP22-BE22</f>
        <v/>
      </c>
      <c r="CR22" s="35">
        <f>CQ22-BF22</f>
        <v/>
      </c>
      <c r="CS22" s="35">
        <f>CR22-BG22</f>
        <v/>
      </c>
      <c r="CT22" s="35">
        <f>CS22-BH22</f>
        <v/>
      </c>
      <c r="CU22" s="35">
        <f>CT22-BI22</f>
        <v/>
      </c>
      <c r="CV22" s="35">
        <f>CU22-BJ22</f>
        <v/>
      </c>
      <c r="CW22" s="38">
        <f>CV22-BK22</f>
        <v/>
      </c>
      <c r="CX22" s="38">
        <f>CW22-BL22</f>
        <v/>
      </c>
      <c r="CY22" s="38">
        <f>CX22-BM22</f>
        <v/>
      </c>
      <c r="CZ22" s="39">
        <f>CY22-BN22</f>
        <v/>
      </c>
      <c r="DA22" s="35" t="n"/>
    </row>
    <row r="23">
      <c r="D23" s="61">
        <f>VLOOKUP(F23,[1]Special!$O$2:$S$209,3,0)</f>
        <v/>
      </c>
      <c r="E23" s="20" t="inlineStr">
        <is>
          <t>|0200220810|28.60|0.00|3.200|0.0005933IBC</t>
        </is>
      </c>
      <c r="F23" s="19">
        <f>LEFT(E23,LEN(E23)-7)</f>
        <v/>
      </c>
      <c r="G23" s="19">
        <f>'Cutting Rules'!H23</f>
        <v/>
      </c>
      <c r="H23" s="19">
        <f>VLOOKUP(MID(F23,8,2),[1]Special!$H$2:$I$32,2,0)</f>
        <v/>
      </c>
      <c r="I23" s="19">
        <f>RIGHT(E23,3)</f>
        <v/>
      </c>
      <c r="J23" s="19">
        <f>IF(MID(E23,6,2)="22","P","C")</f>
        <v/>
      </c>
      <c r="K23" s="19">
        <f>MID(E23,13,4)</f>
        <v/>
      </c>
      <c r="L23" s="19">
        <f>MID(E23,19,4)</f>
        <v/>
      </c>
      <c r="M23" s="52">
        <f>MID(E23,LEN(E23)-17,4)</f>
        <v/>
      </c>
      <c r="N23" s="52">
        <f>MID(E23,LEN(E23)-6,4)</f>
        <v/>
      </c>
      <c r="O23" s="19">
        <f>VLOOKUP(F23,[1]Item!$A$5:$Z$10000,26,0)</f>
        <v/>
      </c>
      <c r="P23" s="19">
        <f>VLOOKUP(E23,[1]route!$E$3:$O$10005,11,0)</f>
        <v/>
      </c>
      <c r="Q23" s="167">
        <f>'Cutting Rules'!AD23</f>
        <v/>
      </c>
      <c r="R23" s="168">
        <f>SUMIF([1]route!$E$3:$E$10005,E23,[1]!Table1[生産])</f>
        <v/>
      </c>
      <c r="S23" s="24" t="n"/>
      <c r="T23" s="169" t="inlineStr"/>
      <c r="U23" s="19" t="n"/>
      <c r="V23" s="170">
        <f>SUMIF([1]route!$E$3:$E$10005,E23,[1]route!$M$3:$M$10005)</f>
        <v/>
      </c>
      <c r="W23" s="171">
        <f>O23*N23*V23/1000</f>
        <v/>
      </c>
      <c r="X23" s="27">
        <f t="array" ref="X23">INDEX($BP23:$CZ23,MATCH(TRUE,$BP23:$CZ23&lt;0,0))</f>
        <v/>
      </c>
      <c r="Y23" s="47">
        <f>IFERROR(CHOOSE($AC23,$BP$1,$BQ$1,$BR$1,$BS$1,$BT$1,$BU$1,$BV$1,$BW$1,$BX$1,$BY$1,$BZ$1,$CA$1,$CB$1,$CC$1,$CD$1,$CE$1,$CF$1,$CG$1,$CH$1,$CI$1,$CJ$1,$CK$1,$CL$1,$CM$1,$CN$1,$CO$1,$CP$1,$CQ$1,$CR$1,$CS$1,$CT$1,$CU$1,$CV$1,$CW$1,$CX$1,$CY$1,$CZ$1,),"")</f>
        <v/>
      </c>
      <c r="Z23" s="121">
        <f>IFERROR(VLOOKUP(E23,[1]route!$E$3:$BL$10005,59,0),"")&amp;IFERROR(VLOOKUP(E23,[1]route!$E$3:$BL$10005,60,0),"")</f>
        <v/>
      </c>
      <c r="AA23" s="172">
        <f>IF(R23&gt;V23,R23-V23,0)</f>
        <v/>
      </c>
      <c r="AB23" s="173">
        <f>AA23*O23*N23/1000</f>
        <v/>
      </c>
      <c r="AC23" s="4">
        <f>IFERROR(MATCH($X23,$BP23:$CZ23,0),"")</f>
        <v/>
      </c>
      <c r="AD23" s="29" t="n">
        <v>0</v>
      </c>
      <c r="AE23" s="30">
        <f>SUMIF([1]route!$E$3:$E$10005,E23,[1]!Table1[1])</f>
        <v/>
      </c>
      <c r="AF23" s="30">
        <f>SUMIF([1]route!$E$3:$E$10005,E23,[1]!Table1[2])</f>
        <v/>
      </c>
      <c r="AG23" s="30">
        <f>SUMIF([1]route!$E$3:$E$10005,E23,[1]!Table1[3])</f>
        <v/>
      </c>
      <c r="AH23" s="30">
        <f>SUMIF([1]route!$E$3:$E$10005,E23,[1]!Table1[4])</f>
        <v/>
      </c>
      <c r="AI23" s="30">
        <f>SUMIF([1]route!$E$3:$E$10005,E23,[1]!Table1[5])</f>
        <v/>
      </c>
      <c r="AJ23" s="30">
        <f>SUMIF([1]route!$E$3:$E$10005,E23,[1]!Table1[6])</f>
        <v/>
      </c>
      <c r="AK23" s="30">
        <f>SUMIF([1]route!$E$3:$E$10005,E23,[1]!Table1[7])</f>
        <v/>
      </c>
      <c r="AL23" s="30">
        <f>SUMIF([1]route!$E$3:$E$10005,E23,[1]!Table1[8])</f>
        <v/>
      </c>
      <c r="AM23" s="30">
        <f>SUMIF([1]route!$E$3:$E$10005,E23,[1]!Table1[9])</f>
        <v/>
      </c>
      <c r="AN23" s="30">
        <f>SUMIF([1]route!$E$3:$E$10005,E23,[1]!Table1[10])</f>
        <v/>
      </c>
      <c r="AO23" s="30">
        <f>SUMIF([1]route!$E$3:$E$10005,E23,[1]!Table1[11])</f>
        <v/>
      </c>
      <c r="AP23" s="30">
        <f>SUMIF([1]route!$E$3:$E$10005,E23,[1]!Table1[12])</f>
        <v/>
      </c>
      <c r="AQ23" s="30">
        <f>SUMIF([1]route!$E$3:$E$10005,E23,[1]!Table1[13])</f>
        <v/>
      </c>
      <c r="AR23" s="30">
        <f>SUMIF([1]route!$E$3:$E$10005,E23,[1]!Table1[14])</f>
        <v/>
      </c>
      <c r="AS23" s="30">
        <f>SUMIF([1]route!$E$3:$E$10005,E23,[1]!Table1[15])</f>
        <v/>
      </c>
      <c r="AT23" s="30">
        <f>SUMIF([1]route!$E$3:$E$10005,E23,[1]!Table1[16])</f>
        <v/>
      </c>
      <c r="AU23" s="30">
        <f>SUMIF([1]route!$E$3:$E$10005,E23,[1]!Table1[17])</f>
        <v/>
      </c>
      <c r="AV23" s="30">
        <f>SUMIF([1]route!$E$3:$E$10005,E23,[1]!Table1[18])</f>
        <v/>
      </c>
      <c r="AW23" s="30">
        <f>SUMIF([1]route!$E$3:$E$10005,E23,[1]!Table1[19])</f>
        <v/>
      </c>
      <c r="AX23" s="30">
        <f>SUMIF([1]route!$E$3:$E$10005,E23,[1]!Table1[20])</f>
        <v/>
      </c>
      <c r="AY23" s="30">
        <f>SUMIF([1]route!$E$3:$E$10005,E23,[1]!Table1[21])</f>
        <v/>
      </c>
      <c r="AZ23" s="30">
        <f>SUMIF([1]route!$E$3:$E$10005,E23,[1]!Table1[22])</f>
        <v/>
      </c>
      <c r="BA23" s="30">
        <f>SUMIF([1]route!$E$3:$E$10005,E23,[1]!Table1[23])</f>
        <v/>
      </c>
      <c r="BB23" s="30">
        <f>SUMIF([1]route!$E$3:$E$10005,E23,[1]!Table1[24])</f>
        <v/>
      </c>
      <c r="BC23" s="30">
        <f>SUMIF([1]route!$E$3:$E$10005,E23,[1]!Table1[25])</f>
        <v/>
      </c>
      <c r="BD23" s="30">
        <f>SUMIF([1]route!$E$3:$E$10005,E23,[1]!Table1[26])</f>
        <v/>
      </c>
      <c r="BE23" s="30">
        <f>SUMIF([1]route!$E$3:$E$10005,E23,[1]!Table1[27])</f>
        <v/>
      </c>
      <c r="BF23" s="30">
        <f>SUMIF([1]route!$E$3:$E$10005,E23,[1]!Table1[28])</f>
        <v/>
      </c>
      <c r="BG23" s="30">
        <f>SUMIF([1]route!$E$3:$E$10005,E23,[1]!Table1[29])</f>
        <v/>
      </c>
      <c r="BH23" s="30">
        <f>SUMIF([1]route!$E$3:$E$10005,E23,[1]!Table1[30])</f>
        <v/>
      </c>
      <c r="BI23" s="30">
        <f>SUMIF([1]route!$E$3:$E$10005,E23,[1]!Table1[31])</f>
        <v/>
      </c>
      <c r="BJ23" s="30">
        <f>SUMIF([1]route!$E$3:$E$10005,E23,[1]!Table1[Remain PO])</f>
        <v/>
      </c>
      <c r="BK23" s="31">
        <f>SUMIF([1]route!$E$3:$E$10005,E23,[1]!Table1[N+1])</f>
        <v/>
      </c>
      <c r="BL23" s="31">
        <f>SUMIF([1]route!$E$3:$E$10005,E23,[1]!Table1[N+2])</f>
        <v/>
      </c>
      <c r="BM23" s="31">
        <f>SUMIF([1]route!$E$3:$E$10005,E23,[1]!Table1[N+3])</f>
        <v/>
      </c>
      <c r="BN23" s="32">
        <f>SUMIF([1]route!$E$3:$E$10005,E23,[1]!Table1[N+4])</f>
        <v/>
      </c>
      <c r="BP23" s="37">
        <f>$V23-$AD23</f>
        <v/>
      </c>
      <c r="BQ23" s="35">
        <f>BP23-AE23</f>
        <v/>
      </c>
      <c r="BR23" s="35">
        <f>BQ23-AF23</f>
        <v/>
      </c>
      <c r="BS23" s="35">
        <f>BR23-AG23</f>
        <v/>
      </c>
      <c r="BT23" s="35">
        <f>BS23-AH23</f>
        <v/>
      </c>
      <c r="BU23" s="35">
        <f>BT23-AI23</f>
        <v/>
      </c>
      <c r="BV23" s="35">
        <f>BU23-AJ23</f>
        <v/>
      </c>
      <c r="BW23" s="35">
        <f>BV23-AK23</f>
        <v/>
      </c>
      <c r="BX23" s="35">
        <f>BW23-AL23</f>
        <v/>
      </c>
      <c r="BY23" s="35">
        <f>BX23-AM23</f>
        <v/>
      </c>
      <c r="BZ23" s="35">
        <f>BY23-AN23</f>
        <v/>
      </c>
      <c r="CA23" s="35">
        <f>BZ23-AO23</f>
        <v/>
      </c>
      <c r="CB23" s="35">
        <f>CA23-AP23</f>
        <v/>
      </c>
      <c r="CC23" s="35">
        <f>CB23-AQ23</f>
        <v/>
      </c>
      <c r="CD23" s="35">
        <f>CC23-AR23</f>
        <v/>
      </c>
      <c r="CE23" s="35">
        <f>CD23-AS23</f>
        <v/>
      </c>
      <c r="CF23" s="35">
        <f>CE23-AT23</f>
        <v/>
      </c>
      <c r="CG23" s="35">
        <f>CF23-AU23</f>
        <v/>
      </c>
      <c r="CH23" s="35">
        <f>CG23-AV23</f>
        <v/>
      </c>
      <c r="CI23" s="35">
        <f>CH23-AW23</f>
        <v/>
      </c>
      <c r="CJ23" s="35">
        <f>CI23-AX23</f>
        <v/>
      </c>
      <c r="CK23" s="35">
        <f>CJ23-AY23</f>
        <v/>
      </c>
      <c r="CL23" s="35">
        <f>CK23-AZ23</f>
        <v/>
      </c>
      <c r="CM23" s="35">
        <f>CL23-BA23</f>
        <v/>
      </c>
      <c r="CN23" s="35">
        <f>CM23-BB23</f>
        <v/>
      </c>
      <c r="CO23" s="35">
        <f>CN23-BC23</f>
        <v/>
      </c>
      <c r="CP23" s="35">
        <f>CO23-BD23</f>
        <v/>
      </c>
      <c r="CQ23" s="35">
        <f>CP23-BE23</f>
        <v/>
      </c>
      <c r="CR23" s="35">
        <f>CQ23-BF23</f>
        <v/>
      </c>
      <c r="CS23" s="35">
        <f>CR23-BG23</f>
        <v/>
      </c>
      <c r="CT23" s="35">
        <f>CS23-BH23</f>
        <v/>
      </c>
      <c r="CU23" s="35">
        <f>CT23-BI23</f>
        <v/>
      </c>
      <c r="CV23" s="35">
        <f>CU23-BJ23</f>
        <v/>
      </c>
      <c r="CW23" s="38">
        <f>CV23-BK23</f>
        <v/>
      </c>
      <c r="CX23" s="38">
        <f>CW23-BL23</f>
        <v/>
      </c>
      <c r="CY23" s="38">
        <f>CX23-BM23</f>
        <v/>
      </c>
      <c r="CZ23" s="39">
        <f>CY23-BN23</f>
        <v/>
      </c>
      <c r="DA23" s="35" t="n"/>
    </row>
    <row r="24">
      <c r="D24" s="61">
        <f>VLOOKUP(F24,[1]Special!$O$2:$S$209,3,0)</f>
        <v/>
      </c>
      <c r="E24" s="20" t="inlineStr">
        <is>
          <t>|0200225939|15.90|0.00|1.600|0.0005800NBC</t>
        </is>
      </c>
      <c r="F24" s="19">
        <f>LEFT(E24,LEN(E24)-7)</f>
        <v/>
      </c>
      <c r="G24" s="19">
        <f>'Cutting Rules'!H24</f>
        <v/>
      </c>
      <c r="H24" s="19">
        <f>VLOOKUP(MID(F24,8,2),[1]Special!$H$2:$I$32,2,0)</f>
        <v/>
      </c>
      <c r="I24" s="19">
        <f>RIGHT(E24,3)</f>
        <v/>
      </c>
      <c r="J24" s="19">
        <f>IF(MID(E24,6,2)="22","P","C")</f>
        <v/>
      </c>
      <c r="K24" s="19">
        <f>MID(E24,13,4)</f>
        <v/>
      </c>
      <c r="L24" s="19">
        <f>MID(E24,19,4)</f>
        <v/>
      </c>
      <c r="M24" s="52">
        <f>MID(E24,LEN(E24)-17,4)</f>
        <v/>
      </c>
      <c r="N24" s="52">
        <f>MID(E24,LEN(E24)-6,4)</f>
        <v/>
      </c>
      <c r="O24" s="19">
        <f>VLOOKUP(F24,[1]Item!$A$5:$Z$10000,26,0)</f>
        <v/>
      </c>
      <c r="P24" s="19">
        <f>VLOOKUP(E24,[1]route!$E$3:$O$10005,11,0)</f>
        <v/>
      </c>
      <c r="Q24" s="167">
        <f>'Cutting Rules'!AD24</f>
        <v/>
      </c>
      <c r="R24" s="168">
        <f>SUMIF([1]route!$E$3:$E$10005,E24,[1]!Table1[生産])</f>
        <v/>
      </c>
      <c r="S24" s="24" t="n"/>
      <c r="T24" s="169" t="inlineStr"/>
      <c r="U24" s="19" t="n"/>
      <c r="V24" s="170">
        <f>SUMIF([1]route!$E$3:$E$10005,E24,[1]route!$M$3:$M$10005)</f>
        <v/>
      </c>
      <c r="W24" s="171">
        <f>O24*N24*V24/1000</f>
        <v/>
      </c>
      <c r="X24" s="27">
        <f t="array" ref="X24">INDEX($BP24:$CZ24,MATCH(TRUE,$BP24:$CZ24&lt;0,0))</f>
        <v/>
      </c>
      <c r="Y24" s="47">
        <f>IFERROR(CHOOSE($AC24,$BP$1,$BQ$1,$BR$1,$BS$1,$BT$1,$BU$1,$BV$1,$BW$1,$BX$1,$BY$1,$BZ$1,$CA$1,$CB$1,$CC$1,$CD$1,$CE$1,$CF$1,$CG$1,$CH$1,$CI$1,$CJ$1,$CK$1,$CL$1,$CM$1,$CN$1,$CO$1,$CP$1,$CQ$1,$CR$1,$CS$1,$CT$1,$CU$1,$CV$1,$CW$1,$CX$1,$CY$1,$CZ$1,),"")</f>
        <v/>
      </c>
      <c r="Z24" s="121">
        <f>IFERROR(VLOOKUP(E24,[1]route!$E$3:$BL$10005,59,0),"")&amp;IFERROR(VLOOKUP(E24,[1]route!$E$3:$BL$10005,60,0),"")</f>
        <v/>
      </c>
      <c r="AA24" s="172">
        <f>IF(R24&gt;V24,R24-V24,0)</f>
        <v/>
      </c>
      <c r="AB24" s="173">
        <f>AA24*O24*N24/1000</f>
        <v/>
      </c>
      <c r="AC24" s="4">
        <f>IFERROR(MATCH($X24,$BP24:$CZ24,0),"")</f>
        <v/>
      </c>
      <c r="AD24" s="29" t="n">
        <v>0</v>
      </c>
      <c r="AE24" s="30">
        <f>SUMIF([1]route!$E$3:$E$10005,E24,[1]!Table1[1])</f>
        <v/>
      </c>
      <c r="AF24" s="30">
        <f>SUMIF([1]route!$E$3:$E$10005,E24,[1]!Table1[2])</f>
        <v/>
      </c>
      <c r="AG24" s="30">
        <f>SUMIF([1]route!$E$3:$E$10005,E24,[1]!Table1[3])</f>
        <v/>
      </c>
      <c r="AH24" s="30">
        <f>SUMIF([1]route!$E$3:$E$10005,E24,[1]!Table1[4])</f>
        <v/>
      </c>
      <c r="AI24" s="30">
        <f>SUMIF([1]route!$E$3:$E$10005,E24,[1]!Table1[5])</f>
        <v/>
      </c>
      <c r="AJ24" s="30">
        <f>SUMIF([1]route!$E$3:$E$10005,E24,[1]!Table1[6])</f>
        <v/>
      </c>
      <c r="AK24" s="30">
        <f>SUMIF([1]route!$E$3:$E$10005,E24,[1]!Table1[7])</f>
        <v/>
      </c>
      <c r="AL24" s="30">
        <f>SUMIF([1]route!$E$3:$E$10005,E24,[1]!Table1[8])</f>
        <v/>
      </c>
      <c r="AM24" s="30">
        <f>SUMIF([1]route!$E$3:$E$10005,E24,[1]!Table1[9])</f>
        <v/>
      </c>
      <c r="AN24" s="30">
        <f>SUMIF([1]route!$E$3:$E$10005,E24,[1]!Table1[10])</f>
        <v/>
      </c>
      <c r="AO24" s="30">
        <f>SUMIF([1]route!$E$3:$E$10005,E24,[1]!Table1[11])</f>
        <v/>
      </c>
      <c r="AP24" s="30">
        <f>SUMIF([1]route!$E$3:$E$10005,E24,[1]!Table1[12])</f>
        <v/>
      </c>
      <c r="AQ24" s="30">
        <f>SUMIF([1]route!$E$3:$E$10005,E24,[1]!Table1[13])</f>
        <v/>
      </c>
      <c r="AR24" s="30">
        <f>SUMIF([1]route!$E$3:$E$10005,E24,[1]!Table1[14])</f>
        <v/>
      </c>
      <c r="AS24" s="30">
        <f>SUMIF([1]route!$E$3:$E$10005,E24,[1]!Table1[15])</f>
        <v/>
      </c>
      <c r="AT24" s="30">
        <f>SUMIF([1]route!$E$3:$E$10005,E24,[1]!Table1[16])</f>
        <v/>
      </c>
      <c r="AU24" s="30">
        <f>SUMIF([1]route!$E$3:$E$10005,E24,[1]!Table1[17])</f>
        <v/>
      </c>
      <c r="AV24" s="30">
        <f>SUMIF([1]route!$E$3:$E$10005,E24,[1]!Table1[18])</f>
        <v/>
      </c>
      <c r="AW24" s="30">
        <f>SUMIF([1]route!$E$3:$E$10005,E24,[1]!Table1[19])</f>
        <v/>
      </c>
      <c r="AX24" s="30">
        <f>SUMIF([1]route!$E$3:$E$10005,E24,[1]!Table1[20])</f>
        <v/>
      </c>
      <c r="AY24" s="30">
        <f>SUMIF([1]route!$E$3:$E$10005,E24,[1]!Table1[21])</f>
        <v/>
      </c>
      <c r="AZ24" s="30">
        <f>SUMIF([1]route!$E$3:$E$10005,E24,[1]!Table1[22])</f>
        <v/>
      </c>
      <c r="BA24" s="30">
        <f>SUMIF([1]route!$E$3:$E$10005,E24,[1]!Table1[23])</f>
        <v/>
      </c>
      <c r="BB24" s="30">
        <f>SUMIF([1]route!$E$3:$E$10005,E24,[1]!Table1[24])</f>
        <v/>
      </c>
      <c r="BC24" s="30">
        <f>SUMIF([1]route!$E$3:$E$10005,E24,[1]!Table1[25])</f>
        <v/>
      </c>
      <c r="BD24" s="30">
        <f>SUMIF([1]route!$E$3:$E$10005,E24,[1]!Table1[26])</f>
        <v/>
      </c>
      <c r="BE24" s="30">
        <f>SUMIF([1]route!$E$3:$E$10005,E24,[1]!Table1[27])</f>
        <v/>
      </c>
      <c r="BF24" s="30">
        <f>SUMIF([1]route!$E$3:$E$10005,E24,[1]!Table1[28])</f>
        <v/>
      </c>
      <c r="BG24" s="30">
        <f>SUMIF([1]route!$E$3:$E$10005,E24,[1]!Table1[29])</f>
        <v/>
      </c>
      <c r="BH24" s="30">
        <f>SUMIF([1]route!$E$3:$E$10005,E24,[1]!Table1[30])</f>
        <v/>
      </c>
      <c r="BI24" s="30">
        <f>SUMIF([1]route!$E$3:$E$10005,E24,[1]!Table1[31])</f>
        <v/>
      </c>
      <c r="BJ24" s="30">
        <f>SUMIF([1]route!$E$3:$E$10005,E24,[1]!Table1[Remain PO])</f>
        <v/>
      </c>
      <c r="BK24" s="31">
        <f>SUMIF([1]route!$E$3:$E$10005,E24,[1]!Table1[N+1])</f>
        <v/>
      </c>
      <c r="BL24" s="31">
        <f>SUMIF([1]route!$E$3:$E$10005,E24,[1]!Table1[N+2])</f>
        <v/>
      </c>
      <c r="BM24" s="31">
        <f>SUMIF([1]route!$E$3:$E$10005,E24,[1]!Table1[N+3])</f>
        <v/>
      </c>
      <c r="BN24" s="32">
        <f>SUMIF([1]route!$E$3:$E$10005,E24,[1]!Table1[N+4])</f>
        <v/>
      </c>
      <c r="BP24" s="37">
        <f>$V24-$AD24</f>
        <v/>
      </c>
      <c r="BQ24" s="35">
        <f>BP24-AE24</f>
        <v/>
      </c>
      <c r="BR24" s="35">
        <f>BQ24-AF24</f>
        <v/>
      </c>
      <c r="BS24" s="35">
        <f>BR24-AG24</f>
        <v/>
      </c>
      <c r="BT24" s="35">
        <f>BS24-AH24</f>
        <v/>
      </c>
      <c r="BU24" s="35">
        <f>BT24-AI24</f>
        <v/>
      </c>
      <c r="BV24" s="35">
        <f>BU24-AJ24</f>
        <v/>
      </c>
      <c r="BW24" s="35">
        <f>BV24-AK24</f>
        <v/>
      </c>
      <c r="BX24" s="35">
        <f>BW24-AL24</f>
        <v/>
      </c>
      <c r="BY24" s="35">
        <f>BX24-AM24</f>
        <v/>
      </c>
      <c r="BZ24" s="35">
        <f>BY24-AN24</f>
        <v/>
      </c>
      <c r="CA24" s="35">
        <f>BZ24-AO24</f>
        <v/>
      </c>
      <c r="CB24" s="35">
        <f>CA24-AP24</f>
        <v/>
      </c>
      <c r="CC24" s="35">
        <f>CB24-AQ24</f>
        <v/>
      </c>
      <c r="CD24" s="35">
        <f>CC24-AR24</f>
        <v/>
      </c>
      <c r="CE24" s="35">
        <f>CD24-AS24</f>
        <v/>
      </c>
      <c r="CF24" s="35">
        <f>CE24-AT24</f>
        <v/>
      </c>
      <c r="CG24" s="35">
        <f>CF24-AU24</f>
        <v/>
      </c>
      <c r="CH24" s="35">
        <f>CG24-AV24</f>
        <v/>
      </c>
      <c r="CI24" s="35">
        <f>CH24-AW24</f>
        <v/>
      </c>
      <c r="CJ24" s="35">
        <f>CI24-AX24</f>
        <v/>
      </c>
      <c r="CK24" s="35">
        <f>CJ24-AY24</f>
        <v/>
      </c>
      <c r="CL24" s="35">
        <f>CK24-AZ24</f>
        <v/>
      </c>
      <c r="CM24" s="35">
        <f>CL24-BA24</f>
        <v/>
      </c>
      <c r="CN24" s="35">
        <f>CM24-BB24</f>
        <v/>
      </c>
      <c r="CO24" s="35">
        <f>CN24-BC24</f>
        <v/>
      </c>
      <c r="CP24" s="35">
        <f>CO24-BD24</f>
        <v/>
      </c>
      <c r="CQ24" s="35">
        <f>CP24-BE24</f>
        <v/>
      </c>
      <c r="CR24" s="35">
        <f>CQ24-BF24</f>
        <v/>
      </c>
      <c r="CS24" s="35">
        <f>CR24-BG24</f>
        <v/>
      </c>
      <c r="CT24" s="35">
        <f>CS24-BH24</f>
        <v/>
      </c>
      <c r="CU24" s="35">
        <f>CT24-BI24</f>
        <v/>
      </c>
      <c r="CV24" s="35">
        <f>CU24-BJ24</f>
        <v/>
      </c>
      <c r="CW24" s="38">
        <f>CV24-BK24</f>
        <v/>
      </c>
      <c r="CX24" s="38">
        <f>CW24-BL24</f>
        <v/>
      </c>
      <c r="CY24" s="38">
        <f>CX24-BM24</f>
        <v/>
      </c>
      <c r="CZ24" s="39">
        <f>CY24-BN24</f>
        <v/>
      </c>
      <c r="DA24" s="35" t="n"/>
    </row>
    <row r="25">
      <c r="D25" s="61">
        <f>VLOOKUP(F25,[1]Special!$O$2:$S$209,3,0)</f>
        <v/>
      </c>
      <c r="E25" s="20" t="inlineStr">
        <is>
          <t>|0200226010|25.40|0.00|1.400|0.0005470NBC</t>
        </is>
      </c>
      <c r="F25" s="19">
        <f>LEFT(E25,LEN(E25)-7)</f>
        <v/>
      </c>
      <c r="G25" s="19">
        <f>'Cutting Rules'!H25</f>
        <v/>
      </c>
      <c r="H25" s="19">
        <f>VLOOKUP(MID(F25,8,2),[1]Special!$H$2:$I$32,2,0)</f>
        <v/>
      </c>
      <c r="I25" s="19">
        <f>RIGHT(E25,3)</f>
        <v/>
      </c>
      <c r="J25" s="19">
        <f>IF(MID(E25,6,2)="22","P","C")</f>
        <v/>
      </c>
      <c r="K25" s="19">
        <f>MID(E25,13,4)</f>
        <v/>
      </c>
      <c r="L25" s="19">
        <f>MID(E25,19,4)</f>
        <v/>
      </c>
      <c r="M25" s="52">
        <f>MID(E25,LEN(E25)-17,4)</f>
        <v/>
      </c>
      <c r="N25" s="52">
        <f>MID(E25,LEN(E25)-6,4)</f>
        <v/>
      </c>
      <c r="O25" s="19">
        <f>VLOOKUP(F25,[1]Item!$A$5:$Z$10000,26,0)</f>
        <v/>
      </c>
      <c r="P25" s="19">
        <f>VLOOKUP(E25,[1]route!$E$3:$O$10005,11,0)</f>
        <v/>
      </c>
      <c r="Q25" s="167">
        <f>'Cutting Rules'!AD25</f>
        <v/>
      </c>
      <c r="R25" s="168">
        <f>SUMIF([1]route!$E$3:$E$10005,E25,[1]!Table1[生産])</f>
        <v/>
      </c>
      <c r="S25" s="24" t="n"/>
      <c r="T25" s="169" t="inlineStr"/>
      <c r="U25" s="19" t="n"/>
      <c r="V25" s="170">
        <f>SUMIF([1]route!$E$3:$E$10005,E25,[1]route!$M$3:$M$10005)</f>
        <v/>
      </c>
      <c r="W25" s="171">
        <f>O25*N25*V25/1000</f>
        <v/>
      </c>
      <c r="X25" s="27">
        <f t="array" ref="X25">INDEX($BP25:$CZ25,MATCH(TRUE,$BP25:$CZ25&lt;0,0))</f>
        <v/>
      </c>
      <c r="Y25" s="47">
        <f>IFERROR(CHOOSE($AC25,$BP$1,$BQ$1,$BR$1,$BS$1,$BT$1,$BU$1,$BV$1,$BW$1,$BX$1,$BY$1,$BZ$1,$CA$1,$CB$1,$CC$1,$CD$1,$CE$1,$CF$1,$CG$1,$CH$1,$CI$1,$CJ$1,$CK$1,$CL$1,$CM$1,$CN$1,$CO$1,$CP$1,$CQ$1,$CR$1,$CS$1,$CT$1,$CU$1,$CV$1,$CW$1,$CX$1,$CY$1,$CZ$1,),"")</f>
        <v/>
      </c>
      <c r="Z25" s="121">
        <f>IFERROR(VLOOKUP(E25,[1]route!$E$3:$BL$10005,59,0),"")&amp;IFERROR(VLOOKUP(E25,[1]route!$E$3:$BL$10005,60,0),"")</f>
        <v/>
      </c>
      <c r="AA25" s="172">
        <f>IF(R25&gt;V25,R25-V25,0)</f>
        <v/>
      </c>
      <c r="AB25" s="173">
        <f>AA25*O25*N25/1000</f>
        <v/>
      </c>
      <c r="AC25" s="4">
        <f>IFERROR(MATCH($X25,$BP25:$CZ25,0),"")</f>
        <v/>
      </c>
      <c r="AD25" s="29" t="n">
        <v>0</v>
      </c>
      <c r="AE25" s="30">
        <f>SUMIF([1]route!$E$3:$E$10005,E25,[1]!Table1[1])</f>
        <v/>
      </c>
      <c r="AF25" s="30">
        <f>SUMIF([1]route!$E$3:$E$10005,E25,[1]!Table1[2])</f>
        <v/>
      </c>
      <c r="AG25" s="30">
        <f>SUMIF([1]route!$E$3:$E$10005,E25,[1]!Table1[3])</f>
        <v/>
      </c>
      <c r="AH25" s="30">
        <f>SUMIF([1]route!$E$3:$E$10005,E25,[1]!Table1[4])</f>
        <v/>
      </c>
      <c r="AI25" s="30">
        <f>SUMIF([1]route!$E$3:$E$10005,E25,[1]!Table1[5])</f>
        <v/>
      </c>
      <c r="AJ25" s="30">
        <f>SUMIF([1]route!$E$3:$E$10005,E25,[1]!Table1[6])</f>
        <v/>
      </c>
      <c r="AK25" s="30">
        <f>SUMIF([1]route!$E$3:$E$10005,E25,[1]!Table1[7])</f>
        <v/>
      </c>
      <c r="AL25" s="30">
        <f>SUMIF([1]route!$E$3:$E$10005,E25,[1]!Table1[8])</f>
        <v/>
      </c>
      <c r="AM25" s="30">
        <f>SUMIF([1]route!$E$3:$E$10005,E25,[1]!Table1[9])</f>
        <v/>
      </c>
      <c r="AN25" s="30">
        <f>SUMIF([1]route!$E$3:$E$10005,E25,[1]!Table1[10])</f>
        <v/>
      </c>
      <c r="AO25" s="30">
        <f>SUMIF([1]route!$E$3:$E$10005,E25,[1]!Table1[11])</f>
        <v/>
      </c>
      <c r="AP25" s="30">
        <f>SUMIF([1]route!$E$3:$E$10005,E25,[1]!Table1[12])</f>
        <v/>
      </c>
      <c r="AQ25" s="30">
        <f>SUMIF([1]route!$E$3:$E$10005,E25,[1]!Table1[13])</f>
        <v/>
      </c>
      <c r="AR25" s="30">
        <f>SUMIF([1]route!$E$3:$E$10005,E25,[1]!Table1[14])</f>
        <v/>
      </c>
      <c r="AS25" s="30">
        <f>SUMIF([1]route!$E$3:$E$10005,E25,[1]!Table1[15])</f>
        <v/>
      </c>
      <c r="AT25" s="30">
        <f>SUMIF([1]route!$E$3:$E$10005,E25,[1]!Table1[16])</f>
        <v/>
      </c>
      <c r="AU25" s="30">
        <f>SUMIF([1]route!$E$3:$E$10005,E25,[1]!Table1[17])</f>
        <v/>
      </c>
      <c r="AV25" s="30">
        <f>SUMIF([1]route!$E$3:$E$10005,E25,[1]!Table1[18])</f>
        <v/>
      </c>
      <c r="AW25" s="30">
        <f>SUMIF([1]route!$E$3:$E$10005,E25,[1]!Table1[19])</f>
        <v/>
      </c>
      <c r="AX25" s="30">
        <f>SUMIF([1]route!$E$3:$E$10005,E25,[1]!Table1[20])</f>
        <v/>
      </c>
      <c r="AY25" s="30">
        <f>SUMIF([1]route!$E$3:$E$10005,E25,[1]!Table1[21])</f>
        <v/>
      </c>
      <c r="AZ25" s="30">
        <f>SUMIF([1]route!$E$3:$E$10005,E25,[1]!Table1[22])</f>
        <v/>
      </c>
      <c r="BA25" s="30">
        <f>SUMIF([1]route!$E$3:$E$10005,E25,[1]!Table1[23])</f>
        <v/>
      </c>
      <c r="BB25" s="30">
        <f>SUMIF([1]route!$E$3:$E$10005,E25,[1]!Table1[24])</f>
        <v/>
      </c>
      <c r="BC25" s="30">
        <f>SUMIF([1]route!$E$3:$E$10005,E25,[1]!Table1[25])</f>
        <v/>
      </c>
      <c r="BD25" s="30">
        <f>SUMIF([1]route!$E$3:$E$10005,E25,[1]!Table1[26])</f>
        <v/>
      </c>
      <c r="BE25" s="30">
        <f>SUMIF([1]route!$E$3:$E$10005,E25,[1]!Table1[27])</f>
        <v/>
      </c>
      <c r="BF25" s="30">
        <f>SUMIF([1]route!$E$3:$E$10005,E25,[1]!Table1[28])</f>
        <v/>
      </c>
      <c r="BG25" s="30">
        <f>SUMIF([1]route!$E$3:$E$10005,E25,[1]!Table1[29])</f>
        <v/>
      </c>
      <c r="BH25" s="30">
        <f>SUMIF([1]route!$E$3:$E$10005,E25,[1]!Table1[30])</f>
        <v/>
      </c>
      <c r="BI25" s="30">
        <f>SUMIF([1]route!$E$3:$E$10005,E25,[1]!Table1[31])</f>
        <v/>
      </c>
      <c r="BJ25" s="30">
        <f>SUMIF([1]route!$E$3:$E$10005,E25,[1]!Table1[Remain PO])</f>
        <v/>
      </c>
      <c r="BK25" s="31">
        <f>SUMIF([1]route!$E$3:$E$10005,E25,[1]!Table1[N+1])</f>
        <v/>
      </c>
      <c r="BL25" s="31">
        <f>SUMIF([1]route!$E$3:$E$10005,E25,[1]!Table1[N+2])</f>
        <v/>
      </c>
      <c r="BM25" s="31">
        <f>SUMIF([1]route!$E$3:$E$10005,E25,[1]!Table1[N+3])</f>
        <v/>
      </c>
      <c r="BN25" s="32">
        <f>SUMIF([1]route!$E$3:$E$10005,E25,[1]!Table1[N+4])</f>
        <v/>
      </c>
      <c r="BP25" s="37">
        <f>$V25-$AD25</f>
        <v/>
      </c>
      <c r="BQ25" s="35">
        <f>BP25-AE25</f>
        <v/>
      </c>
      <c r="BR25" s="35">
        <f>BQ25-AF25</f>
        <v/>
      </c>
      <c r="BS25" s="35">
        <f>BR25-AG25</f>
        <v/>
      </c>
      <c r="BT25" s="35">
        <f>BS25-AH25</f>
        <v/>
      </c>
      <c r="BU25" s="35">
        <f>BT25-AI25</f>
        <v/>
      </c>
      <c r="BV25" s="35">
        <f>BU25-AJ25</f>
        <v/>
      </c>
      <c r="BW25" s="35">
        <f>BV25-AK25</f>
        <v/>
      </c>
      <c r="BX25" s="35">
        <f>BW25-AL25</f>
        <v/>
      </c>
      <c r="BY25" s="35">
        <f>BX25-AM25</f>
        <v/>
      </c>
      <c r="BZ25" s="35">
        <f>BY25-AN25</f>
        <v/>
      </c>
      <c r="CA25" s="35">
        <f>BZ25-AO25</f>
        <v/>
      </c>
      <c r="CB25" s="35">
        <f>CA25-AP25</f>
        <v/>
      </c>
      <c r="CC25" s="35">
        <f>CB25-AQ25</f>
        <v/>
      </c>
      <c r="CD25" s="35">
        <f>CC25-AR25</f>
        <v/>
      </c>
      <c r="CE25" s="35">
        <f>CD25-AS25</f>
        <v/>
      </c>
      <c r="CF25" s="35">
        <f>CE25-AT25</f>
        <v/>
      </c>
      <c r="CG25" s="35">
        <f>CF25-AU25</f>
        <v/>
      </c>
      <c r="CH25" s="35">
        <f>CG25-AV25</f>
        <v/>
      </c>
      <c r="CI25" s="35">
        <f>CH25-AW25</f>
        <v/>
      </c>
      <c r="CJ25" s="35">
        <f>CI25-AX25</f>
        <v/>
      </c>
      <c r="CK25" s="35">
        <f>CJ25-AY25</f>
        <v/>
      </c>
      <c r="CL25" s="35">
        <f>CK25-AZ25</f>
        <v/>
      </c>
      <c r="CM25" s="35">
        <f>CL25-BA25</f>
        <v/>
      </c>
      <c r="CN25" s="35">
        <f>CM25-BB25</f>
        <v/>
      </c>
      <c r="CO25" s="35">
        <f>CN25-BC25</f>
        <v/>
      </c>
      <c r="CP25" s="35">
        <f>CO25-BD25</f>
        <v/>
      </c>
      <c r="CQ25" s="35">
        <f>CP25-BE25</f>
        <v/>
      </c>
      <c r="CR25" s="35">
        <f>CQ25-BF25</f>
        <v/>
      </c>
      <c r="CS25" s="35">
        <f>CR25-BG25</f>
        <v/>
      </c>
      <c r="CT25" s="35">
        <f>CS25-BH25</f>
        <v/>
      </c>
      <c r="CU25" s="35">
        <f>CT25-BI25</f>
        <v/>
      </c>
      <c r="CV25" s="35">
        <f>CU25-BJ25</f>
        <v/>
      </c>
      <c r="CW25" s="38">
        <f>CV25-BK25</f>
        <v/>
      </c>
      <c r="CX25" s="38">
        <f>CW25-BL25</f>
        <v/>
      </c>
      <c r="CY25" s="38">
        <f>CX25-BM25</f>
        <v/>
      </c>
      <c r="CZ25" s="39">
        <f>CY25-BN25</f>
        <v/>
      </c>
      <c r="DA25" s="35" t="n"/>
    </row>
    <row r="26">
      <c r="D26" s="61">
        <f>VLOOKUP(F26,[1]Special!$O$2:$S$209,3,0)</f>
        <v/>
      </c>
      <c r="E26" s="20" t="inlineStr">
        <is>
          <t>|0200226010|42.70|0.00|2.000|0.0006078NBC</t>
        </is>
      </c>
      <c r="F26" s="19">
        <f>LEFT(E26,LEN(E26)-7)</f>
        <v/>
      </c>
      <c r="G26" s="19">
        <f>'Cutting Rules'!H26</f>
        <v/>
      </c>
      <c r="H26" s="19">
        <f>VLOOKUP(MID(F26,8,2),[1]Special!$H$2:$I$32,2,0)</f>
        <v/>
      </c>
      <c r="I26" s="19">
        <f>RIGHT(E26,3)</f>
        <v/>
      </c>
      <c r="J26" s="19">
        <f>IF(MID(E26,6,2)="22","P","C")</f>
        <v/>
      </c>
      <c r="K26" s="19">
        <f>MID(E26,13,4)</f>
        <v/>
      </c>
      <c r="L26" s="19">
        <f>MID(E26,19,4)</f>
        <v/>
      </c>
      <c r="M26" s="52">
        <f>MID(E26,LEN(E26)-17,4)</f>
        <v/>
      </c>
      <c r="N26" s="52">
        <f>MID(E26,LEN(E26)-6,4)</f>
        <v/>
      </c>
      <c r="O26" s="19">
        <f>VLOOKUP(F26,[1]Item!$A$5:$Z$10000,26,0)</f>
        <v/>
      </c>
      <c r="P26" s="19">
        <f>VLOOKUP(E26,[1]route!$E$3:$O$10005,11,0)</f>
        <v/>
      </c>
      <c r="Q26" s="167">
        <f>'Cutting Rules'!AD26</f>
        <v/>
      </c>
      <c r="R26" s="168">
        <f>SUMIF([1]route!$E$3:$E$10005,E26,[1]!Table1[生産])</f>
        <v/>
      </c>
      <c r="S26" s="24" t="n"/>
      <c r="T26" s="169" t="inlineStr"/>
      <c r="U26" s="19" t="n"/>
      <c r="V26" s="170">
        <f>SUMIF([1]route!$E$3:$E$10005,E26,[1]route!$M$3:$M$10005)</f>
        <v/>
      </c>
      <c r="W26" s="171">
        <f>O26*N26*V26/1000</f>
        <v/>
      </c>
      <c r="X26" s="27">
        <f t="array" ref="X26">INDEX($BP26:$CZ26,MATCH(TRUE,$BP26:$CZ26&lt;0,0))</f>
        <v/>
      </c>
      <c r="Y26" s="47">
        <f>IFERROR(CHOOSE($AC26,$BP$1,$BQ$1,$BR$1,$BS$1,$BT$1,$BU$1,$BV$1,$BW$1,$BX$1,$BY$1,$BZ$1,$CA$1,$CB$1,$CC$1,$CD$1,$CE$1,$CF$1,$CG$1,$CH$1,$CI$1,$CJ$1,$CK$1,$CL$1,$CM$1,$CN$1,$CO$1,$CP$1,$CQ$1,$CR$1,$CS$1,$CT$1,$CU$1,$CV$1,$CW$1,$CX$1,$CY$1,$CZ$1,),"")</f>
        <v/>
      </c>
      <c r="Z26" s="121">
        <f>IFERROR(VLOOKUP(E26,[1]route!$E$3:$BL$10005,59,0),"")&amp;IFERROR(VLOOKUP(E26,[1]route!$E$3:$BL$10005,60,0),"")</f>
        <v/>
      </c>
      <c r="AA26" s="172">
        <f>IF(R26&gt;V26,R26-V26,0)</f>
        <v/>
      </c>
      <c r="AB26" s="173">
        <f>AA26*O26*N26/1000</f>
        <v/>
      </c>
      <c r="AC26" s="4">
        <f>IFERROR(MATCH($X26,$BP26:$CZ26,0),"")</f>
        <v/>
      </c>
      <c r="AD26" s="29" t="n">
        <v>0</v>
      </c>
      <c r="AE26" s="30">
        <f>SUMIF([1]route!$E$3:$E$10005,E26,[1]!Table1[1])</f>
        <v/>
      </c>
      <c r="AF26" s="30">
        <f>SUMIF([1]route!$E$3:$E$10005,E26,[1]!Table1[2])</f>
        <v/>
      </c>
      <c r="AG26" s="30">
        <f>SUMIF([1]route!$E$3:$E$10005,E26,[1]!Table1[3])</f>
        <v/>
      </c>
      <c r="AH26" s="30">
        <f>SUMIF([1]route!$E$3:$E$10005,E26,[1]!Table1[4])</f>
        <v/>
      </c>
      <c r="AI26" s="30">
        <f>SUMIF([1]route!$E$3:$E$10005,E26,[1]!Table1[5])</f>
        <v/>
      </c>
      <c r="AJ26" s="30">
        <f>SUMIF([1]route!$E$3:$E$10005,E26,[1]!Table1[6])</f>
        <v/>
      </c>
      <c r="AK26" s="30">
        <f>SUMIF([1]route!$E$3:$E$10005,E26,[1]!Table1[7])</f>
        <v/>
      </c>
      <c r="AL26" s="30">
        <f>SUMIF([1]route!$E$3:$E$10005,E26,[1]!Table1[8])</f>
        <v/>
      </c>
      <c r="AM26" s="30">
        <f>SUMIF([1]route!$E$3:$E$10005,E26,[1]!Table1[9])</f>
        <v/>
      </c>
      <c r="AN26" s="30">
        <f>SUMIF([1]route!$E$3:$E$10005,E26,[1]!Table1[10])</f>
        <v/>
      </c>
      <c r="AO26" s="30">
        <f>SUMIF([1]route!$E$3:$E$10005,E26,[1]!Table1[11])</f>
        <v/>
      </c>
      <c r="AP26" s="30">
        <f>SUMIF([1]route!$E$3:$E$10005,E26,[1]!Table1[12])</f>
        <v/>
      </c>
      <c r="AQ26" s="30">
        <f>SUMIF([1]route!$E$3:$E$10005,E26,[1]!Table1[13])</f>
        <v/>
      </c>
      <c r="AR26" s="30">
        <f>SUMIF([1]route!$E$3:$E$10005,E26,[1]!Table1[14])</f>
        <v/>
      </c>
      <c r="AS26" s="30">
        <f>SUMIF([1]route!$E$3:$E$10005,E26,[1]!Table1[15])</f>
        <v/>
      </c>
      <c r="AT26" s="30">
        <f>SUMIF([1]route!$E$3:$E$10005,E26,[1]!Table1[16])</f>
        <v/>
      </c>
      <c r="AU26" s="30">
        <f>SUMIF([1]route!$E$3:$E$10005,E26,[1]!Table1[17])</f>
        <v/>
      </c>
      <c r="AV26" s="30">
        <f>SUMIF([1]route!$E$3:$E$10005,E26,[1]!Table1[18])</f>
        <v/>
      </c>
      <c r="AW26" s="30">
        <f>SUMIF([1]route!$E$3:$E$10005,E26,[1]!Table1[19])</f>
        <v/>
      </c>
      <c r="AX26" s="30">
        <f>SUMIF([1]route!$E$3:$E$10005,E26,[1]!Table1[20])</f>
        <v/>
      </c>
      <c r="AY26" s="30">
        <f>SUMIF([1]route!$E$3:$E$10005,E26,[1]!Table1[21])</f>
        <v/>
      </c>
      <c r="AZ26" s="30">
        <f>SUMIF([1]route!$E$3:$E$10005,E26,[1]!Table1[22])</f>
        <v/>
      </c>
      <c r="BA26" s="30">
        <f>SUMIF([1]route!$E$3:$E$10005,E26,[1]!Table1[23])</f>
        <v/>
      </c>
      <c r="BB26" s="30">
        <f>SUMIF([1]route!$E$3:$E$10005,E26,[1]!Table1[24])</f>
        <v/>
      </c>
      <c r="BC26" s="30">
        <f>SUMIF([1]route!$E$3:$E$10005,E26,[1]!Table1[25])</f>
        <v/>
      </c>
      <c r="BD26" s="30">
        <f>SUMIF([1]route!$E$3:$E$10005,E26,[1]!Table1[26])</f>
        <v/>
      </c>
      <c r="BE26" s="30">
        <f>SUMIF([1]route!$E$3:$E$10005,E26,[1]!Table1[27])</f>
        <v/>
      </c>
      <c r="BF26" s="30">
        <f>SUMIF([1]route!$E$3:$E$10005,E26,[1]!Table1[28])</f>
        <v/>
      </c>
      <c r="BG26" s="30">
        <f>SUMIF([1]route!$E$3:$E$10005,E26,[1]!Table1[29])</f>
        <v/>
      </c>
      <c r="BH26" s="30">
        <f>SUMIF([1]route!$E$3:$E$10005,E26,[1]!Table1[30])</f>
        <v/>
      </c>
      <c r="BI26" s="30">
        <f>SUMIF([1]route!$E$3:$E$10005,E26,[1]!Table1[31])</f>
        <v/>
      </c>
      <c r="BJ26" s="30">
        <f>SUMIF([1]route!$E$3:$E$10005,E26,[1]!Table1[Remain PO])</f>
        <v/>
      </c>
      <c r="BK26" s="31">
        <f>SUMIF([1]route!$E$3:$E$10005,E26,[1]!Table1[N+1])</f>
        <v/>
      </c>
      <c r="BL26" s="31">
        <f>SUMIF([1]route!$E$3:$E$10005,E26,[1]!Table1[N+2])</f>
        <v/>
      </c>
      <c r="BM26" s="31">
        <f>SUMIF([1]route!$E$3:$E$10005,E26,[1]!Table1[N+3])</f>
        <v/>
      </c>
      <c r="BN26" s="32">
        <f>SUMIF([1]route!$E$3:$E$10005,E26,[1]!Table1[N+4])</f>
        <v/>
      </c>
      <c r="BP26" s="37">
        <f>$V26-$AD26</f>
        <v/>
      </c>
      <c r="BQ26" s="35">
        <f>BP26-AE26</f>
        <v/>
      </c>
      <c r="BR26" s="35">
        <f>BQ26-AF26</f>
        <v/>
      </c>
      <c r="BS26" s="35">
        <f>BR26-AG26</f>
        <v/>
      </c>
      <c r="BT26" s="35">
        <f>BS26-AH26</f>
        <v/>
      </c>
      <c r="BU26" s="35">
        <f>BT26-AI26</f>
        <v/>
      </c>
      <c r="BV26" s="35">
        <f>BU26-AJ26</f>
        <v/>
      </c>
      <c r="BW26" s="35">
        <f>BV26-AK26</f>
        <v/>
      </c>
      <c r="BX26" s="35">
        <f>BW26-AL26</f>
        <v/>
      </c>
      <c r="BY26" s="35">
        <f>BX26-AM26</f>
        <v/>
      </c>
      <c r="BZ26" s="35">
        <f>BY26-AN26</f>
        <v/>
      </c>
      <c r="CA26" s="35">
        <f>BZ26-AO26</f>
        <v/>
      </c>
      <c r="CB26" s="35">
        <f>CA26-AP26</f>
        <v/>
      </c>
      <c r="CC26" s="35">
        <f>CB26-AQ26</f>
        <v/>
      </c>
      <c r="CD26" s="35">
        <f>CC26-AR26</f>
        <v/>
      </c>
      <c r="CE26" s="35">
        <f>CD26-AS26</f>
        <v/>
      </c>
      <c r="CF26" s="35">
        <f>CE26-AT26</f>
        <v/>
      </c>
      <c r="CG26" s="35">
        <f>CF26-AU26</f>
        <v/>
      </c>
      <c r="CH26" s="35">
        <f>CG26-AV26</f>
        <v/>
      </c>
      <c r="CI26" s="35">
        <f>CH26-AW26</f>
        <v/>
      </c>
      <c r="CJ26" s="35">
        <f>CI26-AX26</f>
        <v/>
      </c>
      <c r="CK26" s="35">
        <f>CJ26-AY26</f>
        <v/>
      </c>
      <c r="CL26" s="35">
        <f>CK26-AZ26</f>
        <v/>
      </c>
      <c r="CM26" s="35">
        <f>CL26-BA26</f>
        <v/>
      </c>
      <c r="CN26" s="35">
        <f>CM26-BB26</f>
        <v/>
      </c>
      <c r="CO26" s="35">
        <f>CN26-BC26</f>
        <v/>
      </c>
      <c r="CP26" s="35">
        <f>CO26-BD26</f>
        <v/>
      </c>
      <c r="CQ26" s="35">
        <f>CP26-BE26</f>
        <v/>
      </c>
      <c r="CR26" s="35">
        <f>CQ26-BF26</f>
        <v/>
      </c>
      <c r="CS26" s="35">
        <f>CR26-BG26</f>
        <v/>
      </c>
      <c r="CT26" s="35">
        <f>CS26-BH26</f>
        <v/>
      </c>
      <c r="CU26" s="35">
        <f>CT26-BI26</f>
        <v/>
      </c>
      <c r="CV26" s="35">
        <f>CU26-BJ26</f>
        <v/>
      </c>
      <c r="CW26" s="38">
        <f>CV26-BK26</f>
        <v/>
      </c>
      <c r="CX26" s="38">
        <f>CW26-BL26</f>
        <v/>
      </c>
      <c r="CY26" s="38">
        <f>CX26-BM26</f>
        <v/>
      </c>
      <c r="CZ26" s="39">
        <f>CY26-BN26</f>
        <v/>
      </c>
      <c r="DA26" s="35" t="n"/>
    </row>
    <row r="27">
      <c r="D27" s="61">
        <f>VLOOKUP(F27,[1]Special!$O$2:$S$209,3,0)</f>
        <v/>
      </c>
      <c r="E27" s="20" t="inlineStr">
        <is>
          <t>|0200226010|31.80|0.00|1.400|0.0006300NBC</t>
        </is>
      </c>
      <c r="F27" s="19">
        <f>LEFT(E27,LEN(E27)-7)</f>
        <v/>
      </c>
      <c r="G27" s="19">
        <f>'Cutting Rules'!H27</f>
        <v/>
      </c>
      <c r="H27" s="19">
        <f>VLOOKUP(MID(F27,8,2),[1]Special!$H$2:$I$32,2,0)</f>
        <v/>
      </c>
      <c r="I27" s="19">
        <f>RIGHT(E27,3)</f>
        <v/>
      </c>
      <c r="J27" s="19">
        <f>IF(MID(E27,6,2)="22","P","C")</f>
        <v/>
      </c>
      <c r="K27" s="19">
        <f>MID(E27,13,4)</f>
        <v/>
      </c>
      <c r="L27" s="19">
        <f>MID(E27,19,4)</f>
        <v/>
      </c>
      <c r="M27" s="52">
        <f>MID(E27,LEN(E27)-17,4)</f>
        <v/>
      </c>
      <c r="N27" s="52">
        <f>MID(E27,LEN(E27)-6,4)</f>
        <v/>
      </c>
      <c r="O27" s="19">
        <f>VLOOKUP(F27,[1]Item!$A$5:$Z$10000,26,0)</f>
        <v/>
      </c>
      <c r="P27" s="19">
        <f>VLOOKUP(E27,[1]route!$E$3:$O$10005,11,0)</f>
        <v/>
      </c>
      <c r="Q27" s="167">
        <f>'Cutting Rules'!AD27</f>
        <v/>
      </c>
      <c r="R27" s="168">
        <f>SUMIF([1]route!$E$3:$E$10005,E27,[1]!Table1[生産])</f>
        <v/>
      </c>
      <c r="S27" s="24" t="n"/>
      <c r="T27" s="169" t="inlineStr"/>
      <c r="U27" s="19" t="n"/>
      <c r="V27" s="170">
        <f>SUMIF([1]route!$E$3:$E$10005,E27,[1]route!$M$3:$M$10005)</f>
        <v/>
      </c>
      <c r="W27" s="171">
        <f>O27*N27*V27/1000</f>
        <v/>
      </c>
      <c r="X27" s="27">
        <f t="array" ref="X27">INDEX($BP27:$CZ27,MATCH(TRUE,$BP27:$CZ27&lt;0,0))</f>
        <v/>
      </c>
      <c r="Y27" s="47">
        <f>IFERROR(CHOOSE($AC27,$BP$1,$BQ$1,$BR$1,$BS$1,$BT$1,$BU$1,$BV$1,$BW$1,$BX$1,$BY$1,$BZ$1,$CA$1,$CB$1,$CC$1,$CD$1,$CE$1,$CF$1,$CG$1,$CH$1,$CI$1,$CJ$1,$CK$1,$CL$1,$CM$1,$CN$1,$CO$1,$CP$1,$CQ$1,$CR$1,$CS$1,$CT$1,$CU$1,$CV$1,$CW$1,$CX$1,$CY$1,$CZ$1,),"")</f>
        <v/>
      </c>
      <c r="Z27" s="121">
        <f>IFERROR(VLOOKUP(E27,[1]route!$E$3:$BL$10005,59,0),"")&amp;IFERROR(VLOOKUP(E27,[1]route!$E$3:$BL$10005,60,0),"")</f>
        <v/>
      </c>
      <c r="AA27" s="172">
        <f>IF(R27&gt;V27,R27-V27,0)</f>
        <v/>
      </c>
      <c r="AB27" s="173">
        <f>AA27*O27*N27/1000</f>
        <v/>
      </c>
      <c r="AC27" s="4">
        <f>IFERROR(MATCH($X27,$BP27:$CZ27,0),"")</f>
        <v/>
      </c>
      <c r="AD27" s="29" t="n">
        <v>0</v>
      </c>
      <c r="AE27" s="30">
        <f>SUMIF([1]route!$E$3:$E$10005,E27,[1]!Table1[1])</f>
        <v/>
      </c>
      <c r="AF27" s="30">
        <f>SUMIF([1]route!$E$3:$E$10005,E27,[1]!Table1[2])</f>
        <v/>
      </c>
      <c r="AG27" s="30">
        <f>SUMIF([1]route!$E$3:$E$10005,E27,[1]!Table1[3])</f>
        <v/>
      </c>
      <c r="AH27" s="30">
        <f>SUMIF([1]route!$E$3:$E$10005,E27,[1]!Table1[4])</f>
        <v/>
      </c>
      <c r="AI27" s="30">
        <f>SUMIF([1]route!$E$3:$E$10005,E27,[1]!Table1[5])</f>
        <v/>
      </c>
      <c r="AJ27" s="30">
        <f>SUMIF([1]route!$E$3:$E$10005,E27,[1]!Table1[6])</f>
        <v/>
      </c>
      <c r="AK27" s="30">
        <f>SUMIF([1]route!$E$3:$E$10005,E27,[1]!Table1[7])</f>
        <v/>
      </c>
      <c r="AL27" s="30">
        <f>SUMIF([1]route!$E$3:$E$10005,E27,[1]!Table1[8])</f>
        <v/>
      </c>
      <c r="AM27" s="30">
        <f>SUMIF([1]route!$E$3:$E$10005,E27,[1]!Table1[9])</f>
        <v/>
      </c>
      <c r="AN27" s="30">
        <f>SUMIF([1]route!$E$3:$E$10005,E27,[1]!Table1[10])</f>
        <v/>
      </c>
      <c r="AO27" s="30">
        <f>SUMIF([1]route!$E$3:$E$10005,E27,[1]!Table1[11])</f>
        <v/>
      </c>
      <c r="AP27" s="30">
        <f>SUMIF([1]route!$E$3:$E$10005,E27,[1]!Table1[12])</f>
        <v/>
      </c>
      <c r="AQ27" s="30">
        <f>SUMIF([1]route!$E$3:$E$10005,E27,[1]!Table1[13])</f>
        <v/>
      </c>
      <c r="AR27" s="30">
        <f>SUMIF([1]route!$E$3:$E$10005,E27,[1]!Table1[14])</f>
        <v/>
      </c>
      <c r="AS27" s="30">
        <f>SUMIF([1]route!$E$3:$E$10005,E27,[1]!Table1[15])</f>
        <v/>
      </c>
      <c r="AT27" s="30">
        <f>SUMIF([1]route!$E$3:$E$10005,E27,[1]!Table1[16])</f>
        <v/>
      </c>
      <c r="AU27" s="30">
        <f>SUMIF([1]route!$E$3:$E$10005,E27,[1]!Table1[17])</f>
        <v/>
      </c>
      <c r="AV27" s="30">
        <f>SUMIF([1]route!$E$3:$E$10005,E27,[1]!Table1[18])</f>
        <v/>
      </c>
      <c r="AW27" s="30">
        <f>SUMIF([1]route!$E$3:$E$10005,E27,[1]!Table1[19])</f>
        <v/>
      </c>
      <c r="AX27" s="30">
        <f>SUMIF([1]route!$E$3:$E$10005,E27,[1]!Table1[20])</f>
        <v/>
      </c>
      <c r="AY27" s="30">
        <f>SUMIF([1]route!$E$3:$E$10005,E27,[1]!Table1[21])</f>
        <v/>
      </c>
      <c r="AZ27" s="30">
        <f>SUMIF([1]route!$E$3:$E$10005,E27,[1]!Table1[22])</f>
        <v/>
      </c>
      <c r="BA27" s="30">
        <f>SUMIF([1]route!$E$3:$E$10005,E27,[1]!Table1[23])</f>
        <v/>
      </c>
      <c r="BB27" s="30">
        <f>SUMIF([1]route!$E$3:$E$10005,E27,[1]!Table1[24])</f>
        <v/>
      </c>
      <c r="BC27" s="30">
        <f>SUMIF([1]route!$E$3:$E$10005,E27,[1]!Table1[25])</f>
        <v/>
      </c>
      <c r="BD27" s="30">
        <f>SUMIF([1]route!$E$3:$E$10005,E27,[1]!Table1[26])</f>
        <v/>
      </c>
      <c r="BE27" s="30">
        <f>SUMIF([1]route!$E$3:$E$10005,E27,[1]!Table1[27])</f>
        <v/>
      </c>
      <c r="BF27" s="30">
        <f>SUMIF([1]route!$E$3:$E$10005,E27,[1]!Table1[28])</f>
        <v/>
      </c>
      <c r="BG27" s="30">
        <f>SUMIF([1]route!$E$3:$E$10005,E27,[1]!Table1[29])</f>
        <v/>
      </c>
      <c r="BH27" s="30">
        <f>SUMIF([1]route!$E$3:$E$10005,E27,[1]!Table1[30])</f>
        <v/>
      </c>
      <c r="BI27" s="30">
        <f>SUMIF([1]route!$E$3:$E$10005,E27,[1]!Table1[31])</f>
        <v/>
      </c>
      <c r="BJ27" s="30">
        <f>SUMIF([1]route!$E$3:$E$10005,E27,[1]!Table1[Remain PO])</f>
        <v/>
      </c>
      <c r="BK27" s="31">
        <f>SUMIF([1]route!$E$3:$E$10005,E27,[1]!Table1[N+1])</f>
        <v/>
      </c>
      <c r="BL27" s="31">
        <f>SUMIF([1]route!$E$3:$E$10005,E27,[1]!Table1[N+2])</f>
        <v/>
      </c>
      <c r="BM27" s="31">
        <f>SUMIF([1]route!$E$3:$E$10005,E27,[1]!Table1[N+3])</f>
        <v/>
      </c>
      <c r="BN27" s="32">
        <f>SUMIF([1]route!$E$3:$E$10005,E27,[1]!Table1[N+4])</f>
        <v/>
      </c>
      <c r="BP27" s="37">
        <f>$V27-$AD27</f>
        <v/>
      </c>
      <c r="BQ27" s="35">
        <f>BP27-AE27</f>
        <v/>
      </c>
      <c r="BR27" s="35">
        <f>BQ27-AF27</f>
        <v/>
      </c>
      <c r="BS27" s="35">
        <f>BR27-AG27</f>
        <v/>
      </c>
      <c r="BT27" s="35">
        <f>BS27-AH27</f>
        <v/>
      </c>
      <c r="BU27" s="35">
        <f>BT27-AI27</f>
        <v/>
      </c>
      <c r="BV27" s="35">
        <f>BU27-AJ27</f>
        <v/>
      </c>
      <c r="BW27" s="35">
        <f>BV27-AK27</f>
        <v/>
      </c>
      <c r="BX27" s="35">
        <f>BW27-AL27</f>
        <v/>
      </c>
      <c r="BY27" s="35">
        <f>BX27-AM27</f>
        <v/>
      </c>
      <c r="BZ27" s="35">
        <f>BY27-AN27</f>
        <v/>
      </c>
      <c r="CA27" s="35">
        <f>BZ27-AO27</f>
        <v/>
      </c>
      <c r="CB27" s="35">
        <f>CA27-AP27</f>
        <v/>
      </c>
      <c r="CC27" s="35">
        <f>CB27-AQ27</f>
        <v/>
      </c>
      <c r="CD27" s="35">
        <f>CC27-AR27</f>
        <v/>
      </c>
      <c r="CE27" s="35">
        <f>CD27-AS27</f>
        <v/>
      </c>
      <c r="CF27" s="35">
        <f>CE27-AT27</f>
        <v/>
      </c>
      <c r="CG27" s="35">
        <f>CF27-AU27</f>
        <v/>
      </c>
      <c r="CH27" s="35">
        <f>CG27-AV27</f>
        <v/>
      </c>
      <c r="CI27" s="35">
        <f>CH27-AW27</f>
        <v/>
      </c>
      <c r="CJ27" s="35">
        <f>CI27-AX27</f>
        <v/>
      </c>
      <c r="CK27" s="35">
        <f>CJ27-AY27</f>
        <v/>
      </c>
      <c r="CL27" s="35">
        <f>CK27-AZ27</f>
        <v/>
      </c>
      <c r="CM27" s="35">
        <f>CL27-BA27</f>
        <v/>
      </c>
      <c r="CN27" s="35">
        <f>CM27-BB27</f>
        <v/>
      </c>
      <c r="CO27" s="35">
        <f>CN27-BC27</f>
        <v/>
      </c>
      <c r="CP27" s="35">
        <f>CO27-BD27</f>
        <v/>
      </c>
      <c r="CQ27" s="35">
        <f>CP27-BE27</f>
        <v/>
      </c>
      <c r="CR27" s="35">
        <f>CQ27-BF27</f>
        <v/>
      </c>
      <c r="CS27" s="35">
        <f>CR27-BG27</f>
        <v/>
      </c>
      <c r="CT27" s="35">
        <f>CS27-BH27</f>
        <v/>
      </c>
      <c r="CU27" s="35">
        <f>CT27-BI27</f>
        <v/>
      </c>
      <c r="CV27" s="35">
        <f>CU27-BJ27</f>
        <v/>
      </c>
      <c r="CW27" s="38">
        <f>CV27-BK27</f>
        <v/>
      </c>
      <c r="CX27" s="38">
        <f>CW27-BL27</f>
        <v/>
      </c>
      <c r="CY27" s="38">
        <f>CX27-BM27</f>
        <v/>
      </c>
      <c r="CZ27" s="39">
        <f>CY27-BN27</f>
        <v/>
      </c>
      <c r="DA27" s="35" t="n"/>
    </row>
    <row r="28">
      <c r="D28" s="61">
        <f>VLOOKUP(F28,[1]Special!$O$2:$S$209,3,0)</f>
        <v/>
      </c>
      <c r="E28" s="20" t="inlineStr">
        <is>
          <t>|0200230120|28.60|0.00|1.200|0.0005850IBC</t>
        </is>
      </c>
      <c r="F28" s="19">
        <f>LEFT(E28,LEN(E28)-7)</f>
        <v/>
      </c>
      <c r="G28" s="19">
        <f>'Cutting Rules'!H28</f>
        <v/>
      </c>
      <c r="H28" s="19">
        <f>VLOOKUP(MID(F28,8,2),[1]Special!$H$2:$I$32,2,0)</f>
        <v/>
      </c>
      <c r="I28" s="19">
        <f>RIGHT(E28,3)</f>
        <v/>
      </c>
      <c r="J28" s="19">
        <f>IF(MID(E28,6,2)="22","P","C")</f>
        <v/>
      </c>
      <c r="K28" s="19">
        <f>MID(E28,13,4)</f>
        <v/>
      </c>
      <c r="L28" s="19">
        <f>MID(E28,19,4)</f>
        <v/>
      </c>
      <c r="M28" s="52">
        <f>MID(E28,LEN(E28)-17,4)</f>
        <v/>
      </c>
      <c r="N28" s="52">
        <f>MID(E28,LEN(E28)-6,4)</f>
        <v/>
      </c>
      <c r="O28" s="19">
        <f>VLOOKUP(F28,[1]Item!$A$5:$Z$10000,26,0)</f>
        <v/>
      </c>
      <c r="P28" s="19">
        <f>VLOOKUP(E28,[1]route!$E$3:$O$10005,11,0)</f>
        <v/>
      </c>
      <c r="Q28" s="167">
        <f>'Cutting Rules'!AD28</f>
        <v/>
      </c>
      <c r="R28" s="168">
        <f>SUMIF([1]route!$E$3:$E$10005,E28,[1]!Table1[生産])</f>
        <v/>
      </c>
      <c r="S28" s="24" t="n"/>
      <c r="T28" s="169" t="inlineStr"/>
      <c r="U28" s="19" t="n"/>
      <c r="V28" s="170">
        <f>SUMIF([1]route!$E$3:$E$10005,E28,[1]route!$M$3:$M$10005)</f>
        <v/>
      </c>
      <c r="W28" s="171">
        <f>O28*N28*V28/1000</f>
        <v/>
      </c>
      <c r="X28" s="27">
        <f t="array" ref="X28">INDEX($BP28:$CZ28,MATCH(TRUE,$BP28:$CZ28&lt;0,0))</f>
        <v/>
      </c>
      <c r="Y28" s="47">
        <f>IFERROR(CHOOSE($AC28,$BP$1,$BQ$1,$BR$1,$BS$1,$BT$1,$BU$1,$BV$1,$BW$1,$BX$1,$BY$1,$BZ$1,$CA$1,$CB$1,$CC$1,$CD$1,$CE$1,$CF$1,$CG$1,$CH$1,$CI$1,$CJ$1,$CK$1,$CL$1,$CM$1,$CN$1,$CO$1,$CP$1,$CQ$1,$CR$1,$CS$1,$CT$1,$CU$1,$CV$1,$CW$1,$CX$1,$CY$1,$CZ$1,),"")</f>
        <v/>
      </c>
      <c r="Z28" s="121">
        <f>IFERROR(VLOOKUP(E28,[1]route!$E$3:$BL$10005,59,0),"")&amp;IFERROR(VLOOKUP(E28,[1]route!$E$3:$BL$10005,60,0),"")</f>
        <v/>
      </c>
      <c r="AA28" s="172">
        <f>IF(R28&gt;V28,R28-V28,0)</f>
        <v/>
      </c>
      <c r="AB28" s="173">
        <f>AA28*O28*N28/1000</f>
        <v/>
      </c>
      <c r="AC28" s="4">
        <f>IFERROR(MATCH($X28,$BP28:$CZ28,0),"")</f>
        <v/>
      </c>
      <c r="AD28" s="29" t="n">
        <v>0</v>
      </c>
      <c r="AE28" s="30">
        <f>SUMIF([1]route!$E$3:$E$10005,E28,[1]!Table1[1])</f>
        <v/>
      </c>
      <c r="AF28" s="30">
        <f>SUMIF([1]route!$E$3:$E$10005,E28,[1]!Table1[2])</f>
        <v/>
      </c>
      <c r="AG28" s="30">
        <f>SUMIF([1]route!$E$3:$E$10005,E28,[1]!Table1[3])</f>
        <v/>
      </c>
      <c r="AH28" s="30">
        <f>SUMIF([1]route!$E$3:$E$10005,E28,[1]!Table1[4])</f>
        <v/>
      </c>
      <c r="AI28" s="30">
        <f>SUMIF([1]route!$E$3:$E$10005,E28,[1]!Table1[5])</f>
        <v/>
      </c>
      <c r="AJ28" s="30">
        <f>SUMIF([1]route!$E$3:$E$10005,E28,[1]!Table1[6])</f>
        <v/>
      </c>
      <c r="AK28" s="30">
        <f>SUMIF([1]route!$E$3:$E$10005,E28,[1]!Table1[7])</f>
        <v/>
      </c>
      <c r="AL28" s="30">
        <f>SUMIF([1]route!$E$3:$E$10005,E28,[1]!Table1[8])</f>
        <v/>
      </c>
      <c r="AM28" s="30">
        <f>SUMIF([1]route!$E$3:$E$10005,E28,[1]!Table1[9])</f>
        <v/>
      </c>
      <c r="AN28" s="30">
        <f>SUMIF([1]route!$E$3:$E$10005,E28,[1]!Table1[10])</f>
        <v/>
      </c>
      <c r="AO28" s="30">
        <f>SUMIF([1]route!$E$3:$E$10005,E28,[1]!Table1[11])</f>
        <v/>
      </c>
      <c r="AP28" s="30">
        <f>SUMIF([1]route!$E$3:$E$10005,E28,[1]!Table1[12])</f>
        <v/>
      </c>
      <c r="AQ28" s="30">
        <f>SUMIF([1]route!$E$3:$E$10005,E28,[1]!Table1[13])</f>
        <v/>
      </c>
      <c r="AR28" s="30">
        <f>SUMIF([1]route!$E$3:$E$10005,E28,[1]!Table1[14])</f>
        <v/>
      </c>
      <c r="AS28" s="30">
        <f>SUMIF([1]route!$E$3:$E$10005,E28,[1]!Table1[15])</f>
        <v/>
      </c>
      <c r="AT28" s="30">
        <f>SUMIF([1]route!$E$3:$E$10005,E28,[1]!Table1[16])</f>
        <v/>
      </c>
      <c r="AU28" s="30">
        <f>SUMIF([1]route!$E$3:$E$10005,E28,[1]!Table1[17])</f>
        <v/>
      </c>
      <c r="AV28" s="30">
        <f>SUMIF([1]route!$E$3:$E$10005,E28,[1]!Table1[18])</f>
        <v/>
      </c>
      <c r="AW28" s="30">
        <f>SUMIF([1]route!$E$3:$E$10005,E28,[1]!Table1[19])</f>
        <v/>
      </c>
      <c r="AX28" s="30">
        <f>SUMIF([1]route!$E$3:$E$10005,E28,[1]!Table1[20])</f>
        <v/>
      </c>
      <c r="AY28" s="30">
        <f>SUMIF([1]route!$E$3:$E$10005,E28,[1]!Table1[21])</f>
        <v/>
      </c>
      <c r="AZ28" s="30">
        <f>SUMIF([1]route!$E$3:$E$10005,E28,[1]!Table1[22])</f>
        <v/>
      </c>
      <c r="BA28" s="30">
        <f>SUMIF([1]route!$E$3:$E$10005,E28,[1]!Table1[23])</f>
        <v/>
      </c>
      <c r="BB28" s="30">
        <f>SUMIF([1]route!$E$3:$E$10005,E28,[1]!Table1[24])</f>
        <v/>
      </c>
      <c r="BC28" s="30">
        <f>SUMIF([1]route!$E$3:$E$10005,E28,[1]!Table1[25])</f>
        <v/>
      </c>
      <c r="BD28" s="30">
        <f>SUMIF([1]route!$E$3:$E$10005,E28,[1]!Table1[26])</f>
        <v/>
      </c>
      <c r="BE28" s="30">
        <f>SUMIF([1]route!$E$3:$E$10005,E28,[1]!Table1[27])</f>
        <v/>
      </c>
      <c r="BF28" s="30">
        <f>SUMIF([1]route!$E$3:$E$10005,E28,[1]!Table1[28])</f>
        <v/>
      </c>
      <c r="BG28" s="30">
        <f>SUMIF([1]route!$E$3:$E$10005,E28,[1]!Table1[29])</f>
        <v/>
      </c>
      <c r="BH28" s="30">
        <f>SUMIF([1]route!$E$3:$E$10005,E28,[1]!Table1[30])</f>
        <v/>
      </c>
      <c r="BI28" s="30">
        <f>SUMIF([1]route!$E$3:$E$10005,E28,[1]!Table1[31])</f>
        <v/>
      </c>
      <c r="BJ28" s="30">
        <f>SUMIF([1]route!$E$3:$E$10005,E28,[1]!Table1[Remain PO])</f>
        <v/>
      </c>
      <c r="BK28" s="31">
        <f>SUMIF([1]route!$E$3:$E$10005,E28,[1]!Table1[N+1])</f>
        <v/>
      </c>
      <c r="BL28" s="31">
        <f>SUMIF([1]route!$E$3:$E$10005,E28,[1]!Table1[N+2])</f>
        <v/>
      </c>
      <c r="BM28" s="31">
        <f>SUMIF([1]route!$E$3:$E$10005,E28,[1]!Table1[N+3])</f>
        <v/>
      </c>
      <c r="BN28" s="32">
        <f>SUMIF([1]route!$E$3:$E$10005,E28,[1]!Table1[N+4])</f>
        <v/>
      </c>
      <c r="BP28" s="37">
        <f>$V28-$AD28</f>
        <v/>
      </c>
      <c r="BQ28" s="35">
        <f>BP28-AE28</f>
        <v/>
      </c>
      <c r="BR28" s="35">
        <f>BQ28-AF28</f>
        <v/>
      </c>
      <c r="BS28" s="35">
        <f>BR28-AG28</f>
        <v/>
      </c>
      <c r="BT28" s="35">
        <f>BS28-AH28</f>
        <v/>
      </c>
      <c r="BU28" s="35">
        <f>BT28-AI28</f>
        <v/>
      </c>
      <c r="BV28" s="35">
        <f>BU28-AJ28</f>
        <v/>
      </c>
      <c r="BW28" s="35">
        <f>BV28-AK28</f>
        <v/>
      </c>
      <c r="BX28" s="35">
        <f>BW28-AL28</f>
        <v/>
      </c>
      <c r="BY28" s="35">
        <f>BX28-AM28</f>
        <v/>
      </c>
      <c r="BZ28" s="35">
        <f>BY28-AN28</f>
        <v/>
      </c>
      <c r="CA28" s="35">
        <f>BZ28-AO28</f>
        <v/>
      </c>
      <c r="CB28" s="35">
        <f>CA28-AP28</f>
        <v/>
      </c>
      <c r="CC28" s="35">
        <f>CB28-AQ28</f>
        <v/>
      </c>
      <c r="CD28" s="35">
        <f>CC28-AR28</f>
        <v/>
      </c>
      <c r="CE28" s="35">
        <f>CD28-AS28</f>
        <v/>
      </c>
      <c r="CF28" s="35">
        <f>CE28-AT28</f>
        <v/>
      </c>
      <c r="CG28" s="35">
        <f>CF28-AU28</f>
        <v/>
      </c>
      <c r="CH28" s="35">
        <f>CG28-AV28</f>
        <v/>
      </c>
      <c r="CI28" s="35">
        <f>CH28-AW28</f>
        <v/>
      </c>
      <c r="CJ28" s="35">
        <f>CI28-AX28</f>
        <v/>
      </c>
      <c r="CK28" s="35">
        <f>CJ28-AY28</f>
        <v/>
      </c>
      <c r="CL28" s="35">
        <f>CK28-AZ28</f>
        <v/>
      </c>
      <c r="CM28" s="35">
        <f>CL28-BA28</f>
        <v/>
      </c>
      <c r="CN28" s="35">
        <f>CM28-BB28</f>
        <v/>
      </c>
      <c r="CO28" s="35">
        <f>CN28-BC28</f>
        <v/>
      </c>
      <c r="CP28" s="35">
        <f>CO28-BD28</f>
        <v/>
      </c>
      <c r="CQ28" s="35">
        <f>CP28-BE28</f>
        <v/>
      </c>
      <c r="CR28" s="35">
        <f>CQ28-BF28</f>
        <v/>
      </c>
      <c r="CS28" s="35">
        <f>CR28-BG28</f>
        <v/>
      </c>
      <c r="CT28" s="35">
        <f>CS28-BH28</f>
        <v/>
      </c>
      <c r="CU28" s="35">
        <f>CT28-BI28</f>
        <v/>
      </c>
      <c r="CV28" s="35">
        <f>CU28-BJ28</f>
        <v/>
      </c>
      <c r="CW28" s="38">
        <f>CV28-BK28</f>
        <v/>
      </c>
      <c r="CX28" s="38">
        <f>CW28-BL28</f>
        <v/>
      </c>
      <c r="CY28" s="38">
        <f>CX28-BM28</f>
        <v/>
      </c>
      <c r="CZ28" s="39">
        <f>CY28-BN28</f>
        <v/>
      </c>
      <c r="DA28" s="35" t="n"/>
    </row>
    <row r="29">
      <c r="D29" s="61">
        <f>VLOOKUP(F29,[1]Special!$O$2:$S$209,3,0)</f>
        <v/>
      </c>
      <c r="E29" s="20" t="inlineStr">
        <is>
          <t>|0200220139|15.90|0.00|1.600|0.0005503NBC</t>
        </is>
      </c>
      <c r="F29" s="19">
        <f>LEFT(E29,LEN(E29)-7)</f>
        <v/>
      </c>
      <c r="G29" s="19">
        <f>'Cutting Rules'!H29</f>
        <v/>
      </c>
      <c r="H29" s="19">
        <f>VLOOKUP(MID(F29,8,2),[1]Special!$H$2:$I$32,2,0)</f>
        <v/>
      </c>
      <c r="I29" s="19">
        <f>RIGHT(E29,3)</f>
        <v/>
      </c>
      <c r="J29" s="19">
        <f>IF(MID(E29,6,2)="22","P","C")</f>
        <v/>
      </c>
      <c r="K29" s="19">
        <f>MID(E29,13,4)</f>
        <v/>
      </c>
      <c r="L29" s="19">
        <f>MID(E29,19,4)</f>
        <v/>
      </c>
      <c r="M29" s="52">
        <f>MID(E29,LEN(E29)-17,4)</f>
        <v/>
      </c>
      <c r="N29" s="52">
        <f>MID(E29,LEN(E29)-6,4)</f>
        <v/>
      </c>
      <c r="O29" s="19">
        <f>VLOOKUP(F29,[1]Item!$A$5:$Z$10000,26,0)</f>
        <v/>
      </c>
      <c r="P29" s="19">
        <f>VLOOKUP(E29,[1]route!$E$3:$O$10005,11,0)</f>
        <v/>
      </c>
      <c r="Q29" s="167">
        <f>'Cutting Rules'!AD29</f>
        <v/>
      </c>
      <c r="R29" s="168">
        <f>SUMIF([1]route!$E$3:$E$10005,E29,[1]!Table1[生産])</f>
        <v/>
      </c>
      <c r="S29" s="24" t="n"/>
      <c r="T29" s="169" t="inlineStr"/>
      <c r="U29" s="19" t="n"/>
      <c r="V29" s="170">
        <f>SUMIF([1]route!$E$3:$E$10005,E29,[1]route!$M$3:$M$10005)</f>
        <v/>
      </c>
      <c r="W29" s="171">
        <f>O29*N29*V29/1000</f>
        <v/>
      </c>
      <c r="X29" s="27">
        <f t="array" ref="X29">INDEX($BP29:$CZ29,MATCH(TRUE,$BP29:$CZ29&lt;0,0))</f>
        <v/>
      </c>
      <c r="Y29" s="47">
        <f>IFERROR(CHOOSE($AC29,$BP$1,$BQ$1,$BR$1,$BS$1,$BT$1,$BU$1,$BV$1,$BW$1,$BX$1,$BY$1,$BZ$1,$CA$1,$CB$1,$CC$1,$CD$1,$CE$1,$CF$1,$CG$1,$CH$1,$CI$1,$CJ$1,$CK$1,$CL$1,$CM$1,$CN$1,$CO$1,$CP$1,$CQ$1,$CR$1,$CS$1,$CT$1,$CU$1,$CV$1,$CW$1,$CX$1,$CY$1,$CZ$1,),"")</f>
        <v/>
      </c>
      <c r="Z29" s="121">
        <f>IFERROR(VLOOKUP(E29,[1]route!$E$3:$BL$10005,59,0),"")&amp;IFERROR(VLOOKUP(E29,[1]route!$E$3:$BL$10005,60,0),"")</f>
        <v/>
      </c>
      <c r="AA29" s="172">
        <f>IF(R29&gt;V29,R29-V29,0)</f>
        <v/>
      </c>
      <c r="AB29" s="173">
        <f>AA29*O29*N29/1000</f>
        <v/>
      </c>
      <c r="AC29" s="4">
        <f>IFERROR(MATCH($X29,$BP29:$CZ29,0),"")</f>
        <v/>
      </c>
      <c r="AD29" s="29" t="n">
        <v>0</v>
      </c>
      <c r="AE29" s="30">
        <f>SUMIF([1]route!$E$3:$E$10005,E29,[1]!Table1[1])</f>
        <v/>
      </c>
      <c r="AF29" s="30">
        <f>SUMIF([1]route!$E$3:$E$10005,E29,[1]!Table1[2])</f>
        <v/>
      </c>
      <c r="AG29" s="30">
        <f>SUMIF([1]route!$E$3:$E$10005,E29,[1]!Table1[3])</f>
        <v/>
      </c>
      <c r="AH29" s="30">
        <f>SUMIF([1]route!$E$3:$E$10005,E29,[1]!Table1[4])</f>
        <v/>
      </c>
      <c r="AI29" s="30">
        <f>SUMIF([1]route!$E$3:$E$10005,E29,[1]!Table1[5])</f>
        <v/>
      </c>
      <c r="AJ29" s="30">
        <f>SUMIF([1]route!$E$3:$E$10005,E29,[1]!Table1[6])</f>
        <v/>
      </c>
      <c r="AK29" s="30">
        <f>SUMIF([1]route!$E$3:$E$10005,E29,[1]!Table1[7])</f>
        <v/>
      </c>
      <c r="AL29" s="30">
        <f>SUMIF([1]route!$E$3:$E$10005,E29,[1]!Table1[8])</f>
        <v/>
      </c>
      <c r="AM29" s="30">
        <f>SUMIF([1]route!$E$3:$E$10005,E29,[1]!Table1[9])</f>
        <v/>
      </c>
      <c r="AN29" s="30">
        <f>SUMIF([1]route!$E$3:$E$10005,E29,[1]!Table1[10])</f>
        <v/>
      </c>
      <c r="AO29" s="30">
        <f>SUMIF([1]route!$E$3:$E$10005,E29,[1]!Table1[11])</f>
        <v/>
      </c>
      <c r="AP29" s="30">
        <f>SUMIF([1]route!$E$3:$E$10005,E29,[1]!Table1[12])</f>
        <v/>
      </c>
      <c r="AQ29" s="30">
        <f>SUMIF([1]route!$E$3:$E$10005,E29,[1]!Table1[13])</f>
        <v/>
      </c>
      <c r="AR29" s="30">
        <f>SUMIF([1]route!$E$3:$E$10005,E29,[1]!Table1[14])</f>
        <v/>
      </c>
      <c r="AS29" s="30">
        <f>SUMIF([1]route!$E$3:$E$10005,E29,[1]!Table1[15])</f>
        <v/>
      </c>
      <c r="AT29" s="30">
        <f>SUMIF([1]route!$E$3:$E$10005,E29,[1]!Table1[16])</f>
        <v/>
      </c>
      <c r="AU29" s="30">
        <f>SUMIF([1]route!$E$3:$E$10005,E29,[1]!Table1[17])</f>
        <v/>
      </c>
      <c r="AV29" s="30">
        <f>SUMIF([1]route!$E$3:$E$10005,E29,[1]!Table1[18])</f>
        <v/>
      </c>
      <c r="AW29" s="30">
        <f>SUMIF([1]route!$E$3:$E$10005,E29,[1]!Table1[19])</f>
        <v/>
      </c>
      <c r="AX29" s="30">
        <f>SUMIF([1]route!$E$3:$E$10005,E29,[1]!Table1[20])</f>
        <v/>
      </c>
      <c r="AY29" s="30">
        <f>SUMIF([1]route!$E$3:$E$10005,E29,[1]!Table1[21])</f>
        <v/>
      </c>
      <c r="AZ29" s="30">
        <f>SUMIF([1]route!$E$3:$E$10005,E29,[1]!Table1[22])</f>
        <v/>
      </c>
      <c r="BA29" s="30">
        <f>SUMIF([1]route!$E$3:$E$10005,E29,[1]!Table1[23])</f>
        <v/>
      </c>
      <c r="BB29" s="30">
        <f>SUMIF([1]route!$E$3:$E$10005,E29,[1]!Table1[24])</f>
        <v/>
      </c>
      <c r="BC29" s="30">
        <f>SUMIF([1]route!$E$3:$E$10005,E29,[1]!Table1[25])</f>
        <v/>
      </c>
      <c r="BD29" s="30">
        <f>SUMIF([1]route!$E$3:$E$10005,E29,[1]!Table1[26])</f>
        <v/>
      </c>
      <c r="BE29" s="30">
        <f>SUMIF([1]route!$E$3:$E$10005,E29,[1]!Table1[27])</f>
        <v/>
      </c>
      <c r="BF29" s="30">
        <f>SUMIF([1]route!$E$3:$E$10005,E29,[1]!Table1[28])</f>
        <v/>
      </c>
      <c r="BG29" s="30">
        <f>SUMIF([1]route!$E$3:$E$10005,E29,[1]!Table1[29])</f>
        <v/>
      </c>
      <c r="BH29" s="30">
        <f>SUMIF([1]route!$E$3:$E$10005,E29,[1]!Table1[30])</f>
        <v/>
      </c>
      <c r="BI29" s="30">
        <f>SUMIF([1]route!$E$3:$E$10005,E29,[1]!Table1[31])</f>
        <v/>
      </c>
      <c r="BJ29" s="30">
        <f>SUMIF([1]route!$E$3:$E$10005,E29,[1]!Table1[Remain PO])</f>
        <v/>
      </c>
      <c r="BK29" s="31">
        <f>SUMIF([1]route!$E$3:$E$10005,E29,[1]!Table1[N+1])</f>
        <v/>
      </c>
      <c r="BL29" s="31">
        <f>SUMIF([1]route!$E$3:$E$10005,E29,[1]!Table1[N+2])</f>
        <v/>
      </c>
      <c r="BM29" s="31">
        <f>SUMIF([1]route!$E$3:$E$10005,E29,[1]!Table1[N+3])</f>
        <v/>
      </c>
      <c r="BN29" s="32">
        <f>SUMIF([1]route!$E$3:$E$10005,E29,[1]!Table1[N+4])</f>
        <v/>
      </c>
      <c r="BP29" s="37">
        <f>$V29-$AD29</f>
        <v/>
      </c>
      <c r="BQ29" s="35">
        <f>BP29-AE29</f>
        <v/>
      </c>
      <c r="BR29" s="35">
        <f>BQ29-AF29</f>
        <v/>
      </c>
      <c r="BS29" s="35">
        <f>BR29-AG29</f>
        <v/>
      </c>
      <c r="BT29" s="35">
        <f>BS29-AH29</f>
        <v/>
      </c>
      <c r="BU29" s="35">
        <f>BT29-AI29</f>
        <v/>
      </c>
      <c r="BV29" s="35">
        <f>BU29-AJ29</f>
        <v/>
      </c>
      <c r="BW29" s="35">
        <f>BV29-AK29</f>
        <v/>
      </c>
      <c r="BX29" s="35">
        <f>BW29-AL29</f>
        <v/>
      </c>
      <c r="BY29" s="35">
        <f>BX29-AM29</f>
        <v/>
      </c>
      <c r="BZ29" s="35">
        <f>BY29-AN29</f>
        <v/>
      </c>
      <c r="CA29" s="35">
        <f>BZ29-AO29</f>
        <v/>
      </c>
      <c r="CB29" s="35">
        <f>CA29-AP29</f>
        <v/>
      </c>
      <c r="CC29" s="35">
        <f>CB29-AQ29</f>
        <v/>
      </c>
      <c r="CD29" s="35">
        <f>CC29-AR29</f>
        <v/>
      </c>
      <c r="CE29" s="35">
        <f>CD29-AS29</f>
        <v/>
      </c>
      <c r="CF29" s="35">
        <f>CE29-AT29</f>
        <v/>
      </c>
      <c r="CG29" s="35">
        <f>CF29-AU29</f>
        <v/>
      </c>
      <c r="CH29" s="35">
        <f>CG29-AV29</f>
        <v/>
      </c>
      <c r="CI29" s="35">
        <f>CH29-AW29</f>
        <v/>
      </c>
      <c r="CJ29" s="35">
        <f>CI29-AX29</f>
        <v/>
      </c>
      <c r="CK29" s="35">
        <f>CJ29-AY29</f>
        <v/>
      </c>
      <c r="CL29" s="35">
        <f>CK29-AZ29</f>
        <v/>
      </c>
      <c r="CM29" s="35">
        <f>CL29-BA29</f>
        <v/>
      </c>
      <c r="CN29" s="35">
        <f>CM29-BB29</f>
        <v/>
      </c>
      <c r="CO29" s="35">
        <f>CN29-BC29</f>
        <v/>
      </c>
      <c r="CP29" s="35">
        <f>CO29-BD29</f>
        <v/>
      </c>
      <c r="CQ29" s="35">
        <f>CP29-BE29</f>
        <v/>
      </c>
      <c r="CR29" s="35">
        <f>CQ29-BF29</f>
        <v/>
      </c>
      <c r="CS29" s="35">
        <f>CR29-BG29</f>
        <v/>
      </c>
      <c r="CT29" s="35">
        <f>CS29-BH29</f>
        <v/>
      </c>
      <c r="CU29" s="35">
        <f>CT29-BI29</f>
        <v/>
      </c>
      <c r="CV29" s="35">
        <f>CU29-BJ29</f>
        <v/>
      </c>
      <c r="CW29" s="38">
        <f>CV29-BK29</f>
        <v/>
      </c>
      <c r="CX29" s="38">
        <f>CW29-BL29</f>
        <v/>
      </c>
      <c r="CY29" s="38">
        <f>CX29-BM29</f>
        <v/>
      </c>
      <c r="CZ29" s="39">
        <f>CY29-BN29</f>
        <v/>
      </c>
      <c r="DA29" s="35" t="n"/>
    </row>
    <row r="30">
      <c r="D30" s="61">
        <f>VLOOKUP(F30,[1]Special!$O$2:$S$209,3,0)</f>
        <v/>
      </c>
      <c r="E30" s="20" t="inlineStr">
        <is>
          <t>|0200220810|22.20|0.00|2.300|0.0005500NBC</t>
        </is>
      </c>
      <c r="F30" s="19">
        <f>LEFT(E30,LEN(E30)-7)</f>
        <v/>
      </c>
      <c r="G30" s="19">
        <f>'Cutting Rules'!H30</f>
        <v/>
      </c>
      <c r="H30" s="19">
        <f>VLOOKUP(MID(F30,8,2),[1]Special!$H$2:$I$32,2,0)</f>
        <v/>
      </c>
      <c r="I30" s="19">
        <f>RIGHT(E30,3)</f>
        <v/>
      </c>
      <c r="J30" s="19">
        <f>IF(MID(E30,6,2)="22","P","C")</f>
        <v/>
      </c>
      <c r="K30" s="19">
        <f>MID(E30,13,4)</f>
        <v/>
      </c>
      <c r="L30" s="19">
        <f>MID(E30,19,4)</f>
        <v/>
      </c>
      <c r="M30" s="52">
        <f>MID(E30,LEN(E30)-17,4)</f>
        <v/>
      </c>
      <c r="N30" s="52">
        <f>MID(E30,LEN(E30)-6,4)</f>
        <v/>
      </c>
      <c r="O30" s="19">
        <f>VLOOKUP(F30,[1]Item!$A$5:$Z$10000,26,0)</f>
        <v/>
      </c>
      <c r="P30" s="19">
        <f>VLOOKUP(E30,[1]route!$E$3:$O$10005,11,0)</f>
        <v/>
      </c>
      <c r="Q30" s="167">
        <f>'Cutting Rules'!AD30</f>
        <v/>
      </c>
      <c r="R30" s="168">
        <f>SUMIF([1]route!$E$3:$E$10005,E30,[1]!Table1[生産])</f>
        <v/>
      </c>
      <c r="S30" s="24" t="n"/>
      <c r="T30" s="169" t="inlineStr"/>
      <c r="U30" s="19" t="n"/>
      <c r="V30" s="170">
        <f>SUMIF([1]route!$E$3:$E$10005,E30,[1]route!$M$3:$M$10005)</f>
        <v/>
      </c>
      <c r="W30" s="171">
        <f>O30*N30*V30/1000</f>
        <v/>
      </c>
      <c r="X30" s="27">
        <f t="array" ref="X30">INDEX($BP30:$CZ30,MATCH(TRUE,$BP30:$CZ30&lt;0,0))</f>
        <v/>
      </c>
      <c r="Y30" s="47">
        <f>IFERROR(CHOOSE($AC30,$BP$1,$BQ$1,$BR$1,$BS$1,$BT$1,$BU$1,$BV$1,$BW$1,$BX$1,$BY$1,$BZ$1,$CA$1,$CB$1,$CC$1,$CD$1,$CE$1,$CF$1,$CG$1,$CH$1,$CI$1,$CJ$1,$CK$1,$CL$1,$CM$1,$CN$1,$CO$1,$CP$1,$CQ$1,$CR$1,$CS$1,$CT$1,$CU$1,$CV$1,$CW$1,$CX$1,$CY$1,$CZ$1,),"")</f>
        <v/>
      </c>
      <c r="Z30" s="121">
        <f>IFERROR(VLOOKUP(E30,[1]route!$E$3:$BL$10005,59,0),"")&amp;IFERROR(VLOOKUP(E30,[1]route!$E$3:$BL$10005,60,0),"")</f>
        <v/>
      </c>
      <c r="AA30" s="172">
        <f>IF(R30&gt;V30,R30-V30,0)</f>
        <v/>
      </c>
      <c r="AB30" s="173">
        <f>AA30*O30*N30/1000</f>
        <v/>
      </c>
      <c r="AC30" s="4">
        <f>IFERROR(MATCH($X30,$BP30:$CZ30,0),"")</f>
        <v/>
      </c>
      <c r="AD30" s="29" t="n">
        <v>0</v>
      </c>
      <c r="AE30" s="30">
        <f>SUMIF([1]route!$E$3:$E$10005,E30,[1]!Table1[1])</f>
        <v/>
      </c>
      <c r="AF30" s="30">
        <f>SUMIF([1]route!$E$3:$E$10005,E30,[1]!Table1[2])</f>
        <v/>
      </c>
      <c r="AG30" s="30">
        <f>SUMIF([1]route!$E$3:$E$10005,E30,[1]!Table1[3])</f>
        <v/>
      </c>
      <c r="AH30" s="30">
        <f>SUMIF([1]route!$E$3:$E$10005,E30,[1]!Table1[4])</f>
        <v/>
      </c>
      <c r="AI30" s="30">
        <f>SUMIF([1]route!$E$3:$E$10005,E30,[1]!Table1[5])</f>
        <v/>
      </c>
      <c r="AJ30" s="30">
        <f>SUMIF([1]route!$E$3:$E$10005,E30,[1]!Table1[6])</f>
        <v/>
      </c>
      <c r="AK30" s="30">
        <f>SUMIF([1]route!$E$3:$E$10005,E30,[1]!Table1[7])</f>
        <v/>
      </c>
      <c r="AL30" s="30">
        <f>SUMIF([1]route!$E$3:$E$10005,E30,[1]!Table1[8])</f>
        <v/>
      </c>
      <c r="AM30" s="30">
        <f>SUMIF([1]route!$E$3:$E$10005,E30,[1]!Table1[9])</f>
        <v/>
      </c>
      <c r="AN30" s="30">
        <f>SUMIF([1]route!$E$3:$E$10005,E30,[1]!Table1[10])</f>
        <v/>
      </c>
      <c r="AO30" s="30">
        <f>SUMIF([1]route!$E$3:$E$10005,E30,[1]!Table1[11])</f>
        <v/>
      </c>
      <c r="AP30" s="30">
        <f>SUMIF([1]route!$E$3:$E$10005,E30,[1]!Table1[12])</f>
        <v/>
      </c>
      <c r="AQ30" s="30">
        <f>SUMIF([1]route!$E$3:$E$10005,E30,[1]!Table1[13])</f>
        <v/>
      </c>
      <c r="AR30" s="30">
        <f>SUMIF([1]route!$E$3:$E$10005,E30,[1]!Table1[14])</f>
        <v/>
      </c>
      <c r="AS30" s="30">
        <f>SUMIF([1]route!$E$3:$E$10005,E30,[1]!Table1[15])</f>
        <v/>
      </c>
      <c r="AT30" s="30">
        <f>SUMIF([1]route!$E$3:$E$10005,E30,[1]!Table1[16])</f>
        <v/>
      </c>
      <c r="AU30" s="30">
        <f>SUMIF([1]route!$E$3:$E$10005,E30,[1]!Table1[17])</f>
        <v/>
      </c>
      <c r="AV30" s="30">
        <f>SUMIF([1]route!$E$3:$E$10005,E30,[1]!Table1[18])</f>
        <v/>
      </c>
      <c r="AW30" s="30">
        <f>SUMIF([1]route!$E$3:$E$10005,E30,[1]!Table1[19])</f>
        <v/>
      </c>
      <c r="AX30" s="30">
        <f>SUMIF([1]route!$E$3:$E$10005,E30,[1]!Table1[20])</f>
        <v/>
      </c>
      <c r="AY30" s="30">
        <f>SUMIF([1]route!$E$3:$E$10005,E30,[1]!Table1[21])</f>
        <v/>
      </c>
      <c r="AZ30" s="30">
        <f>SUMIF([1]route!$E$3:$E$10005,E30,[1]!Table1[22])</f>
        <v/>
      </c>
      <c r="BA30" s="30">
        <f>SUMIF([1]route!$E$3:$E$10005,E30,[1]!Table1[23])</f>
        <v/>
      </c>
      <c r="BB30" s="30">
        <f>SUMIF([1]route!$E$3:$E$10005,E30,[1]!Table1[24])</f>
        <v/>
      </c>
      <c r="BC30" s="30">
        <f>SUMIF([1]route!$E$3:$E$10005,E30,[1]!Table1[25])</f>
        <v/>
      </c>
      <c r="BD30" s="30">
        <f>SUMIF([1]route!$E$3:$E$10005,E30,[1]!Table1[26])</f>
        <v/>
      </c>
      <c r="BE30" s="30">
        <f>SUMIF([1]route!$E$3:$E$10005,E30,[1]!Table1[27])</f>
        <v/>
      </c>
      <c r="BF30" s="30">
        <f>SUMIF([1]route!$E$3:$E$10005,E30,[1]!Table1[28])</f>
        <v/>
      </c>
      <c r="BG30" s="30">
        <f>SUMIF([1]route!$E$3:$E$10005,E30,[1]!Table1[29])</f>
        <v/>
      </c>
      <c r="BH30" s="30">
        <f>SUMIF([1]route!$E$3:$E$10005,E30,[1]!Table1[30])</f>
        <v/>
      </c>
      <c r="BI30" s="30">
        <f>SUMIF([1]route!$E$3:$E$10005,E30,[1]!Table1[31])</f>
        <v/>
      </c>
      <c r="BJ30" s="30">
        <f>SUMIF([1]route!$E$3:$E$10005,E30,[1]!Table1[Remain PO])</f>
        <v/>
      </c>
      <c r="BK30" s="31">
        <f>SUMIF([1]route!$E$3:$E$10005,E30,[1]!Table1[N+1])</f>
        <v/>
      </c>
      <c r="BL30" s="31">
        <f>SUMIF([1]route!$E$3:$E$10005,E30,[1]!Table1[N+2])</f>
        <v/>
      </c>
      <c r="BM30" s="31">
        <f>SUMIF([1]route!$E$3:$E$10005,E30,[1]!Table1[N+3])</f>
        <v/>
      </c>
      <c r="BN30" s="32">
        <f>SUMIF([1]route!$E$3:$E$10005,E30,[1]!Table1[N+4])</f>
        <v/>
      </c>
      <c r="BP30" s="37">
        <f>$V30-$AD30</f>
        <v/>
      </c>
      <c r="BQ30" s="35">
        <f>BP30-AE30</f>
        <v/>
      </c>
      <c r="BR30" s="35">
        <f>BQ30-AF30</f>
        <v/>
      </c>
      <c r="BS30" s="35">
        <f>BR30-AG30</f>
        <v/>
      </c>
      <c r="BT30" s="35">
        <f>BS30-AH30</f>
        <v/>
      </c>
      <c r="BU30" s="35">
        <f>BT30-AI30</f>
        <v/>
      </c>
      <c r="BV30" s="35">
        <f>BU30-AJ30</f>
        <v/>
      </c>
      <c r="BW30" s="35">
        <f>BV30-AK30</f>
        <v/>
      </c>
      <c r="BX30" s="35">
        <f>BW30-AL30</f>
        <v/>
      </c>
      <c r="BY30" s="35">
        <f>BX30-AM30</f>
        <v/>
      </c>
      <c r="BZ30" s="35">
        <f>BY30-AN30</f>
        <v/>
      </c>
      <c r="CA30" s="35">
        <f>BZ30-AO30</f>
        <v/>
      </c>
      <c r="CB30" s="35">
        <f>CA30-AP30</f>
        <v/>
      </c>
      <c r="CC30" s="35">
        <f>CB30-AQ30</f>
        <v/>
      </c>
      <c r="CD30" s="35">
        <f>CC30-AR30</f>
        <v/>
      </c>
      <c r="CE30" s="35">
        <f>CD30-AS30</f>
        <v/>
      </c>
      <c r="CF30" s="35">
        <f>CE30-AT30</f>
        <v/>
      </c>
      <c r="CG30" s="35">
        <f>CF30-AU30</f>
        <v/>
      </c>
      <c r="CH30" s="35">
        <f>CG30-AV30</f>
        <v/>
      </c>
      <c r="CI30" s="35">
        <f>CH30-AW30</f>
        <v/>
      </c>
      <c r="CJ30" s="35">
        <f>CI30-AX30</f>
        <v/>
      </c>
      <c r="CK30" s="35">
        <f>CJ30-AY30</f>
        <v/>
      </c>
      <c r="CL30" s="35">
        <f>CK30-AZ30</f>
        <v/>
      </c>
      <c r="CM30" s="35">
        <f>CL30-BA30</f>
        <v/>
      </c>
      <c r="CN30" s="35">
        <f>CM30-BB30</f>
        <v/>
      </c>
      <c r="CO30" s="35">
        <f>CN30-BC30</f>
        <v/>
      </c>
      <c r="CP30" s="35">
        <f>CO30-BD30</f>
        <v/>
      </c>
      <c r="CQ30" s="35">
        <f>CP30-BE30</f>
        <v/>
      </c>
      <c r="CR30" s="35">
        <f>CQ30-BF30</f>
        <v/>
      </c>
      <c r="CS30" s="35">
        <f>CR30-BG30</f>
        <v/>
      </c>
      <c r="CT30" s="35">
        <f>CS30-BH30</f>
        <v/>
      </c>
      <c r="CU30" s="35">
        <f>CT30-BI30</f>
        <v/>
      </c>
      <c r="CV30" s="35">
        <f>CU30-BJ30</f>
        <v/>
      </c>
      <c r="CW30" s="38">
        <f>CV30-BK30</f>
        <v/>
      </c>
      <c r="CX30" s="38">
        <f>CW30-BL30</f>
        <v/>
      </c>
      <c r="CY30" s="38">
        <f>CX30-BM30</f>
        <v/>
      </c>
      <c r="CZ30" s="39">
        <f>CY30-BN30</f>
        <v/>
      </c>
      <c r="DA30" s="35" t="n"/>
    </row>
    <row r="31">
      <c r="D31" s="61">
        <f>VLOOKUP(F31,[1]Special!$O$2:$S$209,3,0)</f>
        <v/>
      </c>
      <c r="E31" s="20" t="inlineStr">
        <is>
          <t>|0200226240|19.10|0.00|2.000|0.0005772NBC</t>
        </is>
      </c>
      <c r="F31" s="19">
        <f>LEFT(E31,LEN(E31)-7)</f>
        <v/>
      </c>
      <c r="G31" s="19">
        <f>'Cutting Rules'!H31</f>
        <v/>
      </c>
      <c r="H31" s="19">
        <f>VLOOKUP(MID(F31,8,2),[1]Special!$H$2:$I$32,2,0)</f>
        <v/>
      </c>
      <c r="I31" s="19">
        <f>RIGHT(E31,3)</f>
        <v/>
      </c>
      <c r="J31" s="19">
        <f>IF(MID(E31,6,2)="22","P","C")</f>
        <v/>
      </c>
      <c r="K31" s="19">
        <f>MID(E31,13,4)</f>
        <v/>
      </c>
      <c r="L31" s="19">
        <f>MID(E31,19,4)</f>
        <v/>
      </c>
      <c r="M31" s="52">
        <f>MID(E31,LEN(E31)-17,4)</f>
        <v/>
      </c>
      <c r="N31" s="52">
        <f>MID(E31,LEN(E31)-6,4)</f>
        <v/>
      </c>
      <c r="O31" s="19">
        <f>VLOOKUP(F31,[1]Item!$A$5:$Z$10000,26,0)</f>
        <v/>
      </c>
      <c r="P31" s="19">
        <f>VLOOKUP(E31,[1]route!$E$3:$O$10005,11,0)</f>
        <v/>
      </c>
      <c r="Q31" s="167">
        <f>'Cutting Rules'!AD31</f>
        <v/>
      </c>
      <c r="R31" s="168">
        <f>SUMIF([1]route!$E$3:$E$10005,E31,[1]!Table1[生産])</f>
        <v/>
      </c>
      <c r="S31" s="24" t="n"/>
      <c r="T31" s="169" t="inlineStr"/>
      <c r="U31" s="19" t="n"/>
      <c r="V31" s="170">
        <f>SUMIF([1]route!$E$3:$E$10005,E31,[1]route!$M$3:$M$10005)</f>
        <v/>
      </c>
      <c r="W31" s="171">
        <f>O31*N31*V31/1000</f>
        <v/>
      </c>
      <c r="X31" s="27">
        <f t="array" ref="X31">INDEX($BP31:$CZ31,MATCH(TRUE,$BP31:$CZ31&lt;0,0))</f>
        <v/>
      </c>
      <c r="Y31" s="47">
        <f>IFERROR(CHOOSE($AC31,$BP$1,$BQ$1,$BR$1,$BS$1,$BT$1,$BU$1,$BV$1,$BW$1,$BX$1,$BY$1,$BZ$1,$CA$1,$CB$1,$CC$1,$CD$1,$CE$1,$CF$1,$CG$1,$CH$1,$CI$1,$CJ$1,$CK$1,$CL$1,$CM$1,$CN$1,$CO$1,$CP$1,$CQ$1,$CR$1,$CS$1,$CT$1,$CU$1,$CV$1,$CW$1,$CX$1,$CY$1,$CZ$1,),"")</f>
        <v/>
      </c>
      <c r="Z31" s="121">
        <f>IFERROR(VLOOKUP(E31,[1]route!$E$3:$BL$10005,59,0),"")&amp;IFERROR(VLOOKUP(E31,[1]route!$E$3:$BL$10005,60,0),"")</f>
        <v/>
      </c>
      <c r="AA31" s="172">
        <f>IF(R31&gt;V31,R31-V31,0)</f>
        <v/>
      </c>
      <c r="AB31" s="173">
        <f>AA31*O31*N31/1000</f>
        <v/>
      </c>
      <c r="AC31" s="4">
        <f>IFERROR(MATCH($X31,$BP31:$CZ31,0),"")</f>
        <v/>
      </c>
      <c r="AD31" s="29" t="n">
        <v>0</v>
      </c>
      <c r="AE31" s="30">
        <f>SUMIF([1]route!$E$3:$E$10005,E31,[1]!Table1[1])</f>
        <v/>
      </c>
      <c r="AF31" s="30">
        <f>SUMIF([1]route!$E$3:$E$10005,E31,[1]!Table1[2])</f>
        <v/>
      </c>
      <c r="AG31" s="30">
        <f>SUMIF([1]route!$E$3:$E$10005,E31,[1]!Table1[3])</f>
        <v/>
      </c>
      <c r="AH31" s="30">
        <f>SUMIF([1]route!$E$3:$E$10005,E31,[1]!Table1[4])</f>
        <v/>
      </c>
      <c r="AI31" s="30">
        <f>SUMIF([1]route!$E$3:$E$10005,E31,[1]!Table1[5])</f>
        <v/>
      </c>
      <c r="AJ31" s="30">
        <f>SUMIF([1]route!$E$3:$E$10005,E31,[1]!Table1[6])</f>
        <v/>
      </c>
      <c r="AK31" s="30">
        <f>SUMIF([1]route!$E$3:$E$10005,E31,[1]!Table1[7])</f>
        <v/>
      </c>
      <c r="AL31" s="30">
        <f>SUMIF([1]route!$E$3:$E$10005,E31,[1]!Table1[8])</f>
        <v/>
      </c>
      <c r="AM31" s="30">
        <f>SUMIF([1]route!$E$3:$E$10005,E31,[1]!Table1[9])</f>
        <v/>
      </c>
      <c r="AN31" s="30">
        <f>SUMIF([1]route!$E$3:$E$10005,E31,[1]!Table1[10])</f>
        <v/>
      </c>
      <c r="AO31" s="30">
        <f>SUMIF([1]route!$E$3:$E$10005,E31,[1]!Table1[11])</f>
        <v/>
      </c>
      <c r="AP31" s="30">
        <f>SUMIF([1]route!$E$3:$E$10005,E31,[1]!Table1[12])</f>
        <v/>
      </c>
      <c r="AQ31" s="30">
        <f>SUMIF([1]route!$E$3:$E$10005,E31,[1]!Table1[13])</f>
        <v/>
      </c>
      <c r="AR31" s="30">
        <f>SUMIF([1]route!$E$3:$E$10005,E31,[1]!Table1[14])</f>
        <v/>
      </c>
      <c r="AS31" s="30">
        <f>SUMIF([1]route!$E$3:$E$10005,E31,[1]!Table1[15])</f>
        <v/>
      </c>
      <c r="AT31" s="30">
        <f>SUMIF([1]route!$E$3:$E$10005,E31,[1]!Table1[16])</f>
        <v/>
      </c>
      <c r="AU31" s="30">
        <f>SUMIF([1]route!$E$3:$E$10005,E31,[1]!Table1[17])</f>
        <v/>
      </c>
      <c r="AV31" s="30">
        <f>SUMIF([1]route!$E$3:$E$10005,E31,[1]!Table1[18])</f>
        <v/>
      </c>
      <c r="AW31" s="30">
        <f>SUMIF([1]route!$E$3:$E$10005,E31,[1]!Table1[19])</f>
        <v/>
      </c>
      <c r="AX31" s="30">
        <f>SUMIF([1]route!$E$3:$E$10005,E31,[1]!Table1[20])</f>
        <v/>
      </c>
      <c r="AY31" s="30">
        <f>SUMIF([1]route!$E$3:$E$10005,E31,[1]!Table1[21])</f>
        <v/>
      </c>
      <c r="AZ31" s="30">
        <f>SUMIF([1]route!$E$3:$E$10005,E31,[1]!Table1[22])</f>
        <v/>
      </c>
      <c r="BA31" s="30">
        <f>SUMIF([1]route!$E$3:$E$10005,E31,[1]!Table1[23])</f>
        <v/>
      </c>
      <c r="BB31" s="30">
        <f>SUMIF([1]route!$E$3:$E$10005,E31,[1]!Table1[24])</f>
        <v/>
      </c>
      <c r="BC31" s="30">
        <f>SUMIF([1]route!$E$3:$E$10005,E31,[1]!Table1[25])</f>
        <v/>
      </c>
      <c r="BD31" s="30">
        <f>SUMIF([1]route!$E$3:$E$10005,E31,[1]!Table1[26])</f>
        <v/>
      </c>
      <c r="BE31" s="30">
        <f>SUMIF([1]route!$E$3:$E$10005,E31,[1]!Table1[27])</f>
        <v/>
      </c>
      <c r="BF31" s="30">
        <f>SUMIF([1]route!$E$3:$E$10005,E31,[1]!Table1[28])</f>
        <v/>
      </c>
      <c r="BG31" s="30">
        <f>SUMIF([1]route!$E$3:$E$10005,E31,[1]!Table1[29])</f>
        <v/>
      </c>
      <c r="BH31" s="30">
        <f>SUMIF([1]route!$E$3:$E$10005,E31,[1]!Table1[30])</f>
        <v/>
      </c>
      <c r="BI31" s="30">
        <f>SUMIF([1]route!$E$3:$E$10005,E31,[1]!Table1[31])</f>
        <v/>
      </c>
      <c r="BJ31" s="30">
        <f>SUMIF([1]route!$E$3:$E$10005,E31,[1]!Table1[Remain PO])</f>
        <v/>
      </c>
      <c r="BK31" s="31">
        <f>SUMIF([1]route!$E$3:$E$10005,E31,[1]!Table1[N+1])</f>
        <v/>
      </c>
      <c r="BL31" s="31">
        <f>SUMIF([1]route!$E$3:$E$10005,E31,[1]!Table1[N+2])</f>
        <v/>
      </c>
      <c r="BM31" s="31">
        <f>SUMIF([1]route!$E$3:$E$10005,E31,[1]!Table1[N+3])</f>
        <v/>
      </c>
      <c r="BN31" s="32">
        <f>SUMIF([1]route!$E$3:$E$10005,E31,[1]!Table1[N+4])</f>
        <v/>
      </c>
      <c r="BP31" s="37">
        <f>$V31-$AD31</f>
        <v/>
      </c>
      <c r="BQ31" s="35">
        <f>BP31-AE31</f>
        <v/>
      </c>
      <c r="BR31" s="35">
        <f>BQ31-AF31</f>
        <v/>
      </c>
      <c r="BS31" s="35">
        <f>BR31-AG31</f>
        <v/>
      </c>
      <c r="BT31" s="35">
        <f>BS31-AH31</f>
        <v/>
      </c>
      <c r="BU31" s="35">
        <f>BT31-AI31</f>
        <v/>
      </c>
      <c r="BV31" s="35">
        <f>BU31-AJ31</f>
        <v/>
      </c>
      <c r="BW31" s="35">
        <f>BV31-AK31</f>
        <v/>
      </c>
      <c r="BX31" s="35">
        <f>BW31-AL31</f>
        <v/>
      </c>
      <c r="BY31" s="35">
        <f>BX31-AM31</f>
        <v/>
      </c>
      <c r="BZ31" s="35">
        <f>BY31-AN31</f>
        <v/>
      </c>
      <c r="CA31" s="35">
        <f>BZ31-AO31</f>
        <v/>
      </c>
      <c r="CB31" s="35">
        <f>CA31-AP31</f>
        <v/>
      </c>
      <c r="CC31" s="35">
        <f>CB31-AQ31</f>
        <v/>
      </c>
      <c r="CD31" s="35">
        <f>CC31-AR31</f>
        <v/>
      </c>
      <c r="CE31" s="35">
        <f>CD31-AS31</f>
        <v/>
      </c>
      <c r="CF31" s="35">
        <f>CE31-AT31</f>
        <v/>
      </c>
      <c r="CG31" s="35">
        <f>CF31-AU31</f>
        <v/>
      </c>
      <c r="CH31" s="35">
        <f>CG31-AV31</f>
        <v/>
      </c>
      <c r="CI31" s="35">
        <f>CH31-AW31</f>
        <v/>
      </c>
      <c r="CJ31" s="35">
        <f>CI31-AX31</f>
        <v/>
      </c>
      <c r="CK31" s="35">
        <f>CJ31-AY31</f>
        <v/>
      </c>
      <c r="CL31" s="35">
        <f>CK31-AZ31</f>
        <v/>
      </c>
      <c r="CM31" s="35">
        <f>CL31-BA31</f>
        <v/>
      </c>
      <c r="CN31" s="35">
        <f>CM31-BB31</f>
        <v/>
      </c>
      <c r="CO31" s="35">
        <f>CN31-BC31</f>
        <v/>
      </c>
      <c r="CP31" s="35">
        <f>CO31-BD31</f>
        <v/>
      </c>
      <c r="CQ31" s="35">
        <f>CP31-BE31</f>
        <v/>
      </c>
      <c r="CR31" s="35">
        <f>CQ31-BF31</f>
        <v/>
      </c>
      <c r="CS31" s="35">
        <f>CR31-BG31</f>
        <v/>
      </c>
      <c r="CT31" s="35">
        <f>CS31-BH31</f>
        <v/>
      </c>
      <c r="CU31" s="35">
        <f>CT31-BI31</f>
        <v/>
      </c>
      <c r="CV31" s="35">
        <f>CU31-BJ31</f>
        <v/>
      </c>
      <c r="CW31" s="38">
        <f>CV31-BK31</f>
        <v/>
      </c>
      <c r="CX31" s="38">
        <f>CW31-BL31</f>
        <v/>
      </c>
      <c r="CY31" s="38">
        <f>CX31-BM31</f>
        <v/>
      </c>
      <c r="CZ31" s="39">
        <f>CY31-BN31</f>
        <v/>
      </c>
      <c r="DA31" s="35" t="n"/>
    </row>
    <row r="32">
      <c r="D32" s="61">
        <f>VLOOKUP(F32,[1]Special!$O$2:$S$209,3,0)</f>
        <v/>
      </c>
      <c r="E32" s="20" t="inlineStr">
        <is>
          <t>|0200226010|22.20|0.00|2.900|0.0005740NBC</t>
        </is>
      </c>
      <c r="F32" s="19">
        <f>LEFT(E32,LEN(E32)-7)</f>
        <v/>
      </c>
      <c r="G32" s="19">
        <f>'Cutting Rules'!H32</f>
        <v/>
      </c>
      <c r="H32" s="19">
        <f>VLOOKUP(MID(F32,8,2),[1]Special!$H$2:$I$32,2,0)</f>
        <v/>
      </c>
      <c r="I32" s="19">
        <f>RIGHT(E32,3)</f>
        <v/>
      </c>
      <c r="J32" s="19">
        <f>IF(MID(E32,6,2)="22","P","C")</f>
        <v/>
      </c>
      <c r="K32" s="19">
        <f>MID(E32,13,4)</f>
        <v/>
      </c>
      <c r="L32" s="19">
        <f>MID(E32,19,4)</f>
        <v/>
      </c>
      <c r="M32" s="52">
        <f>MID(E32,LEN(E32)-17,4)</f>
        <v/>
      </c>
      <c r="N32" s="52">
        <f>MID(E32,LEN(E32)-6,4)</f>
        <v/>
      </c>
      <c r="O32" s="19">
        <f>VLOOKUP(F32,[1]Item!$A$5:$Z$10000,26,0)</f>
        <v/>
      </c>
      <c r="P32" s="19">
        <f>VLOOKUP(E32,[1]route!$E$3:$O$10005,11,0)</f>
        <v/>
      </c>
      <c r="Q32" s="167">
        <f>'Cutting Rules'!AD32</f>
        <v/>
      </c>
      <c r="R32" s="168">
        <f>SUMIF([1]route!$E$3:$E$10005,E32,[1]!Table1[生産])</f>
        <v/>
      </c>
      <c r="S32" s="24" t="n"/>
      <c r="T32" s="169" t="inlineStr"/>
      <c r="U32" s="19" t="n"/>
      <c r="V32" s="170">
        <f>SUMIF([1]route!$E$3:$E$10005,E32,[1]route!$M$3:$M$10005)</f>
        <v/>
      </c>
      <c r="W32" s="171">
        <f>O32*N32*V32/1000</f>
        <v/>
      </c>
      <c r="X32" s="27">
        <f t="array" ref="X32">INDEX($BP32:$CZ32,MATCH(TRUE,$BP32:$CZ32&lt;0,0))</f>
        <v/>
      </c>
      <c r="Y32" s="47">
        <f>IFERROR(CHOOSE($AC32,$BP$1,$BQ$1,$BR$1,$BS$1,$BT$1,$BU$1,$BV$1,$BW$1,$BX$1,$BY$1,$BZ$1,$CA$1,$CB$1,$CC$1,$CD$1,$CE$1,$CF$1,$CG$1,$CH$1,$CI$1,$CJ$1,$CK$1,$CL$1,$CM$1,$CN$1,$CO$1,$CP$1,$CQ$1,$CR$1,$CS$1,$CT$1,$CU$1,$CV$1,$CW$1,$CX$1,$CY$1,$CZ$1,),"")</f>
        <v/>
      </c>
      <c r="Z32" s="121">
        <f>IFERROR(VLOOKUP(E32,[1]route!$E$3:$BL$10005,59,0),"")&amp;IFERROR(VLOOKUP(E32,[1]route!$E$3:$BL$10005,60,0),"")</f>
        <v/>
      </c>
      <c r="AA32" s="172">
        <f>IF(R32&gt;V32,R32-V32,0)</f>
        <v/>
      </c>
      <c r="AB32" s="173">
        <f>AA32*O32*N32/1000</f>
        <v/>
      </c>
      <c r="AC32" s="4">
        <f>IFERROR(MATCH($X32,$BP32:$CZ32,0),"")</f>
        <v/>
      </c>
      <c r="AD32" s="29" t="n">
        <v>0</v>
      </c>
      <c r="AE32" s="30">
        <f>SUMIF([1]route!$E$3:$E$10005,E32,[1]!Table1[1])</f>
        <v/>
      </c>
      <c r="AF32" s="30">
        <f>SUMIF([1]route!$E$3:$E$10005,E32,[1]!Table1[2])</f>
        <v/>
      </c>
      <c r="AG32" s="30">
        <f>SUMIF([1]route!$E$3:$E$10005,E32,[1]!Table1[3])</f>
        <v/>
      </c>
      <c r="AH32" s="30">
        <f>SUMIF([1]route!$E$3:$E$10005,E32,[1]!Table1[4])</f>
        <v/>
      </c>
      <c r="AI32" s="30">
        <f>SUMIF([1]route!$E$3:$E$10005,E32,[1]!Table1[5])</f>
        <v/>
      </c>
      <c r="AJ32" s="30">
        <f>SUMIF([1]route!$E$3:$E$10005,E32,[1]!Table1[6])</f>
        <v/>
      </c>
      <c r="AK32" s="30">
        <f>SUMIF([1]route!$E$3:$E$10005,E32,[1]!Table1[7])</f>
        <v/>
      </c>
      <c r="AL32" s="30">
        <f>SUMIF([1]route!$E$3:$E$10005,E32,[1]!Table1[8])</f>
        <v/>
      </c>
      <c r="AM32" s="30">
        <f>SUMIF([1]route!$E$3:$E$10005,E32,[1]!Table1[9])</f>
        <v/>
      </c>
      <c r="AN32" s="30">
        <f>SUMIF([1]route!$E$3:$E$10005,E32,[1]!Table1[10])</f>
        <v/>
      </c>
      <c r="AO32" s="30">
        <f>SUMIF([1]route!$E$3:$E$10005,E32,[1]!Table1[11])</f>
        <v/>
      </c>
      <c r="AP32" s="30">
        <f>SUMIF([1]route!$E$3:$E$10005,E32,[1]!Table1[12])</f>
        <v/>
      </c>
      <c r="AQ32" s="30">
        <f>SUMIF([1]route!$E$3:$E$10005,E32,[1]!Table1[13])</f>
        <v/>
      </c>
      <c r="AR32" s="30">
        <f>SUMIF([1]route!$E$3:$E$10005,E32,[1]!Table1[14])</f>
        <v/>
      </c>
      <c r="AS32" s="30">
        <f>SUMIF([1]route!$E$3:$E$10005,E32,[1]!Table1[15])</f>
        <v/>
      </c>
      <c r="AT32" s="30">
        <f>SUMIF([1]route!$E$3:$E$10005,E32,[1]!Table1[16])</f>
        <v/>
      </c>
      <c r="AU32" s="30">
        <f>SUMIF([1]route!$E$3:$E$10005,E32,[1]!Table1[17])</f>
        <v/>
      </c>
      <c r="AV32" s="30">
        <f>SUMIF([1]route!$E$3:$E$10005,E32,[1]!Table1[18])</f>
        <v/>
      </c>
      <c r="AW32" s="30">
        <f>SUMIF([1]route!$E$3:$E$10005,E32,[1]!Table1[19])</f>
        <v/>
      </c>
      <c r="AX32" s="30">
        <f>SUMIF([1]route!$E$3:$E$10005,E32,[1]!Table1[20])</f>
        <v/>
      </c>
      <c r="AY32" s="30">
        <f>SUMIF([1]route!$E$3:$E$10005,E32,[1]!Table1[21])</f>
        <v/>
      </c>
      <c r="AZ32" s="30">
        <f>SUMIF([1]route!$E$3:$E$10005,E32,[1]!Table1[22])</f>
        <v/>
      </c>
      <c r="BA32" s="30">
        <f>SUMIF([1]route!$E$3:$E$10005,E32,[1]!Table1[23])</f>
        <v/>
      </c>
      <c r="BB32" s="30">
        <f>SUMIF([1]route!$E$3:$E$10005,E32,[1]!Table1[24])</f>
        <v/>
      </c>
      <c r="BC32" s="30">
        <f>SUMIF([1]route!$E$3:$E$10005,E32,[1]!Table1[25])</f>
        <v/>
      </c>
      <c r="BD32" s="30">
        <f>SUMIF([1]route!$E$3:$E$10005,E32,[1]!Table1[26])</f>
        <v/>
      </c>
      <c r="BE32" s="30">
        <f>SUMIF([1]route!$E$3:$E$10005,E32,[1]!Table1[27])</f>
        <v/>
      </c>
      <c r="BF32" s="30">
        <f>SUMIF([1]route!$E$3:$E$10005,E32,[1]!Table1[28])</f>
        <v/>
      </c>
      <c r="BG32" s="30">
        <f>SUMIF([1]route!$E$3:$E$10005,E32,[1]!Table1[29])</f>
        <v/>
      </c>
      <c r="BH32" s="30">
        <f>SUMIF([1]route!$E$3:$E$10005,E32,[1]!Table1[30])</f>
        <v/>
      </c>
      <c r="BI32" s="30">
        <f>SUMIF([1]route!$E$3:$E$10005,E32,[1]!Table1[31])</f>
        <v/>
      </c>
      <c r="BJ32" s="30">
        <f>SUMIF([1]route!$E$3:$E$10005,E32,[1]!Table1[Remain PO])</f>
        <v/>
      </c>
      <c r="BK32" s="31">
        <f>SUMIF([1]route!$E$3:$E$10005,E32,[1]!Table1[N+1])</f>
        <v/>
      </c>
      <c r="BL32" s="31">
        <f>SUMIF([1]route!$E$3:$E$10005,E32,[1]!Table1[N+2])</f>
        <v/>
      </c>
      <c r="BM32" s="31">
        <f>SUMIF([1]route!$E$3:$E$10005,E32,[1]!Table1[N+3])</f>
        <v/>
      </c>
      <c r="BN32" s="32">
        <f>SUMIF([1]route!$E$3:$E$10005,E32,[1]!Table1[N+4])</f>
        <v/>
      </c>
      <c r="BP32" s="37">
        <f>$V32-$AD32</f>
        <v/>
      </c>
      <c r="BQ32" s="35">
        <f>BP32-AE32</f>
        <v/>
      </c>
      <c r="BR32" s="35">
        <f>BQ32-AF32</f>
        <v/>
      </c>
      <c r="BS32" s="35">
        <f>BR32-AG32</f>
        <v/>
      </c>
      <c r="BT32" s="35">
        <f>BS32-AH32</f>
        <v/>
      </c>
      <c r="BU32" s="35">
        <f>BT32-AI32</f>
        <v/>
      </c>
      <c r="BV32" s="35">
        <f>BU32-AJ32</f>
        <v/>
      </c>
      <c r="BW32" s="35">
        <f>BV32-AK32</f>
        <v/>
      </c>
      <c r="BX32" s="35">
        <f>BW32-AL32</f>
        <v/>
      </c>
      <c r="BY32" s="35">
        <f>BX32-AM32</f>
        <v/>
      </c>
      <c r="BZ32" s="35">
        <f>BY32-AN32</f>
        <v/>
      </c>
      <c r="CA32" s="35">
        <f>BZ32-AO32</f>
        <v/>
      </c>
      <c r="CB32" s="35">
        <f>CA32-AP32</f>
        <v/>
      </c>
      <c r="CC32" s="35">
        <f>CB32-AQ32</f>
        <v/>
      </c>
      <c r="CD32" s="35">
        <f>CC32-AR32</f>
        <v/>
      </c>
      <c r="CE32" s="35">
        <f>CD32-AS32</f>
        <v/>
      </c>
      <c r="CF32" s="35">
        <f>CE32-AT32</f>
        <v/>
      </c>
      <c r="CG32" s="35">
        <f>CF32-AU32</f>
        <v/>
      </c>
      <c r="CH32" s="35">
        <f>CG32-AV32</f>
        <v/>
      </c>
      <c r="CI32" s="35">
        <f>CH32-AW32</f>
        <v/>
      </c>
      <c r="CJ32" s="35">
        <f>CI32-AX32</f>
        <v/>
      </c>
      <c r="CK32" s="35">
        <f>CJ32-AY32</f>
        <v/>
      </c>
      <c r="CL32" s="35">
        <f>CK32-AZ32</f>
        <v/>
      </c>
      <c r="CM32" s="35">
        <f>CL32-BA32</f>
        <v/>
      </c>
      <c r="CN32" s="35">
        <f>CM32-BB32</f>
        <v/>
      </c>
      <c r="CO32" s="35">
        <f>CN32-BC32</f>
        <v/>
      </c>
      <c r="CP32" s="35">
        <f>CO32-BD32</f>
        <v/>
      </c>
      <c r="CQ32" s="35">
        <f>CP32-BE32</f>
        <v/>
      </c>
      <c r="CR32" s="35">
        <f>CQ32-BF32</f>
        <v/>
      </c>
      <c r="CS32" s="35">
        <f>CR32-BG32</f>
        <v/>
      </c>
      <c r="CT32" s="35">
        <f>CS32-BH32</f>
        <v/>
      </c>
      <c r="CU32" s="35">
        <f>CT32-BI32</f>
        <v/>
      </c>
      <c r="CV32" s="35">
        <f>CU32-BJ32</f>
        <v/>
      </c>
      <c r="CW32" s="38">
        <f>CV32-BK32</f>
        <v/>
      </c>
      <c r="CX32" s="38">
        <f>CW32-BL32</f>
        <v/>
      </c>
      <c r="CY32" s="38">
        <f>CX32-BM32</f>
        <v/>
      </c>
      <c r="CZ32" s="39">
        <f>CY32-BN32</f>
        <v/>
      </c>
      <c r="DA32" s="35" t="n"/>
    </row>
    <row r="33">
      <c r="D33" s="61">
        <f>VLOOKUP(F33,[1]Special!$O$2:$S$209,3,0)</f>
        <v/>
      </c>
      <c r="E33" s="20" t="inlineStr">
        <is>
          <t>|0200226010|19.10|0.00|2.000|0.0006050NBC</t>
        </is>
      </c>
      <c r="F33" s="19">
        <f>LEFT(E33,LEN(E33)-7)</f>
        <v/>
      </c>
      <c r="G33" s="19">
        <f>'Cutting Rules'!H33</f>
        <v/>
      </c>
      <c r="H33" s="19">
        <f>VLOOKUP(MID(F33,8,2),[1]Special!$H$2:$I$32,2,0)</f>
        <v/>
      </c>
      <c r="I33" s="19">
        <f>RIGHT(E33,3)</f>
        <v/>
      </c>
      <c r="J33" s="19">
        <f>IF(MID(E33,6,2)="22","P","C")</f>
        <v/>
      </c>
      <c r="K33" s="19">
        <f>MID(E33,13,4)</f>
        <v/>
      </c>
      <c r="L33" s="19">
        <f>MID(E33,19,4)</f>
        <v/>
      </c>
      <c r="M33" s="52">
        <f>MID(E33,LEN(E33)-17,4)</f>
        <v/>
      </c>
      <c r="N33" s="52">
        <f>MID(E33,LEN(E33)-6,4)</f>
        <v/>
      </c>
      <c r="O33" s="19">
        <f>VLOOKUP(F33,[1]Item!$A$5:$Z$10000,26,0)</f>
        <v/>
      </c>
      <c r="P33" s="19">
        <f>VLOOKUP(E33,[1]route!$E$3:$O$10005,11,0)</f>
        <v/>
      </c>
      <c r="Q33" s="167">
        <f>'Cutting Rules'!AD33</f>
        <v/>
      </c>
      <c r="R33" s="168">
        <f>SUMIF([1]route!$E$3:$E$10005,E33,[1]!Table1[生産])</f>
        <v/>
      </c>
      <c r="S33" s="24" t="n"/>
      <c r="T33" s="169" t="inlineStr"/>
      <c r="U33" s="19" t="n"/>
      <c r="V33" s="170">
        <f>SUMIF([1]route!$E$3:$E$10005,E33,[1]route!$M$3:$M$10005)</f>
        <v/>
      </c>
      <c r="W33" s="171">
        <f>O33*N33*V33/1000</f>
        <v/>
      </c>
      <c r="X33" s="27">
        <f t="array" ref="X33">INDEX($BP33:$CZ33,MATCH(TRUE,$BP33:$CZ33&lt;0,0))</f>
        <v/>
      </c>
      <c r="Y33" s="47">
        <f>IFERROR(CHOOSE($AC33,$BP$1,$BQ$1,$BR$1,$BS$1,$BT$1,$BU$1,$BV$1,$BW$1,$BX$1,$BY$1,$BZ$1,$CA$1,$CB$1,$CC$1,$CD$1,$CE$1,$CF$1,$CG$1,$CH$1,$CI$1,$CJ$1,$CK$1,$CL$1,$CM$1,$CN$1,$CO$1,$CP$1,$CQ$1,$CR$1,$CS$1,$CT$1,$CU$1,$CV$1,$CW$1,$CX$1,$CY$1,$CZ$1,),"")</f>
        <v/>
      </c>
      <c r="Z33" s="121">
        <f>IFERROR(VLOOKUP(E33,[1]route!$E$3:$BL$10005,59,0),"")&amp;IFERROR(VLOOKUP(E33,[1]route!$E$3:$BL$10005,60,0),"")</f>
        <v/>
      </c>
      <c r="AA33" s="172">
        <f>IF(R33&gt;V33,R33-V33,0)</f>
        <v/>
      </c>
      <c r="AB33" s="173">
        <f>AA33*O33*N33/1000</f>
        <v/>
      </c>
      <c r="AC33" s="4">
        <f>IFERROR(MATCH($X33,$BP33:$CZ33,0),"")</f>
        <v/>
      </c>
      <c r="AD33" s="29" t="n">
        <v>0</v>
      </c>
      <c r="AE33" s="30">
        <f>SUMIF([1]route!$E$3:$E$10005,E33,[1]!Table1[1])</f>
        <v/>
      </c>
      <c r="AF33" s="30">
        <f>SUMIF([1]route!$E$3:$E$10005,E33,[1]!Table1[2])</f>
        <v/>
      </c>
      <c r="AG33" s="30">
        <f>SUMIF([1]route!$E$3:$E$10005,E33,[1]!Table1[3])</f>
        <v/>
      </c>
      <c r="AH33" s="30">
        <f>SUMIF([1]route!$E$3:$E$10005,E33,[1]!Table1[4])</f>
        <v/>
      </c>
      <c r="AI33" s="30">
        <f>SUMIF([1]route!$E$3:$E$10005,E33,[1]!Table1[5])</f>
        <v/>
      </c>
      <c r="AJ33" s="30">
        <f>SUMIF([1]route!$E$3:$E$10005,E33,[1]!Table1[6])</f>
        <v/>
      </c>
      <c r="AK33" s="30">
        <f>SUMIF([1]route!$E$3:$E$10005,E33,[1]!Table1[7])</f>
        <v/>
      </c>
      <c r="AL33" s="30">
        <f>SUMIF([1]route!$E$3:$E$10005,E33,[1]!Table1[8])</f>
        <v/>
      </c>
      <c r="AM33" s="30">
        <f>SUMIF([1]route!$E$3:$E$10005,E33,[1]!Table1[9])</f>
        <v/>
      </c>
      <c r="AN33" s="30">
        <f>SUMIF([1]route!$E$3:$E$10005,E33,[1]!Table1[10])</f>
        <v/>
      </c>
      <c r="AO33" s="30">
        <f>SUMIF([1]route!$E$3:$E$10005,E33,[1]!Table1[11])</f>
        <v/>
      </c>
      <c r="AP33" s="30">
        <f>SUMIF([1]route!$E$3:$E$10005,E33,[1]!Table1[12])</f>
        <v/>
      </c>
      <c r="AQ33" s="30">
        <f>SUMIF([1]route!$E$3:$E$10005,E33,[1]!Table1[13])</f>
        <v/>
      </c>
      <c r="AR33" s="30">
        <f>SUMIF([1]route!$E$3:$E$10005,E33,[1]!Table1[14])</f>
        <v/>
      </c>
      <c r="AS33" s="30">
        <f>SUMIF([1]route!$E$3:$E$10005,E33,[1]!Table1[15])</f>
        <v/>
      </c>
      <c r="AT33" s="30">
        <f>SUMIF([1]route!$E$3:$E$10005,E33,[1]!Table1[16])</f>
        <v/>
      </c>
      <c r="AU33" s="30">
        <f>SUMIF([1]route!$E$3:$E$10005,E33,[1]!Table1[17])</f>
        <v/>
      </c>
      <c r="AV33" s="30">
        <f>SUMIF([1]route!$E$3:$E$10005,E33,[1]!Table1[18])</f>
        <v/>
      </c>
      <c r="AW33" s="30">
        <f>SUMIF([1]route!$E$3:$E$10005,E33,[1]!Table1[19])</f>
        <v/>
      </c>
      <c r="AX33" s="30">
        <f>SUMIF([1]route!$E$3:$E$10005,E33,[1]!Table1[20])</f>
        <v/>
      </c>
      <c r="AY33" s="30">
        <f>SUMIF([1]route!$E$3:$E$10005,E33,[1]!Table1[21])</f>
        <v/>
      </c>
      <c r="AZ33" s="30">
        <f>SUMIF([1]route!$E$3:$E$10005,E33,[1]!Table1[22])</f>
        <v/>
      </c>
      <c r="BA33" s="30">
        <f>SUMIF([1]route!$E$3:$E$10005,E33,[1]!Table1[23])</f>
        <v/>
      </c>
      <c r="BB33" s="30">
        <f>SUMIF([1]route!$E$3:$E$10005,E33,[1]!Table1[24])</f>
        <v/>
      </c>
      <c r="BC33" s="30">
        <f>SUMIF([1]route!$E$3:$E$10005,E33,[1]!Table1[25])</f>
        <v/>
      </c>
      <c r="BD33" s="30">
        <f>SUMIF([1]route!$E$3:$E$10005,E33,[1]!Table1[26])</f>
        <v/>
      </c>
      <c r="BE33" s="30">
        <f>SUMIF([1]route!$E$3:$E$10005,E33,[1]!Table1[27])</f>
        <v/>
      </c>
      <c r="BF33" s="30">
        <f>SUMIF([1]route!$E$3:$E$10005,E33,[1]!Table1[28])</f>
        <v/>
      </c>
      <c r="BG33" s="30">
        <f>SUMIF([1]route!$E$3:$E$10005,E33,[1]!Table1[29])</f>
        <v/>
      </c>
      <c r="BH33" s="30">
        <f>SUMIF([1]route!$E$3:$E$10005,E33,[1]!Table1[30])</f>
        <v/>
      </c>
      <c r="BI33" s="30">
        <f>SUMIF([1]route!$E$3:$E$10005,E33,[1]!Table1[31])</f>
        <v/>
      </c>
      <c r="BJ33" s="30">
        <f>SUMIF([1]route!$E$3:$E$10005,E33,[1]!Table1[Remain PO])</f>
        <v/>
      </c>
      <c r="BK33" s="31">
        <f>SUMIF([1]route!$E$3:$E$10005,E33,[1]!Table1[N+1])</f>
        <v/>
      </c>
      <c r="BL33" s="31">
        <f>SUMIF([1]route!$E$3:$E$10005,E33,[1]!Table1[N+2])</f>
        <v/>
      </c>
      <c r="BM33" s="31">
        <f>SUMIF([1]route!$E$3:$E$10005,E33,[1]!Table1[N+3])</f>
        <v/>
      </c>
      <c r="BN33" s="32">
        <f>SUMIF([1]route!$E$3:$E$10005,E33,[1]!Table1[N+4])</f>
        <v/>
      </c>
      <c r="BP33" s="37">
        <f>$V33-$AD33</f>
        <v/>
      </c>
      <c r="BQ33" s="35">
        <f>BP33-AE33</f>
        <v/>
      </c>
      <c r="BR33" s="35">
        <f>BQ33-AF33</f>
        <v/>
      </c>
      <c r="BS33" s="35">
        <f>BR33-AG33</f>
        <v/>
      </c>
      <c r="BT33" s="35">
        <f>BS33-AH33</f>
        <v/>
      </c>
      <c r="BU33" s="35">
        <f>BT33-AI33</f>
        <v/>
      </c>
      <c r="BV33" s="35">
        <f>BU33-AJ33</f>
        <v/>
      </c>
      <c r="BW33" s="35">
        <f>BV33-AK33</f>
        <v/>
      </c>
      <c r="BX33" s="35">
        <f>BW33-AL33</f>
        <v/>
      </c>
      <c r="BY33" s="35">
        <f>BX33-AM33</f>
        <v/>
      </c>
      <c r="BZ33" s="35">
        <f>BY33-AN33</f>
        <v/>
      </c>
      <c r="CA33" s="35">
        <f>BZ33-AO33</f>
        <v/>
      </c>
      <c r="CB33" s="35">
        <f>CA33-AP33</f>
        <v/>
      </c>
      <c r="CC33" s="35">
        <f>CB33-AQ33</f>
        <v/>
      </c>
      <c r="CD33" s="35">
        <f>CC33-AR33</f>
        <v/>
      </c>
      <c r="CE33" s="35">
        <f>CD33-AS33</f>
        <v/>
      </c>
      <c r="CF33" s="35">
        <f>CE33-AT33</f>
        <v/>
      </c>
      <c r="CG33" s="35">
        <f>CF33-AU33</f>
        <v/>
      </c>
      <c r="CH33" s="35">
        <f>CG33-AV33</f>
        <v/>
      </c>
      <c r="CI33" s="35">
        <f>CH33-AW33</f>
        <v/>
      </c>
      <c r="CJ33" s="35">
        <f>CI33-AX33</f>
        <v/>
      </c>
      <c r="CK33" s="35">
        <f>CJ33-AY33</f>
        <v/>
      </c>
      <c r="CL33" s="35">
        <f>CK33-AZ33</f>
        <v/>
      </c>
      <c r="CM33" s="35">
        <f>CL33-BA33</f>
        <v/>
      </c>
      <c r="CN33" s="35">
        <f>CM33-BB33</f>
        <v/>
      </c>
      <c r="CO33" s="35">
        <f>CN33-BC33</f>
        <v/>
      </c>
      <c r="CP33" s="35">
        <f>CO33-BD33</f>
        <v/>
      </c>
      <c r="CQ33" s="35">
        <f>CP33-BE33</f>
        <v/>
      </c>
      <c r="CR33" s="35">
        <f>CQ33-BF33</f>
        <v/>
      </c>
      <c r="CS33" s="35">
        <f>CR33-BG33</f>
        <v/>
      </c>
      <c r="CT33" s="35">
        <f>CS33-BH33</f>
        <v/>
      </c>
      <c r="CU33" s="35">
        <f>CT33-BI33</f>
        <v/>
      </c>
      <c r="CV33" s="35">
        <f>CU33-BJ33</f>
        <v/>
      </c>
      <c r="CW33" s="38">
        <f>CV33-BK33</f>
        <v/>
      </c>
      <c r="CX33" s="38">
        <f>CW33-BL33</f>
        <v/>
      </c>
      <c r="CY33" s="38">
        <f>CX33-BM33</f>
        <v/>
      </c>
      <c r="CZ33" s="39">
        <f>CY33-BN33</f>
        <v/>
      </c>
      <c r="DA33" s="35" t="n"/>
    </row>
    <row r="34">
      <c r="D34" s="61">
        <f>VLOOKUP(F34,[1]Special!$O$2:$S$209,3,0)</f>
        <v/>
      </c>
      <c r="E34" s="20" t="inlineStr">
        <is>
          <t>|0200230119|22.20|0.00|1.200|0.0005800IBC</t>
        </is>
      </c>
      <c r="F34" s="19">
        <f>LEFT(E34,LEN(E34)-7)</f>
        <v/>
      </c>
      <c r="G34" s="19">
        <f>'Cutting Rules'!H34</f>
        <v/>
      </c>
      <c r="H34" s="19">
        <f>VLOOKUP(MID(F34,8,2),[1]Special!$H$2:$I$32,2,0)</f>
        <v/>
      </c>
      <c r="I34" s="19">
        <f>RIGHT(E34,3)</f>
        <v/>
      </c>
      <c r="J34" s="19">
        <f>IF(MID(E34,6,2)="22","P","C")</f>
        <v/>
      </c>
      <c r="K34" s="19">
        <f>MID(E34,13,4)</f>
        <v/>
      </c>
      <c r="L34" s="19">
        <f>MID(E34,19,4)</f>
        <v/>
      </c>
      <c r="M34" s="52">
        <f>MID(E34,LEN(E34)-17,4)</f>
        <v/>
      </c>
      <c r="N34" s="52">
        <f>MID(E34,LEN(E34)-6,4)</f>
        <v/>
      </c>
      <c r="O34" s="19">
        <f>VLOOKUP(F34,[1]Item!$A$5:$Z$10000,26,0)</f>
        <v/>
      </c>
      <c r="P34" s="19">
        <f>VLOOKUP(E34,[1]route!$E$3:$O$10005,11,0)</f>
        <v/>
      </c>
      <c r="Q34" s="167">
        <f>'Cutting Rules'!AD34</f>
        <v/>
      </c>
      <c r="R34" s="168">
        <f>SUMIF([1]route!$E$3:$E$10005,E34,[1]!Table1[生産])</f>
        <v/>
      </c>
      <c r="S34" s="24" t="n"/>
      <c r="T34" s="169" t="inlineStr"/>
      <c r="U34" s="19" t="n"/>
      <c r="V34" s="170">
        <f>SUMIF([1]route!$E$3:$E$10005,E34,[1]route!$M$3:$M$10005)</f>
        <v/>
      </c>
      <c r="W34" s="171">
        <f>O34*N34*V34/1000</f>
        <v/>
      </c>
      <c r="X34" s="27">
        <f t="array" ref="X34">INDEX($BP34:$CZ34,MATCH(TRUE,$BP34:$CZ34&lt;0,0))</f>
        <v/>
      </c>
      <c r="Y34" s="47">
        <f>IFERROR(CHOOSE($AC34,$BP$1,$BQ$1,$BR$1,$BS$1,$BT$1,$BU$1,$BV$1,$BW$1,$BX$1,$BY$1,$BZ$1,$CA$1,$CB$1,$CC$1,$CD$1,$CE$1,$CF$1,$CG$1,$CH$1,$CI$1,$CJ$1,$CK$1,$CL$1,$CM$1,$CN$1,$CO$1,$CP$1,$CQ$1,$CR$1,$CS$1,$CT$1,$CU$1,$CV$1,$CW$1,$CX$1,$CY$1,$CZ$1,),"")</f>
        <v/>
      </c>
      <c r="Z34" s="121">
        <f>IFERROR(VLOOKUP(E34,[1]route!$E$3:$BL$10005,59,0),"")&amp;IFERROR(VLOOKUP(E34,[1]route!$E$3:$BL$10005,60,0),"")</f>
        <v/>
      </c>
      <c r="AA34" s="172">
        <f>IF(R34&gt;V34,R34-V34,0)</f>
        <v/>
      </c>
      <c r="AB34" s="173">
        <f>AA34*O34*N34/1000</f>
        <v/>
      </c>
      <c r="AC34" s="4">
        <f>IFERROR(MATCH($X34,$BP34:$CZ34,0),"")</f>
        <v/>
      </c>
      <c r="AD34" s="29" t="n">
        <v>0</v>
      </c>
      <c r="AE34" s="30">
        <f>SUMIF([1]route!$E$3:$E$10005,E34,[1]!Table1[1])</f>
        <v/>
      </c>
      <c r="AF34" s="30">
        <f>SUMIF([1]route!$E$3:$E$10005,E34,[1]!Table1[2])</f>
        <v/>
      </c>
      <c r="AG34" s="30">
        <f>SUMIF([1]route!$E$3:$E$10005,E34,[1]!Table1[3])</f>
        <v/>
      </c>
      <c r="AH34" s="30">
        <f>SUMIF([1]route!$E$3:$E$10005,E34,[1]!Table1[4])</f>
        <v/>
      </c>
      <c r="AI34" s="30">
        <f>SUMIF([1]route!$E$3:$E$10005,E34,[1]!Table1[5])</f>
        <v/>
      </c>
      <c r="AJ34" s="30">
        <f>SUMIF([1]route!$E$3:$E$10005,E34,[1]!Table1[6])</f>
        <v/>
      </c>
      <c r="AK34" s="30">
        <f>SUMIF([1]route!$E$3:$E$10005,E34,[1]!Table1[7])</f>
        <v/>
      </c>
      <c r="AL34" s="30">
        <f>SUMIF([1]route!$E$3:$E$10005,E34,[1]!Table1[8])</f>
        <v/>
      </c>
      <c r="AM34" s="30">
        <f>SUMIF([1]route!$E$3:$E$10005,E34,[1]!Table1[9])</f>
        <v/>
      </c>
      <c r="AN34" s="30">
        <f>SUMIF([1]route!$E$3:$E$10005,E34,[1]!Table1[10])</f>
        <v/>
      </c>
      <c r="AO34" s="30">
        <f>SUMIF([1]route!$E$3:$E$10005,E34,[1]!Table1[11])</f>
        <v/>
      </c>
      <c r="AP34" s="30">
        <f>SUMIF([1]route!$E$3:$E$10005,E34,[1]!Table1[12])</f>
        <v/>
      </c>
      <c r="AQ34" s="30">
        <f>SUMIF([1]route!$E$3:$E$10005,E34,[1]!Table1[13])</f>
        <v/>
      </c>
      <c r="AR34" s="30">
        <f>SUMIF([1]route!$E$3:$E$10005,E34,[1]!Table1[14])</f>
        <v/>
      </c>
      <c r="AS34" s="30">
        <f>SUMIF([1]route!$E$3:$E$10005,E34,[1]!Table1[15])</f>
        <v/>
      </c>
      <c r="AT34" s="30">
        <f>SUMIF([1]route!$E$3:$E$10005,E34,[1]!Table1[16])</f>
        <v/>
      </c>
      <c r="AU34" s="30">
        <f>SUMIF([1]route!$E$3:$E$10005,E34,[1]!Table1[17])</f>
        <v/>
      </c>
      <c r="AV34" s="30">
        <f>SUMIF([1]route!$E$3:$E$10005,E34,[1]!Table1[18])</f>
        <v/>
      </c>
      <c r="AW34" s="30">
        <f>SUMIF([1]route!$E$3:$E$10005,E34,[1]!Table1[19])</f>
        <v/>
      </c>
      <c r="AX34" s="30">
        <f>SUMIF([1]route!$E$3:$E$10005,E34,[1]!Table1[20])</f>
        <v/>
      </c>
      <c r="AY34" s="30">
        <f>SUMIF([1]route!$E$3:$E$10005,E34,[1]!Table1[21])</f>
        <v/>
      </c>
      <c r="AZ34" s="30">
        <f>SUMIF([1]route!$E$3:$E$10005,E34,[1]!Table1[22])</f>
        <v/>
      </c>
      <c r="BA34" s="30">
        <f>SUMIF([1]route!$E$3:$E$10005,E34,[1]!Table1[23])</f>
        <v/>
      </c>
      <c r="BB34" s="30">
        <f>SUMIF([1]route!$E$3:$E$10005,E34,[1]!Table1[24])</f>
        <v/>
      </c>
      <c r="BC34" s="30">
        <f>SUMIF([1]route!$E$3:$E$10005,E34,[1]!Table1[25])</f>
        <v/>
      </c>
      <c r="BD34" s="30">
        <f>SUMIF([1]route!$E$3:$E$10005,E34,[1]!Table1[26])</f>
        <v/>
      </c>
      <c r="BE34" s="30">
        <f>SUMIF([1]route!$E$3:$E$10005,E34,[1]!Table1[27])</f>
        <v/>
      </c>
      <c r="BF34" s="30">
        <f>SUMIF([1]route!$E$3:$E$10005,E34,[1]!Table1[28])</f>
        <v/>
      </c>
      <c r="BG34" s="30">
        <f>SUMIF([1]route!$E$3:$E$10005,E34,[1]!Table1[29])</f>
        <v/>
      </c>
      <c r="BH34" s="30">
        <f>SUMIF([1]route!$E$3:$E$10005,E34,[1]!Table1[30])</f>
        <v/>
      </c>
      <c r="BI34" s="30">
        <f>SUMIF([1]route!$E$3:$E$10005,E34,[1]!Table1[31])</f>
        <v/>
      </c>
      <c r="BJ34" s="30">
        <f>SUMIF([1]route!$E$3:$E$10005,E34,[1]!Table1[Remain PO])</f>
        <v/>
      </c>
      <c r="BK34" s="31">
        <f>SUMIF([1]route!$E$3:$E$10005,E34,[1]!Table1[N+1])</f>
        <v/>
      </c>
      <c r="BL34" s="31">
        <f>SUMIF([1]route!$E$3:$E$10005,E34,[1]!Table1[N+2])</f>
        <v/>
      </c>
      <c r="BM34" s="31">
        <f>SUMIF([1]route!$E$3:$E$10005,E34,[1]!Table1[N+3])</f>
        <v/>
      </c>
      <c r="BN34" s="32">
        <f>SUMIF([1]route!$E$3:$E$10005,E34,[1]!Table1[N+4])</f>
        <v/>
      </c>
      <c r="BP34" s="37">
        <f>$V34-$AD34</f>
        <v/>
      </c>
      <c r="BQ34" s="35">
        <f>BP34-AE34</f>
        <v/>
      </c>
      <c r="BR34" s="35">
        <f>BQ34-AF34</f>
        <v/>
      </c>
      <c r="BS34" s="35">
        <f>BR34-AG34</f>
        <v/>
      </c>
      <c r="BT34" s="35">
        <f>BS34-AH34</f>
        <v/>
      </c>
      <c r="BU34" s="35">
        <f>BT34-AI34</f>
        <v/>
      </c>
      <c r="BV34" s="35">
        <f>BU34-AJ34</f>
        <v/>
      </c>
      <c r="BW34" s="35">
        <f>BV34-AK34</f>
        <v/>
      </c>
      <c r="BX34" s="35">
        <f>BW34-AL34</f>
        <v/>
      </c>
      <c r="BY34" s="35">
        <f>BX34-AM34</f>
        <v/>
      </c>
      <c r="BZ34" s="35">
        <f>BY34-AN34</f>
        <v/>
      </c>
      <c r="CA34" s="35">
        <f>BZ34-AO34</f>
        <v/>
      </c>
      <c r="CB34" s="35">
        <f>CA34-AP34</f>
        <v/>
      </c>
      <c r="CC34" s="35">
        <f>CB34-AQ34</f>
        <v/>
      </c>
      <c r="CD34" s="35">
        <f>CC34-AR34</f>
        <v/>
      </c>
      <c r="CE34" s="35">
        <f>CD34-AS34</f>
        <v/>
      </c>
      <c r="CF34" s="35">
        <f>CE34-AT34</f>
        <v/>
      </c>
      <c r="CG34" s="35">
        <f>CF34-AU34</f>
        <v/>
      </c>
      <c r="CH34" s="35">
        <f>CG34-AV34</f>
        <v/>
      </c>
      <c r="CI34" s="35">
        <f>CH34-AW34</f>
        <v/>
      </c>
      <c r="CJ34" s="35">
        <f>CI34-AX34</f>
        <v/>
      </c>
      <c r="CK34" s="35">
        <f>CJ34-AY34</f>
        <v/>
      </c>
      <c r="CL34" s="35">
        <f>CK34-AZ34</f>
        <v/>
      </c>
      <c r="CM34" s="35">
        <f>CL34-BA34</f>
        <v/>
      </c>
      <c r="CN34" s="35">
        <f>CM34-BB34</f>
        <v/>
      </c>
      <c r="CO34" s="35">
        <f>CN34-BC34</f>
        <v/>
      </c>
      <c r="CP34" s="35">
        <f>CO34-BD34</f>
        <v/>
      </c>
      <c r="CQ34" s="35">
        <f>CP34-BE34</f>
        <v/>
      </c>
      <c r="CR34" s="35">
        <f>CQ34-BF34</f>
        <v/>
      </c>
      <c r="CS34" s="35">
        <f>CR34-BG34</f>
        <v/>
      </c>
      <c r="CT34" s="35">
        <f>CS34-BH34</f>
        <v/>
      </c>
      <c r="CU34" s="35">
        <f>CT34-BI34</f>
        <v/>
      </c>
      <c r="CV34" s="35">
        <f>CU34-BJ34</f>
        <v/>
      </c>
      <c r="CW34" s="38">
        <f>CV34-BK34</f>
        <v/>
      </c>
      <c r="CX34" s="38">
        <f>CW34-BL34</f>
        <v/>
      </c>
      <c r="CY34" s="38">
        <f>CX34-BM34</f>
        <v/>
      </c>
      <c r="CZ34" s="39">
        <f>CY34-BN34</f>
        <v/>
      </c>
      <c r="DA34" s="35" t="n"/>
    </row>
    <row r="35">
      <c r="D35" s="61">
        <f>VLOOKUP(F35,[1]Special!$O$2:$S$209,3,0)</f>
        <v/>
      </c>
      <c r="E35" s="20" t="inlineStr">
        <is>
          <t>|0200226010|22.20|0.00|2.300|0.0006000IBC</t>
        </is>
      </c>
      <c r="F35" s="19">
        <f>LEFT(E35,LEN(E35)-7)</f>
        <v/>
      </c>
      <c r="G35" s="19">
        <f>'Cutting Rules'!H35</f>
        <v/>
      </c>
      <c r="H35" s="19">
        <f>VLOOKUP(MID(F35,8,2),[1]Special!$H$2:$I$32,2,0)</f>
        <v/>
      </c>
      <c r="I35" s="19">
        <f>RIGHT(E35,3)</f>
        <v/>
      </c>
      <c r="J35" s="19">
        <f>IF(MID(E35,6,2)="22","P","C")</f>
        <v/>
      </c>
      <c r="K35" s="19">
        <f>MID(E35,13,4)</f>
        <v/>
      </c>
      <c r="L35" s="19">
        <f>MID(E35,19,4)</f>
        <v/>
      </c>
      <c r="M35" s="52">
        <f>MID(E35,LEN(E35)-17,4)</f>
        <v/>
      </c>
      <c r="N35" s="52">
        <f>MID(E35,LEN(E35)-6,4)</f>
        <v/>
      </c>
      <c r="O35" s="19">
        <f>VLOOKUP(F35,[1]Item!$A$5:$Z$10000,26,0)</f>
        <v/>
      </c>
      <c r="P35" s="19">
        <f>VLOOKUP(E35,[1]route!$E$3:$O$10005,11,0)</f>
        <v/>
      </c>
      <c r="Q35" s="167">
        <f>'Cutting Rules'!AD35</f>
        <v/>
      </c>
      <c r="R35" s="168">
        <f>SUMIF([1]route!$E$3:$E$10005,E35,[1]!Table1[生産])</f>
        <v/>
      </c>
      <c r="S35" s="24" t="n"/>
      <c r="T35" s="169" t="inlineStr"/>
      <c r="U35" s="19" t="n"/>
      <c r="V35" s="170">
        <f>SUMIF([1]route!$E$3:$E$10005,E35,[1]route!$M$3:$M$10005)</f>
        <v/>
      </c>
      <c r="W35" s="171">
        <f>O35*N35*V35/1000</f>
        <v/>
      </c>
      <c r="X35" s="27">
        <f t="array" ref="X35">INDEX($BP35:$CZ35,MATCH(TRUE,$BP35:$CZ35&lt;0,0))</f>
        <v/>
      </c>
      <c r="Y35" s="47">
        <f>IFERROR(CHOOSE($AC35,$BP$1,$BQ$1,$BR$1,$BS$1,$BT$1,$BU$1,$BV$1,$BW$1,$BX$1,$BY$1,$BZ$1,$CA$1,$CB$1,$CC$1,$CD$1,$CE$1,$CF$1,$CG$1,$CH$1,$CI$1,$CJ$1,$CK$1,$CL$1,$CM$1,$CN$1,$CO$1,$CP$1,$CQ$1,$CR$1,$CS$1,$CT$1,$CU$1,$CV$1,$CW$1,$CX$1,$CY$1,$CZ$1,),"")</f>
        <v/>
      </c>
      <c r="Z35" s="121">
        <f>IFERROR(VLOOKUP(E35,[1]route!$E$3:$BL$10005,59,0),"")&amp;IFERROR(VLOOKUP(E35,[1]route!$E$3:$BL$10005,60,0),"")</f>
        <v/>
      </c>
      <c r="AA35" s="172">
        <f>IF(R35&gt;V35,R35-V35,0)</f>
        <v/>
      </c>
      <c r="AB35" s="173">
        <f>AA35*O35*N35/1000</f>
        <v/>
      </c>
      <c r="AC35" s="4">
        <f>IFERROR(MATCH($X35,$BP35:$CZ35,0),"")</f>
        <v/>
      </c>
      <c r="AD35" s="29" t="n">
        <v>0</v>
      </c>
      <c r="AE35" s="30">
        <f>SUMIF([1]route!$E$3:$E$10005,E35,[1]!Table1[1])</f>
        <v/>
      </c>
      <c r="AF35" s="30">
        <f>SUMIF([1]route!$E$3:$E$10005,E35,[1]!Table1[2])</f>
        <v/>
      </c>
      <c r="AG35" s="30">
        <f>SUMIF([1]route!$E$3:$E$10005,E35,[1]!Table1[3])</f>
        <v/>
      </c>
      <c r="AH35" s="30">
        <f>SUMIF([1]route!$E$3:$E$10005,E35,[1]!Table1[4])</f>
        <v/>
      </c>
      <c r="AI35" s="30">
        <f>SUMIF([1]route!$E$3:$E$10005,E35,[1]!Table1[5])</f>
        <v/>
      </c>
      <c r="AJ35" s="30">
        <f>SUMIF([1]route!$E$3:$E$10005,E35,[1]!Table1[6])</f>
        <v/>
      </c>
      <c r="AK35" s="30">
        <f>SUMIF([1]route!$E$3:$E$10005,E35,[1]!Table1[7])</f>
        <v/>
      </c>
      <c r="AL35" s="30">
        <f>SUMIF([1]route!$E$3:$E$10005,E35,[1]!Table1[8])</f>
        <v/>
      </c>
      <c r="AM35" s="30">
        <f>SUMIF([1]route!$E$3:$E$10005,E35,[1]!Table1[9])</f>
        <v/>
      </c>
      <c r="AN35" s="30">
        <f>SUMIF([1]route!$E$3:$E$10005,E35,[1]!Table1[10])</f>
        <v/>
      </c>
      <c r="AO35" s="30">
        <f>SUMIF([1]route!$E$3:$E$10005,E35,[1]!Table1[11])</f>
        <v/>
      </c>
      <c r="AP35" s="30">
        <f>SUMIF([1]route!$E$3:$E$10005,E35,[1]!Table1[12])</f>
        <v/>
      </c>
      <c r="AQ35" s="30">
        <f>SUMIF([1]route!$E$3:$E$10005,E35,[1]!Table1[13])</f>
        <v/>
      </c>
      <c r="AR35" s="30">
        <f>SUMIF([1]route!$E$3:$E$10005,E35,[1]!Table1[14])</f>
        <v/>
      </c>
      <c r="AS35" s="30">
        <f>SUMIF([1]route!$E$3:$E$10005,E35,[1]!Table1[15])</f>
        <v/>
      </c>
      <c r="AT35" s="30">
        <f>SUMIF([1]route!$E$3:$E$10005,E35,[1]!Table1[16])</f>
        <v/>
      </c>
      <c r="AU35" s="30">
        <f>SUMIF([1]route!$E$3:$E$10005,E35,[1]!Table1[17])</f>
        <v/>
      </c>
      <c r="AV35" s="30">
        <f>SUMIF([1]route!$E$3:$E$10005,E35,[1]!Table1[18])</f>
        <v/>
      </c>
      <c r="AW35" s="30">
        <f>SUMIF([1]route!$E$3:$E$10005,E35,[1]!Table1[19])</f>
        <v/>
      </c>
      <c r="AX35" s="30">
        <f>SUMIF([1]route!$E$3:$E$10005,E35,[1]!Table1[20])</f>
        <v/>
      </c>
      <c r="AY35" s="30">
        <f>SUMIF([1]route!$E$3:$E$10005,E35,[1]!Table1[21])</f>
        <v/>
      </c>
      <c r="AZ35" s="30">
        <f>SUMIF([1]route!$E$3:$E$10005,E35,[1]!Table1[22])</f>
        <v/>
      </c>
      <c r="BA35" s="30">
        <f>SUMIF([1]route!$E$3:$E$10005,E35,[1]!Table1[23])</f>
        <v/>
      </c>
      <c r="BB35" s="30">
        <f>SUMIF([1]route!$E$3:$E$10005,E35,[1]!Table1[24])</f>
        <v/>
      </c>
      <c r="BC35" s="30">
        <f>SUMIF([1]route!$E$3:$E$10005,E35,[1]!Table1[25])</f>
        <v/>
      </c>
      <c r="BD35" s="30">
        <f>SUMIF([1]route!$E$3:$E$10005,E35,[1]!Table1[26])</f>
        <v/>
      </c>
      <c r="BE35" s="30">
        <f>SUMIF([1]route!$E$3:$E$10005,E35,[1]!Table1[27])</f>
        <v/>
      </c>
      <c r="BF35" s="30">
        <f>SUMIF([1]route!$E$3:$E$10005,E35,[1]!Table1[28])</f>
        <v/>
      </c>
      <c r="BG35" s="30">
        <f>SUMIF([1]route!$E$3:$E$10005,E35,[1]!Table1[29])</f>
        <v/>
      </c>
      <c r="BH35" s="30">
        <f>SUMIF([1]route!$E$3:$E$10005,E35,[1]!Table1[30])</f>
        <v/>
      </c>
      <c r="BI35" s="30">
        <f>SUMIF([1]route!$E$3:$E$10005,E35,[1]!Table1[31])</f>
        <v/>
      </c>
      <c r="BJ35" s="30">
        <f>SUMIF([1]route!$E$3:$E$10005,E35,[1]!Table1[Remain PO])</f>
        <v/>
      </c>
      <c r="BK35" s="31">
        <f>SUMIF([1]route!$E$3:$E$10005,E35,[1]!Table1[N+1])</f>
        <v/>
      </c>
      <c r="BL35" s="31">
        <f>SUMIF([1]route!$E$3:$E$10005,E35,[1]!Table1[N+2])</f>
        <v/>
      </c>
      <c r="BM35" s="31">
        <f>SUMIF([1]route!$E$3:$E$10005,E35,[1]!Table1[N+3])</f>
        <v/>
      </c>
      <c r="BN35" s="32">
        <f>SUMIF([1]route!$E$3:$E$10005,E35,[1]!Table1[N+4])</f>
        <v/>
      </c>
      <c r="BP35" s="37">
        <f>$V35-$AD35</f>
        <v/>
      </c>
      <c r="BQ35" s="35">
        <f>BP35-AE35</f>
        <v/>
      </c>
      <c r="BR35" s="35">
        <f>BQ35-AF35</f>
        <v/>
      </c>
      <c r="BS35" s="35">
        <f>BR35-AG35</f>
        <v/>
      </c>
      <c r="BT35" s="35">
        <f>BS35-AH35</f>
        <v/>
      </c>
      <c r="BU35" s="35">
        <f>BT35-AI35</f>
        <v/>
      </c>
      <c r="BV35" s="35">
        <f>BU35-AJ35</f>
        <v/>
      </c>
      <c r="BW35" s="35">
        <f>BV35-AK35</f>
        <v/>
      </c>
      <c r="BX35" s="35">
        <f>BW35-AL35</f>
        <v/>
      </c>
      <c r="BY35" s="35">
        <f>BX35-AM35</f>
        <v/>
      </c>
      <c r="BZ35" s="35">
        <f>BY35-AN35</f>
        <v/>
      </c>
      <c r="CA35" s="35">
        <f>BZ35-AO35</f>
        <v/>
      </c>
      <c r="CB35" s="35">
        <f>CA35-AP35</f>
        <v/>
      </c>
      <c r="CC35" s="35">
        <f>CB35-AQ35</f>
        <v/>
      </c>
      <c r="CD35" s="35">
        <f>CC35-AR35</f>
        <v/>
      </c>
      <c r="CE35" s="35">
        <f>CD35-AS35</f>
        <v/>
      </c>
      <c r="CF35" s="35">
        <f>CE35-AT35</f>
        <v/>
      </c>
      <c r="CG35" s="35">
        <f>CF35-AU35</f>
        <v/>
      </c>
      <c r="CH35" s="35">
        <f>CG35-AV35</f>
        <v/>
      </c>
      <c r="CI35" s="35">
        <f>CH35-AW35</f>
        <v/>
      </c>
      <c r="CJ35" s="35">
        <f>CI35-AX35</f>
        <v/>
      </c>
      <c r="CK35" s="35">
        <f>CJ35-AY35</f>
        <v/>
      </c>
      <c r="CL35" s="35">
        <f>CK35-AZ35</f>
        <v/>
      </c>
      <c r="CM35" s="35">
        <f>CL35-BA35</f>
        <v/>
      </c>
      <c r="CN35" s="35">
        <f>CM35-BB35</f>
        <v/>
      </c>
      <c r="CO35" s="35">
        <f>CN35-BC35</f>
        <v/>
      </c>
      <c r="CP35" s="35">
        <f>CO35-BD35</f>
        <v/>
      </c>
      <c r="CQ35" s="35">
        <f>CP35-BE35</f>
        <v/>
      </c>
      <c r="CR35" s="35">
        <f>CQ35-BF35</f>
        <v/>
      </c>
      <c r="CS35" s="35">
        <f>CR35-BG35</f>
        <v/>
      </c>
      <c r="CT35" s="35">
        <f>CS35-BH35</f>
        <v/>
      </c>
      <c r="CU35" s="35">
        <f>CT35-BI35</f>
        <v/>
      </c>
      <c r="CV35" s="35">
        <f>CU35-BJ35</f>
        <v/>
      </c>
      <c r="CW35" s="38">
        <f>CV35-BK35</f>
        <v/>
      </c>
      <c r="CX35" s="38">
        <f>CW35-BL35</f>
        <v/>
      </c>
      <c r="CY35" s="38">
        <f>CX35-BM35</f>
        <v/>
      </c>
      <c r="CZ35" s="39">
        <f>CY35-BN35</f>
        <v/>
      </c>
      <c r="DA35" s="35" t="n"/>
    </row>
    <row r="36">
      <c r="D36" s="61">
        <f>VLOOKUP(F36,[1]Special!$O$2:$S$209,3,0)</f>
        <v/>
      </c>
      <c r="E36" s="20" t="inlineStr">
        <is>
          <t>|0200220139|22.20|0.00|2.000|0.0005931NBC</t>
        </is>
      </c>
      <c r="F36" s="19">
        <f>LEFT(E36,LEN(E36)-7)</f>
        <v/>
      </c>
      <c r="G36" s="19">
        <f>'Cutting Rules'!H36</f>
        <v/>
      </c>
      <c r="H36" s="19">
        <f>VLOOKUP(MID(F36,8,2),[1]Special!$H$2:$I$32,2,0)</f>
        <v/>
      </c>
      <c r="I36" s="19">
        <f>RIGHT(E36,3)</f>
        <v/>
      </c>
      <c r="J36" s="19">
        <f>IF(MID(E36,6,2)="22","P","C")</f>
        <v/>
      </c>
      <c r="K36" s="19">
        <f>MID(E36,13,4)</f>
        <v/>
      </c>
      <c r="L36" s="19">
        <f>MID(E36,19,4)</f>
        <v/>
      </c>
      <c r="M36" s="52">
        <f>MID(E36,LEN(E36)-17,4)</f>
        <v/>
      </c>
      <c r="N36" s="52">
        <f>MID(E36,LEN(E36)-6,4)</f>
        <v/>
      </c>
      <c r="O36" s="19">
        <f>VLOOKUP(F36,[1]Item!$A$5:$Z$10000,26,0)</f>
        <v/>
      </c>
      <c r="P36" s="19">
        <f>VLOOKUP(E36,[1]route!$E$3:$O$10005,11,0)</f>
        <v/>
      </c>
      <c r="Q36" s="167">
        <f>'Cutting Rules'!AD36</f>
        <v/>
      </c>
      <c r="R36" s="168">
        <f>SUMIF([1]route!$E$3:$E$10005,E36,[1]!Table1[生産])</f>
        <v/>
      </c>
      <c r="S36" s="24" t="n"/>
      <c r="T36" s="169" t="inlineStr"/>
      <c r="U36" s="19" t="n"/>
      <c r="V36" s="170">
        <f>SUMIF([1]route!$E$3:$E$10005,E36,[1]route!$M$3:$M$10005)</f>
        <v/>
      </c>
      <c r="W36" s="171">
        <f>O36*N36*V36/1000</f>
        <v/>
      </c>
      <c r="X36" s="27">
        <f t="array" ref="X36">INDEX($BP36:$CZ36,MATCH(TRUE,$BP36:$CZ36&lt;0,0))</f>
        <v/>
      </c>
      <c r="Y36" s="47">
        <f>IFERROR(CHOOSE($AC36,$BP$1,$BQ$1,$BR$1,$BS$1,$BT$1,$BU$1,$BV$1,$BW$1,$BX$1,$BY$1,$BZ$1,$CA$1,$CB$1,$CC$1,$CD$1,$CE$1,$CF$1,$CG$1,$CH$1,$CI$1,$CJ$1,$CK$1,$CL$1,$CM$1,$CN$1,$CO$1,$CP$1,$CQ$1,$CR$1,$CS$1,$CT$1,$CU$1,$CV$1,$CW$1,$CX$1,$CY$1,$CZ$1,),"")</f>
        <v/>
      </c>
      <c r="Z36" s="121">
        <f>IFERROR(VLOOKUP(E36,[1]route!$E$3:$BL$10005,59,0),"")&amp;IFERROR(VLOOKUP(E36,[1]route!$E$3:$BL$10005,60,0),"")</f>
        <v/>
      </c>
      <c r="AA36" s="172">
        <f>IF(R36&gt;V36,R36-V36,0)</f>
        <v/>
      </c>
      <c r="AB36" s="173">
        <f>AA36*O36*N36/1000</f>
        <v/>
      </c>
      <c r="AC36" s="4">
        <f>IFERROR(MATCH($X36,$BP36:$CZ36,0),"")</f>
        <v/>
      </c>
      <c r="AD36" s="29" t="n">
        <v>0</v>
      </c>
      <c r="AE36" s="30">
        <f>SUMIF([1]route!$E$3:$E$10005,E36,[1]!Table1[1])</f>
        <v/>
      </c>
      <c r="AF36" s="30">
        <f>SUMIF([1]route!$E$3:$E$10005,E36,[1]!Table1[2])</f>
        <v/>
      </c>
      <c r="AG36" s="30">
        <f>SUMIF([1]route!$E$3:$E$10005,E36,[1]!Table1[3])</f>
        <v/>
      </c>
      <c r="AH36" s="30">
        <f>SUMIF([1]route!$E$3:$E$10005,E36,[1]!Table1[4])</f>
        <v/>
      </c>
      <c r="AI36" s="30">
        <f>SUMIF([1]route!$E$3:$E$10005,E36,[1]!Table1[5])</f>
        <v/>
      </c>
      <c r="AJ36" s="30">
        <f>SUMIF([1]route!$E$3:$E$10005,E36,[1]!Table1[6])</f>
        <v/>
      </c>
      <c r="AK36" s="30">
        <f>SUMIF([1]route!$E$3:$E$10005,E36,[1]!Table1[7])</f>
        <v/>
      </c>
      <c r="AL36" s="30">
        <f>SUMIF([1]route!$E$3:$E$10005,E36,[1]!Table1[8])</f>
        <v/>
      </c>
      <c r="AM36" s="30">
        <f>SUMIF([1]route!$E$3:$E$10005,E36,[1]!Table1[9])</f>
        <v/>
      </c>
      <c r="AN36" s="30">
        <f>SUMIF([1]route!$E$3:$E$10005,E36,[1]!Table1[10])</f>
        <v/>
      </c>
      <c r="AO36" s="30">
        <f>SUMIF([1]route!$E$3:$E$10005,E36,[1]!Table1[11])</f>
        <v/>
      </c>
      <c r="AP36" s="30">
        <f>SUMIF([1]route!$E$3:$E$10005,E36,[1]!Table1[12])</f>
        <v/>
      </c>
      <c r="AQ36" s="30">
        <f>SUMIF([1]route!$E$3:$E$10005,E36,[1]!Table1[13])</f>
        <v/>
      </c>
      <c r="AR36" s="30">
        <f>SUMIF([1]route!$E$3:$E$10005,E36,[1]!Table1[14])</f>
        <v/>
      </c>
      <c r="AS36" s="30">
        <f>SUMIF([1]route!$E$3:$E$10005,E36,[1]!Table1[15])</f>
        <v/>
      </c>
      <c r="AT36" s="30">
        <f>SUMIF([1]route!$E$3:$E$10005,E36,[1]!Table1[16])</f>
        <v/>
      </c>
      <c r="AU36" s="30">
        <f>SUMIF([1]route!$E$3:$E$10005,E36,[1]!Table1[17])</f>
        <v/>
      </c>
      <c r="AV36" s="30">
        <f>SUMIF([1]route!$E$3:$E$10005,E36,[1]!Table1[18])</f>
        <v/>
      </c>
      <c r="AW36" s="30">
        <f>SUMIF([1]route!$E$3:$E$10005,E36,[1]!Table1[19])</f>
        <v/>
      </c>
      <c r="AX36" s="30">
        <f>SUMIF([1]route!$E$3:$E$10005,E36,[1]!Table1[20])</f>
        <v/>
      </c>
      <c r="AY36" s="30">
        <f>SUMIF([1]route!$E$3:$E$10005,E36,[1]!Table1[21])</f>
        <v/>
      </c>
      <c r="AZ36" s="30">
        <f>SUMIF([1]route!$E$3:$E$10005,E36,[1]!Table1[22])</f>
        <v/>
      </c>
      <c r="BA36" s="30">
        <f>SUMIF([1]route!$E$3:$E$10005,E36,[1]!Table1[23])</f>
        <v/>
      </c>
      <c r="BB36" s="30">
        <f>SUMIF([1]route!$E$3:$E$10005,E36,[1]!Table1[24])</f>
        <v/>
      </c>
      <c r="BC36" s="30">
        <f>SUMIF([1]route!$E$3:$E$10005,E36,[1]!Table1[25])</f>
        <v/>
      </c>
      <c r="BD36" s="30">
        <f>SUMIF([1]route!$E$3:$E$10005,E36,[1]!Table1[26])</f>
        <v/>
      </c>
      <c r="BE36" s="30">
        <f>SUMIF([1]route!$E$3:$E$10005,E36,[1]!Table1[27])</f>
        <v/>
      </c>
      <c r="BF36" s="30">
        <f>SUMIF([1]route!$E$3:$E$10005,E36,[1]!Table1[28])</f>
        <v/>
      </c>
      <c r="BG36" s="30">
        <f>SUMIF([1]route!$E$3:$E$10005,E36,[1]!Table1[29])</f>
        <v/>
      </c>
      <c r="BH36" s="30">
        <f>SUMIF([1]route!$E$3:$E$10005,E36,[1]!Table1[30])</f>
        <v/>
      </c>
      <c r="BI36" s="30">
        <f>SUMIF([1]route!$E$3:$E$10005,E36,[1]!Table1[31])</f>
        <v/>
      </c>
      <c r="BJ36" s="30">
        <f>SUMIF([1]route!$E$3:$E$10005,E36,[1]!Table1[Remain PO])</f>
        <v/>
      </c>
      <c r="BK36" s="31">
        <f>SUMIF([1]route!$E$3:$E$10005,E36,[1]!Table1[N+1])</f>
        <v/>
      </c>
      <c r="BL36" s="31">
        <f>SUMIF([1]route!$E$3:$E$10005,E36,[1]!Table1[N+2])</f>
        <v/>
      </c>
      <c r="BM36" s="31">
        <f>SUMIF([1]route!$E$3:$E$10005,E36,[1]!Table1[N+3])</f>
        <v/>
      </c>
      <c r="BN36" s="32">
        <f>SUMIF([1]route!$E$3:$E$10005,E36,[1]!Table1[N+4])</f>
        <v/>
      </c>
      <c r="BP36" s="37">
        <f>$V36-$AD36</f>
        <v/>
      </c>
      <c r="BQ36" s="35">
        <f>BP36-AE36</f>
        <v/>
      </c>
      <c r="BR36" s="35">
        <f>BQ36-AF36</f>
        <v/>
      </c>
      <c r="BS36" s="35">
        <f>BR36-AG36</f>
        <v/>
      </c>
      <c r="BT36" s="35">
        <f>BS36-AH36</f>
        <v/>
      </c>
      <c r="BU36" s="35">
        <f>BT36-AI36</f>
        <v/>
      </c>
      <c r="BV36" s="35">
        <f>BU36-AJ36</f>
        <v/>
      </c>
      <c r="BW36" s="35">
        <f>BV36-AK36</f>
        <v/>
      </c>
      <c r="BX36" s="35">
        <f>BW36-AL36</f>
        <v/>
      </c>
      <c r="BY36" s="35">
        <f>BX36-AM36</f>
        <v/>
      </c>
      <c r="BZ36" s="35">
        <f>BY36-AN36</f>
        <v/>
      </c>
      <c r="CA36" s="35">
        <f>BZ36-AO36</f>
        <v/>
      </c>
      <c r="CB36" s="35">
        <f>CA36-AP36</f>
        <v/>
      </c>
      <c r="CC36" s="35">
        <f>CB36-AQ36</f>
        <v/>
      </c>
      <c r="CD36" s="35">
        <f>CC36-AR36</f>
        <v/>
      </c>
      <c r="CE36" s="35">
        <f>CD36-AS36</f>
        <v/>
      </c>
      <c r="CF36" s="35">
        <f>CE36-AT36</f>
        <v/>
      </c>
      <c r="CG36" s="35">
        <f>CF36-AU36</f>
        <v/>
      </c>
      <c r="CH36" s="35">
        <f>CG36-AV36</f>
        <v/>
      </c>
      <c r="CI36" s="35">
        <f>CH36-AW36</f>
        <v/>
      </c>
      <c r="CJ36" s="35">
        <f>CI36-AX36</f>
        <v/>
      </c>
      <c r="CK36" s="35">
        <f>CJ36-AY36</f>
        <v/>
      </c>
      <c r="CL36" s="35">
        <f>CK36-AZ36</f>
        <v/>
      </c>
      <c r="CM36" s="35">
        <f>CL36-BA36</f>
        <v/>
      </c>
      <c r="CN36" s="35">
        <f>CM36-BB36</f>
        <v/>
      </c>
      <c r="CO36" s="35">
        <f>CN36-BC36</f>
        <v/>
      </c>
      <c r="CP36" s="35">
        <f>CO36-BD36</f>
        <v/>
      </c>
      <c r="CQ36" s="35">
        <f>CP36-BE36</f>
        <v/>
      </c>
      <c r="CR36" s="35">
        <f>CQ36-BF36</f>
        <v/>
      </c>
      <c r="CS36" s="35">
        <f>CR36-BG36</f>
        <v/>
      </c>
      <c r="CT36" s="35">
        <f>CS36-BH36</f>
        <v/>
      </c>
      <c r="CU36" s="35">
        <f>CT36-BI36</f>
        <v/>
      </c>
      <c r="CV36" s="35">
        <f>CU36-BJ36</f>
        <v/>
      </c>
      <c r="CW36" s="38">
        <f>CV36-BK36</f>
        <v/>
      </c>
      <c r="CX36" s="38">
        <f>CW36-BL36</f>
        <v/>
      </c>
      <c r="CY36" s="38">
        <f>CX36-BM36</f>
        <v/>
      </c>
      <c r="CZ36" s="39">
        <f>CY36-BN36</f>
        <v/>
      </c>
      <c r="DA36" s="35" t="n"/>
    </row>
    <row r="37">
      <c r="D37" s="61">
        <f>VLOOKUP(F37,[1]Special!$O$2:$S$209,3,0)</f>
        <v/>
      </c>
      <c r="E37" s="20" t="inlineStr">
        <is>
          <t>|0200230841|38.10|0.00|1.200|0.0005000NBC</t>
        </is>
      </c>
      <c r="F37" s="19">
        <f>LEFT(E37,LEN(E37)-7)</f>
        <v/>
      </c>
      <c r="G37" s="19">
        <f>'Cutting Rules'!H37</f>
        <v/>
      </c>
      <c r="H37" s="19">
        <f>VLOOKUP(MID(F37,8,2),[1]Special!$H$2:$I$32,2,0)</f>
        <v/>
      </c>
      <c r="I37" s="19">
        <f>RIGHT(E37,3)</f>
        <v/>
      </c>
      <c r="J37" s="19">
        <f>IF(MID(E37,6,2)="22","P","C")</f>
        <v/>
      </c>
      <c r="K37" s="19">
        <f>MID(E37,13,4)</f>
        <v/>
      </c>
      <c r="L37" s="19">
        <f>MID(E37,19,4)</f>
        <v/>
      </c>
      <c r="M37" s="52">
        <f>MID(E37,LEN(E37)-17,4)</f>
        <v/>
      </c>
      <c r="N37" s="52">
        <f>MID(E37,LEN(E37)-6,4)</f>
        <v/>
      </c>
      <c r="O37" s="19">
        <f>VLOOKUP(F37,[1]Item!$A$5:$Z$10000,26,0)</f>
        <v/>
      </c>
      <c r="P37" s="19">
        <f>VLOOKUP(E37,[1]route!$E$3:$O$10005,11,0)</f>
        <v/>
      </c>
      <c r="Q37" s="167">
        <f>'Cutting Rules'!AD37</f>
        <v/>
      </c>
      <c r="R37" s="168">
        <f>SUMIF([1]route!$E$3:$E$10005,E37,[1]!Table1[生産])</f>
        <v/>
      </c>
      <c r="S37" s="24" t="n"/>
      <c r="T37" s="169" t="inlineStr"/>
      <c r="U37" s="19" t="n"/>
      <c r="V37" s="170">
        <f>SUMIF([1]route!$E$3:$E$10005,E37,[1]route!$M$3:$M$10005)</f>
        <v/>
      </c>
      <c r="W37" s="171">
        <f>O37*N37*V37/1000</f>
        <v/>
      </c>
      <c r="X37" s="27">
        <f t="array" ref="X37">INDEX($BP37:$CZ37,MATCH(TRUE,$BP37:$CZ37&lt;0,0))</f>
        <v/>
      </c>
      <c r="Y37" s="47">
        <f>IFERROR(CHOOSE($AC37,$BP$1,$BQ$1,$BR$1,$BS$1,$BT$1,$BU$1,$BV$1,$BW$1,$BX$1,$BY$1,$BZ$1,$CA$1,$CB$1,$CC$1,$CD$1,$CE$1,$CF$1,$CG$1,$CH$1,$CI$1,$CJ$1,$CK$1,$CL$1,$CM$1,$CN$1,$CO$1,$CP$1,$CQ$1,$CR$1,$CS$1,$CT$1,$CU$1,$CV$1,$CW$1,$CX$1,$CY$1,$CZ$1,),"")</f>
        <v/>
      </c>
      <c r="Z37" s="121">
        <f>IFERROR(VLOOKUP(E37,[1]route!$E$3:$BL$10005,59,0),"")&amp;IFERROR(VLOOKUP(E37,[1]route!$E$3:$BL$10005,60,0),"")</f>
        <v/>
      </c>
      <c r="AA37" s="172">
        <f>IF(R37&gt;V37,R37-V37,0)</f>
        <v/>
      </c>
      <c r="AB37" s="173">
        <f>AA37*O37*N37/1000</f>
        <v/>
      </c>
      <c r="AC37" s="4">
        <f>IFERROR(MATCH($X37,$BP37:$CZ37,0),"")</f>
        <v/>
      </c>
      <c r="AD37" s="29" t="n">
        <v>0</v>
      </c>
      <c r="AE37" s="30">
        <f>SUMIF([1]route!$E$3:$E$10005,E37,[1]!Table1[1])</f>
        <v/>
      </c>
      <c r="AF37" s="30">
        <f>SUMIF([1]route!$E$3:$E$10005,E37,[1]!Table1[2])</f>
        <v/>
      </c>
      <c r="AG37" s="30">
        <f>SUMIF([1]route!$E$3:$E$10005,E37,[1]!Table1[3])</f>
        <v/>
      </c>
      <c r="AH37" s="30">
        <f>SUMIF([1]route!$E$3:$E$10005,E37,[1]!Table1[4])</f>
        <v/>
      </c>
      <c r="AI37" s="30">
        <f>SUMIF([1]route!$E$3:$E$10005,E37,[1]!Table1[5])</f>
        <v/>
      </c>
      <c r="AJ37" s="30">
        <f>SUMIF([1]route!$E$3:$E$10005,E37,[1]!Table1[6])</f>
        <v/>
      </c>
      <c r="AK37" s="30">
        <f>SUMIF([1]route!$E$3:$E$10005,E37,[1]!Table1[7])</f>
        <v/>
      </c>
      <c r="AL37" s="30">
        <f>SUMIF([1]route!$E$3:$E$10005,E37,[1]!Table1[8])</f>
        <v/>
      </c>
      <c r="AM37" s="30">
        <f>SUMIF([1]route!$E$3:$E$10005,E37,[1]!Table1[9])</f>
        <v/>
      </c>
      <c r="AN37" s="30">
        <f>SUMIF([1]route!$E$3:$E$10005,E37,[1]!Table1[10])</f>
        <v/>
      </c>
      <c r="AO37" s="30">
        <f>SUMIF([1]route!$E$3:$E$10005,E37,[1]!Table1[11])</f>
        <v/>
      </c>
      <c r="AP37" s="30">
        <f>SUMIF([1]route!$E$3:$E$10005,E37,[1]!Table1[12])</f>
        <v/>
      </c>
      <c r="AQ37" s="30">
        <f>SUMIF([1]route!$E$3:$E$10005,E37,[1]!Table1[13])</f>
        <v/>
      </c>
      <c r="AR37" s="30">
        <f>SUMIF([1]route!$E$3:$E$10005,E37,[1]!Table1[14])</f>
        <v/>
      </c>
      <c r="AS37" s="30">
        <f>SUMIF([1]route!$E$3:$E$10005,E37,[1]!Table1[15])</f>
        <v/>
      </c>
      <c r="AT37" s="30">
        <f>SUMIF([1]route!$E$3:$E$10005,E37,[1]!Table1[16])</f>
        <v/>
      </c>
      <c r="AU37" s="30">
        <f>SUMIF([1]route!$E$3:$E$10005,E37,[1]!Table1[17])</f>
        <v/>
      </c>
      <c r="AV37" s="30">
        <f>SUMIF([1]route!$E$3:$E$10005,E37,[1]!Table1[18])</f>
        <v/>
      </c>
      <c r="AW37" s="30">
        <f>SUMIF([1]route!$E$3:$E$10005,E37,[1]!Table1[19])</f>
        <v/>
      </c>
      <c r="AX37" s="30">
        <f>SUMIF([1]route!$E$3:$E$10005,E37,[1]!Table1[20])</f>
        <v/>
      </c>
      <c r="AY37" s="30">
        <f>SUMIF([1]route!$E$3:$E$10005,E37,[1]!Table1[21])</f>
        <v/>
      </c>
      <c r="AZ37" s="30">
        <f>SUMIF([1]route!$E$3:$E$10005,E37,[1]!Table1[22])</f>
        <v/>
      </c>
      <c r="BA37" s="30">
        <f>SUMIF([1]route!$E$3:$E$10005,E37,[1]!Table1[23])</f>
        <v/>
      </c>
      <c r="BB37" s="30">
        <f>SUMIF([1]route!$E$3:$E$10005,E37,[1]!Table1[24])</f>
        <v/>
      </c>
      <c r="BC37" s="30">
        <f>SUMIF([1]route!$E$3:$E$10005,E37,[1]!Table1[25])</f>
        <v/>
      </c>
      <c r="BD37" s="30">
        <f>SUMIF([1]route!$E$3:$E$10005,E37,[1]!Table1[26])</f>
        <v/>
      </c>
      <c r="BE37" s="30">
        <f>SUMIF([1]route!$E$3:$E$10005,E37,[1]!Table1[27])</f>
        <v/>
      </c>
      <c r="BF37" s="30">
        <f>SUMIF([1]route!$E$3:$E$10005,E37,[1]!Table1[28])</f>
        <v/>
      </c>
      <c r="BG37" s="30">
        <f>SUMIF([1]route!$E$3:$E$10005,E37,[1]!Table1[29])</f>
        <v/>
      </c>
      <c r="BH37" s="30">
        <f>SUMIF([1]route!$E$3:$E$10005,E37,[1]!Table1[30])</f>
        <v/>
      </c>
      <c r="BI37" s="30">
        <f>SUMIF([1]route!$E$3:$E$10005,E37,[1]!Table1[31])</f>
        <v/>
      </c>
      <c r="BJ37" s="30">
        <f>SUMIF([1]route!$E$3:$E$10005,E37,[1]!Table1[Remain PO])</f>
        <v/>
      </c>
      <c r="BK37" s="31">
        <f>SUMIF([1]route!$E$3:$E$10005,E37,[1]!Table1[N+1])</f>
        <v/>
      </c>
      <c r="BL37" s="31">
        <f>SUMIF([1]route!$E$3:$E$10005,E37,[1]!Table1[N+2])</f>
        <v/>
      </c>
      <c r="BM37" s="31">
        <f>SUMIF([1]route!$E$3:$E$10005,E37,[1]!Table1[N+3])</f>
        <v/>
      </c>
      <c r="BN37" s="32">
        <f>SUMIF([1]route!$E$3:$E$10005,E37,[1]!Table1[N+4])</f>
        <v/>
      </c>
      <c r="BP37" s="37">
        <f>$V37-$AD37</f>
        <v/>
      </c>
      <c r="BQ37" s="35">
        <f>BP37-AE37</f>
        <v/>
      </c>
      <c r="BR37" s="35">
        <f>BQ37-AF37</f>
        <v/>
      </c>
      <c r="BS37" s="35">
        <f>BR37-AG37</f>
        <v/>
      </c>
      <c r="BT37" s="35">
        <f>BS37-AH37</f>
        <v/>
      </c>
      <c r="BU37" s="35">
        <f>BT37-AI37</f>
        <v/>
      </c>
      <c r="BV37" s="35">
        <f>BU37-AJ37</f>
        <v/>
      </c>
      <c r="BW37" s="35">
        <f>BV37-AK37</f>
        <v/>
      </c>
      <c r="BX37" s="35">
        <f>BW37-AL37</f>
        <v/>
      </c>
      <c r="BY37" s="35">
        <f>BX37-AM37</f>
        <v/>
      </c>
      <c r="BZ37" s="35">
        <f>BY37-AN37</f>
        <v/>
      </c>
      <c r="CA37" s="35">
        <f>BZ37-AO37</f>
        <v/>
      </c>
      <c r="CB37" s="35">
        <f>CA37-AP37</f>
        <v/>
      </c>
      <c r="CC37" s="35">
        <f>CB37-AQ37</f>
        <v/>
      </c>
      <c r="CD37" s="35">
        <f>CC37-AR37</f>
        <v/>
      </c>
      <c r="CE37" s="35">
        <f>CD37-AS37</f>
        <v/>
      </c>
      <c r="CF37" s="35">
        <f>CE37-AT37</f>
        <v/>
      </c>
      <c r="CG37" s="35">
        <f>CF37-AU37</f>
        <v/>
      </c>
      <c r="CH37" s="35">
        <f>CG37-AV37</f>
        <v/>
      </c>
      <c r="CI37" s="35">
        <f>CH37-AW37</f>
        <v/>
      </c>
      <c r="CJ37" s="35">
        <f>CI37-AX37</f>
        <v/>
      </c>
      <c r="CK37" s="35">
        <f>CJ37-AY37</f>
        <v/>
      </c>
      <c r="CL37" s="35">
        <f>CK37-AZ37</f>
        <v/>
      </c>
      <c r="CM37" s="35">
        <f>CL37-BA37</f>
        <v/>
      </c>
      <c r="CN37" s="35">
        <f>CM37-BB37</f>
        <v/>
      </c>
      <c r="CO37" s="35">
        <f>CN37-BC37</f>
        <v/>
      </c>
      <c r="CP37" s="35">
        <f>CO37-BD37</f>
        <v/>
      </c>
      <c r="CQ37" s="35">
        <f>CP37-BE37</f>
        <v/>
      </c>
      <c r="CR37" s="35">
        <f>CQ37-BF37</f>
        <v/>
      </c>
      <c r="CS37" s="35">
        <f>CR37-BG37</f>
        <v/>
      </c>
      <c r="CT37" s="35">
        <f>CS37-BH37</f>
        <v/>
      </c>
      <c r="CU37" s="35">
        <f>CT37-BI37</f>
        <v/>
      </c>
      <c r="CV37" s="35">
        <f>CU37-BJ37</f>
        <v/>
      </c>
      <c r="CW37" s="38">
        <f>CV37-BK37</f>
        <v/>
      </c>
      <c r="CX37" s="38">
        <f>CW37-BL37</f>
        <v/>
      </c>
      <c r="CY37" s="38">
        <f>CX37-BM37</f>
        <v/>
      </c>
      <c r="CZ37" s="39">
        <f>CY37-BN37</f>
        <v/>
      </c>
      <c r="DA37" s="35" t="n"/>
    </row>
    <row r="38">
      <c r="D38" s="61">
        <f>VLOOKUP(F38,[1]Special!$O$2:$S$209,3,0)</f>
        <v/>
      </c>
      <c r="E38" s="20" t="inlineStr">
        <is>
          <t>|0200226117|45.00|0.00|2.300|0.0006153NBC</t>
        </is>
      </c>
      <c r="F38" s="19">
        <f>LEFT(E38,LEN(E38)-7)</f>
        <v/>
      </c>
      <c r="G38" s="19">
        <f>'Cutting Rules'!H38</f>
        <v/>
      </c>
      <c r="H38" s="19">
        <f>VLOOKUP(MID(F38,8,2),[1]Special!$H$2:$I$32,2,0)</f>
        <v/>
      </c>
      <c r="I38" s="19">
        <f>RIGHT(E38,3)</f>
        <v/>
      </c>
      <c r="J38" s="19">
        <f>IF(MID(E38,6,2)="22","P","C")</f>
        <v/>
      </c>
      <c r="K38" s="19">
        <f>MID(E38,13,4)</f>
        <v/>
      </c>
      <c r="L38" s="19">
        <f>MID(E38,19,4)</f>
        <v/>
      </c>
      <c r="M38" s="52">
        <f>MID(E38,LEN(E38)-17,4)</f>
        <v/>
      </c>
      <c r="N38" s="52">
        <f>MID(E38,LEN(E38)-6,4)</f>
        <v/>
      </c>
      <c r="O38" s="19">
        <f>VLOOKUP(F38,[1]Item!$A$5:$Z$10000,26,0)</f>
        <v/>
      </c>
      <c r="P38" s="19">
        <f>VLOOKUP(E38,[1]route!$E$3:$O$10005,11,0)</f>
        <v/>
      </c>
      <c r="Q38" s="167">
        <f>'Cutting Rules'!AD38</f>
        <v/>
      </c>
      <c r="R38" s="168">
        <f>SUMIF([1]route!$E$3:$E$10005,E38,[1]!Table1[生産])</f>
        <v/>
      </c>
      <c r="S38" s="24" t="n"/>
      <c r="T38" s="169" t="inlineStr"/>
      <c r="U38" s="19" t="n"/>
      <c r="V38" s="170">
        <f>SUMIF([1]route!$E$3:$E$10005,E38,[1]route!$M$3:$M$10005)</f>
        <v/>
      </c>
      <c r="W38" s="171">
        <f>O38*N38*V38/1000</f>
        <v/>
      </c>
      <c r="X38" s="27">
        <f t="array" ref="X38">INDEX($BP38:$CZ38,MATCH(TRUE,$BP38:$CZ38&lt;0,0))</f>
        <v/>
      </c>
      <c r="Y38" s="47">
        <f>IFERROR(CHOOSE($AC38,$BP$1,$BQ$1,$BR$1,$BS$1,$BT$1,$BU$1,$BV$1,$BW$1,$BX$1,$BY$1,$BZ$1,$CA$1,$CB$1,$CC$1,$CD$1,$CE$1,$CF$1,$CG$1,$CH$1,$CI$1,$CJ$1,$CK$1,$CL$1,$CM$1,$CN$1,$CO$1,$CP$1,$CQ$1,$CR$1,$CS$1,$CT$1,$CU$1,$CV$1,$CW$1,$CX$1,$CY$1,$CZ$1,),"")</f>
        <v/>
      </c>
      <c r="Z38" s="121">
        <f>IFERROR(VLOOKUP(E38,[1]route!$E$3:$BL$10005,59,0),"")&amp;IFERROR(VLOOKUP(E38,[1]route!$E$3:$BL$10005,60,0),"")</f>
        <v/>
      </c>
      <c r="AA38" s="172">
        <f>IF(R38&gt;V38,R38-V38,0)</f>
        <v/>
      </c>
      <c r="AB38" s="173">
        <f>AA38*O38*N38/1000</f>
        <v/>
      </c>
      <c r="AC38" s="4">
        <f>IFERROR(MATCH($X38,$BP38:$CZ38,0),"")</f>
        <v/>
      </c>
      <c r="AD38" s="29" t="n">
        <v>0</v>
      </c>
      <c r="AE38" s="30">
        <f>SUMIF([1]route!$E$3:$E$10005,E38,[1]!Table1[1])</f>
        <v/>
      </c>
      <c r="AF38" s="30">
        <f>SUMIF([1]route!$E$3:$E$10005,E38,[1]!Table1[2])</f>
        <v/>
      </c>
      <c r="AG38" s="30">
        <f>SUMIF([1]route!$E$3:$E$10005,E38,[1]!Table1[3])</f>
        <v/>
      </c>
      <c r="AH38" s="30">
        <f>SUMIF([1]route!$E$3:$E$10005,E38,[1]!Table1[4])</f>
        <v/>
      </c>
      <c r="AI38" s="30">
        <f>SUMIF([1]route!$E$3:$E$10005,E38,[1]!Table1[5])</f>
        <v/>
      </c>
      <c r="AJ38" s="30">
        <f>SUMIF([1]route!$E$3:$E$10005,E38,[1]!Table1[6])</f>
        <v/>
      </c>
      <c r="AK38" s="30">
        <f>SUMIF([1]route!$E$3:$E$10005,E38,[1]!Table1[7])</f>
        <v/>
      </c>
      <c r="AL38" s="30">
        <f>SUMIF([1]route!$E$3:$E$10005,E38,[1]!Table1[8])</f>
        <v/>
      </c>
      <c r="AM38" s="30">
        <f>SUMIF([1]route!$E$3:$E$10005,E38,[1]!Table1[9])</f>
        <v/>
      </c>
      <c r="AN38" s="30">
        <f>SUMIF([1]route!$E$3:$E$10005,E38,[1]!Table1[10])</f>
        <v/>
      </c>
      <c r="AO38" s="30">
        <f>SUMIF([1]route!$E$3:$E$10005,E38,[1]!Table1[11])</f>
        <v/>
      </c>
      <c r="AP38" s="30">
        <f>SUMIF([1]route!$E$3:$E$10005,E38,[1]!Table1[12])</f>
        <v/>
      </c>
      <c r="AQ38" s="30">
        <f>SUMIF([1]route!$E$3:$E$10005,E38,[1]!Table1[13])</f>
        <v/>
      </c>
      <c r="AR38" s="30">
        <f>SUMIF([1]route!$E$3:$E$10005,E38,[1]!Table1[14])</f>
        <v/>
      </c>
      <c r="AS38" s="30">
        <f>SUMIF([1]route!$E$3:$E$10005,E38,[1]!Table1[15])</f>
        <v/>
      </c>
      <c r="AT38" s="30">
        <f>SUMIF([1]route!$E$3:$E$10005,E38,[1]!Table1[16])</f>
        <v/>
      </c>
      <c r="AU38" s="30">
        <f>SUMIF([1]route!$E$3:$E$10005,E38,[1]!Table1[17])</f>
        <v/>
      </c>
      <c r="AV38" s="30">
        <f>SUMIF([1]route!$E$3:$E$10005,E38,[1]!Table1[18])</f>
        <v/>
      </c>
      <c r="AW38" s="30">
        <f>SUMIF([1]route!$E$3:$E$10005,E38,[1]!Table1[19])</f>
        <v/>
      </c>
      <c r="AX38" s="30">
        <f>SUMIF([1]route!$E$3:$E$10005,E38,[1]!Table1[20])</f>
        <v/>
      </c>
      <c r="AY38" s="30">
        <f>SUMIF([1]route!$E$3:$E$10005,E38,[1]!Table1[21])</f>
        <v/>
      </c>
      <c r="AZ38" s="30">
        <f>SUMIF([1]route!$E$3:$E$10005,E38,[1]!Table1[22])</f>
        <v/>
      </c>
      <c r="BA38" s="30">
        <f>SUMIF([1]route!$E$3:$E$10005,E38,[1]!Table1[23])</f>
        <v/>
      </c>
      <c r="BB38" s="30">
        <f>SUMIF([1]route!$E$3:$E$10005,E38,[1]!Table1[24])</f>
        <v/>
      </c>
      <c r="BC38" s="30">
        <f>SUMIF([1]route!$E$3:$E$10005,E38,[1]!Table1[25])</f>
        <v/>
      </c>
      <c r="BD38" s="30">
        <f>SUMIF([1]route!$E$3:$E$10005,E38,[1]!Table1[26])</f>
        <v/>
      </c>
      <c r="BE38" s="30">
        <f>SUMIF([1]route!$E$3:$E$10005,E38,[1]!Table1[27])</f>
        <v/>
      </c>
      <c r="BF38" s="30">
        <f>SUMIF([1]route!$E$3:$E$10005,E38,[1]!Table1[28])</f>
        <v/>
      </c>
      <c r="BG38" s="30">
        <f>SUMIF([1]route!$E$3:$E$10005,E38,[1]!Table1[29])</f>
        <v/>
      </c>
      <c r="BH38" s="30">
        <f>SUMIF([1]route!$E$3:$E$10005,E38,[1]!Table1[30])</f>
        <v/>
      </c>
      <c r="BI38" s="30">
        <f>SUMIF([1]route!$E$3:$E$10005,E38,[1]!Table1[31])</f>
        <v/>
      </c>
      <c r="BJ38" s="30">
        <f>SUMIF([1]route!$E$3:$E$10005,E38,[1]!Table1[Remain PO])</f>
        <v/>
      </c>
      <c r="BK38" s="31">
        <f>SUMIF([1]route!$E$3:$E$10005,E38,[1]!Table1[N+1])</f>
        <v/>
      </c>
      <c r="BL38" s="31">
        <f>SUMIF([1]route!$E$3:$E$10005,E38,[1]!Table1[N+2])</f>
        <v/>
      </c>
      <c r="BM38" s="31">
        <f>SUMIF([1]route!$E$3:$E$10005,E38,[1]!Table1[N+3])</f>
        <v/>
      </c>
      <c r="BN38" s="32">
        <f>SUMIF([1]route!$E$3:$E$10005,E38,[1]!Table1[N+4])</f>
        <v/>
      </c>
      <c r="BP38" s="37">
        <f>$V38-$AD38</f>
        <v/>
      </c>
      <c r="BQ38" s="35">
        <f>BP38-AE38</f>
        <v/>
      </c>
      <c r="BR38" s="35">
        <f>BQ38-AF38</f>
        <v/>
      </c>
      <c r="BS38" s="35">
        <f>BR38-AG38</f>
        <v/>
      </c>
      <c r="BT38" s="35">
        <f>BS38-AH38</f>
        <v/>
      </c>
      <c r="BU38" s="35">
        <f>BT38-AI38</f>
        <v/>
      </c>
      <c r="BV38" s="35">
        <f>BU38-AJ38</f>
        <v/>
      </c>
      <c r="BW38" s="35">
        <f>BV38-AK38</f>
        <v/>
      </c>
      <c r="BX38" s="35">
        <f>BW38-AL38</f>
        <v/>
      </c>
      <c r="BY38" s="35">
        <f>BX38-AM38</f>
        <v/>
      </c>
      <c r="BZ38" s="35">
        <f>BY38-AN38</f>
        <v/>
      </c>
      <c r="CA38" s="35">
        <f>BZ38-AO38</f>
        <v/>
      </c>
      <c r="CB38" s="35">
        <f>CA38-AP38</f>
        <v/>
      </c>
      <c r="CC38" s="35">
        <f>CB38-AQ38</f>
        <v/>
      </c>
      <c r="CD38" s="35">
        <f>CC38-AR38</f>
        <v/>
      </c>
      <c r="CE38" s="35">
        <f>CD38-AS38</f>
        <v/>
      </c>
      <c r="CF38" s="35">
        <f>CE38-AT38</f>
        <v/>
      </c>
      <c r="CG38" s="35">
        <f>CF38-AU38</f>
        <v/>
      </c>
      <c r="CH38" s="35">
        <f>CG38-AV38</f>
        <v/>
      </c>
      <c r="CI38" s="35">
        <f>CH38-AW38</f>
        <v/>
      </c>
      <c r="CJ38" s="35">
        <f>CI38-AX38</f>
        <v/>
      </c>
      <c r="CK38" s="35">
        <f>CJ38-AY38</f>
        <v/>
      </c>
      <c r="CL38" s="35">
        <f>CK38-AZ38</f>
        <v/>
      </c>
      <c r="CM38" s="35">
        <f>CL38-BA38</f>
        <v/>
      </c>
      <c r="CN38" s="35">
        <f>CM38-BB38</f>
        <v/>
      </c>
      <c r="CO38" s="35">
        <f>CN38-BC38</f>
        <v/>
      </c>
      <c r="CP38" s="35">
        <f>CO38-BD38</f>
        <v/>
      </c>
      <c r="CQ38" s="35">
        <f>CP38-BE38</f>
        <v/>
      </c>
      <c r="CR38" s="35">
        <f>CQ38-BF38</f>
        <v/>
      </c>
      <c r="CS38" s="35">
        <f>CR38-BG38</f>
        <v/>
      </c>
      <c r="CT38" s="35">
        <f>CS38-BH38</f>
        <v/>
      </c>
      <c r="CU38" s="35">
        <f>CT38-BI38</f>
        <v/>
      </c>
      <c r="CV38" s="35">
        <f>CU38-BJ38</f>
        <v/>
      </c>
      <c r="CW38" s="38">
        <f>CV38-BK38</f>
        <v/>
      </c>
      <c r="CX38" s="38">
        <f>CW38-BL38</f>
        <v/>
      </c>
      <c r="CY38" s="38">
        <f>CX38-BM38</f>
        <v/>
      </c>
      <c r="CZ38" s="39">
        <f>CY38-BN38</f>
        <v/>
      </c>
      <c r="DA38" s="35" t="n"/>
    </row>
    <row r="39">
      <c r="D39" s="61">
        <f>VLOOKUP(F39,[1]Special!$O$2:$S$209,3,0)</f>
        <v/>
      </c>
      <c r="E39" s="20" t="inlineStr">
        <is>
          <t>|0200226240|40.00|25.00|1.400|0.0006032NBC</t>
        </is>
      </c>
      <c r="F39" s="19">
        <f>LEFT(E39,LEN(E39)-7)</f>
        <v/>
      </c>
      <c r="G39" s="19">
        <f>'Cutting Rules'!H39</f>
        <v/>
      </c>
      <c r="H39" s="19">
        <f>VLOOKUP(MID(F39,8,2),[1]Special!$H$2:$I$32,2,0)</f>
        <v/>
      </c>
      <c r="I39" s="19">
        <f>RIGHT(E39,3)</f>
        <v/>
      </c>
      <c r="J39" s="19">
        <f>IF(MID(E39,6,2)="22","P","C")</f>
        <v/>
      </c>
      <c r="K39" s="19">
        <f>MID(E39,13,4)</f>
        <v/>
      </c>
      <c r="L39" s="19">
        <f>MID(E39,19,4)</f>
        <v/>
      </c>
      <c r="M39" s="52">
        <f>MID(E39,LEN(E39)-17,4)</f>
        <v/>
      </c>
      <c r="N39" s="52">
        <f>MID(E39,LEN(E39)-6,4)</f>
        <v/>
      </c>
      <c r="O39" s="19">
        <f>VLOOKUP(F39,[1]Item!$A$5:$Z$10000,26,0)</f>
        <v/>
      </c>
      <c r="P39" s="19">
        <f>VLOOKUP(E39,[1]route!$E$3:$O$10005,11,0)</f>
        <v/>
      </c>
      <c r="Q39" s="167">
        <f>'Cutting Rules'!AD39</f>
        <v/>
      </c>
      <c r="R39" s="168">
        <f>SUMIF([1]route!$E$3:$E$10005,E39,[1]!Table1[生産])</f>
        <v/>
      </c>
      <c r="S39" s="24" t="n"/>
      <c r="T39" s="169" t="inlineStr"/>
      <c r="U39" s="19" t="n"/>
      <c r="V39" s="170">
        <f>SUMIF([1]route!$E$3:$E$10005,E39,[1]route!$M$3:$M$10005)</f>
        <v/>
      </c>
      <c r="W39" s="171">
        <f>O39*N39*V39/1000</f>
        <v/>
      </c>
      <c r="X39" s="27">
        <f t="array" ref="X39">INDEX($BP39:$CZ39,MATCH(TRUE,$BP39:$CZ39&lt;0,0))</f>
        <v/>
      </c>
      <c r="Y39" s="47">
        <f>IFERROR(CHOOSE($AC39,$BP$1,$BQ$1,$BR$1,$BS$1,$BT$1,$BU$1,$BV$1,$BW$1,$BX$1,$BY$1,$BZ$1,$CA$1,$CB$1,$CC$1,$CD$1,$CE$1,$CF$1,$CG$1,$CH$1,$CI$1,$CJ$1,$CK$1,$CL$1,$CM$1,$CN$1,$CO$1,$CP$1,$CQ$1,$CR$1,$CS$1,$CT$1,$CU$1,$CV$1,$CW$1,$CX$1,$CY$1,$CZ$1,),"")</f>
        <v/>
      </c>
      <c r="Z39" s="121">
        <f>IFERROR(VLOOKUP(E39,[1]route!$E$3:$BL$10005,59,0),"")&amp;IFERROR(VLOOKUP(E39,[1]route!$E$3:$BL$10005,60,0),"")</f>
        <v/>
      </c>
      <c r="AA39" s="172">
        <f>IF(R39&gt;V39,R39-V39,0)</f>
        <v/>
      </c>
      <c r="AB39" s="173">
        <f>AA39*O39*N39/1000</f>
        <v/>
      </c>
      <c r="AC39" s="4">
        <f>IFERROR(MATCH($X39,$BP39:$CZ39,0),"")</f>
        <v/>
      </c>
      <c r="AD39" s="29" t="n">
        <v>0</v>
      </c>
      <c r="AE39" s="30">
        <f>SUMIF([1]route!$E$3:$E$10005,E39,[1]!Table1[1])</f>
        <v/>
      </c>
      <c r="AF39" s="30">
        <f>SUMIF([1]route!$E$3:$E$10005,E39,[1]!Table1[2])</f>
        <v/>
      </c>
      <c r="AG39" s="30">
        <f>SUMIF([1]route!$E$3:$E$10005,E39,[1]!Table1[3])</f>
        <v/>
      </c>
      <c r="AH39" s="30">
        <f>SUMIF([1]route!$E$3:$E$10005,E39,[1]!Table1[4])</f>
        <v/>
      </c>
      <c r="AI39" s="30">
        <f>SUMIF([1]route!$E$3:$E$10005,E39,[1]!Table1[5])</f>
        <v/>
      </c>
      <c r="AJ39" s="30">
        <f>SUMIF([1]route!$E$3:$E$10005,E39,[1]!Table1[6])</f>
        <v/>
      </c>
      <c r="AK39" s="30">
        <f>SUMIF([1]route!$E$3:$E$10005,E39,[1]!Table1[7])</f>
        <v/>
      </c>
      <c r="AL39" s="30">
        <f>SUMIF([1]route!$E$3:$E$10005,E39,[1]!Table1[8])</f>
        <v/>
      </c>
      <c r="AM39" s="30">
        <f>SUMIF([1]route!$E$3:$E$10005,E39,[1]!Table1[9])</f>
        <v/>
      </c>
      <c r="AN39" s="30">
        <f>SUMIF([1]route!$E$3:$E$10005,E39,[1]!Table1[10])</f>
        <v/>
      </c>
      <c r="AO39" s="30">
        <f>SUMIF([1]route!$E$3:$E$10005,E39,[1]!Table1[11])</f>
        <v/>
      </c>
      <c r="AP39" s="30">
        <f>SUMIF([1]route!$E$3:$E$10005,E39,[1]!Table1[12])</f>
        <v/>
      </c>
      <c r="AQ39" s="30">
        <f>SUMIF([1]route!$E$3:$E$10005,E39,[1]!Table1[13])</f>
        <v/>
      </c>
      <c r="AR39" s="30">
        <f>SUMIF([1]route!$E$3:$E$10005,E39,[1]!Table1[14])</f>
        <v/>
      </c>
      <c r="AS39" s="30">
        <f>SUMIF([1]route!$E$3:$E$10005,E39,[1]!Table1[15])</f>
        <v/>
      </c>
      <c r="AT39" s="30">
        <f>SUMIF([1]route!$E$3:$E$10005,E39,[1]!Table1[16])</f>
        <v/>
      </c>
      <c r="AU39" s="30">
        <f>SUMIF([1]route!$E$3:$E$10005,E39,[1]!Table1[17])</f>
        <v/>
      </c>
      <c r="AV39" s="30">
        <f>SUMIF([1]route!$E$3:$E$10005,E39,[1]!Table1[18])</f>
        <v/>
      </c>
      <c r="AW39" s="30">
        <f>SUMIF([1]route!$E$3:$E$10005,E39,[1]!Table1[19])</f>
        <v/>
      </c>
      <c r="AX39" s="30">
        <f>SUMIF([1]route!$E$3:$E$10005,E39,[1]!Table1[20])</f>
        <v/>
      </c>
      <c r="AY39" s="30">
        <f>SUMIF([1]route!$E$3:$E$10005,E39,[1]!Table1[21])</f>
        <v/>
      </c>
      <c r="AZ39" s="30">
        <f>SUMIF([1]route!$E$3:$E$10005,E39,[1]!Table1[22])</f>
        <v/>
      </c>
      <c r="BA39" s="30">
        <f>SUMIF([1]route!$E$3:$E$10005,E39,[1]!Table1[23])</f>
        <v/>
      </c>
      <c r="BB39" s="30">
        <f>SUMIF([1]route!$E$3:$E$10005,E39,[1]!Table1[24])</f>
        <v/>
      </c>
      <c r="BC39" s="30">
        <f>SUMIF([1]route!$E$3:$E$10005,E39,[1]!Table1[25])</f>
        <v/>
      </c>
      <c r="BD39" s="30">
        <f>SUMIF([1]route!$E$3:$E$10005,E39,[1]!Table1[26])</f>
        <v/>
      </c>
      <c r="BE39" s="30">
        <f>SUMIF([1]route!$E$3:$E$10005,E39,[1]!Table1[27])</f>
        <v/>
      </c>
      <c r="BF39" s="30">
        <f>SUMIF([1]route!$E$3:$E$10005,E39,[1]!Table1[28])</f>
        <v/>
      </c>
      <c r="BG39" s="30">
        <f>SUMIF([1]route!$E$3:$E$10005,E39,[1]!Table1[29])</f>
        <v/>
      </c>
      <c r="BH39" s="30">
        <f>SUMIF([1]route!$E$3:$E$10005,E39,[1]!Table1[30])</f>
        <v/>
      </c>
      <c r="BI39" s="30">
        <f>SUMIF([1]route!$E$3:$E$10005,E39,[1]!Table1[31])</f>
        <v/>
      </c>
      <c r="BJ39" s="30">
        <f>SUMIF([1]route!$E$3:$E$10005,E39,[1]!Table1[Remain PO])</f>
        <v/>
      </c>
      <c r="BK39" s="31">
        <f>SUMIF([1]route!$E$3:$E$10005,E39,[1]!Table1[N+1])</f>
        <v/>
      </c>
      <c r="BL39" s="31">
        <f>SUMIF([1]route!$E$3:$E$10005,E39,[1]!Table1[N+2])</f>
        <v/>
      </c>
      <c r="BM39" s="31">
        <f>SUMIF([1]route!$E$3:$E$10005,E39,[1]!Table1[N+3])</f>
        <v/>
      </c>
      <c r="BN39" s="32">
        <f>SUMIF([1]route!$E$3:$E$10005,E39,[1]!Table1[N+4])</f>
        <v/>
      </c>
      <c r="BP39" s="37">
        <f>$V39-$AD39</f>
        <v/>
      </c>
      <c r="BQ39" s="35">
        <f>BP39-AE39</f>
        <v/>
      </c>
      <c r="BR39" s="35">
        <f>BQ39-AF39</f>
        <v/>
      </c>
      <c r="BS39" s="35">
        <f>BR39-AG39</f>
        <v/>
      </c>
      <c r="BT39" s="35">
        <f>BS39-AH39</f>
        <v/>
      </c>
      <c r="BU39" s="35">
        <f>BT39-AI39</f>
        <v/>
      </c>
      <c r="BV39" s="35">
        <f>BU39-AJ39</f>
        <v/>
      </c>
      <c r="BW39" s="35">
        <f>BV39-AK39</f>
        <v/>
      </c>
      <c r="BX39" s="35">
        <f>BW39-AL39</f>
        <v/>
      </c>
      <c r="BY39" s="35">
        <f>BX39-AM39</f>
        <v/>
      </c>
      <c r="BZ39" s="35">
        <f>BY39-AN39</f>
        <v/>
      </c>
      <c r="CA39" s="35">
        <f>BZ39-AO39</f>
        <v/>
      </c>
      <c r="CB39" s="35">
        <f>CA39-AP39</f>
        <v/>
      </c>
      <c r="CC39" s="35">
        <f>CB39-AQ39</f>
        <v/>
      </c>
      <c r="CD39" s="35">
        <f>CC39-AR39</f>
        <v/>
      </c>
      <c r="CE39" s="35">
        <f>CD39-AS39</f>
        <v/>
      </c>
      <c r="CF39" s="35">
        <f>CE39-AT39</f>
        <v/>
      </c>
      <c r="CG39" s="35">
        <f>CF39-AU39</f>
        <v/>
      </c>
      <c r="CH39" s="35">
        <f>CG39-AV39</f>
        <v/>
      </c>
      <c r="CI39" s="35">
        <f>CH39-AW39</f>
        <v/>
      </c>
      <c r="CJ39" s="35">
        <f>CI39-AX39</f>
        <v/>
      </c>
      <c r="CK39" s="35">
        <f>CJ39-AY39</f>
        <v/>
      </c>
      <c r="CL39" s="35">
        <f>CK39-AZ39</f>
        <v/>
      </c>
      <c r="CM39" s="35">
        <f>CL39-BA39</f>
        <v/>
      </c>
      <c r="CN39" s="35">
        <f>CM39-BB39</f>
        <v/>
      </c>
      <c r="CO39" s="35">
        <f>CN39-BC39</f>
        <v/>
      </c>
      <c r="CP39" s="35">
        <f>CO39-BD39</f>
        <v/>
      </c>
      <c r="CQ39" s="35">
        <f>CP39-BE39</f>
        <v/>
      </c>
      <c r="CR39" s="35">
        <f>CQ39-BF39</f>
        <v/>
      </c>
      <c r="CS39" s="35">
        <f>CR39-BG39</f>
        <v/>
      </c>
      <c r="CT39" s="35">
        <f>CS39-BH39</f>
        <v/>
      </c>
      <c r="CU39" s="35">
        <f>CT39-BI39</f>
        <v/>
      </c>
      <c r="CV39" s="35">
        <f>CU39-BJ39</f>
        <v/>
      </c>
      <c r="CW39" s="38">
        <f>CV39-BK39</f>
        <v/>
      </c>
      <c r="CX39" s="38">
        <f>CW39-BL39</f>
        <v/>
      </c>
      <c r="CY39" s="38">
        <f>CX39-BM39</f>
        <v/>
      </c>
      <c r="CZ39" s="39">
        <f>CY39-BN39</f>
        <v/>
      </c>
      <c r="DA39" s="35" t="n"/>
    </row>
    <row r="40">
      <c r="D40" s="61">
        <f>VLOOKUP(F40,[1]Special!$O$2:$S$209,3,0)</f>
        <v/>
      </c>
      <c r="E40" s="20" t="inlineStr">
        <is>
          <t>|0200226240|22.20|0.00|2.000|0.0005980NBC</t>
        </is>
      </c>
      <c r="F40" s="19">
        <f>LEFT(E40,LEN(E40)-7)</f>
        <v/>
      </c>
      <c r="G40" s="19">
        <f>'Cutting Rules'!H40</f>
        <v/>
      </c>
      <c r="H40" s="19">
        <f>VLOOKUP(MID(F40,8,2),[1]Special!$H$2:$I$32,2,0)</f>
        <v/>
      </c>
      <c r="I40" s="19">
        <f>RIGHT(E40,3)</f>
        <v/>
      </c>
      <c r="J40" s="19">
        <f>IF(MID(E40,6,2)="22","P","C")</f>
        <v/>
      </c>
      <c r="K40" s="19">
        <f>MID(E40,13,4)</f>
        <v/>
      </c>
      <c r="L40" s="19">
        <f>MID(E40,19,4)</f>
        <v/>
      </c>
      <c r="M40" s="52">
        <f>MID(E40,LEN(E40)-17,4)</f>
        <v/>
      </c>
      <c r="N40" s="52">
        <f>MID(E40,LEN(E40)-6,4)</f>
        <v/>
      </c>
      <c r="O40" s="19">
        <f>VLOOKUP(F40,[1]Item!$A$5:$Z$10000,26,0)</f>
        <v/>
      </c>
      <c r="P40" s="19">
        <f>VLOOKUP(E40,[1]route!$E$3:$O$10005,11,0)</f>
        <v/>
      </c>
      <c r="Q40" s="167">
        <f>'Cutting Rules'!AD40</f>
        <v/>
      </c>
      <c r="R40" s="168">
        <f>SUMIF([1]route!$E$3:$E$10005,E40,[1]!Table1[生産])</f>
        <v/>
      </c>
      <c r="S40" s="24" t="n"/>
      <c r="T40" s="169" t="inlineStr"/>
      <c r="U40" s="19" t="n"/>
      <c r="V40" s="170">
        <f>SUMIF([1]route!$E$3:$E$10005,E40,[1]route!$M$3:$M$10005)</f>
        <v/>
      </c>
      <c r="W40" s="171">
        <f>O40*N40*V40/1000</f>
        <v/>
      </c>
      <c r="X40" s="27">
        <f t="array" ref="X40">INDEX($BP40:$CZ40,MATCH(TRUE,$BP40:$CZ40&lt;0,0))</f>
        <v/>
      </c>
      <c r="Y40" s="47">
        <f>IFERROR(CHOOSE($AC40,$BP$1,$BQ$1,$BR$1,$BS$1,$BT$1,$BU$1,$BV$1,$BW$1,$BX$1,$BY$1,$BZ$1,$CA$1,$CB$1,$CC$1,$CD$1,$CE$1,$CF$1,$CG$1,$CH$1,$CI$1,$CJ$1,$CK$1,$CL$1,$CM$1,$CN$1,$CO$1,$CP$1,$CQ$1,$CR$1,$CS$1,$CT$1,$CU$1,$CV$1,$CW$1,$CX$1,$CY$1,$CZ$1,),"")</f>
        <v/>
      </c>
      <c r="Z40" s="121">
        <f>IFERROR(VLOOKUP(E40,[1]route!$E$3:$BL$10005,59,0),"")&amp;IFERROR(VLOOKUP(E40,[1]route!$E$3:$BL$10005,60,0),"")</f>
        <v/>
      </c>
      <c r="AA40" s="172">
        <f>IF(R40&gt;V40,R40-V40,0)</f>
        <v/>
      </c>
      <c r="AB40" s="173">
        <f>AA40*O40*N40/1000</f>
        <v/>
      </c>
      <c r="AC40" s="4">
        <f>IFERROR(MATCH($X40,$BP40:$CZ40,0),"")</f>
        <v/>
      </c>
      <c r="AD40" s="29" t="n">
        <v>0</v>
      </c>
      <c r="AE40" s="30">
        <f>SUMIF([1]route!$E$3:$E$10005,E40,[1]!Table1[1])</f>
        <v/>
      </c>
      <c r="AF40" s="30">
        <f>SUMIF([1]route!$E$3:$E$10005,E40,[1]!Table1[2])</f>
        <v/>
      </c>
      <c r="AG40" s="30">
        <f>SUMIF([1]route!$E$3:$E$10005,E40,[1]!Table1[3])</f>
        <v/>
      </c>
      <c r="AH40" s="30">
        <f>SUMIF([1]route!$E$3:$E$10005,E40,[1]!Table1[4])</f>
        <v/>
      </c>
      <c r="AI40" s="30">
        <f>SUMIF([1]route!$E$3:$E$10005,E40,[1]!Table1[5])</f>
        <v/>
      </c>
      <c r="AJ40" s="30">
        <f>SUMIF([1]route!$E$3:$E$10005,E40,[1]!Table1[6])</f>
        <v/>
      </c>
      <c r="AK40" s="30">
        <f>SUMIF([1]route!$E$3:$E$10005,E40,[1]!Table1[7])</f>
        <v/>
      </c>
      <c r="AL40" s="30">
        <f>SUMIF([1]route!$E$3:$E$10005,E40,[1]!Table1[8])</f>
        <v/>
      </c>
      <c r="AM40" s="30">
        <f>SUMIF([1]route!$E$3:$E$10005,E40,[1]!Table1[9])</f>
        <v/>
      </c>
      <c r="AN40" s="30">
        <f>SUMIF([1]route!$E$3:$E$10005,E40,[1]!Table1[10])</f>
        <v/>
      </c>
      <c r="AO40" s="30">
        <f>SUMIF([1]route!$E$3:$E$10005,E40,[1]!Table1[11])</f>
        <v/>
      </c>
      <c r="AP40" s="30">
        <f>SUMIF([1]route!$E$3:$E$10005,E40,[1]!Table1[12])</f>
        <v/>
      </c>
      <c r="AQ40" s="30">
        <f>SUMIF([1]route!$E$3:$E$10005,E40,[1]!Table1[13])</f>
        <v/>
      </c>
      <c r="AR40" s="30">
        <f>SUMIF([1]route!$E$3:$E$10005,E40,[1]!Table1[14])</f>
        <v/>
      </c>
      <c r="AS40" s="30">
        <f>SUMIF([1]route!$E$3:$E$10005,E40,[1]!Table1[15])</f>
        <v/>
      </c>
      <c r="AT40" s="30">
        <f>SUMIF([1]route!$E$3:$E$10005,E40,[1]!Table1[16])</f>
        <v/>
      </c>
      <c r="AU40" s="30">
        <f>SUMIF([1]route!$E$3:$E$10005,E40,[1]!Table1[17])</f>
        <v/>
      </c>
      <c r="AV40" s="30">
        <f>SUMIF([1]route!$E$3:$E$10005,E40,[1]!Table1[18])</f>
        <v/>
      </c>
      <c r="AW40" s="30">
        <f>SUMIF([1]route!$E$3:$E$10005,E40,[1]!Table1[19])</f>
        <v/>
      </c>
      <c r="AX40" s="30">
        <f>SUMIF([1]route!$E$3:$E$10005,E40,[1]!Table1[20])</f>
        <v/>
      </c>
      <c r="AY40" s="30">
        <f>SUMIF([1]route!$E$3:$E$10005,E40,[1]!Table1[21])</f>
        <v/>
      </c>
      <c r="AZ40" s="30">
        <f>SUMIF([1]route!$E$3:$E$10005,E40,[1]!Table1[22])</f>
        <v/>
      </c>
      <c r="BA40" s="30">
        <f>SUMIF([1]route!$E$3:$E$10005,E40,[1]!Table1[23])</f>
        <v/>
      </c>
      <c r="BB40" s="30">
        <f>SUMIF([1]route!$E$3:$E$10005,E40,[1]!Table1[24])</f>
        <v/>
      </c>
      <c r="BC40" s="30">
        <f>SUMIF([1]route!$E$3:$E$10005,E40,[1]!Table1[25])</f>
        <v/>
      </c>
      <c r="BD40" s="30">
        <f>SUMIF([1]route!$E$3:$E$10005,E40,[1]!Table1[26])</f>
        <v/>
      </c>
      <c r="BE40" s="30">
        <f>SUMIF([1]route!$E$3:$E$10005,E40,[1]!Table1[27])</f>
        <v/>
      </c>
      <c r="BF40" s="30">
        <f>SUMIF([1]route!$E$3:$E$10005,E40,[1]!Table1[28])</f>
        <v/>
      </c>
      <c r="BG40" s="30">
        <f>SUMIF([1]route!$E$3:$E$10005,E40,[1]!Table1[29])</f>
        <v/>
      </c>
      <c r="BH40" s="30">
        <f>SUMIF([1]route!$E$3:$E$10005,E40,[1]!Table1[30])</f>
        <v/>
      </c>
      <c r="BI40" s="30">
        <f>SUMIF([1]route!$E$3:$E$10005,E40,[1]!Table1[31])</f>
        <v/>
      </c>
      <c r="BJ40" s="30">
        <f>SUMIF([1]route!$E$3:$E$10005,E40,[1]!Table1[Remain PO])</f>
        <v/>
      </c>
      <c r="BK40" s="31">
        <f>SUMIF([1]route!$E$3:$E$10005,E40,[1]!Table1[N+1])</f>
        <v/>
      </c>
      <c r="BL40" s="31">
        <f>SUMIF([1]route!$E$3:$E$10005,E40,[1]!Table1[N+2])</f>
        <v/>
      </c>
      <c r="BM40" s="31">
        <f>SUMIF([1]route!$E$3:$E$10005,E40,[1]!Table1[N+3])</f>
        <v/>
      </c>
      <c r="BN40" s="32">
        <f>SUMIF([1]route!$E$3:$E$10005,E40,[1]!Table1[N+4])</f>
        <v/>
      </c>
      <c r="BP40" s="37">
        <f>$V40-$AD40</f>
        <v/>
      </c>
      <c r="BQ40" s="35">
        <f>BP40-AE40</f>
        <v/>
      </c>
      <c r="BR40" s="35">
        <f>BQ40-AF40</f>
        <v/>
      </c>
      <c r="BS40" s="35">
        <f>BR40-AG40</f>
        <v/>
      </c>
      <c r="BT40" s="35">
        <f>BS40-AH40</f>
        <v/>
      </c>
      <c r="BU40" s="35">
        <f>BT40-AI40</f>
        <v/>
      </c>
      <c r="BV40" s="35">
        <f>BU40-AJ40</f>
        <v/>
      </c>
      <c r="BW40" s="35">
        <f>BV40-AK40</f>
        <v/>
      </c>
      <c r="BX40" s="35">
        <f>BW40-AL40</f>
        <v/>
      </c>
      <c r="BY40" s="35">
        <f>BX40-AM40</f>
        <v/>
      </c>
      <c r="BZ40" s="35">
        <f>BY40-AN40</f>
        <v/>
      </c>
      <c r="CA40" s="35">
        <f>BZ40-AO40</f>
        <v/>
      </c>
      <c r="CB40" s="35">
        <f>CA40-AP40</f>
        <v/>
      </c>
      <c r="CC40" s="35">
        <f>CB40-AQ40</f>
        <v/>
      </c>
      <c r="CD40" s="35">
        <f>CC40-AR40</f>
        <v/>
      </c>
      <c r="CE40" s="35">
        <f>CD40-AS40</f>
        <v/>
      </c>
      <c r="CF40" s="35">
        <f>CE40-AT40</f>
        <v/>
      </c>
      <c r="CG40" s="35">
        <f>CF40-AU40</f>
        <v/>
      </c>
      <c r="CH40" s="35">
        <f>CG40-AV40</f>
        <v/>
      </c>
      <c r="CI40" s="35">
        <f>CH40-AW40</f>
        <v/>
      </c>
      <c r="CJ40" s="35">
        <f>CI40-AX40</f>
        <v/>
      </c>
      <c r="CK40" s="35">
        <f>CJ40-AY40</f>
        <v/>
      </c>
      <c r="CL40" s="35">
        <f>CK40-AZ40</f>
        <v/>
      </c>
      <c r="CM40" s="35">
        <f>CL40-BA40</f>
        <v/>
      </c>
      <c r="CN40" s="35">
        <f>CM40-BB40</f>
        <v/>
      </c>
      <c r="CO40" s="35">
        <f>CN40-BC40</f>
        <v/>
      </c>
      <c r="CP40" s="35">
        <f>CO40-BD40</f>
        <v/>
      </c>
      <c r="CQ40" s="35">
        <f>CP40-BE40</f>
        <v/>
      </c>
      <c r="CR40" s="35">
        <f>CQ40-BF40</f>
        <v/>
      </c>
      <c r="CS40" s="35">
        <f>CR40-BG40</f>
        <v/>
      </c>
      <c r="CT40" s="35">
        <f>CS40-BH40</f>
        <v/>
      </c>
      <c r="CU40" s="35">
        <f>CT40-BI40</f>
        <v/>
      </c>
      <c r="CV40" s="35">
        <f>CU40-BJ40</f>
        <v/>
      </c>
      <c r="CW40" s="38">
        <f>CV40-BK40</f>
        <v/>
      </c>
      <c r="CX40" s="38">
        <f>CW40-BL40</f>
        <v/>
      </c>
      <c r="CY40" s="38">
        <f>CX40-BM40</f>
        <v/>
      </c>
      <c r="CZ40" s="39">
        <f>CY40-BN40</f>
        <v/>
      </c>
      <c r="DA40" s="35" t="n"/>
    </row>
    <row r="41">
      <c r="D41" s="61">
        <f>VLOOKUP(F41,[1]Special!$O$2:$S$209,3,0)</f>
        <v/>
      </c>
      <c r="E41" s="20" t="inlineStr">
        <is>
          <t>|0200226240|22.20|0.00|2.000|0.0005921NBC</t>
        </is>
      </c>
      <c r="F41" s="19">
        <f>LEFT(E41,LEN(E41)-7)</f>
        <v/>
      </c>
      <c r="G41" s="19">
        <f>'Cutting Rules'!H41</f>
        <v/>
      </c>
      <c r="H41" s="19">
        <f>VLOOKUP(MID(F41,8,2),[1]Special!$H$2:$I$32,2,0)</f>
        <v/>
      </c>
      <c r="I41" s="19">
        <f>RIGHT(E41,3)</f>
        <v/>
      </c>
      <c r="J41" s="19">
        <f>IF(MID(E41,6,2)="22","P","C")</f>
        <v/>
      </c>
      <c r="K41" s="19">
        <f>MID(E41,13,4)</f>
        <v/>
      </c>
      <c r="L41" s="19">
        <f>MID(E41,19,4)</f>
        <v/>
      </c>
      <c r="M41" s="52">
        <f>MID(E41,LEN(E41)-17,4)</f>
        <v/>
      </c>
      <c r="N41" s="52">
        <f>MID(E41,LEN(E41)-6,4)</f>
        <v/>
      </c>
      <c r="O41" s="19">
        <f>VLOOKUP(F41,[1]Item!$A$5:$Z$10000,26,0)</f>
        <v/>
      </c>
      <c r="P41" s="19">
        <f>VLOOKUP(E41,[1]route!$E$3:$O$10005,11,0)</f>
        <v/>
      </c>
      <c r="Q41" s="167">
        <f>'Cutting Rules'!AD41</f>
        <v/>
      </c>
      <c r="R41" s="168">
        <f>SUMIF([1]route!$E$3:$E$10005,E41,[1]!Table1[生産])</f>
        <v/>
      </c>
      <c r="S41" s="24" t="n"/>
      <c r="T41" s="169" t="inlineStr"/>
      <c r="U41" s="19" t="n"/>
      <c r="V41" s="170">
        <f>SUMIF([1]route!$E$3:$E$10005,E41,[1]route!$M$3:$M$10005)</f>
        <v/>
      </c>
      <c r="W41" s="171">
        <f>O41*N41*V41/1000</f>
        <v/>
      </c>
      <c r="X41" s="27">
        <f t="array" ref="X41">INDEX($BP41:$CZ41,MATCH(TRUE,$BP41:$CZ41&lt;0,0))</f>
        <v/>
      </c>
      <c r="Y41" s="47">
        <f>IFERROR(CHOOSE($AC41,$BP$1,$BQ$1,$BR$1,$BS$1,$BT$1,$BU$1,$BV$1,$BW$1,$BX$1,$BY$1,$BZ$1,$CA$1,$CB$1,$CC$1,$CD$1,$CE$1,$CF$1,$CG$1,$CH$1,$CI$1,$CJ$1,$CK$1,$CL$1,$CM$1,$CN$1,$CO$1,$CP$1,$CQ$1,$CR$1,$CS$1,$CT$1,$CU$1,$CV$1,$CW$1,$CX$1,$CY$1,$CZ$1,),"")</f>
        <v/>
      </c>
      <c r="Z41" s="121">
        <f>IFERROR(VLOOKUP(E41,[1]route!$E$3:$BL$10005,59,0),"")&amp;IFERROR(VLOOKUP(E41,[1]route!$E$3:$BL$10005,60,0),"")</f>
        <v/>
      </c>
      <c r="AA41" s="172">
        <f>IF(R41&gt;V41,R41-V41,0)</f>
        <v/>
      </c>
      <c r="AB41" s="173">
        <f>AA41*O41*N41/1000</f>
        <v/>
      </c>
      <c r="AC41" s="4">
        <f>IFERROR(MATCH($X41,$BP41:$CZ41,0),"")</f>
        <v/>
      </c>
      <c r="AD41" s="29" t="n">
        <v>0</v>
      </c>
      <c r="AE41" s="30">
        <f>SUMIF([1]route!$E$3:$E$10005,E41,[1]!Table1[1])</f>
        <v/>
      </c>
      <c r="AF41" s="30">
        <f>SUMIF([1]route!$E$3:$E$10005,E41,[1]!Table1[2])</f>
        <v/>
      </c>
      <c r="AG41" s="30">
        <f>SUMIF([1]route!$E$3:$E$10005,E41,[1]!Table1[3])</f>
        <v/>
      </c>
      <c r="AH41" s="30">
        <f>SUMIF([1]route!$E$3:$E$10005,E41,[1]!Table1[4])</f>
        <v/>
      </c>
      <c r="AI41" s="30">
        <f>SUMIF([1]route!$E$3:$E$10005,E41,[1]!Table1[5])</f>
        <v/>
      </c>
      <c r="AJ41" s="30">
        <f>SUMIF([1]route!$E$3:$E$10005,E41,[1]!Table1[6])</f>
        <v/>
      </c>
      <c r="AK41" s="30">
        <f>SUMIF([1]route!$E$3:$E$10005,E41,[1]!Table1[7])</f>
        <v/>
      </c>
      <c r="AL41" s="30">
        <f>SUMIF([1]route!$E$3:$E$10005,E41,[1]!Table1[8])</f>
        <v/>
      </c>
      <c r="AM41" s="30">
        <f>SUMIF([1]route!$E$3:$E$10005,E41,[1]!Table1[9])</f>
        <v/>
      </c>
      <c r="AN41" s="30">
        <f>SUMIF([1]route!$E$3:$E$10005,E41,[1]!Table1[10])</f>
        <v/>
      </c>
      <c r="AO41" s="30">
        <f>SUMIF([1]route!$E$3:$E$10005,E41,[1]!Table1[11])</f>
        <v/>
      </c>
      <c r="AP41" s="30">
        <f>SUMIF([1]route!$E$3:$E$10005,E41,[1]!Table1[12])</f>
        <v/>
      </c>
      <c r="AQ41" s="30">
        <f>SUMIF([1]route!$E$3:$E$10005,E41,[1]!Table1[13])</f>
        <v/>
      </c>
      <c r="AR41" s="30">
        <f>SUMIF([1]route!$E$3:$E$10005,E41,[1]!Table1[14])</f>
        <v/>
      </c>
      <c r="AS41" s="30">
        <f>SUMIF([1]route!$E$3:$E$10005,E41,[1]!Table1[15])</f>
        <v/>
      </c>
      <c r="AT41" s="30">
        <f>SUMIF([1]route!$E$3:$E$10005,E41,[1]!Table1[16])</f>
        <v/>
      </c>
      <c r="AU41" s="30">
        <f>SUMIF([1]route!$E$3:$E$10005,E41,[1]!Table1[17])</f>
        <v/>
      </c>
      <c r="AV41" s="30">
        <f>SUMIF([1]route!$E$3:$E$10005,E41,[1]!Table1[18])</f>
        <v/>
      </c>
      <c r="AW41" s="30">
        <f>SUMIF([1]route!$E$3:$E$10005,E41,[1]!Table1[19])</f>
        <v/>
      </c>
      <c r="AX41" s="30">
        <f>SUMIF([1]route!$E$3:$E$10005,E41,[1]!Table1[20])</f>
        <v/>
      </c>
      <c r="AY41" s="30">
        <f>SUMIF([1]route!$E$3:$E$10005,E41,[1]!Table1[21])</f>
        <v/>
      </c>
      <c r="AZ41" s="30">
        <f>SUMIF([1]route!$E$3:$E$10005,E41,[1]!Table1[22])</f>
        <v/>
      </c>
      <c r="BA41" s="30">
        <f>SUMIF([1]route!$E$3:$E$10005,E41,[1]!Table1[23])</f>
        <v/>
      </c>
      <c r="BB41" s="30">
        <f>SUMIF([1]route!$E$3:$E$10005,E41,[1]!Table1[24])</f>
        <v/>
      </c>
      <c r="BC41" s="30">
        <f>SUMIF([1]route!$E$3:$E$10005,E41,[1]!Table1[25])</f>
        <v/>
      </c>
      <c r="BD41" s="30">
        <f>SUMIF([1]route!$E$3:$E$10005,E41,[1]!Table1[26])</f>
        <v/>
      </c>
      <c r="BE41" s="30">
        <f>SUMIF([1]route!$E$3:$E$10005,E41,[1]!Table1[27])</f>
        <v/>
      </c>
      <c r="BF41" s="30">
        <f>SUMIF([1]route!$E$3:$E$10005,E41,[1]!Table1[28])</f>
        <v/>
      </c>
      <c r="BG41" s="30">
        <f>SUMIF([1]route!$E$3:$E$10005,E41,[1]!Table1[29])</f>
        <v/>
      </c>
      <c r="BH41" s="30">
        <f>SUMIF([1]route!$E$3:$E$10005,E41,[1]!Table1[30])</f>
        <v/>
      </c>
      <c r="BI41" s="30">
        <f>SUMIF([1]route!$E$3:$E$10005,E41,[1]!Table1[31])</f>
        <v/>
      </c>
      <c r="BJ41" s="30">
        <f>SUMIF([1]route!$E$3:$E$10005,E41,[1]!Table1[Remain PO])</f>
        <v/>
      </c>
      <c r="BK41" s="31">
        <f>SUMIF([1]route!$E$3:$E$10005,E41,[1]!Table1[N+1])</f>
        <v/>
      </c>
      <c r="BL41" s="31">
        <f>SUMIF([1]route!$E$3:$E$10005,E41,[1]!Table1[N+2])</f>
        <v/>
      </c>
      <c r="BM41" s="31">
        <f>SUMIF([1]route!$E$3:$E$10005,E41,[1]!Table1[N+3])</f>
        <v/>
      </c>
      <c r="BN41" s="32">
        <f>SUMIF([1]route!$E$3:$E$10005,E41,[1]!Table1[N+4])</f>
        <v/>
      </c>
      <c r="BP41" s="37">
        <f>$V41-$AD41</f>
        <v/>
      </c>
      <c r="BQ41" s="35">
        <f>BP41-AE41</f>
        <v/>
      </c>
      <c r="BR41" s="35">
        <f>BQ41-AF41</f>
        <v/>
      </c>
      <c r="BS41" s="35">
        <f>BR41-AG41</f>
        <v/>
      </c>
      <c r="BT41" s="35">
        <f>BS41-AH41</f>
        <v/>
      </c>
      <c r="BU41" s="35">
        <f>BT41-AI41</f>
        <v/>
      </c>
      <c r="BV41" s="35">
        <f>BU41-AJ41</f>
        <v/>
      </c>
      <c r="BW41" s="35">
        <f>BV41-AK41</f>
        <v/>
      </c>
      <c r="BX41" s="35">
        <f>BW41-AL41</f>
        <v/>
      </c>
      <c r="BY41" s="35">
        <f>BX41-AM41</f>
        <v/>
      </c>
      <c r="BZ41" s="35">
        <f>BY41-AN41</f>
        <v/>
      </c>
      <c r="CA41" s="35">
        <f>BZ41-AO41</f>
        <v/>
      </c>
      <c r="CB41" s="35">
        <f>CA41-AP41</f>
        <v/>
      </c>
      <c r="CC41" s="35">
        <f>CB41-AQ41</f>
        <v/>
      </c>
      <c r="CD41" s="35">
        <f>CC41-AR41</f>
        <v/>
      </c>
      <c r="CE41" s="35">
        <f>CD41-AS41</f>
        <v/>
      </c>
      <c r="CF41" s="35">
        <f>CE41-AT41</f>
        <v/>
      </c>
      <c r="CG41" s="35">
        <f>CF41-AU41</f>
        <v/>
      </c>
      <c r="CH41" s="35">
        <f>CG41-AV41</f>
        <v/>
      </c>
      <c r="CI41" s="35">
        <f>CH41-AW41</f>
        <v/>
      </c>
      <c r="CJ41" s="35">
        <f>CI41-AX41</f>
        <v/>
      </c>
      <c r="CK41" s="35">
        <f>CJ41-AY41</f>
        <v/>
      </c>
      <c r="CL41" s="35">
        <f>CK41-AZ41</f>
        <v/>
      </c>
      <c r="CM41" s="35">
        <f>CL41-BA41</f>
        <v/>
      </c>
      <c r="CN41" s="35">
        <f>CM41-BB41</f>
        <v/>
      </c>
      <c r="CO41" s="35">
        <f>CN41-BC41</f>
        <v/>
      </c>
      <c r="CP41" s="35">
        <f>CO41-BD41</f>
        <v/>
      </c>
      <c r="CQ41" s="35">
        <f>CP41-BE41</f>
        <v/>
      </c>
      <c r="CR41" s="35">
        <f>CQ41-BF41</f>
        <v/>
      </c>
      <c r="CS41" s="35">
        <f>CR41-BG41</f>
        <v/>
      </c>
      <c r="CT41" s="35">
        <f>CS41-BH41</f>
        <v/>
      </c>
      <c r="CU41" s="35">
        <f>CT41-BI41</f>
        <v/>
      </c>
      <c r="CV41" s="35">
        <f>CU41-BJ41</f>
        <v/>
      </c>
      <c r="CW41" s="38">
        <f>CV41-BK41</f>
        <v/>
      </c>
      <c r="CX41" s="38">
        <f>CW41-BL41</f>
        <v/>
      </c>
      <c r="CY41" s="38">
        <f>CX41-BM41</f>
        <v/>
      </c>
      <c r="CZ41" s="39">
        <f>CY41-BN41</f>
        <v/>
      </c>
      <c r="DA41" s="35" t="n"/>
    </row>
    <row r="42">
      <c r="D42" s="61">
        <f>VLOOKUP(F42,[1]Special!$O$2:$S$209,3,0)</f>
        <v/>
      </c>
      <c r="E42" s="20" t="inlineStr">
        <is>
          <t>|0200226010|19.10|0.00|1.600|0.0006175NBC</t>
        </is>
      </c>
      <c r="F42" s="19">
        <f>LEFT(E42,LEN(E42)-7)</f>
        <v/>
      </c>
      <c r="G42" s="19">
        <f>'Cutting Rules'!H42</f>
        <v/>
      </c>
      <c r="H42" s="19">
        <f>VLOOKUP(MID(F42,8,2),[1]Special!$H$2:$I$32,2,0)</f>
        <v/>
      </c>
      <c r="I42" s="19">
        <f>RIGHT(E42,3)</f>
        <v/>
      </c>
      <c r="J42" s="19">
        <f>IF(MID(E42,6,2)="22","P","C")</f>
        <v/>
      </c>
      <c r="K42" s="19">
        <f>MID(E42,13,4)</f>
        <v/>
      </c>
      <c r="L42" s="19">
        <f>MID(E42,19,4)</f>
        <v/>
      </c>
      <c r="M42" s="52">
        <f>MID(E42,LEN(E42)-17,4)</f>
        <v/>
      </c>
      <c r="N42" s="52">
        <f>MID(E42,LEN(E42)-6,4)</f>
        <v/>
      </c>
      <c r="O42" s="19">
        <f>VLOOKUP(F42,[1]Item!$A$5:$Z$10000,26,0)</f>
        <v/>
      </c>
      <c r="P42" s="19">
        <f>VLOOKUP(E42,[1]route!$E$3:$O$10005,11,0)</f>
        <v/>
      </c>
      <c r="Q42" s="167">
        <f>'Cutting Rules'!AD42</f>
        <v/>
      </c>
      <c r="R42" s="168">
        <f>SUMIF([1]route!$E$3:$E$10005,E42,[1]!Table1[生産])</f>
        <v/>
      </c>
      <c r="S42" s="24" t="n"/>
      <c r="T42" s="169" t="inlineStr"/>
      <c r="U42" s="19" t="n"/>
      <c r="V42" s="170">
        <f>SUMIF([1]route!$E$3:$E$10005,E42,[1]route!$M$3:$M$10005)</f>
        <v/>
      </c>
      <c r="W42" s="171">
        <f>O42*N42*V42/1000</f>
        <v/>
      </c>
      <c r="X42" s="27">
        <f t="array" ref="X42">INDEX($BP42:$CZ42,MATCH(TRUE,$BP42:$CZ42&lt;0,0))</f>
        <v/>
      </c>
      <c r="Y42" s="47">
        <f>IFERROR(CHOOSE($AC42,$BP$1,$BQ$1,$BR$1,$BS$1,$BT$1,$BU$1,$BV$1,$BW$1,$BX$1,$BY$1,$BZ$1,$CA$1,$CB$1,$CC$1,$CD$1,$CE$1,$CF$1,$CG$1,$CH$1,$CI$1,$CJ$1,$CK$1,$CL$1,$CM$1,$CN$1,$CO$1,$CP$1,$CQ$1,$CR$1,$CS$1,$CT$1,$CU$1,$CV$1,$CW$1,$CX$1,$CY$1,$CZ$1,),"")</f>
        <v/>
      </c>
      <c r="Z42" s="121">
        <f>IFERROR(VLOOKUP(E42,[1]route!$E$3:$BL$10005,59,0),"")&amp;IFERROR(VLOOKUP(E42,[1]route!$E$3:$BL$10005,60,0),"")</f>
        <v/>
      </c>
      <c r="AA42" s="172">
        <f>IF(R42&gt;V42,R42-V42,0)</f>
        <v/>
      </c>
      <c r="AB42" s="173">
        <f>AA42*O42*N42/1000</f>
        <v/>
      </c>
      <c r="AC42" s="4">
        <f>IFERROR(MATCH($X42,$BP42:$CZ42,0),"")</f>
        <v/>
      </c>
      <c r="AD42" s="29" t="n">
        <v>0</v>
      </c>
      <c r="AE42" s="30">
        <f>SUMIF([1]route!$E$3:$E$10005,E42,[1]!Table1[1])</f>
        <v/>
      </c>
      <c r="AF42" s="30">
        <f>SUMIF([1]route!$E$3:$E$10005,E42,[1]!Table1[2])</f>
        <v/>
      </c>
      <c r="AG42" s="30">
        <f>SUMIF([1]route!$E$3:$E$10005,E42,[1]!Table1[3])</f>
        <v/>
      </c>
      <c r="AH42" s="30">
        <f>SUMIF([1]route!$E$3:$E$10005,E42,[1]!Table1[4])</f>
        <v/>
      </c>
      <c r="AI42" s="30">
        <f>SUMIF([1]route!$E$3:$E$10005,E42,[1]!Table1[5])</f>
        <v/>
      </c>
      <c r="AJ42" s="30">
        <f>SUMIF([1]route!$E$3:$E$10005,E42,[1]!Table1[6])</f>
        <v/>
      </c>
      <c r="AK42" s="30">
        <f>SUMIF([1]route!$E$3:$E$10005,E42,[1]!Table1[7])</f>
        <v/>
      </c>
      <c r="AL42" s="30">
        <f>SUMIF([1]route!$E$3:$E$10005,E42,[1]!Table1[8])</f>
        <v/>
      </c>
      <c r="AM42" s="30">
        <f>SUMIF([1]route!$E$3:$E$10005,E42,[1]!Table1[9])</f>
        <v/>
      </c>
      <c r="AN42" s="30">
        <f>SUMIF([1]route!$E$3:$E$10005,E42,[1]!Table1[10])</f>
        <v/>
      </c>
      <c r="AO42" s="30">
        <f>SUMIF([1]route!$E$3:$E$10005,E42,[1]!Table1[11])</f>
        <v/>
      </c>
      <c r="AP42" s="30">
        <f>SUMIF([1]route!$E$3:$E$10005,E42,[1]!Table1[12])</f>
        <v/>
      </c>
      <c r="AQ42" s="30">
        <f>SUMIF([1]route!$E$3:$E$10005,E42,[1]!Table1[13])</f>
        <v/>
      </c>
      <c r="AR42" s="30">
        <f>SUMIF([1]route!$E$3:$E$10005,E42,[1]!Table1[14])</f>
        <v/>
      </c>
      <c r="AS42" s="30">
        <f>SUMIF([1]route!$E$3:$E$10005,E42,[1]!Table1[15])</f>
        <v/>
      </c>
      <c r="AT42" s="30">
        <f>SUMIF([1]route!$E$3:$E$10005,E42,[1]!Table1[16])</f>
        <v/>
      </c>
      <c r="AU42" s="30">
        <f>SUMIF([1]route!$E$3:$E$10005,E42,[1]!Table1[17])</f>
        <v/>
      </c>
      <c r="AV42" s="30">
        <f>SUMIF([1]route!$E$3:$E$10005,E42,[1]!Table1[18])</f>
        <v/>
      </c>
      <c r="AW42" s="30">
        <f>SUMIF([1]route!$E$3:$E$10005,E42,[1]!Table1[19])</f>
        <v/>
      </c>
      <c r="AX42" s="30">
        <f>SUMIF([1]route!$E$3:$E$10005,E42,[1]!Table1[20])</f>
        <v/>
      </c>
      <c r="AY42" s="30">
        <f>SUMIF([1]route!$E$3:$E$10005,E42,[1]!Table1[21])</f>
        <v/>
      </c>
      <c r="AZ42" s="30">
        <f>SUMIF([1]route!$E$3:$E$10005,E42,[1]!Table1[22])</f>
        <v/>
      </c>
      <c r="BA42" s="30">
        <f>SUMIF([1]route!$E$3:$E$10005,E42,[1]!Table1[23])</f>
        <v/>
      </c>
      <c r="BB42" s="30">
        <f>SUMIF([1]route!$E$3:$E$10005,E42,[1]!Table1[24])</f>
        <v/>
      </c>
      <c r="BC42" s="30">
        <f>SUMIF([1]route!$E$3:$E$10005,E42,[1]!Table1[25])</f>
        <v/>
      </c>
      <c r="BD42" s="30">
        <f>SUMIF([1]route!$E$3:$E$10005,E42,[1]!Table1[26])</f>
        <v/>
      </c>
      <c r="BE42" s="30">
        <f>SUMIF([1]route!$E$3:$E$10005,E42,[1]!Table1[27])</f>
        <v/>
      </c>
      <c r="BF42" s="30">
        <f>SUMIF([1]route!$E$3:$E$10005,E42,[1]!Table1[28])</f>
        <v/>
      </c>
      <c r="BG42" s="30">
        <f>SUMIF([1]route!$E$3:$E$10005,E42,[1]!Table1[29])</f>
        <v/>
      </c>
      <c r="BH42" s="30">
        <f>SUMIF([1]route!$E$3:$E$10005,E42,[1]!Table1[30])</f>
        <v/>
      </c>
      <c r="BI42" s="30">
        <f>SUMIF([1]route!$E$3:$E$10005,E42,[1]!Table1[31])</f>
        <v/>
      </c>
      <c r="BJ42" s="30">
        <f>SUMIF([1]route!$E$3:$E$10005,E42,[1]!Table1[Remain PO])</f>
        <v/>
      </c>
      <c r="BK42" s="31">
        <f>SUMIF([1]route!$E$3:$E$10005,E42,[1]!Table1[N+1])</f>
        <v/>
      </c>
      <c r="BL42" s="31">
        <f>SUMIF([1]route!$E$3:$E$10005,E42,[1]!Table1[N+2])</f>
        <v/>
      </c>
      <c r="BM42" s="31">
        <f>SUMIF([1]route!$E$3:$E$10005,E42,[1]!Table1[N+3])</f>
        <v/>
      </c>
      <c r="BN42" s="32">
        <f>SUMIF([1]route!$E$3:$E$10005,E42,[1]!Table1[N+4])</f>
        <v/>
      </c>
      <c r="BP42" s="37">
        <f>$V42-$AD42</f>
        <v/>
      </c>
      <c r="BQ42" s="35">
        <f>BP42-AE42</f>
        <v/>
      </c>
      <c r="BR42" s="35">
        <f>BQ42-AF42</f>
        <v/>
      </c>
      <c r="BS42" s="35">
        <f>BR42-AG42</f>
        <v/>
      </c>
      <c r="BT42" s="35">
        <f>BS42-AH42</f>
        <v/>
      </c>
      <c r="BU42" s="35">
        <f>BT42-AI42</f>
        <v/>
      </c>
      <c r="BV42" s="35">
        <f>BU42-AJ42</f>
        <v/>
      </c>
      <c r="BW42" s="35">
        <f>BV42-AK42</f>
        <v/>
      </c>
      <c r="BX42" s="35">
        <f>BW42-AL42</f>
        <v/>
      </c>
      <c r="BY42" s="35">
        <f>BX42-AM42</f>
        <v/>
      </c>
      <c r="BZ42" s="35">
        <f>BY42-AN42</f>
        <v/>
      </c>
      <c r="CA42" s="35">
        <f>BZ42-AO42</f>
        <v/>
      </c>
      <c r="CB42" s="35">
        <f>CA42-AP42</f>
        <v/>
      </c>
      <c r="CC42" s="35">
        <f>CB42-AQ42</f>
        <v/>
      </c>
      <c r="CD42" s="35">
        <f>CC42-AR42</f>
        <v/>
      </c>
      <c r="CE42" s="35">
        <f>CD42-AS42</f>
        <v/>
      </c>
      <c r="CF42" s="35">
        <f>CE42-AT42</f>
        <v/>
      </c>
      <c r="CG42" s="35">
        <f>CF42-AU42</f>
        <v/>
      </c>
      <c r="CH42" s="35">
        <f>CG42-AV42</f>
        <v/>
      </c>
      <c r="CI42" s="35">
        <f>CH42-AW42</f>
        <v/>
      </c>
      <c r="CJ42" s="35">
        <f>CI42-AX42</f>
        <v/>
      </c>
      <c r="CK42" s="35">
        <f>CJ42-AY42</f>
        <v/>
      </c>
      <c r="CL42" s="35">
        <f>CK42-AZ42</f>
        <v/>
      </c>
      <c r="CM42" s="35">
        <f>CL42-BA42</f>
        <v/>
      </c>
      <c r="CN42" s="35">
        <f>CM42-BB42</f>
        <v/>
      </c>
      <c r="CO42" s="35">
        <f>CN42-BC42</f>
        <v/>
      </c>
      <c r="CP42" s="35">
        <f>CO42-BD42</f>
        <v/>
      </c>
      <c r="CQ42" s="35">
        <f>CP42-BE42</f>
        <v/>
      </c>
      <c r="CR42" s="35">
        <f>CQ42-BF42</f>
        <v/>
      </c>
      <c r="CS42" s="35">
        <f>CR42-BG42</f>
        <v/>
      </c>
      <c r="CT42" s="35">
        <f>CS42-BH42</f>
        <v/>
      </c>
      <c r="CU42" s="35">
        <f>CT42-BI42</f>
        <v/>
      </c>
      <c r="CV42" s="35">
        <f>CU42-BJ42</f>
        <v/>
      </c>
      <c r="CW42" s="38">
        <f>CV42-BK42</f>
        <v/>
      </c>
      <c r="CX42" s="38">
        <f>CW42-BL42</f>
        <v/>
      </c>
      <c r="CY42" s="38">
        <f>CX42-BM42</f>
        <v/>
      </c>
      <c r="CZ42" s="39">
        <f>CY42-BN42</f>
        <v/>
      </c>
      <c r="DA42" s="35" t="n"/>
    </row>
    <row r="43">
      <c r="D43" s="61">
        <f>VLOOKUP(F43,[1]Special!$O$2:$S$209,3,0)</f>
        <v/>
      </c>
      <c r="E43" s="20" t="inlineStr">
        <is>
          <t>|0200226117|25.40|0.00|1.600|0.0005822NBC</t>
        </is>
      </c>
      <c r="F43" s="19">
        <f>LEFT(E43,LEN(E43)-7)</f>
        <v/>
      </c>
      <c r="G43" s="19">
        <f>'Cutting Rules'!H43</f>
        <v/>
      </c>
      <c r="H43" s="19">
        <f>VLOOKUP(MID(F43,8,2),[1]Special!$H$2:$I$32,2,0)</f>
        <v/>
      </c>
      <c r="I43" s="19">
        <f>RIGHT(E43,3)</f>
        <v/>
      </c>
      <c r="J43" s="19">
        <f>IF(MID(E43,6,2)="22","P","C")</f>
        <v/>
      </c>
      <c r="K43" s="19">
        <f>MID(E43,13,4)</f>
        <v/>
      </c>
      <c r="L43" s="19">
        <f>MID(E43,19,4)</f>
        <v/>
      </c>
      <c r="M43" s="52">
        <f>MID(E43,LEN(E43)-17,4)</f>
        <v/>
      </c>
      <c r="N43" s="52">
        <f>MID(E43,LEN(E43)-6,4)</f>
        <v/>
      </c>
      <c r="O43" s="19">
        <f>VLOOKUP(F43,[1]Item!$A$5:$Z$10000,26,0)</f>
        <v/>
      </c>
      <c r="P43" s="19">
        <f>VLOOKUP(E43,[1]route!$E$3:$O$10005,11,0)</f>
        <v/>
      </c>
      <c r="Q43" s="167">
        <f>'Cutting Rules'!AD43</f>
        <v/>
      </c>
      <c r="R43" s="168">
        <f>SUMIF([1]route!$E$3:$E$10005,E43,[1]!Table1[生産])</f>
        <v/>
      </c>
      <c r="S43" s="24" t="n"/>
      <c r="T43" s="169" t="inlineStr"/>
      <c r="U43" s="19" t="n"/>
      <c r="V43" s="170">
        <f>SUMIF([1]route!$E$3:$E$10005,E43,[1]route!$M$3:$M$10005)</f>
        <v/>
      </c>
      <c r="W43" s="171">
        <f>O43*N43*V43/1000</f>
        <v/>
      </c>
      <c r="X43" s="27">
        <f t="array" ref="X43">INDEX($BP43:$CZ43,MATCH(TRUE,$BP43:$CZ43&lt;0,0))</f>
        <v/>
      </c>
      <c r="Y43" s="47">
        <f>IFERROR(CHOOSE($AC43,$BP$1,$BQ$1,$BR$1,$BS$1,$BT$1,$BU$1,$BV$1,$BW$1,$BX$1,$BY$1,$BZ$1,$CA$1,$CB$1,$CC$1,$CD$1,$CE$1,$CF$1,$CG$1,$CH$1,$CI$1,$CJ$1,$CK$1,$CL$1,$CM$1,$CN$1,$CO$1,$CP$1,$CQ$1,$CR$1,$CS$1,$CT$1,$CU$1,$CV$1,$CW$1,$CX$1,$CY$1,$CZ$1,),"")</f>
        <v/>
      </c>
      <c r="Z43" s="121">
        <f>IFERROR(VLOOKUP(E43,[1]route!$E$3:$BL$10005,59,0),"")&amp;IFERROR(VLOOKUP(E43,[1]route!$E$3:$BL$10005,60,0),"")</f>
        <v/>
      </c>
      <c r="AA43" s="172">
        <f>IF(R43&gt;V43,R43-V43,0)</f>
        <v/>
      </c>
      <c r="AB43" s="173">
        <f>AA43*O43*N43/1000</f>
        <v/>
      </c>
      <c r="AC43" s="4">
        <f>IFERROR(MATCH($X43,$BP43:$CZ43,0),"")</f>
        <v/>
      </c>
      <c r="AD43" s="29" t="n">
        <v>0</v>
      </c>
      <c r="AE43" s="30">
        <f>SUMIF([1]route!$E$3:$E$10005,E43,[1]!Table1[1])</f>
        <v/>
      </c>
      <c r="AF43" s="30">
        <f>SUMIF([1]route!$E$3:$E$10005,E43,[1]!Table1[2])</f>
        <v/>
      </c>
      <c r="AG43" s="30">
        <f>SUMIF([1]route!$E$3:$E$10005,E43,[1]!Table1[3])</f>
        <v/>
      </c>
      <c r="AH43" s="30">
        <f>SUMIF([1]route!$E$3:$E$10005,E43,[1]!Table1[4])</f>
        <v/>
      </c>
      <c r="AI43" s="30">
        <f>SUMIF([1]route!$E$3:$E$10005,E43,[1]!Table1[5])</f>
        <v/>
      </c>
      <c r="AJ43" s="30">
        <f>SUMIF([1]route!$E$3:$E$10005,E43,[1]!Table1[6])</f>
        <v/>
      </c>
      <c r="AK43" s="30">
        <f>SUMIF([1]route!$E$3:$E$10005,E43,[1]!Table1[7])</f>
        <v/>
      </c>
      <c r="AL43" s="30">
        <f>SUMIF([1]route!$E$3:$E$10005,E43,[1]!Table1[8])</f>
        <v/>
      </c>
      <c r="AM43" s="30">
        <f>SUMIF([1]route!$E$3:$E$10005,E43,[1]!Table1[9])</f>
        <v/>
      </c>
      <c r="AN43" s="30">
        <f>SUMIF([1]route!$E$3:$E$10005,E43,[1]!Table1[10])</f>
        <v/>
      </c>
      <c r="AO43" s="30">
        <f>SUMIF([1]route!$E$3:$E$10005,E43,[1]!Table1[11])</f>
        <v/>
      </c>
      <c r="AP43" s="30">
        <f>SUMIF([1]route!$E$3:$E$10005,E43,[1]!Table1[12])</f>
        <v/>
      </c>
      <c r="AQ43" s="30">
        <f>SUMIF([1]route!$E$3:$E$10005,E43,[1]!Table1[13])</f>
        <v/>
      </c>
      <c r="AR43" s="30">
        <f>SUMIF([1]route!$E$3:$E$10005,E43,[1]!Table1[14])</f>
        <v/>
      </c>
      <c r="AS43" s="30">
        <f>SUMIF([1]route!$E$3:$E$10005,E43,[1]!Table1[15])</f>
        <v/>
      </c>
      <c r="AT43" s="30">
        <f>SUMIF([1]route!$E$3:$E$10005,E43,[1]!Table1[16])</f>
        <v/>
      </c>
      <c r="AU43" s="30">
        <f>SUMIF([1]route!$E$3:$E$10005,E43,[1]!Table1[17])</f>
        <v/>
      </c>
      <c r="AV43" s="30">
        <f>SUMIF([1]route!$E$3:$E$10005,E43,[1]!Table1[18])</f>
        <v/>
      </c>
      <c r="AW43" s="30">
        <f>SUMIF([1]route!$E$3:$E$10005,E43,[1]!Table1[19])</f>
        <v/>
      </c>
      <c r="AX43" s="30">
        <f>SUMIF([1]route!$E$3:$E$10005,E43,[1]!Table1[20])</f>
        <v/>
      </c>
      <c r="AY43" s="30">
        <f>SUMIF([1]route!$E$3:$E$10005,E43,[1]!Table1[21])</f>
        <v/>
      </c>
      <c r="AZ43" s="30">
        <f>SUMIF([1]route!$E$3:$E$10005,E43,[1]!Table1[22])</f>
        <v/>
      </c>
      <c r="BA43" s="30">
        <f>SUMIF([1]route!$E$3:$E$10005,E43,[1]!Table1[23])</f>
        <v/>
      </c>
      <c r="BB43" s="30">
        <f>SUMIF([1]route!$E$3:$E$10005,E43,[1]!Table1[24])</f>
        <v/>
      </c>
      <c r="BC43" s="30">
        <f>SUMIF([1]route!$E$3:$E$10005,E43,[1]!Table1[25])</f>
        <v/>
      </c>
      <c r="BD43" s="30">
        <f>SUMIF([1]route!$E$3:$E$10005,E43,[1]!Table1[26])</f>
        <v/>
      </c>
      <c r="BE43" s="30">
        <f>SUMIF([1]route!$E$3:$E$10005,E43,[1]!Table1[27])</f>
        <v/>
      </c>
      <c r="BF43" s="30">
        <f>SUMIF([1]route!$E$3:$E$10005,E43,[1]!Table1[28])</f>
        <v/>
      </c>
      <c r="BG43" s="30">
        <f>SUMIF([1]route!$E$3:$E$10005,E43,[1]!Table1[29])</f>
        <v/>
      </c>
      <c r="BH43" s="30">
        <f>SUMIF([1]route!$E$3:$E$10005,E43,[1]!Table1[30])</f>
        <v/>
      </c>
      <c r="BI43" s="30">
        <f>SUMIF([1]route!$E$3:$E$10005,E43,[1]!Table1[31])</f>
        <v/>
      </c>
      <c r="BJ43" s="30">
        <f>SUMIF([1]route!$E$3:$E$10005,E43,[1]!Table1[Remain PO])</f>
        <v/>
      </c>
      <c r="BK43" s="31">
        <f>SUMIF([1]route!$E$3:$E$10005,E43,[1]!Table1[N+1])</f>
        <v/>
      </c>
      <c r="BL43" s="31">
        <f>SUMIF([1]route!$E$3:$E$10005,E43,[1]!Table1[N+2])</f>
        <v/>
      </c>
      <c r="BM43" s="31">
        <f>SUMIF([1]route!$E$3:$E$10005,E43,[1]!Table1[N+3])</f>
        <v/>
      </c>
      <c r="BN43" s="32">
        <f>SUMIF([1]route!$E$3:$E$10005,E43,[1]!Table1[N+4])</f>
        <v/>
      </c>
      <c r="BP43" s="37">
        <f>$V43-$AD43</f>
        <v/>
      </c>
      <c r="BQ43" s="35">
        <f>BP43-AE43</f>
        <v/>
      </c>
      <c r="BR43" s="35">
        <f>BQ43-AF43</f>
        <v/>
      </c>
      <c r="BS43" s="35">
        <f>BR43-AG43</f>
        <v/>
      </c>
      <c r="BT43" s="35">
        <f>BS43-AH43</f>
        <v/>
      </c>
      <c r="BU43" s="35">
        <f>BT43-AI43</f>
        <v/>
      </c>
      <c r="BV43" s="35">
        <f>BU43-AJ43</f>
        <v/>
      </c>
      <c r="BW43" s="35">
        <f>BV43-AK43</f>
        <v/>
      </c>
      <c r="BX43" s="35">
        <f>BW43-AL43</f>
        <v/>
      </c>
      <c r="BY43" s="35">
        <f>BX43-AM43</f>
        <v/>
      </c>
      <c r="BZ43" s="35">
        <f>BY43-AN43</f>
        <v/>
      </c>
      <c r="CA43" s="35">
        <f>BZ43-AO43</f>
        <v/>
      </c>
      <c r="CB43" s="35">
        <f>CA43-AP43</f>
        <v/>
      </c>
      <c r="CC43" s="35">
        <f>CB43-AQ43</f>
        <v/>
      </c>
      <c r="CD43" s="35">
        <f>CC43-AR43</f>
        <v/>
      </c>
      <c r="CE43" s="35">
        <f>CD43-AS43</f>
        <v/>
      </c>
      <c r="CF43" s="35">
        <f>CE43-AT43</f>
        <v/>
      </c>
      <c r="CG43" s="35">
        <f>CF43-AU43</f>
        <v/>
      </c>
      <c r="CH43" s="35">
        <f>CG43-AV43</f>
        <v/>
      </c>
      <c r="CI43" s="35">
        <f>CH43-AW43</f>
        <v/>
      </c>
      <c r="CJ43" s="35">
        <f>CI43-AX43</f>
        <v/>
      </c>
      <c r="CK43" s="35">
        <f>CJ43-AY43</f>
        <v/>
      </c>
      <c r="CL43" s="35">
        <f>CK43-AZ43</f>
        <v/>
      </c>
      <c r="CM43" s="35">
        <f>CL43-BA43</f>
        <v/>
      </c>
      <c r="CN43" s="35">
        <f>CM43-BB43</f>
        <v/>
      </c>
      <c r="CO43" s="35">
        <f>CN43-BC43</f>
        <v/>
      </c>
      <c r="CP43" s="35">
        <f>CO43-BD43</f>
        <v/>
      </c>
      <c r="CQ43" s="35">
        <f>CP43-BE43</f>
        <v/>
      </c>
      <c r="CR43" s="35">
        <f>CQ43-BF43</f>
        <v/>
      </c>
      <c r="CS43" s="35">
        <f>CR43-BG43</f>
        <v/>
      </c>
      <c r="CT43" s="35">
        <f>CS43-BH43</f>
        <v/>
      </c>
      <c r="CU43" s="35">
        <f>CT43-BI43</f>
        <v/>
      </c>
      <c r="CV43" s="35">
        <f>CU43-BJ43</f>
        <v/>
      </c>
      <c r="CW43" s="38">
        <f>CV43-BK43</f>
        <v/>
      </c>
      <c r="CX43" s="38">
        <f>CW43-BL43</f>
        <v/>
      </c>
      <c r="CY43" s="38">
        <f>CX43-BM43</f>
        <v/>
      </c>
      <c r="CZ43" s="39">
        <f>CY43-BN43</f>
        <v/>
      </c>
      <c r="DA43" s="35" t="n"/>
    </row>
    <row r="44">
      <c r="D44" s="61">
        <f>VLOOKUP(F44,[1]Special!$O$2:$S$209,3,0)</f>
        <v/>
      </c>
      <c r="E44" s="20" t="inlineStr">
        <is>
          <t>|0200220139|38.10|0.00|2.000|0.0005411NBC</t>
        </is>
      </c>
      <c r="F44" s="19">
        <f>LEFT(E44,LEN(E44)-7)</f>
        <v/>
      </c>
      <c r="G44" s="19">
        <f>'Cutting Rules'!H44</f>
        <v/>
      </c>
      <c r="H44" s="19">
        <f>VLOOKUP(MID(F44,8,2),[1]Special!$H$2:$I$32,2,0)</f>
        <v/>
      </c>
      <c r="I44" s="19">
        <f>RIGHT(E44,3)</f>
        <v/>
      </c>
      <c r="J44" s="19">
        <f>IF(MID(E44,6,2)="22","P","C")</f>
        <v/>
      </c>
      <c r="K44" s="19">
        <f>MID(E44,13,4)</f>
        <v/>
      </c>
      <c r="L44" s="19">
        <f>MID(E44,19,4)</f>
        <v/>
      </c>
      <c r="M44" s="52">
        <f>MID(E44,LEN(E44)-17,4)</f>
        <v/>
      </c>
      <c r="N44" s="52">
        <f>MID(E44,LEN(E44)-6,4)</f>
        <v/>
      </c>
      <c r="O44" s="19">
        <f>VLOOKUP(F44,[1]Item!$A$5:$Z$10000,26,0)</f>
        <v/>
      </c>
      <c r="P44" s="19">
        <f>VLOOKUP(E44,[1]route!$E$3:$O$10005,11,0)</f>
        <v/>
      </c>
      <c r="Q44" s="167">
        <f>'Cutting Rules'!AD44</f>
        <v/>
      </c>
      <c r="R44" s="168">
        <f>SUMIF([1]route!$E$3:$E$10005,E44,[1]!Table1[生産])</f>
        <v/>
      </c>
      <c r="S44" s="24" t="n"/>
      <c r="T44" s="169" t="inlineStr"/>
      <c r="U44" s="19" t="n"/>
      <c r="V44" s="170">
        <f>SUMIF([1]route!$E$3:$E$10005,E44,[1]route!$M$3:$M$10005)</f>
        <v/>
      </c>
      <c r="W44" s="171">
        <f>O44*N44*V44/1000</f>
        <v/>
      </c>
      <c r="X44" s="27">
        <f t="array" ref="X44">INDEX($BP44:$CZ44,MATCH(TRUE,$BP44:$CZ44&lt;0,0))</f>
        <v/>
      </c>
      <c r="Y44" s="47">
        <f>IFERROR(CHOOSE($AC44,$BP$1,$BQ$1,$BR$1,$BS$1,$BT$1,$BU$1,$BV$1,$BW$1,$BX$1,$BY$1,$BZ$1,$CA$1,$CB$1,$CC$1,$CD$1,$CE$1,$CF$1,$CG$1,$CH$1,$CI$1,$CJ$1,$CK$1,$CL$1,$CM$1,$CN$1,$CO$1,$CP$1,$CQ$1,$CR$1,$CS$1,$CT$1,$CU$1,$CV$1,$CW$1,$CX$1,$CY$1,$CZ$1,),"")</f>
        <v/>
      </c>
      <c r="Z44" s="121">
        <f>IFERROR(VLOOKUP(E44,[1]route!$E$3:$BL$10005,59,0),"")&amp;IFERROR(VLOOKUP(E44,[1]route!$E$3:$BL$10005,60,0),"")</f>
        <v/>
      </c>
      <c r="AA44" s="172">
        <f>IF(R44&gt;V44,R44-V44,0)</f>
        <v/>
      </c>
      <c r="AB44" s="173">
        <f>AA44*O44*N44/1000</f>
        <v/>
      </c>
      <c r="AC44" s="4">
        <f>IFERROR(MATCH($X44,$BP44:$CZ44,0),"")</f>
        <v/>
      </c>
      <c r="AD44" s="29" t="n">
        <v>0</v>
      </c>
      <c r="AE44" s="30">
        <f>SUMIF([1]route!$E$3:$E$10005,E44,[1]!Table1[1])</f>
        <v/>
      </c>
      <c r="AF44" s="30">
        <f>SUMIF([1]route!$E$3:$E$10005,E44,[1]!Table1[2])</f>
        <v/>
      </c>
      <c r="AG44" s="30">
        <f>SUMIF([1]route!$E$3:$E$10005,E44,[1]!Table1[3])</f>
        <v/>
      </c>
      <c r="AH44" s="30">
        <f>SUMIF([1]route!$E$3:$E$10005,E44,[1]!Table1[4])</f>
        <v/>
      </c>
      <c r="AI44" s="30">
        <f>SUMIF([1]route!$E$3:$E$10005,E44,[1]!Table1[5])</f>
        <v/>
      </c>
      <c r="AJ44" s="30">
        <f>SUMIF([1]route!$E$3:$E$10005,E44,[1]!Table1[6])</f>
        <v/>
      </c>
      <c r="AK44" s="30">
        <f>SUMIF([1]route!$E$3:$E$10005,E44,[1]!Table1[7])</f>
        <v/>
      </c>
      <c r="AL44" s="30">
        <f>SUMIF([1]route!$E$3:$E$10005,E44,[1]!Table1[8])</f>
        <v/>
      </c>
      <c r="AM44" s="30">
        <f>SUMIF([1]route!$E$3:$E$10005,E44,[1]!Table1[9])</f>
        <v/>
      </c>
      <c r="AN44" s="30">
        <f>SUMIF([1]route!$E$3:$E$10005,E44,[1]!Table1[10])</f>
        <v/>
      </c>
      <c r="AO44" s="30">
        <f>SUMIF([1]route!$E$3:$E$10005,E44,[1]!Table1[11])</f>
        <v/>
      </c>
      <c r="AP44" s="30">
        <f>SUMIF([1]route!$E$3:$E$10005,E44,[1]!Table1[12])</f>
        <v/>
      </c>
      <c r="AQ44" s="30">
        <f>SUMIF([1]route!$E$3:$E$10005,E44,[1]!Table1[13])</f>
        <v/>
      </c>
      <c r="AR44" s="30">
        <f>SUMIF([1]route!$E$3:$E$10005,E44,[1]!Table1[14])</f>
        <v/>
      </c>
      <c r="AS44" s="30">
        <f>SUMIF([1]route!$E$3:$E$10005,E44,[1]!Table1[15])</f>
        <v/>
      </c>
      <c r="AT44" s="30">
        <f>SUMIF([1]route!$E$3:$E$10005,E44,[1]!Table1[16])</f>
        <v/>
      </c>
      <c r="AU44" s="30">
        <f>SUMIF([1]route!$E$3:$E$10005,E44,[1]!Table1[17])</f>
        <v/>
      </c>
      <c r="AV44" s="30">
        <f>SUMIF([1]route!$E$3:$E$10005,E44,[1]!Table1[18])</f>
        <v/>
      </c>
      <c r="AW44" s="30">
        <f>SUMIF([1]route!$E$3:$E$10005,E44,[1]!Table1[19])</f>
        <v/>
      </c>
      <c r="AX44" s="30">
        <f>SUMIF([1]route!$E$3:$E$10005,E44,[1]!Table1[20])</f>
        <v/>
      </c>
      <c r="AY44" s="30">
        <f>SUMIF([1]route!$E$3:$E$10005,E44,[1]!Table1[21])</f>
        <v/>
      </c>
      <c r="AZ44" s="30">
        <f>SUMIF([1]route!$E$3:$E$10005,E44,[1]!Table1[22])</f>
        <v/>
      </c>
      <c r="BA44" s="30">
        <f>SUMIF([1]route!$E$3:$E$10005,E44,[1]!Table1[23])</f>
        <v/>
      </c>
      <c r="BB44" s="30">
        <f>SUMIF([1]route!$E$3:$E$10005,E44,[1]!Table1[24])</f>
        <v/>
      </c>
      <c r="BC44" s="30">
        <f>SUMIF([1]route!$E$3:$E$10005,E44,[1]!Table1[25])</f>
        <v/>
      </c>
      <c r="BD44" s="30">
        <f>SUMIF([1]route!$E$3:$E$10005,E44,[1]!Table1[26])</f>
        <v/>
      </c>
      <c r="BE44" s="30">
        <f>SUMIF([1]route!$E$3:$E$10005,E44,[1]!Table1[27])</f>
        <v/>
      </c>
      <c r="BF44" s="30">
        <f>SUMIF([1]route!$E$3:$E$10005,E44,[1]!Table1[28])</f>
        <v/>
      </c>
      <c r="BG44" s="30">
        <f>SUMIF([1]route!$E$3:$E$10005,E44,[1]!Table1[29])</f>
        <v/>
      </c>
      <c r="BH44" s="30">
        <f>SUMIF([1]route!$E$3:$E$10005,E44,[1]!Table1[30])</f>
        <v/>
      </c>
      <c r="BI44" s="30">
        <f>SUMIF([1]route!$E$3:$E$10005,E44,[1]!Table1[31])</f>
        <v/>
      </c>
      <c r="BJ44" s="30">
        <f>SUMIF([1]route!$E$3:$E$10005,E44,[1]!Table1[Remain PO])</f>
        <v/>
      </c>
      <c r="BK44" s="31">
        <f>SUMIF([1]route!$E$3:$E$10005,E44,[1]!Table1[N+1])</f>
        <v/>
      </c>
      <c r="BL44" s="31">
        <f>SUMIF([1]route!$E$3:$E$10005,E44,[1]!Table1[N+2])</f>
        <v/>
      </c>
      <c r="BM44" s="31">
        <f>SUMIF([1]route!$E$3:$E$10005,E44,[1]!Table1[N+3])</f>
        <v/>
      </c>
      <c r="BN44" s="32">
        <f>SUMIF([1]route!$E$3:$E$10005,E44,[1]!Table1[N+4])</f>
        <v/>
      </c>
      <c r="BP44" s="37">
        <f>$V44-$AD44</f>
        <v/>
      </c>
      <c r="BQ44" s="35">
        <f>BP44-AE44</f>
        <v/>
      </c>
      <c r="BR44" s="35">
        <f>BQ44-AF44</f>
        <v/>
      </c>
      <c r="BS44" s="35">
        <f>BR44-AG44</f>
        <v/>
      </c>
      <c r="BT44" s="35">
        <f>BS44-AH44</f>
        <v/>
      </c>
      <c r="BU44" s="35">
        <f>BT44-AI44</f>
        <v/>
      </c>
      <c r="BV44" s="35">
        <f>BU44-AJ44</f>
        <v/>
      </c>
      <c r="BW44" s="35">
        <f>BV44-AK44</f>
        <v/>
      </c>
      <c r="BX44" s="35">
        <f>BW44-AL44</f>
        <v/>
      </c>
      <c r="BY44" s="35">
        <f>BX44-AM44</f>
        <v/>
      </c>
      <c r="BZ44" s="35">
        <f>BY44-AN44</f>
        <v/>
      </c>
      <c r="CA44" s="35">
        <f>BZ44-AO44</f>
        <v/>
      </c>
      <c r="CB44" s="35">
        <f>CA44-AP44</f>
        <v/>
      </c>
      <c r="CC44" s="35">
        <f>CB44-AQ44</f>
        <v/>
      </c>
      <c r="CD44" s="35">
        <f>CC44-AR44</f>
        <v/>
      </c>
      <c r="CE44" s="35">
        <f>CD44-AS44</f>
        <v/>
      </c>
      <c r="CF44" s="35">
        <f>CE44-AT44</f>
        <v/>
      </c>
      <c r="CG44" s="35">
        <f>CF44-AU44</f>
        <v/>
      </c>
      <c r="CH44" s="35">
        <f>CG44-AV44</f>
        <v/>
      </c>
      <c r="CI44" s="35">
        <f>CH44-AW44</f>
        <v/>
      </c>
      <c r="CJ44" s="35">
        <f>CI44-AX44</f>
        <v/>
      </c>
      <c r="CK44" s="35">
        <f>CJ44-AY44</f>
        <v/>
      </c>
      <c r="CL44" s="35">
        <f>CK44-AZ44</f>
        <v/>
      </c>
      <c r="CM44" s="35">
        <f>CL44-BA44</f>
        <v/>
      </c>
      <c r="CN44" s="35">
        <f>CM44-BB44</f>
        <v/>
      </c>
      <c r="CO44" s="35">
        <f>CN44-BC44</f>
        <v/>
      </c>
      <c r="CP44" s="35">
        <f>CO44-BD44</f>
        <v/>
      </c>
      <c r="CQ44" s="35">
        <f>CP44-BE44</f>
        <v/>
      </c>
      <c r="CR44" s="35">
        <f>CQ44-BF44</f>
        <v/>
      </c>
      <c r="CS44" s="35">
        <f>CR44-BG44</f>
        <v/>
      </c>
      <c r="CT44" s="35">
        <f>CS44-BH44</f>
        <v/>
      </c>
      <c r="CU44" s="35">
        <f>CT44-BI44</f>
        <v/>
      </c>
      <c r="CV44" s="35">
        <f>CU44-BJ44</f>
        <v/>
      </c>
      <c r="CW44" s="38">
        <f>CV44-BK44</f>
        <v/>
      </c>
      <c r="CX44" s="38">
        <f>CW44-BL44</f>
        <v/>
      </c>
      <c r="CY44" s="38">
        <f>CX44-BM44</f>
        <v/>
      </c>
      <c r="CZ44" s="39">
        <f>CY44-BN44</f>
        <v/>
      </c>
      <c r="DA44" s="35" t="n"/>
    </row>
    <row r="45">
      <c r="D45" s="61">
        <f>VLOOKUP(F45,[1]Special!$O$2:$S$209,3,0)</f>
        <v/>
      </c>
      <c r="E45" s="20" t="inlineStr">
        <is>
          <t>|0200226240|19.10|0.00|1.600|0.0005921NBC</t>
        </is>
      </c>
      <c r="F45" s="19">
        <f>LEFT(E45,LEN(E45)-7)</f>
        <v/>
      </c>
      <c r="G45" s="19">
        <f>'Cutting Rules'!H45</f>
        <v/>
      </c>
      <c r="H45" s="19">
        <f>VLOOKUP(MID(F45,8,2),[1]Special!$H$2:$I$32,2,0)</f>
        <v/>
      </c>
      <c r="I45" s="19">
        <f>RIGHT(E45,3)</f>
        <v/>
      </c>
      <c r="J45" s="19">
        <f>IF(MID(E45,6,2)="22","P","C")</f>
        <v/>
      </c>
      <c r="K45" s="19">
        <f>MID(E45,13,4)</f>
        <v/>
      </c>
      <c r="L45" s="19">
        <f>MID(E45,19,4)</f>
        <v/>
      </c>
      <c r="M45" s="52">
        <f>MID(E45,LEN(E45)-17,4)</f>
        <v/>
      </c>
      <c r="N45" s="52">
        <f>MID(E45,LEN(E45)-6,4)</f>
        <v/>
      </c>
      <c r="O45" s="19">
        <f>VLOOKUP(F45,[1]Item!$A$5:$Z$10000,26,0)</f>
        <v/>
      </c>
      <c r="P45" s="19">
        <f>VLOOKUP(E45,[1]route!$E$3:$O$10005,11,0)</f>
        <v/>
      </c>
      <c r="Q45" s="167">
        <f>'Cutting Rules'!AD45</f>
        <v/>
      </c>
      <c r="R45" s="168">
        <f>SUMIF([1]route!$E$3:$E$10005,E45,[1]!Table1[生産])</f>
        <v/>
      </c>
      <c r="S45" s="24" t="n"/>
      <c r="T45" s="169" t="inlineStr"/>
      <c r="U45" s="19" t="n"/>
      <c r="V45" s="170">
        <f>SUMIF([1]route!$E$3:$E$10005,E45,[1]route!$M$3:$M$10005)</f>
        <v/>
      </c>
      <c r="W45" s="171">
        <f>O45*N45*V45/1000</f>
        <v/>
      </c>
      <c r="X45" s="27">
        <f t="array" ref="X45">INDEX($BP45:$CZ45,MATCH(TRUE,$BP45:$CZ45&lt;0,0))</f>
        <v/>
      </c>
      <c r="Y45" s="47">
        <f>IFERROR(CHOOSE($AC45,$BP$1,$BQ$1,$BR$1,$BS$1,$BT$1,$BU$1,$BV$1,$BW$1,$BX$1,$BY$1,$BZ$1,$CA$1,$CB$1,$CC$1,$CD$1,$CE$1,$CF$1,$CG$1,$CH$1,$CI$1,$CJ$1,$CK$1,$CL$1,$CM$1,$CN$1,$CO$1,$CP$1,$CQ$1,$CR$1,$CS$1,$CT$1,$CU$1,$CV$1,$CW$1,$CX$1,$CY$1,$CZ$1,),"")</f>
        <v/>
      </c>
      <c r="Z45" s="121">
        <f>IFERROR(VLOOKUP(E45,[1]route!$E$3:$BL$10005,59,0),"")&amp;IFERROR(VLOOKUP(E45,[1]route!$E$3:$BL$10005,60,0),"")</f>
        <v/>
      </c>
      <c r="AA45" s="172">
        <f>IF(R45&gt;V45,R45-V45,0)</f>
        <v/>
      </c>
      <c r="AB45" s="173">
        <f>AA45*O45*N45/1000</f>
        <v/>
      </c>
      <c r="AC45" s="4">
        <f>IFERROR(MATCH($X45,$BP45:$CZ45,0),"")</f>
        <v/>
      </c>
      <c r="AD45" s="29" t="n">
        <v>0</v>
      </c>
      <c r="AE45" s="30">
        <f>SUMIF([1]route!$E$3:$E$10005,E45,[1]!Table1[1])</f>
        <v/>
      </c>
      <c r="AF45" s="30">
        <f>SUMIF([1]route!$E$3:$E$10005,E45,[1]!Table1[2])</f>
        <v/>
      </c>
      <c r="AG45" s="30">
        <f>SUMIF([1]route!$E$3:$E$10005,E45,[1]!Table1[3])</f>
        <v/>
      </c>
      <c r="AH45" s="30">
        <f>SUMIF([1]route!$E$3:$E$10005,E45,[1]!Table1[4])</f>
        <v/>
      </c>
      <c r="AI45" s="30">
        <f>SUMIF([1]route!$E$3:$E$10005,E45,[1]!Table1[5])</f>
        <v/>
      </c>
      <c r="AJ45" s="30">
        <f>SUMIF([1]route!$E$3:$E$10005,E45,[1]!Table1[6])</f>
        <v/>
      </c>
      <c r="AK45" s="30">
        <f>SUMIF([1]route!$E$3:$E$10005,E45,[1]!Table1[7])</f>
        <v/>
      </c>
      <c r="AL45" s="30">
        <f>SUMIF([1]route!$E$3:$E$10005,E45,[1]!Table1[8])</f>
        <v/>
      </c>
      <c r="AM45" s="30">
        <f>SUMIF([1]route!$E$3:$E$10005,E45,[1]!Table1[9])</f>
        <v/>
      </c>
      <c r="AN45" s="30">
        <f>SUMIF([1]route!$E$3:$E$10005,E45,[1]!Table1[10])</f>
        <v/>
      </c>
      <c r="AO45" s="30">
        <f>SUMIF([1]route!$E$3:$E$10005,E45,[1]!Table1[11])</f>
        <v/>
      </c>
      <c r="AP45" s="30">
        <f>SUMIF([1]route!$E$3:$E$10005,E45,[1]!Table1[12])</f>
        <v/>
      </c>
      <c r="AQ45" s="30">
        <f>SUMIF([1]route!$E$3:$E$10005,E45,[1]!Table1[13])</f>
        <v/>
      </c>
      <c r="AR45" s="30">
        <f>SUMIF([1]route!$E$3:$E$10005,E45,[1]!Table1[14])</f>
        <v/>
      </c>
      <c r="AS45" s="30">
        <f>SUMIF([1]route!$E$3:$E$10005,E45,[1]!Table1[15])</f>
        <v/>
      </c>
      <c r="AT45" s="30">
        <f>SUMIF([1]route!$E$3:$E$10005,E45,[1]!Table1[16])</f>
        <v/>
      </c>
      <c r="AU45" s="30">
        <f>SUMIF([1]route!$E$3:$E$10005,E45,[1]!Table1[17])</f>
        <v/>
      </c>
      <c r="AV45" s="30">
        <f>SUMIF([1]route!$E$3:$E$10005,E45,[1]!Table1[18])</f>
        <v/>
      </c>
      <c r="AW45" s="30">
        <f>SUMIF([1]route!$E$3:$E$10005,E45,[1]!Table1[19])</f>
        <v/>
      </c>
      <c r="AX45" s="30">
        <f>SUMIF([1]route!$E$3:$E$10005,E45,[1]!Table1[20])</f>
        <v/>
      </c>
      <c r="AY45" s="30">
        <f>SUMIF([1]route!$E$3:$E$10005,E45,[1]!Table1[21])</f>
        <v/>
      </c>
      <c r="AZ45" s="30">
        <f>SUMIF([1]route!$E$3:$E$10005,E45,[1]!Table1[22])</f>
        <v/>
      </c>
      <c r="BA45" s="30">
        <f>SUMIF([1]route!$E$3:$E$10005,E45,[1]!Table1[23])</f>
        <v/>
      </c>
      <c r="BB45" s="30">
        <f>SUMIF([1]route!$E$3:$E$10005,E45,[1]!Table1[24])</f>
        <v/>
      </c>
      <c r="BC45" s="30">
        <f>SUMIF([1]route!$E$3:$E$10005,E45,[1]!Table1[25])</f>
        <v/>
      </c>
      <c r="BD45" s="30">
        <f>SUMIF([1]route!$E$3:$E$10005,E45,[1]!Table1[26])</f>
        <v/>
      </c>
      <c r="BE45" s="30">
        <f>SUMIF([1]route!$E$3:$E$10005,E45,[1]!Table1[27])</f>
        <v/>
      </c>
      <c r="BF45" s="30">
        <f>SUMIF([1]route!$E$3:$E$10005,E45,[1]!Table1[28])</f>
        <v/>
      </c>
      <c r="BG45" s="30">
        <f>SUMIF([1]route!$E$3:$E$10005,E45,[1]!Table1[29])</f>
        <v/>
      </c>
      <c r="BH45" s="30">
        <f>SUMIF([1]route!$E$3:$E$10005,E45,[1]!Table1[30])</f>
        <v/>
      </c>
      <c r="BI45" s="30">
        <f>SUMIF([1]route!$E$3:$E$10005,E45,[1]!Table1[31])</f>
        <v/>
      </c>
      <c r="BJ45" s="30">
        <f>SUMIF([1]route!$E$3:$E$10005,E45,[1]!Table1[Remain PO])</f>
        <v/>
      </c>
      <c r="BK45" s="31">
        <f>SUMIF([1]route!$E$3:$E$10005,E45,[1]!Table1[N+1])</f>
        <v/>
      </c>
      <c r="BL45" s="31">
        <f>SUMIF([1]route!$E$3:$E$10005,E45,[1]!Table1[N+2])</f>
        <v/>
      </c>
      <c r="BM45" s="31">
        <f>SUMIF([1]route!$E$3:$E$10005,E45,[1]!Table1[N+3])</f>
        <v/>
      </c>
      <c r="BN45" s="32">
        <f>SUMIF([1]route!$E$3:$E$10005,E45,[1]!Table1[N+4])</f>
        <v/>
      </c>
      <c r="BP45" s="37">
        <f>$V45-$AD45</f>
        <v/>
      </c>
      <c r="BQ45" s="35">
        <f>BP45-AE45</f>
        <v/>
      </c>
      <c r="BR45" s="35">
        <f>BQ45-AF45</f>
        <v/>
      </c>
      <c r="BS45" s="35">
        <f>BR45-AG45</f>
        <v/>
      </c>
      <c r="BT45" s="35">
        <f>BS45-AH45</f>
        <v/>
      </c>
      <c r="BU45" s="35">
        <f>BT45-AI45</f>
        <v/>
      </c>
      <c r="BV45" s="35">
        <f>BU45-AJ45</f>
        <v/>
      </c>
      <c r="BW45" s="35">
        <f>BV45-AK45</f>
        <v/>
      </c>
      <c r="BX45" s="35">
        <f>BW45-AL45</f>
        <v/>
      </c>
      <c r="BY45" s="35">
        <f>BX45-AM45</f>
        <v/>
      </c>
      <c r="BZ45" s="35">
        <f>BY45-AN45</f>
        <v/>
      </c>
      <c r="CA45" s="35">
        <f>BZ45-AO45</f>
        <v/>
      </c>
      <c r="CB45" s="35">
        <f>CA45-AP45</f>
        <v/>
      </c>
      <c r="CC45" s="35">
        <f>CB45-AQ45</f>
        <v/>
      </c>
      <c r="CD45" s="35">
        <f>CC45-AR45</f>
        <v/>
      </c>
      <c r="CE45" s="35">
        <f>CD45-AS45</f>
        <v/>
      </c>
      <c r="CF45" s="35">
        <f>CE45-AT45</f>
        <v/>
      </c>
      <c r="CG45" s="35">
        <f>CF45-AU45</f>
        <v/>
      </c>
      <c r="CH45" s="35">
        <f>CG45-AV45</f>
        <v/>
      </c>
      <c r="CI45" s="35">
        <f>CH45-AW45</f>
        <v/>
      </c>
      <c r="CJ45" s="35">
        <f>CI45-AX45</f>
        <v/>
      </c>
      <c r="CK45" s="35">
        <f>CJ45-AY45</f>
        <v/>
      </c>
      <c r="CL45" s="35">
        <f>CK45-AZ45</f>
        <v/>
      </c>
      <c r="CM45" s="35">
        <f>CL45-BA45</f>
        <v/>
      </c>
      <c r="CN45" s="35">
        <f>CM45-BB45</f>
        <v/>
      </c>
      <c r="CO45" s="35">
        <f>CN45-BC45</f>
        <v/>
      </c>
      <c r="CP45" s="35">
        <f>CO45-BD45</f>
        <v/>
      </c>
      <c r="CQ45" s="35">
        <f>CP45-BE45</f>
        <v/>
      </c>
      <c r="CR45" s="35">
        <f>CQ45-BF45</f>
        <v/>
      </c>
      <c r="CS45" s="35">
        <f>CR45-BG45</f>
        <v/>
      </c>
      <c r="CT45" s="35">
        <f>CS45-BH45</f>
        <v/>
      </c>
      <c r="CU45" s="35">
        <f>CT45-BI45</f>
        <v/>
      </c>
      <c r="CV45" s="35">
        <f>CU45-BJ45</f>
        <v/>
      </c>
      <c r="CW45" s="38">
        <f>CV45-BK45</f>
        <v/>
      </c>
      <c r="CX45" s="38">
        <f>CW45-BL45</f>
        <v/>
      </c>
      <c r="CY45" s="38">
        <f>CX45-BM45</f>
        <v/>
      </c>
      <c r="CZ45" s="39">
        <f>CY45-BN45</f>
        <v/>
      </c>
      <c r="DA45" s="35" t="n"/>
    </row>
    <row r="46">
      <c r="D46" s="61">
        <f>VLOOKUP(F46,[1]Special!$O$2:$S$209,3,0)</f>
        <v/>
      </c>
      <c r="E46" s="20" t="inlineStr">
        <is>
          <t>|0200226010|19.10|0.00|1.400|0.0005500NBC</t>
        </is>
      </c>
      <c r="F46" s="19">
        <f>LEFT(E46,LEN(E46)-7)</f>
        <v/>
      </c>
      <c r="G46" s="19">
        <f>'Cutting Rules'!H46</f>
        <v/>
      </c>
      <c r="H46" s="19">
        <f>VLOOKUP(MID(F46,8,2),[1]Special!$H$2:$I$32,2,0)</f>
        <v/>
      </c>
      <c r="I46" s="19">
        <f>RIGHT(E46,3)</f>
        <v/>
      </c>
      <c r="J46" s="19">
        <f>IF(MID(E46,6,2)="22","P","C")</f>
        <v/>
      </c>
      <c r="K46" s="19">
        <f>MID(E46,13,4)</f>
        <v/>
      </c>
      <c r="L46" s="19">
        <f>MID(E46,19,4)</f>
        <v/>
      </c>
      <c r="M46" s="52">
        <f>MID(E46,LEN(E46)-17,4)</f>
        <v/>
      </c>
      <c r="N46" s="52">
        <f>MID(E46,LEN(E46)-6,4)</f>
        <v/>
      </c>
      <c r="O46" s="19">
        <f>VLOOKUP(F46,[1]Item!$A$5:$Z$10000,26,0)</f>
        <v/>
      </c>
      <c r="P46" s="19">
        <f>VLOOKUP(E46,[1]route!$E$3:$O$10005,11,0)</f>
        <v/>
      </c>
      <c r="Q46" s="167">
        <f>'Cutting Rules'!AD46</f>
        <v/>
      </c>
      <c r="R46" s="168">
        <f>SUMIF([1]route!$E$3:$E$10005,E46,[1]!Table1[生産])</f>
        <v/>
      </c>
      <c r="S46" s="24" t="n"/>
      <c r="T46" s="169" t="inlineStr"/>
      <c r="U46" s="19" t="n"/>
      <c r="V46" s="170">
        <f>SUMIF([1]route!$E$3:$E$10005,E46,[1]route!$M$3:$M$10005)</f>
        <v/>
      </c>
      <c r="W46" s="171">
        <f>O46*N46*V46/1000</f>
        <v/>
      </c>
      <c r="X46" s="27">
        <f t="array" ref="X46">INDEX($BP46:$CZ46,MATCH(TRUE,$BP46:$CZ46&lt;0,0))</f>
        <v/>
      </c>
      <c r="Y46" s="47">
        <f>IFERROR(CHOOSE($AC46,$BP$1,$BQ$1,$BR$1,$BS$1,$BT$1,$BU$1,$BV$1,$BW$1,$BX$1,$BY$1,$BZ$1,$CA$1,$CB$1,$CC$1,$CD$1,$CE$1,$CF$1,$CG$1,$CH$1,$CI$1,$CJ$1,$CK$1,$CL$1,$CM$1,$CN$1,$CO$1,$CP$1,$CQ$1,$CR$1,$CS$1,$CT$1,$CU$1,$CV$1,$CW$1,$CX$1,$CY$1,$CZ$1,),"")</f>
        <v/>
      </c>
      <c r="Z46" s="121">
        <f>IFERROR(VLOOKUP(E46,[1]route!$E$3:$BL$10005,59,0),"")&amp;IFERROR(VLOOKUP(E46,[1]route!$E$3:$BL$10005,60,0),"")</f>
        <v/>
      </c>
      <c r="AA46" s="172">
        <f>IF(R46&gt;V46,R46-V46,0)</f>
        <v/>
      </c>
      <c r="AB46" s="173">
        <f>AA46*O46*N46/1000</f>
        <v/>
      </c>
      <c r="AC46" s="4">
        <f>IFERROR(MATCH($X46,$BP46:$CZ46,0),"")</f>
        <v/>
      </c>
      <c r="AD46" s="29" t="n">
        <v>0</v>
      </c>
      <c r="AE46" s="30">
        <f>SUMIF([1]route!$E$3:$E$10005,E46,[1]!Table1[1])</f>
        <v/>
      </c>
      <c r="AF46" s="30">
        <f>SUMIF([1]route!$E$3:$E$10005,E46,[1]!Table1[2])</f>
        <v/>
      </c>
      <c r="AG46" s="30">
        <f>SUMIF([1]route!$E$3:$E$10005,E46,[1]!Table1[3])</f>
        <v/>
      </c>
      <c r="AH46" s="30">
        <f>SUMIF([1]route!$E$3:$E$10005,E46,[1]!Table1[4])</f>
        <v/>
      </c>
      <c r="AI46" s="30">
        <f>SUMIF([1]route!$E$3:$E$10005,E46,[1]!Table1[5])</f>
        <v/>
      </c>
      <c r="AJ46" s="30">
        <f>SUMIF([1]route!$E$3:$E$10005,E46,[1]!Table1[6])</f>
        <v/>
      </c>
      <c r="AK46" s="30">
        <f>SUMIF([1]route!$E$3:$E$10005,E46,[1]!Table1[7])</f>
        <v/>
      </c>
      <c r="AL46" s="30">
        <f>SUMIF([1]route!$E$3:$E$10005,E46,[1]!Table1[8])</f>
        <v/>
      </c>
      <c r="AM46" s="30">
        <f>SUMIF([1]route!$E$3:$E$10005,E46,[1]!Table1[9])</f>
        <v/>
      </c>
      <c r="AN46" s="30">
        <f>SUMIF([1]route!$E$3:$E$10005,E46,[1]!Table1[10])</f>
        <v/>
      </c>
      <c r="AO46" s="30">
        <f>SUMIF([1]route!$E$3:$E$10005,E46,[1]!Table1[11])</f>
        <v/>
      </c>
      <c r="AP46" s="30">
        <f>SUMIF([1]route!$E$3:$E$10005,E46,[1]!Table1[12])</f>
        <v/>
      </c>
      <c r="AQ46" s="30">
        <f>SUMIF([1]route!$E$3:$E$10005,E46,[1]!Table1[13])</f>
        <v/>
      </c>
      <c r="AR46" s="30">
        <f>SUMIF([1]route!$E$3:$E$10005,E46,[1]!Table1[14])</f>
        <v/>
      </c>
      <c r="AS46" s="30">
        <f>SUMIF([1]route!$E$3:$E$10005,E46,[1]!Table1[15])</f>
        <v/>
      </c>
      <c r="AT46" s="30">
        <f>SUMIF([1]route!$E$3:$E$10005,E46,[1]!Table1[16])</f>
        <v/>
      </c>
      <c r="AU46" s="30">
        <f>SUMIF([1]route!$E$3:$E$10005,E46,[1]!Table1[17])</f>
        <v/>
      </c>
      <c r="AV46" s="30">
        <f>SUMIF([1]route!$E$3:$E$10005,E46,[1]!Table1[18])</f>
        <v/>
      </c>
      <c r="AW46" s="30">
        <f>SUMIF([1]route!$E$3:$E$10005,E46,[1]!Table1[19])</f>
        <v/>
      </c>
      <c r="AX46" s="30">
        <f>SUMIF([1]route!$E$3:$E$10005,E46,[1]!Table1[20])</f>
        <v/>
      </c>
      <c r="AY46" s="30">
        <f>SUMIF([1]route!$E$3:$E$10005,E46,[1]!Table1[21])</f>
        <v/>
      </c>
      <c r="AZ46" s="30">
        <f>SUMIF([1]route!$E$3:$E$10005,E46,[1]!Table1[22])</f>
        <v/>
      </c>
      <c r="BA46" s="30">
        <f>SUMIF([1]route!$E$3:$E$10005,E46,[1]!Table1[23])</f>
        <v/>
      </c>
      <c r="BB46" s="30">
        <f>SUMIF([1]route!$E$3:$E$10005,E46,[1]!Table1[24])</f>
        <v/>
      </c>
      <c r="BC46" s="30">
        <f>SUMIF([1]route!$E$3:$E$10005,E46,[1]!Table1[25])</f>
        <v/>
      </c>
      <c r="BD46" s="30">
        <f>SUMIF([1]route!$E$3:$E$10005,E46,[1]!Table1[26])</f>
        <v/>
      </c>
      <c r="BE46" s="30">
        <f>SUMIF([1]route!$E$3:$E$10005,E46,[1]!Table1[27])</f>
        <v/>
      </c>
      <c r="BF46" s="30">
        <f>SUMIF([1]route!$E$3:$E$10005,E46,[1]!Table1[28])</f>
        <v/>
      </c>
      <c r="BG46" s="30">
        <f>SUMIF([1]route!$E$3:$E$10005,E46,[1]!Table1[29])</f>
        <v/>
      </c>
      <c r="BH46" s="30">
        <f>SUMIF([1]route!$E$3:$E$10005,E46,[1]!Table1[30])</f>
        <v/>
      </c>
      <c r="BI46" s="30">
        <f>SUMIF([1]route!$E$3:$E$10005,E46,[1]!Table1[31])</f>
        <v/>
      </c>
      <c r="BJ46" s="30">
        <f>SUMIF([1]route!$E$3:$E$10005,E46,[1]!Table1[Remain PO])</f>
        <v/>
      </c>
      <c r="BK46" s="31">
        <f>SUMIF([1]route!$E$3:$E$10005,E46,[1]!Table1[N+1])</f>
        <v/>
      </c>
      <c r="BL46" s="31">
        <f>SUMIF([1]route!$E$3:$E$10005,E46,[1]!Table1[N+2])</f>
        <v/>
      </c>
      <c r="BM46" s="31">
        <f>SUMIF([1]route!$E$3:$E$10005,E46,[1]!Table1[N+3])</f>
        <v/>
      </c>
      <c r="BN46" s="32">
        <f>SUMIF([1]route!$E$3:$E$10005,E46,[1]!Table1[N+4])</f>
        <v/>
      </c>
      <c r="BP46" s="37">
        <f>$V46-$AD46</f>
        <v/>
      </c>
      <c r="BQ46" s="35">
        <f>BP46-AE46</f>
        <v/>
      </c>
      <c r="BR46" s="35">
        <f>BQ46-AF46</f>
        <v/>
      </c>
      <c r="BS46" s="35">
        <f>BR46-AG46</f>
        <v/>
      </c>
      <c r="BT46" s="35">
        <f>BS46-AH46</f>
        <v/>
      </c>
      <c r="BU46" s="35">
        <f>BT46-AI46</f>
        <v/>
      </c>
      <c r="BV46" s="35">
        <f>BU46-AJ46</f>
        <v/>
      </c>
      <c r="BW46" s="35">
        <f>BV46-AK46</f>
        <v/>
      </c>
      <c r="BX46" s="35">
        <f>BW46-AL46</f>
        <v/>
      </c>
      <c r="BY46" s="35">
        <f>BX46-AM46</f>
        <v/>
      </c>
      <c r="BZ46" s="35">
        <f>BY46-AN46</f>
        <v/>
      </c>
      <c r="CA46" s="35">
        <f>BZ46-AO46</f>
        <v/>
      </c>
      <c r="CB46" s="35">
        <f>CA46-AP46</f>
        <v/>
      </c>
      <c r="CC46" s="35">
        <f>CB46-AQ46</f>
        <v/>
      </c>
      <c r="CD46" s="35">
        <f>CC46-AR46</f>
        <v/>
      </c>
      <c r="CE46" s="35">
        <f>CD46-AS46</f>
        <v/>
      </c>
      <c r="CF46" s="35">
        <f>CE46-AT46</f>
        <v/>
      </c>
      <c r="CG46" s="35">
        <f>CF46-AU46</f>
        <v/>
      </c>
      <c r="CH46" s="35">
        <f>CG46-AV46</f>
        <v/>
      </c>
      <c r="CI46" s="35">
        <f>CH46-AW46</f>
        <v/>
      </c>
      <c r="CJ46" s="35">
        <f>CI46-AX46</f>
        <v/>
      </c>
      <c r="CK46" s="35">
        <f>CJ46-AY46</f>
        <v/>
      </c>
      <c r="CL46" s="35">
        <f>CK46-AZ46</f>
        <v/>
      </c>
      <c r="CM46" s="35">
        <f>CL46-BA46</f>
        <v/>
      </c>
      <c r="CN46" s="35">
        <f>CM46-BB46</f>
        <v/>
      </c>
      <c r="CO46" s="35">
        <f>CN46-BC46</f>
        <v/>
      </c>
      <c r="CP46" s="35">
        <f>CO46-BD46</f>
        <v/>
      </c>
      <c r="CQ46" s="35">
        <f>CP46-BE46</f>
        <v/>
      </c>
      <c r="CR46" s="35">
        <f>CQ46-BF46</f>
        <v/>
      </c>
      <c r="CS46" s="35">
        <f>CR46-BG46</f>
        <v/>
      </c>
      <c r="CT46" s="35">
        <f>CS46-BH46</f>
        <v/>
      </c>
      <c r="CU46" s="35">
        <f>CT46-BI46</f>
        <v/>
      </c>
      <c r="CV46" s="35">
        <f>CU46-BJ46</f>
        <v/>
      </c>
      <c r="CW46" s="38">
        <f>CV46-BK46</f>
        <v/>
      </c>
      <c r="CX46" s="38">
        <f>CW46-BL46</f>
        <v/>
      </c>
      <c r="CY46" s="38">
        <f>CX46-BM46</f>
        <v/>
      </c>
      <c r="CZ46" s="39">
        <f>CY46-BN46</f>
        <v/>
      </c>
      <c r="DA46" s="35" t="n"/>
    </row>
    <row r="47">
      <c r="D47" s="61">
        <f>VLOOKUP(F47,[1]Special!$O$2:$S$209,3,0)</f>
        <v/>
      </c>
      <c r="E47" s="20" t="inlineStr">
        <is>
          <t>|0200226010|31.80|0.00|2.600|0.0005600IBC</t>
        </is>
      </c>
      <c r="F47" s="19">
        <f>LEFT(E47,LEN(E47)-7)</f>
        <v/>
      </c>
      <c r="G47" s="19">
        <f>'Cutting Rules'!H47</f>
        <v/>
      </c>
      <c r="H47" s="19">
        <f>VLOOKUP(MID(F47,8,2),[1]Special!$H$2:$I$32,2,0)</f>
        <v/>
      </c>
      <c r="I47" s="19">
        <f>RIGHT(E47,3)</f>
        <v/>
      </c>
      <c r="J47" s="19">
        <f>IF(MID(E47,6,2)="22","P","C")</f>
        <v/>
      </c>
      <c r="K47" s="19">
        <f>MID(E47,13,4)</f>
        <v/>
      </c>
      <c r="L47" s="19">
        <f>MID(E47,19,4)</f>
        <v/>
      </c>
      <c r="M47" s="52">
        <f>MID(E47,LEN(E47)-17,4)</f>
        <v/>
      </c>
      <c r="N47" s="52">
        <f>MID(E47,LEN(E47)-6,4)</f>
        <v/>
      </c>
      <c r="O47" s="19">
        <f>VLOOKUP(F47,[1]Item!$A$5:$Z$10000,26,0)</f>
        <v/>
      </c>
      <c r="P47" s="19">
        <f>VLOOKUP(E47,[1]route!$E$3:$O$10005,11,0)</f>
        <v/>
      </c>
      <c r="Q47" s="167">
        <f>'Cutting Rules'!AD47</f>
        <v/>
      </c>
      <c r="R47" s="168">
        <f>SUMIF([1]route!$E$3:$E$10005,E47,[1]!Table1[生産])</f>
        <v/>
      </c>
      <c r="S47" s="24" t="n"/>
      <c r="T47" s="169" t="inlineStr"/>
      <c r="U47" s="19" t="n"/>
      <c r="V47" s="170">
        <f>SUMIF([1]route!$E$3:$E$10005,E47,[1]route!$M$3:$M$10005)</f>
        <v/>
      </c>
      <c r="W47" s="171">
        <f>O47*N47*V47/1000</f>
        <v/>
      </c>
      <c r="X47" s="27">
        <f t="array" ref="X47">INDEX($BP47:$CZ47,MATCH(TRUE,$BP47:$CZ47&lt;0,0))</f>
        <v/>
      </c>
      <c r="Y47" s="47">
        <f>IFERROR(CHOOSE($AC47,$BP$1,$BQ$1,$BR$1,$BS$1,$BT$1,$BU$1,$BV$1,$BW$1,$BX$1,$BY$1,$BZ$1,$CA$1,$CB$1,$CC$1,$CD$1,$CE$1,$CF$1,$CG$1,$CH$1,$CI$1,$CJ$1,$CK$1,$CL$1,$CM$1,$CN$1,$CO$1,$CP$1,$CQ$1,$CR$1,$CS$1,$CT$1,$CU$1,$CV$1,$CW$1,$CX$1,$CY$1,$CZ$1,),"")</f>
        <v/>
      </c>
      <c r="Z47" s="121">
        <f>IFERROR(VLOOKUP(E47,[1]route!$E$3:$BL$10005,59,0),"")&amp;IFERROR(VLOOKUP(E47,[1]route!$E$3:$BL$10005,60,0),"")</f>
        <v/>
      </c>
      <c r="AA47" s="172">
        <f>IF(R47&gt;V47,R47-V47,0)</f>
        <v/>
      </c>
      <c r="AB47" s="173">
        <f>AA47*O47*N47/1000</f>
        <v/>
      </c>
      <c r="AC47" s="4">
        <f>IFERROR(MATCH($X47,$BP47:$CZ47,0),"")</f>
        <v/>
      </c>
      <c r="AD47" s="29" t="n">
        <v>0</v>
      </c>
      <c r="AE47" s="30">
        <f>SUMIF([1]route!$E$3:$E$10005,E47,[1]!Table1[1])</f>
        <v/>
      </c>
      <c r="AF47" s="30">
        <f>SUMIF([1]route!$E$3:$E$10005,E47,[1]!Table1[2])</f>
        <v/>
      </c>
      <c r="AG47" s="30">
        <f>SUMIF([1]route!$E$3:$E$10005,E47,[1]!Table1[3])</f>
        <v/>
      </c>
      <c r="AH47" s="30">
        <f>SUMIF([1]route!$E$3:$E$10005,E47,[1]!Table1[4])</f>
        <v/>
      </c>
      <c r="AI47" s="30">
        <f>SUMIF([1]route!$E$3:$E$10005,E47,[1]!Table1[5])</f>
        <v/>
      </c>
      <c r="AJ47" s="30">
        <f>SUMIF([1]route!$E$3:$E$10005,E47,[1]!Table1[6])</f>
        <v/>
      </c>
      <c r="AK47" s="30">
        <f>SUMIF([1]route!$E$3:$E$10005,E47,[1]!Table1[7])</f>
        <v/>
      </c>
      <c r="AL47" s="30">
        <f>SUMIF([1]route!$E$3:$E$10005,E47,[1]!Table1[8])</f>
        <v/>
      </c>
      <c r="AM47" s="30">
        <f>SUMIF([1]route!$E$3:$E$10005,E47,[1]!Table1[9])</f>
        <v/>
      </c>
      <c r="AN47" s="30">
        <f>SUMIF([1]route!$E$3:$E$10005,E47,[1]!Table1[10])</f>
        <v/>
      </c>
      <c r="AO47" s="30">
        <f>SUMIF([1]route!$E$3:$E$10005,E47,[1]!Table1[11])</f>
        <v/>
      </c>
      <c r="AP47" s="30">
        <f>SUMIF([1]route!$E$3:$E$10005,E47,[1]!Table1[12])</f>
        <v/>
      </c>
      <c r="AQ47" s="30">
        <f>SUMIF([1]route!$E$3:$E$10005,E47,[1]!Table1[13])</f>
        <v/>
      </c>
      <c r="AR47" s="30">
        <f>SUMIF([1]route!$E$3:$E$10005,E47,[1]!Table1[14])</f>
        <v/>
      </c>
      <c r="AS47" s="30">
        <f>SUMIF([1]route!$E$3:$E$10005,E47,[1]!Table1[15])</f>
        <v/>
      </c>
      <c r="AT47" s="30">
        <f>SUMIF([1]route!$E$3:$E$10005,E47,[1]!Table1[16])</f>
        <v/>
      </c>
      <c r="AU47" s="30">
        <f>SUMIF([1]route!$E$3:$E$10005,E47,[1]!Table1[17])</f>
        <v/>
      </c>
      <c r="AV47" s="30">
        <f>SUMIF([1]route!$E$3:$E$10005,E47,[1]!Table1[18])</f>
        <v/>
      </c>
      <c r="AW47" s="30">
        <f>SUMIF([1]route!$E$3:$E$10005,E47,[1]!Table1[19])</f>
        <v/>
      </c>
      <c r="AX47" s="30">
        <f>SUMIF([1]route!$E$3:$E$10005,E47,[1]!Table1[20])</f>
        <v/>
      </c>
      <c r="AY47" s="30">
        <f>SUMIF([1]route!$E$3:$E$10005,E47,[1]!Table1[21])</f>
        <v/>
      </c>
      <c r="AZ47" s="30">
        <f>SUMIF([1]route!$E$3:$E$10005,E47,[1]!Table1[22])</f>
        <v/>
      </c>
      <c r="BA47" s="30">
        <f>SUMIF([1]route!$E$3:$E$10005,E47,[1]!Table1[23])</f>
        <v/>
      </c>
      <c r="BB47" s="30">
        <f>SUMIF([1]route!$E$3:$E$10005,E47,[1]!Table1[24])</f>
        <v/>
      </c>
      <c r="BC47" s="30">
        <f>SUMIF([1]route!$E$3:$E$10005,E47,[1]!Table1[25])</f>
        <v/>
      </c>
      <c r="BD47" s="30">
        <f>SUMIF([1]route!$E$3:$E$10005,E47,[1]!Table1[26])</f>
        <v/>
      </c>
      <c r="BE47" s="30">
        <f>SUMIF([1]route!$E$3:$E$10005,E47,[1]!Table1[27])</f>
        <v/>
      </c>
      <c r="BF47" s="30">
        <f>SUMIF([1]route!$E$3:$E$10005,E47,[1]!Table1[28])</f>
        <v/>
      </c>
      <c r="BG47" s="30">
        <f>SUMIF([1]route!$E$3:$E$10005,E47,[1]!Table1[29])</f>
        <v/>
      </c>
      <c r="BH47" s="30">
        <f>SUMIF([1]route!$E$3:$E$10005,E47,[1]!Table1[30])</f>
        <v/>
      </c>
      <c r="BI47" s="30">
        <f>SUMIF([1]route!$E$3:$E$10005,E47,[1]!Table1[31])</f>
        <v/>
      </c>
      <c r="BJ47" s="30">
        <f>SUMIF([1]route!$E$3:$E$10005,E47,[1]!Table1[Remain PO])</f>
        <v/>
      </c>
      <c r="BK47" s="31">
        <f>SUMIF([1]route!$E$3:$E$10005,E47,[1]!Table1[N+1])</f>
        <v/>
      </c>
      <c r="BL47" s="31">
        <f>SUMIF([1]route!$E$3:$E$10005,E47,[1]!Table1[N+2])</f>
        <v/>
      </c>
      <c r="BM47" s="31">
        <f>SUMIF([1]route!$E$3:$E$10005,E47,[1]!Table1[N+3])</f>
        <v/>
      </c>
      <c r="BN47" s="32">
        <f>SUMIF([1]route!$E$3:$E$10005,E47,[1]!Table1[N+4])</f>
        <v/>
      </c>
      <c r="BP47" s="37">
        <f>$V47-$AD47</f>
        <v/>
      </c>
      <c r="BQ47" s="35">
        <f>BP47-AE47</f>
        <v/>
      </c>
      <c r="BR47" s="35">
        <f>BQ47-AF47</f>
        <v/>
      </c>
      <c r="BS47" s="35">
        <f>BR47-AG47</f>
        <v/>
      </c>
      <c r="BT47" s="35">
        <f>BS47-AH47</f>
        <v/>
      </c>
      <c r="BU47" s="35">
        <f>BT47-AI47</f>
        <v/>
      </c>
      <c r="BV47" s="35">
        <f>BU47-AJ47</f>
        <v/>
      </c>
      <c r="BW47" s="35">
        <f>BV47-AK47</f>
        <v/>
      </c>
      <c r="BX47" s="35">
        <f>BW47-AL47</f>
        <v/>
      </c>
      <c r="BY47" s="35">
        <f>BX47-AM47</f>
        <v/>
      </c>
      <c r="BZ47" s="35">
        <f>BY47-AN47</f>
        <v/>
      </c>
      <c r="CA47" s="35">
        <f>BZ47-AO47</f>
        <v/>
      </c>
      <c r="CB47" s="35">
        <f>CA47-AP47</f>
        <v/>
      </c>
      <c r="CC47" s="35">
        <f>CB47-AQ47</f>
        <v/>
      </c>
      <c r="CD47" s="35">
        <f>CC47-AR47</f>
        <v/>
      </c>
      <c r="CE47" s="35">
        <f>CD47-AS47</f>
        <v/>
      </c>
      <c r="CF47" s="35">
        <f>CE47-AT47</f>
        <v/>
      </c>
      <c r="CG47" s="35">
        <f>CF47-AU47</f>
        <v/>
      </c>
      <c r="CH47" s="35">
        <f>CG47-AV47</f>
        <v/>
      </c>
      <c r="CI47" s="35">
        <f>CH47-AW47</f>
        <v/>
      </c>
      <c r="CJ47" s="35">
        <f>CI47-AX47</f>
        <v/>
      </c>
      <c r="CK47" s="35">
        <f>CJ47-AY47</f>
        <v/>
      </c>
      <c r="CL47" s="35">
        <f>CK47-AZ47</f>
        <v/>
      </c>
      <c r="CM47" s="35">
        <f>CL47-BA47</f>
        <v/>
      </c>
      <c r="CN47" s="35">
        <f>CM47-BB47</f>
        <v/>
      </c>
      <c r="CO47" s="35">
        <f>CN47-BC47</f>
        <v/>
      </c>
      <c r="CP47" s="35">
        <f>CO47-BD47</f>
        <v/>
      </c>
      <c r="CQ47" s="35">
        <f>CP47-BE47</f>
        <v/>
      </c>
      <c r="CR47" s="35">
        <f>CQ47-BF47</f>
        <v/>
      </c>
      <c r="CS47" s="35">
        <f>CR47-BG47</f>
        <v/>
      </c>
      <c r="CT47" s="35">
        <f>CS47-BH47</f>
        <v/>
      </c>
      <c r="CU47" s="35">
        <f>CT47-BI47</f>
        <v/>
      </c>
      <c r="CV47" s="35">
        <f>CU47-BJ47</f>
        <v/>
      </c>
      <c r="CW47" s="38">
        <f>CV47-BK47</f>
        <v/>
      </c>
      <c r="CX47" s="38">
        <f>CW47-BL47</f>
        <v/>
      </c>
      <c r="CY47" s="38">
        <f>CX47-BM47</f>
        <v/>
      </c>
      <c r="CZ47" s="39">
        <f>CY47-BN47</f>
        <v/>
      </c>
      <c r="DA47" s="35" t="n"/>
    </row>
    <row r="48">
      <c r="D48" s="61">
        <f>VLOOKUP(F48,[1]Special!$O$2:$S$209,3,0)</f>
        <v/>
      </c>
      <c r="E48" s="20" t="inlineStr">
        <is>
          <t>|0200226010|28.60|0.00|1.600|0.0005220IBC</t>
        </is>
      </c>
      <c r="F48" s="19">
        <f>LEFT(E48,LEN(E48)-7)</f>
        <v/>
      </c>
      <c r="G48" s="19">
        <f>'Cutting Rules'!H48</f>
        <v/>
      </c>
      <c r="H48" s="19">
        <f>VLOOKUP(MID(F48,8,2),[1]Special!$H$2:$I$32,2,0)</f>
        <v/>
      </c>
      <c r="I48" s="19">
        <f>RIGHT(E48,3)</f>
        <v/>
      </c>
      <c r="J48" s="19">
        <f>IF(MID(E48,6,2)="22","P","C")</f>
        <v/>
      </c>
      <c r="K48" s="19">
        <f>MID(E48,13,4)</f>
        <v/>
      </c>
      <c r="L48" s="19">
        <f>MID(E48,19,4)</f>
        <v/>
      </c>
      <c r="M48" s="52">
        <f>MID(E48,LEN(E48)-17,4)</f>
        <v/>
      </c>
      <c r="N48" s="52">
        <f>MID(E48,LEN(E48)-6,4)</f>
        <v/>
      </c>
      <c r="O48" s="19">
        <f>VLOOKUP(F48,[1]Item!$A$5:$Z$10000,26,0)</f>
        <v/>
      </c>
      <c r="P48" s="19">
        <f>VLOOKUP(E48,[1]route!$E$3:$O$10005,11,0)</f>
        <v/>
      </c>
      <c r="Q48" s="167">
        <f>'Cutting Rules'!AD48</f>
        <v/>
      </c>
      <c r="R48" s="168">
        <f>SUMIF([1]route!$E$3:$E$10005,E48,[1]!Table1[生産])</f>
        <v/>
      </c>
      <c r="S48" s="24" t="n"/>
      <c r="T48" s="169" t="inlineStr"/>
      <c r="U48" s="19" t="n"/>
      <c r="V48" s="170">
        <f>SUMIF([1]route!$E$3:$E$10005,E48,[1]route!$M$3:$M$10005)</f>
        <v/>
      </c>
      <c r="W48" s="171">
        <f>O48*N48*V48/1000</f>
        <v/>
      </c>
      <c r="X48" s="27">
        <f t="array" ref="X48">INDEX($BP48:$CZ48,MATCH(TRUE,$BP48:$CZ48&lt;0,0))</f>
        <v/>
      </c>
      <c r="Y48" s="47">
        <f>IFERROR(CHOOSE($AC48,$BP$1,$BQ$1,$BR$1,$BS$1,$BT$1,$BU$1,$BV$1,$BW$1,$BX$1,$BY$1,$BZ$1,$CA$1,$CB$1,$CC$1,$CD$1,$CE$1,$CF$1,$CG$1,$CH$1,$CI$1,$CJ$1,$CK$1,$CL$1,$CM$1,$CN$1,$CO$1,$CP$1,$CQ$1,$CR$1,$CS$1,$CT$1,$CU$1,$CV$1,$CW$1,$CX$1,$CY$1,$CZ$1,),"")</f>
        <v/>
      </c>
      <c r="Z48" s="121">
        <f>IFERROR(VLOOKUP(E48,[1]route!$E$3:$BL$10005,59,0),"")&amp;IFERROR(VLOOKUP(E48,[1]route!$E$3:$BL$10005,60,0),"")</f>
        <v/>
      </c>
      <c r="AA48" s="172">
        <f>IF(R48&gt;V48,R48-V48,0)</f>
        <v/>
      </c>
      <c r="AB48" s="173">
        <f>AA48*O48*N48/1000</f>
        <v/>
      </c>
      <c r="AC48" s="4">
        <f>IFERROR(MATCH($X48,$BP48:$CZ48,0),"")</f>
        <v/>
      </c>
      <c r="AD48" s="29" t="n">
        <v>0</v>
      </c>
      <c r="AE48" s="30">
        <f>SUMIF([1]route!$E$3:$E$10005,E48,[1]!Table1[1])</f>
        <v/>
      </c>
      <c r="AF48" s="30">
        <f>SUMIF([1]route!$E$3:$E$10005,E48,[1]!Table1[2])</f>
        <v/>
      </c>
      <c r="AG48" s="30">
        <f>SUMIF([1]route!$E$3:$E$10005,E48,[1]!Table1[3])</f>
        <v/>
      </c>
      <c r="AH48" s="30">
        <f>SUMIF([1]route!$E$3:$E$10005,E48,[1]!Table1[4])</f>
        <v/>
      </c>
      <c r="AI48" s="30">
        <f>SUMIF([1]route!$E$3:$E$10005,E48,[1]!Table1[5])</f>
        <v/>
      </c>
      <c r="AJ48" s="30">
        <f>SUMIF([1]route!$E$3:$E$10005,E48,[1]!Table1[6])</f>
        <v/>
      </c>
      <c r="AK48" s="30">
        <f>SUMIF([1]route!$E$3:$E$10005,E48,[1]!Table1[7])</f>
        <v/>
      </c>
      <c r="AL48" s="30">
        <f>SUMIF([1]route!$E$3:$E$10005,E48,[1]!Table1[8])</f>
        <v/>
      </c>
      <c r="AM48" s="30">
        <f>SUMIF([1]route!$E$3:$E$10005,E48,[1]!Table1[9])</f>
        <v/>
      </c>
      <c r="AN48" s="30">
        <f>SUMIF([1]route!$E$3:$E$10005,E48,[1]!Table1[10])</f>
        <v/>
      </c>
      <c r="AO48" s="30">
        <f>SUMIF([1]route!$E$3:$E$10005,E48,[1]!Table1[11])</f>
        <v/>
      </c>
      <c r="AP48" s="30">
        <f>SUMIF([1]route!$E$3:$E$10005,E48,[1]!Table1[12])</f>
        <v/>
      </c>
      <c r="AQ48" s="30">
        <f>SUMIF([1]route!$E$3:$E$10005,E48,[1]!Table1[13])</f>
        <v/>
      </c>
      <c r="AR48" s="30">
        <f>SUMIF([1]route!$E$3:$E$10005,E48,[1]!Table1[14])</f>
        <v/>
      </c>
      <c r="AS48" s="30">
        <f>SUMIF([1]route!$E$3:$E$10005,E48,[1]!Table1[15])</f>
        <v/>
      </c>
      <c r="AT48" s="30">
        <f>SUMIF([1]route!$E$3:$E$10005,E48,[1]!Table1[16])</f>
        <v/>
      </c>
      <c r="AU48" s="30">
        <f>SUMIF([1]route!$E$3:$E$10005,E48,[1]!Table1[17])</f>
        <v/>
      </c>
      <c r="AV48" s="30">
        <f>SUMIF([1]route!$E$3:$E$10005,E48,[1]!Table1[18])</f>
        <v/>
      </c>
      <c r="AW48" s="30">
        <f>SUMIF([1]route!$E$3:$E$10005,E48,[1]!Table1[19])</f>
        <v/>
      </c>
      <c r="AX48" s="30">
        <f>SUMIF([1]route!$E$3:$E$10005,E48,[1]!Table1[20])</f>
        <v/>
      </c>
      <c r="AY48" s="30">
        <f>SUMIF([1]route!$E$3:$E$10005,E48,[1]!Table1[21])</f>
        <v/>
      </c>
      <c r="AZ48" s="30">
        <f>SUMIF([1]route!$E$3:$E$10005,E48,[1]!Table1[22])</f>
        <v/>
      </c>
      <c r="BA48" s="30">
        <f>SUMIF([1]route!$E$3:$E$10005,E48,[1]!Table1[23])</f>
        <v/>
      </c>
      <c r="BB48" s="30">
        <f>SUMIF([1]route!$E$3:$E$10005,E48,[1]!Table1[24])</f>
        <v/>
      </c>
      <c r="BC48" s="30">
        <f>SUMIF([1]route!$E$3:$E$10005,E48,[1]!Table1[25])</f>
        <v/>
      </c>
      <c r="BD48" s="30">
        <f>SUMIF([1]route!$E$3:$E$10005,E48,[1]!Table1[26])</f>
        <v/>
      </c>
      <c r="BE48" s="30">
        <f>SUMIF([1]route!$E$3:$E$10005,E48,[1]!Table1[27])</f>
        <v/>
      </c>
      <c r="BF48" s="30">
        <f>SUMIF([1]route!$E$3:$E$10005,E48,[1]!Table1[28])</f>
        <v/>
      </c>
      <c r="BG48" s="30">
        <f>SUMIF([1]route!$E$3:$E$10005,E48,[1]!Table1[29])</f>
        <v/>
      </c>
      <c r="BH48" s="30">
        <f>SUMIF([1]route!$E$3:$E$10005,E48,[1]!Table1[30])</f>
        <v/>
      </c>
      <c r="BI48" s="30">
        <f>SUMIF([1]route!$E$3:$E$10005,E48,[1]!Table1[31])</f>
        <v/>
      </c>
      <c r="BJ48" s="30">
        <f>SUMIF([1]route!$E$3:$E$10005,E48,[1]!Table1[Remain PO])</f>
        <v/>
      </c>
      <c r="BK48" s="31">
        <f>SUMIF([1]route!$E$3:$E$10005,E48,[1]!Table1[N+1])</f>
        <v/>
      </c>
      <c r="BL48" s="31">
        <f>SUMIF([1]route!$E$3:$E$10005,E48,[1]!Table1[N+2])</f>
        <v/>
      </c>
      <c r="BM48" s="31">
        <f>SUMIF([1]route!$E$3:$E$10005,E48,[1]!Table1[N+3])</f>
        <v/>
      </c>
      <c r="BN48" s="32">
        <f>SUMIF([1]route!$E$3:$E$10005,E48,[1]!Table1[N+4])</f>
        <v/>
      </c>
      <c r="BP48" s="37">
        <f>$V48-$AD48</f>
        <v/>
      </c>
      <c r="BQ48" s="35">
        <f>BP48-AE48</f>
        <v/>
      </c>
      <c r="BR48" s="35">
        <f>BQ48-AF48</f>
        <v/>
      </c>
      <c r="BS48" s="35">
        <f>BR48-AG48</f>
        <v/>
      </c>
      <c r="BT48" s="35">
        <f>BS48-AH48</f>
        <v/>
      </c>
      <c r="BU48" s="35">
        <f>BT48-AI48</f>
        <v/>
      </c>
      <c r="BV48" s="35">
        <f>BU48-AJ48</f>
        <v/>
      </c>
      <c r="BW48" s="35">
        <f>BV48-AK48</f>
        <v/>
      </c>
      <c r="BX48" s="35">
        <f>BW48-AL48</f>
        <v/>
      </c>
      <c r="BY48" s="35">
        <f>BX48-AM48</f>
        <v/>
      </c>
      <c r="BZ48" s="35">
        <f>BY48-AN48</f>
        <v/>
      </c>
      <c r="CA48" s="35">
        <f>BZ48-AO48</f>
        <v/>
      </c>
      <c r="CB48" s="35">
        <f>CA48-AP48</f>
        <v/>
      </c>
      <c r="CC48" s="35">
        <f>CB48-AQ48</f>
        <v/>
      </c>
      <c r="CD48" s="35">
        <f>CC48-AR48</f>
        <v/>
      </c>
      <c r="CE48" s="35">
        <f>CD48-AS48</f>
        <v/>
      </c>
      <c r="CF48" s="35">
        <f>CE48-AT48</f>
        <v/>
      </c>
      <c r="CG48" s="35">
        <f>CF48-AU48</f>
        <v/>
      </c>
      <c r="CH48" s="35">
        <f>CG48-AV48</f>
        <v/>
      </c>
      <c r="CI48" s="35">
        <f>CH48-AW48</f>
        <v/>
      </c>
      <c r="CJ48" s="35">
        <f>CI48-AX48</f>
        <v/>
      </c>
      <c r="CK48" s="35">
        <f>CJ48-AY48</f>
        <v/>
      </c>
      <c r="CL48" s="35">
        <f>CK48-AZ48</f>
        <v/>
      </c>
      <c r="CM48" s="35">
        <f>CL48-BA48</f>
        <v/>
      </c>
      <c r="CN48" s="35">
        <f>CM48-BB48</f>
        <v/>
      </c>
      <c r="CO48" s="35">
        <f>CN48-BC48</f>
        <v/>
      </c>
      <c r="CP48" s="35">
        <f>CO48-BD48</f>
        <v/>
      </c>
      <c r="CQ48" s="35">
        <f>CP48-BE48</f>
        <v/>
      </c>
      <c r="CR48" s="35">
        <f>CQ48-BF48</f>
        <v/>
      </c>
      <c r="CS48" s="35">
        <f>CR48-BG48</f>
        <v/>
      </c>
      <c r="CT48" s="35">
        <f>CS48-BH48</f>
        <v/>
      </c>
      <c r="CU48" s="35">
        <f>CT48-BI48</f>
        <v/>
      </c>
      <c r="CV48" s="35">
        <f>CU48-BJ48</f>
        <v/>
      </c>
      <c r="CW48" s="38">
        <f>CV48-BK48</f>
        <v/>
      </c>
      <c r="CX48" s="38">
        <f>CW48-BL48</f>
        <v/>
      </c>
      <c r="CY48" s="38">
        <f>CX48-BM48</f>
        <v/>
      </c>
      <c r="CZ48" s="39">
        <f>CY48-BN48</f>
        <v/>
      </c>
      <c r="DA48" s="35" t="n"/>
    </row>
    <row r="49">
      <c r="D49" s="61">
        <f>VLOOKUP(F49,[1]Special!$O$2:$S$209,3,0)</f>
        <v/>
      </c>
      <c r="E49" s="20" t="inlineStr">
        <is>
          <t>|0200230120|15.90|0.00|1.200|0.0005591NBC</t>
        </is>
      </c>
      <c r="F49" s="19">
        <f>LEFT(E49,LEN(E49)-7)</f>
        <v/>
      </c>
      <c r="G49" s="19">
        <f>'Cutting Rules'!H49</f>
        <v/>
      </c>
      <c r="H49" s="19">
        <f>VLOOKUP(MID(F49,8,2),[1]Special!$H$2:$I$32,2,0)</f>
        <v/>
      </c>
      <c r="I49" s="19">
        <f>RIGHT(E49,3)</f>
        <v/>
      </c>
      <c r="J49" s="19">
        <f>IF(MID(E49,6,2)="22","P","C")</f>
        <v/>
      </c>
      <c r="K49" s="19">
        <f>MID(E49,13,4)</f>
        <v/>
      </c>
      <c r="L49" s="19">
        <f>MID(E49,19,4)</f>
        <v/>
      </c>
      <c r="M49" s="52">
        <f>MID(E49,LEN(E49)-17,4)</f>
        <v/>
      </c>
      <c r="N49" s="52">
        <f>MID(E49,LEN(E49)-6,4)</f>
        <v/>
      </c>
      <c r="O49" s="19">
        <f>VLOOKUP(F49,[1]Item!$A$5:$Z$10000,26,0)</f>
        <v/>
      </c>
      <c r="P49" s="19">
        <f>VLOOKUP(E49,[1]route!$E$3:$O$10005,11,0)</f>
        <v/>
      </c>
      <c r="Q49" s="167">
        <f>'Cutting Rules'!AD49</f>
        <v/>
      </c>
      <c r="R49" s="168">
        <f>SUMIF([1]route!$E$3:$E$10005,E49,[1]!Table1[生産])</f>
        <v/>
      </c>
      <c r="S49" s="24" t="n"/>
      <c r="T49" s="169" t="inlineStr"/>
      <c r="U49" s="19" t="n"/>
      <c r="V49" s="170">
        <f>SUMIF([1]route!$E$3:$E$10005,E49,[1]route!$M$3:$M$10005)</f>
        <v/>
      </c>
      <c r="W49" s="171">
        <f>O49*N49*V49/1000</f>
        <v/>
      </c>
      <c r="X49" s="27">
        <f t="array" ref="X49">INDEX($BP49:$CZ49,MATCH(TRUE,$BP49:$CZ49&lt;0,0))</f>
        <v/>
      </c>
      <c r="Y49" s="47">
        <f>IFERROR(CHOOSE($AC49,$BP$1,$BQ$1,$BR$1,$BS$1,$BT$1,$BU$1,$BV$1,$BW$1,$BX$1,$BY$1,$BZ$1,$CA$1,$CB$1,$CC$1,$CD$1,$CE$1,$CF$1,$CG$1,$CH$1,$CI$1,$CJ$1,$CK$1,$CL$1,$CM$1,$CN$1,$CO$1,$CP$1,$CQ$1,$CR$1,$CS$1,$CT$1,$CU$1,$CV$1,$CW$1,$CX$1,$CY$1,$CZ$1,),"")</f>
        <v/>
      </c>
      <c r="Z49" s="121">
        <f>IFERROR(VLOOKUP(E49,[1]route!$E$3:$BL$10005,59,0),"")&amp;IFERROR(VLOOKUP(E49,[1]route!$E$3:$BL$10005,60,0),"")</f>
        <v/>
      </c>
      <c r="AA49" s="172">
        <f>IF(R49&gt;V49,R49-V49,0)</f>
        <v/>
      </c>
      <c r="AB49" s="173">
        <f>AA49*O49*N49/1000</f>
        <v/>
      </c>
      <c r="AC49" s="4">
        <f>IFERROR(MATCH($X49,$BP49:$CZ49,0),"")</f>
        <v/>
      </c>
      <c r="AD49" s="29" t="n">
        <v>0</v>
      </c>
      <c r="AE49" s="30">
        <f>SUMIF([1]route!$E$3:$E$10005,E49,[1]!Table1[1])</f>
        <v/>
      </c>
      <c r="AF49" s="30">
        <f>SUMIF([1]route!$E$3:$E$10005,E49,[1]!Table1[2])</f>
        <v/>
      </c>
      <c r="AG49" s="30">
        <f>SUMIF([1]route!$E$3:$E$10005,E49,[1]!Table1[3])</f>
        <v/>
      </c>
      <c r="AH49" s="30">
        <f>SUMIF([1]route!$E$3:$E$10005,E49,[1]!Table1[4])</f>
        <v/>
      </c>
      <c r="AI49" s="30">
        <f>SUMIF([1]route!$E$3:$E$10005,E49,[1]!Table1[5])</f>
        <v/>
      </c>
      <c r="AJ49" s="30">
        <f>SUMIF([1]route!$E$3:$E$10005,E49,[1]!Table1[6])</f>
        <v/>
      </c>
      <c r="AK49" s="30">
        <f>SUMIF([1]route!$E$3:$E$10005,E49,[1]!Table1[7])</f>
        <v/>
      </c>
      <c r="AL49" s="30">
        <f>SUMIF([1]route!$E$3:$E$10005,E49,[1]!Table1[8])</f>
        <v/>
      </c>
      <c r="AM49" s="30">
        <f>SUMIF([1]route!$E$3:$E$10005,E49,[1]!Table1[9])</f>
        <v/>
      </c>
      <c r="AN49" s="30">
        <f>SUMIF([1]route!$E$3:$E$10005,E49,[1]!Table1[10])</f>
        <v/>
      </c>
      <c r="AO49" s="30">
        <f>SUMIF([1]route!$E$3:$E$10005,E49,[1]!Table1[11])</f>
        <v/>
      </c>
      <c r="AP49" s="30">
        <f>SUMIF([1]route!$E$3:$E$10005,E49,[1]!Table1[12])</f>
        <v/>
      </c>
      <c r="AQ49" s="30">
        <f>SUMIF([1]route!$E$3:$E$10005,E49,[1]!Table1[13])</f>
        <v/>
      </c>
      <c r="AR49" s="30">
        <f>SUMIF([1]route!$E$3:$E$10005,E49,[1]!Table1[14])</f>
        <v/>
      </c>
      <c r="AS49" s="30">
        <f>SUMIF([1]route!$E$3:$E$10005,E49,[1]!Table1[15])</f>
        <v/>
      </c>
      <c r="AT49" s="30">
        <f>SUMIF([1]route!$E$3:$E$10005,E49,[1]!Table1[16])</f>
        <v/>
      </c>
      <c r="AU49" s="30">
        <f>SUMIF([1]route!$E$3:$E$10005,E49,[1]!Table1[17])</f>
        <v/>
      </c>
      <c r="AV49" s="30">
        <f>SUMIF([1]route!$E$3:$E$10005,E49,[1]!Table1[18])</f>
        <v/>
      </c>
      <c r="AW49" s="30">
        <f>SUMIF([1]route!$E$3:$E$10005,E49,[1]!Table1[19])</f>
        <v/>
      </c>
      <c r="AX49" s="30">
        <f>SUMIF([1]route!$E$3:$E$10005,E49,[1]!Table1[20])</f>
        <v/>
      </c>
      <c r="AY49" s="30">
        <f>SUMIF([1]route!$E$3:$E$10005,E49,[1]!Table1[21])</f>
        <v/>
      </c>
      <c r="AZ49" s="30">
        <f>SUMIF([1]route!$E$3:$E$10005,E49,[1]!Table1[22])</f>
        <v/>
      </c>
      <c r="BA49" s="30">
        <f>SUMIF([1]route!$E$3:$E$10005,E49,[1]!Table1[23])</f>
        <v/>
      </c>
      <c r="BB49" s="30">
        <f>SUMIF([1]route!$E$3:$E$10005,E49,[1]!Table1[24])</f>
        <v/>
      </c>
      <c r="BC49" s="30">
        <f>SUMIF([1]route!$E$3:$E$10005,E49,[1]!Table1[25])</f>
        <v/>
      </c>
      <c r="BD49" s="30">
        <f>SUMIF([1]route!$E$3:$E$10005,E49,[1]!Table1[26])</f>
        <v/>
      </c>
      <c r="BE49" s="30">
        <f>SUMIF([1]route!$E$3:$E$10005,E49,[1]!Table1[27])</f>
        <v/>
      </c>
      <c r="BF49" s="30">
        <f>SUMIF([1]route!$E$3:$E$10005,E49,[1]!Table1[28])</f>
        <v/>
      </c>
      <c r="BG49" s="30">
        <f>SUMIF([1]route!$E$3:$E$10005,E49,[1]!Table1[29])</f>
        <v/>
      </c>
      <c r="BH49" s="30">
        <f>SUMIF([1]route!$E$3:$E$10005,E49,[1]!Table1[30])</f>
        <v/>
      </c>
      <c r="BI49" s="30">
        <f>SUMIF([1]route!$E$3:$E$10005,E49,[1]!Table1[31])</f>
        <v/>
      </c>
      <c r="BJ49" s="30">
        <f>SUMIF([1]route!$E$3:$E$10005,E49,[1]!Table1[Remain PO])</f>
        <v/>
      </c>
      <c r="BK49" s="31">
        <f>SUMIF([1]route!$E$3:$E$10005,E49,[1]!Table1[N+1])</f>
        <v/>
      </c>
      <c r="BL49" s="31">
        <f>SUMIF([1]route!$E$3:$E$10005,E49,[1]!Table1[N+2])</f>
        <v/>
      </c>
      <c r="BM49" s="31">
        <f>SUMIF([1]route!$E$3:$E$10005,E49,[1]!Table1[N+3])</f>
        <v/>
      </c>
      <c r="BN49" s="32">
        <f>SUMIF([1]route!$E$3:$E$10005,E49,[1]!Table1[N+4])</f>
        <v/>
      </c>
      <c r="BP49" s="37">
        <f>$V49-$AD49</f>
        <v/>
      </c>
      <c r="BQ49" s="35">
        <f>BP49-AE49</f>
        <v/>
      </c>
      <c r="BR49" s="35">
        <f>BQ49-AF49</f>
        <v/>
      </c>
      <c r="BS49" s="35">
        <f>BR49-AG49</f>
        <v/>
      </c>
      <c r="BT49" s="35">
        <f>BS49-AH49</f>
        <v/>
      </c>
      <c r="BU49" s="35">
        <f>BT49-AI49</f>
        <v/>
      </c>
      <c r="BV49" s="35">
        <f>BU49-AJ49</f>
        <v/>
      </c>
      <c r="BW49" s="35">
        <f>BV49-AK49</f>
        <v/>
      </c>
      <c r="BX49" s="35">
        <f>BW49-AL49</f>
        <v/>
      </c>
      <c r="BY49" s="35">
        <f>BX49-AM49</f>
        <v/>
      </c>
      <c r="BZ49" s="35">
        <f>BY49-AN49</f>
        <v/>
      </c>
      <c r="CA49" s="35">
        <f>BZ49-AO49</f>
        <v/>
      </c>
      <c r="CB49" s="35">
        <f>CA49-AP49</f>
        <v/>
      </c>
      <c r="CC49" s="35">
        <f>CB49-AQ49</f>
        <v/>
      </c>
      <c r="CD49" s="35">
        <f>CC49-AR49</f>
        <v/>
      </c>
      <c r="CE49" s="35">
        <f>CD49-AS49</f>
        <v/>
      </c>
      <c r="CF49" s="35">
        <f>CE49-AT49</f>
        <v/>
      </c>
      <c r="CG49" s="35">
        <f>CF49-AU49</f>
        <v/>
      </c>
      <c r="CH49" s="35">
        <f>CG49-AV49</f>
        <v/>
      </c>
      <c r="CI49" s="35">
        <f>CH49-AW49</f>
        <v/>
      </c>
      <c r="CJ49" s="35">
        <f>CI49-AX49</f>
        <v/>
      </c>
      <c r="CK49" s="35">
        <f>CJ49-AY49</f>
        <v/>
      </c>
      <c r="CL49" s="35">
        <f>CK49-AZ49</f>
        <v/>
      </c>
      <c r="CM49" s="35">
        <f>CL49-BA49</f>
        <v/>
      </c>
      <c r="CN49" s="35">
        <f>CM49-BB49</f>
        <v/>
      </c>
      <c r="CO49" s="35">
        <f>CN49-BC49</f>
        <v/>
      </c>
      <c r="CP49" s="35">
        <f>CO49-BD49</f>
        <v/>
      </c>
      <c r="CQ49" s="35">
        <f>CP49-BE49</f>
        <v/>
      </c>
      <c r="CR49" s="35">
        <f>CQ49-BF49</f>
        <v/>
      </c>
      <c r="CS49" s="35">
        <f>CR49-BG49</f>
        <v/>
      </c>
      <c r="CT49" s="35">
        <f>CS49-BH49</f>
        <v/>
      </c>
      <c r="CU49" s="35">
        <f>CT49-BI49</f>
        <v/>
      </c>
      <c r="CV49" s="35">
        <f>CU49-BJ49</f>
        <v/>
      </c>
      <c r="CW49" s="38">
        <f>CV49-BK49</f>
        <v/>
      </c>
      <c r="CX49" s="38">
        <f>CW49-BL49</f>
        <v/>
      </c>
      <c r="CY49" s="38">
        <f>CX49-BM49</f>
        <v/>
      </c>
      <c r="CZ49" s="39">
        <f>CY49-BN49</f>
        <v/>
      </c>
      <c r="DA49" s="35" t="n"/>
    </row>
    <row r="50">
      <c r="D50" s="61">
        <f>VLOOKUP(F50,[1]Special!$O$2:$S$209,3,0)</f>
        <v/>
      </c>
      <c r="E50" s="20" t="inlineStr">
        <is>
          <t>|0200226010|54.00|0.00|2.900|0.0006366IBC</t>
        </is>
      </c>
      <c r="F50" s="19">
        <f>LEFT(E50,LEN(E50)-7)</f>
        <v/>
      </c>
      <c r="G50" s="19">
        <f>'Cutting Rules'!H50</f>
        <v/>
      </c>
      <c r="H50" s="19">
        <f>VLOOKUP(MID(F50,8,2),[1]Special!$H$2:$I$32,2,0)</f>
        <v/>
      </c>
      <c r="I50" s="19">
        <f>RIGHT(E50,3)</f>
        <v/>
      </c>
      <c r="J50" s="19">
        <f>IF(MID(E50,6,2)="22","P","C")</f>
        <v/>
      </c>
      <c r="K50" s="19">
        <f>MID(E50,13,4)</f>
        <v/>
      </c>
      <c r="L50" s="19">
        <f>MID(E50,19,4)</f>
        <v/>
      </c>
      <c r="M50" s="52">
        <f>MID(E50,LEN(E50)-17,4)</f>
        <v/>
      </c>
      <c r="N50" s="52">
        <f>MID(E50,LEN(E50)-6,4)</f>
        <v/>
      </c>
      <c r="O50" s="19">
        <f>VLOOKUP(F50,[1]Item!$A$5:$Z$10000,26,0)</f>
        <v/>
      </c>
      <c r="P50" s="19">
        <f>VLOOKUP(E50,[1]route!$E$3:$O$10005,11,0)</f>
        <v/>
      </c>
      <c r="Q50" s="167">
        <f>'Cutting Rules'!AD50</f>
        <v/>
      </c>
      <c r="R50" s="168">
        <f>SUMIF([1]route!$E$3:$E$10005,E50,[1]!Table1[生産])</f>
        <v/>
      </c>
      <c r="S50" s="24" t="n"/>
      <c r="T50" s="169" t="inlineStr"/>
      <c r="U50" s="19" t="n"/>
      <c r="V50" s="170">
        <f>SUMIF([1]route!$E$3:$E$10005,E50,[1]route!$M$3:$M$10005)</f>
        <v/>
      </c>
      <c r="W50" s="171">
        <f>O50*N50*V50/1000</f>
        <v/>
      </c>
      <c r="X50" s="27">
        <f t="array" ref="X50">INDEX($BP50:$CZ50,MATCH(TRUE,$BP50:$CZ50&lt;0,0))</f>
        <v/>
      </c>
      <c r="Y50" s="47">
        <f>IFERROR(CHOOSE($AC50,$BP$1,$BQ$1,$BR$1,$BS$1,$BT$1,$BU$1,$BV$1,$BW$1,$BX$1,$BY$1,$BZ$1,$CA$1,$CB$1,$CC$1,$CD$1,$CE$1,$CF$1,$CG$1,$CH$1,$CI$1,$CJ$1,$CK$1,$CL$1,$CM$1,$CN$1,$CO$1,$CP$1,$CQ$1,$CR$1,$CS$1,$CT$1,$CU$1,$CV$1,$CW$1,$CX$1,$CY$1,$CZ$1,),"")</f>
        <v/>
      </c>
      <c r="Z50" s="121">
        <f>IFERROR(VLOOKUP(E50,[1]route!$E$3:$BL$10005,59,0),"")&amp;IFERROR(VLOOKUP(E50,[1]route!$E$3:$BL$10005,60,0),"")</f>
        <v/>
      </c>
      <c r="AA50" s="172">
        <f>IF(R50&gt;V50,R50-V50,0)</f>
        <v/>
      </c>
      <c r="AB50" s="173">
        <f>AA50*O50*N50/1000</f>
        <v/>
      </c>
      <c r="AC50" s="4">
        <f>IFERROR(MATCH($X50,$BP50:$CZ50,0),"")</f>
        <v/>
      </c>
      <c r="AD50" s="29" t="n">
        <v>0</v>
      </c>
      <c r="AE50" s="30">
        <f>SUMIF([1]route!$E$3:$E$10005,E50,[1]!Table1[1])</f>
        <v/>
      </c>
      <c r="AF50" s="30">
        <f>SUMIF([1]route!$E$3:$E$10005,E50,[1]!Table1[2])</f>
        <v/>
      </c>
      <c r="AG50" s="30">
        <f>SUMIF([1]route!$E$3:$E$10005,E50,[1]!Table1[3])</f>
        <v/>
      </c>
      <c r="AH50" s="30">
        <f>SUMIF([1]route!$E$3:$E$10005,E50,[1]!Table1[4])</f>
        <v/>
      </c>
      <c r="AI50" s="30">
        <f>SUMIF([1]route!$E$3:$E$10005,E50,[1]!Table1[5])</f>
        <v/>
      </c>
      <c r="AJ50" s="30">
        <f>SUMIF([1]route!$E$3:$E$10005,E50,[1]!Table1[6])</f>
        <v/>
      </c>
      <c r="AK50" s="30">
        <f>SUMIF([1]route!$E$3:$E$10005,E50,[1]!Table1[7])</f>
        <v/>
      </c>
      <c r="AL50" s="30">
        <f>SUMIF([1]route!$E$3:$E$10005,E50,[1]!Table1[8])</f>
        <v/>
      </c>
      <c r="AM50" s="30">
        <f>SUMIF([1]route!$E$3:$E$10005,E50,[1]!Table1[9])</f>
        <v/>
      </c>
      <c r="AN50" s="30">
        <f>SUMIF([1]route!$E$3:$E$10005,E50,[1]!Table1[10])</f>
        <v/>
      </c>
      <c r="AO50" s="30">
        <f>SUMIF([1]route!$E$3:$E$10005,E50,[1]!Table1[11])</f>
        <v/>
      </c>
      <c r="AP50" s="30">
        <f>SUMIF([1]route!$E$3:$E$10005,E50,[1]!Table1[12])</f>
        <v/>
      </c>
      <c r="AQ50" s="30">
        <f>SUMIF([1]route!$E$3:$E$10005,E50,[1]!Table1[13])</f>
        <v/>
      </c>
      <c r="AR50" s="30">
        <f>SUMIF([1]route!$E$3:$E$10005,E50,[1]!Table1[14])</f>
        <v/>
      </c>
      <c r="AS50" s="30">
        <f>SUMIF([1]route!$E$3:$E$10005,E50,[1]!Table1[15])</f>
        <v/>
      </c>
      <c r="AT50" s="30">
        <f>SUMIF([1]route!$E$3:$E$10005,E50,[1]!Table1[16])</f>
        <v/>
      </c>
      <c r="AU50" s="30">
        <f>SUMIF([1]route!$E$3:$E$10005,E50,[1]!Table1[17])</f>
        <v/>
      </c>
      <c r="AV50" s="30">
        <f>SUMIF([1]route!$E$3:$E$10005,E50,[1]!Table1[18])</f>
        <v/>
      </c>
      <c r="AW50" s="30">
        <f>SUMIF([1]route!$E$3:$E$10005,E50,[1]!Table1[19])</f>
        <v/>
      </c>
      <c r="AX50" s="30">
        <f>SUMIF([1]route!$E$3:$E$10005,E50,[1]!Table1[20])</f>
        <v/>
      </c>
      <c r="AY50" s="30">
        <f>SUMIF([1]route!$E$3:$E$10005,E50,[1]!Table1[21])</f>
        <v/>
      </c>
      <c r="AZ50" s="30">
        <f>SUMIF([1]route!$E$3:$E$10005,E50,[1]!Table1[22])</f>
        <v/>
      </c>
      <c r="BA50" s="30">
        <f>SUMIF([1]route!$E$3:$E$10005,E50,[1]!Table1[23])</f>
        <v/>
      </c>
      <c r="BB50" s="30">
        <f>SUMIF([1]route!$E$3:$E$10005,E50,[1]!Table1[24])</f>
        <v/>
      </c>
      <c r="BC50" s="30">
        <f>SUMIF([1]route!$E$3:$E$10005,E50,[1]!Table1[25])</f>
        <v/>
      </c>
      <c r="BD50" s="30">
        <f>SUMIF([1]route!$E$3:$E$10005,E50,[1]!Table1[26])</f>
        <v/>
      </c>
      <c r="BE50" s="30">
        <f>SUMIF([1]route!$E$3:$E$10005,E50,[1]!Table1[27])</f>
        <v/>
      </c>
      <c r="BF50" s="30">
        <f>SUMIF([1]route!$E$3:$E$10005,E50,[1]!Table1[28])</f>
        <v/>
      </c>
      <c r="BG50" s="30">
        <f>SUMIF([1]route!$E$3:$E$10005,E50,[1]!Table1[29])</f>
        <v/>
      </c>
      <c r="BH50" s="30">
        <f>SUMIF([1]route!$E$3:$E$10005,E50,[1]!Table1[30])</f>
        <v/>
      </c>
      <c r="BI50" s="30">
        <f>SUMIF([1]route!$E$3:$E$10005,E50,[1]!Table1[31])</f>
        <v/>
      </c>
      <c r="BJ50" s="30">
        <f>SUMIF([1]route!$E$3:$E$10005,E50,[1]!Table1[Remain PO])</f>
        <v/>
      </c>
      <c r="BK50" s="31">
        <f>SUMIF([1]route!$E$3:$E$10005,E50,[1]!Table1[N+1])</f>
        <v/>
      </c>
      <c r="BL50" s="31">
        <f>SUMIF([1]route!$E$3:$E$10005,E50,[1]!Table1[N+2])</f>
        <v/>
      </c>
      <c r="BM50" s="31">
        <f>SUMIF([1]route!$E$3:$E$10005,E50,[1]!Table1[N+3])</f>
        <v/>
      </c>
      <c r="BN50" s="32">
        <f>SUMIF([1]route!$E$3:$E$10005,E50,[1]!Table1[N+4])</f>
        <v/>
      </c>
      <c r="BP50" s="37">
        <f>$V50-$AD50</f>
        <v/>
      </c>
      <c r="BQ50" s="35">
        <f>BP50-AE50</f>
        <v/>
      </c>
      <c r="BR50" s="35">
        <f>BQ50-AF50</f>
        <v/>
      </c>
      <c r="BS50" s="35">
        <f>BR50-AG50</f>
        <v/>
      </c>
      <c r="BT50" s="35">
        <f>BS50-AH50</f>
        <v/>
      </c>
      <c r="BU50" s="35">
        <f>BT50-AI50</f>
        <v/>
      </c>
      <c r="BV50" s="35">
        <f>BU50-AJ50</f>
        <v/>
      </c>
      <c r="BW50" s="35">
        <f>BV50-AK50</f>
        <v/>
      </c>
      <c r="BX50" s="35">
        <f>BW50-AL50</f>
        <v/>
      </c>
      <c r="BY50" s="35">
        <f>BX50-AM50</f>
        <v/>
      </c>
      <c r="BZ50" s="35">
        <f>BY50-AN50</f>
        <v/>
      </c>
      <c r="CA50" s="35">
        <f>BZ50-AO50</f>
        <v/>
      </c>
      <c r="CB50" s="35">
        <f>CA50-AP50</f>
        <v/>
      </c>
      <c r="CC50" s="35">
        <f>CB50-AQ50</f>
        <v/>
      </c>
      <c r="CD50" s="35">
        <f>CC50-AR50</f>
        <v/>
      </c>
      <c r="CE50" s="35">
        <f>CD50-AS50</f>
        <v/>
      </c>
      <c r="CF50" s="35">
        <f>CE50-AT50</f>
        <v/>
      </c>
      <c r="CG50" s="35">
        <f>CF50-AU50</f>
        <v/>
      </c>
      <c r="CH50" s="35">
        <f>CG50-AV50</f>
        <v/>
      </c>
      <c r="CI50" s="35">
        <f>CH50-AW50</f>
        <v/>
      </c>
      <c r="CJ50" s="35">
        <f>CI50-AX50</f>
        <v/>
      </c>
      <c r="CK50" s="35">
        <f>CJ50-AY50</f>
        <v/>
      </c>
      <c r="CL50" s="35">
        <f>CK50-AZ50</f>
        <v/>
      </c>
      <c r="CM50" s="35">
        <f>CL50-BA50</f>
        <v/>
      </c>
      <c r="CN50" s="35">
        <f>CM50-BB50</f>
        <v/>
      </c>
      <c r="CO50" s="35">
        <f>CN50-BC50</f>
        <v/>
      </c>
      <c r="CP50" s="35">
        <f>CO50-BD50</f>
        <v/>
      </c>
      <c r="CQ50" s="35">
        <f>CP50-BE50</f>
        <v/>
      </c>
      <c r="CR50" s="35">
        <f>CQ50-BF50</f>
        <v/>
      </c>
      <c r="CS50" s="35">
        <f>CR50-BG50</f>
        <v/>
      </c>
      <c r="CT50" s="35">
        <f>CS50-BH50</f>
        <v/>
      </c>
      <c r="CU50" s="35">
        <f>CT50-BI50</f>
        <v/>
      </c>
      <c r="CV50" s="35">
        <f>CU50-BJ50</f>
        <v/>
      </c>
      <c r="CW50" s="38">
        <f>CV50-BK50</f>
        <v/>
      </c>
      <c r="CX50" s="38">
        <f>CW50-BL50</f>
        <v/>
      </c>
      <c r="CY50" s="38">
        <f>CX50-BM50</f>
        <v/>
      </c>
      <c r="CZ50" s="39">
        <f>CY50-BN50</f>
        <v/>
      </c>
      <c r="DA50" s="35" t="n"/>
    </row>
    <row r="51">
      <c r="D51" s="61">
        <f>VLOOKUP(F51,[1]Special!$O$2:$S$209,3,0)</f>
        <v/>
      </c>
      <c r="E51" s="20" t="inlineStr">
        <is>
          <t>|0200220810|38.10|0.00|2.600|0.0006260NBC</t>
        </is>
      </c>
      <c r="F51" s="19">
        <f>LEFT(E51,LEN(E51)-7)</f>
        <v/>
      </c>
      <c r="G51" s="19">
        <f>'Cutting Rules'!H51</f>
        <v/>
      </c>
      <c r="H51" s="19">
        <f>VLOOKUP(MID(F51,8,2),[1]Special!$H$2:$I$32,2,0)</f>
        <v/>
      </c>
      <c r="I51" s="19">
        <f>RIGHT(E51,3)</f>
        <v/>
      </c>
      <c r="J51" s="19">
        <f>IF(MID(E51,6,2)="22","P","C")</f>
        <v/>
      </c>
      <c r="K51" s="19">
        <f>MID(E51,13,4)</f>
        <v/>
      </c>
      <c r="L51" s="19">
        <f>MID(E51,19,4)</f>
        <v/>
      </c>
      <c r="M51" s="52">
        <f>MID(E51,LEN(E51)-17,4)</f>
        <v/>
      </c>
      <c r="N51" s="52">
        <f>MID(E51,LEN(E51)-6,4)</f>
        <v/>
      </c>
      <c r="O51" s="19">
        <f>VLOOKUP(F51,[1]Item!$A$5:$Z$10000,26,0)</f>
        <v/>
      </c>
      <c r="P51" s="19">
        <f>VLOOKUP(E51,[1]route!$E$3:$O$10005,11,0)</f>
        <v/>
      </c>
      <c r="Q51" s="167">
        <f>'Cutting Rules'!AD51</f>
        <v/>
      </c>
      <c r="R51" s="168">
        <f>SUMIF([1]route!$E$3:$E$10005,E51,[1]!Table1[生産])</f>
        <v/>
      </c>
      <c r="S51" s="24" t="n"/>
      <c r="T51" s="169" t="inlineStr"/>
      <c r="U51" s="19" t="n"/>
      <c r="V51" s="170">
        <f>SUMIF([1]route!$E$3:$E$10005,E51,[1]route!$M$3:$M$10005)</f>
        <v/>
      </c>
      <c r="W51" s="171">
        <f>O51*N51*V51/1000</f>
        <v/>
      </c>
      <c r="X51" s="27">
        <f t="array" ref="X51">INDEX($BP51:$CZ51,MATCH(TRUE,$BP51:$CZ51&lt;0,0))</f>
        <v/>
      </c>
      <c r="Y51" s="47">
        <f>IFERROR(CHOOSE($AC51,$BP$1,$BQ$1,$BR$1,$BS$1,$BT$1,$BU$1,$BV$1,$BW$1,$BX$1,$BY$1,$BZ$1,$CA$1,$CB$1,$CC$1,$CD$1,$CE$1,$CF$1,$CG$1,$CH$1,$CI$1,$CJ$1,$CK$1,$CL$1,$CM$1,$CN$1,$CO$1,$CP$1,$CQ$1,$CR$1,$CS$1,$CT$1,$CU$1,$CV$1,$CW$1,$CX$1,$CY$1,$CZ$1,),"")</f>
        <v/>
      </c>
      <c r="Z51" s="121">
        <f>IFERROR(VLOOKUP(E51,[1]route!$E$3:$BL$10005,59,0),"")&amp;IFERROR(VLOOKUP(E51,[1]route!$E$3:$BL$10005,60,0),"")</f>
        <v/>
      </c>
      <c r="AA51" s="172">
        <f>IF(R51&gt;V51,R51-V51,0)</f>
        <v/>
      </c>
      <c r="AB51" s="173">
        <f>AA51*O51*N51/1000</f>
        <v/>
      </c>
      <c r="AC51" s="4">
        <f>IFERROR(MATCH($X51,$BP51:$CZ51,0),"")</f>
        <v/>
      </c>
      <c r="AD51" s="29" t="n">
        <v>0</v>
      </c>
      <c r="AE51" s="30">
        <f>SUMIF([1]route!$E$3:$E$10005,E51,[1]!Table1[1])</f>
        <v/>
      </c>
      <c r="AF51" s="30">
        <f>SUMIF([1]route!$E$3:$E$10005,E51,[1]!Table1[2])</f>
        <v/>
      </c>
      <c r="AG51" s="30">
        <f>SUMIF([1]route!$E$3:$E$10005,E51,[1]!Table1[3])</f>
        <v/>
      </c>
      <c r="AH51" s="30">
        <f>SUMIF([1]route!$E$3:$E$10005,E51,[1]!Table1[4])</f>
        <v/>
      </c>
      <c r="AI51" s="30">
        <f>SUMIF([1]route!$E$3:$E$10005,E51,[1]!Table1[5])</f>
        <v/>
      </c>
      <c r="AJ51" s="30">
        <f>SUMIF([1]route!$E$3:$E$10005,E51,[1]!Table1[6])</f>
        <v/>
      </c>
      <c r="AK51" s="30">
        <f>SUMIF([1]route!$E$3:$E$10005,E51,[1]!Table1[7])</f>
        <v/>
      </c>
      <c r="AL51" s="30">
        <f>SUMIF([1]route!$E$3:$E$10005,E51,[1]!Table1[8])</f>
        <v/>
      </c>
      <c r="AM51" s="30">
        <f>SUMIF([1]route!$E$3:$E$10005,E51,[1]!Table1[9])</f>
        <v/>
      </c>
      <c r="AN51" s="30">
        <f>SUMIF([1]route!$E$3:$E$10005,E51,[1]!Table1[10])</f>
        <v/>
      </c>
      <c r="AO51" s="30">
        <f>SUMIF([1]route!$E$3:$E$10005,E51,[1]!Table1[11])</f>
        <v/>
      </c>
      <c r="AP51" s="30">
        <f>SUMIF([1]route!$E$3:$E$10005,E51,[1]!Table1[12])</f>
        <v/>
      </c>
      <c r="AQ51" s="30">
        <f>SUMIF([1]route!$E$3:$E$10005,E51,[1]!Table1[13])</f>
        <v/>
      </c>
      <c r="AR51" s="30">
        <f>SUMIF([1]route!$E$3:$E$10005,E51,[1]!Table1[14])</f>
        <v/>
      </c>
      <c r="AS51" s="30">
        <f>SUMIF([1]route!$E$3:$E$10005,E51,[1]!Table1[15])</f>
        <v/>
      </c>
      <c r="AT51" s="30">
        <f>SUMIF([1]route!$E$3:$E$10005,E51,[1]!Table1[16])</f>
        <v/>
      </c>
      <c r="AU51" s="30">
        <f>SUMIF([1]route!$E$3:$E$10005,E51,[1]!Table1[17])</f>
        <v/>
      </c>
      <c r="AV51" s="30">
        <f>SUMIF([1]route!$E$3:$E$10005,E51,[1]!Table1[18])</f>
        <v/>
      </c>
      <c r="AW51" s="30">
        <f>SUMIF([1]route!$E$3:$E$10005,E51,[1]!Table1[19])</f>
        <v/>
      </c>
      <c r="AX51" s="30">
        <f>SUMIF([1]route!$E$3:$E$10005,E51,[1]!Table1[20])</f>
        <v/>
      </c>
      <c r="AY51" s="30">
        <f>SUMIF([1]route!$E$3:$E$10005,E51,[1]!Table1[21])</f>
        <v/>
      </c>
      <c r="AZ51" s="30">
        <f>SUMIF([1]route!$E$3:$E$10005,E51,[1]!Table1[22])</f>
        <v/>
      </c>
      <c r="BA51" s="30">
        <f>SUMIF([1]route!$E$3:$E$10005,E51,[1]!Table1[23])</f>
        <v/>
      </c>
      <c r="BB51" s="30">
        <f>SUMIF([1]route!$E$3:$E$10005,E51,[1]!Table1[24])</f>
        <v/>
      </c>
      <c r="BC51" s="30">
        <f>SUMIF([1]route!$E$3:$E$10005,E51,[1]!Table1[25])</f>
        <v/>
      </c>
      <c r="BD51" s="30">
        <f>SUMIF([1]route!$E$3:$E$10005,E51,[1]!Table1[26])</f>
        <v/>
      </c>
      <c r="BE51" s="30">
        <f>SUMIF([1]route!$E$3:$E$10005,E51,[1]!Table1[27])</f>
        <v/>
      </c>
      <c r="BF51" s="30">
        <f>SUMIF([1]route!$E$3:$E$10005,E51,[1]!Table1[28])</f>
        <v/>
      </c>
      <c r="BG51" s="30">
        <f>SUMIF([1]route!$E$3:$E$10005,E51,[1]!Table1[29])</f>
        <v/>
      </c>
      <c r="BH51" s="30">
        <f>SUMIF([1]route!$E$3:$E$10005,E51,[1]!Table1[30])</f>
        <v/>
      </c>
      <c r="BI51" s="30">
        <f>SUMIF([1]route!$E$3:$E$10005,E51,[1]!Table1[31])</f>
        <v/>
      </c>
      <c r="BJ51" s="30">
        <f>SUMIF([1]route!$E$3:$E$10005,E51,[1]!Table1[Remain PO])</f>
        <v/>
      </c>
      <c r="BK51" s="31">
        <f>SUMIF([1]route!$E$3:$E$10005,E51,[1]!Table1[N+1])</f>
        <v/>
      </c>
      <c r="BL51" s="31">
        <f>SUMIF([1]route!$E$3:$E$10005,E51,[1]!Table1[N+2])</f>
        <v/>
      </c>
      <c r="BM51" s="31">
        <f>SUMIF([1]route!$E$3:$E$10005,E51,[1]!Table1[N+3])</f>
        <v/>
      </c>
      <c r="BN51" s="32">
        <f>SUMIF([1]route!$E$3:$E$10005,E51,[1]!Table1[N+4])</f>
        <v/>
      </c>
      <c r="BP51" s="37">
        <f>$V51-$AD51</f>
        <v/>
      </c>
      <c r="BQ51" s="35">
        <f>BP51-AE51</f>
        <v/>
      </c>
      <c r="BR51" s="35">
        <f>BQ51-AF51</f>
        <v/>
      </c>
      <c r="BS51" s="35">
        <f>BR51-AG51</f>
        <v/>
      </c>
      <c r="BT51" s="35">
        <f>BS51-AH51</f>
        <v/>
      </c>
      <c r="BU51" s="35">
        <f>BT51-AI51</f>
        <v/>
      </c>
      <c r="BV51" s="35">
        <f>BU51-AJ51</f>
        <v/>
      </c>
      <c r="BW51" s="35">
        <f>BV51-AK51</f>
        <v/>
      </c>
      <c r="BX51" s="35">
        <f>BW51-AL51</f>
        <v/>
      </c>
      <c r="BY51" s="35">
        <f>BX51-AM51</f>
        <v/>
      </c>
      <c r="BZ51" s="35">
        <f>BY51-AN51</f>
        <v/>
      </c>
      <c r="CA51" s="35">
        <f>BZ51-AO51</f>
        <v/>
      </c>
      <c r="CB51" s="35">
        <f>CA51-AP51</f>
        <v/>
      </c>
      <c r="CC51" s="35">
        <f>CB51-AQ51</f>
        <v/>
      </c>
      <c r="CD51" s="35">
        <f>CC51-AR51</f>
        <v/>
      </c>
      <c r="CE51" s="35">
        <f>CD51-AS51</f>
        <v/>
      </c>
      <c r="CF51" s="35">
        <f>CE51-AT51</f>
        <v/>
      </c>
      <c r="CG51" s="35">
        <f>CF51-AU51</f>
        <v/>
      </c>
      <c r="CH51" s="35">
        <f>CG51-AV51</f>
        <v/>
      </c>
      <c r="CI51" s="35">
        <f>CH51-AW51</f>
        <v/>
      </c>
      <c r="CJ51" s="35">
        <f>CI51-AX51</f>
        <v/>
      </c>
      <c r="CK51" s="35">
        <f>CJ51-AY51</f>
        <v/>
      </c>
      <c r="CL51" s="35">
        <f>CK51-AZ51</f>
        <v/>
      </c>
      <c r="CM51" s="35">
        <f>CL51-BA51</f>
        <v/>
      </c>
      <c r="CN51" s="35">
        <f>CM51-BB51</f>
        <v/>
      </c>
      <c r="CO51" s="35">
        <f>CN51-BC51</f>
        <v/>
      </c>
      <c r="CP51" s="35">
        <f>CO51-BD51</f>
        <v/>
      </c>
      <c r="CQ51" s="35">
        <f>CP51-BE51</f>
        <v/>
      </c>
      <c r="CR51" s="35">
        <f>CQ51-BF51</f>
        <v/>
      </c>
      <c r="CS51" s="35">
        <f>CR51-BG51</f>
        <v/>
      </c>
      <c r="CT51" s="35">
        <f>CS51-BH51</f>
        <v/>
      </c>
      <c r="CU51" s="35">
        <f>CT51-BI51</f>
        <v/>
      </c>
      <c r="CV51" s="35">
        <f>CU51-BJ51</f>
        <v/>
      </c>
      <c r="CW51" s="38">
        <f>CV51-BK51</f>
        <v/>
      </c>
      <c r="CX51" s="38">
        <f>CW51-BL51</f>
        <v/>
      </c>
      <c r="CY51" s="38">
        <f>CX51-BM51</f>
        <v/>
      </c>
      <c r="CZ51" s="39">
        <f>CY51-BN51</f>
        <v/>
      </c>
      <c r="DA51" s="35" t="n"/>
    </row>
    <row r="52">
      <c r="D52" s="61">
        <f>VLOOKUP(F52,[1]Special!$O$2:$S$209,3,0)</f>
        <v/>
      </c>
      <c r="E52" s="20" t="inlineStr">
        <is>
          <t>|0200226240|22.20|0.00|2.000|0.0005767NBC</t>
        </is>
      </c>
      <c r="F52" s="19">
        <f>LEFT(E52,LEN(E52)-7)</f>
        <v/>
      </c>
      <c r="G52" s="19">
        <f>'Cutting Rules'!H52</f>
        <v/>
      </c>
      <c r="H52" s="19">
        <f>VLOOKUP(MID(F52,8,2),[1]Special!$H$2:$I$32,2,0)</f>
        <v/>
      </c>
      <c r="I52" s="19">
        <f>RIGHT(E52,3)</f>
        <v/>
      </c>
      <c r="J52" s="19">
        <f>IF(MID(E52,6,2)="22","P","C")</f>
        <v/>
      </c>
      <c r="K52" s="19">
        <f>MID(E52,13,4)</f>
        <v/>
      </c>
      <c r="L52" s="19">
        <f>MID(E52,19,4)</f>
        <v/>
      </c>
      <c r="M52" s="52">
        <f>MID(E52,LEN(E52)-17,4)</f>
        <v/>
      </c>
      <c r="N52" s="52">
        <f>MID(E52,LEN(E52)-6,4)</f>
        <v/>
      </c>
      <c r="O52" s="19">
        <f>VLOOKUP(F52,[1]Item!$A$5:$Z$10000,26,0)</f>
        <v/>
      </c>
      <c r="P52" s="19">
        <f>VLOOKUP(E52,[1]route!$E$3:$O$10005,11,0)</f>
        <v/>
      </c>
      <c r="Q52" s="167">
        <f>'Cutting Rules'!AD52</f>
        <v/>
      </c>
      <c r="R52" s="168">
        <f>SUMIF([1]route!$E$3:$E$10005,E52,[1]!Table1[生産])</f>
        <v/>
      </c>
      <c r="S52" s="24" t="n"/>
      <c r="T52" s="169" t="inlineStr"/>
      <c r="U52" s="19" t="n"/>
      <c r="V52" s="170">
        <f>SUMIF([1]route!$E$3:$E$10005,E52,[1]route!$M$3:$M$10005)</f>
        <v/>
      </c>
      <c r="W52" s="171">
        <f>O52*N52*V52/1000</f>
        <v/>
      </c>
      <c r="X52" s="27">
        <f t="array" ref="X52">INDEX($BP52:$CZ52,MATCH(TRUE,$BP52:$CZ52&lt;0,0))</f>
        <v/>
      </c>
      <c r="Y52" s="47">
        <f>IFERROR(CHOOSE($AC52,$BP$1,$BQ$1,$BR$1,$BS$1,$BT$1,$BU$1,$BV$1,$BW$1,$BX$1,$BY$1,$BZ$1,$CA$1,$CB$1,$CC$1,$CD$1,$CE$1,$CF$1,$CG$1,$CH$1,$CI$1,$CJ$1,$CK$1,$CL$1,$CM$1,$CN$1,$CO$1,$CP$1,$CQ$1,$CR$1,$CS$1,$CT$1,$CU$1,$CV$1,$CW$1,$CX$1,$CY$1,$CZ$1,),"")</f>
        <v/>
      </c>
      <c r="Z52" s="121">
        <f>IFERROR(VLOOKUP(E52,[1]route!$E$3:$BL$10005,59,0),"")&amp;IFERROR(VLOOKUP(E52,[1]route!$E$3:$BL$10005,60,0),"")</f>
        <v/>
      </c>
      <c r="AA52" s="172">
        <f>IF(R52&gt;V52,R52-V52,0)</f>
        <v/>
      </c>
      <c r="AB52" s="173">
        <f>AA52*O52*N52/1000</f>
        <v/>
      </c>
      <c r="AC52" s="4">
        <f>IFERROR(MATCH($X52,$BP52:$CZ52,0),"")</f>
        <v/>
      </c>
      <c r="AD52" s="29" t="n">
        <v>0</v>
      </c>
      <c r="AE52" s="30">
        <f>SUMIF([1]route!$E$3:$E$10005,E52,[1]!Table1[1])</f>
        <v/>
      </c>
      <c r="AF52" s="30">
        <f>SUMIF([1]route!$E$3:$E$10005,E52,[1]!Table1[2])</f>
        <v/>
      </c>
      <c r="AG52" s="30">
        <f>SUMIF([1]route!$E$3:$E$10005,E52,[1]!Table1[3])</f>
        <v/>
      </c>
      <c r="AH52" s="30">
        <f>SUMIF([1]route!$E$3:$E$10005,E52,[1]!Table1[4])</f>
        <v/>
      </c>
      <c r="AI52" s="30">
        <f>SUMIF([1]route!$E$3:$E$10005,E52,[1]!Table1[5])</f>
        <v/>
      </c>
      <c r="AJ52" s="30">
        <f>SUMIF([1]route!$E$3:$E$10005,E52,[1]!Table1[6])</f>
        <v/>
      </c>
      <c r="AK52" s="30">
        <f>SUMIF([1]route!$E$3:$E$10005,E52,[1]!Table1[7])</f>
        <v/>
      </c>
      <c r="AL52" s="30">
        <f>SUMIF([1]route!$E$3:$E$10005,E52,[1]!Table1[8])</f>
        <v/>
      </c>
      <c r="AM52" s="30">
        <f>SUMIF([1]route!$E$3:$E$10005,E52,[1]!Table1[9])</f>
        <v/>
      </c>
      <c r="AN52" s="30">
        <f>SUMIF([1]route!$E$3:$E$10005,E52,[1]!Table1[10])</f>
        <v/>
      </c>
      <c r="AO52" s="30">
        <f>SUMIF([1]route!$E$3:$E$10005,E52,[1]!Table1[11])</f>
        <v/>
      </c>
      <c r="AP52" s="30">
        <f>SUMIF([1]route!$E$3:$E$10005,E52,[1]!Table1[12])</f>
        <v/>
      </c>
      <c r="AQ52" s="30">
        <f>SUMIF([1]route!$E$3:$E$10005,E52,[1]!Table1[13])</f>
        <v/>
      </c>
      <c r="AR52" s="30">
        <f>SUMIF([1]route!$E$3:$E$10005,E52,[1]!Table1[14])</f>
        <v/>
      </c>
      <c r="AS52" s="30">
        <f>SUMIF([1]route!$E$3:$E$10005,E52,[1]!Table1[15])</f>
        <v/>
      </c>
      <c r="AT52" s="30">
        <f>SUMIF([1]route!$E$3:$E$10005,E52,[1]!Table1[16])</f>
        <v/>
      </c>
      <c r="AU52" s="30">
        <f>SUMIF([1]route!$E$3:$E$10005,E52,[1]!Table1[17])</f>
        <v/>
      </c>
      <c r="AV52" s="30">
        <f>SUMIF([1]route!$E$3:$E$10005,E52,[1]!Table1[18])</f>
        <v/>
      </c>
      <c r="AW52" s="30">
        <f>SUMIF([1]route!$E$3:$E$10005,E52,[1]!Table1[19])</f>
        <v/>
      </c>
      <c r="AX52" s="30">
        <f>SUMIF([1]route!$E$3:$E$10005,E52,[1]!Table1[20])</f>
        <v/>
      </c>
      <c r="AY52" s="30">
        <f>SUMIF([1]route!$E$3:$E$10005,E52,[1]!Table1[21])</f>
        <v/>
      </c>
      <c r="AZ52" s="30">
        <f>SUMIF([1]route!$E$3:$E$10005,E52,[1]!Table1[22])</f>
        <v/>
      </c>
      <c r="BA52" s="30">
        <f>SUMIF([1]route!$E$3:$E$10005,E52,[1]!Table1[23])</f>
        <v/>
      </c>
      <c r="BB52" s="30">
        <f>SUMIF([1]route!$E$3:$E$10005,E52,[1]!Table1[24])</f>
        <v/>
      </c>
      <c r="BC52" s="30">
        <f>SUMIF([1]route!$E$3:$E$10005,E52,[1]!Table1[25])</f>
        <v/>
      </c>
      <c r="BD52" s="30">
        <f>SUMIF([1]route!$E$3:$E$10005,E52,[1]!Table1[26])</f>
        <v/>
      </c>
      <c r="BE52" s="30">
        <f>SUMIF([1]route!$E$3:$E$10005,E52,[1]!Table1[27])</f>
        <v/>
      </c>
      <c r="BF52" s="30">
        <f>SUMIF([1]route!$E$3:$E$10005,E52,[1]!Table1[28])</f>
        <v/>
      </c>
      <c r="BG52" s="30">
        <f>SUMIF([1]route!$E$3:$E$10005,E52,[1]!Table1[29])</f>
        <v/>
      </c>
      <c r="BH52" s="30">
        <f>SUMIF([1]route!$E$3:$E$10005,E52,[1]!Table1[30])</f>
        <v/>
      </c>
      <c r="BI52" s="30">
        <f>SUMIF([1]route!$E$3:$E$10005,E52,[1]!Table1[31])</f>
        <v/>
      </c>
      <c r="BJ52" s="30">
        <f>SUMIF([1]route!$E$3:$E$10005,E52,[1]!Table1[Remain PO])</f>
        <v/>
      </c>
      <c r="BK52" s="31">
        <f>SUMIF([1]route!$E$3:$E$10005,E52,[1]!Table1[N+1])</f>
        <v/>
      </c>
      <c r="BL52" s="31">
        <f>SUMIF([1]route!$E$3:$E$10005,E52,[1]!Table1[N+2])</f>
        <v/>
      </c>
      <c r="BM52" s="31">
        <f>SUMIF([1]route!$E$3:$E$10005,E52,[1]!Table1[N+3])</f>
        <v/>
      </c>
      <c r="BN52" s="32">
        <f>SUMIF([1]route!$E$3:$E$10005,E52,[1]!Table1[N+4])</f>
        <v/>
      </c>
      <c r="BP52" s="37">
        <f>$V52-$AD52</f>
        <v/>
      </c>
      <c r="BQ52" s="35">
        <f>BP52-AE52</f>
        <v/>
      </c>
      <c r="BR52" s="35">
        <f>BQ52-AF52</f>
        <v/>
      </c>
      <c r="BS52" s="35">
        <f>BR52-AG52</f>
        <v/>
      </c>
      <c r="BT52" s="35">
        <f>BS52-AH52</f>
        <v/>
      </c>
      <c r="BU52" s="35">
        <f>BT52-AI52</f>
        <v/>
      </c>
      <c r="BV52" s="35">
        <f>BU52-AJ52</f>
        <v/>
      </c>
      <c r="BW52" s="35">
        <f>BV52-AK52</f>
        <v/>
      </c>
      <c r="BX52" s="35">
        <f>BW52-AL52</f>
        <v/>
      </c>
      <c r="BY52" s="35">
        <f>BX52-AM52</f>
        <v/>
      </c>
      <c r="BZ52" s="35">
        <f>BY52-AN52</f>
        <v/>
      </c>
      <c r="CA52" s="35">
        <f>BZ52-AO52</f>
        <v/>
      </c>
      <c r="CB52" s="35">
        <f>CA52-AP52</f>
        <v/>
      </c>
      <c r="CC52" s="35">
        <f>CB52-AQ52</f>
        <v/>
      </c>
      <c r="CD52" s="35">
        <f>CC52-AR52</f>
        <v/>
      </c>
      <c r="CE52" s="35">
        <f>CD52-AS52</f>
        <v/>
      </c>
      <c r="CF52" s="35">
        <f>CE52-AT52</f>
        <v/>
      </c>
      <c r="CG52" s="35">
        <f>CF52-AU52</f>
        <v/>
      </c>
      <c r="CH52" s="35">
        <f>CG52-AV52</f>
        <v/>
      </c>
      <c r="CI52" s="35">
        <f>CH52-AW52</f>
        <v/>
      </c>
      <c r="CJ52" s="35">
        <f>CI52-AX52</f>
        <v/>
      </c>
      <c r="CK52" s="35">
        <f>CJ52-AY52</f>
        <v/>
      </c>
      <c r="CL52" s="35">
        <f>CK52-AZ52</f>
        <v/>
      </c>
      <c r="CM52" s="35">
        <f>CL52-BA52</f>
        <v/>
      </c>
      <c r="CN52" s="35">
        <f>CM52-BB52</f>
        <v/>
      </c>
      <c r="CO52" s="35">
        <f>CN52-BC52</f>
        <v/>
      </c>
      <c r="CP52" s="35">
        <f>CO52-BD52</f>
        <v/>
      </c>
      <c r="CQ52" s="35">
        <f>CP52-BE52</f>
        <v/>
      </c>
      <c r="CR52" s="35">
        <f>CQ52-BF52</f>
        <v/>
      </c>
      <c r="CS52" s="35">
        <f>CR52-BG52</f>
        <v/>
      </c>
      <c r="CT52" s="35">
        <f>CS52-BH52</f>
        <v/>
      </c>
      <c r="CU52" s="35">
        <f>CT52-BI52</f>
        <v/>
      </c>
      <c r="CV52" s="35">
        <f>CU52-BJ52</f>
        <v/>
      </c>
      <c r="CW52" s="38">
        <f>CV52-BK52</f>
        <v/>
      </c>
      <c r="CX52" s="38">
        <f>CW52-BL52</f>
        <v/>
      </c>
      <c r="CY52" s="38">
        <f>CX52-BM52</f>
        <v/>
      </c>
      <c r="CZ52" s="39">
        <f>CY52-BN52</f>
        <v/>
      </c>
      <c r="DA52" s="35" t="n"/>
    </row>
    <row r="53">
      <c r="D53" s="61">
        <f>VLOOKUP(F53,[1]Special!$O$2:$S$209,3,0)</f>
        <v/>
      </c>
      <c r="E53" s="20" t="inlineStr">
        <is>
          <t>|0200230120|28.60|0.00|1.200|0.0005750IBC</t>
        </is>
      </c>
      <c r="F53" s="19">
        <f>LEFT(E53,LEN(E53)-7)</f>
        <v/>
      </c>
      <c r="G53" s="19">
        <f>'Cutting Rules'!H53</f>
        <v/>
      </c>
      <c r="H53" s="19">
        <f>VLOOKUP(MID(F53,8,2),[1]Special!$H$2:$I$32,2,0)</f>
        <v/>
      </c>
      <c r="I53" s="19">
        <f>RIGHT(E53,3)</f>
        <v/>
      </c>
      <c r="J53" s="19">
        <f>IF(MID(E53,6,2)="22","P","C")</f>
        <v/>
      </c>
      <c r="K53" s="19">
        <f>MID(E53,13,4)</f>
        <v/>
      </c>
      <c r="L53" s="19">
        <f>MID(E53,19,4)</f>
        <v/>
      </c>
      <c r="M53" s="52">
        <f>MID(E53,LEN(E53)-17,4)</f>
        <v/>
      </c>
      <c r="N53" s="52">
        <f>MID(E53,LEN(E53)-6,4)</f>
        <v/>
      </c>
      <c r="O53" s="19">
        <f>VLOOKUP(F53,[1]Item!$A$5:$Z$10000,26,0)</f>
        <v/>
      </c>
      <c r="P53" s="19">
        <f>VLOOKUP(E53,[1]route!$E$3:$O$10005,11,0)</f>
        <v/>
      </c>
      <c r="Q53" s="167">
        <f>'Cutting Rules'!AD53</f>
        <v/>
      </c>
      <c r="R53" s="168">
        <f>SUMIF([1]route!$E$3:$E$10005,E53,[1]!Table1[生産])</f>
        <v/>
      </c>
      <c r="S53" s="24" t="n"/>
      <c r="T53" s="169" t="inlineStr"/>
      <c r="U53" s="19" t="n"/>
      <c r="V53" s="170">
        <f>SUMIF([1]route!$E$3:$E$10005,E53,[1]route!$M$3:$M$10005)</f>
        <v/>
      </c>
      <c r="W53" s="171">
        <f>O53*N53*V53/1000</f>
        <v/>
      </c>
      <c r="X53" s="27">
        <f t="array" ref="X53">INDEX($BP53:$CZ53,MATCH(TRUE,$BP53:$CZ53&lt;0,0))</f>
        <v/>
      </c>
      <c r="Y53" s="47">
        <f>IFERROR(CHOOSE($AC53,$BP$1,$BQ$1,$BR$1,$BS$1,$BT$1,$BU$1,$BV$1,$BW$1,$BX$1,$BY$1,$BZ$1,$CA$1,$CB$1,$CC$1,$CD$1,$CE$1,$CF$1,$CG$1,$CH$1,$CI$1,$CJ$1,$CK$1,$CL$1,$CM$1,$CN$1,$CO$1,$CP$1,$CQ$1,$CR$1,$CS$1,$CT$1,$CU$1,$CV$1,$CW$1,$CX$1,$CY$1,$CZ$1,),"")</f>
        <v/>
      </c>
      <c r="Z53" s="121">
        <f>IFERROR(VLOOKUP(E53,[1]route!$E$3:$BL$10005,59,0),"")&amp;IFERROR(VLOOKUP(E53,[1]route!$E$3:$BL$10005,60,0),"")</f>
        <v/>
      </c>
      <c r="AA53" s="172">
        <f>IF(R53&gt;V53,R53-V53,0)</f>
        <v/>
      </c>
      <c r="AB53" s="173">
        <f>AA53*O53*N53/1000</f>
        <v/>
      </c>
      <c r="AC53" s="4">
        <f>IFERROR(MATCH($X53,$BP53:$CZ53,0),"")</f>
        <v/>
      </c>
      <c r="AD53" s="29" t="n">
        <v>0</v>
      </c>
      <c r="AE53" s="30">
        <f>SUMIF([1]route!$E$3:$E$10005,E53,[1]!Table1[1])</f>
        <v/>
      </c>
      <c r="AF53" s="30">
        <f>SUMIF([1]route!$E$3:$E$10005,E53,[1]!Table1[2])</f>
        <v/>
      </c>
      <c r="AG53" s="30">
        <f>SUMIF([1]route!$E$3:$E$10005,E53,[1]!Table1[3])</f>
        <v/>
      </c>
      <c r="AH53" s="30">
        <f>SUMIF([1]route!$E$3:$E$10005,E53,[1]!Table1[4])</f>
        <v/>
      </c>
      <c r="AI53" s="30">
        <f>SUMIF([1]route!$E$3:$E$10005,E53,[1]!Table1[5])</f>
        <v/>
      </c>
      <c r="AJ53" s="30">
        <f>SUMIF([1]route!$E$3:$E$10005,E53,[1]!Table1[6])</f>
        <v/>
      </c>
      <c r="AK53" s="30">
        <f>SUMIF([1]route!$E$3:$E$10005,E53,[1]!Table1[7])</f>
        <v/>
      </c>
      <c r="AL53" s="30">
        <f>SUMIF([1]route!$E$3:$E$10005,E53,[1]!Table1[8])</f>
        <v/>
      </c>
      <c r="AM53" s="30">
        <f>SUMIF([1]route!$E$3:$E$10005,E53,[1]!Table1[9])</f>
        <v/>
      </c>
      <c r="AN53" s="30">
        <f>SUMIF([1]route!$E$3:$E$10005,E53,[1]!Table1[10])</f>
        <v/>
      </c>
      <c r="AO53" s="30">
        <f>SUMIF([1]route!$E$3:$E$10005,E53,[1]!Table1[11])</f>
        <v/>
      </c>
      <c r="AP53" s="30">
        <f>SUMIF([1]route!$E$3:$E$10005,E53,[1]!Table1[12])</f>
        <v/>
      </c>
      <c r="AQ53" s="30">
        <f>SUMIF([1]route!$E$3:$E$10005,E53,[1]!Table1[13])</f>
        <v/>
      </c>
      <c r="AR53" s="30">
        <f>SUMIF([1]route!$E$3:$E$10005,E53,[1]!Table1[14])</f>
        <v/>
      </c>
      <c r="AS53" s="30">
        <f>SUMIF([1]route!$E$3:$E$10005,E53,[1]!Table1[15])</f>
        <v/>
      </c>
      <c r="AT53" s="30">
        <f>SUMIF([1]route!$E$3:$E$10005,E53,[1]!Table1[16])</f>
        <v/>
      </c>
      <c r="AU53" s="30">
        <f>SUMIF([1]route!$E$3:$E$10005,E53,[1]!Table1[17])</f>
        <v/>
      </c>
      <c r="AV53" s="30">
        <f>SUMIF([1]route!$E$3:$E$10005,E53,[1]!Table1[18])</f>
        <v/>
      </c>
      <c r="AW53" s="30">
        <f>SUMIF([1]route!$E$3:$E$10005,E53,[1]!Table1[19])</f>
        <v/>
      </c>
      <c r="AX53" s="30">
        <f>SUMIF([1]route!$E$3:$E$10005,E53,[1]!Table1[20])</f>
        <v/>
      </c>
      <c r="AY53" s="30">
        <f>SUMIF([1]route!$E$3:$E$10005,E53,[1]!Table1[21])</f>
        <v/>
      </c>
      <c r="AZ53" s="30">
        <f>SUMIF([1]route!$E$3:$E$10005,E53,[1]!Table1[22])</f>
        <v/>
      </c>
      <c r="BA53" s="30">
        <f>SUMIF([1]route!$E$3:$E$10005,E53,[1]!Table1[23])</f>
        <v/>
      </c>
      <c r="BB53" s="30">
        <f>SUMIF([1]route!$E$3:$E$10005,E53,[1]!Table1[24])</f>
        <v/>
      </c>
      <c r="BC53" s="30">
        <f>SUMIF([1]route!$E$3:$E$10005,E53,[1]!Table1[25])</f>
        <v/>
      </c>
      <c r="BD53" s="30">
        <f>SUMIF([1]route!$E$3:$E$10005,E53,[1]!Table1[26])</f>
        <v/>
      </c>
      <c r="BE53" s="30">
        <f>SUMIF([1]route!$E$3:$E$10005,E53,[1]!Table1[27])</f>
        <v/>
      </c>
      <c r="BF53" s="30">
        <f>SUMIF([1]route!$E$3:$E$10005,E53,[1]!Table1[28])</f>
        <v/>
      </c>
      <c r="BG53" s="30">
        <f>SUMIF([1]route!$E$3:$E$10005,E53,[1]!Table1[29])</f>
        <v/>
      </c>
      <c r="BH53" s="30">
        <f>SUMIF([1]route!$E$3:$E$10005,E53,[1]!Table1[30])</f>
        <v/>
      </c>
      <c r="BI53" s="30">
        <f>SUMIF([1]route!$E$3:$E$10005,E53,[1]!Table1[31])</f>
        <v/>
      </c>
      <c r="BJ53" s="30">
        <f>SUMIF([1]route!$E$3:$E$10005,E53,[1]!Table1[Remain PO])</f>
        <v/>
      </c>
      <c r="BK53" s="31">
        <f>SUMIF([1]route!$E$3:$E$10005,E53,[1]!Table1[N+1])</f>
        <v/>
      </c>
      <c r="BL53" s="31">
        <f>SUMIF([1]route!$E$3:$E$10005,E53,[1]!Table1[N+2])</f>
        <v/>
      </c>
      <c r="BM53" s="31">
        <f>SUMIF([1]route!$E$3:$E$10005,E53,[1]!Table1[N+3])</f>
        <v/>
      </c>
      <c r="BN53" s="32">
        <f>SUMIF([1]route!$E$3:$E$10005,E53,[1]!Table1[N+4])</f>
        <v/>
      </c>
      <c r="BP53" s="37">
        <f>$V53-$AD53</f>
        <v/>
      </c>
      <c r="BQ53" s="35">
        <f>BP53-AE53</f>
        <v/>
      </c>
      <c r="BR53" s="35">
        <f>BQ53-AF53</f>
        <v/>
      </c>
      <c r="BS53" s="35">
        <f>BR53-AG53</f>
        <v/>
      </c>
      <c r="BT53" s="35">
        <f>BS53-AH53</f>
        <v/>
      </c>
      <c r="BU53" s="35">
        <f>BT53-AI53</f>
        <v/>
      </c>
      <c r="BV53" s="35">
        <f>BU53-AJ53</f>
        <v/>
      </c>
      <c r="BW53" s="35">
        <f>BV53-AK53</f>
        <v/>
      </c>
      <c r="BX53" s="35">
        <f>BW53-AL53</f>
        <v/>
      </c>
      <c r="BY53" s="35">
        <f>BX53-AM53</f>
        <v/>
      </c>
      <c r="BZ53" s="35">
        <f>BY53-AN53</f>
        <v/>
      </c>
      <c r="CA53" s="35">
        <f>BZ53-AO53</f>
        <v/>
      </c>
      <c r="CB53" s="35">
        <f>CA53-AP53</f>
        <v/>
      </c>
      <c r="CC53" s="35">
        <f>CB53-AQ53</f>
        <v/>
      </c>
      <c r="CD53" s="35">
        <f>CC53-AR53</f>
        <v/>
      </c>
      <c r="CE53" s="35">
        <f>CD53-AS53</f>
        <v/>
      </c>
      <c r="CF53" s="35">
        <f>CE53-AT53</f>
        <v/>
      </c>
      <c r="CG53" s="35">
        <f>CF53-AU53</f>
        <v/>
      </c>
      <c r="CH53" s="35">
        <f>CG53-AV53</f>
        <v/>
      </c>
      <c r="CI53" s="35">
        <f>CH53-AW53</f>
        <v/>
      </c>
      <c r="CJ53" s="35">
        <f>CI53-AX53</f>
        <v/>
      </c>
      <c r="CK53" s="35">
        <f>CJ53-AY53</f>
        <v/>
      </c>
      <c r="CL53" s="35">
        <f>CK53-AZ53</f>
        <v/>
      </c>
      <c r="CM53" s="35">
        <f>CL53-BA53</f>
        <v/>
      </c>
      <c r="CN53" s="35">
        <f>CM53-BB53</f>
        <v/>
      </c>
      <c r="CO53" s="35">
        <f>CN53-BC53</f>
        <v/>
      </c>
      <c r="CP53" s="35">
        <f>CO53-BD53</f>
        <v/>
      </c>
      <c r="CQ53" s="35">
        <f>CP53-BE53</f>
        <v/>
      </c>
      <c r="CR53" s="35">
        <f>CQ53-BF53</f>
        <v/>
      </c>
      <c r="CS53" s="35">
        <f>CR53-BG53</f>
        <v/>
      </c>
      <c r="CT53" s="35">
        <f>CS53-BH53</f>
        <v/>
      </c>
      <c r="CU53" s="35">
        <f>CT53-BI53</f>
        <v/>
      </c>
      <c r="CV53" s="35">
        <f>CU53-BJ53</f>
        <v/>
      </c>
      <c r="CW53" s="38">
        <f>CV53-BK53</f>
        <v/>
      </c>
      <c r="CX53" s="38">
        <f>CW53-BL53</f>
        <v/>
      </c>
      <c r="CY53" s="38">
        <f>CX53-BM53</f>
        <v/>
      </c>
      <c r="CZ53" s="39">
        <f>CY53-BN53</f>
        <v/>
      </c>
      <c r="DA53" s="35" t="n"/>
    </row>
    <row r="54">
      <c r="D54" s="61">
        <f>VLOOKUP(F54,[1]Special!$O$2:$S$209,3,0)</f>
        <v/>
      </c>
      <c r="E54" s="20" t="inlineStr">
        <is>
          <t>|0200226010|25.40|0.00|3.200|0.0005100IBC</t>
        </is>
      </c>
      <c r="F54" s="19">
        <f>LEFT(E54,LEN(E54)-7)</f>
        <v/>
      </c>
      <c r="G54" s="19">
        <f>'Cutting Rules'!H54</f>
        <v/>
      </c>
      <c r="H54" s="19">
        <f>VLOOKUP(MID(F54,8,2),[1]Special!$H$2:$I$32,2,0)</f>
        <v/>
      </c>
      <c r="I54" s="19">
        <f>RIGHT(E54,3)</f>
        <v/>
      </c>
      <c r="J54" s="19">
        <f>IF(MID(E54,6,2)="22","P","C")</f>
        <v/>
      </c>
      <c r="K54" s="19">
        <f>MID(E54,13,4)</f>
        <v/>
      </c>
      <c r="L54" s="19">
        <f>MID(E54,19,4)</f>
        <v/>
      </c>
      <c r="M54" s="52">
        <f>MID(E54,LEN(E54)-17,4)</f>
        <v/>
      </c>
      <c r="N54" s="52">
        <f>MID(E54,LEN(E54)-6,4)</f>
        <v/>
      </c>
      <c r="O54" s="19">
        <f>VLOOKUP(F54,[1]Item!$A$5:$Z$10000,26,0)</f>
        <v/>
      </c>
      <c r="P54" s="19">
        <f>VLOOKUP(E54,[1]route!$E$3:$O$10005,11,0)</f>
        <v/>
      </c>
      <c r="Q54" s="167">
        <f>'Cutting Rules'!AD54</f>
        <v/>
      </c>
      <c r="R54" s="168">
        <f>SUMIF([1]route!$E$3:$E$10005,E54,[1]!Table1[生産])</f>
        <v/>
      </c>
      <c r="S54" s="24" t="n"/>
      <c r="T54" s="169" t="inlineStr"/>
      <c r="U54" s="19" t="n"/>
      <c r="V54" s="170">
        <f>SUMIF([1]route!$E$3:$E$10005,E54,[1]route!$M$3:$M$10005)</f>
        <v/>
      </c>
      <c r="W54" s="171">
        <f>O54*N54*V54/1000</f>
        <v/>
      </c>
      <c r="X54" s="27">
        <f t="array" ref="X54">INDEX($BP54:$CZ54,MATCH(TRUE,$BP54:$CZ54&lt;0,0))</f>
        <v/>
      </c>
      <c r="Y54" s="47">
        <f>IFERROR(CHOOSE($AC54,$BP$1,$BQ$1,$BR$1,$BS$1,$BT$1,$BU$1,$BV$1,$BW$1,$BX$1,$BY$1,$BZ$1,$CA$1,$CB$1,$CC$1,$CD$1,$CE$1,$CF$1,$CG$1,$CH$1,$CI$1,$CJ$1,$CK$1,$CL$1,$CM$1,$CN$1,$CO$1,$CP$1,$CQ$1,$CR$1,$CS$1,$CT$1,$CU$1,$CV$1,$CW$1,$CX$1,$CY$1,$CZ$1,),"")</f>
        <v/>
      </c>
      <c r="Z54" s="121">
        <f>IFERROR(VLOOKUP(E54,[1]route!$E$3:$BL$10005,59,0),"")&amp;IFERROR(VLOOKUP(E54,[1]route!$E$3:$BL$10005,60,0),"")</f>
        <v/>
      </c>
      <c r="AA54" s="172">
        <f>IF(R54&gt;V54,R54-V54,0)</f>
        <v/>
      </c>
      <c r="AB54" s="173">
        <f>AA54*O54*N54/1000</f>
        <v/>
      </c>
      <c r="AC54" s="4">
        <f>IFERROR(MATCH($X54,$BP54:$CZ54,0),"")</f>
        <v/>
      </c>
      <c r="AD54" s="29" t="n">
        <v>0</v>
      </c>
      <c r="AE54" s="30">
        <f>SUMIF([1]route!$E$3:$E$10005,E54,[1]!Table1[1])</f>
        <v/>
      </c>
      <c r="AF54" s="30">
        <f>SUMIF([1]route!$E$3:$E$10005,E54,[1]!Table1[2])</f>
        <v/>
      </c>
      <c r="AG54" s="30">
        <f>SUMIF([1]route!$E$3:$E$10005,E54,[1]!Table1[3])</f>
        <v/>
      </c>
      <c r="AH54" s="30">
        <f>SUMIF([1]route!$E$3:$E$10005,E54,[1]!Table1[4])</f>
        <v/>
      </c>
      <c r="AI54" s="30">
        <f>SUMIF([1]route!$E$3:$E$10005,E54,[1]!Table1[5])</f>
        <v/>
      </c>
      <c r="AJ54" s="30">
        <f>SUMIF([1]route!$E$3:$E$10005,E54,[1]!Table1[6])</f>
        <v/>
      </c>
      <c r="AK54" s="30">
        <f>SUMIF([1]route!$E$3:$E$10005,E54,[1]!Table1[7])</f>
        <v/>
      </c>
      <c r="AL54" s="30">
        <f>SUMIF([1]route!$E$3:$E$10005,E54,[1]!Table1[8])</f>
        <v/>
      </c>
      <c r="AM54" s="30">
        <f>SUMIF([1]route!$E$3:$E$10005,E54,[1]!Table1[9])</f>
        <v/>
      </c>
      <c r="AN54" s="30">
        <f>SUMIF([1]route!$E$3:$E$10005,E54,[1]!Table1[10])</f>
        <v/>
      </c>
      <c r="AO54" s="30">
        <f>SUMIF([1]route!$E$3:$E$10005,E54,[1]!Table1[11])</f>
        <v/>
      </c>
      <c r="AP54" s="30">
        <f>SUMIF([1]route!$E$3:$E$10005,E54,[1]!Table1[12])</f>
        <v/>
      </c>
      <c r="AQ54" s="30">
        <f>SUMIF([1]route!$E$3:$E$10005,E54,[1]!Table1[13])</f>
        <v/>
      </c>
      <c r="AR54" s="30">
        <f>SUMIF([1]route!$E$3:$E$10005,E54,[1]!Table1[14])</f>
        <v/>
      </c>
      <c r="AS54" s="30">
        <f>SUMIF([1]route!$E$3:$E$10005,E54,[1]!Table1[15])</f>
        <v/>
      </c>
      <c r="AT54" s="30">
        <f>SUMIF([1]route!$E$3:$E$10005,E54,[1]!Table1[16])</f>
        <v/>
      </c>
      <c r="AU54" s="30">
        <f>SUMIF([1]route!$E$3:$E$10005,E54,[1]!Table1[17])</f>
        <v/>
      </c>
      <c r="AV54" s="30">
        <f>SUMIF([1]route!$E$3:$E$10005,E54,[1]!Table1[18])</f>
        <v/>
      </c>
      <c r="AW54" s="30">
        <f>SUMIF([1]route!$E$3:$E$10005,E54,[1]!Table1[19])</f>
        <v/>
      </c>
      <c r="AX54" s="30">
        <f>SUMIF([1]route!$E$3:$E$10005,E54,[1]!Table1[20])</f>
        <v/>
      </c>
      <c r="AY54" s="30">
        <f>SUMIF([1]route!$E$3:$E$10005,E54,[1]!Table1[21])</f>
        <v/>
      </c>
      <c r="AZ54" s="30">
        <f>SUMIF([1]route!$E$3:$E$10005,E54,[1]!Table1[22])</f>
        <v/>
      </c>
      <c r="BA54" s="30">
        <f>SUMIF([1]route!$E$3:$E$10005,E54,[1]!Table1[23])</f>
        <v/>
      </c>
      <c r="BB54" s="30">
        <f>SUMIF([1]route!$E$3:$E$10005,E54,[1]!Table1[24])</f>
        <v/>
      </c>
      <c r="BC54" s="30">
        <f>SUMIF([1]route!$E$3:$E$10005,E54,[1]!Table1[25])</f>
        <v/>
      </c>
      <c r="BD54" s="30">
        <f>SUMIF([1]route!$E$3:$E$10005,E54,[1]!Table1[26])</f>
        <v/>
      </c>
      <c r="BE54" s="30">
        <f>SUMIF([1]route!$E$3:$E$10005,E54,[1]!Table1[27])</f>
        <v/>
      </c>
      <c r="BF54" s="30">
        <f>SUMIF([1]route!$E$3:$E$10005,E54,[1]!Table1[28])</f>
        <v/>
      </c>
      <c r="BG54" s="30">
        <f>SUMIF([1]route!$E$3:$E$10005,E54,[1]!Table1[29])</f>
        <v/>
      </c>
      <c r="BH54" s="30">
        <f>SUMIF([1]route!$E$3:$E$10005,E54,[1]!Table1[30])</f>
        <v/>
      </c>
      <c r="BI54" s="30">
        <f>SUMIF([1]route!$E$3:$E$10005,E54,[1]!Table1[31])</f>
        <v/>
      </c>
      <c r="BJ54" s="30">
        <f>SUMIF([1]route!$E$3:$E$10005,E54,[1]!Table1[Remain PO])</f>
        <v/>
      </c>
      <c r="BK54" s="31">
        <f>SUMIF([1]route!$E$3:$E$10005,E54,[1]!Table1[N+1])</f>
        <v/>
      </c>
      <c r="BL54" s="31">
        <f>SUMIF([1]route!$E$3:$E$10005,E54,[1]!Table1[N+2])</f>
        <v/>
      </c>
      <c r="BM54" s="31">
        <f>SUMIF([1]route!$E$3:$E$10005,E54,[1]!Table1[N+3])</f>
        <v/>
      </c>
      <c r="BN54" s="32">
        <f>SUMIF([1]route!$E$3:$E$10005,E54,[1]!Table1[N+4])</f>
        <v/>
      </c>
      <c r="BP54" s="37">
        <f>$V54-$AD54</f>
        <v/>
      </c>
      <c r="BQ54" s="35">
        <f>BP54-AE54</f>
        <v/>
      </c>
      <c r="BR54" s="35">
        <f>BQ54-AF54</f>
        <v/>
      </c>
      <c r="BS54" s="35">
        <f>BR54-AG54</f>
        <v/>
      </c>
      <c r="BT54" s="35">
        <f>BS54-AH54</f>
        <v/>
      </c>
      <c r="BU54" s="35">
        <f>BT54-AI54</f>
        <v/>
      </c>
      <c r="BV54" s="35">
        <f>BU54-AJ54</f>
        <v/>
      </c>
      <c r="BW54" s="35">
        <f>BV54-AK54</f>
        <v/>
      </c>
      <c r="BX54" s="35">
        <f>BW54-AL54</f>
        <v/>
      </c>
      <c r="BY54" s="35">
        <f>BX54-AM54</f>
        <v/>
      </c>
      <c r="BZ54" s="35">
        <f>BY54-AN54</f>
        <v/>
      </c>
      <c r="CA54" s="35">
        <f>BZ54-AO54</f>
        <v/>
      </c>
      <c r="CB54" s="35">
        <f>CA54-AP54</f>
        <v/>
      </c>
      <c r="CC54" s="35">
        <f>CB54-AQ54</f>
        <v/>
      </c>
      <c r="CD54" s="35">
        <f>CC54-AR54</f>
        <v/>
      </c>
      <c r="CE54" s="35">
        <f>CD54-AS54</f>
        <v/>
      </c>
      <c r="CF54" s="35">
        <f>CE54-AT54</f>
        <v/>
      </c>
      <c r="CG54" s="35">
        <f>CF54-AU54</f>
        <v/>
      </c>
      <c r="CH54" s="35">
        <f>CG54-AV54</f>
        <v/>
      </c>
      <c r="CI54" s="35">
        <f>CH54-AW54</f>
        <v/>
      </c>
      <c r="CJ54" s="35">
        <f>CI54-AX54</f>
        <v/>
      </c>
      <c r="CK54" s="35">
        <f>CJ54-AY54</f>
        <v/>
      </c>
      <c r="CL54" s="35">
        <f>CK54-AZ54</f>
        <v/>
      </c>
      <c r="CM54" s="35">
        <f>CL54-BA54</f>
        <v/>
      </c>
      <c r="CN54" s="35">
        <f>CM54-BB54</f>
        <v/>
      </c>
      <c r="CO54" s="35">
        <f>CN54-BC54</f>
        <v/>
      </c>
      <c r="CP54" s="35">
        <f>CO54-BD54</f>
        <v/>
      </c>
      <c r="CQ54" s="35">
        <f>CP54-BE54</f>
        <v/>
      </c>
      <c r="CR54" s="35">
        <f>CQ54-BF54</f>
        <v/>
      </c>
      <c r="CS54" s="35">
        <f>CR54-BG54</f>
        <v/>
      </c>
      <c r="CT54" s="35">
        <f>CS54-BH54</f>
        <v/>
      </c>
      <c r="CU54" s="35">
        <f>CT54-BI54</f>
        <v/>
      </c>
      <c r="CV54" s="35">
        <f>CU54-BJ54</f>
        <v/>
      </c>
      <c r="CW54" s="38">
        <f>CV54-BK54</f>
        <v/>
      </c>
      <c r="CX54" s="38">
        <f>CW54-BL54</f>
        <v/>
      </c>
      <c r="CY54" s="38">
        <f>CX54-BM54</f>
        <v/>
      </c>
      <c r="CZ54" s="39">
        <f>CY54-BN54</f>
        <v/>
      </c>
      <c r="DA54" s="35" t="n"/>
    </row>
    <row r="55">
      <c r="D55" s="61">
        <f>VLOOKUP(F55,[1]Special!$O$2:$S$209,3,0)</f>
        <v/>
      </c>
      <c r="E55" s="20" t="inlineStr">
        <is>
          <t>|0200220139|25.40|0.00|2.000|0.0005500NBC</t>
        </is>
      </c>
      <c r="F55" s="19">
        <f>LEFT(E55,LEN(E55)-7)</f>
        <v/>
      </c>
      <c r="G55" s="19">
        <f>'Cutting Rules'!H55</f>
        <v/>
      </c>
      <c r="H55" s="19">
        <f>VLOOKUP(MID(F55,8,2),[1]Special!$H$2:$I$32,2,0)</f>
        <v/>
      </c>
      <c r="I55" s="19">
        <f>RIGHT(E55,3)</f>
        <v/>
      </c>
      <c r="J55" s="19">
        <f>IF(MID(E55,6,2)="22","P","C")</f>
        <v/>
      </c>
      <c r="K55" s="19">
        <f>MID(E55,13,4)</f>
        <v/>
      </c>
      <c r="L55" s="19">
        <f>MID(E55,19,4)</f>
        <v/>
      </c>
      <c r="M55" s="52">
        <f>MID(E55,LEN(E55)-17,4)</f>
        <v/>
      </c>
      <c r="N55" s="52">
        <f>MID(E55,LEN(E55)-6,4)</f>
        <v/>
      </c>
      <c r="O55" s="19">
        <f>VLOOKUP(F55,[1]Item!$A$5:$Z$10000,26,0)</f>
        <v/>
      </c>
      <c r="P55" s="19">
        <f>VLOOKUP(E55,[1]route!$E$3:$O$10005,11,0)</f>
        <v/>
      </c>
      <c r="Q55" s="167">
        <f>'Cutting Rules'!AD55</f>
        <v/>
      </c>
      <c r="R55" s="168">
        <f>SUMIF([1]route!$E$3:$E$10005,E55,[1]!Table1[生産])</f>
        <v/>
      </c>
      <c r="S55" s="24" t="n"/>
      <c r="T55" s="169" t="inlineStr"/>
      <c r="U55" s="19" t="n"/>
      <c r="V55" s="170">
        <f>SUMIF([1]route!$E$3:$E$10005,E55,[1]route!$M$3:$M$10005)</f>
        <v/>
      </c>
      <c r="W55" s="171">
        <f>O55*N55*V55/1000</f>
        <v/>
      </c>
      <c r="X55" s="27">
        <f t="array" ref="X55">INDEX($BP55:$CZ55,MATCH(TRUE,$BP55:$CZ55&lt;0,0))</f>
        <v/>
      </c>
      <c r="Y55" s="47">
        <f>IFERROR(CHOOSE($AC55,$BP$1,$BQ$1,$BR$1,$BS$1,$BT$1,$BU$1,$BV$1,$BW$1,$BX$1,$BY$1,$BZ$1,$CA$1,$CB$1,$CC$1,$CD$1,$CE$1,$CF$1,$CG$1,$CH$1,$CI$1,$CJ$1,$CK$1,$CL$1,$CM$1,$CN$1,$CO$1,$CP$1,$CQ$1,$CR$1,$CS$1,$CT$1,$CU$1,$CV$1,$CW$1,$CX$1,$CY$1,$CZ$1,),"")</f>
        <v/>
      </c>
      <c r="Z55" s="121">
        <f>IFERROR(VLOOKUP(E55,[1]route!$E$3:$BL$10005,59,0),"")&amp;IFERROR(VLOOKUP(E55,[1]route!$E$3:$BL$10005,60,0),"")</f>
        <v/>
      </c>
      <c r="AA55" s="172">
        <f>IF(R55&gt;V55,R55-V55,0)</f>
        <v/>
      </c>
      <c r="AB55" s="173">
        <f>AA55*O55*N55/1000</f>
        <v/>
      </c>
      <c r="AC55" s="4">
        <f>IFERROR(MATCH($X55,$BP55:$CZ55,0),"")</f>
        <v/>
      </c>
      <c r="AD55" s="29" t="n">
        <v>0</v>
      </c>
      <c r="AE55" s="30">
        <f>SUMIF([1]route!$E$3:$E$10005,E55,[1]!Table1[1])</f>
        <v/>
      </c>
      <c r="AF55" s="30">
        <f>SUMIF([1]route!$E$3:$E$10005,E55,[1]!Table1[2])</f>
        <v/>
      </c>
      <c r="AG55" s="30">
        <f>SUMIF([1]route!$E$3:$E$10005,E55,[1]!Table1[3])</f>
        <v/>
      </c>
      <c r="AH55" s="30">
        <f>SUMIF([1]route!$E$3:$E$10005,E55,[1]!Table1[4])</f>
        <v/>
      </c>
      <c r="AI55" s="30">
        <f>SUMIF([1]route!$E$3:$E$10005,E55,[1]!Table1[5])</f>
        <v/>
      </c>
      <c r="AJ55" s="30">
        <f>SUMIF([1]route!$E$3:$E$10005,E55,[1]!Table1[6])</f>
        <v/>
      </c>
      <c r="AK55" s="30">
        <f>SUMIF([1]route!$E$3:$E$10005,E55,[1]!Table1[7])</f>
        <v/>
      </c>
      <c r="AL55" s="30">
        <f>SUMIF([1]route!$E$3:$E$10005,E55,[1]!Table1[8])</f>
        <v/>
      </c>
      <c r="AM55" s="30">
        <f>SUMIF([1]route!$E$3:$E$10005,E55,[1]!Table1[9])</f>
        <v/>
      </c>
      <c r="AN55" s="30">
        <f>SUMIF([1]route!$E$3:$E$10005,E55,[1]!Table1[10])</f>
        <v/>
      </c>
      <c r="AO55" s="30">
        <f>SUMIF([1]route!$E$3:$E$10005,E55,[1]!Table1[11])</f>
        <v/>
      </c>
      <c r="AP55" s="30">
        <f>SUMIF([1]route!$E$3:$E$10005,E55,[1]!Table1[12])</f>
        <v/>
      </c>
      <c r="AQ55" s="30">
        <f>SUMIF([1]route!$E$3:$E$10005,E55,[1]!Table1[13])</f>
        <v/>
      </c>
      <c r="AR55" s="30">
        <f>SUMIF([1]route!$E$3:$E$10005,E55,[1]!Table1[14])</f>
        <v/>
      </c>
      <c r="AS55" s="30">
        <f>SUMIF([1]route!$E$3:$E$10005,E55,[1]!Table1[15])</f>
        <v/>
      </c>
      <c r="AT55" s="30">
        <f>SUMIF([1]route!$E$3:$E$10005,E55,[1]!Table1[16])</f>
        <v/>
      </c>
      <c r="AU55" s="30">
        <f>SUMIF([1]route!$E$3:$E$10005,E55,[1]!Table1[17])</f>
        <v/>
      </c>
      <c r="AV55" s="30">
        <f>SUMIF([1]route!$E$3:$E$10005,E55,[1]!Table1[18])</f>
        <v/>
      </c>
      <c r="AW55" s="30">
        <f>SUMIF([1]route!$E$3:$E$10005,E55,[1]!Table1[19])</f>
        <v/>
      </c>
      <c r="AX55" s="30">
        <f>SUMIF([1]route!$E$3:$E$10005,E55,[1]!Table1[20])</f>
        <v/>
      </c>
      <c r="AY55" s="30">
        <f>SUMIF([1]route!$E$3:$E$10005,E55,[1]!Table1[21])</f>
        <v/>
      </c>
      <c r="AZ55" s="30">
        <f>SUMIF([1]route!$E$3:$E$10005,E55,[1]!Table1[22])</f>
        <v/>
      </c>
      <c r="BA55" s="30">
        <f>SUMIF([1]route!$E$3:$E$10005,E55,[1]!Table1[23])</f>
        <v/>
      </c>
      <c r="BB55" s="30">
        <f>SUMIF([1]route!$E$3:$E$10005,E55,[1]!Table1[24])</f>
        <v/>
      </c>
      <c r="BC55" s="30">
        <f>SUMIF([1]route!$E$3:$E$10005,E55,[1]!Table1[25])</f>
        <v/>
      </c>
      <c r="BD55" s="30">
        <f>SUMIF([1]route!$E$3:$E$10005,E55,[1]!Table1[26])</f>
        <v/>
      </c>
      <c r="BE55" s="30">
        <f>SUMIF([1]route!$E$3:$E$10005,E55,[1]!Table1[27])</f>
        <v/>
      </c>
      <c r="BF55" s="30">
        <f>SUMIF([1]route!$E$3:$E$10005,E55,[1]!Table1[28])</f>
        <v/>
      </c>
      <c r="BG55" s="30">
        <f>SUMIF([1]route!$E$3:$E$10005,E55,[1]!Table1[29])</f>
        <v/>
      </c>
      <c r="BH55" s="30">
        <f>SUMIF([1]route!$E$3:$E$10005,E55,[1]!Table1[30])</f>
        <v/>
      </c>
      <c r="BI55" s="30">
        <f>SUMIF([1]route!$E$3:$E$10005,E55,[1]!Table1[31])</f>
        <v/>
      </c>
      <c r="BJ55" s="30">
        <f>SUMIF([1]route!$E$3:$E$10005,E55,[1]!Table1[Remain PO])</f>
        <v/>
      </c>
      <c r="BK55" s="31">
        <f>SUMIF([1]route!$E$3:$E$10005,E55,[1]!Table1[N+1])</f>
        <v/>
      </c>
      <c r="BL55" s="31">
        <f>SUMIF([1]route!$E$3:$E$10005,E55,[1]!Table1[N+2])</f>
        <v/>
      </c>
      <c r="BM55" s="31">
        <f>SUMIF([1]route!$E$3:$E$10005,E55,[1]!Table1[N+3])</f>
        <v/>
      </c>
      <c r="BN55" s="32">
        <f>SUMIF([1]route!$E$3:$E$10005,E55,[1]!Table1[N+4])</f>
        <v/>
      </c>
      <c r="BP55" s="37">
        <f>$V55-$AD55</f>
        <v/>
      </c>
      <c r="BQ55" s="35">
        <f>BP55-AE55</f>
        <v/>
      </c>
      <c r="BR55" s="35">
        <f>BQ55-AF55</f>
        <v/>
      </c>
      <c r="BS55" s="35">
        <f>BR55-AG55</f>
        <v/>
      </c>
      <c r="BT55" s="35">
        <f>BS55-AH55</f>
        <v/>
      </c>
      <c r="BU55" s="35">
        <f>BT55-AI55</f>
        <v/>
      </c>
      <c r="BV55" s="35">
        <f>BU55-AJ55</f>
        <v/>
      </c>
      <c r="BW55" s="35">
        <f>BV55-AK55</f>
        <v/>
      </c>
      <c r="BX55" s="35">
        <f>BW55-AL55</f>
        <v/>
      </c>
      <c r="BY55" s="35">
        <f>BX55-AM55</f>
        <v/>
      </c>
      <c r="BZ55" s="35">
        <f>BY55-AN55</f>
        <v/>
      </c>
      <c r="CA55" s="35">
        <f>BZ55-AO55</f>
        <v/>
      </c>
      <c r="CB55" s="35">
        <f>CA55-AP55</f>
        <v/>
      </c>
      <c r="CC55" s="35">
        <f>CB55-AQ55</f>
        <v/>
      </c>
      <c r="CD55" s="35">
        <f>CC55-AR55</f>
        <v/>
      </c>
      <c r="CE55" s="35">
        <f>CD55-AS55</f>
        <v/>
      </c>
      <c r="CF55" s="35">
        <f>CE55-AT55</f>
        <v/>
      </c>
      <c r="CG55" s="35">
        <f>CF55-AU55</f>
        <v/>
      </c>
      <c r="CH55" s="35">
        <f>CG55-AV55</f>
        <v/>
      </c>
      <c r="CI55" s="35">
        <f>CH55-AW55</f>
        <v/>
      </c>
      <c r="CJ55" s="35">
        <f>CI55-AX55</f>
        <v/>
      </c>
      <c r="CK55" s="35">
        <f>CJ55-AY55</f>
        <v/>
      </c>
      <c r="CL55" s="35">
        <f>CK55-AZ55</f>
        <v/>
      </c>
      <c r="CM55" s="35">
        <f>CL55-BA55</f>
        <v/>
      </c>
      <c r="CN55" s="35">
        <f>CM55-BB55</f>
        <v/>
      </c>
      <c r="CO55" s="35">
        <f>CN55-BC55</f>
        <v/>
      </c>
      <c r="CP55" s="35">
        <f>CO55-BD55</f>
        <v/>
      </c>
      <c r="CQ55" s="35">
        <f>CP55-BE55</f>
        <v/>
      </c>
      <c r="CR55" s="35">
        <f>CQ55-BF55</f>
        <v/>
      </c>
      <c r="CS55" s="35">
        <f>CR55-BG55</f>
        <v/>
      </c>
      <c r="CT55" s="35">
        <f>CS55-BH55</f>
        <v/>
      </c>
      <c r="CU55" s="35">
        <f>CT55-BI55</f>
        <v/>
      </c>
      <c r="CV55" s="35">
        <f>CU55-BJ55</f>
        <v/>
      </c>
      <c r="CW55" s="38">
        <f>CV55-BK55</f>
        <v/>
      </c>
      <c r="CX55" s="38">
        <f>CW55-BL55</f>
        <v/>
      </c>
      <c r="CY55" s="38">
        <f>CX55-BM55</f>
        <v/>
      </c>
      <c r="CZ55" s="39">
        <f>CY55-BN55</f>
        <v/>
      </c>
      <c r="DA55" s="35" t="n"/>
    </row>
    <row r="56">
      <c r="D56" s="61">
        <f>VLOOKUP(F56,[1]Special!$O$2:$S$209,3,0)</f>
        <v/>
      </c>
      <c r="E56" s="20" t="inlineStr">
        <is>
          <t>|0200226117|19.10|0.00|1.600|0.0005751NBC</t>
        </is>
      </c>
      <c r="F56" s="19">
        <f>LEFT(E56,LEN(E56)-7)</f>
        <v/>
      </c>
      <c r="G56" s="19">
        <f>'Cutting Rules'!H56</f>
        <v/>
      </c>
      <c r="H56" s="19">
        <f>VLOOKUP(MID(F56,8,2),[1]Special!$H$2:$I$32,2,0)</f>
        <v/>
      </c>
      <c r="I56" s="19">
        <f>RIGHT(E56,3)</f>
        <v/>
      </c>
      <c r="J56" s="19">
        <f>IF(MID(E56,6,2)="22","P","C")</f>
        <v/>
      </c>
      <c r="K56" s="19">
        <f>MID(E56,13,4)</f>
        <v/>
      </c>
      <c r="L56" s="19">
        <f>MID(E56,19,4)</f>
        <v/>
      </c>
      <c r="M56" s="52">
        <f>MID(E56,LEN(E56)-17,4)</f>
        <v/>
      </c>
      <c r="N56" s="52">
        <f>MID(E56,LEN(E56)-6,4)</f>
        <v/>
      </c>
      <c r="O56" s="19">
        <f>VLOOKUP(F56,[1]Item!$A$5:$Z$10000,26,0)</f>
        <v/>
      </c>
      <c r="P56" s="19">
        <f>VLOOKUP(E56,[1]route!$E$3:$O$10005,11,0)</f>
        <v/>
      </c>
      <c r="Q56" s="167">
        <f>'Cutting Rules'!AD56</f>
        <v/>
      </c>
      <c r="R56" s="168">
        <f>SUMIF([1]route!$E$3:$E$10005,E56,[1]!Table1[生産])</f>
        <v/>
      </c>
      <c r="S56" s="24" t="n"/>
      <c r="T56" s="169" t="inlineStr"/>
      <c r="U56" s="19" t="n"/>
      <c r="V56" s="170">
        <f>SUMIF([1]route!$E$3:$E$10005,E56,[1]route!$M$3:$M$10005)</f>
        <v/>
      </c>
      <c r="W56" s="171">
        <f>O56*N56*V56/1000</f>
        <v/>
      </c>
      <c r="X56" s="27">
        <f t="array" ref="X56">INDEX($BP56:$CZ56,MATCH(TRUE,$BP56:$CZ56&lt;0,0))</f>
        <v/>
      </c>
      <c r="Y56" s="47">
        <f>IFERROR(CHOOSE($AC56,$BP$1,$BQ$1,$BR$1,$BS$1,$BT$1,$BU$1,$BV$1,$BW$1,$BX$1,$BY$1,$BZ$1,$CA$1,$CB$1,$CC$1,$CD$1,$CE$1,$CF$1,$CG$1,$CH$1,$CI$1,$CJ$1,$CK$1,$CL$1,$CM$1,$CN$1,$CO$1,$CP$1,$CQ$1,$CR$1,$CS$1,$CT$1,$CU$1,$CV$1,$CW$1,$CX$1,$CY$1,$CZ$1,),"")</f>
        <v/>
      </c>
      <c r="Z56" s="121">
        <f>IFERROR(VLOOKUP(E56,[1]route!$E$3:$BL$10005,59,0),"")&amp;IFERROR(VLOOKUP(E56,[1]route!$E$3:$BL$10005,60,0),"")</f>
        <v/>
      </c>
      <c r="AA56" s="172">
        <f>IF(R56&gt;V56,R56-V56,0)</f>
        <v/>
      </c>
      <c r="AB56" s="173">
        <f>AA56*O56*N56/1000</f>
        <v/>
      </c>
      <c r="AC56" s="4">
        <f>IFERROR(MATCH($X56,$BP56:$CZ56,0),"")</f>
        <v/>
      </c>
      <c r="AD56" s="29" t="n">
        <v>0</v>
      </c>
      <c r="AE56" s="30">
        <f>SUMIF([1]route!$E$3:$E$10005,E56,[1]!Table1[1])</f>
        <v/>
      </c>
      <c r="AF56" s="30">
        <f>SUMIF([1]route!$E$3:$E$10005,E56,[1]!Table1[2])</f>
        <v/>
      </c>
      <c r="AG56" s="30">
        <f>SUMIF([1]route!$E$3:$E$10005,E56,[1]!Table1[3])</f>
        <v/>
      </c>
      <c r="AH56" s="30">
        <f>SUMIF([1]route!$E$3:$E$10005,E56,[1]!Table1[4])</f>
        <v/>
      </c>
      <c r="AI56" s="30">
        <f>SUMIF([1]route!$E$3:$E$10005,E56,[1]!Table1[5])</f>
        <v/>
      </c>
      <c r="AJ56" s="30">
        <f>SUMIF([1]route!$E$3:$E$10005,E56,[1]!Table1[6])</f>
        <v/>
      </c>
      <c r="AK56" s="30">
        <f>SUMIF([1]route!$E$3:$E$10005,E56,[1]!Table1[7])</f>
        <v/>
      </c>
      <c r="AL56" s="30">
        <f>SUMIF([1]route!$E$3:$E$10005,E56,[1]!Table1[8])</f>
        <v/>
      </c>
      <c r="AM56" s="30">
        <f>SUMIF([1]route!$E$3:$E$10005,E56,[1]!Table1[9])</f>
        <v/>
      </c>
      <c r="AN56" s="30">
        <f>SUMIF([1]route!$E$3:$E$10005,E56,[1]!Table1[10])</f>
        <v/>
      </c>
      <c r="AO56" s="30">
        <f>SUMIF([1]route!$E$3:$E$10005,E56,[1]!Table1[11])</f>
        <v/>
      </c>
      <c r="AP56" s="30">
        <f>SUMIF([1]route!$E$3:$E$10005,E56,[1]!Table1[12])</f>
        <v/>
      </c>
      <c r="AQ56" s="30">
        <f>SUMIF([1]route!$E$3:$E$10005,E56,[1]!Table1[13])</f>
        <v/>
      </c>
      <c r="AR56" s="30">
        <f>SUMIF([1]route!$E$3:$E$10005,E56,[1]!Table1[14])</f>
        <v/>
      </c>
      <c r="AS56" s="30">
        <f>SUMIF([1]route!$E$3:$E$10005,E56,[1]!Table1[15])</f>
        <v/>
      </c>
      <c r="AT56" s="30">
        <f>SUMIF([1]route!$E$3:$E$10005,E56,[1]!Table1[16])</f>
        <v/>
      </c>
      <c r="AU56" s="30">
        <f>SUMIF([1]route!$E$3:$E$10005,E56,[1]!Table1[17])</f>
        <v/>
      </c>
      <c r="AV56" s="30">
        <f>SUMIF([1]route!$E$3:$E$10005,E56,[1]!Table1[18])</f>
        <v/>
      </c>
      <c r="AW56" s="30">
        <f>SUMIF([1]route!$E$3:$E$10005,E56,[1]!Table1[19])</f>
        <v/>
      </c>
      <c r="AX56" s="30">
        <f>SUMIF([1]route!$E$3:$E$10005,E56,[1]!Table1[20])</f>
        <v/>
      </c>
      <c r="AY56" s="30">
        <f>SUMIF([1]route!$E$3:$E$10005,E56,[1]!Table1[21])</f>
        <v/>
      </c>
      <c r="AZ56" s="30">
        <f>SUMIF([1]route!$E$3:$E$10005,E56,[1]!Table1[22])</f>
        <v/>
      </c>
      <c r="BA56" s="30">
        <f>SUMIF([1]route!$E$3:$E$10005,E56,[1]!Table1[23])</f>
        <v/>
      </c>
      <c r="BB56" s="30">
        <f>SUMIF([1]route!$E$3:$E$10005,E56,[1]!Table1[24])</f>
        <v/>
      </c>
      <c r="BC56" s="30">
        <f>SUMIF([1]route!$E$3:$E$10005,E56,[1]!Table1[25])</f>
        <v/>
      </c>
      <c r="BD56" s="30">
        <f>SUMIF([1]route!$E$3:$E$10005,E56,[1]!Table1[26])</f>
        <v/>
      </c>
      <c r="BE56" s="30">
        <f>SUMIF([1]route!$E$3:$E$10005,E56,[1]!Table1[27])</f>
        <v/>
      </c>
      <c r="BF56" s="30">
        <f>SUMIF([1]route!$E$3:$E$10005,E56,[1]!Table1[28])</f>
        <v/>
      </c>
      <c r="BG56" s="30">
        <f>SUMIF([1]route!$E$3:$E$10005,E56,[1]!Table1[29])</f>
        <v/>
      </c>
      <c r="BH56" s="30">
        <f>SUMIF([1]route!$E$3:$E$10005,E56,[1]!Table1[30])</f>
        <v/>
      </c>
      <c r="BI56" s="30">
        <f>SUMIF([1]route!$E$3:$E$10005,E56,[1]!Table1[31])</f>
        <v/>
      </c>
      <c r="BJ56" s="30">
        <f>SUMIF([1]route!$E$3:$E$10005,E56,[1]!Table1[Remain PO])</f>
        <v/>
      </c>
      <c r="BK56" s="31">
        <f>SUMIF([1]route!$E$3:$E$10005,E56,[1]!Table1[N+1])</f>
        <v/>
      </c>
      <c r="BL56" s="31">
        <f>SUMIF([1]route!$E$3:$E$10005,E56,[1]!Table1[N+2])</f>
        <v/>
      </c>
      <c r="BM56" s="31">
        <f>SUMIF([1]route!$E$3:$E$10005,E56,[1]!Table1[N+3])</f>
        <v/>
      </c>
      <c r="BN56" s="32">
        <f>SUMIF([1]route!$E$3:$E$10005,E56,[1]!Table1[N+4])</f>
        <v/>
      </c>
      <c r="BP56" s="37">
        <f>$V56-$AD56</f>
        <v/>
      </c>
      <c r="BQ56" s="35">
        <f>BP56-AE56</f>
        <v/>
      </c>
      <c r="BR56" s="35">
        <f>BQ56-AF56</f>
        <v/>
      </c>
      <c r="BS56" s="35">
        <f>BR56-AG56</f>
        <v/>
      </c>
      <c r="BT56" s="35">
        <f>BS56-AH56</f>
        <v/>
      </c>
      <c r="BU56" s="35">
        <f>BT56-AI56</f>
        <v/>
      </c>
      <c r="BV56" s="35">
        <f>BU56-AJ56</f>
        <v/>
      </c>
      <c r="BW56" s="35">
        <f>BV56-AK56</f>
        <v/>
      </c>
      <c r="BX56" s="35">
        <f>BW56-AL56</f>
        <v/>
      </c>
      <c r="BY56" s="35">
        <f>BX56-AM56</f>
        <v/>
      </c>
      <c r="BZ56" s="35">
        <f>BY56-AN56</f>
        <v/>
      </c>
      <c r="CA56" s="35">
        <f>BZ56-AO56</f>
        <v/>
      </c>
      <c r="CB56" s="35">
        <f>CA56-AP56</f>
        <v/>
      </c>
      <c r="CC56" s="35">
        <f>CB56-AQ56</f>
        <v/>
      </c>
      <c r="CD56" s="35">
        <f>CC56-AR56</f>
        <v/>
      </c>
      <c r="CE56" s="35">
        <f>CD56-AS56</f>
        <v/>
      </c>
      <c r="CF56" s="35">
        <f>CE56-AT56</f>
        <v/>
      </c>
      <c r="CG56" s="35">
        <f>CF56-AU56</f>
        <v/>
      </c>
      <c r="CH56" s="35">
        <f>CG56-AV56</f>
        <v/>
      </c>
      <c r="CI56" s="35">
        <f>CH56-AW56</f>
        <v/>
      </c>
      <c r="CJ56" s="35">
        <f>CI56-AX56</f>
        <v/>
      </c>
      <c r="CK56" s="35">
        <f>CJ56-AY56</f>
        <v/>
      </c>
      <c r="CL56" s="35">
        <f>CK56-AZ56</f>
        <v/>
      </c>
      <c r="CM56" s="35">
        <f>CL56-BA56</f>
        <v/>
      </c>
      <c r="CN56" s="35">
        <f>CM56-BB56</f>
        <v/>
      </c>
      <c r="CO56" s="35">
        <f>CN56-BC56</f>
        <v/>
      </c>
      <c r="CP56" s="35">
        <f>CO56-BD56</f>
        <v/>
      </c>
      <c r="CQ56" s="35">
        <f>CP56-BE56</f>
        <v/>
      </c>
      <c r="CR56" s="35">
        <f>CQ56-BF56</f>
        <v/>
      </c>
      <c r="CS56" s="35">
        <f>CR56-BG56</f>
        <v/>
      </c>
      <c r="CT56" s="35">
        <f>CS56-BH56</f>
        <v/>
      </c>
      <c r="CU56" s="35">
        <f>CT56-BI56</f>
        <v/>
      </c>
      <c r="CV56" s="35">
        <f>CU56-BJ56</f>
        <v/>
      </c>
      <c r="CW56" s="38">
        <f>CV56-BK56</f>
        <v/>
      </c>
      <c r="CX56" s="38">
        <f>CW56-BL56</f>
        <v/>
      </c>
      <c r="CY56" s="38">
        <f>CX56-BM56</f>
        <v/>
      </c>
      <c r="CZ56" s="39">
        <f>CY56-BN56</f>
        <v/>
      </c>
      <c r="DA56" s="35" t="n"/>
    </row>
    <row r="57">
      <c r="D57" s="61">
        <f>VLOOKUP(F57,[1]Special!$O$2:$S$209,3,0)</f>
        <v/>
      </c>
      <c r="E57" s="20" t="inlineStr">
        <is>
          <t>|0200226240|25.40|0.00|2.600|0.0006322NBC</t>
        </is>
      </c>
      <c r="F57" s="19">
        <f>LEFT(E57,LEN(E57)-7)</f>
        <v/>
      </c>
      <c r="G57" s="19">
        <f>'Cutting Rules'!H57</f>
        <v/>
      </c>
      <c r="H57" s="19">
        <f>VLOOKUP(MID(F57,8,2),[1]Special!$H$2:$I$32,2,0)</f>
        <v/>
      </c>
      <c r="I57" s="19">
        <f>RIGHT(E57,3)</f>
        <v/>
      </c>
      <c r="J57" s="19">
        <f>IF(MID(E57,6,2)="22","P","C")</f>
        <v/>
      </c>
      <c r="K57" s="19">
        <f>MID(E57,13,4)</f>
        <v/>
      </c>
      <c r="L57" s="19">
        <f>MID(E57,19,4)</f>
        <v/>
      </c>
      <c r="M57" s="52">
        <f>MID(E57,LEN(E57)-17,4)</f>
        <v/>
      </c>
      <c r="N57" s="52">
        <f>MID(E57,LEN(E57)-6,4)</f>
        <v/>
      </c>
      <c r="O57" s="19">
        <f>VLOOKUP(F57,[1]Item!$A$5:$Z$10000,26,0)</f>
        <v/>
      </c>
      <c r="P57" s="19">
        <f>VLOOKUP(E57,[1]route!$E$3:$O$10005,11,0)</f>
        <v/>
      </c>
      <c r="Q57" s="167">
        <f>'Cutting Rules'!AD57</f>
        <v/>
      </c>
      <c r="R57" s="168">
        <f>SUMIF([1]route!$E$3:$E$10005,E57,[1]!Table1[生産])</f>
        <v/>
      </c>
      <c r="S57" s="24" t="n"/>
      <c r="T57" s="169" t="inlineStr"/>
      <c r="U57" s="19" t="n"/>
      <c r="V57" s="170">
        <f>SUMIF([1]route!$E$3:$E$10005,E57,[1]route!$M$3:$M$10005)</f>
        <v/>
      </c>
      <c r="W57" s="171">
        <f>O57*N57*V57/1000</f>
        <v/>
      </c>
      <c r="X57" s="27">
        <f t="array" ref="X57">INDEX($BP57:$CZ57,MATCH(TRUE,$BP57:$CZ57&lt;0,0))</f>
        <v/>
      </c>
      <c r="Y57" s="47">
        <f>IFERROR(CHOOSE($AC57,$BP$1,$BQ$1,$BR$1,$BS$1,$BT$1,$BU$1,$BV$1,$BW$1,$BX$1,$BY$1,$BZ$1,$CA$1,$CB$1,$CC$1,$CD$1,$CE$1,$CF$1,$CG$1,$CH$1,$CI$1,$CJ$1,$CK$1,$CL$1,$CM$1,$CN$1,$CO$1,$CP$1,$CQ$1,$CR$1,$CS$1,$CT$1,$CU$1,$CV$1,$CW$1,$CX$1,$CY$1,$CZ$1,),"")</f>
        <v/>
      </c>
      <c r="Z57" s="121">
        <f>IFERROR(VLOOKUP(E57,[1]route!$E$3:$BL$10005,59,0),"")&amp;IFERROR(VLOOKUP(E57,[1]route!$E$3:$BL$10005,60,0),"")</f>
        <v/>
      </c>
      <c r="AA57" s="172">
        <f>IF(R57&gt;V57,R57-V57,0)</f>
        <v/>
      </c>
      <c r="AB57" s="173">
        <f>AA57*O57*N57/1000</f>
        <v/>
      </c>
      <c r="AC57" s="4">
        <f>IFERROR(MATCH($X57,$BP57:$CZ57,0),"")</f>
        <v/>
      </c>
      <c r="AD57" s="29" t="n">
        <v>0</v>
      </c>
      <c r="AE57" s="30">
        <f>SUMIF([1]route!$E$3:$E$10005,E57,[1]!Table1[1])</f>
        <v/>
      </c>
      <c r="AF57" s="30">
        <f>SUMIF([1]route!$E$3:$E$10005,E57,[1]!Table1[2])</f>
        <v/>
      </c>
      <c r="AG57" s="30">
        <f>SUMIF([1]route!$E$3:$E$10005,E57,[1]!Table1[3])</f>
        <v/>
      </c>
      <c r="AH57" s="30">
        <f>SUMIF([1]route!$E$3:$E$10005,E57,[1]!Table1[4])</f>
        <v/>
      </c>
      <c r="AI57" s="30">
        <f>SUMIF([1]route!$E$3:$E$10005,E57,[1]!Table1[5])</f>
        <v/>
      </c>
      <c r="AJ57" s="30">
        <f>SUMIF([1]route!$E$3:$E$10005,E57,[1]!Table1[6])</f>
        <v/>
      </c>
      <c r="AK57" s="30">
        <f>SUMIF([1]route!$E$3:$E$10005,E57,[1]!Table1[7])</f>
        <v/>
      </c>
      <c r="AL57" s="30">
        <f>SUMIF([1]route!$E$3:$E$10005,E57,[1]!Table1[8])</f>
        <v/>
      </c>
      <c r="AM57" s="30">
        <f>SUMIF([1]route!$E$3:$E$10005,E57,[1]!Table1[9])</f>
        <v/>
      </c>
      <c r="AN57" s="30">
        <f>SUMIF([1]route!$E$3:$E$10005,E57,[1]!Table1[10])</f>
        <v/>
      </c>
      <c r="AO57" s="30">
        <f>SUMIF([1]route!$E$3:$E$10005,E57,[1]!Table1[11])</f>
        <v/>
      </c>
      <c r="AP57" s="30">
        <f>SUMIF([1]route!$E$3:$E$10005,E57,[1]!Table1[12])</f>
        <v/>
      </c>
      <c r="AQ57" s="30">
        <f>SUMIF([1]route!$E$3:$E$10005,E57,[1]!Table1[13])</f>
        <v/>
      </c>
      <c r="AR57" s="30">
        <f>SUMIF([1]route!$E$3:$E$10005,E57,[1]!Table1[14])</f>
        <v/>
      </c>
      <c r="AS57" s="30">
        <f>SUMIF([1]route!$E$3:$E$10005,E57,[1]!Table1[15])</f>
        <v/>
      </c>
      <c r="AT57" s="30">
        <f>SUMIF([1]route!$E$3:$E$10005,E57,[1]!Table1[16])</f>
        <v/>
      </c>
      <c r="AU57" s="30">
        <f>SUMIF([1]route!$E$3:$E$10005,E57,[1]!Table1[17])</f>
        <v/>
      </c>
      <c r="AV57" s="30">
        <f>SUMIF([1]route!$E$3:$E$10005,E57,[1]!Table1[18])</f>
        <v/>
      </c>
      <c r="AW57" s="30">
        <f>SUMIF([1]route!$E$3:$E$10005,E57,[1]!Table1[19])</f>
        <v/>
      </c>
      <c r="AX57" s="30">
        <f>SUMIF([1]route!$E$3:$E$10005,E57,[1]!Table1[20])</f>
        <v/>
      </c>
      <c r="AY57" s="30">
        <f>SUMIF([1]route!$E$3:$E$10005,E57,[1]!Table1[21])</f>
        <v/>
      </c>
      <c r="AZ57" s="30">
        <f>SUMIF([1]route!$E$3:$E$10005,E57,[1]!Table1[22])</f>
        <v/>
      </c>
      <c r="BA57" s="30">
        <f>SUMIF([1]route!$E$3:$E$10005,E57,[1]!Table1[23])</f>
        <v/>
      </c>
      <c r="BB57" s="30">
        <f>SUMIF([1]route!$E$3:$E$10005,E57,[1]!Table1[24])</f>
        <v/>
      </c>
      <c r="BC57" s="30">
        <f>SUMIF([1]route!$E$3:$E$10005,E57,[1]!Table1[25])</f>
        <v/>
      </c>
      <c r="BD57" s="30">
        <f>SUMIF([1]route!$E$3:$E$10005,E57,[1]!Table1[26])</f>
        <v/>
      </c>
      <c r="BE57" s="30">
        <f>SUMIF([1]route!$E$3:$E$10005,E57,[1]!Table1[27])</f>
        <v/>
      </c>
      <c r="BF57" s="30">
        <f>SUMIF([1]route!$E$3:$E$10005,E57,[1]!Table1[28])</f>
        <v/>
      </c>
      <c r="BG57" s="30">
        <f>SUMIF([1]route!$E$3:$E$10005,E57,[1]!Table1[29])</f>
        <v/>
      </c>
      <c r="BH57" s="30">
        <f>SUMIF([1]route!$E$3:$E$10005,E57,[1]!Table1[30])</f>
        <v/>
      </c>
      <c r="BI57" s="30">
        <f>SUMIF([1]route!$E$3:$E$10005,E57,[1]!Table1[31])</f>
        <v/>
      </c>
      <c r="BJ57" s="30">
        <f>SUMIF([1]route!$E$3:$E$10005,E57,[1]!Table1[Remain PO])</f>
        <v/>
      </c>
      <c r="BK57" s="31">
        <f>SUMIF([1]route!$E$3:$E$10005,E57,[1]!Table1[N+1])</f>
        <v/>
      </c>
      <c r="BL57" s="31">
        <f>SUMIF([1]route!$E$3:$E$10005,E57,[1]!Table1[N+2])</f>
        <v/>
      </c>
      <c r="BM57" s="31">
        <f>SUMIF([1]route!$E$3:$E$10005,E57,[1]!Table1[N+3])</f>
        <v/>
      </c>
      <c r="BN57" s="32">
        <f>SUMIF([1]route!$E$3:$E$10005,E57,[1]!Table1[N+4])</f>
        <v/>
      </c>
      <c r="BP57" s="37">
        <f>$V57-$AD57</f>
        <v/>
      </c>
      <c r="BQ57" s="35">
        <f>BP57-AE57</f>
        <v/>
      </c>
      <c r="BR57" s="35">
        <f>BQ57-AF57</f>
        <v/>
      </c>
      <c r="BS57" s="35">
        <f>BR57-AG57</f>
        <v/>
      </c>
      <c r="BT57" s="35">
        <f>BS57-AH57</f>
        <v/>
      </c>
      <c r="BU57" s="35">
        <f>BT57-AI57</f>
        <v/>
      </c>
      <c r="BV57" s="35">
        <f>BU57-AJ57</f>
        <v/>
      </c>
      <c r="BW57" s="35">
        <f>BV57-AK57</f>
        <v/>
      </c>
      <c r="BX57" s="35">
        <f>BW57-AL57</f>
        <v/>
      </c>
      <c r="BY57" s="35">
        <f>BX57-AM57</f>
        <v/>
      </c>
      <c r="BZ57" s="35">
        <f>BY57-AN57</f>
        <v/>
      </c>
      <c r="CA57" s="35">
        <f>BZ57-AO57</f>
        <v/>
      </c>
      <c r="CB57" s="35">
        <f>CA57-AP57</f>
        <v/>
      </c>
      <c r="CC57" s="35">
        <f>CB57-AQ57</f>
        <v/>
      </c>
      <c r="CD57" s="35">
        <f>CC57-AR57</f>
        <v/>
      </c>
      <c r="CE57" s="35">
        <f>CD57-AS57</f>
        <v/>
      </c>
      <c r="CF57" s="35">
        <f>CE57-AT57</f>
        <v/>
      </c>
      <c r="CG57" s="35">
        <f>CF57-AU57</f>
        <v/>
      </c>
      <c r="CH57" s="35">
        <f>CG57-AV57</f>
        <v/>
      </c>
      <c r="CI57" s="35">
        <f>CH57-AW57</f>
        <v/>
      </c>
      <c r="CJ57" s="35">
        <f>CI57-AX57</f>
        <v/>
      </c>
      <c r="CK57" s="35">
        <f>CJ57-AY57</f>
        <v/>
      </c>
      <c r="CL57" s="35">
        <f>CK57-AZ57</f>
        <v/>
      </c>
      <c r="CM57" s="35">
        <f>CL57-BA57</f>
        <v/>
      </c>
      <c r="CN57" s="35">
        <f>CM57-BB57</f>
        <v/>
      </c>
      <c r="CO57" s="35">
        <f>CN57-BC57</f>
        <v/>
      </c>
      <c r="CP57" s="35">
        <f>CO57-BD57</f>
        <v/>
      </c>
      <c r="CQ57" s="35">
        <f>CP57-BE57</f>
        <v/>
      </c>
      <c r="CR57" s="35">
        <f>CQ57-BF57</f>
        <v/>
      </c>
      <c r="CS57" s="35">
        <f>CR57-BG57</f>
        <v/>
      </c>
      <c r="CT57" s="35">
        <f>CS57-BH57</f>
        <v/>
      </c>
      <c r="CU57" s="35">
        <f>CT57-BI57</f>
        <v/>
      </c>
      <c r="CV57" s="35">
        <f>CU57-BJ57</f>
        <v/>
      </c>
      <c r="CW57" s="38">
        <f>CV57-BK57</f>
        <v/>
      </c>
      <c r="CX57" s="38">
        <f>CW57-BL57</f>
        <v/>
      </c>
      <c r="CY57" s="38">
        <f>CX57-BM57</f>
        <v/>
      </c>
      <c r="CZ57" s="39">
        <f>CY57-BN57</f>
        <v/>
      </c>
      <c r="DA57" s="35" t="n"/>
    </row>
    <row r="58">
      <c r="D58" s="61">
        <f>VLOOKUP(F58,[1]Special!$O$2:$S$209,3,0)</f>
        <v/>
      </c>
      <c r="E58" s="20" t="inlineStr">
        <is>
          <t>|0200226010|17.30|0.00|1.400|0.0005550NBC</t>
        </is>
      </c>
      <c r="F58" s="19">
        <f>LEFT(E58,LEN(E58)-7)</f>
        <v/>
      </c>
      <c r="G58" s="19">
        <f>'Cutting Rules'!H58</f>
        <v/>
      </c>
      <c r="H58" s="19">
        <f>VLOOKUP(MID(F58,8,2),[1]Special!$H$2:$I$32,2,0)</f>
        <v/>
      </c>
      <c r="I58" s="19">
        <f>RIGHT(E58,3)</f>
        <v/>
      </c>
      <c r="J58" s="19">
        <f>IF(MID(E58,6,2)="22","P","C")</f>
        <v/>
      </c>
      <c r="K58" s="19">
        <f>MID(E58,13,4)</f>
        <v/>
      </c>
      <c r="L58" s="19">
        <f>MID(E58,19,4)</f>
        <v/>
      </c>
      <c r="M58" s="52">
        <f>MID(E58,LEN(E58)-17,4)</f>
        <v/>
      </c>
      <c r="N58" s="52">
        <f>MID(E58,LEN(E58)-6,4)</f>
        <v/>
      </c>
      <c r="O58" s="19">
        <f>VLOOKUP(F58,[1]Item!$A$5:$Z$10000,26,0)</f>
        <v/>
      </c>
      <c r="P58" s="19">
        <f>VLOOKUP(E58,[1]route!$E$3:$O$10005,11,0)</f>
        <v/>
      </c>
      <c r="Q58" s="167">
        <f>'Cutting Rules'!AD58</f>
        <v/>
      </c>
      <c r="R58" s="168">
        <f>SUMIF([1]route!$E$3:$E$10005,E58,[1]!Table1[生産])</f>
        <v/>
      </c>
      <c r="S58" s="24" t="n"/>
      <c r="T58" s="169" t="inlineStr"/>
      <c r="U58" s="19" t="n"/>
      <c r="V58" s="170">
        <f>SUMIF([1]route!$E$3:$E$10005,E58,[1]route!$M$3:$M$10005)</f>
        <v/>
      </c>
      <c r="W58" s="171">
        <f>O58*N58*V58/1000</f>
        <v/>
      </c>
      <c r="X58" s="27">
        <f t="array" ref="X58">INDEX($BP58:$CZ58,MATCH(TRUE,$BP58:$CZ58&lt;0,0))</f>
        <v/>
      </c>
      <c r="Y58" s="47">
        <f>IFERROR(CHOOSE($AC58,$BP$1,$BQ$1,$BR$1,$BS$1,$BT$1,$BU$1,$BV$1,$BW$1,$BX$1,$BY$1,$BZ$1,$CA$1,$CB$1,$CC$1,$CD$1,$CE$1,$CF$1,$CG$1,$CH$1,$CI$1,$CJ$1,$CK$1,$CL$1,$CM$1,$CN$1,$CO$1,$CP$1,$CQ$1,$CR$1,$CS$1,$CT$1,$CU$1,$CV$1,$CW$1,$CX$1,$CY$1,$CZ$1,),"")</f>
        <v/>
      </c>
      <c r="Z58" s="121">
        <f>IFERROR(VLOOKUP(E58,[1]route!$E$3:$BL$10005,59,0),"")&amp;IFERROR(VLOOKUP(E58,[1]route!$E$3:$BL$10005,60,0),"")</f>
        <v/>
      </c>
      <c r="AA58" s="172">
        <f>IF(R58&gt;V58,R58-V58,0)</f>
        <v/>
      </c>
      <c r="AB58" s="173">
        <f>AA58*O58*N58/1000</f>
        <v/>
      </c>
      <c r="AC58" s="4">
        <f>IFERROR(MATCH($X58,$BP58:$CZ58,0),"")</f>
        <v/>
      </c>
      <c r="AD58" s="29" t="n">
        <v>0</v>
      </c>
      <c r="AE58" s="30">
        <f>SUMIF([1]route!$E$3:$E$10005,E58,[1]!Table1[1])</f>
        <v/>
      </c>
      <c r="AF58" s="30">
        <f>SUMIF([1]route!$E$3:$E$10005,E58,[1]!Table1[2])</f>
        <v/>
      </c>
      <c r="AG58" s="30">
        <f>SUMIF([1]route!$E$3:$E$10005,E58,[1]!Table1[3])</f>
        <v/>
      </c>
      <c r="AH58" s="30">
        <f>SUMIF([1]route!$E$3:$E$10005,E58,[1]!Table1[4])</f>
        <v/>
      </c>
      <c r="AI58" s="30">
        <f>SUMIF([1]route!$E$3:$E$10005,E58,[1]!Table1[5])</f>
        <v/>
      </c>
      <c r="AJ58" s="30">
        <f>SUMIF([1]route!$E$3:$E$10005,E58,[1]!Table1[6])</f>
        <v/>
      </c>
      <c r="AK58" s="30">
        <f>SUMIF([1]route!$E$3:$E$10005,E58,[1]!Table1[7])</f>
        <v/>
      </c>
      <c r="AL58" s="30">
        <f>SUMIF([1]route!$E$3:$E$10005,E58,[1]!Table1[8])</f>
        <v/>
      </c>
      <c r="AM58" s="30">
        <f>SUMIF([1]route!$E$3:$E$10005,E58,[1]!Table1[9])</f>
        <v/>
      </c>
      <c r="AN58" s="30">
        <f>SUMIF([1]route!$E$3:$E$10005,E58,[1]!Table1[10])</f>
        <v/>
      </c>
      <c r="AO58" s="30">
        <f>SUMIF([1]route!$E$3:$E$10005,E58,[1]!Table1[11])</f>
        <v/>
      </c>
      <c r="AP58" s="30">
        <f>SUMIF([1]route!$E$3:$E$10005,E58,[1]!Table1[12])</f>
        <v/>
      </c>
      <c r="AQ58" s="30">
        <f>SUMIF([1]route!$E$3:$E$10005,E58,[1]!Table1[13])</f>
        <v/>
      </c>
      <c r="AR58" s="30">
        <f>SUMIF([1]route!$E$3:$E$10005,E58,[1]!Table1[14])</f>
        <v/>
      </c>
      <c r="AS58" s="30">
        <f>SUMIF([1]route!$E$3:$E$10005,E58,[1]!Table1[15])</f>
        <v/>
      </c>
      <c r="AT58" s="30">
        <f>SUMIF([1]route!$E$3:$E$10005,E58,[1]!Table1[16])</f>
        <v/>
      </c>
      <c r="AU58" s="30">
        <f>SUMIF([1]route!$E$3:$E$10005,E58,[1]!Table1[17])</f>
        <v/>
      </c>
      <c r="AV58" s="30">
        <f>SUMIF([1]route!$E$3:$E$10005,E58,[1]!Table1[18])</f>
        <v/>
      </c>
      <c r="AW58" s="30">
        <f>SUMIF([1]route!$E$3:$E$10005,E58,[1]!Table1[19])</f>
        <v/>
      </c>
      <c r="AX58" s="30">
        <f>SUMIF([1]route!$E$3:$E$10005,E58,[1]!Table1[20])</f>
        <v/>
      </c>
      <c r="AY58" s="30">
        <f>SUMIF([1]route!$E$3:$E$10005,E58,[1]!Table1[21])</f>
        <v/>
      </c>
      <c r="AZ58" s="30">
        <f>SUMIF([1]route!$E$3:$E$10005,E58,[1]!Table1[22])</f>
        <v/>
      </c>
      <c r="BA58" s="30">
        <f>SUMIF([1]route!$E$3:$E$10005,E58,[1]!Table1[23])</f>
        <v/>
      </c>
      <c r="BB58" s="30">
        <f>SUMIF([1]route!$E$3:$E$10005,E58,[1]!Table1[24])</f>
        <v/>
      </c>
      <c r="BC58" s="30">
        <f>SUMIF([1]route!$E$3:$E$10005,E58,[1]!Table1[25])</f>
        <v/>
      </c>
      <c r="BD58" s="30">
        <f>SUMIF([1]route!$E$3:$E$10005,E58,[1]!Table1[26])</f>
        <v/>
      </c>
      <c r="BE58" s="30">
        <f>SUMIF([1]route!$E$3:$E$10005,E58,[1]!Table1[27])</f>
        <v/>
      </c>
      <c r="BF58" s="30">
        <f>SUMIF([1]route!$E$3:$E$10005,E58,[1]!Table1[28])</f>
        <v/>
      </c>
      <c r="BG58" s="30">
        <f>SUMIF([1]route!$E$3:$E$10005,E58,[1]!Table1[29])</f>
        <v/>
      </c>
      <c r="BH58" s="30">
        <f>SUMIF([1]route!$E$3:$E$10005,E58,[1]!Table1[30])</f>
        <v/>
      </c>
      <c r="BI58" s="30">
        <f>SUMIF([1]route!$E$3:$E$10005,E58,[1]!Table1[31])</f>
        <v/>
      </c>
      <c r="BJ58" s="30">
        <f>SUMIF([1]route!$E$3:$E$10005,E58,[1]!Table1[Remain PO])</f>
        <v/>
      </c>
      <c r="BK58" s="31">
        <f>SUMIF([1]route!$E$3:$E$10005,E58,[1]!Table1[N+1])</f>
        <v/>
      </c>
      <c r="BL58" s="31">
        <f>SUMIF([1]route!$E$3:$E$10005,E58,[1]!Table1[N+2])</f>
        <v/>
      </c>
      <c r="BM58" s="31">
        <f>SUMIF([1]route!$E$3:$E$10005,E58,[1]!Table1[N+3])</f>
        <v/>
      </c>
      <c r="BN58" s="32">
        <f>SUMIF([1]route!$E$3:$E$10005,E58,[1]!Table1[N+4])</f>
        <v/>
      </c>
      <c r="BP58" s="37">
        <f>$V58-$AD58</f>
        <v/>
      </c>
      <c r="BQ58" s="35">
        <f>BP58-AE58</f>
        <v/>
      </c>
      <c r="BR58" s="35">
        <f>BQ58-AF58</f>
        <v/>
      </c>
      <c r="BS58" s="35">
        <f>BR58-AG58</f>
        <v/>
      </c>
      <c r="BT58" s="35">
        <f>BS58-AH58</f>
        <v/>
      </c>
      <c r="BU58" s="35">
        <f>BT58-AI58</f>
        <v/>
      </c>
      <c r="BV58" s="35">
        <f>BU58-AJ58</f>
        <v/>
      </c>
      <c r="BW58" s="35">
        <f>BV58-AK58</f>
        <v/>
      </c>
      <c r="BX58" s="35">
        <f>BW58-AL58</f>
        <v/>
      </c>
      <c r="BY58" s="35">
        <f>BX58-AM58</f>
        <v/>
      </c>
      <c r="BZ58" s="35">
        <f>BY58-AN58</f>
        <v/>
      </c>
      <c r="CA58" s="35">
        <f>BZ58-AO58</f>
        <v/>
      </c>
      <c r="CB58" s="35">
        <f>CA58-AP58</f>
        <v/>
      </c>
      <c r="CC58" s="35">
        <f>CB58-AQ58</f>
        <v/>
      </c>
      <c r="CD58" s="35">
        <f>CC58-AR58</f>
        <v/>
      </c>
      <c r="CE58" s="35">
        <f>CD58-AS58</f>
        <v/>
      </c>
      <c r="CF58" s="35">
        <f>CE58-AT58</f>
        <v/>
      </c>
      <c r="CG58" s="35">
        <f>CF58-AU58</f>
        <v/>
      </c>
      <c r="CH58" s="35">
        <f>CG58-AV58</f>
        <v/>
      </c>
      <c r="CI58" s="35">
        <f>CH58-AW58</f>
        <v/>
      </c>
      <c r="CJ58" s="35">
        <f>CI58-AX58</f>
        <v/>
      </c>
      <c r="CK58" s="35">
        <f>CJ58-AY58</f>
        <v/>
      </c>
      <c r="CL58" s="35">
        <f>CK58-AZ58</f>
        <v/>
      </c>
      <c r="CM58" s="35">
        <f>CL58-BA58</f>
        <v/>
      </c>
      <c r="CN58" s="35">
        <f>CM58-BB58</f>
        <v/>
      </c>
      <c r="CO58" s="35">
        <f>CN58-BC58</f>
        <v/>
      </c>
      <c r="CP58" s="35">
        <f>CO58-BD58</f>
        <v/>
      </c>
      <c r="CQ58" s="35">
        <f>CP58-BE58</f>
        <v/>
      </c>
      <c r="CR58" s="35">
        <f>CQ58-BF58</f>
        <v/>
      </c>
      <c r="CS58" s="35">
        <f>CR58-BG58</f>
        <v/>
      </c>
      <c r="CT58" s="35">
        <f>CS58-BH58</f>
        <v/>
      </c>
      <c r="CU58" s="35">
        <f>CT58-BI58</f>
        <v/>
      </c>
      <c r="CV58" s="35">
        <f>CU58-BJ58</f>
        <v/>
      </c>
      <c r="CW58" s="38">
        <f>CV58-BK58</f>
        <v/>
      </c>
      <c r="CX58" s="38">
        <f>CW58-BL58</f>
        <v/>
      </c>
      <c r="CY58" s="38">
        <f>CX58-BM58</f>
        <v/>
      </c>
      <c r="CZ58" s="39">
        <f>CY58-BN58</f>
        <v/>
      </c>
      <c r="DA58" s="35" t="n"/>
    </row>
    <row r="59">
      <c r="D59" s="61">
        <f>VLOOKUP(F59,[1]Special!$O$2:$S$209,3,0)</f>
        <v/>
      </c>
      <c r="E59" s="20" t="inlineStr">
        <is>
          <t>|0200225926|48.60|0.00|3.500|0.0005300IBC</t>
        </is>
      </c>
      <c r="F59" s="19">
        <f>LEFT(E59,LEN(E59)-7)</f>
        <v/>
      </c>
      <c r="G59" s="19">
        <f>'Cutting Rules'!H59</f>
        <v/>
      </c>
      <c r="H59" s="19">
        <f>VLOOKUP(MID(F59,8,2),[1]Special!$H$2:$I$32,2,0)</f>
        <v/>
      </c>
      <c r="I59" s="19">
        <f>RIGHT(E59,3)</f>
        <v/>
      </c>
      <c r="J59" s="19">
        <f>IF(MID(E59,6,2)="22","P","C")</f>
        <v/>
      </c>
      <c r="K59" s="19">
        <f>MID(E59,13,4)</f>
        <v/>
      </c>
      <c r="L59" s="19">
        <f>MID(E59,19,4)</f>
        <v/>
      </c>
      <c r="M59" s="52">
        <f>MID(E59,LEN(E59)-17,4)</f>
        <v/>
      </c>
      <c r="N59" s="52">
        <f>MID(E59,LEN(E59)-6,4)</f>
        <v/>
      </c>
      <c r="O59" s="19">
        <f>VLOOKUP(F59,[1]Item!$A$5:$Z$10000,26,0)</f>
        <v/>
      </c>
      <c r="P59" s="19">
        <f>VLOOKUP(E59,[1]route!$E$3:$O$10005,11,0)</f>
        <v/>
      </c>
      <c r="Q59" s="167">
        <f>'Cutting Rules'!AD59</f>
        <v/>
      </c>
      <c r="R59" s="168">
        <f>SUMIF([1]route!$E$3:$E$10005,E59,[1]!Table1[生産])</f>
        <v/>
      </c>
      <c r="S59" s="24" t="n"/>
      <c r="T59" s="169" t="inlineStr"/>
      <c r="U59" s="19" t="n"/>
      <c r="V59" s="170">
        <f>SUMIF([1]route!$E$3:$E$10005,E59,[1]route!$M$3:$M$10005)</f>
        <v/>
      </c>
      <c r="W59" s="171">
        <f>O59*N59*V59/1000</f>
        <v/>
      </c>
      <c r="X59" s="27">
        <f t="array" ref="X59">INDEX($BP59:$CZ59,MATCH(TRUE,$BP59:$CZ59&lt;0,0))</f>
        <v/>
      </c>
      <c r="Y59" s="47">
        <f>IFERROR(CHOOSE($AC59,$BP$1,$BQ$1,$BR$1,$BS$1,$BT$1,$BU$1,$BV$1,$BW$1,$BX$1,$BY$1,$BZ$1,$CA$1,$CB$1,$CC$1,$CD$1,$CE$1,$CF$1,$CG$1,$CH$1,$CI$1,$CJ$1,$CK$1,$CL$1,$CM$1,$CN$1,$CO$1,$CP$1,$CQ$1,$CR$1,$CS$1,$CT$1,$CU$1,$CV$1,$CW$1,$CX$1,$CY$1,$CZ$1,),"")</f>
        <v/>
      </c>
      <c r="Z59" s="121">
        <f>IFERROR(VLOOKUP(E59,[1]route!$E$3:$BL$10005,59,0),"")&amp;IFERROR(VLOOKUP(E59,[1]route!$E$3:$BL$10005,60,0),"")</f>
        <v/>
      </c>
      <c r="AA59" s="172">
        <f>IF(R59&gt;V59,R59-V59,0)</f>
        <v/>
      </c>
      <c r="AB59" s="173">
        <f>AA59*O59*N59/1000</f>
        <v/>
      </c>
      <c r="AC59" s="4">
        <f>IFERROR(MATCH($X59,$BP59:$CZ59,0),"")</f>
        <v/>
      </c>
      <c r="AD59" s="29" t="n">
        <v>0</v>
      </c>
      <c r="AE59" s="30">
        <f>SUMIF([1]route!$E$3:$E$10005,E59,[1]!Table1[1])</f>
        <v/>
      </c>
      <c r="AF59" s="30">
        <f>SUMIF([1]route!$E$3:$E$10005,E59,[1]!Table1[2])</f>
        <v/>
      </c>
      <c r="AG59" s="30">
        <f>SUMIF([1]route!$E$3:$E$10005,E59,[1]!Table1[3])</f>
        <v/>
      </c>
      <c r="AH59" s="30">
        <f>SUMIF([1]route!$E$3:$E$10005,E59,[1]!Table1[4])</f>
        <v/>
      </c>
      <c r="AI59" s="30">
        <f>SUMIF([1]route!$E$3:$E$10005,E59,[1]!Table1[5])</f>
        <v/>
      </c>
      <c r="AJ59" s="30">
        <f>SUMIF([1]route!$E$3:$E$10005,E59,[1]!Table1[6])</f>
        <v/>
      </c>
      <c r="AK59" s="30">
        <f>SUMIF([1]route!$E$3:$E$10005,E59,[1]!Table1[7])</f>
        <v/>
      </c>
      <c r="AL59" s="30">
        <f>SUMIF([1]route!$E$3:$E$10005,E59,[1]!Table1[8])</f>
        <v/>
      </c>
      <c r="AM59" s="30">
        <f>SUMIF([1]route!$E$3:$E$10005,E59,[1]!Table1[9])</f>
        <v/>
      </c>
      <c r="AN59" s="30">
        <f>SUMIF([1]route!$E$3:$E$10005,E59,[1]!Table1[10])</f>
        <v/>
      </c>
      <c r="AO59" s="30">
        <f>SUMIF([1]route!$E$3:$E$10005,E59,[1]!Table1[11])</f>
        <v/>
      </c>
      <c r="AP59" s="30">
        <f>SUMIF([1]route!$E$3:$E$10005,E59,[1]!Table1[12])</f>
        <v/>
      </c>
      <c r="AQ59" s="30">
        <f>SUMIF([1]route!$E$3:$E$10005,E59,[1]!Table1[13])</f>
        <v/>
      </c>
      <c r="AR59" s="30">
        <f>SUMIF([1]route!$E$3:$E$10005,E59,[1]!Table1[14])</f>
        <v/>
      </c>
      <c r="AS59" s="30">
        <f>SUMIF([1]route!$E$3:$E$10005,E59,[1]!Table1[15])</f>
        <v/>
      </c>
      <c r="AT59" s="30">
        <f>SUMIF([1]route!$E$3:$E$10005,E59,[1]!Table1[16])</f>
        <v/>
      </c>
      <c r="AU59" s="30">
        <f>SUMIF([1]route!$E$3:$E$10005,E59,[1]!Table1[17])</f>
        <v/>
      </c>
      <c r="AV59" s="30">
        <f>SUMIF([1]route!$E$3:$E$10005,E59,[1]!Table1[18])</f>
        <v/>
      </c>
      <c r="AW59" s="30">
        <f>SUMIF([1]route!$E$3:$E$10005,E59,[1]!Table1[19])</f>
        <v/>
      </c>
      <c r="AX59" s="30">
        <f>SUMIF([1]route!$E$3:$E$10005,E59,[1]!Table1[20])</f>
        <v/>
      </c>
      <c r="AY59" s="30">
        <f>SUMIF([1]route!$E$3:$E$10005,E59,[1]!Table1[21])</f>
        <v/>
      </c>
      <c r="AZ59" s="30">
        <f>SUMIF([1]route!$E$3:$E$10005,E59,[1]!Table1[22])</f>
        <v/>
      </c>
      <c r="BA59" s="30">
        <f>SUMIF([1]route!$E$3:$E$10005,E59,[1]!Table1[23])</f>
        <v/>
      </c>
      <c r="BB59" s="30">
        <f>SUMIF([1]route!$E$3:$E$10005,E59,[1]!Table1[24])</f>
        <v/>
      </c>
      <c r="BC59" s="30">
        <f>SUMIF([1]route!$E$3:$E$10005,E59,[1]!Table1[25])</f>
        <v/>
      </c>
      <c r="BD59" s="30">
        <f>SUMIF([1]route!$E$3:$E$10005,E59,[1]!Table1[26])</f>
        <v/>
      </c>
      <c r="BE59" s="30">
        <f>SUMIF([1]route!$E$3:$E$10005,E59,[1]!Table1[27])</f>
        <v/>
      </c>
      <c r="BF59" s="30">
        <f>SUMIF([1]route!$E$3:$E$10005,E59,[1]!Table1[28])</f>
        <v/>
      </c>
      <c r="BG59" s="30">
        <f>SUMIF([1]route!$E$3:$E$10005,E59,[1]!Table1[29])</f>
        <v/>
      </c>
      <c r="BH59" s="30">
        <f>SUMIF([1]route!$E$3:$E$10005,E59,[1]!Table1[30])</f>
        <v/>
      </c>
      <c r="BI59" s="30">
        <f>SUMIF([1]route!$E$3:$E$10005,E59,[1]!Table1[31])</f>
        <v/>
      </c>
      <c r="BJ59" s="30">
        <f>SUMIF([1]route!$E$3:$E$10005,E59,[1]!Table1[Remain PO])</f>
        <v/>
      </c>
      <c r="BK59" s="31">
        <f>SUMIF([1]route!$E$3:$E$10005,E59,[1]!Table1[N+1])</f>
        <v/>
      </c>
      <c r="BL59" s="31">
        <f>SUMIF([1]route!$E$3:$E$10005,E59,[1]!Table1[N+2])</f>
        <v/>
      </c>
      <c r="BM59" s="31">
        <f>SUMIF([1]route!$E$3:$E$10005,E59,[1]!Table1[N+3])</f>
        <v/>
      </c>
      <c r="BN59" s="32">
        <f>SUMIF([1]route!$E$3:$E$10005,E59,[1]!Table1[N+4])</f>
        <v/>
      </c>
      <c r="BP59" s="37">
        <f>$V59-$AD59</f>
        <v/>
      </c>
      <c r="BQ59" s="35">
        <f>BP59-AE59</f>
        <v/>
      </c>
      <c r="BR59" s="35">
        <f>BQ59-AF59</f>
        <v/>
      </c>
      <c r="BS59" s="35">
        <f>BR59-AG59</f>
        <v/>
      </c>
      <c r="BT59" s="35">
        <f>BS59-AH59</f>
        <v/>
      </c>
      <c r="BU59" s="35">
        <f>BT59-AI59</f>
        <v/>
      </c>
      <c r="BV59" s="35">
        <f>BU59-AJ59</f>
        <v/>
      </c>
      <c r="BW59" s="35">
        <f>BV59-AK59</f>
        <v/>
      </c>
      <c r="BX59" s="35">
        <f>BW59-AL59</f>
        <v/>
      </c>
      <c r="BY59" s="35">
        <f>BX59-AM59</f>
        <v/>
      </c>
      <c r="BZ59" s="35">
        <f>BY59-AN59</f>
        <v/>
      </c>
      <c r="CA59" s="35">
        <f>BZ59-AO59</f>
        <v/>
      </c>
      <c r="CB59" s="35">
        <f>CA59-AP59</f>
        <v/>
      </c>
      <c r="CC59" s="35">
        <f>CB59-AQ59</f>
        <v/>
      </c>
      <c r="CD59" s="35">
        <f>CC59-AR59</f>
        <v/>
      </c>
      <c r="CE59" s="35">
        <f>CD59-AS59</f>
        <v/>
      </c>
      <c r="CF59" s="35">
        <f>CE59-AT59</f>
        <v/>
      </c>
      <c r="CG59" s="35">
        <f>CF59-AU59</f>
        <v/>
      </c>
      <c r="CH59" s="35">
        <f>CG59-AV59</f>
        <v/>
      </c>
      <c r="CI59" s="35">
        <f>CH59-AW59</f>
        <v/>
      </c>
      <c r="CJ59" s="35">
        <f>CI59-AX59</f>
        <v/>
      </c>
      <c r="CK59" s="35">
        <f>CJ59-AY59</f>
        <v/>
      </c>
      <c r="CL59" s="35">
        <f>CK59-AZ59</f>
        <v/>
      </c>
      <c r="CM59" s="35">
        <f>CL59-BA59</f>
        <v/>
      </c>
      <c r="CN59" s="35">
        <f>CM59-BB59</f>
        <v/>
      </c>
      <c r="CO59" s="35">
        <f>CN59-BC59</f>
        <v/>
      </c>
      <c r="CP59" s="35">
        <f>CO59-BD59</f>
        <v/>
      </c>
      <c r="CQ59" s="35">
        <f>CP59-BE59</f>
        <v/>
      </c>
      <c r="CR59" s="35">
        <f>CQ59-BF59</f>
        <v/>
      </c>
      <c r="CS59" s="35">
        <f>CR59-BG59</f>
        <v/>
      </c>
      <c r="CT59" s="35">
        <f>CS59-BH59</f>
        <v/>
      </c>
      <c r="CU59" s="35">
        <f>CT59-BI59</f>
        <v/>
      </c>
      <c r="CV59" s="35">
        <f>CU59-BJ59</f>
        <v/>
      </c>
      <c r="CW59" s="38">
        <f>CV59-BK59</f>
        <v/>
      </c>
      <c r="CX59" s="38">
        <f>CW59-BL59</f>
        <v/>
      </c>
      <c r="CY59" s="38">
        <f>CX59-BM59</f>
        <v/>
      </c>
      <c r="CZ59" s="39">
        <f>CY59-BN59</f>
        <v/>
      </c>
      <c r="DA59" s="35" t="n"/>
    </row>
    <row r="60">
      <c r="D60" s="61">
        <f>VLOOKUP(F60,[1]Special!$O$2:$S$209,3,0)</f>
        <v/>
      </c>
      <c r="E60" s="20" t="inlineStr">
        <is>
          <t>|0200220810|22.20|0.00|1.600|0.0005922NBC</t>
        </is>
      </c>
      <c r="F60" s="19">
        <f>LEFT(E60,LEN(E60)-7)</f>
        <v/>
      </c>
      <c r="G60" s="19">
        <f>'Cutting Rules'!H60</f>
        <v/>
      </c>
      <c r="H60" s="19">
        <f>VLOOKUP(MID(F60,8,2),[1]Special!$H$2:$I$32,2,0)</f>
        <v/>
      </c>
      <c r="I60" s="19">
        <f>RIGHT(E60,3)</f>
        <v/>
      </c>
      <c r="J60" s="19">
        <f>IF(MID(E60,6,2)="22","P","C")</f>
        <v/>
      </c>
      <c r="K60" s="19">
        <f>MID(E60,13,4)</f>
        <v/>
      </c>
      <c r="L60" s="19">
        <f>MID(E60,19,4)</f>
        <v/>
      </c>
      <c r="M60" s="52">
        <f>MID(E60,LEN(E60)-17,4)</f>
        <v/>
      </c>
      <c r="N60" s="52">
        <f>MID(E60,LEN(E60)-6,4)</f>
        <v/>
      </c>
      <c r="O60" s="19">
        <f>VLOOKUP(F60,[1]Item!$A$5:$Z$10000,26,0)</f>
        <v/>
      </c>
      <c r="P60" s="19">
        <f>VLOOKUP(E60,[1]route!$E$3:$O$10005,11,0)</f>
        <v/>
      </c>
      <c r="Q60" s="167">
        <f>'Cutting Rules'!AD60</f>
        <v/>
      </c>
      <c r="R60" s="168">
        <f>SUMIF([1]route!$E$3:$E$10005,E60,[1]!Table1[生産])</f>
        <v/>
      </c>
      <c r="S60" s="24" t="n"/>
      <c r="T60" s="169" t="inlineStr"/>
      <c r="U60" s="19" t="n"/>
      <c r="V60" s="170">
        <f>SUMIF([1]route!$E$3:$E$10005,E60,[1]route!$M$3:$M$10005)</f>
        <v/>
      </c>
      <c r="W60" s="171">
        <f>O60*N60*V60/1000</f>
        <v/>
      </c>
      <c r="X60" s="27">
        <f t="array" ref="X60">INDEX($BP60:$CZ60,MATCH(TRUE,$BP60:$CZ60&lt;0,0))</f>
        <v/>
      </c>
      <c r="Y60" s="47">
        <f>IFERROR(CHOOSE($AC60,$BP$1,$BQ$1,$BR$1,$BS$1,$BT$1,$BU$1,$BV$1,$BW$1,$BX$1,$BY$1,$BZ$1,$CA$1,$CB$1,$CC$1,$CD$1,$CE$1,$CF$1,$CG$1,$CH$1,$CI$1,$CJ$1,$CK$1,$CL$1,$CM$1,$CN$1,$CO$1,$CP$1,$CQ$1,$CR$1,$CS$1,$CT$1,$CU$1,$CV$1,$CW$1,$CX$1,$CY$1,$CZ$1,),"")</f>
        <v/>
      </c>
      <c r="Z60" s="121">
        <f>IFERROR(VLOOKUP(E60,[1]route!$E$3:$BL$10005,59,0),"")&amp;IFERROR(VLOOKUP(E60,[1]route!$E$3:$BL$10005,60,0),"")</f>
        <v/>
      </c>
      <c r="AA60" s="172">
        <f>IF(R60&gt;V60,R60-V60,0)</f>
        <v/>
      </c>
      <c r="AB60" s="173">
        <f>AA60*O60*N60/1000</f>
        <v/>
      </c>
      <c r="AC60" s="4">
        <f>IFERROR(MATCH($X60,$BP60:$CZ60,0),"")</f>
        <v/>
      </c>
      <c r="AD60" s="29" t="n">
        <v>0</v>
      </c>
      <c r="AE60" s="30">
        <f>SUMIF([1]route!$E$3:$E$10005,E60,[1]!Table1[1])</f>
        <v/>
      </c>
      <c r="AF60" s="30">
        <f>SUMIF([1]route!$E$3:$E$10005,E60,[1]!Table1[2])</f>
        <v/>
      </c>
      <c r="AG60" s="30">
        <f>SUMIF([1]route!$E$3:$E$10005,E60,[1]!Table1[3])</f>
        <v/>
      </c>
      <c r="AH60" s="30">
        <f>SUMIF([1]route!$E$3:$E$10005,E60,[1]!Table1[4])</f>
        <v/>
      </c>
      <c r="AI60" s="30">
        <f>SUMIF([1]route!$E$3:$E$10005,E60,[1]!Table1[5])</f>
        <v/>
      </c>
      <c r="AJ60" s="30">
        <f>SUMIF([1]route!$E$3:$E$10005,E60,[1]!Table1[6])</f>
        <v/>
      </c>
      <c r="AK60" s="30">
        <f>SUMIF([1]route!$E$3:$E$10005,E60,[1]!Table1[7])</f>
        <v/>
      </c>
      <c r="AL60" s="30">
        <f>SUMIF([1]route!$E$3:$E$10005,E60,[1]!Table1[8])</f>
        <v/>
      </c>
      <c r="AM60" s="30">
        <f>SUMIF([1]route!$E$3:$E$10005,E60,[1]!Table1[9])</f>
        <v/>
      </c>
      <c r="AN60" s="30">
        <f>SUMIF([1]route!$E$3:$E$10005,E60,[1]!Table1[10])</f>
        <v/>
      </c>
      <c r="AO60" s="30">
        <f>SUMIF([1]route!$E$3:$E$10005,E60,[1]!Table1[11])</f>
        <v/>
      </c>
      <c r="AP60" s="30">
        <f>SUMIF([1]route!$E$3:$E$10005,E60,[1]!Table1[12])</f>
        <v/>
      </c>
      <c r="AQ60" s="30">
        <f>SUMIF([1]route!$E$3:$E$10005,E60,[1]!Table1[13])</f>
        <v/>
      </c>
      <c r="AR60" s="30">
        <f>SUMIF([1]route!$E$3:$E$10005,E60,[1]!Table1[14])</f>
        <v/>
      </c>
      <c r="AS60" s="30">
        <f>SUMIF([1]route!$E$3:$E$10005,E60,[1]!Table1[15])</f>
        <v/>
      </c>
      <c r="AT60" s="30">
        <f>SUMIF([1]route!$E$3:$E$10005,E60,[1]!Table1[16])</f>
        <v/>
      </c>
      <c r="AU60" s="30">
        <f>SUMIF([1]route!$E$3:$E$10005,E60,[1]!Table1[17])</f>
        <v/>
      </c>
      <c r="AV60" s="30">
        <f>SUMIF([1]route!$E$3:$E$10005,E60,[1]!Table1[18])</f>
        <v/>
      </c>
      <c r="AW60" s="30">
        <f>SUMIF([1]route!$E$3:$E$10005,E60,[1]!Table1[19])</f>
        <v/>
      </c>
      <c r="AX60" s="30">
        <f>SUMIF([1]route!$E$3:$E$10005,E60,[1]!Table1[20])</f>
        <v/>
      </c>
      <c r="AY60" s="30">
        <f>SUMIF([1]route!$E$3:$E$10005,E60,[1]!Table1[21])</f>
        <v/>
      </c>
      <c r="AZ60" s="30">
        <f>SUMIF([1]route!$E$3:$E$10005,E60,[1]!Table1[22])</f>
        <v/>
      </c>
      <c r="BA60" s="30">
        <f>SUMIF([1]route!$E$3:$E$10005,E60,[1]!Table1[23])</f>
        <v/>
      </c>
      <c r="BB60" s="30">
        <f>SUMIF([1]route!$E$3:$E$10005,E60,[1]!Table1[24])</f>
        <v/>
      </c>
      <c r="BC60" s="30">
        <f>SUMIF([1]route!$E$3:$E$10005,E60,[1]!Table1[25])</f>
        <v/>
      </c>
      <c r="BD60" s="30">
        <f>SUMIF([1]route!$E$3:$E$10005,E60,[1]!Table1[26])</f>
        <v/>
      </c>
      <c r="BE60" s="30">
        <f>SUMIF([1]route!$E$3:$E$10005,E60,[1]!Table1[27])</f>
        <v/>
      </c>
      <c r="BF60" s="30">
        <f>SUMIF([1]route!$E$3:$E$10005,E60,[1]!Table1[28])</f>
        <v/>
      </c>
      <c r="BG60" s="30">
        <f>SUMIF([1]route!$E$3:$E$10005,E60,[1]!Table1[29])</f>
        <v/>
      </c>
      <c r="BH60" s="30">
        <f>SUMIF([1]route!$E$3:$E$10005,E60,[1]!Table1[30])</f>
        <v/>
      </c>
      <c r="BI60" s="30">
        <f>SUMIF([1]route!$E$3:$E$10005,E60,[1]!Table1[31])</f>
        <v/>
      </c>
      <c r="BJ60" s="30">
        <f>SUMIF([1]route!$E$3:$E$10005,E60,[1]!Table1[Remain PO])</f>
        <v/>
      </c>
      <c r="BK60" s="31">
        <f>SUMIF([1]route!$E$3:$E$10005,E60,[1]!Table1[N+1])</f>
        <v/>
      </c>
      <c r="BL60" s="31">
        <f>SUMIF([1]route!$E$3:$E$10005,E60,[1]!Table1[N+2])</f>
        <v/>
      </c>
      <c r="BM60" s="31">
        <f>SUMIF([1]route!$E$3:$E$10005,E60,[1]!Table1[N+3])</f>
        <v/>
      </c>
      <c r="BN60" s="32">
        <f>SUMIF([1]route!$E$3:$E$10005,E60,[1]!Table1[N+4])</f>
        <v/>
      </c>
      <c r="BP60" s="37">
        <f>$V60-$AD60</f>
        <v/>
      </c>
      <c r="BQ60" s="35">
        <f>BP60-AE60</f>
        <v/>
      </c>
      <c r="BR60" s="35">
        <f>BQ60-AF60</f>
        <v/>
      </c>
      <c r="BS60" s="35">
        <f>BR60-AG60</f>
        <v/>
      </c>
      <c r="BT60" s="35">
        <f>BS60-AH60</f>
        <v/>
      </c>
      <c r="BU60" s="35">
        <f>BT60-AI60</f>
        <v/>
      </c>
      <c r="BV60" s="35">
        <f>BU60-AJ60</f>
        <v/>
      </c>
      <c r="BW60" s="35">
        <f>BV60-AK60</f>
        <v/>
      </c>
      <c r="BX60" s="35">
        <f>BW60-AL60</f>
        <v/>
      </c>
      <c r="BY60" s="35">
        <f>BX60-AM60</f>
        <v/>
      </c>
      <c r="BZ60" s="35">
        <f>BY60-AN60</f>
        <v/>
      </c>
      <c r="CA60" s="35">
        <f>BZ60-AO60</f>
        <v/>
      </c>
      <c r="CB60" s="35">
        <f>CA60-AP60</f>
        <v/>
      </c>
      <c r="CC60" s="35">
        <f>CB60-AQ60</f>
        <v/>
      </c>
      <c r="CD60" s="35">
        <f>CC60-AR60</f>
        <v/>
      </c>
      <c r="CE60" s="35">
        <f>CD60-AS60</f>
        <v/>
      </c>
      <c r="CF60" s="35">
        <f>CE60-AT60</f>
        <v/>
      </c>
      <c r="CG60" s="35">
        <f>CF60-AU60</f>
        <v/>
      </c>
      <c r="CH60" s="35">
        <f>CG60-AV60</f>
        <v/>
      </c>
      <c r="CI60" s="35">
        <f>CH60-AW60</f>
        <v/>
      </c>
      <c r="CJ60" s="35">
        <f>CI60-AX60</f>
        <v/>
      </c>
      <c r="CK60" s="35">
        <f>CJ60-AY60</f>
        <v/>
      </c>
      <c r="CL60" s="35">
        <f>CK60-AZ60</f>
        <v/>
      </c>
      <c r="CM60" s="35">
        <f>CL60-BA60</f>
        <v/>
      </c>
      <c r="CN60" s="35">
        <f>CM60-BB60</f>
        <v/>
      </c>
      <c r="CO60" s="35">
        <f>CN60-BC60</f>
        <v/>
      </c>
      <c r="CP60" s="35">
        <f>CO60-BD60</f>
        <v/>
      </c>
      <c r="CQ60" s="35">
        <f>CP60-BE60</f>
        <v/>
      </c>
      <c r="CR60" s="35">
        <f>CQ60-BF60</f>
        <v/>
      </c>
      <c r="CS60" s="35">
        <f>CR60-BG60</f>
        <v/>
      </c>
      <c r="CT60" s="35">
        <f>CS60-BH60</f>
        <v/>
      </c>
      <c r="CU60" s="35">
        <f>CT60-BI60</f>
        <v/>
      </c>
      <c r="CV60" s="35">
        <f>CU60-BJ60</f>
        <v/>
      </c>
      <c r="CW60" s="38">
        <f>CV60-BK60</f>
        <v/>
      </c>
      <c r="CX60" s="38">
        <f>CW60-BL60</f>
        <v/>
      </c>
      <c r="CY60" s="38">
        <f>CX60-BM60</f>
        <v/>
      </c>
      <c r="CZ60" s="39">
        <f>CY60-BN60</f>
        <v/>
      </c>
      <c r="DA60" s="35" t="n"/>
    </row>
    <row r="61">
      <c r="D61" s="61">
        <f>VLOOKUP(F61,[1]Special!$O$2:$S$209,3,0)</f>
        <v/>
      </c>
      <c r="E61" s="20" t="inlineStr">
        <is>
          <t>|0200230841|38.10|0.00|1.200|0.0006000NBC</t>
        </is>
      </c>
      <c r="F61" s="19">
        <f>LEFT(E61,LEN(E61)-7)</f>
        <v/>
      </c>
      <c r="G61" s="19">
        <f>'Cutting Rules'!H61</f>
        <v/>
      </c>
      <c r="H61" s="19">
        <f>VLOOKUP(MID(F61,8,2),[1]Special!$H$2:$I$32,2,0)</f>
        <v/>
      </c>
      <c r="I61" s="19">
        <f>RIGHT(E61,3)</f>
        <v/>
      </c>
      <c r="J61" s="19">
        <f>IF(MID(E61,6,2)="22","P","C")</f>
        <v/>
      </c>
      <c r="K61" s="19">
        <f>MID(E61,13,4)</f>
        <v/>
      </c>
      <c r="L61" s="19">
        <f>MID(E61,19,4)</f>
        <v/>
      </c>
      <c r="M61" s="52">
        <f>MID(E61,LEN(E61)-17,4)</f>
        <v/>
      </c>
      <c r="N61" s="52">
        <f>MID(E61,LEN(E61)-6,4)</f>
        <v/>
      </c>
      <c r="O61" s="19">
        <f>VLOOKUP(F61,[1]Item!$A$5:$Z$10000,26,0)</f>
        <v/>
      </c>
      <c r="P61" s="19">
        <f>VLOOKUP(E61,[1]route!$E$3:$O$10005,11,0)</f>
        <v/>
      </c>
      <c r="Q61" s="167">
        <f>'Cutting Rules'!AD61</f>
        <v/>
      </c>
      <c r="R61" s="168">
        <f>SUMIF([1]route!$E$3:$E$10005,E61,[1]!Table1[生産])</f>
        <v/>
      </c>
      <c r="S61" s="24" t="n"/>
      <c r="T61" s="169" t="inlineStr"/>
      <c r="U61" s="19" t="n"/>
      <c r="V61" s="170">
        <f>SUMIF([1]route!$E$3:$E$10005,E61,[1]route!$M$3:$M$10005)</f>
        <v/>
      </c>
      <c r="W61" s="171">
        <f>O61*N61*V61/1000</f>
        <v/>
      </c>
      <c r="X61" s="27">
        <f t="array" ref="X61">INDEX($BP61:$CZ61,MATCH(TRUE,$BP61:$CZ61&lt;0,0))</f>
        <v/>
      </c>
      <c r="Y61" s="47">
        <f>IFERROR(CHOOSE($AC61,$BP$1,$BQ$1,$BR$1,$BS$1,$BT$1,$BU$1,$BV$1,$BW$1,$BX$1,$BY$1,$BZ$1,$CA$1,$CB$1,$CC$1,$CD$1,$CE$1,$CF$1,$CG$1,$CH$1,$CI$1,$CJ$1,$CK$1,$CL$1,$CM$1,$CN$1,$CO$1,$CP$1,$CQ$1,$CR$1,$CS$1,$CT$1,$CU$1,$CV$1,$CW$1,$CX$1,$CY$1,$CZ$1,),"")</f>
        <v/>
      </c>
      <c r="Z61" s="121">
        <f>IFERROR(VLOOKUP(E61,[1]route!$E$3:$BL$10005,59,0),"")&amp;IFERROR(VLOOKUP(E61,[1]route!$E$3:$BL$10005,60,0),"")</f>
        <v/>
      </c>
      <c r="AA61" s="172">
        <f>IF(R61&gt;V61,R61-V61,0)</f>
        <v/>
      </c>
      <c r="AB61" s="173">
        <f>AA61*O61*N61/1000</f>
        <v/>
      </c>
      <c r="AC61" s="4">
        <f>IFERROR(MATCH($X61,$BP61:$CZ61,0),"")</f>
        <v/>
      </c>
      <c r="AD61" s="29" t="n">
        <v>0</v>
      </c>
      <c r="AE61" s="30">
        <f>SUMIF([1]route!$E$3:$E$10005,E61,[1]!Table1[1])</f>
        <v/>
      </c>
      <c r="AF61" s="30">
        <f>SUMIF([1]route!$E$3:$E$10005,E61,[1]!Table1[2])</f>
        <v/>
      </c>
      <c r="AG61" s="30">
        <f>SUMIF([1]route!$E$3:$E$10005,E61,[1]!Table1[3])</f>
        <v/>
      </c>
      <c r="AH61" s="30">
        <f>SUMIF([1]route!$E$3:$E$10005,E61,[1]!Table1[4])</f>
        <v/>
      </c>
      <c r="AI61" s="30">
        <f>SUMIF([1]route!$E$3:$E$10005,E61,[1]!Table1[5])</f>
        <v/>
      </c>
      <c r="AJ61" s="30">
        <f>SUMIF([1]route!$E$3:$E$10005,E61,[1]!Table1[6])</f>
        <v/>
      </c>
      <c r="AK61" s="30">
        <f>SUMIF([1]route!$E$3:$E$10005,E61,[1]!Table1[7])</f>
        <v/>
      </c>
      <c r="AL61" s="30">
        <f>SUMIF([1]route!$E$3:$E$10005,E61,[1]!Table1[8])</f>
        <v/>
      </c>
      <c r="AM61" s="30">
        <f>SUMIF([1]route!$E$3:$E$10005,E61,[1]!Table1[9])</f>
        <v/>
      </c>
      <c r="AN61" s="30">
        <f>SUMIF([1]route!$E$3:$E$10005,E61,[1]!Table1[10])</f>
        <v/>
      </c>
      <c r="AO61" s="30">
        <f>SUMIF([1]route!$E$3:$E$10005,E61,[1]!Table1[11])</f>
        <v/>
      </c>
      <c r="AP61" s="30">
        <f>SUMIF([1]route!$E$3:$E$10005,E61,[1]!Table1[12])</f>
        <v/>
      </c>
      <c r="AQ61" s="30">
        <f>SUMIF([1]route!$E$3:$E$10005,E61,[1]!Table1[13])</f>
        <v/>
      </c>
      <c r="AR61" s="30">
        <f>SUMIF([1]route!$E$3:$E$10005,E61,[1]!Table1[14])</f>
        <v/>
      </c>
      <c r="AS61" s="30">
        <f>SUMIF([1]route!$E$3:$E$10005,E61,[1]!Table1[15])</f>
        <v/>
      </c>
      <c r="AT61" s="30">
        <f>SUMIF([1]route!$E$3:$E$10005,E61,[1]!Table1[16])</f>
        <v/>
      </c>
      <c r="AU61" s="30">
        <f>SUMIF([1]route!$E$3:$E$10005,E61,[1]!Table1[17])</f>
        <v/>
      </c>
      <c r="AV61" s="30">
        <f>SUMIF([1]route!$E$3:$E$10005,E61,[1]!Table1[18])</f>
        <v/>
      </c>
      <c r="AW61" s="30">
        <f>SUMIF([1]route!$E$3:$E$10005,E61,[1]!Table1[19])</f>
        <v/>
      </c>
      <c r="AX61" s="30">
        <f>SUMIF([1]route!$E$3:$E$10005,E61,[1]!Table1[20])</f>
        <v/>
      </c>
      <c r="AY61" s="30">
        <f>SUMIF([1]route!$E$3:$E$10005,E61,[1]!Table1[21])</f>
        <v/>
      </c>
      <c r="AZ61" s="30">
        <f>SUMIF([1]route!$E$3:$E$10005,E61,[1]!Table1[22])</f>
        <v/>
      </c>
      <c r="BA61" s="30">
        <f>SUMIF([1]route!$E$3:$E$10005,E61,[1]!Table1[23])</f>
        <v/>
      </c>
      <c r="BB61" s="30">
        <f>SUMIF([1]route!$E$3:$E$10005,E61,[1]!Table1[24])</f>
        <v/>
      </c>
      <c r="BC61" s="30">
        <f>SUMIF([1]route!$E$3:$E$10005,E61,[1]!Table1[25])</f>
        <v/>
      </c>
      <c r="BD61" s="30">
        <f>SUMIF([1]route!$E$3:$E$10005,E61,[1]!Table1[26])</f>
        <v/>
      </c>
      <c r="BE61" s="30">
        <f>SUMIF([1]route!$E$3:$E$10005,E61,[1]!Table1[27])</f>
        <v/>
      </c>
      <c r="BF61" s="30">
        <f>SUMIF([1]route!$E$3:$E$10005,E61,[1]!Table1[28])</f>
        <v/>
      </c>
      <c r="BG61" s="30">
        <f>SUMIF([1]route!$E$3:$E$10005,E61,[1]!Table1[29])</f>
        <v/>
      </c>
      <c r="BH61" s="30">
        <f>SUMIF([1]route!$E$3:$E$10005,E61,[1]!Table1[30])</f>
        <v/>
      </c>
      <c r="BI61" s="30">
        <f>SUMIF([1]route!$E$3:$E$10005,E61,[1]!Table1[31])</f>
        <v/>
      </c>
      <c r="BJ61" s="30">
        <f>SUMIF([1]route!$E$3:$E$10005,E61,[1]!Table1[Remain PO])</f>
        <v/>
      </c>
      <c r="BK61" s="31">
        <f>SUMIF([1]route!$E$3:$E$10005,E61,[1]!Table1[N+1])</f>
        <v/>
      </c>
      <c r="BL61" s="31">
        <f>SUMIF([1]route!$E$3:$E$10005,E61,[1]!Table1[N+2])</f>
        <v/>
      </c>
      <c r="BM61" s="31">
        <f>SUMIF([1]route!$E$3:$E$10005,E61,[1]!Table1[N+3])</f>
        <v/>
      </c>
      <c r="BN61" s="32">
        <f>SUMIF([1]route!$E$3:$E$10005,E61,[1]!Table1[N+4])</f>
        <v/>
      </c>
      <c r="BP61" s="37">
        <f>$V61-$AD61</f>
        <v/>
      </c>
      <c r="BQ61" s="35">
        <f>BP61-AE61</f>
        <v/>
      </c>
      <c r="BR61" s="35">
        <f>BQ61-AF61</f>
        <v/>
      </c>
      <c r="BS61" s="35">
        <f>BR61-AG61</f>
        <v/>
      </c>
      <c r="BT61" s="35">
        <f>BS61-AH61</f>
        <v/>
      </c>
      <c r="BU61" s="35">
        <f>BT61-AI61</f>
        <v/>
      </c>
      <c r="BV61" s="35">
        <f>BU61-AJ61</f>
        <v/>
      </c>
      <c r="BW61" s="35">
        <f>BV61-AK61</f>
        <v/>
      </c>
      <c r="BX61" s="35">
        <f>BW61-AL61</f>
        <v/>
      </c>
      <c r="BY61" s="35">
        <f>BX61-AM61</f>
        <v/>
      </c>
      <c r="BZ61" s="35">
        <f>BY61-AN61</f>
        <v/>
      </c>
      <c r="CA61" s="35">
        <f>BZ61-AO61</f>
        <v/>
      </c>
      <c r="CB61" s="35">
        <f>CA61-AP61</f>
        <v/>
      </c>
      <c r="CC61" s="35">
        <f>CB61-AQ61</f>
        <v/>
      </c>
      <c r="CD61" s="35">
        <f>CC61-AR61</f>
        <v/>
      </c>
      <c r="CE61" s="35">
        <f>CD61-AS61</f>
        <v/>
      </c>
      <c r="CF61" s="35">
        <f>CE61-AT61</f>
        <v/>
      </c>
      <c r="CG61" s="35">
        <f>CF61-AU61</f>
        <v/>
      </c>
      <c r="CH61" s="35">
        <f>CG61-AV61</f>
        <v/>
      </c>
      <c r="CI61" s="35">
        <f>CH61-AW61</f>
        <v/>
      </c>
      <c r="CJ61" s="35">
        <f>CI61-AX61</f>
        <v/>
      </c>
      <c r="CK61" s="35">
        <f>CJ61-AY61</f>
        <v/>
      </c>
      <c r="CL61" s="35">
        <f>CK61-AZ61</f>
        <v/>
      </c>
      <c r="CM61" s="35">
        <f>CL61-BA61</f>
        <v/>
      </c>
      <c r="CN61" s="35">
        <f>CM61-BB61</f>
        <v/>
      </c>
      <c r="CO61" s="35">
        <f>CN61-BC61</f>
        <v/>
      </c>
      <c r="CP61" s="35">
        <f>CO61-BD61</f>
        <v/>
      </c>
      <c r="CQ61" s="35">
        <f>CP61-BE61</f>
        <v/>
      </c>
      <c r="CR61" s="35">
        <f>CQ61-BF61</f>
        <v/>
      </c>
      <c r="CS61" s="35">
        <f>CR61-BG61</f>
        <v/>
      </c>
      <c r="CT61" s="35">
        <f>CS61-BH61</f>
        <v/>
      </c>
      <c r="CU61" s="35">
        <f>CT61-BI61</f>
        <v/>
      </c>
      <c r="CV61" s="35">
        <f>CU61-BJ61</f>
        <v/>
      </c>
      <c r="CW61" s="38">
        <f>CV61-BK61</f>
        <v/>
      </c>
      <c r="CX61" s="38">
        <f>CW61-BL61</f>
        <v/>
      </c>
      <c r="CY61" s="38">
        <f>CX61-BM61</f>
        <v/>
      </c>
      <c r="CZ61" s="39">
        <f>CY61-BN61</f>
        <v/>
      </c>
      <c r="DA61" s="35" t="n"/>
    </row>
    <row r="62">
      <c r="D62" s="61">
        <f>VLOOKUP(F62,[1]Special!$O$2:$S$209,3,0)</f>
        <v/>
      </c>
      <c r="E62" s="20" t="inlineStr">
        <is>
          <t>|0200230119|22.20|0.00|1.200|0.0006002NBC</t>
        </is>
      </c>
      <c r="F62" s="19">
        <f>LEFT(E62,LEN(E62)-7)</f>
        <v/>
      </c>
      <c r="G62" s="19">
        <f>'Cutting Rules'!H62</f>
        <v/>
      </c>
      <c r="H62" s="19">
        <f>VLOOKUP(MID(F62,8,2),[1]Special!$H$2:$I$32,2,0)</f>
        <v/>
      </c>
      <c r="I62" s="19">
        <f>RIGHT(E62,3)</f>
        <v/>
      </c>
      <c r="J62" s="19">
        <f>IF(MID(E62,6,2)="22","P","C")</f>
        <v/>
      </c>
      <c r="K62" s="19">
        <f>MID(E62,13,4)</f>
        <v/>
      </c>
      <c r="L62" s="19">
        <f>MID(E62,19,4)</f>
        <v/>
      </c>
      <c r="M62" s="52">
        <f>MID(E62,LEN(E62)-17,4)</f>
        <v/>
      </c>
      <c r="N62" s="52">
        <f>MID(E62,LEN(E62)-6,4)</f>
        <v/>
      </c>
      <c r="O62" s="19">
        <f>VLOOKUP(F62,[1]Item!$A$5:$Z$10000,26,0)</f>
        <v/>
      </c>
      <c r="P62" s="19">
        <f>VLOOKUP(E62,[1]route!$E$3:$O$10005,11,0)</f>
        <v/>
      </c>
      <c r="Q62" s="167">
        <f>'Cutting Rules'!AD62</f>
        <v/>
      </c>
      <c r="R62" s="168">
        <f>SUMIF([1]route!$E$3:$E$10005,E62,[1]!Table1[生産])</f>
        <v/>
      </c>
      <c r="S62" s="24" t="n"/>
      <c r="T62" s="169" t="inlineStr"/>
      <c r="U62" s="19" t="n"/>
      <c r="V62" s="170">
        <f>SUMIF([1]route!$E$3:$E$10005,E62,[1]route!$M$3:$M$10005)</f>
        <v/>
      </c>
      <c r="W62" s="171">
        <f>O62*N62*V62/1000</f>
        <v/>
      </c>
      <c r="X62" s="27">
        <f t="array" ref="X62">INDEX($BP62:$CZ62,MATCH(TRUE,$BP62:$CZ62&lt;0,0))</f>
        <v/>
      </c>
      <c r="Y62" s="47">
        <f>IFERROR(CHOOSE($AC62,$BP$1,$BQ$1,$BR$1,$BS$1,$BT$1,$BU$1,$BV$1,$BW$1,$BX$1,$BY$1,$BZ$1,$CA$1,$CB$1,$CC$1,$CD$1,$CE$1,$CF$1,$CG$1,$CH$1,$CI$1,$CJ$1,$CK$1,$CL$1,$CM$1,$CN$1,$CO$1,$CP$1,$CQ$1,$CR$1,$CS$1,$CT$1,$CU$1,$CV$1,$CW$1,$CX$1,$CY$1,$CZ$1,),"")</f>
        <v/>
      </c>
      <c r="Z62" s="121">
        <f>IFERROR(VLOOKUP(E62,[1]route!$E$3:$BL$10005,59,0),"")&amp;IFERROR(VLOOKUP(E62,[1]route!$E$3:$BL$10005,60,0),"")</f>
        <v/>
      </c>
      <c r="AA62" s="172">
        <f>IF(R62&gt;V62,R62-V62,0)</f>
        <v/>
      </c>
      <c r="AB62" s="173">
        <f>AA62*O62*N62/1000</f>
        <v/>
      </c>
      <c r="AC62" s="4">
        <f>IFERROR(MATCH($X62,$BP62:$CZ62,0),"")</f>
        <v/>
      </c>
      <c r="AD62" s="29" t="n">
        <v>0</v>
      </c>
      <c r="AE62" s="30">
        <f>SUMIF([1]route!$E$3:$E$10005,E62,[1]!Table1[1])</f>
        <v/>
      </c>
      <c r="AF62" s="30">
        <f>SUMIF([1]route!$E$3:$E$10005,E62,[1]!Table1[2])</f>
        <v/>
      </c>
      <c r="AG62" s="30">
        <f>SUMIF([1]route!$E$3:$E$10005,E62,[1]!Table1[3])</f>
        <v/>
      </c>
      <c r="AH62" s="30">
        <f>SUMIF([1]route!$E$3:$E$10005,E62,[1]!Table1[4])</f>
        <v/>
      </c>
      <c r="AI62" s="30">
        <f>SUMIF([1]route!$E$3:$E$10005,E62,[1]!Table1[5])</f>
        <v/>
      </c>
      <c r="AJ62" s="30">
        <f>SUMIF([1]route!$E$3:$E$10005,E62,[1]!Table1[6])</f>
        <v/>
      </c>
      <c r="AK62" s="30">
        <f>SUMIF([1]route!$E$3:$E$10005,E62,[1]!Table1[7])</f>
        <v/>
      </c>
      <c r="AL62" s="30">
        <f>SUMIF([1]route!$E$3:$E$10005,E62,[1]!Table1[8])</f>
        <v/>
      </c>
      <c r="AM62" s="30">
        <f>SUMIF([1]route!$E$3:$E$10005,E62,[1]!Table1[9])</f>
        <v/>
      </c>
      <c r="AN62" s="30">
        <f>SUMIF([1]route!$E$3:$E$10005,E62,[1]!Table1[10])</f>
        <v/>
      </c>
      <c r="AO62" s="30">
        <f>SUMIF([1]route!$E$3:$E$10005,E62,[1]!Table1[11])</f>
        <v/>
      </c>
      <c r="AP62" s="30">
        <f>SUMIF([1]route!$E$3:$E$10005,E62,[1]!Table1[12])</f>
        <v/>
      </c>
      <c r="AQ62" s="30">
        <f>SUMIF([1]route!$E$3:$E$10005,E62,[1]!Table1[13])</f>
        <v/>
      </c>
      <c r="AR62" s="30">
        <f>SUMIF([1]route!$E$3:$E$10005,E62,[1]!Table1[14])</f>
        <v/>
      </c>
      <c r="AS62" s="30">
        <f>SUMIF([1]route!$E$3:$E$10005,E62,[1]!Table1[15])</f>
        <v/>
      </c>
      <c r="AT62" s="30">
        <f>SUMIF([1]route!$E$3:$E$10005,E62,[1]!Table1[16])</f>
        <v/>
      </c>
      <c r="AU62" s="30">
        <f>SUMIF([1]route!$E$3:$E$10005,E62,[1]!Table1[17])</f>
        <v/>
      </c>
      <c r="AV62" s="30">
        <f>SUMIF([1]route!$E$3:$E$10005,E62,[1]!Table1[18])</f>
        <v/>
      </c>
      <c r="AW62" s="30">
        <f>SUMIF([1]route!$E$3:$E$10005,E62,[1]!Table1[19])</f>
        <v/>
      </c>
      <c r="AX62" s="30">
        <f>SUMIF([1]route!$E$3:$E$10005,E62,[1]!Table1[20])</f>
        <v/>
      </c>
      <c r="AY62" s="30">
        <f>SUMIF([1]route!$E$3:$E$10005,E62,[1]!Table1[21])</f>
        <v/>
      </c>
      <c r="AZ62" s="30">
        <f>SUMIF([1]route!$E$3:$E$10005,E62,[1]!Table1[22])</f>
        <v/>
      </c>
      <c r="BA62" s="30">
        <f>SUMIF([1]route!$E$3:$E$10005,E62,[1]!Table1[23])</f>
        <v/>
      </c>
      <c r="BB62" s="30">
        <f>SUMIF([1]route!$E$3:$E$10005,E62,[1]!Table1[24])</f>
        <v/>
      </c>
      <c r="BC62" s="30">
        <f>SUMIF([1]route!$E$3:$E$10005,E62,[1]!Table1[25])</f>
        <v/>
      </c>
      <c r="BD62" s="30">
        <f>SUMIF([1]route!$E$3:$E$10005,E62,[1]!Table1[26])</f>
        <v/>
      </c>
      <c r="BE62" s="30">
        <f>SUMIF([1]route!$E$3:$E$10005,E62,[1]!Table1[27])</f>
        <v/>
      </c>
      <c r="BF62" s="30">
        <f>SUMIF([1]route!$E$3:$E$10005,E62,[1]!Table1[28])</f>
        <v/>
      </c>
      <c r="BG62" s="30">
        <f>SUMIF([1]route!$E$3:$E$10005,E62,[1]!Table1[29])</f>
        <v/>
      </c>
      <c r="BH62" s="30">
        <f>SUMIF([1]route!$E$3:$E$10005,E62,[1]!Table1[30])</f>
        <v/>
      </c>
      <c r="BI62" s="30">
        <f>SUMIF([1]route!$E$3:$E$10005,E62,[1]!Table1[31])</f>
        <v/>
      </c>
      <c r="BJ62" s="30">
        <f>SUMIF([1]route!$E$3:$E$10005,E62,[1]!Table1[Remain PO])</f>
        <v/>
      </c>
      <c r="BK62" s="31">
        <f>SUMIF([1]route!$E$3:$E$10005,E62,[1]!Table1[N+1])</f>
        <v/>
      </c>
      <c r="BL62" s="31">
        <f>SUMIF([1]route!$E$3:$E$10005,E62,[1]!Table1[N+2])</f>
        <v/>
      </c>
      <c r="BM62" s="31">
        <f>SUMIF([1]route!$E$3:$E$10005,E62,[1]!Table1[N+3])</f>
        <v/>
      </c>
      <c r="BN62" s="32">
        <f>SUMIF([1]route!$E$3:$E$10005,E62,[1]!Table1[N+4])</f>
        <v/>
      </c>
      <c r="BP62" s="37">
        <f>$V62-$AD62</f>
        <v/>
      </c>
      <c r="BQ62" s="35">
        <f>BP62-AE62</f>
        <v/>
      </c>
      <c r="BR62" s="35">
        <f>BQ62-AF62</f>
        <v/>
      </c>
      <c r="BS62" s="35">
        <f>BR62-AG62</f>
        <v/>
      </c>
      <c r="BT62" s="35">
        <f>BS62-AH62</f>
        <v/>
      </c>
      <c r="BU62" s="35">
        <f>BT62-AI62</f>
        <v/>
      </c>
      <c r="BV62" s="35">
        <f>BU62-AJ62</f>
        <v/>
      </c>
      <c r="BW62" s="35">
        <f>BV62-AK62</f>
        <v/>
      </c>
      <c r="BX62" s="35">
        <f>BW62-AL62</f>
        <v/>
      </c>
      <c r="BY62" s="35">
        <f>BX62-AM62</f>
        <v/>
      </c>
      <c r="BZ62" s="35">
        <f>BY62-AN62</f>
        <v/>
      </c>
      <c r="CA62" s="35">
        <f>BZ62-AO62</f>
        <v/>
      </c>
      <c r="CB62" s="35">
        <f>CA62-AP62</f>
        <v/>
      </c>
      <c r="CC62" s="35">
        <f>CB62-AQ62</f>
        <v/>
      </c>
      <c r="CD62" s="35">
        <f>CC62-AR62</f>
        <v/>
      </c>
      <c r="CE62" s="35">
        <f>CD62-AS62</f>
        <v/>
      </c>
      <c r="CF62" s="35">
        <f>CE62-AT62</f>
        <v/>
      </c>
      <c r="CG62" s="35">
        <f>CF62-AU62</f>
        <v/>
      </c>
      <c r="CH62" s="35">
        <f>CG62-AV62</f>
        <v/>
      </c>
      <c r="CI62" s="35">
        <f>CH62-AW62</f>
        <v/>
      </c>
      <c r="CJ62" s="35">
        <f>CI62-AX62</f>
        <v/>
      </c>
      <c r="CK62" s="35">
        <f>CJ62-AY62</f>
        <v/>
      </c>
      <c r="CL62" s="35">
        <f>CK62-AZ62</f>
        <v/>
      </c>
      <c r="CM62" s="35">
        <f>CL62-BA62</f>
        <v/>
      </c>
      <c r="CN62" s="35">
        <f>CM62-BB62</f>
        <v/>
      </c>
      <c r="CO62" s="35">
        <f>CN62-BC62</f>
        <v/>
      </c>
      <c r="CP62" s="35">
        <f>CO62-BD62</f>
        <v/>
      </c>
      <c r="CQ62" s="35">
        <f>CP62-BE62</f>
        <v/>
      </c>
      <c r="CR62" s="35">
        <f>CQ62-BF62</f>
        <v/>
      </c>
      <c r="CS62" s="35">
        <f>CR62-BG62</f>
        <v/>
      </c>
      <c r="CT62" s="35">
        <f>CS62-BH62</f>
        <v/>
      </c>
      <c r="CU62" s="35">
        <f>CT62-BI62</f>
        <v/>
      </c>
      <c r="CV62" s="35">
        <f>CU62-BJ62</f>
        <v/>
      </c>
      <c r="CW62" s="38">
        <f>CV62-BK62</f>
        <v/>
      </c>
      <c r="CX62" s="38">
        <f>CW62-BL62</f>
        <v/>
      </c>
      <c r="CY62" s="38">
        <f>CX62-BM62</f>
        <v/>
      </c>
      <c r="CZ62" s="39">
        <f>CY62-BN62</f>
        <v/>
      </c>
      <c r="DA62" s="35" t="n"/>
    </row>
    <row r="63">
      <c r="D63" s="61">
        <f>VLOOKUP(F63,[1]Special!$O$2:$S$209,3,0)</f>
        <v/>
      </c>
      <c r="E63" s="20" t="inlineStr">
        <is>
          <t>|0200220126|42.70|0.00|3.500|0.0006046IBC</t>
        </is>
      </c>
      <c r="F63" s="19">
        <f>LEFT(E63,LEN(E63)-7)</f>
        <v/>
      </c>
      <c r="G63" s="19">
        <f>'Cutting Rules'!H63</f>
        <v/>
      </c>
      <c r="H63" s="19">
        <f>VLOOKUP(MID(F63,8,2),[1]Special!$H$2:$I$32,2,0)</f>
        <v/>
      </c>
      <c r="I63" s="19">
        <f>RIGHT(E63,3)</f>
        <v/>
      </c>
      <c r="J63" s="19">
        <f>IF(MID(E63,6,2)="22","P","C")</f>
        <v/>
      </c>
      <c r="K63" s="19">
        <f>MID(E63,13,4)</f>
        <v/>
      </c>
      <c r="L63" s="19">
        <f>MID(E63,19,4)</f>
        <v/>
      </c>
      <c r="M63" s="52">
        <f>MID(E63,LEN(E63)-17,4)</f>
        <v/>
      </c>
      <c r="N63" s="52">
        <f>MID(E63,LEN(E63)-6,4)</f>
        <v/>
      </c>
      <c r="O63" s="19">
        <f>VLOOKUP(F63,[1]Item!$A$5:$Z$10000,26,0)</f>
        <v/>
      </c>
      <c r="P63" s="19">
        <f>VLOOKUP(E63,[1]route!$E$3:$O$10005,11,0)</f>
        <v/>
      </c>
      <c r="Q63" s="167">
        <f>'Cutting Rules'!AD63</f>
        <v/>
      </c>
      <c r="R63" s="168">
        <f>SUMIF([1]route!$E$3:$E$10005,E63,[1]!Table1[生産])</f>
        <v/>
      </c>
      <c r="S63" s="24" t="n"/>
      <c r="T63" s="169" t="inlineStr"/>
      <c r="U63" s="19" t="n"/>
      <c r="V63" s="170">
        <f>SUMIF([1]route!$E$3:$E$10005,E63,[1]route!$M$3:$M$10005)</f>
        <v/>
      </c>
      <c r="W63" s="171">
        <f>O63*N63*V63/1000</f>
        <v/>
      </c>
      <c r="X63" s="27">
        <f t="array" ref="X63">INDEX($BP63:$CZ63,MATCH(TRUE,$BP63:$CZ63&lt;0,0))</f>
        <v/>
      </c>
      <c r="Y63" s="47">
        <f>IFERROR(CHOOSE($AC63,$BP$1,$BQ$1,$BR$1,$BS$1,$BT$1,$BU$1,$BV$1,$BW$1,$BX$1,$BY$1,$BZ$1,$CA$1,$CB$1,$CC$1,$CD$1,$CE$1,$CF$1,$CG$1,$CH$1,$CI$1,$CJ$1,$CK$1,$CL$1,$CM$1,$CN$1,$CO$1,$CP$1,$CQ$1,$CR$1,$CS$1,$CT$1,$CU$1,$CV$1,$CW$1,$CX$1,$CY$1,$CZ$1,),"")</f>
        <v/>
      </c>
      <c r="Z63" s="121">
        <f>IFERROR(VLOOKUP(E63,[1]route!$E$3:$BL$10005,59,0),"")&amp;IFERROR(VLOOKUP(E63,[1]route!$E$3:$BL$10005,60,0),"")</f>
        <v/>
      </c>
      <c r="AA63" s="172">
        <f>IF(R63&gt;V63,R63-V63,0)</f>
        <v/>
      </c>
      <c r="AB63" s="173">
        <f>AA63*O63*N63/1000</f>
        <v/>
      </c>
      <c r="AC63" s="4">
        <f>IFERROR(MATCH($X63,$BP63:$CZ63,0),"")</f>
        <v/>
      </c>
      <c r="AD63" s="29" t="n">
        <v>0</v>
      </c>
      <c r="AE63" s="30">
        <f>SUMIF([1]route!$E$3:$E$10005,E63,[1]!Table1[1])</f>
        <v/>
      </c>
      <c r="AF63" s="30">
        <f>SUMIF([1]route!$E$3:$E$10005,E63,[1]!Table1[2])</f>
        <v/>
      </c>
      <c r="AG63" s="30">
        <f>SUMIF([1]route!$E$3:$E$10005,E63,[1]!Table1[3])</f>
        <v/>
      </c>
      <c r="AH63" s="30">
        <f>SUMIF([1]route!$E$3:$E$10005,E63,[1]!Table1[4])</f>
        <v/>
      </c>
      <c r="AI63" s="30">
        <f>SUMIF([1]route!$E$3:$E$10005,E63,[1]!Table1[5])</f>
        <v/>
      </c>
      <c r="AJ63" s="30">
        <f>SUMIF([1]route!$E$3:$E$10005,E63,[1]!Table1[6])</f>
        <v/>
      </c>
      <c r="AK63" s="30">
        <f>SUMIF([1]route!$E$3:$E$10005,E63,[1]!Table1[7])</f>
        <v/>
      </c>
      <c r="AL63" s="30">
        <f>SUMIF([1]route!$E$3:$E$10005,E63,[1]!Table1[8])</f>
        <v/>
      </c>
      <c r="AM63" s="30">
        <f>SUMIF([1]route!$E$3:$E$10005,E63,[1]!Table1[9])</f>
        <v/>
      </c>
      <c r="AN63" s="30">
        <f>SUMIF([1]route!$E$3:$E$10005,E63,[1]!Table1[10])</f>
        <v/>
      </c>
      <c r="AO63" s="30">
        <f>SUMIF([1]route!$E$3:$E$10005,E63,[1]!Table1[11])</f>
        <v/>
      </c>
      <c r="AP63" s="30">
        <f>SUMIF([1]route!$E$3:$E$10005,E63,[1]!Table1[12])</f>
        <v/>
      </c>
      <c r="AQ63" s="30">
        <f>SUMIF([1]route!$E$3:$E$10005,E63,[1]!Table1[13])</f>
        <v/>
      </c>
      <c r="AR63" s="30">
        <f>SUMIF([1]route!$E$3:$E$10005,E63,[1]!Table1[14])</f>
        <v/>
      </c>
      <c r="AS63" s="30">
        <f>SUMIF([1]route!$E$3:$E$10005,E63,[1]!Table1[15])</f>
        <v/>
      </c>
      <c r="AT63" s="30">
        <f>SUMIF([1]route!$E$3:$E$10005,E63,[1]!Table1[16])</f>
        <v/>
      </c>
      <c r="AU63" s="30">
        <f>SUMIF([1]route!$E$3:$E$10005,E63,[1]!Table1[17])</f>
        <v/>
      </c>
      <c r="AV63" s="30">
        <f>SUMIF([1]route!$E$3:$E$10005,E63,[1]!Table1[18])</f>
        <v/>
      </c>
      <c r="AW63" s="30">
        <f>SUMIF([1]route!$E$3:$E$10005,E63,[1]!Table1[19])</f>
        <v/>
      </c>
      <c r="AX63" s="30">
        <f>SUMIF([1]route!$E$3:$E$10005,E63,[1]!Table1[20])</f>
        <v/>
      </c>
      <c r="AY63" s="30">
        <f>SUMIF([1]route!$E$3:$E$10005,E63,[1]!Table1[21])</f>
        <v/>
      </c>
      <c r="AZ63" s="30">
        <f>SUMIF([1]route!$E$3:$E$10005,E63,[1]!Table1[22])</f>
        <v/>
      </c>
      <c r="BA63" s="30">
        <f>SUMIF([1]route!$E$3:$E$10005,E63,[1]!Table1[23])</f>
        <v/>
      </c>
      <c r="BB63" s="30">
        <f>SUMIF([1]route!$E$3:$E$10005,E63,[1]!Table1[24])</f>
        <v/>
      </c>
      <c r="BC63" s="30">
        <f>SUMIF([1]route!$E$3:$E$10005,E63,[1]!Table1[25])</f>
        <v/>
      </c>
      <c r="BD63" s="30">
        <f>SUMIF([1]route!$E$3:$E$10005,E63,[1]!Table1[26])</f>
        <v/>
      </c>
      <c r="BE63" s="30">
        <f>SUMIF([1]route!$E$3:$E$10005,E63,[1]!Table1[27])</f>
        <v/>
      </c>
      <c r="BF63" s="30">
        <f>SUMIF([1]route!$E$3:$E$10005,E63,[1]!Table1[28])</f>
        <v/>
      </c>
      <c r="BG63" s="30">
        <f>SUMIF([1]route!$E$3:$E$10005,E63,[1]!Table1[29])</f>
        <v/>
      </c>
      <c r="BH63" s="30">
        <f>SUMIF([1]route!$E$3:$E$10005,E63,[1]!Table1[30])</f>
        <v/>
      </c>
      <c r="BI63" s="30">
        <f>SUMIF([1]route!$E$3:$E$10005,E63,[1]!Table1[31])</f>
        <v/>
      </c>
      <c r="BJ63" s="30">
        <f>SUMIF([1]route!$E$3:$E$10005,E63,[1]!Table1[Remain PO])</f>
        <v/>
      </c>
      <c r="BK63" s="31">
        <f>SUMIF([1]route!$E$3:$E$10005,E63,[1]!Table1[N+1])</f>
        <v/>
      </c>
      <c r="BL63" s="31">
        <f>SUMIF([1]route!$E$3:$E$10005,E63,[1]!Table1[N+2])</f>
        <v/>
      </c>
      <c r="BM63" s="31">
        <f>SUMIF([1]route!$E$3:$E$10005,E63,[1]!Table1[N+3])</f>
        <v/>
      </c>
      <c r="BN63" s="32">
        <f>SUMIF([1]route!$E$3:$E$10005,E63,[1]!Table1[N+4])</f>
        <v/>
      </c>
      <c r="BP63" s="37">
        <f>$V63-$AD63</f>
        <v/>
      </c>
      <c r="BQ63" s="35">
        <f>BP63-AE63</f>
        <v/>
      </c>
      <c r="BR63" s="35">
        <f>BQ63-AF63</f>
        <v/>
      </c>
      <c r="BS63" s="35">
        <f>BR63-AG63</f>
        <v/>
      </c>
      <c r="BT63" s="35">
        <f>BS63-AH63</f>
        <v/>
      </c>
      <c r="BU63" s="35">
        <f>BT63-AI63</f>
        <v/>
      </c>
      <c r="BV63" s="35">
        <f>BU63-AJ63</f>
        <v/>
      </c>
      <c r="BW63" s="35">
        <f>BV63-AK63</f>
        <v/>
      </c>
      <c r="BX63" s="35">
        <f>BW63-AL63</f>
        <v/>
      </c>
      <c r="BY63" s="35">
        <f>BX63-AM63</f>
        <v/>
      </c>
      <c r="BZ63" s="35">
        <f>BY63-AN63</f>
        <v/>
      </c>
      <c r="CA63" s="35">
        <f>BZ63-AO63</f>
        <v/>
      </c>
      <c r="CB63" s="35">
        <f>CA63-AP63</f>
        <v/>
      </c>
      <c r="CC63" s="35">
        <f>CB63-AQ63</f>
        <v/>
      </c>
      <c r="CD63" s="35">
        <f>CC63-AR63</f>
        <v/>
      </c>
      <c r="CE63" s="35">
        <f>CD63-AS63</f>
        <v/>
      </c>
      <c r="CF63" s="35">
        <f>CE63-AT63</f>
        <v/>
      </c>
      <c r="CG63" s="35">
        <f>CF63-AU63</f>
        <v/>
      </c>
      <c r="CH63" s="35">
        <f>CG63-AV63</f>
        <v/>
      </c>
      <c r="CI63" s="35">
        <f>CH63-AW63</f>
        <v/>
      </c>
      <c r="CJ63" s="35">
        <f>CI63-AX63</f>
        <v/>
      </c>
      <c r="CK63" s="35">
        <f>CJ63-AY63</f>
        <v/>
      </c>
      <c r="CL63" s="35">
        <f>CK63-AZ63</f>
        <v/>
      </c>
      <c r="CM63" s="35">
        <f>CL63-BA63</f>
        <v/>
      </c>
      <c r="CN63" s="35">
        <f>CM63-BB63</f>
        <v/>
      </c>
      <c r="CO63" s="35">
        <f>CN63-BC63</f>
        <v/>
      </c>
      <c r="CP63" s="35">
        <f>CO63-BD63</f>
        <v/>
      </c>
      <c r="CQ63" s="35">
        <f>CP63-BE63</f>
        <v/>
      </c>
      <c r="CR63" s="35">
        <f>CQ63-BF63</f>
        <v/>
      </c>
      <c r="CS63" s="35">
        <f>CR63-BG63</f>
        <v/>
      </c>
      <c r="CT63" s="35">
        <f>CS63-BH63</f>
        <v/>
      </c>
      <c r="CU63" s="35">
        <f>CT63-BI63</f>
        <v/>
      </c>
      <c r="CV63" s="35">
        <f>CU63-BJ63</f>
        <v/>
      </c>
      <c r="CW63" s="38">
        <f>CV63-BK63</f>
        <v/>
      </c>
      <c r="CX63" s="38">
        <f>CW63-BL63</f>
        <v/>
      </c>
      <c r="CY63" s="38">
        <f>CX63-BM63</f>
        <v/>
      </c>
      <c r="CZ63" s="39">
        <f>CY63-BN63</f>
        <v/>
      </c>
      <c r="DA63" s="35" t="n"/>
    </row>
    <row r="64">
      <c r="D64" s="61">
        <f>VLOOKUP(F64,[1]Special!$O$2:$S$209,3,0)</f>
        <v/>
      </c>
      <c r="E64" s="20" t="inlineStr">
        <is>
          <t>|0200230120|28.60|0.00|1.200|0.0005300IBC</t>
        </is>
      </c>
      <c r="F64" s="19">
        <f>LEFT(E64,LEN(E64)-7)</f>
        <v/>
      </c>
      <c r="G64" s="19">
        <f>'Cutting Rules'!H64</f>
        <v/>
      </c>
      <c r="H64" s="19">
        <f>VLOOKUP(MID(F64,8,2),[1]Special!$H$2:$I$32,2,0)</f>
        <v/>
      </c>
      <c r="I64" s="19">
        <f>RIGHT(E64,3)</f>
        <v/>
      </c>
      <c r="J64" s="19">
        <f>IF(MID(E64,6,2)="22","P","C")</f>
        <v/>
      </c>
      <c r="K64" s="19">
        <f>MID(E64,13,4)</f>
        <v/>
      </c>
      <c r="L64" s="19">
        <f>MID(E64,19,4)</f>
        <v/>
      </c>
      <c r="M64" s="52">
        <f>MID(E64,LEN(E64)-17,4)</f>
        <v/>
      </c>
      <c r="N64" s="52">
        <f>MID(E64,LEN(E64)-6,4)</f>
        <v/>
      </c>
      <c r="O64" s="19">
        <f>VLOOKUP(F64,[1]Item!$A$5:$Z$10000,26,0)</f>
        <v/>
      </c>
      <c r="P64" s="19">
        <f>VLOOKUP(E64,[1]route!$E$3:$O$10005,11,0)</f>
        <v/>
      </c>
      <c r="Q64" s="167">
        <f>'Cutting Rules'!AD64</f>
        <v/>
      </c>
      <c r="R64" s="168">
        <f>SUMIF([1]route!$E$3:$E$10005,E64,[1]!Table1[生産])</f>
        <v/>
      </c>
      <c r="S64" s="24" t="n"/>
      <c r="T64" s="169" t="inlineStr"/>
      <c r="U64" s="19" t="n"/>
      <c r="V64" s="170">
        <f>SUMIF([1]route!$E$3:$E$10005,E64,[1]route!$M$3:$M$10005)</f>
        <v/>
      </c>
      <c r="W64" s="171">
        <f>O64*N64*V64/1000</f>
        <v/>
      </c>
      <c r="X64" s="27">
        <f t="array" ref="X64">INDEX($BP64:$CZ64,MATCH(TRUE,$BP64:$CZ64&lt;0,0))</f>
        <v/>
      </c>
      <c r="Y64" s="47">
        <f>IFERROR(CHOOSE($AC64,$BP$1,$BQ$1,$BR$1,$BS$1,$BT$1,$BU$1,$BV$1,$BW$1,$BX$1,$BY$1,$BZ$1,$CA$1,$CB$1,$CC$1,$CD$1,$CE$1,$CF$1,$CG$1,$CH$1,$CI$1,$CJ$1,$CK$1,$CL$1,$CM$1,$CN$1,$CO$1,$CP$1,$CQ$1,$CR$1,$CS$1,$CT$1,$CU$1,$CV$1,$CW$1,$CX$1,$CY$1,$CZ$1,),"")</f>
        <v/>
      </c>
      <c r="Z64" s="121">
        <f>IFERROR(VLOOKUP(E64,[1]route!$E$3:$BL$10005,59,0),"")&amp;IFERROR(VLOOKUP(E64,[1]route!$E$3:$BL$10005,60,0),"")</f>
        <v/>
      </c>
      <c r="AA64" s="172">
        <f>IF(R64&gt;V64,R64-V64,0)</f>
        <v/>
      </c>
      <c r="AB64" s="173">
        <f>AA64*O64*N64/1000</f>
        <v/>
      </c>
      <c r="AC64" s="4">
        <f>IFERROR(MATCH($X64,$BP64:$CZ64,0),"")</f>
        <v/>
      </c>
      <c r="AD64" s="29" t="n">
        <v>0</v>
      </c>
      <c r="AE64" s="30">
        <f>SUMIF([1]route!$E$3:$E$10005,E64,[1]!Table1[1])</f>
        <v/>
      </c>
      <c r="AF64" s="30">
        <f>SUMIF([1]route!$E$3:$E$10005,E64,[1]!Table1[2])</f>
        <v/>
      </c>
      <c r="AG64" s="30">
        <f>SUMIF([1]route!$E$3:$E$10005,E64,[1]!Table1[3])</f>
        <v/>
      </c>
      <c r="AH64" s="30">
        <f>SUMIF([1]route!$E$3:$E$10005,E64,[1]!Table1[4])</f>
        <v/>
      </c>
      <c r="AI64" s="30">
        <f>SUMIF([1]route!$E$3:$E$10005,E64,[1]!Table1[5])</f>
        <v/>
      </c>
      <c r="AJ64" s="30">
        <f>SUMIF([1]route!$E$3:$E$10005,E64,[1]!Table1[6])</f>
        <v/>
      </c>
      <c r="AK64" s="30">
        <f>SUMIF([1]route!$E$3:$E$10005,E64,[1]!Table1[7])</f>
        <v/>
      </c>
      <c r="AL64" s="30">
        <f>SUMIF([1]route!$E$3:$E$10005,E64,[1]!Table1[8])</f>
        <v/>
      </c>
      <c r="AM64" s="30">
        <f>SUMIF([1]route!$E$3:$E$10005,E64,[1]!Table1[9])</f>
        <v/>
      </c>
      <c r="AN64" s="30">
        <f>SUMIF([1]route!$E$3:$E$10005,E64,[1]!Table1[10])</f>
        <v/>
      </c>
      <c r="AO64" s="30">
        <f>SUMIF([1]route!$E$3:$E$10005,E64,[1]!Table1[11])</f>
        <v/>
      </c>
      <c r="AP64" s="30">
        <f>SUMIF([1]route!$E$3:$E$10005,E64,[1]!Table1[12])</f>
        <v/>
      </c>
      <c r="AQ64" s="30">
        <f>SUMIF([1]route!$E$3:$E$10005,E64,[1]!Table1[13])</f>
        <v/>
      </c>
      <c r="AR64" s="30">
        <f>SUMIF([1]route!$E$3:$E$10005,E64,[1]!Table1[14])</f>
        <v/>
      </c>
      <c r="AS64" s="30">
        <f>SUMIF([1]route!$E$3:$E$10005,E64,[1]!Table1[15])</f>
        <v/>
      </c>
      <c r="AT64" s="30">
        <f>SUMIF([1]route!$E$3:$E$10005,E64,[1]!Table1[16])</f>
        <v/>
      </c>
      <c r="AU64" s="30">
        <f>SUMIF([1]route!$E$3:$E$10005,E64,[1]!Table1[17])</f>
        <v/>
      </c>
      <c r="AV64" s="30">
        <f>SUMIF([1]route!$E$3:$E$10005,E64,[1]!Table1[18])</f>
        <v/>
      </c>
      <c r="AW64" s="30">
        <f>SUMIF([1]route!$E$3:$E$10005,E64,[1]!Table1[19])</f>
        <v/>
      </c>
      <c r="AX64" s="30">
        <f>SUMIF([1]route!$E$3:$E$10005,E64,[1]!Table1[20])</f>
        <v/>
      </c>
      <c r="AY64" s="30">
        <f>SUMIF([1]route!$E$3:$E$10005,E64,[1]!Table1[21])</f>
        <v/>
      </c>
      <c r="AZ64" s="30">
        <f>SUMIF([1]route!$E$3:$E$10005,E64,[1]!Table1[22])</f>
        <v/>
      </c>
      <c r="BA64" s="30">
        <f>SUMIF([1]route!$E$3:$E$10005,E64,[1]!Table1[23])</f>
        <v/>
      </c>
      <c r="BB64" s="30">
        <f>SUMIF([1]route!$E$3:$E$10005,E64,[1]!Table1[24])</f>
        <v/>
      </c>
      <c r="BC64" s="30">
        <f>SUMIF([1]route!$E$3:$E$10005,E64,[1]!Table1[25])</f>
        <v/>
      </c>
      <c r="BD64" s="30">
        <f>SUMIF([1]route!$E$3:$E$10005,E64,[1]!Table1[26])</f>
        <v/>
      </c>
      <c r="BE64" s="30">
        <f>SUMIF([1]route!$E$3:$E$10005,E64,[1]!Table1[27])</f>
        <v/>
      </c>
      <c r="BF64" s="30">
        <f>SUMIF([1]route!$E$3:$E$10005,E64,[1]!Table1[28])</f>
        <v/>
      </c>
      <c r="BG64" s="30">
        <f>SUMIF([1]route!$E$3:$E$10005,E64,[1]!Table1[29])</f>
        <v/>
      </c>
      <c r="BH64" s="30">
        <f>SUMIF([1]route!$E$3:$E$10005,E64,[1]!Table1[30])</f>
        <v/>
      </c>
      <c r="BI64" s="30">
        <f>SUMIF([1]route!$E$3:$E$10005,E64,[1]!Table1[31])</f>
        <v/>
      </c>
      <c r="BJ64" s="30">
        <f>SUMIF([1]route!$E$3:$E$10005,E64,[1]!Table1[Remain PO])</f>
        <v/>
      </c>
      <c r="BK64" s="31">
        <f>SUMIF([1]route!$E$3:$E$10005,E64,[1]!Table1[N+1])</f>
        <v/>
      </c>
      <c r="BL64" s="31">
        <f>SUMIF([1]route!$E$3:$E$10005,E64,[1]!Table1[N+2])</f>
        <v/>
      </c>
      <c r="BM64" s="31">
        <f>SUMIF([1]route!$E$3:$E$10005,E64,[1]!Table1[N+3])</f>
        <v/>
      </c>
      <c r="BN64" s="32">
        <f>SUMIF([1]route!$E$3:$E$10005,E64,[1]!Table1[N+4])</f>
        <v/>
      </c>
      <c r="BP64" s="37">
        <f>$V64-$AD64</f>
        <v/>
      </c>
      <c r="BQ64" s="35">
        <f>BP64-AE64</f>
        <v/>
      </c>
      <c r="BR64" s="35">
        <f>BQ64-AF64</f>
        <v/>
      </c>
      <c r="BS64" s="35">
        <f>BR64-AG64</f>
        <v/>
      </c>
      <c r="BT64" s="35">
        <f>BS64-AH64</f>
        <v/>
      </c>
      <c r="BU64" s="35">
        <f>BT64-AI64</f>
        <v/>
      </c>
      <c r="BV64" s="35">
        <f>BU64-AJ64</f>
        <v/>
      </c>
      <c r="BW64" s="35">
        <f>BV64-AK64</f>
        <v/>
      </c>
      <c r="BX64" s="35">
        <f>BW64-AL64</f>
        <v/>
      </c>
      <c r="BY64" s="35">
        <f>BX64-AM64</f>
        <v/>
      </c>
      <c r="BZ64" s="35">
        <f>BY64-AN64</f>
        <v/>
      </c>
      <c r="CA64" s="35">
        <f>BZ64-AO64</f>
        <v/>
      </c>
      <c r="CB64" s="35">
        <f>CA64-AP64</f>
        <v/>
      </c>
      <c r="CC64" s="35">
        <f>CB64-AQ64</f>
        <v/>
      </c>
      <c r="CD64" s="35">
        <f>CC64-AR64</f>
        <v/>
      </c>
      <c r="CE64" s="35">
        <f>CD64-AS64</f>
        <v/>
      </c>
      <c r="CF64" s="35">
        <f>CE64-AT64</f>
        <v/>
      </c>
      <c r="CG64" s="35">
        <f>CF64-AU64</f>
        <v/>
      </c>
      <c r="CH64" s="35">
        <f>CG64-AV64</f>
        <v/>
      </c>
      <c r="CI64" s="35">
        <f>CH64-AW64</f>
        <v/>
      </c>
      <c r="CJ64" s="35">
        <f>CI64-AX64</f>
        <v/>
      </c>
      <c r="CK64" s="35">
        <f>CJ64-AY64</f>
        <v/>
      </c>
      <c r="CL64" s="35">
        <f>CK64-AZ64</f>
        <v/>
      </c>
      <c r="CM64" s="35">
        <f>CL64-BA64</f>
        <v/>
      </c>
      <c r="CN64" s="35">
        <f>CM64-BB64</f>
        <v/>
      </c>
      <c r="CO64" s="35">
        <f>CN64-BC64</f>
        <v/>
      </c>
      <c r="CP64" s="35">
        <f>CO64-BD64</f>
        <v/>
      </c>
      <c r="CQ64" s="35">
        <f>CP64-BE64</f>
        <v/>
      </c>
      <c r="CR64" s="35">
        <f>CQ64-BF64</f>
        <v/>
      </c>
      <c r="CS64" s="35">
        <f>CR64-BG64</f>
        <v/>
      </c>
      <c r="CT64" s="35">
        <f>CS64-BH64</f>
        <v/>
      </c>
      <c r="CU64" s="35">
        <f>CT64-BI64</f>
        <v/>
      </c>
      <c r="CV64" s="35">
        <f>CU64-BJ64</f>
        <v/>
      </c>
      <c r="CW64" s="38">
        <f>CV64-BK64</f>
        <v/>
      </c>
      <c r="CX64" s="38">
        <f>CW64-BL64</f>
        <v/>
      </c>
      <c r="CY64" s="38">
        <f>CX64-BM64</f>
        <v/>
      </c>
      <c r="CZ64" s="39">
        <f>CY64-BN64</f>
        <v/>
      </c>
      <c r="DA64" s="35" t="n"/>
    </row>
    <row r="65">
      <c r="D65" s="61">
        <f>VLOOKUP(F65,[1]Special!$O$2:$S$209,3,0)</f>
        <v/>
      </c>
      <c r="E65" s="20" t="inlineStr">
        <is>
          <t>|0200220139|22.20|0.00|2.000|0.0006091NBC</t>
        </is>
      </c>
      <c r="F65" s="19">
        <f>LEFT(E65,LEN(E65)-7)</f>
        <v/>
      </c>
      <c r="G65" s="19">
        <f>'Cutting Rules'!H65</f>
        <v/>
      </c>
      <c r="H65" s="19">
        <f>VLOOKUP(MID(F65,8,2),[1]Special!$H$2:$I$32,2,0)</f>
        <v/>
      </c>
      <c r="I65" s="19">
        <f>RIGHT(E65,3)</f>
        <v/>
      </c>
      <c r="J65" s="19">
        <f>IF(MID(E65,6,2)="22","P","C")</f>
        <v/>
      </c>
      <c r="K65" s="19">
        <f>MID(E65,13,4)</f>
        <v/>
      </c>
      <c r="L65" s="19">
        <f>MID(E65,19,4)</f>
        <v/>
      </c>
      <c r="M65" s="52">
        <f>MID(E65,LEN(E65)-17,4)</f>
        <v/>
      </c>
      <c r="N65" s="52">
        <f>MID(E65,LEN(E65)-6,4)</f>
        <v/>
      </c>
      <c r="O65" s="19">
        <f>VLOOKUP(F65,[1]Item!$A$5:$Z$10000,26,0)</f>
        <v/>
      </c>
      <c r="P65" s="19">
        <f>VLOOKUP(E65,[1]route!$E$3:$O$10005,11,0)</f>
        <v/>
      </c>
      <c r="Q65" s="167">
        <f>'Cutting Rules'!AD65</f>
        <v/>
      </c>
      <c r="R65" s="168">
        <f>SUMIF([1]route!$E$3:$E$10005,E65,[1]!Table1[生産])</f>
        <v/>
      </c>
      <c r="S65" s="24" t="n"/>
      <c r="T65" s="169" t="inlineStr"/>
      <c r="U65" s="19" t="n"/>
      <c r="V65" s="170">
        <f>SUMIF([1]route!$E$3:$E$10005,E65,[1]route!$M$3:$M$10005)</f>
        <v/>
      </c>
      <c r="W65" s="171">
        <f>O65*N65*V65/1000</f>
        <v/>
      </c>
      <c r="X65" s="27">
        <f t="array" ref="X65">INDEX($BP65:$CZ65,MATCH(TRUE,$BP65:$CZ65&lt;0,0))</f>
        <v/>
      </c>
      <c r="Y65" s="47">
        <f>IFERROR(CHOOSE($AC65,$BP$1,$BQ$1,$BR$1,$BS$1,$BT$1,$BU$1,$BV$1,$BW$1,$BX$1,$BY$1,$BZ$1,$CA$1,$CB$1,$CC$1,$CD$1,$CE$1,$CF$1,$CG$1,$CH$1,$CI$1,$CJ$1,$CK$1,$CL$1,$CM$1,$CN$1,$CO$1,$CP$1,$CQ$1,$CR$1,$CS$1,$CT$1,$CU$1,$CV$1,$CW$1,$CX$1,$CY$1,$CZ$1,),"")</f>
        <v/>
      </c>
      <c r="Z65" s="121">
        <f>IFERROR(VLOOKUP(E65,[1]route!$E$3:$BL$10005,59,0),"")&amp;IFERROR(VLOOKUP(E65,[1]route!$E$3:$BL$10005,60,0),"")</f>
        <v/>
      </c>
      <c r="AA65" s="172">
        <f>IF(R65&gt;V65,R65-V65,0)</f>
        <v/>
      </c>
      <c r="AB65" s="173">
        <f>AA65*O65*N65/1000</f>
        <v/>
      </c>
      <c r="AC65" s="4">
        <f>IFERROR(MATCH($X65,$BP65:$CZ65,0),"")</f>
        <v/>
      </c>
      <c r="AD65" s="29" t="n">
        <v>0</v>
      </c>
      <c r="AE65" s="30">
        <f>SUMIF([1]route!$E$3:$E$10005,E65,[1]!Table1[1])</f>
        <v/>
      </c>
      <c r="AF65" s="30">
        <f>SUMIF([1]route!$E$3:$E$10005,E65,[1]!Table1[2])</f>
        <v/>
      </c>
      <c r="AG65" s="30">
        <f>SUMIF([1]route!$E$3:$E$10005,E65,[1]!Table1[3])</f>
        <v/>
      </c>
      <c r="AH65" s="30">
        <f>SUMIF([1]route!$E$3:$E$10005,E65,[1]!Table1[4])</f>
        <v/>
      </c>
      <c r="AI65" s="30">
        <f>SUMIF([1]route!$E$3:$E$10005,E65,[1]!Table1[5])</f>
        <v/>
      </c>
      <c r="AJ65" s="30">
        <f>SUMIF([1]route!$E$3:$E$10005,E65,[1]!Table1[6])</f>
        <v/>
      </c>
      <c r="AK65" s="30">
        <f>SUMIF([1]route!$E$3:$E$10005,E65,[1]!Table1[7])</f>
        <v/>
      </c>
      <c r="AL65" s="30">
        <f>SUMIF([1]route!$E$3:$E$10005,E65,[1]!Table1[8])</f>
        <v/>
      </c>
      <c r="AM65" s="30">
        <f>SUMIF([1]route!$E$3:$E$10005,E65,[1]!Table1[9])</f>
        <v/>
      </c>
      <c r="AN65" s="30">
        <f>SUMIF([1]route!$E$3:$E$10005,E65,[1]!Table1[10])</f>
        <v/>
      </c>
      <c r="AO65" s="30">
        <f>SUMIF([1]route!$E$3:$E$10005,E65,[1]!Table1[11])</f>
        <v/>
      </c>
      <c r="AP65" s="30">
        <f>SUMIF([1]route!$E$3:$E$10005,E65,[1]!Table1[12])</f>
        <v/>
      </c>
      <c r="AQ65" s="30">
        <f>SUMIF([1]route!$E$3:$E$10005,E65,[1]!Table1[13])</f>
        <v/>
      </c>
      <c r="AR65" s="30">
        <f>SUMIF([1]route!$E$3:$E$10005,E65,[1]!Table1[14])</f>
        <v/>
      </c>
      <c r="AS65" s="30">
        <f>SUMIF([1]route!$E$3:$E$10005,E65,[1]!Table1[15])</f>
        <v/>
      </c>
      <c r="AT65" s="30">
        <f>SUMIF([1]route!$E$3:$E$10005,E65,[1]!Table1[16])</f>
        <v/>
      </c>
      <c r="AU65" s="30">
        <f>SUMIF([1]route!$E$3:$E$10005,E65,[1]!Table1[17])</f>
        <v/>
      </c>
      <c r="AV65" s="30">
        <f>SUMIF([1]route!$E$3:$E$10005,E65,[1]!Table1[18])</f>
        <v/>
      </c>
      <c r="AW65" s="30">
        <f>SUMIF([1]route!$E$3:$E$10005,E65,[1]!Table1[19])</f>
        <v/>
      </c>
      <c r="AX65" s="30">
        <f>SUMIF([1]route!$E$3:$E$10005,E65,[1]!Table1[20])</f>
        <v/>
      </c>
      <c r="AY65" s="30">
        <f>SUMIF([1]route!$E$3:$E$10005,E65,[1]!Table1[21])</f>
        <v/>
      </c>
      <c r="AZ65" s="30">
        <f>SUMIF([1]route!$E$3:$E$10005,E65,[1]!Table1[22])</f>
        <v/>
      </c>
      <c r="BA65" s="30">
        <f>SUMIF([1]route!$E$3:$E$10005,E65,[1]!Table1[23])</f>
        <v/>
      </c>
      <c r="BB65" s="30">
        <f>SUMIF([1]route!$E$3:$E$10005,E65,[1]!Table1[24])</f>
        <v/>
      </c>
      <c r="BC65" s="30">
        <f>SUMIF([1]route!$E$3:$E$10005,E65,[1]!Table1[25])</f>
        <v/>
      </c>
      <c r="BD65" s="30">
        <f>SUMIF([1]route!$E$3:$E$10005,E65,[1]!Table1[26])</f>
        <v/>
      </c>
      <c r="BE65" s="30">
        <f>SUMIF([1]route!$E$3:$E$10005,E65,[1]!Table1[27])</f>
        <v/>
      </c>
      <c r="BF65" s="30">
        <f>SUMIF([1]route!$E$3:$E$10005,E65,[1]!Table1[28])</f>
        <v/>
      </c>
      <c r="BG65" s="30">
        <f>SUMIF([1]route!$E$3:$E$10005,E65,[1]!Table1[29])</f>
        <v/>
      </c>
      <c r="BH65" s="30">
        <f>SUMIF([1]route!$E$3:$E$10005,E65,[1]!Table1[30])</f>
        <v/>
      </c>
      <c r="BI65" s="30">
        <f>SUMIF([1]route!$E$3:$E$10005,E65,[1]!Table1[31])</f>
        <v/>
      </c>
      <c r="BJ65" s="30">
        <f>SUMIF([1]route!$E$3:$E$10005,E65,[1]!Table1[Remain PO])</f>
        <v/>
      </c>
      <c r="BK65" s="31">
        <f>SUMIF([1]route!$E$3:$E$10005,E65,[1]!Table1[N+1])</f>
        <v/>
      </c>
      <c r="BL65" s="31">
        <f>SUMIF([1]route!$E$3:$E$10005,E65,[1]!Table1[N+2])</f>
        <v/>
      </c>
      <c r="BM65" s="31">
        <f>SUMIF([1]route!$E$3:$E$10005,E65,[1]!Table1[N+3])</f>
        <v/>
      </c>
      <c r="BN65" s="32">
        <f>SUMIF([1]route!$E$3:$E$10005,E65,[1]!Table1[N+4])</f>
        <v/>
      </c>
      <c r="BP65" s="37">
        <f>$V65-$AD65</f>
        <v/>
      </c>
      <c r="BQ65" s="35">
        <f>BP65-AE65</f>
        <v/>
      </c>
      <c r="BR65" s="35">
        <f>BQ65-AF65</f>
        <v/>
      </c>
      <c r="BS65" s="35">
        <f>BR65-AG65</f>
        <v/>
      </c>
      <c r="BT65" s="35">
        <f>BS65-AH65</f>
        <v/>
      </c>
      <c r="BU65" s="35">
        <f>BT65-AI65</f>
        <v/>
      </c>
      <c r="BV65" s="35">
        <f>BU65-AJ65</f>
        <v/>
      </c>
      <c r="BW65" s="35">
        <f>BV65-AK65</f>
        <v/>
      </c>
      <c r="BX65" s="35">
        <f>BW65-AL65</f>
        <v/>
      </c>
      <c r="BY65" s="35">
        <f>BX65-AM65</f>
        <v/>
      </c>
      <c r="BZ65" s="35">
        <f>BY65-AN65</f>
        <v/>
      </c>
      <c r="CA65" s="35">
        <f>BZ65-AO65</f>
        <v/>
      </c>
      <c r="CB65" s="35">
        <f>CA65-AP65</f>
        <v/>
      </c>
      <c r="CC65" s="35">
        <f>CB65-AQ65</f>
        <v/>
      </c>
      <c r="CD65" s="35">
        <f>CC65-AR65</f>
        <v/>
      </c>
      <c r="CE65" s="35">
        <f>CD65-AS65</f>
        <v/>
      </c>
      <c r="CF65" s="35">
        <f>CE65-AT65</f>
        <v/>
      </c>
      <c r="CG65" s="35">
        <f>CF65-AU65</f>
        <v/>
      </c>
      <c r="CH65" s="35">
        <f>CG65-AV65</f>
        <v/>
      </c>
      <c r="CI65" s="35">
        <f>CH65-AW65</f>
        <v/>
      </c>
      <c r="CJ65" s="35">
        <f>CI65-AX65</f>
        <v/>
      </c>
      <c r="CK65" s="35">
        <f>CJ65-AY65</f>
        <v/>
      </c>
      <c r="CL65" s="35">
        <f>CK65-AZ65</f>
        <v/>
      </c>
      <c r="CM65" s="35">
        <f>CL65-BA65</f>
        <v/>
      </c>
      <c r="CN65" s="35">
        <f>CM65-BB65</f>
        <v/>
      </c>
      <c r="CO65" s="35">
        <f>CN65-BC65</f>
        <v/>
      </c>
      <c r="CP65" s="35">
        <f>CO65-BD65</f>
        <v/>
      </c>
      <c r="CQ65" s="35">
        <f>CP65-BE65</f>
        <v/>
      </c>
      <c r="CR65" s="35">
        <f>CQ65-BF65</f>
        <v/>
      </c>
      <c r="CS65" s="35">
        <f>CR65-BG65</f>
        <v/>
      </c>
      <c r="CT65" s="35">
        <f>CS65-BH65</f>
        <v/>
      </c>
      <c r="CU65" s="35">
        <f>CT65-BI65</f>
        <v/>
      </c>
      <c r="CV65" s="35">
        <f>CU65-BJ65</f>
        <v/>
      </c>
      <c r="CW65" s="38">
        <f>CV65-BK65</f>
        <v/>
      </c>
      <c r="CX65" s="38">
        <f>CW65-BL65</f>
        <v/>
      </c>
      <c r="CY65" s="38">
        <f>CX65-BM65</f>
        <v/>
      </c>
      <c r="CZ65" s="39">
        <f>CY65-BN65</f>
        <v/>
      </c>
      <c r="DA65" s="35" t="n"/>
    </row>
    <row r="66">
      <c r="D66" s="61">
        <f>VLOOKUP(F66,[1]Special!$O$2:$S$209,3,0)</f>
        <v/>
      </c>
      <c r="E66" s="20" t="inlineStr">
        <is>
          <t>|0200230120|28.60|0.00|1.200|0.0005510IBC</t>
        </is>
      </c>
      <c r="F66" s="19">
        <f>LEFT(E66,LEN(E66)-7)</f>
        <v/>
      </c>
      <c r="G66" s="19">
        <f>'Cutting Rules'!H66</f>
        <v/>
      </c>
      <c r="H66" s="19">
        <f>VLOOKUP(MID(F66,8,2),[1]Special!$H$2:$I$32,2,0)</f>
        <v/>
      </c>
      <c r="I66" s="19">
        <f>RIGHT(E66,3)</f>
        <v/>
      </c>
      <c r="J66" s="19">
        <f>IF(MID(E66,6,2)="22","P","C")</f>
        <v/>
      </c>
      <c r="K66" s="19">
        <f>MID(E66,13,4)</f>
        <v/>
      </c>
      <c r="L66" s="19">
        <f>MID(E66,19,4)</f>
        <v/>
      </c>
      <c r="M66" s="52">
        <f>MID(E66,LEN(E66)-17,4)</f>
        <v/>
      </c>
      <c r="N66" s="52">
        <f>MID(E66,LEN(E66)-6,4)</f>
        <v/>
      </c>
      <c r="O66" s="19">
        <f>VLOOKUP(F66,[1]Item!$A$5:$Z$10000,26,0)</f>
        <v/>
      </c>
      <c r="P66" s="19">
        <f>VLOOKUP(E66,[1]route!$E$3:$O$10005,11,0)</f>
        <v/>
      </c>
      <c r="Q66" s="167">
        <f>'Cutting Rules'!AD66</f>
        <v/>
      </c>
      <c r="R66" s="168">
        <f>SUMIF([1]route!$E$3:$E$10005,E66,[1]!Table1[生産])</f>
        <v/>
      </c>
      <c r="S66" s="24" t="n"/>
      <c r="T66" s="169" t="inlineStr"/>
      <c r="U66" s="19" t="n"/>
      <c r="V66" s="170">
        <f>SUMIF([1]route!$E$3:$E$10005,E66,[1]route!$M$3:$M$10005)</f>
        <v/>
      </c>
      <c r="W66" s="171">
        <f>O66*N66*V66/1000</f>
        <v/>
      </c>
      <c r="X66" s="27">
        <f t="array" ref="X66">INDEX($BP66:$CZ66,MATCH(TRUE,$BP66:$CZ66&lt;0,0))</f>
        <v/>
      </c>
      <c r="Y66" s="47">
        <f>IFERROR(CHOOSE($AC66,$BP$1,$BQ$1,$BR$1,$BS$1,$BT$1,$BU$1,$BV$1,$BW$1,$BX$1,$BY$1,$BZ$1,$CA$1,$CB$1,$CC$1,$CD$1,$CE$1,$CF$1,$CG$1,$CH$1,$CI$1,$CJ$1,$CK$1,$CL$1,$CM$1,$CN$1,$CO$1,$CP$1,$CQ$1,$CR$1,$CS$1,$CT$1,$CU$1,$CV$1,$CW$1,$CX$1,$CY$1,$CZ$1,),"")</f>
        <v/>
      </c>
      <c r="Z66" s="121">
        <f>IFERROR(VLOOKUP(E66,[1]route!$E$3:$BL$10005,59,0),"")&amp;IFERROR(VLOOKUP(E66,[1]route!$E$3:$BL$10005,60,0),"")</f>
        <v/>
      </c>
      <c r="AA66" s="172">
        <f>IF(R66&gt;V66,R66-V66,0)</f>
        <v/>
      </c>
      <c r="AB66" s="173">
        <f>AA66*O66*N66/1000</f>
        <v/>
      </c>
      <c r="AC66" s="4">
        <f>IFERROR(MATCH($X66,$BP66:$CZ66,0),"")</f>
        <v/>
      </c>
      <c r="AD66" s="29" t="n">
        <v>0</v>
      </c>
      <c r="AE66" s="30">
        <f>SUMIF([1]route!$E$3:$E$10005,E66,[1]!Table1[1])</f>
        <v/>
      </c>
      <c r="AF66" s="30">
        <f>SUMIF([1]route!$E$3:$E$10005,E66,[1]!Table1[2])</f>
        <v/>
      </c>
      <c r="AG66" s="30">
        <f>SUMIF([1]route!$E$3:$E$10005,E66,[1]!Table1[3])</f>
        <v/>
      </c>
      <c r="AH66" s="30">
        <f>SUMIF([1]route!$E$3:$E$10005,E66,[1]!Table1[4])</f>
        <v/>
      </c>
      <c r="AI66" s="30">
        <f>SUMIF([1]route!$E$3:$E$10005,E66,[1]!Table1[5])</f>
        <v/>
      </c>
      <c r="AJ66" s="30">
        <f>SUMIF([1]route!$E$3:$E$10005,E66,[1]!Table1[6])</f>
        <v/>
      </c>
      <c r="AK66" s="30">
        <f>SUMIF([1]route!$E$3:$E$10005,E66,[1]!Table1[7])</f>
        <v/>
      </c>
      <c r="AL66" s="30">
        <f>SUMIF([1]route!$E$3:$E$10005,E66,[1]!Table1[8])</f>
        <v/>
      </c>
      <c r="AM66" s="30">
        <f>SUMIF([1]route!$E$3:$E$10005,E66,[1]!Table1[9])</f>
        <v/>
      </c>
      <c r="AN66" s="30">
        <f>SUMIF([1]route!$E$3:$E$10005,E66,[1]!Table1[10])</f>
        <v/>
      </c>
      <c r="AO66" s="30">
        <f>SUMIF([1]route!$E$3:$E$10005,E66,[1]!Table1[11])</f>
        <v/>
      </c>
      <c r="AP66" s="30">
        <f>SUMIF([1]route!$E$3:$E$10005,E66,[1]!Table1[12])</f>
        <v/>
      </c>
      <c r="AQ66" s="30">
        <f>SUMIF([1]route!$E$3:$E$10005,E66,[1]!Table1[13])</f>
        <v/>
      </c>
      <c r="AR66" s="30">
        <f>SUMIF([1]route!$E$3:$E$10005,E66,[1]!Table1[14])</f>
        <v/>
      </c>
      <c r="AS66" s="30">
        <f>SUMIF([1]route!$E$3:$E$10005,E66,[1]!Table1[15])</f>
        <v/>
      </c>
      <c r="AT66" s="30">
        <f>SUMIF([1]route!$E$3:$E$10005,E66,[1]!Table1[16])</f>
        <v/>
      </c>
      <c r="AU66" s="30">
        <f>SUMIF([1]route!$E$3:$E$10005,E66,[1]!Table1[17])</f>
        <v/>
      </c>
      <c r="AV66" s="30">
        <f>SUMIF([1]route!$E$3:$E$10005,E66,[1]!Table1[18])</f>
        <v/>
      </c>
      <c r="AW66" s="30">
        <f>SUMIF([1]route!$E$3:$E$10005,E66,[1]!Table1[19])</f>
        <v/>
      </c>
      <c r="AX66" s="30">
        <f>SUMIF([1]route!$E$3:$E$10005,E66,[1]!Table1[20])</f>
        <v/>
      </c>
      <c r="AY66" s="30">
        <f>SUMIF([1]route!$E$3:$E$10005,E66,[1]!Table1[21])</f>
        <v/>
      </c>
      <c r="AZ66" s="30">
        <f>SUMIF([1]route!$E$3:$E$10005,E66,[1]!Table1[22])</f>
        <v/>
      </c>
      <c r="BA66" s="30">
        <f>SUMIF([1]route!$E$3:$E$10005,E66,[1]!Table1[23])</f>
        <v/>
      </c>
      <c r="BB66" s="30">
        <f>SUMIF([1]route!$E$3:$E$10005,E66,[1]!Table1[24])</f>
        <v/>
      </c>
      <c r="BC66" s="30">
        <f>SUMIF([1]route!$E$3:$E$10005,E66,[1]!Table1[25])</f>
        <v/>
      </c>
      <c r="BD66" s="30">
        <f>SUMIF([1]route!$E$3:$E$10005,E66,[1]!Table1[26])</f>
        <v/>
      </c>
      <c r="BE66" s="30">
        <f>SUMIF([1]route!$E$3:$E$10005,E66,[1]!Table1[27])</f>
        <v/>
      </c>
      <c r="BF66" s="30">
        <f>SUMIF([1]route!$E$3:$E$10005,E66,[1]!Table1[28])</f>
        <v/>
      </c>
      <c r="BG66" s="30">
        <f>SUMIF([1]route!$E$3:$E$10005,E66,[1]!Table1[29])</f>
        <v/>
      </c>
      <c r="BH66" s="30">
        <f>SUMIF([1]route!$E$3:$E$10005,E66,[1]!Table1[30])</f>
        <v/>
      </c>
      <c r="BI66" s="30">
        <f>SUMIF([1]route!$E$3:$E$10005,E66,[1]!Table1[31])</f>
        <v/>
      </c>
      <c r="BJ66" s="30">
        <f>SUMIF([1]route!$E$3:$E$10005,E66,[1]!Table1[Remain PO])</f>
        <v/>
      </c>
      <c r="BK66" s="31">
        <f>SUMIF([1]route!$E$3:$E$10005,E66,[1]!Table1[N+1])</f>
        <v/>
      </c>
      <c r="BL66" s="31">
        <f>SUMIF([1]route!$E$3:$E$10005,E66,[1]!Table1[N+2])</f>
        <v/>
      </c>
      <c r="BM66" s="31">
        <f>SUMIF([1]route!$E$3:$E$10005,E66,[1]!Table1[N+3])</f>
        <v/>
      </c>
      <c r="BN66" s="32">
        <f>SUMIF([1]route!$E$3:$E$10005,E66,[1]!Table1[N+4])</f>
        <v/>
      </c>
      <c r="BP66" s="37">
        <f>$V66-$AD66</f>
        <v/>
      </c>
      <c r="BQ66" s="35">
        <f>BP66-AE66</f>
        <v/>
      </c>
      <c r="BR66" s="35">
        <f>BQ66-AF66</f>
        <v/>
      </c>
      <c r="BS66" s="35">
        <f>BR66-AG66</f>
        <v/>
      </c>
      <c r="BT66" s="35">
        <f>BS66-AH66</f>
        <v/>
      </c>
      <c r="BU66" s="35">
        <f>BT66-AI66</f>
        <v/>
      </c>
      <c r="BV66" s="35">
        <f>BU66-AJ66</f>
        <v/>
      </c>
      <c r="BW66" s="35">
        <f>BV66-AK66</f>
        <v/>
      </c>
      <c r="BX66" s="35">
        <f>BW66-AL66</f>
        <v/>
      </c>
      <c r="BY66" s="35">
        <f>BX66-AM66</f>
        <v/>
      </c>
      <c r="BZ66" s="35">
        <f>BY66-AN66</f>
        <v/>
      </c>
      <c r="CA66" s="35">
        <f>BZ66-AO66</f>
        <v/>
      </c>
      <c r="CB66" s="35">
        <f>CA66-AP66</f>
        <v/>
      </c>
      <c r="CC66" s="35">
        <f>CB66-AQ66</f>
        <v/>
      </c>
      <c r="CD66" s="35">
        <f>CC66-AR66</f>
        <v/>
      </c>
      <c r="CE66" s="35">
        <f>CD66-AS66</f>
        <v/>
      </c>
      <c r="CF66" s="35">
        <f>CE66-AT66</f>
        <v/>
      </c>
      <c r="CG66" s="35">
        <f>CF66-AU66</f>
        <v/>
      </c>
      <c r="CH66" s="35">
        <f>CG66-AV66</f>
        <v/>
      </c>
      <c r="CI66" s="35">
        <f>CH66-AW66</f>
        <v/>
      </c>
      <c r="CJ66" s="35">
        <f>CI66-AX66</f>
        <v/>
      </c>
      <c r="CK66" s="35">
        <f>CJ66-AY66</f>
        <v/>
      </c>
      <c r="CL66" s="35">
        <f>CK66-AZ66</f>
        <v/>
      </c>
      <c r="CM66" s="35">
        <f>CL66-BA66</f>
        <v/>
      </c>
      <c r="CN66" s="35">
        <f>CM66-BB66</f>
        <v/>
      </c>
      <c r="CO66" s="35">
        <f>CN66-BC66</f>
        <v/>
      </c>
      <c r="CP66" s="35">
        <f>CO66-BD66</f>
        <v/>
      </c>
      <c r="CQ66" s="35">
        <f>CP66-BE66</f>
        <v/>
      </c>
      <c r="CR66" s="35">
        <f>CQ66-BF66</f>
        <v/>
      </c>
      <c r="CS66" s="35">
        <f>CR66-BG66</f>
        <v/>
      </c>
      <c r="CT66" s="35">
        <f>CS66-BH66</f>
        <v/>
      </c>
      <c r="CU66" s="35">
        <f>CT66-BI66</f>
        <v/>
      </c>
      <c r="CV66" s="35">
        <f>CU66-BJ66</f>
        <v/>
      </c>
      <c r="CW66" s="38">
        <f>CV66-BK66</f>
        <v/>
      </c>
      <c r="CX66" s="38">
        <f>CW66-BL66</f>
        <v/>
      </c>
      <c r="CY66" s="38">
        <f>CX66-BM66</f>
        <v/>
      </c>
      <c r="CZ66" s="39">
        <f>CY66-BN66</f>
        <v/>
      </c>
      <c r="DA66" s="35" t="n"/>
    </row>
    <row r="67">
      <c r="D67" s="61">
        <f>VLOOKUP(F67,[1]Special!$O$2:$S$209,3,0)</f>
        <v/>
      </c>
      <c r="E67" s="20" t="inlineStr">
        <is>
          <t>|0200226700|28.00|21.80|3.100|0.0006100IBC</t>
        </is>
      </c>
      <c r="F67" s="19">
        <f>LEFT(E67,LEN(E67)-7)</f>
        <v/>
      </c>
      <c r="G67" s="19">
        <f>'Cutting Rules'!H67</f>
        <v/>
      </c>
      <c r="H67" s="19">
        <f>VLOOKUP(MID(F67,8,2),[1]Special!$H$2:$I$32,2,0)</f>
        <v/>
      </c>
      <c r="I67" s="19">
        <f>RIGHT(E67,3)</f>
        <v/>
      </c>
      <c r="J67" s="19">
        <f>IF(MID(E67,6,2)="22","P","C")</f>
        <v/>
      </c>
      <c r="K67" s="19">
        <f>MID(E67,13,4)</f>
        <v/>
      </c>
      <c r="L67" s="19">
        <f>MID(E67,19,4)</f>
        <v/>
      </c>
      <c r="M67" s="52">
        <f>MID(E67,LEN(E67)-17,4)</f>
        <v/>
      </c>
      <c r="N67" s="52">
        <f>MID(E67,LEN(E67)-6,4)</f>
        <v/>
      </c>
      <c r="O67" s="19">
        <f>VLOOKUP(F67,[1]Item!$A$5:$Z$10000,26,0)</f>
        <v/>
      </c>
      <c r="P67" s="19">
        <f>VLOOKUP(E67,[1]route!$E$3:$O$10005,11,0)</f>
        <v/>
      </c>
      <c r="Q67" s="167">
        <f>'Cutting Rules'!AD67</f>
        <v/>
      </c>
      <c r="R67" s="168">
        <f>SUMIF([1]route!$E$3:$E$10005,E67,[1]!Table1[生産])</f>
        <v/>
      </c>
      <c r="S67" s="24" t="n"/>
      <c r="T67" s="169" t="inlineStr"/>
      <c r="U67" s="19" t="n"/>
      <c r="V67" s="170">
        <f>SUMIF([1]route!$E$3:$E$10005,E67,[1]route!$M$3:$M$10005)</f>
        <v/>
      </c>
      <c r="W67" s="171">
        <f>O67*N67*V67/1000</f>
        <v/>
      </c>
      <c r="X67" s="27">
        <f t="array" ref="X67">INDEX($BP67:$CZ67,MATCH(TRUE,$BP67:$CZ67&lt;0,0))</f>
        <v/>
      </c>
      <c r="Y67" s="47">
        <f>IFERROR(CHOOSE($AC67,$BP$1,$BQ$1,$BR$1,$BS$1,$BT$1,$BU$1,$BV$1,$BW$1,$BX$1,$BY$1,$BZ$1,$CA$1,$CB$1,$CC$1,$CD$1,$CE$1,$CF$1,$CG$1,$CH$1,$CI$1,$CJ$1,$CK$1,$CL$1,$CM$1,$CN$1,$CO$1,$CP$1,$CQ$1,$CR$1,$CS$1,$CT$1,$CU$1,$CV$1,$CW$1,$CX$1,$CY$1,$CZ$1,),"")</f>
        <v/>
      </c>
      <c r="Z67" s="121">
        <f>IFERROR(VLOOKUP(E67,[1]route!$E$3:$BL$10005,59,0),"")&amp;IFERROR(VLOOKUP(E67,[1]route!$E$3:$BL$10005,60,0),"")</f>
        <v/>
      </c>
      <c r="AA67" s="172">
        <f>IF(R67&gt;V67,R67-V67,0)</f>
        <v/>
      </c>
      <c r="AB67" s="173">
        <f>AA67*O67*N67/1000</f>
        <v/>
      </c>
      <c r="AC67" s="4">
        <f>IFERROR(MATCH($X67,$BP67:$CZ67,0),"")</f>
        <v/>
      </c>
      <c r="AD67" s="29" t="n">
        <v>0</v>
      </c>
      <c r="AE67" s="30">
        <f>SUMIF([1]route!$E$3:$E$10005,E67,[1]!Table1[1])</f>
        <v/>
      </c>
      <c r="AF67" s="30">
        <f>SUMIF([1]route!$E$3:$E$10005,E67,[1]!Table1[2])</f>
        <v/>
      </c>
      <c r="AG67" s="30">
        <f>SUMIF([1]route!$E$3:$E$10005,E67,[1]!Table1[3])</f>
        <v/>
      </c>
      <c r="AH67" s="30">
        <f>SUMIF([1]route!$E$3:$E$10005,E67,[1]!Table1[4])</f>
        <v/>
      </c>
      <c r="AI67" s="30">
        <f>SUMIF([1]route!$E$3:$E$10005,E67,[1]!Table1[5])</f>
        <v/>
      </c>
      <c r="AJ67" s="30">
        <f>SUMIF([1]route!$E$3:$E$10005,E67,[1]!Table1[6])</f>
        <v/>
      </c>
      <c r="AK67" s="30">
        <f>SUMIF([1]route!$E$3:$E$10005,E67,[1]!Table1[7])</f>
        <v/>
      </c>
      <c r="AL67" s="30">
        <f>SUMIF([1]route!$E$3:$E$10005,E67,[1]!Table1[8])</f>
        <v/>
      </c>
      <c r="AM67" s="30">
        <f>SUMIF([1]route!$E$3:$E$10005,E67,[1]!Table1[9])</f>
        <v/>
      </c>
      <c r="AN67" s="30">
        <f>SUMIF([1]route!$E$3:$E$10005,E67,[1]!Table1[10])</f>
        <v/>
      </c>
      <c r="AO67" s="30">
        <f>SUMIF([1]route!$E$3:$E$10005,E67,[1]!Table1[11])</f>
        <v/>
      </c>
      <c r="AP67" s="30">
        <f>SUMIF([1]route!$E$3:$E$10005,E67,[1]!Table1[12])</f>
        <v/>
      </c>
      <c r="AQ67" s="30">
        <f>SUMIF([1]route!$E$3:$E$10005,E67,[1]!Table1[13])</f>
        <v/>
      </c>
      <c r="AR67" s="30">
        <f>SUMIF([1]route!$E$3:$E$10005,E67,[1]!Table1[14])</f>
        <v/>
      </c>
      <c r="AS67" s="30">
        <f>SUMIF([1]route!$E$3:$E$10005,E67,[1]!Table1[15])</f>
        <v/>
      </c>
      <c r="AT67" s="30">
        <f>SUMIF([1]route!$E$3:$E$10005,E67,[1]!Table1[16])</f>
        <v/>
      </c>
      <c r="AU67" s="30">
        <f>SUMIF([1]route!$E$3:$E$10005,E67,[1]!Table1[17])</f>
        <v/>
      </c>
      <c r="AV67" s="30">
        <f>SUMIF([1]route!$E$3:$E$10005,E67,[1]!Table1[18])</f>
        <v/>
      </c>
      <c r="AW67" s="30">
        <f>SUMIF([1]route!$E$3:$E$10005,E67,[1]!Table1[19])</f>
        <v/>
      </c>
      <c r="AX67" s="30">
        <f>SUMIF([1]route!$E$3:$E$10005,E67,[1]!Table1[20])</f>
        <v/>
      </c>
      <c r="AY67" s="30">
        <f>SUMIF([1]route!$E$3:$E$10005,E67,[1]!Table1[21])</f>
        <v/>
      </c>
      <c r="AZ67" s="30">
        <f>SUMIF([1]route!$E$3:$E$10005,E67,[1]!Table1[22])</f>
        <v/>
      </c>
      <c r="BA67" s="30">
        <f>SUMIF([1]route!$E$3:$E$10005,E67,[1]!Table1[23])</f>
        <v/>
      </c>
      <c r="BB67" s="30">
        <f>SUMIF([1]route!$E$3:$E$10005,E67,[1]!Table1[24])</f>
        <v/>
      </c>
      <c r="BC67" s="30">
        <f>SUMIF([1]route!$E$3:$E$10005,E67,[1]!Table1[25])</f>
        <v/>
      </c>
      <c r="BD67" s="30">
        <f>SUMIF([1]route!$E$3:$E$10005,E67,[1]!Table1[26])</f>
        <v/>
      </c>
      <c r="BE67" s="30">
        <f>SUMIF([1]route!$E$3:$E$10005,E67,[1]!Table1[27])</f>
        <v/>
      </c>
      <c r="BF67" s="30">
        <f>SUMIF([1]route!$E$3:$E$10005,E67,[1]!Table1[28])</f>
        <v/>
      </c>
      <c r="BG67" s="30">
        <f>SUMIF([1]route!$E$3:$E$10005,E67,[1]!Table1[29])</f>
        <v/>
      </c>
      <c r="BH67" s="30">
        <f>SUMIF([1]route!$E$3:$E$10005,E67,[1]!Table1[30])</f>
        <v/>
      </c>
      <c r="BI67" s="30">
        <f>SUMIF([1]route!$E$3:$E$10005,E67,[1]!Table1[31])</f>
        <v/>
      </c>
      <c r="BJ67" s="30">
        <f>SUMIF([1]route!$E$3:$E$10005,E67,[1]!Table1[Remain PO])</f>
        <v/>
      </c>
      <c r="BK67" s="31">
        <f>SUMIF([1]route!$E$3:$E$10005,E67,[1]!Table1[N+1])</f>
        <v/>
      </c>
      <c r="BL67" s="31">
        <f>SUMIF([1]route!$E$3:$E$10005,E67,[1]!Table1[N+2])</f>
        <v/>
      </c>
      <c r="BM67" s="31">
        <f>SUMIF([1]route!$E$3:$E$10005,E67,[1]!Table1[N+3])</f>
        <v/>
      </c>
      <c r="BN67" s="32">
        <f>SUMIF([1]route!$E$3:$E$10005,E67,[1]!Table1[N+4])</f>
        <v/>
      </c>
      <c r="BP67" s="37">
        <f>$V67-$AD67</f>
        <v/>
      </c>
      <c r="BQ67" s="35">
        <f>BP67-AE67</f>
        <v/>
      </c>
      <c r="BR67" s="35">
        <f>BQ67-AF67</f>
        <v/>
      </c>
      <c r="BS67" s="35">
        <f>BR67-AG67</f>
        <v/>
      </c>
      <c r="BT67" s="35">
        <f>BS67-AH67</f>
        <v/>
      </c>
      <c r="BU67" s="35">
        <f>BT67-AI67</f>
        <v/>
      </c>
      <c r="BV67" s="35">
        <f>BU67-AJ67</f>
        <v/>
      </c>
      <c r="BW67" s="35">
        <f>BV67-AK67</f>
        <v/>
      </c>
      <c r="BX67" s="35">
        <f>BW67-AL67</f>
        <v/>
      </c>
      <c r="BY67" s="35">
        <f>BX67-AM67</f>
        <v/>
      </c>
      <c r="BZ67" s="35">
        <f>BY67-AN67</f>
        <v/>
      </c>
      <c r="CA67" s="35">
        <f>BZ67-AO67</f>
        <v/>
      </c>
      <c r="CB67" s="35">
        <f>CA67-AP67</f>
        <v/>
      </c>
      <c r="CC67" s="35">
        <f>CB67-AQ67</f>
        <v/>
      </c>
      <c r="CD67" s="35">
        <f>CC67-AR67</f>
        <v/>
      </c>
      <c r="CE67" s="35">
        <f>CD67-AS67</f>
        <v/>
      </c>
      <c r="CF67" s="35">
        <f>CE67-AT67</f>
        <v/>
      </c>
      <c r="CG67" s="35">
        <f>CF67-AU67</f>
        <v/>
      </c>
      <c r="CH67" s="35">
        <f>CG67-AV67</f>
        <v/>
      </c>
      <c r="CI67" s="35">
        <f>CH67-AW67</f>
        <v/>
      </c>
      <c r="CJ67" s="35">
        <f>CI67-AX67</f>
        <v/>
      </c>
      <c r="CK67" s="35">
        <f>CJ67-AY67</f>
        <v/>
      </c>
      <c r="CL67" s="35">
        <f>CK67-AZ67</f>
        <v/>
      </c>
      <c r="CM67" s="35">
        <f>CL67-BA67</f>
        <v/>
      </c>
      <c r="CN67" s="35">
        <f>CM67-BB67</f>
        <v/>
      </c>
      <c r="CO67" s="35">
        <f>CN67-BC67</f>
        <v/>
      </c>
      <c r="CP67" s="35">
        <f>CO67-BD67</f>
        <v/>
      </c>
      <c r="CQ67" s="35">
        <f>CP67-BE67</f>
        <v/>
      </c>
      <c r="CR67" s="35">
        <f>CQ67-BF67</f>
        <v/>
      </c>
      <c r="CS67" s="35">
        <f>CR67-BG67</f>
        <v/>
      </c>
      <c r="CT67" s="35">
        <f>CS67-BH67</f>
        <v/>
      </c>
      <c r="CU67" s="35">
        <f>CT67-BI67</f>
        <v/>
      </c>
      <c r="CV67" s="35">
        <f>CU67-BJ67</f>
        <v/>
      </c>
      <c r="CW67" s="38">
        <f>CV67-BK67</f>
        <v/>
      </c>
      <c r="CX67" s="38">
        <f>CW67-BL67</f>
        <v/>
      </c>
      <c r="CY67" s="38">
        <f>CX67-BM67</f>
        <v/>
      </c>
      <c r="CZ67" s="39">
        <f>CY67-BN67</f>
        <v/>
      </c>
      <c r="DA67" s="35" t="n"/>
    </row>
    <row r="68">
      <c r="D68" s="61">
        <f>VLOOKUP(F68,[1]Special!$O$2:$S$209,3,0)</f>
        <v/>
      </c>
      <c r="E68" s="20" t="inlineStr">
        <is>
          <t>|0200262901|22.20|0.00|1.200|0.0005917IBC</t>
        </is>
      </c>
      <c r="F68" s="19">
        <f>LEFT(E68,LEN(E68)-7)</f>
        <v/>
      </c>
      <c r="G68" s="19">
        <f>'Cutting Rules'!H68</f>
        <v/>
      </c>
      <c r="H68" s="19">
        <f>VLOOKUP(MID(F68,8,2),[1]Special!$H$2:$I$32,2,0)</f>
        <v/>
      </c>
      <c r="I68" s="19">
        <f>RIGHT(E68,3)</f>
        <v/>
      </c>
      <c r="J68" s="19">
        <f>IF(MID(E68,6,2)="22","P","C")</f>
        <v/>
      </c>
      <c r="K68" s="19">
        <f>MID(E68,13,4)</f>
        <v/>
      </c>
      <c r="L68" s="19">
        <f>MID(E68,19,4)</f>
        <v/>
      </c>
      <c r="M68" s="52">
        <f>MID(E68,LEN(E68)-17,4)</f>
        <v/>
      </c>
      <c r="N68" s="52">
        <f>MID(E68,LEN(E68)-6,4)</f>
        <v/>
      </c>
      <c r="O68" s="19">
        <f>VLOOKUP(F68,[1]Item!$A$5:$Z$10000,26,0)</f>
        <v/>
      </c>
      <c r="P68" s="19">
        <f>VLOOKUP(E68,[1]route!$E$3:$O$10005,11,0)</f>
        <v/>
      </c>
      <c r="Q68" s="167">
        <f>'Cutting Rules'!AD68</f>
        <v/>
      </c>
      <c r="R68" s="168">
        <f>SUMIF([1]route!$E$3:$E$10005,E68,[1]!Table1[生産])</f>
        <v/>
      </c>
      <c r="S68" s="24" t="n"/>
      <c r="T68" s="169" t="inlineStr"/>
      <c r="U68" s="19" t="n"/>
      <c r="V68" s="170">
        <f>SUMIF([1]route!$E$3:$E$10005,E68,[1]route!$M$3:$M$10005)</f>
        <v/>
      </c>
      <c r="W68" s="171">
        <f>O68*N68*V68/1000</f>
        <v/>
      </c>
      <c r="X68" s="27">
        <f t="array" ref="X68">INDEX($BP68:$CZ68,MATCH(TRUE,$BP68:$CZ68&lt;0,0))</f>
        <v/>
      </c>
      <c r="Y68" s="47">
        <f>IFERROR(CHOOSE($AC68,$BP$1,$BQ$1,$BR$1,$BS$1,$BT$1,$BU$1,$BV$1,$BW$1,$BX$1,$BY$1,$BZ$1,$CA$1,$CB$1,$CC$1,$CD$1,$CE$1,$CF$1,$CG$1,$CH$1,$CI$1,$CJ$1,$CK$1,$CL$1,$CM$1,$CN$1,$CO$1,$CP$1,$CQ$1,$CR$1,$CS$1,$CT$1,$CU$1,$CV$1,$CW$1,$CX$1,$CY$1,$CZ$1,),"")</f>
        <v/>
      </c>
      <c r="Z68" s="121">
        <f>IFERROR(VLOOKUP(E68,[1]route!$E$3:$BL$10005,59,0),"")&amp;IFERROR(VLOOKUP(E68,[1]route!$E$3:$BL$10005,60,0),"")</f>
        <v/>
      </c>
      <c r="AA68" s="172">
        <f>IF(R68&gt;V68,R68-V68,0)</f>
        <v/>
      </c>
      <c r="AB68" s="173">
        <f>AA68*O68*N68/1000</f>
        <v/>
      </c>
      <c r="AC68" s="4">
        <f>IFERROR(MATCH($X68,$BP68:$CZ68,0),"")</f>
        <v/>
      </c>
      <c r="AD68" s="29" t="n">
        <v>0</v>
      </c>
      <c r="AE68" s="30">
        <f>SUMIF([1]route!$E$3:$E$10005,E68,[1]!Table1[1])</f>
        <v/>
      </c>
      <c r="AF68" s="30">
        <f>SUMIF([1]route!$E$3:$E$10005,E68,[1]!Table1[2])</f>
        <v/>
      </c>
      <c r="AG68" s="30">
        <f>SUMIF([1]route!$E$3:$E$10005,E68,[1]!Table1[3])</f>
        <v/>
      </c>
      <c r="AH68" s="30">
        <f>SUMIF([1]route!$E$3:$E$10005,E68,[1]!Table1[4])</f>
        <v/>
      </c>
      <c r="AI68" s="30">
        <f>SUMIF([1]route!$E$3:$E$10005,E68,[1]!Table1[5])</f>
        <v/>
      </c>
      <c r="AJ68" s="30">
        <f>SUMIF([1]route!$E$3:$E$10005,E68,[1]!Table1[6])</f>
        <v/>
      </c>
      <c r="AK68" s="30">
        <f>SUMIF([1]route!$E$3:$E$10005,E68,[1]!Table1[7])</f>
        <v/>
      </c>
      <c r="AL68" s="30">
        <f>SUMIF([1]route!$E$3:$E$10005,E68,[1]!Table1[8])</f>
        <v/>
      </c>
      <c r="AM68" s="30">
        <f>SUMIF([1]route!$E$3:$E$10005,E68,[1]!Table1[9])</f>
        <v/>
      </c>
      <c r="AN68" s="30">
        <f>SUMIF([1]route!$E$3:$E$10005,E68,[1]!Table1[10])</f>
        <v/>
      </c>
      <c r="AO68" s="30">
        <f>SUMIF([1]route!$E$3:$E$10005,E68,[1]!Table1[11])</f>
        <v/>
      </c>
      <c r="AP68" s="30">
        <f>SUMIF([1]route!$E$3:$E$10005,E68,[1]!Table1[12])</f>
        <v/>
      </c>
      <c r="AQ68" s="30">
        <f>SUMIF([1]route!$E$3:$E$10005,E68,[1]!Table1[13])</f>
        <v/>
      </c>
      <c r="AR68" s="30">
        <f>SUMIF([1]route!$E$3:$E$10005,E68,[1]!Table1[14])</f>
        <v/>
      </c>
      <c r="AS68" s="30">
        <f>SUMIF([1]route!$E$3:$E$10005,E68,[1]!Table1[15])</f>
        <v/>
      </c>
      <c r="AT68" s="30">
        <f>SUMIF([1]route!$E$3:$E$10005,E68,[1]!Table1[16])</f>
        <v/>
      </c>
      <c r="AU68" s="30">
        <f>SUMIF([1]route!$E$3:$E$10005,E68,[1]!Table1[17])</f>
        <v/>
      </c>
      <c r="AV68" s="30">
        <f>SUMIF([1]route!$E$3:$E$10005,E68,[1]!Table1[18])</f>
        <v/>
      </c>
      <c r="AW68" s="30">
        <f>SUMIF([1]route!$E$3:$E$10005,E68,[1]!Table1[19])</f>
        <v/>
      </c>
      <c r="AX68" s="30">
        <f>SUMIF([1]route!$E$3:$E$10005,E68,[1]!Table1[20])</f>
        <v/>
      </c>
      <c r="AY68" s="30">
        <f>SUMIF([1]route!$E$3:$E$10005,E68,[1]!Table1[21])</f>
        <v/>
      </c>
      <c r="AZ68" s="30">
        <f>SUMIF([1]route!$E$3:$E$10005,E68,[1]!Table1[22])</f>
        <v/>
      </c>
      <c r="BA68" s="30">
        <f>SUMIF([1]route!$E$3:$E$10005,E68,[1]!Table1[23])</f>
        <v/>
      </c>
      <c r="BB68" s="30">
        <f>SUMIF([1]route!$E$3:$E$10005,E68,[1]!Table1[24])</f>
        <v/>
      </c>
      <c r="BC68" s="30">
        <f>SUMIF([1]route!$E$3:$E$10005,E68,[1]!Table1[25])</f>
        <v/>
      </c>
      <c r="BD68" s="30">
        <f>SUMIF([1]route!$E$3:$E$10005,E68,[1]!Table1[26])</f>
        <v/>
      </c>
      <c r="BE68" s="30">
        <f>SUMIF([1]route!$E$3:$E$10005,E68,[1]!Table1[27])</f>
        <v/>
      </c>
      <c r="BF68" s="30">
        <f>SUMIF([1]route!$E$3:$E$10005,E68,[1]!Table1[28])</f>
        <v/>
      </c>
      <c r="BG68" s="30">
        <f>SUMIF([1]route!$E$3:$E$10005,E68,[1]!Table1[29])</f>
        <v/>
      </c>
      <c r="BH68" s="30">
        <f>SUMIF([1]route!$E$3:$E$10005,E68,[1]!Table1[30])</f>
        <v/>
      </c>
      <c r="BI68" s="30">
        <f>SUMIF([1]route!$E$3:$E$10005,E68,[1]!Table1[31])</f>
        <v/>
      </c>
      <c r="BJ68" s="30">
        <f>SUMIF([1]route!$E$3:$E$10005,E68,[1]!Table1[Remain PO])</f>
        <v/>
      </c>
      <c r="BK68" s="31">
        <f>SUMIF([1]route!$E$3:$E$10005,E68,[1]!Table1[N+1])</f>
        <v/>
      </c>
      <c r="BL68" s="31">
        <f>SUMIF([1]route!$E$3:$E$10005,E68,[1]!Table1[N+2])</f>
        <v/>
      </c>
      <c r="BM68" s="31">
        <f>SUMIF([1]route!$E$3:$E$10005,E68,[1]!Table1[N+3])</f>
        <v/>
      </c>
      <c r="BN68" s="32">
        <f>SUMIF([1]route!$E$3:$E$10005,E68,[1]!Table1[N+4])</f>
        <v/>
      </c>
      <c r="BP68" s="37">
        <f>$V68-$AD68</f>
        <v/>
      </c>
      <c r="BQ68" s="35">
        <f>BP68-AE68</f>
        <v/>
      </c>
      <c r="BR68" s="35">
        <f>BQ68-AF68</f>
        <v/>
      </c>
      <c r="BS68" s="35">
        <f>BR68-AG68</f>
        <v/>
      </c>
      <c r="BT68" s="35">
        <f>BS68-AH68</f>
        <v/>
      </c>
      <c r="BU68" s="35">
        <f>BT68-AI68</f>
        <v/>
      </c>
      <c r="BV68" s="35">
        <f>BU68-AJ68</f>
        <v/>
      </c>
      <c r="BW68" s="35">
        <f>BV68-AK68</f>
        <v/>
      </c>
      <c r="BX68" s="35">
        <f>BW68-AL68</f>
        <v/>
      </c>
      <c r="BY68" s="35">
        <f>BX68-AM68</f>
        <v/>
      </c>
      <c r="BZ68" s="35">
        <f>BY68-AN68</f>
        <v/>
      </c>
      <c r="CA68" s="35">
        <f>BZ68-AO68</f>
        <v/>
      </c>
      <c r="CB68" s="35">
        <f>CA68-AP68</f>
        <v/>
      </c>
      <c r="CC68" s="35">
        <f>CB68-AQ68</f>
        <v/>
      </c>
      <c r="CD68" s="35">
        <f>CC68-AR68</f>
        <v/>
      </c>
      <c r="CE68" s="35">
        <f>CD68-AS68</f>
        <v/>
      </c>
      <c r="CF68" s="35">
        <f>CE68-AT68</f>
        <v/>
      </c>
      <c r="CG68" s="35">
        <f>CF68-AU68</f>
        <v/>
      </c>
      <c r="CH68" s="35">
        <f>CG68-AV68</f>
        <v/>
      </c>
      <c r="CI68" s="35">
        <f>CH68-AW68</f>
        <v/>
      </c>
      <c r="CJ68" s="35">
        <f>CI68-AX68</f>
        <v/>
      </c>
      <c r="CK68" s="35">
        <f>CJ68-AY68</f>
        <v/>
      </c>
      <c r="CL68" s="35">
        <f>CK68-AZ68</f>
        <v/>
      </c>
      <c r="CM68" s="35">
        <f>CL68-BA68</f>
        <v/>
      </c>
      <c r="CN68" s="35">
        <f>CM68-BB68</f>
        <v/>
      </c>
      <c r="CO68" s="35">
        <f>CN68-BC68</f>
        <v/>
      </c>
      <c r="CP68" s="35">
        <f>CO68-BD68</f>
        <v/>
      </c>
      <c r="CQ68" s="35">
        <f>CP68-BE68</f>
        <v/>
      </c>
      <c r="CR68" s="35">
        <f>CQ68-BF68</f>
        <v/>
      </c>
      <c r="CS68" s="35">
        <f>CR68-BG68</f>
        <v/>
      </c>
      <c r="CT68" s="35">
        <f>CS68-BH68</f>
        <v/>
      </c>
      <c r="CU68" s="35">
        <f>CT68-BI68</f>
        <v/>
      </c>
      <c r="CV68" s="35">
        <f>CU68-BJ68</f>
        <v/>
      </c>
      <c r="CW68" s="38">
        <f>CV68-BK68</f>
        <v/>
      </c>
      <c r="CX68" s="38">
        <f>CW68-BL68</f>
        <v/>
      </c>
      <c r="CY68" s="38">
        <f>CX68-BM68</f>
        <v/>
      </c>
      <c r="CZ68" s="39">
        <f>CY68-BN68</f>
        <v/>
      </c>
      <c r="DA68" s="35" t="n"/>
    </row>
    <row r="69">
      <c r="D69" s="61">
        <f>VLOOKUP(F69,[1]Special!$O$2:$S$209,3,0)</f>
        <v/>
      </c>
      <c r="E69" s="20" t="inlineStr">
        <is>
          <t>|0200220139|38.10|0.00|2.600|0.0006133NBC</t>
        </is>
      </c>
      <c r="F69" s="19">
        <f>LEFT(E69,LEN(E69)-7)</f>
        <v/>
      </c>
      <c r="G69" s="19">
        <f>'Cutting Rules'!H69</f>
        <v/>
      </c>
      <c r="H69" s="19">
        <f>VLOOKUP(MID(F69,8,2),[1]Special!$H$2:$I$32,2,0)</f>
        <v/>
      </c>
      <c r="I69" s="19">
        <f>RIGHT(E69,3)</f>
        <v/>
      </c>
      <c r="J69" s="19">
        <f>IF(MID(E69,6,2)="22","P","C")</f>
        <v/>
      </c>
      <c r="K69" s="19">
        <f>MID(E69,13,4)</f>
        <v/>
      </c>
      <c r="L69" s="19">
        <f>MID(E69,19,4)</f>
        <v/>
      </c>
      <c r="M69" s="52">
        <f>MID(E69,LEN(E69)-17,4)</f>
        <v/>
      </c>
      <c r="N69" s="52">
        <f>MID(E69,LEN(E69)-6,4)</f>
        <v/>
      </c>
      <c r="O69" s="19">
        <f>VLOOKUP(F69,[1]Item!$A$5:$Z$10000,26,0)</f>
        <v/>
      </c>
      <c r="P69" s="19">
        <f>VLOOKUP(E69,[1]route!$E$3:$O$10005,11,0)</f>
        <v/>
      </c>
      <c r="Q69" s="167">
        <f>'Cutting Rules'!AD69</f>
        <v/>
      </c>
      <c r="R69" s="168">
        <f>SUMIF([1]route!$E$3:$E$10005,E69,[1]!Table1[生産])</f>
        <v/>
      </c>
      <c r="S69" s="24" t="n"/>
      <c r="T69" s="169" t="inlineStr"/>
      <c r="U69" s="19" t="n"/>
      <c r="V69" s="170">
        <f>SUMIF([1]route!$E$3:$E$10005,E69,[1]route!$M$3:$M$10005)</f>
        <v/>
      </c>
      <c r="W69" s="171">
        <f>O69*N69*V69/1000</f>
        <v/>
      </c>
      <c r="X69" s="27">
        <f t="array" ref="X69">INDEX($BP69:$CZ69,MATCH(TRUE,$BP69:$CZ69&lt;0,0))</f>
        <v/>
      </c>
      <c r="Y69" s="47">
        <f>IFERROR(CHOOSE($AC69,$BP$1,$BQ$1,$BR$1,$BS$1,$BT$1,$BU$1,$BV$1,$BW$1,$BX$1,$BY$1,$BZ$1,$CA$1,$CB$1,$CC$1,$CD$1,$CE$1,$CF$1,$CG$1,$CH$1,$CI$1,$CJ$1,$CK$1,$CL$1,$CM$1,$CN$1,$CO$1,$CP$1,$CQ$1,$CR$1,$CS$1,$CT$1,$CU$1,$CV$1,$CW$1,$CX$1,$CY$1,$CZ$1,),"")</f>
        <v/>
      </c>
      <c r="Z69" s="121">
        <f>IFERROR(VLOOKUP(E69,[1]route!$E$3:$BL$10005,59,0),"")&amp;IFERROR(VLOOKUP(E69,[1]route!$E$3:$BL$10005,60,0),"")</f>
        <v/>
      </c>
      <c r="AA69" s="172">
        <f>IF(R69&gt;V69,R69-V69,0)</f>
        <v/>
      </c>
      <c r="AB69" s="173">
        <f>AA69*O69*N69/1000</f>
        <v/>
      </c>
      <c r="AC69" s="4">
        <f>IFERROR(MATCH($X69,$BP69:$CZ69,0),"")</f>
        <v/>
      </c>
      <c r="AD69" s="29" t="n">
        <v>0</v>
      </c>
      <c r="AE69" s="30">
        <f>SUMIF([1]route!$E$3:$E$10005,E69,[1]!Table1[1])</f>
        <v/>
      </c>
      <c r="AF69" s="30">
        <f>SUMIF([1]route!$E$3:$E$10005,E69,[1]!Table1[2])</f>
        <v/>
      </c>
      <c r="AG69" s="30">
        <f>SUMIF([1]route!$E$3:$E$10005,E69,[1]!Table1[3])</f>
        <v/>
      </c>
      <c r="AH69" s="30">
        <f>SUMIF([1]route!$E$3:$E$10005,E69,[1]!Table1[4])</f>
        <v/>
      </c>
      <c r="AI69" s="30">
        <f>SUMIF([1]route!$E$3:$E$10005,E69,[1]!Table1[5])</f>
        <v/>
      </c>
      <c r="AJ69" s="30">
        <f>SUMIF([1]route!$E$3:$E$10005,E69,[1]!Table1[6])</f>
        <v/>
      </c>
      <c r="AK69" s="30">
        <f>SUMIF([1]route!$E$3:$E$10005,E69,[1]!Table1[7])</f>
        <v/>
      </c>
      <c r="AL69" s="30">
        <f>SUMIF([1]route!$E$3:$E$10005,E69,[1]!Table1[8])</f>
        <v/>
      </c>
      <c r="AM69" s="30">
        <f>SUMIF([1]route!$E$3:$E$10005,E69,[1]!Table1[9])</f>
        <v/>
      </c>
      <c r="AN69" s="30">
        <f>SUMIF([1]route!$E$3:$E$10005,E69,[1]!Table1[10])</f>
        <v/>
      </c>
      <c r="AO69" s="30">
        <f>SUMIF([1]route!$E$3:$E$10005,E69,[1]!Table1[11])</f>
        <v/>
      </c>
      <c r="AP69" s="30">
        <f>SUMIF([1]route!$E$3:$E$10005,E69,[1]!Table1[12])</f>
        <v/>
      </c>
      <c r="AQ69" s="30">
        <f>SUMIF([1]route!$E$3:$E$10005,E69,[1]!Table1[13])</f>
        <v/>
      </c>
      <c r="AR69" s="30">
        <f>SUMIF([1]route!$E$3:$E$10005,E69,[1]!Table1[14])</f>
        <v/>
      </c>
      <c r="AS69" s="30">
        <f>SUMIF([1]route!$E$3:$E$10005,E69,[1]!Table1[15])</f>
        <v/>
      </c>
      <c r="AT69" s="30">
        <f>SUMIF([1]route!$E$3:$E$10005,E69,[1]!Table1[16])</f>
        <v/>
      </c>
      <c r="AU69" s="30">
        <f>SUMIF([1]route!$E$3:$E$10005,E69,[1]!Table1[17])</f>
        <v/>
      </c>
      <c r="AV69" s="30">
        <f>SUMIF([1]route!$E$3:$E$10005,E69,[1]!Table1[18])</f>
        <v/>
      </c>
      <c r="AW69" s="30">
        <f>SUMIF([1]route!$E$3:$E$10005,E69,[1]!Table1[19])</f>
        <v/>
      </c>
      <c r="AX69" s="30">
        <f>SUMIF([1]route!$E$3:$E$10005,E69,[1]!Table1[20])</f>
        <v/>
      </c>
      <c r="AY69" s="30">
        <f>SUMIF([1]route!$E$3:$E$10005,E69,[1]!Table1[21])</f>
        <v/>
      </c>
      <c r="AZ69" s="30">
        <f>SUMIF([1]route!$E$3:$E$10005,E69,[1]!Table1[22])</f>
        <v/>
      </c>
      <c r="BA69" s="30">
        <f>SUMIF([1]route!$E$3:$E$10005,E69,[1]!Table1[23])</f>
        <v/>
      </c>
      <c r="BB69" s="30">
        <f>SUMIF([1]route!$E$3:$E$10005,E69,[1]!Table1[24])</f>
        <v/>
      </c>
      <c r="BC69" s="30">
        <f>SUMIF([1]route!$E$3:$E$10005,E69,[1]!Table1[25])</f>
        <v/>
      </c>
      <c r="BD69" s="30">
        <f>SUMIF([1]route!$E$3:$E$10005,E69,[1]!Table1[26])</f>
        <v/>
      </c>
      <c r="BE69" s="30">
        <f>SUMIF([1]route!$E$3:$E$10005,E69,[1]!Table1[27])</f>
        <v/>
      </c>
      <c r="BF69" s="30">
        <f>SUMIF([1]route!$E$3:$E$10005,E69,[1]!Table1[28])</f>
        <v/>
      </c>
      <c r="BG69" s="30">
        <f>SUMIF([1]route!$E$3:$E$10005,E69,[1]!Table1[29])</f>
        <v/>
      </c>
      <c r="BH69" s="30">
        <f>SUMIF([1]route!$E$3:$E$10005,E69,[1]!Table1[30])</f>
        <v/>
      </c>
      <c r="BI69" s="30">
        <f>SUMIF([1]route!$E$3:$E$10005,E69,[1]!Table1[31])</f>
        <v/>
      </c>
      <c r="BJ69" s="30">
        <f>SUMIF([1]route!$E$3:$E$10005,E69,[1]!Table1[Remain PO])</f>
        <v/>
      </c>
      <c r="BK69" s="31">
        <f>SUMIF([1]route!$E$3:$E$10005,E69,[1]!Table1[N+1])</f>
        <v/>
      </c>
      <c r="BL69" s="31">
        <f>SUMIF([1]route!$E$3:$E$10005,E69,[1]!Table1[N+2])</f>
        <v/>
      </c>
      <c r="BM69" s="31">
        <f>SUMIF([1]route!$E$3:$E$10005,E69,[1]!Table1[N+3])</f>
        <v/>
      </c>
      <c r="BN69" s="32">
        <f>SUMIF([1]route!$E$3:$E$10005,E69,[1]!Table1[N+4])</f>
        <v/>
      </c>
      <c r="BP69" s="37">
        <f>$V69-$AD69</f>
        <v/>
      </c>
      <c r="BQ69" s="35">
        <f>BP69-AE69</f>
        <v/>
      </c>
      <c r="BR69" s="35">
        <f>BQ69-AF69</f>
        <v/>
      </c>
      <c r="BS69" s="35">
        <f>BR69-AG69</f>
        <v/>
      </c>
      <c r="BT69" s="35">
        <f>BS69-AH69</f>
        <v/>
      </c>
      <c r="BU69" s="35">
        <f>BT69-AI69</f>
        <v/>
      </c>
      <c r="BV69" s="35">
        <f>BU69-AJ69</f>
        <v/>
      </c>
      <c r="BW69" s="35">
        <f>BV69-AK69</f>
        <v/>
      </c>
      <c r="BX69" s="35">
        <f>BW69-AL69</f>
        <v/>
      </c>
      <c r="BY69" s="35">
        <f>BX69-AM69</f>
        <v/>
      </c>
      <c r="BZ69" s="35">
        <f>BY69-AN69</f>
        <v/>
      </c>
      <c r="CA69" s="35">
        <f>BZ69-AO69</f>
        <v/>
      </c>
      <c r="CB69" s="35">
        <f>CA69-AP69</f>
        <v/>
      </c>
      <c r="CC69" s="35">
        <f>CB69-AQ69</f>
        <v/>
      </c>
      <c r="CD69" s="35">
        <f>CC69-AR69</f>
        <v/>
      </c>
      <c r="CE69" s="35">
        <f>CD69-AS69</f>
        <v/>
      </c>
      <c r="CF69" s="35">
        <f>CE69-AT69</f>
        <v/>
      </c>
      <c r="CG69" s="35">
        <f>CF69-AU69</f>
        <v/>
      </c>
      <c r="CH69" s="35">
        <f>CG69-AV69</f>
        <v/>
      </c>
      <c r="CI69" s="35">
        <f>CH69-AW69</f>
        <v/>
      </c>
      <c r="CJ69" s="35">
        <f>CI69-AX69</f>
        <v/>
      </c>
      <c r="CK69" s="35">
        <f>CJ69-AY69</f>
        <v/>
      </c>
      <c r="CL69" s="35">
        <f>CK69-AZ69</f>
        <v/>
      </c>
      <c r="CM69" s="35">
        <f>CL69-BA69</f>
        <v/>
      </c>
      <c r="CN69" s="35">
        <f>CM69-BB69</f>
        <v/>
      </c>
      <c r="CO69" s="35">
        <f>CN69-BC69</f>
        <v/>
      </c>
      <c r="CP69" s="35">
        <f>CO69-BD69</f>
        <v/>
      </c>
      <c r="CQ69" s="35">
        <f>CP69-BE69</f>
        <v/>
      </c>
      <c r="CR69" s="35">
        <f>CQ69-BF69</f>
        <v/>
      </c>
      <c r="CS69" s="35">
        <f>CR69-BG69</f>
        <v/>
      </c>
      <c r="CT69" s="35">
        <f>CS69-BH69</f>
        <v/>
      </c>
      <c r="CU69" s="35">
        <f>CT69-BI69</f>
        <v/>
      </c>
      <c r="CV69" s="35">
        <f>CU69-BJ69</f>
        <v/>
      </c>
      <c r="CW69" s="38">
        <f>CV69-BK69</f>
        <v/>
      </c>
      <c r="CX69" s="38">
        <f>CW69-BL69</f>
        <v/>
      </c>
      <c r="CY69" s="38">
        <f>CX69-BM69</f>
        <v/>
      </c>
      <c r="CZ69" s="39">
        <f>CY69-BN69</f>
        <v/>
      </c>
      <c r="DA69" s="35" t="n"/>
    </row>
    <row r="70">
      <c r="D70" s="61">
        <f>VLOOKUP(F70,[1]Special!$O$2:$S$209,3,0)</f>
        <v/>
      </c>
      <c r="E70" s="20" t="inlineStr">
        <is>
          <t>|0200236211|19.10|0.00|1.200|0.0005581NBC</t>
        </is>
      </c>
      <c r="F70" s="19">
        <f>LEFT(E70,LEN(E70)-7)</f>
        <v/>
      </c>
      <c r="G70" s="19">
        <f>'Cutting Rules'!H70</f>
        <v/>
      </c>
      <c r="H70" s="19">
        <f>VLOOKUP(MID(F70,8,2),[1]Special!$H$2:$I$32,2,0)</f>
        <v/>
      </c>
      <c r="I70" s="19">
        <f>RIGHT(E70,3)</f>
        <v/>
      </c>
      <c r="J70" s="19">
        <f>IF(MID(E70,6,2)="22","P","C")</f>
        <v/>
      </c>
      <c r="K70" s="19">
        <f>MID(E70,13,4)</f>
        <v/>
      </c>
      <c r="L70" s="19">
        <f>MID(E70,19,4)</f>
        <v/>
      </c>
      <c r="M70" s="52">
        <f>MID(E70,LEN(E70)-17,4)</f>
        <v/>
      </c>
      <c r="N70" s="52">
        <f>MID(E70,LEN(E70)-6,4)</f>
        <v/>
      </c>
      <c r="O70" s="19">
        <f>VLOOKUP(F70,[1]Item!$A$5:$Z$10000,26,0)</f>
        <v/>
      </c>
      <c r="P70" s="19">
        <f>VLOOKUP(E70,[1]route!$E$3:$O$10005,11,0)</f>
        <v/>
      </c>
      <c r="Q70" s="167">
        <f>'Cutting Rules'!AD70</f>
        <v/>
      </c>
      <c r="R70" s="168">
        <f>SUMIF([1]route!$E$3:$E$10005,E70,[1]!Table1[生産])</f>
        <v/>
      </c>
      <c r="S70" s="24" t="n"/>
      <c r="T70" s="169" t="inlineStr"/>
      <c r="U70" s="19" t="n"/>
      <c r="V70" s="170">
        <f>SUMIF([1]route!$E$3:$E$10005,E70,[1]route!$M$3:$M$10005)</f>
        <v/>
      </c>
      <c r="W70" s="171">
        <f>O70*N70*V70/1000</f>
        <v/>
      </c>
      <c r="X70" s="27">
        <f t="array" ref="X70">INDEX($BP70:$CZ70,MATCH(TRUE,$BP70:$CZ70&lt;0,0))</f>
        <v/>
      </c>
      <c r="Y70" s="47">
        <f>IFERROR(CHOOSE($AC70,$BP$1,$BQ$1,$BR$1,$BS$1,$BT$1,$BU$1,$BV$1,$BW$1,$BX$1,$BY$1,$BZ$1,$CA$1,$CB$1,$CC$1,$CD$1,$CE$1,$CF$1,$CG$1,$CH$1,$CI$1,$CJ$1,$CK$1,$CL$1,$CM$1,$CN$1,$CO$1,$CP$1,$CQ$1,$CR$1,$CS$1,$CT$1,$CU$1,$CV$1,$CW$1,$CX$1,$CY$1,$CZ$1,),"")</f>
        <v/>
      </c>
      <c r="Z70" s="121">
        <f>IFERROR(VLOOKUP(E70,[1]route!$E$3:$BL$10005,59,0),"")&amp;IFERROR(VLOOKUP(E70,[1]route!$E$3:$BL$10005,60,0),"")</f>
        <v/>
      </c>
      <c r="AA70" s="172">
        <f>IF(R70&gt;V70,R70-V70,0)</f>
        <v/>
      </c>
      <c r="AB70" s="173">
        <f>AA70*O70*N70/1000</f>
        <v/>
      </c>
      <c r="AC70" s="4">
        <f>IFERROR(MATCH($X70,$BP70:$CZ70,0),"")</f>
        <v/>
      </c>
      <c r="AD70" s="29" t="n">
        <v>0</v>
      </c>
      <c r="AE70" s="30">
        <f>SUMIF([1]route!$E$3:$E$10005,E70,[1]!Table1[1])</f>
        <v/>
      </c>
      <c r="AF70" s="30">
        <f>SUMIF([1]route!$E$3:$E$10005,E70,[1]!Table1[2])</f>
        <v/>
      </c>
      <c r="AG70" s="30">
        <f>SUMIF([1]route!$E$3:$E$10005,E70,[1]!Table1[3])</f>
        <v/>
      </c>
      <c r="AH70" s="30">
        <f>SUMIF([1]route!$E$3:$E$10005,E70,[1]!Table1[4])</f>
        <v/>
      </c>
      <c r="AI70" s="30">
        <f>SUMIF([1]route!$E$3:$E$10005,E70,[1]!Table1[5])</f>
        <v/>
      </c>
      <c r="AJ70" s="30">
        <f>SUMIF([1]route!$E$3:$E$10005,E70,[1]!Table1[6])</f>
        <v/>
      </c>
      <c r="AK70" s="30">
        <f>SUMIF([1]route!$E$3:$E$10005,E70,[1]!Table1[7])</f>
        <v/>
      </c>
      <c r="AL70" s="30">
        <f>SUMIF([1]route!$E$3:$E$10005,E70,[1]!Table1[8])</f>
        <v/>
      </c>
      <c r="AM70" s="30">
        <f>SUMIF([1]route!$E$3:$E$10005,E70,[1]!Table1[9])</f>
        <v/>
      </c>
      <c r="AN70" s="30">
        <f>SUMIF([1]route!$E$3:$E$10005,E70,[1]!Table1[10])</f>
        <v/>
      </c>
      <c r="AO70" s="30">
        <f>SUMIF([1]route!$E$3:$E$10005,E70,[1]!Table1[11])</f>
        <v/>
      </c>
      <c r="AP70" s="30">
        <f>SUMIF([1]route!$E$3:$E$10005,E70,[1]!Table1[12])</f>
        <v/>
      </c>
      <c r="AQ70" s="30">
        <f>SUMIF([1]route!$E$3:$E$10005,E70,[1]!Table1[13])</f>
        <v/>
      </c>
      <c r="AR70" s="30">
        <f>SUMIF([1]route!$E$3:$E$10005,E70,[1]!Table1[14])</f>
        <v/>
      </c>
      <c r="AS70" s="30">
        <f>SUMIF([1]route!$E$3:$E$10005,E70,[1]!Table1[15])</f>
        <v/>
      </c>
      <c r="AT70" s="30">
        <f>SUMIF([1]route!$E$3:$E$10005,E70,[1]!Table1[16])</f>
        <v/>
      </c>
      <c r="AU70" s="30">
        <f>SUMIF([1]route!$E$3:$E$10005,E70,[1]!Table1[17])</f>
        <v/>
      </c>
      <c r="AV70" s="30">
        <f>SUMIF([1]route!$E$3:$E$10005,E70,[1]!Table1[18])</f>
        <v/>
      </c>
      <c r="AW70" s="30">
        <f>SUMIF([1]route!$E$3:$E$10005,E70,[1]!Table1[19])</f>
        <v/>
      </c>
      <c r="AX70" s="30">
        <f>SUMIF([1]route!$E$3:$E$10005,E70,[1]!Table1[20])</f>
        <v/>
      </c>
      <c r="AY70" s="30">
        <f>SUMIF([1]route!$E$3:$E$10005,E70,[1]!Table1[21])</f>
        <v/>
      </c>
      <c r="AZ70" s="30">
        <f>SUMIF([1]route!$E$3:$E$10005,E70,[1]!Table1[22])</f>
        <v/>
      </c>
      <c r="BA70" s="30">
        <f>SUMIF([1]route!$E$3:$E$10005,E70,[1]!Table1[23])</f>
        <v/>
      </c>
      <c r="BB70" s="30">
        <f>SUMIF([1]route!$E$3:$E$10005,E70,[1]!Table1[24])</f>
        <v/>
      </c>
      <c r="BC70" s="30">
        <f>SUMIF([1]route!$E$3:$E$10005,E70,[1]!Table1[25])</f>
        <v/>
      </c>
      <c r="BD70" s="30">
        <f>SUMIF([1]route!$E$3:$E$10005,E70,[1]!Table1[26])</f>
        <v/>
      </c>
      <c r="BE70" s="30">
        <f>SUMIF([1]route!$E$3:$E$10005,E70,[1]!Table1[27])</f>
        <v/>
      </c>
      <c r="BF70" s="30">
        <f>SUMIF([1]route!$E$3:$E$10005,E70,[1]!Table1[28])</f>
        <v/>
      </c>
      <c r="BG70" s="30">
        <f>SUMIF([1]route!$E$3:$E$10005,E70,[1]!Table1[29])</f>
        <v/>
      </c>
      <c r="BH70" s="30">
        <f>SUMIF([1]route!$E$3:$E$10005,E70,[1]!Table1[30])</f>
        <v/>
      </c>
      <c r="BI70" s="30">
        <f>SUMIF([1]route!$E$3:$E$10005,E70,[1]!Table1[31])</f>
        <v/>
      </c>
      <c r="BJ70" s="30">
        <f>SUMIF([1]route!$E$3:$E$10005,E70,[1]!Table1[Remain PO])</f>
        <v/>
      </c>
      <c r="BK70" s="31">
        <f>SUMIF([1]route!$E$3:$E$10005,E70,[1]!Table1[N+1])</f>
        <v/>
      </c>
      <c r="BL70" s="31">
        <f>SUMIF([1]route!$E$3:$E$10005,E70,[1]!Table1[N+2])</f>
        <v/>
      </c>
      <c r="BM70" s="31">
        <f>SUMIF([1]route!$E$3:$E$10005,E70,[1]!Table1[N+3])</f>
        <v/>
      </c>
      <c r="BN70" s="32">
        <f>SUMIF([1]route!$E$3:$E$10005,E70,[1]!Table1[N+4])</f>
        <v/>
      </c>
      <c r="BP70" s="37">
        <f>$V70-$AD70</f>
        <v/>
      </c>
      <c r="BQ70" s="35">
        <f>BP70-AE70</f>
        <v/>
      </c>
      <c r="BR70" s="35">
        <f>BQ70-AF70</f>
        <v/>
      </c>
      <c r="BS70" s="35">
        <f>BR70-AG70</f>
        <v/>
      </c>
      <c r="BT70" s="35">
        <f>BS70-AH70</f>
        <v/>
      </c>
      <c r="BU70" s="35">
        <f>BT70-AI70</f>
        <v/>
      </c>
      <c r="BV70" s="35">
        <f>BU70-AJ70</f>
        <v/>
      </c>
      <c r="BW70" s="35">
        <f>BV70-AK70</f>
        <v/>
      </c>
      <c r="BX70" s="35">
        <f>BW70-AL70</f>
        <v/>
      </c>
      <c r="BY70" s="35">
        <f>BX70-AM70</f>
        <v/>
      </c>
      <c r="BZ70" s="35">
        <f>BY70-AN70</f>
        <v/>
      </c>
      <c r="CA70" s="35">
        <f>BZ70-AO70</f>
        <v/>
      </c>
      <c r="CB70" s="35">
        <f>CA70-AP70</f>
        <v/>
      </c>
      <c r="CC70" s="35">
        <f>CB70-AQ70</f>
        <v/>
      </c>
      <c r="CD70" s="35">
        <f>CC70-AR70</f>
        <v/>
      </c>
      <c r="CE70" s="35">
        <f>CD70-AS70</f>
        <v/>
      </c>
      <c r="CF70" s="35">
        <f>CE70-AT70</f>
        <v/>
      </c>
      <c r="CG70" s="35">
        <f>CF70-AU70</f>
        <v/>
      </c>
      <c r="CH70" s="35">
        <f>CG70-AV70</f>
        <v/>
      </c>
      <c r="CI70" s="35">
        <f>CH70-AW70</f>
        <v/>
      </c>
      <c r="CJ70" s="35">
        <f>CI70-AX70</f>
        <v/>
      </c>
      <c r="CK70" s="35">
        <f>CJ70-AY70</f>
        <v/>
      </c>
      <c r="CL70" s="35">
        <f>CK70-AZ70</f>
        <v/>
      </c>
      <c r="CM70" s="35">
        <f>CL70-BA70</f>
        <v/>
      </c>
      <c r="CN70" s="35">
        <f>CM70-BB70</f>
        <v/>
      </c>
      <c r="CO70" s="35">
        <f>CN70-BC70</f>
        <v/>
      </c>
      <c r="CP70" s="35">
        <f>CO70-BD70</f>
        <v/>
      </c>
      <c r="CQ70" s="35">
        <f>CP70-BE70</f>
        <v/>
      </c>
      <c r="CR70" s="35">
        <f>CQ70-BF70</f>
        <v/>
      </c>
      <c r="CS70" s="35">
        <f>CR70-BG70</f>
        <v/>
      </c>
      <c r="CT70" s="35">
        <f>CS70-BH70</f>
        <v/>
      </c>
      <c r="CU70" s="35">
        <f>CT70-BI70</f>
        <v/>
      </c>
      <c r="CV70" s="35">
        <f>CU70-BJ70</f>
        <v/>
      </c>
      <c r="CW70" s="38">
        <f>CV70-BK70</f>
        <v/>
      </c>
      <c r="CX70" s="38">
        <f>CW70-BL70</f>
        <v/>
      </c>
      <c r="CY70" s="38">
        <f>CX70-BM70</f>
        <v/>
      </c>
      <c r="CZ70" s="39">
        <f>CY70-BN70</f>
        <v/>
      </c>
      <c r="DA70" s="35" t="n"/>
    </row>
    <row r="71">
      <c r="D71" s="61">
        <f>VLOOKUP(F71,[1]Special!$O$2:$S$209,3,0)</f>
        <v/>
      </c>
      <c r="E71" s="20" t="inlineStr">
        <is>
          <t>|0200226117|19.10|0.00|2.000|0.0005771NBC</t>
        </is>
      </c>
      <c r="F71" s="19">
        <f>LEFT(E71,LEN(E71)-7)</f>
        <v/>
      </c>
      <c r="G71" s="19">
        <f>'Cutting Rules'!H71</f>
        <v/>
      </c>
      <c r="H71" s="19">
        <f>VLOOKUP(MID(F71,8,2),[1]Special!$H$2:$I$32,2,0)</f>
        <v/>
      </c>
      <c r="I71" s="19">
        <f>RIGHT(E71,3)</f>
        <v/>
      </c>
      <c r="J71" s="19">
        <f>IF(MID(E71,6,2)="22","P","C")</f>
        <v/>
      </c>
      <c r="K71" s="19">
        <f>MID(E71,13,4)</f>
        <v/>
      </c>
      <c r="L71" s="19">
        <f>MID(E71,19,4)</f>
        <v/>
      </c>
      <c r="M71" s="52">
        <f>MID(E71,LEN(E71)-17,4)</f>
        <v/>
      </c>
      <c r="N71" s="52">
        <f>MID(E71,LEN(E71)-6,4)</f>
        <v/>
      </c>
      <c r="O71" s="19">
        <f>VLOOKUP(F71,[1]Item!$A$5:$Z$10000,26,0)</f>
        <v/>
      </c>
      <c r="P71" s="19">
        <f>VLOOKUP(E71,[1]route!$E$3:$O$10005,11,0)</f>
        <v/>
      </c>
      <c r="Q71" s="167">
        <f>'Cutting Rules'!AD71</f>
        <v/>
      </c>
      <c r="R71" s="168">
        <f>SUMIF([1]route!$E$3:$E$10005,E71,[1]!Table1[生産])</f>
        <v/>
      </c>
      <c r="S71" s="24" t="n"/>
      <c r="T71" s="169" t="inlineStr"/>
      <c r="U71" s="19" t="n"/>
      <c r="V71" s="170">
        <f>SUMIF([1]route!$E$3:$E$10005,E71,[1]route!$M$3:$M$10005)</f>
        <v/>
      </c>
      <c r="W71" s="171">
        <f>O71*N71*V71/1000</f>
        <v/>
      </c>
      <c r="X71" s="27">
        <f t="array" ref="X71">INDEX($BP71:$CZ71,MATCH(TRUE,$BP71:$CZ71&lt;0,0))</f>
        <v/>
      </c>
      <c r="Y71" s="47">
        <f>IFERROR(CHOOSE($AC71,$BP$1,$BQ$1,$BR$1,$BS$1,$BT$1,$BU$1,$BV$1,$BW$1,$BX$1,$BY$1,$BZ$1,$CA$1,$CB$1,$CC$1,$CD$1,$CE$1,$CF$1,$CG$1,$CH$1,$CI$1,$CJ$1,$CK$1,$CL$1,$CM$1,$CN$1,$CO$1,$CP$1,$CQ$1,$CR$1,$CS$1,$CT$1,$CU$1,$CV$1,$CW$1,$CX$1,$CY$1,$CZ$1,),"")</f>
        <v/>
      </c>
      <c r="Z71" s="121">
        <f>IFERROR(VLOOKUP(E71,[1]route!$E$3:$BL$10005,59,0),"")&amp;IFERROR(VLOOKUP(E71,[1]route!$E$3:$BL$10005,60,0),"")</f>
        <v/>
      </c>
      <c r="AA71" s="172">
        <f>IF(R71&gt;V71,R71-V71,0)</f>
        <v/>
      </c>
      <c r="AB71" s="173">
        <f>AA71*O71*N71/1000</f>
        <v/>
      </c>
      <c r="AC71" s="4">
        <f>IFERROR(MATCH($X71,$BP71:$CZ71,0),"")</f>
        <v/>
      </c>
      <c r="AD71" s="29" t="n">
        <v>0</v>
      </c>
      <c r="AE71" s="30">
        <f>SUMIF([1]route!$E$3:$E$10005,E71,[1]!Table1[1])</f>
        <v/>
      </c>
      <c r="AF71" s="30">
        <f>SUMIF([1]route!$E$3:$E$10005,E71,[1]!Table1[2])</f>
        <v/>
      </c>
      <c r="AG71" s="30">
        <f>SUMIF([1]route!$E$3:$E$10005,E71,[1]!Table1[3])</f>
        <v/>
      </c>
      <c r="AH71" s="30">
        <f>SUMIF([1]route!$E$3:$E$10005,E71,[1]!Table1[4])</f>
        <v/>
      </c>
      <c r="AI71" s="30">
        <f>SUMIF([1]route!$E$3:$E$10005,E71,[1]!Table1[5])</f>
        <v/>
      </c>
      <c r="AJ71" s="30">
        <f>SUMIF([1]route!$E$3:$E$10005,E71,[1]!Table1[6])</f>
        <v/>
      </c>
      <c r="AK71" s="30">
        <f>SUMIF([1]route!$E$3:$E$10005,E71,[1]!Table1[7])</f>
        <v/>
      </c>
      <c r="AL71" s="30">
        <f>SUMIF([1]route!$E$3:$E$10005,E71,[1]!Table1[8])</f>
        <v/>
      </c>
      <c r="AM71" s="30">
        <f>SUMIF([1]route!$E$3:$E$10005,E71,[1]!Table1[9])</f>
        <v/>
      </c>
      <c r="AN71" s="30">
        <f>SUMIF([1]route!$E$3:$E$10005,E71,[1]!Table1[10])</f>
        <v/>
      </c>
      <c r="AO71" s="30">
        <f>SUMIF([1]route!$E$3:$E$10005,E71,[1]!Table1[11])</f>
        <v/>
      </c>
      <c r="AP71" s="30">
        <f>SUMIF([1]route!$E$3:$E$10005,E71,[1]!Table1[12])</f>
        <v/>
      </c>
      <c r="AQ71" s="30">
        <f>SUMIF([1]route!$E$3:$E$10005,E71,[1]!Table1[13])</f>
        <v/>
      </c>
      <c r="AR71" s="30">
        <f>SUMIF([1]route!$E$3:$E$10005,E71,[1]!Table1[14])</f>
        <v/>
      </c>
      <c r="AS71" s="30">
        <f>SUMIF([1]route!$E$3:$E$10005,E71,[1]!Table1[15])</f>
        <v/>
      </c>
      <c r="AT71" s="30">
        <f>SUMIF([1]route!$E$3:$E$10005,E71,[1]!Table1[16])</f>
        <v/>
      </c>
      <c r="AU71" s="30">
        <f>SUMIF([1]route!$E$3:$E$10005,E71,[1]!Table1[17])</f>
        <v/>
      </c>
      <c r="AV71" s="30">
        <f>SUMIF([1]route!$E$3:$E$10005,E71,[1]!Table1[18])</f>
        <v/>
      </c>
      <c r="AW71" s="30">
        <f>SUMIF([1]route!$E$3:$E$10005,E71,[1]!Table1[19])</f>
        <v/>
      </c>
      <c r="AX71" s="30">
        <f>SUMIF([1]route!$E$3:$E$10005,E71,[1]!Table1[20])</f>
        <v/>
      </c>
      <c r="AY71" s="30">
        <f>SUMIF([1]route!$E$3:$E$10005,E71,[1]!Table1[21])</f>
        <v/>
      </c>
      <c r="AZ71" s="30">
        <f>SUMIF([1]route!$E$3:$E$10005,E71,[1]!Table1[22])</f>
        <v/>
      </c>
      <c r="BA71" s="30">
        <f>SUMIF([1]route!$E$3:$E$10005,E71,[1]!Table1[23])</f>
        <v/>
      </c>
      <c r="BB71" s="30">
        <f>SUMIF([1]route!$E$3:$E$10005,E71,[1]!Table1[24])</f>
        <v/>
      </c>
      <c r="BC71" s="30">
        <f>SUMIF([1]route!$E$3:$E$10005,E71,[1]!Table1[25])</f>
        <v/>
      </c>
      <c r="BD71" s="30">
        <f>SUMIF([1]route!$E$3:$E$10005,E71,[1]!Table1[26])</f>
        <v/>
      </c>
      <c r="BE71" s="30">
        <f>SUMIF([1]route!$E$3:$E$10005,E71,[1]!Table1[27])</f>
        <v/>
      </c>
      <c r="BF71" s="30">
        <f>SUMIF([1]route!$E$3:$E$10005,E71,[1]!Table1[28])</f>
        <v/>
      </c>
      <c r="BG71" s="30">
        <f>SUMIF([1]route!$E$3:$E$10005,E71,[1]!Table1[29])</f>
        <v/>
      </c>
      <c r="BH71" s="30">
        <f>SUMIF([1]route!$E$3:$E$10005,E71,[1]!Table1[30])</f>
        <v/>
      </c>
      <c r="BI71" s="30">
        <f>SUMIF([1]route!$E$3:$E$10005,E71,[1]!Table1[31])</f>
        <v/>
      </c>
      <c r="BJ71" s="30">
        <f>SUMIF([1]route!$E$3:$E$10005,E71,[1]!Table1[Remain PO])</f>
        <v/>
      </c>
      <c r="BK71" s="31">
        <f>SUMIF([1]route!$E$3:$E$10005,E71,[1]!Table1[N+1])</f>
        <v/>
      </c>
      <c r="BL71" s="31">
        <f>SUMIF([1]route!$E$3:$E$10005,E71,[1]!Table1[N+2])</f>
        <v/>
      </c>
      <c r="BM71" s="31">
        <f>SUMIF([1]route!$E$3:$E$10005,E71,[1]!Table1[N+3])</f>
        <v/>
      </c>
      <c r="BN71" s="32">
        <f>SUMIF([1]route!$E$3:$E$10005,E71,[1]!Table1[N+4])</f>
        <v/>
      </c>
      <c r="BP71" s="37">
        <f>$V71-$AD71</f>
        <v/>
      </c>
      <c r="BQ71" s="35">
        <f>BP71-AE71</f>
        <v/>
      </c>
      <c r="BR71" s="35">
        <f>BQ71-AF71</f>
        <v/>
      </c>
      <c r="BS71" s="35">
        <f>BR71-AG71</f>
        <v/>
      </c>
      <c r="BT71" s="35">
        <f>BS71-AH71</f>
        <v/>
      </c>
      <c r="BU71" s="35">
        <f>BT71-AI71</f>
        <v/>
      </c>
      <c r="BV71" s="35">
        <f>BU71-AJ71</f>
        <v/>
      </c>
      <c r="BW71" s="35">
        <f>BV71-AK71</f>
        <v/>
      </c>
      <c r="BX71" s="35">
        <f>BW71-AL71</f>
        <v/>
      </c>
      <c r="BY71" s="35">
        <f>BX71-AM71</f>
        <v/>
      </c>
      <c r="BZ71" s="35">
        <f>BY71-AN71</f>
        <v/>
      </c>
      <c r="CA71" s="35">
        <f>BZ71-AO71</f>
        <v/>
      </c>
      <c r="CB71" s="35">
        <f>CA71-AP71</f>
        <v/>
      </c>
      <c r="CC71" s="35">
        <f>CB71-AQ71</f>
        <v/>
      </c>
      <c r="CD71" s="35">
        <f>CC71-AR71</f>
        <v/>
      </c>
      <c r="CE71" s="35">
        <f>CD71-AS71</f>
        <v/>
      </c>
      <c r="CF71" s="35">
        <f>CE71-AT71</f>
        <v/>
      </c>
      <c r="CG71" s="35">
        <f>CF71-AU71</f>
        <v/>
      </c>
      <c r="CH71" s="35">
        <f>CG71-AV71</f>
        <v/>
      </c>
      <c r="CI71" s="35">
        <f>CH71-AW71</f>
        <v/>
      </c>
      <c r="CJ71" s="35">
        <f>CI71-AX71</f>
        <v/>
      </c>
      <c r="CK71" s="35">
        <f>CJ71-AY71</f>
        <v/>
      </c>
      <c r="CL71" s="35">
        <f>CK71-AZ71</f>
        <v/>
      </c>
      <c r="CM71" s="35">
        <f>CL71-BA71</f>
        <v/>
      </c>
      <c r="CN71" s="35">
        <f>CM71-BB71</f>
        <v/>
      </c>
      <c r="CO71" s="35">
        <f>CN71-BC71</f>
        <v/>
      </c>
      <c r="CP71" s="35">
        <f>CO71-BD71</f>
        <v/>
      </c>
      <c r="CQ71" s="35">
        <f>CP71-BE71</f>
        <v/>
      </c>
      <c r="CR71" s="35">
        <f>CQ71-BF71</f>
        <v/>
      </c>
      <c r="CS71" s="35">
        <f>CR71-BG71</f>
        <v/>
      </c>
      <c r="CT71" s="35">
        <f>CS71-BH71</f>
        <v/>
      </c>
      <c r="CU71" s="35">
        <f>CT71-BI71</f>
        <v/>
      </c>
      <c r="CV71" s="35">
        <f>CU71-BJ71</f>
        <v/>
      </c>
      <c r="CW71" s="38">
        <f>CV71-BK71</f>
        <v/>
      </c>
      <c r="CX71" s="38">
        <f>CW71-BL71</f>
        <v/>
      </c>
      <c r="CY71" s="38">
        <f>CX71-BM71</f>
        <v/>
      </c>
      <c r="CZ71" s="39">
        <f>CY71-BN71</f>
        <v/>
      </c>
      <c r="DA71" s="35" t="n"/>
    </row>
    <row r="72">
      <c r="D72" s="61">
        <f>VLOOKUP(F72,[1]Special!$O$2:$S$209,3,0)</f>
        <v/>
      </c>
      <c r="E72" s="20" t="inlineStr">
        <is>
          <t>|0200230120|38.10|0.00|1.200|0.0005450IBC</t>
        </is>
      </c>
      <c r="F72" s="19">
        <f>LEFT(E72,LEN(E72)-7)</f>
        <v/>
      </c>
      <c r="G72" s="19">
        <f>'Cutting Rules'!H72</f>
        <v/>
      </c>
      <c r="H72" s="19">
        <f>VLOOKUP(MID(F72,8,2),[1]Special!$H$2:$I$32,2,0)</f>
        <v/>
      </c>
      <c r="I72" s="19">
        <f>RIGHT(E72,3)</f>
        <v/>
      </c>
      <c r="J72" s="19">
        <f>IF(MID(E72,6,2)="22","P","C")</f>
        <v/>
      </c>
      <c r="K72" s="19">
        <f>MID(E72,13,4)</f>
        <v/>
      </c>
      <c r="L72" s="19">
        <f>MID(E72,19,4)</f>
        <v/>
      </c>
      <c r="M72" s="52">
        <f>MID(E72,LEN(E72)-17,4)</f>
        <v/>
      </c>
      <c r="N72" s="52">
        <f>MID(E72,LEN(E72)-6,4)</f>
        <v/>
      </c>
      <c r="O72" s="19">
        <f>VLOOKUP(F72,[1]Item!$A$5:$Z$10000,26,0)</f>
        <v/>
      </c>
      <c r="P72" s="19">
        <f>VLOOKUP(E72,[1]route!$E$3:$O$10005,11,0)</f>
        <v/>
      </c>
      <c r="Q72" s="167">
        <f>'Cutting Rules'!AD72</f>
        <v/>
      </c>
      <c r="R72" s="168">
        <f>SUMIF([1]route!$E$3:$E$10005,E72,[1]!Table1[生産])</f>
        <v/>
      </c>
      <c r="S72" s="24" t="n"/>
      <c r="T72" s="169" t="inlineStr"/>
      <c r="U72" s="19" t="n"/>
      <c r="V72" s="170">
        <f>SUMIF([1]route!$E$3:$E$10005,E72,[1]route!$M$3:$M$10005)</f>
        <v/>
      </c>
      <c r="W72" s="171">
        <f>O72*N72*V72/1000</f>
        <v/>
      </c>
      <c r="X72" s="27">
        <f t="array" ref="X72">INDEX($BP72:$CZ72,MATCH(TRUE,$BP72:$CZ72&lt;0,0))</f>
        <v/>
      </c>
      <c r="Y72" s="47">
        <f>IFERROR(CHOOSE($AC72,$BP$1,$BQ$1,$BR$1,$BS$1,$BT$1,$BU$1,$BV$1,$BW$1,$BX$1,$BY$1,$BZ$1,$CA$1,$CB$1,$CC$1,$CD$1,$CE$1,$CF$1,$CG$1,$CH$1,$CI$1,$CJ$1,$CK$1,$CL$1,$CM$1,$CN$1,$CO$1,$CP$1,$CQ$1,$CR$1,$CS$1,$CT$1,$CU$1,$CV$1,$CW$1,$CX$1,$CY$1,$CZ$1,),"")</f>
        <v/>
      </c>
      <c r="Z72" s="121">
        <f>IFERROR(VLOOKUP(E72,[1]route!$E$3:$BL$10005,59,0),"")&amp;IFERROR(VLOOKUP(E72,[1]route!$E$3:$BL$10005,60,0),"")</f>
        <v/>
      </c>
      <c r="AA72" s="172">
        <f>IF(R72&gt;V72,R72-V72,0)</f>
        <v/>
      </c>
      <c r="AB72" s="173">
        <f>AA72*O72*N72/1000</f>
        <v/>
      </c>
      <c r="AC72" s="4">
        <f>IFERROR(MATCH($X72,$BP72:$CZ72,0),"")</f>
        <v/>
      </c>
      <c r="AD72" s="29" t="n">
        <v>0</v>
      </c>
      <c r="AE72" s="30">
        <f>SUMIF([1]route!$E$3:$E$10005,E72,[1]!Table1[1])</f>
        <v/>
      </c>
      <c r="AF72" s="30">
        <f>SUMIF([1]route!$E$3:$E$10005,E72,[1]!Table1[2])</f>
        <v/>
      </c>
      <c r="AG72" s="30">
        <f>SUMIF([1]route!$E$3:$E$10005,E72,[1]!Table1[3])</f>
        <v/>
      </c>
      <c r="AH72" s="30">
        <f>SUMIF([1]route!$E$3:$E$10005,E72,[1]!Table1[4])</f>
        <v/>
      </c>
      <c r="AI72" s="30">
        <f>SUMIF([1]route!$E$3:$E$10005,E72,[1]!Table1[5])</f>
        <v/>
      </c>
      <c r="AJ72" s="30">
        <f>SUMIF([1]route!$E$3:$E$10005,E72,[1]!Table1[6])</f>
        <v/>
      </c>
      <c r="AK72" s="30">
        <f>SUMIF([1]route!$E$3:$E$10005,E72,[1]!Table1[7])</f>
        <v/>
      </c>
      <c r="AL72" s="30">
        <f>SUMIF([1]route!$E$3:$E$10005,E72,[1]!Table1[8])</f>
        <v/>
      </c>
      <c r="AM72" s="30">
        <f>SUMIF([1]route!$E$3:$E$10005,E72,[1]!Table1[9])</f>
        <v/>
      </c>
      <c r="AN72" s="30">
        <f>SUMIF([1]route!$E$3:$E$10005,E72,[1]!Table1[10])</f>
        <v/>
      </c>
      <c r="AO72" s="30">
        <f>SUMIF([1]route!$E$3:$E$10005,E72,[1]!Table1[11])</f>
        <v/>
      </c>
      <c r="AP72" s="30">
        <f>SUMIF([1]route!$E$3:$E$10005,E72,[1]!Table1[12])</f>
        <v/>
      </c>
      <c r="AQ72" s="30">
        <f>SUMIF([1]route!$E$3:$E$10005,E72,[1]!Table1[13])</f>
        <v/>
      </c>
      <c r="AR72" s="30">
        <f>SUMIF([1]route!$E$3:$E$10005,E72,[1]!Table1[14])</f>
        <v/>
      </c>
      <c r="AS72" s="30">
        <f>SUMIF([1]route!$E$3:$E$10005,E72,[1]!Table1[15])</f>
        <v/>
      </c>
      <c r="AT72" s="30">
        <f>SUMIF([1]route!$E$3:$E$10005,E72,[1]!Table1[16])</f>
        <v/>
      </c>
      <c r="AU72" s="30">
        <f>SUMIF([1]route!$E$3:$E$10005,E72,[1]!Table1[17])</f>
        <v/>
      </c>
      <c r="AV72" s="30">
        <f>SUMIF([1]route!$E$3:$E$10005,E72,[1]!Table1[18])</f>
        <v/>
      </c>
      <c r="AW72" s="30">
        <f>SUMIF([1]route!$E$3:$E$10005,E72,[1]!Table1[19])</f>
        <v/>
      </c>
      <c r="AX72" s="30">
        <f>SUMIF([1]route!$E$3:$E$10005,E72,[1]!Table1[20])</f>
        <v/>
      </c>
      <c r="AY72" s="30">
        <f>SUMIF([1]route!$E$3:$E$10005,E72,[1]!Table1[21])</f>
        <v/>
      </c>
      <c r="AZ72" s="30">
        <f>SUMIF([1]route!$E$3:$E$10005,E72,[1]!Table1[22])</f>
        <v/>
      </c>
      <c r="BA72" s="30">
        <f>SUMIF([1]route!$E$3:$E$10005,E72,[1]!Table1[23])</f>
        <v/>
      </c>
      <c r="BB72" s="30">
        <f>SUMIF([1]route!$E$3:$E$10005,E72,[1]!Table1[24])</f>
        <v/>
      </c>
      <c r="BC72" s="30">
        <f>SUMIF([1]route!$E$3:$E$10005,E72,[1]!Table1[25])</f>
        <v/>
      </c>
      <c r="BD72" s="30">
        <f>SUMIF([1]route!$E$3:$E$10005,E72,[1]!Table1[26])</f>
        <v/>
      </c>
      <c r="BE72" s="30">
        <f>SUMIF([1]route!$E$3:$E$10005,E72,[1]!Table1[27])</f>
        <v/>
      </c>
      <c r="BF72" s="30">
        <f>SUMIF([1]route!$E$3:$E$10005,E72,[1]!Table1[28])</f>
        <v/>
      </c>
      <c r="BG72" s="30">
        <f>SUMIF([1]route!$E$3:$E$10005,E72,[1]!Table1[29])</f>
        <v/>
      </c>
      <c r="BH72" s="30">
        <f>SUMIF([1]route!$E$3:$E$10005,E72,[1]!Table1[30])</f>
        <v/>
      </c>
      <c r="BI72" s="30">
        <f>SUMIF([1]route!$E$3:$E$10005,E72,[1]!Table1[31])</f>
        <v/>
      </c>
      <c r="BJ72" s="30">
        <f>SUMIF([1]route!$E$3:$E$10005,E72,[1]!Table1[Remain PO])</f>
        <v/>
      </c>
      <c r="BK72" s="31">
        <f>SUMIF([1]route!$E$3:$E$10005,E72,[1]!Table1[N+1])</f>
        <v/>
      </c>
      <c r="BL72" s="31">
        <f>SUMIF([1]route!$E$3:$E$10005,E72,[1]!Table1[N+2])</f>
        <v/>
      </c>
      <c r="BM72" s="31">
        <f>SUMIF([1]route!$E$3:$E$10005,E72,[1]!Table1[N+3])</f>
        <v/>
      </c>
      <c r="BN72" s="32">
        <f>SUMIF([1]route!$E$3:$E$10005,E72,[1]!Table1[N+4])</f>
        <v/>
      </c>
      <c r="BP72" s="37">
        <f>$V72-$AD72</f>
        <v/>
      </c>
      <c r="BQ72" s="35">
        <f>BP72-AE72</f>
        <v/>
      </c>
      <c r="BR72" s="35">
        <f>BQ72-AF72</f>
        <v/>
      </c>
      <c r="BS72" s="35">
        <f>BR72-AG72</f>
        <v/>
      </c>
      <c r="BT72" s="35">
        <f>BS72-AH72</f>
        <v/>
      </c>
      <c r="BU72" s="35">
        <f>BT72-AI72</f>
        <v/>
      </c>
      <c r="BV72" s="35">
        <f>BU72-AJ72</f>
        <v/>
      </c>
      <c r="BW72" s="35">
        <f>BV72-AK72</f>
        <v/>
      </c>
      <c r="BX72" s="35">
        <f>BW72-AL72</f>
        <v/>
      </c>
      <c r="BY72" s="35">
        <f>BX72-AM72</f>
        <v/>
      </c>
      <c r="BZ72" s="35">
        <f>BY72-AN72</f>
        <v/>
      </c>
      <c r="CA72" s="35">
        <f>BZ72-AO72</f>
        <v/>
      </c>
      <c r="CB72" s="35">
        <f>CA72-AP72</f>
        <v/>
      </c>
      <c r="CC72" s="35">
        <f>CB72-AQ72</f>
        <v/>
      </c>
      <c r="CD72" s="35">
        <f>CC72-AR72</f>
        <v/>
      </c>
      <c r="CE72" s="35">
        <f>CD72-AS72</f>
        <v/>
      </c>
      <c r="CF72" s="35">
        <f>CE72-AT72</f>
        <v/>
      </c>
      <c r="CG72" s="35">
        <f>CF72-AU72</f>
        <v/>
      </c>
      <c r="CH72" s="35">
        <f>CG72-AV72</f>
        <v/>
      </c>
      <c r="CI72" s="35">
        <f>CH72-AW72</f>
        <v/>
      </c>
      <c r="CJ72" s="35">
        <f>CI72-AX72</f>
        <v/>
      </c>
      <c r="CK72" s="35">
        <f>CJ72-AY72</f>
        <v/>
      </c>
      <c r="CL72" s="35">
        <f>CK72-AZ72</f>
        <v/>
      </c>
      <c r="CM72" s="35">
        <f>CL72-BA72</f>
        <v/>
      </c>
      <c r="CN72" s="35">
        <f>CM72-BB72</f>
        <v/>
      </c>
      <c r="CO72" s="35">
        <f>CN72-BC72</f>
        <v/>
      </c>
      <c r="CP72" s="35">
        <f>CO72-BD72</f>
        <v/>
      </c>
      <c r="CQ72" s="35">
        <f>CP72-BE72</f>
        <v/>
      </c>
      <c r="CR72" s="35">
        <f>CQ72-BF72</f>
        <v/>
      </c>
      <c r="CS72" s="35">
        <f>CR72-BG72</f>
        <v/>
      </c>
      <c r="CT72" s="35">
        <f>CS72-BH72</f>
        <v/>
      </c>
      <c r="CU72" s="35">
        <f>CT72-BI72</f>
        <v/>
      </c>
      <c r="CV72" s="35">
        <f>CU72-BJ72</f>
        <v/>
      </c>
      <c r="CW72" s="38">
        <f>CV72-BK72</f>
        <v/>
      </c>
      <c r="CX72" s="38">
        <f>CW72-BL72</f>
        <v/>
      </c>
      <c r="CY72" s="38">
        <f>CX72-BM72</f>
        <v/>
      </c>
      <c r="CZ72" s="39">
        <f>CY72-BN72</f>
        <v/>
      </c>
      <c r="DA72" s="35" t="n"/>
    </row>
    <row r="73">
      <c r="D73" s="61">
        <f>VLOOKUP(F73,[1]Special!$O$2:$S$209,3,0)</f>
        <v/>
      </c>
      <c r="E73" s="20" t="inlineStr">
        <is>
          <t>|0200226010|60.50|0.00|2.300|0.0006019IBC</t>
        </is>
      </c>
      <c r="F73" s="19">
        <f>LEFT(E73,LEN(E73)-7)</f>
        <v/>
      </c>
      <c r="G73" s="19">
        <f>'Cutting Rules'!H73</f>
        <v/>
      </c>
      <c r="H73" s="19">
        <f>VLOOKUP(MID(F73,8,2),[1]Special!$H$2:$I$32,2,0)</f>
        <v/>
      </c>
      <c r="I73" s="19">
        <f>RIGHT(E73,3)</f>
        <v/>
      </c>
      <c r="J73" s="19">
        <f>IF(MID(E73,6,2)="22","P","C")</f>
        <v/>
      </c>
      <c r="K73" s="19">
        <f>MID(E73,13,4)</f>
        <v/>
      </c>
      <c r="L73" s="19">
        <f>MID(E73,19,4)</f>
        <v/>
      </c>
      <c r="M73" s="52">
        <f>MID(E73,LEN(E73)-17,4)</f>
        <v/>
      </c>
      <c r="N73" s="52">
        <f>MID(E73,LEN(E73)-6,4)</f>
        <v/>
      </c>
      <c r="O73" s="19">
        <f>VLOOKUP(F73,[1]Item!$A$5:$Z$10000,26,0)</f>
        <v/>
      </c>
      <c r="P73" s="19">
        <f>VLOOKUP(E73,[1]route!$E$3:$O$10005,11,0)</f>
        <v/>
      </c>
      <c r="Q73" s="167">
        <f>'Cutting Rules'!AD73</f>
        <v/>
      </c>
      <c r="R73" s="168">
        <f>SUMIF([1]route!$E$3:$E$10005,E73,[1]!Table1[生産])</f>
        <v/>
      </c>
      <c r="S73" s="24" t="n"/>
      <c r="T73" s="169" t="inlineStr"/>
      <c r="U73" s="19" t="n"/>
      <c r="V73" s="170">
        <f>SUMIF([1]route!$E$3:$E$10005,E73,[1]route!$M$3:$M$10005)</f>
        <v/>
      </c>
      <c r="W73" s="171">
        <f>O73*N73*V73/1000</f>
        <v/>
      </c>
      <c r="X73" s="27">
        <f t="array" ref="X73">INDEX($BP73:$CZ73,MATCH(TRUE,$BP73:$CZ73&lt;0,0))</f>
        <v/>
      </c>
      <c r="Y73" s="47">
        <f>IFERROR(CHOOSE($AC73,$BP$1,$BQ$1,$BR$1,$BS$1,$BT$1,$BU$1,$BV$1,$BW$1,$BX$1,$BY$1,$BZ$1,$CA$1,$CB$1,$CC$1,$CD$1,$CE$1,$CF$1,$CG$1,$CH$1,$CI$1,$CJ$1,$CK$1,$CL$1,$CM$1,$CN$1,$CO$1,$CP$1,$CQ$1,$CR$1,$CS$1,$CT$1,$CU$1,$CV$1,$CW$1,$CX$1,$CY$1,$CZ$1,),"")</f>
        <v/>
      </c>
      <c r="Z73" s="121">
        <f>IFERROR(VLOOKUP(E73,[1]route!$E$3:$BL$10005,59,0),"")&amp;IFERROR(VLOOKUP(E73,[1]route!$E$3:$BL$10005,60,0),"")</f>
        <v/>
      </c>
      <c r="AA73" s="172">
        <f>IF(R73&gt;V73,R73-V73,0)</f>
        <v/>
      </c>
      <c r="AB73" s="173">
        <f>AA73*O73*N73/1000</f>
        <v/>
      </c>
      <c r="AC73" s="4">
        <f>IFERROR(MATCH($X73,$BP73:$CZ73,0),"")</f>
        <v/>
      </c>
      <c r="AD73" s="29" t="n">
        <v>0</v>
      </c>
      <c r="AE73" s="30">
        <f>SUMIF([1]route!$E$3:$E$10005,E73,[1]!Table1[1])</f>
        <v/>
      </c>
      <c r="AF73" s="30">
        <f>SUMIF([1]route!$E$3:$E$10005,E73,[1]!Table1[2])</f>
        <v/>
      </c>
      <c r="AG73" s="30">
        <f>SUMIF([1]route!$E$3:$E$10005,E73,[1]!Table1[3])</f>
        <v/>
      </c>
      <c r="AH73" s="30">
        <f>SUMIF([1]route!$E$3:$E$10005,E73,[1]!Table1[4])</f>
        <v/>
      </c>
      <c r="AI73" s="30">
        <f>SUMIF([1]route!$E$3:$E$10005,E73,[1]!Table1[5])</f>
        <v/>
      </c>
      <c r="AJ73" s="30">
        <f>SUMIF([1]route!$E$3:$E$10005,E73,[1]!Table1[6])</f>
        <v/>
      </c>
      <c r="AK73" s="30">
        <f>SUMIF([1]route!$E$3:$E$10005,E73,[1]!Table1[7])</f>
        <v/>
      </c>
      <c r="AL73" s="30">
        <f>SUMIF([1]route!$E$3:$E$10005,E73,[1]!Table1[8])</f>
        <v/>
      </c>
      <c r="AM73" s="30">
        <f>SUMIF([1]route!$E$3:$E$10005,E73,[1]!Table1[9])</f>
        <v/>
      </c>
      <c r="AN73" s="30">
        <f>SUMIF([1]route!$E$3:$E$10005,E73,[1]!Table1[10])</f>
        <v/>
      </c>
      <c r="AO73" s="30">
        <f>SUMIF([1]route!$E$3:$E$10005,E73,[1]!Table1[11])</f>
        <v/>
      </c>
      <c r="AP73" s="30">
        <f>SUMIF([1]route!$E$3:$E$10005,E73,[1]!Table1[12])</f>
        <v/>
      </c>
      <c r="AQ73" s="30">
        <f>SUMIF([1]route!$E$3:$E$10005,E73,[1]!Table1[13])</f>
        <v/>
      </c>
      <c r="AR73" s="30">
        <f>SUMIF([1]route!$E$3:$E$10005,E73,[1]!Table1[14])</f>
        <v/>
      </c>
      <c r="AS73" s="30">
        <f>SUMIF([1]route!$E$3:$E$10005,E73,[1]!Table1[15])</f>
        <v/>
      </c>
      <c r="AT73" s="30">
        <f>SUMIF([1]route!$E$3:$E$10005,E73,[1]!Table1[16])</f>
        <v/>
      </c>
      <c r="AU73" s="30">
        <f>SUMIF([1]route!$E$3:$E$10005,E73,[1]!Table1[17])</f>
        <v/>
      </c>
      <c r="AV73" s="30">
        <f>SUMIF([1]route!$E$3:$E$10005,E73,[1]!Table1[18])</f>
        <v/>
      </c>
      <c r="AW73" s="30">
        <f>SUMIF([1]route!$E$3:$E$10005,E73,[1]!Table1[19])</f>
        <v/>
      </c>
      <c r="AX73" s="30">
        <f>SUMIF([1]route!$E$3:$E$10005,E73,[1]!Table1[20])</f>
        <v/>
      </c>
      <c r="AY73" s="30">
        <f>SUMIF([1]route!$E$3:$E$10005,E73,[1]!Table1[21])</f>
        <v/>
      </c>
      <c r="AZ73" s="30">
        <f>SUMIF([1]route!$E$3:$E$10005,E73,[1]!Table1[22])</f>
        <v/>
      </c>
      <c r="BA73" s="30">
        <f>SUMIF([1]route!$E$3:$E$10005,E73,[1]!Table1[23])</f>
        <v/>
      </c>
      <c r="BB73" s="30">
        <f>SUMIF([1]route!$E$3:$E$10005,E73,[1]!Table1[24])</f>
        <v/>
      </c>
      <c r="BC73" s="30">
        <f>SUMIF([1]route!$E$3:$E$10005,E73,[1]!Table1[25])</f>
        <v/>
      </c>
      <c r="BD73" s="30">
        <f>SUMIF([1]route!$E$3:$E$10005,E73,[1]!Table1[26])</f>
        <v/>
      </c>
      <c r="BE73" s="30">
        <f>SUMIF([1]route!$E$3:$E$10005,E73,[1]!Table1[27])</f>
        <v/>
      </c>
      <c r="BF73" s="30">
        <f>SUMIF([1]route!$E$3:$E$10005,E73,[1]!Table1[28])</f>
        <v/>
      </c>
      <c r="BG73" s="30">
        <f>SUMIF([1]route!$E$3:$E$10005,E73,[1]!Table1[29])</f>
        <v/>
      </c>
      <c r="BH73" s="30">
        <f>SUMIF([1]route!$E$3:$E$10005,E73,[1]!Table1[30])</f>
        <v/>
      </c>
      <c r="BI73" s="30">
        <f>SUMIF([1]route!$E$3:$E$10005,E73,[1]!Table1[31])</f>
        <v/>
      </c>
      <c r="BJ73" s="30">
        <f>SUMIF([1]route!$E$3:$E$10005,E73,[1]!Table1[Remain PO])</f>
        <v/>
      </c>
      <c r="BK73" s="31">
        <f>SUMIF([1]route!$E$3:$E$10005,E73,[1]!Table1[N+1])</f>
        <v/>
      </c>
      <c r="BL73" s="31">
        <f>SUMIF([1]route!$E$3:$E$10005,E73,[1]!Table1[N+2])</f>
        <v/>
      </c>
      <c r="BM73" s="31">
        <f>SUMIF([1]route!$E$3:$E$10005,E73,[1]!Table1[N+3])</f>
        <v/>
      </c>
      <c r="BN73" s="32">
        <f>SUMIF([1]route!$E$3:$E$10005,E73,[1]!Table1[N+4])</f>
        <v/>
      </c>
      <c r="BP73" s="37">
        <f>$V73-$AD73</f>
        <v/>
      </c>
      <c r="BQ73" s="35">
        <f>BP73-AE73</f>
        <v/>
      </c>
      <c r="BR73" s="35">
        <f>BQ73-AF73</f>
        <v/>
      </c>
      <c r="BS73" s="35">
        <f>BR73-AG73</f>
        <v/>
      </c>
      <c r="BT73" s="35">
        <f>BS73-AH73</f>
        <v/>
      </c>
      <c r="BU73" s="35">
        <f>BT73-AI73</f>
        <v/>
      </c>
      <c r="BV73" s="35">
        <f>BU73-AJ73</f>
        <v/>
      </c>
      <c r="BW73" s="35">
        <f>BV73-AK73</f>
        <v/>
      </c>
      <c r="BX73" s="35">
        <f>BW73-AL73</f>
        <v/>
      </c>
      <c r="BY73" s="35">
        <f>BX73-AM73</f>
        <v/>
      </c>
      <c r="BZ73" s="35">
        <f>BY73-AN73</f>
        <v/>
      </c>
      <c r="CA73" s="35">
        <f>BZ73-AO73</f>
        <v/>
      </c>
      <c r="CB73" s="35">
        <f>CA73-AP73</f>
        <v/>
      </c>
      <c r="CC73" s="35">
        <f>CB73-AQ73</f>
        <v/>
      </c>
      <c r="CD73" s="35">
        <f>CC73-AR73</f>
        <v/>
      </c>
      <c r="CE73" s="35">
        <f>CD73-AS73</f>
        <v/>
      </c>
      <c r="CF73" s="35">
        <f>CE73-AT73</f>
        <v/>
      </c>
      <c r="CG73" s="35">
        <f>CF73-AU73</f>
        <v/>
      </c>
      <c r="CH73" s="35">
        <f>CG73-AV73</f>
        <v/>
      </c>
      <c r="CI73" s="35">
        <f>CH73-AW73</f>
        <v/>
      </c>
      <c r="CJ73" s="35">
        <f>CI73-AX73</f>
        <v/>
      </c>
      <c r="CK73" s="35">
        <f>CJ73-AY73</f>
        <v/>
      </c>
      <c r="CL73" s="35">
        <f>CK73-AZ73</f>
        <v/>
      </c>
      <c r="CM73" s="35">
        <f>CL73-BA73</f>
        <v/>
      </c>
      <c r="CN73" s="35">
        <f>CM73-BB73</f>
        <v/>
      </c>
      <c r="CO73" s="35">
        <f>CN73-BC73</f>
        <v/>
      </c>
      <c r="CP73" s="35">
        <f>CO73-BD73</f>
        <v/>
      </c>
      <c r="CQ73" s="35">
        <f>CP73-BE73</f>
        <v/>
      </c>
      <c r="CR73" s="35">
        <f>CQ73-BF73</f>
        <v/>
      </c>
      <c r="CS73" s="35">
        <f>CR73-BG73</f>
        <v/>
      </c>
      <c r="CT73" s="35">
        <f>CS73-BH73</f>
        <v/>
      </c>
      <c r="CU73" s="35">
        <f>CT73-BI73</f>
        <v/>
      </c>
      <c r="CV73" s="35">
        <f>CU73-BJ73</f>
        <v/>
      </c>
      <c r="CW73" s="38">
        <f>CV73-BK73</f>
        <v/>
      </c>
      <c r="CX73" s="38">
        <f>CW73-BL73</f>
        <v/>
      </c>
      <c r="CY73" s="38">
        <f>CX73-BM73</f>
        <v/>
      </c>
      <c r="CZ73" s="39">
        <f>CY73-BN73</f>
        <v/>
      </c>
      <c r="DA73" s="35" t="n"/>
    </row>
    <row r="74">
      <c r="D74" s="61">
        <f>VLOOKUP(F74,[1]Special!$O$2:$S$209,3,0)</f>
        <v/>
      </c>
      <c r="E74" s="20" t="inlineStr">
        <is>
          <t>|0200230120|28.60|0.00|1.200|0.0005650IBC</t>
        </is>
      </c>
      <c r="F74" s="19">
        <f>LEFT(E74,LEN(E74)-7)</f>
        <v/>
      </c>
      <c r="G74" s="19">
        <f>'Cutting Rules'!H74</f>
        <v/>
      </c>
      <c r="H74" s="19">
        <f>VLOOKUP(MID(F74,8,2),[1]Special!$H$2:$I$32,2,0)</f>
        <v/>
      </c>
      <c r="I74" s="19">
        <f>RIGHT(E74,3)</f>
        <v/>
      </c>
      <c r="J74" s="19">
        <f>IF(MID(E74,6,2)="22","P","C")</f>
        <v/>
      </c>
      <c r="K74" s="19">
        <f>MID(E74,13,4)</f>
        <v/>
      </c>
      <c r="L74" s="19">
        <f>MID(E74,19,4)</f>
        <v/>
      </c>
      <c r="M74" s="52">
        <f>MID(E74,LEN(E74)-17,4)</f>
        <v/>
      </c>
      <c r="N74" s="52">
        <f>MID(E74,LEN(E74)-6,4)</f>
        <v/>
      </c>
      <c r="O74" s="19">
        <f>VLOOKUP(F74,[1]Item!$A$5:$Z$10000,26,0)</f>
        <v/>
      </c>
      <c r="P74" s="19">
        <f>VLOOKUP(E74,[1]route!$E$3:$O$10005,11,0)</f>
        <v/>
      </c>
      <c r="Q74" s="167">
        <f>'Cutting Rules'!AD74</f>
        <v/>
      </c>
      <c r="R74" s="168">
        <f>SUMIF([1]route!$E$3:$E$10005,E74,[1]!Table1[生産])</f>
        <v/>
      </c>
      <c r="S74" s="24" t="n"/>
      <c r="T74" s="169" t="inlineStr"/>
      <c r="U74" s="19" t="n"/>
      <c r="V74" s="170">
        <f>SUMIF([1]route!$E$3:$E$10005,E74,[1]route!$M$3:$M$10005)</f>
        <v/>
      </c>
      <c r="W74" s="171">
        <f>O74*N74*V74/1000</f>
        <v/>
      </c>
      <c r="X74" s="27">
        <f t="array" ref="X74">INDEX($BP74:$CZ74,MATCH(TRUE,$BP74:$CZ74&lt;0,0))</f>
        <v/>
      </c>
      <c r="Y74" s="47">
        <f>IFERROR(CHOOSE($AC74,$BP$1,$BQ$1,$BR$1,$BS$1,$BT$1,$BU$1,$BV$1,$BW$1,$BX$1,$BY$1,$BZ$1,$CA$1,$CB$1,$CC$1,$CD$1,$CE$1,$CF$1,$CG$1,$CH$1,$CI$1,$CJ$1,$CK$1,$CL$1,$CM$1,$CN$1,$CO$1,$CP$1,$CQ$1,$CR$1,$CS$1,$CT$1,$CU$1,$CV$1,$CW$1,$CX$1,$CY$1,$CZ$1,),"")</f>
        <v/>
      </c>
      <c r="Z74" s="121">
        <f>IFERROR(VLOOKUP(E74,[1]route!$E$3:$BL$10005,59,0),"")&amp;IFERROR(VLOOKUP(E74,[1]route!$E$3:$BL$10005,60,0),"")</f>
        <v/>
      </c>
      <c r="AA74" s="172">
        <f>IF(R74&gt;V74,R74-V74,0)</f>
        <v/>
      </c>
      <c r="AB74" s="173">
        <f>AA74*O74*N74/1000</f>
        <v/>
      </c>
      <c r="AC74" s="4">
        <f>IFERROR(MATCH($X74,$BP74:$CZ74,0),"")</f>
        <v/>
      </c>
      <c r="AD74" s="29" t="n">
        <v>0</v>
      </c>
      <c r="AE74" s="30">
        <f>SUMIF([1]route!$E$3:$E$10005,E74,[1]!Table1[1])</f>
        <v/>
      </c>
      <c r="AF74" s="30">
        <f>SUMIF([1]route!$E$3:$E$10005,E74,[1]!Table1[2])</f>
        <v/>
      </c>
      <c r="AG74" s="30">
        <f>SUMIF([1]route!$E$3:$E$10005,E74,[1]!Table1[3])</f>
        <v/>
      </c>
      <c r="AH74" s="30">
        <f>SUMIF([1]route!$E$3:$E$10005,E74,[1]!Table1[4])</f>
        <v/>
      </c>
      <c r="AI74" s="30">
        <f>SUMIF([1]route!$E$3:$E$10005,E74,[1]!Table1[5])</f>
        <v/>
      </c>
      <c r="AJ74" s="30">
        <f>SUMIF([1]route!$E$3:$E$10005,E74,[1]!Table1[6])</f>
        <v/>
      </c>
      <c r="AK74" s="30">
        <f>SUMIF([1]route!$E$3:$E$10005,E74,[1]!Table1[7])</f>
        <v/>
      </c>
      <c r="AL74" s="30">
        <f>SUMIF([1]route!$E$3:$E$10005,E74,[1]!Table1[8])</f>
        <v/>
      </c>
      <c r="AM74" s="30">
        <f>SUMIF([1]route!$E$3:$E$10005,E74,[1]!Table1[9])</f>
        <v/>
      </c>
      <c r="AN74" s="30">
        <f>SUMIF([1]route!$E$3:$E$10005,E74,[1]!Table1[10])</f>
        <v/>
      </c>
      <c r="AO74" s="30">
        <f>SUMIF([1]route!$E$3:$E$10005,E74,[1]!Table1[11])</f>
        <v/>
      </c>
      <c r="AP74" s="30">
        <f>SUMIF([1]route!$E$3:$E$10005,E74,[1]!Table1[12])</f>
        <v/>
      </c>
      <c r="AQ74" s="30">
        <f>SUMIF([1]route!$E$3:$E$10005,E74,[1]!Table1[13])</f>
        <v/>
      </c>
      <c r="AR74" s="30">
        <f>SUMIF([1]route!$E$3:$E$10005,E74,[1]!Table1[14])</f>
        <v/>
      </c>
      <c r="AS74" s="30">
        <f>SUMIF([1]route!$E$3:$E$10005,E74,[1]!Table1[15])</f>
        <v/>
      </c>
      <c r="AT74" s="30">
        <f>SUMIF([1]route!$E$3:$E$10005,E74,[1]!Table1[16])</f>
        <v/>
      </c>
      <c r="AU74" s="30">
        <f>SUMIF([1]route!$E$3:$E$10005,E74,[1]!Table1[17])</f>
        <v/>
      </c>
      <c r="AV74" s="30">
        <f>SUMIF([1]route!$E$3:$E$10005,E74,[1]!Table1[18])</f>
        <v/>
      </c>
      <c r="AW74" s="30">
        <f>SUMIF([1]route!$E$3:$E$10005,E74,[1]!Table1[19])</f>
        <v/>
      </c>
      <c r="AX74" s="30">
        <f>SUMIF([1]route!$E$3:$E$10005,E74,[1]!Table1[20])</f>
        <v/>
      </c>
      <c r="AY74" s="30">
        <f>SUMIF([1]route!$E$3:$E$10005,E74,[1]!Table1[21])</f>
        <v/>
      </c>
      <c r="AZ74" s="30">
        <f>SUMIF([1]route!$E$3:$E$10005,E74,[1]!Table1[22])</f>
        <v/>
      </c>
      <c r="BA74" s="30">
        <f>SUMIF([1]route!$E$3:$E$10005,E74,[1]!Table1[23])</f>
        <v/>
      </c>
      <c r="BB74" s="30">
        <f>SUMIF([1]route!$E$3:$E$10005,E74,[1]!Table1[24])</f>
        <v/>
      </c>
      <c r="BC74" s="30">
        <f>SUMIF([1]route!$E$3:$E$10005,E74,[1]!Table1[25])</f>
        <v/>
      </c>
      <c r="BD74" s="30">
        <f>SUMIF([1]route!$E$3:$E$10005,E74,[1]!Table1[26])</f>
        <v/>
      </c>
      <c r="BE74" s="30">
        <f>SUMIF([1]route!$E$3:$E$10005,E74,[1]!Table1[27])</f>
        <v/>
      </c>
      <c r="BF74" s="30">
        <f>SUMIF([1]route!$E$3:$E$10005,E74,[1]!Table1[28])</f>
        <v/>
      </c>
      <c r="BG74" s="30">
        <f>SUMIF([1]route!$E$3:$E$10005,E74,[1]!Table1[29])</f>
        <v/>
      </c>
      <c r="BH74" s="30">
        <f>SUMIF([1]route!$E$3:$E$10005,E74,[1]!Table1[30])</f>
        <v/>
      </c>
      <c r="BI74" s="30">
        <f>SUMIF([1]route!$E$3:$E$10005,E74,[1]!Table1[31])</f>
        <v/>
      </c>
      <c r="BJ74" s="30">
        <f>SUMIF([1]route!$E$3:$E$10005,E74,[1]!Table1[Remain PO])</f>
        <v/>
      </c>
      <c r="BK74" s="31">
        <f>SUMIF([1]route!$E$3:$E$10005,E74,[1]!Table1[N+1])</f>
        <v/>
      </c>
      <c r="BL74" s="31">
        <f>SUMIF([1]route!$E$3:$E$10005,E74,[1]!Table1[N+2])</f>
        <v/>
      </c>
      <c r="BM74" s="31">
        <f>SUMIF([1]route!$E$3:$E$10005,E74,[1]!Table1[N+3])</f>
        <v/>
      </c>
      <c r="BN74" s="32">
        <f>SUMIF([1]route!$E$3:$E$10005,E74,[1]!Table1[N+4])</f>
        <v/>
      </c>
      <c r="BP74" s="37">
        <f>$V74-$AD74</f>
        <v/>
      </c>
      <c r="BQ74" s="35">
        <f>BP74-AE74</f>
        <v/>
      </c>
      <c r="BR74" s="35">
        <f>BQ74-AF74</f>
        <v/>
      </c>
      <c r="BS74" s="35">
        <f>BR74-AG74</f>
        <v/>
      </c>
      <c r="BT74" s="35">
        <f>BS74-AH74</f>
        <v/>
      </c>
      <c r="BU74" s="35">
        <f>BT74-AI74</f>
        <v/>
      </c>
      <c r="BV74" s="35">
        <f>BU74-AJ74</f>
        <v/>
      </c>
      <c r="BW74" s="35">
        <f>BV74-AK74</f>
        <v/>
      </c>
      <c r="BX74" s="35">
        <f>BW74-AL74</f>
        <v/>
      </c>
      <c r="BY74" s="35">
        <f>BX74-AM74</f>
        <v/>
      </c>
      <c r="BZ74" s="35">
        <f>BY74-AN74</f>
        <v/>
      </c>
      <c r="CA74" s="35">
        <f>BZ74-AO74</f>
        <v/>
      </c>
      <c r="CB74" s="35">
        <f>CA74-AP74</f>
        <v/>
      </c>
      <c r="CC74" s="35">
        <f>CB74-AQ74</f>
        <v/>
      </c>
      <c r="CD74" s="35">
        <f>CC74-AR74</f>
        <v/>
      </c>
      <c r="CE74" s="35">
        <f>CD74-AS74</f>
        <v/>
      </c>
      <c r="CF74" s="35">
        <f>CE74-AT74</f>
        <v/>
      </c>
      <c r="CG74" s="35">
        <f>CF74-AU74</f>
        <v/>
      </c>
      <c r="CH74" s="35">
        <f>CG74-AV74</f>
        <v/>
      </c>
      <c r="CI74" s="35">
        <f>CH74-AW74</f>
        <v/>
      </c>
      <c r="CJ74" s="35">
        <f>CI74-AX74</f>
        <v/>
      </c>
      <c r="CK74" s="35">
        <f>CJ74-AY74</f>
        <v/>
      </c>
      <c r="CL74" s="35">
        <f>CK74-AZ74</f>
        <v/>
      </c>
      <c r="CM74" s="35">
        <f>CL74-BA74</f>
        <v/>
      </c>
      <c r="CN74" s="35">
        <f>CM74-BB74</f>
        <v/>
      </c>
      <c r="CO74" s="35">
        <f>CN74-BC74</f>
        <v/>
      </c>
      <c r="CP74" s="35">
        <f>CO74-BD74</f>
        <v/>
      </c>
      <c r="CQ74" s="35">
        <f>CP74-BE74</f>
        <v/>
      </c>
      <c r="CR74" s="35">
        <f>CQ74-BF74</f>
        <v/>
      </c>
      <c r="CS74" s="35">
        <f>CR74-BG74</f>
        <v/>
      </c>
      <c r="CT74" s="35">
        <f>CS74-BH74</f>
        <v/>
      </c>
      <c r="CU74" s="35">
        <f>CT74-BI74</f>
        <v/>
      </c>
      <c r="CV74" s="35">
        <f>CU74-BJ74</f>
        <v/>
      </c>
      <c r="CW74" s="38">
        <f>CV74-BK74</f>
        <v/>
      </c>
      <c r="CX74" s="38">
        <f>CW74-BL74</f>
        <v/>
      </c>
      <c r="CY74" s="38">
        <f>CX74-BM74</f>
        <v/>
      </c>
      <c r="CZ74" s="39">
        <f>CY74-BN74</f>
        <v/>
      </c>
      <c r="DA74" s="35" t="n"/>
    </row>
    <row r="75">
      <c r="D75" s="61">
        <f>VLOOKUP(F75,[1]Special!$O$2:$S$209,3,0)</f>
        <v/>
      </c>
      <c r="E75" s="20" t="inlineStr">
        <is>
          <t>|0200226010|19.10|0.00|1.400|0.0005570NBC</t>
        </is>
      </c>
      <c r="F75" s="19">
        <f>LEFT(E75,LEN(E75)-7)</f>
        <v/>
      </c>
      <c r="G75" s="19">
        <f>'Cutting Rules'!H75</f>
        <v/>
      </c>
      <c r="H75" s="19">
        <f>VLOOKUP(MID(F75,8,2),[1]Special!$H$2:$I$32,2,0)</f>
        <v/>
      </c>
      <c r="I75" s="19">
        <f>RIGHT(E75,3)</f>
        <v/>
      </c>
      <c r="J75" s="19">
        <f>IF(MID(E75,6,2)="22","P","C")</f>
        <v/>
      </c>
      <c r="K75" s="19">
        <f>MID(E75,13,4)</f>
        <v/>
      </c>
      <c r="L75" s="19">
        <f>MID(E75,19,4)</f>
        <v/>
      </c>
      <c r="M75" s="52">
        <f>MID(E75,LEN(E75)-17,4)</f>
        <v/>
      </c>
      <c r="N75" s="52">
        <f>MID(E75,LEN(E75)-6,4)</f>
        <v/>
      </c>
      <c r="O75" s="19">
        <f>VLOOKUP(F75,[1]Item!$A$5:$Z$10000,26,0)</f>
        <v/>
      </c>
      <c r="P75" s="19">
        <f>VLOOKUP(E75,[1]route!$E$3:$O$10005,11,0)</f>
        <v/>
      </c>
      <c r="Q75" s="167">
        <f>'Cutting Rules'!AD75</f>
        <v/>
      </c>
      <c r="R75" s="168">
        <f>SUMIF([1]route!$E$3:$E$10005,E75,[1]!Table1[生産])</f>
        <v/>
      </c>
      <c r="S75" s="24" t="n"/>
      <c r="T75" s="169" t="inlineStr"/>
      <c r="U75" s="19" t="n"/>
      <c r="V75" s="170">
        <f>SUMIF([1]route!$E$3:$E$10005,E75,[1]route!$M$3:$M$10005)</f>
        <v/>
      </c>
      <c r="W75" s="171">
        <f>O75*N75*V75/1000</f>
        <v/>
      </c>
      <c r="X75" s="27">
        <f t="array" ref="X75">INDEX($BP75:$CZ75,MATCH(TRUE,$BP75:$CZ75&lt;0,0))</f>
        <v/>
      </c>
      <c r="Y75" s="47">
        <f>IFERROR(CHOOSE($AC75,$BP$1,$BQ$1,$BR$1,$BS$1,$BT$1,$BU$1,$BV$1,$BW$1,$BX$1,$BY$1,$BZ$1,$CA$1,$CB$1,$CC$1,$CD$1,$CE$1,$CF$1,$CG$1,$CH$1,$CI$1,$CJ$1,$CK$1,$CL$1,$CM$1,$CN$1,$CO$1,$CP$1,$CQ$1,$CR$1,$CS$1,$CT$1,$CU$1,$CV$1,$CW$1,$CX$1,$CY$1,$CZ$1,),"")</f>
        <v/>
      </c>
      <c r="Z75" s="121">
        <f>IFERROR(VLOOKUP(E75,[1]route!$E$3:$BL$10005,59,0),"")&amp;IFERROR(VLOOKUP(E75,[1]route!$E$3:$BL$10005,60,0),"")</f>
        <v/>
      </c>
      <c r="AA75" s="172">
        <f>IF(R75&gt;V75,R75-V75,0)</f>
        <v/>
      </c>
      <c r="AB75" s="173">
        <f>AA75*O75*N75/1000</f>
        <v/>
      </c>
      <c r="AC75" s="4">
        <f>IFERROR(MATCH($X75,$BP75:$CZ75,0),"")</f>
        <v/>
      </c>
      <c r="AD75" s="29" t="n">
        <v>0</v>
      </c>
      <c r="AE75" s="30">
        <f>SUMIF([1]route!$E$3:$E$10005,E75,[1]!Table1[1])</f>
        <v/>
      </c>
      <c r="AF75" s="30">
        <f>SUMIF([1]route!$E$3:$E$10005,E75,[1]!Table1[2])</f>
        <v/>
      </c>
      <c r="AG75" s="30">
        <f>SUMIF([1]route!$E$3:$E$10005,E75,[1]!Table1[3])</f>
        <v/>
      </c>
      <c r="AH75" s="30">
        <f>SUMIF([1]route!$E$3:$E$10005,E75,[1]!Table1[4])</f>
        <v/>
      </c>
      <c r="AI75" s="30">
        <f>SUMIF([1]route!$E$3:$E$10005,E75,[1]!Table1[5])</f>
        <v/>
      </c>
      <c r="AJ75" s="30">
        <f>SUMIF([1]route!$E$3:$E$10005,E75,[1]!Table1[6])</f>
        <v/>
      </c>
      <c r="AK75" s="30">
        <f>SUMIF([1]route!$E$3:$E$10005,E75,[1]!Table1[7])</f>
        <v/>
      </c>
      <c r="AL75" s="30">
        <f>SUMIF([1]route!$E$3:$E$10005,E75,[1]!Table1[8])</f>
        <v/>
      </c>
      <c r="AM75" s="30">
        <f>SUMIF([1]route!$E$3:$E$10005,E75,[1]!Table1[9])</f>
        <v/>
      </c>
      <c r="AN75" s="30">
        <f>SUMIF([1]route!$E$3:$E$10005,E75,[1]!Table1[10])</f>
        <v/>
      </c>
      <c r="AO75" s="30">
        <f>SUMIF([1]route!$E$3:$E$10005,E75,[1]!Table1[11])</f>
        <v/>
      </c>
      <c r="AP75" s="30">
        <f>SUMIF([1]route!$E$3:$E$10005,E75,[1]!Table1[12])</f>
        <v/>
      </c>
      <c r="AQ75" s="30">
        <f>SUMIF([1]route!$E$3:$E$10005,E75,[1]!Table1[13])</f>
        <v/>
      </c>
      <c r="AR75" s="30">
        <f>SUMIF([1]route!$E$3:$E$10005,E75,[1]!Table1[14])</f>
        <v/>
      </c>
      <c r="AS75" s="30">
        <f>SUMIF([1]route!$E$3:$E$10005,E75,[1]!Table1[15])</f>
        <v/>
      </c>
      <c r="AT75" s="30">
        <f>SUMIF([1]route!$E$3:$E$10005,E75,[1]!Table1[16])</f>
        <v/>
      </c>
      <c r="AU75" s="30">
        <f>SUMIF([1]route!$E$3:$E$10005,E75,[1]!Table1[17])</f>
        <v/>
      </c>
      <c r="AV75" s="30">
        <f>SUMIF([1]route!$E$3:$E$10005,E75,[1]!Table1[18])</f>
        <v/>
      </c>
      <c r="AW75" s="30">
        <f>SUMIF([1]route!$E$3:$E$10005,E75,[1]!Table1[19])</f>
        <v/>
      </c>
      <c r="AX75" s="30">
        <f>SUMIF([1]route!$E$3:$E$10005,E75,[1]!Table1[20])</f>
        <v/>
      </c>
      <c r="AY75" s="30">
        <f>SUMIF([1]route!$E$3:$E$10005,E75,[1]!Table1[21])</f>
        <v/>
      </c>
      <c r="AZ75" s="30">
        <f>SUMIF([1]route!$E$3:$E$10005,E75,[1]!Table1[22])</f>
        <v/>
      </c>
      <c r="BA75" s="30">
        <f>SUMIF([1]route!$E$3:$E$10005,E75,[1]!Table1[23])</f>
        <v/>
      </c>
      <c r="BB75" s="30">
        <f>SUMIF([1]route!$E$3:$E$10005,E75,[1]!Table1[24])</f>
        <v/>
      </c>
      <c r="BC75" s="30">
        <f>SUMIF([1]route!$E$3:$E$10005,E75,[1]!Table1[25])</f>
        <v/>
      </c>
      <c r="BD75" s="30">
        <f>SUMIF([1]route!$E$3:$E$10005,E75,[1]!Table1[26])</f>
        <v/>
      </c>
      <c r="BE75" s="30">
        <f>SUMIF([1]route!$E$3:$E$10005,E75,[1]!Table1[27])</f>
        <v/>
      </c>
      <c r="BF75" s="30">
        <f>SUMIF([1]route!$E$3:$E$10005,E75,[1]!Table1[28])</f>
        <v/>
      </c>
      <c r="BG75" s="30">
        <f>SUMIF([1]route!$E$3:$E$10005,E75,[1]!Table1[29])</f>
        <v/>
      </c>
      <c r="BH75" s="30">
        <f>SUMIF([1]route!$E$3:$E$10005,E75,[1]!Table1[30])</f>
        <v/>
      </c>
      <c r="BI75" s="30">
        <f>SUMIF([1]route!$E$3:$E$10005,E75,[1]!Table1[31])</f>
        <v/>
      </c>
      <c r="BJ75" s="30">
        <f>SUMIF([1]route!$E$3:$E$10005,E75,[1]!Table1[Remain PO])</f>
        <v/>
      </c>
      <c r="BK75" s="31">
        <f>SUMIF([1]route!$E$3:$E$10005,E75,[1]!Table1[N+1])</f>
        <v/>
      </c>
      <c r="BL75" s="31">
        <f>SUMIF([1]route!$E$3:$E$10005,E75,[1]!Table1[N+2])</f>
        <v/>
      </c>
      <c r="BM75" s="31">
        <f>SUMIF([1]route!$E$3:$E$10005,E75,[1]!Table1[N+3])</f>
        <v/>
      </c>
      <c r="BN75" s="32">
        <f>SUMIF([1]route!$E$3:$E$10005,E75,[1]!Table1[N+4])</f>
        <v/>
      </c>
      <c r="BP75" s="37">
        <f>$V75-$AD75</f>
        <v/>
      </c>
      <c r="BQ75" s="35">
        <f>BP75-AE75</f>
        <v/>
      </c>
      <c r="BR75" s="35">
        <f>BQ75-AF75</f>
        <v/>
      </c>
      <c r="BS75" s="35">
        <f>BR75-AG75</f>
        <v/>
      </c>
      <c r="BT75" s="35">
        <f>BS75-AH75</f>
        <v/>
      </c>
      <c r="BU75" s="35">
        <f>BT75-AI75</f>
        <v/>
      </c>
      <c r="BV75" s="35">
        <f>BU75-AJ75</f>
        <v/>
      </c>
      <c r="BW75" s="35">
        <f>BV75-AK75</f>
        <v/>
      </c>
      <c r="BX75" s="35">
        <f>BW75-AL75</f>
        <v/>
      </c>
      <c r="BY75" s="35">
        <f>BX75-AM75</f>
        <v/>
      </c>
      <c r="BZ75" s="35">
        <f>BY75-AN75</f>
        <v/>
      </c>
      <c r="CA75" s="35">
        <f>BZ75-AO75</f>
        <v/>
      </c>
      <c r="CB75" s="35">
        <f>CA75-AP75</f>
        <v/>
      </c>
      <c r="CC75" s="35">
        <f>CB75-AQ75</f>
        <v/>
      </c>
      <c r="CD75" s="35">
        <f>CC75-AR75</f>
        <v/>
      </c>
      <c r="CE75" s="35">
        <f>CD75-AS75</f>
        <v/>
      </c>
      <c r="CF75" s="35">
        <f>CE75-AT75</f>
        <v/>
      </c>
      <c r="CG75" s="35">
        <f>CF75-AU75</f>
        <v/>
      </c>
      <c r="CH75" s="35">
        <f>CG75-AV75</f>
        <v/>
      </c>
      <c r="CI75" s="35">
        <f>CH75-AW75</f>
        <v/>
      </c>
      <c r="CJ75" s="35">
        <f>CI75-AX75</f>
        <v/>
      </c>
      <c r="CK75" s="35">
        <f>CJ75-AY75</f>
        <v/>
      </c>
      <c r="CL75" s="35">
        <f>CK75-AZ75</f>
        <v/>
      </c>
      <c r="CM75" s="35">
        <f>CL75-BA75</f>
        <v/>
      </c>
      <c r="CN75" s="35">
        <f>CM75-BB75</f>
        <v/>
      </c>
      <c r="CO75" s="35">
        <f>CN75-BC75</f>
        <v/>
      </c>
      <c r="CP75" s="35">
        <f>CO75-BD75</f>
        <v/>
      </c>
      <c r="CQ75" s="35">
        <f>CP75-BE75</f>
        <v/>
      </c>
      <c r="CR75" s="35">
        <f>CQ75-BF75</f>
        <v/>
      </c>
      <c r="CS75" s="35">
        <f>CR75-BG75</f>
        <v/>
      </c>
      <c r="CT75" s="35">
        <f>CS75-BH75</f>
        <v/>
      </c>
      <c r="CU75" s="35">
        <f>CT75-BI75</f>
        <v/>
      </c>
      <c r="CV75" s="35">
        <f>CU75-BJ75</f>
        <v/>
      </c>
      <c r="CW75" s="38">
        <f>CV75-BK75</f>
        <v/>
      </c>
      <c r="CX75" s="38">
        <f>CW75-BL75</f>
        <v/>
      </c>
      <c r="CY75" s="38">
        <f>CX75-BM75</f>
        <v/>
      </c>
      <c r="CZ75" s="39">
        <f>CY75-BN75</f>
        <v/>
      </c>
      <c r="DA75" s="35" t="n"/>
    </row>
    <row r="76">
      <c r="D76" s="61">
        <f>VLOOKUP(F76,[1]Special!$O$2:$S$209,3,0)</f>
        <v/>
      </c>
      <c r="E76" s="20" t="inlineStr">
        <is>
          <t>|0200220810|48.60|0.00|2.600|0.0006247NBC</t>
        </is>
      </c>
      <c r="F76" s="19">
        <f>LEFT(E76,LEN(E76)-7)</f>
        <v/>
      </c>
      <c r="G76" s="19">
        <f>'Cutting Rules'!H76</f>
        <v/>
      </c>
      <c r="H76" s="19">
        <f>VLOOKUP(MID(F76,8,2),[1]Special!$H$2:$I$32,2,0)</f>
        <v/>
      </c>
      <c r="I76" s="19">
        <f>RIGHT(E76,3)</f>
        <v/>
      </c>
      <c r="J76" s="19">
        <f>IF(MID(E76,6,2)="22","P","C")</f>
        <v/>
      </c>
      <c r="K76" s="19">
        <f>MID(E76,13,4)</f>
        <v/>
      </c>
      <c r="L76" s="19">
        <f>MID(E76,19,4)</f>
        <v/>
      </c>
      <c r="M76" s="52">
        <f>MID(E76,LEN(E76)-17,4)</f>
        <v/>
      </c>
      <c r="N76" s="52">
        <f>MID(E76,LEN(E76)-6,4)</f>
        <v/>
      </c>
      <c r="O76" s="19">
        <f>VLOOKUP(F76,[1]Item!$A$5:$Z$10000,26,0)</f>
        <v/>
      </c>
      <c r="P76" s="19">
        <f>VLOOKUP(E76,[1]route!$E$3:$O$10005,11,0)</f>
        <v/>
      </c>
      <c r="Q76" s="167">
        <f>'Cutting Rules'!AD76</f>
        <v/>
      </c>
      <c r="R76" s="168">
        <f>SUMIF([1]route!$E$3:$E$10005,E76,[1]!Table1[生産])</f>
        <v/>
      </c>
      <c r="S76" s="24" t="n"/>
      <c r="T76" s="169" t="inlineStr"/>
      <c r="U76" s="19" t="n"/>
      <c r="V76" s="170">
        <f>SUMIF([1]route!$E$3:$E$10005,E76,[1]route!$M$3:$M$10005)</f>
        <v/>
      </c>
      <c r="W76" s="171">
        <f>O76*N76*V76/1000</f>
        <v/>
      </c>
      <c r="X76" s="27">
        <f t="array" ref="X76">INDEX($BP76:$CZ76,MATCH(TRUE,$BP76:$CZ76&lt;0,0))</f>
        <v/>
      </c>
      <c r="Y76" s="47">
        <f>IFERROR(CHOOSE($AC76,$BP$1,$BQ$1,$BR$1,$BS$1,$BT$1,$BU$1,$BV$1,$BW$1,$BX$1,$BY$1,$BZ$1,$CA$1,$CB$1,$CC$1,$CD$1,$CE$1,$CF$1,$CG$1,$CH$1,$CI$1,$CJ$1,$CK$1,$CL$1,$CM$1,$CN$1,$CO$1,$CP$1,$CQ$1,$CR$1,$CS$1,$CT$1,$CU$1,$CV$1,$CW$1,$CX$1,$CY$1,$CZ$1,),"")</f>
        <v/>
      </c>
      <c r="Z76" s="121">
        <f>IFERROR(VLOOKUP(E76,[1]route!$E$3:$BL$10005,59,0),"")&amp;IFERROR(VLOOKUP(E76,[1]route!$E$3:$BL$10005,60,0),"")</f>
        <v/>
      </c>
      <c r="AA76" s="172">
        <f>IF(R76&gt;V76,R76-V76,0)</f>
        <v/>
      </c>
      <c r="AB76" s="173">
        <f>AA76*O76*N76/1000</f>
        <v/>
      </c>
      <c r="AC76" s="4">
        <f>IFERROR(MATCH($X76,$BP76:$CZ76,0),"")</f>
        <v/>
      </c>
      <c r="AD76" s="29" t="n">
        <v>0</v>
      </c>
      <c r="AE76" s="30">
        <f>SUMIF([1]route!$E$3:$E$10005,E76,[1]!Table1[1])</f>
        <v/>
      </c>
      <c r="AF76" s="30">
        <f>SUMIF([1]route!$E$3:$E$10005,E76,[1]!Table1[2])</f>
        <v/>
      </c>
      <c r="AG76" s="30">
        <f>SUMIF([1]route!$E$3:$E$10005,E76,[1]!Table1[3])</f>
        <v/>
      </c>
      <c r="AH76" s="30">
        <f>SUMIF([1]route!$E$3:$E$10005,E76,[1]!Table1[4])</f>
        <v/>
      </c>
      <c r="AI76" s="30">
        <f>SUMIF([1]route!$E$3:$E$10005,E76,[1]!Table1[5])</f>
        <v/>
      </c>
      <c r="AJ76" s="30">
        <f>SUMIF([1]route!$E$3:$E$10005,E76,[1]!Table1[6])</f>
        <v/>
      </c>
      <c r="AK76" s="30">
        <f>SUMIF([1]route!$E$3:$E$10005,E76,[1]!Table1[7])</f>
        <v/>
      </c>
      <c r="AL76" s="30">
        <f>SUMIF([1]route!$E$3:$E$10005,E76,[1]!Table1[8])</f>
        <v/>
      </c>
      <c r="AM76" s="30">
        <f>SUMIF([1]route!$E$3:$E$10005,E76,[1]!Table1[9])</f>
        <v/>
      </c>
      <c r="AN76" s="30">
        <f>SUMIF([1]route!$E$3:$E$10005,E76,[1]!Table1[10])</f>
        <v/>
      </c>
      <c r="AO76" s="30">
        <f>SUMIF([1]route!$E$3:$E$10005,E76,[1]!Table1[11])</f>
        <v/>
      </c>
      <c r="AP76" s="30">
        <f>SUMIF([1]route!$E$3:$E$10005,E76,[1]!Table1[12])</f>
        <v/>
      </c>
      <c r="AQ76" s="30">
        <f>SUMIF([1]route!$E$3:$E$10005,E76,[1]!Table1[13])</f>
        <v/>
      </c>
      <c r="AR76" s="30">
        <f>SUMIF([1]route!$E$3:$E$10005,E76,[1]!Table1[14])</f>
        <v/>
      </c>
      <c r="AS76" s="30">
        <f>SUMIF([1]route!$E$3:$E$10005,E76,[1]!Table1[15])</f>
        <v/>
      </c>
      <c r="AT76" s="30">
        <f>SUMIF([1]route!$E$3:$E$10005,E76,[1]!Table1[16])</f>
        <v/>
      </c>
      <c r="AU76" s="30">
        <f>SUMIF([1]route!$E$3:$E$10005,E76,[1]!Table1[17])</f>
        <v/>
      </c>
      <c r="AV76" s="30">
        <f>SUMIF([1]route!$E$3:$E$10005,E76,[1]!Table1[18])</f>
        <v/>
      </c>
      <c r="AW76" s="30">
        <f>SUMIF([1]route!$E$3:$E$10005,E76,[1]!Table1[19])</f>
        <v/>
      </c>
      <c r="AX76" s="30">
        <f>SUMIF([1]route!$E$3:$E$10005,E76,[1]!Table1[20])</f>
        <v/>
      </c>
      <c r="AY76" s="30">
        <f>SUMIF([1]route!$E$3:$E$10005,E76,[1]!Table1[21])</f>
        <v/>
      </c>
      <c r="AZ76" s="30">
        <f>SUMIF([1]route!$E$3:$E$10005,E76,[1]!Table1[22])</f>
        <v/>
      </c>
      <c r="BA76" s="30">
        <f>SUMIF([1]route!$E$3:$E$10005,E76,[1]!Table1[23])</f>
        <v/>
      </c>
      <c r="BB76" s="30">
        <f>SUMIF([1]route!$E$3:$E$10005,E76,[1]!Table1[24])</f>
        <v/>
      </c>
      <c r="BC76" s="30">
        <f>SUMIF([1]route!$E$3:$E$10005,E76,[1]!Table1[25])</f>
        <v/>
      </c>
      <c r="BD76" s="30">
        <f>SUMIF([1]route!$E$3:$E$10005,E76,[1]!Table1[26])</f>
        <v/>
      </c>
      <c r="BE76" s="30">
        <f>SUMIF([1]route!$E$3:$E$10005,E76,[1]!Table1[27])</f>
        <v/>
      </c>
      <c r="BF76" s="30">
        <f>SUMIF([1]route!$E$3:$E$10005,E76,[1]!Table1[28])</f>
        <v/>
      </c>
      <c r="BG76" s="30">
        <f>SUMIF([1]route!$E$3:$E$10005,E76,[1]!Table1[29])</f>
        <v/>
      </c>
      <c r="BH76" s="30">
        <f>SUMIF([1]route!$E$3:$E$10005,E76,[1]!Table1[30])</f>
        <v/>
      </c>
      <c r="BI76" s="30">
        <f>SUMIF([1]route!$E$3:$E$10005,E76,[1]!Table1[31])</f>
        <v/>
      </c>
      <c r="BJ76" s="30">
        <f>SUMIF([1]route!$E$3:$E$10005,E76,[1]!Table1[Remain PO])</f>
        <v/>
      </c>
      <c r="BK76" s="31">
        <f>SUMIF([1]route!$E$3:$E$10005,E76,[1]!Table1[N+1])</f>
        <v/>
      </c>
      <c r="BL76" s="31">
        <f>SUMIF([1]route!$E$3:$E$10005,E76,[1]!Table1[N+2])</f>
        <v/>
      </c>
      <c r="BM76" s="31">
        <f>SUMIF([1]route!$E$3:$E$10005,E76,[1]!Table1[N+3])</f>
        <v/>
      </c>
      <c r="BN76" s="32">
        <f>SUMIF([1]route!$E$3:$E$10005,E76,[1]!Table1[N+4])</f>
        <v/>
      </c>
      <c r="BP76" s="37">
        <f>$V76-$AD76</f>
        <v/>
      </c>
      <c r="BQ76" s="35">
        <f>BP76-AE76</f>
        <v/>
      </c>
      <c r="BR76" s="35">
        <f>BQ76-AF76</f>
        <v/>
      </c>
      <c r="BS76" s="35">
        <f>BR76-AG76</f>
        <v/>
      </c>
      <c r="BT76" s="35">
        <f>BS76-AH76</f>
        <v/>
      </c>
      <c r="BU76" s="35">
        <f>BT76-AI76</f>
        <v/>
      </c>
      <c r="BV76" s="35">
        <f>BU76-AJ76</f>
        <v/>
      </c>
      <c r="BW76" s="35">
        <f>BV76-AK76</f>
        <v/>
      </c>
      <c r="BX76" s="35">
        <f>BW76-AL76</f>
        <v/>
      </c>
      <c r="BY76" s="35">
        <f>BX76-AM76</f>
        <v/>
      </c>
      <c r="BZ76" s="35">
        <f>BY76-AN76</f>
        <v/>
      </c>
      <c r="CA76" s="35">
        <f>BZ76-AO76</f>
        <v/>
      </c>
      <c r="CB76" s="35">
        <f>CA76-AP76</f>
        <v/>
      </c>
      <c r="CC76" s="35">
        <f>CB76-AQ76</f>
        <v/>
      </c>
      <c r="CD76" s="35">
        <f>CC76-AR76</f>
        <v/>
      </c>
      <c r="CE76" s="35">
        <f>CD76-AS76</f>
        <v/>
      </c>
      <c r="CF76" s="35">
        <f>CE76-AT76</f>
        <v/>
      </c>
      <c r="CG76" s="35">
        <f>CF76-AU76</f>
        <v/>
      </c>
      <c r="CH76" s="35">
        <f>CG76-AV76</f>
        <v/>
      </c>
      <c r="CI76" s="35">
        <f>CH76-AW76</f>
        <v/>
      </c>
      <c r="CJ76" s="35">
        <f>CI76-AX76</f>
        <v/>
      </c>
      <c r="CK76" s="35">
        <f>CJ76-AY76</f>
        <v/>
      </c>
      <c r="CL76" s="35">
        <f>CK76-AZ76</f>
        <v/>
      </c>
      <c r="CM76" s="35">
        <f>CL76-BA76</f>
        <v/>
      </c>
      <c r="CN76" s="35">
        <f>CM76-BB76</f>
        <v/>
      </c>
      <c r="CO76" s="35">
        <f>CN76-BC76</f>
        <v/>
      </c>
      <c r="CP76" s="35">
        <f>CO76-BD76</f>
        <v/>
      </c>
      <c r="CQ76" s="35">
        <f>CP76-BE76</f>
        <v/>
      </c>
      <c r="CR76" s="35">
        <f>CQ76-BF76</f>
        <v/>
      </c>
      <c r="CS76" s="35">
        <f>CR76-BG76</f>
        <v/>
      </c>
      <c r="CT76" s="35">
        <f>CS76-BH76</f>
        <v/>
      </c>
      <c r="CU76" s="35">
        <f>CT76-BI76</f>
        <v/>
      </c>
      <c r="CV76" s="35">
        <f>CU76-BJ76</f>
        <v/>
      </c>
      <c r="CW76" s="38">
        <f>CV76-BK76</f>
        <v/>
      </c>
      <c r="CX76" s="38">
        <f>CW76-BL76</f>
        <v/>
      </c>
      <c r="CY76" s="38">
        <f>CX76-BM76</f>
        <v/>
      </c>
      <c r="CZ76" s="39">
        <f>CY76-BN76</f>
        <v/>
      </c>
      <c r="DA76" s="35" t="n"/>
    </row>
    <row r="77">
      <c r="D77" s="61">
        <f>VLOOKUP(F77,[1]Special!$O$2:$S$209,3,0)</f>
        <v/>
      </c>
      <c r="E77" s="20" t="inlineStr">
        <is>
          <t>|0200220139|19.10|0.00|1.400|0.0005571NBC</t>
        </is>
      </c>
      <c r="F77" s="19">
        <f>LEFT(E77,LEN(E77)-7)</f>
        <v/>
      </c>
      <c r="G77" s="19">
        <f>'Cutting Rules'!H77</f>
        <v/>
      </c>
      <c r="H77" s="19">
        <f>VLOOKUP(MID(F77,8,2),[1]Special!$H$2:$I$32,2,0)</f>
        <v/>
      </c>
      <c r="I77" s="19">
        <f>RIGHT(E77,3)</f>
        <v/>
      </c>
      <c r="J77" s="19">
        <f>IF(MID(E77,6,2)="22","P","C")</f>
        <v/>
      </c>
      <c r="K77" s="19">
        <f>MID(E77,13,4)</f>
        <v/>
      </c>
      <c r="L77" s="19">
        <f>MID(E77,19,4)</f>
        <v/>
      </c>
      <c r="M77" s="52">
        <f>MID(E77,LEN(E77)-17,4)</f>
        <v/>
      </c>
      <c r="N77" s="52">
        <f>MID(E77,LEN(E77)-6,4)</f>
        <v/>
      </c>
      <c r="O77" s="19">
        <f>VLOOKUP(F77,[1]Item!$A$5:$Z$10000,26,0)</f>
        <v/>
      </c>
      <c r="P77" s="19">
        <f>VLOOKUP(E77,[1]route!$E$3:$O$10005,11,0)</f>
        <v/>
      </c>
      <c r="Q77" s="167">
        <f>'Cutting Rules'!AD77</f>
        <v/>
      </c>
      <c r="R77" s="168">
        <f>SUMIF([1]route!$E$3:$E$10005,E77,[1]!Table1[生産])</f>
        <v/>
      </c>
      <c r="S77" s="24" t="n"/>
      <c r="T77" s="169" t="inlineStr"/>
      <c r="U77" s="19" t="n"/>
      <c r="V77" s="170">
        <f>SUMIF([1]route!$E$3:$E$10005,E77,[1]route!$M$3:$M$10005)</f>
        <v/>
      </c>
      <c r="W77" s="171">
        <f>O77*N77*V77/1000</f>
        <v/>
      </c>
      <c r="X77" s="27">
        <f t="array" ref="X77">INDEX($BP77:$CZ77,MATCH(TRUE,$BP77:$CZ77&lt;0,0))</f>
        <v/>
      </c>
      <c r="Y77" s="47">
        <f>IFERROR(CHOOSE($AC77,$BP$1,$BQ$1,$BR$1,$BS$1,$BT$1,$BU$1,$BV$1,$BW$1,$BX$1,$BY$1,$BZ$1,$CA$1,$CB$1,$CC$1,$CD$1,$CE$1,$CF$1,$CG$1,$CH$1,$CI$1,$CJ$1,$CK$1,$CL$1,$CM$1,$CN$1,$CO$1,$CP$1,$CQ$1,$CR$1,$CS$1,$CT$1,$CU$1,$CV$1,$CW$1,$CX$1,$CY$1,$CZ$1,),"")</f>
        <v/>
      </c>
      <c r="Z77" s="121">
        <f>IFERROR(VLOOKUP(E77,[1]route!$E$3:$BL$10005,59,0),"")&amp;IFERROR(VLOOKUP(E77,[1]route!$E$3:$BL$10005,60,0),"")</f>
        <v/>
      </c>
      <c r="AA77" s="172">
        <f>IF(R77&gt;V77,R77-V77,0)</f>
        <v/>
      </c>
      <c r="AB77" s="173">
        <f>AA77*O77*N77/1000</f>
        <v/>
      </c>
      <c r="AC77" s="4">
        <f>IFERROR(MATCH($X77,$BP77:$CZ77,0),"")</f>
        <v/>
      </c>
      <c r="AD77" s="29" t="n">
        <v>0</v>
      </c>
      <c r="AE77" s="30">
        <f>SUMIF([1]route!$E$3:$E$10005,E77,[1]!Table1[1])</f>
        <v/>
      </c>
      <c r="AF77" s="30">
        <f>SUMIF([1]route!$E$3:$E$10005,E77,[1]!Table1[2])</f>
        <v/>
      </c>
      <c r="AG77" s="30">
        <f>SUMIF([1]route!$E$3:$E$10005,E77,[1]!Table1[3])</f>
        <v/>
      </c>
      <c r="AH77" s="30">
        <f>SUMIF([1]route!$E$3:$E$10005,E77,[1]!Table1[4])</f>
        <v/>
      </c>
      <c r="AI77" s="30">
        <f>SUMIF([1]route!$E$3:$E$10005,E77,[1]!Table1[5])</f>
        <v/>
      </c>
      <c r="AJ77" s="30">
        <f>SUMIF([1]route!$E$3:$E$10005,E77,[1]!Table1[6])</f>
        <v/>
      </c>
      <c r="AK77" s="30">
        <f>SUMIF([1]route!$E$3:$E$10005,E77,[1]!Table1[7])</f>
        <v/>
      </c>
      <c r="AL77" s="30">
        <f>SUMIF([1]route!$E$3:$E$10005,E77,[1]!Table1[8])</f>
        <v/>
      </c>
      <c r="AM77" s="30">
        <f>SUMIF([1]route!$E$3:$E$10005,E77,[1]!Table1[9])</f>
        <v/>
      </c>
      <c r="AN77" s="30">
        <f>SUMIF([1]route!$E$3:$E$10005,E77,[1]!Table1[10])</f>
        <v/>
      </c>
      <c r="AO77" s="30">
        <f>SUMIF([1]route!$E$3:$E$10005,E77,[1]!Table1[11])</f>
        <v/>
      </c>
      <c r="AP77" s="30">
        <f>SUMIF([1]route!$E$3:$E$10005,E77,[1]!Table1[12])</f>
        <v/>
      </c>
      <c r="AQ77" s="30">
        <f>SUMIF([1]route!$E$3:$E$10005,E77,[1]!Table1[13])</f>
        <v/>
      </c>
      <c r="AR77" s="30">
        <f>SUMIF([1]route!$E$3:$E$10005,E77,[1]!Table1[14])</f>
        <v/>
      </c>
      <c r="AS77" s="30">
        <f>SUMIF([1]route!$E$3:$E$10005,E77,[1]!Table1[15])</f>
        <v/>
      </c>
      <c r="AT77" s="30">
        <f>SUMIF([1]route!$E$3:$E$10005,E77,[1]!Table1[16])</f>
        <v/>
      </c>
      <c r="AU77" s="30">
        <f>SUMIF([1]route!$E$3:$E$10005,E77,[1]!Table1[17])</f>
        <v/>
      </c>
      <c r="AV77" s="30">
        <f>SUMIF([1]route!$E$3:$E$10005,E77,[1]!Table1[18])</f>
        <v/>
      </c>
      <c r="AW77" s="30">
        <f>SUMIF([1]route!$E$3:$E$10005,E77,[1]!Table1[19])</f>
        <v/>
      </c>
      <c r="AX77" s="30">
        <f>SUMIF([1]route!$E$3:$E$10005,E77,[1]!Table1[20])</f>
        <v/>
      </c>
      <c r="AY77" s="30">
        <f>SUMIF([1]route!$E$3:$E$10005,E77,[1]!Table1[21])</f>
        <v/>
      </c>
      <c r="AZ77" s="30">
        <f>SUMIF([1]route!$E$3:$E$10005,E77,[1]!Table1[22])</f>
        <v/>
      </c>
      <c r="BA77" s="30">
        <f>SUMIF([1]route!$E$3:$E$10005,E77,[1]!Table1[23])</f>
        <v/>
      </c>
      <c r="BB77" s="30">
        <f>SUMIF([1]route!$E$3:$E$10005,E77,[1]!Table1[24])</f>
        <v/>
      </c>
      <c r="BC77" s="30">
        <f>SUMIF([1]route!$E$3:$E$10005,E77,[1]!Table1[25])</f>
        <v/>
      </c>
      <c r="BD77" s="30">
        <f>SUMIF([1]route!$E$3:$E$10005,E77,[1]!Table1[26])</f>
        <v/>
      </c>
      <c r="BE77" s="30">
        <f>SUMIF([1]route!$E$3:$E$10005,E77,[1]!Table1[27])</f>
        <v/>
      </c>
      <c r="BF77" s="30">
        <f>SUMIF([1]route!$E$3:$E$10005,E77,[1]!Table1[28])</f>
        <v/>
      </c>
      <c r="BG77" s="30">
        <f>SUMIF([1]route!$E$3:$E$10005,E77,[1]!Table1[29])</f>
        <v/>
      </c>
      <c r="BH77" s="30">
        <f>SUMIF([1]route!$E$3:$E$10005,E77,[1]!Table1[30])</f>
        <v/>
      </c>
      <c r="BI77" s="30">
        <f>SUMIF([1]route!$E$3:$E$10005,E77,[1]!Table1[31])</f>
        <v/>
      </c>
      <c r="BJ77" s="30">
        <f>SUMIF([1]route!$E$3:$E$10005,E77,[1]!Table1[Remain PO])</f>
        <v/>
      </c>
      <c r="BK77" s="31">
        <f>SUMIF([1]route!$E$3:$E$10005,E77,[1]!Table1[N+1])</f>
        <v/>
      </c>
      <c r="BL77" s="31">
        <f>SUMIF([1]route!$E$3:$E$10005,E77,[1]!Table1[N+2])</f>
        <v/>
      </c>
      <c r="BM77" s="31">
        <f>SUMIF([1]route!$E$3:$E$10005,E77,[1]!Table1[N+3])</f>
        <v/>
      </c>
      <c r="BN77" s="32">
        <f>SUMIF([1]route!$E$3:$E$10005,E77,[1]!Table1[N+4])</f>
        <v/>
      </c>
      <c r="BP77" s="37">
        <f>$V77-$AD77</f>
        <v/>
      </c>
      <c r="BQ77" s="35">
        <f>BP77-AE77</f>
        <v/>
      </c>
      <c r="BR77" s="35">
        <f>BQ77-AF77</f>
        <v/>
      </c>
      <c r="BS77" s="35">
        <f>BR77-AG77</f>
        <v/>
      </c>
      <c r="BT77" s="35">
        <f>BS77-AH77</f>
        <v/>
      </c>
      <c r="BU77" s="35">
        <f>BT77-AI77</f>
        <v/>
      </c>
      <c r="BV77" s="35">
        <f>BU77-AJ77</f>
        <v/>
      </c>
      <c r="BW77" s="35">
        <f>BV77-AK77</f>
        <v/>
      </c>
      <c r="BX77" s="35">
        <f>BW77-AL77</f>
        <v/>
      </c>
      <c r="BY77" s="35">
        <f>BX77-AM77</f>
        <v/>
      </c>
      <c r="BZ77" s="35">
        <f>BY77-AN77</f>
        <v/>
      </c>
      <c r="CA77" s="35">
        <f>BZ77-AO77</f>
        <v/>
      </c>
      <c r="CB77" s="35">
        <f>CA77-AP77</f>
        <v/>
      </c>
      <c r="CC77" s="35">
        <f>CB77-AQ77</f>
        <v/>
      </c>
      <c r="CD77" s="35">
        <f>CC77-AR77</f>
        <v/>
      </c>
      <c r="CE77" s="35">
        <f>CD77-AS77</f>
        <v/>
      </c>
      <c r="CF77" s="35">
        <f>CE77-AT77</f>
        <v/>
      </c>
      <c r="CG77" s="35">
        <f>CF77-AU77</f>
        <v/>
      </c>
      <c r="CH77" s="35">
        <f>CG77-AV77</f>
        <v/>
      </c>
      <c r="CI77" s="35">
        <f>CH77-AW77</f>
        <v/>
      </c>
      <c r="CJ77" s="35">
        <f>CI77-AX77</f>
        <v/>
      </c>
      <c r="CK77" s="35">
        <f>CJ77-AY77</f>
        <v/>
      </c>
      <c r="CL77" s="35">
        <f>CK77-AZ77</f>
        <v/>
      </c>
      <c r="CM77" s="35">
        <f>CL77-BA77</f>
        <v/>
      </c>
      <c r="CN77" s="35">
        <f>CM77-BB77</f>
        <v/>
      </c>
      <c r="CO77" s="35">
        <f>CN77-BC77</f>
        <v/>
      </c>
      <c r="CP77" s="35">
        <f>CO77-BD77</f>
        <v/>
      </c>
      <c r="CQ77" s="35">
        <f>CP77-BE77</f>
        <v/>
      </c>
      <c r="CR77" s="35">
        <f>CQ77-BF77</f>
        <v/>
      </c>
      <c r="CS77" s="35">
        <f>CR77-BG77</f>
        <v/>
      </c>
      <c r="CT77" s="35">
        <f>CS77-BH77</f>
        <v/>
      </c>
      <c r="CU77" s="35">
        <f>CT77-BI77</f>
        <v/>
      </c>
      <c r="CV77" s="35">
        <f>CU77-BJ77</f>
        <v/>
      </c>
      <c r="CW77" s="38">
        <f>CV77-BK77</f>
        <v/>
      </c>
      <c r="CX77" s="38">
        <f>CW77-BL77</f>
        <v/>
      </c>
      <c r="CY77" s="38">
        <f>CX77-BM77</f>
        <v/>
      </c>
      <c r="CZ77" s="39">
        <f>CY77-BN77</f>
        <v/>
      </c>
      <c r="DA77" s="35" t="n"/>
    </row>
    <row r="78">
      <c r="D78" s="61">
        <f>VLOOKUP(F78,[1]Special!$O$2:$S$209,3,0)</f>
        <v/>
      </c>
      <c r="E78" s="20" t="inlineStr">
        <is>
          <t>|0200220810|48.60|0.00|2.000|0.0005160IBC</t>
        </is>
      </c>
      <c r="F78" s="19">
        <f>LEFT(E78,LEN(E78)-7)</f>
        <v/>
      </c>
      <c r="G78" s="19">
        <f>'Cutting Rules'!H78</f>
        <v/>
      </c>
      <c r="H78" s="19">
        <f>VLOOKUP(MID(F78,8,2),[1]Special!$H$2:$I$32,2,0)</f>
        <v/>
      </c>
      <c r="I78" s="19">
        <f>RIGHT(E78,3)</f>
        <v/>
      </c>
      <c r="J78" s="19">
        <f>IF(MID(E78,6,2)="22","P","C")</f>
        <v/>
      </c>
      <c r="K78" s="19">
        <f>MID(E78,13,4)</f>
        <v/>
      </c>
      <c r="L78" s="19">
        <f>MID(E78,19,4)</f>
        <v/>
      </c>
      <c r="M78" s="52">
        <f>MID(E78,LEN(E78)-17,4)</f>
        <v/>
      </c>
      <c r="N78" s="52">
        <f>MID(E78,LEN(E78)-6,4)</f>
        <v/>
      </c>
      <c r="O78" s="19">
        <f>VLOOKUP(F78,[1]Item!$A$5:$Z$10000,26,0)</f>
        <v/>
      </c>
      <c r="P78" s="19">
        <f>VLOOKUP(E78,[1]route!$E$3:$O$10005,11,0)</f>
        <v/>
      </c>
      <c r="Q78" s="167">
        <f>'Cutting Rules'!AD78</f>
        <v/>
      </c>
      <c r="R78" s="168">
        <f>SUMIF([1]route!$E$3:$E$10005,E78,[1]!Table1[生産])</f>
        <v/>
      </c>
      <c r="S78" s="24" t="n"/>
      <c r="T78" s="169" t="inlineStr"/>
      <c r="U78" s="19" t="n"/>
      <c r="V78" s="170">
        <f>SUMIF([1]route!$E$3:$E$10005,E78,[1]route!$M$3:$M$10005)</f>
        <v/>
      </c>
      <c r="W78" s="171">
        <f>O78*N78*V78/1000</f>
        <v/>
      </c>
      <c r="X78" s="27">
        <f t="array" ref="X78">INDEX($BP78:$CZ78,MATCH(TRUE,$BP78:$CZ78&lt;0,0))</f>
        <v/>
      </c>
      <c r="Y78" s="47">
        <f>IFERROR(CHOOSE($AC78,$BP$1,$BQ$1,$BR$1,$BS$1,$BT$1,$BU$1,$BV$1,$BW$1,$BX$1,$BY$1,$BZ$1,$CA$1,$CB$1,$CC$1,$CD$1,$CE$1,$CF$1,$CG$1,$CH$1,$CI$1,$CJ$1,$CK$1,$CL$1,$CM$1,$CN$1,$CO$1,$CP$1,$CQ$1,$CR$1,$CS$1,$CT$1,$CU$1,$CV$1,$CW$1,$CX$1,$CY$1,$CZ$1,),"")</f>
        <v/>
      </c>
      <c r="Z78" s="121">
        <f>IFERROR(VLOOKUP(E78,[1]route!$E$3:$BL$10005,59,0),"")&amp;IFERROR(VLOOKUP(E78,[1]route!$E$3:$BL$10005,60,0),"")</f>
        <v/>
      </c>
      <c r="AA78" s="172">
        <f>IF(R78&gt;V78,R78-V78,0)</f>
        <v/>
      </c>
      <c r="AB78" s="173">
        <f>AA78*O78*N78/1000</f>
        <v/>
      </c>
      <c r="AC78" s="4">
        <f>IFERROR(MATCH($X78,$BP78:$CZ78,0),"")</f>
        <v/>
      </c>
      <c r="AD78" s="29" t="n">
        <v>0</v>
      </c>
      <c r="AE78" s="30">
        <f>SUMIF([1]route!$E$3:$E$10005,E78,[1]!Table1[1])</f>
        <v/>
      </c>
      <c r="AF78" s="30">
        <f>SUMIF([1]route!$E$3:$E$10005,E78,[1]!Table1[2])</f>
        <v/>
      </c>
      <c r="AG78" s="30">
        <f>SUMIF([1]route!$E$3:$E$10005,E78,[1]!Table1[3])</f>
        <v/>
      </c>
      <c r="AH78" s="30">
        <f>SUMIF([1]route!$E$3:$E$10005,E78,[1]!Table1[4])</f>
        <v/>
      </c>
      <c r="AI78" s="30">
        <f>SUMIF([1]route!$E$3:$E$10005,E78,[1]!Table1[5])</f>
        <v/>
      </c>
      <c r="AJ78" s="30">
        <f>SUMIF([1]route!$E$3:$E$10005,E78,[1]!Table1[6])</f>
        <v/>
      </c>
      <c r="AK78" s="30">
        <f>SUMIF([1]route!$E$3:$E$10005,E78,[1]!Table1[7])</f>
        <v/>
      </c>
      <c r="AL78" s="30">
        <f>SUMIF([1]route!$E$3:$E$10005,E78,[1]!Table1[8])</f>
        <v/>
      </c>
      <c r="AM78" s="30">
        <f>SUMIF([1]route!$E$3:$E$10005,E78,[1]!Table1[9])</f>
        <v/>
      </c>
      <c r="AN78" s="30">
        <f>SUMIF([1]route!$E$3:$E$10005,E78,[1]!Table1[10])</f>
        <v/>
      </c>
      <c r="AO78" s="30">
        <f>SUMIF([1]route!$E$3:$E$10005,E78,[1]!Table1[11])</f>
        <v/>
      </c>
      <c r="AP78" s="30">
        <f>SUMIF([1]route!$E$3:$E$10005,E78,[1]!Table1[12])</f>
        <v/>
      </c>
      <c r="AQ78" s="30">
        <f>SUMIF([1]route!$E$3:$E$10005,E78,[1]!Table1[13])</f>
        <v/>
      </c>
      <c r="AR78" s="30">
        <f>SUMIF([1]route!$E$3:$E$10005,E78,[1]!Table1[14])</f>
        <v/>
      </c>
      <c r="AS78" s="30">
        <f>SUMIF([1]route!$E$3:$E$10005,E78,[1]!Table1[15])</f>
        <v/>
      </c>
      <c r="AT78" s="30">
        <f>SUMIF([1]route!$E$3:$E$10005,E78,[1]!Table1[16])</f>
        <v/>
      </c>
      <c r="AU78" s="30">
        <f>SUMIF([1]route!$E$3:$E$10005,E78,[1]!Table1[17])</f>
        <v/>
      </c>
      <c r="AV78" s="30">
        <f>SUMIF([1]route!$E$3:$E$10005,E78,[1]!Table1[18])</f>
        <v/>
      </c>
      <c r="AW78" s="30">
        <f>SUMIF([1]route!$E$3:$E$10005,E78,[1]!Table1[19])</f>
        <v/>
      </c>
      <c r="AX78" s="30">
        <f>SUMIF([1]route!$E$3:$E$10005,E78,[1]!Table1[20])</f>
        <v/>
      </c>
      <c r="AY78" s="30">
        <f>SUMIF([1]route!$E$3:$E$10005,E78,[1]!Table1[21])</f>
        <v/>
      </c>
      <c r="AZ78" s="30">
        <f>SUMIF([1]route!$E$3:$E$10005,E78,[1]!Table1[22])</f>
        <v/>
      </c>
      <c r="BA78" s="30">
        <f>SUMIF([1]route!$E$3:$E$10005,E78,[1]!Table1[23])</f>
        <v/>
      </c>
      <c r="BB78" s="30">
        <f>SUMIF([1]route!$E$3:$E$10005,E78,[1]!Table1[24])</f>
        <v/>
      </c>
      <c r="BC78" s="30">
        <f>SUMIF([1]route!$E$3:$E$10005,E78,[1]!Table1[25])</f>
        <v/>
      </c>
      <c r="BD78" s="30">
        <f>SUMIF([1]route!$E$3:$E$10005,E78,[1]!Table1[26])</f>
        <v/>
      </c>
      <c r="BE78" s="30">
        <f>SUMIF([1]route!$E$3:$E$10005,E78,[1]!Table1[27])</f>
        <v/>
      </c>
      <c r="BF78" s="30">
        <f>SUMIF([1]route!$E$3:$E$10005,E78,[1]!Table1[28])</f>
        <v/>
      </c>
      <c r="BG78" s="30">
        <f>SUMIF([1]route!$E$3:$E$10005,E78,[1]!Table1[29])</f>
        <v/>
      </c>
      <c r="BH78" s="30">
        <f>SUMIF([1]route!$E$3:$E$10005,E78,[1]!Table1[30])</f>
        <v/>
      </c>
      <c r="BI78" s="30">
        <f>SUMIF([1]route!$E$3:$E$10005,E78,[1]!Table1[31])</f>
        <v/>
      </c>
      <c r="BJ78" s="30">
        <f>SUMIF([1]route!$E$3:$E$10005,E78,[1]!Table1[Remain PO])</f>
        <v/>
      </c>
      <c r="BK78" s="31">
        <f>SUMIF([1]route!$E$3:$E$10005,E78,[1]!Table1[N+1])</f>
        <v/>
      </c>
      <c r="BL78" s="31">
        <f>SUMIF([1]route!$E$3:$E$10005,E78,[1]!Table1[N+2])</f>
        <v/>
      </c>
      <c r="BM78" s="31">
        <f>SUMIF([1]route!$E$3:$E$10005,E78,[1]!Table1[N+3])</f>
        <v/>
      </c>
      <c r="BN78" s="32">
        <f>SUMIF([1]route!$E$3:$E$10005,E78,[1]!Table1[N+4])</f>
        <v/>
      </c>
      <c r="BP78" s="37">
        <f>$V78-$AD78</f>
        <v/>
      </c>
      <c r="BQ78" s="35">
        <f>BP78-AE78</f>
        <v/>
      </c>
      <c r="BR78" s="35">
        <f>BQ78-AF78</f>
        <v/>
      </c>
      <c r="BS78" s="35">
        <f>BR78-AG78</f>
        <v/>
      </c>
      <c r="BT78" s="35">
        <f>BS78-AH78</f>
        <v/>
      </c>
      <c r="BU78" s="35">
        <f>BT78-AI78</f>
        <v/>
      </c>
      <c r="BV78" s="35">
        <f>BU78-AJ78</f>
        <v/>
      </c>
      <c r="BW78" s="35">
        <f>BV78-AK78</f>
        <v/>
      </c>
      <c r="BX78" s="35">
        <f>BW78-AL78</f>
        <v/>
      </c>
      <c r="BY78" s="35">
        <f>BX78-AM78</f>
        <v/>
      </c>
      <c r="BZ78" s="35">
        <f>BY78-AN78</f>
        <v/>
      </c>
      <c r="CA78" s="35">
        <f>BZ78-AO78</f>
        <v/>
      </c>
      <c r="CB78" s="35">
        <f>CA78-AP78</f>
        <v/>
      </c>
      <c r="CC78" s="35">
        <f>CB78-AQ78</f>
        <v/>
      </c>
      <c r="CD78" s="35">
        <f>CC78-AR78</f>
        <v/>
      </c>
      <c r="CE78" s="35">
        <f>CD78-AS78</f>
        <v/>
      </c>
      <c r="CF78" s="35">
        <f>CE78-AT78</f>
        <v/>
      </c>
      <c r="CG78" s="35">
        <f>CF78-AU78</f>
        <v/>
      </c>
      <c r="CH78" s="35">
        <f>CG78-AV78</f>
        <v/>
      </c>
      <c r="CI78" s="35">
        <f>CH78-AW78</f>
        <v/>
      </c>
      <c r="CJ78" s="35">
        <f>CI78-AX78</f>
        <v/>
      </c>
      <c r="CK78" s="35">
        <f>CJ78-AY78</f>
        <v/>
      </c>
      <c r="CL78" s="35">
        <f>CK78-AZ78</f>
        <v/>
      </c>
      <c r="CM78" s="35">
        <f>CL78-BA78</f>
        <v/>
      </c>
      <c r="CN78" s="35">
        <f>CM78-BB78</f>
        <v/>
      </c>
      <c r="CO78" s="35">
        <f>CN78-BC78</f>
        <v/>
      </c>
      <c r="CP78" s="35">
        <f>CO78-BD78</f>
        <v/>
      </c>
      <c r="CQ78" s="35">
        <f>CP78-BE78</f>
        <v/>
      </c>
      <c r="CR78" s="35">
        <f>CQ78-BF78</f>
        <v/>
      </c>
      <c r="CS78" s="35">
        <f>CR78-BG78</f>
        <v/>
      </c>
      <c r="CT78" s="35">
        <f>CS78-BH78</f>
        <v/>
      </c>
      <c r="CU78" s="35">
        <f>CT78-BI78</f>
        <v/>
      </c>
      <c r="CV78" s="35">
        <f>CU78-BJ78</f>
        <v/>
      </c>
      <c r="CW78" s="38">
        <f>CV78-BK78</f>
        <v/>
      </c>
      <c r="CX78" s="38">
        <f>CW78-BL78</f>
        <v/>
      </c>
      <c r="CY78" s="38">
        <f>CX78-BM78</f>
        <v/>
      </c>
      <c r="CZ78" s="39">
        <f>CY78-BN78</f>
        <v/>
      </c>
      <c r="DA78" s="35" t="n"/>
    </row>
    <row r="79">
      <c r="D79" s="61">
        <f>VLOOKUP(F79,[1]Special!$O$2:$S$209,3,0)</f>
        <v/>
      </c>
      <c r="E79" s="20" t="inlineStr">
        <is>
          <t>|0200226010|17.30|0.00|1.600|0.0005580NBC</t>
        </is>
      </c>
      <c r="F79" s="19">
        <f>LEFT(E79,LEN(E79)-7)</f>
        <v/>
      </c>
      <c r="G79" s="19">
        <f>'Cutting Rules'!H79</f>
        <v/>
      </c>
      <c r="H79" s="19">
        <f>VLOOKUP(MID(F79,8,2),[1]Special!$H$2:$I$32,2,0)</f>
        <v/>
      </c>
      <c r="I79" s="19">
        <f>RIGHT(E79,3)</f>
        <v/>
      </c>
      <c r="J79" s="19">
        <f>IF(MID(E79,6,2)="22","P","C")</f>
        <v/>
      </c>
      <c r="K79" s="19">
        <f>MID(E79,13,4)</f>
        <v/>
      </c>
      <c r="L79" s="19">
        <f>MID(E79,19,4)</f>
        <v/>
      </c>
      <c r="M79" s="52">
        <f>MID(E79,LEN(E79)-17,4)</f>
        <v/>
      </c>
      <c r="N79" s="52">
        <f>MID(E79,LEN(E79)-6,4)</f>
        <v/>
      </c>
      <c r="O79" s="19">
        <f>VLOOKUP(F79,[1]Item!$A$5:$Z$10000,26,0)</f>
        <v/>
      </c>
      <c r="P79" s="19">
        <f>VLOOKUP(E79,[1]route!$E$3:$O$10005,11,0)</f>
        <v/>
      </c>
      <c r="Q79" s="167">
        <f>'Cutting Rules'!AD79</f>
        <v/>
      </c>
      <c r="R79" s="168">
        <f>SUMIF([1]route!$E$3:$E$10005,E79,[1]!Table1[生産])</f>
        <v/>
      </c>
      <c r="S79" s="24" t="n"/>
      <c r="T79" s="169" t="inlineStr"/>
      <c r="U79" s="19" t="n"/>
      <c r="V79" s="170">
        <f>SUMIF([1]route!$E$3:$E$10005,E79,[1]route!$M$3:$M$10005)</f>
        <v/>
      </c>
      <c r="W79" s="171">
        <f>O79*N79*V79/1000</f>
        <v/>
      </c>
      <c r="X79" s="27">
        <f t="array" ref="X79">INDEX($BP79:$CZ79,MATCH(TRUE,$BP79:$CZ79&lt;0,0))</f>
        <v/>
      </c>
      <c r="Y79" s="47">
        <f>IFERROR(CHOOSE($AC79,$BP$1,$BQ$1,$BR$1,$BS$1,$BT$1,$BU$1,$BV$1,$BW$1,$BX$1,$BY$1,$BZ$1,$CA$1,$CB$1,$CC$1,$CD$1,$CE$1,$CF$1,$CG$1,$CH$1,$CI$1,$CJ$1,$CK$1,$CL$1,$CM$1,$CN$1,$CO$1,$CP$1,$CQ$1,$CR$1,$CS$1,$CT$1,$CU$1,$CV$1,$CW$1,$CX$1,$CY$1,$CZ$1,),"")</f>
        <v/>
      </c>
      <c r="Z79" s="121">
        <f>IFERROR(VLOOKUP(E79,[1]route!$E$3:$BL$10005,59,0),"")&amp;IFERROR(VLOOKUP(E79,[1]route!$E$3:$BL$10005,60,0),"")</f>
        <v/>
      </c>
      <c r="AA79" s="172">
        <f>IF(R79&gt;V79,R79-V79,0)</f>
        <v/>
      </c>
      <c r="AB79" s="173">
        <f>AA79*O79*N79/1000</f>
        <v/>
      </c>
      <c r="AC79" s="4">
        <f>IFERROR(MATCH($X79,$BP79:$CZ79,0),"")</f>
        <v/>
      </c>
      <c r="AD79" s="29" t="n">
        <v>0</v>
      </c>
      <c r="AE79" s="30">
        <f>SUMIF([1]route!$E$3:$E$10005,E79,[1]!Table1[1])</f>
        <v/>
      </c>
      <c r="AF79" s="30">
        <f>SUMIF([1]route!$E$3:$E$10005,E79,[1]!Table1[2])</f>
        <v/>
      </c>
      <c r="AG79" s="30">
        <f>SUMIF([1]route!$E$3:$E$10005,E79,[1]!Table1[3])</f>
        <v/>
      </c>
      <c r="AH79" s="30">
        <f>SUMIF([1]route!$E$3:$E$10005,E79,[1]!Table1[4])</f>
        <v/>
      </c>
      <c r="AI79" s="30">
        <f>SUMIF([1]route!$E$3:$E$10005,E79,[1]!Table1[5])</f>
        <v/>
      </c>
      <c r="AJ79" s="30">
        <f>SUMIF([1]route!$E$3:$E$10005,E79,[1]!Table1[6])</f>
        <v/>
      </c>
      <c r="AK79" s="30">
        <f>SUMIF([1]route!$E$3:$E$10005,E79,[1]!Table1[7])</f>
        <v/>
      </c>
      <c r="AL79" s="30">
        <f>SUMIF([1]route!$E$3:$E$10005,E79,[1]!Table1[8])</f>
        <v/>
      </c>
      <c r="AM79" s="30">
        <f>SUMIF([1]route!$E$3:$E$10005,E79,[1]!Table1[9])</f>
        <v/>
      </c>
      <c r="AN79" s="30">
        <f>SUMIF([1]route!$E$3:$E$10005,E79,[1]!Table1[10])</f>
        <v/>
      </c>
      <c r="AO79" s="30">
        <f>SUMIF([1]route!$E$3:$E$10005,E79,[1]!Table1[11])</f>
        <v/>
      </c>
      <c r="AP79" s="30">
        <f>SUMIF([1]route!$E$3:$E$10005,E79,[1]!Table1[12])</f>
        <v/>
      </c>
      <c r="AQ79" s="30">
        <f>SUMIF([1]route!$E$3:$E$10005,E79,[1]!Table1[13])</f>
        <v/>
      </c>
      <c r="AR79" s="30">
        <f>SUMIF([1]route!$E$3:$E$10005,E79,[1]!Table1[14])</f>
        <v/>
      </c>
      <c r="AS79" s="30">
        <f>SUMIF([1]route!$E$3:$E$10005,E79,[1]!Table1[15])</f>
        <v/>
      </c>
      <c r="AT79" s="30">
        <f>SUMIF([1]route!$E$3:$E$10005,E79,[1]!Table1[16])</f>
        <v/>
      </c>
      <c r="AU79" s="30">
        <f>SUMIF([1]route!$E$3:$E$10005,E79,[1]!Table1[17])</f>
        <v/>
      </c>
      <c r="AV79" s="30">
        <f>SUMIF([1]route!$E$3:$E$10005,E79,[1]!Table1[18])</f>
        <v/>
      </c>
      <c r="AW79" s="30">
        <f>SUMIF([1]route!$E$3:$E$10005,E79,[1]!Table1[19])</f>
        <v/>
      </c>
      <c r="AX79" s="30">
        <f>SUMIF([1]route!$E$3:$E$10005,E79,[1]!Table1[20])</f>
        <v/>
      </c>
      <c r="AY79" s="30">
        <f>SUMIF([1]route!$E$3:$E$10005,E79,[1]!Table1[21])</f>
        <v/>
      </c>
      <c r="AZ79" s="30">
        <f>SUMIF([1]route!$E$3:$E$10005,E79,[1]!Table1[22])</f>
        <v/>
      </c>
      <c r="BA79" s="30">
        <f>SUMIF([1]route!$E$3:$E$10005,E79,[1]!Table1[23])</f>
        <v/>
      </c>
      <c r="BB79" s="30">
        <f>SUMIF([1]route!$E$3:$E$10005,E79,[1]!Table1[24])</f>
        <v/>
      </c>
      <c r="BC79" s="30">
        <f>SUMIF([1]route!$E$3:$E$10005,E79,[1]!Table1[25])</f>
        <v/>
      </c>
      <c r="BD79" s="30">
        <f>SUMIF([1]route!$E$3:$E$10005,E79,[1]!Table1[26])</f>
        <v/>
      </c>
      <c r="BE79" s="30">
        <f>SUMIF([1]route!$E$3:$E$10005,E79,[1]!Table1[27])</f>
        <v/>
      </c>
      <c r="BF79" s="30">
        <f>SUMIF([1]route!$E$3:$E$10005,E79,[1]!Table1[28])</f>
        <v/>
      </c>
      <c r="BG79" s="30">
        <f>SUMIF([1]route!$E$3:$E$10005,E79,[1]!Table1[29])</f>
        <v/>
      </c>
      <c r="BH79" s="30">
        <f>SUMIF([1]route!$E$3:$E$10005,E79,[1]!Table1[30])</f>
        <v/>
      </c>
      <c r="BI79" s="30">
        <f>SUMIF([1]route!$E$3:$E$10005,E79,[1]!Table1[31])</f>
        <v/>
      </c>
      <c r="BJ79" s="30">
        <f>SUMIF([1]route!$E$3:$E$10005,E79,[1]!Table1[Remain PO])</f>
        <v/>
      </c>
      <c r="BK79" s="31">
        <f>SUMIF([1]route!$E$3:$E$10005,E79,[1]!Table1[N+1])</f>
        <v/>
      </c>
      <c r="BL79" s="31">
        <f>SUMIF([1]route!$E$3:$E$10005,E79,[1]!Table1[N+2])</f>
        <v/>
      </c>
      <c r="BM79" s="31">
        <f>SUMIF([1]route!$E$3:$E$10005,E79,[1]!Table1[N+3])</f>
        <v/>
      </c>
      <c r="BN79" s="32">
        <f>SUMIF([1]route!$E$3:$E$10005,E79,[1]!Table1[N+4])</f>
        <v/>
      </c>
      <c r="BP79" s="37">
        <f>$V79-$AD79</f>
        <v/>
      </c>
      <c r="BQ79" s="35">
        <f>BP79-AE79</f>
        <v/>
      </c>
      <c r="BR79" s="35">
        <f>BQ79-AF79</f>
        <v/>
      </c>
      <c r="BS79" s="35">
        <f>BR79-AG79</f>
        <v/>
      </c>
      <c r="BT79" s="35">
        <f>BS79-AH79</f>
        <v/>
      </c>
      <c r="BU79" s="35">
        <f>BT79-AI79</f>
        <v/>
      </c>
      <c r="BV79" s="35">
        <f>BU79-AJ79</f>
        <v/>
      </c>
      <c r="BW79" s="35">
        <f>BV79-AK79</f>
        <v/>
      </c>
      <c r="BX79" s="35">
        <f>BW79-AL79</f>
        <v/>
      </c>
      <c r="BY79" s="35">
        <f>BX79-AM79</f>
        <v/>
      </c>
      <c r="BZ79" s="35">
        <f>BY79-AN79</f>
        <v/>
      </c>
      <c r="CA79" s="35">
        <f>BZ79-AO79</f>
        <v/>
      </c>
      <c r="CB79" s="35">
        <f>CA79-AP79</f>
        <v/>
      </c>
      <c r="CC79" s="35">
        <f>CB79-AQ79</f>
        <v/>
      </c>
      <c r="CD79" s="35">
        <f>CC79-AR79</f>
        <v/>
      </c>
      <c r="CE79" s="35">
        <f>CD79-AS79</f>
        <v/>
      </c>
      <c r="CF79" s="35">
        <f>CE79-AT79</f>
        <v/>
      </c>
      <c r="CG79" s="35">
        <f>CF79-AU79</f>
        <v/>
      </c>
      <c r="CH79" s="35">
        <f>CG79-AV79</f>
        <v/>
      </c>
      <c r="CI79" s="35">
        <f>CH79-AW79</f>
        <v/>
      </c>
      <c r="CJ79" s="35">
        <f>CI79-AX79</f>
        <v/>
      </c>
      <c r="CK79" s="35">
        <f>CJ79-AY79</f>
        <v/>
      </c>
      <c r="CL79" s="35">
        <f>CK79-AZ79</f>
        <v/>
      </c>
      <c r="CM79" s="35">
        <f>CL79-BA79</f>
        <v/>
      </c>
      <c r="CN79" s="35">
        <f>CM79-BB79</f>
        <v/>
      </c>
      <c r="CO79" s="35">
        <f>CN79-BC79</f>
        <v/>
      </c>
      <c r="CP79" s="35">
        <f>CO79-BD79</f>
        <v/>
      </c>
      <c r="CQ79" s="35">
        <f>CP79-BE79</f>
        <v/>
      </c>
      <c r="CR79" s="35">
        <f>CQ79-BF79</f>
        <v/>
      </c>
      <c r="CS79" s="35">
        <f>CR79-BG79</f>
        <v/>
      </c>
      <c r="CT79" s="35">
        <f>CS79-BH79</f>
        <v/>
      </c>
      <c r="CU79" s="35">
        <f>CT79-BI79</f>
        <v/>
      </c>
      <c r="CV79" s="35">
        <f>CU79-BJ79</f>
        <v/>
      </c>
      <c r="CW79" s="38">
        <f>CV79-BK79</f>
        <v/>
      </c>
      <c r="CX79" s="38">
        <f>CW79-BL79</f>
        <v/>
      </c>
      <c r="CY79" s="38">
        <f>CX79-BM79</f>
        <v/>
      </c>
      <c r="CZ79" s="39">
        <f>CY79-BN79</f>
        <v/>
      </c>
      <c r="DA79" s="35" t="n"/>
    </row>
    <row r="80">
      <c r="D80" s="61">
        <f>VLOOKUP(F80,[1]Special!$O$2:$S$209,3,0)</f>
        <v/>
      </c>
      <c r="E80" s="20" t="inlineStr">
        <is>
          <t>|0200226010|22.20|0.00|2.300|0.0005500NBC</t>
        </is>
      </c>
      <c r="F80" s="19">
        <f>LEFT(E80,LEN(E80)-7)</f>
        <v/>
      </c>
      <c r="G80" s="19">
        <f>'Cutting Rules'!H80</f>
        <v/>
      </c>
      <c r="H80" s="19">
        <f>VLOOKUP(MID(F80,8,2),[1]Special!$H$2:$I$32,2,0)</f>
        <v/>
      </c>
      <c r="I80" s="19">
        <f>RIGHT(E80,3)</f>
        <v/>
      </c>
      <c r="J80" s="19">
        <f>IF(MID(E80,6,2)="22","P","C")</f>
        <v/>
      </c>
      <c r="K80" s="19">
        <f>MID(E80,13,4)</f>
        <v/>
      </c>
      <c r="L80" s="19">
        <f>MID(E80,19,4)</f>
        <v/>
      </c>
      <c r="M80" s="52">
        <f>MID(E80,LEN(E80)-17,4)</f>
        <v/>
      </c>
      <c r="N80" s="52">
        <f>MID(E80,LEN(E80)-6,4)</f>
        <v/>
      </c>
      <c r="O80" s="19">
        <f>VLOOKUP(F80,[1]Item!$A$5:$Z$10000,26,0)</f>
        <v/>
      </c>
      <c r="P80" s="19">
        <f>VLOOKUP(E80,[1]route!$E$3:$O$10005,11,0)</f>
        <v/>
      </c>
      <c r="Q80" s="167">
        <f>'Cutting Rules'!AD80</f>
        <v/>
      </c>
      <c r="R80" s="168">
        <f>SUMIF([1]route!$E$3:$E$10005,E80,[1]!Table1[生産])</f>
        <v/>
      </c>
      <c r="S80" s="24" t="n"/>
      <c r="T80" s="169" t="inlineStr"/>
      <c r="U80" s="19" t="n"/>
      <c r="V80" s="170">
        <f>SUMIF([1]route!$E$3:$E$10005,E80,[1]route!$M$3:$M$10005)</f>
        <v/>
      </c>
      <c r="W80" s="171">
        <f>O80*N80*V80/1000</f>
        <v/>
      </c>
      <c r="X80" s="27">
        <f t="array" ref="X80">INDEX($BP80:$CZ80,MATCH(TRUE,$BP80:$CZ80&lt;0,0))</f>
        <v/>
      </c>
      <c r="Y80" s="47">
        <f>IFERROR(CHOOSE($AC80,$BP$1,$BQ$1,$BR$1,$BS$1,$BT$1,$BU$1,$BV$1,$BW$1,$BX$1,$BY$1,$BZ$1,$CA$1,$CB$1,$CC$1,$CD$1,$CE$1,$CF$1,$CG$1,$CH$1,$CI$1,$CJ$1,$CK$1,$CL$1,$CM$1,$CN$1,$CO$1,$CP$1,$CQ$1,$CR$1,$CS$1,$CT$1,$CU$1,$CV$1,$CW$1,$CX$1,$CY$1,$CZ$1,),"")</f>
        <v/>
      </c>
      <c r="Z80" s="121">
        <f>IFERROR(VLOOKUP(E80,[1]route!$E$3:$BL$10005,59,0),"")&amp;IFERROR(VLOOKUP(E80,[1]route!$E$3:$BL$10005,60,0),"")</f>
        <v/>
      </c>
      <c r="AA80" s="172">
        <f>IF(R80&gt;V80,R80-V80,0)</f>
        <v/>
      </c>
      <c r="AB80" s="173">
        <f>AA80*O80*N80/1000</f>
        <v/>
      </c>
      <c r="AC80" s="4">
        <f>IFERROR(MATCH($X80,$BP80:$CZ80,0),"")</f>
        <v/>
      </c>
      <c r="AD80" s="29" t="n">
        <v>0</v>
      </c>
      <c r="AE80" s="30">
        <f>SUMIF([1]route!$E$3:$E$10005,E80,[1]!Table1[1])</f>
        <v/>
      </c>
      <c r="AF80" s="30">
        <f>SUMIF([1]route!$E$3:$E$10005,E80,[1]!Table1[2])</f>
        <v/>
      </c>
      <c r="AG80" s="30">
        <f>SUMIF([1]route!$E$3:$E$10005,E80,[1]!Table1[3])</f>
        <v/>
      </c>
      <c r="AH80" s="30">
        <f>SUMIF([1]route!$E$3:$E$10005,E80,[1]!Table1[4])</f>
        <v/>
      </c>
      <c r="AI80" s="30">
        <f>SUMIF([1]route!$E$3:$E$10005,E80,[1]!Table1[5])</f>
        <v/>
      </c>
      <c r="AJ80" s="30">
        <f>SUMIF([1]route!$E$3:$E$10005,E80,[1]!Table1[6])</f>
        <v/>
      </c>
      <c r="AK80" s="30">
        <f>SUMIF([1]route!$E$3:$E$10005,E80,[1]!Table1[7])</f>
        <v/>
      </c>
      <c r="AL80" s="30">
        <f>SUMIF([1]route!$E$3:$E$10005,E80,[1]!Table1[8])</f>
        <v/>
      </c>
      <c r="AM80" s="30">
        <f>SUMIF([1]route!$E$3:$E$10005,E80,[1]!Table1[9])</f>
        <v/>
      </c>
      <c r="AN80" s="30">
        <f>SUMIF([1]route!$E$3:$E$10005,E80,[1]!Table1[10])</f>
        <v/>
      </c>
      <c r="AO80" s="30">
        <f>SUMIF([1]route!$E$3:$E$10005,E80,[1]!Table1[11])</f>
        <v/>
      </c>
      <c r="AP80" s="30">
        <f>SUMIF([1]route!$E$3:$E$10005,E80,[1]!Table1[12])</f>
        <v/>
      </c>
      <c r="AQ80" s="30">
        <f>SUMIF([1]route!$E$3:$E$10005,E80,[1]!Table1[13])</f>
        <v/>
      </c>
      <c r="AR80" s="30">
        <f>SUMIF([1]route!$E$3:$E$10005,E80,[1]!Table1[14])</f>
        <v/>
      </c>
      <c r="AS80" s="30">
        <f>SUMIF([1]route!$E$3:$E$10005,E80,[1]!Table1[15])</f>
        <v/>
      </c>
      <c r="AT80" s="30">
        <f>SUMIF([1]route!$E$3:$E$10005,E80,[1]!Table1[16])</f>
        <v/>
      </c>
      <c r="AU80" s="30">
        <f>SUMIF([1]route!$E$3:$E$10005,E80,[1]!Table1[17])</f>
        <v/>
      </c>
      <c r="AV80" s="30">
        <f>SUMIF([1]route!$E$3:$E$10005,E80,[1]!Table1[18])</f>
        <v/>
      </c>
      <c r="AW80" s="30">
        <f>SUMIF([1]route!$E$3:$E$10005,E80,[1]!Table1[19])</f>
        <v/>
      </c>
      <c r="AX80" s="30">
        <f>SUMIF([1]route!$E$3:$E$10005,E80,[1]!Table1[20])</f>
        <v/>
      </c>
      <c r="AY80" s="30">
        <f>SUMIF([1]route!$E$3:$E$10005,E80,[1]!Table1[21])</f>
        <v/>
      </c>
      <c r="AZ80" s="30">
        <f>SUMIF([1]route!$E$3:$E$10005,E80,[1]!Table1[22])</f>
        <v/>
      </c>
      <c r="BA80" s="30">
        <f>SUMIF([1]route!$E$3:$E$10005,E80,[1]!Table1[23])</f>
        <v/>
      </c>
      <c r="BB80" s="30">
        <f>SUMIF([1]route!$E$3:$E$10005,E80,[1]!Table1[24])</f>
        <v/>
      </c>
      <c r="BC80" s="30">
        <f>SUMIF([1]route!$E$3:$E$10005,E80,[1]!Table1[25])</f>
        <v/>
      </c>
      <c r="BD80" s="30">
        <f>SUMIF([1]route!$E$3:$E$10005,E80,[1]!Table1[26])</f>
        <v/>
      </c>
      <c r="BE80" s="30">
        <f>SUMIF([1]route!$E$3:$E$10005,E80,[1]!Table1[27])</f>
        <v/>
      </c>
      <c r="BF80" s="30">
        <f>SUMIF([1]route!$E$3:$E$10005,E80,[1]!Table1[28])</f>
        <v/>
      </c>
      <c r="BG80" s="30">
        <f>SUMIF([1]route!$E$3:$E$10005,E80,[1]!Table1[29])</f>
        <v/>
      </c>
      <c r="BH80" s="30">
        <f>SUMIF([1]route!$E$3:$E$10005,E80,[1]!Table1[30])</f>
        <v/>
      </c>
      <c r="BI80" s="30">
        <f>SUMIF([1]route!$E$3:$E$10005,E80,[1]!Table1[31])</f>
        <v/>
      </c>
      <c r="BJ80" s="30">
        <f>SUMIF([1]route!$E$3:$E$10005,E80,[1]!Table1[Remain PO])</f>
        <v/>
      </c>
      <c r="BK80" s="31">
        <f>SUMIF([1]route!$E$3:$E$10005,E80,[1]!Table1[N+1])</f>
        <v/>
      </c>
      <c r="BL80" s="31">
        <f>SUMIF([1]route!$E$3:$E$10005,E80,[1]!Table1[N+2])</f>
        <v/>
      </c>
      <c r="BM80" s="31">
        <f>SUMIF([1]route!$E$3:$E$10005,E80,[1]!Table1[N+3])</f>
        <v/>
      </c>
      <c r="BN80" s="32">
        <f>SUMIF([1]route!$E$3:$E$10005,E80,[1]!Table1[N+4])</f>
        <v/>
      </c>
      <c r="BP80" s="37">
        <f>$V80-$AD80</f>
        <v/>
      </c>
      <c r="BQ80" s="35">
        <f>BP80-AE80</f>
        <v/>
      </c>
      <c r="BR80" s="35">
        <f>BQ80-AF80</f>
        <v/>
      </c>
      <c r="BS80" s="35">
        <f>BR80-AG80</f>
        <v/>
      </c>
      <c r="BT80" s="35">
        <f>BS80-AH80</f>
        <v/>
      </c>
      <c r="BU80" s="35">
        <f>BT80-AI80</f>
        <v/>
      </c>
      <c r="BV80" s="35">
        <f>BU80-AJ80</f>
        <v/>
      </c>
      <c r="BW80" s="35">
        <f>BV80-AK80</f>
        <v/>
      </c>
      <c r="BX80" s="35">
        <f>BW80-AL80</f>
        <v/>
      </c>
      <c r="BY80" s="35">
        <f>BX80-AM80</f>
        <v/>
      </c>
      <c r="BZ80" s="35">
        <f>BY80-AN80</f>
        <v/>
      </c>
      <c r="CA80" s="35">
        <f>BZ80-AO80</f>
        <v/>
      </c>
      <c r="CB80" s="35">
        <f>CA80-AP80</f>
        <v/>
      </c>
      <c r="CC80" s="35">
        <f>CB80-AQ80</f>
        <v/>
      </c>
      <c r="CD80" s="35">
        <f>CC80-AR80</f>
        <v/>
      </c>
      <c r="CE80" s="35">
        <f>CD80-AS80</f>
        <v/>
      </c>
      <c r="CF80" s="35">
        <f>CE80-AT80</f>
        <v/>
      </c>
      <c r="CG80" s="35">
        <f>CF80-AU80</f>
        <v/>
      </c>
      <c r="CH80" s="35">
        <f>CG80-AV80</f>
        <v/>
      </c>
      <c r="CI80" s="35">
        <f>CH80-AW80</f>
        <v/>
      </c>
      <c r="CJ80" s="35">
        <f>CI80-AX80</f>
        <v/>
      </c>
      <c r="CK80" s="35">
        <f>CJ80-AY80</f>
        <v/>
      </c>
      <c r="CL80" s="35">
        <f>CK80-AZ80</f>
        <v/>
      </c>
      <c r="CM80" s="35">
        <f>CL80-BA80</f>
        <v/>
      </c>
      <c r="CN80" s="35">
        <f>CM80-BB80</f>
        <v/>
      </c>
      <c r="CO80" s="35">
        <f>CN80-BC80</f>
        <v/>
      </c>
      <c r="CP80" s="35">
        <f>CO80-BD80</f>
        <v/>
      </c>
      <c r="CQ80" s="35">
        <f>CP80-BE80</f>
        <v/>
      </c>
      <c r="CR80" s="35">
        <f>CQ80-BF80</f>
        <v/>
      </c>
      <c r="CS80" s="35">
        <f>CR80-BG80</f>
        <v/>
      </c>
      <c r="CT80" s="35">
        <f>CS80-BH80</f>
        <v/>
      </c>
      <c r="CU80" s="35">
        <f>CT80-BI80</f>
        <v/>
      </c>
      <c r="CV80" s="35">
        <f>CU80-BJ80</f>
        <v/>
      </c>
      <c r="CW80" s="38">
        <f>CV80-BK80</f>
        <v/>
      </c>
      <c r="CX80" s="38">
        <f>CW80-BL80</f>
        <v/>
      </c>
      <c r="CY80" s="38">
        <f>CX80-BM80</f>
        <v/>
      </c>
      <c r="CZ80" s="39">
        <f>CY80-BN80</f>
        <v/>
      </c>
      <c r="DA80" s="35" t="n"/>
    </row>
    <row r="81">
      <c r="D81" s="61">
        <f>VLOOKUP(F81,[1]Special!$O$2:$S$209,3,0)</f>
        <v/>
      </c>
      <c r="E81" s="20" t="inlineStr">
        <is>
          <t>|0200226240|35.00|0.00|2.600|0.0005984NBC</t>
        </is>
      </c>
      <c r="F81" s="19">
        <f>LEFT(E81,LEN(E81)-7)</f>
        <v/>
      </c>
      <c r="G81" s="19">
        <f>'Cutting Rules'!H81</f>
        <v/>
      </c>
      <c r="H81" s="19">
        <f>VLOOKUP(MID(F81,8,2),[1]Special!$H$2:$I$32,2,0)</f>
        <v/>
      </c>
      <c r="I81" s="19">
        <f>RIGHT(E81,3)</f>
        <v/>
      </c>
      <c r="J81" s="19">
        <f>IF(MID(E81,6,2)="22","P","C")</f>
        <v/>
      </c>
      <c r="K81" s="19">
        <f>MID(E81,13,4)</f>
        <v/>
      </c>
      <c r="L81" s="19">
        <f>MID(E81,19,4)</f>
        <v/>
      </c>
      <c r="M81" s="52">
        <f>MID(E81,LEN(E81)-17,4)</f>
        <v/>
      </c>
      <c r="N81" s="52">
        <f>MID(E81,LEN(E81)-6,4)</f>
        <v/>
      </c>
      <c r="O81" s="19">
        <f>VLOOKUP(F81,[1]Item!$A$5:$Z$10000,26,0)</f>
        <v/>
      </c>
      <c r="P81" s="19">
        <f>VLOOKUP(E81,[1]route!$E$3:$O$10005,11,0)</f>
        <v/>
      </c>
      <c r="Q81" s="167">
        <f>'Cutting Rules'!AD81</f>
        <v/>
      </c>
      <c r="R81" s="168">
        <f>SUMIF([1]route!$E$3:$E$10005,E81,[1]!Table1[生産])</f>
        <v/>
      </c>
      <c r="S81" s="24" t="n"/>
      <c r="T81" s="169" t="inlineStr"/>
      <c r="U81" s="19" t="n"/>
      <c r="V81" s="170">
        <f>SUMIF([1]route!$E$3:$E$10005,E81,[1]route!$M$3:$M$10005)</f>
        <v/>
      </c>
      <c r="W81" s="171">
        <f>O81*N81*V81/1000</f>
        <v/>
      </c>
      <c r="X81" s="27">
        <f t="array" ref="X81">INDEX($BP81:$CZ81,MATCH(TRUE,$BP81:$CZ81&lt;0,0))</f>
        <v/>
      </c>
      <c r="Y81" s="47">
        <f>IFERROR(CHOOSE($AC81,$BP$1,$BQ$1,$BR$1,$BS$1,$BT$1,$BU$1,$BV$1,$BW$1,$BX$1,$BY$1,$BZ$1,$CA$1,$CB$1,$CC$1,$CD$1,$CE$1,$CF$1,$CG$1,$CH$1,$CI$1,$CJ$1,$CK$1,$CL$1,$CM$1,$CN$1,$CO$1,$CP$1,$CQ$1,$CR$1,$CS$1,$CT$1,$CU$1,$CV$1,$CW$1,$CX$1,$CY$1,$CZ$1,),"")</f>
        <v/>
      </c>
      <c r="Z81" s="121">
        <f>IFERROR(VLOOKUP(E81,[1]route!$E$3:$BL$10005,59,0),"")&amp;IFERROR(VLOOKUP(E81,[1]route!$E$3:$BL$10005,60,0),"")</f>
        <v/>
      </c>
      <c r="AA81" s="172">
        <f>IF(R81&gt;V81,R81-V81,0)</f>
        <v/>
      </c>
      <c r="AB81" s="173">
        <f>AA81*O81*N81/1000</f>
        <v/>
      </c>
      <c r="AC81" s="4">
        <f>IFERROR(MATCH($X81,$BP81:$CZ81,0),"")</f>
        <v/>
      </c>
      <c r="AD81" s="29" t="n">
        <v>0</v>
      </c>
      <c r="AE81" s="30">
        <f>SUMIF([1]route!$E$3:$E$10005,E81,[1]!Table1[1])</f>
        <v/>
      </c>
      <c r="AF81" s="30">
        <f>SUMIF([1]route!$E$3:$E$10005,E81,[1]!Table1[2])</f>
        <v/>
      </c>
      <c r="AG81" s="30">
        <f>SUMIF([1]route!$E$3:$E$10005,E81,[1]!Table1[3])</f>
        <v/>
      </c>
      <c r="AH81" s="30">
        <f>SUMIF([1]route!$E$3:$E$10005,E81,[1]!Table1[4])</f>
        <v/>
      </c>
      <c r="AI81" s="30">
        <f>SUMIF([1]route!$E$3:$E$10005,E81,[1]!Table1[5])</f>
        <v/>
      </c>
      <c r="AJ81" s="30">
        <f>SUMIF([1]route!$E$3:$E$10005,E81,[1]!Table1[6])</f>
        <v/>
      </c>
      <c r="AK81" s="30">
        <f>SUMIF([1]route!$E$3:$E$10005,E81,[1]!Table1[7])</f>
        <v/>
      </c>
      <c r="AL81" s="30">
        <f>SUMIF([1]route!$E$3:$E$10005,E81,[1]!Table1[8])</f>
        <v/>
      </c>
      <c r="AM81" s="30">
        <f>SUMIF([1]route!$E$3:$E$10005,E81,[1]!Table1[9])</f>
        <v/>
      </c>
      <c r="AN81" s="30">
        <f>SUMIF([1]route!$E$3:$E$10005,E81,[1]!Table1[10])</f>
        <v/>
      </c>
      <c r="AO81" s="30">
        <f>SUMIF([1]route!$E$3:$E$10005,E81,[1]!Table1[11])</f>
        <v/>
      </c>
      <c r="AP81" s="30">
        <f>SUMIF([1]route!$E$3:$E$10005,E81,[1]!Table1[12])</f>
        <v/>
      </c>
      <c r="AQ81" s="30">
        <f>SUMIF([1]route!$E$3:$E$10005,E81,[1]!Table1[13])</f>
        <v/>
      </c>
      <c r="AR81" s="30">
        <f>SUMIF([1]route!$E$3:$E$10005,E81,[1]!Table1[14])</f>
        <v/>
      </c>
      <c r="AS81" s="30">
        <f>SUMIF([1]route!$E$3:$E$10005,E81,[1]!Table1[15])</f>
        <v/>
      </c>
      <c r="AT81" s="30">
        <f>SUMIF([1]route!$E$3:$E$10005,E81,[1]!Table1[16])</f>
        <v/>
      </c>
      <c r="AU81" s="30">
        <f>SUMIF([1]route!$E$3:$E$10005,E81,[1]!Table1[17])</f>
        <v/>
      </c>
      <c r="AV81" s="30">
        <f>SUMIF([1]route!$E$3:$E$10005,E81,[1]!Table1[18])</f>
        <v/>
      </c>
      <c r="AW81" s="30">
        <f>SUMIF([1]route!$E$3:$E$10005,E81,[1]!Table1[19])</f>
        <v/>
      </c>
      <c r="AX81" s="30">
        <f>SUMIF([1]route!$E$3:$E$10005,E81,[1]!Table1[20])</f>
        <v/>
      </c>
      <c r="AY81" s="30">
        <f>SUMIF([1]route!$E$3:$E$10005,E81,[1]!Table1[21])</f>
        <v/>
      </c>
      <c r="AZ81" s="30">
        <f>SUMIF([1]route!$E$3:$E$10005,E81,[1]!Table1[22])</f>
        <v/>
      </c>
      <c r="BA81" s="30">
        <f>SUMIF([1]route!$E$3:$E$10005,E81,[1]!Table1[23])</f>
        <v/>
      </c>
      <c r="BB81" s="30">
        <f>SUMIF([1]route!$E$3:$E$10005,E81,[1]!Table1[24])</f>
        <v/>
      </c>
      <c r="BC81" s="30">
        <f>SUMIF([1]route!$E$3:$E$10005,E81,[1]!Table1[25])</f>
        <v/>
      </c>
      <c r="BD81" s="30">
        <f>SUMIF([1]route!$E$3:$E$10005,E81,[1]!Table1[26])</f>
        <v/>
      </c>
      <c r="BE81" s="30">
        <f>SUMIF([1]route!$E$3:$E$10005,E81,[1]!Table1[27])</f>
        <v/>
      </c>
      <c r="BF81" s="30">
        <f>SUMIF([1]route!$E$3:$E$10005,E81,[1]!Table1[28])</f>
        <v/>
      </c>
      <c r="BG81" s="30">
        <f>SUMIF([1]route!$E$3:$E$10005,E81,[1]!Table1[29])</f>
        <v/>
      </c>
      <c r="BH81" s="30">
        <f>SUMIF([1]route!$E$3:$E$10005,E81,[1]!Table1[30])</f>
        <v/>
      </c>
      <c r="BI81" s="30">
        <f>SUMIF([1]route!$E$3:$E$10005,E81,[1]!Table1[31])</f>
        <v/>
      </c>
      <c r="BJ81" s="30">
        <f>SUMIF([1]route!$E$3:$E$10005,E81,[1]!Table1[Remain PO])</f>
        <v/>
      </c>
      <c r="BK81" s="31">
        <f>SUMIF([1]route!$E$3:$E$10005,E81,[1]!Table1[N+1])</f>
        <v/>
      </c>
      <c r="BL81" s="31">
        <f>SUMIF([1]route!$E$3:$E$10005,E81,[1]!Table1[N+2])</f>
        <v/>
      </c>
      <c r="BM81" s="31">
        <f>SUMIF([1]route!$E$3:$E$10005,E81,[1]!Table1[N+3])</f>
        <v/>
      </c>
      <c r="BN81" s="32">
        <f>SUMIF([1]route!$E$3:$E$10005,E81,[1]!Table1[N+4])</f>
        <v/>
      </c>
      <c r="BP81" s="37">
        <f>$V81-$AD81</f>
        <v/>
      </c>
      <c r="BQ81" s="35">
        <f>BP81-AE81</f>
        <v/>
      </c>
      <c r="BR81" s="35">
        <f>BQ81-AF81</f>
        <v/>
      </c>
      <c r="BS81" s="35">
        <f>BR81-AG81</f>
        <v/>
      </c>
      <c r="BT81" s="35">
        <f>BS81-AH81</f>
        <v/>
      </c>
      <c r="BU81" s="35">
        <f>BT81-AI81</f>
        <v/>
      </c>
      <c r="BV81" s="35">
        <f>BU81-AJ81</f>
        <v/>
      </c>
      <c r="BW81" s="35">
        <f>BV81-AK81</f>
        <v/>
      </c>
      <c r="BX81" s="35">
        <f>BW81-AL81</f>
        <v/>
      </c>
      <c r="BY81" s="35">
        <f>BX81-AM81</f>
        <v/>
      </c>
      <c r="BZ81" s="35">
        <f>BY81-AN81</f>
        <v/>
      </c>
      <c r="CA81" s="35">
        <f>BZ81-AO81</f>
        <v/>
      </c>
      <c r="CB81" s="35">
        <f>CA81-AP81</f>
        <v/>
      </c>
      <c r="CC81" s="35">
        <f>CB81-AQ81</f>
        <v/>
      </c>
      <c r="CD81" s="35">
        <f>CC81-AR81</f>
        <v/>
      </c>
      <c r="CE81" s="35">
        <f>CD81-AS81</f>
        <v/>
      </c>
      <c r="CF81" s="35">
        <f>CE81-AT81</f>
        <v/>
      </c>
      <c r="CG81" s="35">
        <f>CF81-AU81</f>
        <v/>
      </c>
      <c r="CH81" s="35">
        <f>CG81-AV81</f>
        <v/>
      </c>
      <c r="CI81" s="35">
        <f>CH81-AW81</f>
        <v/>
      </c>
      <c r="CJ81" s="35">
        <f>CI81-AX81</f>
        <v/>
      </c>
      <c r="CK81" s="35">
        <f>CJ81-AY81</f>
        <v/>
      </c>
      <c r="CL81" s="35">
        <f>CK81-AZ81</f>
        <v/>
      </c>
      <c r="CM81" s="35">
        <f>CL81-BA81</f>
        <v/>
      </c>
      <c r="CN81" s="35">
        <f>CM81-BB81</f>
        <v/>
      </c>
      <c r="CO81" s="35">
        <f>CN81-BC81</f>
        <v/>
      </c>
      <c r="CP81" s="35">
        <f>CO81-BD81</f>
        <v/>
      </c>
      <c r="CQ81" s="35">
        <f>CP81-BE81</f>
        <v/>
      </c>
      <c r="CR81" s="35">
        <f>CQ81-BF81</f>
        <v/>
      </c>
      <c r="CS81" s="35">
        <f>CR81-BG81</f>
        <v/>
      </c>
      <c r="CT81" s="35">
        <f>CS81-BH81</f>
        <v/>
      </c>
      <c r="CU81" s="35">
        <f>CT81-BI81</f>
        <v/>
      </c>
      <c r="CV81" s="35">
        <f>CU81-BJ81</f>
        <v/>
      </c>
      <c r="CW81" s="38">
        <f>CV81-BK81</f>
        <v/>
      </c>
      <c r="CX81" s="38">
        <f>CW81-BL81</f>
        <v/>
      </c>
      <c r="CY81" s="38">
        <f>CX81-BM81</f>
        <v/>
      </c>
      <c r="CZ81" s="39">
        <f>CY81-BN81</f>
        <v/>
      </c>
      <c r="DA81" s="35" t="n"/>
    </row>
    <row r="82">
      <c r="D82" s="61">
        <f>VLOOKUP(F82,[1]Special!$O$2:$S$209,3,0)</f>
        <v/>
      </c>
      <c r="E82" s="20" t="inlineStr">
        <is>
          <t>|0200226010|22.20|0.00|2.000|0.0006370NBC</t>
        </is>
      </c>
      <c r="F82" s="19">
        <f>LEFT(E82,LEN(E82)-7)</f>
        <v/>
      </c>
      <c r="G82" s="19">
        <f>'Cutting Rules'!H82</f>
        <v/>
      </c>
      <c r="H82" s="19">
        <f>VLOOKUP(MID(F82,8,2),[1]Special!$H$2:$I$32,2,0)</f>
        <v/>
      </c>
      <c r="I82" s="19">
        <f>RIGHT(E82,3)</f>
        <v/>
      </c>
      <c r="J82" s="19">
        <f>IF(MID(E82,6,2)="22","P","C")</f>
        <v/>
      </c>
      <c r="K82" s="19">
        <f>MID(E82,13,4)</f>
        <v/>
      </c>
      <c r="L82" s="19">
        <f>MID(E82,19,4)</f>
        <v/>
      </c>
      <c r="M82" s="52">
        <f>MID(E82,LEN(E82)-17,4)</f>
        <v/>
      </c>
      <c r="N82" s="52">
        <f>MID(E82,LEN(E82)-6,4)</f>
        <v/>
      </c>
      <c r="O82" s="19">
        <f>VLOOKUP(F82,[1]Item!$A$5:$Z$10000,26,0)</f>
        <v/>
      </c>
      <c r="P82" s="19">
        <f>VLOOKUP(E82,[1]route!$E$3:$O$10005,11,0)</f>
        <v/>
      </c>
      <c r="Q82" s="167">
        <f>'Cutting Rules'!AD82</f>
        <v/>
      </c>
      <c r="R82" s="168">
        <f>SUMIF([1]route!$E$3:$E$10005,E82,[1]!Table1[生産])</f>
        <v/>
      </c>
      <c r="S82" s="24" t="n"/>
      <c r="T82" s="169" t="inlineStr"/>
      <c r="U82" s="19" t="n"/>
      <c r="V82" s="170">
        <f>SUMIF([1]route!$E$3:$E$10005,E82,[1]route!$M$3:$M$10005)</f>
        <v/>
      </c>
      <c r="W82" s="171">
        <f>O82*N82*V82/1000</f>
        <v/>
      </c>
      <c r="X82" s="27">
        <f t="array" ref="X82">INDEX($BP82:$CZ82,MATCH(TRUE,$BP82:$CZ82&lt;0,0))</f>
        <v/>
      </c>
      <c r="Y82" s="47">
        <f>IFERROR(CHOOSE($AC82,$BP$1,$BQ$1,$BR$1,$BS$1,$BT$1,$BU$1,$BV$1,$BW$1,$BX$1,$BY$1,$BZ$1,$CA$1,$CB$1,$CC$1,$CD$1,$CE$1,$CF$1,$CG$1,$CH$1,$CI$1,$CJ$1,$CK$1,$CL$1,$CM$1,$CN$1,$CO$1,$CP$1,$CQ$1,$CR$1,$CS$1,$CT$1,$CU$1,$CV$1,$CW$1,$CX$1,$CY$1,$CZ$1,),"")</f>
        <v/>
      </c>
      <c r="Z82" s="121">
        <f>IFERROR(VLOOKUP(E82,[1]route!$E$3:$BL$10005,59,0),"")&amp;IFERROR(VLOOKUP(E82,[1]route!$E$3:$BL$10005,60,0),"")</f>
        <v/>
      </c>
      <c r="AA82" s="172">
        <f>IF(R82&gt;V82,R82-V82,0)</f>
        <v/>
      </c>
      <c r="AB82" s="173">
        <f>AA82*O82*N82/1000</f>
        <v/>
      </c>
      <c r="AC82" s="4">
        <f>IFERROR(MATCH($X82,$BP82:$CZ82,0),"")</f>
        <v/>
      </c>
      <c r="AD82" s="29" t="n">
        <v>0</v>
      </c>
      <c r="AE82" s="30">
        <f>SUMIF([1]route!$E$3:$E$10005,E82,[1]!Table1[1])</f>
        <v/>
      </c>
      <c r="AF82" s="30">
        <f>SUMIF([1]route!$E$3:$E$10005,E82,[1]!Table1[2])</f>
        <v/>
      </c>
      <c r="AG82" s="30">
        <f>SUMIF([1]route!$E$3:$E$10005,E82,[1]!Table1[3])</f>
        <v/>
      </c>
      <c r="AH82" s="30">
        <f>SUMIF([1]route!$E$3:$E$10005,E82,[1]!Table1[4])</f>
        <v/>
      </c>
      <c r="AI82" s="30">
        <f>SUMIF([1]route!$E$3:$E$10005,E82,[1]!Table1[5])</f>
        <v/>
      </c>
      <c r="AJ82" s="30">
        <f>SUMIF([1]route!$E$3:$E$10005,E82,[1]!Table1[6])</f>
        <v/>
      </c>
      <c r="AK82" s="30">
        <f>SUMIF([1]route!$E$3:$E$10005,E82,[1]!Table1[7])</f>
        <v/>
      </c>
      <c r="AL82" s="30">
        <f>SUMIF([1]route!$E$3:$E$10005,E82,[1]!Table1[8])</f>
        <v/>
      </c>
      <c r="AM82" s="30">
        <f>SUMIF([1]route!$E$3:$E$10005,E82,[1]!Table1[9])</f>
        <v/>
      </c>
      <c r="AN82" s="30">
        <f>SUMIF([1]route!$E$3:$E$10005,E82,[1]!Table1[10])</f>
        <v/>
      </c>
      <c r="AO82" s="30">
        <f>SUMIF([1]route!$E$3:$E$10005,E82,[1]!Table1[11])</f>
        <v/>
      </c>
      <c r="AP82" s="30">
        <f>SUMIF([1]route!$E$3:$E$10005,E82,[1]!Table1[12])</f>
        <v/>
      </c>
      <c r="AQ82" s="30">
        <f>SUMIF([1]route!$E$3:$E$10005,E82,[1]!Table1[13])</f>
        <v/>
      </c>
      <c r="AR82" s="30">
        <f>SUMIF([1]route!$E$3:$E$10005,E82,[1]!Table1[14])</f>
        <v/>
      </c>
      <c r="AS82" s="30">
        <f>SUMIF([1]route!$E$3:$E$10005,E82,[1]!Table1[15])</f>
        <v/>
      </c>
      <c r="AT82" s="30">
        <f>SUMIF([1]route!$E$3:$E$10005,E82,[1]!Table1[16])</f>
        <v/>
      </c>
      <c r="AU82" s="30">
        <f>SUMIF([1]route!$E$3:$E$10005,E82,[1]!Table1[17])</f>
        <v/>
      </c>
      <c r="AV82" s="30">
        <f>SUMIF([1]route!$E$3:$E$10005,E82,[1]!Table1[18])</f>
        <v/>
      </c>
      <c r="AW82" s="30">
        <f>SUMIF([1]route!$E$3:$E$10005,E82,[1]!Table1[19])</f>
        <v/>
      </c>
      <c r="AX82" s="30">
        <f>SUMIF([1]route!$E$3:$E$10005,E82,[1]!Table1[20])</f>
        <v/>
      </c>
      <c r="AY82" s="30">
        <f>SUMIF([1]route!$E$3:$E$10005,E82,[1]!Table1[21])</f>
        <v/>
      </c>
      <c r="AZ82" s="30">
        <f>SUMIF([1]route!$E$3:$E$10005,E82,[1]!Table1[22])</f>
        <v/>
      </c>
      <c r="BA82" s="30">
        <f>SUMIF([1]route!$E$3:$E$10005,E82,[1]!Table1[23])</f>
        <v/>
      </c>
      <c r="BB82" s="30">
        <f>SUMIF([1]route!$E$3:$E$10005,E82,[1]!Table1[24])</f>
        <v/>
      </c>
      <c r="BC82" s="30">
        <f>SUMIF([1]route!$E$3:$E$10005,E82,[1]!Table1[25])</f>
        <v/>
      </c>
      <c r="BD82" s="30">
        <f>SUMIF([1]route!$E$3:$E$10005,E82,[1]!Table1[26])</f>
        <v/>
      </c>
      <c r="BE82" s="30">
        <f>SUMIF([1]route!$E$3:$E$10005,E82,[1]!Table1[27])</f>
        <v/>
      </c>
      <c r="BF82" s="30">
        <f>SUMIF([1]route!$E$3:$E$10005,E82,[1]!Table1[28])</f>
        <v/>
      </c>
      <c r="BG82" s="30">
        <f>SUMIF([1]route!$E$3:$E$10005,E82,[1]!Table1[29])</f>
        <v/>
      </c>
      <c r="BH82" s="30">
        <f>SUMIF([1]route!$E$3:$E$10005,E82,[1]!Table1[30])</f>
        <v/>
      </c>
      <c r="BI82" s="30">
        <f>SUMIF([1]route!$E$3:$E$10005,E82,[1]!Table1[31])</f>
        <v/>
      </c>
      <c r="BJ82" s="30">
        <f>SUMIF([1]route!$E$3:$E$10005,E82,[1]!Table1[Remain PO])</f>
        <v/>
      </c>
      <c r="BK82" s="31">
        <f>SUMIF([1]route!$E$3:$E$10005,E82,[1]!Table1[N+1])</f>
        <v/>
      </c>
      <c r="BL82" s="31">
        <f>SUMIF([1]route!$E$3:$E$10005,E82,[1]!Table1[N+2])</f>
        <v/>
      </c>
      <c r="BM82" s="31">
        <f>SUMIF([1]route!$E$3:$E$10005,E82,[1]!Table1[N+3])</f>
        <v/>
      </c>
      <c r="BN82" s="32">
        <f>SUMIF([1]route!$E$3:$E$10005,E82,[1]!Table1[N+4])</f>
        <v/>
      </c>
      <c r="BP82" s="37">
        <f>$V82-$AD82</f>
        <v/>
      </c>
      <c r="BQ82" s="35">
        <f>BP82-AE82</f>
        <v/>
      </c>
      <c r="BR82" s="35">
        <f>BQ82-AF82</f>
        <v/>
      </c>
      <c r="BS82" s="35">
        <f>BR82-AG82</f>
        <v/>
      </c>
      <c r="BT82" s="35">
        <f>BS82-AH82</f>
        <v/>
      </c>
      <c r="BU82" s="35">
        <f>BT82-AI82</f>
        <v/>
      </c>
      <c r="BV82" s="35">
        <f>BU82-AJ82</f>
        <v/>
      </c>
      <c r="BW82" s="35">
        <f>BV82-AK82</f>
        <v/>
      </c>
      <c r="BX82" s="35">
        <f>BW82-AL82</f>
        <v/>
      </c>
      <c r="BY82" s="35">
        <f>BX82-AM82</f>
        <v/>
      </c>
      <c r="BZ82" s="35">
        <f>BY82-AN82</f>
        <v/>
      </c>
      <c r="CA82" s="35">
        <f>BZ82-AO82</f>
        <v/>
      </c>
      <c r="CB82" s="35">
        <f>CA82-AP82</f>
        <v/>
      </c>
      <c r="CC82" s="35">
        <f>CB82-AQ82</f>
        <v/>
      </c>
      <c r="CD82" s="35">
        <f>CC82-AR82</f>
        <v/>
      </c>
      <c r="CE82" s="35">
        <f>CD82-AS82</f>
        <v/>
      </c>
      <c r="CF82" s="35">
        <f>CE82-AT82</f>
        <v/>
      </c>
      <c r="CG82" s="35">
        <f>CF82-AU82</f>
        <v/>
      </c>
      <c r="CH82" s="35">
        <f>CG82-AV82</f>
        <v/>
      </c>
      <c r="CI82" s="35">
        <f>CH82-AW82</f>
        <v/>
      </c>
      <c r="CJ82" s="35">
        <f>CI82-AX82</f>
        <v/>
      </c>
      <c r="CK82" s="35">
        <f>CJ82-AY82</f>
        <v/>
      </c>
      <c r="CL82" s="35">
        <f>CK82-AZ82</f>
        <v/>
      </c>
      <c r="CM82" s="35">
        <f>CL82-BA82</f>
        <v/>
      </c>
      <c r="CN82" s="35">
        <f>CM82-BB82</f>
        <v/>
      </c>
      <c r="CO82" s="35">
        <f>CN82-BC82</f>
        <v/>
      </c>
      <c r="CP82" s="35">
        <f>CO82-BD82</f>
        <v/>
      </c>
      <c r="CQ82" s="35">
        <f>CP82-BE82</f>
        <v/>
      </c>
      <c r="CR82" s="35">
        <f>CQ82-BF82</f>
        <v/>
      </c>
      <c r="CS82" s="35">
        <f>CR82-BG82</f>
        <v/>
      </c>
      <c r="CT82" s="35">
        <f>CS82-BH82</f>
        <v/>
      </c>
      <c r="CU82" s="35">
        <f>CT82-BI82</f>
        <v/>
      </c>
      <c r="CV82" s="35">
        <f>CU82-BJ82</f>
        <v/>
      </c>
      <c r="CW82" s="38">
        <f>CV82-BK82</f>
        <v/>
      </c>
      <c r="CX82" s="38">
        <f>CW82-BL82</f>
        <v/>
      </c>
      <c r="CY82" s="38">
        <f>CX82-BM82</f>
        <v/>
      </c>
      <c r="CZ82" s="39">
        <f>CY82-BN82</f>
        <v/>
      </c>
      <c r="DA82" s="35" t="n"/>
    </row>
    <row r="83">
      <c r="D83" s="61">
        <f>VLOOKUP(F83,[1]Special!$O$2:$S$209,3,0)</f>
        <v/>
      </c>
      <c r="E83" s="20" t="inlineStr">
        <is>
          <t>|0200226240|25.40|0.00|1.600|0.0005500IBC</t>
        </is>
      </c>
      <c r="F83" s="19">
        <f>LEFT(E83,LEN(E83)-7)</f>
        <v/>
      </c>
      <c r="G83" s="19">
        <f>'Cutting Rules'!H83</f>
        <v/>
      </c>
      <c r="H83" s="19">
        <f>VLOOKUP(MID(F83,8,2),[1]Special!$H$2:$I$32,2,0)</f>
        <v/>
      </c>
      <c r="I83" s="19">
        <f>RIGHT(E83,3)</f>
        <v/>
      </c>
      <c r="J83" s="19">
        <f>IF(MID(E83,6,2)="22","P","C")</f>
        <v/>
      </c>
      <c r="K83" s="19">
        <f>MID(E83,13,4)</f>
        <v/>
      </c>
      <c r="L83" s="19">
        <f>MID(E83,19,4)</f>
        <v/>
      </c>
      <c r="M83" s="52">
        <f>MID(E83,LEN(E83)-17,4)</f>
        <v/>
      </c>
      <c r="N83" s="52">
        <f>MID(E83,LEN(E83)-6,4)</f>
        <v/>
      </c>
      <c r="O83" s="19">
        <f>VLOOKUP(F83,[1]Item!$A$5:$Z$10000,26,0)</f>
        <v/>
      </c>
      <c r="P83" s="19">
        <f>VLOOKUP(E83,[1]route!$E$3:$O$10005,11,0)</f>
        <v/>
      </c>
      <c r="Q83" s="167">
        <f>'Cutting Rules'!AD83</f>
        <v/>
      </c>
      <c r="R83" s="168">
        <f>SUMIF([1]route!$E$3:$E$10005,E83,[1]!Table1[生産])</f>
        <v/>
      </c>
      <c r="S83" s="24" t="n"/>
      <c r="T83" s="169" t="inlineStr"/>
      <c r="U83" s="19" t="n"/>
      <c r="V83" s="170">
        <f>SUMIF([1]route!$E$3:$E$10005,E83,[1]route!$M$3:$M$10005)</f>
        <v/>
      </c>
      <c r="W83" s="171">
        <f>O83*N83*V83/1000</f>
        <v/>
      </c>
      <c r="X83" s="27">
        <f t="array" ref="X83">INDEX($BP83:$CZ83,MATCH(TRUE,$BP83:$CZ83&lt;0,0))</f>
        <v/>
      </c>
      <c r="Y83" s="47">
        <f>IFERROR(CHOOSE($AC83,$BP$1,$BQ$1,$BR$1,$BS$1,$BT$1,$BU$1,$BV$1,$BW$1,$BX$1,$BY$1,$BZ$1,$CA$1,$CB$1,$CC$1,$CD$1,$CE$1,$CF$1,$CG$1,$CH$1,$CI$1,$CJ$1,$CK$1,$CL$1,$CM$1,$CN$1,$CO$1,$CP$1,$CQ$1,$CR$1,$CS$1,$CT$1,$CU$1,$CV$1,$CW$1,$CX$1,$CY$1,$CZ$1,),"")</f>
        <v/>
      </c>
      <c r="Z83" s="121">
        <f>IFERROR(VLOOKUP(E83,[1]route!$E$3:$BL$10005,59,0),"")&amp;IFERROR(VLOOKUP(E83,[1]route!$E$3:$BL$10005,60,0),"")</f>
        <v/>
      </c>
      <c r="AA83" s="172">
        <f>IF(R83&gt;V83,R83-V83,0)</f>
        <v/>
      </c>
      <c r="AB83" s="173">
        <f>AA83*O83*N83/1000</f>
        <v/>
      </c>
      <c r="AC83" s="4">
        <f>IFERROR(MATCH($X83,$BP83:$CZ83,0),"")</f>
        <v/>
      </c>
      <c r="AD83" s="29" t="n">
        <v>0</v>
      </c>
      <c r="AE83" s="30">
        <f>SUMIF([1]route!$E$3:$E$10005,E83,[1]!Table1[1])</f>
        <v/>
      </c>
      <c r="AF83" s="30">
        <f>SUMIF([1]route!$E$3:$E$10005,E83,[1]!Table1[2])</f>
        <v/>
      </c>
      <c r="AG83" s="30">
        <f>SUMIF([1]route!$E$3:$E$10005,E83,[1]!Table1[3])</f>
        <v/>
      </c>
      <c r="AH83" s="30">
        <f>SUMIF([1]route!$E$3:$E$10005,E83,[1]!Table1[4])</f>
        <v/>
      </c>
      <c r="AI83" s="30">
        <f>SUMIF([1]route!$E$3:$E$10005,E83,[1]!Table1[5])</f>
        <v/>
      </c>
      <c r="AJ83" s="30">
        <f>SUMIF([1]route!$E$3:$E$10005,E83,[1]!Table1[6])</f>
        <v/>
      </c>
      <c r="AK83" s="30">
        <f>SUMIF([1]route!$E$3:$E$10005,E83,[1]!Table1[7])</f>
        <v/>
      </c>
      <c r="AL83" s="30">
        <f>SUMIF([1]route!$E$3:$E$10005,E83,[1]!Table1[8])</f>
        <v/>
      </c>
      <c r="AM83" s="30">
        <f>SUMIF([1]route!$E$3:$E$10005,E83,[1]!Table1[9])</f>
        <v/>
      </c>
      <c r="AN83" s="30">
        <f>SUMIF([1]route!$E$3:$E$10005,E83,[1]!Table1[10])</f>
        <v/>
      </c>
      <c r="AO83" s="30">
        <f>SUMIF([1]route!$E$3:$E$10005,E83,[1]!Table1[11])</f>
        <v/>
      </c>
      <c r="AP83" s="30">
        <f>SUMIF([1]route!$E$3:$E$10005,E83,[1]!Table1[12])</f>
        <v/>
      </c>
      <c r="AQ83" s="30">
        <f>SUMIF([1]route!$E$3:$E$10005,E83,[1]!Table1[13])</f>
        <v/>
      </c>
      <c r="AR83" s="30">
        <f>SUMIF([1]route!$E$3:$E$10005,E83,[1]!Table1[14])</f>
        <v/>
      </c>
      <c r="AS83" s="30">
        <f>SUMIF([1]route!$E$3:$E$10005,E83,[1]!Table1[15])</f>
        <v/>
      </c>
      <c r="AT83" s="30">
        <f>SUMIF([1]route!$E$3:$E$10005,E83,[1]!Table1[16])</f>
        <v/>
      </c>
      <c r="AU83" s="30">
        <f>SUMIF([1]route!$E$3:$E$10005,E83,[1]!Table1[17])</f>
        <v/>
      </c>
      <c r="AV83" s="30">
        <f>SUMIF([1]route!$E$3:$E$10005,E83,[1]!Table1[18])</f>
        <v/>
      </c>
      <c r="AW83" s="30">
        <f>SUMIF([1]route!$E$3:$E$10005,E83,[1]!Table1[19])</f>
        <v/>
      </c>
      <c r="AX83" s="30">
        <f>SUMIF([1]route!$E$3:$E$10005,E83,[1]!Table1[20])</f>
        <v/>
      </c>
      <c r="AY83" s="30">
        <f>SUMIF([1]route!$E$3:$E$10005,E83,[1]!Table1[21])</f>
        <v/>
      </c>
      <c r="AZ83" s="30">
        <f>SUMIF([1]route!$E$3:$E$10005,E83,[1]!Table1[22])</f>
        <v/>
      </c>
      <c r="BA83" s="30">
        <f>SUMIF([1]route!$E$3:$E$10005,E83,[1]!Table1[23])</f>
        <v/>
      </c>
      <c r="BB83" s="30">
        <f>SUMIF([1]route!$E$3:$E$10005,E83,[1]!Table1[24])</f>
        <v/>
      </c>
      <c r="BC83" s="30">
        <f>SUMIF([1]route!$E$3:$E$10005,E83,[1]!Table1[25])</f>
        <v/>
      </c>
      <c r="BD83" s="30">
        <f>SUMIF([1]route!$E$3:$E$10005,E83,[1]!Table1[26])</f>
        <v/>
      </c>
      <c r="BE83" s="30">
        <f>SUMIF([1]route!$E$3:$E$10005,E83,[1]!Table1[27])</f>
        <v/>
      </c>
      <c r="BF83" s="30">
        <f>SUMIF([1]route!$E$3:$E$10005,E83,[1]!Table1[28])</f>
        <v/>
      </c>
      <c r="BG83" s="30">
        <f>SUMIF([1]route!$E$3:$E$10005,E83,[1]!Table1[29])</f>
        <v/>
      </c>
      <c r="BH83" s="30">
        <f>SUMIF([1]route!$E$3:$E$10005,E83,[1]!Table1[30])</f>
        <v/>
      </c>
      <c r="BI83" s="30">
        <f>SUMIF([1]route!$E$3:$E$10005,E83,[1]!Table1[31])</f>
        <v/>
      </c>
      <c r="BJ83" s="30">
        <f>SUMIF([1]route!$E$3:$E$10005,E83,[1]!Table1[Remain PO])</f>
        <v/>
      </c>
      <c r="BK83" s="31">
        <f>SUMIF([1]route!$E$3:$E$10005,E83,[1]!Table1[N+1])</f>
        <v/>
      </c>
      <c r="BL83" s="31">
        <f>SUMIF([1]route!$E$3:$E$10005,E83,[1]!Table1[N+2])</f>
        <v/>
      </c>
      <c r="BM83" s="31">
        <f>SUMIF([1]route!$E$3:$E$10005,E83,[1]!Table1[N+3])</f>
        <v/>
      </c>
      <c r="BN83" s="32">
        <f>SUMIF([1]route!$E$3:$E$10005,E83,[1]!Table1[N+4])</f>
        <v/>
      </c>
      <c r="BP83" s="37">
        <f>$V83-$AD83</f>
        <v/>
      </c>
      <c r="BQ83" s="35">
        <f>BP83-AE83</f>
        <v/>
      </c>
      <c r="BR83" s="35">
        <f>BQ83-AF83</f>
        <v/>
      </c>
      <c r="BS83" s="35">
        <f>BR83-AG83</f>
        <v/>
      </c>
      <c r="BT83" s="35">
        <f>BS83-AH83</f>
        <v/>
      </c>
      <c r="BU83" s="35">
        <f>BT83-AI83</f>
        <v/>
      </c>
      <c r="BV83" s="35">
        <f>BU83-AJ83</f>
        <v/>
      </c>
      <c r="BW83" s="35">
        <f>BV83-AK83</f>
        <v/>
      </c>
      <c r="BX83" s="35">
        <f>BW83-AL83</f>
        <v/>
      </c>
      <c r="BY83" s="35">
        <f>BX83-AM83</f>
        <v/>
      </c>
      <c r="BZ83" s="35">
        <f>BY83-AN83</f>
        <v/>
      </c>
      <c r="CA83" s="35">
        <f>BZ83-AO83</f>
        <v/>
      </c>
      <c r="CB83" s="35">
        <f>CA83-AP83</f>
        <v/>
      </c>
      <c r="CC83" s="35">
        <f>CB83-AQ83</f>
        <v/>
      </c>
      <c r="CD83" s="35">
        <f>CC83-AR83</f>
        <v/>
      </c>
      <c r="CE83" s="35">
        <f>CD83-AS83</f>
        <v/>
      </c>
      <c r="CF83" s="35">
        <f>CE83-AT83</f>
        <v/>
      </c>
      <c r="CG83" s="35">
        <f>CF83-AU83</f>
        <v/>
      </c>
      <c r="CH83" s="35">
        <f>CG83-AV83</f>
        <v/>
      </c>
      <c r="CI83" s="35">
        <f>CH83-AW83</f>
        <v/>
      </c>
      <c r="CJ83" s="35">
        <f>CI83-AX83</f>
        <v/>
      </c>
      <c r="CK83" s="35">
        <f>CJ83-AY83</f>
        <v/>
      </c>
      <c r="CL83" s="35">
        <f>CK83-AZ83</f>
        <v/>
      </c>
      <c r="CM83" s="35">
        <f>CL83-BA83</f>
        <v/>
      </c>
      <c r="CN83" s="35">
        <f>CM83-BB83</f>
        <v/>
      </c>
      <c r="CO83" s="35">
        <f>CN83-BC83</f>
        <v/>
      </c>
      <c r="CP83" s="35">
        <f>CO83-BD83</f>
        <v/>
      </c>
      <c r="CQ83" s="35">
        <f>CP83-BE83</f>
        <v/>
      </c>
      <c r="CR83" s="35">
        <f>CQ83-BF83</f>
        <v/>
      </c>
      <c r="CS83" s="35">
        <f>CR83-BG83</f>
        <v/>
      </c>
      <c r="CT83" s="35">
        <f>CS83-BH83</f>
        <v/>
      </c>
      <c r="CU83" s="35">
        <f>CT83-BI83</f>
        <v/>
      </c>
      <c r="CV83" s="35">
        <f>CU83-BJ83</f>
        <v/>
      </c>
      <c r="CW83" s="38">
        <f>CV83-BK83</f>
        <v/>
      </c>
      <c r="CX83" s="38">
        <f>CW83-BL83</f>
        <v/>
      </c>
      <c r="CY83" s="38">
        <f>CX83-BM83</f>
        <v/>
      </c>
      <c r="CZ83" s="39">
        <f>CY83-BN83</f>
        <v/>
      </c>
      <c r="DA83" s="35" t="n"/>
    </row>
    <row r="84">
      <c r="D84" s="61">
        <f>VLOOKUP(F84,[1]Special!$O$2:$S$209,3,0)</f>
        <v/>
      </c>
      <c r="E84" s="20" t="inlineStr">
        <is>
          <t>|0200230120|35.00|0.00|1.200|0.0005800NBC</t>
        </is>
      </c>
      <c r="F84" s="19">
        <f>LEFT(E84,LEN(E84)-7)</f>
        <v/>
      </c>
      <c r="G84" s="19">
        <f>'Cutting Rules'!H84</f>
        <v/>
      </c>
      <c r="H84" s="19">
        <f>VLOOKUP(MID(F84,8,2),[1]Special!$H$2:$I$32,2,0)</f>
        <v/>
      </c>
      <c r="I84" s="19">
        <f>RIGHT(E84,3)</f>
        <v/>
      </c>
      <c r="J84" s="19">
        <f>IF(MID(E84,6,2)="22","P","C")</f>
        <v/>
      </c>
      <c r="K84" s="19">
        <f>MID(E84,13,4)</f>
        <v/>
      </c>
      <c r="L84" s="19">
        <f>MID(E84,19,4)</f>
        <v/>
      </c>
      <c r="M84" s="52">
        <f>MID(E84,LEN(E84)-17,4)</f>
        <v/>
      </c>
      <c r="N84" s="52">
        <f>MID(E84,LEN(E84)-6,4)</f>
        <v/>
      </c>
      <c r="O84" s="19">
        <f>VLOOKUP(F84,[1]Item!$A$5:$Z$10000,26,0)</f>
        <v/>
      </c>
      <c r="P84" s="19">
        <f>VLOOKUP(E84,[1]route!$E$3:$O$10005,11,0)</f>
        <v/>
      </c>
      <c r="Q84" s="167">
        <f>'Cutting Rules'!AD84</f>
        <v/>
      </c>
      <c r="R84" s="168">
        <f>SUMIF([1]route!$E$3:$E$10005,E84,[1]!Table1[生産])</f>
        <v/>
      </c>
      <c r="S84" s="24" t="n"/>
      <c r="T84" s="169" t="inlineStr"/>
      <c r="U84" s="19" t="n"/>
      <c r="V84" s="170">
        <f>SUMIF([1]route!$E$3:$E$10005,E84,[1]route!$M$3:$M$10005)</f>
        <v/>
      </c>
      <c r="W84" s="171">
        <f>O84*N84*V84/1000</f>
        <v/>
      </c>
      <c r="X84" s="27">
        <f t="array" ref="X84">INDEX($BP84:$CZ84,MATCH(TRUE,$BP84:$CZ84&lt;0,0))</f>
        <v/>
      </c>
      <c r="Y84" s="47">
        <f>IFERROR(CHOOSE($AC84,$BP$1,$BQ$1,$BR$1,$BS$1,$BT$1,$BU$1,$BV$1,$BW$1,$BX$1,$BY$1,$BZ$1,$CA$1,$CB$1,$CC$1,$CD$1,$CE$1,$CF$1,$CG$1,$CH$1,$CI$1,$CJ$1,$CK$1,$CL$1,$CM$1,$CN$1,$CO$1,$CP$1,$CQ$1,$CR$1,$CS$1,$CT$1,$CU$1,$CV$1,$CW$1,$CX$1,$CY$1,$CZ$1,),"")</f>
        <v/>
      </c>
      <c r="Z84" s="121">
        <f>IFERROR(VLOOKUP(E84,[1]route!$E$3:$BL$10005,59,0),"")&amp;IFERROR(VLOOKUP(E84,[1]route!$E$3:$BL$10005,60,0),"")</f>
        <v/>
      </c>
      <c r="AA84" s="172">
        <f>IF(R84&gt;V84,R84-V84,0)</f>
        <v/>
      </c>
      <c r="AB84" s="173">
        <f>AA84*O84*N84/1000</f>
        <v/>
      </c>
      <c r="AC84" s="4">
        <f>IFERROR(MATCH($X84,$BP84:$CZ84,0),"")</f>
        <v/>
      </c>
      <c r="AD84" s="29" t="n">
        <v>0</v>
      </c>
      <c r="AE84" s="30">
        <f>SUMIF([1]route!$E$3:$E$10005,E84,[1]!Table1[1])</f>
        <v/>
      </c>
      <c r="AF84" s="30">
        <f>SUMIF([1]route!$E$3:$E$10005,E84,[1]!Table1[2])</f>
        <v/>
      </c>
      <c r="AG84" s="30">
        <f>SUMIF([1]route!$E$3:$E$10005,E84,[1]!Table1[3])</f>
        <v/>
      </c>
      <c r="AH84" s="30">
        <f>SUMIF([1]route!$E$3:$E$10005,E84,[1]!Table1[4])</f>
        <v/>
      </c>
      <c r="AI84" s="30">
        <f>SUMIF([1]route!$E$3:$E$10005,E84,[1]!Table1[5])</f>
        <v/>
      </c>
      <c r="AJ84" s="30">
        <f>SUMIF([1]route!$E$3:$E$10005,E84,[1]!Table1[6])</f>
        <v/>
      </c>
      <c r="AK84" s="30">
        <f>SUMIF([1]route!$E$3:$E$10005,E84,[1]!Table1[7])</f>
        <v/>
      </c>
      <c r="AL84" s="30">
        <f>SUMIF([1]route!$E$3:$E$10005,E84,[1]!Table1[8])</f>
        <v/>
      </c>
      <c r="AM84" s="30">
        <f>SUMIF([1]route!$E$3:$E$10005,E84,[1]!Table1[9])</f>
        <v/>
      </c>
      <c r="AN84" s="30">
        <f>SUMIF([1]route!$E$3:$E$10005,E84,[1]!Table1[10])</f>
        <v/>
      </c>
      <c r="AO84" s="30">
        <f>SUMIF([1]route!$E$3:$E$10005,E84,[1]!Table1[11])</f>
        <v/>
      </c>
      <c r="AP84" s="30">
        <f>SUMIF([1]route!$E$3:$E$10005,E84,[1]!Table1[12])</f>
        <v/>
      </c>
      <c r="AQ84" s="30">
        <f>SUMIF([1]route!$E$3:$E$10005,E84,[1]!Table1[13])</f>
        <v/>
      </c>
      <c r="AR84" s="30">
        <f>SUMIF([1]route!$E$3:$E$10005,E84,[1]!Table1[14])</f>
        <v/>
      </c>
      <c r="AS84" s="30">
        <f>SUMIF([1]route!$E$3:$E$10005,E84,[1]!Table1[15])</f>
        <v/>
      </c>
      <c r="AT84" s="30">
        <f>SUMIF([1]route!$E$3:$E$10005,E84,[1]!Table1[16])</f>
        <v/>
      </c>
      <c r="AU84" s="30">
        <f>SUMIF([1]route!$E$3:$E$10005,E84,[1]!Table1[17])</f>
        <v/>
      </c>
      <c r="AV84" s="30">
        <f>SUMIF([1]route!$E$3:$E$10005,E84,[1]!Table1[18])</f>
        <v/>
      </c>
      <c r="AW84" s="30">
        <f>SUMIF([1]route!$E$3:$E$10005,E84,[1]!Table1[19])</f>
        <v/>
      </c>
      <c r="AX84" s="30">
        <f>SUMIF([1]route!$E$3:$E$10005,E84,[1]!Table1[20])</f>
        <v/>
      </c>
      <c r="AY84" s="30">
        <f>SUMIF([1]route!$E$3:$E$10005,E84,[1]!Table1[21])</f>
        <v/>
      </c>
      <c r="AZ84" s="30">
        <f>SUMIF([1]route!$E$3:$E$10005,E84,[1]!Table1[22])</f>
        <v/>
      </c>
      <c r="BA84" s="30">
        <f>SUMIF([1]route!$E$3:$E$10005,E84,[1]!Table1[23])</f>
        <v/>
      </c>
      <c r="BB84" s="30">
        <f>SUMIF([1]route!$E$3:$E$10005,E84,[1]!Table1[24])</f>
        <v/>
      </c>
      <c r="BC84" s="30">
        <f>SUMIF([1]route!$E$3:$E$10005,E84,[1]!Table1[25])</f>
        <v/>
      </c>
      <c r="BD84" s="30">
        <f>SUMIF([1]route!$E$3:$E$10005,E84,[1]!Table1[26])</f>
        <v/>
      </c>
      <c r="BE84" s="30">
        <f>SUMIF([1]route!$E$3:$E$10005,E84,[1]!Table1[27])</f>
        <v/>
      </c>
      <c r="BF84" s="30">
        <f>SUMIF([1]route!$E$3:$E$10005,E84,[1]!Table1[28])</f>
        <v/>
      </c>
      <c r="BG84" s="30">
        <f>SUMIF([1]route!$E$3:$E$10005,E84,[1]!Table1[29])</f>
        <v/>
      </c>
      <c r="BH84" s="30">
        <f>SUMIF([1]route!$E$3:$E$10005,E84,[1]!Table1[30])</f>
        <v/>
      </c>
      <c r="BI84" s="30">
        <f>SUMIF([1]route!$E$3:$E$10005,E84,[1]!Table1[31])</f>
        <v/>
      </c>
      <c r="BJ84" s="30">
        <f>SUMIF([1]route!$E$3:$E$10005,E84,[1]!Table1[Remain PO])</f>
        <v/>
      </c>
      <c r="BK84" s="31">
        <f>SUMIF([1]route!$E$3:$E$10005,E84,[1]!Table1[N+1])</f>
        <v/>
      </c>
      <c r="BL84" s="31">
        <f>SUMIF([1]route!$E$3:$E$10005,E84,[1]!Table1[N+2])</f>
        <v/>
      </c>
      <c r="BM84" s="31">
        <f>SUMIF([1]route!$E$3:$E$10005,E84,[1]!Table1[N+3])</f>
        <v/>
      </c>
      <c r="BN84" s="32">
        <f>SUMIF([1]route!$E$3:$E$10005,E84,[1]!Table1[N+4])</f>
        <v/>
      </c>
      <c r="BP84" s="37">
        <f>$V84-$AD84</f>
        <v/>
      </c>
      <c r="BQ84" s="35">
        <f>BP84-AE84</f>
        <v/>
      </c>
      <c r="BR84" s="35">
        <f>BQ84-AF84</f>
        <v/>
      </c>
      <c r="BS84" s="35">
        <f>BR84-AG84</f>
        <v/>
      </c>
      <c r="BT84" s="35">
        <f>BS84-AH84</f>
        <v/>
      </c>
      <c r="BU84" s="35">
        <f>BT84-AI84</f>
        <v/>
      </c>
      <c r="BV84" s="35">
        <f>BU84-AJ84</f>
        <v/>
      </c>
      <c r="BW84" s="35">
        <f>BV84-AK84</f>
        <v/>
      </c>
      <c r="BX84" s="35">
        <f>BW84-AL84</f>
        <v/>
      </c>
      <c r="BY84" s="35">
        <f>BX84-AM84</f>
        <v/>
      </c>
      <c r="BZ84" s="35">
        <f>BY84-AN84</f>
        <v/>
      </c>
      <c r="CA84" s="35">
        <f>BZ84-AO84</f>
        <v/>
      </c>
      <c r="CB84" s="35">
        <f>CA84-AP84</f>
        <v/>
      </c>
      <c r="CC84" s="35">
        <f>CB84-AQ84</f>
        <v/>
      </c>
      <c r="CD84" s="35">
        <f>CC84-AR84</f>
        <v/>
      </c>
      <c r="CE84" s="35">
        <f>CD84-AS84</f>
        <v/>
      </c>
      <c r="CF84" s="35">
        <f>CE84-AT84</f>
        <v/>
      </c>
      <c r="CG84" s="35">
        <f>CF84-AU84</f>
        <v/>
      </c>
      <c r="CH84" s="35">
        <f>CG84-AV84</f>
        <v/>
      </c>
      <c r="CI84" s="35">
        <f>CH84-AW84</f>
        <v/>
      </c>
      <c r="CJ84" s="35">
        <f>CI84-AX84</f>
        <v/>
      </c>
      <c r="CK84" s="35">
        <f>CJ84-AY84</f>
        <v/>
      </c>
      <c r="CL84" s="35">
        <f>CK84-AZ84</f>
        <v/>
      </c>
      <c r="CM84" s="35">
        <f>CL84-BA84</f>
        <v/>
      </c>
      <c r="CN84" s="35">
        <f>CM84-BB84</f>
        <v/>
      </c>
      <c r="CO84" s="35">
        <f>CN84-BC84</f>
        <v/>
      </c>
      <c r="CP84" s="35">
        <f>CO84-BD84</f>
        <v/>
      </c>
      <c r="CQ84" s="35">
        <f>CP84-BE84</f>
        <v/>
      </c>
      <c r="CR84" s="35">
        <f>CQ84-BF84</f>
        <v/>
      </c>
      <c r="CS84" s="35">
        <f>CR84-BG84</f>
        <v/>
      </c>
      <c r="CT84" s="35">
        <f>CS84-BH84</f>
        <v/>
      </c>
      <c r="CU84" s="35">
        <f>CT84-BI84</f>
        <v/>
      </c>
      <c r="CV84" s="35">
        <f>CU84-BJ84</f>
        <v/>
      </c>
      <c r="CW84" s="38">
        <f>CV84-BK84</f>
        <v/>
      </c>
      <c r="CX84" s="38">
        <f>CW84-BL84</f>
        <v/>
      </c>
      <c r="CY84" s="38">
        <f>CX84-BM84</f>
        <v/>
      </c>
      <c r="CZ84" s="39">
        <f>CY84-BN84</f>
        <v/>
      </c>
      <c r="DA84" s="35" t="n"/>
    </row>
    <row r="85">
      <c r="D85" s="61">
        <f>VLOOKUP(F85,[1]Special!$O$2:$S$209,3,0)</f>
        <v/>
      </c>
      <c r="E85" s="20" t="inlineStr">
        <is>
          <t>|0200236211|19.10|0.00|1.200|0.0004783NBC</t>
        </is>
      </c>
      <c r="F85" s="19">
        <f>LEFT(E85,LEN(E85)-7)</f>
        <v/>
      </c>
      <c r="G85" s="19">
        <f>'Cutting Rules'!H85</f>
        <v/>
      </c>
      <c r="H85" s="19">
        <f>VLOOKUP(MID(F85,8,2),[1]Special!$H$2:$I$32,2,0)</f>
        <v/>
      </c>
      <c r="I85" s="19">
        <f>RIGHT(E85,3)</f>
        <v/>
      </c>
      <c r="J85" s="19">
        <f>IF(MID(E85,6,2)="22","P","C")</f>
        <v/>
      </c>
      <c r="K85" s="19">
        <f>MID(E85,13,4)</f>
        <v/>
      </c>
      <c r="L85" s="19">
        <f>MID(E85,19,4)</f>
        <v/>
      </c>
      <c r="M85" s="52">
        <f>MID(E85,LEN(E85)-17,4)</f>
        <v/>
      </c>
      <c r="N85" s="52">
        <f>MID(E85,LEN(E85)-6,4)</f>
        <v/>
      </c>
      <c r="O85" s="19">
        <f>VLOOKUP(F85,[1]Item!$A$5:$Z$10000,26,0)</f>
        <v/>
      </c>
      <c r="P85" s="19">
        <f>VLOOKUP(E85,[1]route!$E$3:$O$10005,11,0)</f>
        <v/>
      </c>
      <c r="Q85" s="167">
        <f>'Cutting Rules'!AD85</f>
        <v/>
      </c>
      <c r="R85" s="168">
        <f>SUMIF([1]route!$E$3:$E$10005,E85,[1]!Table1[生産])</f>
        <v/>
      </c>
      <c r="S85" s="24" t="n"/>
      <c r="T85" s="169" t="inlineStr"/>
      <c r="U85" s="19" t="n"/>
      <c r="V85" s="170">
        <f>SUMIF([1]route!$E$3:$E$10005,E85,[1]route!$M$3:$M$10005)</f>
        <v/>
      </c>
      <c r="W85" s="171">
        <f>O85*N85*V85/1000</f>
        <v/>
      </c>
      <c r="X85" s="27">
        <f t="array" ref="X85">INDEX($BP85:$CZ85,MATCH(TRUE,$BP85:$CZ85&lt;0,0))</f>
        <v/>
      </c>
      <c r="Y85" s="47">
        <f>IFERROR(CHOOSE($AC85,$BP$1,$BQ$1,$BR$1,$BS$1,$BT$1,$BU$1,$BV$1,$BW$1,$BX$1,$BY$1,$BZ$1,$CA$1,$CB$1,$CC$1,$CD$1,$CE$1,$CF$1,$CG$1,$CH$1,$CI$1,$CJ$1,$CK$1,$CL$1,$CM$1,$CN$1,$CO$1,$CP$1,$CQ$1,$CR$1,$CS$1,$CT$1,$CU$1,$CV$1,$CW$1,$CX$1,$CY$1,$CZ$1,),"")</f>
        <v/>
      </c>
      <c r="Z85" s="121">
        <f>IFERROR(VLOOKUP(E85,[1]route!$E$3:$BL$10005,59,0),"")&amp;IFERROR(VLOOKUP(E85,[1]route!$E$3:$BL$10005,60,0),"")</f>
        <v/>
      </c>
      <c r="AA85" s="172">
        <f>IF(R85&gt;V85,R85-V85,0)</f>
        <v/>
      </c>
      <c r="AB85" s="173">
        <f>AA85*O85*N85/1000</f>
        <v/>
      </c>
      <c r="AC85" s="4">
        <f>IFERROR(MATCH($X85,$BP85:$CZ85,0),"")</f>
        <v/>
      </c>
      <c r="AD85" s="29" t="n">
        <v>0</v>
      </c>
      <c r="AE85" s="30">
        <f>SUMIF([1]route!$E$3:$E$10005,E85,[1]!Table1[1])</f>
        <v/>
      </c>
      <c r="AF85" s="30">
        <f>SUMIF([1]route!$E$3:$E$10005,E85,[1]!Table1[2])</f>
        <v/>
      </c>
      <c r="AG85" s="30">
        <f>SUMIF([1]route!$E$3:$E$10005,E85,[1]!Table1[3])</f>
        <v/>
      </c>
      <c r="AH85" s="30">
        <f>SUMIF([1]route!$E$3:$E$10005,E85,[1]!Table1[4])</f>
        <v/>
      </c>
      <c r="AI85" s="30">
        <f>SUMIF([1]route!$E$3:$E$10005,E85,[1]!Table1[5])</f>
        <v/>
      </c>
      <c r="AJ85" s="30">
        <f>SUMIF([1]route!$E$3:$E$10005,E85,[1]!Table1[6])</f>
        <v/>
      </c>
      <c r="AK85" s="30">
        <f>SUMIF([1]route!$E$3:$E$10005,E85,[1]!Table1[7])</f>
        <v/>
      </c>
      <c r="AL85" s="30">
        <f>SUMIF([1]route!$E$3:$E$10005,E85,[1]!Table1[8])</f>
        <v/>
      </c>
      <c r="AM85" s="30">
        <f>SUMIF([1]route!$E$3:$E$10005,E85,[1]!Table1[9])</f>
        <v/>
      </c>
      <c r="AN85" s="30">
        <f>SUMIF([1]route!$E$3:$E$10005,E85,[1]!Table1[10])</f>
        <v/>
      </c>
      <c r="AO85" s="30">
        <f>SUMIF([1]route!$E$3:$E$10005,E85,[1]!Table1[11])</f>
        <v/>
      </c>
      <c r="AP85" s="30">
        <f>SUMIF([1]route!$E$3:$E$10005,E85,[1]!Table1[12])</f>
        <v/>
      </c>
      <c r="AQ85" s="30">
        <f>SUMIF([1]route!$E$3:$E$10005,E85,[1]!Table1[13])</f>
        <v/>
      </c>
      <c r="AR85" s="30">
        <f>SUMIF([1]route!$E$3:$E$10005,E85,[1]!Table1[14])</f>
        <v/>
      </c>
      <c r="AS85" s="30">
        <f>SUMIF([1]route!$E$3:$E$10005,E85,[1]!Table1[15])</f>
        <v/>
      </c>
      <c r="AT85" s="30">
        <f>SUMIF([1]route!$E$3:$E$10005,E85,[1]!Table1[16])</f>
        <v/>
      </c>
      <c r="AU85" s="30">
        <f>SUMIF([1]route!$E$3:$E$10005,E85,[1]!Table1[17])</f>
        <v/>
      </c>
      <c r="AV85" s="30">
        <f>SUMIF([1]route!$E$3:$E$10005,E85,[1]!Table1[18])</f>
        <v/>
      </c>
      <c r="AW85" s="30">
        <f>SUMIF([1]route!$E$3:$E$10005,E85,[1]!Table1[19])</f>
        <v/>
      </c>
      <c r="AX85" s="30">
        <f>SUMIF([1]route!$E$3:$E$10005,E85,[1]!Table1[20])</f>
        <v/>
      </c>
      <c r="AY85" s="30">
        <f>SUMIF([1]route!$E$3:$E$10005,E85,[1]!Table1[21])</f>
        <v/>
      </c>
      <c r="AZ85" s="30">
        <f>SUMIF([1]route!$E$3:$E$10005,E85,[1]!Table1[22])</f>
        <v/>
      </c>
      <c r="BA85" s="30">
        <f>SUMIF([1]route!$E$3:$E$10005,E85,[1]!Table1[23])</f>
        <v/>
      </c>
      <c r="BB85" s="30">
        <f>SUMIF([1]route!$E$3:$E$10005,E85,[1]!Table1[24])</f>
        <v/>
      </c>
      <c r="BC85" s="30">
        <f>SUMIF([1]route!$E$3:$E$10005,E85,[1]!Table1[25])</f>
        <v/>
      </c>
      <c r="BD85" s="30">
        <f>SUMIF([1]route!$E$3:$E$10005,E85,[1]!Table1[26])</f>
        <v/>
      </c>
      <c r="BE85" s="30">
        <f>SUMIF([1]route!$E$3:$E$10005,E85,[1]!Table1[27])</f>
        <v/>
      </c>
      <c r="BF85" s="30">
        <f>SUMIF([1]route!$E$3:$E$10005,E85,[1]!Table1[28])</f>
        <v/>
      </c>
      <c r="BG85" s="30">
        <f>SUMIF([1]route!$E$3:$E$10005,E85,[1]!Table1[29])</f>
        <v/>
      </c>
      <c r="BH85" s="30">
        <f>SUMIF([1]route!$E$3:$E$10005,E85,[1]!Table1[30])</f>
        <v/>
      </c>
      <c r="BI85" s="30">
        <f>SUMIF([1]route!$E$3:$E$10005,E85,[1]!Table1[31])</f>
        <v/>
      </c>
      <c r="BJ85" s="30">
        <f>SUMIF([1]route!$E$3:$E$10005,E85,[1]!Table1[Remain PO])</f>
        <v/>
      </c>
      <c r="BK85" s="31">
        <f>SUMIF([1]route!$E$3:$E$10005,E85,[1]!Table1[N+1])</f>
        <v/>
      </c>
      <c r="BL85" s="31">
        <f>SUMIF([1]route!$E$3:$E$10005,E85,[1]!Table1[N+2])</f>
        <v/>
      </c>
      <c r="BM85" s="31">
        <f>SUMIF([1]route!$E$3:$E$10005,E85,[1]!Table1[N+3])</f>
        <v/>
      </c>
      <c r="BN85" s="32">
        <f>SUMIF([1]route!$E$3:$E$10005,E85,[1]!Table1[N+4])</f>
        <v/>
      </c>
      <c r="BP85" s="37">
        <f>$V85-$AD85</f>
        <v/>
      </c>
      <c r="BQ85" s="35">
        <f>BP85-AE85</f>
        <v/>
      </c>
      <c r="BR85" s="35">
        <f>BQ85-AF85</f>
        <v/>
      </c>
      <c r="BS85" s="35">
        <f>BR85-AG85</f>
        <v/>
      </c>
      <c r="BT85" s="35">
        <f>BS85-AH85</f>
        <v/>
      </c>
      <c r="BU85" s="35">
        <f>BT85-AI85</f>
        <v/>
      </c>
      <c r="BV85" s="35">
        <f>BU85-AJ85</f>
        <v/>
      </c>
      <c r="BW85" s="35">
        <f>BV85-AK85</f>
        <v/>
      </c>
      <c r="BX85" s="35">
        <f>BW85-AL85</f>
        <v/>
      </c>
      <c r="BY85" s="35">
        <f>BX85-AM85</f>
        <v/>
      </c>
      <c r="BZ85" s="35">
        <f>BY85-AN85</f>
        <v/>
      </c>
      <c r="CA85" s="35">
        <f>BZ85-AO85</f>
        <v/>
      </c>
      <c r="CB85" s="35">
        <f>CA85-AP85</f>
        <v/>
      </c>
      <c r="CC85" s="35">
        <f>CB85-AQ85</f>
        <v/>
      </c>
      <c r="CD85" s="35">
        <f>CC85-AR85</f>
        <v/>
      </c>
      <c r="CE85" s="35">
        <f>CD85-AS85</f>
        <v/>
      </c>
      <c r="CF85" s="35">
        <f>CE85-AT85</f>
        <v/>
      </c>
      <c r="CG85" s="35">
        <f>CF85-AU85</f>
        <v/>
      </c>
      <c r="CH85" s="35">
        <f>CG85-AV85</f>
        <v/>
      </c>
      <c r="CI85" s="35">
        <f>CH85-AW85</f>
        <v/>
      </c>
      <c r="CJ85" s="35">
        <f>CI85-AX85</f>
        <v/>
      </c>
      <c r="CK85" s="35">
        <f>CJ85-AY85</f>
        <v/>
      </c>
      <c r="CL85" s="35">
        <f>CK85-AZ85</f>
        <v/>
      </c>
      <c r="CM85" s="35">
        <f>CL85-BA85</f>
        <v/>
      </c>
      <c r="CN85" s="35">
        <f>CM85-BB85</f>
        <v/>
      </c>
      <c r="CO85" s="35">
        <f>CN85-BC85</f>
        <v/>
      </c>
      <c r="CP85" s="35">
        <f>CO85-BD85</f>
        <v/>
      </c>
      <c r="CQ85" s="35">
        <f>CP85-BE85</f>
        <v/>
      </c>
      <c r="CR85" s="35">
        <f>CQ85-BF85</f>
        <v/>
      </c>
      <c r="CS85" s="35">
        <f>CR85-BG85</f>
        <v/>
      </c>
      <c r="CT85" s="35">
        <f>CS85-BH85</f>
        <v/>
      </c>
      <c r="CU85" s="35">
        <f>CT85-BI85</f>
        <v/>
      </c>
      <c r="CV85" s="35">
        <f>CU85-BJ85</f>
        <v/>
      </c>
      <c r="CW85" s="38">
        <f>CV85-BK85</f>
        <v/>
      </c>
      <c r="CX85" s="38">
        <f>CW85-BL85</f>
        <v/>
      </c>
      <c r="CY85" s="38">
        <f>CX85-BM85</f>
        <v/>
      </c>
      <c r="CZ85" s="39">
        <f>CY85-BN85</f>
        <v/>
      </c>
      <c r="DA85" s="35" t="n"/>
    </row>
    <row r="86">
      <c r="D86" s="61">
        <f>VLOOKUP(F86,[1]Special!$O$2:$S$209,3,0)</f>
        <v/>
      </c>
      <c r="E86" s="20" t="inlineStr">
        <is>
          <t>|0200220810|48.60|0.00|2.600|0.0005950NBC</t>
        </is>
      </c>
      <c r="F86" s="19">
        <f>LEFT(E86,LEN(E86)-7)</f>
        <v/>
      </c>
      <c r="G86" s="19">
        <f>'Cutting Rules'!H86</f>
        <v/>
      </c>
      <c r="H86" s="19">
        <f>VLOOKUP(MID(F86,8,2),[1]Special!$H$2:$I$32,2,0)</f>
        <v/>
      </c>
      <c r="I86" s="19">
        <f>RIGHT(E86,3)</f>
        <v/>
      </c>
      <c r="J86" s="19">
        <f>IF(MID(E86,6,2)="22","P","C")</f>
        <v/>
      </c>
      <c r="K86" s="19">
        <f>MID(E86,13,4)</f>
        <v/>
      </c>
      <c r="L86" s="19">
        <f>MID(E86,19,4)</f>
        <v/>
      </c>
      <c r="M86" s="52">
        <f>MID(E86,LEN(E86)-17,4)</f>
        <v/>
      </c>
      <c r="N86" s="52">
        <f>MID(E86,LEN(E86)-6,4)</f>
        <v/>
      </c>
      <c r="O86" s="19">
        <f>VLOOKUP(F86,[1]Item!$A$5:$Z$10000,26,0)</f>
        <v/>
      </c>
      <c r="P86" s="19">
        <f>VLOOKUP(E86,[1]route!$E$3:$O$10005,11,0)</f>
        <v/>
      </c>
      <c r="Q86" s="167">
        <f>'Cutting Rules'!AD86</f>
        <v/>
      </c>
      <c r="R86" s="168">
        <f>SUMIF([1]route!$E$3:$E$10005,E86,[1]!Table1[生産])</f>
        <v/>
      </c>
      <c r="S86" s="24" t="n"/>
      <c r="T86" s="169" t="inlineStr"/>
      <c r="U86" s="19" t="n"/>
      <c r="V86" s="170">
        <f>SUMIF([1]route!$E$3:$E$10005,E86,[1]route!$M$3:$M$10005)</f>
        <v/>
      </c>
      <c r="W86" s="171">
        <f>O86*N86*V86/1000</f>
        <v/>
      </c>
      <c r="X86" s="27">
        <f t="array" ref="X86">INDEX($BP86:$CZ86,MATCH(TRUE,$BP86:$CZ86&lt;0,0))</f>
        <v/>
      </c>
      <c r="Y86" s="47">
        <f>IFERROR(CHOOSE($AC86,$BP$1,$BQ$1,$BR$1,$BS$1,$BT$1,$BU$1,$BV$1,$BW$1,$BX$1,$BY$1,$BZ$1,$CA$1,$CB$1,$CC$1,$CD$1,$CE$1,$CF$1,$CG$1,$CH$1,$CI$1,$CJ$1,$CK$1,$CL$1,$CM$1,$CN$1,$CO$1,$CP$1,$CQ$1,$CR$1,$CS$1,$CT$1,$CU$1,$CV$1,$CW$1,$CX$1,$CY$1,$CZ$1,),"")</f>
        <v/>
      </c>
      <c r="Z86" s="121">
        <f>IFERROR(VLOOKUP(E86,[1]route!$E$3:$BL$10005,59,0),"")&amp;IFERROR(VLOOKUP(E86,[1]route!$E$3:$BL$10005,60,0),"")</f>
        <v/>
      </c>
      <c r="AA86" s="172">
        <f>IF(R86&gt;V86,R86-V86,0)</f>
        <v/>
      </c>
      <c r="AB86" s="173">
        <f>AA86*O86*N86/1000</f>
        <v/>
      </c>
      <c r="AC86" s="4">
        <f>IFERROR(MATCH($X86,$BP86:$CZ86,0),"")</f>
        <v/>
      </c>
      <c r="AD86" s="29" t="n">
        <v>0</v>
      </c>
      <c r="AE86" s="30">
        <f>SUMIF([1]route!$E$3:$E$10005,E86,[1]!Table1[1])</f>
        <v/>
      </c>
      <c r="AF86" s="30">
        <f>SUMIF([1]route!$E$3:$E$10005,E86,[1]!Table1[2])</f>
        <v/>
      </c>
      <c r="AG86" s="30">
        <f>SUMIF([1]route!$E$3:$E$10005,E86,[1]!Table1[3])</f>
        <v/>
      </c>
      <c r="AH86" s="30">
        <f>SUMIF([1]route!$E$3:$E$10005,E86,[1]!Table1[4])</f>
        <v/>
      </c>
      <c r="AI86" s="30">
        <f>SUMIF([1]route!$E$3:$E$10005,E86,[1]!Table1[5])</f>
        <v/>
      </c>
      <c r="AJ86" s="30">
        <f>SUMIF([1]route!$E$3:$E$10005,E86,[1]!Table1[6])</f>
        <v/>
      </c>
      <c r="AK86" s="30">
        <f>SUMIF([1]route!$E$3:$E$10005,E86,[1]!Table1[7])</f>
        <v/>
      </c>
      <c r="AL86" s="30">
        <f>SUMIF([1]route!$E$3:$E$10005,E86,[1]!Table1[8])</f>
        <v/>
      </c>
      <c r="AM86" s="30">
        <f>SUMIF([1]route!$E$3:$E$10005,E86,[1]!Table1[9])</f>
        <v/>
      </c>
      <c r="AN86" s="30">
        <f>SUMIF([1]route!$E$3:$E$10005,E86,[1]!Table1[10])</f>
        <v/>
      </c>
      <c r="AO86" s="30">
        <f>SUMIF([1]route!$E$3:$E$10005,E86,[1]!Table1[11])</f>
        <v/>
      </c>
      <c r="AP86" s="30">
        <f>SUMIF([1]route!$E$3:$E$10005,E86,[1]!Table1[12])</f>
        <v/>
      </c>
      <c r="AQ86" s="30">
        <f>SUMIF([1]route!$E$3:$E$10005,E86,[1]!Table1[13])</f>
        <v/>
      </c>
      <c r="AR86" s="30">
        <f>SUMIF([1]route!$E$3:$E$10005,E86,[1]!Table1[14])</f>
        <v/>
      </c>
      <c r="AS86" s="30">
        <f>SUMIF([1]route!$E$3:$E$10005,E86,[1]!Table1[15])</f>
        <v/>
      </c>
      <c r="AT86" s="30">
        <f>SUMIF([1]route!$E$3:$E$10005,E86,[1]!Table1[16])</f>
        <v/>
      </c>
      <c r="AU86" s="30">
        <f>SUMIF([1]route!$E$3:$E$10005,E86,[1]!Table1[17])</f>
        <v/>
      </c>
      <c r="AV86" s="30">
        <f>SUMIF([1]route!$E$3:$E$10005,E86,[1]!Table1[18])</f>
        <v/>
      </c>
      <c r="AW86" s="30">
        <f>SUMIF([1]route!$E$3:$E$10005,E86,[1]!Table1[19])</f>
        <v/>
      </c>
      <c r="AX86" s="30">
        <f>SUMIF([1]route!$E$3:$E$10005,E86,[1]!Table1[20])</f>
        <v/>
      </c>
      <c r="AY86" s="30">
        <f>SUMIF([1]route!$E$3:$E$10005,E86,[1]!Table1[21])</f>
        <v/>
      </c>
      <c r="AZ86" s="30">
        <f>SUMIF([1]route!$E$3:$E$10005,E86,[1]!Table1[22])</f>
        <v/>
      </c>
      <c r="BA86" s="30">
        <f>SUMIF([1]route!$E$3:$E$10005,E86,[1]!Table1[23])</f>
        <v/>
      </c>
      <c r="BB86" s="30">
        <f>SUMIF([1]route!$E$3:$E$10005,E86,[1]!Table1[24])</f>
        <v/>
      </c>
      <c r="BC86" s="30">
        <f>SUMIF([1]route!$E$3:$E$10005,E86,[1]!Table1[25])</f>
        <v/>
      </c>
      <c r="BD86" s="30">
        <f>SUMIF([1]route!$E$3:$E$10005,E86,[1]!Table1[26])</f>
        <v/>
      </c>
      <c r="BE86" s="30">
        <f>SUMIF([1]route!$E$3:$E$10005,E86,[1]!Table1[27])</f>
        <v/>
      </c>
      <c r="BF86" s="30">
        <f>SUMIF([1]route!$E$3:$E$10005,E86,[1]!Table1[28])</f>
        <v/>
      </c>
      <c r="BG86" s="30">
        <f>SUMIF([1]route!$E$3:$E$10005,E86,[1]!Table1[29])</f>
        <v/>
      </c>
      <c r="BH86" s="30">
        <f>SUMIF([1]route!$E$3:$E$10005,E86,[1]!Table1[30])</f>
        <v/>
      </c>
      <c r="BI86" s="30">
        <f>SUMIF([1]route!$E$3:$E$10005,E86,[1]!Table1[31])</f>
        <v/>
      </c>
      <c r="BJ86" s="30">
        <f>SUMIF([1]route!$E$3:$E$10005,E86,[1]!Table1[Remain PO])</f>
        <v/>
      </c>
      <c r="BK86" s="31">
        <f>SUMIF([1]route!$E$3:$E$10005,E86,[1]!Table1[N+1])</f>
        <v/>
      </c>
      <c r="BL86" s="31">
        <f>SUMIF([1]route!$E$3:$E$10005,E86,[1]!Table1[N+2])</f>
        <v/>
      </c>
      <c r="BM86" s="31">
        <f>SUMIF([1]route!$E$3:$E$10005,E86,[1]!Table1[N+3])</f>
        <v/>
      </c>
      <c r="BN86" s="32">
        <f>SUMIF([1]route!$E$3:$E$10005,E86,[1]!Table1[N+4])</f>
        <v/>
      </c>
      <c r="BP86" s="37">
        <f>$V86-$AD86</f>
        <v/>
      </c>
      <c r="BQ86" s="35">
        <f>BP86-AE86</f>
        <v/>
      </c>
      <c r="BR86" s="35">
        <f>BQ86-AF86</f>
        <v/>
      </c>
      <c r="BS86" s="35">
        <f>BR86-AG86</f>
        <v/>
      </c>
      <c r="BT86" s="35">
        <f>BS86-AH86</f>
        <v/>
      </c>
      <c r="BU86" s="35">
        <f>BT86-AI86</f>
        <v/>
      </c>
      <c r="BV86" s="35">
        <f>BU86-AJ86</f>
        <v/>
      </c>
      <c r="BW86" s="35">
        <f>BV86-AK86</f>
        <v/>
      </c>
      <c r="BX86" s="35">
        <f>BW86-AL86</f>
        <v/>
      </c>
      <c r="BY86" s="35">
        <f>BX86-AM86</f>
        <v/>
      </c>
      <c r="BZ86" s="35">
        <f>BY86-AN86</f>
        <v/>
      </c>
      <c r="CA86" s="35">
        <f>BZ86-AO86</f>
        <v/>
      </c>
      <c r="CB86" s="35">
        <f>CA86-AP86</f>
        <v/>
      </c>
      <c r="CC86" s="35">
        <f>CB86-AQ86</f>
        <v/>
      </c>
      <c r="CD86" s="35">
        <f>CC86-AR86</f>
        <v/>
      </c>
      <c r="CE86" s="35">
        <f>CD86-AS86</f>
        <v/>
      </c>
      <c r="CF86" s="35">
        <f>CE86-AT86</f>
        <v/>
      </c>
      <c r="CG86" s="35">
        <f>CF86-AU86</f>
        <v/>
      </c>
      <c r="CH86" s="35">
        <f>CG86-AV86</f>
        <v/>
      </c>
      <c r="CI86" s="35">
        <f>CH86-AW86</f>
        <v/>
      </c>
      <c r="CJ86" s="35">
        <f>CI86-AX86</f>
        <v/>
      </c>
      <c r="CK86" s="35">
        <f>CJ86-AY86</f>
        <v/>
      </c>
      <c r="CL86" s="35">
        <f>CK86-AZ86</f>
        <v/>
      </c>
      <c r="CM86" s="35">
        <f>CL86-BA86</f>
        <v/>
      </c>
      <c r="CN86" s="35">
        <f>CM86-BB86</f>
        <v/>
      </c>
      <c r="CO86" s="35">
        <f>CN86-BC86</f>
        <v/>
      </c>
      <c r="CP86" s="35">
        <f>CO86-BD86</f>
        <v/>
      </c>
      <c r="CQ86" s="35">
        <f>CP86-BE86</f>
        <v/>
      </c>
      <c r="CR86" s="35">
        <f>CQ86-BF86</f>
        <v/>
      </c>
      <c r="CS86" s="35">
        <f>CR86-BG86</f>
        <v/>
      </c>
      <c r="CT86" s="35">
        <f>CS86-BH86</f>
        <v/>
      </c>
      <c r="CU86" s="35">
        <f>CT86-BI86</f>
        <v/>
      </c>
      <c r="CV86" s="35">
        <f>CU86-BJ86</f>
        <v/>
      </c>
      <c r="CW86" s="38">
        <f>CV86-BK86</f>
        <v/>
      </c>
      <c r="CX86" s="38">
        <f>CW86-BL86</f>
        <v/>
      </c>
      <c r="CY86" s="38">
        <f>CX86-BM86</f>
        <v/>
      </c>
      <c r="CZ86" s="39">
        <f>CY86-BN86</f>
        <v/>
      </c>
      <c r="DA86" s="35" t="n"/>
    </row>
    <row r="87">
      <c r="D87" s="61">
        <f>VLOOKUP(F87,[1]Special!$O$2:$S$209,3,0)</f>
        <v/>
      </c>
      <c r="E87" s="20" t="inlineStr">
        <is>
          <t>|0200220810|38.10|0.00|2.000|0.0005508IBC</t>
        </is>
      </c>
      <c r="F87" s="19">
        <f>LEFT(E87,LEN(E87)-7)</f>
        <v/>
      </c>
      <c r="G87" s="19">
        <f>'Cutting Rules'!H87</f>
        <v/>
      </c>
      <c r="H87" s="19">
        <f>VLOOKUP(MID(F87,8,2),[1]Special!$H$2:$I$32,2,0)</f>
        <v/>
      </c>
      <c r="I87" s="19">
        <f>RIGHT(E87,3)</f>
        <v/>
      </c>
      <c r="J87" s="19">
        <f>IF(MID(E87,6,2)="22","P","C")</f>
        <v/>
      </c>
      <c r="K87" s="19">
        <f>MID(E87,13,4)</f>
        <v/>
      </c>
      <c r="L87" s="19">
        <f>MID(E87,19,4)</f>
        <v/>
      </c>
      <c r="M87" s="52">
        <f>MID(E87,LEN(E87)-17,4)</f>
        <v/>
      </c>
      <c r="N87" s="52">
        <f>MID(E87,LEN(E87)-6,4)</f>
        <v/>
      </c>
      <c r="O87" s="19">
        <f>VLOOKUP(F87,[1]Item!$A$5:$Z$10000,26,0)</f>
        <v/>
      </c>
      <c r="P87" s="19">
        <f>VLOOKUP(E87,[1]route!$E$3:$O$10005,11,0)</f>
        <v/>
      </c>
      <c r="Q87" s="167">
        <f>'Cutting Rules'!AD87</f>
        <v/>
      </c>
      <c r="R87" s="168">
        <f>SUMIF([1]route!$E$3:$E$10005,E87,[1]!Table1[生産])</f>
        <v/>
      </c>
      <c r="S87" s="24" t="n"/>
      <c r="T87" s="169" t="inlineStr"/>
      <c r="U87" s="19" t="n"/>
      <c r="V87" s="170">
        <f>SUMIF([1]route!$E$3:$E$10005,E87,[1]route!$M$3:$M$10005)</f>
        <v/>
      </c>
      <c r="W87" s="171">
        <f>O87*N87*V87/1000</f>
        <v/>
      </c>
      <c r="X87" s="27">
        <f t="array" ref="X87">INDEX($BP87:$CZ87,MATCH(TRUE,$BP87:$CZ87&lt;0,0))</f>
        <v/>
      </c>
      <c r="Y87" s="47">
        <f>IFERROR(CHOOSE($AC87,$BP$1,$BQ$1,$BR$1,$BS$1,$BT$1,$BU$1,$BV$1,$BW$1,$BX$1,$BY$1,$BZ$1,$CA$1,$CB$1,$CC$1,$CD$1,$CE$1,$CF$1,$CG$1,$CH$1,$CI$1,$CJ$1,$CK$1,$CL$1,$CM$1,$CN$1,$CO$1,$CP$1,$CQ$1,$CR$1,$CS$1,$CT$1,$CU$1,$CV$1,$CW$1,$CX$1,$CY$1,$CZ$1,),"")</f>
        <v/>
      </c>
      <c r="Z87" s="121">
        <f>IFERROR(VLOOKUP(E87,[1]route!$E$3:$BL$10005,59,0),"")&amp;IFERROR(VLOOKUP(E87,[1]route!$E$3:$BL$10005,60,0),"")</f>
        <v/>
      </c>
      <c r="AA87" s="172">
        <f>IF(R87&gt;V87,R87-V87,0)</f>
        <v/>
      </c>
      <c r="AB87" s="173">
        <f>AA87*O87*N87/1000</f>
        <v/>
      </c>
      <c r="AC87" s="4">
        <f>IFERROR(MATCH($X87,$BP87:$CZ87,0),"")</f>
        <v/>
      </c>
      <c r="AD87" s="29" t="n">
        <v>0</v>
      </c>
      <c r="AE87" s="30">
        <f>SUMIF([1]route!$E$3:$E$10005,E87,[1]!Table1[1])</f>
        <v/>
      </c>
      <c r="AF87" s="30">
        <f>SUMIF([1]route!$E$3:$E$10005,E87,[1]!Table1[2])</f>
        <v/>
      </c>
      <c r="AG87" s="30">
        <f>SUMIF([1]route!$E$3:$E$10005,E87,[1]!Table1[3])</f>
        <v/>
      </c>
      <c r="AH87" s="30">
        <f>SUMIF([1]route!$E$3:$E$10005,E87,[1]!Table1[4])</f>
        <v/>
      </c>
      <c r="AI87" s="30">
        <f>SUMIF([1]route!$E$3:$E$10005,E87,[1]!Table1[5])</f>
        <v/>
      </c>
      <c r="AJ87" s="30">
        <f>SUMIF([1]route!$E$3:$E$10005,E87,[1]!Table1[6])</f>
        <v/>
      </c>
      <c r="AK87" s="30">
        <f>SUMIF([1]route!$E$3:$E$10005,E87,[1]!Table1[7])</f>
        <v/>
      </c>
      <c r="AL87" s="30">
        <f>SUMIF([1]route!$E$3:$E$10005,E87,[1]!Table1[8])</f>
        <v/>
      </c>
      <c r="AM87" s="30">
        <f>SUMIF([1]route!$E$3:$E$10005,E87,[1]!Table1[9])</f>
        <v/>
      </c>
      <c r="AN87" s="30">
        <f>SUMIF([1]route!$E$3:$E$10005,E87,[1]!Table1[10])</f>
        <v/>
      </c>
      <c r="AO87" s="30">
        <f>SUMIF([1]route!$E$3:$E$10005,E87,[1]!Table1[11])</f>
        <v/>
      </c>
      <c r="AP87" s="30">
        <f>SUMIF([1]route!$E$3:$E$10005,E87,[1]!Table1[12])</f>
        <v/>
      </c>
      <c r="AQ87" s="30">
        <f>SUMIF([1]route!$E$3:$E$10005,E87,[1]!Table1[13])</f>
        <v/>
      </c>
      <c r="AR87" s="30">
        <f>SUMIF([1]route!$E$3:$E$10005,E87,[1]!Table1[14])</f>
        <v/>
      </c>
      <c r="AS87" s="30">
        <f>SUMIF([1]route!$E$3:$E$10005,E87,[1]!Table1[15])</f>
        <v/>
      </c>
      <c r="AT87" s="30">
        <f>SUMIF([1]route!$E$3:$E$10005,E87,[1]!Table1[16])</f>
        <v/>
      </c>
      <c r="AU87" s="30">
        <f>SUMIF([1]route!$E$3:$E$10005,E87,[1]!Table1[17])</f>
        <v/>
      </c>
      <c r="AV87" s="30">
        <f>SUMIF([1]route!$E$3:$E$10005,E87,[1]!Table1[18])</f>
        <v/>
      </c>
      <c r="AW87" s="30">
        <f>SUMIF([1]route!$E$3:$E$10005,E87,[1]!Table1[19])</f>
        <v/>
      </c>
      <c r="AX87" s="30">
        <f>SUMIF([1]route!$E$3:$E$10005,E87,[1]!Table1[20])</f>
        <v/>
      </c>
      <c r="AY87" s="30">
        <f>SUMIF([1]route!$E$3:$E$10005,E87,[1]!Table1[21])</f>
        <v/>
      </c>
      <c r="AZ87" s="30">
        <f>SUMIF([1]route!$E$3:$E$10005,E87,[1]!Table1[22])</f>
        <v/>
      </c>
      <c r="BA87" s="30">
        <f>SUMIF([1]route!$E$3:$E$10005,E87,[1]!Table1[23])</f>
        <v/>
      </c>
      <c r="BB87" s="30">
        <f>SUMIF([1]route!$E$3:$E$10005,E87,[1]!Table1[24])</f>
        <v/>
      </c>
      <c r="BC87" s="30">
        <f>SUMIF([1]route!$E$3:$E$10005,E87,[1]!Table1[25])</f>
        <v/>
      </c>
      <c r="BD87" s="30">
        <f>SUMIF([1]route!$E$3:$E$10005,E87,[1]!Table1[26])</f>
        <v/>
      </c>
      <c r="BE87" s="30">
        <f>SUMIF([1]route!$E$3:$E$10005,E87,[1]!Table1[27])</f>
        <v/>
      </c>
      <c r="BF87" s="30">
        <f>SUMIF([1]route!$E$3:$E$10005,E87,[1]!Table1[28])</f>
        <v/>
      </c>
      <c r="BG87" s="30">
        <f>SUMIF([1]route!$E$3:$E$10005,E87,[1]!Table1[29])</f>
        <v/>
      </c>
      <c r="BH87" s="30">
        <f>SUMIF([1]route!$E$3:$E$10005,E87,[1]!Table1[30])</f>
        <v/>
      </c>
      <c r="BI87" s="30">
        <f>SUMIF([1]route!$E$3:$E$10005,E87,[1]!Table1[31])</f>
        <v/>
      </c>
      <c r="BJ87" s="30">
        <f>SUMIF([1]route!$E$3:$E$10005,E87,[1]!Table1[Remain PO])</f>
        <v/>
      </c>
      <c r="BK87" s="31">
        <f>SUMIF([1]route!$E$3:$E$10005,E87,[1]!Table1[N+1])</f>
        <v/>
      </c>
      <c r="BL87" s="31">
        <f>SUMIF([1]route!$E$3:$E$10005,E87,[1]!Table1[N+2])</f>
        <v/>
      </c>
      <c r="BM87" s="31">
        <f>SUMIF([1]route!$E$3:$E$10005,E87,[1]!Table1[N+3])</f>
        <v/>
      </c>
      <c r="BN87" s="32">
        <f>SUMIF([1]route!$E$3:$E$10005,E87,[1]!Table1[N+4])</f>
        <v/>
      </c>
      <c r="BP87" s="37">
        <f>$V87-$AD87</f>
        <v/>
      </c>
      <c r="BQ87" s="35">
        <f>BP87-AE87</f>
        <v/>
      </c>
      <c r="BR87" s="35">
        <f>BQ87-AF87</f>
        <v/>
      </c>
      <c r="BS87" s="35">
        <f>BR87-AG87</f>
        <v/>
      </c>
      <c r="BT87" s="35">
        <f>BS87-AH87</f>
        <v/>
      </c>
      <c r="BU87" s="35">
        <f>BT87-AI87</f>
        <v/>
      </c>
      <c r="BV87" s="35">
        <f>BU87-AJ87</f>
        <v/>
      </c>
      <c r="BW87" s="35">
        <f>BV87-AK87</f>
        <v/>
      </c>
      <c r="BX87" s="35">
        <f>BW87-AL87</f>
        <v/>
      </c>
      <c r="BY87" s="35">
        <f>BX87-AM87</f>
        <v/>
      </c>
      <c r="BZ87" s="35">
        <f>BY87-AN87</f>
        <v/>
      </c>
      <c r="CA87" s="35">
        <f>BZ87-AO87</f>
        <v/>
      </c>
      <c r="CB87" s="35">
        <f>CA87-AP87</f>
        <v/>
      </c>
      <c r="CC87" s="35">
        <f>CB87-AQ87</f>
        <v/>
      </c>
      <c r="CD87" s="35">
        <f>CC87-AR87</f>
        <v/>
      </c>
      <c r="CE87" s="35">
        <f>CD87-AS87</f>
        <v/>
      </c>
      <c r="CF87" s="35">
        <f>CE87-AT87</f>
        <v/>
      </c>
      <c r="CG87" s="35">
        <f>CF87-AU87</f>
        <v/>
      </c>
      <c r="CH87" s="35">
        <f>CG87-AV87</f>
        <v/>
      </c>
      <c r="CI87" s="35">
        <f>CH87-AW87</f>
        <v/>
      </c>
      <c r="CJ87" s="35">
        <f>CI87-AX87</f>
        <v/>
      </c>
      <c r="CK87" s="35">
        <f>CJ87-AY87</f>
        <v/>
      </c>
      <c r="CL87" s="35">
        <f>CK87-AZ87</f>
        <v/>
      </c>
      <c r="CM87" s="35">
        <f>CL87-BA87</f>
        <v/>
      </c>
      <c r="CN87" s="35">
        <f>CM87-BB87</f>
        <v/>
      </c>
      <c r="CO87" s="35">
        <f>CN87-BC87</f>
        <v/>
      </c>
      <c r="CP87" s="35">
        <f>CO87-BD87</f>
        <v/>
      </c>
      <c r="CQ87" s="35">
        <f>CP87-BE87</f>
        <v/>
      </c>
      <c r="CR87" s="35">
        <f>CQ87-BF87</f>
        <v/>
      </c>
      <c r="CS87" s="35">
        <f>CR87-BG87</f>
        <v/>
      </c>
      <c r="CT87" s="35">
        <f>CS87-BH87</f>
        <v/>
      </c>
      <c r="CU87" s="35">
        <f>CT87-BI87</f>
        <v/>
      </c>
      <c r="CV87" s="35">
        <f>CU87-BJ87</f>
        <v/>
      </c>
      <c r="CW87" s="38">
        <f>CV87-BK87</f>
        <v/>
      </c>
      <c r="CX87" s="38">
        <f>CW87-BL87</f>
        <v/>
      </c>
      <c r="CY87" s="38">
        <f>CX87-BM87</f>
        <v/>
      </c>
      <c r="CZ87" s="39">
        <f>CY87-BN87</f>
        <v/>
      </c>
      <c r="DA87" s="35" t="n"/>
    </row>
    <row r="88">
      <c r="D88" s="61">
        <f>VLOOKUP(F88,[1]Special!$O$2:$S$209,3,0)</f>
        <v/>
      </c>
      <c r="E88" s="20" t="inlineStr">
        <is>
          <t>|0200226240|35.00|0.00|2.600|0.0006214NBC</t>
        </is>
      </c>
      <c r="F88" s="19">
        <f>LEFT(E88,LEN(E88)-7)</f>
        <v/>
      </c>
      <c r="G88" s="19">
        <f>'Cutting Rules'!H88</f>
        <v/>
      </c>
      <c r="H88" s="19">
        <f>VLOOKUP(MID(F88,8,2),[1]Special!$H$2:$I$32,2,0)</f>
        <v/>
      </c>
      <c r="I88" s="19">
        <f>RIGHT(E88,3)</f>
        <v/>
      </c>
      <c r="J88" s="19">
        <f>IF(MID(E88,6,2)="22","P","C")</f>
        <v/>
      </c>
      <c r="K88" s="19">
        <f>MID(E88,13,4)</f>
        <v/>
      </c>
      <c r="L88" s="19">
        <f>MID(E88,19,4)</f>
        <v/>
      </c>
      <c r="M88" s="52">
        <f>MID(E88,LEN(E88)-17,4)</f>
        <v/>
      </c>
      <c r="N88" s="52">
        <f>MID(E88,LEN(E88)-6,4)</f>
        <v/>
      </c>
      <c r="O88" s="19">
        <f>VLOOKUP(F88,[1]Item!$A$5:$Z$10000,26,0)</f>
        <v/>
      </c>
      <c r="P88" s="19">
        <f>VLOOKUP(E88,[1]route!$E$3:$O$10005,11,0)</f>
        <v/>
      </c>
      <c r="Q88" s="167">
        <f>'Cutting Rules'!AD88</f>
        <v/>
      </c>
      <c r="R88" s="168">
        <f>SUMIF([1]route!$E$3:$E$10005,E88,[1]!Table1[生産])</f>
        <v/>
      </c>
      <c r="S88" s="24" t="n"/>
      <c r="T88" s="169" t="inlineStr"/>
      <c r="U88" s="19" t="n"/>
      <c r="V88" s="170">
        <f>SUMIF([1]route!$E$3:$E$10005,E88,[1]route!$M$3:$M$10005)</f>
        <v/>
      </c>
      <c r="W88" s="171">
        <f>O88*N88*V88/1000</f>
        <v/>
      </c>
      <c r="X88" s="27">
        <f t="array" ref="X88">INDEX($BP88:$CZ88,MATCH(TRUE,$BP88:$CZ88&lt;0,0))</f>
        <v/>
      </c>
      <c r="Y88" s="47">
        <f>IFERROR(CHOOSE($AC88,$BP$1,$BQ$1,$BR$1,$BS$1,$BT$1,$BU$1,$BV$1,$BW$1,$BX$1,$BY$1,$BZ$1,$CA$1,$CB$1,$CC$1,$CD$1,$CE$1,$CF$1,$CG$1,$CH$1,$CI$1,$CJ$1,$CK$1,$CL$1,$CM$1,$CN$1,$CO$1,$CP$1,$CQ$1,$CR$1,$CS$1,$CT$1,$CU$1,$CV$1,$CW$1,$CX$1,$CY$1,$CZ$1,),"")</f>
        <v/>
      </c>
      <c r="Z88" s="121">
        <f>IFERROR(VLOOKUP(E88,[1]route!$E$3:$BL$10005,59,0),"")&amp;IFERROR(VLOOKUP(E88,[1]route!$E$3:$BL$10005,60,0),"")</f>
        <v/>
      </c>
      <c r="AA88" s="172">
        <f>IF(R88&gt;V88,R88-V88,0)</f>
        <v/>
      </c>
      <c r="AB88" s="173">
        <f>AA88*O88*N88/1000</f>
        <v/>
      </c>
      <c r="AC88" s="4">
        <f>IFERROR(MATCH($X88,$BP88:$CZ88,0),"")</f>
        <v/>
      </c>
      <c r="AD88" s="29" t="n">
        <v>0</v>
      </c>
      <c r="AE88" s="30">
        <f>SUMIF([1]route!$E$3:$E$10005,E88,[1]!Table1[1])</f>
        <v/>
      </c>
      <c r="AF88" s="30">
        <f>SUMIF([1]route!$E$3:$E$10005,E88,[1]!Table1[2])</f>
        <v/>
      </c>
      <c r="AG88" s="30">
        <f>SUMIF([1]route!$E$3:$E$10005,E88,[1]!Table1[3])</f>
        <v/>
      </c>
      <c r="AH88" s="30">
        <f>SUMIF([1]route!$E$3:$E$10005,E88,[1]!Table1[4])</f>
        <v/>
      </c>
      <c r="AI88" s="30">
        <f>SUMIF([1]route!$E$3:$E$10005,E88,[1]!Table1[5])</f>
        <v/>
      </c>
      <c r="AJ88" s="30">
        <f>SUMIF([1]route!$E$3:$E$10005,E88,[1]!Table1[6])</f>
        <v/>
      </c>
      <c r="AK88" s="30">
        <f>SUMIF([1]route!$E$3:$E$10005,E88,[1]!Table1[7])</f>
        <v/>
      </c>
      <c r="AL88" s="30">
        <f>SUMIF([1]route!$E$3:$E$10005,E88,[1]!Table1[8])</f>
        <v/>
      </c>
      <c r="AM88" s="30">
        <f>SUMIF([1]route!$E$3:$E$10005,E88,[1]!Table1[9])</f>
        <v/>
      </c>
      <c r="AN88" s="30">
        <f>SUMIF([1]route!$E$3:$E$10005,E88,[1]!Table1[10])</f>
        <v/>
      </c>
      <c r="AO88" s="30">
        <f>SUMIF([1]route!$E$3:$E$10005,E88,[1]!Table1[11])</f>
        <v/>
      </c>
      <c r="AP88" s="30">
        <f>SUMIF([1]route!$E$3:$E$10005,E88,[1]!Table1[12])</f>
        <v/>
      </c>
      <c r="AQ88" s="30">
        <f>SUMIF([1]route!$E$3:$E$10005,E88,[1]!Table1[13])</f>
        <v/>
      </c>
      <c r="AR88" s="30">
        <f>SUMIF([1]route!$E$3:$E$10005,E88,[1]!Table1[14])</f>
        <v/>
      </c>
      <c r="AS88" s="30">
        <f>SUMIF([1]route!$E$3:$E$10005,E88,[1]!Table1[15])</f>
        <v/>
      </c>
      <c r="AT88" s="30">
        <f>SUMIF([1]route!$E$3:$E$10005,E88,[1]!Table1[16])</f>
        <v/>
      </c>
      <c r="AU88" s="30">
        <f>SUMIF([1]route!$E$3:$E$10005,E88,[1]!Table1[17])</f>
        <v/>
      </c>
      <c r="AV88" s="30">
        <f>SUMIF([1]route!$E$3:$E$10005,E88,[1]!Table1[18])</f>
        <v/>
      </c>
      <c r="AW88" s="30">
        <f>SUMIF([1]route!$E$3:$E$10005,E88,[1]!Table1[19])</f>
        <v/>
      </c>
      <c r="AX88" s="30">
        <f>SUMIF([1]route!$E$3:$E$10005,E88,[1]!Table1[20])</f>
        <v/>
      </c>
      <c r="AY88" s="30">
        <f>SUMIF([1]route!$E$3:$E$10005,E88,[1]!Table1[21])</f>
        <v/>
      </c>
      <c r="AZ88" s="30">
        <f>SUMIF([1]route!$E$3:$E$10005,E88,[1]!Table1[22])</f>
        <v/>
      </c>
      <c r="BA88" s="30">
        <f>SUMIF([1]route!$E$3:$E$10005,E88,[1]!Table1[23])</f>
        <v/>
      </c>
      <c r="BB88" s="30">
        <f>SUMIF([1]route!$E$3:$E$10005,E88,[1]!Table1[24])</f>
        <v/>
      </c>
      <c r="BC88" s="30">
        <f>SUMIF([1]route!$E$3:$E$10005,E88,[1]!Table1[25])</f>
        <v/>
      </c>
      <c r="BD88" s="30">
        <f>SUMIF([1]route!$E$3:$E$10005,E88,[1]!Table1[26])</f>
        <v/>
      </c>
      <c r="BE88" s="30">
        <f>SUMIF([1]route!$E$3:$E$10005,E88,[1]!Table1[27])</f>
        <v/>
      </c>
      <c r="BF88" s="30">
        <f>SUMIF([1]route!$E$3:$E$10005,E88,[1]!Table1[28])</f>
        <v/>
      </c>
      <c r="BG88" s="30">
        <f>SUMIF([1]route!$E$3:$E$10005,E88,[1]!Table1[29])</f>
        <v/>
      </c>
      <c r="BH88" s="30">
        <f>SUMIF([1]route!$E$3:$E$10005,E88,[1]!Table1[30])</f>
        <v/>
      </c>
      <c r="BI88" s="30">
        <f>SUMIF([1]route!$E$3:$E$10005,E88,[1]!Table1[31])</f>
        <v/>
      </c>
      <c r="BJ88" s="30">
        <f>SUMIF([1]route!$E$3:$E$10005,E88,[1]!Table1[Remain PO])</f>
        <v/>
      </c>
      <c r="BK88" s="31">
        <f>SUMIF([1]route!$E$3:$E$10005,E88,[1]!Table1[N+1])</f>
        <v/>
      </c>
      <c r="BL88" s="31">
        <f>SUMIF([1]route!$E$3:$E$10005,E88,[1]!Table1[N+2])</f>
        <v/>
      </c>
      <c r="BM88" s="31">
        <f>SUMIF([1]route!$E$3:$E$10005,E88,[1]!Table1[N+3])</f>
        <v/>
      </c>
      <c r="BN88" s="32">
        <f>SUMIF([1]route!$E$3:$E$10005,E88,[1]!Table1[N+4])</f>
        <v/>
      </c>
      <c r="BP88" s="37">
        <f>$V88-$AD88</f>
        <v/>
      </c>
      <c r="BQ88" s="35">
        <f>BP88-AE88</f>
        <v/>
      </c>
      <c r="BR88" s="35">
        <f>BQ88-AF88</f>
        <v/>
      </c>
      <c r="BS88" s="35">
        <f>BR88-AG88</f>
        <v/>
      </c>
      <c r="BT88" s="35">
        <f>BS88-AH88</f>
        <v/>
      </c>
      <c r="BU88" s="35">
        <f>BT88-AI88</f>
        <v/>
      </c>
      <c r="BV88" s="35">
        <f>BU88-AJ88</f>
        <v/>
      </c>
      <c r="BW88" s="35">
        <f>BV88-AK88</f>
        <v/>
      </c>
      <c r="BX88" s="35">
        <f>BW88-AL88</f>
        <v/>
      </c>
      <c r="BY88" s="35">
        <f>BX88-AM88</f>
        <v/>
      </c>
      <c r="BZ88" s="35">
        <f>BY88-AN88</f>
        <v/>
      </c>
      <c r="CA88" s="35">
        <f>BZ88-AO88</f>
        <v/>
      </c>
      <c r="CB88" s="35">
        <f>CA88-AP88</f>
        <v/>
      </c>
      <c r="CC88" s="35">
        <f>CB88-AQ88</f>
        <v/>
      </c>
      <c r="CD88" s="35">
        <f>CC88-AR88</f>
        <v/>
      </c>
      <c r="CE88" s="35">
        <f>CD88-AS88</f>
        <v/>
      </c>
      <c r="CF88" s="35">
        <f>CE88-AT88</f>
        <v/>
      </c>
      <c r="CG88" s="35">
        <f>CF88-AU88</f>
        <v/>
      </c>
      <c r="CH88" s="35">
        <f>CG88-AV88</f>
        <v/>
      </c>
      <c r="CI88" s="35">
        <f>CH88-AW88</f>
        <v/>
      </c>
      <c r="CJ88" s="35">
        <f>CI88-AX88</f>
        <v/>
      </c>
      <c r="CK88" s="35">
        <f>CJ88-AY88</f>
        <v/>
      </c>
      <c r="CL88" s="35">
        <f>CK88-AZ88</f>
        <v/>
      </c>
      <c r="CM88" s="35">
        <f>CL88-BA88</f>
        <v/>
      </c>
      <c r="CN88" s="35">
        <f>CM88-BB88</f>
        <v/>
      </c>
      <c r="CO88" s="35">
        <f>CN88-BC88</f>
        <v/>
      </c>
      <c r="CP88" s="35">
        <f>CO88-BD88</f>
        <v/>
      </c>
      <c r="CQ88" s="35">
        <f>CP88-BE88</f>
        <v/>
      </c>
      <c r="CR88" s="35">
        <f>CQ88-BF88</f>
        <v/>
      </c>
      <c r="CS88" s="35">
        <f>CR88-BG88</f>
        <v/>
      </c>
      <c r="CT88" s="35">
        <f>CS88-BH88</f>
        <v/>
      </c>
      <c r="CU88" s="35">
        <f>CT88-BI88</f>
        <v/>
      </c>
      <c r="CV88" s="35">
        <f>CU88-BJ88</f>
        <v/>
      </c>
      <c r="CW88" s="38">
        <f>CV88-BK88</f>
        <v/>
      </c>
      <c r="CX88" s="38">
        <f>CW88-BL88</f>
        <v/>
      </c>
      <c r="CY88" s="38">
        <f>CX88-BM88</f>
        <v/>
      </c>
      <c r="CZ88" s="39">
        <f>CY88-BN88</f>
        <v/>
      </c>
      <c r="DA88" s="35" t="n"/>
    </row>
    <row r="89">
      <c r="D89" s="61">
        <f>VLOOKUP(F89,[1]Special!$O$2:$S$209,3,0)</f>
        <v/>
      </c>
      <c r="E89" s="20" t="inlineStr">
        <is>
          <t>|0200220810|12.70|0.00|1.600|0.0005424NBC</t>
        </is>
      </c>
      <c r="F89" s="19">
        <f>LEFT(E89,LEN(E89)-7)</f>
        <v/>
      </c>
      <c r="G89" s="19">
        <f>'Cutting Rules'!H89</f>
        <v/>
      </c>
      <c r="H89" s="19">
        <f>VLOOKUP(MID(F89,8,2),[1]Special!$H$2:$I$32,2,0)</f>
        <v/>
      </c>
      <c r="I89" s="19">
        <f>RIGHT(E89,3)</f>
        <v/>
      </c>
      <c r="J89" s="19">
        <f>IF(MID(E89,6,2)="22","P","C")</f>
        <v/>
      </c>
      <c r="K89" s="19">
        <f>MID(E89,13,4)</f>
        <v/>
      </c>
      <c r="L89" s="19">
        <f>MID(E89,19,4)</f>
        <v/>
      </c>
      <c r="M89" s="52">
        <f>MID(E89,LEN(E89)-17,4)</f>
        <v/>
      </c>
      <c r="N89" s="52">
        <f>MID(E89,LEN(E89)-6,4)</f>
        <v/>
      </c>
      <c r="O89" s="19">
        <f>VLOOKUP(F89,[1]Item!$A$5:$Z$10000,26,0)</f>
        <v/>
      </c>
      <c r="P89" s="19">
        <f>VLOOKUP(E89,[1]route!$E$3:$O$10005,11,0)</f>
        <v/>
      </c>
      <c r="Q89" s="167">
        <f>'Cutting Rules'!AD89</f>
        <v/>
      </c>
      <c r="R89" s="168">
        <f>SUMIF([1]route!$E$3:$E$10005,E89,[1]!Table1[生産])</f>
        <v/>
      </c>
      <c r="S89" s="24" t="n"/>
      <c r="T89" s="169" t="inlineStr"/>
      <c r="U89" s="19" t="n"/>
      <c r="V89" s="170">
        <f>SUMIF([1]route!$E$3:$E$10005,E89,[1]route!$M$3:$M$10005)</f>
        <v/>
      </c>
      <c r="W89" s="171">
        <f>O89*N89*V89/1000</f>
        <v/>
      </c>
      <c r="X89" s="27">
        <f t="array" ref="X89">INDEX($BP89:$CZ89,MATCH(TRUE,$BP89:$CZ89&lt;0,0))</f>
        <v/>
      </c>
      <c r="Y89" s="47">
        <f>IFERROR(CHOOSE($AC89,$BP$1,$BQ$1,$BR$1,$BS$1,$BT$1,$BU$1,$BV$1,$BW$1,$BX$1,$BY$1,$BZ$1,$CA$1,$CB$1,$CC$1,$CD$1,$CE$1,$CF$1,$CG$1,$CH$1,$CI$1,$CJ$1,$CK$1,$CL$1,$CM$1,$CN$1,$CO$1,$CP$1,$CQ$1,$CR$1,$CS$1,$CT$1,$CU$1,$CV$1,$CW$1,$CX$1,$CY$1,$CZ$1,),"")</f>
        <v/>
      </c>
      <c r="Z89" s="121">
        <f>IFERROR(VLOOKUP(E89,[1]route!$E$3:$BL$10005,59,0),"")&amp;IFERROR(VLOOKUP(E89,[1]route!$E$3:$BL$10005,60,0),"")</f>
        <v/>
      </c>
      <c r="AA89" s="172">
        <f>IF(R89&gt;V89,R89-V89,0)</f>
        <v/>
      </c>
      <c r="AB89" s="173">
        <f>AA89*O89*N89/1000</f>
        <v/>
      </c>
      <c r="AC89" s="4">
        <f>IFERROR(MATCH($X89,$BP89:$CZ89,0),"")</f>
        <v/>
      </c>
      <c r="AD89" s="29" t="n">
        <v>0</v>
      </c>
      <c r="AE89" s="30">
        <f>SUMIF([1]route!$E$3:$E$10005,E89,[1]!Table1[1])</f>
        <v/>
      </c>
      <c r="AF89" s="30">
        <f>SUMIF([1]route!$E$3:$E$10005,E89,[1]!Table1[2])</f>
        <v/>
      </c>
      <c r="AG89" s="30">
        <f>SUMIF([1]route!$E$3:$E$10005,E89,[1]!Table1[3])</f>
        <v/>
      </c>
      <c r="AH89" s="30">
        <f>SUMIF([1]route!$E$3:$E$10005,E89,[1]!Table1[4])</f>
        <v/>
      </c>
      <c r="AI89" s="30">
        <f>SUMIF([1]route!$E$3:$E$10005,E89,[1]!Table1[5])</f>
        <v/>
      </c>
      <c r="AJ89" s="30">
        <f>SUMIF([1]route!$E$3:$E$10005,E89,[1]!Table1[6])</f>
        <v/>
      </c>
      <c r="AK89" s="30">
        <f>SUMIF([1]route!$E$3:$E$10005,E89,[1]!Table1[7])</f>
        <v/>
      </c>
      <c r="AL89" s="30">
        <f>SUMIF([1]route!$E$3:$E$10005,E89,[1]!Table1[8])</f>
        <v/>
      </c>
      <c r="AM89" s="30">
        <f>SUMIF([1]route!$E$3:$E$10005,E89,[1]!Table1[9])</f>
        <v/>
      </c>
      <c r="AN89" s="30">
        <f>SUMIF([1]route!$E$3:$E$10005,E89,[1]!Table1[10])</f>
        <v/>
      </c>
      <c r="AO89" s="30">
        <f>SUMIF([1]route!$E$3:$E$10005,E89,[1]!Table1[11])</f>
        <v/>
      </c>
      <c r="AP89" s="30">
        <f>SUMIF([1]route!$E$3:$E$10005,E89,[1]!Table1[12])</f>
        <v/>
      </c>
      <c r="AQ89" s="30">
        <f>SUMIF([1]route!$E$3:$E$10005,E89,[1]!Table1[13])</f>
        <v/>
      </c>
      <c r="AR89" s="30">
        <f>SUMIF([1]route!$E$3:$E$10005,E89,[1]!Table1[14])</f>
        <v/>
      </c>
      <c r="AS89" s="30">
        <f>SUMIF([1]route!$E$3:$E$10005,E89,[1]!Table1[15])</f>
        <v/>
      </c>
      <c r="AT89" s="30">
        <f>SUMIF([1]route!$E$3:$E$10005,E89,[1]!Table1[16])</f>
        <v/>
      </c>
      <c r="AU89" s="30">
        <f>SUMIF([1]route!$E$3:$E$10005,E89,[1]!Table1[17])</f>
        <v/>
      </c>
      <c r="AV89" s="30">
        <f>SUMIF([1]route!$E$3:$E$10005,E89,[1]!Table1[18])</f>
        <v/>
      </c>
      <c r="AW89" s="30">
        <f>SUMIF([1]route!$E$3:$E$10005,E89,[1]!Table1[19])</f>
        <v/>
      </c>
      <c r="AX89" s="30">
        <f>SUMIF([1]route!$E$3:$E$10005,E89,[1]!Table1[20])</f>
        <v/>
      </c>
      <c r="AY89" s="30">
        <f>SUMIF([1]route!$E$3:$E$10005,E89,[1]!Table1[21])</f>
        <v/>
      </c>
      <c r="AZ89" s="30">
        <f>SUMIF([1]route!$E$3:$E$10005,E89,[1]!Table1[22])</f>
        <v/>
      </c>
      <c r="BA89" s="30">
        <f>SUMIF([1]route!$E$3:$E$10005,E89,[1]!Table1[23])</f>
        <v/>
      </c>
      <c r="BB89" s="30">
        <f>SUMIF([1]route!$E$3:$E$10005,E89,[1]!Table1[24])</f>
        <v/>
      </c>
      <c r="BC89" s="30">
        <f>SUMIF([1]route!$E$3:$E$10005,E89,[1]!Table1[25])</f>
        <v/>
      </c>
      <c r="BD89" s="30">
        <f>SUMIF([1]route!$E$3:$E$10005,E89,[1]!Table1[26])</f>
        <v/>
      </c>
      <c r="BE89" s="30">
        <f>SUMIF([1]route!$E$3:$E$10005,E89,[1]!Table1[27])</f>
        <v/>
      </c>
      <c r="BF89" s="30">
        <f>SUMIF([1]route!$E$3:$E$10005,E89,[1]!Table1[28])</f>
        <v/>
      </c>
      <c r="BG89" s="30">
        <f>SUMIF([1]route!$E$3:$E$10005,E89,[1]!Table1[29])</f>
        <v/>
      </c>
      <c r="BH89" s="30">
        <f>SUMIF([1]route!$E$3:$E$10005,E89,[1]!Table1[30])</f>
        <v/>
      </c>
      <c r="BI89" s="30">
        <f>SUMIF([1]route!$E$3:$E$10005,E89,[1]!Table1[31])</f>
        <v/>
      </c>
      <c r="BJ89" s="30">
        <f>SUMIF([1]route!$E$3:$E$10005,E89,[1]!Table1[Remain PO])</f>
        <v/>
      </c>
      <c r="BK89" s="31">
        <f>SUMIF([1]route!$E$3:$E$10005,E89,[1]!Table1[N+1])</f>
        <v/>
      </c>
      <c r="BL89" s="31">
        <f>SUMIF([1]route!$E$3:$E$10005,E89,[1]!Table1[N+2])</f>
        <v/>
      </c>
      <c r="BM89" s="31">
        <f>SUMIF([1]route!$E$3:$E$10005,E89,[1]!Table1[N+3])</f>
        <v/>
      </c>
      <c r="BN89" s="32">
        <f>SUMIF([1]route!$E$3:$E$10005,E89,[1]!Table1[N+4])</f>
        <v/>
      </c>
      <c r="BP89" s="37">
        <f>$V89-$AD89</f>
        <v/>
      </c>
      <c r="BQ89" s="35">
        <f>BP89-AE89</f>
        <v/>
      </c>
      <c r="BR89" s="35">
        <f>BQ89-AF89</f>
        <v/>
      </c>
      <c r="BS89" s="35">
        <f>BR89-AG89</f>
        <v/>
      </c>
      <c r="BT89" s="35">
        <f>BS89-AH89</f>
        <v/>
      </c>
      <c r="BU89" s="35">
        <f>BT89-AI89</f>
        <v/>
      </c>
      <c r="BV89" s="35">
        <f>BU89-AJ89</f>
        <v/>
      </c>
      <c r="BW89" s="35">
        <f>BV89-AK89</f>
        <v/>
      </c>
      <c r="BX89" s="35">
        <f>BW89-AL89</f>
        <v/>
      </c>
      <c r="BY89" s="35">
        <f>BX89-AM89</f>
        <v/>
      </c>
      <c r="BZ89" s="35">
        <f>BY89-AN89</f>
        <v/>
      </c>
      <c r="CA89" s="35">
        <f>BZ89-AO89</f>
        <v/>
      </c>
      <c r="CB89" s="35">
        <f>CA89-AP89</f>
        <v/>
      </c>
      <c r="CC89" s="35">
        <f>CB89-AQ89</f>
        <v/>
      </c>
      <c r="CD89" s="35">
        <f>CC89-AR89</f>
        <v/>
      </c>
      <c r="CE89" s="35">
        <f>CD89-AS89</f>
        <v/>
      </c>
      <c r="CF89" s="35">
        <f>CE89-AT89</f>
        <v/>
      </c>
      <c r="CG89" s="35">
        <f>CF89-AU89</f>
        <v/>
      </c>
      <c r="CH89" s="35">
        <f>CG89-AV89</f>
        <v/>
      </c>
      <c r="CI89" s="35">
        <f>CH89-AW89</f>
        <v/>
      </c>
      <c r="CJ89" s="35">
        <f>CI89-AX89</f>
        <v/>
      </c>
      <c r="CK89" s="35">
        <f>CJ89-AY89</f>
        <v/>
      </c>
      <c r="CL89" s="35">
        <f>CK89-AZ89</f>
        <v/>
      </c>
      <c r="CM89" s="35">
        <f>CL89-BA89</f>
        <v/>
      </c>
      <c r="CN89" s="35">
        <f>CM89-BB89</f>
        <v/>
      </c>
      <c r="CO89" s="35">
        <f>CN89-BC89</f>
        <v/>
      </c>
      <c r="CP89" s="35">
        <f>CO89-BD89</f>
        <v/>
      </c>
      <c r="CQ89" s="35">
        <f>CP89-BE89</f>
        <v/>
      </c>
      <c r="CR89" s="35">
        <f>CQ89-BF89</f>
        <v/>
      </c>
      <c r="CS89" s="35">
        <f>CR89-BG89</f>
        <v/>
      </c>
      <c r="CT89" s="35">
        <f>CS89-BH89</f>
        <v/>
      </c>
      <c r="CU89" s="35">
        <f>CT89-BI89</f>
        <v/>
      </c>
      <c r="CV89" s="35">
        <f>CU89-BJ89</f>
        <v/>
      </c>
      <c r="CW89" s="38">
        <f>CV89-BK89</f>
        <v/>
      </c>
      <c r="CX89" s="38">
        <f>CW89-BL89</f>
        <v/>
      </c>
      <c r="CY89" s="38">
        <f>CX89-BM89</f>
        <v/>
      </c>
      <c r="CZ89" s="39">
        <f>CY89-BN89</f>
        <v/>
      </c>
      <c r="DA89" s="35" t="n"/>
    </row>
    <row r="90">
      <c r="D90" s="61">
        <f>VLOOKUP(F90,[1]Special!$O$2:$S$209,3,0)</f>
        <v/>
      </c>
      <c r="E90" s="20" t="inlineStr">
        <is>
          <t>|0200220810|60.50|0.00|2.600|0.0005000NBC</t>
        </is>
      </c>
      <c r="F90" s="19">
        <f>LEFT(E90,LEN(E90)-7)</f>
        <v/>
      </c>
      <c r="G90" s="19">
        <f>'Cutting Rules'!H90</f>
        <v/>
      </c>
      <c r="H90" s="19">
        <f>VLOOKUP(MID(F90,8,2),[1]Special!$H$2:$I$32,2,0)</f>
        <v/>
      </c>
      <c r="I90" s="19">
        <f>RIGHT(E90,3)</f>
        <v/>
      </c>
      <c r="J90" s="19">
        <f>IF(MID(E90,6,2)="22","P","C")</f>
        <v/>
      </c>
      <c r="K90" s="19">
        <f>MID(E90,13,4)</f>
        <v/>
      </c>
      <c r="L90" s="19">
        <f>MID(E90,19,4)</f>
        <v/>
      </c>
      <c r="M90" s="52">
        <f>MID(E90,LEN(E90)-17,4)</f>
        <v/>
      </c>
      <c r="N90" s="52">
        <f>MID(E90,LEN(E90)-6,4)</f>
        <v/>
      </c>
      <c r="O90" s="19">
        <f>VLOOKUP(F90,[1]Item!$A$5:$Z$10000,26,0)</f>
        <v/>
      </c>
      <c r="P90" s="19">
        <f>VLOOKUP(E90,[1]route!$E$3:$O$10005,11,0)</f>
        <v/>
      </c>
      <c r="Q90" s="167">
        <f>'Cutting Rules'!AD90</f>
        <v/>
      </c>
      <c r="R90" s="168">
        <f>SUMIF([1]route!$E$3:$E$10005,E90,[1]!Table1[生産])</f>
        <v/>
      </c>
      <c r="S90" s="24" t="n"/>
      <c r="T90" s="169" t="inlineStr"/>
      <c r="U90" s="19" t="n"/>
      <c r="V90" s="170">
        <f>SUMIF([1]route!$E$3:$E$10005,E90,[1]route!$M$3:$M$10005)</f>
        <v/>
      </c>
      <c r="W90" s="171">
        <f>O90*N90*V90/1000</f>
        <v/>
      </c>
      <c r="X90" s="27">
        <f t="array" ref="X90">INDEX($BP90:$CZ90,MATCH(TRUE,$BP90:$CZ90&lt;0,0))</f>
        <v/>
      </c>
      <c r="Y90" s="47">
        <f>IFERROR(CHOOSE($AC90,$BP$1,$BQ$1,$BR$1,$BS$1,$BT$1,$BU$1,$BV$1,$BW$1,$BX$1,$BY$1,$BZ$1,$CA$1,$CB$1,$CC$1,$CD$1,$CE$1,$CF$1,$CG$1,$CH$1,$CI$1,$CJ$1,$CK$1,$CL$1,$CM$1,$CN$1,$CO$1,$CP$1,$CQ$1,$CR$1,$CS$1,$CT$1,$CU$1,$CV$1,$CW$1,$CX$1,$CY$1,$CZ$1,),"")</f>
        <v/>
      </c>
      <c r="Z90" s="121">
        <f>IFERROR(VLOOKUP(E90,[1]route!$E$3:$BL$10005,59,0),"")&amp;IFERROR(VLOOKUP(E90,[1]route!$E$3:$BL$10005,60,0),"")</f>
        <v/>
      </c>
      <c r="AA90" s="172">
        <f>IF(R90&gt;V90,R90-V90,0)</f>
        <v/>
      </c>
      <c r="AB90" s="173">
        <f>AA90*O90*N90/1000</f>
        <v/>
      </c>
      <c r="AC90" s="4">
        <f>IFERROR(MATCH($X90,$BP90:$CZ90,0),"")</f>
        <v/>
      </c>
      <c r="AD90" s="29" t="n">
        <v>0</v>
      </c>
      <c r="AE90" s="30">
        <f>SUMIF([1]route!$E$3:$E$10005,E90,[1]!Table1[1])</f>
        <v/>
      </c>
      <c r="AF90" s="30">
        <f>SUMIF([1]route!$E$3:$E$10005,E90,[1]!Table1[2])</f>
        <v/>
      </c>
      <c r="AG90" s="30">
        <f>SUMIF([1]route!$E$3:$E$10005,E90,[1]!Table1[3])</f>
        <v/>
      </c>
      <c r="AH90" s="30">
        <f>SUMIF([1]route!$E$3:$E$10005,E90,[1]!Table1[4])</f>
        <v/>
      </c>
      <c r="AI90" s="30">
        <f>SUMIF([1]route!$E$3:$E$10005,E90,[1]!Table1[5])</f>
        <v/>
      </c>
      <c r="AJ90" s="30">
        <f>SUMIF([1]route!$E$3:$E$10005,E90,[1]!Table1[6])</f>
        <v/>
      </c>
      <c r="AK90" s="30">
        <f>SUMIF([1]route!$E$3:$E$10005,E90,[1]!Table1[7])</f>
        <v/>
      </c>
      <c r="AL90" s="30">
        <f>SUMIF([1]route!$E$3:$E$10005,E90,[1]!Table1[8])</f>
        <v/>
      </c>
      <c r="AM90" s="30">
        <f>SUMIF([1]route!$E$3:$E$10005,E90,[1]!Table1[9])</f>
        <v/>
      </c>
      <c r="AN90" s="30">
        <f>SUMIF([1]route!$E$3:$E$10005,E90,[1]!Table1[10])</f>
        <v/>
      </c>
      <c r="AO90" s="30">
        <f>SUMIF([1]route!$E$3:$E$10005,E90,[1]!Table1[11])</f>
        <v/>
      </c>
      <c r="AP90" s="30">
        <f>SUMIF([1]route!$E$3:$E$10005,E90,[1]!Table1[12])</f>
        <v/>
      </c>
      <c r="AQ90" s="30">
        <f>SUMIF([1]route!$E$3:$E$10005,E90,[1]!Table1[13])</f>
        <v/>
      </c>
      <c r="AR90" s="30">
        <f>SUMIF([1]route!$E$3:$E$10005,E90,[1]!Table1[14])</f>
        <v/>
      </c>
      <c r="AS90" s="30">
        <f>SUMIF([1]route!$E$3:$E$10005,E90,[1]!Table1[15])</f>
        <v/>
      </c>
      <c r="AT90" s="30">
        <f>SUMIF([1]route!$E$3:$E$10005,E90,[1]!Table1[16])</f>
        <v/>
      </c>
      <c r="AU90" s="30">
        <f>SUMIF([1]route!$E$3:$E$10005,E90,[1]!Table1[17])</f>
        <v/>
      </c>
      <c r="AV90" s="30">
        <f>SUMIF([1]route!$E$3:$E$10005,E90,[1]!Table1[18])</f>
        <v/>
      </c>
      <c r="AW90" s="30">
        <f>SUMIF([1]route!$E$3:$E$10005,E90,[1]!Table1[19])</f>
        <v/>
      </c>
      <c r="AX90" s="30">
        <f>SUMIF([1]route!$E$3:$E$10005,E90,[1]!Table1[20])</f>
        <v/>
      </c>
      <c r="AY90" s="30">
        <f>SUMIF([1]route!$E$3:$E$10005,E90,[1]!Table1[21])</f>
        <v/>
      </c>
      <c r="AZ90" s="30">
        <f>SUMIF([1]route!$E$3:$E$10005,E90,[1]!Table1[22])</f>
        <v/>
      </c>
      <c r="BA90" s="30">
        <f>SUMIF([1]route!$E$3:$E$10005,E90,[1]!Table1[23])</f>
        <v/>
      </c>
      <c r="BB90" s="30">
        <f>SUMIF([1]route!$E$3:$E$10005,E90,[1]!Table1[24])</f>
        <v/>
      </c>
      <c r="BC90" s="30">
        <f>SUMIF([1]route!$E$3:$E$10005,E90,[1]!Table1[25])</f>
        <v/>
      </c>
      <c r="BD90" s="30">
        <f>SUMIF([1]route!$E$3:$E$10005,E90,[1]!Table1[26])</f>
        <v/>
      </c>
      <c r="BE90" s="30">
        <f>SUMIF([1]route!$E$3:$E$10005,E90,[1]!Table1[27])</f>
        <v/>
      </c>
      <c r="BF90" s="30">
        <f>SUMIF([1]route!$E$3:$E$10005,E90,[1]!Table1[28])</f>
        <v/>
      </c>
      <c r="BG90" s="30">
        <f>SUMIF([1]route!$E$3:$E$10005,E90,[1]!Table1[29])</f>
        <v/>
      </c>
      <c r="BH90" s="30">
        <f>SUMIF([1]route!$E$3:$E$10005,E90,[1]!Table1[30])</f>
        <v/>
      </c>
      <c r="BI90" s="30">
        <f>SUMIF([1]route!$E$3:$E$10005,E90,[1]!Table1[31])</f>
        <v/>
      </c>
      <c r="BJ90" s="30">
        <f>SUMIF([1]route!$E$3:$E$10005,E90,[1]!Table1[Remain PO])</f>
        <v/>
      </c>
      <c r="BK90" s="31">
        <f>SUMIF([1]route!$E$3:$E$10005,E90,[1]!Table1[N+1])</f>
        <v/>
      </c>
      <c r="BL90" s="31">
        <f>SUMIF([1]route!$E$3:$E$10005,E90,[1]!Table1[N+2])</f>
        <v/>
      </c>
      <c r="BM90" s="31">
        <f>SUMIF([1]route!$E$3:$E$10005,E90,[1]!Table1[N+3])</f>
        <v/>
      </c>
      <c r="BN90" s="32">
        <f>SUMIF([1]route!$E$3:$E$10005,E90,[1]!Table1[N+4])</f>
        <v/>
      </c>
      <c r="BP90" s="37">
        <f>$V90-$AD90</f>
        <v/>
      </c>
      <c r="BQ90" s="35">
        <f>BP90-AE90</f>
        <v/>
      </c>
      <c r="BR90" s="35">
        <f>BQ90-AF90</f>
        <v/>
      </c>
      <c r="BS90" s="35">
        <f>BR90-AG90</f>
        <v/>
      </c>
      <c r="BT90" s="35">
        <f>BS90-AH90</f>
        <v/>
      </c>
      <c r="BU90" s="35">
        <f>BT90-AI90</f>
        <v/>
      </c>
      <c r="BV90" s="35">
        <f>BU90-AJ90</f>
        <v/>
      </c>
      <c r="BW90" s="35">
        <f>BV90-AK90</f>
        <v/>
      </c>
      <c r="BX90" s="35">
        <f>BW90-AL90</f>
        <v/>
      </c>
      <c r="BY90" s="35">
        <f>BX90-AM90</f>
        <v/>
      </c>
      <c r="BZ90" s="35">
        <f>BY90-AN90</f>
        <v/>
      </c>
      <c r="CA90" s="35">
        <f>BZ90-AO90</f>
        <v/>
      </c>
      <c r="CB90" s="35">
        <f>CA90-AP90</f>
        <v/>
      </c>
      <c r="CC90" s="35">
        <f>CB90-AQ90</f>
        <v/>
      </c>
      <c r="CD90" s="35">
        <f>CC90-AR90</f>
        <v/>
      </c>
      <c r="CE90" s="35">
        <f>CD90-AS90</f>
        <v/>
      </c>
      <c r="CF90" s="35">
        <f>CE90-AT90</f>
        <v/>
      </c>
      <c r="CG90" s="35">
        <f>CF90-AU90</f>
        <v/>
      </c>
      <c r="CH90" s="35">
        <f>CG90-AV90</f>
        <v/>
      </c>
      <c r="CI90" s="35">
        <f>CH90-AW90</f>
        <v/>
      </c>
      <c r="CJ90" s="35">
        <f>CI90-AX90</f>
        <v/>
      </c>
      <c r="CK90" s="35">
        <f>CJ90-AY90</f>
        <v/>
      </c>
      <c r="CL90" s="35">
        <f>CK90-AZ90</f>
        <v/>
      </c>
      <c r="CM90" s="35">
        <f>CL90-BA90</f>
        <v/>
      </c>
      <c r="CN90" s="35">
        <f>CM90-BB90</f>
        <v/>
      </c>
      <c r="CO90" s="35">
        <f>CN90-BC90</f>
        <v/>
      </c>
      <c r="CP90" s="35">
        <f>CO90-BD90</f>
        <v/>
      </c>
      <c r="CQ90" s="35">
        <f>CP90-BE90</f>
        <v/>
      </c>
      <c r="CR90" s="35">
        <f>CQ90-BF90</f>
        <v/>
      </c>
      <c r="CS90" s="35">
        <f>CR90-BG90</f>
        <v/>
      </c>
      <c r="CT90" s="35">
        <f>CS90-BH90</f>
        <v/>
      </c>
      <c r="CU90" s="35">
        <f>CT90-BI90</f>
        <v/>
      </c>
      <c r="CV90" s="35">
        <f>CU90-BJ90</f>
        <v/>
      </c>
      <c r="CW90" s="38">
        <f>CV90-BK90</f>
        <v/>
      </c>
      <c r="CX90" s="38">
        <f>CW90-BL90</f>
        <v/>
      </c>
      <c r="CY90" s="38">
        <f>CX90-BM90</f>
        <v/>
      </c>
      <c r="CZ90" s="39">
        <f>CY90-BN90</f>
        <v/>
      </c>
      <c r="DA90" s="35" t="n"/>
    </row>
    <row r="91">
      <c r="D91" s="61">
        <f>VLOOKUP(F91,[1]Special!$O$2:$S$209,3,0)</f>
        <v/>
      </c>
      <c r="E91" s="20" t="inlineStr">
        <is>
          <t>|0200226840|25.40|0.00|3.200|0.0005800NBC</t>
        </is>
      </c>
      <c r="F91" s="19">
        <f>LEFT(E91,LEN(E91)-7)</f>
        <v/>
      </c>
      <c r="G91" s="19">
        <f>'Cutting Rules'!H91</f>
        <v/>
      </c>
      <c r="H91" s="19">
        <f>VLOOKUP(MID(F91,8,2),[1]Special!$H$2:$I$32,2,0)</f>
        <v/>
      </c>
      <c r="I91" s="19">
        <f>RIGHT(E91,3)</f>
        <v/>
      </c>
      <c r="J91" s="19">
        <f>IF(MID(E91,6,2)="22","P","C")</f>
        <v/>
      </c>
      <c r="K91" s="19">
        <f>MID(E91,13,4)</f>
        <v/>
      </c>
      <c r="L91" s="19">
        <f>MID(E91,19,4)</f>
        <v/>
      </c>
      <c r="M91" s="52">
        <f>MID(E91,LEN(E91)-17,4)</f>
        <v/>
      </c>
      <c r="N91" s="52">
        <f>MID(E91,LEN(E91)-6,4)</f>
        <v/>
      </c>
      <c r="O91" s="19">
        <f>VLOOKUP(F91,[1]Item!$A$5:$Z$10000,26,0)</f>
        <v/>
      </c>
      <c r="P91" s="19">
        <f>VLOOKUP(E91,[1]route!$E$3:$O$10005,11,0)</f>
        <v/>
      </c>
      <c r="Q91" s="167">
        <f>'Cutting Rules'!AD91</f>
        <v/>
      </c>
      <c r="R91" s="168">
        <f>SUMIF([1]route!$E$3:$E$10005,E91,[1]!Table1[生産])</f>
        <v/>
      </c>
      <c r="S91" s="24" t="n"/>
      <c r="T91" s="169" t="inlineStr"/>
      <c r="U91" s="19" t="n"/>
      <c r="V91" s="170">
        <f>SUMIF([1]route!$E$3:$E$10005,E91,[1]route!$M$3:$M$10005)</f>
        <v/>
      </c>
      <c r="W91" s="171">
        <f>O91*N91*V91/1000</f>
        <v/>
      </c>
      <c r="X91" s="27">
        <f t="array" ref="X91">INDEX($BP91:$CZ91,MATCH(TRUE,$BP91:$CZ91&lt;0,0))</f>
        <v/>
      </c>
      <c r="Y91" s="47">
        <f>IFERROR(CHOOSE($AC91,$BP$1,$BQ$1,$BR$1,$BS$1,$BT$1,$BU$1,$BV$1,$BW$1,$BX$1,$BY$1,$BZ$1,$CA$1,$CB$1,$CC$1,$CD$1,$CE$1,$CF$1,$CG$1,$CH$1,$CI$1,$CJ$1,$CK$1,$CL$1,$CM$1,$CN$1,$CO$1,$CP$1,$CQ$1,$CR$1,$CS$1,$CT$1,$CU$1,$CV$1,$CW$1,$CX$1,$CY$1,$CZ$1,),"")</f>
        <v/>
      </c>
      <c r="Z91" s="121">
        <f>IFERROR(VLOOKUP(E91,[1]route!$E$3:$BL$10005,59,0),"")&amp;IFERROR(VLOOKUP(E91,[1]route!$E$3:$BL$10005,60,0),"")</f>
        <v/>
      </c>
      <c r="AA91" s="172">
        <f>IF(R91&gt;V91,R91-V91,0)</f>
        <v/>
      </c>
      <c r="AB91" s="173">
        <f>AA91*O91*N91/1000</f>
        <v/>
      </c>
      <c r="AC91" s="4">
        <f>IFERROR(MATCH($X91,$BP91:$CZ91,0),"")</f>
        <v/>
      </c>
      <c r="AD91" s="29" t="n">
        <v>0</v>
      </c>
      <c r="AE91" s="30">
        <f>SUMIF([1]route!$E$3:$E$10005,E91,[1]!Table1[1])</f>
        <v/>
      </c>
      <c r="AF91" s="30">
        <f>SUMIF([1]route!$E$3:$E$10005,E91,[1]!Table1[2])</f>
        <v/>
      </c>
      <c r="AG91" s="30">
        <f>SUMIF([1]route!$E$3:$E$10005,E91,[1]!Table1[3])</f>
        <v/>
      </c>
      <c r="AH91" s="30">
        <f>SUMIF([1]route!$E$3:$E$10005,E91,[1]!Table1[4])</f>
        <v/>
      </c>
      <c r="AI91" s="30">
        <f>SUMIF([1]route!$E$3:$E$10005,E91,[1]!Table1[5])</f>
        <v/>
      </c>
      <c r="AJ91" s="30">
        <f>SUMIF([1]route!$E$3:$E$10005,E91,[1]!Table1[6])</f>
        <v/>
      </c>
      <c r="AK91" s="30">
        <f>SUMIF([1]route!$E$3:$E$10005,E91,[1]!Table1[7])</f>
        <v/>
      </c>
      <c r="AL91" s="30">
        <f>SUMIF([1]route!$E$3:$E$10005,E91,[1]!Table1[8])</f>
        <v/>
      </c>
      <c r="AM91" s="30">
        <f>SUMIF([1]route!$E$3:$E$10005,E91,[1]!Table1[9])</f>
        <v/>
      </c>
      <c r="AN91" s="30">
        <f>SUMIF([1]route!$E$3:$E$10005,E91,[1]!Table1[10])</f>
        <v/>
      </c>
      <c r="AO91" s="30">
        <f>SUMIF([1]route!$E$3:$E$10005,E91,[1]!Table1[11])</f>
        <v/>
      </c>
      <c r="AP91" s="30">
        <f>SUMIF([1]route!$E$3:$E$10005,E91,[1]!Table1[12])</f>
        <v/>
      </c>
      <c r="AQ91" s="30">
        <f>SUMIF([1]route!$E$3:$E$10005,E91,[1]!Table1[13])</f>
        <v/>
      </c>
      <c r="AR91" s="30">
        <f>SUMIF([1]route!$E$3:$E$10005,E91,[1]!Table1[14])</f>
        <v/>
      </c>
      <c r="AS91" s="30">
        <f>SUMIF([1]route!$E$3:$E$10005,E91,[1]!Table1[15])</f>
        <v/>
      </c>
      <c r="AT91" s="30">
        <f>SUMIF([1]route!$E$3:$E$10005,E91,[1]!Table1[16])</f>
        <v/>
      </c>
      <c r="AU91" s="30">
        <f>SUMIF([1]route!$E$3:$E$10005,E91,[1]!Table1[17])</f>
        <v/>
      </c>
      <c r="AV91" s="30">
        <f>SUMIF([1]route!$E$3:$E$10005,E91,[1]!Table1[18])</f>
        <v/>
      </c>
      <c r="AW91" s="30">
        <f>SUMIF([1]route!$E$3:$E$10005,E91,[1]!Table1[19])</f>
        <v/>
      </c>
      <c r="AX91" s="30">
        <f>SUMIF([1]route!$E$3:$E$10005,E91,[1]!Table1[20])</f>
        <v/>
      </c>
      <c r="AY91" s="30">
        <f>SUMIF([1]route!$E$3:$E$10005,E91,[1]!Table1[21])</f>
        <v/>
      </c>
      <c r="AZ91" s="30">
        <f>SUMIF([1]route!$E$3:$E$10005,E91,[1]!Table1[22])</f>
        <v/>
      </c>
      <c r="BA91" s="30">
        <f>SUMIF([1]route!$E$3:$E$10005,E91,[1]!Table1[23])</f>
        <v/>
      </c>
      <c r="BB91" s="30">
        <f>SUMIF([1]route!$E$3:$E$10005,E91,[1]!Table1[24])</f>
        <v/>
      </c>
      <c r="BC91" s="30">
        <f>SUMIF([1]route!$E$3:$E$10005,E91,[1]!Table1[25])</f>
        <v/>
      </c>
      <c r="BD91" s="30">
        <f>SUMIF([1]route!$E$3:$E$10005,E91,[1]!Table1[26])</f>
        <v/>
      </c>
      <c r="BE91" s="30">
        <f>SUMIF([1]route!$E$3:$E$10005,E91,[1]!Table1[27])</f>
        <v/>
      </c>
      <c r="BF91" s="30">
        <f>SUMIF([1]route!$E$3:$E$10005,E91,[1]!Table1[28])</f>
        <v/>
      </c>
      <c r="BG91" s="30">
        <f>SUMIF([1]route!$E$3:$E$10005,E91,[1]!Table1[29])</f>
        <v/>
      </c>
      <c r="BH91" s="30">
        <f>SUMIF([1]route!$E$3:$E$10005,E91,[1]!Table1[30])</f>
        <v/>
      </c>
      <c r="BI91" s="30">
        <f>SUMIF([1]route!$E$3:$E$10005,E91,[1]!Table1[31])</f>
        <v/>
      </c>
      <c r="BJ91" s="30">
        <f>SUMIF([1]route!$E$3:$E$10005,E91,[1]!Table1[Remain PO])</f>
        <v/>
      </c>
      <c r="BK91" s="31">
        <f>SUMIF([1]route!$E$3:$E$10005,E91,[1]!Table1[N+1])</f>
        <v/>
      </c>
      <c r="BL91" s="31">
        <f>SUMIF([1]route!$E$3:$E$10005,E91,[1]!Table1[N+2])</f>
        <v/>
      </c>
      <c r="BM91" s="31">
        <f>SUMIF([1]route!$E$3:$E$10005,E91,[1]!Table1[N+3])</f>
        <v/>
      </c>
      <c r="BN91" s="32">
        <f>SUMIF([1]route!$E$3:$E$10005,E91,[1]!Table1[N+4])</f>
        <v/>
      </c>
      <c r="BP91" s="37">
        <f>$V91-$AD91</f>
        <v/>
      </c>
      <c r="BQ91" s="35">
        <f>BP91-AE91</f>
        <v/>
      </c>
      <c r="BR91" s="35">
        <f>BQ91-AF91</f>
        <v/>
      </c>
      <c r="BS91" s="35">
        <f>BR91-AG91</f>
        <v/>
      </c>
      <c r="BT91" s="35">
        <f>BS91-AH91</f>
        <v/>
      </c>
      <c r="BU91" s="35">
        <f>BT91-AI91</f>
        <v/>
      </c>
      <c r="BV91" s="35">
        <f>BU91-AJ91</f>
        <v/>
      </c>
      <c r="BW91" s="35">
        <f>BV91-AK91</f>
        <v/>
      </c>
      <c r="BX91" s="35">
        <f>BW91-AL91</f>
        <v/>
      </c>
      <c r="BY91" s="35">
        <f>BX91-AM91</f>
        <v/>
      </c>
      <c r="BZ91" s="35">
        <f>BY91-AN91</f>
        <v/>
      </c>
      <c r="CA91" s="35">
        <f>BZ91-AO91</f>
        <v/>
      </c>
      <c r="CB91" s="35">
        <f>CA91-AP91</f>
        <v/>
      </c>
      <c r="CC91" s="35">
        <f>CB91-AQ91</f>
        <v/>
      </c>
      <c r="CD91" s="35">
        <f>CC91-AR91</f>
        <v/>
      </c>
      <c r="CE91" s="35">
        <f>CD91-AS91</f>
        <v/>
      </c>
      <c r="CF91" s="35">
        <f>CE91-AT91</f>
        <v/>
      </c>
      <c r="CG91" s="35">
        <f>CF91-AU91</f>
        <v/>
      </c>
      <c r="CH91" s="35">
        <f>CG91-AV91</f>
        <v/>
      </c>
      <c r="CI91" s="35">
        <f>CH91-AW91</f>
        <v/>
      </c>
      <c r="CJ91" s="35">
        <f>CI91-AX91</f>
        <v/>
      </c>
      <c r="CK91" s="35">
        <f>CJ91-AY91</f>
        <v/>
      </c>
      <c r="CL91" s="35">
        <f>CK91-AZ91</f>
        <v/>
      </c>
      <c r="CM91" s="35">
        <f>CL91-BA91</f>
        <v/>
      </c>
      <c r="CN91" s="35">
        <f>CM91-BB91</f>
        <v/>
      </c>
      <c r="CO91" s="35">
        <f>CN91-BC91</f>
        <v/>
      </c>
      <c r="CP91" s="35">
        <f>CO91-BD91</f>
        <v/>
      </c>
      <c r="CQ91" s="35">
        <f>CP91-BE91</f>
        <v/>
      </c>
      <c r="CR91" s="35">
        <f>CQ91-BF91</f>
        <v/>
      </c>
      <c r="CS91" s="35">
        <f>CR91-BG91</f>
        <v/>
      </c>
      <c r="CT91" s="35">
        <f>CS91-BH91</f>
        <v/>
      </c>
      <c r="CU91" s="35">
        <f>CT91-BI91</f>
        <v/>
      </c>
      <c r="CV91" s="35">
        <f>CU91-BJ91</f>
        <v/>
      </c>
      <c r="CW91" s="38">
        <f>CV91-BK91</f>
        <v/>
      </c>
      <c r="CX91" s="38">
        <f>CW91-BL91</f>
        <v/>
      </c>
      <c r="CY91" s="38">
        <f>CX91-BM91</f>
        <v/>
      </c>
      <c r="CZ91" s="39">
        <f>CY91-BN91</f>
        <v/>
      </c>
      <c r="DA91" s="35" t="n"/>
    </row>
    <row r="92">
      <c r="D92" s="61">
        <f>VLOOKUP(F92,[1]Special!$O$2:$S$209,3,0)</f>
        <v/>
      </c>
      <c r="E92" s="20" t="inlineStr">
        <is>
          <t>|0200220810|22.20|0.00|1.400|0.0005860NBC</t>
        </is>
      </c>
      <c r="F92" s="19">
        <f>LEFT(E92,LEN(E92)-7)</f>
        <v/>
      </c>
      <c r="G92" s="19">
        <f>'Cutting Rules'!H92</f>
        <v/>
      </c>
      <c r="H92" s="19">
        <f>VLOOKUP(MID(F92,8,2),[1]Special!$H$2:$I$32,2,0)</f>
        <v/>
      </c>
      <c r="I92" s="19">
        <f>RIGHT(E92,3)</f>
        <v/>
      </c>
      <c r="J92" s="19">
        <f>IF(MID(E92,6,2)="22","P","C")</f>
        <v/>
      </c>
      <c r="K92" s="19">
        <f>MID(E92,13,4)</f>
        <v/>
      </c>
      <c r="L92" s="19">
        <f>MID(E92,19,4)</f>
        <v/>
      </c>
      <c r="M92" s="52">
        <f>MID(E92,LEN(E92)-17,4)</f>
        <v/>
      </c>
      <c r="N92" s="52">
        <f>MID(E92,LEN(E92)-6,4)</f>
        <v/>
      </c>
      <c r="O92" s="19">
        <f>VLOOKUP(F92,[1]Item!$A$5:$Z$10000,26,0)</f>
        <v/>
      </c>
      <c r="P92" s="19">
        <f>VLOOKUP(E92,[1]route!$E$3:$O$10005,11,0)</f>
        <v/>
      </c>
      <c r="Q92" s="167">
        <f>'Cutting Rules'!AD92</f>
        <v/>
      </c>
      <c r="R92" s="168">
        <f>SUMIF([1]route!$E$3:$E$10005,E92,[1]!Table1[生産])</f>
        <v/>
      </c>
      <c r="S92" s="24" t="n"/>
      <c r="T92" s="169" t="inlineStr"/>
      <c r="U92" s="19" t="n"/>
      <c r="V92" s="170">
        <f>SUMIF([1]route!$E$3:$E$10005,E92,[1]route!$M$3:$M$10005)</f>
        <v/>
      </c>
      <c r="W92" s="171">
        <f>O92*N92*V92/1000</f>
        <v/>
      </c>
      <c r="X92" s="27">
        <f t="array" ref="X92">INDEX($BP92:$CZ92,MATCH(TRUE,$BP92:$CZ92&lt;0,0))</f>
        <v/>
      </c>
      <c r="Y92" s="47">
        <f>IFERROR(CHOOSE($AC92,$BP$1,$BQ$1,$BR$1,$BS$1,$BT$1,$BU$1,$BV$1,$BW$1,$BX$1,$BY$1,$BZ$1,$CA$1,$CB$1,$CC$1,$CD$1,$CE$1,$CF$1,$CG$1,$CH$1,$CI$1,$CJ$1,$CK$1,$CL$1,$CM$1,$CN$1,$CO$1,$CP$1,$CQ$1,$CR$1,$CS$1,$CT$1,$CU$1,$CV$1,$CW$1,$CX$1,$CY$1,$CZ$1,),"")</f>
        <v/>
      </c>
      <c r="Z92" s="121">
        <f>IFERROR(VLOOKUP(E92,[1]route!$E$3:$BL$10005,59,0),"")&amp;IFERROR(VLOOKUP(E92,[1]route!$E$3:$BL$10005,60,0),"")</f>
        <v/>
      </c>
      <c r="AA92" s="172">
        <f>IF(R92&gt;V92,R92-V92,0)</f>
        <v/>
      </c>
      <c r="AB92" s="173">
        <f>AA92*O92*N92/1000</f>
        <v/>
      </c>
      <c r="AC92" s="4">
        <f>IFERROR(MATCH($X92,$BP92:$CZ92,0),"")</f>
        <v/>
      </c>
      <c r="AD92" s="29" t="n">
        <v>0</v>
      </c>
      <c r="AE92" s="30">
        <f>SUMIF([1]route!$E$3:$E$10005,E92,[1]!Table1[1])</f>
        <v/>
      </c>
      <c r="AF92" s="30">
        <f>SUMIF([1]route!$E$3:$E$10005,E92,[1]!Table1[2])</f>
        <v/>
      </c>
      <c r="AG92" s="30">
        <f>SUMIF([1]route!$E$3:$E$10005,E92,[1]!Table1[3])</f>
        <v/>
      </c>
      <c r="AH92" s="30">
        <f>SUMIF([1]route!$E$3:$E$10005,E92,[1]!Table1[4])</f>
        <v/>
      </c>
      <c r="AI92" s="30">
        <f>SUMIF([1]route!$E$3:$E$10005,E92,[1]!Table1[5])</f>
        <v/>
      </c>
      <c r="AJ92" s="30">
        <f>SUMIF([1]route!$E$3:$E$10005,E92,[1]!Table1[6])</f>
        <v/>
      </c>
      <c r="AK92" s="30">
        <f>SUMIF([1]route!$E$3:$E$10005,E92,[1]!Table1[7])</f>
        <v/>
      </c>
      <c r="AL92" s="30">
        <f>SUMIF([1]route!$E$3:$E$10005,E92,[1]!Table1[8])</f>
        <v/>
      </c>
      <c r="AM92" s="30">
        <f>SUMIF([1]route!$E$3:$E$10005,E92,[1]!Table1[9])</f>
        <v/>
      </c>
      <c r="AN92" s="30">
        <f>SUMIF([1]route!$E$3:$E$10005,E92,[1]!Table1[10])</f>
        <v/>
      </c>
      <c r="AO92" s="30">
        <f>SUMIF([1]route!$E$3:$E$10005,E92,[1]!Table1[11])</f>
        <v/>
      </c>
      <c r="AP92" s="30">
        <f>SUMIF([1]route!$E$3:$E$10005,E92,[1]!Table1[12])</f>
        <v/>
      </c>
      <c r="AQ92" s="30">
        <f>SUMIF([1]route!$E$3:$E$10005,E92,[1]!Table1[13])</f>
        <v/>
      </c>
      <c r="AR92" s="30">
        <f>SUMIF([1]route!$E$3:$E$10005,E92,[1]!Table1[14])</f>
        <v/>
      </c>
      <c r="AS92" s="30">
        <f>SUMIF([1]route!$E$3:$E$10005,E92,[1]!Table1[15])</f>
        <v/>
      </c>
      <c r="AT92" s="30">
        <f>SUMIF([1]route!$E$3:$E$10005,E92,[1]!Table1[16])</f>
        <v/>
      </c>
      <c r="AU92" s="30">
        <f>SUMIF([1]route!$E$3:$E$10005,E92,[1]!Table1[17])</f>
        <v/>
      </c>
      <c r="AV92" s="30">
        <f>SUMIF([1]route!$E$3:$E$10005,E92,[1]!Table1[18])</f>
        <v/>
      </c>
      <c r="AW92" s="30">
        <f>SUMIF([1]route!$E$3:$E$10005,E92,[1]!Table1[19])</f>
        <v/>
      </c>
      <c r="AX92" s="30">
        <f>SUMIF([1]route!$E$3:$E$10005,E92,[1]!Table1[20])</f>
        <v/>
      </c>
      <c r="AY92" s="30">
        <f>SUMIF([1]route!$E$3:$E$10005,E92,[1]!Table1[21])</f>
        <v/>
      </c>
      <c r="AZ92" s="30">
        <f>SUMIF([1]route!$E$3:$E$10005,E92,[1]!Table1[22])</f>
        <v/>
      </c>
      <c r="BA92" s="30">
        <f>SUMIF([1]route!$E$3:$E$10005,E92,[1]!Table1[23])</f>
        <v/>
      </c>
      <c r="BB92" s="30">
        <f>SUMIF([1]route!$E$3:$E$10005,E92,[1]!Table1[24])</f>
        <v/>
      </c>
      <c r="BC92" s="30">
        <f>SUMIF([1]route!$E$3:$E$10005,E92,[1]!Table1[25])</f>
        <v/>
      </c>
      <c r="BD92" s="30">
        <f>SUMIF([1]route!$E$3:$E$10005,E92,[1]!Table1[26])</f>
        <v/>
      </c>
      <c r="BE92" s="30">
        <f>SUMIF([1]route!$E$3:$E$10005,E92,[1]!Table1[27])</f>
        <v/>
      </c>
      <c r="BF92" s="30">
        <f>SUMIF([1]route!$E$3:$E$10005,E92,[1]!Table1[28])</f>
        <v/>
      </c>
      <c r="BG92" s="30">
        <f>SUMIF([1]route!$E$3:$E$10005,E92,[1]!Table1[29])</f>
        <v/>
      </c>
      <c r="BH92" s="30">
        <f>SUMIF([1]route!$E$3:$E$10005,E92,[1]!Table1[30])</f>
        <v/>
      </c>
      <c r="BI92" s="30">
        <f>SUMIF([1]route!$E$3:$E$10005,E92,[1]!Table1[31])</f>
        <v/>
      </c>
      <c r="BJ92" s="30">
        <f>SUMIF([1]route!$E$3:$E$10005,E92,[1]!Table1[Remain PO])</f>
        <v/>
      </c>
      <c r="BK92" s="31">
        <f>SUMIF([1]route!$E$3:$E$10005,E92,[1]!Table1[N+1])</f>
        <v/>
      </c>
      <c r="BL92" s="31">
        <f>SUMIF([1]route!$E$3:$E$10005,E92,[1]!Table1[N+2])</f>
        <v/>
      </c>
      <c r="BM92" s="31">
        <f>SUMIF([1]route!$E$3:$E$10005,E92,[1]!Table1[N+3])</f>
        <v/>
      </c>
      <c r="BN92" s="32">
        <f>SUMIF([1]route!$E$3:$E$10005,E92,[1]!Table1[N+4])</f>
        <v/>
      </c>
      <c r="BP92" s="37">
        <f>$V92-$AD92</f>
        <v/>
      </c>
      <c r="BQ92" s="35">
        <f>BP92-AE92</f>
        <v/>
      </c>
      <c r="BR92" s="35">
        <f>BQ92-AF92</f>
        <v/>
      </c>
      <c r="BS92" s="35">
        <f>BR92-AG92</f>
        <v/>
      </c>
      <c r="BT92" s="35">
        <f>BS92-AH92</f>
        <v/>
      </c>
      <c r="BU92" s="35">
        <f>BT92-AI92</f>
        <v/>
      </c>
      <c r="BV92" s="35">
        <f>BU92-AJ92</f>
        <v/>
      </c>
      <c r="BW92" s="35">
        <f>BV92-AK92</f>
        <v/>
      </c>
      <c r="BX92" s="35">
        <f>BW92-AL92</f>
        <v/>
      </c>
      <c r="BY92" s="35">
        <f>BX92-AM92</f>
        <v/>
      </c>
      <c r="BZ92" s="35">
        <f>BY92-AN92</f>
        <v/>
      </c>
      <c r="CA92" s="35">
        <f>BZ92-AO92</f>
        <v/>
      </c>
      <c r="CB92" s="35">
        <f>CA92-AP92</f>
        <v/>
      </c>
      <c r="CC92" s="35">
        <f>CB92-AQ92</f>
        <v/>
      </c>
      <c r="CD92" s="35">
        <f>CC92-AR92</f>
        <v/>
      </c>
      <c r="CE92" s="35">
        <f>CD92-AS92</f>
        <v/>
      </c>
      <c r="CF92" s="35">
        <f>CE92-AT92</f>
        <v/>
      </c>
      <c r="CG92" s="35">
        <f>CF92-AU92</f>
        <v/>
      </c>
      <c r="CH92" s="35">
        <f>CG92-AV92</f>
        <v/>
      </c>
      <c r="CI92" s="35">
        <f>CH92-AW92</f>
        <v/>
      </c>
      <c r="CJ92" s="35">
        <f>CI92-AX92</f>
        <v/>
      </c>
      <c r="CK92" s="35">
        <f>CJ92-AY92</f>
        <v/>
      </c>
      <c r="CL92" s="35">
        <f>CK92-AZ92</f>
        <v/>
      </c>
      <c r="CM92" s="35">
        <f>CL92-BA92</f>
        <v/>
      </c>
      <c r="CN92" s="35">
        <f>CM92-BB92</f>
        <v/>
      </c>
      <c r="CO92" s="35">
        <f>CN92-BC92</f>
        <v/>
      </c>
      <c r="CP92" s="35">
        <f>CO92-BD92</f>
        <v/>
      </c>
      <c r="CQ92" s="35">
        <f>CP92-BE92</f>
        <v/>
      </c>
      <c r="CR92" s="35">
        <f>CQ92-BF92</f>
        <v/>
      </c>
      <c r="CS92" s="35">
        <f>CR92-BG92</f>
        <v/>
      </c>
      <c r="CT92" s="35">
        <f>CS92-BH92</f>
        <v/>
      </c>
      <c r="CU92" s="35">
        <f>CT92-BI92</f>
        <v/>
      </c>
      <c r="CV92" s="35">
        <f>CU92-BJ92</f>
        <v/>
      </c>
      <c r="CW92" s="38">
        <f>CV92-BK92</f>
        <v/>
      </c>
      <c r="CX92" s="38">
        <f>CW92-BL92</f>
        <v/>
      </c>
      <c r="CY92" s="38">
        <f>CX92-BM92</f>
        <v/>
      </c>
      <c r="CZ92" s="39">
        <f>CY92-BN92</f>
        <v/>
      </c>
      <c r="DA92" s="35" t="n"/>
    </row>
    <row r="93">
      <c r="D93" s="61">
        <f>VLOOKUP(F93,[1]Special!$O$2:$S$209,3,0)</f>
        <v/>
      </c>
      <c r="E93" s="20" t="inlineStr">
        <is>
          <t>|0200230119|25.40|0.00|1.200|0.0006175NBC</t>
        </is>
      </c>
      <c r="F93" s="19">
        <f>LEFT(E93,LEN(E93)-7)</f>
        <v/>
      </c>
      <c r="G93" s="19">
        <f>'Cutting Rules'!H93</f>
        <v/>
      </c>
      <c r="H93" s="19">
        <f>VLOOKUP(MID(F93,8,2),[1]Special!$H$2:$I$32,2,0)</f>
        <v/>
      </c>
      <c r="I93" s="19">
        <f>RIGHT(E93,3)</f>
        <v/>
      </c>
      <c r="J93" s="19">
        <f>IF(MID(E93,6,2)="22","P","C")</f>
        <v/>
      </c>
      <c r="K93" s="19">
        <f>MID(E93,13,4)</f>
        <v/>
      </c>
      <c r="L93" s="19">
        <f>MID(E93,19,4)</f>
        <v/>
      </c>
      <c r="M93" s="52">
        <f>MID(E93,LEN(E93)-17,4)</f>
        <v/>
      </c>
      <c r="N93" s="52">
        <f>MID(E93,LEN(E93)-6,4)</f>
        <v/>
      </c>
      <c r="O93" s="19">
        <f>VLOOKUP(F93,[1]Item!$A$5:$Z$10000,26,0)</f>
        <v/>
      </c>
      <c r="P93" s="19">
        <f>VLOOKUP(E93,[1]route!$E$3:$O$10005,11,0)</f>
        <v/>
      </c>
      <c r="Q93" s="167">
        <f>'Cutting Rules'!AD93</f>
        <v/>
      </c>
      <c r="R93" s="168">
        <f>SUMIF([1]route!$E$3:$E$10005,E93,[1]!Table1[生産])</f>
        <v/>
      </c>
      <c r="S93" s="24" t="n"/>
      <c r="T93" s="169" t="inlineStr"/>
      <c r="U93" s="19" t="n"/>
      <c r="V93" s="170">
        <f>SUMIF([1]route!$E$3:$E$10005,E93,[1]route!$M$3:$M$10005)</f>
        <v/>
      </c>
      <c r="W93" s="171">
        <f>O93*N93*V93/1000</f>
        <v/>
      </c>
      <c r="X93" s="27">
        <f t="array" ref="X93">INDEX($BP93:$CZ93,MATCH(TRUE,$BP93:$CZ93&lt;0,0))</f>
        <v/>
      </c>
      <c r="Y93" s="47">
        <f>IFERROR(CHOOSE($AC93,$BP$1,$BQ$1,$BR$1,$BS$1,$BT$1,$BU$1,$BV$1,$BW$1,$BX$1,$BY$1,$BZ$1,$CA$1,$CB$1,$CC$1,$CD$1,$CE$1,$CF$1,$CG$1,$CH$1,$CI$1,$CJ$1,$CK$1,$CL$1,$CM$1,$CN$1,$CO$1,$CP$1,$CQ$1,$CR$1,$CS$1,$CT$1,$CU$1,$CV$1,$CW$1,$CX$1,$CY$1,$CZ$1,),"")</f>
        <v/>
      </c>
      <c r="Z93" s="121">
        <f>IFERROR(VLOOKUP(E93,[1]route!$E$3:$BL$10005,59,0),"")&amp;IFERROR(VLOOKUP(E93,[1]route!$E$3:$BL$10005,60,0),"")</f>
        <v/>
      </c>
      <c r="AA93" s="172">
        <f>IF(R93&gt;V93,R93-V93,0)</f>
        <v/>
      </c>
      <c r="AB93" s="173">
        <f>AA93*O93*N93/1000</f>
        <v/>
      </c>
      <c r="AC93" s="4">
        <f>IFERROR(MATCH($X93,$BP93:$CZ93,0),"")</f>
        <v/>
      </c>
      <c r="AD93" s="29" t="n">
        <v>0</v>
      </c>
      <c r="AE93" s="30">
        <f>SUMIF([1]route!$E$3:$E$10005,E93,[1]!Table1[1])</f>
        <v/>
      </c>
      <c r="AF93" s="30">
        <f>SUMIF([1]route!$E$3:$E$10005,E93,[1]!Table1[2])</f>
        <v/>
      </c>
      <c r="AG93" s="30">
        <f>SUMIF([1]route!$E$3:$E$10005,E93,[1]!Table1[3])</f>
        <v/>
      </c>
      <c r="AH93" s="30">
        <f>SUMIF([1]route!$E$3:$E$10005,E93,[1]!Table1[4])</f>
        <v/>
      </c>
      <c r="AI93" s="30">
        <f>SUMIF([1]route!$E$3:$E$10005,E93,[1]!Table1[5])</f>
        <v/>
      </c>
      <c r="AJ93" s="30">
        <f>SUMIF([1]route!$E$3:$E$10005,E93,[1]!Table1[6])</f>
        <v/>
      </c>
      <c r="AK93" s="30">
        <f>SUMIF([1]route!$E$3:$E$10005,E93,[1]!Table1[7])</f>
        <v/>
      </c>
      <c r="AL93" s="30">
        <f>SUMIF([1]route!$E$3:$E$10005,E93,[1]!Table1[8])</f>
        <v/>
      </c>
      <c r="AM93" s="30">
        <f>SUMIF([1]route!$E$3:$E$10005,E93,[1]!Table1[9])</f>
        <v/>
      </c>
      <c r="AN93" s="30">
        <f>SUMIF([1]route!$E$3:$E$10005,E93,[1]!Table1[10])</f>
        <v/>
      </c>
      <c r="AO93" s="30">
        <f>SUMIF([1]route!$E$3:$E$10005,E93,[1]!Table1[11])</f>
        <v/>
      </c>
      <c r="AP93" s="30">
        <f>SUMIF([1]route!$E$3:$E$10005,E93,[1]!Table1[12])</f>
        <v/>
      </c>
      <c r="AQ93" s="30">
        <f>SUMIF([1]route!$E$3:$E$10005,E93,[1]!Table1[13])</f>
        <v/>
      </c>
      <c r="AR93" s="30">
        <f>SUMIF([1]route!$E$3:$E$10005,E93,[1]!Table1[14])</f>
        <v/>
      </c>
      <c r="AS93" s="30">
        <f>SUMIF([1]route!$E$3:$E$10005,E93,[1]!Table1[15])</f>
        <v/>
      </c>
      <c r="AT93" s="30">
        <f>SUMIF([1]route!$E$3:$E$10005,E93,[1]!Table1[16])</f>
        <v/>
      </c>
      <c r="AU93" s="30">
        <f>SUMIF([1]route!$E$3:$E$10005,E93,[1]!Table1[17])</f>
        <v/>
      </c>
      <c r="AV93" s="30">
        <f>SUMIF([1]route!$E$3:$E$10005,E93,[1]!Table1[18])</f>
        <v/>
      </c>
      <c r="AW93" s="30">
        <f>SUMIF([1]route!$E$3:$E$10005,E93,[1]!Table1[19])</f>
        <v/>
      </c>
      <c r="AX93" s="30">
        <f>SUMIF([1]route!$E$3:$E$10005,E93,[1]!Table1[20])</f>
        <v/>
      </c>
      <c r="AY93" s="30">
        <f>SUMIF([1]route!$E$3:$E$10005,E93,[1]!Table1[21])</f>
        <v/>
      </c>
      <c r="AZ93" s="30">
        <f>SUMIF([1]route!$E$3:$E$10005,E93,[1]!Table1[22])</f>
        <v/>
      </c>
      <c r="BA93" s="30">
        <f>SUMIF([1]route!$E$3:$E$10005,E93,[1]!Table1[23])</f>
        <v/>
      </c>
      <c r="BB93" s="30">
        <f>SUMIF([1]route!$E$3:$E$10005,E93,[1]!Table1[24])</f>
        <v/>
      </c>
      <c r="BC93" s="30">
        <f>SUMIF([1]route!$E$3:$E$10005,E93,[1]!Table1[25])</f>
        <v/>
      </c>
      <c r="BD93" s="30">
        <f>SUMIF([1]route!$E$3:$E$10005,E93,[1]!Table1[26])</f>
        <v/>
      </c>
      <c r="BE93" s="30">
        <f>SUMIF([1]route!$E$3:$E$10005,E93,[1]!Table1[27])</f>
        <v/>
      </c>
      <c r="BF93" s="30">
        <f>SUMIF([1]route!$E$3:$E$10005,E93,[1]!Table1[28])</f>
        <v/>
      </c>
      <c r="BG93" s="30">
        <f>SUMIF([1]route!$E$3:$E$10005,E93,[1]!Table1[29])</f>
        <v/>
      </c>
      <c r="BH93" s="30">
        <f>SUMIF([1]route!$E$3:$E$10005,E93,[1]!Table1[30])</f>
        <v/>
      </c>
      <c r="BI93" s="30">
        <f>SUMIF([1]route!$E$3:$E$10005,E93,[1]!Table1[31])</f>
        <v/>
      </c>
      <c r="BJ93" s="30">
        <f>SUMIF([1]route!$E$3:$E$10005,E93,[1]!Table1[Remain PO])</f>
        <v/>
      </c>
      <c r="BK93" s="31">
        <f>SUMIF([1]route!$E$3:$E$10005,E93,[1]!Table1[N+1])</f>
        <v/>
      </c>
      <c r="BL93" s="31">
        <f>SUMIF([1]route!$E$3:$E$10005,E93,[1]!Table1[N+2])</f>
        <v/>
      </c>
      <c r="BM93" s="31">
        <f>SUMIF([1]route!$E$3:$E$10005,E93,[1]!Table1[N+3])</f>
        <v/>
      </c>
      <c r="BN93" s="32">
        <f>SUMIF([1]route!$E$3:$E$10005,E93,[1]!Table1[N+4])</f>
        <v/>
      </c>
      <c r="BP93" s="37">
        <f>$V93-$AD93</f>
        <v/>
      </c>
      <c r="BQ93" s="35">
        <f>BP93-AE93</f>
        <v/>
      </c>
      <c r="BR93" s="35">
        <f>BQ93-AF93</f>
        <v/>
      </c>
      <c r="BS93" s="35">
        <f>BR93-AG93</f>
        <v/>
      </c>
      <c r="BT93" s="35">
        <f>BS93-AH93</f>
        <v/>
      </c>
      <c r="BU93" s="35">
        <f>BT93-AI93</f>
        <v/>
      </c>
      <c r="BV93" s="35">
        <f>BU93-AJ93</f>
        <v/>
      </c>
      <c r="BW93" s="35">
        <f>BV93-AK93</f>
        <v/>
      </c>
      <c r="BX93" s="35">
        <f>BW93-AL93</f>
        <v/>
      </c>
      <c r="BY93" s="35">
        <f>BX93-AM93</f>
        <v/>
      </c>
      <c r="BZ93" s="35">
        <f>BY93-AN93</f>
        <v/>
      </c>
      <c r="CA93" s="35">
        <f>BZ93-AO93</f>
        <v/>
      </c>
      <c r="CB93" s="35">
        <f>CA93-AP93</f>
        <v/>
      </c>
      <c r="CC93" s="35">
        <f>CB93-AQ93</f>
        <v/>
      </c>
      <c r="CD93" s="35">
        <f>CC93-AR93</f>
        <v/>
      </c>
      <c r="CE93" s="35">
        <f>CD93-AS93</f>
        <v/>
      </c>
      <c r="CF93" s="35">
        <f>CE93-AT93</f>
        <v/>
      </c>
      <c r="CG93" s="35">
        <f>CF93-AU93</f>
        <v/>
      </c>
      <c r="CH93" s="35">
        <f>CG93-AV93</f>
        <v/>
      </c>
      <c r="CI93" s="35">
        <f>CH93-AW93</f>
        <v/>
      </c>
      <c r="CJ93" s="35">
        <f>CI93-AX93</f>
        <v/>
      </c>
      <c r="CK93" s="35">
        <f>CJ93-AY93</f>
        <v/>
      </c>
      <c r="CL93" s="35">
        <f>CK93-AZ93</f>
        <v/>
      </c>
      <c r="CM93" s="35">
        <f>CL93-BA93</f>
        <v/>
      </c>
      <c r="CN93" s="35">
        <f>CM93-BB93</f>
        <v/>
      </c>
      <c r="CO93" s="35">
        <f>CN93-BC93</f>
        <v/>
      </c>
      <c r="CP93" s="35">
        <f>CO93-BD93</f>
        <v/>
      </c>
      <c r="CQ93" s="35">
        <f>CP93-BE93</f>
        <v/>
      </c>
      <c r="CR93" s="35">
        <f>CQ93-BF93</f>
        <v/>
      </c>
      <c r="CS93" s="35">
        <f>CR93-BG93</f>
        <v/>
      </c>
      <c r="CT93" s="35">
        <f>CS93-BH93</f>
        <v/>
      </c>
      <c r="CU93" s="35">
        <f>CT93-BI93</f>
        <v/>
      </c>
      <c r="CV93" s="35">
        <f>CU93-BJ93</f>
        <v/>
      </c>
      <c r="CW93" s="38">
        <f>CV93-BK93</f>
        <v/>
      </c>
      <c r="CX93" s="38">
        <f>CW93-BL93</f>
        <v/>
      </c>
      <c r="CY93" s="38">
        <f>CX93-BM93</f>
        <v/>
      </c>
      <c r="CZ93" s="39">
        <f>CY93-BN93</f>
        <v/>
      </c>
      <c r="DA93" s="35" t="n"/>
    </row>
    <row r="94">
      <c r="D94" s="61">
        <f>VLOOKUP(F94,[1]Special!$O$2:$S$209,3,0)</f>
        <v/>
      </c>
      <c r="E94" s="20" t="inlineStr">
        <is>
          <t>|0200226010|19.10|0.00|1.600|0.0005700NBC</t>
        </is>
      </c>
      <c r="F94" s="19">
        <f>LEFT(E94,LEN(E94)-7)</f>
        <v/>
      </c>
      <c r="G94" s="19">
        <f>'Cutting Rules'!H94</f>
        <v/>
      </c>
      <c r="H94" s="19">
        <f>VLOOKUP(MID(F94,8,2),[1]Special!$H$2:$I$32,2,0)</f>
        <v/>
      </c>
      <c r="I94" s="19">
        <f>RIGHT(E94,3)</f>
        <v/>
      </c>
      <c r="J94" s="19">
        <f>IF(MID(E94,6,2)="22","P","C")</f>
        <v/>
      </c>
      <c r="K94" s="19">
        <f>MID(E94,13,4)</f>
        <v/>
      </c>
      <c r="L94" s="19">
        <f>MID(E94,19,4)</f>
        <v/>
      </c>
      <c r="M94" s="52">
        <f>MID(E94,LEN(E94)-17,4)</f>
        <v/>
      </c>
      <c r="N94" s="52">
        <f>MID(E94,LEN(E94)-6,4)</f>
        <v/>
      </c>
      <c r="O94" s="19">
        <f>VLOOKUP(F94,[1]Item!$A$5:$Z$10000,26,0)</f>
        <v/>
      </c>
      <c r="P94" s="19">
        <f>VLOOKUP(E94,[1]route!$E$3:$O$10005,11,0)</f>
        <v/>
      </c>
      <c r="Q94" s="167">
        <f>'Cutting Rules'!AD94</f>
        <v/>
      </c>
      <c r="R94" s="168">
        <f>SUMIF([1]route!$E$3:$E$10005,E94,[1]!Table1[生産])</f>
        <v/>
      </c>
      <c r="S94" s="24" t="n"/>
      <c r="T94" s="169" t="inlineStr"/>
      <c r="U94" s="19" t="n"/>
      <c r="V94" s="170">
        <f>SUMIF([1]route!$E$3:$E$10005,E94,[1]route!$M$3:$M$10005)</f>
        <v/>
      </c>
      <c r="W94" s="171">
        <f>O94*N94*V94/1000</f>
        <v/>
      </c>
      <c r="X94" s="27">
        <f t="array" ref="X94">INDEX($BP94:$CZ94,MATCH(TRUE,$BP94:$CZ94&lt;0,0))</f>
        <v/>
      </c>
      <c r="Y94" s="47">
        <f>IFERROR(CHOOSE($AC94,$BP$1,$BQ$1,$BR$1,$BS$1,$BT$1,$BU$1,$BV$1,$BW$1,$BX$1,$BY$1,$BZ$1,$CA$1,$CB$1,$CC$1,$CD$1,$CE$1,$CF$1,$CG$1,$CH$1,$CI$1,$CJ$1,$CK$1,$CL$1,$CM$1,$CN$1,$CO$1,$CP$1,$CQ$1,$CR$1,$CS$1,$CT$1,$CU$1,$CV$1,$CW$1,$CX$1,$CY$1,$CZ$1,),"")</f>
        <v/>
      </c>
      <c r="Z94" s="121">
        <f>IFERROR(VLOOKUP(E94,[1]route!$E$3:$BL$10005,59,0),"")&amp;IFERROR(VLOOKUP(E94,[1]route!$E$3:$BL$10005,60,0),"")</f>
        <v/>
      </c>
      <c r="AA94" s="172">
        <f>IF(R94&gt;V94,R94-V94,0)</f>
        <v/>
      </c>
      <c r="AB94" s="173">
        <f>AA94*O94*N94/1000</f>
        <v/>
      </c>
      <c r="AC94" s="4">
        <f>IFERROR(MATCH($X94,$BP94:$CZ94,0),"")</f>
        <v/>
      </c>
      <c r="AD94" s="29" t="n">
        <v>0</v>
      </c>
      <c r="AE94" s="30">
        <f>SUMIF([1]route!$E$3:$E$10005,E94,[1]!Table1[1])</f>
        <v/>
      </c>
      <c r="AF94" s="30">
        <f>SUMIF([1]route!$E$3:$E$10005,E94,[1]!Table1[2])</f>
        <v/>
      </c>
      <c r="AG94" s="30">
        <f>SUMIF([1]route!$E$3:$E$10005,E94,[1]!Table1[3])</f>
        <v/>
      </c>
      <c r="AH94" s="30">
        <f>SUMIF([1]route!$E$3:$E$10005,E94,[1]!Table1[4])</f>
        <v/>
      </c>
      <c r="AI94" s="30">
        <f>SUMIF([1]route!$E$3:$E$10005,E94,[1]!Table1[5])</f>
        <v/>
      </c>
      <c r="AJ94" s="30">
        <f>SUMIF([1]route!$E$3:$E$10005,E94,[1]!Table1[6])</f>
        <v/>
      </c>
      <c r="AK94" s="30">
        <f>SUMIF([1]route!$E$3:$E$10005,E94,[1]!Table1[7])</f>
        <v/>
      </c>
      <c r="AL94" s="30">
        <f>SUMIF([1]route!$E$3:$E$10005,E94,[1]!Table1[8])</f>
        <v/>
      </c>
      <c r="AM94" s="30">
        <f>SUMIF([1]route!$E$3:$E$10005,E94,[1]!Table1[9])</f>
        <v/>
      </c>
      <c r="AN94" s="30">
        <f>SUMIF([1]route!$E$3:$E$10005,E94,[1]!Table1[10])</f>
        <v/>
      </c>
      <c r="AO94" s="30">
        <f>SUMIF([1]route!$E$3:$E$10005,E94,[1]!Table1[11])</f>
        <v/>
      </c>
      <c r="AP94" s="30">
        <f>SUMIF([1]route!$E$3:$E$10005,E94,[1]!Table1[12])</f>
        <v/>
      </c>
      <c r="AQ94" s="30">
        <f>SUMIF([1]route!$E$3:$E$10005,E94,[1]!Table1[13])</f>
        <v/>
      </c>
      <c r="AR94" s="30">
        <f>SUMIF([1]route!$E$3:$E$10005,E94,[1]!Table1[14])</f>
        <v/>
      </c>
      <c r="AS94" s="30">
        <f>SUMIF([1]route!$E$3:$E$10005,E94,[1]!Table1[15])</f>
        <v/>
      </c>
      <c r="AT94" s="30">
        <f>SUMIF([1]route!$E$3:$E$10005,E94,[1]!Table1[16])</f>
        <v/>
      </c>
      <c r="AU94" s="30">
        <f>SUMIF([1]route!$E$3:$E$10005,E94,[1]!Table1[17])</f>
        <v/>
      </c>
      <c r="AV94" s="30">
        <f>SUMIF([1]route!$E$3:$E$10005,E94,[1]!Table1[18])</f>
        <v/>
      </c>
      <c r="AW94" s="30">
        <f>SUMIF([1]route!$E$3:$E$10005,E94,[1]!Table1[19])</f>
        <v/>
      </c>
      <c r="AX94" s="30">
        <f>SUMIF([1]route!$E$3:$E$10005,E94,[1]!Table1[20])</f>
        <v/>
      </c>
      <c r="AY94" s="30">
        <f>SUMIF([1]route!$E$3:$E$10005,E94,[1]!Table1[21])</f>
        <v/>
      </c>
      <c r="AZ94" s="30">
        <f>SUMIF([1]route!$E$3:$E$10005,E94,[1]!Table1[22])</f>
        <v/>
      </c>
      <c r="BA94" s="30">
        <f>SUMIF([1]route!$E$3:$E$10005,E94,[1]!Table1[23])</f>
        <v/>
      </c>
      <c r="BB94" s="30">
        <f>SUMIF([1]route!$E$3:$E$10005,E94,[1]!Table1[24])</f>
        <v/>
      </c>
      <c r="BC94" s="30">
        <f>SUMIF([1]route!$E$3:$E$10005,E94,[1]!Table1[25])</f>
        <v/>
      </c>
      <c r="BD94" s="30">
        <f>SUMIF([1]route!$E$3:$E$10005,E94,[1]!Table1[26])</f>
        <v/>
      </c>
      <c r="BE94" s="30">
        <f>SUMIF([1]route!$E$3:$E$10005,E94,[1]!Table1[27])</f>
        <v/>
      </c>
      <c r="BF94" s="30">
        <f>SUMIF([1]route!$E$3:$E$10005,E94,[1]!Table1[28])</f>
        <v/>
      </c>
      <c r="BG94" s="30">
        <f>SUMIF([1]route!$E$3:$E$10005,E94,[1]!Table1[29])</f>
        <v/>
      </c>
      <c r="BH94" s="30">
        <f>SUMIF([1]route!$E$3:$E$10005,E94,[1]!Table1[30])</f>
        <v/>
      </c>
      <c r="BI94" s="30">
        <f>SUMIF([1]route!$E$3:$E$10005,E94,[1]!Table1[31])</f>
        <v/>
      </c>
      <c r="BJ94" s="30">
        <f>SUMIF([1]route!$E$3:$E$10005,E94,[1]!Table1[Remain PO])</f>
        <v/>
      </c>
      <c r="BK94" s="31">
        <f>SUMIF([1]route!$E$3:$E$10005,E94,[1]!Table1[N+1])</f>
        <v/>
      </c>
      <c r="BL94" s="31">
        <f>SUMIF([1]route!$E$3:$E$10005,E94,[1]!Table1[N+2])</f>
        <v/>
      </c>
      <c r="BM94" s="31">
        <f>SUMIF([1]route!$E$3:$E$10005,E94,[1]!Table1[N+3])</f>
        <v/>
      </c>
      <c r="BN94" s="32">
        <f>SUMIF([1]route!$E$3:$E$10005,E94,[1]!Table1[N+4])</f>
        <v/>
      </c>
      <c r="BP94" s="37">
        <f>$V94-$AD94</f>
        <v/>
      </c>
      <c r="BQ94" s="35">
        <f>BP94-AE94</f>
        <v/>
      </c>
      <c r="BR94" s="35">
        <f>BQ94-AF94</f>
        <v/>
      </c>
      <c r="BS94" s="35">
        <f>BR94-AG94</f>
        <v/>
      </c>
      <c r="BT94" s="35">
        <f>BS94-AH94</f>
        <v/>
      </c>
      <c r="BU94" s="35">
        <f>BT94-AI94</f>
        <v/>
      </c>
      <c r="BV94" s="35">
        <f>BU94-AJ94</f>
        <v/>
      </c>
      <c r="BW94" s="35">
        <f>BV94-AK94</f>
        <v/>
      </c>
      <c r="BX94" s="35">
        <f>BW94-AL94</f>
        <v/>
      </c>
      <c r="BY94" s="35">
        <f>BX94-AM94</f>
        <v/>
      </c>
      <c r="BZ94" s="35">
        <f>BY94-AN94</f>
        <v/>
      </c>
      <c r="CA94" s="35">
        <f>BZ94-AO94</f>
        <v/>
      </c>
      <c r="CB94" s="35">
        <f>CA94-AP94</f>
        <v/>
      </c>
      <c r="CC94" s="35">
        <f>CB94-AQ94</f>
        <v/>
      </c>
      <c r="CD94" s="35">
        <f>CC94-AR94</f>
        <v/>
      </c>
      <c r="CE94" s="35">
        <f>CD94-AS94</f>
        <v/>
      </c>
      <c r="CF94" s="35">
        <f>CE94-AT94</f>
        <v/>
      </c>
      <c r="CG94" s="35">
        <f>CF94-AU94</f>
        <v/>
      </c>
      <c r="CH94" s="35">
        <f>CG94-AV94</f>
        <v/>
      </c>
      <c r="CI94" s="35">
        <f>CH94-AW94</f>
        <v/>
      </c>
      <c r="CJ94" s="35">
        <f>CI94-AX94</f>
        <v/>
      </c>
      <c r="CK94" s="35">
        <f>CJ94-AY94</f>
        <v/>
      </c>
      <c r="CL94" s="35">
        <f>CK94-AZ94</f>
        <v/>
      </c>
      <c r="CM94" s="35">
        <f>CL94-BA94</f>
        <v/>
      </c>
      <c r="CN94" s="35">
        <f>CM94-BB94</f>
        <v/>
      </c>
      <c r="CO94" s="35">
        <f>CN94-BC94</f>
        <v/>
      </c>
      <c r="CP94" s="35">
        <f>CO94-BD94</f>
        <v/>
      </c>
      <c r="CQ94" s="35">
        <f>CP94-BE94</f>
        <v/>
      </c>
      <c r="CR94" s="35">
        <f>CQ94-BF94</f>
        <v/>
      </c>
      <c r="CS94" s="35">
        <f>CR94-BG94</f>
        <v/>
      </c>
      <c r="CT94" s="35">
        <f>CS94-BH94</f>
        <v/>
      </c>
      <c r="CU94" s="35">
        <f>CT94-BI94</f>
        <v/>
      </c>
      <c r="CV94" s="35">
        <f>CU94-BJ94</f>
        <v/>
      </c>
      <c r="CW94" s="38">
        <f>CV94-BK94</f>
        <v/>
      </c>
      <c r="CX94" s="38">
        <f>CW94-BL94</f>
        <v/>
      </c>
      <c r="CY94" s="38">
        <f>CX94-BM94</f>
        <v/>
      </c>
      <c r="CZ94" s="39">
        <f>CY94-BN94</f>
        <v/>
      </c>
      <c r="DA94" s="35" t="n"/>
    </row>
    <row r="95">
      <c r="D95" s="61">
        <f>VLOOKUP(F95,[1]Special!$O$2:$S$209,3,0)</f>
        <v/>
      </c>
      <c r="E95" s="20" t="inlineStr">
        <is>
          <t>|0200226240|31.80|0.00|3.200|0.0005851NBC</t>
        </is>
      </c>
      <c r="F95" s="19">
        <f>LEFT(E95,LEN(E95)-7)</f>
        <v/>
      </c>
      <c r="G95" s="19">
        <f>'Cutting Rules'!H95</f>
        <v/>
      </c>
      <c r="H95" s="19">
        <f>VLOOKUP(MID(F95,8,2),[1]Special!$H$2:$I$32,2,0)</f>
        <v/>
      </c>
      <c r="I95" s="19">
        <f>RIGHT(E95,3)</f>
        <v/>
      </c>
      <c r="J95" s="19">
        <f>IF(MID(E95,6,2)="22","P","C")</f>
        <v/>
      </c>
      <c r="K95" s="19">
        <f>MID(E95,13,4)</f>
        <v/>
      </c>
      <c r="L95" s="19">
        <f>MID(E95,19,4)</f>
        <v/>
      </c>
      <c r="M95" s="52">
        <f>MID(E95,LEN(E95)-17,4)</f>
        <v/>
      </c>
      <c r="N95" s="52">
        <f>MID(E95,LEN(E95)-6,4)</f>
        <v/>
      </c>
      <c r="O95" s="19">
        <f>VLOOKUP(F95,[1]Item!$A$5:$Z$10000,26,0)</f>
        <v/>
      </c>
      <c r="P95" s="19">
        <f>VLOOKUP(E95,[1]route!$E$3:$O$10005,11,0)</f>
        <v/>
      </c>
      <c r="Q95" s="167">
        <f>'Cutting Rules'!AD95</f>
        <v/>
      </c>
      <c r="R95" s="168">
        <f>SUMIF([1]route!$E$3:$E$10005,E95,[1]!Table1[生産])</f>
        <v/>
      </c>
      <c r="S95" s="24" t="n"/>
      <c r="T95" s="169" t="inlineStr"/>
      <c r="U95" s="19" t="n"/>
      <c r="V95" s="170">
        <f>SUMIF([1]route!$E$3:$E$10005,E95,[1]route!$M$3:$M$10005)</f>
        <v/>
      </c>
      <c r="W95" s="171">
        <f>O95*N95*V95/1000</f>
        <v/>
      </c>
      <c r="X95" s="27">
        <f t="array" ref="X95">INDEX($BP95:$CZ95,MATCH(TRUE,$BP95:$CZ95&lt;0,0))</f>
        <v/>
      </c>
      <c r="Y95" s="47">
        <f>IFERROR(CHOOSE($AC95,$BP$1,$BQ$1,$BR$1,$BS$1,$BT$1,$BU$1,$BV$1,$BW$1,$BX$1,$BY$1,$BZ$1,$CA$1,$CB$1,$CC$1,$CD$1,$CE$1,$CF$1,$CG$1,$CH$1,$CI$1,$CJ$1,$CK$1,$CL$1,$CM$1,$CN$1,$CO$1,$CP$1,$CQ$1,$CR$1,$CS$1,$CT$1,$CU$1,$CV$1,$CW$1,$CX$1,$CY$1,$CZ$1,),"")</f>
        <v/>
      </c>
      <c r="Z95" s="121">
        <f>IFERROR(VLOOKUP(E95,[1]route!$E$3:$BL$10005,59,0),"")&amp;IFERROR(VLOOKUP(E95,[1]route!$E$3:$BL$10005,60,0),"")</f>
        <v/>
      </c>
      <c r="AA95" s="172">
        <f>IF(R95&gt;V95,R95-V95,0)</f>
        <v/>
      </c>
      <c r="AB95" s="173">
        <f>AA95*O95*N95/1000</f>
        <v/>
      </c>
      <c r="AC95" s="4">
        <f>IFERROR(MATCH($X95,$BP95:$CZ95,0),"")</f>
        <v/>
      </c>
      <c r="AD95" s="29" t="n">
        <v>0</v>
      </c>
      <c r="AE95" s="30">
        <f>SUMIF([1]route!$E$3:$E$10005,E95,[1]!Table1[1])</f>
        <v/>
      </c>
      <c r="AF95" s="30">
        <f>SUMIF([1]route!$E$3:$E$10005,E95,[1]!Table1[2])</f>
        <v/>
      </c>
      <c r="AG95" s="30">
        <f>SUMIF([1]route!$E$3:$E$10005,E95,[1]!Table1[3])</f>
        <v/>
      </c>
      <c r="AH95" s="30">
        <f>SUMIF([1]route!$E$3:$E$10005,E95,[1]!Table1[4])</f>
        <v/>
      </c>
      <c r="AI95" s="30">
        <f>SUMIF([1]route!$E$3:$E$10005,E95,[1]!Table1[5])</f>
        <v/>
      </c>
      <c r="AJ95" s="30">
        <f>SUMIF([1]route!$E$3:$E$10005,E95,[1]!Table1[6])</f>
        <v/>
      </c>
      <c r="AK95" s="30">
        <f>SUMIF([1]route!$E$3:$E$10005,E95,[1]!Table1[7])</f>
        <v/>
      </c>
      <c r="AL95" s="30">
        <f>SUMIF([1]route!$E$3:$E$10005,E95,[1]!Table1[8])</f>
        <v/>
      </c>
      <c r="AM95" s="30">
        <f>SUMIF([1]route!$E$3:$E$10005,E95,[1]!Table1[9])</f>
        <v/>
      </c>
      <c r="AN95" s="30">
        <f>SUMIF([1]route!$E$3:$E$10005,E95,[1]!Table1[10])</f>
        <v/>
      </c>
      <c r="AO95" s="30">
        <f>SUMIF([1]route!$E$3:$E$10005,E95,[1]!Table1[11])</f>
        <v/>
      </c>
      <c r="AP95" s="30">
        <f>SUMIF([1]route!$E$3:$E$10005,E95,[1]!Table1[12])</f>
        <v/>
      </c>
      <c r="AQ95" s="30">
        <f>SUMIF([1]route!$E$3:$E$10005,E95,[1]!Table1[13])</f>
        <v/>
      </c>
      <c r="AR95" s="30">
        <f>SUMIF([1]route!$E$3:$E$10005,E95,[1]!Table1[14])</f>
        <v/>
      </c>
      <c r="AS95" s="30">
        <f>SUMIF([1]route!$E$3:$E$10005,E95,[1]!Table1[15])</f>
        <v/>
      </c>
      <c r="AT95" s="30">
        <f>SUMIF([1]route!$E$3:$E$10005,E95,[1]!Table1[16])</f>
        <v/>
      </c>
      <c r="AU95" s="30">
        <f>SUMIF([1]route!$E$3:$E$10005,E95,[1]!Table1[17])</f>
        <v/>
      </c>
      <c r="AV95" s="30">
        <f>SUMIF([1]route!$E$3:$E$10005,E95,[1]!Table1[18])</f>
        <v/>
      </c>
      <c r="AW95" s="30">
        <f>SUMIF([1]route!$E$3:$E$10005,E95,[1]!Table1[19])</f>
        <v/>
      </c>
      <c r="AX95" s="30">
        <f>SUMIF([1]route!$E$3:$E$10005,E95,[1]!Table1[20])</f>
        <v/>
      </c>
      <c r="AY95" s="30">
        <f>SUMIF([1]route!$E$3:$E$10005,E95,[1]!Table1[21])</f>
        <v/>
      </c>
      <c r="AZ95" s="30">
        <f>SUMIF([1]route!$E$3:$E$10005,E95,[1]!Table1[22])</f>
        <v/>
      </c>
      <c r="BA95" s="30">
        <f>SUMIF([1]route!$E$3:$E$10005,E95,[1]!Table1[23])</f>
        <v/>
      </c>
      <c r="BB95" s="30">
        <f>SUMIF([1]route!$E$3:$E$10005,E95,[1]!Table1[24])</f>
        <v/>
      </c>
      <c r="BC95" s="30">
        <f>SUMIF([1]route!$E$3:$E$10005,E95,[1]!Table1[25])</f>
        <v/>
      </c>
      <c r="BD95" s="30">
        <f>SUMIF([1]route!$E$3:$E$10005,E95,[1]!Table1[26])</f>
        <v/>
      </c>
      <c r="BE95" s="30">
        <f>SUMIF([1]route!$E$3:$E$10005,E95,[1]!Table1[27])</f>
        <v/>
      </c>
      <c r="BF95" s="30">
        <f>SUMIF([1]route!$E$3:$E$10005,E95,[1]!Table1[28])</f>
        <v/>
      </c>
      <c r="BG95" s="30">
        <f>SUMIF([1]route!$E$3:$E$10005,E95,[1]!Table1[29])</f>
        <v/>
      </c>
      <c r="BH95" s="30">
        <f>SUMIF([1]route!$E$3:$E$10005,E95,[1]!Table1[30])</f>
        <v/>
      </c>
      <c r="BI95" s="30">
        <f>SUMIF([1]route!$E$3:$E$10005,E95,[1]!Table1[31])</f>
        <v/>
      </c>
      <c r="BJ95" s="30">
        <f>SUMIF([1]route!$E$3:$E$10005,E95,[1]!Table1[Remain PO])</f>
        <v/>
      </c>
      <c r="BK95" s="31">
        <f>SUMIF([1]route!$E$3:$E$10005,E95,[1]!Table1[N+1])</f>
        <v/>
      </c>
      <c r="BL95" s="31">
        <f>SUMIF([1]route!$E$3:$E$10005,E95,[1]!Table1[N+2])</f>
        <v/>
      </c>
      <c r="BM95" s="31">
        <f>SUMIF([1]route!$E$3:$E$10005,E95,[1]!Table1[N+3])</f>
        <v/>
      </c>
      <c r="BN95" s="32">
        <f>SUMIF([1]route!$E$3:$E$10005,E95,[1]!Table1[N+4])</f>
        <v/>
      </c>
      <c r="BP95" s="37">
        <f>$V95-$AD95</f>
        <v/>
      </c>
      <c r="BQ95" s="35">
        <f>BP95-AE95</f>
        <v/>
      </c>
      <c r="BR95" s="35">
        <f>BQ95-AF95</f>
        <v/>
      </c>
      <c r="BS95" s="35">
        <f>BR95-AG95</f>
        <v/>
      </c>
      <c r="BT95" s="35">
        <f>BS95-AH95</f>
        <v/>
      </c>
      <c r="BU95" s="35">
        <f>BT95-AI95</f>
        <v/>
      </c>
      <c r="BV95" s="35">
        <f>BU95-AJ95</f>
        <v/>
      </c>
      <c r="BW95" s="35">
        <f>BV95-AK95</f>
        <v/>
      </c>
      <c r="BX95" s="35">
        <f>BW95-AL95</f>
        <v/>
      </c>
      <c r="BY95" s="35">
        <f>BX95-AM95</f>
        <v/>
      </c>
      <c r="BZ95" s="35">
        <f>BY95-AN95</f>
        <v/>
      </c>
      <c r="CA95" s="35">
        <f>BZ95-AO95</f>
        <v/>
      </c>
      <c r="CB95" s="35">
        <f>CA95-AP95</f>
        <v/>
      </c>
      <c r="CC95" s="35">
        <f>CB95-AQ95</f>
        <v/>
      </c>
      <c r="CD95" s="35">
        <f>CC95-AR95</f>
        <v/>
      </c>
      <c r="CE95" s="35">
        <f>CD95-AS95</f>
        <v/>
      </c>
      <c r="CF95" s="35">
        <f>CE95-AT95</f>
        <v/>
      </c>
      <c r="CG95" s="35">
        <f>CF95-AU95</f>
        <v/>
      </c>
      <c r="CH95" s="35">
        <f>CG95-AV95</f>
        <v/>
      </c>
      <c r="CI95" s="35">
        <f>CH95-AW95</f>
        <v/>
      </c>
      <c r="CJ95" s="35">
        <f>CI95-AX95</f>
        <v/>
      </c>
      <c r="CK95" s="35">
        <f>CJ95-AY95</f>
        <v/>
      </c>
      <c r="CL95" s="35">
        <f>CK95-AZ95</f>
        <v/>
      </c>
      <c r="CM95" s="35">
        <f>CL95-BA95</f>
        <v/>
      </c>
      <c r="CN95" s="35">
        <f>CM95-BB95</f>
        <v/>
      </c>
      <c r="CO95" s="35">
        <f>CN95-BC95</f>
        <v/>
      </c>
      <c r="CP95" s="35">
        <f>CO95-BD95</f>
        <v/>
      </c>
      <c r="CQ95" s="35">
        <f>CP95-BE95</f>
        <v/>
      </c>
      <c r="CR95" s="35">
        <f>CQ95-BF95</f>
        <v/>
      </c>
      <c r="CS95" s="35">
        <f>CR95-BG95</f>
        <v/>
      </c>
      <c r="CT95" s="35">
        <f>CS95-BH95</f>
        <v/>
      </c>
      <c r="CU95" s="35">
        <f>CT95-BI95</f>
        <v/>
      </c>
      <c r="CV95" s="35">
        <f>CU95-BJ95</f>
        <v/>
      </c>
      <c r="CW95" s="38">
        <f>CV95-BK95</f>
        <v/>
      </c>
      <c r="CX95" s="38">
        <f>CW95-BL95</f>
        <v/>
      </c>
      <c r="CY95" s="38">
        <f>CX95-BM95</f>
        <v/>
      </c>
      <c r="CZ95" s="39">
        <f>CY95-BN95</f>
        <v/>
      </c>
      <c r="DA95" s="35" t="n"/>
    </row>
    <row r="96">
      <c r="D96" s="61">
        <f>VLOOKUP(F96,[1]Special!$O$2:$S$209,3,0)</f>
        <v/>
      </c>
      <c r="E96" s="20" t="inlineStr">
        <is>
          <t>|0200220139|38.10|0.00|2.300|0.0005959NBC</t>
        </is>
      </c>
      <c r="F96" s="19">
        <f>LEFT(E96,LEN(E96)-7)</f>
        <v/>
      </c>
      <c r="G96" s="19">
        <f>'Cutting Rules'!H96</f>
        <v/>
      </c>
      <c r="H96" s="19">
        <f>VLOOKUP(MID(F96,8,2),[1]Special!$H$2:$I$32,2,0)</f>
        <v/>
      </c>
      <c r="I96" s="19">
        <f>RIGHT(E96,3)</f>
        <v/>
      </c>
      <c r="J96" s="19">
        <f>IF(MID(E96,6,2)="22","P","C")</f>
        <v/>
      </c>
      <c r="K96" s="19">
        <f>MID(E96,13,4)</f>
        <v/>
      </c>
      <c r="L96" s="19">
        <f>MID(E96,19,4)</f>
        <v/>
      </c>
      <c r="M96" s="52">
        <f>MID(E96,LEN(E96)-17,4)</f>
        <v/>
      </c>
      <c r="N96" s="52">
        <f>MID(E96,LEN(E96)-6,4)</f>
        <v/>
      </c>
      <c r="O96" s="19">
        <f>VLOOKUP(F96,[1]Item!$A$5:$Z$10000,26,0)</f>
        <v/>
      </c>
      <c r="P96" s="19">
        <f>VLOOKUP(E96,[1]route!$E$3:$O$10005,11,0)</f>
        <v/>
      </c>
      <c r="Q96" s="167">
        <f>'Cutting Rules'!AD96</f>
        <v/>
      </c>
      <c r="R96" s="168">
        <f>SUMIF([1]route!$E$3:$E$10005,E96,[1]!Table1[生産])</f>
        <v/>
      </c>
      <c r="S96" s="24" t="n"/>
      <c r="T96" s="169" t="inlineStr"/>
      <c r="U96" s="19" t="n"/>
      <c r="V96" s="170">
        <f>SUMIF([1]route!$E$3:$E$10005,E96,[1]route!$M$3:$M$10005)</f>
        <v/>
      </c>
      <c r="W96" s="171">
        <f>O96*N96*V96/1000</f>
        <v/>
      </c>
      <c r="X96" s="27">
        <f t="array" ref="X96">INDEX($BP96:$CZ96,MATCH(TRUE,$BP96:$CZ96&lt;0,0))</f>
        <v/>
      </c>
      <c r="Y96" s="47">
        <f>IFERROR(CHOOSE($AC96,$BP$1,$BQ$1,$BR$1,$BS$1,$BT$1,$BU$1,$BV$1,$BW$1,$BX$1,$BY$1,$BZ$1,$CA$1,$CB$1,$CC$1,$CD$1,$CE$1,$CF$1,$CG$1,$CH$1,$CI$1,$CJ$1,$CK$1,$CL$1,$CM$1,$CN$1,$CO$1,$CP$1,$CQ$1,$CR$1,$CS$1,$CT$1,$CU$1,$CV$1,$CW$1,$CX$1,$CY$1,$CZ$1,),"")</f>
        <v/>
      </c>
      <c r="Z96" s="121">
        <f>IFERROR(VLOOKUP(E96,[1]route!$E$3:$BL$10005,59,0),"")&amp;IFERROR(VLOOKUP(E96,[1]route!$E$3:$BL$10005,60,0),"")</f>
        <v/>
      </c>
      <c r="AA96" s="172">
        <f>IF(R96&gt;V96,R96-V96,0)</f>
        <v/>
      </c>
      <c r="AB96" s="173">
        <f>AA96*O96*N96/1000</f>
        <v/>
      </c>
      <c r="AC96" s="4">
        <f>IFERROR(MATCH($X96,$BP96:$CZ96,0),"")</f>
        <v/>
      </c>
      <c r="AD96" s="29" t="n">
        <v>0</v>
      </c>
      <c r="AE96" s="30">
        <f>SUMIF([1]route!$E$3:$E$10005,E96,[1]!Table1[1])</f>
        <v/>
      </c>
      <c r="AF96" s="30">
        <f>SUMIF([1]route!$E$3:$E$10005,E96,[1]!Table1[2])</f>
        <v/>
      </c>
      <c r="AG96" s="30">
        <f>SUMIF([1]route!$E$3:$E$10005,E96,[1]!Table1[3])</f>
        <v/>
      </c>
      <c r="AH96" s="30">
        <f>SUMIF([1]route!$E$3:$E$10005,E96,[1]!Table1[4])</f>
        <v/>
      </c>
      <c r="AI96" s="30">
        <f>SUMIF([1]route!$E$3:$E$10005,E96,[1]!Table1[5])</f>
        <v/>
      </c>
      <c r="AJ96" s="30">
        <f>SUMIF([1]route!$E$3:$E$10005,E96,[1]!Table1[6])</f>
        <v/>
      </c>
      <c r="AK96" s="30">
        <f>SUMIF([1]route!$E$3:$E$10005,E96,[1]!Table1[7])</f>
        <v/>
      </c>
      <c r="AL96" s="30">
        <f>SUMIF([1]route!$E$3:$E$10005,E96,[1]!Table1[8])</f>
        <v/>
      </c>
      <c r="AM96" s="30">
        <f>SUMIF([1]route!$E$3:$E$10005,E96,[1]!Table1[9])</f>
        <v/>
      </c>
      <c r="AN96" s="30">
        <f>SUMIF([1]route!$E$3:$E$10005,E96,[1]!Table1[10])</f>
        <v/>
      </c>
      <c r="AO96" s="30">
        <f>SUMIF([1]route!$E$3:$E$10005,E96,[1]!Table1[11])</f>
        <v/>
      </c>
      <c r="AP96" s="30">
        <f>SUMIF([1]route!$E$3:$E$10005,E96,[1]!Table1[12])</f>
        <v/>
      </c>
      <c r="AQ96" s="30">
        <f>SUMIF([1]route!$E$3:$E$10005,E96,[1]!Table1[13])</f>
        <v/>
      </c>
      <c r="AR96" s="30">
        <f>SUMIF([1]route!$E$3:$E$10005,E96,[1]!Table1[14])</f>
        <v/>
      </c>
      <c r="AS96" s="30">
        <f>SUMIF([1]route!$E$3:$E$10005,E96,[1]!Table1[15])</f>
        <v/>
      </c>
      <c r="AT96" s="30">
        <f>SUMIF([1]route!$E$3:$E$10005,E96,[1]!Table1[16])</f>
        <v/>
      </c>
      <c r="AU96" s="30">
        <f>SUMIF([1]route!$E$3:$E$10005,E96,[1]!Table1[17])</f>
        <v/>
      </c>
      <c r="AV96" s="30">
        <f>SUMIF([1]route!$E$3:$E$10005,E96,[1]!Table1[18])</f>
        <v/>
      </c>
      <c r="AW96" s="30">
        <f>SUMIF([1]route!$E$3:$E$10005,E96,[1]!Table1[19])</f>
        <v/>
      </c>
      <c r="AX96" s="30">
        <f>SUMIF([1]route!$E$3:$E$10005,E96,[1]!Table1[20])</f>
        <v/>
      </c>
      <c r="AY96" s="30">
        <f>SUMIF([1]route!$E$3:$E$10005,E96,[1]!Table1[21])</f>
        <v/>
      </c>
      <c r="AZ96" s="30">
        <f>SUMIF([1]route!$E$3:$E$10005,E96,[1]!Table1[22])</f>
        <v/>
      </c>
      <c r="BA96" s="30">
        <f>SUMIF([1]route!$E$3:$E$10005,E96,[1]!Table1[23])</f>
        <v/>
      </c>
      <c r="BB96" s="30">
        <f>SUMIF([1]route!$E$3:$E$10005,E96,[1]!Table1[24])</f>
        <v/>
      </c>
      <c r="BC96" s="30">
        <f>SUMIF([1]route!$E$3:$E$10005,E96,[1]!Table1[25])</f>
        <v/>
      </c>
      <c r="BD96" s="30">
        <f>SUMIF([1]route!$E$3:$E$10005,E96,[1]!Table1[26])</f>
        <v/>
      </c>
      <c r="BE96" s="30">
        <f>SUMIF([1]route!$E$3:$E$10005,E96,[1]!Table1[27])</f>
        <v/>
      </c>
      <c r="BF96" s="30">
        <f>SUMIF([1]route!$E$3:$E$10005,E96,[1]!Table1[28])</f>
        <v/>
      </c>
      <c r="BG96" s="30">
        <f>SUMIF([1]route!$E$3:$E$10005,E96,[1]!Table1[29])</f>
        <v/>
      </c>
      <c r="BH96" s="30">
        <f>SUMIF([1]route!$E$3:$E$10005,E96,[1]!Table1[30])</f>
        <v/>
      </c>
      <c r="BI96" s="30">
        <f>SUMIF([1]route!$E$3:$E$10005,E96,[1]!Table1[31])</f>
        <v/>
      </c>
      <c r="BJ96" s="30">
        <f>SUMIF([1]route!$E$3:$E$10005,E96,[1]!Table1[Remain PO])</f>
        <v/>
      </c>
      <c r="BK96" s="31">
        <f>SUMIF([1]route!$E$3:$E$10005,E96,[1]!Table1[N+1])</f>
        <v/>
      </c>
      <c r="BL96" s="31">
        <f>SUMIF([1]route!$E$3:$E$10005,E96,[1]!Table1[N+2])</f>
        <v/>
      </c>
      <c r="BM96" s="31">
        <f>SUMIF([1]route!$E$3:$E$10005,E96,[1]!Table1[N+3])</f>
        <v/>
      </c>
      <c r="BN96" s="32">
        <f>SUMIF([1]route!$E$3:$E$10005,E96,[1]!Table1[N+4])</f>
        <v/>
      </c>
      <c r="BP96" s="37">
        <f>$V96-$AD96</f>
        <v/>
      </c>
      <c r="BQ96" s="35">
        <f>BP96-AE96</f>
        <v/>
      </c>
      <c r="BR96" s="35">
        <f>BQ96-AF96</f>
        <v/>
      </c>
      <c r="BS96" s="35">
        <f>BR96-AG96</f>
        <v/>
      </c>
      <c r="BT96" s="35">
        <f>BS96-AH96</f>
        <v/>
      </c>
      <c r="BU96" s="35">
        <f>BT96-AI96</f>
        <v/>
      </c>
      <c r="BV96" s="35">
        <f>BU96-AJ96</f>
        <v/>
      </c>
      <c r="BW96" s="35">
        <f>BV96-AK96</f>
        <v/>
      </c>
      <c r="BX96" s="35">
        <f>BW96-AL96</f>
        <v/>
      </c>
      <c r="BY96" s="35">
        <f>BX96-AM96</f>
        <v/>
      </c>
      <c r="BZ96" s="35">
        <f>BY96-AN96</f>
        <v/>
      </c>
      <c r="CA96" s="35">
        <f>BZ96-AO96</f>
        <v/>
      </c>
      <c r="CB96" s="35">
        <f>CA96-AP96</f>
        <v/>
      </c>
      <c r="CC96" s="35">
        <f>CB96-AQ96</f>
        <v/>
      </c>
      <c r="CD96" s="35">
        <f>CC96-AR96</f>
        <v/>
      </c>
      <c r="CE96" s="35">
        <f>CD96-AS96</f>
        <v/>
      </c>
      <c r="CF96" s="35">
        <f>CE96-AT96</f>
        <v/>
      </c>
      <c r="CG96" s="35">
        <f>CF96-AU96</f>
        <v/>
      </c>
      <c r="CH96" s="35">
        <f>CG96-AV96</f>
        <v/>
      </c>
      <c r="CI96" s="35">
        <f>CH96-AW96</f>
        <v/>
      </c>
      <c r="CJ96" s="35">
        <f>CI96-AX96</f>
        <v/>
      </c>
      <c r="CK96" s="35">
        <f>CJ96-AY96</f>
        <v/>
      </c>
      <c r="CL96" s="35">
        <f>CK96-AZ96</f>
        <v/>
      </c>
      <c r="CM96" s="35">
        <f>CL96-BA96</f>
        <v/>
      </c>
      <c r="CN96" s="35">
        <f>CM96-BB96</f>
        <v/>
      </c>
      <c r="CO96" s="35">
        <f>CN96-BC96</f>
        <v/>
      </c>
      <c r="CP96" s="35">
        <f>CO96-BD96</f>
        <v/>
      </c>
      <c r="CQ96" s="35">
        <f>CP96-BE96</f>
        <v/>
      </c>
      <c r="CR96" s="35">
        <f>CQ96-BF96</f>
        <v/>
      </c>
      <c r="CS96" s="35">
        <f>CR96-BG96</f>
        <v/>
      </c>
      <c r="CT96" s="35">
        <f>CS96-BH96</f>
        <v/>
      </c>
      <c r="CU96" s="35">
        <f>CT96-BI96</f>
        <v/>
      </c>
      <c r="CV96" s="35">
        <f>CU96-BJ96</f>
        <v/>
      </c>
      <c r="CW96" s="38">
        <f>CV96-BK96</f>
        <v/>
      </c>
      <c r="CX96" s="38">
        <f>CW96-BL96</f>
        <v/>
      </c>
      <c r="CY96" s="38">
        <f>CX96-BM96</f>
        <v/>
      </c>
      <c r="CZ96" s="39">
        <f>CY96-BN96</f>
        <v/>
      </c>
      <c r="DA96" s="35" t="n"/>
    </row>
    <row r="97">
      <c r="D97" s="61">
        <f>VLOOKUP(F97,[1]Special!$O$2:$S$209,3,0)</f>
        <v/>
      </c>
      <c r="E97" s="20" t="inlineStr">
        <is>
          <t>|0200220810|22.20|0.00|1.400|0.0005305NBC</t>
        </is>
      </c>
      <c r="F97" s="19">
        <f>LEFT(E97,LEN(E97)-7)</f>
        <v/>
      </c>
      <c r="G97" s="19">
        <f>'Cutting Rules'!H97</f>
        <v/>
      </c>
      <c r="H97" s="19">
        <f>VLOOKUP(MID(F97,8,2),[1]Special!$H$2:$I$32,2,0)</f>
        <v/>
      </c>
      <c r="I97" s="19">
        <f>RIGHT(E97,3)</f>
        <v/>
      </c>
      <c r="J97" s="19">
        <f>IF(MID(E97,6,2)="22","P","C")</f>
        <v/>
      </c>
      <c r="K97" s="19">
        <f>MID(E97,13,4)</f>
        <v/>
      </c>
      <c r="L97" s="19">
        <f>MID(E97,19,4)</f>
        <v/>
      </c>
      <c r="M97" s="52">
        <f>MID(E97,LEN(E97)-17,4)</f>
        <v/>
      </c>
      <c r="N97" s="52">
        <f>MID(E97,LEN(E97)-6,4)</f>
        <v/>
      </c>
      <c r="O97" s="19">
        <f>VLOOKUP(F97,[1]Item!$A$5:$Z$10000,26,0)</f>
        <v/>
      </c>
      <c r="P97" s="19">
        <f>VLOOKUP(E97,[1]route!$E$3:$O$10005,11,0)</f>
        <v/>
      </c>
      <c r="Q97" s="167">
        <f>'Cutting Rules'!AD97</f>
        <v/>
      </c>
      <c r="R97" s="168">
        <f>SUMIF([1]route!$E$3:$E$10005,E97,[1]!Table1[生産])</f>
        <v/>
      </c>
      <c r="S97" s="24" t="n"/>
      <c r="T97" s="169" t="inlineStr"/>
      <c r="U97" s="19" t="n"/>
      <c r="V97" s="170">
        <f>SUMIF([1]route!$E$3:$E$10005,E97,[1]route!$M$3:$M$10005)</f>
        <v/>
      </c>
      <c r="W97" s="171">
        <f>O97*N97*V97/1000</f>
        <v/>
      </c>
      <c r="X97" s="27">
        <f t="array" ref="X97">INDEX($BP97:$CZ97,MATCH(TRUE,$BP97:$CZ97&lt;0,0))</f>
        <v/>
      </c>
      <c r="Y97" s="47">
        <f>IFERROR(CHOOSE($AC97,$BP$1,$BQ$1,$BR$1,$BS$1,$BT$1,$BU$1,$BV$1,$BW$1,$BX$1,$BY$1,$BZ$1,$CA$1,$CB$1,$CC$1,$CD$1,$CE$1,$CF$1,$CG$1,$CH$1,$CI$1,$CJ$1,$CK$1,$CL$1,$CM$1,$CN$1,$CO$1,$CP$1,$CQ$1,$CR$1,$CS$1,$CT$1,$CU$1,$CV$1,$CW$1,$CX$1,$CY$1,$CZ$1,),"")</f>
        <v/>
      </c>
      <c r="Z97" s="121">
        <f>IFERROR(VLOOKUP(E97,[1]route!$E$3:$BL$10005,59,0),"")&amp;IFERROR(VLOOKUP(E97,[1]route!$E$3:$BL$10005,60,0),"")</f>
        <v/>
      </c>
      <c r="AA97" s="172">
        <f>IF(R97&gt;V97,R97-V97,0)</f>
        <v/>
      </c>
      <c r="AB97" s="173">
        <f>AA97*O97*N97/1000</f>
        <v/>
      </c>
      <c r="AC97" s="4">
        <f>IFERROR(MATCH($X97,$BP97:$CZ97,0),"")</f>
        <v/>
      </c>
      <c r="AD97" s="29" t="n">
        <v>0</v>
      </c>
      <c r="AE97" s="30">
        <f>SUMIF([1]route!$E$3:$E$10005,E97,[1]!Table1[1])</f>
        <v/>
      </c>
      <c r="AF97" s="30">
        <f>SUMIF([1]route!$E$3:$E$10005,E97,[1]!Table1[2])</f>
        <v/>
      </c>
      <c r="AG97" s="30">
        <f>SUMIF([1]route!$E$3:$E$10005,E97,[1]!Table1[3])</f>
        <v/>
      </c>
      <c r="AH97" s="30">
        <f>SUMIF([1]route!$E$3:$E$10005,E97,[1]!Table1[4])</f>
        <v/>
      </c>
      <c r="AI97" s="30">
        <f>SUMIF([1]route!$E$3:$E$10005,E97,[1]!Table1[5])</f>
        <v/>
      </c>
      <c r="AJ97" s="30">
        <f>SUMIF([1]route!$E$3:$E$10005,E97,[1]!Table1[6])</f>
        <v/>
      </c>
      <c r="AK97" s="30">
        <f>SUMIF([1]route!$E$3:$E$10005,E97,[1]!Table1[7])</f>
        <v/>
      </c>
      <c r="AL97" s="30">
        <f>SUMIF([1]route!$E$3:$E$10005,E97,[1]!Table1[8])</f>
        <v/>
      </c>
      <c r="AM97" s="30">
        <f>SUMIF([1]route!$E$3:$E$10005,E97,[1]!Table1[9])</f>
        <v/>
      </c>
      <c r="AN97" s="30">
        <f>SUMIF([1]route!$E$3:$E$10005,E97,[1]!Table1[10])</f>
        <v/>
      </c>
      <c r="AO97" s="30">
        <f>SUMIF([1]route!$E$3:$E$10005,E97,[1]!Table1[11])</f>
        <v/>
      </c>
      <c r="AP97" s="30">
        <f>SUMIF([1]route!$E$3:$E$10005,E97,[1]!Table1[12])</f>
        <v/>
      </c>
      <c r="AQ97" s="30">
        <f>SUMIF([1]route!$E$3:$E$10005,E97,[1]!Table1[13])</f>
        <v/>
      </c>
      <c r="AR97" s="30">
        <f>SUMIF([1]route!$E$3:$E$10005,E97,[1]!Table1[14])</f>
        <v/>
      </c>
      <c r="AS97" s="30">
        <f>SUMIF([1]route!$E$3:$E$10005,E97,[1]!Table1[15])</f>
        <v/>
      </c>
      <c r="AT97" s="30">
        <f>SUMIF([1]route!$E$3:$E$10005,E97,[1]!Table1[16])</f>
        <v/>
      </c>
      <c r="AU97" s="30">
        <f>SUMIF([1]route!$E$3:$E$10005,E97,[1]!Table1[17])</f>
        <v/>
      </c>
      <c r="AV97" s="30">
        <f>SUMIF([1]route!$E$3:$E$10005,E97,[1]!Table1[18])</f>
        <v/>
      </c>
      <c r="AW97" s="30">
        <f>SUMIF([1]route!$E$3:$E$10005,E97,[1]!Table1[19])</f>
        <v/>
      </c>
      <c r="AX97" s="30">
        <f>SUMIF([1]route!$E$3:$E$10005,E97,[1]!Table1[20])</f>
        <v/>
      </c>
      <c r="AY97" s="30">
        <f>SUMIF([1]route!$E$3:$E$10005,E97,[1]!Table1[21])</f>
        <v/>
      </c>
      <c r="AZ97" s="30">
        <f>SUMIF([1]route!$E$3:$E$10005,E97,[1]!Table1[22])</f>
        <v/>
      </c>
      <c r="BA97" s="30">
        <f>SUMIF([1]route!$E$3:$E$10005,E97,[1]!Table1[23])</f>
        <v/>
      </c>
      <c r="BB97" s="30">
        <f>SUMIF([1]route!$E$3:$E$10005,E97,[1]!Table1[24])</f>
        <v/>
      </c>
      <c r="BC97" s="30">
        <f>SUMIF([1]route!$E$3:$E$10005,E97,[1]!Table1[25])</f>
        <v/>
      </c>
      <c r="BD97" s="30">
        <f>SUMIF([1]route!$E$3:$E$10005,E97,[1]!Table1[26])</f>
        <v/>
      </c>
      <c r="BE97" s="30">
        <f>SUMIF([1]route!$E$3:$E$10005,E97,[1]!Table1[27])</f>
        <v/>
      </c>
      <c r="BF97" s="30">
        <f>SUMIF([1]route!$E$3:$E$10005,E97,[1]!Table1[28])</f>
        <v/>
      </c>
      <c r="BG97" s="30">
        <f>SUMIF([1]route!$E$3:$E$10005,E97,[1]!Table1[29])</f>
        <v/>
      </c>
      <c r="BH97" s="30">
        <f>SUMIF([1]route!$E$3:$E$10005,E97,[1]!Table1[30])</f>
        <v/>
      </c>
      <c r="BI97" s="30">
        <f>SUMIF([1]route!$E$3:$E$10005,E97,[1]!Table1[31])</f>
        <v/>
      </c>
      <c r="BJ97" s="30">
        <f>SUMIF([1]route!$E$3:$E$10005,E97,[1]!Table1[Remain PO])</f>
        <v/>
      </c>
      <c r="BK97" s="31">
        <f>SUMIF([1]route!$E$3:$E$10005,E97,[1]!Table1[N+1])</f>
        <v/>
      </c>
      <c r="BL97" s="31">
        <f>SUMIF([1]route!$E$3:$E$10005,E97,[1]!Table1[N+2])</f>
        <v/>
      </c>
      <c r="BM97" s="31">
        <f>SUMIF([1]route!$E$3:$E$10005,E97,[1]!Table1[N+3])</f>
        <v/>
      </c>
      <c r="BN97" s="32">
        <f>SUMIF([1]route!$E$3:$E$10005,E97,[1]!Table1[N+4])</f>
        <v/>
      </c>
      <c r="BP97" s="37">
        <f>$V97-$AD97</f>
        <v/>
      </c>
      <c r="BQ97" s="35">
        <f>BP97-AE97</f>
        <v/>
      </c>
      <c r="BR97" s="35">
        <f>BQ97-AF97</f>
        <v/>
      </c>
      <c r="BS97" s="35">
        <f>BR97-AG97</f>
        <v/>
      </c>
      <c r="BT97" s="35">
        <f>BS97-AH97</f>
        <v/>
      </c>
      <c r="BU97" s="35">
        <f>BT97-AI97</f>
        <v/>
      </c>
      <c r="BV97" s="35">
        <f>BU97-AJ97</f>
        <v/>
      </c>
      <c r="BW97" s="35">
        <f>BV97-AK97</f>
        <v/>
      </c>
      <c r="BX97" s="35">
        <f>BW97-AL97</f>
        <v/>
      </c>
      <c r="BY97" s="35">
        <f>BX97-AM97</f>
        <v/>
      </c>
      <c r="BZ97" s="35">
        <f>BY97-AN97</f>
        <v/>
      </c>
      <c r="CA97" s="35">
        <f>BZ97-AO97</f>
        <v/>
      </c>
      <c r="CB97" s="35">
        <f>CA97-AP97</f>
        <v/>
      </c>
      <c r="CC97" s="35">
        <f>CB97-AQ97</f>
        <v/>
      </c>
      <c r="CD97" s="35">
        <f>CC97-AR97</f>
        <v/>
      </c>
      <c r="CE97" s="35">
        <f>CD97-AS97</f>
        <v/>
      </c>
      <c r="CF97" s="35">
        <f>CE97-AT97</f>
        <v/>
      </c>
      <c r="CG97" s="35">
        <f>CF97-AU97</f>
        <v/>
      </c>
      <c r="CH97" s="35">
        <f>CG97-AV97</f>
        <v/>
      </c>
      <c r="CI97" s="35">
        <f>CH97-AW97</f>
        <v/>
      </c>
      <c r="CJ97" s="35">
        <f>CI97-AX97</f>
        <v/>
      </c>
      <c r="CK97" s="35">
        <f>CJ97-AY97</f>
        <v/>
      </c>
      <c r="CL97" s="35">
        <f>CK97-AZ97</f>
        <v/>
      </c>
      <c r="CM97" s="35">
        <f>CL97-BA97</f>
        <v/>
      </c>
      <c r="CN97" s="35">
        <f>CM97-BB97</f>
        <v/>
      </c>
      <c r="CO97" s="35">
        <f>CN97-BC97</f>
        <v/>
      </c>
      <c r="CP97" s="35">
        <f>CO97-BD97</f>
        <v/>
      </c>
      <c r="CQ97" s="35">
        <f>CP97-BE97</f>
        <v/>
      </c>
      <c r="CR97" s="35">
        <f>CQ97-BF97</f>
        <v/>
      </c>
      <c r="CS97" s="35">
        <f>CR97-BG97</f>
        <v/>
      </c>
      <c r="CT97" s="35">
        <f>CS97-BH97</f>
        <v/>
      </c>
      <c r="CU97" s="35">
        <f>CT97-BI97</f>
        <v/>
      </c>
      <c r="CV97" s="35">
        <f>CU97-BJ97</f>
        <v/>
      </c>
      <c r="CW97" s="38">
        <f>CV97-BK97</f>
        <v/>
      </c>
      <c r="CX97" s="38">
        <f>CW97-BL97</f>
        <v/>
      </c>
      <c r="CY97" s="38">
        <f>CX97-BM97</f>
        <v/>
      </c>
      <c r="CZ97" s="39">
        <f>CY97-BN97</f>
        <v/>
      </c>
      <c r="DA97" s="35" t="n"/>
    </row>
    <row r="98">
      <c r="D98" s="61">
        <f>VLOOKUP(F98,[1]Special!$O$2:$S$209,3,0)</f>
        <v/>
      </c>
      <c r="E98" s="20" t="inlineStr">
        <is>
          <t>|0200226010|45.00|0.00|2.300|0.0005951IBC</t>
        </is>
      </c>
      <c r="F98" s="19">
        <f>LEFT(E98,LEN(E98)-7)</f>
        <v/>
      </c>
      <c r="G98" s="19">
        <f>'Cutting Rules'!H98</f>
        <v/>
      </c>
      <c r="H98" s="19">
        <f>VLOOKUP(MID(F98,8,2),[1]Special!$H$2:$I$32,2,0)</f>
        <v/>
      </c>
      <c r="I98" s="19">
        <f>RIGHT(E98,3)</f>
        <v/>
      </c>
      <c r="J98" s="19">
        <f>IF(MID(E98,6,2)="22","P","C")</f>
        <v/>
      </c>
      <c r="K98" s="19">
        <f>MID(E98,13,4)</f>
        <v/>
      </c>
      <c r="L98" s="19">
        <f>MID(E98,19,4)</f>
        <v/>
      </c>
      <c r="M98" s="52">
        <f>MID(E98,LEN(E98)-17,4)</f>
        <v/>
      </c>
      <c r="N98" s="52">
        <f>MID(E98,LEN(E98)-6,4)</f>
        <v/>
      </c>
      <c r="O98" s="19">
        <f>VLOOKUP(F98,[1]Item!$A$5:$Z$10000,26,0)</f>
        <v/>
      </c>
      <c r="P98" s="19">
        <f>VLOOKUP(E98,[1]route!$E$3:$O$10005,11,0)</f>
        <v/>
      </c>
      <c r="Q98" s="167">
        <f>'Cutting Rules'!AD98</f>
        <v/>
      </c>
      <c r="R98" s="168">
        <f>SUMIF([1]route!$E$3:$E$10005,E98,[1]!Table1[生産])</f>
        <v/>
      </c>
      <c r="S98" s="24" t="n"/>
      <c r="T98" s="169" t="inlineStr"/>
      <c r="U98" s="19" t="n"/>
      <c r="V98" s="170">
        <f>SUMIF([1]route!$E$3:$E$10005,E98,[1]route!$M$3:$M$10005)</f>
        <v/>
      </c>
      <c r="W98" s="171">
        <f>O98*N98*V98/1000</f>
        <v/>
      </c>
      <c r="X98" s="27">
        <f t="array" ref="X98">INDEX($BP98:$CZ98,MATCH(TRUE,$BP98:$CZ98&lt;0,0))</f>
        <v/>
      </c>
      <c r="Y98" s="47">
        <f>IFERROR(CHOOSE($AC98,$BP$1,$BQ$1,$BR$1,$BS$1,$BT$1,$BU$1,$BV$1,$BW$1,$BX$1,$BY$1,$BZ$1,$CA$1,$CB$1,$CC$1,$CD$1,$CE$1,$CF$1,$CG$1,$CH$1,$CI$1,$CJ$1,$CK$1,$CL$1,$CM$1,$CN$1,$CO$1,$CP$1,$CQ$1,$CR$1,$CS$1,$CT$1,$CU$1,$CV$1,$CW$1,$CX$1,$CY$1,$CZ$1,),"")</f>
        <v/>
      </c>
      <c r="Z98" s="121">
        <f>IFERROR(VLOOKUP(E98,[1]route!$E$3:$BL$10005,59,0),"")&amp;IFERROR(VLOOKUP(E98,[1]route!$E$3:$BL$10005,60,0),"")</f>
        <v/>
      </c>
      <c r="AA98" s="172">
        <f>IF(R98&gt;V98,R98-V98,0)</f>
        <v/>
      </c>
      <c r="AB98" s="173">
        <f>AA98*O98*N98/1000</f>
        <v/>
      </c>
      <c r="AC98" s="4">
        <f>IFERROR(MATCH($X98,$BP98:$CZ98,0),"")</f>
        <v/>
      </c>
      <c r="AD98" s="29" t="n">
        <v>0</v>
      </c>
      <c r="AE98" s="30">
        <f>SUMIF([1]route!$E$3:$E$10005,E98,[1]!Table1[1])</f>
        <v/>
      </c>
      <c r="AF98" s="30">
        <f>SUMIF([1]route!$E$3:$E$10005,E98,[1]!Table1[2])</f>
        <v/>
      </c>
      <c r="AG98" s="30">
        <f>SUMIF([1]route!$E$3:$E$10005,E98,[1]!Table1[3])</f>
        <v/>
      </c>
      <c r="AH98" s="30">
        <f>SUMIF([1]route!$E$3:$E$10005,E98,[1]!Table1[4])</f>
        <v/>
      </c>
      <c r="AI98" s="30">
        <f>SUMIF([1]route!$E$3:$E$10005,E98,[1]!Table1[5])</f>
        <v/>
      </c>
      <c r="AJ98" s="30">
        <f>SUMIF([1]route!$E$3:$E$10005,E98,[1]!Table1[6])</f>
        <v/>
      </c>
      <c r="AK98" s="30">
        <f>SUMIF([1]route!$E$3:$E$10005,E98,[1]!Table1[7])</f>
        <v/>
      </c>
      <c r="AL98" s="30">
        <f>SUMIF([1]route!$E$3:$E$10005,E98,[1]!Table1[8])</f>
        <v/>
      </c>
      <c r="AM98" s="30">
        <f>SUMIF([1]route!$E$3:$E$10005,E98,[1]!Table1[9])</f>
        <v/>
      </c>
      <c r="AN98" s="30">
        <f>SUMIF([1]route!$E$3:$E$10005,E98,[1]!Table1[10])</f>
        <v/>
      </c>
      <c r="AO98" s="30">
        <f>SUMIF([1]route!$E$3:$E$10005,E98,[1]!Table1[11])</f>
        <v/>
      </c>
      <c r="AP98" s="30">
        <f>SUMIF([1]route!$E$3:$E$10005,E98,[1]!Table1[12])</f>
        <v/>
      </c>
      <c r="AQ98" s="30">
        <f>SUMIF([1]route!$E$3:$E$10005,E98,[1]!Table1[13])</f>
        <v/>
      </c>
      <c r="AR98" s="30">
        <f>SUMIF([1]route!$E$3:$E$10005,E98,[1]!Table1[14])</f>
        <v/>
      </c>
      <c r="AS98" s="30">
        <f>SUMIF([1]route!$E$3:$E$10005,E98,[1]!Table1[15])</f>
        <v/>
      </c>
      <c r="AT98" s="30">
        <f>SUMIF([1]route!$E$3:$E$10005,E98,[1]!Table1[16])</f>
        <v/>
      </c>
      <c r="AU98" s="30">
        <f>SUMIF([1]route!$E$3:$E$10005,E98,[1]!Table1[17])</f>
        <v/>
      </c>
      <c r="AV98" s="30">
        <f>SUMIF([1]route!$E$3:$E$10005,E98,[1]!Table1[18])</f>
        <v/>
      </c>
      <c r="AW98" s="30">
        <f>SUMIF([1]route!$E$3:$E$10005,E98,[1]!Table1[19])</f>
        <v/>
      </c>
      <c r="AX98" s="30">
        <f>SUMIF([1]route!$E$3:$E$10005,E98,[1]!Table1[20])</f>
        <v/>
      </c>
      <c r="AY98" s="30">
        <f>SUMIF([1]route!$E$3:$E$10005,E98,[1]!Table1[21])</f>
        <v/>
      </c>
      <c r="AZ98" s="30">
        <f>SUMIF([1]route!$E$3:$E$10005,E98,[1]!Table1[22])</f>
        <v/>
      </c>
      <c r="BA98" s="30">
        <f>SUMIF([1]route!$E$3:$E$10005,E98,[1]!Table1[23])</f>
        <v/>
      </c>
      <c r="BB98" s="30">
        <f>SUMIF([1]route!$E$3:$E$10005,E98,[1]!Table1[24])</f>
        <v/>
      </c>
      <c r="BC98" s="30">
        <f>SUMIF([1]route!$E$3:$E$10005,E98,[1]!Table1[25])</f>
        <v/>
      </c>
      <c r="BD98" s="30">
        <f>SUMIF([1]route!$E$3:$E$10005,E98,[1]!Table1[26])</f>
        <v/>
      </c>
      <c r="BE98" s="30">
        <f>SUMIF([1]route!$E$3:$E$10005,E98,[1]!Table1[27])</f>
        <v/>
      </c>
      <c r="BF98" s="30">
        <f>SUMIF([1]route!$E$3:$E$10005,E98,[1]!Table1[28])</f>
        <v/>
      </c>
      <c r="BG98" s="30">
        <f>SUMIF([1]route!$E$3:$E$10005,E98,[1]!Table1[29])</f>
        <v/>
      </c>
      <c r="BH98" s="30">
        <f>SUMIF([1]route!$E$3:$E$10005,E98,[1]!Table1[30])</f>
        <v/>
      </c>
      <c r="BI98" s="30">
        <f>SUMIF([1]route!$E$3:$E$10005,E98,[1]!Table1[31])</f>
        <v/>
      </c>
      <c r="BJ98" s="30">
        <f>SUMIF([1]route!$E$3:$E$10005,E98,[1]!Table1[Remain PO])</f>
        <v/>
      </c>
      <c r="BK98" s="31">
        <f>SUMIF([1]route!$E$3:$E$10005,E98,[1]!Table1[N+1])</f>
        <v/>
      </c>
      <c r="BL98" s="31">
        <f>SUMIF([1]route!$E$3:$E$10005,E98,[1]!Table1[N+2])</f>
        <v/>
      </c>
      <c r="BM98" s="31">
        <f>SUMIF([1]route!$E$3:$E$10005,E98,[1]!Table1[N+3])</f>
        <v/>
      </c>
      <c r="BN98" s="32">
        <f>SUMIF([1]route!$E$3:$E$10005,E98,[1]!Table1[N+4])</f>
        <v/>
      </c>
      <c r="BP98" s="37">
        <f>$V98-$AD98</f>
        <v/>
      </c>
      <c r="BQ98" s="35">
        <f>BP98-AE98</f>
        <v/>
      </c>
      <c r="BR98" s="35">
        <f>BQ98-AF98</f>
        <v/>
      </c>
      <c r="BS98" s="35">
        <f>BR98-AG98</f>
        <v/>
      </c>
      <c r="BT98" s="35">
        <f>BS98-AH98</f>
        <v/>
      </c>
      <c r="BU98" s="35">
        <f>BT98-AI98</f>
        <v/>
      </c>
      <c r="BV98" s="35">
        <f>BU98-AJ98</f>
        <v/>
      </c>
      <c r="BW98" s="35">
        <f>BV98-AK98</f>
        <v/>
      </c>
      <c r="BX98" s="35">
        <f>BW98-AL98</f>
        <v/>
      </c>
      <c r="BY98" s="35">
        <f>BX98-AM98</f>
        <v/>
      </c>
      <c r="BZ98" s="35">
        <f>BY98-AN98</f>
        <v/>
      </c>
      <c r="CA98" s="35">
        <f>BZ98-AO98</f>
        <v/>
      </c>
      <c r="CB98" s="35">
        <f>CA98-AP98</f>
        <v/>
      </c>
      <c r="CC98" s="35">
        <f>CB98-AQ98</f>
        <v/>
      </c>
      <c r="CD98" s="35">
        <f>CC98-AR98</f>
        <v/>
      </c>
      <c r="CE98" s="35">
        <f>CD98-AS98</f>
        <v/>
      </c>
      <c r="CF98" s="35">
        <f>CE98-AT98</f>
        <v/>
      </c>
      <c r="CG98" s="35">
        <f>CF98-AU98</f>
        <v/>
      </c>
      <c r="CH98" s="35">
        <f>CG98-AV98</f>
        <v/>
      </c>
      <c r="CI98" s="35">
        <f>CH98-AW98</f>
        <v/>
      </c>
      <c r="CJ98" s="35">
        <f>CI98-AX98</f>
        <v/>
      </c>
      <c r="CK98" s="35">
        <f>CJ98-AY98</f>
        <v/>
      </c>
      <c r="CL98" s="35">
        <f>CK98-AZ98</f>
        <v/>
      </c>
      <c r="CM98" s="35">
        <f>CL98-BA98</f>
        <v/>
      </c>
      <c r="CN98" s="35">
        <f>CM98-BB98</f>
        <v/>
      </c>
      <c r="CO98" s="35">
        <f>CN98-BC98</f>
        <v/>
      </c>
      <c r="CP98" s="35">
        <f>CO98-BD98</f>
        <v/>
      </c>
      <c r="CQ98" s="35">
        <f>CP98-BE98</f>
        <v/>
      </c>
      <c r="CR98" s="35">
        <f>CQ98-BF98</f>
        <v/>
      </c>
      <c r="CS98" s="35">
        <f>CR98-BG98</f>
        <v/>
      </c>
      <c r="CT98" s="35">
        <f>CS98-BH98</f>
        <v/>
      </c>
      <c r="CU98" s="35">
        <f>CT98-BI98</f>
        <v/>
      </c>
      <c r="CV98" s="35">
        <f>CU98-BJ98</f>
        <v/>
      </c>
      <c r="CW98" s="38">
        <f>CV98-BK98</f>
        <v/>
      </c>
      <c r="CX98" s="38">
        <f>CW98-BL98</f>
        <v/>
      </c>
      <c r="CY98" s="38">
        <f>CX98-BM98</f>
        <v/>
      </c>
      <c r="CZ98" s="39">
        <f>CY98-BN98</f>
        <v/>
      </c>
      <c r="DA98" s="35" t="n"/>
    </row>
    <row r="99">
      <c r="D99" s="61">
        <f>VLOOKUP(F99,[1]Special!$O$2:$S$209,3,0)</f>
        <v/>
      </c>
      <c r="E99" s="20" t="inlineStr">
        <is>
          <t>|0200226117|38.10|0.00|1.800|0.0005924NBC</t>
        </is>
      </c>
      <c r="F99" s="19">
        <f>LEFT(E99,LEN(E99)-7)</f>
        <v/>
      </c>
      <c r="G99" s="19">
        <f>'Cutting Rules'!H99</f>
        <v/>
      </c>
      <c r="H99" s="19">
        <f>VLOOKUP(MID(F99,8,2),[1]Special!$H$2:$I$32,2,0)</f>
        <v/>
      </c>
      <c r="I99" s="19">
        <f>RIGHT(E99,3)</f>
        <v/>
      </c>
      <c r="J99" s="19">
        <f>IF(MID(E99,6,2)="22","P","C")</f>
        <v/>
      </c>
      <c r="K99" s="19">
        <f>MID(E99,13,4)</f>
        <v/>
      </c>
      <c r="L99" s="19">
        <f>MID(E99,19,4)</f>
        <v/>
      </c>
      <c r="M99" s="52">
        <f>MID(E99,LEN(E99)-17,4)</f>
        <v/>
      </c>
      <c r="N99" s="52">
        <f>MID(E99,LEN(E99)-6,4)</f>
        <v/>
      </c>
      <c r="O99" s="19">
        <f>VLOOKUP(F99,[1]Item!$A$5:$Z$10000,26,0)</f>
        <v/>
      </c>
      <c r="P99" s="19">
        <f>VLOOKUP(E99,[1]route!$E$3:$O$10005,11,0)</f>
        <v/>
      </c>
      <c r="Q99" s="167">
        <f>'Cutting Rules'!AD99</f>
        <v/>
      </c>
      <c r="R99" s="168">
        <f>SUMIF([1]route!$E$3:$E$10005,E99,[1]!Table1[生産])</f>
        <v/>
      </c>
      <c r="S99" s="24" t="n"/>
      <c r="T99" s="169" t="inlineStr"/>
      <c r="U99" s="19" t="n"/>
      <c r="V99" s="170">
        <f>SUMIF([1]route!$E$3:$E$10005,E99,[1]route!$M$3:$M$10005)</f>
        <v/>
      </c>
      <c r="W99" s="171">
        <f>O99*N99*V99/1000</f>
        <v/>
      </c>
      <c r="X99" s="27">
        <f t="array" ref="X99">INDEX($BP99:$CZ99,MATCH(TRUE,$BP99:$CZ99&lt;0,0))</f>
        <v/>
      </c>
      <c r="Y99" s="47">
        <f>IFERROR(CHOOSE($AC99,$BP$1,$BQ$1,$BR$1,$BS$1,$BT$1,$BU$1,$BV$1,$BW$1,$BX$1,$BY$1,$BZ$1,$CA$1,$CB$1,$CC$1,$CD$1,$CE$1,$CF$1,$CG$1,$CH$1,$CI$1,$CJ$1,$CK$1,$CL$1,$CM$1,$CN$1,$CO$1,$CP$1,$CQ$1,$CR$1,$CS$1,$CT$1,$CU$1,$CV$1,$CW$1,$CX$1,$CY$1,$CZ$1,),"")</f>
        <v/>
      </c>
      <c r="Z99" s="121">
        <f>IFERROR(VLOOKUP(E99,[1]route!$E$3:$BL$10005,59,0),"")&amp;IFERROR(VLOOKUP(E99,[1]route!$E$3:$BL$10005,60,0),"")</f>
        <v/>
      </c>
      <c r="AA99" s="172">
        <f>IF(R99&gt;V99,R99-V99,0)</f>
        <v/>
      </c>
      <c r="AB99" s="173">
        <f>AA99*O99*N99/1000</f>
        <v/>
      </c>
      <c r="AC99" s="4">
        <f>IFERROR(MATCH($X99,$BP99:$CZ99,0),"")</f>
        <v/>
      </c>
      <c r="AD99" s="29" t="n">
        <v>0</v>
      </c>
      <c r="AE99" s="30">
        <f>SUMIF([1]route!$E$3:$E$10005,E99,[1]!Table1[1])</f>
        <v/>
      </c>
      <c r="AF99" s="30">
        <f>SUMIF([1]route!$E$3:$E$10005,E99,[1]!Table1[2])</f>
        <v/>
      </c>
      <c r="AG99" s="30">
        <f>SUMIF([1]route!$E$3:$E$10005,E99,[1]!Table1[3])</f>
        <v/>
      </c>
      <c r="AH99" s="30">
        <f>SUMIF([1]route!$E$3:$E$10005,E99,[1]!Table1[4])</f>
        <v/>
      </c>
      <c r="AI99" s="30">
        <f>SUMIF([1]route!$E$3:$E$10005,E99,[1]!Table1[5])</f>
        <v/>
      </c>
      <c r="AJ99" s="30">
        <f>SUMIF([1]route!$E$3:$E$10005,E99,[1]!Table1[6])</f>
        <v/>
      </c>
      <c r="AK99" s="30">
        <f>SUMIF([1]route!$E$3:$E$10005,E99,[1]!Table1[7])</f>
        <v/>
      </c>
      <c r="AL99" s="30">
        <f>SUMIF([1]route!$E$3:$E$10005,E99,[1]!Table1[8])</f>
        <v/>
      </c>
      <c r="AM99" s="30">
        <f>SUMIF([1]route!$E$3:$E$10005,E99,[1]!Table1[9])</f>
        <v/>
      </c>
      <c r="AN99" s="30">
        <f>SUMIF([1]route!$E$3:$E$10005,E99,[1]!Table1[10])</f>
        <v/>
      </c>
      <c r="AO99" s="30">
        <f>SUMIF([1]route!$E$3:$E$10005,E99,[1]!Table1[11])</f>
        <v/>
      </c>
      <c r="AP99" s="30">
        <f>SUMIF([1]route!$E$3:$E$10005,E99,[1]!Table1[12])</f>
        <v/>
      </c>
      <c r="AQ99" s="30">
        <f>SUMIF([1]route!$E$3:$E$10005,E99,[1]!Table1[13])</f>
        <v/>
      </c>
      <c r="AR99" s="30">
        <f>SUMIF([1]route!$E$3:$E$10005,E99,[1]!Table1[14])</f>
        <v/>
      </c>
      <c r="AS99" s="30">
        <f>SUMIF([1]route!$E$3:$E$10005,E99,[1]!Table1[15])</f>
        <v/>
      </c>
      <c r="AT99" s="30">
        <f>SUMIF([1]route!$E$3:$E$10005,E99,[1]!Table1[16])</f>
        <v/>
      </c>
      <c r="AU99" s="30">
        <f>SUMIF([1]route!$E$3:$E$10005,E99,[1]!Table1[17])</f>
        <v/>
      </c>
      <c r="AV99" s="30">
        <f>SUMIF([1]route!$E$3:$E$10005,E99,[1]!Table1[18])</f>
        <v/>
      </c>
      <c r="AW99" s="30">
        <f>SUMIF([1]route!$E$3:$E$10005,E99,[1]!Table1[19])</f>
        <v/>
      </c>
      <c r="AX99" s="30">
        <f>SUMIF([1]route!$E$3:$E$10005,E99,[1]!Table1[20])</f>
        <v/>
      </c>
      <c r="AY99" s="30">
        <f>SUMIF([1]route!$E$3:$E$10005,E99,[1]!Table1[21])</f>
        <v/>
      </c>
      <c r="AZ99" s="30">
        <f>SUMIF([1]route!$E$3:$E$10005,E99,[1]!Table1[22])</f>
        <v/>
      </c>
      <c r="BA99" s="30">
        <f>SUMIF([1]route!$E$3:$E$10005,E99,[1]!Table1[23])</f>
        <v/>
      </c>
      <c r="BB99" s="30">
        <f>SUMIF([1]route!$E$3:$E$10005,E99,[1]!Table1[24])</f>
        <v/>
      </c>
      <c r="BC99" s="30">
        <f>SUMIF([1]route!$E$3:$E$10005,E99,[1]!Table1[25])</f>
        <v/>
      </c>
      <c r="BD99" s="30">
        <f>SUMIF([1]route!$E$3:$E$10005,E99,[1]!Table1[26])</f>
        <v/>
      </c>
      <c r="BE99" s="30">
        <f>SUMIF([1]route!$E$3:$E$10005,E99,[1]!Table1[27])</f>
        <v/>
      </c>
      <c r="BF99" s="30">
        <f>SUMIF([1]route!$E$3:$E$10005,E99,[1]!Table1[28])</f>
        <v/>
      </c>
      <c r="BG99" s="30">
        <f>SUMIF([1]route!$E$3:$E$10005,E99,[1]!Table1[29])</f>
        <v/>
      </c>
      <c r="BH99" s="30">
        <f>SUMIF([1]route!$E$3:$E$10005,E99,[1]!Table1[30])</f>
        <v/>
      </c>
      <c r="BI99" s="30">
        <f>SUMIF([1]route!$E$3:$E$10005,E99,[1]!Table1[31])</f>
        <v/>
      </c>
      <c r="BJ99" s="30">
        <f>SUMIF([1]route!$E$3:$E$10005,E99,[1]!Table1[Remain PO])</f>
        <v/>
      </c>
      <c r="BK99" s="31">
        <f>SUMIF([1]route!$E$3:$E$10005,E99,[1]!Table1[N+1])</f>
        <v/>
      </c>
      <c r="BL99" s="31">
        <f>SUMIF([1]route!$E$3:$E$10005,E99,[1]!Table1[N+2])</f>
        <v/>
      </c>
      <c r="BM99" s="31">
        <f>SUMIF([1]route!$E$3:$E$10005,E99,[1]!Table1[N+3])</f>
        <v/>
      </c>
      <c r="BN99" s="32">
        <f>SUMIF([1]route!$E$3:$E$10005,E99,[1]!Table1[N+4])</f>
        <v/>
      </c>
      <c r="BP99" s="37">
        <f>$V99-$AD99</f>
        <v/>
      </c>
      <c r="BQ99" s="35">
        <f>BP99-AE99</f>
        <v/>
      </c>
      <c r="BR99" s="35">
        <f>BQ99-AF99</f>
        <v/>
      </c>
      <c r="BS99" s="35">
        <f>BR99-AG99</f>
        <v/>
      </c>
      <c r="BT99" s="35">
        <f>BS99-AH99</f>
        <v/>
      </c>
      <c r="BU99" s="35">
        <f>BT99-AI99</f>
        <v/>
      </c>
      <c r="BV99" s="35">
        <f>BU99-AJ99</f>
        <v/>
      </c>
      <c r="BW99" s="35">
        <f>BV99-AK99</f>
        <v/>
      </c>
      <c r="BX99" s="35">
        <f>BW99-AL99</f>
        <v/>
      </c>
      <c r="BY99" s="35">
        <f>BX99-AM99</f>
        <v/>
      </c>
      <c r="BZ99" s="35">
        <f>BY99-AN99</f>
        <v/>
      </c>
      <c r="CA99" s="35">
        <f>BZ99-AO99</f>
        <v/>
      </c>
      <c r="CB99" s="35">
        <f>CA99-AP99</f>
        <v/>
      </c>
      <c r="CC99" s="35">
        <f>CB99-AQ99</f>
        <v/>
      </c>
      <c r="CD99" s="35">
        <f>CC99-AR99</f>
        <v/>
      </c>
      <c r="CE99" s="35">
        <f>CD99-AS99</f>
        <v/>
      </c>
      <c r="CF99" s="35">
        <f>CE99-AT99</f>
        <v/>
      </c>
      <c r="CG99" s="35">
        <f>CF99-AU99</f>
        <v/>
      </c>
      <c r="CH99" s="35">
        <f>CG99-AV99</f>
        <v/>
      </c>
      <c r="CI99" s="35">
        <f>CH99-AW99</f>
        <v/>
      </c>
      <c r="CJ99" s="35">
        <f>CI99-AX99</f>
        <v/>
      </c>
      <c r="CK99" s="35">
        <f>CJ99-AY99</f>
        <v/>
      </c>
      <c r="CL99" s="35">
        <f>CK99-AZ99</f>
        <v/>
      </c>
      <c r="CM99" s="35">
        <f>CL99-BA99</f>
        <v/>
      </c>
      <c r="CN99" s="35">
        <f>CM99-BB99</f>
        <v/>
      </c>
      <c r="CO99" s="35">
        <f>CN99-BC99</f>
        <v/>
      </c>
      <c r="CP99" s="35">
        <f>CO99-BD99</f>
        <v/>
      </c>
      <c r="CQ99" s="35">
        <f>CP99-BE99</f>
        <v/>
      </c>
      <c r="CR99" s="35">
        <f>CQ99-BF99</f>
        <v/>
      </c>
      <c r="CS99" s="35">
        <f>CR99-BG99</f>
        <v/>
      </c>
      <c r="CT99" s="35">
        <f>CS99-BH99</f>
        <v/>
      </c>
      <c r="CU99" s="35">
        <f>CT99-BI99</f>
        <v/>
      </c>
      <c r="CV99" s="35">
        <f>CU99-BJ99</f>
        <v/>
      </c>
      <c r="CW99" s="38">
        <f>CV99-BK99</f>
        <v/>
      </c>
      <c r="CX99" s="38">
        <f>CW99-BL99</f>
        <v/>
      </c>
      <c r="CY99" s="38">
        <f>CX99-BM99</f>
        <v/>
      </c>
      <c r="CZ99" s="39">
        <f>CY99-BN99</f>
        <v/>
      </c>
      <c r="DA99" s="35" t="n"/>
    </row>
    <row r="100">
      <c r="D100" s="61">
        <f>VLOOKUP(F100,[1]Special!$O$2:$S$209,3,0)</f>
        <v/>
      </c>
      <c r="E100" s="20" t="inlineStr">
        <is>
          <t>|0200226010|42.70|0.00|3.200|0.0005070NBC</t>
        </is>
      </c>
      <c r="F100" s="19">
        <f>LEFT(E100,LEN(E100)-7)</f>
        <v/>
      </c>
      <c r="G100" s="19">
        <f>'Cutting Rules'!H100</f>
        <v/>
      </c>
      <c r="H100" s="19">
        <f>VLOOKUP(MID(F100,8,2),[1]Special!$H$2:$I$32,2,0)</f>
        <v/>
      </c>
      <c r="I100" s="19">
        <f>RIGHT(E100,3)</f>
        <v/>
      </c>
      <c r="J100" s="19">
        <f>IF(MID(E100,6,2)="22","P","C")</f>
        <v/>
      </c>
      <c r="K100" s="19">
        <f>MID(E100,13,4)</f>
        <v/>
      </c>
      <c r="L100" s="19">
        <f>MID(E100,19,4)</f>
        <v/>
      </c>
      <c r="M100" s="52">
        <f>MID(E100,LEN(E100)-17,4)</f>
        <v/>
      </c>
      <c r="N100" s="52">
        <f>MID(E100,LEN(E100)-6,4)</f>
        <v/>
      </c>
      <c r="O100" s="19">
        <f>VLOOKUP(F100,[1]Item!$A$5:$Z$10000,26,0)</f>
        <v/>
      </c>
      <c r="P100" s="19">
        <f>VLOOKUP(E100,[1]route!$E$3:$O$10005,11,0)</f>
        <v/>
      </c>
      <c r="Q100" s="167">
        <f>'Cutting Rules'!AD100</f>
        <v/>
      </c>
      <c r="R100" s="168">
        <f>SUMIF([1]route!$E$3:$E$10005,E100,[1]!Table1[生産])</f>
        <v/>
      </c>
      <c r="S100" s="24" t="n"/>
      <c r="T100" s="169" t="inlineStr"/>
      <c r="U100" s="19" t="n"/>
      <c r="V100" s="170">
        <f>SUMIF([1]route!$E$3:$E$10005,E100,[1]route!$M$3:$M$10005)</f>
        <v/>
      </c>
      <c r="W100" s="171">
        <f>O100*N100*V100/1000</f>
        <v/>
      </c>
      <c r="X100" s="27">
        <f t="array" ref="X100">INDEX($BP100:$CZ100,MATCH(TRUE,$BP100:$CZ100&lt;0,0))</f>
        <v/>
      </c>
      <c r="Y100" s="47">
        <f>IFERROR(CHOOSE($AC100,$BP$1,$BQ$1,$BR$1,$BS$1,$BT$1,$BU$1,$BV$1,$BW$1,$BX$1,$BY$1,$BZ$1,$CA$1,$CB$1,$CC$1,$CD$1,$CE$1,$CF$1,$CG$1,$CH$1,$CI$1,$CJ$1,$CK$1,$CL$1,$CM$1,$CN$1,$CO$1,$CP$1,$CQ$1,$CR$1,$CS$1,$CT$1,$CU$1,$CV$1,$CW$1,$CX$1,$CY$1,$CZ$1,),"")</f>
        <v/>
      </c>
      <c r="Z100" s="121">
        <f>IFERROR(VLOOKUP(E100,[1]route!$E$3:$BL$10005,59,0),"")&amp;IFERROR(VLOOKUP(E100,[1]route!$E$3:$BL$10005,60,0),"")</f>
        <v/>
      </c>
      <c r="AA100" s="172">
        <f>IF(R100&gt;V100,R100-V100,0)</f>
        <v/>
      </c>
      <c r="AB100" s="173">
        <f>AA100*O100*N100/1000</f>
        <v/>
      </c>
      <c r="AC100" s="4">
        <f>IFERROR(MATCH($X100,$BP100:$CZ100,0),"")</f>
        <v/>
      </c>
      <c r="AD100" s="29" t="n">
        <v>0</v>
      </c>
      <c r="AE100" s="30">
        <f>SUMIF([1]route!$E$3:$E$10005,E100,[1]!Table1[1])</f>
        <v/>
      </c>
      <c r="AF100" s="30">
        <f>SUMIF([1]route!$E$3:$E$10005,E100,[1]!Table1[2])</f>
        <v/>
      </c>
      <c r="AG100" s="30">
        <f>SUMIF([1]route!$E$3:$E$10005,E100,[1]!Table1[3])</f>
        <v/>
      </c>
      <c r="AH100" s="30">
        <f>SUMIF([1]route!$E$3:$E$10005,E100,[1]!Table1[4])</f>
        <v/>
      </c>
      <c r="AI100" s="30">
        <f>SUMIF([1]route!$E$3:$E$10005,E100,[1]!Table1[5])</f>
        <v/>
      </c>
      <c r="AJ100" s="30">
        <f>SUMIF([1]route!$E$3:$E$10005,E100,[1]!Table1[6])</f>
        <v/>
      </c>
      <c r="AK100" s="30">
        <f>SUMIF([1]route!$E$3:$E$10005,E100,[1]!Table1[7])</f>
        <v/>
      </c>
      <c r="AL100" s="30">
        <f>SUMIF([1]route!$E$3:$E$10005,E100,[1]!Table1[8])</f>
        <v/>
      </c>
      <c r="AM100" s="30">
        <f>SUMIF([1]route!$E$3:$E$10005,E100,[1]!Table1[9])</f>
        <v/>
      </c>
      <c r="AN100" s="30">
        <f>SUMIF([1]route!$E$3:$E$10005,E100,[1]!Table1[10])</f>
        <v/>
      </c>
      <c r="AO100" s="30">
        <f>SUMIF([1]route!$E$3:$E$10005,E100,[1]!Table1[11])</f>
        <v/>
      </c>
      <c r="AP100" s="30">
        <f>SUMIF([1]route!$E$3:$E$10005,E100,[1]!Table1[12])</f>
        <v/>
      </c>
      <c r="AQ100" s="30">
        <f>SUMIF([1]route!$E$3:$E$10005,E100,[1]!Table1[13])</f>
        <v/>
      </c>
      <c r="AR100" s="30">
        <f>SUMIF([1]route!$E$3:$E$10005,E100,[1]!Table1[14])</f>
        <v/>
      </c>
      <c r="AS100" s="30">
        <f>SUMIF([1]route!$E$3:$E$10005,E100,[1]!Table1[15])</f>
        <v/>
      </c>
      <c r="AT100" s="30">
        <f>SUMIF([1]route!$E$3:$E$10005,E100,[1]!Table1[16])</f>
        <v/>
      </c>
      <c r="AU100" s="30">
        <f>SUMIF([1]route!$E$3:$E$10005,E100,[1]!Table1[17])</f>
        <v/>
      </c>
      <c r="AV100" s="30">
        <f>SUMIF([1]route!$E$3:$E$10005,E100,[1]!Table1[18])</f>
        <v/>
      </c>
      <c r="AW100" s="30">
        <f>SUMIF([1]route!$E$3:$E$10005,E100,[1]!Table1[19])</f>
        <v/>
      </c>
      <c r="AX100" s="30">
        <f>SUMIF([1]route!$E$3:$E$10005,E100,[1]!Table1[20])</f>
        <v/>
      </c>
      <c r="AY100" s="30">
        <f>SUMIF([1]route!$E$3:$E$10005,E100,[1]!Table1[21])</f>
        <v/>
      </c>
      <c r="AZ100" s="30">
        <f>SUMIF([1]route!$E$3:$E$10005,E100,[1]!Table1[22])</f>
        <v/>
      </c>
      <c r="BA100" s="30">
        <f>SUMIF([1]route!$E$3:$E$10005,E100,[1]!Table1[23])</f>
        <v/>
      </c>
      <c r="BB100" s="30">
        <f>SUMIF([1]route!$E$3:$E$10005,E100,[1]!Table1[24])</f>
        <v/>
      </c>
      <c r="BC100" s="30">
        <f>SUMIF([1]route!$E$3:$E$10005,E100,[1]!Table1[25])</f>
        <v/>
      </c>
      <c r="BD100" s="30">
        <f>SUMIF([1]route!$E$3:$E$10005,E100,[1]!Table1[26])</f>
        <v/>
      </c>
      <c r="BE100" s="30">
        <f>SUMIF([1]route!$E$3:$E$10005,E100,[1]!Table1[27])</f>
        <v/>
      </c>
      <c r="BF100" s="30">
        <f>SUMIF([1]route!$E$3:$E$10005,E100,[1]!Table1[28])</f>
        <v/>
      </c>
      <c r="BG100" s="30">
        <f>SUMIF([1]route!$E$3:$E$10005,E100,[1]!Table1[29])</f>
        <v/>
      </c>
      <c r="BH100" s="30">
        <f>SUMIF([1]route!$E$3:$E$10005,E100,[1]!Table1[30])</f>
        <v/>
      </c>
      <c r="BI100" s="30">
        <f>SUMIF([1]route!$E$3:$E$10005,E100,[1]!Table1[31])</f>
        <v/>
      </c>
      <c r="BJ100" s="30">
        <f>SUMIF([1]route!$E$3:$E$10005,E100,[1]!Table1[Remain PO])</f>
        <v/>
      </c>
      <c r="BK100" s="31">
        <f>SUMIF([1]route!$E$3:$E$10005,E100,[1]!Table1[N+1])</f>
        <v/>
      </c>
      <c r="BL100" s="31">
        <f>SUMIF([1]route!$E$3:$E$10005,E100,[1]!Table1[N+2])</f>
        <v/>
      </c>
      <c r="BM100" s="31">
        <f>SUMIF([1]route!$E$3:$E$10005,E100,[1]!Table1[N+3])</f>
        <v/>
      </c>
      <c r="BN100" s="32">
        <f>SUMIF([1]route!$E$3:$E$10005,E100,[1]!Table1[N+4])</f>
        <v/>
      </c>
      <c r="BP100" s="37">
        <f>$V100-$AD100</f>
        <v/>
      </c>
      <c r="BQ100" s="35">
        <f>BP100-AE100</f>
        <v/>
      </c>
      <c r="BR100" s="35">
        <f>BQ100-AF100</f>
        <v/>
      </c>
      <c r="BS100" s="35">
        <f>BR100-AG100</f>
        <v/>
      </c>
      <c r="BT100" s="35">
        <f>BS100-AH100</f>
        <v/>
      </c>
      <c r="BU100" s="35">
        <f>BT100-AI100</f>
        <v/>
      </c>
      <c r="BV100" s="35">
        <f>BU100-AJ100</f>
        <v/>
      </c>
      <c r="BW100" s="35">
        <f>BV100-AK100</f>
        <v/>
      </c>
      <c r="BX100" s="35">
        <f>BW100-AL100</f>
        <v/>
      </c>
      <c r="BY100" s="35">
        <f>BX100-AM100</f>
        <v/>
      </c>
      <c r="BZ100" s="35">
        <f>BY100-AN100</f>
        <v/>
      </c>
      <c r="CA100" s="35">
        <f>BZ100-AO100</f>
        <v/>
      </c>
      <c r="CB100" s="35">
        <f>CA100-AP100</f>
        <v/>
      </c>
      <c r="CC100" s="35">
        <f>CB100-AQ100</f>
        <v/>
      </c>
      <c r="CD100" s="35">
        <f>CC100-AR100</f>
        <v/>
      </c>
      <c r="CE100" s="35">
        <f>CD100-AS100</f>
        <v/>
      </c>
      <c r="CF100" s="35">
        <f>CE100-AT100</f>
        <v/>
      </c>
      <c r="CG100" s="35">
        <f>CF100-AU100</f>
        <v/>
      </c>
      <c r="CH100" s="35">
        <f>CG100-AV100</f>
        <v/>
      </c>
      <c r="CI100" s="35">
        <f>CH100-AW100</f>
        <v/>
      </c>
      <c r="CJ100" s="35">
        <f>CI100-AX100</f>
        <v/>
      </c>
      <c r="CK100" s="35">
        <f>CJ100-AY100</f>
        <v/>
      </c>
      <c r="CL100" s="35">
        <f>CK100-AZ100</f>
        <v/>
      </c>
      <c r="CM100" s="35">
        <f>CL100-BA100</f>
        <v/>
      </c>
      <c r="CN100" s="35">
        <f>CM100-BB100</f>
        <v/>
      </c>
      <c r="CO100" s="35">
        <f>CN100-BC100</f>
        <v/>
      </c>
      <c r="CP100" s="35">
        <f>CO100-BD100</f>
        <v/>
      </c>
      <c r="CQ100" s="35">
        <f>CP100-BE100</f>
        <v/>
      </c>
      <c r="CR100" s="35">
        <f>CQ100-BF100</f>
        <v/>
      </c>
      <c r="CS100" s="35">
        <f>CR100-BG100</f>
        <v/>
      </c>
      <c r="CT100" s="35">
        <f>CS100-BH100</f>
        <v/>
      </c>
      <c r="CU100" s="35">
        <f>CT100-BI100</f>
        <v/>
      </c>
      <c r="CV100" s="35">
        <f>CU100-BJ100</f>
        <v/>
      </c>
      <c r="CW100" s="38">
        <f>CV100-BK100</f>
        <v/>
      </c>
      <c r="CX100" s="38">
        <f>CW100-BL100</f>
        <v/>
      </c>
      <c r="CY100" s="38">
        <f>CX100-BM100</f>
        <v/>
      </c>
      <c r="CZ100" s="39">
        <f>CY100-BN100</f>
        <v/>
      </c>
      <c r="DA100" s="35" t="n"/>
    </row>
    <row r="101">
      <c r="D101" s="61">
        <f>VLOOKUP(F101,[1]Special!$O$2:$S$209,3,0)</f>
        <v/>
      </c>
      <c r="E101" s="20" t="inlineStr">
        <is>
          <t>|0200226117|19.10|0.00|2.000|0.0005179NBC</t>
        </is>
      </c>
      <c r="F101" s="19">
        <f>LEFT(E101,LEN(E101)-7)</f>
        <v/>
      </c>
      <c r="G101" s="19">
        <f>'Cutting Rules'!H101</f>
        <v/>
      </c>
      <c r="H101" s="19">
        <f>VLOOKUP(MID(F101,8,2),[1]Special!$H$2:$I$32,2,0)</f>
        <v/>
      </c>
      <c r="I101" s="19">
        <f>RIGHT(E101,3)</f>
        <v/>
      </c>
      <c r="J101" s="19">
        <f>IF(MID(E101,6,2)="22","P","C")</f>
        <v/>
      </c>
      <c r="K101" s="19">
        <f>MID(E101,13,4)</f>
        <v/>
      </c>
      <c r="L101" s="19">
        <f>MID(E101,19,4)</f>
        <v/>
      </c>
      <c r="M101" s="52">
        <f>MID(E101,LEN(E101)-17,4)</f>
        <v/>
      </c>
      <c r="N101" s="52">
        <f>MID(E101,LEN(E101)-6,4)</f>
        <v/>
      </c>
      <c r="O101" s="19">
        <f>VLOOKUP(F101,[1]Item!$A$5:$Z$10000,26,0)</f>
        <v/>
      </c>
      <c r="P101" s="19">
        <f>VLOOKUP(E101,[1]route!$E$3:$O$10005,11,0)</f>
        <v/>
      </c>
      <c r="Q101" s="167">
        <f>'Cutting Rules'!AD101</f>
        <v/>
      </c>
      <c r="R101" s="168">
        <f>SUMIF([1]route!$E$3:$E$10005,E101,[1]!Table1[生産])</f>
        <v/>
      </c>
      <c r="S101" s="24" t="n"/>
      <c r="T101" s="169" t="inlineStr"/>
      <c r="U101" s="19" t="n"/>
      <c r="V101" s="170">
        <f>SUMIF([1]route!$E$3:$E$10005,E101,[1]route!$M$3:$M$10005)</f>
        <v/>
      </c>
      <c r="W101" s="171">
        <f>O101*N101*V101/1000</f>
        <v/>
      </c>
      <c r="X101" s="27">
        <f t="array" ref="X101">INDEX($BP101:$CZ101,MATCH(TRUE,$BP101:$CZ101&lt;0,0))</f>
        <v/>
      </c>
      <c r="Y101" s="47">
        <f>IFERROR(CHOOSE($AC101,$BP$1,$BQ$1,$BR$1,$BS$1,$BT$1,$BU$1,$BV$1,$BW$1,$BX$1,$BY$1,$BZ$1,$CA$1,$CB$1,$CC$1,$CD$1,$CE$1,$CF$1,$CG$1,$CH$1,$CI$1,$CJ$1,$CK$1,$CL$1,$CM$1,$CN$1,$CO$1,$CP$1,$CQ$1,$CR$1,$CS$1,$CT$1,$CU$1,$CV$1,$CW$1,$CX$1,$CY$1,$CZ$1,),"")</f>
        <v/>
      </c>
      <c r="Z101" s="121">
        <f>IFERROR(VLOOKUP(E101,[1]route!$E$3:$BL$10005,59,0),"")&amp;IFERROR(VLOOKUP(E101,[1]route!$E$3:$BL$10005,60,0),"")</f>
        <v/>
      </c>
      <c r="AA101" s="172">
        <f>IF(R101&gt;V101,R101-V101,0)</f>
        <v/>
      </c>
      <c r="AB101" s="173">
        <f>AA101*O101*N101/1000</f>
        <v/>
      </c>
      <c r="AC101" s="4">
        <f>IFERROR(MATCH($X101,$BP101:$CZ101,0),"")</f>
        <v/>
      </c>
      <c r="AD101" s="29" t="n">
        <v>0</v>
      </c>
      <c r="AE101" s="30">
        <f>SUMIF([1]route!$E$3:$E$10005,E101,[1]!Table1[1])</f>
        <v/>
      </c>
      <c r="AF101" s="30">
        <f>SUMIF([1]route!$E$3:$E$10005,E101,[1]!Table1[2])</f>
        <v/>
      </c>
      <c r="AG101" s="30">
        <f>SUMIF([1]route!$E$3:$E$10005,E101,[1]!Table1[3])</f>
        <v/>
      </c>
      <c r="AH101" s="30">
        <f>SUMIF([1]route!$E$3:$E$10005,E101,[1]!Table1[4])</f>
        <v/>
      </c>
      <c r="AI101" s="30">
        <f>SUMIF([1]route!$E$3:$E$10005,E101,[1]!Table1[5])</f>
        <v/>
      </c>
      <c r="AJ101" s="30">
        <f>SUMIF([1]route!$E$3:$E$10005,E101,[1]!Table1[6])</f>
        <v/>
      </c>
      <c r="AK101" s="30">
        <f>SUMIF([1]route!$E$3:$E$10005,E101,[1]!Table1[7])</f>
        <v/>
      </c>
      <c r="AL101" s="30">
        <f>SUMIF([1]route!$E$3:$E$10005,E101,[1]!Table1[8])</f>
        <v/>
      </c>
      <c r="AM101" s="30">
        <f>SUMIF([1]route!$E$3:$E$10005,E101,[1]!Table1[9])</f>
        <v/>
      </c>
      <c r="AN101" s="30">
        <f>SUMIF([1]route!$E$3:$E$10005,E101,[1]!Table1[10])</f>
        <v/>
      </c>
      <c r="AO101" s="30">
        <f>SUMIF([1]route!$E$3:$E$10005,E101,[1]!Table1[11])</f>
        <v/>
      </c>
      <c r="AP101" s="30">
        <f>SUMIF([1]route!$E$3:$E$10005,E101,[1]!Table1[12])</f>
        <v/>
      </c>
      <c r="AQ101" s="30">
        <f>SUMIF([1]route!$E$3:$E$10005,E101,[1]!Table1[13])</f>
        <v/>
      </c>
      <c r="AR101" s="30">
        <f>SUMIF([1]route!$E$3:$E$10005,E101,[1]!Table1[14])</f>
        <v/>
      </c>
      <c r="AS101" s="30">
        <f>SUMIF([1]route!$E$3:$E$10005,E101,[1]!Table1[15])</f>
        <v/>
      </c>
      <c r="AT101" s="30">
        <f>SUMIF([1]route!$E$3:$E$10005,E101,[1]!Table1[16])</f>
        <v/>
      </c>
      <c r="AU101" s="30">
        <f>SUMIF([1]route!$E$3:$E$10005,E101,[1]!Table1[17])</f>
        <v/>
      </c>
      <c r="AV101" s="30">
        <f>SUMIF([1]route!$E$3:$E$10005,E101,[1]!Table1[18])</f>
        <v/>
      </c>
      <c r="AW101" s="30">
        <f>SUMIF([1]route!$E$3:$E$10005,E101,[1]!Table1[19])</f>
        <v/>
      </c>
      <c r="AX101" s="30">
        <f>SUMIF([1]route!$E$3:$E$10005,E101,[1]!Table1[20])</f>
        <v/>
      </c>
      <c r="AY101" s="30">
        <f>SUMIF([1]route!$E$3:$E$10005,E101,[1]!Table1[21])</f>
        <v/>
      </c>
      <c r="AZ101" s="30">
        <f>SUMIF([1]route!$E$3:$E$10005,E101,[1]!Table1[22])</f>
        <v/>
      </c>
      <c r="BA101" s="30">
        <f>SUMIF([1]route!$E$3:$E$10005,E101,[1]!Table1[23])</f>
        <v/>
      </c>
      <c r="BB101" s="30">
        <f>SUMIF([1]route!$E$3:$E$10005,E101,[1]!Table1[24])</f>
        <v/>
      </c>
      <c r="BC101" s="30">
        <f>SUMIF([1]route!$E$3:$E$10005,E101,[1]!Table1[25])</f>
        <v/>
      </c>
      <c r="BD101" s="30">
        <f>SUMIF([1]route!$E$3:$E$10005,E101,[1]!Table1[26])</f>
        <v/>
      </c>
      <c r="BE101" s="30">
        <f>SUMIF([1]route!$E$3:$E$10005,E101,[1]!Table1[27])</f>
        <v/>
      </c>
      <c r="BF101" s="30">
        <f>SUMIF([1]route!$E$3:$E$10005,E101,[1]!Table1[28])</f>
        <v/>
      </c>
      <c r="BG101" s="30">
        <f>SUMIF([1]route!$E$3:$E$10005,E101,[1]!Table1[29])</f>
        <v/>
      </c>
      <c r="BH101" s="30">
        <f>SUMIF([1]route!$E$3:$E$10005,E101,[1]!Table1[30])</f>
        <v/>
      </c>
      <c r="BI101" s="30">
        <f>SUMIF([1]route!$E$3:$E$10005,E101,[1]!Table1[31])</f>
        <v/>
      </c>
      <c r="BJ101" s="30">
        <f>SUMIF([1]route!$E$3:$E$10005,E101,[1]!Table1[Remain PO])</f>
        <v/>
      </c>
      <c r="BK101" s="31">
        <f>SUMIF([1]route!$E$3:$E$10005,E101,[1]!Table1[N+1])</f>
        <v/>
      </c>
      <c r="BL101" s="31">
        <f>SUMIF([1]route!$E$3:$E$10005,E101,[1]!Table1[N+2])</f>
        <v/>
      </c>
      <c r="BM101" s="31">
        <f>SUMIF([1]route!$E$3:$E$10005,E101,[1]!Table1[N+3])</f>
        <v/>
      </c>
      <c r="BN101" s="32">
        <f>SUMIF([1]route!$E$3:$E$10005,E101,[1]!Table1[N+4])</f>
        <v/>
      </c>
      <c r="BP101" s="37">
        <f>$V101-$AD101</f>
        <v/>
      </c>
      <c r="BQ101" s="35">
        <f>BP101-AE101</f>
        <v/>
      </c>
      <c r="BR101" s="35">
        <f>BQ101-AF101</f>
        <v/>
      </c>
      <c r="BS101" s="35">
        <f>BR101-AG101</f>
        <v/>
      </c>
      <c r="BT101" s="35">
        <f>BS101-AH101</f>
        <v/>
      </c>
      <c r="BU101" s="35">
        <f>BT101-AI101</f>
        <v/>
      </c>
      <c r="BV101" s="35">
        <f>BU101-AJ101</f>
        <v/>
      </c>
      <c r="BW101" s="35">
        <f>BV101-AK101</f>
        <v/>
      </c>
      <c r="BX101" s="35">
        <f>BW101-AL101</f>
        <v/>
      </c>
      <c r="BY101" s="35">
        <f>BX101-AM101</f>
        <v/>
      </c>
      <c r="BZ101" s="35">
        <f>BY101-AN101</f>
        <v/>
      </c>
      <c r="CA101" s="35">
        <f>BZ101-AO101</f>
        <v/>
      </c>
      <c r="CB101" s="35">
        <f>CA101-AP101</f>
        <v/>
      </c>
      <c r="CC101" s="35">
        <f>CB101-AQ101</f>
        <v/>
      </c>
      <c r="CD101" s="35">
        <f>CC101-AR101</f>
        <v/>
      </c>
      <c r="CE101" s="35">
        <f>CD101-AS101</f>
        <v/>
      </c>
      <c r="CF101" s="35">
        <f>CE101-AT101</f>
        <v/>
      </c>
      <c r="CG101" s="35">
        <f>CF101-AU101</f>
        <v/>
      </c>
      <c r="CH101" s="35">
        <f>CG101-AV101</f>
        <v/>
      </c>
      <c r="CI101" s="35">
        <f>CH101-AW101</f>
        <v/>
      </c>
      <c r="CJ101" s="35">
        <f>CI101-AX101</f>
        <v/>
      </c>
      <c r="CK101" s="35">
        <f>CJ101-AY101</f>
        <v/>
      </c>
      <c r="CL101" s="35">
        <f>CK101-AZ101</f>
        <v/>
      </c>
      <c r="CM101" s="35">
        <f>CL101-BA101</f>
        <v/>
      </c>
      <c r="CN101" s="35">
        <f>CM101-BB101</f>
        <v/>
      </c>
      <c r="CO101" s="35">
        <f>CN101-BC101</f>
        <v/>
      </c>
      <c r="CP101" s="35">
        <f>CO101-BD101</f>
        <v/>
      </c>
      <c r="CQ101" s="35">
        <f>CP101-BE101</f>
        <v/>
      </c>
      <c r="CR101" s="35">
        <f>CQ101-BF101</f>
        <v/>
      </c>
      <c r="CS101" s="35">
        <f>CR101-BG101</f>
        <v/>
      </c>
      <c r="CT101" s="35">
        <f>CS101-BH101</f>
        <v/>
      </c>
      <c r="CU101" s="35">
        <f>CT101-BI101</f>
        <v/>
      </c>
      <c r="CV101" s="35">
        <f>CU101-BJ101</f>
        <v/>
      </c>
      <c r="CW101" s="38">
        <f>CV101-BK101</f>
        <v/>
      </c>
      <c r="CX101" s="38">
        <f>CW101-BL101</f>
        <v/>
      </c>
      <c r="CY101" s="38">
        <f>CX101-BM101</f>
        <v/>
      </c>
      <c r="CZ101" s="39">
        <f>CY101-BN101</f>
        <v/>
      </c>
      <c r="DA101" s="35" t="n"/>
    </row>
    <row r="102">
      <c r="D102" s="61">
        <f>VLOOKUP(F102,[1]Special!$O$2:$S$209,3,0)</f>
        <v/>
      </c>
      <c r="E102" s="20" t="inlineStr">
        <is>
          <t>|0200226010|19.10|0.00|1.600|0.0005600NBC</t>
        </is>
      </c>
      <c r="F102" s="19">
        <f>LEFT(E102,LEN(E102)-7)</f>
        <v/>
      </c>
      <c r="G102" s="19">
        <f>'Cutting Rules'!H102</f>
        <v/>
      </c>
      <c r="H102" s="19">
        <f>VLOOKUP(MID(F102,8,2),[1]Special!$H$2:$I$32,2,0)</f>
        <v/>
      </c>
      <c r="I102" s="19">
        <f>RIGHT(E102,3)</f>
        <v/>
      </c>
      <c r="J102" s="19">
        <f>IF(MID(E102,6,2)="22","P","C")</f>
        <v/>
      </c>
      <c r="K102" s="19">
        <f>MID(E102,13,4)</f>
        <v/>
      </c>
      <c r="L102" s="19">
        <f>MID(E102,19,4)</f>
        <v/>
      </c>
      <c r="M102" s="52">
        <f>MID(E102,LEN(E102)-17,4)</f>
        <v/>
      </c>
      <c r="N102" s="52">
        <f>MID(E102,LEN(E102)-6,4)</f>
        <v/>
      </c>
      <c r="O102" s="19">
        <f>VLOOKUP(F102,[1]Item!$A$5:$Z$10000,26,0)</f>
        <v/>
      </c>
      <c r="P102" s="19">
        <f>VLOOKUP(E102,[1]route!$E$3:$O$10005,11,0)</f>
        <v/>
      </c>
      <c r="Q102" s="167">
        <f>'Cutting Rules'!AD102</f>
        <v/>
      </c>
      <c r="R102" s="168">
        <f>SUMIF([1]route!$E$3:$E$10005,E102,[1]!Table1[生産])</f>
        <v/>
      </c>
      <c r="S102" s="24" t="n"/>
      <c r="T102" s="169" t="inlineStr"/>
      <c r="U102" s="19" t="n"/>
      <c r="V102" s="170">
        <f>SUMIF([1]route!$E$3:$E$10005,E102,[1]route!$M$3:$M$10005)</f>
        <v/>
      </c>
      <c r="W102" s="171">
        <f>O102*N102*V102/1000</f>
        <v/>
      </c>
      <c r="X102" s="27">
        <f t="array" ref="X102">INDEX($BP102:$CZ102,MATCH(TRUE,$BP102:$CZ102&lt;0,0))</f>
        <v/>
      </c>
      <c r="Y102" s="47">
        <f>IFERROR(CHOOSE($AC102,$BP$1,$BQ$1,$BR$1,$BS$1,$BT$1,$BU$1,$BV$1,$BW$1,$BX$1,$BY$1,$BZ$1,$CA$1,$CB$1,$CC$1,$CD$1,$CE$1,$CF$1,$CG$1,$CH$1,$CI$1,$CJ$1,$CK$1,$CL$1,$CM$1,$CN$1,$CO$1,$CP$1,$CQ$1,$CR$1,$CS$1,$CT$1,$CU$1,$CV$1,$CW$1,$CX$1,$CY$1,$CZ$1,),"")</f>
        <v/>
      </c>
      <c r="Z102" s="121">
        <f>IFERROR(VLOOKUP(E102,[1]route!$E$3:$BL$10005,59,0),"")&amp;IFERROR(VLOOKUP(E102,[1]route!$E$3:$BL$10005,60,0),"")</f>
        <v/>
      </c>
      <c r="AA102" s="172">
        <f>IF(R102&gt;V102,R102-V102,0)</f>
        <v/>
      </c>
      <c r="AB102" s="173">
        <f>AA102*O102*N102/1000</f>
        <v/>
      </c>
      <c r="AC102" s="4">
        <f>IFERROR(MATCH($X102,$BP102:$CZ102,0),"")</f>
        <v/>
      </c>
      <c r="AD102" s="29" t="n">
        <v>0</v>
      </c>
      <c r="AE102" s="30">
        <f>SUMIF([1]route!$E$3:$E$10005,E102,[1]!Table1[1])</f>
        <v/>
      </c>
      <c r="AF102" s="30">
        <f>SUMIF([1]route!$E$3:$E$10005,E102,[1]!Table1[2])</f>
        <v/>
      </c>
      <c r="AG102" s="30">
        <f>SUMIF([1]route!$E$3:$E$10005,E102,[1]!Table1[3])</f>
        <v/>
      </c>
      <c r="AH102" s="30">
        <f>SUMIF([1]route!$E$3:$E$10005,E102,[1]!Table1[4])</f>
        <v/>
      </c>
      <c r="AI102" s="30">
        <f>SUMIF([1]route!$E$3:$E$10005,E102,[1]!Table1[5])</f>
        <v/>
      </c>
      <c r="AJ102" s="30">
        <f>SUMIF([1]route!$E$3:$E$10005,E102,[1]!Table1[6])</f>
        <v/>
      </c>
      <c r="AK102" s="30">
        <f>SUMIF([1]route!$E$3:$E$10005,E102,[1]!Table1[7])</f>
        <v/>
      </c>
      <c r="AL102" s="30">
        <f>SUMIF([1]route!$E$3:$E$10005,E102,[1]!Table1[8])</f>
        <v/>
      </c>
      <c r="AM102" s="30">
        <f>SUMIF([1]route!$E$3:$E$10005,E102,[1]!Table1[9])</f>
        <v/>
      </c>
      <c r="AN102" s="30">
        <f>SUMIF([1]route!$E$3:$E$10005,E102,[1]!Table1[10])</f>
        <v/>
      </c>
      <c r="AO102" s="30">
        <f>SUMIF([1]route!$E$3:$E$10005,E102,[1]!Table1[11])</f>
        <v/>
      </c>
      <c r="AP102" s="30">
        <f>SUMIF([1]route!$E$3:$E$10005,E102,[1]!Table1[12])</f>
        <v/>
      </c>
      <c r="AQ102" s="30">
        <f>SUMIF([1]route!$E$3:$E$10005,E102,[1]!Table1[13])</f>
        <v/>
      </c>
      <c r="AR102" s="30">
        <f>SUMIF([1]route!$E$3:$E$10005,E102,[1]!Table1[14])</f>
        <v/>
      </c>
      <c r="AS102" s="30">
        <f>SUMIF([1]route!$E$3:$E$10005,E102,[1]!Table1[15])</f>
        <v/>
      </c>
      <c r="AT102" s="30">
        <f>SUMIF([1]route!$E$3:$E$10005,E102,[1]!Table1[16])</f>
        <v/>
      </c>
      <c r="AU102" s="30">
        <f>SUMIF([1]route!$E$3:$E$10005,E102,[1]!Table1[17])</f>
        <v/>
      </c>
      <c r="AV102" s="30">
        <f>SUMIF([1]route!$E$3:$E$10005,E102,[1]!Table1[18])</f>
        <v/>
      </c>
      <c r="AW102" s="30">
        <f>SUMIF([1]route!$E$3:$E$10005,E102,[1]!Table1[19])</f>
        <v/>
      </c>
      <c r="AX102" s="30">
        <f>SUMIF([1]route!$E$3:$E$10005,E102,[1]!Table1[20])</f>
        <v/>
      </c>
      <c r="AY102" s="30">
        <f>SUMIF([1]route!$E$3:$E$10005,E102,[1]!Table1[21])</f>
        <v/>
      </c>
      <c r="AZ102" s="30">
        <f>SUMIF([1]route!$E$3:$E$10005,E102,[1]!Table1[22])</f>
        <v/>
      </c>
      <c r="BA102" s="30">
        <f>SUMIF([1]route!$E$3:$E$10005,E102,[1]!Table1[23])</f>
        <v/>
      </c>
      <c r="BB102" s="30">
        <f>SUMIF([1]route!$E$3:$E$10005,E102,[1]!Table1[24])</f>
        <v/>
      </c>
      <c r="BC102" s="30">
        <f>SUMIF([1]route!$E$3:$E$10005,E102,[1]!Table1[25])</f>
        <v/>
      </c>
      <c r="BD102" s="30">
        <f>SUMIF([1]route!$E$3:$E$10005,E102,[1]!Table1[26])</f>
        <v/>
      </c>
      <c r="BE102" s="30">
        <f>SUMIF([1]route!$E$3:$E$10005,E102,[1]!Table1[27])</f>
        <v/>
      </c>
      <c r="BF102" s="30">
        <f>SUMIF([1]route!$E$3:$E$10005,E102,[1]!Table1[28])</f>
        <v/>
      </c>
      <c r="BG102" s="30">
        <f>SUMIF([1]route!$E$3:$E$10005,E102,[1]!Table1[29])</f>
        <v/>
      </c>
      <c r="BH102" s="30">
        <f>SUMIF([1]route!$E$3:$E$10005,E102,[1]!Table1[30])</f>
        <v/>
      </c>
      <c r="BI102" s="30">
        <f>SUMIF([1]route!$E$3:$E$10005,E102,[1]!Table1[31])</f>
        <v/>
      </c>
      <c r="BJ102" s="30">
        <f>SUMIF([1]route!$E$3:$E$10005,E102,[1]!Table1[Remain PO])</f>
        <v/>
      </c>
      <c r="BK102" s="31">
        <f>SUMIF([1]route!$E$3:$E$10005,E102,[1]!Table1[N+1])</f>
        <v/>
      </c>
      <c r="BL102" s="31">
        <f>SUMIF([1]route!$E$3:$E$10005,E102,[1]!Table1[N+2])</f>
        <v/>
      </c>
      <c r="BM102" s="31">
        <f>SUMIF([1]route!$E$3:$E$10005,E102,[1]!Table1[N+3])</f>
        <v/>
      </c>
      <c r="BN102" s="32">
        <f>SUMIF([1]route!$E$3:$E$10005,E102,[1]!Table1[N+4])</f>
        <v/>
      </c>
      <c r="BP102" s="37">
        <f>$V102-$AD102</f>
        <v/>
      </c>
      <c r="BQ102" s="35">
        <f>BP102-AE102</f>
        <v/>
      </c>
      <c r="BR102" s="35">
        <f>BQ102-AF102</f>
        <v/>
      </c>
      <c r="BS102" s="35">
        <f>BR102-AG102</f>
        <v/>
      </c>
      <c r="BT102" s="35">
        <f>BS102-AH102</f>
        <v/>
      </c>
      <c r="BU102" s="35">
        <f>BT102-AI102</f>
        <v/>
      </c>
      <c r="BV102" s="35">
        <f>BU102-AJ102</f>
        <v/>
      </c>
      <c r="BW102" s="35">
        <f>BV102-AK102</f>
        <v/>
      </c>
      <c r="BX102" s="35">
        <f>BW102-AL102</f>
        <v/>
      </c>
      <c r="BY102" s="35">
        <f>BX102-AM102</f>
        <v/>
      </c>
      <c r="BZ102" s="35">
        <f>BY102-AN102</f>
        <v/>
      </c>
      <c r="CA102" s="35">
        <f>BZ102-AO102</f>
        <v/>
      </c>
      <c r="CB102" s="35">
        <f>CA102-AP102</f>
        <v/>
      </c>
      <c r="CC102" s="35">
        <f>CB102-AQ102</f>
        <v/>
      </c>
      <c r="CD102" s="35">
        <f>CC102-AR102</f>
        <v/>
      </c>
      <c r="CE102" s="35">
        <f>CD102-AS102</f>
        <v/>
      </c>
      <c r="CF102" s="35">
        <f>CE102-AT102</f>
        <v/>
      </c>
      <c r="CG102" s="35">
        <f>CF102-AU102</f>
        <v/>
      </c>
      <c r="CH102" s="35">
        <f>CG102-AV102</f>
        <v/>
      </c>
      <c r="CI102" s="35">
        <f>CH102-AW102</f>
        <v/>
      </c>
      <c r="CJ102" s="35">
        <f>CI102-AX102</f>
        <v/>
      </c>
      <c r="CK102" s="35">
        <f>CJ102-AY102</f>
        <v/>
      </c>
      <c r="CL102" s="35">
        <f>CK102-AZ102</f>
        <v/>
      </c>
      <c r="CM102" s="35">
        <f>CL102-BA102</f>
        <v/>
      </c>
      <c r="CN102" s="35">
        <f>CM102-BB102</f>
        <v/>
      </c>
      <c r="CO102" s="35">
        <f>CN102-BC102</f>
        <v/>
      </c>
      <c r="CP102" s="35">
        <f>CO102-BD102</f>
        <v/>
      </c>
      <c r="CQ102" s="35">
        <f>CP102-BE102</f>
        <v/>
      </c>
      <c r="CR102" s="35">
        <f>CQ102-BF102</f>
        <v/>
      </c>
      <c r="CS102" s="35">
        <f>CR102-BG102</f>
        <v/>
      </c>
      <c r="CT102" s="35">
        <f>CS102-BH102</f>
        <v/>
      </c>
      <c r="CU102" s="35">
        <f>CT102-BI102</f>
        <v/>
      </c>
      <c r="CV102" s="35">
        <f>CU102-BJ102</f>
        <v/>
      </c>
      <c r="CW102" s="38">
        <f>CV102-BK102</f>
        <v/>
      </c>
      <c r="CX102" s="38">
        <f>CW102-BL102</f>
        <v/>
      </c>
      <c r="CY102" s="38">
        <f>CX102-BM102</f>
        <v/>
      </c>
      <c r="CZ102" s="39">
        <f>CY102-BN102</f>
        <v/>
      </c>
      <c r="DA102" s="35" t="n"/>
    </row>
    <row r="103">
      <c r="D103" s="61">
        <f>VLOOKUP(F103,[1]Special!$O$2:$S$209,3,0)</f>
        <v/>
      </c>
      <c r="E103" s="20" t="inlineStr">
        <is>
          <t>|0200220139|22.20|0.00|2.000|0.0005800NBC</t>
        </is>
      </c>
      <c r="F103" s="19">
        <f>LEFT(E103,LEN(E103)-7)</f>
        <v/>
      </c>
      <c r="G103" s="19">
        <f>'Cutting Rules'!H103</f>
        <v/>
      </c>
      <c r="H103" s="19">
        <f>VLOOKUP(MID(F103,8,2),[1]Special!$H$2:$I$32,2,0)</f>
        <v/>
      </c>
      <c r="I103" s="19">
        <f>RIGHT(E103,3)</f>
        <v/>
      </c>
      <c r="J103" s="19">
        <f>IF(MID(E103,6,2)="22","P","C")</f>
        <v/>
      </c>
      <c r="K103" s="19">
        <f>MID(E103,13,4)</f>
        <v/>
      </c>
      <c r="L103" s="19">
        <f>MID(E103,19,4)</f>
        <v/>
      </c>
      <c r="M103" s="52">
        <f>MID(E103,LEN(E103)-17,4)</f>
        <v/>
      </c>
      <c r="N103" s="52">
        <f>MID(E103,LEN(E103)-6,4)</f>
        <v/>
      </c>
      <c r="O103" s="19">
        <f>VLOOKUP(F103,[1]Item!$A$5:$Z$10000,26,0)</f>
        <v/>
      </c>
      <c r="P103" s="19">
        <f>VLOOKUP(E103,[1]route!$E$3:$O$10005,11,0)</f>
        <v/>
      </c>
      <c r="Q103" s="167">
        <f>'Cutting Rules'!AD103</f>
        <v/>
      </c>
      <c r="R103" s="168">
        <f>SUMIF([1]route!$E$3:$E$10005,E103,[1]!Table1[生産])</f>
        <v/>
      </c>
      <c r="S103" s="24" t="n"/>
      <c r="T103" s="169" t="inlineStr"/>
      <c r="U103" s="19" t="n"/>
      <c r="V103" s="170">
        <f>SUMIF([1]route!$E$3:$E$10005,E103,[1]route!$M$3:$M$10005)</f>
        <v/>
      </c>
      <c r="W103" s="171">
        <f>O103*N103*V103/1000</f>
        <v/>
      </c>
      <c r="X103" s="27">
        <f t="array" ref="X103">INDEX($BP103:$CZ103,MATCH(TRUE,$BP103:$CZ103&lt;0,0))</f>
        <v/>
      </c>
      <c r="Y103" s="47">
        <f>IFERROR(CHOOSE($AC103,$BP$1,$BQ$1,$BR$1,$BS$1,$BT$1,$BU$1,$BV$1,$BW$1,$BX$1,$BY$1,$BZ$1,$CA$1,$CB$1,$CC$1,$CD$1,$CE$1,$CF$1,$CG$1,$CH$1,$CI$1,$CJ$1,$CK$1,$CL$1,$CM$1,$CN$1,$CO$1,$CP$1,$CQ$1,$CR$1,$CS$1,$CT$1,$CU$1,$CV$1,$CW$1,$CX$1,$CY$1,$CZ$1,),"")</f>
        <v/>
      </c>
      <c r="Z103" s="121">
        <f>IFERROR(VLOOKUP(E103,[1]route!$E$3:$BL$10005,59,0),"")&amp;IFERROR(VLOOKUP(E103,[1]route!$E$3:$BL$10005,60,0),"")</f>
        <v/>
      </c>
      <c r="AA103" s="172">
        <f>IF(R103&gt;V103,R103-V103,0)</f>
        <v/>
      </c>
      <c r="AB103" s="173">
        <f>AA103*O103*N103/1000</f>
        <v/>
      </c>
      <c r="AC103" s="4">
        <f>IFERROR(MATCH($X103,$BP103:$CZ103,0),"")</f>
        <v/>
      </c>
      <c r="AD103" s="29" t="n">
        <v>0</v>
      </c>
      <c r="AE103" s="30">
        <f>SUMIF([1]route!$E$3:$E$10005,E103,[1]!Table1[1])</f>
        <v/>
      </c>
      <c r="AF103" s="30">
        <f>SUMIF([1]route!$E$3:$E$10005,E103,[1]!Table1[2])</f>
        <v/>
      </c>
      <c r="AG103" s="30">
        <f>SUMIF([1]route!$E$3:$E$10005,E103,[1]!Table1[3])</f>
        <v/>
      </c>
      <c r="AH103" s="30">
        <f>SUMIF([1]route!$E$3:$E$10005,E103,[1]!Table1[4])</f>
        <v/>
      </c>
      <c r="AI103" s="30">
        <f>SUMIF([1]route!$E$3:$E$10005,E103,[1]!Table1[5])</f>
        <v/>
      </c>
      <c r="AJ103" s="30">
        <f>SUMIF([1]route!$E$3:$E$10005,E103,[1]!Table1[6])</f>
        <v/>
      </c>
      <c r="AK103" s="30">
        <f>SUMIF([1]route!$E$3:$E$10005,E103,[1]!Table1[7])</f>
        <v/>
      </c>
      <c r="AL103" s="30">
        <f>SUMIF([1]route!$E$3:$E$10005,E103,[1]!Table1[8])</f>
        <v/>
      </c>
      <c r="AM103" s="30">
        <f>SUMIF([1]route!$E$3:$E$10005,E103,[1]!Table1[9])</f>
        <v/>
      </c>
      <c r="AN103" s="30">
        <f>SUMIF([1]route!$E$3:$E$10005,E103,[1]!Table1[10])</f>
        <v/>
      </c>
      <c r="AO103" s="30">
        <f>SUMIF([1]route!$E$3:$E$10005,E103,[1]!Table1[11])</f>
        <v/>
      </c>
      <c r="AP103" s="30">
        <f>SUMIF([1]route!$E$3:$E$10005,E103,[1]!Table1[12])</f>
        <v/>
      </c>
      <c r="AQ103" s="30">
        <f>SUMIF([1]route!$E$3:$E$10005,E103,[1]!Table1[13])</f>
        <v/>
      </c>
      <c r="AR103" s="30">
        <f>SUMIF([1]route!$E$3:$E$10005,E103,[1]!Table1[14])</f>
        <v/>
      </c>
      <c r="AS103" s="30">
        <f>SUMIF([1]route!$E$3:$E$10005,E103,[1]!Table1[15])</f>
        <v/>
      </c>
      <c r="AT103" s="30">
        <f>SUMIF([1]route!$E$3:$E$10005,E103,[1]!Table1[16])</f>
        <v/>
      </c>
      <c r="AU103" s="30">
        <f>SUMIF([1]route!$E$3:$E$10005,E103,[1]!Table1[17])</f>
        <v/>
      </c>
      <c r="AV103" s="30">
        <f>SUMIF([1]route!$E$3:$E$10005,E103,[1]!Table1[18])</f>
        <v/>
      </c>
      <c r="AW103" s="30">
        <f>SUMIF([1]route!$E$3:$E$10005,E103,[1]!Table1[19])</f>
        <v/>
      </c>
      <c r="AX103" s="30">
        <f>SUMIF([1]route!$E$3:$E$10005,E103,[1]!Table1[20])</f>
        <v/>
      </c>
      <c r="AY103" s="30">
        <f>SUMIF([1]route!$E$3:$E$10005,E103,[1]!Table1[21])</f>
        <v/>
      </c>
      <c r="AZ103" s="30">
        <f>SUMIF([1]route!$E$3:$E$10005,E103,[1]!Table1[22])</f>
        <v/>
      </c>
      <c r="BA103" s="30">
        <f>SUMIF([1]route!$E$3:$E$10005,E103,[1]!Table1[23])</f>
        <v/>
      </c>
      <c r="BB103" s="30">
        <f>SUMIF([1]route!$E$3:$E$10005,E103,[1]!Table1[24])</f>
        <v/>
      </c>
      <c r="BC103" s="30">
        <f>SUMIF([1]route!$E$3:$E$10005,E103,[1]!Table1[25])</f>
        <v/>
      </c>
      <c r="BD103" s="30">
        <f>SUMIF([1]route!$E$3:$E$10005,E103,[1]!Table1[26])</f>
        <v/>
      </c>
      <c r="BE103" s="30">
        <f>SUMIF([1]route!$E$3:$E$10005,E103,[1]!Table1[27])</f>
        <v/>
      </c>
      <c r="BF103" s="30">
        <f>SUMIF([1]route!$E$3:$E$10005,E103,[1]!Table1[28])</f>
        <v/>
      </c>
      <c r="BG103" s="30">
        <f>SUMIF([1]route!$E$3:$E$10005,E103,[1]!Table1[29])</f>
        <v/>
      </c>
      <c r="BH103" s="30">
        <f>SUMIF([1]route!$E$3:$E$10005,E103,[1]!Table1[30])</f>
        <v/>
      </c>
      <c r="BI103" s="30">
        <f>SUMIF([1]route!$E$3:$E$10005,E103,[1]!Table1[31])</f>
        <v/>
      </c>
      <c r="BJ103" s="30">
        <f>SUMIF([1]route!$E$3:$E$10005,E103,[1]!Table1[Remain PO])</f>
        <v/>
      </c>
      <c r="BK103" s="31">
        <f>SUMIF([1]route!$E$3:$E$10005,E103,[1]!Table1[N+1])</f>
        <v/>
      </c>
      <c r="BL103" s="31">
        <f>SUMIF([1]route!$E$3:$E$10005,E103,[1]!Table1[N+2])</f>
        <v/>
      </c>
      <c r="BM103" s="31">
        <f>SUMIF([1]route!$E$3:$E$10005,E103,[1]!Table1[N+3])</f>
        <v/>
      </c>
      <c r="BN103" s="32">
        <f>SUMIF([1]route!$E$3:$E$10005,E103,[1]!Table1[N+4])</f>
        <v/>
      </c>
      <c r="BP103" s="37">
        <f>$V103-$AD103</f>
        <v/>
      </c>
      <c r="BQ103" s="35">
        <f>BP103-AE103</f>
        <v/>
      </c>
      <c r="BR103" s="35">
        <f>BQ103-AF103</f>
        <v/>
      </c>
      <c r="BS103" s="35">
        <f>BR103-AG103</f>
        <v/>
      </c>
      <c r="BT103" s="35">
        <f>BS103-AH103</f>
        <v/>
      </c>
      <c r="BU103" s="35">
        <f>BT103-AI103</f>
        <v/>
      </c>
      <c r="BV103" s="35">
        <f>BU103-AJ103</f>
        <v/>
      </c>
      <c r="BW103" s="35">
        <f>BV103-AK103</f>
        <v/>
      </c>
      <c r="BX103" s="35">
        <f>BW103-AL103</f>
        <v/>
      </c>
      <c r="BY103" s="35">
        <f>BX103-AM103</f>
        <v/>
      </c>
      <c r="BZ103" s="35">
        <f>BY103-AN103</f>
        <v/>
      </c>
      <c r="CA103" s="35">
        <f>BZ103-AO103</f>
        <v/>
      </c>
      <c r="CB103" s="35">
        <f>CA103-AP103</f>
        <v/>
      </c>
      <c r="CC103" s="35">
        <f>CB103-AQ103</f>
        <v/>
      </c>
      <c r="CD103" s="35">
        <f>CC103-AR103</f>
        <v/>
      </c>
      <c r="CE103" s="35">
        <f>CD103-AS103</f>
        <v/>
      </c>
      <c r="CF103" s="35">
        <f>CE103-AT103</f>
        <v/>
      </c>
      <c r="CG103" s="35">
        <f>CF103-AU103</f>
        <v/>
      </c>
      <c r="CH103" s="35">
        <f>CG103-AV103</f>
        <v/>
      </c>
      <c r="CI103" s="35">
        <f>CH103-AW103</f>
        <v/>
      </c>
      <c r="CJ103" s="35">
        <f>CI103-AX103</f>
        <v/>
      </c>
      <c r="CK103" s="35">
        <f>CJ103-AY103</f>
        <v/>
      </c>
      <c r="CL103" s="35">
        <f>CK103-AZ103</f>
        <v/>
      </c>
      <c r="CM103" s="35">
        <f>CL103-BA103</f>
        <v/>
      </c>
      <c r="CN103" s="35">
        <f>CM103-BB103</f>
        <v/>
      </c>
      <c r="CO103" s="35">
        <f>CN103-BC103</f>
        <v/>
      </c>
      <c r="CP103" s="35">
        <f>CO103-BD103</f>
        <v/>
      </c>
      <c r="CQ103" s="35">
        <f>CP103-BE103</f>
        <v/>
      </c>
      <c r="CR103" s="35">
        <f>CQ103-BF103</f>
        <v/>
      </c>
      <c r="CS103" s="35">
        <f>CR103-BG103</f>
        <v/>
      </c>
      <c r="CT103" s="35">
        <f>CS103-BH103</f>
        <v/>
      </c>
      <c r="CU103" s="35">
        <f>CT103-BI103</f>
        <v/>
      </c>
      <c r="CV103" s="35">
        <f>CU103-BJ103</f>
        <v/>
      </c>
      <c r="CW103" s="38">
        <f>CV103-BK103</f>
        <v/>
      </c>
      <c r="CX103" s="38">
        <f>CW103-BL103</f>
        <v/>
      </c>
      <c r="CY103" s="38">
        <f>CX103-BM103</f>
        <v/>
      </c>
      <c r="CZ103" s="39">
        <f>CY103-BN103</f>
        <v/>
      </c>
      <c r="DA103" s="35" t="n"/>
    </row>
    <row r="104">
      <c r="D104" s="61">
        <f>VLOOKUP(F104,[1]Special!$O$2:$S$209,3,0)</f>
        <v/>
      </c>
      <c r="E104" s="20" t="inlineStr">
        <is>
          <t>|0200226010|34.00|0.00|2.000|0.0006000IBC</t>
        </is>
      </c>
      <c r="F104" s="19">
        <f>LEFT(E104,LEN(E104)-7)</f>
        <v/>
      </c>
      <c r="G104" s="19">
        <f>'Cutting Rules'!H104</f>
        <v/>
      </c>
      <c r="H104" s="19">
        <f>VLOOKUP(MID(F104,8,2),[1]Special!$H$2:$I$32,2,0)</f>
        <v/>
      </c>
      <c r="I104" s="19">
        <f>RIGHT(E104,3)</f>
        <v/>
      </c>
      <c r="J104" s="19">
        <f>IF(MID(E104,6,2)="22","P","C")</f>
        <v/>
      </c>
      <c r="K104" s="19">
        <f>MID(E104,13,4)</f>
        <v/>
      </c>
      <c r="L104" s="19">
        <f>MID(E104,19,4)</f>
        <v/>
      </c>
      <c r="M104" s="52">
        <f>MID(E104,LEN(E104)-17,4)</f>
        <v/>
      </c>
      <c r="N104" s="52">
        <f>MID(E104,LEN(E104)-6,4)</f>
        <v/>
      </c>
      <c r="O104" s="19">
        <f>VLOOKUP(F104,[1]Item!$A$5:$Z$10000,26,0)</f>
        <v/>
      </c>
      <c r="P104" s="19">
        <f>VLOOKUP(E104,[1]route!$E$3:$O$10005,11,0)</f>
        <v/>
      </c>
      <c r="Q104" s="167">
        <f>'Cutting Rules'!AD104</f>
        <v/>
      </c>
      <c r="R104" s="168">
        <f>SUMIF([1]route!$E$3:$E$10005,E104,[1]!Table1[生産])</f>
        <v/>
      </c>
      <c r="S104" s="24" t="n"/>
      <c r="T104" s="169" t="inlineStr"/>
      <c r="U104" s="19" t="n"/>
      <c r="V104" s="170">
        <f>SUMIF([1]route!$E$3:$E$10005,E104,[1]route!$M$3:$M$10005)</f>
        <v/>
      </c>
      <c r="W104" s="171">
        <f>O104*N104*V104/1000</f>
        <v/>
      </c>
      <c r="X104" s="27">
        <f t="array" ref="X104">INDEX($BP104:$CZ104,MATCH(TRUE,$BP104:$CZ104&lt;0,0))</f>
        <v/>
      </c>
      <c r="Y104" s="47">
        <f>IFERROR(CHOOSE($AC104,$BP$1,$BQ$1,$BR$1,$BS$1,$BT$1,$BU$1,$BV$1,$BW$1,$BX$1,$BY$1,$BZ$1,$CA$1,$CB$1,$CC$1,$CD$1,$CE$1,$CF$1,$CG$1,$CH$1,$CI$1,$CJ$1,$CK$1,$CL$1,$CM$1,$CN$1,$CO$1,$CP$1,$CQ$1,$CR$1,$CS$1,$CT$1,$CU$1,$CV$1,$CW$1,$CX$1,$CY$1,$CZ$1,),"")</f>
        <v/>
      </c>
      <c r="Z104" s="121">
        <f>IFERROR(VLOOKUP(E104,[1]route!$E$3:$BL$10005,59,0),"")&amp;IFERROR(VLOOKUP(E104,[1]route!$E$3:$BL$10005,60,0),"")</f>
        <v/>
      </c>
      <c r="AA104" s="172">
        <f>IF(R104&gt;V104,R104-V104,0)</f>
        <v/>
      </c>
      <c r="AB104" s="173">
        <f>AA104*O104*N104/1000</f>
        <v/>
      </c>
      <c r="AC104" s="4">
        <f>IFERROR(MATCH($X104,$BP104:$CZ104,0),"")</f>
        <v/>
      </c>
      <c r="AD104" s="29" t="n">
        <v>0</v>
      </c>
      <c r="AE104" s="30">
        <f>SUMIF([1]route!$E$3:$E$10005,E104,[1]!Table1[1])</f>
        <v/>
      </c>
      <c r="AF104" s="30">
        <f>SUMIF([1]route!$E$3:$E$10005,E104,[1]!Table1[2])</f>
        <v/>
      </c>
      <c r="AG104" s="30">
        <f>SUMIF([1]route!$E$3:$E$10005,E104,[1]!Table1[3])</f>
        <v/>
      </c>
      <c r="AH104" s="30">
        <f>SUMIF([1]route!$E$3:$E$10005,E104,[1]!Table1[4])</f>
        <v/>
      </c>
      <c r="AI104" s="30">
        <f>SUMIF([1]route!$E$3:$E$10005,E104,[1]!Table1[5])</f>
        <v/>
      </c>
      <c r="AJ104" s="30">
        <f>SUMIF([1]route!$E$3:$E$10005,E104,[1]!Table1[6])</f>
        <v/>
      </c>
      <c r="AK104" s="30">
        <f>SUMIF([1]route!$E$3:$E$10005,E104,[1]!Table1[7])</f>
        <v/>
      </c>
      <c r="AL104" s="30">
        <f>SUMIF([1]route!$E$3:$E$10005,E104,[1]!Table1[8])</f>
        <v/>
      </c>
      <c r="AM104" s="30">
        <f>SUMIF([1]route!$E$3:$E$10005,E104,[1]!Table1[9])</f>
        <v/>
      </c>
      <c r="AN104" s="30">
        <f>SUMIF([1]route!$E$3:$E$10005,E104,[1]!Table1[10])</f>
        <v/>
      </c>
      <c r="AO104" s="30">
        <f>SUMIF([1]route!$E$3:$E$10005,E104,[1]!Table1[11])</f>
        <v/>
      </c>
      <c r="AP104" s="30">
        <f>SUMIF([1]route!$E$3:$E$10005,E104,[1]!Table1[12])</f>
        <v/>
      </c>
      <c r="AQ104" s="30">
        <f>SUMIF([1]route!$E$3:$E$10005,E104,[1]!Table1[13])</f>
        <v/>
      </c>
      <c r="AR104" s="30">
        <f>SUMIF([1]route!$E$3:$E$10005,E104,[1]!Table1[14])</f>
        <v/>
      </c>
      <c r="AS104" s="30">
        <f>SUMIF([1]route!$E$3:$E$10005,E104,[1]!Table1[15])</f>
        <v/>
      </c>
      <c r="AT104" s="30">
        <f>SUMIF([1]route!$E$3:$E$10005,E104,[1]!Table1[16])</f>
        <v/>
      </c>
      <c r="AU104" s="30">
        <f>SUMIF([1]route!$E$3:$E$10005,E104,[1]!Table1[17])</f>
        <v/>
      </c>
      <c r="AV104" s="30">
        <f>SUMIF([1]route!$E$3:$E$10005,E104,[1]!Table1[18])</f>
        <v/>
      </c>
      <c r="AW104" s="30">
        <f>SUMIF([1]route!$E$3:$E$10005,E104,[1]!Table1[19])</f>
        <v/>
      </c>
      <c r="AX104" s="30">
        <f>SUMIF([1]route!$E$3:$E$10005,E104,[1]!Table1[20])</f>
        <v/>
      </c>
      <c r="AY104" s="30">
        <f>SUMIF([1]route!$E$3:$E$10005,E104,[1]!Table1[21])</f>
        <v/>
      </c>
      <c r="AZ104" s="30">
        <f>SUMIF([1]route!$E$3:$E$10005,E104,[1]!Table1[22])</f>
        <v/>
      </c>
      <c r="BA104" s="30">
        <f>SUMIF([1]route!$E$3:$E$10005,E104,[1]!Table1[23])</f>
        <v/>
      </c>
      <c r="BB104" s="30">
        <f>SUMIF([1]route!$E$3:$E$10005,E104,[1]!Table1[24])</f>
        <v/>
      </c>
      <c r="BC104" s="30">
        <f>SUMIF([1]route!$E$3:$E$10005,E104,[1]!Table1[25])</f>
        <v/>
      </c>
      <c r="BD104" s="30">
        <f>SUMIF([1]route!$E$3:$E$10005,E104,[1]!Table1[26])</f>
        <v/>
      </c>
      <c r="BE104" s="30">
        <f>SUMIF([1]route!$E$3:$E$10005,E104,[1]!Table1[27])</f>
        <v/>
      </c>
      <c r="BF104" s="30">
        <f>SUMIF([1]route!$E$3:$E$10005,E104,[1]!Table1[28])</f>
        <v/>
      </c>
      <c r="BG104" s="30">
        <f>SUMIF([1]route!$E$3:$E$10005,E104,[1]!Table1[29])</f>
        <v/>
      </c>
      <c r="BH104" s="30">
        <f>SUMIF([1]route!$E$3:$E$10005,E104,[1]!Table1[30])</f>
        <v/>
      </c>
      <c r="BI104" s="30">
        <f>SUMIF([1]route!$E$3:$E$10005,E104,[1]!Table1[31])</f>
        <v/>
      </c>
      <c r="BJ104" s="30">
        <f>SUMIF([1]route!$E$3:$E$10005,E104,[1]!Table1[Remain PO])</f>
        <v/>
      </c>
      <c r="BK104" s="31">
        <f>SUMIF([1]route!$E$3:$E$10005,E104,[1]!Table1[N+1])</f>
        <v/>
      </c>
      <c r="BL104" s="31">
        <f>SUMIF([1]route!$E$3:$E$10005,E104,[1]!Table1[N+2])</f>
        <v/>
      </c>
      <c r="BM104" s="31">
        <f>SUMIF([1]route!$E$3:$E$10005,E104,[1]!Table1[N+3])</f>
        <v/>
      </c>
      <c r="BN104" s="32">
        <f>SUMIF([1]route!$E$3:$E$10005,E104,[1]!Table1[N+4])</f>
        <v/>
      </c>
      <c r="BP104" s="37">
        <f>$V104-$AD104</f>
        <v/>
      </c>
      <c r="BQ104" s="35">
        <f>BP104-AE104</f>
        <v/>
      </c>
      <c r="BR104" s="35">
        <f>BQ104-AF104</f>
        <v/>
      </c>
      <c r="BS104" s="35">
        <f>BR104-AG104</f>
        <v/>
      </c>
      <c r="BT104" s="35">
        <f>BS104-AH104</f>
        <v/>
      </c>
      <c r="BU104" s="35">
        <f>BT104-AI104</f>
        <v/>
      </c>
      <c r="BV104" s="35">
        <f>BU104-AJ104</f>
        <v/>
      </c>
      <c r="BW104" s="35">
        <f>BV104-AK104</f>
        <v/>
      </c>
      <c r="BX104" s="35">
        <f>BW104-AL104</f>
        <v/>
      </c>
      <c r="BY104" s="35">
        <f>BX104-AM104</f>
        <v/>
      </c>
      <c r="BZ104" s="35">
        <f>BY104-AN104</f>
        <v/>
      </c>
      <c r="CA104" s="35">
        <f>BZ104-AO104</f>
        <v/>
      </c>
      <c r="CB104" s="35">
        <f>CA104-AP104</f>
        <v/>
      </c>
      <c r="CC104" s="35">
        <f>CB104-AQ104</f>
        <v/>
      </c>
      <c r="CD104" s="35">
        <f>CC104-AR104</f>
        <v/>
      </c>
      <c r="CE104" s="35">
        <f>CD104-AS104</f>
        <v/>
      </c>
      <c r="CF104" s="35">
        <f>CE104-AT104</f>
        <v/>
      </c>
      <c r="CG104" s="35">
        <f>CF104-AU104</f>
        <v/>
      </c>
      <c r="CH104" s="35">
        <f>CG104-AV104</f>
        <v/>
      </c>
      <c r="CI104" s="35">
        <f>CH104-AW104</f>
        <v/>
      </c>
      <c r="CJ104" s="35">
        <f>CI104-AX104</f>
        <v/>
      </c>
      <c r="CK104" s="35">
        <f>CJ104-AY104</f>
        <v/>
      </c>
      <c r="CL104" s="35">
        <f>CK104-AZ104</f>
        <v/>
      </c>
      <c r="CM104" s="35">
        <f>CL104-BA104</f>
        <v/>
      </c>
      <c r="CN104" s="35">
        <f>CM104-BB104</f>
        <v/>
      </c>
      <c r="CO104" s="35">
        <f>CN104-BC104</f>
        <v/>
      </c>
      <c r="CP104" s="35">
        <f>CO104-BD104</f>
        <v/>
      </c>
      <c r="CQ104" s="35">
        <f>CP104-BE104</f>
        <v/>
      </c>
      <c r="CR104" s="35">
        <f>CQ104-BF104</f>
        <v/>
      </c>
      <c r="CS104" s="35">
        <f>CR104-BG104</f>
        <v/>
      </c>
      <c r="CT104" s="35">
        <f>CS104-BH104</f>
        <v/>
      </c>
      <c r="CU104" s="35">
        <f>CT104-BI104</f>
        <v/>
      </c>
      <c r="CV104" s="35">
        <f>CU104-BJ104</f>
        <v/>
      </c>
      <c r="CW104" s="38">
        <f>CV104-BK104</f>
        <v/>
      </c>
      <c r="CX104" s="38">
        <f>CW104-BL104</f>
        <v/>
      </c>
      <c r="CY104" s="38">
        <f>CX104-BM104</f>
        <v/>
      </c>
      <c r="CZ104" s="39">
        <f>CY104-BN104</f>
        <v/>
      </c>
      <c r="DA104" s="35" t="n"/>
    </row>
    <row r="105">
      <c r="D105" s="61">
        <f>VLOOKUP(F105,[1]Special!$O$2:$S$209,3,0)</f>
        <v/>
      </c>
      <c r="E105" s="20" t="inlineStr">
        <is>
          <t>|0200220139|22.20|0.00|2.000|0.0005833NBC</t>
        </is>
      </c>
      <c r="F105" s="19">
        <f>LEFT(E105,LEN(E105)-7)</f>
        <v/>
      </c>
      <c r="G105" s="19">
        <f>'Cutting Rules'!H105</f>
        <v/>
      </c>
      <c r="H105" s="19">
        <f>VLOOKUP(MID(F105,8,2),[1]Special!$H$2:$I$32,2,0)</f>
        <v/>
      </c>
      <c r="I105" s="19">
        <f>RIGHT(E105,3)</f>
        <v/>
      </c>
      <c r="J105" s="19">
        <f>IF(MID(E105,6,2)="22","P","C")</f>
        <v/>
      </c>
      <c r="K105" s="19">
        <f>MID(E105,13,4)</f>
        <v/>
      </c>
      <c r="L105" s="19">
        <f>MID(E105,19,4)</f>
        <v/>
      </c>
      <c r="M105" s="52">
        <f>MID(E105,LEN(E105)-17,4)</f>
        <v/>
      </c>
      <c r="N105" s="52">
        <f>MID(E105,LEN(E105)-6,4)</f>
        <v/>
      </c>
      <c r="O105" s="19">
        <f>VLOOKUP(F105,[1]Item!$A$5:$Z$10000,26,0)</f>
        <v/>
      </c>
      <c r="P105" s="19">
        <f>VLOOKUP(E105,[1]route!$E$3:$O$10005,11,0)</f>
        <v/>
      </c>
      <c r="Q105" s="167">
        <f>'Cutting Rules'!AD105</f>
        <v/>
      </c>
      <c r="R105" s="168">
        <f>SUMIF([1]route!$E$3:$E$10005,E105,[1]!Table1[生産])</f>
        <v/>
      </c>
      <c r="S105" s="24" t="n"/>
      <c r="T105" s="169" t="inlineStr"/>
      <c r="U105" s="19" t="n"/>
      <c r="V105" s="170">
        <f>SUMIF([1]route!$E$3:$E$10005,E105,[1]route!$M$3:$M$10005)</f>
        <v/>
      </c>
      <c r="W105" s="171">
        <f>O105*N105*V105/1000</f>
        <v/>
      </c>
      <c r="X105" s="27">
        <f t="array" ref="X105">INDEX($BP105:$CZ105,MATCH(TRUE,$BP105:$CZ105&lt;0,0))</f>
        <v/>
      </c>
      <c r="Y105" s="47">
        <f>IFERROR(CHOOSE($AC105,$BP$1,$BQ$1,$BR$1,$BS$1,$BT$1,$BU$1,$BV$1,$BW$1,$BX$1,$BY$1,$BZ$1,$CA$1,$CB$1,$CC$1,$CD$1,$CE$1,$CF$1,$CG$1,$CH$1,$CI$1,$CJ$1,$CK$1,$CL$1,$CM$1,$CN$1,$CO$1,$CP$1,$CQ$1,$CR$1,$CS$1,$CT$1,$CU$1,$CV$1,$CW$1,$CX$1,$CY$1,$CZ$1,),"")</f>
        <v/>
      </c>
      <c r="Z105" s="121">
        <f>IFERROR(VLOOKUP(E105,[1]route!$E$3:$BL$10005,59,0),"")&amp;IFERROR(VLOOKUP(E105,[1]route!$E$3:$BL$10005,60,0),"")</f>
        <v/>
      </c>
      <c r="AA105" s="172">
        <f>IF(R105&gt;V105,R105-V105,0)</f>
        <v/>
      </c>
      <c r="AB105" s="173">
        <f>AA105*O105*N105/1000</f>
        <v/>
      </c>
      <c r="AC105" s="4">
        <f>IFERROR(MATCH($X105,$BP105:$CZ105,0),"")</f>
        <v/>
      </c>
      <c r="AD105" s="29" t="n">
        <v>0</v>
      </c>
      <c r="AE105" s="30">
        <f>SUMIF([1]route!$E$3:$E$10005,E105,[1]!Table1[1])</f>
        <v/>
      </c>
      <c r="AF105" s="30">
        <f>SUMIF([1]route!$E$3:$E$10005,E105,[1]!Table1[2])</f>
        <v/>
      </c>
      <c r="AG105" s="30">
        <f>SUMIF([1]route!$E$3:$E$10005,E105,[1]!Table1[3])</f>
        <v/>
      </c>
      <c r="AH105" s="30">
        <f>SUMIF([1]route!$E$3:$E$10005,E105,[1]!Table1[4])</f>
        <v/>
      </c>
      <c r="AI105" s="30">
        <f>SUMIF([1]route!$E$3:$E$10005,E105,[1]!Table1[5])</f>
        <v/>
      </c>
      <c r="AJ105" s="30">
        <f>SUMIF([1]route!$E$3:$E$10005,E105,[1]!Table1[6])</f>
        <v/>
      </c>
      <c r="AK105" s="30">
        <f>SUMIF([1]route!$E$3:$E$10005,E105,[1]!Table1[7])</f>
        <v/>
      </c>
      <c r="AL105" s="30">
        <f>SUMIF([1]route!$E$3:$E$10005,E105,[1]!Table1[8])</f>
        <v/>
      </c>
      <c r="AM105" s="30">
        <f>SUMIF([1]route!$E$3:$E$10005,E105,[1]!Table1[9])</f>
        <v/>
      </c>
      <c r="AN105" s="30">
        <f>SUMIF([1]route!$E$3:$E$10005,E105,[1]!Table1[10])</f>
        <v/>
      </c>
      <c r="AO105" s="30">
        <f>SUMIF([1]route!$E$3:$E$10005,E105,[1]!Table1[11])</f>
        <v/>
      </c>
      <c r="AP105" s="30">
        <f>SUMIF([1]route!$E$3:$E$10005,E105,[1]!Table1[12])</f>
        <v/>
      </c>
      <c r="AQ105" s="30">
        <f>SUMIF([1]route!$E$3:$E$10005,E105,[1]!Table1[13])</f>
        <v/>
      </c>
      <c r="AR105" s="30">
        <f>SUMIF([1]route!$E$3:$E$10005,E105,[1]!Table1[14])</f>
        <v/>
      </c>
      <c r="AS105" s="30">
        <f>SUMIF([1]route!$E$3:$E$10005,E105,[1]!Table1[15])</f>
        <v/>
      </c>
      <c r="AT105" s="30">
        <f>SUMIF([1]route!$E$3:$E$10005,E105,[1]!Table1[16])</f>
        <v/>
      </c>
      <c r="AU105" s="30">
        <f>SUMIF([1]route!$E$3:$E$10005,E105,[1]!Table1[17])</f>
        <v/>
      </c>
      <c r="AV105" s="30">
        <f>SUMIF([1]route!$E$3:$E$10005,E105,[1]!Table1[18])</f>
        <v/>
      </c>
      <c r="AW105" s="30">
        <f>SUMIF([1]route!$E$3:$E$10005,E105,[1]!Table1[19])</f>
        <v/>
      </c>
      <c r="AX105" s="30">
        <f>SUMIF([1]route!$E$3:$E$10005,E105,[1]!Table1[20])</f>
        <v/>
      </c>
      <c r="AY105" s="30">
        <f>SUMIF([1]route!$E$3:$E$10005,E105,[1]!Table1[21])</f>
        <v/>
      </c>
      <c r="AZ105" s="30">
        <f>SUMIF([1]route!$E$3:$E$10005,E105,[1]!Table1[22])</f>
        <v/>
      </c>
      <c r="BA105" s="30">
        <f>SUMIF([1]route!$E$3:$E$10005,E105,[1]!Table1[23])</f>
        <v/>
      </c>
      <c r="BB105" s="30">
        <f>SUMIF([1]route!$E$3:$E$10005,E105,[1]!Table1[24])</f>
        <v/>
      </c>
      <c r="BC105" s="30">
        <f>SUMIF([1]route!$E$3:$E$10005,E105,[1]!Table1[25])</f>
        <v/>
      </c>
      <c r="BD105" s="30">
        <f>SUMIF([1]route!$E$3:$E$10005,E105,[1]!Table1[26])</f>
        <v/>
      </c>
      <c r="BE105" s="30">
        <f>SUMIF([1]route!$E$3:$E$10005,E105,[1]!Table1[27])</f>
        <v/>
      </c>
      <c r="BF105" s="30">
        <f>SUMIF([1]route!$E$3:$E$10005,E105,[1]!Table1[28])</f>
        <v/>
      </c>
      <c r="BG105" s="30">
        <f>SUMIF([1]route!$E$3:$E$10005,E105,[1]!Table1[29])</f>
        <v/>
      </c>
      <c r="BH105" s="30">
        <f>SUMIF([1]route!$E$3:$E$10005,E105,[1]!Table1[30])</f>
        <v/>
      </c>
      <c r="BI105" s="30">
        <f>SUMIF([1]route!$E$3:$E$10005,E105,[1]!Table1[31])</f>
        <v/>
      </c>
      <c r="BJ105" s="30">
        <f>SUMIF([1]route!$E$3:$E$10005,E105,[1]!Table1[Remain PO])</f>
        <v/>
      </c>
      <c r="BK105" s="31">
        <f>SUMIF([1]route!$E$3:$E$10005,E105,[1]!Table1[N+1])</f>
        <v/>
      </c>
      <c r="BL105" s="31">
        <f>SUMIF([1]route!$E$3:$E$10005,E105,[1]!Table1[N+2])</f>
        <v/>
      </c>
      <c r="BM105" s="31">
        <f>SUMIF([1]route!$E$3:$E$10005,E105,[1]!Table1[N+3])</f>
        <v/>
      </c>
      <c r="BN105" s="32">
        <f>SUMIF([1]route!$E$3:$E$10005,E105,[1]!Table1[N+4])</f>
        <v/>
      </c>
      <c r="BP105" s="37">
        <f>$V105-$AD105</f>
        <v/>
      </c>
      <c r="BQ105" s="35">
        <f>BP105-AE105</f>
        <v/>
      </c>
      <c r="BR105" s="35">
        <f>BQ105-AF105</f>
        <v/>
      </c>
      <c r="BS105" s="35">
        <f>BR105-AG105</f>
        <v/>
      </c>
      <c r="BT105" s="35">
        <f>BS105-AH105</f>
        <v/>
      </c>
      <c r="BU105" s="35">
        <f>BT105-AI105</f>
        <v/>
      </c>
      <c r="BV105" s="35">
        <f>BU105-AJ105</f>
        <v/>
      </c>
      <c r="BW105" s="35">
        <f>BV105-AK105</f>
        <v/>
      </c>
      <c r="BX105" s="35">
        <f>BW105-AL105</f>
        <v/>
      </c>
      <c r="BY105" s="35">
        <f>BX105-AM105</f>
        <v/>
      </c>
      <c r="BZ105" s="35">
        <f>BY105-AN105</f>
        <v/>
      </c>
      <c r="CA105" s="35">
        <f>BZ105-AO105</f>
        <v/>
      </c>
      <c r="CB105" s="35">
        <f>CA105-AP105</f>
        <v/>
      </c>
      <c r="CC105" s="35">
        <f>CB105-AQ105</f>
        <v/>
      </c>
      <c r="CD105" s="35">
        <f>CC105-AR105</f>
        <v/>
      </c>
      <c r="CE105" s="35">
        <f>CD105-AS105</f>
        <v/>
      </c>
      <c r="CF105" s="35">
        <f>CE105-AT105</f>
        <v/>
      </c>
      <c r="CG105" s="35">
        <f>CF105-AU105</f>
        <v/>
      </c>
      <c r="CH105" s="35">
        <f>CG105-AV105</f>
        <v/>
      </c>
      <c r="CI105" s="35">
        <f>CH105-AW105</f>
        <v/>
      </c>
      <c r="CJ105" s="35">
        <f>CI105-AX105</f>
        <v/>
      </c>
      <c r="CK105" s="35">
        <f>CJ105-AY105</f>
        <v/>
      </c>
      <c r="CL105" s="35">
        <f>CK105-AZ105</f>
        <v/>
      </c>
      <c r="CM105" s="35">
        <f>CL105-BA105</f>
        <v/>
      </c>
      <c r="CN105" s="35">
        <f>CM105-BB105</f>
        <v/>
      </c>
      <c r="CO105" s="35">
        <f>CN105-BC105</f>
        <v/>
      </c>
      <c r="CP105" s="35">
        <f>CO105-BD105</f>
        <v/>
      </c>
      <c r="CQ105" s="35">
        <f>CP105-BE105</f>
        <v/>
      </c>
      <c r="CR105" s="35">
        <f>CQ105-BF105</f>
        <v/>
      </c>
      <c r="CS105" s="35">
        <f>CR105-BG105</f>
        <v/>
      </c>
      <c r="CT105" s="35">
        <f>CS105-BH105</f>
        <v/>
      </c>
      <c r="CU105" s="35">
        <f>CT105-BI105</f>
        <v/>
      </c>
      <c r="CV105" s="35">
        <f>CU105-BJ105</f>
        <v/>
      </c>
      <c r="CW105" s="38">
        <f>CV105-BK105</f>
        <v/>
      </c>
      <c r="CX105" s="38">
        <f>CW105-BL105</f>
        <v/>
      </c>
      <c r="CY105" s="38">
        <f>CX105-BM105</f>
        <v/>
      </c>
      <c r="CZ105" s="39">
        <f>CY105-BN105</f>
        <v/>
      </c>
      <c r="DA105" s="35" t="n"/>
    </row>
    <row r="106">
      <c r="D106" s="61">
        <f>VLOOKUP(F106,[1]Special!$O$2:$S$209,3,0)</f>
        <v/>
      </c>
      <c r="E106" s="20" t="inlineStr">
        <is>
          <t>|0200225939|15.90|0.00|2.000|0.0004984NBC</t>
        </is>
      </c>
      <c r="F106" s="19">
        <f>LEFT(E106,LEN(E106)-7)</f>
        <v/>
      </c>
      <c r="G106" s="19">
        <f>'Cutting Rules'!H106</f>
        <v/>
      </c>
      <c r="H106" s="19">
        <f>VLOOKUP(MID(F106,8,2),[1]Special!$H$2:$I$32,2,0)</f>
        <v/>
      </c>
      <c r="I106" s="19">
        <f>RIGHT(E106,3)</f>
        <v/>
      </c>
      <c r="J106" s="19">
        <f>IF(MID(E106,6,2)="22","P","C")</f>
        <v/>
      </c>
      <c r="K106" s="19">
        <f>MID(E106,13,4)</f>
        <v/>
      </c>
      <c r="L106" s="19">
        <f>MID(E106,19,4)</f>
        <v/>
      </c>
      <c r="M106" s="52">
        <f>MID(E106,LEN(E106)-17,4)</f>
        <v/>
      </c>
      <c r="N106" s="52">
        <f>MID(E106,LEN(E106)-6,4)</f>
        <v/>
      </c>
      <c r="O106" s="19">
        <f>VLOOKUP(F106,[1]Item!$A$5:$Z$10000,26,0)</f>
        <v/>
      </c>
      <c r="P106" s="19">
        <f>VLOOKUP(E106,[1]route!$E$3:$O$10005,11,0)</f>
        <v/>
      </c>
      <c r="Q106" s="167">
        <f>'Cutting Rules'!AD106</f>
        <v/>
      </c>
      <c r="R106" s="168">
        <f>SUMIF([1]route!$E$3:$E$10005,E106,[1]!Table1[生産])</f>
        <v/>
      </c>
      <c r="S106" s="24" t="n"/>
      <c r="T106" s="169" t="inlineStr"/>
      <c r="U106" s="19" t="n"/>
      <c r="V106" s="170">
        <f>SUMIF([1]route!$E$3:$E$10005,E106,[1]route!$M$3:$M$10005)</f>
        <v/>
      </c>
      <c r="W106" s="171">
        <f>O106*N106*V106/1000</f>
        <v/>
      </c>
      <c r="X106" s="27">
        <f t="array" ref="X106">INDEX($BP106:$CZ106,MATCH(TRUE,$BP106:$CZ106&lt;0,0))</f>
        <v/>
      </c>
      <c r="Y106" s="47">
        <f>IFERROR(CHOOSE($AC106,$BP$1,$BQ$1,$BR$1,$BS$1,$BT$1,$BU$1,$BV$1,$BW$1,$BX$1,$BY$1,$BZ$1,$CA$1,$CB$1,$CC$1,$CD$1,$CE$1,$CF$1,$CG$1,$CH$1,$CI$1,$CJ$1,$CK$1,$CL$1,$CM$1,$CN$1,$CO$1,$CP$1,$CQ$1,$CR$1,$CS$1,$CT$1,$CU$1,$CV$1,$CW$1,$CX$1,$CY$1,$CZ$1,),"")</f>
        <v/>
      </c>
      <c r="Z106" s="121">
        <f>IFERROR(VLOOKUP(E106,[1]route!$E$3:$BL$10005,59,0),"")&amp;IFERROR(VLOOKUP(E106,[1]route!$E$3:$BL$10005,60,0),"")</f>
        <v/>
      </c>
      <c r="AA106" s="172">
        <f>IF(R106&gt;V106,R106-V106,0)</f>
        <v/>
      </c>
      <c r="AB106" s="173">
        <f>AA106*O106*N106/1000</f>
        <v/>
      </c>
      <c r="AC106" s="4">
        <f>IFERROR(MATCH($X106,$BP106:$CZ106,0),"")</f>
        <v/>
      </c>
      <c r="AD106" s="29" t="n">
        <v>0</v>
      </c>
      <c r="AE106" s="30">
        <f>SUMIF([1]route!$E$3:$E$10005,E106,[1]!Table1[1])</f>
        <v/>
      </c>
      <c r="AF106" s="30">
        <f>SUMIF([1]route!$E$3:$E$10005,E106,[1]!Table1[2])</f>
        <v/>
      </c>
      <c r="AG106" s="30">
        <f>SUMIF([1]route!$E$3:$E$10005,E106,[1]!Table1[3])</f>
        <v/>
      </c>
      <c r="AH106" s="30">
        <f>SUMIF([1]route!$E$3:$E$10005,E106,[1]!Table1[4])</f>
        <v/>
      </c>
      <c r="AI106" s="30">
        <f>SUMIF([1]route!$E$3:$E$10005,E106,[1]!Table1[5])</f>
        <v/>
      </c>
      <c r="AJ106" s="30">
        <f>SUMIF([1]route!$E$3:$E$10005,E106,[1]!Table1[6])</f>
        <v/>
      </c>
      <c r="AK106" s="30">
        <f>SUMIF([1]route!$E$3:$E$10005,E106,[1]!Table1[7])</f>
        <v/>
      </c>
      <c r="AL106" s="30">
        <f>SUMIF([1]route!$E$3:$E$10005,E106,[1]!Table1[8])</f>
        <v/>
      </c>
      <c r="AM106" s="30">
        <f>SUMIF([1]route!$E$3:$E$10005,E106,[1]!Table1[9])</f>
        <v/>
      </c>
      <c r="AN106" s="30">
        <f>SUMIF([1]route!$E$3:$E$10005,E106,[1]!Table1[10])</f>
        <v/>
      </c>
      <c r="AO106" s="30">
        <f>SUMIF([1]route!$E$3:$E$10005,E106,[1]!Table1[11])</f>
        <v/>
      </c>
      <c r="AP106" s="30">
        <f>SUMIF([1]route!$E$3:$E$10005,E106,[1]!Table1[12])</f>
        <v/>
      </c>
      <c r="AQ106" s="30">
        <f>SUMIF([1]route!$E$3:$E$10005,E106,[1]!Table1[13])</f>
        <v/>
      </c>
      <c r="AR106" s="30">
        <f>SUMIF([1]route!$E$3:$E$10005,E106,[1]!Table1[14])</f>
        <v/>
      </c>
      <c r="AS106" s="30">
        <f>SUMIF([1]route!$E$3:$E$10005,E106,[1]!Table1[15])</f>
        <v/>
      </c>
      <c r="AT106" s="30">
        <f>SUMIF([1]route!$E$3:$E$10005,E106,[1]!Table1[16])</f>
        <v/>
      </c>
      <c r="AU106" s="30">
        <f>SUMIF([1]route!$E$3:$E$10005,E106,[1]!Table1[17])</f>
        <v/>
      </c>
      <c r="AV106" s="30">
        <f>SUMIF([1]route!$E$3:$E$10005,E106,[1]!Table1[18])</f>
        <v/>
      </c>
      <c r="AW106" s="30">
        <f>SUMIF([1]route!$E$3:$E$10005,E106,[1]!Table1[19])</f>
        <v/>
      </c>
      <c r="AX106" s="30">
        <f>SUMIF([1]route!$E$3:$E$10005,E106,[1]!Table1[20])</f>
        <v/>
      </c>
      <c r="AY106" s="30">
        <f>SUMIF([1]route!$E$3:$E$10005,E106,[1]!Table1[21])</f>
        <v/>
      </c>
      <c r="AZ106" s="30">
        <f>SUMIF([1]route!$E$3:$E$10005,E106,[1]!Table1[22])</f>
        <v/>
      </c>
      <c r="BA106" s="30">
        <f>SUMIF([1]route!$E$3:$E$10005,E106,[1]!Table1[23])</f>
        <v/>
      </c>
      <c r="BB106" s="30">
        <f>SUMIF([1]route!$E$3:$E$10005,E106,[1]!Table1[24])</f>
        <v/>
      </c>
      <c r="BC106" s="30">
        <f>SUMIF([1]route!$E$3:$E$10005,E106,[1]!Table1[25])</f>
        <v/>
      </c>
      <c r="BD106" s="30">
        <f>SUMIF([1]route!$E$3:$E$10005,E106,[1]!Table1[26])</f>
        <v/>
      </c>
      <c r="BE106" s="30">
        <f>SUMIF([1]route!$E$3:$E$10005,E106,[1]!Table1[27])</f>
        <v/>
      </c>
      <c r="BF106" s="30">
        <f>SUMIF([1]route!$E$3:$E$10005,E106,[1]!Table1[28])</f>
        <v/>
      </c>
      <c r="BG106" s="30">
        <f>SUMIF([1]route!$E$3:$E$10005,E106,[1]!Table1[29])</f>
        <v/>
      </c>
      <c r="BH106" s="30">
        <f>SUMIF([1]route!$E$3:$E$10005,E106,[1]!Table1[30])</f>
        <v/>
      </c>
      <c r="BI106" s="30">
        <f>SUMIF([1]route!$E$3:$E$10005,E106,[1]!Table1[31])</f>
        <v/>
      </c>
      <c r="BJ106" s="30">
        <f>SUMIF([1]route!$E$3:$E$10005,E106,[1]!Table1[Remain PO])</f>
        <v/>
      </c>
      <c r="BK106" s="31">
        <f>SUMIF([1]route!$E$3:$E$10005,E106,[1]!Table1[N+1])</f>
        <v/>
      </c>
      <c r="BL106" s="31">
        <f>SUMIF([1]route!$E$3:$E$10005,E106,[1]!Table1[N+2])</f>
        <v/>
      </c>
      <c r="BM106" s="31">
        <f>SUMIF([1]route!$E$3:$E$10005,E106,[1]!Table1[N+3])</f>
        <v/>
      </c>
      <c r="BN106" s="32">
        <f>SUMIF([1]route!$E$3:$E$10005,E106,[1]!Table1[N+4])</f>
        <v/>
      </c>
      <c r="BP106" s="37">
        <f>$V106-$AD106</f>
        <v/>
      </c>
      <c r="BQ106" s="35">
        <f>BP106-AE106</f>
        <v/>
      </c>
      <c r="BR106" s="35">
        <f>BQ106-AF106</f>
        <v/>
      </c>
      <c r="BS106" s="35">
        <f>BR106-AG106</f>
        <v/>
      </c>
      <c r="BT106" s="35">
        <f>BS106-AH106</f>
        <v/>
      </c>
      <c r="BU106" s="35">
        <f>BT106-AI106</f>
        <v/>
      </c>
      <c r="BV106" s="35">
        <f>BU106-AJ106</f>
        <v/>
      </c>
      <c r="BW106" s="35">
        <f>BV106-AK106</f>
        <v/>
      </c>
      <c r="BX106" s="35">
        <f>BW106-AL106</f>
        <v/>
      </c>
      <c r="BY106" s="35">
        <f>BX106-AM106</f>
        <v/>
      </c>
      <c r="BZ106" s="35">
        <f>BY106-AN106</f>
        <v/>
      </c>
      <c r="CA106" s="35">
        <f>BZ106-AO106</f>
        <v/>
      </c>
      <c r="CB106" s="35">
        <f>CA106-AP106</f>
        <v/>
      </c>
      <c r="CC106" s="35">
        <f>CB106-AQ106</f>
        <v/>
      </c>
      <c r="CD106" s="35">
        <f>CC106-AR106</f>
        <v/>
      </c>
      <c r="CE106" s="35">
        <f>CD106-AS106</f>
        <v/>
      </c>
      <c r="CF106" s="35">
        <f>CE106-AT106</f>
        <v/>
      </c>
      <c r="CG106" s="35">
        <f>CF106-AU106</f>
        <v/>
      </c>
      <c r="CH106" s="35">
        <f>CG106-AV106</f>
        <v/>
      </c>
      <c r="CI106" s="35">
        <f>CH106-AW106</f>
        <v/>
      </c>
      <c r="CJ106" s="35">
        <f>CI106-AX106</f>
        <v/>
      </c>
      <c r="CK106" s="35">
        <f>CJ106-AY106</f>
        <v/>
      </c>
      <c r="CL106" s="35">
        <f>CK106-AZ106</f>
        <v/>
      </c>
      <c r="CM106" s="35">
        <f>CL106-BA106</f>
        <v/>
      </c>
      <c r="CN106" s="35">
        <f>CM106-BB106</f>
        <v/>
      </c>
      <c r="CO106" s="35">
        <f>CN106-BC106</f>
        <v/>
      </c>
      <c r="CP106" s="35">
        <f>CO106-BD106</f>
        <v/>
      </c>
      <c r="CQ106" s="35">
        <f>CP106-BE106</f>
        <v/>
      </c>
      <c r="CR106" s="35">
        <f>CQ106-BF106</f>
        <v/>
      </c>
      <c r="CS106" s="35">
        <f>CR106-BG106</f>
        <v/>
      </c>
      <c r="CT106" s="35">
        <f>CS106-BH106</f>
        <v/>
      </c>
      <c r="CU106" s="35">
        <f>CT106-BI106</f>
        <v/>
      </c>
      <c r="CV106" s="35">
        <f>CU106-BJ106</f>
        <v/>
      </c>
      <c r="CW106" s="38">
        <f>CV106-BK106</f>
        <v/>
      </c>
      <c r="CX106" s="38">
        <f>CW106-BL106</f>
        <v/>
      </c>
      <c r="CY106" s="38">
        <f>CX106-BM106</f>
        <v/>
      </c>
      <c r="CZ106" s="39">
        <f>CY106-BN106</f>
        <v/>
      </c>
      <c r="DA106" s="35" t="n"/>
    </row>
    <row r="107">
      <c r="D107" s="61">
        <f>VLOOKUP(F107,[1]Special!$O$2:$S$209,3,0)</f>
        <v/>
      </c>
      <c r="E107" s="20" t="inlineStr">
        <is>
          <t>|0200226010|22.20|0.00|2.000|0.0005340IBC</t>
        </is>
      </c>
      <c r="F107" s="19">
        <f>LEFT(E107,LEN(E107)-7)</f>
        <v/>
      </c>
      <c r="G107" s="19">
        <f>'Cutting Rules'!H107</f>
        <v/>
      </c>
      <c r="H107" s="19">
        <f>VLOOKUP(MID(F107,8,2),[1]Special!$H$2:$I$32,2,0)</f>
        <v/>
      </c>
      <c r="I107" s="19">
        <f>RIGHT(E107,3)</f>
        <v/>
      </c>
      <c r="J107" s="19">
        <f>IF(MID(E107,6,2)="22","P","C")</f>
        <v/>
      </c>
      <c r="K107" s="19">
        <f>MID(E107,13,4)</f>
        <v/>
      </c>
      <c r="L107" s="19">
        <f>MID(E107,19,4)</f>
        <v/>
      </c>
      <c r="M107" s="52">
        <f>MID(E107,LEN(E107)-17,4)</f>
        <v/>
      </c>
      <c r="N107" s="52">
        <f>MID(E107,LEN(E107)-6,4)</f>
        <v/>
      </c>
      <c r="O107" s="19">
        <f>VLOOKUP(F107,[1]Item!$A$5:$Z$10000,26,0)</f>
        <v/>
      </c>
      <c r="P107" s="19">
        <f>VLOOKUP(E107,[1]route!$E$3:$O$10005,11,0)</f>
        <v/>
      </c>
      <c r="Q107" s="167">
        <f>'Cutting Rules'!AD107</f>
        <v/>
      </c>
      <c r="R107" s="168">
        <f>SUMIF([1]route!$E$3:$E$10005,E107,[1]!Table1[生産])</f>
        <v/>
      </c>
      <c r="S107" s="24" t="n"/>
      <c r="T107" s="169" t="inlineStr"/>
      <c r="U107" s="19" t="n"/>
      <c r="V107" s="170">
        <f>SUMIF([1]route!$E$3:$E$10005,E107,[1]route!$M$3:$M$10005)</f>
        <v/>
      </c>
      <c r="W107" s="171">
        <f>O107*N107*V107/1000</f>
        <v/>
      </c>
      <c r="X107" s="27">
        <f t="array" ref="X107">INDEX($BP107:$CZ107,MATCH(TRUE,$BP107:$CZ107&lt;0,0))</f>
        <v/>
      </c>
      <c r="Y107" s="47">
        <f>IFERROR(CHOOSE($AC107,$BP$1,$BQ$1,$BR$1,$BS$1,$BT$1,$BU$1,$BV$1,$BW$1,$BX$1,$BY$1,$BZ$1,$CA$1,$CB$1,$CC$1,$CD$1,$CE$1,$CF$1,$CG$1,$CH$1,$CI$1,$CJ$1,$CK$1,$CL$1,$CM$1,$CN$1,$CO$1,$CP$1,$CQ$1,$CR$1,$CS$1,$CT$1,$CU$1,$CV$1,$CW$1,$CX$1,$CY$1,$CZ$1,),"")</f>
        <v/>
      </c>
      <c r="Z107" s="121">
        <f>IFERROR(VLOOKUP(E107,[1]route!$E$3:$BL$10005,59,0),"")&amp;IFERROR(VLOOKUP(E107,[1]route!$E$3:$BL$10005,60,0),"")</f>
        <v/>
      </c>
      <c r="AA107" s="172">
        <f>IF(R107&gt;V107,R107-V107,0)</f>
        <v/>
      </c>
      <c r="AB107" s="173">
        <f>AA107*O107*N107/1000</f>
        <v/>
      </c>
      <c r="AC107" s="4">
        <f>IFERROR(MATCH($X107,$BP107:$CZ107,0),"")</f>
        <v/>
      </c>
      <c r="AD107" s="29" t="n">
        <v>0</v>
      </c>
      <c r="AE107" s="30">
        <f>SUMIF([1]route!$E$3:$E$10005,E107,[1]!Table1[1])</f>
        <v/>
      </c>
      <c r="AF107" s="30">
        <f>SUMIF([1]route!$E$3:$E$10005,E107,[1]!Table1[2])</f>
        <v/>
      </c>
      <c r="AG107" s="30">
        <f>SUMIF([1]route!$E$3:$E$10005,E107,[1]!Table1[3])</f>
        <v/>
      </c>
      <c r="AH107" s="30">
        <f>SUMIF([1]route!$E$3:$E$10005,E107,[1]!Table1[4])</f>
        <v/>
      </c>
      <c r="AI107" s="30">
        <f>SUMIF([1]route!$E$3:$E$10005,E107,[1]!Table1[5])</f>
        <v/>
      </c>
      <c r="AJ107" s="30">
        <f>SUMIF([1]route!$E$3:$E$10005,E107,[1]!Table1[6])</f>
        <v/>
      </c>
      <c r="AK107" s="30">
        <f>SUMIF([1]route!$E$3:$E$10005,E107,[1]!Table1[7])</f>
        <v/>
      </c>
      <c r="AL107" s="30">
        <f>SUMIF([1]route!$E$3:$E$10005,E107,[1]!Table1[8])</f>
        <v/>
      </c>
      <c r="AM107" s="30">
        <f>SUMIF([1]route!$E$3:$E$10005,E107,[1]!Table1[9])</f>
        <v/>
      </c>
      <c r="AN107" s="30">
        <f>SUMIF([1]route!$E$3:$E$10005,E107,[1]!Table1[10])</f>
        <v/>
      </c>
      <c r="AO107" s="30">
        <f>SUMIF([1]route!$E$3:$E$10005,E107,[1]!Table1[11])</f>
        <v/>
      </c>
      <c r="AP107" s="30">
        <f>SUMIF([1]route!$E$3:$E$10005,E107,[1]!Table1[12])</f>
        <v/>
      </c>
      <c r="AQ107" s="30">
        <f>SUMIF([1]route!$E$3:$E$10005,E107,[1]!Table1[13])</f>
        <v/>
      </c>
      <c r="AR107" s="30">
        <f>SUMIF([1]route!$E$3:$E$10005,E107,[1]!Table1[14])</f>
        <v/>
      </c>
      <c r="AS107" s="30">
        <f>SUMIF([1]route!$E$3:$E$10005,E107,[1]!Table1[15])</f>
        <v/>
      </c>
      <c r="AT107" s="30">
        <f>SUMIF([1]route!$E$3:$E$10005,E107,[1]!Table1[16])</f>
        <v/>
      </c>
      <c r="AU107" s="30">
        <f>SUMIF([1]route!$E$3:$E$10005,E107,[1]!Table1[17])</f>
        <v/>
      </c>
      <c r="AV107" s="30">
        <f>SUMIF([1]route!$E$3:$E$10005,E107,[1]!Table1[18])</f>
        <v/>
      </c>
      <c r="AW107" s="30">
        <f>SUMIF([1]route!$E$3:$E$10005,E107,[1]!Table1[19])</f>
        <v/>
      </c>
      <c r="AX107" s="30">
        <f>SUMIF([1]route!$E$3:$E$10005,E107,[1]!Table1[20])</f>
        <v/>
      </c>
      <c r="AY107" s="30">
        <f>SUMIF([1]route!$E$3:$E$10005,E107,[1]!Table1[21])</f>
        <v/>
      </c>
      <c r="AZ107" s="30">
        <f>SUMIF([1]route!$E$3:$E$10005,E107,[1]!Table1[22])</f>
        <v/>
      </c>
      <c r="BA107" s="30">
        <f>SUMIF([1]route!$E$3:$E$10005,E107,[1]!Table1[23])</f>
        <v/>
      </c>
      <c r="BB107" s="30">
        <f>SUMIF([1]route!$E$3:$E$10005,E107,[1]!Table1[24])</f>
        <v/>
      </c>
      <c r="BC107" s="30">
        <f>SUMIF([1]route!$E$3:$E$10005,E107,[1]!Table1[25])</f>
        <v/>
      </c>
      <c r="BD107" s="30">
        <f>SUMIF([1]route!$E$3:$E$10005,E107,[1]!Table1[26])</f>
        <v/>
      </c>
      <c r="BE107" s="30">
        <f>SUMIF([1]route!$E$3:$E$10005,E107,[1]!Table1[27])</f>
        <v/>
      </c>
      <c r="BF107" s="30">
        <f>SUMIF([1]route!$E$3:$E$10005,E107,[1]!Table1[28])</f>
        <v/>
      </c>
      <c r="BG107" s="30">
        <f>SUMIF([1]route!$E$3:$E$10005,E107,[1]!Table1[29])</f>
        <v/>
      </c>
      <c r="BH107" s="30">
        <f>SUMIF([1]route!$E$3:$E$10005,E107,[1]!Table1[30])</f>
        <v/>
      </c>
      <c r="BI107" s="30">
        <f>SUMIF([1]route!$E$3:$E$10005,E107,[1]!Table1[31])</f>
        <v/>
      </c>
      <c r="BJ107" s="30">
        <f>SUMIF([1]route!$E$3:$E$10005,E107,[1]!Table1[Remain PO])</f>
        <v/>
      </c>
      <c r="BK107" s="31">
        <f>SUMIF([1]route!$E$3:$E$10005,E107,[1]!Table1[N+1])</f>
        <v/>
      </c>
      <c r="BL107" s="31">
        <f>SUMIF([1]route!$E$3:$E$10005,E107,[1]!Table1[N+2])</f>
        <v/>
      </c>
      <c r="BM107" s="31">
        <f>SUMIF([1]route!$E$3:$E$10005,E107,[1]!Table1[N+3])</f>
        <v/>
      </c>
      <c r="BN107" s="32">
        <f>SUMIF([1]route!$E$3:$E$10005,E107,[1]!Table1[N+4])</f>
        <v/>
      </c>
      <c r="BP107" s="37">
        <f>$V107-$AD107</f>
        <v/>
      </c>
      <c r="BQ107" s="35">
        <f>BP107-AE107</f>
        <v/>
      </c>
      <c r="BR107" s="35">
        <f>BQ107-AF107</f>
        <v/>
      </c>
      <c r="BS107" s="35">
        <f>BR107-AG107</f>
        <v/>
      </c>
      <c r="BT107" s="35">
        <f>BS107-AH107</f>
        <v/>
      </c>
      <c r="BU107" s="35">
        <f>BT107-AI107</f>
        <v/>
      </c>
      <c r="BV107" s="35">
        <f>BU107-AJ107</f>
        <v/>
      </c>
      <c r="BW107" s="35">
        <f>BV107-AK107</f>
        <v/>
      </c>
      <c r="BX107" s="35">
        <f>BW107-AL107</f>
        <v/>
      </c>
      <c r="BY107" s="35">
        <f>BX107-AM107</f>
        <v/>
      </c>
      <c r="BZ107" s="35">
        <f>BY107-AN107</f>
        <v/>
      </c>
      <c r="CA107" s="35">
        <f>BZ107-AO107</f>
        <v/>
      </c>
      <c r="CB107" s="35">
        <f>CA107-AP107</f>
        <v/>
      </c>
      <c r="CC107" s="35">
        <f>CB107-AQ107</f>
        <v/>
      </c>
      <c r="CD107" s="35">
        <f>CC107-AR107</f>
        <v/>
      </c>
      <c r="CE107" s="35">
        <f>CD107-AS107</f>
        <v/>
      </c>
      <c r="CF107" s="35">
        <f>CE107-AT107</f>
        <v/>
      </c>
      <c r="CG107" s="35">
        <f>CF107-AU107</f>
        <v/>
      </c>
      <c r="CH107" s="35">
        <f>CG107-AV107</f>
        <v/>
      </c>
      <c r="CI107" s="35">
        <f>CH107-AW107</f>
        <v/>
      </c>
      <c r="CJ107" s="35">
        <f>CI107-AX107</f>
        <v/>
      </c>
      <c r="CK107" s="35">
        <f>CJ107-AY107</f>
        <v/>
      </c>
      <c r="CL107" s="35">
        <f>CK107-AZ107</f>
        <v/>
      </c>
      <c r="CM107" s="35">
        <f>CL107-BA107</f>
        <v/>
      </c>
      <c r="CN107" s="35">
        <f>CM107-BB107</f>
        <v/>
      </c>
      <c r="CO107" s="35">
        <f>CN107-BC107</f>
        <v/>
      </c>
      <c r="CP107" s="35">
        <f>CO107-BD107</f>
        <v/>
      </c>
      <c r="CQ107" s="35">
        <f>CP107-BE107</f>
        <v/>
      </c>
      <c r="CR107" s="35">
        <f>CQ107-BF107</f>
        <v/>
      </c>
      <c r="CS107" s="35">
        <f>CR107-BG107</f>
        <v/>
      </c>
      <c r="CT107" s="35">
        <f>CS107-BH107</f>
        <v/>
      </c>
      <c r="CU107" s="35">
        <f>CT107-BI107</f>
        <v/>
      </c>
      <c r="CV107" s="35">
        <f>CU107-BJ107</f>
        <v/>
      </c>
      <c r="CW107" s="38">
        <f>CV107-BK107</f>
        <v/>
      </c>
      <c r="CX107" s="38">
        <f>CW107-BL107</f>
        <v/>
      </c>
      <c r="CY107" s="38">
        <f>CX107-BM107</f>
        <v/>
      </c>
      <c r="CZ107" s="39">
        <f>CY107-BN107</f>
        <v/>
      </c>
      <c r="DA107" s="35" t="n"/>
    </row>
    <row r="108">
      <c r="D108" s="61">
        <f>VLOOKUP(F108,[1]Special!$O$2:$S$209,3,0)</f>
        <v/>
      </c>
      <c r="E108" s="20" t="inlineStr">
        <is>
          <t>|0200226240|22.20|0.00|1.600|0.0006029NBC</t>
        </is>
      </c>
      <c r="F108" s="19">
        <f>LEFT(E108,LEN(E108)-7)</f>
        <v/>
      </c>
      <c r="G108" s="19">
        <f>'Cutting Rules'!H108</f>
        <v/>
      </c>
      <c r="H108" s="19">
        <f>VLOOKUP(MID(F108,8,2),[1]Special!$H$2:$I$32,2,0)</f>
        <v/>
      </c>
      <c r="I108" s="19">
        <f>RIGHT(E108,3)</f>
        <v/>
      </c>
      <c r="J108" s="19">
        <f>IF(MID(E108,6,2)="22","P","C")</f>
        <v/>
      </c>
      <c r="K108" s="19">
        <f>MID(E108,13,4)</f>
        <v/>
      </c>
      <c r="L108" s="19">
        <f>MID(E108,19,4)</f>
        <v/>
      </c>
      <c r="M108" s="52">
        <f>MID(E108,LEN(E108)-17,4)</f>
        <v/>
      </c>
      <c r="N108" s="52">
        <f>MID(E108,LEN(E108)-6,4)</f>
        <v/>
      </c>
      <c r="O108" s="19">
        <f>VLOOKUP(F108,[1]Item!$A$5:$Z$10000,26,0)</f>
        <v/>
      </c>
      <c r="P108" s="19">
        <f>VLOOKUP(E108,[1]route!$E$3:$O$10005,11,0)</f>
        <v/>
      </c>
      <c r="Q108" s="167">
        <f>'Cutting Rules'!AD108</f>
        <v/>
      </c>
      <c r="R108" s="168">
        <f>SUMIF([1]route!$E$3:$E$10005,E108,[1]!Table1[生産])</f>
        <v/>
      </c>
      <c r="S108" s="24" t="n"/>
      <c r="T108" s="169" t="inlineStr"/>
      <c r="U108" s="19" t="n"/>
      <c r="V108" s="170">
        <f>SUMIF([1]route!$E$3:$E$10005,E108,[1]route!$M$3:$M$10005)</f>
        <v/>
      </c>
      <c r="W108" s="171">
        <f>O108*N108*V108/1000</f>
        <v/>
      </c>
      <c r="X108" s="27">
        <f t="array" ref="X108">INDEX($BP108:$CZ108,MATCH(TRUE,$BP108:$CZ108&lt;0,0))</f>
        <v/>
      </c>
      <c r="Y108" s="47">
        <f>IFERROR(CHOOSE($AC108,$BP$1,$BQ$1,$BR$1,$BS$1,$BT$1,$BU$1,$BV$1,$BW$1,$BX$1,$BY$1,$BZ$1,$CA$1,$CB$1,$CC$1,$CD$1,$CE$1,$CF$1,$CG$1,$CH$1,$CI$1,$CJ$1,$CK$1,$CL$1,$CM$1,$CN$1,$CO$1,$CP$1,$CQ$1,$CR$1,$CS$1,$CT$1,$CU$1,$CV$1,$CW$1,$CX$1,$CY$1,$CZ$1,),"")</f>
        <v/>
      </c>
      <c r="Z108" s="121">
        <f>IFERROR(VLOOKUP(E108,[1]route!$E$3:$BL$10005,59,0),"")&amp;IFERROR(VLOOKUP(E108,[1]route!$E$3:$BL$10005,60,0),"")</f>
        <v/>
      </c>
      <c r="AA108" s="172">
        <f>IF(R108&gt;V108,R108-V108,0)</f>
        <v/>
      </c>
      <c r="AB108" s="173">
        <f>AA108*O108*N108/1000</f>
        <v/>
      </c>
      <c r="AC108" s="4">
        <f>IFERROR(MATCH($X108,$BP108:$CZ108,0),"")</f>
        <v/>
      </c>
      <c r="AD108" s="29" t="n">
        <v>0</v>
      </c>
      <c r="AE108" s="30">
        <f>SUMIF([1]route!$E$3:$E$10005,E108,[1]!Table1[1])</f>
        <v/>
      </c>
      <c r="AF108" s="30">
        <f>SUMIF([1]route!$E$3:$E$10005,E108,[1]!Table1[2])</f>
        <v/>
      </c>
      <c r="AG108" s="30">
        <f>SUMIF([1]route!$E$3:$E$10005,E108,[1]!Table1[3])</f>
        <v/>
      </c>
      <c r="AH108" s="30">
        <f>SUMIF([1]route!$E$3:$E$10005,E108,[1]!Table1[4])</f>
        <v/>
      </c>
      <c r="AI108" s="30">
        <f>SUMIF([1]route!$E$3:$E$10005,E108,[1]!Table1[5])</f>
        <v/>
      </c>
      <c r="AJ108" s="30">
        <f>SUMIF([1]route!$E$3:$E$10005,E108,[1]!Table1[6])</f>
        <v/>
      </c>
      <c r="AK108" s="30">
        <f>SUMIF([1]route!$E$3:$E$10005,E108,[1]!Table1[7])</f>
        <v/>
      </c>
      <c r="AL108" s="30">
        <f>SUMIF([1]route!$E$3:$E$10005,E108,[1]!Table1[8])</f>
        <v/>
      </c>
      <c r="AM108" s="30">
        <f>SUMIF([1]route!$E$3:$E$10005,E108,[1]!Table1[9])</f>
        <v/>
      </c>
      <c r="AN108" s="30">
        <f>SUMIF([1]route!$E$3:$E$10005,E108,[1]!Table1[10])</f>
        <v/>
      </c>
      <c r="AO108" s="30">
        <f>SUMIF([1]route!$E$3:$E$10005,E108,[1]!Table1[11])</f>
        <v/>
      </c>
      <c r="AP108" s="30">
        <f>SUMIF([1]route!$E$3:$E$10005,E108,[1]!Table1[12])</f>
        <v/>
      </c>
      <c r="AQ108" s="30">
        <f>SUMIF([1]route!$E$3:$E$10005,E108,[1]!Table1[13])</f>
        <v/>
      </c>
      <c r="AR108" s="30">
        <f>SUMIF([1]route!$E$3:$E$10005,E108,[1]!Table1[14])</f>
        <v/>
      </c>
      <c r="AS108" s="30">
        <f>SUMIF([1]route!$E$3:$E$10005,E108,[1]!Table1[15])</f>
        <v/>
      </c>
      <c r="AT108" s="30">
        <f>SUMIF([1]route!$E$3:$E$10005,E108,[1]!Table1[16])</f>
        <v/>
      </c>
      <c r="AU108" s="30">
        <f>SUMIF([1]route!$E$3:$E$10005,E108,[1]!Table1[17])</f>
        <v/>
      </c>
      <c r="AV108" s="30">
        <f>SUMIF([1]route!$E$3:$E$10005,E108,[1]!Table1[18])</f>
        <v/>
      </c>
      <c r="AW108" s="30">
        <f>SUMIF([1]route!$E$3:$E$10005,E108,[1]!Table1[19])</f>
        <v/>
      </c>
      <c r="AX108" s="30">
        <f>SUMIF([1]route!$E$3:$E$10005,E108,[1]!Table1[20])</f>
        <v/>
      </c>
      <c r="AY108" s="30">
        <f>SUMIF([1]route!$E$3:$E$10005,E108,[1]!Table1[21])</f>
        <v/>
      </c>
      <c r="AZ108" s="30">
        <f>SUMIF([1]route!$E$3:$E$10005,E108,[1]!Table1[22])</f>
        <v/>
      </c>
      <c r="BA108" s="30">
        <f>SUMIF([1]route!$E$3:$E$10005,E108,[1]!Table1[23])</f>
        <v/>
      </c>
      <c r="BB108" s="30">
        <f>SUMIF([1]route!$E$3:$E$10005,E108,[1]!Table1[24])</f>
        <v/>
      </c>
      <c r="BC108" s="30">
        <f>SUMIF([1]route!$E$3:$E$10005,E108,[1]!Table1[25])</f>
        <v/>
      </c>
      <c r="BD108" s="30">
        <f>SUMIF([1]route!$E$3:$E$10005,E108,[1]!Table1[26])</f>
        <v/>
      </c>
      <c r="BE108" s="30">
        <f>SUMIF([1]route!$E$3:$E$10005,E108,[1]!Table1[27])</f>
        <v/>
      </c>
      <c r="BF108" s="30">
        <f>SUMIF([1]route!$E$3:$E$10005,E108,[1]!Table1[28])</f>
        <v/>
      </c>
      <c r="BG108" s="30">
        <f>SUMIF([1]route!$E$3:$E$10005,E108,[1]!Table1[29])</f>
        <v/>
      </c>
      <c r="BH108" s="30">
        <f>SUMIF([1]route!$E$3:$E$10005,E108,[1]!Table1[30])</f>
        <v/>
      </c>
      <c r="BI108" s="30">
        <f>SUMIF([1]route!$E$3:$E$10005,E108,[1]!Table1[31])</f>
        <v/>
      </c>
      <c r="BJ108" s="30">
        <f>SUMIF([1]route!$E$3:$E$10005,E108,[1]!Table1[Remain PO])</f>
        <v/>
      </c>
      <c r="BK108" s="31">
        <f>SUMIF([1]route!$E$3:$E$10005,E108,[1]!Table1[N+1])</f>
        <v/>
      </c>
      <c r="BL108" s="31">
        <f>SUMIF([1]route!$E$3:$E$10005,E108,[1]!Table1[N+2])</f>
        <v/>
      </c>
      <c r="BM108" s="31">
        <f>SUMIF([1]route!$E$3:$E$10005,E108,[1]!Table1[N+3])</f>
        <v/>
      </c>
      <c r="BN108" s="32">
        <f>SUMIF([1]route!$E$3:$E$10005,E108,[1]!Table1[N+4])</f>
        <v/>
      </c>
      <c r="BP108" s="37">
        <f>$V108-$AD108</f>
        <v/>
      </c>
      <c r="BQ108" s="35">
        <f>BP108-AE108</f>
        <v/>
      </c>
      <c r="BR108" s="35">
        <f>BQ108-AF108</f>
        <v/>
      </c>
      <c r="BS108" s="35">
        <f>BR108-AG108</f>
        <v/>
      </c>
      <c r="BT108" s="35">
        <f>BS108-AH108</f>
        <v/>
      </c>
      <c r="BU108" s="35">
        <f>BT108-AI108</f>
        <v/>
      </c>
      <c r="BV108" s="35">
        <f>BU108-AJ108</f>
        <v/>
      </c>
      <c r="BW108" s="35">
        <f>BV108-AK108</f>
        <v/>
      </c>
      <c r="BX108" s="35">
        <f>BW108-AL108</f>
        <v/>
      </c>
      <c r="BY108" s="35">
        <f>BX108-AM108</f>
        <v/>
      </c>
      <c r="BZ108" s="35">
        <f>BY108-AN108</f>
        <v/>
      </c>
      <c r="CA108" s="35">
        <f>BZ108-AO108</f>
        <v/>
      </c>
      <c r="CB108" s="35">
        <f>CA108-AP108</f>
        <v/>
      </c>
      <c r="CC108" s="35">
        <f>CB108-AQ108</f>
        <v/>
      </c>
      <c r="CD108" s="35">
        <f>CC108-AR108</f>
        <v/>
      </c>
      <c r="CE108" s="35">
        <f>CD108-AS108</f>
        <v/>
      </c>
      <c r="CF108" s="35">
        <f>CE108-AT108</f>
        <v/>
      </c>
      <c r="CG108" s="35">
        <f>CF108-AU108</f>
        <v/>
      </c>
      <c r="CH108" s="35">
        <f>CG108-AV108</f>
        <v/>
      </c>
      <c r="CI108" s="35">
        <f>CH108-AW108</f>
        <v/>
      </c>
      <c r="CJ108" s="35">
        <f>CI108-AX108</f>
        <v/>
      </c>
      <c r="CK108" s="35">
        <f>CJ108-AY108</f>
        <v/>
      </c>
      <c r="CL108" s="35">
        <f>CK108-AZ108</f>
        <v/>
      </c>
      <c r="CM108" s="35">
        <f>CL108-BA108</f>
        <v/>
      </c>
      <c r="CN108" s="35">
        <f>CM108-BB108</f>
        <v/>
      </c>
      <c r="CO108" s="35">
        <f>CN108-BC108</f>
        <v/>
      </c>
      <c r="CP108" s="35">
        <f>CO108-BD108</f>
        <v/>
      </c>
      <c r="CQ108" s="35">
        <f>CP108-BE108</f>
        <v/>
      </c>
      <c r="CR108" s="35">
        <f>CQ108-BF108</f>
        <v/>
      </c>
      <c r="CS108" s="35">
        <f>CR108-BG108</f>
        <v/>
      </c>
      <c r="CT108" s="35">
        <f>CS108-BH108</f>
        <v/>
      </c>
      <c r="CU108" s="35">
        <f>CT108-BI108</f>
        <v/>
      </c>
      <c r="CV108" s="35">
        <f>CU108-BJ108</f>
        <v/>
      </c>
      <c r="CW108" s="38">
        <f>CV108-BK108</f>
        <v/>
      </c>
      <c r="CX108" s="38">
        <f>CW108-BL108</f>
        <v/>
      </c>
      <c r="CY108" s="38">
        <f>CX108-BM108</f>
        <v/>
      </c>
      <c r="CZ108" s="39">
        <f>CY108-BN108</f>
        <v/>
      </c>
      <c r="DA108" s="35" t="n"/>
    </row>
    <row r="109">
      <c r="D109" s="61">
        <f>VLOOKUP(F109,[1]Special!$O$2:$S$209,3,0)</f>
        <v/>
      </c>
      <c r="E109" s="20" t="inlineStr">
        <is>
          <t>|0200226010|28.60|0.00|2.000|0.0006000IBC</t>
        </is>
      </c>
      <c r="F109" s="19">
        <f>LEFT(E109,LEN(E109)-7)</f>
        <v/>
      </c>
      <c r="G109" s="19">
        <f>'Cutting Rules'!H109</f>
        <v/>
      </c>
      <c r="H109" s="19">
        <f>VLOOKUP(MID(F109,8,2),[1]Special!$H$2:$I$32,2,0)</f>
        <v/>
      </c>
      <c r="I109" s="19">
        <f>RIGHT(E109,3)</f>
        <v/>
      </c>
      <c r="J109" s="19">
        <f>IF(MID(E109,6,2)="22","P","C")</f>
        <v/>
      </c>
      <c r="K109" s="19">
        <f>MID(E109,13,4)</f>
        <v/>
      </c>
      <c r="L109" s="19">
        <f>MID(E109,19,4)</f>
        <v/>
      </c>
      <c r="M109" s="52">
        <f>MID(E109,LEN(E109)-17,4)</f>
        <v/>
      </c>
      <c r="N109" s="52">
        <f>MID(E109,LEN(E109)-6,4)</f>
        <v/>
      </c>
      <c r="O109" s="19">
        <f>VLOOKUP(F109,[1]Item!$A$5:$Z$10000,26,0)</f>
        <v/>
      </c>
      <c r="P109" s="19">
        <f>VLOOKUP(E109,[1]route!$E$3:$O$10005,11,0)</f>
        <v/>
      </c>
      <c r="Q109" s="167">
        <f>'Cutting Rules'!AD109</f>
        <v/>
      </c>
      <c r="R109" s="168">
        <f>SUMIF([1]route!$E$3:$E$10005,E109,[1]!Table1[生産])</f>
        <v/>
      </c>
      <c r="S109" s="24" t="n"/>
      <c r="T109" s="169" t="inlineStr"/>
      <c r="U109" s="19" t="n"/>
      <c r="V109" s="170">
        <f>SUMIF([1]route!$E$3:$E$10005,E109,[1]route!$M$3:$M$10005)</f>
        <v/>
      </c>
      <c r="W109" s="171">
        <f>O109*N109*V109/1000</f>
        <v/>
      </c>
      <c r="X109" s="27">
        <f t="array" ref="X109">INDEX($BP109:$CZ109,MATCH(TRUE,$BP109:$CZ109&lt;0,0))</f>
        <v/>
      </c>
      <c r="Y109" s="47">
        <f>IFERROR(CHOOSE($AC109,$BP$1,$BQ$1,$BR$1,$BS$1,$BT$1,$BU$1,$BV$1,$BW$1,$BX$1,$BY$1,$BZ$1,$CA$1,$CB$1,$CC$1,$CD$1,$CE$1,$CF$1,$CG$1,$CH$1,$CI$1,$CJ$1,$CK$1,$CL$1,$CM$1,$CN$1,$CO$1,$CP$1,$CQ$1,$CR$1,$CS$1,$CT$1,$CU$1,$CV$1,$CW$1,$CX$1,$CY$1,$CZ$1,),"")</f>
        <v/>
      </c>
      <c r="Z109" s="121">
        <f>IFERROR(VLOOKUP(E109,[1]route!$E$3:$BL$10005,59,0),"")&amp;IFERROR(VLOOKUP(E109,[1]route!$E$3:$BL$10005,60,0),"")</f>
        <v/>
      </c>
      <c r="AA109" s="172">
        <f>IF(R109&gt;V109,R109-V109,0)</f>
        <v/>
      </c>
      <c r="AB109" s="173">
        <f>AA109*O109*N109/1000</f>
        <v/>
      </c>
      <c r="AC109" s="4">
        <f>IFERROR(MATCH($X109,$BP109:$CZ109,0),"")</f>
        <v/>
      </c>
      <c r="AD109" s="29" t="n">
        <v>0</v>
      </c>
      <c r="AE109" s="30">
        <f>SUMIF([1]route!$E$3:$E$10005,E109,[1]!Table1[1])</f>
        <v/>
      </c>
      <c r="AF109" s="30">
        <f>SUMIF([1]route!$E$3:$E$10005,E109,[1]!Table1[2])</f>
        <v/>
      </c>
      <c r="AG109" s="30">
        <f>SUMIF([1]route!$E$3:$E$10005,E109,[1]!Table1[3])</f>
        <v/>
      </c>
      <c r="AH109" s="30">
        <f>SUMIF([1]route!$E$3:$E$10005,E109,[1]!Table1[4])</f>
        <v/>
      </c>
      <c r="AI109" s="30">
        <f>SUMIF([1]route!$E$3:$E$10005,E109,[1]!Table1[5])</f>
        <v/>
      </c>
      <c r="AJ109" s="30">
        <f>SUMIF([1]route!$E$3:$E$10005,E109,[1]!Table1[6])</f>
        <v/>
      </c>
      <c r="AK109" s="30">
        <f>SUMIF([1]route!$E$3:$E$10005,E109,[1]!Table1[7])</f>
        <v/>
      </c>
      <c r="AL109" s="30">
        <f>SUMIF([1]route!$E$3:$E$10005,E109,[1]!Table1[8])</f>
        <v/>
      </c>
      <c r="AM109" s="30">
        <f>SUMIF([1]route!$E$3:$E$10005,E109,[1]!Table1[9])</f>
        <v/>
      </c>
      <c r="AN109" s="30">
        <f>SUMIF([1]route!$E$3:$E$10005,E109,[1]!Table1[10])</f>
        <v/>
      </c>
      <c r="AO109" s="30">
        <f>SUMIF([1]route!$E$3:$E$10005,E109,[1]!Table1[11])</f>
        <v/>
      </c>
      <c r="AP109" s="30">
        <f>SUMIF([1]route!$E$3:$E$10005,E109,[1]!Table1[12])</f>
        <v/>
      </c>
      <c r="AQ109" s="30">
        <f>SUMIF([1]route!$E$3:$E$10005,E109,[1]!Table1[13])</f>
        <v/>
      </c>
      <c r="AR109" s="30">
        <f>SUMIF([1]route!$E$3:$E$10005,E109,[1]!Table1[14])</f>
        <v/>
      </c>
      <c r="AS109" s="30">
        <f>SUMIF([1]route!$E$3:$E$10005,E109,[1]!Table1[15])</f>
        <v/>
      </c>
      <c r="AT109" s="30">
        <f>SUMIF([1]route!$E$3:$E$10005,E109,[1]!Table1[16])</f>
        <v/>
      </c>
      <c r="AU109" s="30">
        <f>SUMIF([1]route!$E$3:$E$10005,E109,[1]!Table1[17])</f>
        <v/>
      </c>
      <c r="AV109" s="30">
        <f>SUMIF([1]route!$E$3:$E$10005,E109,[1]!Table1[18])</f>
        <v/>
      </c>
      <c r="AW109" s="30">
        <f>SUMIF([1]route!$E$3:$E$10005,E109,[1]!Table1[19])</f>
        <v/>
      </c>
      <c r="AX109" s="30">
        <f>SUMIF([1]route!$E$3:$E$10005,E109,[1]!Table1[20])</f>
        <v/>
      </c>
      <c r="AY109" s="30">
        <f>SUMIF([1]route!$E$3:$E$10005,E109,[1]!Table1[21])</f>
        <v/>
      </c>
      <c r="AZ109" s="30">
        <f>SUMIF([1]route!$E$3:$E$10005,E109,[1]!Table1[22])</f>
        <v/>
      </c>
      <c r="BA109" s="30">
        <f>SUMIF([1]route!$E$3:$E$10005,E109,[1]!Table1[23])</f>
        <v/>
      </c>
      <c r="BB109" s="30">
        <f>SUMIF([1]route!$E$3:$E$10005,E109,[1]!Table1[24])</f>
        <v/>
      </c>
      <c r="BC109" s="30">
        <f>SUMIF([1]route!$E$3:$E$10005,E109,[1]!Table1[25])</f>
        <v/>
      </c>
      <c r="BD109" s="30">
        <f>SUMIF([1]route!$E$3:$E$10005,E109,[1]!Table1[26])</f>
        <v/>
      </c>
      <c r="BE109" s="30">
        <f>SUMIF([1]route!$E$3:$E$10005,E109,[1]!Table1[27])</f>
        <v/>
      </c>
      <c r="BF109" s="30">
        <f>SUMIF([1]route!$E$3:$E$10005,E109,[1]!Table1[28])</f>
        <v/>
      </c>
      <c r="BG109" s="30">
        <f>SUMIF([1]route!$E$3:$E$10005,E109,[1]!Table1[29])</f>
        <v/>
      </c>
      <c r="BH109" s="30">
        <f>SUMIF([1]route!$E$3:$E$10005,E109,[1]!Table1[30])</f>
        <v/>
      </c>
      <c r="BI109" s="30">
        <f>SUMIF([1]route!$E$3:$E$10005,E109,[1]!Table1[31])</f>
        <v/>
      </c>
      <c r="BJ109" s="30">
        <f>SUMIF([1]route!$E$3:$E$10005,E109,[1]!Table1[Remain PO])</f>
        <v/>
      </c>
      <c r="BK109" s="31">
        <f>SUMIF([1]route!$E$3:$E$10005,E109,[1]!Table1[N+1])</f>
        <v/>
      </c>
      <c r="BL109" s="31">
        <f>SUMIF([1]route!$E$3:$E$10005,E109,[1]!Table1[N+2])</f>
        <v/>
      </c>
      <c r="BM109" s="31">
        <f>SUMIF([1]route!$E$3:$E$10005,E109,[1]!Table1[N+3])</f>
        <v/>
      </c>
      <c r="BN109" s="32">
        <f>SUMIF([1]route!$E$3:$E$10005,E109,[1]!Table1[N+4])</f>
        <v/>
      </c>
      <c r="BP109" s="37">
        <f>$V109-$AD109</f>
        <v/>
      </c>
      <c r="BQ109" s="35">
        <f>BP109-AE109</f>
        <v/>
      </c>
      <c r="BR109" s="35">
        <f>BQ109-AF109</f>
        <v/>
      </c>
      <c r="BS109" s="35">
        <f>BR109-AG109</f>
        <v/>
      </c>
      <c r="BT109" s="35">
        <f>BS109-AH109</f>
        <v/>
      </c>
      <c r="BU109" s="35">
        <f>BT109-AI109</f>
        <v/>
      </c>
      <c r="BV109" s="35">
        <f>BU109-AJ109</f>
        <v/>
      </c>
      <c r="BW109" s="35">
        <f>BV109-AK109</f>
        <v/>
      </c>
      <c r="BX109" s="35">
        <f>BW109-AL109</f>
        <v/>
      </c>
      <c r="BY109" s="35">
        <f>BX109-AM109</f>
        <v/>
      </c>
      <c r="BZ109" s="35">
        <f>BY109-AN109</f>
        <v/>
      </c>
      <c r="CA109" s="35">
        <f>BZ109-AO109</f>
        <v/>
      </c>
      <c r="CB109" s="35">
        <f>CA109-AP109</f>
        <v/>
      </c>
      <c r="CC109" s="35">
        <f>CB109-AQ109</f>
        <v/>
      </c>
      <c r="CD109" s="35">
        <f>CC109-AR109</f>
        <v/>
      </c>
      <c r="CE109" s="35">
        <f>CD109-AS109</f>
        <v/>
      </c>
      <c r="CF109" s="35">
        <f>CE109-AT109</f>
        <v/>
      </c>
      <c r="CG109" s="35">
        <f>CF109-AU109</f>
        <v/>
      </c>
      <c r="CH109" s="35">
        <f>CG109-AV109</f>
        <v/>
      </c>
      <c r="CI109" s="35">
        <f>CH109-AW109</f>
        <v/>
      </c>
      <c r="CJ109" s="35">
        <f>CI109-AX109</f>
        <v/>
      </c>
      <c r="CK109" s="35">
        <f>CJ109-AY109</f>
        <v/>
      </c>
      <c r="CL109" s="35">
        <f>CK109-AZ109</f>
        <v/>
      </c>
      <c r="CM109" s="35">
        <f>CL109-BA109</f>
        <v/>
      </c>
      <c r="CN109" s="35">
        <f>CM109-BB109</f>
        <v/>
      </c>
      <c r="CO109" s="35">
        <f>CN109-BC109</f>
        <v/>
      </c>
      <c r="CP109" s="35">
        <f>CO109-BD109</f>
        <v/>
      </c>
      <c r="CQ109" s="35">
        <f>CP109-BE109</f>
        <v/>
      </c>
      <c r="CR109" s="35">
        <f>CQ109-BF109</f>
        <v/>
      </c>
      <c r="CS109" s="35">
        <f>CR109-BG109</f>
        <v/>
      </c>
      <c r="CT109" s="35">
        <f>CS109-BH109</f>
        <v/>
      </c>
      <c r="CU109" s="35">
        <f>CT109-BI109</f>
        <v/>
      </c>
      <c r="CV109" s="35">
        <f>CU109-BJ109</f>
        <v/>
      </c>
      <c r="CW109" s="38">
        <f>CV109-BK109</f>
        <v/>
      </c>
      <c r="CX109" s="38">
        <f>CW109-BL109</f>
        <v/>
      </c>
      <c r="CY109" s="38">
        <f>CX109-BM109</f>
        <v/>
      </c>
      <c r="CZ109" s="39">
        <f>CY109-BN109</f>
        <v/>
      </c>
      <c r="DA109" s="35" t="n"/>
    </row>
    <row r="110">
      <c r="D110" s="61">
        <f>VLOOKUP(F110,[1]Special!$O$2:$S$209,3,0)</f>
        <v/>
      </c>
      <c r="E110" s="20" t="inlineStr">
        <is>
          <t>|0200235920|38.10|0.00|1.200|0.0005450IBC</t>
        </is>
      </c>
      <c r="F110" s="19">
        <f>LEFT(E110,LEN(E110)-7)</f>
        <v/>
      </c>
      <c r="G110" s="19">
        <f>'Cutting Rules'!H110</f>
        <v/>
      </c>
      <c r="H110" s="19">
        <f>VLOOKUP(MID(F110,8,2),[1]Special!$H$2:$I$32,2,0)</f>
        <v/>
      </c>
      <c r="I110" s="19">
        <f>RIGHT(E110,3)</f>
        <v/>
      </c>
      <c r="J110" s="19">
        <f>IF(MID(E110,6,2)="22","P","C")</f>
        <v/>
      </c>
      <c r="K110" s="19">
        <f>MID(E110,13,4)</f>
        <v/>
      </c>
      <c r="L110" s="19">
        <f>MID(E110,19,4)</f>
        <v/>
      </c>
      <c r="M110" s="52">
        <f>MID(E110,LEN(E110)-17,4)</f>
        <v/>
      </c>
      <c r="N110" s="52">
        <f>MID(E110,LEN(E110)-6,4)</f>
        <v/>
      </c>
      <c r="O110" s="19">
        <f>VLOOKUP(F110,[1]Item!$A$5:$Z$10000,26,0)</f>
        <v/>
      </c>
      <c r="P110" s="19">
        <f>VLOOKUP(E110,[1]route!$E$3:$O$10005,11,0)</f>
        <v/>
      </c>
      <c r="Q110" s="167">
        <f>'Cutting Rules'!AD110</f>
        <v/>
      </c>
      <c r="R110" s="168">
        <f>SUMIF([1]route!$E$3:$E$10005,E110,[1]!Table1[生産])</f>
        <v/>
      </c>
      <c r="S110" s="24" t="n"/>
      <c r="T110" s="169" t="inlineStr"/>
      <c r="U110" s="19" t="n"/>
      <c r="V110" s="170">
        <f>SUMIF([1]route!$E$3:$E$10005,E110,[1]route!$M$3:$M$10005)</f>
        <v/>
      </c>
      <c r="W110" s="171">
        <f>O110*N110*V110/1000</f>
        <v/>
      </c>
      <c r="X110" s="27">
        <f t="array" ref="X110">INDEX($BP110:$CZ110,MATCH(TRUE,$BP110:$CZ110&lt;0,0))</f>
        <v/>
      </c>
      <c r="Y110" s="47">
        <f>IFERROR(CHOOSE($AC110,$BP$1,$BQ$1,$BR$1,$BS$1,$BT$1,$BU$1,$BV$1,$BW$1,$BX$1,$BY$1,$BZ$1,$CA$1,$CB$1,$CC$1,$CD$1,$CE$1,$CF$1,$CG$1,$CH$1,$CI$1,$CJ$1,$CK$1,$CL$1,$CM$1,$CN$1,$CO$1,$CP$1,$CQ$1,$CR$1,$CS$1,$CT$1,$CU$1,$CV$1,$CW$1,$CX$1,$CY$1,$CZ$1,),"")</f>
        <v/>
      </c>
      <c r="Z110" s="121">
        <f>IFERROR(VLOOKUP(E110,[1]route!$E$3:$BL$10005,59,0),"")&amp;IFERROR(VLOOKUP(E110,[1]route!$E$3:$BL$10005,60,0),"")</f>
        <v/>
      </c>
      <c r="AA110" s="172">
        <f>IF(R110&gt;V110,R110-V110,0)</f>
        <v/>
      </c>
      <c r="AB110" s="173">
        <f>AA110*O110*N110/1000</f>
        <v/>
      </c>
      <c r="AC110" s="4">
        <f>IFERROR(MATCH($X110,$BP110:$CZ110,0),"")</f>
        <v/>
      </c>
      <c r="AD110" s="29" t="n">
        <v>0</v>
      </c>
      <c r="AE110" s="30">
        <f>SUMIF([1]route!$E$3:$E$10005,E110,[1]!Table1[1])</f>
        <v/>
      </c>
      <c r="AF110" s="30">
        <f>SUMIF([1]route!$E$3:$E$10005,E110,[1]!Table1[2])</f>
        <v/>
      </c>
      <c r="AG110" s="30">
        <f>SUMIF([1]route!$E$3:$E$10005,E110,[1]!Table1[3])</f>
        <v/>
      </c>
      <c r="AH110" s="30">
        <f>SUMIF([1]route!$E$3:$E$10005,E110,[1]!Table1[4])</f>
        <v/>
      </c>
      <c r="AI110" s="30">
        <f>SUMIF([1]route!$E$3:$E$10005,E110,[1]!Table1[5])</f>
        <v/>
      </c>
      <c r="AJ110" s="30">
        <f>SUMIF([1]route!$E$3:$E$10005,E110,[1]!Table1[6])</f>
        <v/>
      </c>
      <c r="AK110" s="30">
        <f>SUMIF([1]route!$E$3:$E$10005,E110,[1]!Table1[7])</f>
        <v/>
      </c>
      <c r="AL110" s="30">
        <f>SUMIF([1]route!$E$3:$E$10005,E110,[1]!Table1[8])</f>
        <v/>
      </c>
      <c r="AM110" s="30">
        <f>SUMIF([1]route!$E$3:$E$10005,E110,[1]!Table1[9])</f>
        <v/>
      </c>
      <c r="AN110" s="30">
        <f>SUMIF([1]route!$E$3:$E$10005,E110,[1]!Table1[10])</f>
        <v/>
      </c>
      <c r="AO110" s="30">
        <f>SUMIF([1]route!$E$3:$E$10005,E110,[1]!Table1[11])</f>
        <v/>
      </c>
      <c r="AP110" s="30">
        <f>SUMIF([1]route!$E$3:$E$10005,E110,[1]!Table1[12])</f>
        <v/>
      </c>
      <c r="AQ110" s="30">
        <f>SUMIF([1]route!$E$3:$E$10005,E110,[1]!Table1[13])</f>
        <v/>
      </c>
      <c r="AR110" s="30">
        <f>SUMIF([1]route!$E$3:$E$10005,E110,[1]!Table1[14])</f>
        <v/>
      </c>
      <c r="AS110" s="30">
        <f>SUMIF([1]route!$E$3:$E$10005,E110,[1]!Table1[15])</f>
        <v/>
      </c>
      <c r="AT110" s="30">
        <f>SUMIF([1]route!$E$3:$E$10005,E110,[1]!Table1[16])</f>
        <v/>
      </c>
      <c r="AU110" s="30">
        <f>SUMIF([1]route!$E$3:$E$10005,E110,[1]!Table1[17])</f>
        <v/>
      </c>
      <c r="AV110" s="30">
        <f>SUMIF([1]route!$E$3:$E$10005,E110,[1]!Table1[18])</f>
        <v/>
      </c>
      <c r="AW110" s="30">
        <f>SUMIF([1]route!$E$3:$E$10005,E110,[1]!Table1[19])</f>
        <v/>
      </c>
      <c r="AX110" s="30">
        <f>SUMIF([1]route!$E$3:$E$10005,E110,[1]!Table1[20])</f>
        <v/>
      </c>
      <c r="AY110" s="30">
        <f>SUMIF([1]route!$E$3:$E$10005,E110,[1]!Table1[21])</f>
        <v/>
      </c>
      <c r="AZ110" s="30">
        <f>SUMIF([1]route!$E$3:$E$10005,E110,[1]!Table1[22])</f>
        <v/>
      </c>
      <c r="BA110" s="30">
        <f>SUMIF([1]route!$E$3:$E$10005,E110,[1]!Table1[23])</f>
        <v/>
      </c>
      <c r="BB110" s="30">
        <f>SUMIF([1]route!$E$3:$E$10005,E110,[1]!Table1[24])</f>
        <v/>
      </c>
      <c r="BC110" s="30">
        <f>SUMIF([1]route!$E$3:$E$10005,E110,[1]!Table1[25])</f>
        <v/>
      </c>
      <c r="BD110" s="30">
        <f>SUMIF([1]route!$E$3:$E$10005,E110,[1]!Table1[26])</f>
        <v/>
      </c>
      <c r="BE110" s="30">
        <f>SUMIF([1]route!$E$3:$E$10005,E110,[1]!Table1[27])</f>
        <v/>
      </c>
      <c r="BF110" s="30">
        <f>SUMIF([1]route!$E$3:$E$10005,E110,[1]!Table1[28])</f>
        <v/>
      </c>
      <c r="BG110" s="30">
        <f>SUMIF([1]route!$E$3:$E$10005,E110,[1]!Table1[29])</f>
        <v/>
      </c>
      <c r="BH110" s="30">
        <f>SUMIF([1]route!$E$3:$E$10005,E110,[1]!Table1[30])</f>
        <v/>
      </c>
      <c r="BI110" s="30">
        <f>SUMIF([1]route!$E$3:$E$10005,E110,[1]!Table1[31])</f>
        <v/>
      </c>
      <c r="BJ110" s="30">
        <f>SUMIF([1]route!$E$3:$E$10005,E110,[1]!Table1[Remain PO])</f>
        <v/>
      </c>
      <c r="BK110" s="31">
        <f>SUMIF([1]route!$E$3:$E$10005,E110,[1]!Table1[N+1])</f>
        <v/>
      </c>
      <c r="BL110" s="31">
        <f>SUMIF([1]route!$E$3:$E$10005,E110,[1]!Table1[N+2])</f>
        <v/>
      </c>
      <c r="BM110" s="31">
        <f>SUMIF([1]route!$E$3:$E$10005,E110,[1]!Table1[N+3])</f>
        <v/>
      </c>
      <c r="BN110" s="32">
        <f>SUMIF([1]route!$E$3:$E$10005,E110,[1]!Table1[N+4])</f>
        <v/>
      </c>
      <c r="BP110" s="37">
        <f>$V110-$AD110</f>
        <v/>
      </c>
      <c r="BQ110" s="35">
        <f>BP110-AE110</f>
        <v/>
      </c>
      <c r="BR110" s="35">
        <f>BQ110-AF110</f>
        <v/>
      </c>
      <c r="BS110" s="35">
        <f>BR110-AG110</f>
        <v/>
      </c>
      <c r="BT110" s="35">
        <f>BS110-AH110</f>
        <v/>
      </c>
      <c r="BU110" s="35">
        <f>BT110-AI110</f>
        <v/>
      </c>
      <c r="BV110" s="35">
        <f>BU110-AJ110</f>
        <v/>
      </c>
      <c r="BW110" s="35">
        <f>BV110-AK110</f>
        <v/>
      </c>
      <c r="BX110" s="35">
        <f>BW110-AL110</f>
        <v/>
      </c>
      <c r="BY110" s="35">
        <f>BX110-AM110</f>
        <v/>
      </c>
      <c r="BZ110" s="35">
        <f>BY110-AN110</f>
        <v/>
      </c>
      <c r="CA110" s="35">
        <f>BZ110-AO110</f>
        <v/>
      </c>
      <c r="CB110" s="35">
        <f>CA110-AP110</f>
        <v/>
      </c>
      <c r="CC110" s="35">
        <f>CB110-AQ110</f>
        <v/>
      </c>
      <c r="CD110" s="35">
        <f>CC110-AR110</f>
        <v/>
      </c>
      <c r="CE110" s="35">
        <f>CD110-AS110</f>
        <v/>
      </c>
      <c r="CF110" s="35">
        <f>CE110-AT110</f>
        <v/>
      </c>
      <c r="CG110" s="35">
        <f>CF110-AU110</f>
        <v/>
      </c>
      <c r="CH110" s="35">
        <f>CG110-AV110</f>
        <v/>
      </c>
      <c r="CI110" s="35">
        <f>CH110-AW110</f>
        <v/>
      </c>
      <c r="CJ110" s="35">
        <f>CI110-AX110</f>
        <v/>
      </c>
      <c r="CK110" s="35">
        <f>CJ110-AY110</f>
        <v/>
      </c>
      <c r="CL110" s="35">
        <f>CK110-AZ110</f>
        <v/>
      </c>
      <c r="CM110" s="35">
        <f>CL110-BA110</f>
        <v/>
      </c>
      <c r="CN110" s="35">
        <f>CM110-BB110</f>
        <v/>
      </c>
      <c r="CO110" s="35">
        <f>CN110-BC110</f>
        <v/>
      </c>
      <c r="CP110" s="35">
        <f>CO110-BD110</f>
        <v/>
      </c>
      <c r="CQ110" s="35">
        <f>CP110-BE110</f>
        <v/>
      </c>
      <c r="CR110" s="35">
        <f>CQ110-BF110</f>
        <v/>
      </c>
      <c r="CS110" s="35">
        <f>CR110-BG110</f>
        <v/>
      </c>
      <c r="CT110" s="35">
        <f>CS110-BH110</f>
        <v/>
      </c>
      <c r="CU110" s="35">
        <f>CT110-BI110</f>
        <v/>
      </c>
      <c r="CV110" s="35">
        <f>CU110-BJ110</f>
        <v/>
      </c>
      <c r="CW110" s="38">
        <f>CV110-BK110</f>
        <v/>
      </c>
      <c r="CX110" s="38">
        <f>CW110-BL110</f>
        <v/>
      </c>
      <c r="CY110" s="38">
        <f>CX110-BM110</f>
        <v/>
      </c>
      <c r="CZ110" s="39">
        <f>CY110-BN110</f>
        <v/>
      </c>
      <c r="DA110" s="35" t="n"/>
    </row>
    <row r="111">
      <c r="D111" s="61">
        <f>VLOOKUP(F111,[1]Special!$O$2:$S$209,3,0)</f>
        <v/>
      </c>
      <c r="E111" s="20" t="inlineStr">
        <is>
          <t>|0200226010|19.10|0.00|1.400|0.0005550NBC</t>
        </is>
      </c>
      <c r="F111" s="19">
        <f>LEFT(E111,LEN(E111)-7)</f>
        <v/>
      </c>
      <c r="G111" s="19">
        <f>'Cutting Rules'!H111</f>
        <v/>
      </c>
      <c r="H111" s="19">
        <f>VLOOKUP(MID(F111,8,2),[1]Special!$H$2:$I$32,2,0)</f>
        <v/>
      </c>
      <c r="I111" s="19">
        <f>RIGHT(E111,3)</f>
        <v/>
      </c>
      <c r="J111" s="19">
        <f>IF(MID(E111,6,2)="22","P","C")</f>
        <v/>
      </c>
      <c r="K111" s="19">
        <f>MID(E111,13,4)</f>
        <v/>
      </c>
      <c r="L111" s="19">
        <f>MID(E111,19,4)</f>
        <v/>
      </c>
      <c r="M111" s="52">
        <f>MID(E111,LEN(E111)-17,4)</f>
        <v/>
      </c>
      <c r="N111" s="52">
        <f>MID(E111,LEN(E111)-6,4)</f>
        <v/>
      </c>
      <c r="O111" s="19">
        <f>VLOOKUP(F111,[1]Item!$A$5:$Z$10000,26,0)</f>
        <v/>
      </c>
      <c r="P111" s="19">
        <f>VLOOKUP(E111,[1]route!$E$3:$O$10005,11,0)</f>
        <v/>
      </c>
      <c r="Q111" s="167">
        <f>'Cutting Rules'!AD111</f>
        <v/>
      </c>
      <c r="R111" s="168">
        <f>SUMIF([1]route!$E$3:$E$10005,E111,[1]!Table1[生産])</f>
        <v/>
      </c>
      <c r="S111" s="24" t="n"/>
      <c r="T111" s="169" t="inlineStr"/>
      <c r="U111" s="19" t="n"/>
      <c r="V111" s="170">
        <f>SUMIF([1]route!$E$3:$E$10005,E111,[1]route!$M$3:$M$10005)</f>
        <v/>
      </c>
      <c r="W111" s="171">
        <f>O111*N111*V111/1000</f>
        <v/>
      </c>
      <c r="X111" s="27">
        <f t="array" ref="X111">INDEX($BP111:$CZ111,MATCH(TRUE,$BP111:$CZ111&lt;0,0))</f>
        <v/>
      </c>
      <c r="Y111" s="47">
        <f>IFERROR(CHOOSE($AC111,$BP$1,$BQ$1,$BR$1,$BS$1,$BT$1,$BU$1,$BV$1,$BW$1,$BX$1,$BY$1,$BZ$1,$CA$1,$CB$1,$CC$1,$CD$1,$CE$1,$CF$1,$CG$1,$CH$1,$CI$1,$CJ$1,$CK$1,$CL$1,$CM$1,$CN$1,$CO$1,$CP$1,$CQ$1,$CR$1,$CS$1,$CT$1,$CU$1,$CV$1,$CW$1,$CX$1,$CY$1,$CZ$1,),"")</f>
        <v/>
      </c>
      <c r="Z111" s="121">
        <f>IFERROR(VLOOKUP(E111,[1]route!$E$3:$BL$10005,59,0),"")&amp;IFERROR(VLOOKUP(E111,[1]route!$E$3:$BL$10005,60,0),"")</f>
        <v/>
      </c>
      <c r="AA111" s="172">
        <f>IF(R111&gt;V111,R111-V111,0)</f>
        <v/>
      </c>
      <c r="AB111" s="173">
        <f>AA111*O111*N111/1000</f>
        <v/>
      </c>
      <c r="AC111" s="4">
        <f>IFERROR(MATCH($X111,$BP111:$CZ111,0),"")</f>
        <v/>
      </c>
      <c r="AD111" s="29" t="n">
        <v>0</v>
      </c>
      <c r="AE111" s="30">
        <f>SUMIF([1]route!$E$3:$E$10005,E111,[1]!Table1[1])</f>
        <v/>
      </c>
      <c r="AF111" s="30">
        <f>SUMIF([1]route!$E$3:$E$10005,E111,[1]!Table1[2])</f>
        <v/>
      </c>
      <c r="AG111" s="30">
        <f>SUMIF([1]route!$E$3:$E$10005,E111,[1]!Table1[3])</f>
        <v/>
      </c>
      <c r="AH111" s="30">
        <f>SUMIF([1]route!$E$3:$E$10005,E111,[1]!Table1[4])</f>
        <v/>
      </c>
      <c r="AI111" s="30">
        <f>SUMIF([1]route!$E$3:$E$10005,E111,[1]!Table1[5])</f>
        <v/>
      </c>
      <c r="AJ111" s="30">
        <f>SUMIF([1]route!$E$3:$E$10005,E111,[1]!Table1[6])</f>
        <v/>
      </c>
      <c r="AK111" s="30">
        <f>SUMIF([1]route!$E$3:$E$10005,E111,[1]!Table1[7])</f>
        <v/>
      </c>
      <c r="AL111" s="30">
        <f>SUMIF([1]route!$E$3:$E$10005,E111,[1]!Table1[8])</f>
        <v/>
      </c>
      <c r="AM111" s="30">
        <f>SUMIF([1]route!$E$3:$E$10005,E111,[1]!Table1[9])</f>
        <v/>
      </c>
      <c r="AN111" s="30">
        <f>SUMIF([1]route!$E$3:$E$10005,E111,[1]!Table1[10])</f>
        <v/>
      </c>
      <c r="AO111" s="30">
        <f>SUMIF([1]route!$E$3:$E$10005,E111,[1]!Table1[11])</f>
        <v/>
      </c>
      <c r="AP111" s="30">
        <f>SUMIF([1]route!$E$3:$E$10005,E111,[1]!Table1[12])</f>
        <v/>
      </c>
      <c r="AQ111" s="30">
        <f>SUMIF([1]route!$E$3:$E$10005,E111,[1]!Table1[13])</f>
        <v/>
      </c>
      <c r="AR111" s="30">
        <f>SUMIF([1]route!$E$3:$E$10005,E111,[1]!Table1[14])</f>
        <v/>
      </c>
      <c r="AS111" s="30">
        <f>SUMIF([1]route!$E$3:$E$10005,E111,[1]!Table1[15])</f>
        <v/>
      </c>
      <c r="AT111" s="30">
        <f>SUMIF([1]route!$E$3:$E$10005,E111,[1]!Table1[16])</f>
        <v/>
      </c>
      <c r="AU111" s="30">
        <f>SUMIF([1]route!$E$3:$E$10005,E111,[1]!Table1[17])</f>
        <v/>
      </c>
      <c r="AV111" s="30">
        <f>SUMIF([1]route!$E$3:$E$10005,E111,[1]!Table1[18])</f>
        <v/>
      </c>
      <c r="AW111" s="30">
        <f>SUMIF([1]route!$E$3:$E$10005,E111,[1]!Table1[19])</f>
        <v/>
      </c>
      <c r="AX111" s="30">
        <f>SUMIF([1]route!$E$3:$E$10005,E111,[1]!Table1[20])</f>
        <v/>
      </c>
      <c r="AY111" s="30">
        <f>SUMIF([1]route!$E$3:$E$10005,E111,[1]!Table1[21])</f>
        <v/>
      </c>
      <c r="AZ111" s="30">
        <f>SUMIF([1]route!$E$3:$E$10005,E111,[1]!Table1[22])</f>
        <v/>
      </c>
      <c r="BA111" s="30">
        <f>SUMIF([1]route!$E$3:$E$10005,E111,[1]!Table1[23])</f>
        <v/>
      </c>
      <c r="BB111" s="30">
        <f>SUMIF([1]route!$E$3:$E$10005,E111,[1]!Table1[24])</f>
        <v/>
      </c>
      <c r="BC111" s="30">
        <f>SUMIF([1]route!$E$3:$E$10005,E111,[1]!Table1[25])</f>
        <v/>
      </c>
      <c r="BD111" s="30">
        <f>SUMIF([1]route!$E$3:$E$10005,E111,[1]!Table1[26])</f>
        <v/>
      </c>
      <c r="BE111" s="30">
        <f>SUMIF([1]route!$E$3:$E$10005,E111,[1]!Table1[27])</f>
        <v/>
      </c>
      <c r="BF111" s="30">
        <f>SUMIF([1]route!$E$3:$E$10005,E111,[1]!Table1[28])</f>
        <v/>
      </c>
      <c r="BG111" s="30">
        <f>SUMIF([1]route!$E$3:$E$10005,E111,[1]!Table1[29])</f>
        <v/>
      </c>
      <c r="BH111" s="30">
        <f>SUMIF([1]route!$E$3:$E$10005,E111,[1]!Table1[30])</f>
        <v/>
      </c>
      <c r="BI111" s="30">
        <f>SUMIF([1]route!$E$3:$E$10005,E111,[1]!Table1[31])</f>
        <v/>
      </c>
      <c r="BJ111" s="30">
        <f>SUMIF([1]route!$E$3:$E$10005,E111,[1]!Table1[Remain PO])</f>
        <v/>
      </c>
      <c r="BK111" s="31">
        <f>SUMIF([1]route!$E$3:$E$10005,E111,[1]!Table1[N+1])</f>
        <v/>
      </c>
      <c r="BL111" s="31">
        <f>SUMIF([1]route!$E$3:$E$10005,E111,[1]!Table1[N+2])</f>
        <v/>
      </c>
      <c r="BM111" s="31">
        <f>SUMIF([1]route!$E$3:$E$10005,E111,[1]!Table1[N+3])</f>
        <v/>
      </c>
      <c r="BN111" s="32">
        <f>SUMIF([1]route!$E$3:$E$10005,E111,[1]!Table1[N+4])</f>
        <v/>
      </c>
      <c r="BP111" s="37">
        <f>$V111-$AD111</f>
        <v/>
      </c>
      <c r="BQ111" s="35">
        <f>BP111-AE111</f>
        <v/>
      </c>
      <c r="BR111" s="35">
        <f>BQ111-AF111</f>
        <v/>
      </c>
      <c r="BS111" s="35">
        <f>BR111-AG111</f>
        <v/>
      </c>
      <c r="BT111" s="35">
        <f>BS111-AH111</f>
        <v/>
      </c>
      <c r="BU111" s="35">
        <f>BT111-AI111</f>
        <v/>
      </c>
      <c r="BV111" s="35">
        <f>BU111-AJ111</f>
        <v/>
      </c>
      <c r="BW111" s="35">
        <f>BV111-AK111</f>
        <v/>
      </c>
      <c r="BX111" s="35">
        <f>BW111-AL111</f>
        <v/>
      </c>
      <c r="BY111" s="35">
        <f>BX111-AM111</f>
        <v/>
      </c>
      <c r="BZ111" s="35">
        <f>BY111-AN111</f>
        <v/>
      </c>
      <c r="CA111" s="35">
        <f>BZ111-AO111</f>
        <v/>
      </c>
      <c r="CB111" s="35">
        <f>CA111-AP111</f>
        <v/>
      </c>
      <c r="CC111" s="35">
        <f>CB111-AQ111</f>
        <v/>
      </c>
      <c r="CD111" s="35">
        <f>CC111-AR111</f>
        <v/>
      </c>
      <c r="CE111" s="35">
        <f>CD111-AS111</f>
        <v/>
      </c>
      <c r="CF111" s="35">
        <f>CE111-AT111</f>
        <v/>
      </c>
      <c r="CG111" s="35">
        <f>CF111-AU111</f>
        <v/>
      </c>
      <c r="CH111" s="35">
        <f>CG111-AV111</f>
        <v/>
      </c>
      <c r="CI111" s="35">
        <f>CH111-AW111</f>
        <v/>
      </c>
      <c r="CJ111" s="35">
        <f>CI111-AX111</f>
        <v/>
      </c>
      <c r="CK111" s="35">
        <f>CJ111-AY111</f>
        <v/>
      </c>
      <c r="CL111" s="35">
        <f>CK111-AZ111</f>
        <v/>
      </c>
      <c r="CM111" s="35">
        <f>CL111-BA111</f>
        <v/>
      </c>
      <c r="CN111" s="35">
        <f>CM111-BB111</f>
        <v/>
      </c>
      <c r="CO111" s="35">
        <f>CN111-BC111</f>
        <v/>
      </c>
      <c r="CP111" s="35">
        <f>CO111-BD111</f>
        <v/>
      </c>
      <c r="CQ111" s="35">
        <f>CP111-BE111</f>
        <v/>
      </c>
      <c r="CR111" s="35">
        <f>CQ111-BF111</f>
        <v/>
      </c>
      <c r="CS111" s="35">
        <f>CR111-BG111</f>
        <v/>
      </c>
      <c r="CT111" s="35">
        <f>CS111-BH111</f>
        <v/>
      </c>
      <c r="CU111" s="35">
        <f>CT111-BI111</f>
        <v/>
      </c>
      <c r="CV111" s="35">
        <f>CU111-BJ111</f>
        <v/>
      </c>
      <c r="CW111" s="38">
        <f>CV111-BK111</f>
        <v/>
      </c>
      <c r="CX111" s="38">
        <f>CW111-BL111</f>
        <v/>
      </c>
      <c r="CY111" s="38">
        <f>CX111-BM111</f>
        <v/>
      </c>
      <c r="CZ111" s="39">
        <f>CY111-BN111</f>
        <v/>
      </c>
      <c r="DA111" s="35" t="n"/>
    </row>
    <row r="112">
      <c r="D112" s="61">
        <f>VLOOKUP(F112,[1]Special!$O$2:$S$209,3,0)</f>
        <v/>
      </c>
      <c r="E112" s="20" t="inlineStr">
        <is>
          <t>|0200226010|22.20|0.00|2.000|0.0005999IBC</t>
        </is>
      </c>
      <c r="F112" s="19">
        <f>LEFT(E112,LEN(E112)-7)</f>
        <v/>
      </c>
      <c r="G112" s="19">
        <f>'Cutting Rules'!H112</f>
        <v/>
      </c>
      <c r="H112" s="19">
        <f>VLOOKUP(MID(F112,8,2),[1]Special!$H$2:$I$32,2,0)</f>
        <v/>
      </c>
      <c r="I112" s="19">
        <f>RIGHT(E112,3)</f>
        <v/>
      </c>
      <c r="J112" s="19">
        <f>IF(MID(E112,6,2)="22","P","C")</f>
        <v/>
      </c>
      <c r="K112" s="19">
        <f>MID(E112,13,4)</f>
        <v/>
      </c>
      <c r="L112" s="19">
        <f>MID(E112,19,4)</f>
        <v/>
      </c>
      <c r="M112" s="52">
        <f>MID(E112,LEN(E112)-17,4)</f>
        <v/>
      </c>
      <c r="N112" s="52">
        <f>MID(E112,LEN(E112)-6,4)</f>
        <v/>
      </c>
      <c r="O112" s="19">
        <f>VLOOKUP(F112,[1]Item!$A$5:$Z$10000,26,0)</f>
        <v/>
      </c>
      <c r="P112" s="19">
        <f>VLOOKUP(E112,[1]route!$E$3:$O$10005,11,0)</f>
        <v/>
      </c>
      <c r="Q112" s="167">
        <f>'Cutting Rules'!AD112</f>
        <v/>
      </c>
      <c r="R112" s="168">
        <f>SUMIF([1]route!$E$3:$E$10005,E112,[1]!Table1[生産])</f>
        <v/>
      </c>
      <c r="S112" s="24" t="n"/>
      <c r="T112" s="169" t="inlineStr"/>
      <c r="U112" s="19" t="n"/>
      <c r="V112" s="170">
        <f>SUMIF([1]route!$E$3:$E$10005,E112,[1]route!$M$3:$M$10005)</f>
        <v/>
      </c>
      <c r="W112" s="171">
        <f>O112*N112*V112/1000</f>
        <v/>
      </c>
      <c r="X112" s="27">
        <f t="array" ref="X112">INDEX($BP112:$CZ112,MATCH(TRUE,$BP112:$CZ112&lt;0,0))</f>
        <v/>
      </c>
      <c r="Y112" s="47">
        <f>IFERROR(CHOOSE($AC112,$BP$1,$BQ$1,$BR$1,$BS$1,$BT$1,$BU$1,$BV$1,$BW$1,$BX$1,$BY$1,$BZ$1,$CA$1,$CB$1,$CC$1,$CD$1,$CE$1,$CF$1,$CG$1,$CH$1,$CI$1,$CJ$1,$CK$1,$CL$1,$CM$1,$CN$1,$CO$1,$CP$1,$CQ$1,$CR$1,$CS$1,$CT$1,$CU$1,$CV$1,$CW$1,$CX$1,$CY$1,$CZ$1,),"")</f>
        <v/>
      </c>
      <c r="Z112" s="121">
        <f>IFERROR(VLOOKUP(E112,[1]route!$E$3:$BL$10005,59,0),"")&amp;IFERROR(VLOOKUP(E112,[1]route!$E$3:$BL$10005,60,0),"")</f>
        <v/>
      </c>
      <c r="AA112" s="172">
        <f>IF(R112&gt;V112,R112-V112,0)</f>
        <v/>
      </c>
      <c r="AB112" s="173">
        <f>AA112*O112*N112/1000</f>
        <v/>
      </c>
      <c r="AC112" s="4">
        <f>IFERROR(MATCH($X112,$BP112:$CZ112,0),"")</f>
        <v/>
      </c>
      <c r="AD112" s="29" t="n">
        <v>0</v>
      </c>
      <c r="AE112" s="30">
        <f>SUMIF([1]route!$E$3:$E$10005,E112,[1]!Table1[1])</f>
        <v/>
      </c>
      <c r="AF112" s="30">
        <f>SUMIF([1]route!$E$3:$E$10005,E112,[1]!Table1[2])</f>
        <v/>
      </c>
      <c r="AG112" s="30">
        <f>SUMIF([1]route!$E$3:$E$10005,E112,[1]!Table1[3])</f>
        <v/>
      </c>
      <c r="AH112" s="30">
        <f>SUMIF([1]route!$E$3:$E$10005,E112,[1]!Table1[4])</f>
        <v/>
      </c>
      <c r="AI112" s="30">
        <f>SUMIF([1]route!$E$3:$E$10005,E112,[1]!Table1[5])</f>
        <v/>
      </c>
      <c r="AJ112" s="30">
        <f>SUMIF([1]route!$E$3:$E$10005,E112,[1]!Table1[6])</f>
        <v/>
      </c>
      <c r="AK112" s="30">
        <f>SUMIF([1]route!$E$3:$E$10005,E112,[1]!Table1[7])</f>
        <v/>
      </c>
      <c r="AL112" s="30">
        <f>SUMIF([1]route!$E$3:$E$10005,E112,[1]!Table1[8])</f>
        <v/>
      </c>
      <c r="AM112" s="30">
        <f>SUMIF([1]route!$E$3:$E$10005,E112,[1]!Table1[9])</f>
        <v/>
      </c>
      <c r="AN112" s="30">
        <f>SUMIF([1]route!$E$3:$E$10005,E112,[1]!Table1[10])</f>
        <v/>
      </c>
      <c r="AO112" s="30">
        <f>SUMIF([1]route!$E$3:$E$10005,E112,[1]!Table1[11])</f>
        <v/>
      </c>
      <c r="AP112" s="30">
        <f>SUMIF([1]route!$E$3:$E$10005,E112,[1]!Table1[12])</f>
        <v/>
      </c>
      <c r="AQ112" s="30">
        <f>SUMIF([1]route!$E$3:$E$10005,E112,[1]!Table1[13])</f>
        <v/>
      </c>
      <c r="AR112" s="30">
        <f>SUMIF([1]route!$E$3:$E$10005,E112,[1]!Table1[14])</f>
        <v/>
      </c>
      <c r="AS112" s="30">
        <f>SUMIF([1]route!$E$3:$E$10005,E112,[1]!Table1[15])</f>
        <v/>
      </c>
      <c r="AT112" s="30">
        <f>SUMIF([1]route!$E$3:$E$10005,E112,[1]!Table1[16])</f>
        <v/>
      </c>
      <c r="AU112" s="30">
        <f>SUMIF([1]route!$E$3:$E$10005,E112,[1]!Table1[17])</f>
        <v/>
      </c>
      <c r="AV112" s="30">
        <f>SUMIF([1]route!$E$3:$E$10005,E112,[1]!Table1[18])</f>
        <v/>
      </c>
      <c r="AW112" s="30">
        <f>SUMIF([1]route!$E$3:$E$10005,E112,[1]!Table1[19])</f>
        <v/>
      </c>
      <c r="AX112" s="30">
        <f>SUMIF([1]route!$E$3:$E$10005,E112,[1]!Table1[20])</f>
        <v/>
      </c>
      <c r="AY112" s="30">
        <f>SUMIF([1]route!$E$3:$E$10005,E112,[1]!Table1[21])</f>
        <v/>
      </c>
      <c r="AZ112" s="30">
        <f>SUMIF([1]route!$E$3:$E$10005,E112,[1]!Table1[22])</f>
        <v/>
      </c>
      <c r="BA112" s="30">
        <f>SUMIF([1]route!$E$3:$E$10005,E112,[1]!Table1[23])</f>
        <v/>
      </c>
      <c r="BB112" s="30">
        <f>SUMIF([1]route!$E$3:$E$10005,E112,[1]!Table1[24])</f>
        <v/>
      </c>
      <c r="BC112" s="30">
        <f>SUMIF([1]route!$E$3:$E$10005,E112,[1]!Table1[25])</f>
        <v/>
      </c>
      <c r="BD112" s="30">
        <f>SUMIF([1]route!$E$3:$E$10005,E112,[1]!Table1[26])</f>
        <v/>
      </c>
      <c r="BE112" s="30">
        <f>SUMIF([1]route!$E$3:$E$10005,E112,[1]!Table1[27])</f>
        <v/>
      </c>
      <c r="BF112" s="30">
        <f>SUMIF([1]route!$E$3:$E$10005,E112,[1]!Table1[28])</f>
        <v/>
      </c>
      <c r="BG112" s="30">
        <f>SUMIF([1]route!$E$3:$E$10005,E112,[1]!Table1[29])</f>
        <v/>
      </c>
      <c r="BH112" s="30">
        <f>SUMIF([1]route!$E$3:$E$10005,E112,[1]!Table1[30])</f>
        <v/>
      </c>
      <c r="BI112" s="30">
        <f>SUMIF([1]route!$E$3:$E$10005,E112,[1]!Table1[31])</f>
        <v/>
      </c>
      <c r="BJ112" s="30">
        <f>SUMIF([1]route!$E$3:$E$10005,E112,[1]!Table1[Remain PO])</f>
        <v/>
      </c>
      <c r="BK112" s="31">
        <f>SUMIF([1]route!$E$3:$E$10005,E112,[1]!Table1[N+1])</f>
        <v/>
      </c>
      <c r="BL112" s="31">
        <f>SUMIF([1]route!$E$3:$E$10005,E112,[1]!Table1[N+2])</f>
        <v/>
      </c>
      <c r="BM112" s="31">
        <f>SUMIF([1]route!$E$3:$E$10005,E112,[1]!Table1[N+3])</f>
        <v/>
      </c>
      <c r="BN112" s="32">
        <f>SUMIF([1]route!$E$3:$E$10005,E112,[1]!Table1[N+4])</f>
        <v/>
      </c>
      <c r="BP112" s="37">
        <f>$V112-$AD112</f>
        <v/>
      </c>
      <c r="BQ112" s="35">
        <f>BP112-AE112</f>
        <v/>
      </c>
      <c r="BR112" s="35">
        <f>BQ112-AF112</f>
        <v/>
      </c>
      <c r="BS112" s="35">
        <f>BR112-AG112</f>
        <v/>
      </c>
      <c r="BT112" s="35">
        <f>BS112-AH112</f>
        <v/>
      </c>
      <c r="BU112" s="35">
        <f>BT112-AI112</f>
        <v/>
      </c>
      <c r="BV112" s="35">
        <f>BU112-AJ112</f>
        <v/>
      </c>
      <c r="BW112" s="35">
        <f>BV112-AK112</f>
        <v/>
      </c>
      <c r="BX112" s="35">
        <f>BW112-AL112</f>
        <v/>
      </c>
      <c r="BY112" s="35">
        <f>BX112-AM112</f>
        <v/>
      </c>
      <c r="BZ112" s="35">
        <f>BY112-AN112</f>
        <v/>
      </c>
      <c r="CA112" s="35">
        <f>BZ112-AO112</f>
        <v/>
      </c>
      <c r="CB112" s="35">
        <f>CA112-AP112</f>
        <v/>
      </c>
      <c r="CC112" s="35">
        <f>CB112-AQ112</f>
        <v/>
      </c>
      <c r="CD112" s="35">
        <f>CC112-AR112</f>
        <v/>
      </c>
      <c r="CE112" s="35">
        <f>CD112-AS112</f>
        <v/>
      </c>
      <c r="CF112" s="35">
        <f>CE112-AT112</f>
        <v/>
      </c>
      <c r="CG112" s="35">
        <f>CF112-AU112</f>
        <v/>
      </c>
      <c r="CH112" s="35">
        <f>CG112-AV112</f>
        <v/>
      </c>
      <c r="CI112" s="35">
        <f>CH112-AW112</f>
        <v/>
      </c>
      <c r="CJ112" s="35">
        <f>CI112-AX112</f>
        <v/>
      </c>
      <c r="CK112" s="35">
        <f>CJ112-AY112</f>
        <v/>
      </c>
      <c r="CL112" s="35">
        <f>CK112-AZ112</f>
        <v/>
      </c>
      <c r="CM112" s="35">
        <f>CL112-BA112</f>
        <v/>
      </c>
      <c r="CN112" s="35">
        <f>CM112-BB112</f>
        <v/>
      </c>
      <c r="CO112" s="35">
        <f>CN112-BC112</f>
        <v/>
      </c>
      <c r="CP112" s="35">
        <f>CO112-BD112</f>
        <v/>
      </c>
      <c r="CQ112" s="35">
        <f>CP112-BE112</f>
        <v/>
      </c>
      <c r="CR112" s="35">
        <f>CQ112-BF112</f>
        <v/>
      </c>
      <c r="CS112" s="35">
        <f>CR112-BG112</f>
        <v/>
      </c>
      <c r="CT112" s="35">
        <f>CS112-BH112</f>
        <v/>
      </c>
      <c r="CU112" s="35">
        <f>CT112-BI112</f>
        <v/>
      </c>
      <c r="CV112" s="35">
        <f>CU112-BJ112</f>
        <v/>
      </c>
      <c r="CW112" s="38">
        <f>CV112-BK112</f>
        <v/>
      </c>
      <c r="CX112" s="38">
        <f>CW112-BL112</f>
        <v/>
      </c>
      <c r="CY112" s="38">
        <f>CX112-BM112</f>
        <v/>
      </c>
      <c r="CZ112" s="39">
        <f>CY112-BN112</f>
        <v/>
      </c>
      <c r="DA112" s="35" t="n"/>
    </row>
    <row r="113">
      <c r="D113" s="61">
        <f>VLOOKUP(F113,[1]Special!$O$2:$S$209,3,0)</f>
        <v/>
      </c>
      <c r="E113" s="20" t="inlineStr">
        <is>
          <t>|0200221042|25.40|0.00|1.600|0.0005756NBC</t>
        </is>
      </c>
      <c r="F113" s="19">
        <f>LEFT(E113,LEN(E113)-7)</f>
        <v/>
      </c>
      <c r="G113" s="19">
        <f>'Cutting Rules'!H113</f>
        <v/>
      </c>
      <c r="H113" s="19">
        <f>VLOOKUP(MID(F113,8,2),[1]Special!$H$2:$I$32,2,0)</f>
        <v/>
      </c>
      <c r="I113" s="19">
        <f>RIGHT(E113,3)</f>
        <v/>
      </c>
      <c r="J113" s="19">
        <f>IF(MID(E113,6,2)="22","P","C")</f>
        <v/>
      </c>
      <c r="K113" s="19">
        <f>MID(E113,13,4)</f>
        <v/>
      </c>
      <c r="L113" s="19">
        <f>MID(E113,19,4)</f>
        <v/>
      </c>
      <c r="M113" s="52">
        <f>MID(E113,LEN(E113)-17,4)</f>
        <v/>
      </c>
      <c r="N113" s="52">
        <f>MID(E113,LEN(E113)-6,4)</f>
        <v/>
      </c>
      <c r="O113" s="19">
        <f>VLOOKUP(F113,[1]Item!$A$5:$Z$10000,26,0)</f>
        <v/>
      </c>
      <c r="P113" s="19">
        <f>VLOOKUP(E113,[1]route!$E$3:$O$10005,11,0)</f>
        <v/>
      </c>
      <c r="Q113" s="167">
        <f>'Cutting Rules'!AD113</f>
        <v/>
      </c>
      <c r="R113" s="168">
        <f>SUMIF([1]route!$E$3:$E$10005,E113,[1]!Table1[生産])</f>
        <v/>
      </c>
      <c r="S113" s="24" t="n"/>
      <c r="T113" s="169" t="inlineStr"/>
      <c r="U113" s="19" t="n"/>
      <c r="V113" s="170">
        <f>SUMIF([1]route!$E$3:$E$10005,E113,[1]route!$M$3:$M$10005)</f>
        <v/>
      </c>
      <c r="W113" s="171">
        <f>O113*N113*V113/1000</f>
        <v/>
      </c>
      <c r="X113" s="27">
        <f t="array" ref="X113">INDEX($BP113:$CZ113,MATCH(TRUE,$BP113:$CZ113&lt;0,0))</f>
        <v/>
      </c>
      <c r="Y113" s="47">
        <f>IFERROR(CHOOSE($AC113,$BP$1,$BQ$1,$BR$1,$BS$1,$BT$1,$BU$1,$BV$1,$BW$1,$BX$1,$BY$1,$BZ$1,$CA$1,$CB$1,$CC$1,$CD$1,$CE$1,$CF$1,$CG$1,$CH$1,$CI$1,$CJ$1,$CK$1,$CL$1,$CM$1,$CN$1,$CO$1,$CP$1,$CQ$1,$CR$1,$CS$1,$CT$1,$CU$1,$CV$1,$CW$1,$CX$1,$CY$1,$CZ$1,),"")</f>
        <v/>
      </c>
      <c r="Z113" s="121">
        <f>IFERROR(VLOOKUP(E113,[1]route!$E$3:$BL$10005,59,0),"")&amp;IFERROR(VLOOKUP(E113,[1]route!$E$3:$BL$10005,60,0),"")</f>
        <v/>
      </c>
      <c r="AA113" s="172">
        <f>IF(R113&gt;V113,R113-V113,0)</f>
        <v/>
      </c>
      <c r="AB113" s="173">
        <f>AA113*O113*N113/1000</f>
        <v/>
      </c>
      <c r="AC113" s="4">
        <f>IFERROR(MATCH($X113,$BP113:$CZ113,0),"")</f>
        <v/>
      </c>
      <c r="AD113" s="29" t="n">
        <v>0</v>
      </c>
      <c r="AE113" s="30">
        <f>SUMIF([1]route!$E$3:$E$10005,E113,[1]!Table1[1])</f>
        <v/>
      </c>
      <c r="AF113" s="30">
        <f>SUMIF([1]route!$E$3:$E$10005,E113,[1]!Table1[2])</f>
        <v/>
      </c>
      <c r="AG113" s="30">
        <f>SUMIF([1]route!$E$3:$E$10005,E113,[1]!Table1[3])</f>
        <v/>
      </c>
      <c r="AH113" s="30">
        <f>SUMIF([1]route!$E$3:$E$10005,E113,[1]!Table1[4])</f>
        <v/>
      </c>
      <c r="AI113" s="30">
        <f>SUMIF([1]route!$E$3:$E$10005,E113,[1]!Table1[5])</f>
        <v/>
      </c>
      <c r="AJ113" s="30">
        <f>SUMIF([1]route!$E$3:$E$10005,E113,[1]!Table1[6])</f>
        <v/>
      </c>
      <c r="AK113" s="30">
        <f>SUMIF([1]route!$E$3:$E$10005,E113,[1]!Table1[7])</f>
        <v/>
      </c>
      <c r="AL113" s="30">
        <f>SUMIF([1]route!$E$3:$E$10005,E113,[1]!Table1[8])</f>
        <v/>
      </c>
      <c r="AM113" s="30">
        <f>SUMIF([1]route!$E$3:$E$10005,E113,[1]!Table1[9])</f>
        <v/>
      </c>
      <c r="AN113" s="30">
        <f>SUMIF([1]route!$E$3:$E$10005,E113,[1]!Table1[10])</f>
        <v/>
      </c>
      <c r="AO113" s="30">
        <f>SUMIF([1]route!$E$3:$E$10005,E113,[1]!Table1[11])</f>
        <v/>
      </c>
      <c r="AP113" s="30">
        <f>SUMIF([1]route!$E$3:$E$10005,E113,[1]!Table1[12])</f>
        <v/>
      </c>
      <c r="AQ113" s="30">
        <f>SUMIF([1]route!$E$3:$E$10005,E113,[1]!Table1[13])</f>
        <v/>
      </c>
      <c r="AR113" s="30">
        <f>SUMIF([1]route!$E$3:$E$10005,E113,[1]!Table1[14])</f>
        <v/>
      </c>
      <c r="AS113" s="30">
        <f>SUMIF([1]route!$E$3:$E$10005,E113,[1]!Table1[15])</f>
        <v/>
      </c>
      <c r="AT113" s="30">
        <f>SUMIF([1]route!$E$3:$E$10005,E113,[1]!Table1[16])</f>
        <v/>
      </c>
      <c r="AU113" s="30">
        <f>SUMIF([1]route!$E$3:$E$10005,E113,[1]!Table1[17])</f>
        <v/>
      </c>
      <c r="AV113" s="30">
        <f>SUMIF([1]route!$E$3:$E$10005,E113,[1]!Table1[18])</f>
        <v/>
      </c>
      <c r="AW113" s="30">
        <f>SUMIF([1]route!$E$3:$E$10005,E113,[1]!Table1[19])</f>
        <v/>
      </c>
      <c r="AX113" s="30">
        <f>SUMIF([1]route!$E$3:$E$10005,E113,[1]!Table1[20])</f>
        <v/>
      </c>
      <c r="AY113" s="30">
        <f>SUMIF([1]route!$E$3:$E$10005,E113,[1]!Table1[21])</f>
        <v/>
      </c>
      <c r="AZ113" s="30">
        <f>SUMIF([1]route!$E$3:$E$10005,E113,[1]!Table1[22])</f>
        <v/>
      </c>
      <c r="BA113" s="30">
        <f>SUMIF([1]route!$E$3:$E$10005,E113,[1]!Table1[23])</f>
        <v/>
      </c>
      <c r="BB113" s="30">
        <f>SUMIF([1]route!$E$3:$E$10005,E113,[1]!Table1[24])</f>
        <v/>
      </c>
      <c r="BC113" s="30">
        <f>SUMIF([1]route!$E$3:$E$10005,E113,[1]!Table1[25])</f>
        <v/>
      </c>
      <c r="BD113" s="30">
        <f>SUMIF([1]route!$E$3:$E$10005,E113,[1]!Table1[26])</f>
        <v/>
      </c>
      <c r="BE113" s="30">
        <f>SUMIF([1]route!$E$3:$E$10005,E113,[1]!Table1[27])</f>
        <v/>
      </c>
      <c r="BF113" s="30">
        <f>SUMIF([1]route!$E$3:$E$10005,E113,[1]!Table1[28])</f>
        <v/>
      </c>
      <c r="BG113" s="30">
        <f>SUMIF([1]route!$E$3:$E$10005,E113,[1]!Table1[29])</f>
        <v/>
      </c>
      <c r="BH113" s="30">
        <f>SUMIF([1]route!$E$3:$E$10005,E113,[1]!Table1[30])</f>
        <v/>
      </c>
      <c r="BI113" s="30">
        <f>SUMIF([1]route!$E$3:$E$10005,E113,[1]!Table1[31])</f>
        <v/>
      </c>
      <c r="BJ113" s="30">
        <f>SUMIF([1]route!$E$3:$E$10005,E113,[1]!Table1[Remain PO])</f>
        <v/>
      </c>
      <c r="BK113" s="31">
        <f>SUMIF([1]route!$E$3:$E$10005,E113,[1]!Table1[N+1])</f>
        <v/>
      </c>
      <c r="BL113" s="31">
        <f>SUMIF([1]route!$E$3:$E$10005,E113,[1]!Table1[N+2])</f>
        <v/>
      </c>
      <c r="BM113" s="31">
        <f>SUMIF([1]route!$E$3:$E$10005,E113,[1]!Table1[N+3])</f>
        <v/>
      </c>
      <c r="BN113" s="32">
        <f>SUMIF([1]route!$E$3:$E$10005,E113,[1]!Table1[N+4])</f>
        <v/>
      </c>
      <c r="BP113" s="37">
        <f>$V113-$AD113</f>
        <v/>
      </c>
      <c r="BQ113" s="35">
        <f>BP113-AE113</f>
        <v/>
      </c>
      <c r="BR113" s="35">
        <f>BQ113-AF113</f>
        <v/>
      </c>
      <c r="BS113" s="35">
        <f>BR113-AG113</f>
        <v/>
      </c>
      <c r="BT113" s="35">
        <f>BS113-AH113</f>
        <v/>
      </c>
      <c r="BU113" s="35">
        <f>BT113-AI113</f>
        <v/>
      </c>
      <c r="BV113" s="35">
        <f>BU113-AJ113</f>
        <v/>
      </c>
      <c r="BW113" s="35">
        <f>BV113-AK113</f>
        <v/>
      </c>
      <c r="BX113" s="35">
        <f>BW113-AL113</f>
        <v/>
      </c>
      <c r="BY113" s="35">
        <f>BX113-AM113</f>
        <v/>
      </c>
      <c r="BZ113" s="35">
        <f>BY113-AN113</f>
        <v/>
      </c>
      <c r="CA113" s="35">
        <f>BZ113-AO113</f>
        <v/>
      </c>
      <c r="CB113" s="35">
        <f>CA113-AP113</f>
        <v/>
      </c>
      <c r="CC113" s="35">
        <f>CB113-AQ113</f>
        <v/>
      </c>
      <c r="CD113" s="35">
        <f>CC113-AR113</f>
        <v/>
      </c>
      <c r="CE113" s="35">
        <f>CD113-AS113</f>
        <v/>
      </c>
      <c r="CF113" s="35">
        <f>CE113-AT113</f>
        <v/>
      </c>
      <c r="CG113" s="35">
        <f>CF113-AU113</f>
        <v/>
      </c>
      <c r="CH113" s="35">
        <f>CG113-AV113</f>
        <v/>
      </c>
      <c r="CI113" s="35">
        <f>CH113-AW113</f>
        <v/>
      </c>
      <c r="CJ113" s="35">
        <f>CI113-AX113</f>
        <v/>
      </c>
      <c r="CK113" s="35">
        <f>CJ113-AY113</f>
        <v/>
      </c>
      <c r="CL113" s="35">
        <f>CK113-AZ113</f>
        <v/>
      </c>
      <c r="CM113" s="35">
        <f>CL113-BA113</f>
        <v/>
      </c>
      <c r="CN113" s="35">
        <f>CM113-BB113</f>
        <v/>
      </c>
      <c r="CO113" s="35">
        <f>CN113-BC113</f>
        <v/>
      </c>
      <c r="CP113" s="35">
        <f>CO113-BD113</f>
        <v/>
      </c>
      <c r="CQ113" s="35">
        <f>CP113-BE113</f>
        <v/>
      </c>
      <c r="CR113" s="35">
        <f>CQ113-BF113</f>
        <v/>
      </c>
      <c r="CS113" s="35">
        <f>CR113-BG113</f>
        <v/>
      </c>
      <c r="CT113" s="35">
        <f>CS113-BH113</f>
        <v/>
      </c>
      <c r="CU113" s="35">
        <f>CT113-BI113</f>
        <v/>
      </c>
      <c r="CV113" s="35">
        <f>CU113-BJ113</f>
        <v/>
      </c>
      <c r="CW113" s="38">
        <f>CV113-BK113</f>
        <v/>
      </c>
      <c r="CX113" s="38">
        <f>CW113-BL113</f>
        <v/>
      </c>
      <c r="CY113" s="38">
        <f>CX113-BM113</f>
        <v/>
      </c>
      <c r="CZ113" s="39">
        <f>CY113-BN113</f>
        <v/>
      </c>
      <c r="DA113" s="35" t="n"/>
    </row>
    <row r="114">
      <c r="D114" s="61">
        <f>VLOOKUP(F114,[1]Special!$O$2:$S$209,3,0)</f>
        <v/>
      </c>
      <c r="E114" s="20" t="inlineStr">
        <is>
          <t>|0200220139|38.10|0.00|2.000|0.0005923NBC</t>
        </is>
      </c>
      <c r="F114" s="19">
        <f>LEFT(E114,LEN(E114)-7)</f>
        <v/>
      </c>
      <c r="G114" s="19">
        <f>'Cutting Rules'!H114</f>
        <v/>
      </c>
      <c r="H114" s="19">
        <f>VLOOKUP(MID(F114,8,2),[1]Special!$H$2:$I$32,2,0)</f>
        <v/>
      </c>
      <c r="I114" s="19">
        <f>RIGHT(E114,3)</f>
        <v/>
      </c>
      <c r="J114" s="19">
        <f>IF(MID(E114,6,2)="22","P","C")</f>
        <v/>
      </c>
      <c r="K114" s="19">
        <f>MID(E114,13,4)</f>
        <v/>
      </c>
      <c r="L114" s="19">
        <f>MID(E114,19,4)</f>
        <v/>
      </c>
      <c r="M114" s="52">
        <f>MID(E114,LEN(E114)-17,4)</f>
        <v/>
      </c>
      <c r="N114" s="52">
        <f>MID(E114,LEN(E114)-6,4)</f>
        <v/>
      </c>
      <c r="O114" s="19">
        <f>VLOOKUP(F114,[1]Item!$A$5:$Z$10000,26,0)</f>
        <v/>
      </c>
      <c r="P114" s="19">
        <f>VLOOKUP(E114,[1]route!$E$3:$O$10005,11,0)</f>
        <v/>
      </c>
      <c r="Q114" s="167">
        <f>'Cutting Rules'!AD114</f>
        <v/>
      </c>
      <c r="R114" s="168">
        <f>SUMIF([1]route!$E$3:$E$10005,E114,[1]!Table1[生産])</f>
        <v/>
      </c>
      <c r="S114" s="24" t="n"/>
      <c r="T114" s="169" t="inlineStr"/>
      <c r="U114" s="19" t="n"/>
      <c r="V114" s="170">
        <f>SUMIF([1]route!$E$3:$E$10005,E114,[1]route!$M$3:$M$10005)</f>
        <v/>
      </c>
      <c r="W114" s="171">
        <f>O114*N114*V114/1000</f>
        <v/>
      </c>
      <c r="X114" s="27">
        <f t="array" ref="X114">INDEX($BP114:$CZ114,MATCH(TRUE,$BP114:$CZ114&lt;0,0))</f>
        <v/>
      </c>
      <c r="Y114" s="47">
        <f>IFERROR(CHOOSE($AC114,$BP$1,$BQ$1,$BR$1,$BS$1,$BT$1,$BU$1,$BV$1,$BW$1,$BX$1,$BY$1,$BZ$1,$CA$1,$CB$1,$CC$1,$CD$1,$CE$1,$CF$1,$CG$1,$CH$1,$CI$1,$CJ$1,$CK$1,$CL$1,$CM$1,$CN$1,$CO$1,$CP$1,$CQ$1,$CR$1,$CS$1,$CT$1,$CU$1,$CV$1,$CW$1,$CX$1,$CY$1,$CZ$1,),"")</f>
        <v/>
      </c>
      <c r="Z114" s="121">
        <f>IFERROR(VLOOKUP(E114,[1]route!$E$3:$BL$10005,59,0),"")&amp;IFERROR(VLOOKUP(E114,[1]route!$E$3:$BL$10005,60,0),"")</f>
        <v/>
      </c>
      <c r="AA114" s="172">
        <f>IF(R114&gt;V114,R114-V114,0)</f>
        <v/>
      </c>
      <c r="AB114" s="173">
        <f>AA114*O114*N114/1000</f>
        <v/>
      </c>
      <c r="AC114" s="4">
        <f>IFERROR(MATCH($X114,$BP114:$CZ114,0),"")</f>
        <v/>
      </c>
      <c r="AD114" s="29" t="n">
        <v>0</v>
      </c>
      <c r="AE114" s="30">
        <f>SUMIF([1]route!$E$3:$E$10005,E114,[1]!Table1[1])</f>
        <v/>
      </c>
      <c r="AF114" s="30">
        <f>SUMIF([1]route!$E$3:$E$10005,E114,[1]!Table1[2])</f>
        <v/>
      </c>
      <c r="AG114" s="30">
        <f>SUMIF([1]route!$E$3:$E$10005,E114,[1]!Table1[3])</f>
        <v/>
      </c>
      <c r="AH114" s="30">
        <f>SUMIF([1]route!$E$3:$E$10005,E114,[1]!Table1[4])</f>
        <v/>
      </c>
      <c r="AI114" s="30">
        <f>SUMIF([1]route!$E$3:$E$10005,E114,[1]!Table1[5])</f>
        <v/>
      </c>
      <c r="AJ114" s="30">
        <f>SUMIF([1]route!$E$3:$E$10005,E114,[1]!Table1[6])</f>
        <v/>
      </c>
      <c r="AK114" s="30">
        <f>SUMIF([1]route!$E$3:$E$10005,E114,[1]!Table1[7])</f>
        <v/>
      </c>
      <c r="AL114" s="30">
        <f>SUMIF([1]route!$E$3:$E$10005,E114,[1]!Table1[8])</f>
        <v/>
      </c>
      <c r="AM114" s="30">
        <f>SUMIF([1]route!$E$3:$E$10005,E114,[1]!Table1[9])</f>
        <v/>
      </c>
      <c r="AN114" s="30">
        <f>SUMIF([1]route!$E$3:$E$10005,E114,[1]!Table1[10])</f>
        <v/>
      </c>
      <c r="AO114" s="30">
        <f>SUMIF([1]route!$E$3:$E$10005,E114,[1]!Table1[11])</f>
        <v/>
      </c>
      <c r="AP114" s="30">
        <f>SUMIF([1]route!$E$3:$E$10005,E114,[1]!Table1[12])</f>
        <v/>
      </c>
      <c r="AQ114" s="30">
        <f>SUMIF([1]route!$E$3:$E$10005,E114,[1]!Table1[13])</f>
        <v/>
      </c>
      <c r="AR114" s="30">
        <f>SUMIF([1]route!$E$3:$E$10005,E114,[1]!Table1[14])</f>
        <v/>
      </c>
      <c r="AS114" s="30">
        <f>SUMIF([1]route!$E$3:$E$10005,E114,[1]!Table1[15])</f>
        <v/>
      </c>
      <c r="AT114" s="30">
        <f>SUMIF([1]route!$E$3:$E$10005,E114,[1]!Table1[16])</f>
        <v/>
      </c>
      <c r="AU114" s="30">
        <f>SUMIF([1]route!$E$3:$E$10005,E114,[1]!Table1[17])</f>
        <v/>
      </c>
      <c r="AV114" s="30">
        <f>SUMIF([1]route!$E$3:$E$10005,E114,[1]!Table1[18])</f>
        <v/>
      </c>
      <c r="AW114" s="30">
        <f>SUMIF([1]route!$E$3:$E$10005,E114,[1]!Table1[19])</f>
        <v/>
      </c>
      <c r="AX114" s="30">
        <f>SUMIF([1]route!$E$3:$E$10005,E114,[1]!Table1[20])</f>
        <v/>
      </c>
      <c r="AY114" s="30">
        <f>SUMIF([1]route!$E$3:$E$10005,E114,[1]!Table1[21])</f>
        <v/>
      </c>
      <c r="AZ114" s="30">
        <f>SUMIF([1]route!$E$3:$E$10005,E114,[1]!Table1[22])</f>
        <v/>
      </c>
      <c r="BA114" s="30">
        <f>SUMIF([1]route!$E$3:$E$10005,E114,[1]!Table1[23])</f>
        <v/>
      </c>
      <c r="BB114" s="30">
        <f>SUMIF([1]route!$E$3:$E$10005,E114,[1]!Table1[24])</f>
        <v/>
      </c>
      <c r="BC114" s="30">
        <f>SUMIF([1]route!$E$3:$E$10005,E114,[1]!Table1[25])</f>
        <v/>
      </c>
      <c r="BD114" s="30">
        <f>SUMIF([1]route!$E$3:$E$10005,E114,[1]!Table1[26])</f>
        <v/>
      </c>
      <c r="BE114" s="30">
        <f>SUMIF([1]route!$E$3:$E$10005,E114,[1]!Table1[27])</f>
        <v/>
      </c>
      <c r="BF114" s="30">
        <f>SUMIF([1]route!$E$3:$E$10005,E114,[1]!Table1[28])</f>
        <v/>
      </c>
      <c r="BG114" s="30">
        <f>SUMIF([1]route!$E$3:$E$10005,E114,[1]!Table1[29])</f>
        <v/>
      </c>
      <c r="BH114" s="30">
        <f>SUMIF([1]route!$E$3:$E$10005,E114,[1]!Table1[30])</f>
        <v/>
      </c>
      <c r="BI114" s="30">
        <f>SUMIF([1]route!$E$3:$E$10005,E114,[1]!Table1[31])</f>
        <v/>
      </c>
      <c r="BJ114" s="30">
        <f>SUMIF([1]route!$E$3:$E$10005,E114,[1]!Table1[Remain PO])</f>
        <v/>
      </c>
      <c r="BK114" s="31">
        <f>SUMIF([1]route!$E$3:$E$10005,E114,[1]!Table1[N+1])</f>
        <v/>
      </c>
      <c r="BL114" s="31">
        <f>SUMIF([1]route!$E$3:$E$10005,E114,[1]!Table1[N+2])</f>
        <v/>
      </c>
      <c r="BM114" s="31">
        <f>SUMIF([1]route!$E$3:$E$10005,E114,[1]!Table1[N+3])</f>
        <v/>
      </c>
      <c r="BN114" s="32">
        <f>SUMIF([1]route!$E$3:$E$10005,E114,[1]!Table1[N+4])</f>
        <v/>
      </c>
      <c r="BP114" s="37">
        <f>$V114-$AD114</f>
        <v/>
      </c>
      <c r="BQ114" s="35">
        <f>BP114-AE114</f>
        <v/>
      </c>
      <c r="BR114" s="35">
        <f>BQ114-AF114</f>
        <v/>
      </c>
      <c r="BS114" s="35">
        <f>BR114-AG114</f>
        <v/>
      </c>
      <c r="BT114" s="35">
        <f>BS114-AH114</f>
        <v/>
      </c>
      <c r="BU114" s="35">
        <f>BT114-AI114</f>
        <v/>
      </c>
      <c r="BV114" s="35">
        <f>BU114-AJ114</f>
        <v/>
      </c>
      <c r="BW114" s="35">
        <f>BV114-AK114</f>
        <v/>
      </c>
      <c r="BX114" s="35">
        <f>BW114-AL114</f>
        <v/>
      </c>
      <c r="BY114" s="35">
        <f>BX114-AM114</f>
        <v/>
      </c>
      <c r="BZ114" s="35">
        <f>BY114-AN114</f>
        <v/>
      </c>
      <c r="CA114" s="35">
        <f>BZ114-AO114</f>
        <v/>
      </c>
      <c r="CB114" s="35">
        <f>CA114-AP114</f>
        <v/>
      </c>
      <c r="CC114" s="35">
        <f>CB114-AQ114</f>
        <v/>
      </c>
      <c r="CD114" s="35">
        <f>CC114-AR114</f>
        <v/>
      </c>
      <c r="CE114" s="35">
        <f>CD114-AS114</f>
        <v/>
      </c>
      <c r="CF114" s="35">
        <f>CE114-AT114</f>
        <v/>
      </c>
      <c r="CG114" s="35">
        <f>CF114-AU114</f>
        <v/>
      </c>
      <c r="CH114" s="35">
        <f>CG114-AV114</f>
        <v/>
      </c>
      <c r="CI114" s="35">
        <f>CH114-AW114</f>
        <v/>
      </c>
      <c r="CJ114" s="35">
        <f>CI114-AX114</f>
        <v/>
      </c>
      <c r="CK114" s="35">
        <f>CJ114-AY114</f>
        <v/>
      </c>
      <c r="CL114" s="35">
        <f>CK114-AZ114</f>
        <v/>
      </c>
      <c r="CM114" s="35">
        <f>CL114-BA114</f>
        <v/>
      </c>
      <c r="CN114" s="35">
        <f>CM114-BB114</f>
        <v/>
      </c>
      <c r="CO114" s="35">
        <f>CN114-BC114</f>
        <v/>
      </c>
      <c r="CP114" s="35">
        <f>CO114-BD114</f>
        <v/>
      </c>
      <c r="CQ114" s="35">
        <f>CP114-BE114</f>
        <v/>
      </c>
      <c r="CR114" s="35">
        <f>CQ114-BF114</f>
        <v/>
      </c>
      <c r="CS114" s="35">
        <f>CR114-BG114</f>
        <v/>
      </c>
      <c r="CT114" s="35">
        <f>CS114-BH114</f>
        <v/>
      </c>
      <c r="CU114" s="35">
        <f>CT114-BI114</f>
        <v/>
      </c>
      <c r="CV114" s="35">
        <f>CU114-BJ114</f>
        <v/>
      </c>
      <c r="CW114" s="38">
        <f>CV114-BK114</f>
        <v/>
      </c>
      <c r="CX114" s="38">
        <f>CW114-BL114</f>
        <v/>
      </c>
      <c r="CY114" s="38">
        <f>CX114-BM114</f>
        <v/>
      </c>
      <c r="CZ114" s="39">
        <f>CY114-BN114</f>
        <v/>
      </c>
      <c r="DA114" s="35" t="n"/>
    </row>
    <row r="115">
      <c r="D115" s="61">
        <f>VLOOKUP(F115,[1]Special!$O$2:$S$209,3,0)</f>
        <v/>
      </c>
      <c r="E115" s="20" t="inlineStr">
        <is>
          <t>|0200220139|48.60|0.00|3.100|0.0005569NBC</t>
        </is>
      </c>
      <c r="F115" s="19">
        <f>LEFT(E115,LEN(E115)-7)</f>
        <v/>
      </c>
      <c r="G115" s="19">
        <f>'Cutting Rules'!H115</f>
        <v/>
      </c>
      <c r="H115" s="19">
        <f>VLOOKUP(MID(F115,8,2),[1]Special!$H$2:$I$32,2,0)</f>
        <v/>
      </c>
      <c r="I115" s="19">
        <f>RIGHT(E115,3)</f>
        <v/>
      </c>
      <c r="J115" s="19">
        <f>IF(MID(E115,6,2)="22","P","C")</f>
        <v/>
      </c>
      <c r="K115" s="19">
        <f>MID(E115,13,4)</f>
        <v/>
      </c>
      <c r="L115" s="19">
        <f>MID(E115,19,4)</f>
        <v/>
      </c>
      <c r="M115" s="52">
        <f>MID(E115,LEN(E115)-17,4)</f>
        <v/>
      </c>
      <c r="N115" s="52">
        <f>MID(E115,LEN(E115)-6,4)</f>
        <v/>
      </c>
      <c r="O115" s="19">
        <f>VLOOKUP(F115,[1]Item!$A$5:$Z$10000,26,0)</f>
        <v/>
      </c>
      <c r="P115" s="19">
        <f>VLOOKUP(E115,[1]route!$E$3:$O$10005,11,0)</f>
        <v/>
      </c>
      <c r="Q115" s="167">
        <f>'Cutting Rules'!AD115</f>
        <v/>
      </c>
      <c r="R115" s="168">
        <f>SUMIF([1]route!$E$3:$E$10005,E115,[1]!Table1[生産])</f>
        <v/>
      </c>
      <c r="S115" s="24" t="n"/>
      <c r="T115" s="169" t="inlineStr"/>
      <c r="U115" s="19" t="n"/>
      <c r="V115" s="170">
        <f>SUMIF([1]route!$E$3:$E$10005,E115,[1]route!$M$3:$M$10005)</f>
        <v/>
      </c>
      <c r="W115" s="171">
        <f>O115*N115*V115/1000</f>
        <v/>
      </c>
      <c r="X115" s="27">
        <f t="array" ref="X115">INDEX($BP115:$CZ115,MATCH(TRUE,$BP115:$CZ115&lt;0,0))</f>
        <v/>
      </c>
      <c r="Y115" s="47">
        <f>IFERROR(CHOOSE($AC115,$BP$1,$BQ$1,$BR$1,$BS$1,$BT$1,$BU$1,$BV$1,$BW$1,$BX$1,$BY$1,$BZ$1,$CA$1,$CB$1,$CC$1,$CD$1,$CE$1,$CF$1,$CG$1,$CH$1,$CI$1,$CJ$1,$CK$1,$CL$1,$CM$1,$CN$1,$CO$1,$CP$1,$CQ$1,$CR$1,$CS$1,$CT$1,$CU$1,$CV$1,$CW$1,$CX$1,$CY$1,$CZ$1,),"")</f>
        <v/>
      </c>
      <c r="Z115" s="121">
        <f>IFERROR(VLOOKUP(E115,[1]route!$E$3:$BL$10005,59,0),"")&amp;IFERROR(VLOOKUP(E115,[1]route!$E$3:$BL$10005,60,0),"")</f>
        <v/>
      </c>
      <c r="AA115" s="172">
        <f>IF(R115&gt;V115,R115-V115,0)</f>
        <v/>
      </c>
      <c r="AB115" s="173">
        <f>AA115*O115*N115/1000</f>
        <v/>
      </c>
      <c r="AC115" s="4">
        <f>IFERROR(MATCH($X115,$BP115:$CZ115,0),"")</f>
        <v/>
      </c>
      <c r="AD115" s="29" t="n">
        <v>0</v>
      </c>
      <c r="AE115" s="30">
        <f>SUMIF([1]route!$E$3:$E$10005,E115,[1]!Table1[1])</f>
        <v/>
      </c>
      <c r="AF115" s="30">
        <f>SUMIF([1]route!$E$3:$E$10005,E115,[1]!Table1[2])</f>
        <v/>
      </c>
      <c r="AG115" s="30">
        <f>SUMIF([1]route!$E$3:$E$10005,E115,[1]!Table1[3])</f>
        <v/>
      </c>
      <c r="AH115" s="30">
        <f>SUMIF([1]route!$E$3:$E$10005,E115,[1]!Table1[4])</f>
        <v/>
      </c>
      <c r="AI115" s="30">
        <f>SUMIF([1]route!$E$3:$E$10005,E115,[1]!Table1[5])</f>
        <v/>
      </c>
      <c r="AJ115" s="30">
        <f>SUMIF([1]route!$E$3:$E$10005,E115,[1]!Table1[6])</f>
        <v/>
      </c>
      <c r="AK115" s="30">
        <f>SUMIF([1]route!$E$3:$E$10005,E115,[1]!Table1[7])</f>
        <v/>
      </c>
      <c r="AL115" s="30">
        <f>SUMIF([1]route!$E$3:$E$10005,E115,[1]!Table1[8])</f>
        <v/>
      </c>
      <c r="AM115" s="30">
        <f>SUMIF([1]route!$E$3:$E$10005,E115,[1]!Table1[9])</f>
        <v/>
      </c>
      <c r="AN115" s="30">
        <f>SUMIF([1]route!$E$3:$E$10005,E115,[1]!Table1[10])</f>
        <v/>
      </c>
      <c r="AO115" s="30">
        <f>SUMIF([1]route!$E$3:$E$10005,E115,[1]!Table1[11])</f>
        <v/>
      </c>
      <c r="AP115" s="30">
        <f>SUMIF([1]route!$E$3:$E$10005,E115,[1]!Table1[12])</f>
        <v/>
      </c>
      <c r="AQ115" s="30">
        <f>SUMIF([1]route!$E$3:$E$10005,E115,[1]!Table1[13])</f>
        <v/>
      </c>
      <c r="AR115" s="30">
        <f>SUMIF([1]route!$E$3:$E$10005,E115,[1]!Table1[14])</f>
        <v/>
      </c>
      <c r="AS115" s="30">
        <f>SUMIF([1]route!$E$3:$E$10005,E115,[1]!Table1[15])</f>
        <v/>
      </c>
      <c r="AT115" s="30">
        <f>SUMIF([1]route!$E$3:$E$10005,E115,[1]!Table1[16])</f>
        <v/>
      </c>
      <c r="AU115" s="30">
        <f>SUMIF([1]route!$E$3:$E$10005,E115,[1]!Table1[17])</f>
        <v/>
      </c>
      <c r="AV115" s="30">
        <f>SUMIF([1]route!$E$3:$E$10005,E115,[1]!Table1[18])</f>
        <v/>
      </c>
      <c r="AW115" s="30">
        <f>SUMIF([1]route!$E$3:$E$10005,E115,[1]!Table1[19])</f>
        <v/>
      </c>
      <c r="AX115" s="30">
        <f>SUMIF([1]route!$E$3:$E$10005,E115,[1]!Table1[20])</f>
        <v/>
      </c>
      <c r="AY115" s="30">
        <f>SUMIF([1]route!$E$3:$E$10005,E115,[1]!Table1[21])</f>
        <v/>
      </c>
      <c r="AZ115" s="30">
        <f>SUMIF([1]route!$E$3:$E$10005,E115,[1]!Table1[22])</f>
        <v/>
      </c>
      <c r="BA115" s="30">
        <f>SUMIF([1]route!$E$3:$E$10005,E115,[1]!Table1[23])</f>
        <v/>
      </c>
      <c r="BB115" s="30">
        <f>SUMIF([1]route!$E$3:$E$10005,E115,[1]!Table1[24])</f>
        <v/>
      </c>
      <c r="BC115" s="30">
        <f>SUMIF([1]route!$E$3:$E$10005,E115,[1]!Table1[25])</f>
        <v/>
      </c>
      <c r="BD115" s="30">
        <f>SUMIF([1]route!$E$3:$E$10005,E115,[1]!Table1[26])</f>
        <v/>
      </c>
      <c r="BE115" s="30">
        <f>SUMIF([1]route!$E$3:$E$10005,E115,[1]!Table1[27])</f>
        <v/>
      </c>
      <c r="BF115" s="30">
        <f>SUMIF([1]route!$E$3:$E$10005,E115,[1]!Table1[28])</f>
        <v/>
      </c>
      <c r="BG115" s="30">
        <f>SUMIF([1]route!$E$3:$E$10005,E115,[1]!Table1[29])</f>
        <v/>
      </c>
      <c r="BH115" s="30">
        <f>SUMIF([1]route!$E$3:$E$10005,E115,[1]!Table1[30])</f>
        <v/>
      </c>
      <c r="BI115" s="30">
        <f>SUMIF([1]route!$E$3:$E$10005,E115,[1]!Table1[31])</f>
        <v/>
      </c>
      <c r="BJ115" s="30">
        <f>SUMIF([1]route!$E$3:$E$10005,E115,[1]!Table1[Remain PO])</f>
        <v/>
      </c>
      <c r="BK115" s="31">
        <f>SUMIF([1]route!$E$3:$E$10005,E115,[1]!Table1[N+1])</f>
        <v/>
      </c>
      <c r="BL115" s="31">
        <f>SUMIF([1]route!$E$3:$E$10005,E115,[1]!Table1[N+2])</f>
        <v/>
      </c>
      <c r="BM115" s="31">
        <f>SUMIF([1]route!$E$3:$E$10005,E115,[1]!Table1[N+3])</f>
        <v/>
      </c>
      <c r="BN115" s="32">
        <f>SUMIF([1]route!$E$3:$E$10005,E115,[1]!Table1[N+4])</f>
        <v/>
      </c>
      <c r="BP115" s="37">
        <f>$V115-$AD115</f>
        <v/>
      </c>
      <c r="BQ115" s="35">
        <f>BP115-AE115</f>
        <v/>
      </c>
      <c r="BR115" s="35">
        <f>BQ115-AF115</f>
        <v/>
      </c>
      <c r="BS115" s="35">
        <f>BR115-AG115</f>
        <v/>
      </c>
      <c r="BT115" s="35">
        <f>BS115-AH115</f>
        <v/>
      </c>
      <c r="BU115" s="35">
        <f>BT115-AI115</f>
        <v/>
      </c>
      <c r="BV115" s="35">
        <f>BU115-AJ115</f>
        <v/>
      </c>
      <c r="BW115" s="35">
        <f>BV115-AK115</f>
        <v/>
      </c>
      <c r="BX115" s="35">
        <f>BW115-AL115</f>
        <v/>
      </c>
      <c r="BY115" s="35">
        <f>BX115-AM115</f>
        <v/>
      </c>
      <c r="BZ115" s="35">
        <f>BY115-AN115</f>
        <v/>
      </c>
      <c r="CA115" s="35">
        <f>BZ115-AO115</f>
        <v/>
      </c>
      <c r="CB115" s="35">
        <f>CA115-AP115</f>
        <v/>
      </c>
      <c r="CC115" s="35">
        <f>CB115-AQ115</f>
        <v/>
      </c>
      <c r="CD115" s="35">
        <f>CC115-AR115</f>
        <v/>
      </c>
      <c r="CE115" s="35">
        <f>CD115-AS115</f>
        <v/>
      </c>
      <c r="CF115" s="35">
        <f>CE115-AT115</f>
        <v/>
      </c>
      <c r="CG115" s="35">
        <f>CF115-AU115</f>
        <v/>
      </c>
      <c r="CH115" s="35">
        <f>CG115-AV115</f>
        <v/>
      </c>
      <c r="CI115" s="35">
        <f>CH115-AW115</f>
        <v/>
      </c>
      <c r="CJ115" s="35">
        <f>CI115-AX115</f>
        <v/>
      </c>
      <c r="CK115" s="35">
        <f>CJ115-AY115</f>
        <v/>
      </c>
      <c r="CL115" s="35">
        <f>CK115-AZ115</f>
        <v/>
      </c>
      <c r="CM115" s="35">
        <f>CL115-BA115</f>
        <v/>
      </c>
      <c r="CN115" s="35">
        <f>CM115-BB115</f>
        <v/>
      </c>
      <c r="CO115" s="35">
        <f>CN115-BC115</f>
        <v/>
      </c>
      <c r="CP115" s="35">
        <f>CO115-BD115</f>
        <v/>
      </c>
      <c r="CQ115" s="35">
        <f>CP115-BE115</f>
        <v/>
      </c>
      <c r="CR115" s="35">
        <f>CQ115-BF115</f>
        <v/>
      </c>
      <c r="CS115" s="35">
        <f>CR115-BG115</f>
        <v/>
      </c>
      <c r="CT115" s="35">
        <f>CS115-BH115</f>
        <v/>
      </c>
      <c r="CU115" s="35">
        <f>CT115-BI115</f>
        <v/>
      </c>
      <c r="CV115" s="35">
        <f>CU115-BJ115</f>
        <v/>
      </c>
      <c r="CW115" s="38">
        <f>CV115-BK115</f>
        <v/>
      </c>
      <c r="CX115" s="38">
        <f>CW115-BL115</f>
        <v/>
      </c>
      <c r="CY115" s="38">
        <f>CX115-BM115</f>
        <v/>
      </c>
      <c r="CZ115" s="39">
        <f>CY115-BN115</f>
        <v/>
      </c>
      <c r="DA115" s="35" t="n"/>
    </row>
    <row r="116">
      <c r="D116" s="61">
        <f>VLOOKUP(F116,[1]Special!$O$2:$S$209,3,0)</f>
        <v/>
      </c>
      <c r="E116" s="20" t="inlineStr">
        <is>
          <t>|0200236041|17.30|0.00|1.200|0.0005400NBC</t>
        </is>
      </c>
      <c r="F116" s="19">
        <f>LEFT(E116,LEN(E116)-7)</f>
        <v/>
      </c>
      <c r="G116" s="19">
        <f>'Cutting Rules'!H116</f>
        <v/>
      </c>
      <c r="H116" s="19">
        <f>VLOOKUP(MID(F116,8,2),[1]Special!$H$2:$I$32,2,0)</f>
        <v/>
      </c>
      <c r="I116" s="19">
        <f>RIGHT(E116,3)</f>
        <v/>
      </c>
      <c r="J116" s="19">
        <f>IF(MID(E116,6,2)="22","P","C")</f>
        <v/>
      </c>
      <c r="K116" s="19">
        <f>MID(E116,13,4)</f>
        <v/>
      </c>
      <c r="L116" s="19">
        <f>MID(E116,19,4)</f>
        <v/>
      </c>
      <c r="M116" s="52">
        <f>MID(E116,LEN(E116)-17,4)</f>
        <v/>
      </c>
      <c r="N116" s="52">
        <f>MID(E116,LEN(E116)-6,4)</f>
        <v/>
      </c>
      <c r="O116" s="19">
        <f>VLOOKUP(F116,[1]Item!$A$5:$Z$10000,26,0)</f>
        <v/>
      </c>
      <c r="P116" s="19">
        <f>VLOOKUP(E116,[1]route!$E$3:$O$10005,11,0)</f>
        <v/>
      </c>
      <c r="Q116" s="167">
        <f>'Cutting Rules'!AD116</f>
        <v/>
      </c>
      <c r="R116" s="168">
        <f>SUMIF([1]route!$E$3:$E$10005,E116,[1]!Table1[生産])</f>
        <v/>
      </c>
      <c r="S116" s="24" t="n"/>
      <c r="T116" s="169" t="inlineStr"/>
      <c r="U116" s="19" t="n"/>
      <c r="V116" s="170">
        <f>SUMIF([1]route!$E$3:$E$10005,E116,[1]route!$M$3:$M$10005)</f>
        <v/>
      </c>
      <c r="W116" s="171">
        <f>O116*N116*V116/1000</f>
        <v/>
      </c>
      <c r="X116" s="27">
        <f t="array" ref="X116">INDEX($BP116:$CZ116,MATCH(TRUE,$BP116:$CZ116&lt;0,0))</f>
        <v/>
      </c>
      <c r="Y116" s="47">
        <f>IFERROR(CHOOSE($AC116,$BP$1,$BQ$1,$BR$1,$BS$1,$BT$1,$BU$1,$BV$1,$BW$1,$BX$1,$BY$1,$BZ$1,$CA$1,$CB$1,$CC$1,$CD$1,$CE$1,$CF$1,$CG$1,$CH$1,$CI$1,$CJ$1,$CK$1,$CL$1,$CM$1,$CN$1,$CO$1,$CP$1,$CQ$1,$CR$1,$CS$1,$CT$1,$CU$1,$CV$1,$CW$1,$CX$1,$CY$1,$CZ$1,),"")</f>
        <v/>
      </c>
      <c r="Z116" s="121">
        <f>IFERROR(VLOOKUP(E116,[1]route!$E$3:$BL$10005,59,0),"")&amp;IFERROR(VLOOKUP(E116,[1]route!$E$3:$BL$10005,60,0),"")</f>
        <v/>
      </c>
      <c r="AA116" s="172">
        <f>IF(R116&gt;V116,R116-V116,0)</f>
        <v/>
      </c>
      <c r="AB116" s="173">
        <f>AA116*O116*N116/1000</f>
        <v/>
      </c>
      <c r="AC116" s="4">
        <f>IFERROR(MATCH($X116,$BP116:$CZ116,0),"")</f>
        <v/>
      </c>
      <c r="AD116" s="29" t="n">
        <v>0</v>
      </c>
      <c r="AE116" s="30">
        <f>SUMIF([1]route!$E$3:$E$10005,E116,[1]!Table1[1])</f>
        <v/>
      </c>
      <c r="AF116" s="30">
        <f>SUMIF([1]route!$E$3:$E$10005,E116,[1]!Table1[2])</f>
        <v/>
      </c>
      <c r="AG116" s="30">
        <f>SUMIF([1]route!$E$3:$E$10005,E116,[1]!Table1[3])</f>
        <v/>
      </c>
      <c r="AH116" s="30">
        <f>SUMIF([1]route!$E$3:$E$10005,E116,[1]!Table1[4])</f>
        <v/>
      </c>
      <c r="AI116" s="30">
        <f>SUMIF([1]route!$E$3:$E$10005,E116,[1]!Table1[5])</f>
        <v/>
      </c>
      <c r="AJ116" s="30">
        <f>SUMIF([1]route!$E$3:$E$10005,E116,[1]!Table1[6])</f>
        <v/>
      </c>
      <c r="AK116" s="30">
        <f>SUMIF([1]route!$E$3:$E$10005,E116,[1]!Table1[7])</f>
        <v/>
      </c>
      <c r="AL116" s="30">
        <f>SUMIF([1]route!$E$3:$E$10005,E116,[1]!Table1[8])</f>
        <v/>
      </c>
      <c r="AM116" s="30">
        <f>SUMIF([1]route!$E$3:$E$10005,E116,[1]!Table1[9])</f>
        <v/>
      </c>
      <c r="AN116" s="30">
        <f>SUMIF([1]route!$E$3:$E$10005,E116,[1]!Table1[10])</f>
        <v/>
      </c>
      <c r="AO116" s="30">
        <f>SUMIF([1]route!$E$3:$E$10005,E116,[1]!Table1[11])</f>
        <v/>
      </c>
      <c r="AP116" s="30">
        <f>SUMIF([1]route!$E$3:$E$10005,E116,[1]!Table1[12])</f>
        <v/>
      </c>
      <c r="AQ116" s="30">
        <f>SUMIF([1]route!$E$3:$E$10005,E116,[1]!Table1[13])</f>
        <v/>
      </c>
      <c r="AR116" s="30">
        <f>SUMIF([1]route!$E$3:$E$10005,E116,[1]!Table1[14])</f>
        <v/>
      </c>
      <c r="AS116" s="30">
        <f>SUMIF([1]route!$E$3:$E$10005,E116,[1]!Table1[15])</f>
        <v/>
      </c>
      <c r="AT116" s="30">
        <f>SUMIF([1]route!$E$3:$E$10005,E116,[1]!Table1[16])</f>
        <v/>
      </c>
      <c r="AU116" s="30">
        <f>SUMIF([1]route!$E$3:$E$10005,E116,[1]!Table1[17])</f>
        <v/>
      </c>
      <c r="AV116" s="30">
        <f>SUMIF([1]route!$E$3:$E$10005,E116,[1]!Table1[18])</f>
        <v/>
      </c>
      <c r="AW116" s="30">
        <f>SUMIF([1]route!$E$3:$E$10005,E116,[1]!Table1[19])</f>
        <v/>
      </c>
      <c r="AX116" s="30">
        <f>SUMIF([1]route!$E$3:$E$10005,E116,[1]!Table1[20])</f>
        <v/>
      </c>
      <c r="AY116" s="30">
        <f>SUMIF([1]route!$E$3:$E$10005,E116,[1]!Table1[21])</f>
        <v/>
      </c>
      <c r="AZ116" s="30">
        <f>SUMIF([1]route!$E$3:$E$10005,E116,[1]!Table1[22])</f>
        <v/>
      </c>
      <c r="BA116" s="30">
        <f>SUMIF([1]route!$E$3:$E$10005,E116,[1]!Table1[23])</f>
        <v/>
      </c>
      <c r="BB116" s="30">
        <f>SUMIF([1]route!$E$3:$E$10005,E116,[1]!Table1[24])</f>
        <v/>
      </c>
      <c r="BC116" s="30">
        <f>SUMIF([1]route!$E$3:$E$10005,E116,[1]!Table1[25])</f>
        <v/>
      </c>
      <c r="BD116" s="30">
        <f>SUMIF([1]route!$E$3:$E$10005,E116,[1]!Table1[26])</f>
        <v/>
      </c>
      <c r="BE116" s="30">
        <f>SUMIF([1]route!$E$3:$E$10005,E116,[1]!Table1[27])</f>
        <v/>
      </c>
      <c r="BF116" s="30">
        <f>SUMIF([1]route!$E$3:$E$10005,E116,[1]!Table1[28])</f>
        <v/>
      </c>
      <c r="BG116" s="30">
        <f>SUMIF([1]route!$E$3:$E$10005,E116,[1]!Table1[29])</f>
        <v/>
      </c>
      <c r="BH116" s="30">
        <f>SUMIF([1]route!$E$3:$E$10005,E116,[1]!Table1[30])</f>
        <v/>
      </c>
      <c r="BI116" s="30">
        <f>SUMIF([1]route!$E$3:$E$10005,E116,[1]!Table1[31])</f>
        <v/>
      </c>
      <c r="BJ116" s="30">
        <f>SUMIF([1]route!$E$3:$E$10005,E116,[1]!Table1[Remain PO])</f>
        <v/>
      </c>
      <c r="BK116" s="31">
        <f>SUMIF([1]route!$E$3:$E$10005,E116,[1]!Table1[N+1])</f>
        <v/>
      </c>
      <c r="BL116" s="31">
        <f>SUMIF([1]route!$E$3:$E$10005,E116,[1]!Table1[N+2])</f>
        <v/>
      </c>
      <c r="BM116" s="31">
        <f>SUMIF([1]route!$E$3:$E$10005,E116,[1]!Table1[N+3])</f>
        <v/>
      </c>
      <c r="BN116" s="32">
        <f>SUMIF([1]route!$E$3:$E$10005,E116,[1]!Table1[N+4])</f>
        <v/>
      </c>
      <c r="BP116" s="37">
        <f>$V116-$AD116</f>
        <v/>
      </c>
      <c r="BQ116" s="35">
        <f>BP116-AE116</f>
        <v/>
      </c>
      <c r="BR116" s="35">
        <f>BQ116-AF116</f>
        <v/>
      </c>
      <c r="BS116" s="35">
        <f>BR116-AG116</f>
        <v/>
      </c>
      <c r="BT116" s="35">
        <f>BS116-AH116</f>
        <v/>
      </c>
      <c r="BU116" s="35">
        <f>BT116-AI116</f>
        <v/>
      </c>
      <c r="BV116" s="35">
        <f>BU116-AJ116</f>
        <v/>
      </c>
      <c r="BW116" s="35">
        <f>BV116-AK116</f>
        <v/>
      </c>
      <c r="BX116" s="35">
        <f>BW116-AL116</f>
        <v/>
      </c>
      <c r="BY116" s="35">
        <f>BX116-AM116</f>
        <v/>
      </c>
      <c r="BZ116" s="35">
        <f>BY116-AN116</f>
        <v/>
      </c>
      <c r="CA116" s="35">
        <f>BZ116-AO116</f>
        <v/>
      </c>
      <c r="CB116" s="35">
        <f>CA116-AP116</f>
        <v/>
      </c>
      <c r="CC116" s="35">
        <f>CB116-AQ116</f>
        <v/>
      </c>
      <c r="CD116" s="35">
        <f>CC116-AR116</f>
        <v/>
      </c>
      <c r="CE116" s="35">
        <f>CD116-AS116</f>
        <v/>
      </c>
      <c r="CF116" s="35">
        <f>CE116-AT116</f>
        <v/>
      </c>
      <c r="CG116" s="35">
        <f>CF116-AU116</f>
        <v/>
      </c>
      <c r="CH116" s="35">
        <f>CG116-AV116</f>
        <v/>
      </c>
      <c r="CI116" s="35">
        <f>CH116-AW116</f>
        <v/>
      </c>
      <c r="CJ116" s="35">
        <f>CI116-AX116</f>
        <v/>
      </c>
      <c r="CK116" s="35">
        <f>CJ116-AY116</f>
        <v/>
      </c>
      <c r="CL116" s="35">
        <f>CK116-AZ116</f>
        <v/>
      </c>
      <c r="CM116" s="35">
        <f>CL116-BA116</f>
        <v/>
      </c>
      <c r="CN116" s="35">
        <f>CM116-BB116</f>
        <v/>
      </c>
      <c r="CO116" s="35">
        <f>CN116-BC116</f>
        <v/>
      </c>
      <c r="CP116" s="35">
        <f>CO116-BD116</f>
        <v/>
      </c>
      <c r="CQ116" s="35">
        <f>CP116-BE116</f>
        <v/>
      </c>
      <c r="CR116" s="35">
        <f>CQ116-BF116</f>
        <v/>
      </c>
      <c r="CS116" s="35">
        <f>CR116-BG116</f>
        <v/>
      </c>
      <c r="CT116" s="35">
        <f>CS116-BH116</f>
        <v/>
      </c>
      <c r="CU116" s="35">
        <f>CT116-BI116</f>
        <v/>
      </c>
      <c r="CV116" s="35">
        <f>CU116-BJ116</f>
        <v/>
      </c>
      <c r="CW116" s="38">
        <f>CV116-BK116</f>
        <v/>
      </c>
      <c r="CX116" s="38">
        <f>CW116-BL116</f>
        <v/>
      </c>
      <c r="CY116" s="38">
        <f>CX116-BM116</f>
        <v/>
      </c>
      <c r="CZ116" s="39">
        <f>CY116-BN116</f>
        <v/>
      </c>
      <c r="DA116" s="35" t="n"/>
    </row>
    <row r="117">
      <c r="D117" s="61">
        <f>VLOOKUP(F117,[1]Special!$O$2:$S$209,3,0)</f>
        <v/>
      </c>
      <c r="E117" s="20" t="inlineStr">
        <is>
          <t>|0200220139|50.80|0.00|1.600|0.0005716NBC</t>
        </is>
      </c>
      <c r="F117" s="19">
        <f>LEFT(E117,LEN(E117)-7)</f>
        <v/>
      </c>
      <c r="G117" s="19">
        <f>'Cutting Rules'!H117</f>
        <v/>
      </c>
      <c r="H117" s="19">
        <f>VLOOKUP(MID(F117,8,2),[1]Special!$H$2:$I$32,2,0)</f>
        <v/>
      </c>
      <c r="I117" s="19">
        <f>RIGHT(E117,3)</f>
        <v/>
      </c>
      <c r="J117" s="19">
        <f>IF(MID(E117,6,2)="22","P","C")</f>
        <v/>
      </c>
      <c r="K117" s="19">
        <f>MID(E117,13,4)</f>
        <v/>
      </c>
      <c r="L117" s="19">
        <f>MID(E117,19,4)</f>
        <v/>
      </c>
      <c r="M117" s="52">
        <f>MID(E117,LEN(E117)-17,4)</f>
        <v/>
      </c>
      <c r="N117" s="52">
        <f>MID(E117,LEN(E117)-6,4)</f>
        <v/>
      </c>
      <c r="O117" s="19">
        <f>VLOOKUP(F117,[1]Item!$A$5:$Z$10000,26,0)</f>
        <v/>
      </c>
      <c r="P117" s="19">
        <f>VLOOKUP(E117,[1]route!$E$3:$O$10005,11,0)</f>
        <v/>
      </c>
      <c r="Q117" s="167">
        <f>'Cutting Rules'!AD117</f>
        <v/>
      </c>
      <c r="R117" s="168">
        <f>SUMIF([1]route!$E$3:$E$10005,E117,[1]!Table1[生産])</f>
        <v/>
      </c>
      <c r="S117" s="24" t="n"/>
      <c r="T117" s="169" t="inlineStr"/>
      <c r="U117" s="19" t="n"/>
      <c r="V117" s="170">
        <f>SUMIF([1]route!$E$3:$E$10005,E117,[1]route!$M$3:$M$10005)</f>
        <v/>
      </c>
      <c r="W117" s="171">
        <f>O117*N117*V117/1000</f>
        <v/>
      </c>
      <c r="X117" s="27">
        <f t="array" ref="X117">INDEX($BP117:$CZ117,MATCH(TRUE,$BP117:$CZ117&lt;0,0))</f>
        <v/>
      </c>
      <c r="Y117" s="47">
        <f>IFERROR(CHOOSE($AC117,$BP$1,$BQ$1,$BR$1,$BS$1,$BT$1,$BU$1,$BV$1,$BW$1,$BX$1,$BY$1,$BZ$1,$CA$1,$CB$1,$CC$1,$CD$1,$CE$1,$CF$1,$CG$1,$CH$1,$CI$1,$CJ$1,$CK$1,$CL$1,$CM$1,$CN$1,$CO$1,$CP$1,$CQ$1,$CR$1,$CS$1,$CT$1,$CU$1,$CV$1,$CW$1,$CX$1,$CY$1,$CZ$1,),"")</f>
        <v/>
      </c>
      <c r="Z117" s="121">
        <f>IFERROR(VLOOKUP(E117,[1]route!$E$3:$BL$10005,59,0),"")&amp;IFERROR(VLOOKUP(E117,[1]route!$E$3:$BL$10005,60,0),"")</f>
        <v/>
      </c>
      <c r="AA117" s="172">
        <f>IF(R117&gt;V117,R117-V117,0)</f>
        <v/>
      </c>
      <c r="AB117" s="173">
        <f>AA117*O117*N117/1000</f>
        <v/>
      </c>
      <c r="AC117" s="4">
        <f>IFERROR(MATCH($X117,$BP117:$CZ117,0),"")</f>
        <v/>
      </c>
      <c r="AD117" s="29" t="n">
        <v>0</v>
      </c>
      <c r="AE117" s="30">
        <f>SUMIF([1]route!$E$3:$E$10005,E117,[1]!Table1[1])</f>
        <v/>
      </c>
      <c r="AF117" s="30">
        <f>SUMIF([1]route!$E$3:$E$10005,E117,[1]!Table1[2])</f>
        <v/>
      </c>
      <c r="AG117" s="30">
        <f>SUMIF([1]route!$E$3:$E$10005,E117,[1]!Table1[3])</f>
        <v/>
      </c>
      <c r="AH117" s="30">
        <f>SUMIF([1]route!$E$3:$E$10005,E117,[1]!Table1[4])</f>
        <v/>
      </c>
      <c r="AI117" s="30">
        <f>SUMIF([1]route!$E$3:$E$10005,E117,[1]!Table1[5])</f>
        <v/>
      </c>
      <c r="AJ117" s="30">
        <f>SUMIF([1]route!$E$3:$E$10005,E117,[1]!Table1[6])</f>
        <v/>
      </c>
      <c r="AK117" s="30">
        <f>SUMIF([1]route!$E$3:$E$10005,E117,[1]!Table1[7])</f>
        <v/>
      </c>
      <c r="AL117" s="30">
        <f>SUMIF([1]route!$E$3:$E$10005,E117,[1]!Table1[8])</f>
        <v/>
      </c>
      <c r="AM117" s="30">
        <f>SUMIF([1]route!$E$3:$E$10005,E117,[1]!Table1[9])</f>
        <v/>
      </c>
      <c r="AN117" s="30">
        <f>SUMIF([1]route!$E$3:$E$10005,E117,[1]!Table1[10])</f>
        <v/>
      </c>
      <c r="AO117" s="30">
        <f>SUMIF([1]route!$E$3:$E$10005,E117,[1]!Table1[11])</f>
        <v/>
      </c>
      <c r="AP117" s="30">
        <f>SUMIF([1]route!$E$3:$E$10005,E117,[1]!Table1[12])</f>
        <v/>
      </c>
      <c r="AQ117" s="30">
        <f>SUMIF([1]route!$E$3:$E$10005,E117,[1]!Table1[13])</f>
        <v/>
      </c>
      <c r="AR117" s="30">
        <f>SUMIF([1]route!$E$3:$E$10005,E117,[1]!Table1[14])</f>
        <v/>
      </c>
      <c r="AS117" s="30">
        <f>SUMIF([1]route!$E$3:$E$10005,E117,[1]!Table1[15])</f>
        <v/>
      </c>
      <c r="AT117" s="30">
        <f>SUMIF([1]route!$E$3:$E$10005,E117,[1]!Table1[16])</f>
        <v/>
      </c>
      <c r="AU117" s="30">
        <f>SUMIF([1]route!$E$3:$E$10005,E117,[1]!Table1[17])</f>
        <v/>
      </c>
      <c r="AV117" s="30">
        <f>SUMIF([1]route!$E$3:$E$10005,E117,[1]!Table1[18])</f>
        <v/>
      </c>
      <c r="AW117" s="30">
        <f>SUMIF([1]route!$E$3:$E$10005,E117,[1]!Table1[19])</f>
        <v/>
      </c>
      <c r="AX117" s="30">
        <f>SUMIF([1]route!$E$3:$E$10005,E117,[1]!Table1[20])</f>
        <v/>
      </c>
      <c r="AY117" s="30">
        <f>SUMIF([1]route!$E$3:$E$10005,E117,[1]!Table1[21])</f>
        <v/>
      </c>
      <c r="AZ117" s="30">
        <f>SUMIF([1]route!$E$3:$E$10005,E117,[1]!Table1[22])</f>
        <v/>
      </c>
      <c r="BA117" s="30">
        <f>SUMIF([1]route!$E$3:$E$10005,E117,[1]!Table1[23])</f>
        <v/>
      </c>
      <c r="BB117" s="30">
        <f>SUMIF([1]route!$E$3:$E$10005,E117,[1]!Table1[24])</f>
        <v/>
      </c>
      <c r="BC117" s="30">
        <f>SUMIF([1]route!$E$3:$E$10005,E117,[1]!Table1[25])</f>
        <v/>
      </c>
      <c r="BD117" s="30">
        <f>SUMIF([1]route!$E$3:$E$10005,E117,[1]!Table1[26])</f>
        <v/>
      </c>
      <c r="BE117" s="30">
        <f>SUMIF([1]route!$E$3:$E$10005,E117,[1]!Table1[27])</f>
        <v/>
      </c>
      <c r="BF117" s="30">
        <f>SUMIF([1]route!$E$3:$E$10005,E117,[1]!Table1[28])</f>
        <v/>
      </c>
      <c r="BG117" s="30">
        <f>SUMIF([1]route!$E$3:$E$10005,E117,[1]!Table1[29])</f>
        <v/>
      </c>
      <c r="BH117" s="30">
        <f>SUMIF([1]route!$E$3:$E$10005,E117,[1]!Table1[30])</f>
        <v/>
      </c>
      <c r="BI117" s="30">
        <f>SUMIF([1]route!$E$3:$E$10005,E117,[1]!Table1[31])</f>
        <v/>
      </c>
      <c r="BJ117" s="30">
        <f>SUMIF([1]route!$E$3:$E$10005,E117,[1]!Table1[Remain PO])</f>
        <v/>
      </c>
      <c r="BK117" s="31">
        <f>SUMIF([1]route!$E$3:$E$10005,E117,[1]!Table1[N+1])</f>
        <v/>
      </c>
      <c r="BL117" s="31">
        <f>SUMIF([1]route!$E$3:$E$10005,E117,[1]!Table1[N+2])</f>
        <v/>
      </c>
      <c r="BM117" s="31">
        <f>SUMIF([1]route!$E$3:$E$10005,E117,[1]!Table1[N+3])</f>
        <v/>
      </c>
      <c r="BN117" s="32">
        <f>SUMIF([1]route!$E$3:$E$10005,E117,[1]!Table1[N+4])</f>
        <v/>
      </c>
      <c r="BP117" s="37">
        <f>$V117-$AD117</f>
        <v/>
      </c>
      <c r="BQ117" s="35">
        <f>BP117-AE117</f>
        <v/>
      </c>
      <c r="BR117" s="35">
        <f>BQ117-AF117</f>
        <v/>
      </c>
      <c r="BS117" s="35">
        <f>BR117-AG117</f>
        <v/>
      </c>
      <c r="BT117" s="35">
        <f>BS117-AH117</f>
        <v/>
      </c>
      <c r="BU117" s="35">
        <f>BT117-AI117</f>
        <v/>
      </c>
      <c r="BV117" s="35">
        <f>BU117-AJ117</f>
        <v/>
      </c>
      <c r="BW117" s="35">
        <f>BV117-AK117</f>
        <v/>
      </c>
      <c r="BX117" s="35">
        <f>BW117-AL117</f>
        <v/>
      </c>
      <c r="BY117" s="35">
        <f>BX117-AM117</f>
        <v/>
      </c>
      <c r="BZ117" s="35">
        <f>BY117-AN117</f>
        <v/>
      </c>
      <c r="CA117" s="35">
        <f>BZ117-AO117</f>
        <v/>
      </c>
      <c r="CB117" s="35">
        <f>CA117-AP117</f>
        <v/>
      </c>
      <c r="CC117" s="35">
        <f>CB117-AQ117</f>
        <v/>
      </c>
      <c r="CD117" s="35">
        <f>CC117-AR117</f>
        <v/>
      </c>
      <c r="CE117" s="35">
        <f>CD117-AS117</f>
        <v/>
      </c>
      <c r="CF117" s="35">
        <f>CE117-AT117</f>
        <v/>
      </c>
      <c r="CG117" s="35">
        <f>CF117-AU117</f>
        <v/>
      </c>
      <c r="CH117" s="35">
        <f>CG117-AV117</f>
        <v/>
      </c>
      <c r="CI117" s="35">
        <f>CH117-AW117</f>
        <v/>
      </c>
      <c r="CJ117" s="35">
        <f>CI117-AX117</f>
        <v/>
      </c>
      <c r="CK117" s="35">
        <f>CJ117-AY117</f>
        <v/>
      </c>
      <c r="CL117" s="35">
        <f>CK117-AZ117</f>
        <v/>
      </c>
      <c r="CM117" s="35">
        <f>CL117-BA117</f>
        <v/>
      </c>
      <c r="CN117" s="35">
        <f>CM117-BB117</f>
        <v/>
      </c>
      <c r="CO117" s="35">
        <f>CN117-BC117</f>
        <v/>
      </c>
      <c r="CP117" s="35">
        <f>CO117-BD117</f>
        <v/>
      </c>
      <c r="CQ117" s="35">
        <f>CP117-BE117</f>
        <v/>
      </c>
      <c r="CR117" s="35">
        <f>CQ117-BF117</f>
        <v/>
      </c>
      <c r="CS117" s="35">
        <f>CR117-BG117</f>
        <v/>
      </c>
      <c r="CT117" s="35">
        <f>CS117-BH117</f>
        <v/>
      </c>
      <c r="CU117" s="35">
        <f>CT117-BI117</f>
        <v/>
      </c>
      <c r="CV117" s="35">
        <f>CU117-BJ117</f>
        <v/>
      </c>
      <c r="CW117" s="38">
        <f>CV117-BK117</f>
        <v/>
      </c>
      <c r="CX117" s="38">
        <f>CW117-BL117</f>
        <v/>
      </c>
      <c r="CY117" s="38">
        <f>CX117-BM117</f>
        <v/>
      </c>
      <c r="CZ117" s="39">
        <f>CY117-BN117</f>
        <v/>
      </c>
      <c r="DA117" s="35" t="n"/>
    </row>
    <row r="118">
      <c r="D118" s="61">
        <f>VLOOKUP(F118,[1]Special!$O$2:$S$209,3,0)</f>
        <v/>
      </c>
      <c r="E118" s="20" t="inlineStr">
        <is>
          <t>|0200226117|25.40|0.00|1.600|0.0006110IBC</t>
        </is>
      </c>
      <c r="F118" s="19">
        <f>LEFT(E118,LEN(E118)-7)</f>
        <v/>
      </c>
      <c r="G118" s="19">
        <f>'Cutting Rules'!H118</f>
        <v/>
      </c>
      <c r="H118" s="19">
        <f>VLOOKUP(MID(F118,8,2),[1]Special!$H$2:$I$32,2,0)</f>
        <v/>
      </c>
      <c r="I118" s="19">
        <f>RIGHT(E118,3)</f>
        <v/>
      </c>
      <c r="J118" s="19">
        <f>IF(MID(E118,6,2)="22","P","C")</f>
        <v/>
      </c>
      <c r="K118" s="19">
        <f>MID(E118,13,4)</f>
        <v/>
      </c>
      <c r="L118" s="19">
        <f>MID(E118,19,4)</f>
        <v/>
      </c>
      <c r="M118" s="52">
        <f>MID(E118,LEN(E118)-17,4)</f>
        <v/>
      </c>
      <c r="N118" s="52">
        <f>MID(E118,LEN(E118)-6,4)</f>
        <v/>
      </c>
      <c r="O118" s="19">
        <f>VLOOKUP(F118,[1]Item!$A$5:$Z$10000,26,0)</f>
        <v/>
      </c>
      <c r="P118" s="19">
        <f>VLOOKUP(E118,[1]route!$E$3:$O$10005,11,0)</f>
        <v/>
      </c>
      <c r="Q118" s="167">
        <f>'Cutting Rules'!AD118</f>
        <v/>
      </c>
      <c r="R118" s="168">
        <f>SUMIF([1]route!$E$3:$E$10005,E118,[1]!Table1[生産])</f>
        <v/>
      </c>
      <c r="S118" s="24" t="n"/>
      <c r="T118" s="169" t="inlineStr"/>
      <c r="U118" s="19" t="n"/>
      <c r="V118" s="170">
        <f>SUMIF([1]route!$E$3:$E$10005,E118,[1]route!$M$3:$M$10005)</f>
        <v/>
      </c>
      <c r="W118" s="171">
        <f>O118*N118*V118/1000</f>
        <v/>
      </c>
      <c r="X118" s="27">
        <f t="array" ref="X118">INDEX($BP118:$CZ118,MATCH(TRUE,$BP118:$CZ118&lt;0,0))</f>
        <v/>
      </c>
      <c r="Y118" s="47">
        <f>IFERROR(CHOOSE($AC118,$BP$1,$BQ$1,$BR$1,$BS$1,$BT$1,$BU$1,$BV$1,$BW$1,$BX$1,$BY$1,$BZ$1,$CA$1,$CB$1,$CC$1,$CD$1,$CE$1,$CF$1,$CG$1,$CH$1,$CI$1,$CJ$1,$CK$1,$CL$1,$CM$1,$CN$1,$CO$1,$CP$1,$CQ$1,$CR$1,$CS$1,$CT$1,$CU$1,$CV$1,$CW$1,$CX$1,$CY$1,$CZ$1,),"")</f>
        <v/>
      </c>
      <c r="Z118" s="121">
        <f>IFERROR(VLOOKUP(E118,[1]route!$E$3:$BL$10005,59,0),"")&amp;IFERROR(VLOOKUP(E118,[1]route!$E$3:$BL$10005,60,0),"")</f>
        <v/>
      </c>
      <c r="AA118" s="172">
        <f>IF(R118&gt;V118,R118-V118,0)</f>
        <v/>
      </c>
      <c r="AB118" s="173">
        <f>AA118*O118*N118/1000</f>
        <v/>
      </c>
      <c r="AC118" s="4">
        <f>IFERROR(MATCH($X118,$BP118:$CZ118,0),"")</f>
        <v/>
      </c>
      <c r="AD118" s="29" t="n">
        <v>0</v>
      </c>
      <c r="AE118" s="30">
        <f>SUMIF([1]route!$E$3:$E$10005,E118,[1]!Table1[1])</f>
        <v/>
      </c>
      <c r="AF118" s="30">
        <f>SUMIF([1]route!$E$3:$E$10005,E118,[1]!Table1[2])</f>
        <v/>
      </c>
      <c r="AG118" s="30">
        <f>SUMIF([1]route!$E$3:$E$10005,E118,[1]!Table1[3])</f>
        <v/>
      </c>
      <c r="AH118" s="30">
        <f>SUMIF([1]route!$E$3:$E$10005,E118,[1]!Table1[4])</f>
        <v/>
      </c>
      <c r="AI118" s="30">
        <f>SUMIF([1]route!$E$3:$E$10005,E118,[1]!Table1[5])</f>
        <v/>
      </c>
      <c r="AJ118" s="30">
        <f>SUMIF([1]route!$E$3:$E$10005,E118,[1]!Table1[6])</f>
        <v/>
      </c>
      <c r="AK118" s="30">
        <f>SUMIF([1]route!$E$3:$E$10005,E118,[1]!Table1[7])</f>
        <v/>
      </c>
      <c r="AL118" s="30">
        <f>SUMIF([1]route!$E$3:$E$10005,E118,[1]!Table1[8])</f>
        <v/>
      </c>
      <c r="AM118" s="30">
        <f>SUMIF([1]route!$E$3:$E$10005,E118,[1]!Table1[9])</f>
        <v/>
      </c>
      <c r="AN118" s="30">
        <f>SUMIF([1]route!$E$3:$E$10005,E118,[1]!Table1[10])</f>
        <v/>
      </c>
      <c r="AO118" s="30">
        <f>SUMIF([1]route!$E$3:$E$10005,E118,[1]!Table1[11])</f>
        <v/>
      </c>
      <c r="AP118" s="30">
        <f>SUMIF([1]route!$E$3:$E$10005,E118,[1]!Table1[12])</f>
        <v/>
      </c>
      <c r="AQ118" s="30">
        <f>SUMIF([1]route!$E$3:$E$10005,E118,[1]!Table1[13])</f>
        <v/>
      </c>
      <c r="AR118" s="30">
        <f>SUMIF([1]route!$E$3:$E$10005,E118,[1]!Table1[14])</f>
        <v/>
      </c>
      <c r="AS118" s="30">
        <f>SUMIF([1]route!$E$3:$E$10005,E118,[1]!Table1[15])</f>
        <v/>
      </c>
      <c r="AT118" s="30">
        <f>SUMIF([1]route!$E$3:$E$10005,E118,[1]!Table1[16])</f>
        <v/>
      </c>
      <c r="AU118" s="30">
        <f>SUMIF([1]route!$E$3:$E$10005,E118,[1]!Table1[17])</f>
        <v/>
      </c>
      <c r="AV118" s="30">
        <f>SUMIF([1]route!$E$3:$E$10005,E118,[1]!Table1[18])</f>
        <v/>
      </c>
      <c r="AW118" s="30">
        <f>SUMIF([1]route!$E$3:$E$10005,E118,[1]!Table1[19])</f>
        <v/>
      </c>
      <c r="AX118" s="30">
        <f>SUMIF([1]route!$E$3:$E$10005,E118,[1]!Table1[20])</f>
        <v/>
      </c>
      <c r="AY118" s="30">
        <f>SUMIF([1]route!$E$3:$E$10005,E118,[1]!Table1[21])</f>
        <v/>
      </c>
      <c r="AZ118" s="30">
        <f>SUMIF([1]route!$E$3:$E$10005,E118,[1]!Table1[22])</f>
        <v/>
      </c>
      <c r="BA118" s="30">
        <f>SUMIF([1]route!$E$3:$E$10005,E118,[1]!Table1[23])</f>
        <v/>
      </c>
      <c r="BB118" s="30">
        <f>SUMIF([1]route!$E$3:$E$10005,E118,[1]!Table1[24])</f>
        <v/>
      </c>
      <c r="BC118" s="30">
        <f>SUMIF([1]route!$E$3:$E$10005,E118,[1]!Table1[25])</f>
        <v/>
      </c>
      <c r="BD118" s="30">
        <f>SUMIF([1]route!$E$3:$E$10005,E118,[1]!Table1[26])</f>
        <v/>
      </c>
      <c r="BE118" s="30">
        <f>SUMIF([1]route!$E$3:$E$10005,E118,[1]!Table1[27])</f>
        <v/>
      </c>
      <c r="BF118" s="30">
        <f>SUMIF([1]route!$E$3:$E$10005,E118,[1]!Table1[28])</f>
        <v/>
      </c>
      <c r="BG118" s="30">
        <f>SUMIF([1]route!$E$3:$E$10005,E118,[1]!Table1[29])</f>
        <v/>
      </c>
      <c r="BH118" s="30">
        <f>SUMIF([1]route!$E$3:$E$10005,E118,[1]!Table1[30])</f>
        <v/>
      </c>
      <c r="BI118" s="30">
        <f>SUMIF([1]route!$E$3:$E$10005,E118,[1]!Table1[31])</f>
        <v/>
      </c>
      <c r="BJ118" s="30">
        <f>SUMIF([1]route!$E$3:$E$10005,E118,[1]!Table1[Remain PO])</f>
        <v/>
      </c>
      <c r="BK118" s="31">
        <f>SUMIF([1]route!$E$3:$E$10005,E118,[1]!Table1[N+1])</f>
        <v/>
      </c>
      <c r="BL118" s="31">
        <f>SUMIF([1]route!$E$3:$E$10005,E118,[1]!Table1[N+2])</f>
        <v/>
      </c>
      <c r="BM118" s="31">
        <f>SUMIF([1]route!$E$3:$E$10005,E118,[1]!Table1[N+3])</f>
        <v/>
      </c>
      <c r="BN118" s="32">
        <f>SUMIF([1]route!$E$3:$E$10005,E118,[1]!Table1[N+4])</f>
        <v/>
      </c>
      <c r="BP118" s="37">
        <f>$V118-$AD118</f>
        <v/>
      </c>
      <c r="BQ118" s="35">
        <f>BP118-AE118</f>
        <v/>
      </c>
      <c r="BR118" s="35">
        <f>BQ118-AF118</f>
        <v/>
      </c>
      <c r="BS118" s="35">
        <f>BR118-AG118</f>
        <v/>
      </c>
      <c r="BT118" s="35">
        <f>BS118-AH118</f>
        <v/>
      </c>
      <c r="BU118" s="35">
        <f>BT118-AI118</f>
        <v/>
      </c>
      <c r="BV118" s="35">
        <f>BU118-AJ118</f>
        <v/>
      </c>
      <c r="BW118" s="35">
        <f>BV118-AK118</f>
        <v/>
      </c>
      <c r="BX118" s="35">
        <f>BW118-AL118</f>
        <v/>
      </c>
      <c r="BY118" s="35">
        <f>BX118-AM118</f>
        <v/>
      </c>
      <c r="BZ118" s="35">
        <f>BY118-AN118</f>
        <v/>
      </c>
      <c r="CA118" s="35">
        <f>BZ118-AO118</f>
        <v/>
      </c>
      <c r="CB118" s="35">
        <f>CA118-AP118</f>
        <v/>
      </c>
      <c r="CC118" s="35">
        <f>CB118-AQ118</f>
        <v/>
      </c>
      <c r="CD118" s="35">
        <f>CC118-AR118</f>
        <v/>
      </c>
      <c r="CE118" s="35">
        <f>CD118-AS118</f>
        <v/>
      </c>
      <c r="CF118" s="35">
        <f>CE118-AT118</f>
        <v/>
      </c>
      <c r="CG118" s="35">
        <f>CF118-AU118</f>
        <v/>
      </c>
      <c r="CH118" s="35">
        <f>CG118-AV118</f>
        <v/>
      </c>
      <c r="CI118" s="35">
        <f>CH118-AW118</f>
        <v/>
      </c>
      <c r="CJ118" s="35">
        <f>CI118-AX118</f>
        <v/>
      </c>
      <c r="CK118" s="35">
        <f>CJ118-AY118</f>
        <v/>
      </c>
      <c r="CL118" s="35">
        <f>CK118-AZ118</f>
        <v/>
      </c>
      <c r="CM118" s="35">
        <f>CL118-BA118</f>
        <v/>
      </c>
      <c r="CN118" s="35">
        <f>CM118-BB118</f>
        <v/>
      </c>
      <c r="CO118" s="35">
        <f>CN118-BC118</f>
        <v/>
      </c>
      <c r="CP118" s="35">
        <f>CO118-BD118</f>
        <v/>
      </c>
      <c r="CQ118" s="35">
        <f>CP118-BE118</f>
        <v/>
      </c>
      <c r="CR118" s="35">
        <f>CQ118-BF118</f>
        <v/>
      </c>
      <c r="CS118" s="35">
        <f>CR118-BG118</f>
        <v/>
      </c>
      <c r="CT118" s="35">
        <f>CS118-BH118</f>
        <v/>
      </c>
      <c r="CU118" s="35">
        <f>CT118-BI118</f>
        <v/>
      </c>
      <c r="CV118" s="35">
        <f>CU118-BJ118</f>
        <v/>
      </c>
      <c r="CW118" s="38">
        <f>CV118-BK118</f>
        <v/>
      </c>
      <c r="CX118" s="38">
        <f>CW118-BL118</f>
        <v/>
      </c>
      <c r="CY118" s="38">
        <f>CX118-BM118</f>
        <v/>
      </c>
      <c r="CZ118" s="39">
        <f>CY118-BN118</f>
        <v/>
      </c>
      <c r="DA118" s="35" t="n"/>
    </row>
    <row r="119">
      <c r="D119" s="61">
        <f>VLOOKUP(F119,[1]Special!$O$2:$S$209,3,0)</f>
        <v/>
      </c>
      <c r="E119" s="20" t="inlineStr">
        <is>
          <t>|0200226010|54.00|0.00|3.200|0.0006241NBC</t>
        </is>
      </c>
      <c r="F119" s="19">
        <f>LEFT(E119,LEN(E119)-7)</f>
        <v/>
      </c>
      <c r="G119" s="19">
        <f>'Cutting Rules'!H119</f>
        <v/>
      </c>
      <c r="H119" s="19">
        <f>VLOOKUP(MID(F119,8,2),[1]Special!$H$2:$I$32,2,0)</f>
        <v/>
      </c>
      <c r="I119" s="19">
        <f>RIGHT(E119,3)</f>
        <v/>
      </c>
      <c r="J119" s="19">
        <f>IF(MID(E119,6,2)="22","P","C")</f>
        <v/>
      </c>
      <c r="K119" s="19">
        <f>MID(E119,13,4)</f>
        <v/>
      </c>
      <c r="L119" s="19">
        <f>MID(E119,19,4)</f>
        <v/>
      </c>
      <c r="M119" s="52">
        <f>MID(E119,LEN(E119)-17,4)</f>
        <v/>
      </c>
      <c r="N119" s="52">
        <f>MID(E119,LEN(E119)-6,4)</f>
        <v/>
      </c>
      <c r="O119" s="19">
        <f>VLOOKUP(F119,[1]Item!$A$5:$Z$10000,26,0)</f>
        <v/>
      </c>
      <c r="P119" s="19">
        <f>VLOOKUP(E119,[1]route!$E$3:$O$10005,11,0)</f>
        <v/>
      </c>
      <c r="Q119" s="167">
        <f>'Cutting Rules'!AD119</f>
        <v/>
      </c>
      <c r="R119" s="168">
        <f>SUMIF([1]route!$E$3:$E$10005,E119,[1]!Table1[生産])</f>
        <v/>
      </c>
      <c r="S119" s="24" t="n"/>
      <c r="T119" s="169" t="inlineStr"/>
      <c r="U119" s="19" t="n"/>
      <c r="V119" s="170">
        <f>SUMIF([1]route!$E$3:$E$10005,E119,[1]route!$M$3:$M$10005)</f>
        <v/>
      </c>
      <c r="W119" s="171">
        <f>O119*N119*V119/1000</f>
        <v/>
      </c>
      <c r="X119" s="27">
        <f t="array" ref="X119">INDEX($BP119:$CZ119,MATCH(TRUE,$BP119:$CZ119&lt;0,0))</f>
        <v/>
      </c>
      <c r="Y119" s="47">
        <f>IFERROR(CHOOSE($AC119,$BP$1,$BQ$1,$BR$1,$BS$1,$BT$1,$BU$1,$BV$1,$BW$1,$BX$1,$BY$1,$BZ$1,$CA$1,$CB$1,$CC$1,$CD$1,$CE$1,$CF$1,$CG$1,$CH$1,$CI$1,$CJ$1,$CK$1,$CL$1,$CM$1,$CN$1,$CO$1,$CP$1,$CQ$1,$CR$1,$CS$1,$CT$1,$CU$1,$CV$1,$CW$1,$CX$1,$CY$1,$CZ$1,),"")</f>
        <v/>
      </c>
      <c r="Z119" s="121">
        <f>IFERROR(VLOOKUP(E119,[1]route!$E$3:$BL$10005,59,0),"")&amp;IFERROR(VLOOKUP(E119,[1]route!$E$3:$BL$10005,60,0),"")</f>
        <v/>
      </c>
      <c r="AA119" s="172">
        <f>IF(R119&gt;V119,R119-V119,0)</f>
        <v/>
      </c>
      <c r="AB119" s="173">
        <f>AA119*O119*N119/1000</f>
        <v/>
      </c>
      <c r="AC119" s="4">
        <f>IFERROR(MATCH($X119,$BP119:$CZ119,0),"")</f>
        <v/>
      </c>
      <c r="AD119" s="29" t="n">
        <v>0</v>
      </c>
      <c r="AE119" s="30">
        <f>SUMIF([1]route!$E$3:$E$10005,E119,[1]!Table1[1])</f>
        <v/>
      </c>
      <c r="AF119" s="30">
        <f>SUMIF([1]route!$E$3:$E$10005,E119,[1]!Table1[2])</f>
        <v/>
      </c>
      <c r="AG119" s="30">
        <f>SUMIF([1]route!$E$3:$E$10005,E119,[1]!Table1[3])</f>
        <v/>
      </c>
      <c r="AH119" s="30">
        <f>SUMIF([1]route!$E$3:$E$10005,E119,[1]!Table1[4])</f>
        <v/>
      </c>
      <c r="AI119" s="30">
        <f>SUMIF([1]route!$E$3:$E$10005,E119,[1]!Table1[5])</f>
        <v/>
      </c>
      <c r="AJ119" s="30">
        <f>SUMIF([1]route!$E$3:$E$10005,E119,[1]!Table1[6])</f>
        <v/>
      </c>
      <c r="AK119" s="30">
        <f>SUMIF([1]route!$E$3:$E$10005,E119,[1]!Table1[7])</f>
        <v/>
      </c>
      <c r="AL119" s="30">
        <f>SUMIF([1]route!$E$3:$E$10005,E119,[1]!Table1[8])</f>
        <v/>
      </c>
      <c r="AM119" s="30">
        <f>SUMIF([1]route!$E$3:$E$10005,E119,[1]!Table1[9])</f>
        <v/>
      </c>
      <c r="AN119" s="30">
        <f>SUMIF([1]route!$E$3:$E$10005,E119,[1]!Table1[10])</f>
        <v/>
      </c>
      <c r="AO119" s="30">
        <f>SUMIF([1]route!$E$3:$E$10005,E119,[1]!Table1[11])</f>
        <v/>
      </c>
      <c r="AP119" s="30">
        <f>SUMIF([1]route!$E$3:$E$10005,E119,[1]!Table1[12])</f>
        <v/>
      </c>
      <c r="AQ119" s="30">
        <f>SUMIF([1]route!$E$3:$E$10005,E119,[1]!Table1[13])</f>
        <v/>
      </c>
      <c r="AR119" s="30">
        <f>SUMIF([1]route!$E$3:$E$10005,E119,[1]!Table1[14])</f>
        <v/>
      </c>
      <c r="AS119" s="30">
        <f>SUMIF([1]route!$E$3:$E$10005,E119,[1]!Table1[15])</f>
        <v/>
      </c>
      <c r="AT119" s="30">
        <f>SUMIF([1]route!$E$3:$E$10005,E119,[1]!Table1[16])</f>
        <v/>
      </c>
      <c r="AU119" s="30">
        <f>SUMIF([1]route!$E$3:$E$10005,E119,[1]!Table1[17])</f>
        <v/>
      </c>
      <c r="AV119" s="30">
        <f>SUMIF([1]route!$E$3:$E$10005,E119,[1]!Table1[18])</f>
        <v/>
      </c>
      <c r="AW119" s="30">
        <f>SUMIF([1]route!$E$3:$E$10005,E119,[1]!Table1[19])</f>
        <v/>
      </c>
      <c r="AX119" s="30">
        <f>SUMIF([1]route!$E$3:$E$10005,E119,[1]!Table1[20])</f>
        <v/>
      </c>
      <c r="AY119" s="30">
        <f>SUMIF([1]route!$E$3:$E$10005,E119,[1]!Table1[21])</f>
        <v/>
      </c>
      <c r="AZ119" s="30">
        <f>SUMIF([1]route!$E$3:$E$10005,E119,[1]!Table1[22])</f>
        <v/>
      </c>
      <c r="BA119" s="30">
        <f>SUMIF([1]route!$E$3:$E$10005,E119,[1]!Table1[23])</f>
        <v/>
      </c>
      <c r="BB119" s="30">
        <f>SUMIF([1]route!$E$3:$E$10005,E119,[1]!Table1[24])</f>
        <v/>
      </c>
      <c r="BC119" s="30">
        <f>SUMIF([1]route!$E$3:$E$10005,E119,[1]!Table1[25])</f>
        <v/>
      </c>
      <c r="BD119" s="30">
        <f>SUMIF([1]route!$E$3:$E$10005,E119,[1]!Table1[26])</f>
        <v/>
      </c>
      <c r="BE119" s="30">
        <f>SUMIF([1]route!$E$3:$E$10005,E119,[1]!Table1[27])</f>
        <v/>
      </c>
      <c r="BF119" s="30">
        <f>SUMIF([1]route!$E$3:$E$10005,E119,[1]!Table1[28])</f>
        <v/>
      </c>
      <c r="BG119" s="30">
        <f>SUMIF([1]route!$E$3:$E$10005,E119,[1]!Table1[29])</f>
        <v/>
      </c>
      <c r="BH119" s="30">
        <f>SUMIF([1]route!$E$3:$E$10005,E119,[1]!Table1[30])</f>
        <v/>
      </c>
      <c r="BI119" s="30">
        <f>SUMIF([1]route!$E$3:$E$10005,E119,[1]!Table1[31])</f>
        <v/>
      </c>
      <c r="BJ119" s="30">
        <f>SUMIF([1]route!$E$3:$E$10005,E119,[1]!Table1[Remain PO])</f>
        <v/>
      </c>
      <c r="BK119" s="31">
        <f>SUMIF([1]route!$E$3:$E$10005,E119,[1]!Table1[N+1])</f>
        <v/>
      </c>
      <c r="BL119" s="31">
        <f>SUMIF([1]route!$E$3:$E$10005,E119,[1]!Table1[N+2])</f>
        <v/>
      </c>
      <c r="BM119" s="31">
        <f>SUMIF([1]route!$E$3:$E$10005,E119,[1]!Table1[N+3])</f>
        <v/>
      </c>
      <c r="BN119" s="32">
        <f>SUMIF([1]route!$E$3:$E$10005,E119,[1]!Table1[N+4])</f>
        <v/>
      </c>
      <c r="BP119" s="37">
        <f>$V119-$AD119</f>
        <v/>
      </c>
      <c r="BQ119" s="35">
        <f>BP119-AE119</f>
        <v/>
      </c>
      <c r="BR119" s="35">
        <f>BQ119-AF119</f>
        <v/>
      </c>
      <c r="BS119" s="35">
        <f>BR119-AG119</f>
        <v/>
      </c>
      <c r="BT119" s="35">
        <f>BS119-AH119</f>
        <v/>
      </c>
      <c r="BU119" s="35">
        <f>BT119-AI119</f>
        <v/>
      </c>
      <c r="BV119" s="35">
        <f>BU119-AJ119</f>
        <v/>
      </c>
      <c r="BW119" s="35">
        <f>BV119-AK119</f>
        <v/>
      </c>
      <c r="BX119" s="35">
        <f>BW119-AL119</f>
        <v/>
      </c>
      <c r="BY119" s="35">
        <f>BX119-AM119</f>
        <v/>
      </c>
      <c r="BZ119" s="35">
        <f>BY119-AN119</f>
        <v/>
      </c>
      <c r="CA119" s="35">
        <f>BZ119-AO119</f>
        <v/>
      </c>
      <c r="CB119" s="35">
        <f>CA119-AP119</f>
        <v/>
      </c>
      <c r="CC119" s="35">
        <f>CB119-AQ119</f>
        <v/>
      </c>
      <c r="CD119" s="35">
        <f>CC119-AR119</f>
        <v/>
      </c>
      <c r="CE119" s="35">
        <f>CD119-AS119</f>
        <v/>
      </c>
      <c r="CF119" s="35">
        <f>CE119-AT119</f>
        <v/>
      </c>
      <c r="CG119" s="35">
        <f>CF119-AU119</f>
        <v/>
      </c>
      <c r="CH119" s="35">
        <f>CG119-AV119</f>
        <v/>
      </c>
      <c r="CI119" s="35">
        <f>CH119-AW119</f>
        <v/>
      </c>
      <c r="CJ119" s="35">
        <f>CI119-AX119</f>
        <v/>
      </c>
      <c r="CK119" s="35">
        <f>CJ119-AY119</f>
        <v/>
      </c>
      <c r="CL119" s="35">
        <f>CK119-AZ119</f>
        <v/>
      </c>
      <c r="CM119" s="35">
        <f>CL119-BA119</f>
        <v/>
      </c>
      <c r="CN119" s="35">
        <f>CM119-BB119</f>
        <v/>
      </c>
      <c r="CO119" s="35">
        <f>CN119-BC119</f>
        <v/>
      </c>
      <c r="CP119" s="35">
        <f>CO119-BD119</f>
        <v/>
      </c>
      <c r="CQ119" s="35">
        <f>CP119-BE119</f>
        <v/>
      </c>
      <c r="CR119" s="35">
        <f>CQ119-BF119</f>
        <v/>
      </c>
      <c r="CS119" s="35">
        <f>CR119-BG119</f>
        <v/>
      </c>
      <c r="CT119" s="35">
        <f>CS119-BH119</f>
        <v/>
      </c>
      <c r="CU119" s="35">
        <f>CT119-BI119</f>
        <v/>
      </c>
      <c r="CV119" s="35">
        <f>CU119-BJ119</f>
        <v/>
      </c>
      <c r="CW119" s="38">
        <f>CV119-BK119</f>
        <v/>
      </c>
      <c r="CX119" s="38">
        <f>CW119-BL119</f>
        <v/>
      </c>
      <c r="CY119" s="38">
        <f>CX119-BM119</f>
        <v/>
      </c>
      <c r="CZ119" s="39">
        <f>CY119-BN119</f>
        <v/>
      </c>
      <c r="DA119" s="35" t="n"/>
    </row>
    <row r="120">
      <c r="D120" s="61">
        <f>VLOOKUP(F120,[1]Special!$O$2:$S$209,3,0)</f>
        <v/>
      </c>
      <c r="E120" s="20" t="inlineStr">
        <is>
          <t>|0200226010|19.10|0.00|1.600|0.0005680NBC</t>
        </is>
      </c>
      <c r="F120" s="19">
        <f>LEFT(E120,LEN(E120)-7)</f>
        <v/>
      </c>
      <c r="G120" s="19">
        <f>'Cutting Rules'!H120</f>
        <v/>
      </c>
      <c r="H120" s="19">
        <f>VLOOKUP(MID(F120,8,2),[1]Special!$H$2:$I$32,2,0)</f>
        <v/>
      </c>
      <c r="I120" s="19">
        <f>RIGHT(E120,3)</f>
        <v/>
      </c>
      <c r="J120" s="19">
        <f>IF(MID(E120,6,2)="22","P","C")</f>
        <v/>
      </c>
      <c r="K120" s="19">
        <f>MID(E120,13,4)</f>
        <v/>
      </c>
      <c r="L120" s="19">
        <f>MID(E120,19,4)</f>
        <v/>
      </c>
      <c r="M120" s="52">
        <f>MID(E120,LEN(E120)-17,4)</f>
        <v/>
      </c>
      <c r="N120" s="52">
        <f>MID(E120,LEN(E120)-6,4)</f>
        <v/>
      </c>
      <c r="O120" s="19">
        <f>VLOOKUP(F120,[1]Item!$A$5:$Z$10000,26,0)</f>
        <v/>
      </c>
      <c r="P120" s="19">
        <f>VLOOKUP(E120,[1]route!$E$3:$O$10005,11,0)</f>
        <v/>
      </c>
      <c r="Q120" s="167">
        <f>'Cutting Rules'!AD120</f>
        <v/>
      </c>
      <c r="R120" s="168">
        <f>SUMIF([1]route!$E$3:$E$10005,E120,[1]!Table1[生産])</f>
        <v/>
      </c>
      <c r="S120" s="24" t="n"/>
      <c r="T120" s="169" t="inlineStr"/>
      <c r="U120" s="19" t="n"/>
      <c r="V120" s="170">
        <f>SUMIF([1]route!$E$3:$E$10005,E120,[1]route!$M$3:$M$10005)</f>
        <v/>
      </c>
      <c r="W120" s="171">
        <f>O120*N120*V120/1000</f>
        <v/>
      </c>
      <c r="X120" s="27">
        <f t="array" ref="X120">INDEX($BP120:$CZ120,MATCH(TRUE,$BP120:$CZ120&lt;0,0))</f>
        <v/>
      </c>
      <c r="Y120" s="47">
        <f>IFERROR(CHOOSE($AC120,$BP$1,$BQ$1,$BR$1,$BS$1,$BT$1,$BU$1,$BV$1,$BW$1,$BX$1,$BY$1,$BZ$1,$CA$1,$CB$1,$CC$1,$CD$1,$CE$1,$CF$1,$CG$1,$CH$1,$CI$1,$CJ$1,$CK$1,$CL$1,$CM$1,$CN$1,$CO$1,$CP$1,$CQ$1,$CR$1,$CS$1,$CT$1,$CU$1,$CV$1,$CW$1,$CX$1,$CY$1,$CZ$1,),"")</f>
        <v/>
      </c>
      <c r="Z120" s="121">
        <f>IFERROR(VLOOKUP(E120,[1]route!$E$3:$BL$10005,59,0),"")&amp;IFERROR(VLOOKUP(E120,[1]route!$E$3:$BL$10005,60,0),"")</f>
        <v/>
      </c>
      <c r="AA120" s="172">
        <f>IF(R120&gt;V120,R120-V120,0)</f>
        <v/>
      </c>
      <c r="AB120" s="173">
        <f>AA120*O120*N120/1000</f>
        <v/>
      </c>
      <c r="AC120" s="4">
        <f>IFERROR(MATCH($X120,$BP120:$CZ120,0),"")</f>
        <v/>
      </c>
      <c r="AD120" s="29" t="n">
        <v>0</v>
      </c>
      <c r="AE120" s="30">
        <f>SUMIF([1]route!$E$3:$E$10005,E120,[1]!Table1[1])</f>
        <v/>
      </c>
      <c r="AF120" s="30">
        <f>SUMIF([1]route!$E$3:$E$10005,E120,[1]!Table1[2])</f>
        <v/>
      </c>
      <c r="AG120" s="30">
        <f>SUMIF([1]route!$E$3:$E$10005,E120,[1]!Table1[3])</f>
        <v/>
      </c>
      <c r="AH120" s="30">
        <f>SUMIF([1]route!$E$3:$E$10005,E120,[1]!Table1[4])</f>
        <v/>
      </c>
      <c r="AI120" s="30">
        <f>SUMIF([1]route!$E$3:$E$10005,E120,[1]!Table1[5])</f>
        <v/>
      </c>
      <c r="AJ120" s="30">
        <f>SUMIF([1]route!$E$3:$E$10005,E120,[1]!Table1[6])</f>
        <v/>
      </c>
      <c r="AK120" s="30">
        <f>SUMIF([1]route!$E$3:$E$10005,E120,[1]!Table1[7])</f>
        <v/>
      </c>
      <c r="AL120" s="30">
        <f>SUMIF([1]route!$E$3:$E$10005,E120,[1]!Table1[8])</f>
        <v/>
      </c>
      <c r="AM120" s="30">
        <f>SUMIF([1]route!$E$3:$E$10005,E120,[1]!Table1[9])</f>
        <v/>
      </c>
      <c r="AN120" s="30">
        <f>SUMIF([1]route!$E$3:$E$10005,E120,[1]!Table1[10])</f>
        <v/>
      </c>
      <c r="AO120" s="30">
        <f>SUMIF([1]route!$E$3:$E$10005,E120,[1]!Table1[11])</f>
        <v/>
      </c>
      <c r="AP120" s="30">
        <f>SUMIF([1]route!$E$3:$E$10005,E120,[1]!Table1[12])</f>
        <v/>
      </c>
      <c r="AQ120" s="30">
        <f>SUMIF([1]route!$E$3:$E$10005,E120,[1]!Table1[13])</f>
        <v/>
      </c>
      <c r="AR120" s="30">
        <f>SUMIF([1]route!$E$3:$E$10005,E120,[1]!Table1[14])</f>
        <v/>
      </c>
      <c r="AS120" s="30">
        <f>SUMIF([1]route!$E$3:$E$10005,E120,[1]!Table1[15])</f>
        <v/>
      </c>
      <c r="AT120" s="30">
        <f>SUMIF([1]route!$E$3:$E$10005,E120,[1]!Table1[16])</f>
        <v/>
      </c>
      <c r="AU120" s="30">
        <f>SUMIF([1]route!$E$3:$E$10005,E120,[1]!Table1[17])</f>
        <v/>
      </c>
      <c r="AV120" s="30">
        <f>SUMIF([1]route!$E$3:$E$10005,E120,[1]!Table1[18])</f>
        <v/>
      </c>
      <c r="AW120" s="30">
        <f>SUMIF([1]route!$E$3:$E$10005,E120,[1]!Table1[19])</f>
        <v/>
      </c>
      <c r="AX120" s="30">
        <f>SUMIF([1]route!$E$3:$E$10005,E120,[1]!Table1[20])</f>
        <v/>
      </c>
      <c r="AY120" s="30">
        <f>SUMIF([1]route!$E$3:$E$10005,E120,[1]!Table1[21])</f>
        <v/>
      </c>
      <c r="AZ120" s="30">
        <f>SUMIF([1]route!$E$3:$E$10005,E120,[1]!Table1[22])</f>
        <v/>
      </c>
      <c r="BA120" s="30">
        <f>SUMIF([1]route!$E$3:$E$10005,E120,[1]!Table1[23])</f>
        <v/>
      </c>
      <c r="BB120" s="30">
        <f>SUMIF([1]route!$E$3:$E$10005,E120,[1]!Table1[24])</f>
        <v/>
      </c>
      <c r="BC120" s="30">
        <f>SUMIF([1]route!$E$3:$E$10005,E120,[1]!Table1[25])</f>
        <v/>
      </c>
      <c r="BD120" s="30">
        <f>SUMIF([1]route!$E$3:$E$10005,E120,[1]!Table1[26])</f>
        <v/>
      </c>
      <c r="BE120" s="30">
        <f>SUMIF([1]route!$E$3:$E$10005,E120,[1]!Table1[27])</f>
        <v/>
      </c>
      <c r="BF120" s="30">
        <f>SUMIF([1]route!$E$3:$E$10005,E120,[1]!Table1[28])</f>
        <v/>
      </c>
      <c r="BG120" s="30">
        <f>SUMIF([1]route!$E$3:$E$10005,E120,[1]!Table1[29])</f>
        <v/>
      </c>
      <c r="BH120" s="30">
        <f>SUMIF([1]route!$E$3:$E$10005,E120,[1]!Table1[30])</f>
        <v/>
      </c>
      <c r="BI120" s="30">
        <f>SUMIF([1]route!$E$3:$E$10005,E120,[1]!Table1[31])</f>
        <v/>
      </c>
      <c r="BJ120" s="30">
        <f>SUMIF([1]route!$E$3:$E$10005,E120,[1]!Table1[Remain PO])</f>
        <v/>
      </c>
      <c r="BK120" s="31">
        <f>SUMIF([1]route!$E$3:$E$10005,E120,[1]!Table1[N+1])</f>
        <v/>
      </c>
      <c r="BL120" s="31">
        <f>SUMIF([1]route!$E$3:$E$10005,E120,[1]!Table1[N+2])</f>
        <v/>
      </c>
      <c r="BM120" s="31">
        <f>SUMIF([1]route!$E$3:$E$10005,E120,[1]!Table1[N+3])</f>
        <v/>
      </c>
      <c r="BN120" s="32">
        <f>SUMIF([1]route!$E$3:$E$10005,E120,[1]!Table1[N+4])</f>
        <v/>
      </c>
      <c r="BP120" s="37">
        <f>$V120-$AD120</f>
        <v/>
      </c>
      <c r="BQ120" s="35">
        <f>BP120-AE120</f>
        <v/>
      </c>
      <c r="BR120" s="35">
        <f>BQ120-AF120</f>
        <v/>
      </c>
      <c r="BS120" s="35">
        <f>BR120-AG120</f>
        <v/>
      </c>
      <c r="BT120" s="35">
        <f>BS120-AH120</f>
        <v/>
      </c>
      <c r="BU120" s="35">
        <f>BT120-AI120</f>
        <v/>
      </c>
      <c r="BV120" s="35">
        <f>BU120-AJ120</f>
        <v/>
      </c>
      <c r="BW120" s="35">
        <f>BV120-AK120</f>
        <v/>
      </c>
      <c r="BX120" s="35">
        <f>BW120-AL120</f>
        <v/>
      </c>
      <c r="BY120" s="35">
        <f>BX120-AM120</f>
        <v/>
      </c>
      <c r="BZ120" s="35">
        <f>BY120-AN120</f>
        <v/>
      </c>
      <c r="CA120" s="35">
        <f>BZ120-AO120</f>
        <v/>
      </c>
      <c r="CB120" s="35">
        <f>CA120-AP120</f>
        <v/>
      </c>
      <c r="CC120" s="35">
        <f>CB120-AQ120</f>
        <v/>
      </c>
      <c r="CD120" s="35">
        <f>CC120-AR120</f>
        <v/>
      </c>
      <c r="CE120" s="35">
        <f>CD120-AS120</f>
        <v/>
      </c>
      <c r="CF120" s="35">
        <f>CE120-AT120</f>
        <v/>
      </c>
      <c r="CG120" s="35">
        <f>CF120-AU120</f>
        <v/>
      </c>
      <c r="CH120" s="35">
        <f>CG120-AV120</f>
        <v/>
      </c>
      <c r="CI120" s="35">
        <f>CH120-AW120</f>
        <v/>
      </c>
      <c r="CJ120" s="35">
        <f>CI120-AX120</f>
        <v/>
      </c>
      <c r="CK120" s="35">
        <f>CJ120-AY120</f>
        <v/>
      </c>
      <c r="CL120" s="35">
        <f>CK120-AZ120</f>
        <v/>
      </c>
      <c r="CM120" s="35">
        <f>CL120-BA120</f>
        <v/>
      </c>
      <c r="CN120" s="35">
        <f>CM120-BB120</f>
        <v/>
      </c>
      <c r="CO120" s="35">
        <f>CN120-BC120</f>
        <v/>
      </c>
      <c r="CP120" s="35">
        <f>CO120-BD120</f>
        <v/>
      </c>
      <c r="CQ120" s="35">
        <f>CP120-BE120</f>
        <v/>
      </c>
      <c r="CR120" s="35">
        <f>CQ120-BF120</f>
        <v/>
      </c>
      <c r="CS120" s="35">
        <f>CR120-BG120</f>
        <v/>
      </c>
      <c r="CT120" s="35">
        <f>CS120-BH120</f>
        <v/>
      </c>
      <c r="CU120" s="35">
        <f>CT120-BI120</f>
        <v/>
      </c>
      <c r="CV120" s="35">
        <f>CU120-BJ120</f>
        <v/>
      </c>
      <c r="CW120" s="38">
        <f>CV120-BK120</f>
        <v/>
      </c>
      <c r="CX120" s="38">
        <f>CW120-BL120</f>
        <v/>
      </c>
      <c r="CY120" s="38">
        <f>CX120-BM120</f>
        <v/>
      </c>
      <c r="CZ120" s="39">
        <f>CY120-BN120</f>
        <v/>
      </c>
      <c r="DA120" s="35" t="n"/>
    </row>
    <row r="121">
      <c r="D121" s="61">
        <f>VLOOKUP(F121,[1]Special!$O$2:$S$209,3,0)</f>
        <v/>
      </c>
      <c r="E121" s="20" t="inlineStr">
        <is>
          <t>|0200220810|25.40|0.00|1.400|0.0005747NBC</t>
        </is>
      </c>
      <c r="F121" s="19">
        <f>LEFT(E121,LEN(E121)-7)</f>
        <v/>
      </c>
      <c r="G121" s="19">
        <f>'Cutting Rules'!H121</f>
        <v/>
      </c>
      <c r="H121" s="19">
        <f>VLOOKUP(MID(F121,8,2),[1]Special!$H$2:$I$32,2,0)</f>
        <v/>
      </c>
      <c r="I121" s="19">
        <f>RIGHT(E121,3)</f>
        <v/>
      </c>
      <c r="J121" s="19">
        <f>IF(MID(E121,6,2)="22","P","C")</f>
        <v/>
      </c>
      <c r="K121" s="19">
        <f>MID(E121,13,4)</f>
        <v/>
      </c>
      <c r="L121" s="19">
        <f>MID(E121,19,4)</f>
        <v/>
      </c>
      <c r="M121" s="52">
        <f>MID(E121,LEN(E121)-17,4)</f>
        <v/>
      </c>
      <c r="N121" s="52">
        <f>MID(E121,LEN(E121)-6,4)</f>
        <v/>
      </c>
      <c r="O121" s="19">
        <f>VLOOKUP(F121,[1]Item!$A$5:$Z$10000,26,0)</f>
        <v/>
      </c>
      <c r="P121" s="19">
        <f>VLOOKUP(E121,[1]route!$E$3:$O$10005,11,0)</f>
        <v/>
      </c>
      <c r="Q121" s="167">
        <f>'Cutting Rules'!AD121</f>
        <v/>
      </c>
      <c r="R121" s="168">
        <f>SUMIF([1]route!$E$3:$E$10005,E121,[1]!Table1[生産])</f>
        <v/>
      </c>
      <c r="S121" s="24" t="n"/>
      <c r="T121" s="169" t="inlineStr"/>
      <c r="U121" s="19" t="n"/>
      <c r="V121" s="170">
        <f>SUMIF([1]route!$E$3:$E$10005,E121,[1]route!$M$3:$M$10005)</f>
        <v/>
      </c>
      <c r="W121" s="171">
        <f>O121*N121*V121/1000</f>
        <v/>
      </c>
      <c r="X121" s="27">
        <f t="array" ref="X121">INDEX($BP121:$CZ121,MATCH(TRUE,$BP121:$CZ121&lt;0,0))</f>
        <v/>
      </c>
      <c r="Y121" s="47">
        <f>IFERROR(CHOOSE($AC121,$BP$1,$BQ$1,$BR$1,$BS$1,$BT$1,$BU$1,$BV$1,$BW$1,$BX$1,$BY$1,$BZ$1,$CA$1,$CB$1,$CC$1,$CD$1,$CE$1,$CF$1,$CG$1,$CH$1,$CI$1,$CJ$1,$CK$1,$CL$1,$CM$1,$CN$1,$CO$1,$CP$1,$CQ$1,$CR$1,$CS$1,$CT$1,$CU$1,$CV$1,$CW$1,$CX$1,$CY$1,$CZ$1,),"")</f>
        <v/>
      </c>
      <c r="Z121" s="121">
        <f>IFERROR(VLOOKUP(E121,[1]route!$E$3:$BL$10005,59,0),"")&amp;IFERROR(VLOOKUP(E121,[1]route!$E$3:$BL$10005,60,0),"")</f>
        <v/>
      </c>
      <c r="AA121" s="172">
        <f>IF(R121&gt;V121,R121-V121,0)</f>
        <v/>
      </c>
      <c r="AB121" s="173">
        <f>AA121*O121*N121/1000</f>
        <v/>
      </c>
      <c r="AC121" s="4">
        <f>IFERROR(MATCH($X121,$BP121:$CZ121,0),"")</f>
        <v/>
      </c>
      <c r="AD121" s="29" t="n">
        <v>0</v>
      </c>
      <c r="AE121" s="30">
        <f>SUMIF([1]route!$E$3:$E$10005,E121,[1]!Table1[1])</f>
        <v/>
      </c>
      <c r="AF121" s="30">
        <f>SUMIF([1]route!$E$3:$E$10005,E121,[1]!Table1[2])</f>
        <v/>
      </c>
      <c r="AG121" s="30">
        <f>SUMIF([1]route!$E$3:$E$10005,E121,[1]!Table1[3])</f>
        <v/>
      </c>
      <c r="AH121" s="30">
        <f>SUMIF([1]route!$E$3:$E$10005,E121,[1]!Table1[4])</f>
        <v/>
      </c>
      <c r="AI121" s="30">
        <f>SUMIF([1]route!$E$3:$E$10005,E121,[1]!Table1[5])</f>
        <v/>
      </c>
      <c r="AJ121" s="30">
        <f>SUMIF([1]route!$E$3:$E$10005,E121,[1]!Table1[6])</f>
        <v/>
      </c>
      <c r="AK121" s="30">
        <f>SUMIF([1]route!$E$3:$E$10005,E121,[1]!Table1[7])</f>
        <v/>
      </c>
      <c r="AL121" s="30">
        <f>SUMIF([1]route!$E$3:$E$10005,E121,[1]!Table1[8])</f>
        <v/>
      </c>
      <c r="AM121" s="30">
        <f>SUMIF([1]route!$E$3:$E$10005,E121,[1]!Table1[9])</f>
        <v/>
      </c>
      <c r="AN121" s="30">
        <f>SUMIF([1]route!$E$3:$E$10005,E121,[1]!Table1[10])</f>
        <v/>
      </c>
      <c r="AO121" s="30">
        <f>SUMIF([1]route!$E$3:$E$10005,E121,[1]!Table1[11])</f>
        <v/>
      </c>
      <c r="AP121" s="30">
        <f>SUMIF([1]route!$E$3:$E$10005,E121,[1]!Table1[12])</f>
        <v/>
      </c>
      <c r="AQ121" s="30">
        <f>SUMIF([1]route!$E$3:$E$10005,E121,[1]!Table1[13])</f>
        <v/>
      </c>
      <c r="AR121" s="30">
        <f>SUMIF([1]route!$E$3:$E$10005,E121,[1]!Table1[14])</f>
        <v/>
      </c>
      <c r="AS121" s="30">
        <f>SUMIF([1]route!$E$3:$E$10005,E121,[1]!Table1[15])</f>
        <v/>
      </c>
      <c r="AT121" s="30">
        <f>SUMIF([1]route!$E$3:$E$10005,E121,[1]!Table1[16])</f>
        <v/>
      </c>
      <c r="AU121" s="30">
        <f>SUMIF([1]route!$E$3:$E$10005,E121,[1]!Table1[17])</f>
        <v/>
      </c>
      <c r="AV121" s="30">
        <f>SUMIF([1]route!$E$3:$E$10005,E121,[1]!Table1[18])</f>
        <v/>
      </c>
      <c r="AW121" s="30">
        <f>SUMIF([1]route!$E$3:$E$10005,E121,[1]!Table1[19])</f>
        <v/>
      </c>
      <c r="AX121" s="30">
        <f>SUMIF([1]route!$E$3:$E$10005,E121,[1]!Table1[20])</f>
        <v/>
      </c>
      <c r="AY121" s="30">
        <f>SUMIF([1]route!$E$3:$E$10005,E121,[1]!Table1[21])</f>
        <v/>
      </c>
      <c r="AZ121" s="30">
        <f>SUMIF([1]route!$E$3:$E$10005,E121,[1]!Table1[22])</f>
        <v/>
      </c>
      <c r="BA121" s="30">
        <f>SUMIF([1]route!$E$3:$E$10005,E121,[1]!Table1[23])</f>
        <v/>
      </c>
      <c r="BB121" s="30">
        <f>SUMIF([1]route!$E$3:$E$10005,E121,[1]!Table1[24])</f>
        <v/>
      </c>
      <c r="BC121" s="30">
        <f>SUMIF([1]route!$E$3:$E$10005,E121,[1]!Table1[25])</f>
        <v/>
      </c>
      <c r="BD121" s="30">
        <f>SUMIF([1]route!$E$3:$E$10005,E121,[1]!Table1[26])</f>
        <v/>
      </c>
      <c r="BE121" s="30">
        <f>SUMIF([1]route!$E$3:$E$10005,E121,[1]!Table1[27])</f>
        <v/>
      </c>
      <c r="BF121" s="30">
        <f>SUMIF([1]route!$E$3:$E$10005,E121,[1]!Table1[28])</f>
        <v/>
      </c>
      <c r="BG121" s="30">
        <f>SUMIF([1]route!$E$3:$E$10005,E121,[1]!Table1[29])</f>
        <v/>
      </c>
      <c r="BH121" s="30">
        <f>SUMIF([1]route!$E$3:$E$10005,E121,[1]!Table1[30])</f>
        <v/>
      </c>
      <c r="BI121" s="30">
        <f>SUMIF([1]route!$E$3:$E$10005,E121,[1]!Table1[31])</f>
        <v/>
      </c>
      <c r="BJ121" s="30">
        <f>SUMIF([1]route!$E$3:$E$10005,E121,[1]!Table1[Remain PO])</f>
        <v/>
      </c>
      <c r="BK121" s="31">
        <f>SUMIF([1]route!$E$3:$E$10005,E121,[1]!Table1[N+1])</f>
        <v/>
      </c>
      <c r="BL121" s="31">
        <f>SUMIF([1]route!$E$3:$E$10005,E121,[1]!Table1[N+2])</f>
        <v/>
      </c>
      <c r="BM121" s="31">
        <f>SUMIF([1]route!$E$3:$E$10005,E121,[1]!Table1[N+3])</f>
        <v/>
      </c>
      <c r="BN121" s="32">
        <f>SUMIF([1]route!$E$3:$E$10005,E121,[1]!Table1[N+4])</f>
        <v/>
      </c>
      <c r="BP121" s="37">
        <f>$V121-$AD121</f>
        <v/>
      </c>
      <c r="BQ121" s="35">
        <f>BP121-AE121</f>
        <v/>
      </c>
      <c r="BR121" s="35">
        <f>BQ121-AF121</f>
        <v/>
      </c>
      <c r="BS121" s="35">
        <f>BR121-AG121</f>
        <v/>
      </c>
      <c r="BT121" s="35">
        <f>BS121-AH121</f>
        <v/>
      </c>
      <c r="BU121" s="35">
        <f>BT121-AI121</f>
        <v/>
      </c>
      <c r="BV121" s="35">
        <f>BU121-AJ121</f>
        <v/>
      </c>
      <c r="BW121" s="35">
        <f>BV121-AK121</f>
        <v/>
      </c>
      <c r="BX121" s="35">
        <f>BW121-AL121</f>
        <v/>
      </c>
      <c r="BY121" s="35">
        <f>BX121-AM121</f>
        <v/>
      </c>
      <c r="BZ121" s="35">
        <f>BY121-AN121</f>
        <v/>
      </c>
      <c r="CA121" s="35">
        <f>BZ121-AO121</f>
        <v/>
      </c>
      <c r="CB121" s="35">
        <f>CA121-AP121</f>
        <v/>
      </c>
      <c r="CC121" s="35">
        <f>CB121-AQ121</f>
        <v/>
      </c>
      <c r="CD121" s="35">
        <f>CC121-AR121</f>
        <v/>
      </c>
      <c r="CE121" s="35">
        <f>CD121-AS121</f>
        <v/>
      </c>
      <c r="CF121" s="35">
        <f>CE121-AT121</f>
        <v/>
      </c>
      <c r="CG121" s="35">
        <f>CF121-AU121</f>
        <v/>
      </c>
      <c r="CH121" s="35">
        <f>CG121-AV121</f>
        <v/>
      </c>
      <c r="CI121" s="35">
        <f>CH121-AW121</f>
        <v/>
      </c>
      <c r="CJ121" s="35">
        <f>CI121-AX121</f>
        <v/>
      </c>
      <c r="CK121" s="35">
        <f>CJ121-AY121</f>
        <v/>
      </c>
      <c r="CL121" s="35">
        <f>CK121-AZ121</f>
        <v/>
      </c>
      <c r="CM121" s="35">
        <f>CL121-BA121</f>
        <v/>
      </c>
      <c r="CN121" s="35">
        <f>CM121-BB121</f>
        <v/>
      </c>
      <c r="CO121" s="35">
        <f>CN121-BC121</f>
        <v/>
      </c>
      <c r="CP121" s="35">
        <f>CO121-BD121</f>
        <v/>
      </c>
      <c r="CQ121" s="35">
        <f>CP121-BE121</f>
        <v/>
      </c>
      <c r="CR121" s="35">
        <f>CQ121-BF121</f>
        <v/>
      </c>
      <c r="CS121" s="35">
        <f>CR121-BG121</f>
        <v/>
      </c>
      <c r="CT121" s="35">
        <f>CS121-BH121</f>
        <v/>
      </c>
      <c r="CU121" s="35">
        <f>CT121-BI121</f>
        <v/>
      </c>
      <c r="CV121" s="35">
        <f>CU121-BJ121</f>
        <v/>
      </c>
      <c r="CW121" s="38">
        <f>CV121-BK121</f>
        <v/>
      </c>
      <c r="CX121" s="38">
        <f>CW121-BL121</f>
        <v/>
      </c>
      <c r="CY121" s="38">
        <f>CX121-BM121</f>
        <v/>
      </c>
      <c r="CZ121" s="39">
        <f>CY121-BN121</f>
        <v/>
      </c>
      <c r="DA121" s="35" t="n"/>
    </row>
    <row r="122">
      <c r="D122" s="61">
        <f>VLOOKUP(F122,[1]Special!$O$2:$S$209,3,0)</f>
        <v/>
      </c>
      <c r="E122" s="20" t="inlineStr">
        <is>
          <t>|0200226010|22.20|0.00|1.600|0.0005900IBC</t>
        </is>
      </c>
      <c r="F122" s="19">
        <f>LEFT(E122,LEN(E122)-7)</f>
        <v/>
      </c>
      <c r="G122" s="19">
        <f>'Cutting Rules'!H122</f>
        <v/>
      </c>
      <c r="H122" s="19">
        <f>VLOOKUP(MID(F122,8,2),[1]Special!$H$2:$I$32,2,0)</f>
        <v/>
      </c>
      <c r="I122" s="19">
        <f>RIGHT(E122,3)</f>
        <v/>
      </c>
      <c r="J122" s="19">
        <f>IF(MID(E122,6,2)="22","P","C")</f>
        <v/>
      </c>
      <c r="K122" s="19">
        <f>MID(E122,13,4)</f>
        <v/>
      </c>
      <c r="L122" s="19">
        <f>MID(E122,19,4)</f>
        <v/>
      </c>
      <c r="M122" s="52">
        <f>MID(E122,LEN(E122)-17,4)</f>
        <v/>
      </c>
      <c r="N122" s="52">
        <f>MID(E122,LEN(E122)-6,4)</f>
        <v/>
      </c>
      <c r="O122" s="19">
        <f>VLOOKUP(F122,[1]Item!$A$5:$Z$10000,26,0)</f>
        <v/>
      </c>
      <c r="P122" s="19">
        <f>VLOOKUP(E122,[1]route!$E$3:$O$10005,11,0)</f>
        <v/>
      </c>
      <c r="Q122" s="167">
        <f>'Cutting Rules'!AD122</f>
        <v/>
      </c>
      <c r="R122" s="168">
        <f>SUMIF([1]route!$E$3:$E$10005,E122,[1]!Table1[生産])</f>
        <v/>
      </c>
      <c r="S122" s="24" t="n"/>
      <c r="T122" s="169" t="inlineStr"/>
      <c r="U122" s="19" t="n"/>
      <c r="V122" s="170">
        <f>SUMIF([1]route!$E$3:$E$10005,E122,[1]route!$M$3:$M$10005)</f>
        <v/>
      </c>
      <c r="W122" s="171">
        <f>O122*N122*V122/1000</f>
        <v/>
      </c>
      <c r="X122" s="27">
        <f t="array" ref="X122">INDEX($BP122:$CZ122,MATCH(TRUE,$BP122:$CZ122&lt;0,0))</f>
        <v/>
      </c>
      <c r="Y122" s="47">
        <f>IFERROR(CHOOSE($AC122,$BP$1,$BQ$1,$BR$1,$BS$1,$BT$1,$BU$1,$BV$1,$BW$1,$BX$1,$BY$1,$BZ$1,$CA$1,$CB$1,$CC$1,$CD$1,$CE$1,$CF$1,$CG$1,$CH$1,$CI$1,$CJ$1,$CK$1,$CL$1,$CM$1,$CN$1,$CO$1,$CP$1,$CQ$1,$CR$1,$CS$1,$CT$1,$CU$1,$CV$1,$CW$1,$CX$1,$CY$1,$CZ$1,),"")</f>
        <v/>
      </c>
      <c r="Z122" s="121">
        <f>IFERROR(VLOOKUP(E122,[1]route!$E$3:$BL$10005,59,0),"")&amp;IFERROR(VLOOKUP(E122,[1]route!$E$3:$BL$10005,60,0),"")</f>
        <v/>
      </c>
      <c r="AA122" s="172">
        <f>IF(R122&gt;V122,R122-V122,0)</f>
        <v/>
      </c>
      <c r="AB122" s="173">
        <f>AA122*O122*N122/1000</f>
        <v/>
      </c>
      <c r="AC122" s="4">
        <f>IFERROR(MATCH($X122,$BP122:$CZ122,0),"")</f>
        <v/>
      </c>
      <c r="AD122" s="29" t="n">
        <v>0</v>
      </c>
      <c r="AE122" s="30">
        <f>SUMIF([1]route!$E$3:$E$10005,E122,[1]!Table1[1])</f>
        <v/>
      </c>
      <c r="AF122" s="30">
        <f>SUMIF([1]route!$E$3:$E$10005,E122,[1]!Table1[2])</f>
        <v/>
      </c>
      <c r="AG122" s="30">
        <f>SUMIF([1]route!$E$3:$E$10005,E122,[1]!Table1[3])</f>
        <v/>
      </c>
      <c r="AH122" s="30">
        <f>SUMIF([1]route!$E$3:$E$10005,E122,[1]!Table1[4])</f>
        <v/>
      </c>
      <c r="AI122" s="30">
        <f>SUMIF([1]route!$E$3:$E$10005,E122,[1]!Table1[5])</f>
        <v/>
      </c>
      <c r="AJ122" s="30">
        <f>SUMIF([1]route!$E$3:$E$10005,E122,[1]!Table1[6])</f>
        <v/>
      </c>
      <c r="AK122" s="30">
        <f>SUMIF([1]route!$E$3:$E$10005,E122,[1]!Table1[7])</f>
        <v/>
      </c>
      <c r="AL122" s="30">
        <f>SUMIF([1]route!$E$3:$E$10005,E122,[1]!Table1[8])</f>
        <v/>
      </c>
      <c r="AM122" s="30">
        <f>SUMIF([1]route!$E$3:$E$10005,E122,[1]!Table1[9])</f>
        <v/>
      </c>
      <c r="AN122" s="30">
        <f>SUMIF([1]route!$E$3:$E$10005,E122,[1]!Table1[10])</f>
        <v/>
      </c>
      <c r="AO122" s="30">
        <f>SUMIF([1]route!$E$3:$E$10005,E122,[1]!Table1[11])</f>
        <v/>
      </c>
      <c r="AP122" s="30">
        <f>SUMIF([1]route!$E$3:$E$10005,E122,[1]!Table1[12])</f>
        <v/>
      </c>
      <c r="AQ122" s="30">
        <f>SUMIF([1]route!$E$3:$E$10005,E122,[1]!Table1[13])</f>
        <v/>
      </c>
      <c r="AR122" s="30">
        <f>SUMIF([1]route!$E$3:$E$10005,E122,[1]!Table1[14])</f>
        <v/>
      </c>
      <c r="AS122" s="30">
        <f>SUMIF([1]route!$E$3:$E$10005,E122,[1]!Table1[15])</f>
        <v/>
      </c>
      <c r="AT122" s="30">
        <f>SUMIF([1]route!$E$3:$E$10005,E122,[1]!Table1[16])</f>
        <v/>
      </c>
      <c r="AU122" s="30">
        <f>SUMIF([1]route!$E$3:$E$10005,E122,[1]!Table1[17])</f>
        <v/>
      </c>
      <c r="AV122" s="30">
        <f>SUMIF([1]route!$E$3:$E$10005,E122,[1]!Table1[18])</f>
        <v/>
      </c>
      <c r="AW122" s="30">
        <f>SUMIF([1]route!$E$3:$E$10005,E122,[1]!Table1[19])</f>
        <v/>
      </c>
      <c r="AX122" s="30">
        <f>SUMIF([1]route!$E$3:$E$10005,E122,[1]!Table1[20])</f>
        <v/>
      </c>
      <c r="AY122" s="30">
        <f>SUMIF([1]route!$E$3:$E$10005,E122,[1]!Table1[21])</f>
        <v/>
      </c>
      <c r="AZ122" s="30">
        <f>SUMIF([1]route!$E$3:$E$10005,E122,[1]!Table1[22])</f>
        <v/>
      </c>
      <c r="BA122" s="30">
        <f>SUMIF([1]route!$E$3:$E$10005,E122,[1]!Table1[23])</f>
        <v/>
      </c>
      <c r="BB122" s="30">
        <f>SUMIF([1]route!$E$3:$E$10005,E122,[1]!Table1[24])</f>
        <v/>
      </c>
      <c r="BC122" s="30">
        <f>SUMIF([1]route!$E$3:$E$10005,E122,[1]!Table1[25])</f>
        <v/>
      </c>
      <c r="BD122" s="30">
        <f>SUMIF([1]route!$E$3:$E$10005,E122,[1]!Table1[26])</f>
        <v/>
      </c>
      <c r="BE122" s="30">
        <f>SUMIF([1]route!$E$3:$E$10005,E122,[1]!Table1[27])</f>
        <v/>
      </c>
      <c r="BF122" s="30">
        <f>SUMIF([1]route!$E$3:$E$10005,E122,[1]!Table1[28])</f>
        <v/>
      </c>
      <c r="BG122" s="30">
        <f>SUMIF([1]route!$E$3:$E$10005,E122,[1]!Table1[29])</f>
        <v/>
      </c>
      <c r="BH122" s="30">
        <f>SUMIF([1]route!$E$3:$E$10005,E122,[1]!Table1[30])</f>
        <v/>
      </c>
      <c r="BI122" s="30">
        <f>SUMIF([1]route!$E$3:$E$10005,E122,[1]!Table1[31])</f>
        <v/>
      </c>
      <c r="BJ122" s="30">
        <f>SUMIF([1]route!$E$3:$E$10005,E122,[1]!Table1[Remain PO])</f>
        <v/>
      </c>
      <c r="BK122" s="31">
        <f>SUMIF([1]route!$E$3:$E$10005,E122,[1]!Table1[N+1])</f>
        <v/>
      </c>
      <c r="BL122" s="31">
        <f>SUMIF([1]route!$E$3:$E$10005,E122,[1]!Table1[N+2])</f>
        <v/>
      </c>
      <c r="BM122" s="31">
        <f>SUMIF([1]route!$E$3:$E$10005,E122,[1]!Table1[N+3])</f>
        <v/>
      </c>
      <c r="BN122" s="32">
        <f>SUMIF([1]route!$E$3:$E$10005,E122,[1]!Table1[N+4])</f>
        <v/>
      </c>
      <c r="BP122" s="37">
        <f>$V122-$AD122</f>
        <v/>
      </c>
      <c r="BQ122" s="35">
        <f>BP122-AE122</f>
        <v/>
      </c>
      <c r="BR122" s="35">
        <f>BQ122-AF122</f>
        <v/>
      </c>
      <c r="BS122" s="35">
        <f>BR122-AG122</f>
        <v/>
      </c>
      <c r="BT122" s="35">
        <f>BS122-AH122</f>
        <v/>
      </c>
      <c r="BU122" s="35">
        <f>BT122-AI122</f>
        <v/>
      </c>
      <c r="BV122" s="35">
        <f>BU122-AJ122</f>
        <v/>
      </c>
      <c r="BW122" s="35">
        <f>BV122-AK122</f>
        <v/>
      </c>
      <c r="BX122" s="35">
        <f>BW122-AL122</f>
        <v/>
      </c>
      <c r="BY122" s="35">
        <f>BX122-AM122</f>
        <v/>
      </c>
      <c r="BZ122" s="35">
        <f>BY122-AN122</f>
        <v/>
      </c>
      <c r="CA122" s="35">
        <f>BZ122-AO122</f>
        <v/>
      </c>
      <c r="CB122" s="35">
        <f>CA122-AP122</f>
        <v/>
      </c>
      <c r="CC122" s="35">
        <f>CB122-AQ122</f>
        <v/>
      </c>
      <c r="CD122" s="35">
        <f>CC122-AR122</f>
        <v/>
      </c>
      <c r="CE122" s="35">
        <f>CD122-AS122</f>
        <v/>
      </c>
      <c r="CF122" s="35">
        <f>CE122-AT122</f>
        <v/>
      </c>
      <c r="CG122" s="35">
        <f>CF122-AU122</f>
        <v/>
      </c>
      <c r="CH122" s="35">
        <f>CG122-AV122</f>
        <v/>
      </c>
      <c r="CI122" s="35">
        <f>CH122-AW122</f>
        <v/>
      </c>
      <c r="CJ122" s="35">
        <f>CI122-AX122</f>
        <v/>
      </c>
      <c r="CK122" s="35">
        <f>CJ122-AY122</f>
        <v/>
      </c>
      <c r="CL122" s="35">
        <f>CK122-AZ122</f>
        <v/>
      </c>
      <c r="CM122" s="35">
        <f>CL122-BA122</f>
        <v/>
      </c>
      <c r="CN122" s="35">
        <f>CM122-BB122</f>
        <v/>
      </c>
      <c r="CO122" s="35">
        <f>CN122-BC122</f>
        <v/>
      </c>
      <c r="CP122" s="35">
        <f>CO122-BD122</f>
        <v/>
      </c>
      <c r="CQ122" s="35">
        <f>CP122-BE122</f>
        <v/>
      </c>
      <c r="CR122" s="35">
        <f>CQ122-BF122</f>
        <v/>
      </c>
      <c r="CS122" s="35">
        <f>CR122-BG122</f>
        <v/>
      </c>
      <c r="CT122" s="35">
        <f>CS122-BH122</f>
        <v/>
      </c>
      <c r="CU122" s="35">
        <f>CT122-BI122</f>
        <v/>
      </c>
      <c r="CV122" s="35">
        <f>CU122-BJ122</f>
        <v/>
      </c>
      <c r="CW122" s="38">
        <f>CV122-BK122</f>
        <v/>
      </c>
      <c r="CX122" s="38">
        <f>CW122-BL122</f>
        <v/>
      </c>
      <c r="CY122" s="38">
        <f>CX122-BM122</f>
        <v/>
      </c>
      <c r="CZ122" s="39">
        <f>CY122-BN122</f>
        <v/>
      </c>
      <c r="DA122" s="35" t="n"/>
    </row>
    <row r="123">
      <c r="D123" s="61">
        <f>VLOOKUP(F123,[1]Special!$O$2:$S$209,3,0)</f>
        <v/>
      </c>
      <c r="E123" s="20" t="inlineStr">
        <is>
          <t>|0200220810|25.40|0.00|1.600|0.0006009NBC</t>
        </is>
      </c>
      <c r="F123" s="19">
        <f>LEFT(E123,LEN(E123)-7)</f>
        <v/>
      </c>
      <c r="G123" s="19">
        <f>'Cutting Rules'!H123</f>
        <v/>
      </c>
      <c r="H123" s="19">
        <f>VLOOKUP(MID(F123,8,2),[1]Special!$H$2:$I$32,2,0)</f>
        <v/>
      </c>
      <c r="I123" s="19">
        <f>RIGHT(E123,3)</f>
        <v/>
      </c>
      <c r="J123" s="19">
        <f>IF(MID(E123,6,2)="22","P","C")</f>
        <v/>
      </c>
      <c r="K123" s="19">
        <f>MID(E123,13,4)</f>
        <v/>
      </c>
      <c r="L123" s="19">
        <f>MID(E123,19,4)</f>
        <v/>
      </c>
      <c r="M123" s="52">
        <f>MID(E123,LEN(E123)-17,4)</f>
        <v/>
      </c>
      <c r="N123" s="52">
        <f>MID(E123,LEN(E123)-6,4)</f>
        <v/>
      </c>
      <c r="O123" s="19">
        <f>VLOOKUP(F123,[1]Item!$A$5:$Z$10000,26,0)</f>
        <v/>
      </c>
      <c r="P123" s="19">
        <f>VLOOKUP(E123,[1]route!$E$3:$O$10005,11,0)</f>
        <v/>
      </c>
      <c r="Q123" s="167">
        <f>'Cutting Rules'!AD123</f>
        <v/>
      </c>
      <c r="R123" s="168">
        <f>SUMIF([1]route!$E$3:$E$10005,E123,[1]!Table1[生産])</f>
        <v/>
      </c>
      <c r="S123" s="24" t="n"/>
      <c r="T123" s="169" t="inlineStr"/>
      <c r="U123" s="19" t="n"/>
      <c r="V123" s="170">
        <f>SUMIF([1]route!$E$3:$E$10005,E123,[1]route!$M$3:$M$10005)</f>
        <v/>
      </c>
      <c r="W123" s="171">
        <f>O123*N123*V123/1000</f>
        <v/>
      </c>
      <c r="X123" s="27">
        <f t="array" ref="X123">INDEX($BP123:$CZ123,MATCH(TRUE,$BP123:$CZ123&lt;0,0))</f>
        <v/>
      </c>
      <c r="Y123" s="47">
        <f>IFERROR(CHOOSE($AC123,$BP$1,$BQ$1,$BR$1,$BS$1,$BT$1,$BU$1,$BV$1,$BW$1,$BX$1,$BY$1,$BZ$1,$CA$1,$CB$1,$CC$1,$CD$1,$CE$1,$CF$1,$CG$1,$CH$1,$CI$1,$CJ$1,$CK$1,$CL$1,$CM$1,$CN$1,$CO$1,$CP$1,$CQ$1,$CR$1,$CS$1,$CT$1,$CU$1,$CV$1,$CW$1,$CX$1,$CY$1,$CZ$1,),"")</f>
        <v/>
      </c>
      <c r="Z123" s="121">
        <f>IFERROR(VLOOKUP(E123,[1]route!$E$3:$BL$10005,59,0),"")&amp;IFERROR(VLOOKUP(E123,[1]route!$E$3:$BL$10005,60,0),"")</f>
        <v/>
      </c>
      <c r="AA123" s="172">
        <f>IF(R123&gt;V123,R123-V123,0)</f>
        <v/>
      </c>
      <c r="AB123" s="173">
        <f>AA123*O123*N123/1000</f>
        <v/>
      </c>
      <c r="AC123" s="4">
        <f>IFERROR(MATCH($X123,$BP123:$CZ123,0),"")</f>
        <v/>
      </c>
      <c r="AD123" s="29" t="n">
        <v>0</v>
      </c>
      <c r="AE123" s="30">
        <f>SUMIF([1]route!$E$3:$E$10005,E123,[1]!Table1[1])</f>
        <v/>
      </c>
      <c r="AF123" s="30">
        <f>SUMIF([1]route!$E$3:$E$10005,E123,[1]!Table1[2])</f>
        <v/>
      </c>
      <c r="AG123" s="30">
        <f>SUMIF([1]route!$E$3:$E$10005,E123,[1]!Table1[3])</f>
        <v/>
      </c>
      <c r="AH123" s="30">
        <f>SUMIF([1]route!$E$3:$E$10005,E123,[1]!Table1[4])</f>
        <v/>
      </c>
      <c r="AI123" s="30">
        <f>SUMIF([1]route!$E$3:$E$10005,E123,[1]!Table1[5])</f>
        <v/>
      </c>
      <c r="AJ123" s="30">
        <f>SUMIF([1]route!$E$3:$E$10005,E123,[1]!Table1[6])</f>
        <v/>
      </c>
      <c r="AK123" s="30">
        <f>SUMIF([1]route!$E$3:$E$10005,E123,[1]!Table1[7])</f>
        <v/>
      </c>
      <c r="AL123" s="30">
        <f>SUMIF([1]route!$E$3:$E$10005,E123,[1]!Table1[8])</f>
        <v/>
      </c>
      <c r="AM123" s="30">
        <f>SUMIF([1]route!$E$3:$E$10005,E123,[1]!Table1[9])</f>
        <v/>
      </c>
      <c r="AN123" s="30">
        <f>SUMIF([1]route!$E$3:$E$10005,E123,[1]!Table1[10])</f>
        <v/>
      </c>
      <c r="AO123" s="30">
        <f>SUMIF([1]route!$E$3:$E$10005,E123,[1]!Table1[11])</f>
        <v/>
      </c>
      <c r="AP123" s="30">
        <f>SUMIF([1]route!$E$3:$E$10005,E123,[1]!Table1[12])</f>
        <v/>
      </c>
      <c r="AQ123" s="30">
        <f>SUMIF([1]route!$E$3:$E$10005,E123,[1]!Table1[13])</f>
        <v/>
      </c>
      <c r="AR123" s="30">
        <f>SUMIF([1]route!$E$3:$E$10005,E123,[1]!Table1[14])</f>
        <v/>
      </c>
      <c r="AS123" s="30">
        <f>SUMIF([1]route!$E$3:$E$10005,E123,[1]!Table1[15])</f>
        <v/>
      </c>
      <c r="AT123" s="30">
        <f>SUMIF([1]route!$E$3:$E$10005,E123,[1]!Table1[16])</f>
        <v/>
      </c>
      <c r="AU123" s="30">
        <f>SUMIF([1]route!$E$3:$E$10005,E123,[1]!Table1[17])</f>
        <v/>
      </c>
      <c r="AV123" s="30">
        <f>SUMIF([1]route!$E$3:$E$10005,E123,[1]!Table1[18])</f>
        <v/>
      </c>
      <c r="AW123" s="30">
        <f>SUMIF([1]route!$E$3:$E$10005,E123,[1]!Table1[19])</f>
        <v/>
      </c>
      <c r="AX123" s="30">
        <f>SUMIF([1]route!$E$3:$E$10005,E123,[1]!Table1[20])</f>
        <v/>
      </c>
      <c r="AY123" s="30">
        <f>SUMIF([1]route!$E$3:$E$10005,E123,[1]!Table1[21])</f>
        <v/>
      </c>
      <c r="AZ123" s="30">
        <f>SUMIF([1]route!$E$3:$E$10005,E123,[1]!Table1[22])</f>
        <v/>
      </c>
      <c r="BA123" s="30">
        <f>SUMIF([1]route!$E$3:$E$10005,E123,[1]!Table1[23])</f>
        <v/>
      </c>
      <c r="BB123" s="30">
        <f>SUMIF([1]route!$E$3:$E$10005,E123,[1]!Table1[24])</f>
        <v/>
      </c>
      <c r="BC123" s="30">
        <f>SUMIF([1]route!$E$3:$E$10005,E123,[1]!Table1[25])</f>
        <v/>
      </c>
      <c r="BD123" s="30">
        <f>SUMIF([1]route!$E$3:$E$10005,E123,[1]!Table1[26])</f>
        <v/>
      </c>
      <c r="BE123" s="30">
        <f>SUMIF([1]route!$E$3:$E$10005,E123,[1]!Table1[27])</f>
        <v/>
      </c>
      <c r="BF123" s="30">
        <f>SUMIF([1]route!$E$3:$E$10005,E123,[1]!Table1[28])</f>
        <v/>
      </c>
      <c r="BG123" s="30">
        <f>SUMIF([1]route!$E$3:$E$10005,E123,[1]!Table1[29])</f>
        <v/>
      </c>
      <c r="BH123" s="30">
        <f>SUMIF([1]route!$E$3:$E$10005,E123,[1]!Table1[30])</f>
        <v/>
      </c>
      <c r="BI123" s="30">
        <f>SUMIF([1]route!$E$3:$E$10005,E123,[1]!Table1[31])</f>
        <v/>
      </c>
      <c r="BJ123" s="30">
        <f>SUMIF([1]route!$E$3:$E$10005,E123,[1]!Table1[Remain PO])</f>
        <v/>
      </c>
      <c r="BK123" s="31">
        <f>SUMIF([1]route!$E$3:$E$10005,E123,[1]!Table1[N+1])</f>
        <v/>
      </c>
      <c r="BL123" s="31">
        <f>SUMIF([1]route!$E$3:$E$10005,E123,[1]!Table1[N+2])</f>
        <v/>
      </c>
      <c r="BM123" s="31">
        <f>SUMIF([1]route!$E$3:$E$10005,E123,[1]!Table1[N+3])</f>
        <v/>
      </c>
      <c r="BN123" s="32">
        <f>SUMIF([1]route!$E$3:$E$10005,E123,[1]!Table1[N+4])</f>
        <v/>
      </c>
      <c r="BP123" s="37">
        <f>$V123-$AD123</f>
        <v/>
      </c>
      <c r="BQ123" s="35">
        <f>BP123-AE123</f>
        <v/>
      </c>
      <c r="BR123" s="35">
        <f>BQ123-AF123</f>
        <v/>
      </c>
      <c r="BS123" s="35">
        <f>BR123-AG123</f>
        <v/>
      </c>
      <c r="BT123" s="35">
        <f>BS123-AH123</f>
        <v/>
      </c>
      <c r="BU123" s="35">
        <f>BT123-AI123</f>
        <v/>
      </c>
      <c r="BV123" s="35">
        <f>BU123-AJ123</f>
        <v/>
      </c>
      <c r="BW123" s="35">
        <f>BV123-AK123</f>
        <v/>
      </c>
      <c r="BX123" s="35">
        <f>BW123-AL123</f>
        <v/>
      </c>
      <c r="BY123" s="35">
        <f>BX123-AM123</f>
        <v/>
      </c>
      <c r="BZ123" s="35">
        <f>BY123-AN123</f>
        <v/>
      </c>
      <c r="CA123" s="35">
        <f>BZ123-AO123</f>
        <v/>
      </c>
      <c r="CB123" s="35">
        <f>CA123-AP123</f>
        <v/>
      </c>
      <c r="CC123" s="35">
        <f>CB123-AQ123</f>
        <v/>
      </c>
      <c r="CD123" s="35">
        <f>CC123-AR123</f>
        <v/>
      </c>
      <c r="CE123" s="35">
        <f>CD123-AS123</f>
        <v/>
      </c>
      <c r="CF123" s="35">
        <f>CE123-AT123</f>
        <v/>
      </c>
      <c r="CG123" s="35">
        <f>CF123-AU123</f>
        <v/>
      </c>
      <c r="CH123" s="35">
        <f>CG123-AV123</f>
        <v/>
      </c>
      <c r="CI123" s="35">
        <f>CH123-AW123</f>
        <v/>
      </c>
      <c r="CJ123" s="35">
        <f>CI123-AX123</f>
        <v/>
      </c>
      <c r="CK123" s="35">
        <f>CJ123-AY123</f>
        <v/>
      </c>
      <c r="CL123" s="35">
        <f>CK123-AZ123</f>
        <v/>
      </c>
      <c r="CM123" s="35">
        <f>CL123-BA123</f>
        <v/>
      </c>
      <c r="CN123" s="35">
        <f>CM123-BB123</f>
        <v/>
      </c>
      <c r="CO123" s="35">
        <f>CN123-BC123</f>
        <v/>
      </c>
      <c r="CP123" s="35">
        <f>CO123-BD123</f>
        <v/>
      </c>
      <c r="CQ123" s="35">
        <f>CP123-BE123</f>
        <v/>
      </c>
      <c r="CR123" s="35">
        <f>CQ123-BF123</f>
        <v/>
      </c>
      <c r="CS123" s="35">
        <f>CR123-BG123</f>
        <v/>
      </c>
      <c r="CT123" s="35">
        <f>CS123-BH123</f>
        <v/>
      </c>
      <c r="CU123" s="35">
        <f>CT123-BI123</f>
        <v/>
      </c>
      <c r="CV123" s="35">
        <f>CU123-BJ123</f>
        <v/>
      </c>
      <c r="CW123" s="38">
        <f>CV123-BK123</f>
        <v/>
      </c>
      <c r="CX123" s="38">
        <f>CW123-BL123</f>
        <v/>
      </c>
      <c r="CY123" s="38">
        <f>CX123-BM123</f>
        <v/>
      </c>
      <c r="CZ123" s="39">
        <f>CY123-BN123</f>
        <v/>
      </c>
      <c r="DA123" s="35" t="n"/>
    </row>
    <row r="124">
      <c r="D124" s="61">
        <f>VLOOKUP(F124,[1]Special!$O$2:$S$209,3,0)</f>
        <v/>
      </c>
      <c r="E124" s="20" t="inlineStr">
        <is>
          <t>|0200226010|31.80|0.00|1.400|0.0005510IBC</t>
        </is>
      </c>
      <c r="F124" s="19">
        <f>LEFT(E124,LEN(E124)-7)</f>
        <v/>
      </c>
      <c r="G124" s="19">
        <f>'Cutting Rules'!H124</f>
        <v/>
      </c>
      <c r="H124" s="19">
        <f>VLOOKUP(MID(F124,8,2),[1]Special!$H$2:$I$32,2,0)</f>
        <v/>
      </c>
      <c r="I124" s="19">
        <f>RIGHT(E124,3)</f>
        <v/>
      </c>
      <c r="J124" s="19">
        <f>IF(MID(E124,6,2)="22","P","C")</f>
        <v/>
      </c>
      <c r="K124" s="19">
        <f>MID(E124,13,4)</f>
        <v/>
      </c>
      <c r="L124" s="19">
        <f>MID(E124,19,4)</f>
        <v/>
      </c>
      <c r="M124" s="52">
        <f>MID(E124,LEN(E124)-17,4)</f>
        <v/>
      </c>
      <c r="N124" s="52">
        <f>MID(E124,LEN(E124)-6,4)</f>
        <v/>
      </c>
      <c r="O124" s="19">
        <f>VLOOKUP(F124,[1]Item!$A$5:$Z$10000,26,0)</f>
        <v/>
      </c>
      <c r="P124" s="19">
        <f>VLOOKUP(E124,[1]route!$E$3:$O$10005,11,0)</f>
        <v/>
      </c>
      <c r="Q124" s="167">
        <f>'Cutting Rules'!AD124</f>
        <v/>
      </c>
      <c r="R124" s="168">
        <f>SUMIF([1]route!$E$3:$E$10005,E124,[1]!Table1[生産])</f>
        <v/>
      </c>
      <c r="S124" s="24" t="n"/>
      <c r="T124" s="169" t="inlineStr"/>
      <c r="U124" s="19" t="n"/>
      <c r="V124" s="170">
        <f>SUMIF([1]route!$E$3:$E$10005,E124,[1]route!$M$3:$M$10005)</f>
        <v/>
      </c>
      <c r="W124" s="171">
        <f>O124*N124*V124/1000</f>
        <v/>
      </c>
      <c r="X124" s="27">
        <f t="array" ref="X124">INDEX($BP124:$CZ124,MATCH(TRUE,$BP124:$CZ124&lt;0,0))</f>
        <v/>
      </c>
      <c r="Y124" s="47">
        <f>IFERROR(CHOOSE($AC124,$BP$1,$BQ$1,$BR$1,$BS$1,$BT$1,$BU$1,$BV$1,$BW$1,$BX$1,$BY$1,$BZ$1,$CA$1,$CB$1,$CC$1,$CD$1,$CE$1,$CF$1,$CG$1,$CH$1,$CI$1,$CJ$1,$CK$1,$CL$1,$CM$1,$CN$1,$CO$1,$CP$1,$CQ$1,$CR$1,$CS$1,$CT$1,$CU$1,$CV$1,$CW$1,$CX$1,$CY$1,$CZ$1,),"")</f>
        <v/>
      </c>
      <c r="Z124" s="121">
        <f>IFERROR(VLOOKUP(E124,[1]route!$E$3:$BL$10005,59,0),"")&amp;IFERROR(VLOOKUP(E124,[1]route!$E$3:$BL$10005,60,0),"")</f>
        <v/>
      </c>
      <c r="AA124" s="172">
        <f>IF(R124&gt;V124,R124-V124,0)</f>
        <v/>
      </c>
      <c r="AB124" s="173">
        <f>AA124*O124*N124/1000</f>
        <v/>
      </c>
      <c r="AC124" s="4">
        <f>IFERROR(MATCH($X124,$BP124:$CZ124,0),"")</f>
        <v/>
      </c>
      <c r="AD124" s="29" t="n">
        <v>0</v>
      </c>
      <c r="AE124" s="30">
        <f>SUMIF([1]route!$E$3:$E$10005,E124,[1]!Table1[1])</f>
        <v/>
      </c>
      <c r="AF124" s="30">
        <f>SUMIF([1]route!$E$3:$E$10005,E124,[1]!Table1[2])</f>
        <v/>
      </c>
      <c r="AG124" s="30">
        <f>SUMIF([1]route!$E$3:$E$10005,E124,[1]!Table1[3])</f>
        <v/>
      </c>
      <c r="AH124" s="30">
        <f>SUMIF([1]route!$E$3:$E$10005,E124,[1]!Table1[4])</f>
        <v/>
      </c>
      <c r="AI124" s="30">
        <f>SUMIF([1]route!$E$3:$E$10005,E124,[1]!Table1[5])</f>
        <v/>
      </c>
      <c r="AJ124" s="30">
        <f>SUMIF([1]route!$E$3:$E$10005,E124,[1]!Table1[6])</f>
        <v/>
      </c>
      <c r="AK124" s="30">
        <f>SUMIF([1]route!$E$3:$E$10005,E124,[1]!Table1[7])</f>
        <v/>
      </c>
      <c r="AL124" s="30">
        <f>SUMIF([1]route!$E$3:$E$10005,E124,[1]!Table1[8])</f>
        <v/>
      </c>
      <c r="AM124" s="30">
        <f>SUMIF([1]route!$E$3:$E$10005,E124,[1]!Table1[9])</f>
        <v/>
      </c>
      <c r="AN124" s="30">
        <f>SUMIF([1]route!$E$3:$E$10005,E124,[1]!Table1[10])</f>
        <v/>
      </c>
      <c r="AO124" s="30">
        <f>SUMIF([1]route!$E$3:$E$10005,E124,[1]!Table1[11])</f>
        <v/>
      </c>
      <c r="AP124" s="30">
        <f>SUMIF([1]route!$E$3:$E$10005,E124,[1]!Table1[12])</f>
        <v/>
      </c>
      <c r="AQ124" s="30">
        <f>SUMIF([1]route!$E$3:$E$10005,E124,[1]!Table1[13])</f>
        <v/>
      </c>
      <c r="AR124" s="30">
        <f>SUMIF([1]route!$E$3:$E$10005,E124,[1]!Table1[14])</f>
        <v/>
      </c>
      <c r="AS124" s="30">
        <f>SUMIF([1]route!$E$3:$E$10005,E124,[1]!Table1[15])</f>
        <v/>
      </c>
      <c r="AT124" s="30">
        <f>SUMIF([1]route!$E$3:$E$10005,E124,[1]!Table1[16])</f>
        <v/>
      </c>
      <c r="AU124" s="30">
        <f>SUMIF([1]route!$E$3:$E$10005,E124,[1]!Table1[17])</f>
        <v/>
      </c>
      <c r="AV124" s="30">
        <f>SUMIF([1]route!$E$3:$E$10005,E124,[1]!Table1[18])</f>
        <v/>
      </c>
      <c r="AW124" s="30">
        <f>SUMIF([1]route!$E$3:$E$10005,E124,[1]!Table1[19])</f>
        <v/>
      </c>
      <c r="AX124" s="30">
        <f>SUMIF([1]route!$E$3:$E$10005,E124,[1]!Table1[20])</f>
        <v/>
      </c>
      <c r="AY124" s="30">
        <f>SUMIF([1]route!$E$3:$E$10005,E124,[1]!Table1[21])</f>
        <v/>
      </c>
      <c r="AZ124" s="30">
        <f>SUMIF([1]route!$E$3:$E$10005,E124,[1]!Table1[22])</f>
        <v/>
      </c>
      <c r="BA124" s="30">
        <f>SUMIF([1]route!$E$3:$E$10005,E124,[1]!Table1[23])</f>
        <v/>
      </c>
      <c r="BB124" s="30">
        <f>SUMIF([1]route!$E$3:$E$10005,E124,[1]!Table1[24])</f>
        <v/>
      </c>
      <c r="BC124" s="30">
        <f>SUMIF([1]route!$E$3:$E$10005,E124,[1]!Table1[25])</f>
        <v/>
      </c>
      <c r="BD124" s="30">
        <f>SUMIF([1]route!$E$3:$E$10005,E124,[1]!Table1[26])</f>
        <v/>
      </c>
      <c r="BE124" s="30">
        <f>SUMIF([1]route!$E$3:$E$10005,E124,[1]!Table1[27])</f>
        <v/>
      </c>
      <c r="BF124" s="30">
        <f>SUMIF([1]route!$E$3:$E$10005,E124,[1]!Table1[28])</f>
        <v/>
      </c>
      <c r="BG124" s="30">
        <f>SUMIF([1]route!$E$3:$E$10005,E124,[1]!Table1[29])</f>
        <v/>
      </c>
      <c r="BH124" s="30">
        <f>SUMIF([1]route!$E$3:$E$10005,E124,[1]!Table1[30])</f>
        <v/>
      </c>
      <c r="BI124" s="30">
        <f>SUMIF([1]route!$E$3:$E$10005,E124,[1]!Table1[31])</f>
        <v/>
      </c>
      <c r="BJ124" s="30">
        <f>SUMIF([1]route!$E$3:$E$10005,E124,[1]!Table1[Remain PO])</f>
        <v/>
      </c>
      <c r="BK124" s="31">
        <f>SUMIF([1]route!$E$3:$E$10005,E124,[1]!Table1[N+1])</f>
        <v/>
      </c>
      <c r="BL124" s="31">
        <f>SUMIF([1]route!$E$3:$E$10005,E124,[1]!Table1[N+2])</f>
        <v/>
      </c>
      <c r="BM124" s="31">
        <f>SUMIF([1]route!$E$3:$E$10005,E124,[1]!Table1[N+3])</f>
        <v/>
      </c>
      <c r="BN124" s="32">
        <f>SUMIF([1]route!$E$3:$E$10005,E124,[1]!Table1[N+4])</f>
        <v/>
      </c>
      <c r="BP124" s="37">
        <f>$V124-$AD124</f>
        <v/>
      </c>
      <c r="BQ124" s="35">
        <f>BP124-AE124</f>
        <v/>
      </c>
      <c r="BR124" s="35">
        <f>BQ124-AF124</f>
        <v/>
      </c>
      <c r="BS124" s="35">
        <f>BR124-AG124</f>
        <v/>
      </c>
      <c r="BT124" s="35">
        <f>BS124-AH124</f>
        <v/>
      </c>
      <c r="BU124" s="35">
        <f>BT124-AI124</f>
        <v/>
      </c>
      <c r="BV124" s="35">
        <f>BU124-AJ124</f>
        <v/>
      </c>
      <c r="BW124" s="35">
        <f>BV124-AK124</f>
        <v/>
      </c>
      <c r="BX124" s="35">
        <f>BW124-AL124</f>
        <v/>
      </c>
      <c r="BY124" s="35">
        <f>BX124-AM124</f>
        <v/>
      </c>
      <c r="BZ124" s="35">
        <f>BY124-AN124</f>
        <v/>
      </c>
      <c r="CA124" s="35">
        <f>BZ124-AO124</f>
        <v/>
      </c>
      <c r="CB124" s="35">
        <f>CA124-AP124</f>
        <v/>
      </c>
      <c r="CC124" s="35">
        <f>CB124-AQ124</f>
        <v/>
      </c>
      <c r="CD124" s="35">
        <f>CC124-AR124</f>
        <v/>
      </c>
      <c r="CE124" s="35">
        <f>CD124-AS124</f>
        <v/>
      </c>
      <c r="CF124" s="35">
        <f>CE124-AT124</f>
        <v/>
      </c>
      <c r="CG124" s="35">
        <f>CF124-AU124</f>
        <v/>
      </c>
      <c r="CH124" s="35">
        <f>CG124-AV124</f>
        <v/>
      </c>
      <c r="CI124" s="35">
        <f>CH124-AW124</f>
        <v/>
      </c>
      <c r="CJ124" s="35">
        <f>CI124-AX124</f>
        <v/>
      </c>
      <c r="CK124" s="35">
        <f>CJ124-AY124</f>
        <v/>
      </c>
      <c r="CL124" s="35">
        <f>CK124-AZ124</f>
        <v/>
      </c>
      <c r="CM124" s="35">
        <f>CL124-BA124</f>
        <v/>
      </c>
      <c r="CN124" s="35">
        <f>CM124-BB124</f>
        <v/>
      </c>
      <c r="CO124" s="35">
        <f>CN124-BC124</f>
        <v/>
      </c>
      <c r="CP124" s="35">
        <f>CO124-BD124</f>
        <v/>
      </c>
      <c r="CQ124" s="35">
        <f>CP124-BE124</f>
        <v/>
      </c>
      <c r="CR124" s="35">
        <f>CQ124-BF124</f>
        <v/>
      </c>
      <c r="CS124" s="35">
        <f>CR124-BG124</f>
        <v/>
      </c>
      <c r="CT124" s="35">
        <f>CS124-BH124</f>
        <v/>
      </c>
      <c r="CU124" s="35">
        <f>CT124-BI124</f>
        <v/>
      </c>
      <c r="CV124" s="35">
        <f>CU124-BJ124</f>
        <v/>
      </c>
      <c r="CW124" s="38">
        <f>CV124-BK124</f>
        <v/>
      </c>
      <c r="CX124" s="38">
        <f>CW124-BL124</f>
        <v/>
      </c>
      <c r="CY124" s="38">
        <f>CX124-BM124</f>
        <v/>
      </c>
      <c r="CZ124" s="39">
        <f>CY124-BN124</f>
        <v/>
      </c>
      <c r="DA124" s="35" t="n"/>
    </row>
    <row r="125">
      <c r="D125" s="61">
        <f>VLOOKUP(F125,[1]Special!$O$2:$S$209,3,0)</f>
        <v/>
      </c>
      <c r="E125" s="20" t="inlineStr">
        <is>
          <t>|0200226010|31.80|0.00|2.600|0.0005405IBC</t>
        </is>
      </c>
      <c r="F125" s="19">
        <f>LEFT(E125,LEN(E125)-7)</f>
        <v/>
      </c>
      <c r="G125" s="19">
        <f>'Cutting Rules'!H125</f>
        <v/>
      </c>
      <c r="H125" s="19">
        <f>VLOOKUP(MID(F125,8,2),[1]Special!$H$2:$I$32,2,0)</f>
        <v/>
      </c>
      <c r="I125" s="19">
        <f>RIGHT(E125,3)</f>
        <v/>
      </c>
      <c r="J125" s="19">
        <f>IF(MID(E125,6,2)="22","P","C")</f>
        <v/>
      </c>
      <c r="K125" s="19">
        <f>MID(E125,13,4)</f>
        <v/>
      </c>
      <c r="L125" s="19">
        <f>MID(E125,19,4)</f>
        <v/>
      </c>
      <c r="M125" s="52">
        <f>MID(E125,LEN(E125)-17,4)</f>
        <v/>
      </c>
      <c r="N125" s="52">
        <f>MID(E125,LEN(E125)-6,4)</f>
        <v/>
      </c>
      <c r="O125" s="19">
        <f>VLOOKUP(F125,[1]Item!$A$5:$Z$10000,26,0)</f>
        <v/>
      </c>
      <c r="P125" s="19">
        <f>VLOOKUP(E125,[1]route!$E$3:$O$10005,11,0)</f>
        <v/>
      </c>
      <c r="Q125" s="167">
        <f>'Cutting Rules'!AD125</f>
        <v/>
      </c>
      <c r="R125" s="168">
        <f>SUMIF([1]route!$E$3:$E$10005,E125,[1]!Table1[生産])</f>
        <v/>
      </c>
      <c r="S125" s="24" t="n"/>
      <c r="T125" s="169" t="inlineStr"/>
      <c r="U125" s="19" t="n"/>
      <c r="V125" s="170">
        <f>SUMIF([1]route!$E$3:$E$10005,E125,[1]route!$M$3:$M$10005)</f>
        <v/>
      </c>
      <c r="W125" s="171">
        <f>O125*N125*V125/1000</f>
        <v/>
      </c>
      <c r="X125" s="27">
        <f t="array" ref="X125">INDEX($BP125:$CZ125,MATCH(TRUE,$BP125:$CZ125&lt;0,0))</f>
        <v/>
      </c>
      <c r="Y125" s="47">
        <f>IFERROR(CHOOSE($AC125,$BP$1,$BQ$1,$BR$1,$BS$1,$BT$1,$BU$1,$BV$1,$BW$1,$BX$1,$BY$1,$BZ$1,$CA$1,$CB$1,$CC$1,$CD$1,$CE$1,$CF$1,$CG$1,$CH$1,$CI$1,$CJ$1,$CK$1,$CL$1,$CM$1,$CN$1,$CO$1,$CP$1,$CQ$1,$CR$1,$CS$1,$CT$1,$CU$1,$CV$1,$CW$1,$CX$1,$CY$1,$CZ$1,),"")</f>
        <v/>
      </c>
      <c r="Z125" s="121">
        <f>IFERROR(VLOOKUP(E125,[1]route!$E$3:$BL$10005,59,0),"")&amp;IFERROR(VLOOKUP(E125,[1]route!$E$3:$BL$10005,60,0),"")</f>
        <v/>
      </c>
      <c r="AA125" s="172">
        <f>IF(R125&gt;V125,R125-V125,0)</f>
        <v/>
      </c>
      <c r="AB125" s="173">
        <f>AA125*O125*N125/1000</f>
        <v/>
      </c>
      <c r="AC125" s="4">
        <f>IFERROR(MATCH($X125,$BP125:$CZ125,0),"")</f>
        <v/>
      </c>
      <c r="AD125" s="29" t="n">
        <v>0</v>
      </c>
      <c r="AE125" s="30">
        <f>SUMIF([1]route!$E$3:$E$10005,E125,[1]!Table1[1])</f>
        <v/>
      </c>
      <c r="AF125" s="30">
        <f>SUMIF([1]route!$E$3:$E$10005,E125,[1]!Table1[2])</f>
        <v/>
      </c>
      <c r="AG125" s="30">
        <f>SUMIF([1]route!$E$3:$E$10005,E125,[1]!Table1[3])</f>
        <v/>
      </c>
      <c r="AH125" s="30">
        <f>SUMIF([1]route!$E$3:$E$10005,E125,[1]!Table1[4])</f>
        <v/>
      </c>
      <c r="AI125" s="30">
        <f>SUMIF([1]route!$E$3:$E$10005,E125,[1]!Table1[5])</f>
        <v/>
      </c>
      <c r="AJ125" s="30">
        <f>SUMIF([1]route!$E$3:$E$10005,E125,[1]!Table1[6])</f>
        <v/>
      </c>
      <c r="AK125" s="30">
        <f>SUMIF([1]route!$E$3:$E$10005,E125,[1]!Table1[7])</f>
        <v/>
      </c>
      <c r="AL125" s="30">
        <f>SUMIF([1]route!$E$3:$E$10005,E125,[1]!Table1[8])</f>
        <v/>
      </c>
      <c r="AM125" s="30">
        <f>SUMIF([1]route!$E$3:$E$10005,E125,[1]!Table1[9])</f>
        <v/>
      </c>
      <c r="AN125" s="30">
        <f>SUMIF([1]route!$E$3:$E$10005,E125,[1]!Table1[10])</f>
        <v/>
      </c>
      <c r="AO125" s="30">
        <f>SUMIF([1]route!$E$3:$E$10005,E125,[1]!Table1[11])</f>
        <v/>
      </c>
      <c r="AP125" s="30">
        <f>SUMIF([1]route!$E$3:$E$10005,E125,[1]!Table1[12])</f>
        <v/>
      </c>
      <c r="AQ125" s="30">
        <f>SUMIF([1]route!$E$3:$E$10005,E125,[1]!Table1[13])</f>
        <v/>
      </c>
      <c r="AR125" s="30">
        <f>SUMIF([1]route!$E$3:$E$10005,E125,[1]!Table1[14])</f>
        <v/>
      </c>
      <c r="AS125" s="30">
        <f>SUMIF([1]route!$E$3:$E$10005,E125,[1]!Table1[15])</f>
        <v/>
      </c>
      <c r="AT125" s="30">
        <f>SUMIF([1]route!$E$3:$E$10005,E125,[1]!Table1[16])</f>
        <v/>
      </c>
      <c r="AU125" s="30">
        <f>SUMIF([1]route!$E$3:$E$10005,E125,[1]!Table1[17])</f>
        <v/>
      </c>
      <c r="AV125" s="30">
        <f>SUMIF([1]route!$E$3:$E$10005,E125,[1]!Table1[18])</f>
        <v/>
      </c>
      <c r="AW125" s="30">
        <f>SUMIF([1]route!$E$3:$E$10005,E125,[1]!Table1[19])</f>
        <v/>
      </c>
      <c r="AX125" s="30">
        <f>SUMIF([1]route!$E$3:$E$10005,E125,[1]!Table1[20])</f>
        <v/>
      </c>
      <c r="AY125" s="30">
        <f>SUMIF([1]route!$E$3:$E$10005,E125,[1]!Table1[21])</f>
        <v/>
      </c>
      <c r="AZ125" s="30">
        <f>SUMIF([1]route!$E$3:$E$10005,E125,[1]!Table1[22])</f>
        <v/>
      </c>
      <c r="BA125" s="30">
        <f>SUMIF([1]route!$E$3:$E$10005,E125,[1]!Table1[23])</f>
        <v/>
      </c>
      <c r="BB125" s="30">
        <f>SUMIF([1]route!$E$3:$E$10005,E125,[1]!Table1[24])</f>
        <v/>
      </c>
      <c r="BC125" s="30">
        <f>SUMIF([1]route!$E$3:$E$10005,E125,[1]!Table1[25])</f>
        <v/>
      </c>
      <c r="BD125" s="30">
        <f>SUMIF([1]route!$E$3:$E$10005,E125,[1]!Table1[26])</f>
        <v/>
      </c>
      <c r="BE125" s="30">
        <f>SUMIF([1]route!$E$3:$E$10005,E125,[1]!Table1[27])</f>
        <v/>
      </c>
      <c r="BF125" s="30">
        <f>SUMIF([1]route!$E$3:$E$10005,E125,[1]!Table1[28])</f>
        <v/>
      </c>
      <c r="BG125" s="30">
        <f>SUMIF([1]route!$E$3:$E$10005,E125,[1]!Table1[29])</f>
        <v/>
      </c>
      <c r="BH125" s="30">
        <f>SUMIF([1]route!$E$3:$E$10005,E125,[1]!Table1[30])</f>
        <v/>
      </c>
      <c r="BI125" s="30">
        <f>SUMIF([1]route!$E$3:$E$10005,E125,[1]!Table1[31])</f>
        <v/>
      </c>
      <c r="BJ125" s="30">
        <f>SUMIF([1]route!$E$3:$E$10005,E125,[1]!Table1[Remain PO])</f>
        <v/>
      </c>
      <c r="BK125" s="31">
        <f>SUMIF([1]route!$E$3:$E$10005,E125,[1]!Table1[N+1])</f>
        <v/>
      </c>
      <c r="BL125" s="31">
        <f>SUMIF([1]route!$E$3:$E$10005,E125,[1]!Table1[N+2])</f>
        <v/>
      </c>
      <c r="BM125" s="31">
        <f>SUMIF([1]route!$E$3:$E$10005,E125,[1]!Table1[N+3])</f>
        <v/>
      </c>
      <c r="BN125" s="32">
        <f>SUMIF([1]route!$E$3:$E$10005,E125,[1]!Table1[N+4])</f>
        <v/>
      </c>
      <c r="BP125" s="37">
        <f>$V125-$AD125</f>
        <v/>
      </c>
      <c r="BQ125" s="35">
        <f>BP125-AE125</f>
        <v/>
      </c>
      <c r="BR125" s="35">
        <f>BQ125-AF125</f>
        <v/>
      </c>
      <c r="BS125" s="35">
        <f>BR125-AG125</f>
        <v/>
      </c>
      <c r="BT125" s="35">
        <f>BS125-AH125</f>
        <v/>
      </c>
      <c r="BU125" s="35">
        <f>BT125-AI125</f>
        <v/>
      </c>
      <c r="BV125" s="35">
        <f>BU125-AJ125</f>
        <v/>
      </c>
      <c r="BW125" s="35">
        <f>BV125-AK125</f>
        <v/>
      </c>
      <c r="BX125" s="35">
        <f>BW125-AL125</f>
        <v/>
      </c>
      <c r="BY125" s="35">
        <f>BX125-AM125</f>
        <v/>
      </c>
      <c r="BZ125" s="35">
        <f>BY125-AN125</f>
        <v/>
      </c>
      <c r="CA125" s="35">
        <f>BZ125-AO125</f>
        <v/>
      </c>
      <c r="CB125" s="35">
        <f>CA125-AP125</f>
        <v/>
      </c>
      <c r="CC125" s="35">
        <f>CB125-AQ125</f>
        <v/>
      </c>
      <c r="CD125" s="35">
        <f>CC125-AR125</f>
        <v/>
      </c>
      <c r="CE125" s="35">
        <f>CD125-AS125</f>
        <v/>
      </c>
      <c r="CF125" s="35">
        <f>CE125-AT125</f>
        <v/>
      </c>
      <c r="CG125" s="35">
        <f>CF125-AU125</f>
        <v/>
      </c>
      <c r="CH125" s="35">
        <f>CG125-AV125</f>
        <v/>
      </c>
      <c r="CI125" s="35">
        <f>CH125-AW125</f>
        <v/>
      </c>
      <c r="CJ125" s="35">
        <f>CI125-AX125</f>
        <v/>
      </c>
      <c r="CK125" s="35">
        <f>CJ125-AY125</f>
        <v/>
      </c>
      <c r="CL125" s="35">
        <f>CK125-AZ125</f>
        <v/>
      </c>
      <c r="CM125" s="35">
        <f>CL125-BA125</f>
        <v/>
      </c>
      <c r="CN125" s="35">
        <f>CM125-BB125</f>
        <v/>
      </c>
      <c r="CO125" s="35">
        <f>CN125-BC125</f>
        <v/>
      </c>
      <c r="CP125" s="35">
        <f>CO125-BD125</f>
        <v/>
      </c>
      <c r="CQ125" s="35">
        <f>CP125-BE125</f>
        <v/>
      </c>
      <c r="CR125" s="35">
        <f>CQ125-BF125</f>
        <v/>
      </c>
      <c r="CS125" s="35">
        <f>CR125-BG125</f>
        <v/>
      </c>
      <c r="CT125" s="35">
        <f>CS125-BH125</f>
        <v/>
      </c>
      <c r="CU125" s="35">
        <f>CT125-BI125</f>
        <v/>
      </c>
      <c r="CV125" s="35">
        <f>CU125-BJ125</f>
        <v/>
      </c>
      <c r="CW125" s="38">
        <f>CV125-BK125</f>
        <v/>
      </c>
      <c r="CX125" s="38">
        <f>CW125-BL125</f>
        <v/>
      </c>
      <c r="CY125" s="38">
        <f>CX125-BM125</f>
        <v/>
      </c>
      <c r="CZ125" s="39">
        <f>CY125-BN125</f>
        <v/>
      </c>
      <c r="DA125" s="35" t="n"/>
    </row>
    <row r="126">
      <c r="D126" s="61">
        <f>VLOOKUP(F126,[1]Special!$O$2:$S$209,3,0)</f>
        <v/>
      </c>
      <c r="E126" s="20" t="inlineStr">
        <is>
          <t>|0200226240|28.60|0.00|2.300|0.0005875NBC</t>
        </is>
      </c>
      <c r="F126" s="19">
        <f>LEFT(E126,LEN(E126)-7)</f>
        <v/>
      </c>
      <c r="G126" s="19">
        <f>'Cutting Rules'!H126</f>
        <v/>
      </c>
      <c r="H126" s="19">
        <f>VLOOKUP(MID(F126,8,2),[1]Special!$H$2:$I$32,2,0)</f>
        <v/>
      </c>
      <c r="I126" s="19">
        <f>RIGHT(E126,3)</f>
        <v/>
      </c>
      <c r="J126" s="19">
        <f>IF(MID(E126,6,2)="22","P","C")</f>
        <v/>
      </c>
      <c r="K126" s="19">
        <f>MID(E126,13,4)</f>
        <v/>
      </c>
      <c r="L126" s="19">
        <f>MID(E126,19,4)</f>
        <v/>
      </c>
      <c r="M126" s="52">
        <f>MID(E126,LEN(E126)-17,4)</f>
        <v/>
      </c>
      <c r="N126" s="52">
        <f>MID(E126,LEN(E126)-6,4)</f>
        <v/>
      </c>
      <c r="O126" s="19">
        <f>VLOOKUP(F126,[1]Item!$A$5:$Z$10000,26,0)</f>
        <v/>
      </c>
      <c r="P126" s="19">
        <f>VLOOKUP(E126,[1]route!$E$3:$O$10005,11,0)</f>
        <v/>
      </c>
      <c r="Q126" s="167">
        <f>'Cutting Rules'!AD126</f>
        <v/>
      </c>
      <c r="R126" s="168">
        <f>SUMIF([1]route!$E$3:$E$10005,E126,[1]!Table1[生産])</f>
        <v/>
      </c>
      <c r="S126" s="24" t="n"/>
      <c r="T126" s="169" t="inlineStr"/>
      <c r="U126" s="19" t="n"/>
      <c r="V126" s="170">
        <f>SUMIF([1]route!$E$3:$E$10005,E126,[1]route!$M$3:$M$10005)</f>
        <v/>
      </c>
      <c r="W126" s="171">
        <f>O126*N126*V126/1000</f>
        <v/>
      </c>
      <c r="X126" s="27">
        <f t="array" ref="X126">INDEX($BP126:$CZ126,MATCH(TRUE,$BP126:$CZ126&lt;0,0))</f>
        <v/>
      </c>
      <c r="Y126" s="47">
        <f>IFERROR(CHOOSE($AC126,$BP$1,$BQ$1,$BR$1,$BS$1,$BT$1,$BU$1,$BV$1,$BW$1,$BX$1,$BY$1,$BZ$1,$CA$1,$CB$1,$CC$1,$CD$1,$CE$1,$CF$1,$CG$1,$CH$1,$CI$1,$CJ$1,$CK$1,$CL$1,$CM$1,$CN$1,$CO$1,$CP$1,$CQ$1,$CR$1,$CS$1,$CT$1,$CU$1,$CV$1,$CW$1,$CX$1,$CY$1,$CZ$1,),"")</f>
        <v/>
      </c>
      <c r="Z126" s="121">
        <f>IFERROR(VLOOKUP(E126,[1]route!$E$3:$BL$10005,59,0),"")&amp;IFERROR(VLOOKUP(E126,[1]route!$E$3:$BL$10005,60,0),"")</f>
        <v/>
      </c>
      <c r="AA126" s="172">
        <f>IF(R126&gt;V126,R126-V126,0)</f>
        <v/>
      </c>
      <c r="AB126" s="173">
        <f>AA126*O126*N126/1000</f>
        <v/>
      </c>
      <c r="AC126" s="4">
        <f>IFERROR(MATCH($X126,$BP126:$CZ126,0),"")</f>
        <v/>
      </c>
      <c r="AD126" s="29" t="n">
        <v>0</v>
      </c>
      <c r="AE126" s="30">
        <f>SUMIF([1]route!$E$3:$E$10005,E126,[1]!Table1[1])</f>
        <v/>
      </c>
      <c r="AF126" s="30">
        <f>SUMIF([1]route!$E$3:$E$10005,E126,[1]!Table1[2])</f>
        <v/>
      </c>
      <c r="AG126" s="30">
        <f>SUMIF([1]route!$E$3:$E$10005,E126,[1]!Table1[3])</f>
        <v/>
      </c>
      <c r="AH126" s="30">
        <f>SUMIF([1]route!$E$3:$E$10005,E126,[1]!Table1[4])</f>
        <v/>
      </c>
      <c r="AI126" s="30">
        <f>SUMIF([1]route!$E$3:$E$10005,E126,[1]!Table1[5])</f>
        <v/>
      </c>
      <c r="AJ126" s="30">
        <f>SUMIF([1]route!$E$3:$E$10005,E126,[1]!Table1[6])</f>
        <v/>
      </c>
      <c r="AK126" s="30">
        <f>SUMIF([1]route!$E$3:$E$10005,E126,[1]!Table1[7])</f>
        <v/>
      </c>
      <c r="AL126" s="30">
        <f>SUMIF([1]route!$E$3:$E$10005,E126,[1]!Table1[8])</f>
        <v/>
      </c>
      <c r="AM126" s="30">
        <f>SUMIF([1]route!$E$3:$E$10005,E126,[1]!Table1[9])</f>
        <v/>
      </c>
      <c r="AN126" s="30">
        <f>SUMIF([1]route!$E$3:$E$10005,E126,[1]!Table1[10])</f>
        <v/>
      </c>
      <c r="AO126" s="30">
        <f>SUMIF([1]route!$E$3:$E$10005,E126,[1]!Table1[11])</f>
        <v/>
      </c>
      <c r="AP126" s="30">
        <f>SUMIF([1]route!$E$3:$E$10005,E126,[1]!Table1[12])</f>
        <v/>
      </c>
      <c r="AQ126" s="30">
        <f>SUMIF([1]route!$E$3:$E$10005,E126,[1]!Table1[13])</f>
        <v/>
      </c>
      <c r="AR126" s="30">
        <f>SUMIF([1]route!$E$3:$E$10005,E126,[1]!Table1[14])</f>
        <v/>
      </c>
      <c r="AS126" s="30">
        <f>SUMIF([1]route!$E$3:$E$10005,E126,[1]!Table1[15])</f>
        <v/>
      </c>
      <c r="AT126" s="30">
        <f>SUMIF([1]route!$E$3:$E$10005,E126,[1]!Table1[16])</f>
        <v/>
      </c>
      <c r="AU126" s="30">
        <f>SUMIF([1]route!$E$3:$E$10005,E126,[1]!Table1[17])</f>
        <v/>
      </c>
      <c r="AV126" s="30">
        <f>SUMIF([1]route!$E$3:$E$10005,E126,[1]!Table1[18])</f>
        <v/>
      </c>
      <c r="AW126" s="30">
        <f>SUMIF([1]route!$E$3:$E$10005,E126,[1]!Table1[19])</f>
        <v/>
      </c>
      <c r="AX126" s="30">
        <f>SUMIF([1]route!$E$3:$E$10005,E126,[1]!Table1[20])</f>
        <v/>
      </c>
      <c r="AY126" s="30">
        <f>SUMIF([1]route!$E$3:$E$10005,E126,[1]!Table1[21])</f>
        <v/>
      </c>
      <c r="AZ126" s="30">
        <f>SUMIF([1]route!$E$3:$E$10005,E126,[1]!Table1[22])</f>
        <v/>
      </c>
      <c r="BA126" s="30">
        <f>SUMIF([1]route!$E$3:$E$10005,E126,[1]!Table1[23])</f>
        <v/>
      </c>
      <c r="BB126" s="30">
        <f>SUMIF([1]route!$E$3:$E$10005,E126,[1]!Table1[24])</f>
        <v/>
      </c>
      <c r="BC126" s="30">
        <f>SUMIF([1]route!$E$3:$E$10005,E126,[1]!Table1[25])</f>
        <v/>
      </c>
      <c r="BD126" s="30">
        <f>SUMIF([1]route!$E$3:$E$10005,E126,[1]!Table1[26])</f>
        <v/>
      </c>
      <c r="BE126" s="30">
        <f>SUMIF([1]route!$E$3:$E$10005,E126,[1]!Table1[27])</f>
        <v/>
      </c>
      <c r="BF126" s="30">
        <f>SUMIF([1]route!$E$3:$E$10005,E126,[1]!Table1[28])</f>
        <v/>
      </c>
      <c r="BG126" s="30">
        <f>SUMIF([1]route!$E$3:$E$10005,E126,[1]!Table1[29])</f>
        <v/>
      </c>
      <c r="BH126" s="30">
        <f>SUMIF([1]route!$E$3:$E$10005,E126,[1]!Table1[30])</f>
        <v/>
      </c>
      <c r="BI126" s="30">
        <f>SUMIF([1]route!$E$3:$E$10005,E126,[1]!Table1[31])</f>
        <v/>
      </c>
      <c r="BJ126" s="30">
        <f>SUMIF([1]route!$E$3:$E$10005,E126,[1]!Table1[Remain PO])</f>
        <v/>
      </c>
      <c r="BK126" s="31">
        <f>SUMIF([1]route!$E$3:$E$10005,E126,[1]!Table1[N+1])</f>
        <v/>
      </c>
      <c r="BL126" s="31">
        <f>SUMIF([1]route!$E$3:$E$10005,E126,[1]!Table1[N+2])</f>
        <v/>
      </c>
      <c r="BM126" s="31">
        <f>SUMIF([1]route!$E$3:$E$10005,E126,[1]!Table1[N+3])</f>
        <v/>
      </c>
      <c r="BN126" s="32">
        <f>SUMIF([1]route!$E$3:$E$10005,E126,[1]!Table1[N+4])</f>
        <v/>
      </c>
      <c r="BP126" s="37">
        <f>$V126-$AD126</f>
        <v/>
      </c>
      <c r="BQ126" s="35">
        <f>BP126-AE126</f>
        <v/>
      </c>
      <c r="BR126" s="35">
        <f>BQ126-AF126</f>
        <v/>
      </c>
      <c r="BS126" s="35">
        <f>BR126-AG126</f>
        <v/>
      </c>
      <c r="BT126" s="35">
        <f>BS126-AH126</f>
        <v/>
      </c>
      <c r="BU126" s="35">
        <f>BT126-AI126</f>
        <v/>
      </c>
      <c r="BV126" s="35">
        <f>BU126-AJ126</f>
        <v/>
      </c>
      <c r="BW126" s="35">
        <f>BV126-AK126</f>
        <v/>
      </c>
      <c r="BX126" s="35">
        <f>BW126-AL126</f>
        <v/>
      </c>
      <c r="BY126" s="35">
        <f>BX126-AM126</f>
        <v/>
      </c>
      <c r="BZ126" s="35">
        <f>BY126-AN126</f>
        <v/>
      </c>
      <c r="CA126" s="35">
        <f>BZ126-AO126</f>
        <v/>
      </c>
      <c r="CB126" s="35">
        <f>CA126-AP126</f>
        <v/>
      </c>
      <c r="CC126" s="35">
        <f>CB126-AQ126</f>
        <v/>
      </c>
      <c r="CD126" s="35">
        <f>CC126-AR126</f>
        <v/>
      </c>
      <c r="CE126" s="35">
        <f>CD126-AS126</f>
        <v/>
      </c>
      <c r="CF126" s="35">
        <f>CE126-AT126</f>
        <v/>
      </c>
      <c r="CG126" s="35">
        <f>CF126-AU126</f>
        <v/>
      </c>
      <c r="CH126" s="35">
        <f>CG126-AV126</f>
        <v/>
      </c>
      <c r="CI126" s="35">
        <f>CH126-AW126</f>
        <v/>
      </c>
      <c r="CJ126" s="35">
        <f>CI126-AX126</f>
        <v/>
      </c>
      <c r="CK126" s="35">
        <f>CJ126-AY126</f>
        <v/>
      </c>
      <c r="CL126" s="35">
        <f>CK126-AZ126</f>
        <v/>
      </c>
      <c r="CM126" s="35">
        <f>CL126-BA126</f>
        <v/>
      </c>
      <c r="CN126" s="35">
        <f>CM126-BB126</f>
        <v/>
      </c>
      <c r="CO126" s="35">
        <f>CN126-BC126</f>
        <v/>
      </c>
      <c r="CP126" s="35">
        <f>CO126-BD126</f>
        <v/>
      </c>
      <c r="CQ126" s="35">
        <f>CP126-BE126</f>
        <v/>
      </c>
      <c r="CR126" s="35">
        <f>CQ126-BF126</f>
        <v/>
      </c>
      <c r="CS126" s="35">
        <f>CR126-BG126</f>
        <v/>
      </c>
      <c r="CT126" s="35">
        <f>CS126-BH126</f>
        <v/>
      </c>
      <c r="CU126" s="35">
        <f>CT126-BI126</f>
        <v/>
      </c>
      <c r="CV126" s="35">
        <f>CU126-BJ126</f>
        <v/>
      </c>
      <c r="CW126" s="38">
        <f>CV126-BK126</f>
        <v/>
      </c>
      <c r="CX126" s="38">
        <f>CW126-BL126</f>
        <v/>
      </c>
      <c r="CY126" s="38">
        <f>CX126-BM126</f>
        <v/>
      </c>
      <c r="CZ126" s="39">
        <f>CY126-BN126</f>
        <v/>
      </c>
      <c r="DA126" s="35" t="n"/>
    </row>
    <row r="127">
      <c r="D127" s="61">
        <f>VLOOKUP(F127,[1]Special!$O$2:$S$209,3,0)</f>
        <v/>
      </c>
      <c r="E127" s="20" t="inlineStr">
        <is>
          <t>|0200220810|25.40|0.00|1.400|0.0005791NBC</t>
        </is>
      </c>
      <c r="F127" s="19">
        <f>LEFT(E127,LEN(E127)-7)</f>
        <v/>
      </c>
      <c r="G127" s="19">
        <f>'Cutting Rules'!H127</f>
        <v/>
      </c>
      <c r="H127" s="19">
        <f>VLOOKUP(MID(F127,8,2),[1]Special!$H$2:$I$32,2,0)</f>
        <v/>
      </c>
      <c r="I127" s="19">
        <f>RIGHT(E127,3)</f>
        <v/>
      </c>
      <c r="J127" s="19">
        <f>IF(MID(E127,6,2)="22","P","C")</f>
        <v/>
      </c>
      <c r="K127" s="19">
        <f>MID(E127,13,4)</f>
        <v/>
      </c>
      <c r="L127" s="19">
        <f>MID(E127,19,4)</f>
        <v/>
      </c>
      <c r="M127" s="52">
        <f>MID(E127,LEN(E127)-17,4)</f>
        <v/>
      </c>
      <c r="N127" s="52">
        <f>MID(E127,LEN(E127)-6,4)</f>
        <v/>
      </c>
      <c r="O127" s="19">
        <f>VLOOKUP(F127,[1]Item!$A$5:$Z$10000,26,0)</f>
        <v/>
      </c>
      <c r="P127" s="19">
        <f>VLOOKUP(E127,[1]route!$E$3:$O$10005,11,0)</f>
        <v/>
      </c>
      <c r="Q127" s="167">
        <f>'Cutting Rules'!AD127</f>
        <v/>
      </c>
      <c r="R127" s="168">
        <f>SUMIF([1]route!$E$3:$E$10005,E127,[1]!Table1[生産])</f>
        <v/>
      </c>
      <c r="S127" s="24" t="n"/>
      <c r="T127" s="169" t="inlineStr"/>
      <c r="U127" s="19" t="n"/>
      <c r="V127" s="170">
        <f>SUMIF([1]route!$E$3:$E$10005,E127,[1]route!$M$3:$M$10005)</f>
        <v/>
      </c>
      <c r="W127" s="171">
        <f>O127*N127*V127/1000</f>
        <v/>
      </c>
      <c r="X127" s="27">
        <f t="array" ref="X127">INDEX($BP127:$CZ127,MATCH(TRUE,$BP127:$CZ127&lt;0,0))</f>
        <v/>
      </c>
      <c r="Y127" s="47">
        <f>IFERROR(CHOOSE($AC127,$BP$1,$BQ$1,$BR$1,$BS$1,$BT$1,$BU$1,$BV$1,$BW$1,$BX$1,$BY$1,$BZ$1,$CA$1,$CB$1,$CC$1,$CD$1,$CE$1,$CF$1,$CG$1,$CH$1,$CI$1,$CJ$1,$CK$1,$CL$1,$CM$1,$CN$1,$CO$1,$CP$1,$CQ$1,$CR$1,$CS$1,$CT$1,$CU$1,$CV$1,$CW$1,$CX$1,$CY$1,$CZ$1,),"")</f>
        <v/>
      </c>
      <c r="Z127" s="121">
        <f>IFERROR(VLOOKUP(E127,[1]route!$E$3:$BL$10005,59,0),"")&amp;IFERROR(VLOOKUP(E127,[1]route!$E$3:$BL$10005,60,0),"")</f>
        <v/>
      </c>
      <c r="AA127" s="172">
        <f>IF(R127&gt;V127,R127-V127,0)</f>
        <v/>
      </c>
      <c r="AB127" s="173">
        <f>AA127*O127*N127/1000</f>
        <v/>
      </c>
      <c r="AC127" s="4">
        <f>IFERROR(MATCH($X127,$BP127:$CZ127,0),"")</f>
        <v/>
      </c>
      <c r="AD127" s="29" t="n">
        <v>0</v>
      </c>
      <c r="AE127" s="30">
        <f>SUMIF([1]route!$E$3:$E$10005,E127,[1]!Table1[1])</f>
        <v/>
      </c>
      <c r="AF127" s="30">
        <f>SUMIF([1]route!$E$3:$E$10005,E127,[1]!Table1[2])</f>
        <v/>
      </c>
      <c r="AG127" s="30">
        <f>SUMIF([1]route!$E$3:$E$10005,E127,[1]!Table1[3])</f>
        <v/>
      </c>
      <c r="AH127" s="30">
        <f>SUMIF([1]route!$E$3:$E$10005,E127,[1]!Table1[4])</f>
        <v/>
      </c>
      <c r="AI127" s="30">
        <f>SUMIF([1]route!$E$3:$E$10005,E127,[1]!Table1[5])</f>
        <v/>
      </c>
      <c r="AJ127" s="30">
        <f>SUMIF([1]route!$E$3:$E$10005,E127,[1]!Table1[6])</f>
        <v/>
      </c>
      <c r="AK127" s="30">
        <f>SUMIF([1]route!$E$3:$E$10005,E127,[1]!Table1[7])</f>
        <v/>
      </c>
      <c r="AL127" s="30">
        <f>SUMIF([1]route!$E$3:$E$10005,E127,[1]!Table1[8])</f>
        <v/>
      </c>
      <c r="AM127" s="30">
        <f>SUMIF([1]route!$E$3:$E$10005,E127,[1]!Table1[9])</f>
        <v/>
      </c>
      <c r="AN127" s="30">
        <f>SUMIF([1]route!$E$3:$E$10005,E127,[1]!Table1[10])</f>
        <v/>
      </c>
      <c r="AO127" s="30">
        <f>SUMIF([1]route!$E$3:$E$10005,E127,[1]!Table1[11])</f>
        <v/>
      </c>
      <c r="AP127" s="30">
        <f>SUMIF([1]route!$E$3:$E$10005,E127,[1]!Table1[12])</f>
        <v/>
      </c>
      <c r="AQ127" s="30">
        <f>SUMIF([1]route!$E$3:$E$10005,E127,[1]!Table1[13])</f>
        <v/>
      </c>
      <c r="AR127" s="30">
        <f>SUMIF([1]route!$E$3:$E$10005,E127,[1]!Table1[14])</f>
        <v/>
      </c>
      <c r="AS127" s="30">
        <f>SUMIF([1]route!$E$3:$E$10005,E127,[1]!Table1[15])</f>
        <v/>
      </c>
      <c r="AT127" s="30">
        <f>SUMIF([1]route!$E$3:$E$10005,E127,[1]!Table1[16])</f>
        <v/>
      </c>
      <c r="AU127" s="30">
        <f>SUMIF([1]route!$E$3:$E$10005,E127,[1]!Table1[17])</f>
        <v/>
      </c>
      <c r="AV127" s="30">
        <f>SUMIF([1]route!$E$3:$E$10005,E127,[1]!Table1[18])</f>
        <v/>
      </c>
      <c r="AW127" s="30">
        <f>SUMIF([1]route!$E$3:$E$10005,E127,[1]!Table1[19])</f>
        <v/>
      </c>
      <c r="AX127" s="30">
        <f>SUMIF([1]route!$E$3:$E$10005,E127,[1]!Table1[20])</f>
        <v/>
      </c>
      <c r="AY127" s="30">
        <f>SUMIF([1]route!$E$3:$E$10005,E127,[1]!Table1[21])</f>
        <v/>
      </c>
      <c r="AZ127" s="30">
        <f>SUMIF([1]route!$E$3:$E$10005,E127,[1]!Table1[22])</f>
        <v/>
      </c>
      <c r="BA127" s="30">
        <f>SUMIF([1]route!$E$3:$E$10005,E127,[1]!Table1[23])</f>
        <v/>
      </c>
      <c r="BB127" s="30">
        <f>SUMIF([1]route!$E$3:$E$10005,E127,[1]!Table1[24])</f>
        <v/>
      </c>
      <c r="BC127" s="30">
        <f>SUMIF([1]route!$E$3:$E$10005,E127,[1]!Table1[25])</f>
        <v/>
      </c>
      <c r="BD127" s="30">
        <f>SUMIF([1]route!$E$3:$E$10005,E127,[1]!Table1[26])</f>
        <v/>
      </c>
      <c r="BE127" s="30">
        <f>SUMIF([1]route!$E$3:$E$10005,E127,[1]!Table1[27])</f>
        <v/>
      </c>
      <c r="BF127" s="30">
        <f>SUMIF([1]route!$E$3:$E$10005,E127,[1]!Table1[28])</f>
        <v/>
      </c>
      <c r="BG127" s="30">
        <f>SUMIF([1]route!$E$3:$E$10005,E127,[1]!Table1[29])</f>
        <v/>
      </c>
      <c r="BH127" s="30">
        <f>SUMIF([1]route!$E$3:$E$10005,E127,[1]!Table1[30])</f>
        <v/>
      </c>
      <c r="BI127" s="30">
        <f>SUMIF([1]route!$E$3:$E$10005,E127,[1]!Table1[31])</f>
        <v/>
      </c>
      <c r="BJ127" s="30">
        <f>SUMIF([1]route!$E$3:$E$10005,E127,[1]!Table1[Remain PO])</f>
        <v/>
      </c>
      <c r="BK127" s="31">
        <f>SUMIF([1]route!$E$3:$E$10005,E127,[1]!Table1[N+1])</f>
        <v/>
      </c>
      <c r="BL127" s="31">
        <f>SUMIF([1]route!$E$3:$E$10005,E127,[1]!Table1[N+2])</f>
        <v/>
      </c>
      <c r="BM127" s="31">
        <f>SUMIF([1]route!$E$3:$E$10005,E127,[1]!Table1[N+3])</f>
        <v/>
      </c>
      <c r="BN127" s="32">
        <f>SUMIF([1]route!$E$3:$E$10005,E127,[1]!Table1[N+4])</f>
        <v/>
      </c>
      <c r="BP127" s="37">
        <f>$V127-$AD127</f>
        <v/>
      </c>
      <c r="BQ127" s="35">
        <f>BP127-AE127</f>
        <v/>
      </c>
      <c r="BR127" s="35">
        <f>BQ127-AF127</f>
        <v/>
      </c>
      <c r="BS127" s="35">
        <f>BR127-AG127</f>
        <v/>
      </c>
      <c r="BT127" s="35">
        <f>BS127-AH127</f>
        <v/>
      </c>
      <c r="BU127" s="35">
        <f>BT127-AI127</f>
        <v/>
      </c>
      <c r="BV127" s="35">
        <f>BU127-AJ127</f>
        <v/>
      </c>
      <c r="BW127" s="35">
        <f>BV127-AK127</f>
        <v/>
      </c>
      <c r="BX127" s="35">
        <f>BW127-AL127</f>
        <v/>
      </c>
      <c r="BY127" s="35">
        <f>BX127-AM127</f>
        <v/>
      </c>
      <c r="BZ127" s="35">
        <f>BY127-AN127</f>
        <v/>
      </c>
      <c r="CA127" s="35">
        <f>BZ127-AO127</f>
        <v/>
      </c>
      <c r="CB127" s="35">
        <f>CA127-AP127</f>
        <v/>
      </c>
      <c r="CC127" s="35">
        <f>CB127-AQ127</f>
        <v/>
      </c>
      <c r="CD127" s="35">
        <f>CC127-AR127</f>
        <v/>
      </c>
      <c r="CE127" s="35">
        <f>CD127-AS127</f>
        <v/>
      </c>
      <c r="CF127" s="35">
        <f>CE127-AT127</f>
        <v/>
      </c>
      <c r="CG127" s="35">
        <f>CF127-AU127</f>
        <v/>
      </c>
      <c r="CH127" s="35">
        <f>CG127-AV127</f>
        <v/>
      </c>
      <c r="CI127" s="35">
        <f>CH127-AW127</f>
        <v/>
      </c>
      <c r="CJ127" s="35">
        <f>CI127-AX127</f>
        <v/>
      </c>
      <c r="CK127" s="35">
        <f>CJ127-AY127</f>
        <v/>
      </c>
      <c r="CL127" s="35">
        <f>CK127-AZ127</f>
        <v/>
      </c>
      <c r="CM127" s="35">
        <f>CL127-BA127</f>
        <v/>
      </c>
      <c r="CN127" s="35">
        <f>CM127-BB127</f>
        <v/>
      </c>
      <c r="CO127" s="35">
        <f>CN127-BC127</f>
        <v/>
      </c>
      <c r="CP127" s="35">
        <f>CO127-BD127</f>
        <v/>
      </c>
      <c r="CQ127" s="35">
        <f>CP127-BE127</f>
        <v/>
      </c>
      <c r="CR127" s="35">
        <f>CQ127-BF127</f>
        <v/>
      </c>
      <c r="CS127" s="35">
        <f>CR127-BG127</f>
        <v/>
      </c>
      <c r="CT127" s="35">
        <f>CS127-BH127</f>
        <v/>
      </c>
      <c r="CU127" s="35">
        <f>CT127-BI127</f>
        <v/>
      </c>
      <c r="CV127" s="35">
        <f>CU127-BJ127</f>
        <v/>
      </c>
      <c r="CW127" s="38">
        <f>CV127-BK127</f>
        <v/>
      </c>
      <c r="CX127" s="38">
        <f>CW127-BL127</f>
        <v/>
      </c>
      <c r="CY127" s="38">
        <f>CX127-BM127</f>
        <v/>
      </c>
      <c r="CZ127" s="39">
        <f>CY127-BN127</f>
        <v/>
      </c>
      <c r="DA127" s="35" t="n"/>
    </row>
    <row r="128">
      <c r="D128" s="61">
        <f>VLOOKUP(F128,[1]Special!$O$2:$S$209,3,0)</f>
        <v/>
      </c>
      <c r="E128" s="20" t="inlineStr">
        <is>
          <t>|0200236211|17.30|0.00|1.200|0.0005897NBC</t>
        </is>
      </c>
      <c r="F128" s="19">
        <f>LEFT(E128,LEN(E128)-7)</f>
        <v/>
      </c>
      <c r="G128" s="19">
        <f>'Cutting Rules'!H128</f>
        <v/>
      </c>
      <c r="H128" s="19">
        <f>VLOOKUP(MID(F128,8,2),[1]Special!$H$2:$I$32,2,0)</f>
        <v/>
      </c>
      <c r="I128" s="19">
        <f>RIGHT(E128,3)</f>
        <v/>
      </c>
      <c r="J128" s="19">
        <f>IF(MID(E128,6,2)="22","P","C")</f>
        <v/>
      </c>
      <c r="K128" s="19">
        <f>MID(E128,13,4)</f>
        <v/>
      </c>
      <c r="L128" s="19">
        <f>MID(E128,19,4)</f>
        <v/>
      </c>
      <c r="M128" s="52">
        <f>MID(E128,LEN(E128)-17,4)</f>
        <v/>
      </c>
      <c r="N128" s="52">
        <f>MID(E128,LEN(E128)-6,4)</f>
        <v/>
      </c>
      <c r="O128" s="19">
        <f>VLOOKUP(F128,[1]Item!$A$5:$Z$10000,26,0)</f>
        <v/>
      </c>
      <c r="P128" s="19">
        <f>VLOOKUP(E128,[1]route!$E$3:$O$10005,11,0)</f>
        <v/>
      </c>
      <c r="Q128" s="167">
        <f>'Cutting Rules'!AD128</f>
        <v/>
      </c>
      <c r="R128" s="168">
        <f>SUMIF([1]route!$E$3:$E$10005,E128,[1]!Table1[生産])</f>
        <v/>
      </c>
      <c r="S128" s="24" t="n"/>
      <c r="T128" s="169" t="inlineStr"/>
      <c r="U128" s="19" t="n"/>
      <c r="V128" s="170">
        <f>SUMIF([1]route!$E$3:$E$10005,E128,[1]route!$M$3:$M$10005)</f>
        <v/>
      </c>
      <c r="W128" s="171">
        <f>O128*N128*V128/1000</f>
        <v/>
      </c>
      <c r="X128" s="27">
        <f t="array" ref="X128">INDEX($BP128:$CZ128,MATCH(TRUE,$BP128:$CZ128&lt;0,0))</f>
        <v/>
      </c>
      <c r="Y128" s="47">
        <f>IFERROR(CHOOSE($AC128,$BP$1,$BQ$1,$BR$1,$BS$1,$BT$1,$BU$1,$BV$1,$BW$1,$BX$1,$BY$1,$BZ$1,$CA$1,$CB$1,$CC$1,$CD$1,$CE$1,$CF$1,$CG$1,$CH$1,$CI$1,$CJ$1,$CK$1,$CL$1,$CM$1,$CN$1,$CO$1,$CP$1,$CQ$1,$CR$1,$CS$1,$CT$1,$CU$1,$CV$1,$CW$1,$CX$1,$CY$1,$CZ$1,),"")</f>
        <v/>
      </c>
      <c r="Z128" s="121">
        <f>IFERROR(VLOOKUP(E128,[1]route!$E$3:$BL$10005,59,0),"")&amp;IFERROR(VLOOKUP(E128,[1]route!$E$3:$BL$10005,60,0),"")</f>
        <v/>
      </c>
      <c r="AA128" s="172">
        <f>IF(R128&gt;V128,R128-V128,0)</f>
        <v/>
      </c>
      <c r="AB128" s="173">
        <f>AA128*O128*N128/1000</f>
        <v/>
      </c>
      <c r="AC128" s="4">
        <f>IFERROR(MATCH($X128,$BP128:$CZ128,0),"")</f>
        <v/>
      </c>
      <c r="AD128" s="29" t="n">
        <v>0</v>
      </c>
      <c r="AE128" s="30">
        <f>SUMIF([1]route!$E$3:$E$10005,E128,[1]!Table1[1])</f>
        <v/>
      </c>
      <c r="AF128" s="30">
        <f>SUMIF([1]route!$E$3:$E$10005,E128,[1]!Table1[2])</f>
        <v/>
      </c>
      <c r="AG128" s="30">
        <f>SUMIF([1]route!$E$3:$E$10005,E128,[1]!Table1[3])</f>
        <v/>
      </c>
      <c r="AH128" s="30">
        <f>SUMIF([1]route!$E$3:$E$10005,E128,[1]!Table1[4])</f>
        <v/>
      </c>
      <c r="AI128" s="30">
        <f>SUMIF([1]route!$E$3:$E$10005,E128,[1]!Table1[5])</f>
        <v/>
      </c>
      <c r="AJ128" s="30">
        <f>SUMIF([1]route!$E$3:$E$10005,E128,[1]!Table1[6])</f>
        <v/>
      </c>
      <c r="AK128" s="30">
        <f>SUMIF([1]route!$E$3:$E$10005,E128,[1]!Table1[7])</f>
        <v/>
      </c>
      <c r="AL128" s="30">
        <f>SUMIF([1]route!$E$3:$E$10005,E128,[1]!Table1[8])</f>
        <v/>
      </c>
      <c r="AM128" s="30">
        <f>SUMIF([1]route!$E$3:$E$10005,E128,[1]!Table1[9])</f>
        <v/>
      </c>
      <c r="AN128" s="30">
        <f>SUMIF([1]route!$E$3:$E$10005,E128,[1]!Table1[10])</f>
        <v/>
      </c>
      <c r="AO128" s="30">
        <f>SUMIF([1]route!$E$3:$E$10005,E128,[1]!Table1[11])</f>
        <v/>
      </c>
      <c r="AP128" s="30">
        <f>SUMIF([1]route!$E$3:$E$10005,E128,[1]!Table1[12])</f>
        <v/>
      </c>
      <c r="AQ128" s="30">
        <f>SUMIF([1]route!$E$3:$E$10005,E128,[1]!Table1[13])</f>
        <v/>
      </c>
      <c r="AR128" s="30">
        <f>SUMIF([1]route!$E$3:$E$10005,E128,[1]!Table1[14])</f>
        <v/>
      </c>
      <c r="AS128" s="30">
        <f>SUMIF([1]route!$E$3:$E$10005,E128,[1]!Table1[15])</f>
        <v/>
      </c>
      <c r="AT128" s="30">
        <f>SUMIF([1]route!$E$3:$E$10005,E128,[1]!Table1[16])</f>
        <v/>
      </c>
      <c r="AU128" s="30">
        <f>SUMIF([1]route!$E$3:$E$10005,E128,[1]!Table1[17])</f>
        <v/>
      </c>
      <c r="AV128" s="30">
        <f>SUMIF([1]route!$E$3:$E$10005,E128,[1]!Table1[18])</f>
        <v/>
      </c>
      <c r="AW128" s="30">
        <f>SUMIF([1]route!$E$3:$E$10005,E128,[1]!Table1[19])</f>
        <v/>
      </c>
      <c r="AX128" s="30">
        <f>SUMIF([1]route!$E$3:$E$10005,E128,[1]!Table1[20])</f>
        <v/>
      </c>
      <c r="AY128" s="30">
        <f>SUMIF([1]route!$E$3:$E$10005,E128,[1]!Table1[21])</f>
        <v/>
      </c>
      <c r="AZ128" s="30">
        <f>SUMIF([1]route!$E$3:$E$10005,E128,[1]!Table1[22])</f>
        <v/>
      </c>
      <c r="BA128" s="30">
        <f>SUMIF([1]route!$E$3:$E$10005,E128,[1]!Table1[23])</f>
        <v/>
      </c>
      <c r="BB128" s="30">
        <f>SUMIF([1]route!$E$3:$E$10005,E128,[1]!Table1[24])</f>
        <v/>
      </c>
      <c r="BC128" s="30">
        <f>SUMIF([1]route!$E$3:$E$10005,E128,[1]!Table1[25])</f>
        <v/>
      </c>
      <c r="BD128" s="30">
        <f>SUMIF([1]route!$E$3:$E$10005,E128,[1]!Table1[26])</f>
        <v/>
      </c>
      <c r="BE128" s="30">
        <f>SUMIF([1]route!$E$3:$E$10005,E128,[1]!Table1[27])</f>
        <v/>
      </c>
      <c r="BF128" s="30">
        <f>SUMIF([1]route!$E$3:$E$10005,E128,[1]!Table1[28])</f>
        <v/>
      </c>
      <c r="BG128" s="30">
        <f>SUMIF([1]route!$E$3:$E$10005,E128,[1]!Table1[29])</f>
        <v/>
      </c>
      <c r="BH128" s="30">
        <f>SUMIF([1]route!$E$3:$E$10005,E128,[1]!Table1[30])</f>
        <v/>
      </c>
      <c r="BI128" s="30">
        <f>SUMIF([1]route!$E$3:$E$10005,E128,[1]!Table1[31])</f>
        <v/>
      </c>
      <c r="BJ128" s="30">
        <f>SUMIF([1]route!$E$3:$E$10005,E128,[1]!Table1[Remain PO])</f>
        <v/>
      </c>
      <c r="BK128" s="31">
        <f>SUMIF([1]route!$E$3:$E$10005,E128,[1]!Table1[N+1])</f>
        <v/>
      </c>
      <c r="BL128" s="31">
        <f>SUMIF([1]route!$E$3:$E$10005,E128,[1]!Table1[N+2])</f>
        <v/>
      </c>
      <c r="BM128" s="31">
        <f>SUMIF([1]route!$E$3:$E$10005,E128,[1]!Table1[N+3])</f>
        <v/>
      </c>
      <c r="BN128" s="32">
        <f>SUMIF([1]route!$E$3:$E$10005,E128,[1]!Table1[N+4])</f>
        <v/>
      </c>
      <c r="BP128" s="37">
        <f>$V128-$AD128</f>
        <v/>
      </c>
      <c r="BQ128" s="35">
        <f>BP128-AE128</f>
        <v/>
      </c>
      <c r="BR128" s="35">
        <f>BQ128-AF128</f>
        <v/>
      </c>
      <c r="BS128" s="35">
        <f>BR128-AG128</f>
        <v/>
      </c>
      <c r="BT128" s="35">
        <f>BS128-AH128</f>
        <v/>
      </c>
      <c r="BU128" s="35">
        <f>BT128-AI128</f>
        <v/>
      </c>
      <c r="BV128" s="35">
        <f>BU128-AJ128</f>
        <v/>
      </c>
      <c r="BW128" s="35">
        <f>BV128-AK128</f>
        <v/>
      </c>
      <c r="BX128" s="35">
        <f>BW128-AL128</f>
        <v/>
      </c>
      <c r="BY128" s="35">
        <f>BX128-AM128</f>
        <v/>
      </c>
      <c r="BZ128" s="35">
        <f>BY128-AN128</f>
        <v/>
      </c>
      <c r="CA128" s="35">
        <f>BZ128-AO128</f>
        <v/>
      </c>
      <c r="CB128" s="35">
        <f>CA128-AP128</f>
        <v/>
      </c>
      <c r="CC128" s="35">
        <f>CB128-AQ128</f>
        <v/>
      </c>
      <c r="CD128" s="35">
        <f>CC128-AR128</f>
        <v/>
      </c>
      <c r="CE128" s="35">
        <f>CD128-AS128</f>
        <v/>
      </c>
      <c r="CF128" s="35">
        <f>CE128-AT128</f>
        <v/>
      </c>
      <c r="CG128" s="35">
        <f>CF128-AU128</f>
        <v/>
      </c>
      <c r="CH128" s="35">
        <f>CG128-AV128</f>
        <v/>
      </c>
      <c r="CI128" s="35">
        <f>CH128-AW128</f>
        <v/>
      </c>
      <c r="CJ128" s="35">
        <f>CI128-AX128</f>
        <v/>
      </c>
      <c r="CK128" s="35">
        <f>CJ128-AY128</f>
        <v/>
      </c>
      <c r="CL128" s="35">
        <f>CK128-AZ128</f>
        <v/>
      </c>
      <c r="CM128" s="35">
        <f>CL128-BA128</f>
        <v/>
      </c>
      <c r="CN128" s="35">
        <f>CM128-BB128</f>
        <v/>
      </c>
      <c r="CO128" s="35">
        <f>CN128-BC128</f>
        <v/>
      </c>
      <c r="CP128" s="35">
        <f>CO128-BD128</f>
        <v/>
      </c>
      <c r="CQ128" s="35">
        <f>CP128-BE128</f>
        <v/>
      </c>
      <c r="CR128" s="35">
        <f>CQ128-BF128</f>
        <v/>
      </c>
      <c r="CS128" s="35">
        <f>CR128-BG128</f>
        <v/>
      </c>
      <c r="CT128" s="35">
        <f>CS128-BH128</f>
        <v/>
      </c>
      <c r="CU128" s="35">
        <f>CT128-BI128</f>
        <v/>
      </c>
      <c r="CV128" s="35">
        <f>CU128-BJ128</f>
        <v/>
      </c>
      <c r="CW128" s="38">
        <f>CV128-BK128</f>
        <v/>
      </c>
      <c r="CX128" s="38">
        <f>CW128-BL128</f>
        <v/>
      </c>
      <c r="CY128" s="38">
        <f>CX128-BM128</f>
        <v/>
      </c>
      <c r="CZ128" s="39">
        <f>CY128-BN128</f>
        <v/>
      </c>
      <c r="DA128" s="35" t="n"/>
    </row>
    <row r="129">
      <c r="D129" s="61">
        <f>VLOOKUP(F129,[1]Special!$O$2:$S$209,3,0)</f>
        <v/>
      </c>
      <c r="E129" s="20" t="inlineStr">
        <is>
          <t>|0200230119|22.20|0.00|1.200|0.0005670IBC</t>
        </is>
      </c>
      <c r="F129" s="19">
        <f>LEFT(E129,LEN(E129)-7)</f>
        <v/>
      </c>
      <c r="G129" s="19">
        <f>'Cutting Rules'!H129</f>
        <v/>
      </c>
      <c r="H129" s="19">
        <f>VLOOKUP(MID(F129,8,2),[1]Special!$H$2:$I$32,2,0)</f>
        <v/>
      </c>
      <c r="I129" s="19">
        <f>RIGHT(E129,3)</f>
        <v/>
      </c>
      <c r="J129" s="19">
        <f>IF(MID(E129,6,2)="22","P","C")</f>
        <v/>
      </c>
      <c r="K129" s="19">
        <f>MID(E129,13,4)</f>
        <v/>
      </c>
      <c r="L129" s="19">
        <f>MID(E129,19,4)</f>
        <v/>
      </c>
      <c r="M129" s="52">
        <f>MID(E129,LEN(E129)-17,4)</f>
        <v/>
      </c>
      <c r="N129" s="52">
        <f>MID(E129,LEN(E129)-6,4)</f>
        <v/>
      </c>
      <c r="O129" s="19">
        <f>VLOOKUP(F129,[1]Item!$A$5:$Z$10000,26,0)</f>
        <v/>
      </c>
      <c r="P129" s="19">
        <f>VLOOKUP(E129,[1]route!$E$3:$O$10005,11,0)</f>
        <v/>
      </c>
      <c r="Q129" s="167">
        <f>'Cutting Rules'!AD129</f>
        <v/>
      </c>
      <c r="R129" s="168">
        <f>SUMIF([1]route!$E$3:$E$10005,E129,[1]!Table1[生産])</f>
        <v/>
      </c>
      <c r="S129" s="24" t="n"/>
      <c r="T129" s="169" t="inlineStr"/>
      <c r="U129" s="19" t="n"/>
      <c r="V129" s="170">
        <f>SUMIF([1]route!$E$3:$E$10005,E129,[1]route!$M$3:$M$10005)</f>
        <v/>
      </c>
      <c r="W129" s="171">
        <f>O129*N129*V129/1000</f>
        <v/>
      </c>
      <c r="X129" s="27">
        <f t="array" ref="X129">INDEX($BP129:$CZ129,MATCH(TRUE,$BP129:$CZ129&lt;0,0))</f>
        <v/>
      </c>
      <c r="Y129" s="47">
        <f>IFERROR(CHOOSE($AC129,$BP$1,$BQ$1,$BR$1,$BS$1,$BT$1,$BU$1,$BV$1,$BW$1,$BX$1,$BY$1,$BZ$1,$CA$1,$CB$1,$CC$1,$CD$1,$CE$1,$CF$1,$CG$1,$CH$1,$CI$1,$CJ$1,$CK$1,$CL$1,$CM$1,$CN$1,$CO$1,$CP$1,$CQ$1,$CR$1,$CS$1,$CT$1,$CU$1,$CV$1,$CW$1,$CX$1,$CY$1,$CZ$1,),"")</f>
        <v/>
      </c>
      <c r="Z129" s="121">
        <f>IFERROR(VLOOKUP(E129,[1]route!$E$3:$BL$10005,59,0),"")&amp;IFERROR(VLOOKUP(E129,[1]route!$E$3:$BL$10005,60,0),"")</f>
        <v/>
      </c>
      <c r="AA129" s="172">
        <f>IF(R129&gt;V129,R129-V129,0)</f>
        <v/>
      </c>
      <c r="AB129" s="173">
        <f>AA129*O129*N129/1000</f>
        <v/>
      </c>
      <c r="AC129" s="4">
        <f>IFERROR(MATCH($X129,$BP129:$CZ129,0),"")</f>
        <v/>
      </c>
      <c r="AD129" s="29" t="n">
        <v>0</v>
      </c>
      <c r="AE129" s="30">
        <f>SUMIF([1]route!$E$3:$E$10005,E129,[1]!Table1[1])</f>
        <v/>
      </c>
      <c r="AF129" s="30">
        <f>SUMIF([1]route!$E$3:$E$10005,E129,[1]!Table1[2])</f>
        <v/>
      </c>
      <c r="AG129" s="30">
        <f>SUMIF([1]route!$E$3:$E$10005,E129,[1]!Table1[3])</f>
        <v/>
      </c>
      <c r="AH129" s="30">
        <f>SUMIF([1]route!$E$3:$E$10005,E129,[1]!Table1[4])</f>
        <v/>
      </c>
      <c r="AI129" s="30">
        <f>SUMIF([1]route!$E$3:$E$10005,E129,[1]!Table1[5])</f>
        <v/>
      </c>
      <c r="AJ129" s="30">
        <f>SUMIF([1]route!$E$3:$E$10005,E129,[1]!Table1[6])</f>
        <v/>
      </c>
      <c r="AK129" s="30">
        <f>SUMIF([1]route!$E$3:$E$10005,E129,[1]!Table1[7])</f>
        <v/>
      </c>
      <c r="AL129" s="30">
        <f>SUMIF([1]route!$E$3:$E$10005,E129,[1]!Table1[8])</f>
        <v/>
      </c>
      <c r="AM129" s="30">
        <f>SUMIF([1]route!$E$3:$E$10005,E129,[1]!Table1[9])</f>
        <v/>
      </c>
      <c r="AN129" s="30">
        <f>SUMIF([1]route!$E$3:$E$10005,E129,[1]!Table1[10])</f>
        <v/>
      </c>
      <c r="AO129" s="30">
        <f>SUMIF([1]route!$E$3:$E$10005,E129,[1]!Table1[11])</f>
        <v/>
      </c>
      <c r="AP129" s="30">
        <f>SUMIF([1]route!$E$3:$E$10005,E129,[1]!Table1[12])</f>
        <v/>
      </c>
      <c r="AQ129" s="30">
        <f>SUMIF([1]route!$E$3:$E$10005,E129,[1]!Table1[13])</f>
        <v/>
      </c>
      <c r="AR129" s="30">
        <f>SUMIF([1]route!$E$3:$E$10005,E129,[1]!Table1[14])</f>
        <v/>
      </c>
      <c r="AS129" s="30">
        <f>SUMIF([1]route!$E$3:$E$10005,E129,[1]!Table1[15])</f>
        <v/>
      </c>
      <c r="AT129" s="30">
        <f>SUMIF([1]route!$E$3:$E$10005,E129,[1]!Table1[16])</f>
        <v/>
      </c>
      <c r="AU129" s="30">
        <f>SUMIF([1]route!$E$3:$E$10005,E129,[1]!Table1[17])</f>
        <v/>
      </c>
      <c r="AV129" s="30">
        <f>SUMIF([1]route!$E$3:$E$10005,E129,[1]!Table1[18])</f>
        <v/>
      </c>
      <c r="AW129" s="30">
        <f>SUMIF([1]route!$E$3:$E$10005,E129,[1]!Table1[19])</f>
        <v/>
      </c>
      <c r="AX129" s="30">
        <f>SUMIF([1]route!$E$3:$E$10005,E129,[1]!Table1[20])</f>
        <v/>
      </c>
      <c r="AY129" s="30">
        <f>SUMIF([1]route!$E$3:$E$10005,E129,[1]!Table1[21])</f>
        <v/>
      </c>
      <c r="AZ129" s="30">
        <f>SUMIF([1]route!$E$3:$E$10005,E129,[1]!Table1[22])</f>
        <v/>
      </c>
      <c r="BA129" s="30">
        <f>SUMIF([1]route!$E$3:$E$10005,E129,[1]!Table1[23])</f>
        <v/>
      </c>
      <c r="BB129" s="30">
        <f>SUMIF([1]route!$E$3:$E$10005,E129,[1]!Table1[24])</f>
        <v/>
      </c>
      <c r="BC129" s="30">
        <f>SUMIF([1]route!$E$3:$E$10005,E129,[1]!Table1[25])</f>
        <v/>
      </c>
      <c r="BD129" s="30">
        <f>SUMIF([1]route!$E$3:$E$10005,E129,[1]!Table1[26])</f>
        <v/>
      </c>
      <c r="BE129" s="30">
        <f>SUMIF([1]route!$E$3:$E$10005,E129,[1]!Table1[27])</f>
        <v/>
      </c>
      <c r="BF129" s="30">
        <f>SUMIF([1]route!$E$3:$E$10005,E129,[1]!Table1[28])</f>
        <v/>
      </c>
      <c r="BG129" s="30">
        <f>SUMIF([1]route!$E$3:$E$10005,E129,[1]!Table1[29])</f>
        <v/>
      </c>
      <c r="BH129" s="30">
        <f>SUMIF([1]route!$E$3:$E$10005,E129,[1]!Table1[30])</f>
        <v/>
      </c>
      <c r="BI129" s="30">
        <f>SUMIF([1]route!$E$3:$E$10005,E129,[1]!Table1[31])</f>
        <v/>
      </c>
      <c r="BJ129" s="30">
        <f>SUMIF([1]route!$E$3:$E$10005,E129,[1]!Table1[Remain PO])</f>
        <v/>
      </c>
      <c r="BK129" s="31">
        <f>SUMIF([1]route!$E$3:$E$10005,E129,[1]!Table1[N+1])</f>
        <v/>
      </c>
      <c r="BL129" s="31">
        <f>SUMIF([1]route!$E$3:$E$10005,E129,[1]!Table1[N+2])</f>
        <v/>
      </c>
      <c r="BM129" s="31">
        <f>SUMIF([1]route!$E$3:$E$10005,E129,[1]!Table1[N+3])</f>
        <v/>
      </c>
      <c r="BN129" s="32">
        <f>SUMIF([1]route!$E$3:$E$10005,E129,[1]!Table1[N+4])</f>
        <v/>
      </c>
      <c r="BP129" s="37">
        <f>$V129-$AD129</f>
        <v/>
      </c>
      <c r="BQ129" s="35">
        <f>BP129-AE129</f>
        <v/>
      </c>
      <c r="BR129" s="35">
        <f>BQ129-AF129</f>
        <v/>
      </c>
      <c r="BS129" s="35">
        <f>BR129-AG129</f>
        <v/>
      </c>
      <c r="BT129" s="35">
        <f>BS129-AH129</f>
        <v/>
      </c>
      <c r="BU129" s="35">
        <f>BT129-AI129</f>
        <v/>
      </c>
      <c r="BV129" s="35">
        <f>BU129-AJ129</f>
        <v/>
      </c>
      <c r="BW129" s="35">
        <f>BV129-AK129</f>
        <v/>
      </c>
      <c r="BX129" s="35">
        <f>BW129-AL129</f>
        <v/>
      </c>
      <c r="BY129" s="35">
        <f>BX129-AM129</f>
        <v/>
      </c>
      <c r="BZ129" s="35">
        <f>BY129-AN129</f>
        <v/>
      </c>
      <c r="CA129" s="35">
        <f>BZ129-AO129</f>
        <v/>
      </c>
      <c r="CB129" s="35">
        <f>CA129-AP129</f>
        <v/>
      </c>
      <c r="CC129" s="35">
        <f>CB129-AQ129</f>
        <v/>
      </c>
      <c r="CD129" s="35">
        <f>CC129-AR129</f>
        <v/>
      </c>
      <c r="CE129" s="35">
        <f>CD129-AS129</f>
        <v/>
      </c>
      <c r="CF129" s="35">
        <f>CE129-AT129</f>
        <v/>
      </c>
      <c r="CG129" s="35">
        <f>CF129-AU129</f>
        <v/>
      </c>
      <c r="CH129" s="35">
        <f>CG129-AV129</f>
        <v/>
      </c>
      <c r="CI129" s="35">
        <f>CH129-AW129</f>
        <v/>
      </c>
      <c r="CJ129" s="35">
        <f>CI129-AX129</f>
        <v/>
      </c>
      <c r="CK129" s="35">
        <f>CJ129-AY129</f>
        <v/>
      </c>
      <c r="CL129" s="35">
        <f>CK129-AZ129</f>
        <v/>
      </c>
      <c r="CM129" s="35">
        <f>CL129-BA129</f>
        <v/>
      </c>
      <c r="CN129" s="35">
        <f>CM129-BB129</f>
        <v/>
      </c>
      <c r="CO129" s="35">
        <f>CN129-BC129</f>
        <v/>
      </c>
      <c r="CP129" s="35">
        <f>CO129-BD129</f>
        <v/>
      </c>
      <c r="CQ129" s="35">
        <f>CP129-BE129</f>
        <v/>
      </c>
      <c r="CR129" s="35">
        <f>CQ129-BF129</f>
        <v/>
      </c>
      <c r="CS129" s="35">
        <f>CR129-BG129</f>
        <v/>
      </c>
      <c r="CT129" s="35">
        <f>CS129-BH129</f>
        <v/>
      </c>
      <c r="CU129" s="35">
        <f>CT129-BI129</f>
        <v/>
      </c>
      <c r="CV129" s="35">
        <f>CU129-BJ129</f>
        <v/>
      </c>
      <c r="CW129" s="38">
        <f>CV129-BK129</f>
        <v/>
      </c>
      <c r="CX129" s="38">
        <f>CW129-BL129</f>
        <v/>
      </c>
      <c r="CY129" s="38">
        <f>CX129-BM129</f>
        <v/>
      </c>
      <c r="CZ129" s="39">
        <f>CY129-BN129</f>
        <v/>
      </c>
      <c r="DA129" s="35" t="n"/>
    </row>
    <row r="130">
      <c r="D130" s="61">
        <f>VLOOKUP(F130,[1]Special!$O$2:$S$209,3,0)</f>
        <v/>
      </c>
      <c r="E130" s="20" t="inlineStr">
        <is>
          <t>|0200220139|22.20|0.00|1.600|0.0006000NBC</t>
        </is>
      </c>
      <c r="F130" s="19">
        <f>LEFT(E130,LEN(E130)-7)</f>
        <v/>
      </c>
      <c r="G130" s="19">
        <f>'Cutting Rules'!H130</f>
        <v/>
      </c>
      <c r="H130" s="19">
        <f>VLOOKUP(MID(F130,8,2),[1]Special!$H$2:$I$32,2,0)</f>
        <v/>
      </c>
      <c r="I130" s="19">
        <f>RIGHT(E130,3)</f>
        <v/>
      </c>
      <c r="J130" s="19">
        <f>IF(MID(E130,6,2)="22","P","C")</f>
        <v/>
      </c>
      <c r="K130" s="19">
        <f>MID(E130,13,4)</f>
        <v/>
      </c>
      <c r="L130" s="19">
        <f>MID(E130,19,4)</f>
        <v/>
      </c>
      <c r="M130" s="52">
        <f>MID(E130,LEN(E130)-17,4)</f>
        <v/>
      </c>
      <c r="N130" s="52">
        <f>MID(E130,LEN(E130)-6,4)</f>
        <v/>
      </c>
      <c r="O130" s="19">
        <f>VLOOKUP(F130,[1]Item!$A$5:$Z$10000,26,0)</f>
        <v/>
      </c>
      <c r="P130" s="19">
        <f>VLOOKUP(E130,[1]route!$E$3:$O$10005,11,0)</f>
        <v/>
      </c>
      <c r="Q130" s="167">
        <f>'Cutting Rules'!AD130</f>
        <v/>
      </c>
      <c r="R130" s="168">
        <f>SUMIF([1]route!$E$3:$E$10005,E130,[1]!Table1[生産])</f>
        <v/>
      </c>
      <c r="S130" s="24" t="n"/>
      <c r="T130" s="169" t="inlineStr"/>
      <c r="U130" s="19" t="n"/>
      <c r="V130" s="170">
        <f>SUMIF([1]route!$E$3:$E$10005,E130,[1]route!$M$3:$M$10005)</f>
        <v/>
      </c>
      <c r="W130" s="171">
        <f>O130*N130*V130/1000</f>
        <v/>
      </c>
      <c r="X130" s="27">
        <f t="array" ref="X130">INDEX($BP130:$CZ130,MATCH(TRUE,$BP130:$CZ130&lt;0,0))</f>
        <v/>
      </c>
      <c r="Y130" s="47">
        <f>IFERROR(CHOOSE($AC130,$BP$1,$BQ$1,$BR$1,$BS$1,$BT$1,$BU$1,$BV$1,$BW$1,$BX$1,$BY$1,$BZ$1,$CA$1,$CB$1,$CC$1,$CD$1,$CE$1,$CF$1,$CG$1,$CH$1,$CI$1,$CJ$1,$CK$1,$CL$1,$CM$1,$CN$1,$CO$1,$CP$1,$CQ$1,$CR$1,$CS$1,$CT$1,$CU$1,$CV$1,$CW$1,$CX$1,$CY$1,$CZ$1,),"")</f>
        <v/>
      </c>
      <c r="Z130" s="121">
        <f>IFERROR(VLOOKUP(E130,[1]route!$E$3:$BL$10005,59,0),"")&amp;IFERROR(VLOOKUP(E130,[1]route!$E$3:$BL$10005,60,0),"")</f>
        <v/>
      </c>
      <c r="AA130" s="172">
        <f>IF(R130&gt;V130,R130-V130,0)</f>
        <v/>
      </c>
      <c r="AB130" s="173">
        <f>AA130*O130*N130/1000</f>
        <v/>
      </c>
      <c r="AC130" s="4">
        <f>IFERROR(MATCH($X130,$BP130:$CZ130,0),"")</f>
        <v/>
      </c>
      <c r="AD130" s="29" t="n">
        <v>0</v>
      </c>
      <c r="AE130" s="30">
        <f>SUMIF([1]route!$E$3:$E$10005,E130,[1]!Table1[1])</f>
        <v/>
      </c>
      <c r="AF130" s="30">
        <f>SUMIF([1]route!$E$3:$E$10005,E130,[1]!Table1[2])</f>
        <v/>
      </c>
      <c r="AG130" s="30">
        <f>SUMIF([1]route!$E$3:$E$10005,E130,[1]!Table1[3])</f>
        <v/>
      </c>
      <c r="AH130" s="30">
        <f>SUMIF([1]route!$E$3:$E$10005,E130,[1]!Table1[4])</f>
        <v/>
      </c>
      <c r="AI130" s="30">
        <f>SUMIF([1]route!$E$3:$E$10005,E130,[1]!Table1[5])</f>
        <v/>
      </c>
      <c r="AJ130" s="30">
        <f>SUMIF([1]route!$E$3:$E$10005,E130,[1]!Table1[6])</f>
        <v/>
      </c>
      <c r="AK130" s="30">
        <f>SUMIF([1]route!$E$3:$E$10005,E130,[1]!Table1[7])</f>
        <v/>
      </c>
      <c r="AL130" s="30">
        <f>SUMIF([1]route!$E$3:$E$10005,E130,[1]!Table1[8])</f>
        <v/>
      </c>
      <c r="AM130" s="30">
        <f>SUMIF([1]route!$E$3:$E$10005,E130,[1]!Table1[9])</f>
        <v/>
      </c>
      <c r="AN130" s="30">
        <f>SUMIF([1]route!$E$3:$E$10005,E130,[1]!Table1[10])</f>
        <v/>
      </c>
      <c r="AO130" s="30">
        <f>SUMIF([1]route!$E$3:$E$10005,E130,[1]!Table1[11])</f>
        <v/>
      </c>
      <c r="AP130" s="30">
        <f>SUMIF([1]route!$E$3:$E$10005,E130,[1]!Table1[12])</f>
        <v/>
      </c>
      <c r="AQ130" s="30">
        <f>SUMIF([1]route!$E$3:$E$10005,E130,[1]!Table1[13])</f>
        <v/>
      </c>
      <c r="AR130" s="30">
        <f>SUMIF([1]route!$E$3:$E$10005,E130,[1]!Table1[14])</f>
        <v/>
      </c>
      <c r="AS130" s="30">
        <f>SUMIF([1]route!$E$3:$E$10005,E130,[1]!Table1[15])</f>
        <v/>
      </c>
      <c r="AT130" s="30">
        <f>SUMIF([1]route!$E$3:$E$10005,E130,[1]!Table1[16])</f>
        <v/>
      </c>
      <c r="AU130" s="30">
        <f>SUMIF([1]route!$E$3:$E$10005,E130,[1]!Table1[17])</f>
        <v/>
      </c>
      <c r="AV130" s="30">
        <f>SUMIF([1]route!$E$3:$E$10005,E130,[1]!Table1[18])</f>
        <v/>
      </c>
      <c r="AW130" s="30">
        <f>SUMIF([1]route!$E$3:$E$10005,E130,[1]!Table1[19])</f>
        <v/>
      </c>
      <c r="AX130" s="30">
        <f>SUMIF([1]route!$E$3:$E$10005,E130,[1]!Table1[20])</f>
        <v/>
      </c>
      <c r="AY130" s="30">
        <f>SUMIF([1]route!$E$3:$E$10005,E130,[1]!Table1[21])</f>
        <v/>
      </c>
      <c r="AZ130" s="30">
        <f>SUMIF([1]route!$E$3:$E$10005,E130,[1]!Table1[22])</f>
        <v/>
      </c>
      <c r="BA130" s="30">
        <f>SUMIF([1]route!$E$3:$E$10005,E130,[1]!Table1[23])</f>
        <v/>
      </c>
      <c r="BB130" s="30">
        <f>SUMIF([1]route!$E$3:$E$10005,E130,[1]!Table1[24])</f>
        <v/>
      </c>
      <c r="BC130" s="30">
        <f>SUMIF([1]route!$E$3:$E$10005,E130,[1]!Table1[25])</f>
        <v/>
      </c>
      <c r="BD130" s="30">
        <f>SUMIF([1]route!$E$3:$E$10005,E130,[1]!Table1[26])</f>
        <v/>
      </c>
      <c r="BE130" s="30">
        <f>SUMIF([1]route!$E$3:$E$10005,E130,[1]!Table1[27])</f>
        <v/>
      </c>
      <c r="BF130" s="30">
        <f>SUMIF([1]route!$E$3:$E$10005,E130,[1]!Table1[28])</f>
        <v/>
      </c>
      <c r="BG130" s="30">
        <f>SUMIF([1]route!$E$3:$E$10005,E130,[1]!Table1[29])</f>
        <v/>
      </c>
      <c r="BH130" s="30">
        <f>SUMIF([1]route!$E$3:$E$10005,E130,[1]!Table1[30])</f>
        <v/>
      </c>
      <c r="BI130" s="30">
        <f>SUMIF([1]route!$E$3:$E$10005,E130,[1]!Table1[31])</f>
        <v/>
      </c>
      <c r="BJ130" s="30">
        <f>SUMIF([1]route!$E$3:$E$10005,E130,[1]!Table1[Remain PO])</f>
        <v/>
      </c>
      <c r="BK130" s="31">
        <f>SUMIF([1]route!$E$3:$E$10005,E130,[1]!Table1[N+1])</f>
        <v/>
      </c>
      <c r="BL130" s="31">
        <f>SUMIF([1]route!$E$3:$E$10005,E130,[1]!Table1[N+2])</f>
        <v/>
      </c>
      <c r="BM130" s="31">
        <f>SUMIF([1]route!$E$3:$E$10005,E130,[1]!Table1[N+3])</f>
        <v/>
      </c>
      <c r="BN130" s="32">
        <f>SUMIF([1]route!$E$3:$E$10005,E130,[1]!Table1[N+4])</f>
        <v/>
      </c>
      <c r="BP130" s="37">
        <f>$V130-$AD130</f>
        <v/>
      </c>
      <c r="BQ130" s="35">
        <f>BP130-AE130</f>
        <v/>
      </c>
      <c r="BR130" s="35">
        <f>BQ130-AF130</f>
        <v/>
      </c>
      <c r="BS130" s="35">
        <f>BR130-AG130</f>
        <v/>
      </c>
      <c r="BT130" s="35">
        <f>BS130-AH130</f>
        <v/>
      </c>
      <c r="BU130" s="35">
        <f>BT130-AI130</f>
        <v/>
      </c>
      <c r="BV130" s="35">
        <f>BU130-AJ130</f>
        <v/>
      </c>
      <c r="BW130" s="35">
        <f>BV130-AK130</f>
        <v/>
      </c>
      <c r="BX130" s="35">
        <f>BW130-AL130</f>
        <v/>
      </c>
      <c r="BY130" s="35">
        <f>BX130-AM130</f>
        <v/>
      </c>
      <c r="BZ130" s="35">
        <f>BY130-AN130</f>
        <v/>
      </c>
      <c r="CA130" s="35">
        <f>BZ130-AO130</f>
        <v/>
      </c>
      <c r="CB130" s="35">
        <f>CA130-AP130</f>
        <v/>
      </c>
      <c r="CC130" s="35">
        <f>CB130-AQ130</f>
        <v/>
      </c>
      <c r="CD130" s="35">
        <f>CC130-AR130</f>
        <v/>
      </c>
      <c r="CE130" s="35">
        <f>CD130-AS130</f>
        <v/>
      </c>
      <c r="CF130" s="35">
        <f>CE130-AT130</f>
        <v/>
      </c>
      <c r="CG130" s="35">
        <f>CF130-AU130</f>
        <v/>
      </c>
      <c r="CH130" s="35">
        <f>CG130-AV130</f>
        <v/>
      </c>
      <c r="CI130" s="35">
        <f>CH130-AW130</f>
        <v/>
      </c>
      <c r="CJ130" s="35">
        <f>CI130-AX130</f>
        <v/>
      </c>
      <c r="CK130" s="35">
        <f>CJ130-AY130</f>
        <v/>
      </c>
      <c r="CL130" s="35">
        <f>CK130-AZ130</f>
        <v/>
      </c>
      <c r="CM130" s="35">
        <f>CL130-BA130</f>
        <v/>
      </c>
      <c r="CN130" s="35">
        <f>CM130-BB130</f>
        <v/>
      </c>
      <c r="CO130" s="35">
        <f>CN130-BC130</f>
        <v/>
      </c>
      <c r="CP130" s="35">
        <f>CO130-BD130</f>
        <v/>
      </c>
      <c r="CQ130" s="35">
        <f>CP130-BE130</f>
        <v/>
      </c>
      <c r="CR130" s="35">
        <f>CQ130-BF130</f>
        <v/>
      </c>
      <c r="CS130" s="35">
        <f>CR130-BG130</f>
        <v/>
      </c>
      <c r="CT130" s="35">
        <f>CS130-BH130</f>
        <v/>
      </c>
      <c r="CU130" s="35">
        <f>CT130-BI130</f>
        <v/>
      </c>
      <c r="CV130" s="35">
        <f>CU130-BJ130</f>
        <v/>
      </c>
      <c r="CW130" s="38">
        <f>CV130-BK130</f>
        <v/>
      </c>
      <c r="CX130" s="38">
        <f>CW130-BL130</f>
        <v/>
      </c>
      <c r="CY130" s="38">
        <f>CX130-BM130</f>
        <v/>
      </c>
      <c r="CZ130" s="39">
        <f>CY130-BN130</f>
        <v/>
      </c>
      <c r="DA130" s="35" t="n"/>
    </row>
    <row r="131">
      <c r="D131" s="61">
        <f>VLOOKUP(F131,[1]Special!$O$2:$S$209,3,0)</f>
        <v/>
      </c>
      <c r="E131" s="20" t="inlineStr">
        <is>
          <t>|0200226240|31.80|0.00|2.000|0.0006182NBC</t>
        </is>
      </c>
      <c r="F131" s="19">
        <f>LEFT(E131,LEN(E131)-7)</f>
        <v/>
      </c>
      <c r="G131" s="19">
        <f>'Cutting Rules'!H131</f>
        <v/>
      </c>
      <c r="H131" s="19">
        <f>VLOOKUP(MID(F131,8,2),[1]Special!$H$2:$I$32,2,0)</f>
        <v/>
      </c>
      <c r="I131" s="19">
        <f>RIGHT(E131,3)</f>
        <v/>
      </c>
      <c r="J131" s="19">
        <f>IF(MID(E131,6,2)="22","P","C")</f>
        <v/>
      </c>
      <c r="K131" s="19">
        <f>MID(E131,13,4)</f>
        <v/>
      </c>
      <c r="L131" s="19">
        <f>MID(E131,19,4)</f>
        <v/>
      </c>
      <c r="M131" s="52">
        <f>MID(E131,LEN(E131)-17,4)</f>
        <v/>
      </c>
      <c r="N131" s="52">
        <f>MID(E131,LEN(E131)-6,4)</f>
        <v/>
      </c>
      <c r="O131" s="19">
        <f>VLOOKUP(F131,[1]Item!$A$5:$Z$10000,26,0)</f>
        <v/>
      </c>
      <c r="P131" s="19">
        <f>VLOOKUP(E131,[1]route!$E$3:$O$10005,11,0)</f>
        <v/>
      </c>
      <c r="Q131" s="167">
        <f>'Cutting Rules'!AD131</f>
        <v/>
      </c>
      <c r="R131" s="168">
        <f>SUMIF([1]route!$E$3:$E$10005,E131,[1]!Table1[生産])</f>
        <v/>
      </c>
      <c r="S131" s="24" t="n"/>
      <c r="T131" s="169" t="inlineStr"/>
      <c r="U131" s="19" t="n"/>
      <c r="V131" s="170">
        <f>SUMIF([1]route!$E$3:$E$10005,E131,[1]route!$M$3:$M$10005)</f>
        <v/>
      </c>
      <c r="W131" s="171">
        <f>O131*N131*V131/1000</f>
        <v/>
      </c>
      <c r="X131" s="27">
        <f t="array" ref="X131">INDEX($BP131:$CZ131,MATCH(TRUE,$BP131:$CZ131&lt;0,0))</f>
        <v/>
      </c>
      <c r="Y131" s="47">
        <f>IFERROR(CHOOSE($AC131,$BP$1,$BQ$1,$BR$1,$BS$1,$BT$1,$BU$1,$BV$1,$BW$1,$BX$1,$BY$1,$BZ$1,$CA$1,$CB$1,$CC$1,$CD$1,$CE$1,$CF$1,$CG$1,$CH$1,$CI$1,$CJ$1,$CK$1,$CL$1,$CM$1,$CN$1,$CO$1,$CP$1,$CQ$1,$CR$1,$CS$1,$CT$1,$CU$1,$CV$1,$CW$1,$CX$1,$CY$1,$CZ$1,),"")</f>
        <v/>
      </c>
      <c r="Z131" s="121">
        <f>IFERROR(VLOOKUP(E131,[1]route!$E$3:$BL$10005,59,0),"")&amp;IFERROR(VLOOKUP(E131,[1]route!$E$3:$BL$10005,60,0),"")</f>
        <v/>
      </c>
      <c r="AA131" s="172">
        <f>IF(R131&gt;V131,R131-V131,0)</f>
        <v/>
      </c>
      <c r="AB131" s="173">
        <f>AA131*O131*N131/1000</f>
        <v/>
      </c>
      <c r="AC131" s="4">
        <f>IFERROR(MATCH($X131,$BP131:$CZ131,0),"")</f>
        <v/>
      </c>
      <c r="AD131" s="29" t="n">
        <v>0</v>
      </c>
      <c r="AE131" s="30">
        <f>SUMIF([1]route!$E$3:$E$10005,E131,[1]!Table1[1])</f>
        <v/>
      </c>
      <c r="AF131" s="30">
        <f>SUMIF([1]route!$E$3:$E$10005,E131,[1]!Table1[2])</f>
        <v/>
      </c>
      <c r="AG131" s="30">
        <f>SUMIF([1]route!$E$3:$E$10005,E131,[1]!Table1[3])</f>
        <v/>
      </c>
      <c r="AH131" s="30">
        <f>SUMIF([1]route!$E$3:$E$10005,E131,[1]!Table1[4])</f>
        <v/>
      </c>
      <c r="AI131" s="30">
        <f>SUMIF([1]route!$E$3:$E$10005,E131,[1]!Table1[5])</f>
        <v/>
      </c>
      <c r="AJ131" s="30">
        <f>SUMIF([1]route!$E$3:$E$10005,E131,[1]!Table1[6])</f>
        <v/>
      </c>
      <c r="AK131" s="30">
        <f>SUMIF([1]route!$E$3:$E$10005,E131,[1]!Table1[7])</f>
        <v/>
      </c>
      <c r="AL131" s="30">
        <f>SUMIF([1]route!$E$3:$E$10005,E131,[1]!Table1[8])</f>
        <v/>
      </c>
      <c r="AM131" s="30">
        <f>SUMIF([1]route!$E$3:$E$10005,E131,[1]!Table1[9])</f>
        <v/>
      </c>
      <c r="AN131" s="30">
        <f>SUMIF([1]route!$E$3:$E$10005,E131,[1]!Table1[10])</f>
        <v/>
      </c>
      <c r="AO131" s="30">
        <f>SUMIF([1]route!$E$3:$E$10005,E131,[1]!Table1[11])</f>
        <v/>
      </c>
      <c r="AP131" s="30">
        <f>SUMIF([1]route!$E$3:$E$10005,E131,[1]!Table1[12])</f>
        <v/>
      </c>
      <c r="AQ131" s="30">
        <f>SUMIF([1]route!$E$3:$E$10005,E131,[1]!Table1[13])</f>
        <v/>
      </c>
      <c r="AR131" s="30">
        <f>SUMIF([1]route!$E$3:$E$10005,E131,[1]!Table1[14])</f>
        <v/>
      </c>
      <c r="AS131" s="30">
        <f>SUMIF([1]route!$E$3:$E$10005,E131,[1]!Table1[15])</f>
        <v/>
      </c>
      <c r="AT131" s="30">
        <f>SUMIF([1]route!$E$3:$E$10005,E131,[1]!Table1[16])</f>
        <v/>
      </c>
      <c r="AU131" s="30">
        <f>SUMIF([1]route!$E$3:$E$10005,E131,[1]!Table1[17])</f>
        <v/>
      </c>
      <c r="AV131" s="30">
        <f>SUMIF([1]route!$E$3:$E$10005,E131,[1]!Table1[18])</f>
        <v/>
      </c>
      <c r="AW131" s="30">
        <f>SUMIF([1]route!$E$3:$E$10005,E131,[1]!Table1[19])</f>
        <v/>
      </c>
      <c r="AX131" s="30">
        <f>SUMIF([1]route!$E$3:$E$10005,E131,[1]!Table1[20])</f>
        <v/>
      </c>
      <c r="AY131" s="30">
        <f>SUMIF([1]route!$E$3:$E$10005,E131,[1]!Table1[21])</f>
        <v/>
      </c>
      <c r="AZ131" s="30">
        <f>SUMIF([1]route!$E$3:$E$10005,E131,[1]!Table1[22])</f>
        <v/>
      </c>
      <c r="BA131" s="30">
        <f>SUMIF([1]route!$E$3:$E$10005,E131,[1]!Table1[23])</f>
        <v/>
      </c>
      <c r="BB131" s="30">
        <f>SUMIF([1]route!$E$3:$E$10005,E131,[1]!Table1[24])</f>
        <v/>
      </c>
      <c r="BC131" s="30">
        <f>SUMIF([1]route!$E$3:$E$10005,E131,[1]!Table1[25])</f>
        <v/>
      </c>
      <c r="BD131" s="30">
        <f>SUMIF([1]route!$E$3:$E$10005,E131,[1]!Table1[26])</f>
        <v/>
      </c>
      <c r="BE131" s="30">
        <f>SUMIF([1]route!$E$3:$E$10005,E131,[1]!Table1[27])</f>
        <v/>
      </c>
      <c r="BF131" s="30">
        <f>SUMIF([1]route!$E$3:$E$10005,E131,[1]!Table1[28])</f>
        <v/>
      </c>
      <c r="BG131" s="30">
        <f>SUMIF([1]route!$E$3:$E$10005,E131,[1]!Table1[29])</f>
        <v/>
      </c>
      <c r="BH131" s="30">
        <f>SUMIF([1]route!$E$3:$E$10005,E131,[1]!Table1[30])</f>
        <v/>
      </c>
      <c r="BI131" s="30">
        <f>SUMIF([1]route!$E$3:$E$10005,E131,[1]!Table1[31])</f>
        <v/>
      </c>
      <c r="BJ131" s="30">
        <f>SUMIF([1]route!$E$3:$E$10005,E131,[1]!Table1[Remain PO])</f>
        <v/>
      </c>
      <c r="BK131" s="31">
        <f>SUMIF([1]route!$E$3:$E$10005,E131,[1]!Table1[N+1])</f>
        <v/>
      </c>
      <c r="BL131" s="31">
        <f>SUMIF([1]route!$E$3:$E$10005,E131,[1]!Table1[N+2])</f>
        <v/>
      </c>
      <c r="BM131" s="31">
        <f>SUMIF([1]route!$E$3:$E$10005,E131,[1]!Table1[N+3])</f>
        <v/>
      </c>
      <c r="BN131" s="32">
        <f>SUMIF([1]route!$E$3:$E$10005,E131,[1]!Table1[N+4])</f>
        <v/>
      </c>
      <c r="BP131" s="37">
        <f>$V131-$AD131</f>
        <v/>
      </c>
      <c r="BQ131" s="35">
        <f>BP131-AE131</f>
        <v/>
      </c>
      <c r="BR131" s="35">
        <f>BQ131-AF131</f>
        <v/>
      </c>
      <c r="BS131" s="35">
        <f>BR131-AG131</f>
        <v/>
      </c>
      <c r="BT131" s="35">
        <f>BS131-AH131</f>
        <v/>
      </c>
      <c r="BU131" s="35">
        <f>BT131-AI131</f>
        <v/>
      </c>
      <c r="BV131" s="35">
        <f>BU131-AJ131</f>
        <v/>
      </c>
      <c r="BW131" s="35">
        <f>BV131-AK131</f>
        <v/>
      </c>
      <c r="BX131" s="35">
        <f>BW131-AL131</f>
        <v/>
      </c>
      <c r="BY131" s="35">
        <f>BX131-AM131</f>
        <v/>
      </c>
      <c r="BZ131" s="35">
        <f>BY131-AN131</f>
        <v/>
      </c>
      <c r="CA131" s="35">
        <f>BZ131-AO131</f>
        <v/>
      </c>
      <c r="CB131" s="35">
        <f>CA131-AP131</f>
        <v/>
      </c>
      <c r="CC131" s="35">
        <f>CB131-AQ131</f>
        <v/>
      </c>
      <c r="CD131" s="35">
        <f>CC131-AR131</f>
        <v/>
      </c>
      <c r="CE131" s="35">
        <f>CD131-AS131</f>
        <v/>
      </c>
      <c r="CF131" s="35">
        <f>CE131-AT131</f>
        <v/>
      </c>
      <c r="CG131" s="35">
        <f>CF131-AU131</f>
        <v/>
      </c>
      <c r="CH131" s="35">
        <f>CG131-AV131</f>
        <v/>
      </c>
      <c r="CI131" s="35">
        <f>CH131-AW131</f>
        <v/>
      </c>
      <c r="CJ131" s="35">
        <f>CI131-AX131</f>
        <v/>
      </c>
      <c r="CK131" s="35">
        <f>CJ131-AY131</f>
        <v/>
      </c>
      <c r="CL131" s="35">
        <f>CK131-AZ131</f>
        <v/>
      </c>
      <c r="CM131" s="35">
        <f>CL131-BA131</f>
        <v/>
      </c>
      <c r="CN131" s="35">
        <f>CM131-BB131</f>
        <v/>
      </c>
      <c r="CO131" s="35">
        <f>CN131-BC131</f>
        <v/>
      </c>
      <c r="CP131" s="35">
        <f>CO131-BD131</f>
        <v/>
      </c>
      <c r="CQ131" s="35">
        <f>CP131-BE131</f>
        <v/>
      </c>
      <c r="CR131" s="35">
        <f>CQ131-BF131</f>
        <v/>
      </c>
      <c r="CS131" s="35">
        <f>CR131-BG131</f>
        <v/>
      </c>
      <c r="CT131" s="35">
        <f>CS131-BH131</f>
        <v/>
      </c>
      <c r="CU131" s="35">
        <f>CT131-BI131</f>
        <v/>
      </c>
      <c r="CV131" s="35">
        <f>CU131-BJ131</f>
        <v/>
      </c>
      <c r="CW131" s="38">
        <f>CV131-BK131</f>
        <v/>
      </c>
      <c r="CX131" s="38">
        <f>CW131-BL131</f>
        <v/>
      </c>
      <c r="CY131" s="38">
        <f>CX131-BM131</f>
        <v/>
      </c>
      <c r="CZ131" s="39">
        <f>CY131-BN131</f>
        <v/>
      </c>
      <c r="DA131" s="35" t="n"/>
    </row>
    <row r="132">
      <c r="D132" s="61">
        <f>VLOOKUP(F132,[1]Special!$O$2:$S$209,3,0)</f>
        <v/>
      </c>
      <c r="E132" s="20" t="inlineStr">
        <is>
          <t>|0200226240|28.60|0.00|2.300|0.0006059NBC</t>
        </is>
      </c>
      <c r="F132" s="19">
        <f>LEFT(E132,LEN(E132)-7)</f>
        <v/>
      </c>
      <c r="G132" s="19">
        <f>'Cutting Rules'!H132</f>
        <v/>
      </c>
      <c r="H132" s="19">
        <f>VLOOKUP(MID(F132,8,2),[1]Special!$H$2:$I$32,2,0)</f>
        <v/>
      </c>
      <c r="I132" s="19">
        <f>RIGHT(E132,3)</f>
        <v/>
      </c>
      <c r="J132" s="19">
        <f>IF(MID(E132,6,2)="22","P","C")</f>
        <v/>
      </c>
      <c r="K132" s="19">
        <f>MID(E132,13,4)</f>
        <v/>
      </c>
      <c r="L132" s="19">
        <f>MID(E132,19,4)</f>
        <v/>
      </c>
      <c r="M132" s="52">
        <f>MID(E132,LEN(E132)-17,4)</f>
        <v/>
      </c>
      <c r="N132" s="52">
        <f>MID(E132,LEN(E132)-6,4)</f>
        <v/>
      </c>
      <c r="O132" s="19">
        <f>VLOOKUP(F132,[1]Item!$A$5:$Z$10000,26,0)</f>
        <v/>
      </c>
      <c r="P132" s="19">
        <f>VLOOKUP(E132,[1]route!$E$3:$O$10005,11,0)</f>
        <v/>
      </c>
      <c r="Q132" s="167">
        <f>'Cutting Rules'!AD132</f>
        <v/>
      </c>
      <c r="R132" s="168">
        <f>SUMIF([1]route!$E$3:$E$10005,E132,[1]!Table1[生産])</f>
        <v/>
      </c>
      <c r="S132" s="24" t="n"/>
      <c r="T132" s="169" t="inlineStr"/>
      <c r="U132" s="19" t="n"/>
      <c r="V132" s="170">
        <f>SUMIF([1]route!$E$3:$E$10005,E132,[1]route!$M$3:$M$10005)</f>
        <v/>
      </c>
      <c r="W132" s="171">
        <f>O132*N132*V132/1000</f>
        <v/>
      </c>
      <c r="X132" s="27">
        <f t="array" ref="X132">INDEX($BP132:$CZ132,MATCH(TRUE,$BP132:$CZ132&lt;0,0))</f>
        <v/>
      </c>
      <c r="Y132" s="47">
        <f>IFERROR(CHOOSE($AC132,$BP$1,$BQ$1,$BR$1,$BS$1,$BT$1,$BU$1,$BV$1,$BW$1,$BX$1,$BY$1,$BZ$1,$CA$1,$CB$1,$CC$1,$CD$1,$CE$1,$CF$1,$CG$1,$CH$1,$CI$1,$CJ$1,$CK$1,$CL$1,$CM$1,$CN$1,$CO$1,$CP$1,$CQ$1,$CR$1,$CS$1,$CT$1,$CU$1,$CV$1,$CW$1,$CX$1,$CY$1,$CZ$1,),"")</f>
        <v/>
      </c>
      <c r="Z132" s="121">
        <f>IFERROR(VLOOKUP(E132,[1]route!$E$3:$BL$10005,59,0),"")&amp;IFERROR(VLOOKUP(E132,[1]route!$E$3:$BL$10005,60,0),"")</f>
        <v/>
      </c>
      <c r="AA132" s="172">
        <f>IF(R132&gt;V132,R132-V132,0)</f>
        <v/>
      </c>
      <c r="AB132" s="173">
        <f>AA132*O132*N132/1000</f>
        <v/>
      </c>
      <c r="AC132" s="4">
        <f>IFERROR(MATCH($X132,$BP132:$CZ132,0),"")</f>
        <v/>
      </c>
      <c r="AD132" s="29" t="n">
        <v>0</v>
      </c>
      <c r="AE132" s="30">
        <f>SUMIF([1]route!$E$3:$E$10005,E132,[1]!Table1[1])</f>
        <v/>
      </c>
      <c r="AF132" s="30">
        <f>SUMIF([1]route!$E$3:$E$10005,E132,[1]!Table1[2])</f>
        <v/>
      </c>
      <c r="AG132" s="30">
        <f>SUMIF([1]route!$E$3:$E$10005,E132,[1]!Table1[3])</f>
        <v/>
      </c>
      <c r="AH132" s="30">
        <f>SUMIF([1]route!$E$3:$E$10005,E132,[1]!Table1[4])</f>
        <v/>
      </c>
      <c r="AI132" s="30">
        <f>SUMIF([1]route!$E$3:$E$10005,E132,[1]!Table1[5])</f>
        <v/>
      </c>
      <c r="AJ132" s="30">
        <f>SUMIF([1]route!$E$3:$E$10005,E132,[1]!Table1[6])</f>
        <v/>
      </c>
      <c r="AK132" s="30">
        <f>SUMIF([1]route!$E$3:$E$10005,E132,[1]!Table1[7])</f>
        <v/>
      </c>
      <c r="AL132" s="30">
        <f>SUMIF([1]route!$E$3:$E$10005,E132,[1]!Table1[8])</f>
        <v/>
      </c>
      <c r="AM132" s="30">
        <f>SUMIF([1]route!$E$3:$E$10005,E132,[1]!Table1[9])</f>
        <v/>
      </c>
      <c r="AN132" s="30">
        <f>SUMIF([1]route!$E$3:$E$10005,E132,[1]!Table1[10])</f>
        <v/>
      </c>
      <c r="AO132" s="30">
        <f>SUMIF([1]route!$E$3:$E$10005,E132,[1]!Table1[11])</f>
        <v/>
      </c>
      <c r="AP132" s="30">
        <f>SUMIF([1]route!$E$3:$E$10005,E132,[1]!Table1[12])</f>
        <v/>
      </c>
      <c r="AQ132" s="30">
        <f>SUMIF([1]route!$E$3:$E$10005,E132,[1]!Table1[13])</f>
        <v/>
      </c>
      <c r="AR132" s="30">
        <f>SUMIF([1]route!$E$3:$E$10005,E132,[1]!Table1[14])</f>
        <v/>
      </c>
      <c r="AS132" s="30">
        <f>SUMIF([1]route!$E$3:$E$10005,E132,[1]!Table1[15])</f>
        <v/>
      </c>
      <c r="AT132" s="30">
        <f>SUMIF([1]route!$E$3:$E$10005,E132,[1]!Table1[16])</f>
        <v/>
      </c>
      <c r="AU132" s="30">
        <f>SUMIF([1]route!$E$3:$E$10005,E132,[1]!Table1[17])</f>
        <v/>
      </c>
      <c r="AV132" s="30">
        <f>SUMIF([1]route!$E$3:$E$10005,E132,[1]!Table1[18])</f>
        <v/>
      </c>
      <c r="AW132" s="30">
        <f>SUMIF([1]route!$E$3:$E$10005,E132,[1]!Table1[19])</f>
        <v/>
      </c>
      <c r="AX132" s="30">
        <f>SUMIF([1]route!$E$3:$E$10005,E132,[1]!Table1[20])</f>
        <v/>
      </c>
      <c r="AY132" s="30">
        <f>SUMIF([1]route!$E$3:$E$10005,E132,[1]!Table1[21])</f>
        <v/>
      </c>
      <c r="AZ132" s="30">
        <f>SUMIF([1]route!$E$3:$E$10005,E132,[1]!Table1[22])</f>
        <v/>
      </c>
      <c r="BA132" s="30">
        <f>SUMIF([1]route!$E$3:$E$10005,E132,[1]!Table1[23])</f>
        <v/>
      </c>
      <c r="BB132" s="30">
        <f>SUMIF([1]route!$E$3:$E$10005,E132,[1]!Table1[24])</f>
        <v/>
      </c>
      <c r="BC132" s="30">
        <f>SUMIF([1]route!$E$3:$E$10005,E132,[1]!Table1[25])</f>
        <v/>
      </c>
      <c r="BD132" s="30">
        <f>SUMIF([1]route!$E$3:$E$10005,E132,[1]!Table1[26])</f>
        <v/>
      </c>
      <c r="BE132" s="30">
        <f>SUMIF([1]route!$E$3:$E$10005,E132,[1]!Table1[27])</f>
        <v/>
      </c>
      <c r="BF132" s="30">
        <f>SUMIF([1]route!$E$3:$E$10005,E132,[1]!Table1[28])</f>
        <v/>
      </c>
      <c r="BG132" s="30">
        <f>SUMIF([1]route!$E$3:$E$10005,E132,[1]!Table1[29])</f>
        <v/>
      </c>
      <c r="BH132" s="30">
        <f>SUMIF([1]route!$E$3:$E$10005,E132,[1]!Table1[30])</f>
        <v/>
      </c>
      <c r="BI132" s="30">
        <f>SUMIF([1]route!$E$3:$E$10005,E132,[1]!Table1[31])</f>
        <v/>
      </c>
      <c r="BJ132" s="30">
        <f>SUMIF([1]route!$E$3:$E$10005,E132,[1]!Table1[Remain PO])</f>
        <v/>
      </c>
      <c r="BK132" s="31">
        <f>SUMIF([1]route!$E$3:$E$10005,E132,[1]!Table1[N+1])</f>
        <v/>
      </c>
      <c r="BL132" s="31">
        <f>SUMIF([1]route!$E$3:$E$10005,E132,[1]!Table1[N+2])</f>
        <v/>
      </c>
      <c r="BM132" s="31">
        <f>SUMIF([1]route!$E$3:$E$10005,E132,[1]!Table1[N+3])</f>
        <v/>
      </c>
      <c r="BN132" s="32">
        <f>SUMIF([1]route!$E$3:$E$10005,E132,[1]!Table1[N+4])</f>
        <v/>
      </c>
      <c r="BP132" s="37">
        <f>$V132-$AD132</f>
        <v/>
      </c>
      <c r="BQ132" s="35">
        <f>BP132-AE132</f>
        <v/>
      </c>
      <c r="BR132" s="35">
        <f>BQ132-AF132</f>
        <v/>
      </c>
      <c r="BS132" s="35">
        <f>BR132-AG132</f>
        <v/>
      </c>
      <c r="BT132" s="35">
        <f>BS132-AH132</f>
        <v/>
      </c>
      <c r="BU132" s="35">
        <f>BT132-AI132</f>
        <v/>
      </c>
      <c r="BV132" s="35">
        <f>BU132-AJ132</f>
        <v/>
      </c>
      <c r="BW132" s="35">
        <f>BV132-AK132</f>
        <v/>
      </c>
      <c r="BX132" s="35">
        <f>BW132-AL132</f>
        <v/>
      </c>
      <c r="BY132" s="35">
        <f>BX132-AM132</f>
        <v/>
      </c>
      <c r="BZ132" s="35">
        <f>BY132-AN132</f>
        <v/>
      </c>
      <c r="CA132" s="35">
        <f>BZ132-AO132</f>
        <v/>
      </c>
      <c r="CB132" s="35">
        <f>CA132-AP132</f>
        <v/>
      </c>
      <c r="CC132" s="35">
        <f>CB132-AQ132</f>
        <v/>
      </c>
      <c r="CD132" s="35">
        <f>CC132-AR132</f>
        <v/>
      </c>
      <c r="CE132" s="35">
        <f>CD132-AS132</f>
        <v/>
      </c>
      <c r="CF132" s="35">
        <f>CE132-AT132</f>
        <v/>
      </c>
      <c r="CG132" s="35">
        <f>CF132-AU132</f>
        <v/>
      </c>
      <c r="CH132" s="35">
        <f>CG132-AV132</f>
        <v/>
      </c>
      <c r="CI132" s="35">
        <f>CH132-AW132</f>
        <v/>
      </c>
      <c r="CJ132" s="35">
        <f>CI132-AX132</f>
        <v/>
      </c>
      <c r="CK132" s="35">
        <f>CJ132-AY132</f>
        <v/>
      </c>
      <c r="CL132" s="35">
        <f>CK132-AZ132</f>
        <v/>
      </c>
      <c r="CM132" s="35">
        <f>CL132-BA132</f>
        <v/>
      </c>
      <c r="CN132" s="35">
        <f>CM132-BB132</f>
        <v/>
      </c>
      <c r="CO132" s="35">
        <f>CN132-BC132</f>
        <v/>
      </c>
      <c r="CP132" s="35">
        <f>CO132-BD132</f>
        <v/>
      </c>
      <c r="CQ132" s="35">
        <f>CP132-BE132</f>
        <v/>
      </c>
      <c r="CR132" s="35">
        <f>CQ132-BF132</f>
        <v/>
      </c>
      <c r="CS132" s="35">
        <f>CR132-BG132</f>
        <v/>
      </c>
      <c r="CT132" s="35">
        <f>CS132-BH132</f>
        <v/>
      </c>
      <c r="CU132" s="35">
        <f>CT132-BI132</f>
        <v/>
      </c>
      <c r="CV132" s="35">
        <f>CU132-BJ132</f>
        <v/>
      </c>
      <c r="CW132" s="38">
        <f>CV132-BK132</f>
        <v/>
      </c>
      <c r="CX132" s="38">
        <f>CW132-BL132</f>
        <v/>
      </c>
      <c r="CY132" s="38">
        <f>CX132-BM132</f>
        <v/>
      </c>
      <c r="CZ132" s="39">
        <f>CY132-BN132</f>
        <v/>
      </c>
      <c r="DA132" s="35" t="n"/>
    </row>
    <row r="133">
      <c r="D133" s="61">
        <f>VLOOKUP(F133,[1]Special!$O$2:$S$209,3,0)</f>
        <v/>
      </c>
      <c r="E133" s="20" t="inlineStr">
        <is>
          <t>|0200226642|25.40|0.00|1.600|0.0005819NBC</t>
        </is>
      </c>
      <c r="F133" s="19">
        <f>LEFT(E133,LEN(E133)-7)</f>
        <v/>
      </c>
      <c r="G133" s="19">
        <f>'Cutting Rules'!H133</f>
        <v/>
      </c>
      <c r="H133" s="19">
        <f>VLOOKUP(MID(F133,8,2),[1]Special!$H$2:$I$32,2,0)</f>
        <v/>
      </c>
      <c r="I133" s="19">
        <f>RIGHT(E133,3)</f>
        <v/>
      </c>
      <c r="J133" s="19">
        <f>IF(MID(E133,6,2)="22","P","C")</f>
        <v/>
      </c>
      <c r="K133" s="19">
        <f>MID(E133,13,4)</f>
        <v/>
      </c>
      <c r="L133" s="19">
        <f>MID(E133,19,4)</f>
        <v/>
      </c>
      <c r="M133" s="52">
        <f>MID(E133,LEN(E133)-17,4)</f>
        <v/>
      </c>
      <c r="N133" s="52">
        <f>MID(E133,LEN(E133)-6,4)</f>
        <v/>
      </c>
      <c r="O133" s="19">
        <f>VLOOKUP(F133,[1]Item!$A$5:$Z$10000,26,0)</f>
        <v/>
      </c>
      <c r="P133" s="19">
        <f>VLOOKUP(E133,[1]route!$E$3:$O$10005,11,0)</f>
        <v/>
      </c>
      <c r="Q133" s="167">
        <f>'Cutting Rules'!AD133</f>
        <v/>
      </c>
      <c r="R133" s="168">
        <f>SUMIF([1]route!$E$3:$E$10005,E133,[1]!Table1[生産])</f>
        <v/>
      </c>
      <c r="S133" s="24" t="n"/>
      <c r="T133" s="169" t="inlineStr"/>
      <c r="U133" s="19" t="n"/>
      <c r="V133" s="170">
        <f>SUMIF([1]route!$E$3:$E$10005,E133,[1]route!$M$3:$M$10005)</f>
        <v/>
      </c>
      <c r="W133" s="171">
        <f>O133*N133*V133/1000</f>
        <v/>
      </c>
      <c r="X133" s="27">
        <f t="array" ref="X133">INDEX($BP133:$CZ133,MATCH(TRUE,$BP133:$CZ133&lt;0,0))</f>
        <v/>
      </c>
      <c r="Y133" s="47">
        <f>IFERROR(CHOOSE($AC133,$BP$1,$BQ$1,$BR$1,$BS$1,$BT$1,$BU$1,$BV$1,$BW$1,$BX$1,$BY$1,$BZ$1,$CA$1,$CB$1,$CC$1,$CD$1,$CE$1,$CF$1,$CG$1,$CH$1,$CI$1,$CJ$1,$CK$1,$CL$1,$CM$1,$CN$1,$CO$1,$CP$1,$CQ$1,$CR$1,$CS$1,$CT$1,$CU$1,$CV$1,$CW$1,$CX$1,$CY$1,$CZ$1,),"")</f>
        <v/>
      </c>
      <c r="Z133" s="121">
        <f>IFERROR(VLOOKUP(E133,[1]route!$E$3:$BL$10005,59,0),"")&amp;IFERROR(VLOOKUP(E133,[1]route!$E$3:$BL$10005,60,0),"")</f>
        <v/>
      </c>
      <c r="AA133" s="172">
        <f>IF(R133&gt;V133,R133-V133,0)</f>
        <v/>
      </c>
      <c r="AB133" s="173">
        <f>AA133*O133*N133/1000</f>
        <v/>
      </c>
      <c r="AC133" s="4">
        <f>IFERROR(MATCH($X133,$BP133:$CZ133,0),"")</f>
        <v/>
      </c>
      <c r="AD133" s="29" t="n">
        <v>0</v>
      </c>
      <c r="AE133" s="30">
        <f>SUMIF([1]route!$E$3:$E$10005,E133,[1]!Table1[1])</f>
        <v/>
      </c>
      <c r="AF133" s="30">
        <f>SUMIF([1]route!$E$3:$E$10005,E133,[1]!Table1[2])</f>
        <v/>
      </c>
      <c r="AG133" s="30">
        <f>SUMIF([1]route!$E$3:$E$10005,E133,[1]!Table1[3])</f>
        <v/>
      </c>
      <c r="AH133" s="30">
        <f>SUMIF([1]route!$E$3:$E$10005,E133,[1]!Table1[4])</f>
        <v/>
      </c>
      <c r="AI133" s="30">
        <f>SUMIF([1]route!$E$3:$E$10005,E133,[1]!Table1[5])</f>
        <v/>
      </c>
      <c r="AJ133" s="30">
        <f>SUMIF([1]route!$E$3:$E$10005,E133,[1]!Table1[6])</f>
        <v/>
      </c>
      <c r="AK133" s="30">
        <f>SUMIF([1]route!$E$3:$E$10005,E133,[1]!Table1[7])</f>
        <v/>
      </c>
      <c r="AL133" s="30">
        <f>SUMIF([1]route!$E$3:$E$10005,E133,[1]!Table1[8])</f>
        <v/>
      </c>
      <c r="AM133" s="30">
        <f>SUMIF([1]route!$E$3:$E$10005,E133,[1]!Table1[9])</f>
        <v/>
      </c>
      <c r="AN133" s="30">
        <f>SUMIF([1]route!$E$3:$E$10005,E133,[1]!Table1[10])</f>
        <v/>
      </c>
      <c r="AO133" s="30">
        <f>SUMIF([1]route!$E$3:$E$10005,E133,[1]!Table1[11])</f>
        <v/>
      </c>
      <c r="AP133" s="30">
        <f>SUMIF([1]route!$E$3:$E$10005,E133,[1]!Table1[12])</f>
        <v/>
      </c>
      <c r="AQ133" s="30">
        <f>SUMIF([1]route!$E$3:$E$10005,E133,[1]!Table1[13])</f>
        <v/>
      </c>
      <c r="AR133" s="30">
        <f>SUMIF([1]route!$E$3:$E$10005,E133,[1]!Table1[14])</f>
        <v/>
      </c>
      <c r="AS133" s="30">
        <f>SUMIF([1]route!$E$3:$E$10005,E133,[1]!Table1[15])</f>
        <v/>
      </c>
      <c r="AT133" s="30">
        <f>SUMIF([1]route!$E$3:$E$10005,E133,[1]!Table1[16])</f>
        <v/>
      </c>
      <c r="AU133" s="30">
        <f>SUMIF([1]route!$E$3:$E$10005,E133,[1]!Table1[17])</f>
        <v/>
      </c>
      <c r="AV133" s="30">
        <f>SUMIF([1]route!$E$3:$E$10005,E133,[1]!Table1[18])</f>
        <v/>
      </c>
      <c r="AW133" s="30">
        <f>SUMIF([1]route!$E$3:$E$10005,E133,[1]!Table1[19])</f>
        <v/>
      </c>
      <c r="AX133" s="30">
        <f>SUMIF([1]route!$E$3:$E$10005,E133,[1]!Table1[20])</f>
        <v/>
      </c>
      <c r="AY133" s="30">
        <f>SUMIF([1]route!$E$3:$E$10005,E133,[1]!Table1[21])</f>
        <v/>
      </c>
      <c r="AZ133" s="30">
        <f>SUMIF([1]route!$E$3:$E$10005,E133,[1]!Table1[22])</f>
        <v/>
      </c>
      <c r="BA133" s="30">
        <f>SUMIF([1]route!$E$3:$E$10005,E133,[1]!Table1[23])</f>
        <v/>
      </c>
      <c r="BB133" s="30">
        <f>SUMIF([1]route!$E$3:$E$10005,E133,[1]!Table1[24])</f>
        <v/>
      </c>
      <c r="BC133" s="30">
        <f>SUMIF([1]route!$E$3:$E$10005,E133,[1]!Table1[25])</f>
        <v/>
      </c>
      <c r="BD133" s="30">
        <f>SUMIF([1]route!$E$3:$E$10005,E133,[1]!Table1[26])</f>
        <v/>
      </c>
      <c r="BE133" s="30">
        <f>SUMIF([1]route!$E$3:$E$10005,E133,[1]!Table1[27])</f>
        <v/>
      </c>
      <c r="BF133" s="30">
        <f>SUMIF([1]route!$E$3:$E$10005,E133,[1]!Table1[28])</f>
        <v/>
      </c>
      <c r="BG133" s="30">
        <f>SUMIF([1]route!$E$3:$E$10005,E133,[1]!Table1[29])</f>
        <v/>
      </c>
      <c r="BH133" s="30">
        <f>SUMIF([1]route!$E$3:$E$10005,E133,[1]!Table1[30])</f>
        <v/>
      </c>
      <c r="BI133" s="30">
        <f>SUMIF([1]route!$E$3:$E$10005,E133,[1]!Table1[31])</f>
        <v/>
      </c>
      <c r="BJ133" s="30">
        <f>SUMIF([1]route!$E$3:$E$10005,E133,[1]!Table1[Remain PO])</f>
        <v/>
      </c>
      <c r="BK133" s="31">
        <f>SUMIF([1]route!$E$3:$E$10005,E133,[1]!Table1[N+1])</f>
        <v/>
      </c>
      <c r="BL133" s="31">
        <f>SUMIF([1]route!$E$3:$E$10005,E133,[1]!Table1[N+2])</f>
        <v/>
      </c>
      <c r="BM133" s="31">
        <f>SUMIF([1]route!$E$3:$E$10005,E133,[1]!Table1[N+3])</f>
        <v/>
      </c>
      <c r="BN133" s="32">
        <f>SUMIF([1]route!$E$3:$E$10005,E133,[1]!Table1[N+4])</f>
        <v/>
      </c>
      <c r="BP133" s="37">
        <f>$V133-$AD133</f>
        <v/>
      </c>
      <c r="BQ133" s="35">
        <f>BP133-AE133</f>
        <v/>
      </c>
      <c r="BR133" s="35">
        <f>BQ133-AF133</f>
        <v/>
      </c>
      <c r="BS133" s="35">
        <f>BR133-AG133</f>
        <v/>
      </c>
      <c r="BT133" s="35">
        <f>BS133-AH133</f>
        <v/>
      </c>
      <c r="BU133" s="35">
        <f>BT133-AI133</f>
        <v/>
      </c>
      <c r="BV133" s="35">
        <f>BU133-AJ133</f>
        <v/>
      </c>
      <c r="BW133" s="35">
        <f>BV133-AK133</f>
        <v/>
      </c>
      <c r="BX133" s="35">
        <f>BW133-AL133</f>
        <v/>
      </c>
      <c r="BY133" s="35">
        <f>BX133-AM133</f>
        <v/>
      </c>
      <c r="BZ133" s="35">
        <f>BY133-AN133</f>
        <v/>
      </c>
      <c r="CA133" s="35">
        <f>BZ133-AO133</f>
        <v/>
      </c>
      <c r="CB133" s="35">
        <f>CA133-AP133</f>
        <v/>
      </c>
      <c r="CC133" s="35">
        <f>CB133-AQ133</f>
        <v/>
      </c>
      <c r="CD133" s="35">
        <f>CC133-AR133</f>
        <v/>
      </c>
      <c r="CE133" s="35">
        <f>CD133-AS133</f>
        <v/>
      </c>
      <c r="CF133" s="35">
        <f>CE133-AT133</f>
        <v/>
      </c>
      <c r="CG133" s="35">
        <f>CF133-AU133</f>
        <v/>
      </c>
      <c r="CH133" s="35">
        <f>CG133-AV133</f>
        <v/>
      </c>
      <c r="CI133" s="35">
        <f>CH133-AW133</f>
        <v/>
      </c>
      <c r="CJ133" s="35">
        <f>CI133-AX133</f>
        <v/>
      </c>
      <c r="CK133" s="35">
        <f>CJ133-AY133</f>
        <v/>
      </c>
      <c r="CL133" s="35">
        <f>CK133-AZ133</f>
        <v/>
      </c>
      <c r="CM133" s="35">
        <f>CL133-BA133</f>
        <v/>
      </c>
      <c r="CN133" s="35">
        <f>CM133-BB133</f>
        <v/>
      </c>
      <c r="CO133" s="35">
        <f>CN133-BC133</f>
        <v/>
      </c>
      <c r="CP133" s="35">
        <f>CO133-BD133</f>
        <v/>
      </c>
      <c r="CQ133" s="35">
        <f>CP133-BE133</f>
        <v/>
      </c>
      <c r="CR133" s="35">
        <f>CQ133-BF133</f>
        <v/>
      </c>
      <c r="CS133" s="35">
        <f>CR133-BG133</f>
        <v/>
      </c>
      <c r="CT133" s="35">
        <f>CS133-BH133</f>
        <v/>
      </c>
      <c r="CU133" s="35">
        <f>CT133-BI133</f>
        <v/>
      </c>
      <c r="CV133" s="35">
        <f>CU133-BJ133</f>
        <v/>
      </c>
      <c r="CW133" s="38">
        <f>CV133-BK133</f>
        <v/>
      </c>
      <c r="CX133" s="38">
        <f>CW133-BL133</f>
        <v/>
      </c>
      <c r="CY133" s="38">
        <f>CX133-BM133</f>
        <v/>
      </c>
      <c r="CZ133" s="39">
        <f>CY133-BN133</f>
        <v/>
      </c>
      <c r="DA133" s="35" t="n"/>
    </row>
    <row r="134">
      <c r="D134" s="61">
        <f>VLOOKUP(F134,[1]Special!$O$2:$S$209,3,0)</f>
        <v/>
      </c>
      <c r="E134" s="20" t="inlineStr">
        <is>
          <t>|0200220139|31.80|0.00|2.600|0.0005600IBC</t>
        </is>
      </c>
      <c r="F134" s="19">
        <f>LEFT(E134,LEN(E134)-7)</f>
        <v/>
      </c>
      <c r="G134" s="19">
        <f>'Cutting Rules'!H134</f>
        <v/>
      </c>
      <c r="H134" s="19">
        <f>VLOOKUP(MID(F134,8,2),[1]Special!$H$2:$I$32,2,0)</f>
        <v/>
      </c>
      <c r="I134" s="19">
        <f>RIGHT(E134,3)</f>
        <v/>
      </c>
      <c r="J134" s="19">
        <f>IF(MID(E134,6,2)="22","P","C")</f>
        <v/>
      </c>
      <c r="K134" s="19">
        <f>MID(E134,13,4)</f>
        <v/>
      </c>
      <c r="L134" s="19">
        <f>MID(E134,19,4)</f>
        <v/>
      </c>
      <c r="M134" s="52">
        <f>MID(E134,LEN(E134)-17,4)</f>
        <v/>
      </c>
      <c r="N134" s="52">
        <f>MID(E134,LEN(E134)-6,4)</f>
        <v/>
      </c>
      <c r="O134" s="19">
        <f>VLOOKUP(F134,[1]Item!$A$5:$Z$10000,26,0)</f>
        <v/>
      </c>
      <c r="P134" s="19">
        <f>VLOOKUP(E134,[1]route!$E$3:$O$10005,11,0)</f>
        <v/>
      </c>
      <c r="Q134" s="167">
        <f>'Cutting Rules'!AD134</f>
        <v/>
      </c>
      <c r="R134" s="168">
        <f>SUMIF([1]route!$E$3:$E$10005,E134,[1]!Table1[生産])</f>
        <v/>
      </c>
      <c r="S134" s="24" t="n"/>
      <c r="T134" s="169" t="inlineStr"/>
      <c r="U134" s="19" t="n"/>
      <c r="V134" s="170">
        <f>SUMIF([1]route!$E$3:$E$10005,E134,[1]route!$M$3:$M$10005)</f>
        <v/>
      </c>
      <c r="W134" s="171">
        <f>O134*N134*V134/1000</f>
        <v/>
      </c>
      <c r="X134" s="27">
        <f t="array" ref="X134">INDEX($BP134:$CZ134,MATCH(TRUE,$BP134:$CZ134&lt;0,0))</f>
        <v/>
      </c>
      <c r="Y134" s="47">
        <f>IFERROR(CHOOSE($AC134,$BP$1,$BQ$1,$BR$1,$BS$1,$BT$1,$BU$1,$BV$1,$BW$1,$BX$1,$BY$1,$BZ$1,$CA$1,$CB$1,$CC$1,$CD$1,$CE$1,$CF$1,$CG$1,$CH$1,$CI$1,$CJ$1,$CK$1,$CL$1,$CM$1,$CN$1,$CO$1,$CP$1,$CQ$1,$CR$1,$CS$1,$CT$1,$CU$1,$CV$1,$CW$1,$CX$1,$CY$1,$CZ$1,),"")</f>
        <v/>
      </c>
      <c r="Z134" s="121">
        <f>IFERROR(VLOOKUP(E134,[1]route!$E$3:$BL$10005,59,0),"")&amp;IFERROR(VLOOKUP(E134,[1]route!$E$3:$BL$10005,60,0),"")</f>
        <v/>
      </c>
      <c r="AA134" s="172">
        <f>IF(R134&gt;V134,R134-V134,0)</f>
        <v/>
      </c>
      <c r="AB134" s="173">
        <f>AA134*O134*N134/1000</f>
        <v/>
      </c>
      <c r="AC134" s="4">
        <f>IFERROR(MATCH($X134,$BP134:$CZ134,0),"")</f>
        <v/>
      </c>
      <c r="AD134" s="29" t="n">
        <v>0</v>
      </c>
      <c r="AE134" s="30">
        <f>SUMIF([1]route!$E$3:$E$10005,E134,[1]!Table1[1])</f>
        <v/>
      </c>
      <c r="AF134" s="30">
        <f>SUMIF([1]route!$E$3:$E$10005,E134,[1]!Table1[2])</f>
        <v/>
      </c>
      <c r="AG134" s="30">
        <f>SUMIF([1]route!$E$3:$E$10005,E134,[1]!Table1[3])</f>
        <v/>
      </c>
      <c r="AH134" s="30">
        <f>SUMIF([1]route!$E$3:$E$10005,E134,[1]!Table1[4])</f>
        <v/>
      </c>
      <c r="AI134" s="30">
        <f>SUMIF([1]route!$E$3:$E$10005,E134,[1]!Table1[5])</f>
        <v/>
      </c>
      <c r="AJ134" s="30">
        <f>SUMIF([1]route!$E$3:$E$10005,E134,[1]!Table1[6])</f>
        <v/>
      </c>
      <c r="AK134" s="30">
        <f>SUMIF([1]route!$E$3:$E$10005,E134,[1]!Table1[7])</f>
        <v/>
      </c>
      <c r="AL134" s="30">
        <f>SUMIF([1]route!$E$3:$E$10005,E134,[1]!Table1[8])</f>
        <v/>
      </c>
      <c r="AM134" s="30">
        <f>SUMIF([1]route!$E$3:$E$10005,E134,[1]!Table1[9])</f>
        <v/>
      </c>
      <c r="AN134" s="30">
        <f>SUMIF([1]route!$E$3:$E$10005,E134,[1]!Table1[10])</f>
        <v/>
      </c>
      <c r="AO134" s="30">
        <f>SUMIF([1]route!$E$3:$E$10005,E134,[1]!Table1[11])</f>
        <v/>
      </c>
      <c r="AP134" s="30">
        <f>SUMIF([1]route!$E$3:$E$10005,E134,[1]!Table1[12])</f>
        <v/>
      </c>
      <c r="AQ134" s="30">
        <f>SUMIF([1]route!$E$3:$E$10005,E134,[1]!Table1[13])</f>
        <v/>
      </c>
      <c r="AR134" s="30">
        <f>SUMIF([1]route!$E$3:$E$10005,E134,[1]!Table1[14])</f>
        <v/>
      </c>
      <c r="AS134" s="30">
        <f>SUMIF([1]route!$E$3:$E$10005,E134,[1]!Table1[15])</f>
        <v/>
      </c>
      <c r="AT134" s="30">
        <f>SUMIF([1]route!$E$3:$E$10005,E134,[1]!Table1[16])</f>
        <v/>
      </c>
      <c r="AU134" s="30">
        <f>SUMIF([1]route!$E$3:$E$10005,E134,[1]!Table1[17])</f>
        <v/>
      </c>
      <c r="AV134" s="30">
        <f>SUMIF([1]route!$E$3:$E$10005,E134,[1]!Table1[18])</f>
        <v/>
      </c>
      <c r="AW134" s="30">
        <f>SUMIF([1]route!$E$3:$E$10005,E134,[1]!Table1[19])</f>
        <v/>
      </c>
      <c r="AX134" s="30">
        <f>SUMIF([1]route!$E$3:$E$10005,E134,[1]!Table1[20])</f>
        <v/>
      </c>
      <c r="AY134" s="30">
        <f>SUMIF([1]route!$E$3:$E$10005,E134,[1]!Table1[21])</f>
        <v/>
      </c>
      <c r="AZ134" s="30">
        <f>SUMIF([1]route!$E$3:$E$10005,E134,[1]!Table1[22])</f>
        <v/>
      </c>
      <c r="BA134" s="30">
        <f>SUMIF([1]route!$E$3:$E$10005,E134,[1]!Table1[23])</f>
        <v/>
      </c>
      <c r="BB134" s="30">
        <f>SUMIF([1]route!$E$3:$E$10005,E134,[1]!Table1[24])</f>
        <v/>
      </c>
      <c r="BC134" s="30">
        <f>SUMIF([1]route!$E$3:$E$10005,E134,[1]!Table1[25])</f>
        <v/>
      </c>
      <c r="BD134" s="30">
        <f>SUMIF([1]route!$E$3:$E$10005,E134,[1]!Table1[26])</f>
        <v/>
      </c>
      <c r="BE134" s="30">
        <f>SUMIF([1]route!$E$3:$E$10005,E134,[1]!Table1[27])</f>
        <v/>
      </c>
      <c r="BF134" s="30">
        <f>SUMIF([1]route!$E$3:$E$10005,E134,[1]!Table1[28])</f>
        <v/>
      </c>
      <c r="BG134" s="30">
        <f>SUMIF([1]route!$E$3:$E$10005,E134,[1]!Table1[29])</f>
        <v/>
      </c>
      <c r="BH134" s="30">
        <f>SUMIF([1]route!$E$3:$E$10005,E134,[1]!Table1[30])</f>
        <v/>
      </c>
      <c r="BI134" s="30">
        <f>SUMIF([1]route!$E$3:$E$10005,E134,[1]!Table1[31])</f>
        <v/>
      </c>
      <c r="BJ134" s="30">
        <f>SUMIF([1]route!$E$3:$E$10005,E134,[1]!Table1[Remain PO])</f>
        <v/>
      </c>
      <c r="BK134" s="31">
        <f>SUMIF([1]route!$E$3:$E$10005,E134,[1]!Table1[N+1])</f>
        <v/>
      </c>
      <c r="BL134" s="31">
        <f>SUMIF([1]route!$E$3:$E$10005,E134,[1]!Table1[N+2])</f>
        <v/>
      </c>
      <c r="BM134" s="31">
        <f>SUMIF([1]route!$E$3:$E$10005,E134,[1]!Table1[N+3])</f>
        <v/>
      </c>
      <c r="BN134" s="32">
        <f>SUMIF([1]route!$E$3:$E$10005,E134,[1]!Table1[N+4])</f>
        <v/>
      </c>
      <c r="BP134" s="37">
        <f>$V134-$AD134</f>
        <v/>
      </c>
      <c r="BQ134" s="35">
        <f>BP134-AE134</f>
        <v/>
      </c>
      <c r="BR134" s="35">
        <f>BQ134-AF134</f>
        <v/>
      </c>
      <c r="BS134" s="35">
        <f>BR134-AG134</f>
        <v/>
      </c>
      <c r="BT134" s="35">
        <f>BS134-AH134</f>
        <v/>
      </c>
      <c r="BU134" s="35">
        <f>BT134-AI134</f>
        <v/>
      </c>
      <c r="BV134" s="35">
        <f>BU134-AJ134</f>
        <v/>
      </c>
      <c r="BW134" s="35">
        <f>BV134-AK134</f>
        <v/>
      </c>
      <c r="BX134" s="35">
        <f>BW134-AL134</f>
        <v/>
      </c>
      <c r="BY134" s="35">
        <f>BX134-AM134</f>
        <v/>
      </c>
      <c r="BZ134" s="35">
        <f>BY134-AN134</f>
        <v/>
      </c>
      <c r="CA134" s="35">
        <f>BZ134-AO134</f>
        <v/>
      </c>
      <c r="CB134" s="35">
        <f>CA134-AP134</f>
        <v/>
      </c>
      <c r="CC134" s="35">
        <f>CB134-AQ134</f>
        <v/>
      </c>
      <c r="CD134" s="35">
        <f>CC134-AR134</f>
        <v/>
      </c>
      <c r="CE134" s="35">
        <f>CD134-AS134</f>
        <v/>
      </c>
      <c r="CF134" s="35">
        <f>CE134-AT134</f>
        <v/>
      </c>
      <c r="CG134" s="35">
        <f>CF134-AU134</f>
        <v/>
      </c>
      <c r="CH134" s="35">
        <f>CG134-AV134</f>
        <v/>
      </c>
      <c r="CI134" s="35">
        <f>CH134-AW134</f>
        <v/>
      </c>
      <c r="CJ134" s="35">
        <f>CI134-AX134</f>
        <v/>
      </c>
      <c r="CK134" s="35">
        <f>CJ134-AY134</f>
        <v/>
      </c>
      <c r="CL134" s="35">
        <f>CK134-AZ134</f>
        <v/>
      </c>
      <c r="CM134" s="35">
        <f>CL134-BA134</f>
        <v/>
      </c>
      <c r="CN134" s="35">
        <f>CM134-BB134</f>
        <v/>
      </c>
      <c r="CO134" s="35">
        <f>CN134-BC134</f>
        <v/>
      </c>
      <c r="CP134" s="35">
        <f>CO134-BD134</f>
        <v/>
      </c>
      <c r="CQ134" s="35">
        <f>CP134-BE134</f>
        <v/>
      </c>
      <c r="CR134" s="35">
        <f>CQ134-BF134</f>
        <v/>
      </c>
      <c r="CS134" s="35">
        <f>CR134-BG134</f>
        <v/>
      </c>
      <c r="CT134" s="35">
        <f>CS134-BH134</f>
        <v/>
      </c>
      <c r="CU134" s="35">
        <f>CT134-BI134</f>
        <v/>
      </c>
      <c r="CV134" s="35">
        <f>CU134-BJ134</f>
        <v/>
      </c>
      <c r="CW134" s="38">
        <f>CV134-BK134</f>
        <v/>
      </c>
      <c r="CX134" s="38">
        <f>CW134-BL134</f>
        <v/>
      </c>
      <c r="CY134" s="38">
        <f>CX134-BM134</f>
        <v/>
      </c>
      <c r="CZ134" s="39">
        <f>CY134-BN134</f>
        <v/>
      </c>
      <c r="DA134" s="35" t="n"/>
    </row>
    <row r="135">
      <c r="D135" s="61">
        <f>VLOOKUP(F135,[1]Special!$O$2:$S$209,3,0)</f>
        <v/>
      </c>
      <c r="E135" s="20" t="inlineStr">
        <is>
          <t>|0200220810|38.10|0.00|2.300|0.0006486NBC</t>
        </is>
      </c>
      <c r="F135" s="19">
        <f>LEFT(E135,LEN(E135)-7)</f>
        <v/>
      </c>
      <c r="G135" s="19">
        <f>'Cutting Rules'!H135</f>
        <v/>
      </c>
      <c r="H135" s="19">
        <f>VLOOKUP(MID(F135,8,2),[1]Special!$H$2:$I$32,2,0)</f>
        <v/>
      </c>
      <c r="I135" s="19">
        <f>RIGHT(E135,3)</f>
        <v/>
      </c>
      <c r="J135" s="19">
        <f>IF(MID(E135,6,2)="22","P","C")</f>
        <v/>
      </c>
      <c r="K135" s="19">
        <f>MID(E135,13,4)</f>
        <v/>
      </c>
      <c r="L135" s="19">
        <f>MID(E135,19,4)</f>
        <v/>
      </c>
      <c r="M135" s="52">
        <f>MID(E135,LEN(E135)-17,4)</f>
        <v/>
      </c>
      <c r="N135" s="52">
        <f>MID(E135,LEN(E135)-6,4)</f>
        <v/>
      </c>
      <c r="O135" s="19">
        <f>VLOOKUP(F135,[1]Item!$A$5:$Z$10000,26,0)</f>
        <v/>
      </c>
      <c r="P135" s="19">
        <f>VLOOKUP(E135,[1]route!$E$3:$O$10005,11,0)</f>
        <v/>
      </c>
      <c r="Q135" s="167">
        <f>'Cutting Rules'!AD135</f>
        <v/>
      </c>
      <c r="R135" s="168">
        <f>SUMIF([1]route!$E$3:$E$10005,E135,[1]!Table1[生産])</f>
        <v/>
      </c>
      <c r="S135" s="24" t="n"/>
      <c r="T135" s="169" t="inlineStr"/>
      <c r="U135" s="19" t="n"/>
      <c r="V135" s="170">
        <f>SUMIF([1]route!$E$3:$E$10005,E135,[1]route!$M$3:$M$10005)</f>
        <v/>
      </c>
      <c r="W135" s="171">
        <f>O135*N135*V135/1000</f>
        <v/>
      </c>
      <c r="X135" s="27">
        <f t="array" ref="X135">INDEX($BP135:$CZ135,MATCH(TRUE,$BP135:$CZ135&lt;0,0))</f>
        <v/>
      </c>
      <c r="Y135" s="47">
        <f>IFERROR(CHOOSE($AC135,$BP$1,$BQ$1,$BR$1,$BS$1,$BT$1,$BU$1,$BV$1,$BW$1,$BX$1,$BY$1,$BZ$1,$CA$1,$CB$1,$CC$1,$CD$1,$CE$1,$CF$1,$CG$1,$CH$1,$CI$1,$CJ$1,$CK$1,$CL$1,$CM$1,$CN$1,$CO$1,$CP$1,$CQ$1,$CR$1,$CS$1,$CT$1,$CU$1,$CV$1,$CW$1,$CX$1,$CY$1,$CZ$1,),"")</f>
        <v/>
      </c>
      <c r="Z135" s="121">
        <f>IFERROR(VLOOKUP(E135,[1]route!$E$3:$BL$10005,59,0),"")&amp;IFERROR(VLOOKUP(E135,[1]route!$E$3:$BL$10005,60,0),"")</f>
        <v/>
      </c>
      <c r="AA135" s="172">
        <f>IF(R135&gt;V135,R135-V135,0)</f>
        <v/>
      </c>
      <c r="AB135" s="173">
        <f>AA135*O135*N135/1000</f>
        <v/>
      </c>
      <c r="AC135" s="4">
        <f>IFERROR(MATCH($X135,$BP135:$CZ135,0),"")</f>
        <v/>
      </c>
      <c r="AD135" s="29" t="n">
        <v>0</v>
      </c>
      <c r="AE135" s="30">
        <f>SUMIF([1]route!$E$3:$E$10005,E135,[1]!Table1[1])</f>
        <v/>
      </c>
      <c r="AF135" s="30">
        <f>SUMIF([1]route!$E$3:$E$10005,E135,[1]!Table1[2])</f>
        <v/>
      </c>
      <c r="AG135" s="30">
        <f>SUMIF([1]route!$E$3:$E$10005,E135,[1]!Table1[3])</f>
        <v/>
      </c>
      <c r="AH135" s="30">
        <f>SUMIF([1]route!$E$3:$E$10005,E135,[1]!Table1[4])</f>
        <v/>
      </c>
      <c r="AI135" s="30">
        <f>SUMIF([1]route!$E$3:$E$10005,E135,[1]!Table1[5])</f>
        <v/>
      </c>
      <c r="AJ135" s="30">
        <f>SUMIF([1]route!$E$3:$E$10005,E135,[1]!Table1[6])</f>
        <v/>
      </c>
      <c r="AK135" s="30">
        <f>SUMIF([1]route!$E$3:$E$10005,E135,[1]!Table1[7])</f>
        <v/>
      </c>
      <c r="AL135" s="30">
        <f>SUMIF([1]route!$E$3:$E$10005,E135,[1]!Table1[8])</f>
        <v/>
      </c>
      <c r="AM135" s="30">
        <f>SUMIF([1]route!$E$3:$E$10005,E135,[1]!Table1[9])</f>
        <v/>
      </c>
      <c r="AN135" s="30">
        <f>SUMIF([1]route!$E$3:$E$10005,E135,[1]!Table1[10])</f>
        <v/>
      </c>
      <c r="AO135" s="30">
        <f>SUMIF([1]route!$E$3:$E$10005,E135,[1]!Table1[11])</f>
        <v/>
      </c>
      <c r="AP135" s="30">
        <f>SUMIF([1]route!$E$3:$E$10005,E135,[1]!Table1[12])</f>
        <v/>
      </c>
      <c r="AQ135" s="30">
        <f>SUMIF([1]route!$E$3:$E$10005,E135,[1]!Table1[13])</f>
        <v/>
      </c>
      <c r="AR135" s="30">
        <f>SUMIF([1]route!$E$3:$E$10005,E135,[1]!Table1[14])</f>
        <v/>
      </c>
      <c r="AS135" s="30">
        <f>SUMIF([1]route!$E$3:$E$10005,E135,[1]!Table1[15])</f>
        <v/>
      </c>
      <c r="AT135" s="30">
        <f>SUMIF([1]route!$E$3:$E$10005,E135,[1]!Table1[16])</f>
        <v/>
      </c>
      <c r="AU135" s="30">
        <f>SUMIF([1]route!$E$3:$E$10005,E135,[1]!Table1[17])</f>
        <v/>
      </c>
      <c r="AV135" s="30">
        <f>SUMIF([1]route!$E$3:$E$10005,E135,[1]!Table1[18])</f>
        <v/>
      </c>
      <c r="AW135" s="30">
        <f>SUMIF([1]route!$E$3:$E$10005,E135,[1]!Table1[19])</f>
        <v/>
      </c>
      <c r="AX135" s="30">
        <f>SUMIF([1]route!$E$3:$E$10005,E135,[1]!Table1[20])</f>
        <v/>
      </c>
      <c r="AY135" s="30">
        <f>SUMIF([1]route!$E$3:$E$10005,E135,[1]!Table1[21])</f>
        <v/>
      </c>
      <c r="AZ135" s="30">
        <f>SUMIF([1]route!$E$3:$E$10005,E135,[1]!Table1[22])</f>
        <v/>
      </c>
      <c r="BA135" s="30">
        <f>SUMIF([1]route!$E$3:$E$10005,E135,[1]!Table1[23])</f>
        <v/>
      </c>
      <c r="BB135" s="30">
        <f>SUMIF([1]route!$E$3:$E$10005,E135,[1]!Table1[24])</f>
        <v/>
      </c>
      <c r="BC135" s="30">
        <f>SUMIF([1]route!$E$3:$E$10005,E135,[1]!Table1[25])</f>
        <v/>
      </c>
      <c r="BD135" s="30">
        <f>SUMIF([1]route!$E$3:$E$10005,E135,[1]!Table1[26])</f>
        <v/>
      </c>
      <c r="BE135" s="30">
        <f>SUMIF([1]route!$E$3:$E$10005,E135,[1]!Table1[27])</f>
        <v/>
      </c>
      <c r="BF135" s="30">
        <f>SUMIF([1]route!$E$3:$E$10005,E135,[1]!Table1[28])</f>
        <v/>
      </c>
      <c r="BG135" s="30">
        <f>SUMIF([1]route!$E$3:$E$10005,E135,[1]!Table1[29])</f>
        <v/>
      </c>
      <c r="BH135" s="30">
        <f>SUMIF([1]route!$E$3:$E$10005,E135,[1]!Table1[30])</f>
        <v/>
      </c>
      <c r="BI135" s="30">
        <f>SUMIF([1]route!$E$3:$E$10005,E135,[1]!Table1[31])</f>
        <v/>
      </c>
      <c r="BJ135" s="30">
        <f>SUMIF([1]route!$E$3:$E$10005,E135,[1]!Table1[Remain PO])</f>
        <v/>
      </c>
      <c r="BK135" s="31">
        <f>SUMIF([1]route!$E$3:$E$10005,E135,[1]!Table1[N+1])</f>
        <v/>
      </c>
      <c r="BL135" s="31">
        <f>SUMIF([1]route!$E$3:$E$10005,E135,[1]!Table1[N+2])</f>
        <v/>
      </c>
      <c r="BM135" s="31">
        <f>SUMIF([1]route!$E$3:$E$10005,E135,[1]!Table1[N+3])</f>
        <v/>
      </c>
      <c r="BN135" s="32">
        <f>SUMIF([1]route!$E$3:$E$10005,E135,[1]!Table1[N+4])</f>
        <v/>
      </c>
      <c r="BP135" s="37">
        <f>$V135-$AD135</f>
        <v/>
      </c>
      <c r="BQ135" s="35">
        <f>BP135-AE135</f>
        <v/>
      </c>
      <c r="BR135" s="35">
        <f>BQ135-AF135</f>
        <v/>
      </c>
      <c r="BS135" s="35">
        <f>BR135-AG135</f>
        <v/>
      </c>
      <c r="BT135" s="35">
        <f>BS135-AH135</f>
        <v/>
      </c>
      <c r="BU135" s="35">
        <f>BT135-AI135</f>
        <v/>
      </c>
      <c r="BV135" s="35">
        <f>BU135-AJ135</f>
        <v/>
      </c>
      <c r="BW135" s="35">
        <f>BV135-AK135</f>
        <v/>
      </c>
      <c r="BX135" s="35">
        <f>BW135-AL135</f>
        <v/>
      </c>
      <c r="BY135" s="35">
        <f>BX135-AM135</f>
        <v/>
      </c>
      <c r="BZ135" s="35">
        <f>BY135-AN135</f>
        <v/>
      </c>
      <c r="CA135" s="35">
        <f>BZ135-AO135</f>
        <v/>
      </c>
      <c r="CB135" s="35">
        <f>CA135-AP135</f>
        <v/>
      </c>
      <c r="CC135" s="35">
        <f>CB135-AQ135</f>
        <v/>
      </c>
      <c r="CD135" s="35">
        <f>CC135-AR135</f>
        <v/>
      </c>
      <c r="CE135" s="35">
        <f>CD135-AS135</f>
        <v/>
      </c>
      <c r="CF135" s="35">
        <f>CE135-AT135</f>
        <v/>
      </c>
      <c r="CG135" s="35">
        <f>CF135-AU135</f>
        <v/>
      </c>
      <c r="CH135" s="35">
        <f>CG135-AV135</f>
        <v/>
      </c>
      <c r="CI135" s="35">
        <f>CH135-AW135</f>
        <v/>
      </c>
      <c r="CJ135" s="35">
        <f>CI135-AX135</f>
        <v/>
      </c>
      <c r="CK135" s="35">
        <f>CJ135-AY135</f>
        <v/>
      </c>
      <c r="CL135" s="35">
        <f>CK135-AZ135</f>
        <v/>
      </c>
      <c r="CM135" s="35">
        <f>CL135-BA135</f>
        <v/>
      </c>
      <c r="CN135" s="35">
        <f>CM135-BB135</f>
        <v/>
      </c>
      <c r="CO135" s="35">
        <f>CN135-BC135</f>
        <v/>
      </c>
      <c r="CP135" s="35">
        <f>CO135-BD135</f>
        <v/>
      </c>
      <c r="CQ135" s="35">
        <f>CP135-BE135</f>
        <v/>
      </c>
      <c r="CR135" s="35">
        <f>CQ135-BF135</f>
        <v/>
      </c>
      <c r="CS135" s="35">
        <f>CR135-BG135</f>
        <v/>
      </c>
      <c r="CT135" s="35">
        <f>CS135-BH135</f>
        <v/>
      </c>
      <c r="CU135" s="35">
        <f>CT135-BI135</f>
        <v/>
      </c>
      <c r="CV135" s="35">
        <f>CU135-BJ135</f>
        <v/>
      </c>
      <c r="CW135" s="38">
        <f>CV135-BK135</f>
        <v/>
      </c>
      <c r="CX135" s="38">
        <f>CW135-BL135</f>
        <v/>
      </c>
      <c r="CY135" s="38">
        <f>CX135-BM135</f>
        <v/>
      </c>
      <c r="CZ135" s="39">
        <f>CY135-BN135</f>
        <v/>
      </c>
      <c r="DA135" s="35" t="n"/>
    </row>
    <row r="136">
      <c r="D136" s="61">
        <f>VLOOKUP(F136,[1]Special!$O$2:$S$209,3,0)</f>
        <v/>
      </c>
      <c r="E136" s="20" t="inlineStr">
        <is>
          <t>|0200230841|25.40|0.00|1.200|0.0005995NBC</t>
        </is>
      </c>
      <c r="F136" s="19">
        <f>LEFT(E136,LEN(E136)-7)</f>
        <v/>
      </c>
      <c r="G136" s="19">
        <f>'Cutting Rules'!H136</f>
        <v/>
      </c>
      <c r="H136" s="19">
        <f>VLOOKUP(MID(F136,8,2),[1]Special!$H$2:$I$32,2,0)</f>
        <v/>
      </c>
      <c r="I136" s="19">
        <f>RIGHT(E136,3)</f>
        <v/>
      </c>
      <c r="J136" s="19">
        <f>IF(MID(E136,6,2)="22","P","C")</f>
        <v/>
      </c>
      <c r="K136" s="19">
        <f>MID(E136,13,4)</f>
        <v/>
      </c>
      <c r="L136" s="19">
        <f>MID(E136,19,4)</f>
        <v/>
      </c>
      <c r="M136" s="52">
        <f>MID(E136,LEN(E136)-17,4)</f>
        <v/>
      </c>
      <c r="N136" s="52">
        <f>MID(E136,LEN(E136)-6,4)</f>
        <v/>
      </c>
      <c r="O136" s="19">
        <f>VLOOKUP(F136,[1]Item!$A$5:$Z$10000,26,0)</f>
        <v/>
      </c>
      <c r="P136" s="19">
        <f>VLOOKUP(E136,[1]route!$E$3:$O$10005,11,0)</f>
        <v/>
      </c>
      <c r="Q136" s="167">
        <f>'Cutting Rules'!AD136</f>
        <v/>
      </c>
      <c r="R136" s="168">
        <f>SUMIF([1]route!$E$3:$E$10005,E136,[1]!Table1[生産])</f>
        <v/>
      </c>
      <c r="S136" s="24" t="n"/>
      <c r="T136" s="169" t="inlineStr"/>
      <c r="U136" s="19" t="n"/>
      <c r="V136" s="170">
        <f>SUMIF([1]route!$E$3:$E$10005,E136,[1]route!$M$3:$M$10005)</f>
        <v/>
      </c>
      <c r="W136" s="171">
        <f>O136*N136*V136/1000</f>
        <v/>
      </c>
      <c r="X136" s="27">
        <f t="array" ref="X136">INDEX($BP136:$CZ136,MATCH(TRUE,$BP136:$CZ136&lt;0,0))</f>
        <v/>
      </c>
      <c r="Y136" s="47">
        <f>IFERROR(CHOOSE($AC136,$BP$1,$BQ$1,$BR$1,$BS$1,$BT$1,$BU$1,$BV$1,$BW$1,$BX$1,$BY$1,$BZ$1,$CA$1,$CB$1,$CC$1,$CD$1,$CE$1,$CF$1,$CG$1,$CH$1,$CI$1,$CJ$1,$CK$1,$CL$1,$CM$1,$CN$1,$CO$1,$CP$1,$CQ$1,$CR$1,$CS$1,$CT$1,$CU$1,$CV$1,$CW$1,$CX$1,$CY$1,$CZ$1,),"")</f>
        <v/>
      </c>
      <c r="Z136" s="121">
        <f>IFERROR(VLOOKUP(E136,[1]route!$E$3:$BL$10005,59,0),"")&amp;IFERROR(VLOOKUP(E136,[1]route!$E$3:$BL$10005,60,0),"")</f>
        <v/>
      </c>
      <c r="AA136" s="172">
        <f>IF(R136&gt;V136,R136-V136,0)</f>
        <v/>
      </c>
      <c r="AB136" s="173">
        <f>AA136*O136*N136/1000</f>
        <v/>
      </c>
      <c r="AC136" s="4">
        <f>IFERROR(MATCH($X136,$BP136:$CZ136,0),"")</f>
        <v/>
      </c>
      <c r="AD136" s="29" t="n">
        <v>0</v>
      </c>
      <c r="AE136" s="30">
        <f>SUMIF([1]route!$E$3:$E$10005,E136,[1]!Table1[1])</f>
        <v/>
      </c>
      <c r="AF136" s="30">
        <f>SUMIF([1]route!$E$3:$E$10005,E136,[1]!Table1[2])</f>
        <v/>
      </c>
      <c r="AG136" s="30">
        <f>SUMIF([1]route!$E$3:$E$10005,E136,[1]!Table1[3])</f>
        <v/>
      </c>
      <c r="AH136" s="30">
        <f>SUMIF([1]route!$E$3:$E$10005,E136,[1]!Table1[4])</f>
        <v/>
      </c>
      <c r="AI136" s="30">
        <f>SUMIF([1]route!$E$3:$E$10005,E136,[1]!Table1[5])</f>
        <v/>
      </c>
      <c r="AJ136" s="30">
        <f>SUMIF([1]route!$E$3:$E$10005,E136,[1]!Table1[6])</f>
        <v/>
      </c>
      <c r="AK136" s="30">
        <f>SUMIF([1]route!$E$3:$E$10005,E136,[1]!Table1[7])</f>
        <v/>
      </c>
      <c r="AL136" s="30">
        <f>SUMIF([1]route!$E$3:$E$10005,E136,[1]!Table1[8])</f>
        <v/>
      </c>
      <c r="AM136" s="30">
        <f>SUMIF([1]route!$E$3:$E$10005,E136,[1]!Table1[9])</f>
        <v/>
      </c>
      <c r="AN136" s="30">
        <f>SUMIF([1]route!$E$3:$E$10005,E136,[1]!Table1[10])</f>
        <v/>
      </c>
      <c r="AO136" s="30">
        <f>SUMIF([1]route!$E$3:$E$10005,E136,[1]!Table1[11])</f>
        <v/>
      </c>
      <c r="AP136" s="30">
        <f>SUMIF([1]route!$E$3:$E$10005,E136,[1]!Table1[12])</f>
        <v/>
      </c>
      <c r="AQ136" s="30">
        <f>SUMIF([1]route!$E$3:$E$10005,E136,[1]!Table1[13])</f>
        <v/>
      </c>
      <c r="AR136" s="30">
        <f>SUMIF([1]route!$E$3:$E$10005,E136,[1]!Table1[14])</f>
        <v/>
      </c>
      <c r="AS136" s="30">
        <f>SUMIF([1]route!$E$3:$E$10005,E136,[1]!Table1[15])</f>
        <v/>
      </c>
      <c r="AT136" s="30">
        <f>SUMIF([1]route!$E$3:$E$10005,E136,[1]!Table1[16])</f>
        <v/>
      </c>
      <c r="AU136" s="30">
        <f>SUMIF([1]route!$E$3:$E$10005,E136,[1]!Table1[17])</f>
        <v/>
      </c>
      <c r="AV136" s="30">
        <f>SUMIF([1]route!$E$3:$E$10005,E136,[1]!Table1[18])</f>
        <v/>
      </c>
      <c r="AW136" s="30">
        <f>SUMIF([1]route!$E$3:$E$10005,E136,[1]!Table1[19])</f>
        <v/>
      </c>
      <c r="AX136" s="30">
        <f>SUMIF([1]route!$E$3:$E$10005,E136,[1]!Table1[20])</f>
        <v/>
      </c>
      <c r="AY136" s="30">
        <f>SUMIF([1]route!$E$3:$E$10005,E136,[1]!Table1[21])</f>
        <v/>
      </c>
      <c r="AZ136" s="30">
        <f>SUMIF([1]route!$E$3:$E$10005,E136,[1]!Table1[22])</f>
        <v/>
      </c>
      <c r="BA136" s="30">
        <f>SUMIF([1]route!$E$3:$E$10005,E136,[1]!Table1[23])</f>
        <v/>
      </c>
      <c r="BB136" s="30">
        <f>SUMIF([1]route!$E$3:$E$10005,E136,[1]!Table1[24])</f>
        <v/>
      </c>
      <c r="BC136" s="30">
        <f>SUMIF([1]route!$E$3:$E$10005,E136,[1]!Table1[25])</f>
        <v/>
      </c>
      <c r="BD136" s="30">
        <f>SUMIF([1]route!$E$3:$E$10005,E136,[1]!Table1[26])</f>
        <v/>
      </c>
      <c r="BE136" s="30">
        <f>SUMIF([1]route!$E$3:$E$10005,E136,[1]!Table1[27])</f>
        <v/>
      </c>
      <c r="BF136" s="30">
        <f>SUMIF([1]route!$E$3:$E$10005,E136,[1]!Table1[28])</f>
        <v/>
      </c>
      <c r="BG136" s="30">
        <f>SUMIF([1]route!$E$3:$E$10005,E136,[1]!Table1[29])</f>
        <v/>
      </c>
      <c r="BH136" s="30">
        <f>SUMIF([1]route!$E$3:$E$10005,E136,[1]!Table1[30])</f>
        <v/>
      </c>
      <c r="BI136" s="30">
        <f>SUMIF([1]route!$E$3:$E$10005,E136,[1]!Table1[31])</f>
        <v/>
      </c>
      <c r="BJ136" s="30">
        <f>SUMIF([1]route!$E$3:$E$10005,E136,[1]!Table1[Remain PO])</f>
        <v/>
      </c>
      <c r="BK136" s="31">
        <f>SUMIF([1]route!$E$3:$E$10005,E136,[1]!Table1[N+1])</f>
        <v/>
      </c>
      <c r="BL136" s="31">
        <f>SUMIF([1]route!$E$3:$E$10005,E136,[1]!Table1[N+2])</f>
        <v/>
      </c>
      <c r="BM136" s="31">
        <f>SUMIF([1]route!$E$3:$E$10005,E136,[1]!Table1[N+3])</f>
        <v/>
      </c>
      <c r="BN136" s="32">
        <f>SUMIF([1]route!$E$3:$E$10005,E136,[1]!Table1[N+4])</f>
        <v/>
      </c>
      <c r="BP136" s="37">
        <f>$V136-$AD136</f>
        <v/>
      </c>
      <c r="BQ136" s="35">
        <f>BP136-AE136</f>
        <v/>
      </c>
      <c r="BR136" s="35">
        <f>BQ136-AF136</f>
        <v/>
      </c>
      <c r="BS136" s="35">
        <f>BR136-AG136</f>
        <v/>
      </c>
      <c r="BT136" s="35">
        <f>BS136-AH136</f>
        <v/>
      </c>
      <c r="BU136" s="35">
        <f>BT136-AI136</f>
        <v/>
      </c>
      <c r="BV136" s="35">
        <f>BU136-AJ136</f>
        <v/>
      </c>
      <c r="BW136" s="35">
        <f>BV136-AK136</f>
        <v/>
      </c>
      <c r="BX136" s="35">
        <f>BW136-AL136</f>
        <v/>
      </c>
      <c r="BY136" s="35">
        <f>BX136-AM136</f>
        <v/>
      </c>
      <c r="BZ136" s="35">
        <f>BY136-AN136</f>
        <v/>
      </c>
      <c r="CA136" s="35">
        <f>BZ136-AO136</f>
        <v/>
      </c>
      <c r="CB136" s="35">
        <f>CA136-AP136</f>
        <v/>
      </c>
      <c r="CC136" s="35">
        <f>CB136-AQ136</f>
        <v/>
      </c>
      <c r="CD136" s="35">
        <f>CC136-AR136</f>
        <v/>
      </c>
      <c r="CE136" s="35">
        <f>CD136-AS136</f>
        <v/>
      </c>
      <c r="CF136" s="35">
        <f>CE136-AT136</f>
        <v/>
      </c>
      <c r="CG136" s="35">
        <f>CF136-AU136</f>
        <v/>
      </c>
      <c r="CH136" s="35">
        <f>CG136-AV136</f>
        <v/>
      </c>
      <c r="CI136" s="35">
        <f>CH136-AW136</f>
        <v/>
      </c>
      <c r="CJ136" s="35">
        <f>CI136-AX136</f>
        <v/>
      </c>
      <c r="CK136" s="35">
        <f>CJ136-AY136</f>
        <v/>
      </c>
      <c r="CL136" s="35">
        <f>CK136-AZ136</f>
        <v/>
      </c>
      <c r="CM136" s="35">
        <f>CL136-BA136</f>
        <v/>
      </c>
      <c r="CN136" s="35">
        <f>CM136-BB136</f>
        <v/>
      </c>
      <c r="CO136" s="35">
        <f>CN136-BC136</f>
        <v/>
      </c>
      <c r="CP136" s="35">
        <f>CO136-BD136</f>
        <v/>
      </c>
      <c r="CQ136" s="35">
        <f>CP136-BE136</f>
        <v/>
      </c>
      <c r="CR136" s="35">
        <f>CQ136-BF136</f>
        <v/>
      </c>
      <c r="CS136" s="35">
        <f>CR136-BG136</f>
        <v/>
      </c>
      <c r="CT136" s="35">
        <f>CS136-BH136</f>
        <v/>
      </c>
      <c r="CU136" s="35">
        <f>CT136-BI136</f>
        <v/>
      </c>
      <c r="CV136" s="35">
        <f>CU136-BJ136</f>
        <v/>
      </c>
      <c r="CW136" s="38">
        <f>CV136-BK136</f>
        <v/>
      </c>
      <c r="CX136" s="38">
        <f>CW136-BL136</f>
        <v/>
      </c>
      <c r="CY136" s="38">
        <f>CX136-BM136</f>
        <v/>
      </c>
      <c r="CZ136" s="39">
        <f>CY136-BN136</f>
        <v/>
      </c>
      <c r="DA136" s="35" t="n"/>
    </row>
    <row r="137">
      <c r="D137" s="61">
        <f>VLOOKUP(F137,[1]Special!$O$2:$S$209,3,0)</f>
        <v/>
      </c>
      <c r="E137" s="20" t="inlineStr">
        <is>
          <t>|0200220810|31.80|0.00|1.600|0.0005661NBC</t>
        </is>
      </c>
      <c r="F137" s="19">
        <f>LEFT(E137,LEN(E137)-7)</f>
        <v/>
      </c>
      <c r="G137" s="19">
        <f>'Cutting Rules'!H137</f>
        <v/>
      </c>
      <c r="H137" s="19">
        <f>VLOOKUP(MID(F137,8,2),[1]Special!$H$2:$I$32,2,0)</f>
        <v/>
      </c>
      <c r="I137" s="19">
        <f>RIGHT(E137,3)</f>
        <v/>
      </c>
      <c r="J137" s="19">
        <f>IF(MID(E137,6,2)="22","P","C")</f>
        <v/>
      </c>
      <c r="K137" s="19">
        <f>MID(E137,13,4)</f>
        <v/>
      </c>
      <c r="L137" s="19">
        <f>MID(E137,19,4)</f>
        <v/>
      </c>
      <c r="M137" s="52">
        <f>MID(E137,LEN(E137)-17,4)</f>
        <v/>
      </c>
      <c r="N137" s="52">
        <f>MID(E137,LEN(E137)-6,4)</f>
        <v/>
      </c>
      <c r="O137" s="19">
        <f>VLOOKUP(F137,[1]Item!$A$5:$Z$10000,26,0)</f>
        <v/>
      </c>
      <c r="P137" s="19">
        <f>VLOOKUP(E137,[1]route!$E$3:$O$10005,11,0)</f>
        <v/>
      </c>
      <c r="Q137" s="167">
        <f>'Cutting Rules'!AD137</f>
        <v/>
      </c>
      <c r="R137" s="168">
        <f>SUMIF([1]route!$E$3:$E$10005,E137,[1]!Table1[生産])</f>
        <v/>
      </c>
      <c r="S137" s="24" t="n"/>
      <c r="T137" s="169" t="inlineStr"/>
      <c r="U137" s="19" t="n"/>
      <c r="V137" s="170">
        <f>SUMIF([1]route!$E$3:$E$10005,E137,[1]route!$M$3:$M$10005)</f>
        <v/>
      </c>
      <c r="W137" s="171">
        <f>O137*N137*V137/1000</f>
        <v/>
      </c>
      <c r="X137" s="27">
        <f t="array" ref="X137">INDEX($BP137:$CZ137,MATCH(TRUE,$BP137:$CZ137&lt;0,0))</f>
        <v/>
      </c>
      <c r="Y137" s="47">
        <f>IFERROR(CHOOSE($AC137,$BP$1,$BQ$1,$BR$1,$BS$1,$BT$1,$BU$1,$BV$1,$BW$1,$BX$1,$BY$1,$BZ$1,$CA$1,$CB$1,$CC$1,$CD$1,$CE$1,$CF$1,$CG$1,$CH$1,$CI$1,$CJ$1,$CK$1,$CL$1,$CM$1,$CN$1,$CO$1,$CP$1,$CQ$1,$CR$1,$CS$1,$CT$1,$CU$1,$CV$1,$CW$1,$CX$1,$CY$1,$CZ$1,),"")</f>
        <v/>
      </c>
      <c r="Z137" s="121">
        <f>IFERROR(VLOOKUP(E137,[1]route!$E$3:$BL$10005,59,0),"")&amp;IFERROR(VLOOKUP(E137,[1]route!$E$3:$BL$10005,60,0),"")</f>
        <v/>
      </c>
      <c r="AA137" s="172">
        <f>IF(R137&gt;V137,R137-V137,0)</f>
        <v/>
      </c>
      <c r="AB137" s="173">
        <f>AA137*O137*N137/1000</f>
        <v/>
      </c>
      <c r="AC137" s="4">
        <f>IFERROR(MATCH($X137,$BP137:$CZ137,0),"")</f>
        <v/>
      </c>
      <c r="AD137" s="29" t="n">
        <v>0</v>
      </c>
      <c r="AE137" s="30">
        <f>SUMIF([1]route!$E$3:$E$10005,E137,[1]!Table1[1])</f>
        <v/>
      </c>
      <c r="AF137" s="30">
        <f>SUMIF([1]route!$E$3:$E$10005,E137,[1]!Table1[2])</f>
        <v/>
      </c>
      <c r="AG137" s="30">
        <f>SUMIF([1]route!$E$3:$E$10005,E137,[1]!Table1[3])</f>
        <v/>
      </c>
      <c r="AH137" s="30">
        <f>SUMIF([1]route!$E$3:$E$10005,E137,[1]!Table1[4])</f>
        <v/>
      </c>
      <c r="AI137" s="30">
        <f>SUMIF([1]route!$E$3:$E$10005,E137,[1]!Table1[5])</f>
        <v/>
      </c>
      <c r="AJ137" s="30">
        <f>SUMIF([1]route!$E$3:$E$10005,E137,[1]!Table1[6])</f>
        <v/>
      </c>
      <c r="AK137" s="30">
        <f>SUMIF([1]route!$E$3:$E$10005,E137,[1]!Table1[7])</f>
        <v/>
      </c>
      <c r="AL137" s="30">
        <f>SUMIF([1]route!$E$3:$E$10005,E137,[1]!Table1[8])</f>
        <v/>
      </c>
      <c r="AM137" s="30">
        <f>SUMIF([1]route!$E$3:$E$10005,E137,[1]!Table1[9])</f>
        <v/>
      </c>
      <c r="AN137" s="30">
        <f>SUMIF([1]route!$E$3:$E$10005,E137,[1]!Table1[10])</f>
        <v/>
      </c>
      <c r="AO137" s="30">
        <f>SUMIF([1]route!$E$3:$E$10005,E137,[1]!Table1[11])</f>
        <v/>
      </c>
      <c r="AP137" s="30">
        <f>SUMIF([1]route!$E$3:$E$10005,E137,[1]!Table1[12])</f>
        <v/>
      </c>
      <c r="AQ137" s="30">
        <f>SUMIF([1]route!$E$3:$E$10005,E137,[1]!Table1[13])</f>
        <v/>
      </c>
      <c r="AR137" s="30">
        <f>SUMIF([1]route!$E$3:$E$10005,E137,[1]!Table1[14])</f>
        <v/>
      </c>
      <c r="AS137" s="30">
        <f>SUMIF([1]route!$E$3:$E$10005,E137,[1]!Table1[15])</f>
        <v/>
      </c>
      <c r="AT137" s="30">
        <f>SUMIF([1]route!$E$3:$E$10005,E137,[1]!Table1[16])</f>
        <v/>
      </c>
      <c r="AU137" s="30">
        <f>SUMIF([1]route!$E$3:$E$10005,E137,[1]!Table1[17])</f>
        <v/>
      </c>
      <c r="AV137" s="30">
        <f>SUMIF([1]route!$E$3:$E$10005,E137,[1]!Table1[18])</f>
        <v/>
      </c>
      <c r="AW137" s="30">
        <f>SUMIF([1]route!$E$3:$E$10005,E137,[1]!Table1[19])</f>
        <v/>
      </c>
      <c r="AX137" s="30">
        <f>SUMIF([1]route!$E$3:$E$10005,E137,[1]!Table1[20])</f>
        <v/>
      </c>
      <c r="AY137" s="30">
        <f>SUMIF([1]route!$E$3:$E$10005,E137,[1]!Table1[21])</f>
        <v/>
      </c>
      <c r="AZ137" s="30">
        <f>SUMIF([1]route!$E$3:$E$10005,E137,[1]!Table1[22])</f>
        <v/>
      </c>
      <c r="BA137" s="30">
        <f>SUMIF([1]route!$E$3:$E$10005,E137,[1]!Table1[23])</f>
        <v/>
      </c>
      <c r="BB137" s="30">
        <f>SUMIF([1]route!$E$3:$E$10005,E137,[1]!Table1[24])</f>
        <v/>
      </c>
      <c r="BC137" s="30">
        <f>SUMIF([1]route!$E$3:$E$10005,E137,[1]!Table1[25])</f>
        <v/>
      </c>
      <c r="BD137" s="30">
        <f>SUMIF([1]route!$E$3:$E$10005,E137,[1]!Table1[26])</f>
        <v/>
      </c>
      <c r="BE137" s="30">
        <f>SUMIF([1]route!$E$3:$E$10005,E137,[1]!Table1[27])</f>
        <v/>
      </c>
      <c r="BF137" s="30">
        <f>SUMIF([1]route!$E$3:$E$10005,E137,[1]!Table1[28])</f>
        <v/>
      </c>
      <c r="BG137" s="30">
        <f>SUMIF([1]route!$E$3:$E$10005,E137,[1]!Table1[29])</f>
        <v/>
      </c>
      <c r="BH137" s="30">
        <f>SUMIF([1]route!$E$3:$E$10005,E137,[1]!Table1[30])</f>
        <v/>
      </c>
      <c r="BI137" s="30">
        <f>SUMIF([1]route!$E$3:$E$10005,E137,[1]!Table1[31])</f>
        <v/>
      </c>
      <c r="BJ137" s="30">
        <f>SUMIF([1]route!$E$3:$E$10005,E137,[1]!Table1[Remain PO])</f>
        <v/>
      </c>
      <c r="BK137" s="31">
        <f>SUMIF([1]route!$E$3:$E$10005,E137,[1]!Table1[N+1])</f>
        <v/>
      </c>
      <c r="BL137" s="31">
        <f>SUMIF([1]route!$E$3:$E$10005,E137,[1]!Table1[N+2])</f>
        <v/>
      </c>
      <c r="BM137" s="31">
        <f>SUMIF([1]route!$E$3:$E$10005,E137,[1]!Table1[N+3])</f>
        <v/>
      </c>
      <c r="BN137" s="32">
        <f>SUMIF([1]route!$E$3:$E$10005,E137,[1]!Table1[N+4])</f>
        <v/>
      </c>
      <c r="BP137" s="37">
        <f>$V137-$AD137</f>
        <v/>
      </c>
      <c r="BQ137" s="35">
        <f>BP137-AE137</f>
        <v/>
      </c>
      <c r="BR137" s="35">
        <f>BQ137-AF137</f>
        <v/>
      </c>
      <c r="BS137" s="35">
        <f>BR137-AG137</f>
        <v/>
      </c>
      <c r="BT137" s="35">
        <f>BS137-AH137</f>
        <v/>
      </c>
      <c r="BU137" s="35">
        <f>BT137-AI137</f>
        <v/>
      </c>
      <c r="BV137" s="35">
        <f>BU137-AJ137</f>
        <v/>
      </c>
      <c r="BW137" s="35">
        <f>BV137-AK137</f>
        <v/>
      </c>
      <c r="BX137" s="35">
        <f>BW137-AL137</f>
        <v/>
      </c>
      <c r="BY137" s="35">
        <f>BX137-AM137</f>
        <v/>
      </c>
      <c r="BZ137" s="35">
        <f>BY137-AN137</f>
        <v/>
      </c>
      <c r="CA137" s="35">
        <f>BZ137-AO137</f>
        <v/>
      </c>
      <c r="CB137" s="35">
        <f>CA137-AP137</f>
        <v/>
      </c>
      <c r="CC137" s="35">
        <f>CB137-AQ137</f>
        <v/>
      </c>
      <c r="CD137" s="35">
        <f>CC137-AR137</f>
        <v/>
      </c>
      <c r="CE137" s="35">
        <f>CD137-AS137</f>
        <v/>
      </c>
      <c r="CF137" s="35">
        <f>CE137-AT137</f>
        <v/>
      </c>
      <c r="CG137" s="35">
        <f>CF137-AU137</f>
        <v/>
      </c>
      <c r="CH137" s="35">
        <f>CG137-AV137</f>
        <v/>
      </c>
      <c r="CI137" s="35">
        <f>CH137-AW137</f>
        <v/>
      </c>
      <c r="CJ137" s="35">
        <f>CI137-AX137</f>
        <v/>
      </c>
      <c r="CK137" s="35">
        <f>CJ137-AY137</f>
        <v/>
      </c>
      <c r="CL137" s="35">
        <f>CK137-AZ137</f>
        <v/>
      </c>
      <c r="CM137" s="35">
        <f>CL137-BA137</f>
        <v/>
      </c>
      <c r="CN137" s="35">
        <f>CM137-BB137</f>
        <v/>
      </c>
      <c r="CO137" s="35">
        <f>CN137-BC137</f>
        <v/>
      </c>
      <c r="CP137" s="35">
        <f>CO137-BD137</f>
        <v/>
      </c>
      <c r="CQ137" s="35">
        <f>CP137-BE137</f>
        <v/>
      </c>
      <c r="CR137" s="35">
        <f>CQ137-BF137</f>
        <v/>
      </c>
      <c r="CS137" s="35">
        <f>CR137-BG137</f>
        <v/>
      </c>
      <c r="CT137" s="35">
        <f>CS137-BH137</f>
        <v/>
      </c>
      <c r="CU137" s="35">
        <f>CT137-BI137</f>
        <v/>
      </c>
      <c r="CV137" s="35">
        <f>CU137-BJ137</f>
        <v/>
      </c>
      <c r="CW137" s="38">
        <f>CV137-BK137</f>
        <v/>
      </c>
      <c r="CX137" s="38">
        <f>CW137-BL137</f>
        <v/>
      </c>
      <c r="CY137" s="38">
        <f>CX137-BM137</f>
        <v/>
      </c>
      <c r="CZ137" s="39">
        <f>CY137-BN137</f>
        <v/>
      </c>
      <c r="DA137" s="35" t="n"/>
    </row>
    <row r="138">
      <c r="D138" s="61">
        <f>VLOOKUP(F138,[1]Special!$O$2:$S$209,3,0)</f>
        <v/>
      </c>
      <c r="E138" s="20" t="inlineStr">
        <is>
          <t>|0200226010|22.20|0.00|2.000|0.0006410NBC</t>
        </is>
      </c>
      <c r="F138" s="19">
        <f>LEFT(E138,LEN(E138)-7)</f>
        <v/>
      </c>
      <c r="G138" s="19">
        <f>'Cutting Rules'!H138</f>
        <v/>
      </c>
      <c r="H138" s="19">
        <f>VLOOKUP(MID(F138,8,2),[1]Special!$H$2:$I$32,2,0)</f>
        <v/>
      </c>
      <c r="I138" s="19">
        <f>RIGHT(E138,3)</f>
        <v/>
      </c>
      <c r="J138" s="19">
        <f>IF(MID(E138,6,2)="22","P","C")</f>
        <v/>
      </c>
      <c r="K138" s="19">
        <f>MID(E138,13,4)</f>
        <v/>
      </c>
      <c r="L138" s="19">
        <f>MID(E138,19,4)</f>
        <v/>
      </c>
      <c r="M138" s="52">
        <f>MID(E138,LEN(E138)-17,4)</f>
        <v/>
      </c>
      <c r="N138" s="52">
        <f>MID(E138,LEN(E138)-6,4)</f>
        <v/>
      </c>
      <c r="O138" s="19">
        <f>VLOOKUP(F138,[1]Item!$A$5:$Z$10000,26,0)</f>
        <v/>
      </c>
      <c r="P138" s="19">
        <f>VLOOKUP(E138,[1]route!$E$3:$O$10005,11,0)</f>
        <v/>
      </c>
      <c r="Q138" s="167">
        <f>'Cutting Rules'!AD138</f>
        <v/>
      </c>
      <c r="R138" s="168">
        <f>SUMIF([1]route!$E$3:$E$10005,E138,[1]!Table1[生産])</f>
        <v/>
      </c>
      <c r="S138" s="24" t="n"/>
      <c r="T138" s="169" t="inlineStr"/>
      <c r="U138" s="19" t="n"/>
      <c r="V138" s="170">
        <f>SUMIF([1]route!$E$3:$E$10005,E138,[1]route!$M$3:$M$10005)</f>
        <v/>
      </c>
      <c r="W138" s="171">
        <f>O138*N138*V138/1000</f>
        <v/>
      </c>
      <c r="X138" s="27">
        <f t="array" ref="X138">INDEX($BP138:$CZ138,MATCH(TRUE,$BP138:$CZ138&lt;0,0))</f>
        <v/>
      </c>
      <c r="Y138" s="47">
        <f>IFERROR(CHOOSE($AC138,$BP$1,$BQ$1,$BR$1,$BS$1,$BT$1,$BU$1,$BV$1,$BW$1,$BX$1,$BY$1,$BZ$1,$CA$1,$CB$1,$CC$1,$CD$1,$CE$1,$CF$1,$CG$1,$CH$1,$CI$1,$CJ$1,$CK$1,$CL$1,$CM$1,$CN$1,$CO$1,$CP$1,$CQ$1,$CR$1,$CS$1,$CT$1,$CU$1,$CV$1,$CW$1,$CX$1,$CY$1,$CZ$1,),"")</f>
        <v/>
      </c>
      <c r="Z138" s="121">
        <f>IFERROR(VLOOKUP(E138,[1]route!$E$3:$BL$10005,59,0),"")&amp;IFERROR(VLOOKUP(E138,[1]route!$E$3:$BL$10005,60,0),"")</f>
        <v/>
      </c>
      <c r="AA138" s="172">
        <f>IF(R138&gt;V138,R138-V138,0)</f>
        <v/>
      </c>
      <c r="AB138" s="173">
        <f>AA138*O138*N138/1000</f>
        <v/>
      </c>
      <c r="AC138" s="4">
        <f>IFERROR(MATCH($X138,$BP138:$CZ138,0),"")</f>
        <v/>
      </c>
      <c r="AD138" s="29" t="n">
        <v>0</v>
      </c>
      <c r="AE138" s="30">
        <f>SUMIF([1]route!$E$3:$E$10005,E138,[1]!Table1[1])</f>
        <v/>
      </c>
      <c r="AF138" s="30">
        <f>SUMIF([1]route!$E$3:$E$10005,E138,[1]!Table1[2])</f>
        <v/>
      </c>
      <c r="AG138" s="30">
        <f>SUMIF([1]route!$E$3:$E$10005,E138,[1]!Table1[3])</f>
        <v/>
      </c>
      <c r="AH138" s="30">
        <f>SUMIF([1]route!$E$3:$E$10005,E138,[1]!Table1[4])</f>
        <v/>
      </c>
      <c r="AI138" s="30">
        <f>SUMIF([1]route!$E$3:$E$10005,E138,[1]!Table1[5])</f>
        <v/>
      </c>
      <c r="AJ138" s="30">
        <f>SUMIF([1]route!$E$3:$E$10005,E138,[1]!Table1[6])</f>
        <v/>
      </c>
      <c r="AK138" s="30">
        <f>SUMIF([1]route!$E$3:$E$10005,E138,[1]!Table1[7])</f>
        <v/>
      </c>
      <c r="AL138" s="30">
        <f>SUMIF([1]route!$E$3:$E$10005,E138,[1]!Table1[8])</f>
        <v/>
      </c>
      <c r="AM138" s="30">
        <f>SUMIF([1]route!$E$3:$E$10005,E138,[1]!Table1[9])</f>
        <v/>
      </c>
      <c r="AN138" s="30">
        <f>SUMIF([1]route!$E$3:$E$10005,E138,[1]!Table1[10])</f>
        <v/>
      </c>
      <c r="AO138" s="30">
        <f>SUMIF([1]route!$E$3:$E$10005,E138,[1]!Table1[11])</f>
        <v/>
      </c>
      <c r="AP138" s="30">
        <f>SUMIF([1]route!$E$3:$E$10005,E138,[1]!Table1[12])</f>
        <v/>
      </c>
      <c r="AQ138" s="30">
        <f>SUMIF([1]route!$E$3:$E$10005,E138,[1]!Table1[13])</f>
        <v/>
      </c>
      <c r="AR138" s="30">
        <f>SUMIF([1]route!$E$3:$E$10005,E138,[1]!Table1[14])</f>
        <v/>
      </c>
      <c r="AS138" s="30">
        <f>SUMIF([1]route!$E$3:$E$10005,E138,[1]!Table1[15])</f>
        <v/>
      </c>
      <c r="AT138" s="30">
        <f>SUMIF([1]route!$E$3:$E$10005,E138,[1]!Table1[16])</f>
        <v/>
      </c>
      <c r="AU138" s="30">
        <f>SUMIF([1]route!$E$3:$E$10005,E138,[1]!Table1[17])</f>
        <v/>
      </c>
      <c r="AV138" s="30">
        <f>SUMIF([1]route!$E$3:$E$10005,E138,[1]!Table1[18])</f>
        <v/>
      </c>
      <c r="AW138" s="30">
        <f>SUMIF([1]route!$E$3:$E$10005,E138,[1]!Table1[19])</f>
        <v/>
      </c>
      <c r="AX138" s="30">
        <f>SUMIF([1]route!$E$3:$E$10005,E138,[1]!Table1[20])</f>
        <v/>
      </c>
      <c r="AY138" s="30">
        <f>SUMIF([1]route!$E$3:$E$10005,E138,[1]!Table1[21])</f>
        <v/>
      </c>
      <c r="AZ138" s="30">
        <f>SUMIF([1]route!$E$3:$E$10005,E138,[1]!Table1[22])</f>
        <v/>
      </c>
      <c r="BA138" s="30">
        <f>SUMIF([1]route!$E$3:$E$10005,E138,[1]!Table1[23])</f>
        <v/>
      </c>
      <c r="BB138" s="30">
        <f>SUMIF([1]route!$E$3:$E$10005,E138,[1]!Table1[24])</f>
        <v/>
      </c>
      <c r="BC138" s="30">
        <f>SUMIF([1]route!$E$3:$E$10005,E138,[1]!Table1[25])</f>
        <v/>
      </c>
      <c r="BD138" s="30">
        <f>SUMIF([1]route!$E$3:$E$10005,E138,[1]!Table1[26])</f>
        <v/>
      </c>
      <c r="BE138" s="30">
        <f>SUMIF([1]route!$E$3:$E$10005,E138,[1]!Table1[27])</f>
        <v/>
      </c>
      <c r="BF138" s="30">
        <f>SUMIF([1]route!$E$3:$E$10005,E138,[1]!Table1[28])</f>
        <v/>
      </c>
      <c r="BG138" s="30">
        <f>SUMIF([1]route!$E$3:$E$10005,E138,[1]!Table1[29])</f>
        <v/>
      </c>
      <c r="BH138" s="30">
        <f>SUMIF([1]route!$E$3:$E$10005,E138,[1]!Table1[30])</f>
        <v/>
      </c>
      <c r="BI138" s="30">
        <f>SUMIF([1]route!$E$3:$E$10005,E138,[1]!Table1[31])</f>
        <v/>
      </c>
      <c r="BJ138" s="30">
        <f>SUMIF([1]route!$E$3:$E$10005,E138,[1]!Table1[Remain PO])</f>
        <v/>
      </c>
      <c r="BK138" s="31">
        <f>SUMIF([1]route!$E$3:$E$10005,E138,[1]!Table1[N+1])</f>
        <v/>
      </c>
      <c r="BL138" s="31">
        <f>SUMIF([1]route!$E$3:$E$10005,E138,[1]!Table1[N+2])</f>
        <v/>
      </c>
      <c r="BM138" s="31">
        <f>SUMIF([1]route!$E$3:$E$10005,E138,[1]!Table1[N+3])</f>
        <v/>
      </c>
      <c r="BN138" s="32">
        <f>SUMIF([1]route!$E$3:$E$10005,E138,[1]!Table1[N+4])</f>
        <v/>
      </c>
      <c r="BP138" s="37">
        <f>$V138-$AD138</f>
        <v/>
      </c>
      <c r="BQ138" s="35">
        <f>BP138-AE138</f>
        <v/>
      </c>
      <c r="BR138" s="35">
        <f>BQ138-AF138</f>
        <v/>
      </c>
      <c r="BS138" s="35">
        <f>BR138-AG138</f>
        <v/>
      </c>
      <c r="BT138" s="35">
        <f>BS138-AH138</f>
        <v/>
      </c>
      <c r="BU138" s="35">
        <f>BT138-AI138</f>
        <v/>
      </c>
      <c r="BV138" s="35">
        <f>BU138-AJ138</f>
        <v/>
      </c>
      <c r="BW138" s="35">
        <f>BV138-AK138</f>
        <v/>
      </c>
      <c r="BX138" s="35">
        <f>BW138-AL138</f>
        <v/>
      </c>
      <c r="BY138" s="35">
        <f>BX138-AM138</f>
        <v/>
      </c>
      <c r="BZ138" s="35">
        <f>BY138-AN138</f>
        <v/>
      </c>
      <c r="CA138" s="35">
        <f>BZ138-AO138</f>
        <v/>
      </c>
      <c r="CB138" s="35">
        <f>CA138-AP138</f>
        <v/>
      </c>
      <c r="CC138" s="35">
        <f>CB138-AQ138</f>
        <v/>
      </c>
      <c r="CD138" s="35">
        <f>CC138-AR138</f>
        <v/>
      </c>
      <c r="CE138" s="35">
        <f>CD138-AS138</f>
        <v/>
      </c>
      <c r="CF138" s="35">
        <f>CE138-AT138</f>
        <v/>
      </c>
      <c r="CG138" s="35">
        <f>CF138-AU138</f>
        <v/>
      </c>
      <c r="CH138" s="35">
        <f>CG138-AV138</f>
        <v/>
      </c>
      <c r="CI138" s="35">
        <f>CH138-AW138</f>
        <v/>
      </c>
      <c r="CJ138" s="35">
        <f>CI138-AX138</f>
        <v/>
      </c>
      <c r="CK138" s="35">
        <f>CJ138-AY138</f>
        <v/>
      </c>
      <c r="CL138" s="35">
        <f>CK138-AZ138</f>
        <v/>
      </c>
      <c r="CM138" s="35">
        <f>CL138-BA138</f>
        <v/>
      </c>
      <c r="CN138" s="35">
        <f>CM138-BB138</f>
        <v/>
      </c>
      <c r="CO138" s="35">
        <f>CN138-BC138</f>
        <v/>
      </c>
      <c r="CP138" s="35">
        <f>CO138-BD138</f>
        <v/>
      </c>
      <c r="CQ138" s="35">
        <f>CP138-BE138</f>
        <v/>
      </c>
      <c r="CR138" s="35">
        <f>CQ138-BF138</f>
        <v/>
      </c>
      <c r="CS138" s="35">
        <f>CR138-BG138</f>
        <v/>
      </c>
      <c r="CT138" s="35">
        <f>CS138-BH138</f>
        <v/>
      </c>
      <c r="CU138" s="35">
        <f>CT138-BI138</f>
        <v/>
      </c>
      <c r="CV138" s="35">
        <f>CU138-BJ138</f>
        <v/>
      </c>
      <c r="CW138" s="38">
        <f>CV138-BK138</f>
        <v/>
      </c>
      <c r="CX138" s="38">
        <f>CW138-BL138</f>
        <v/>
      </c>
      <c r="CY138" s="38">
        <f>CX138-BM138</f>
        <v/>
      </c>
      <c r="CZ138" s="39">
        <f>CY138-BN138</f>
        <v/>
      </c>
      <c r="DA138" s="35" t="n"/>
    </row>
    <row r="139">
      <c r="D139" s="61">
        <f>VLOOKUP(F139,[1]Special!$O$2:$S$209,3,0)</f>
        <v/>
      </c>
      <c r="E139" s="20" t="inlineStr">
        <is>
          <t>|0200220810|22.20|0.00|1.600|0.0005900NBC</t>
        </is>
      </c>
      <c r="F139" s="19">
        <f>LEFT(E139,LEN(E139)-7)</f>
        <v/>
      </c>
      <c r="G139" s="19">
        <f>'Cutting Rules'!H139</f>
        <v/>
      </c>
      <c r="H139" s="19">
        <f>VLOOKUP(MID(F139,8,2),[1]Special!$H$2:$I$32,2,0)</f>
        <v/>
      </c>
      <c r="I139" s="19">
        <f>RIGHT(E139,3)</f>
        <v/>
      </c>
      <c r="J139" s="19">
        <f>IF(MID(E139,6,2)="22","P","C")</f>
        <v/>
      </c>
      <c r="K139" s="19">
        <f>MID(E139,13,4)</f>
        <v/>
      </c>
      <c r="L139" s="19">
        <f>MID(E139,19,4)</f>
        <v/>
      </c>
      <c r="M139" s="52">
        <f>MID(E139,LEN(E139)-17,4)</f>
        <v/>
      </c>
      <c r="N139" s="52">
        <f>MID(E139,LEN(E139)-6,4)</f>
        <v/>
      </c>
      <c r="O139" s="19">
        <f>VLOOKUP(F139,[1]Item!$A$5:$Z$10000,26,0)</f>
        <v/>
      </c>
      <c r="P139" s="19">
        <f>VLOOKUP(E139,[1]route!$E$3:$O$10005,11,0)</f>
        <v/>
      </c>
      <c r="Q139" s="167">
        <f>'Cutting Rules'!AD139</f>
        <v/>
      </c>
      <c r="R139" s="168">
        <f>SUMIF([1]route!$E$3:$E$10005,E139,[1]!Table1[生産])</f>
        <v/>
      </c>
      <c r="S139" s="24" t="n"/>
      <c r="T139" s="169" t="inlineStr"/>
      <c r="U139" s="19" t="n"/>
      <c r="V139" s="170">
        <f>SUMIF([1]route!$E$3:$E$10005,E139,[1]route!$M$3:$M$10005)</f>
        <v/>
      </c>
      <c r="W139" s="171">
        <f>O139*N139*V139/1000</f>
        <v/>
      </c>
      <c r="X139" s="27">
        <f t="array" ref="X139">INDEX($BP139:$CZ139,MATCH(TRUE,$BP139:$CZ139&lt;0,0))</f>
        <v/>
      </c>
      <c r="Y139" s="47">
        <f>IFERROR(CHOOSE($AC139,$BP$1,$BQ$1,$BR$1,$BS$1,$BT$1,$BU$1,$BV$1,$BW$1,$BX$1,$BY$1,$BZ$1,$CA$1,$CB$1,$CC$1,$CD$1,$CE$1,$CF$1,$CG$1,$CH$1,$CI$1,$CJ$1,$CK$1,$CL$1,$CM$1,$CN$1,$CO$1,$CP$1,$CQ$1,$CR$1,$CS$1,$CT$1,$CU$1,$CV$1,$CW$1,$CX$1,$CY$1,$CZ$1,),"")</f>
        <v/>
      </c>
      <c r="Z139" s="121">
        <f>IFERROR(VLOOKUP(E139,[1]route!$E$3:$BL$10005,59,0),"")&amp;IFERROR(VLOOKUP(E139,[1]route!$E$3:$BL$10005,60,0),"")</f>
        <v/>
      </c>
      <c r="AA139" s="172">
        <f>IF(R139&gt;V139,R139-V139,0)</f>
        <v/>
      </c>
      <c r="AB139" s="173">
        <f>AA139*O139*N139/1000</f>
        <v/>
      </c>
      <c r="AC139" s="4">
        <f>IFERROR(MATCH($X139,$BP139:$CZ139,0),"")</f>
        <v/>
      </c>
      <c r="AD139" s="29" t="n">
        <v>0</v>
      </c>
      <c r="AE139" s="30">
        <f>SUMIF([1]route!$E$3:$E$10005,E139,[1]!Table1[1])</f>
        <v/>
      </c>
      <c r="AF139" s="30">
        <f>SUMIF([1]route!$E$3:$E$10005,E139,[1]!Table1[2])</f>
        <v/>
      </c>
      <c r="AG139" s="30">
        <f>SUMIF([1]route!$E$3:$E$10005,E139,[1]!Table1[3])</f>
        <v/>
      </c>
      <c r="AH139" s="30">
        <f>SUMIF([1]route!$E$3:$E$10005,E139,[1]!Table1[4])</f>
        <v/>
      </c>
      <c r="AI139" s="30">
        <f>SUMIF([1]route!$E$3:$E$10005,E139,[1]!Table1[5])</f>
        <v/>
      </c>
      <c r="AJ139" s="30">
        <f>SUMIF([1]route!$E$3:$E$10005,E139,[1]!Table1[6])</f>
        <v/>
      </c>
      <c r="AK139" s="30">
        <f>SUMIF([1]route!$E$3:$E$10005,E139,[1]!Table1[7])</f>
        <v/>
      </c>
      <c r="AL139" s="30">
        <f>SUMIF([1]route!$E$3:$E$10005,E139,[1]!Table1[8])</f>
        <v/>
      </c>
      <c r="AM139" s="30">
        <f>SUMIF([1]route!$E$3:$E$10005,E139,[1]!Table1[9])</f>
        <v/>
      </c>
      <c r="AN139" s="30">
        <f>SUMIF([1]route!$E$3:$E$10005,E139,[1]!Table1[10])</f>
        <v/>
      </c>
      <c r="AO139" s="30">
        <f>SUMIF([1]route!$E$3:$E$10005,E139,[1]!Table1[11])</f>
        <v/>
      </c>
      <c r="AP139" s="30">
        <f>SUMIF([1]route!$E$3:$E$10005,E139,[1]!Table1[12])</f>
        <v/>
      </c>
      <c r="AQ139" s="30">
        <f>SUMIF([1]route!$E$3:$E$10005,E139,[1]!Table1[13])</f>
        <v/>
      </c>
      <c r="AR139" s="30">
        <f>SUMIF([1]route!$E$3:$E$10005,E139,[1]!Table1[14])</f>
        <v/>
      </c>
      <c r="AS139" s="30">
        <f>SUMIF([1]route!$E$3:$E$10005,E139,[1]!Table1[15])</f>
        <v/>
      </c>
      <c r="AT139" s="30">
        <f>SUMIF([1]route!$E$3:$E$10005,E139,[1]!Table1[16])</f>
        <v/>
      </c>
      <c r="AU139" s="30">
        <f>SUMIF([1]route!$E$3:$E$10005,E139,[1]!Table1[17])</f>
        <v/>
      </c>
      <c r="AV139" s="30">
        <f>SUMIF([1]route!$E$3:$E$10005,E139,[1]!Table1[18])</f>
        <v/>
      </c>
      <c r="AW139" s="30">
        <f>SUMIF([1]route!$E$3:$E$10005,E139,[1]!Table1[19])</f>
        <v/>
      </c>
      <c r="AX139" s="30">
        <f>SUMIF([1]route!$E$3:$E$10005,E139,[1]!Table1[20])</f>
        <v/>
      </c>
      <c r="AY139" s="30">
        <f>SUMIF([1]route!$E$3:$E$10005,E139,[1]!Table1[21])</f>
        <v/>
      </c>
      <c r="AZ139" s="30">
        <f>SUMIF([1]route!$E$3:$E$10005,E139,[1]!Table1[22])</f>
        <v/>
      </c>
      <c r="BA139" s="30">
        <f>SUMIF([1]route!$E$3:$E$10005,E139,[1]!Table1[23])</f>
        <v/>
      </c>
      <c r="BB139" s="30">
        <f>SUMIF([1]route!$E$3:$E$10005,E139,[1]!Table1[24])</f>
        <v/>
      </c>
      <c r="BC139" s="30">
        <f>SUMIF([1]route!$E$3:$E$10005,E139,[1]!Table1[25])</f>
        <v/>
      </c>
      <c r="BD139" s="30">
        <f>SUMIF([1]route!$E$3:$E$10005,E139,[1]!Table1[26])</f>
        <v/>
      </c>
      <c r="BE139" s="30">
        <f>SUMIF([1]route!$E$3:$E$10005,E139,[1]!Table1[27])</f>
        <v/>
      </c>
      <c r="BF139" s="30">
        <f>SUMIF([1]route!$E$3:$E$10005,E139,[1]!Table1[28])</f>
        <v/>
      </c>
      <c r="BG139" s="30">
        <f>SUMIF([1]route!$E$3:$E$10005,E139,[1]!Table1[29])</f>
        <v/>
      </c>
      <c r="BH139" s="30">
        <f>SUMIF([1]route!$E$3:$E$10005,E139,[1]!Table1[30])</f>
        <v/>
      </c>
      <c r="BI139" s="30">
        <f>SUMIF([1]route!$E$3:$E$10005,E139,[1]!Table1[31])</f>
        <v/>
      </c>
      <c r="BJ139" s="30">
        <f>SUMIF([1]route!$E$3:$E$10005,E139,[1]!Table1[Remain PO])</f>
        <v/>
      </c>
      <c r="BK139" s="31">
        <f>SUMIF([1]route!$E$3:$E$10005,E139,[1]!Table1[N+1])</f>
        <v/>
      </c>
      <c r="BL139" s="31">
        <f>SUMIF([1]route!$E$3:$E$10005,E139,[1]!Table1[N+2])</f>
        <v/>
      </c>
      <c r="BM139" s="31">
        <f>SUMIF([1]route!$E$3:$E$10005,E139,[1]!Table1[N+3])</f>
        <v/>
      </c>
      <c r="BN139" s="32">
        <f>SUMIF([1]route!$E$3:$E$10005,E139,[1]!Table1[N+4])</f>
        <v/>
      </c>
      <c r="BP139" s="37">
        <f>$V139-$AD139</f>
        <v/>
      </c>
      <c r="BQ139" s="35">
        <f>BP139-AE139</f>
        <v/>
      </c>
      <c r="BR139" s="35">
        <f>BQ139-AF139</f>
        <v/>
      </c>
      <c r="BS139" s="35">
        <f>BR139-AG139</f>
        <v/>
      </c>
      <c r="BT139" s="35">
        <f>BS139-AH139</f>
        <v/>
      </c>
      <c r="BU139" s="35">
        <f>BT139-AI139</f>
        <v/>
      </c>
      <c r="BV139" s="35">
        <f>BU139-AJ139</f>
        <v/>
      </c>
      <c r="BW139" s="35">
        <f>BV139-AK139</f>
        <v/>
      </c>
      <c r="BX139" s="35">
        <f>BW139-AL139</f>
        <v/>
      </c>
      <c r="BY139" s="35">
        <f>BX139-AM139</f>
        <v/>
      </c>
      <c r="BZ139" s="35">
        <f>BY139-AN139</f>
        <v/>
      </c>
      <c r="CA139" s="35">
        <f>BZ139-AO139</f>
        <v/>
      </c>
      <c r="CB139" s="35">
        <f>CA139-AP139</f>
        <v/>
      </c>
      <c r="CC139" s="35">
        <f>CB139-AQ139</f>
        <v/>
      </c>
      <c r="CD139" s="35">
        <f>CC139-AR139</f>
        <v/>
      </c>
      <c r="CE139" s="35">
        <f>CD139-AS139</f>
        <v/>
      </c>
      <c r="CF139" s="35">
        <f>CE139-AT139</f>
        <v/>
      </c>
      <c r="CG139" s="35">
        <f>CF139-AU139</f>
        <v/>
      </c>
      <c r="CH139" s="35">
        <f>CG139-AV139</f>
        <v/>
      </c>
      <c r="CI139" s="35">
        <f>CH139-AW139</f>
        <v/>
      </c>
      <c r="CJ139" s="35">
        <f>CI139-AX139</f>
        <v/>
      </c>
      <c r="CK139" s="35">
        <f>CJ139-AY139</f>
        <v/>
      </c>
      <c r="CL139" s="35">
        <f>CK139-AZ139</f>
        <v/>
      </c>
      <c r="CM139" s="35">
        <f>CL139-BA139</f>
        <v/>
      </c>
      <c r="CN139" s="35">
        <f>CM139-BB139</f>
        <v/>
      </c>
      <c r="CO139" s="35">
        <f>CN139-BC139</f>
        <v/>
      </c>
      <c r="CP139" s="35">
        <f>CO139-BD139</f>
        <v/>
      </c>
      <c r="CQ139" s="35">
        <f>CP139-BE139</f>
        <v/>
      </c>
      <c r="CR139" s="35">
        <f>CQ139-BF139</f>
        <v/>
      </c>
      <c r="CS139" s="35">
        <f>CR139-BG139</f>
        <v/>
      </c>
      <c r="CT139" s="35">
        <f>CS139-BH139</f>
        <v/>
      </c>
      <c r="CU139" s="35">
        <f>CT139-BI139</f>
        <v/>
      </c>
      <c r="CV139" s="35">
        <f>CU139-BJ139</f>
        <v/>
      </c>
      <c r="CW139" s="38">
        <f>CV139-BK139</f>
        <v/>
      </c>
      <c r="CX139" s="38">
        <f>CW139-BL139</f>
        <v/>
      </c>
      <c r="CY139" s="38">
        <f>CX139-BM139</f>
        <v/>
      </c>
      <c r="CZ139" s="39">
        <f>CY139-BN139</f>
        <v/>
      </c>
      <c r="DA139" s="35" t="n"/>
    </row>
    <row r="140">
      <c r="D140" s="61">
        <f>VLOOKUP(F140,[1]Special!$O$2:$S$209,3,0)</f>
        <v/>
      </c>
      <c r="E140" s="20" t="inlineStr">
        <is>
          <t>|0200230841|25.40|0.00|1.200|0.0006022NBC</t>
        </is>
      </c>
      <c r="F140" s="19">
        <f>LEFT(E140,LEN(E140)-7)</f>
        <v/>
      </c>
      <c r="G140" s="19">
        <f>'Cutting Rules'!H140</f>
        <v/>
      </c>
      <c r="H140" s="19">
        <f>VLOOKUP(MID(F140,8,2),[1]Special!$H$2:$I$32,2,0)</f>
        <v/>
      </c>
      <c r="I140" s="19">
        <f>RIGHT(E140,3)</f>
        <v/>
      </c>
      <c r="J140" s="19">
        <f>IF(MID(E140,6,2)="22","P","C")</f>
        <v/>
      </c>
      <c r="K140" s="19">
        <f>MID(E140,13,4)</f>
        <v/>
      </c>
      <c r="L140" s="19">
        <f>MID(E140,19,4)</f>
        <v/>
      </c>
      <c r="M140" s="52">
        <f>MID(E140,LEN(E140)-17,4)</f>
        <v/>
      </c>
      <c r="N140" s="52">
        <f>MID(E140,LEN(E140)-6,4)</f>
        <v/>
      </c>
      <c r="O140" s="19">
        <f>VLOOKUP(F140,[1]Item!$A$5:$Z$10000,26,0)</f>
        <v/>
      </c>
      <c r="P140" s="19">
        <f>VLOOKUP(E140,[1]route!$E$3:$O$10005,11,0)</f>
        <v/>
      </c>
      <c r="Q140" s="167">
        <f>'Cutting Rules'!AD140</f>
        <v/>
      </c>
      <c r="R140" s="168">
        <f>SUMIF([1]route!$E$3:$E$10005,E140,[1]!Table1[生産])</f>
        <v/>
      </c>
      <c r="S140" s="24" t="n"/>
      <c r="T140" s="169" t="inlineStr"/>
      <c r="U140" s="19" t="n"/>
      <c r="V140" s="170">
        <f>SUMIF([1]route!$E$3:$E$10005,E140,[1]route!$M$3:$M$10005)</f>
        <v/>
      </c>
      <c r="W140" s="171">
        <f>O140*N140*V140/1000</f>
        <v/>
      </c>
      <c r="X140" s="27">
        <f t="array" ref="X140">INDEX($BP140:$CZ140,MATCH(TRUE,$BP140:$CZ140&lt;0,0))</f>
        <v/>
      </c>
      <c r="Y140" s="47">
        <f>IFERROR(CHOOSE($AC140,$BP$1,$BQ$1,$BR$1,$BS$1,$BT$1,$BU$1,$BV$1,$BW$1,$BX$1,$BY$1,$BZ$1,$CA$1,$CB$1,$CC$1,$CD$1,$CE$1,$CF$1,$CG$1,$CH$1,$CI$1,$CJ$1,$CK$1,$CL$1,$CM$1,$CN$1,$CO$1,$CP$1,$CQ$1,$CR$1,$CS$1,$CT$1,$CU$1,$CV$1,$CW$1,$CX$1,$CY$1,$CZ$1,),"")</f>
        <v/>
      </c>
      <c r="Z140" s="121">
        <f>IFERROR(VLOOKUP(E140,[1]route!$E$3:$BL$10005,59,0),"")&amp;IFERROR(VLOOKUP(E140,[1]route!$E$3:$BL$10005,60,0),"")</f>
        <v/>
      </c>
      <c r="AA140" s="172">
        <f>IF(R140&gt;V140,R140-V140,0)</f>
        <v/>
      </c>
      <c r="AB140" s="173">
        <f>AA140*O140*N140/1000</f>
        <v/>
      </c>
      <c r="AC140" s="4">
        <f>IFERROR(MATCH($X140,$BP140:$CZ140,0),"")</f>
        <v/>
      </c>
      <c r="AD140" s="29" t="n">
        <v>0</v>
      </c>
      <c r="AE140" s="30">
        <f>SUMIF([1]route!$E$3:$E$10005,E140,[1]!Table1[1])</f>
        <v/>
      </c>
      <c r="AF140" s="30">
        <f>SUMIF([1]route!$E$3:$E$10005,E140,[1]!Table1[2])</f>
        <v/>
      </c>
      <c r="AG140" s="30">
        <f>SUMIF([1]route!$E$3:$E$10005,E140,[1]!Table1[3])</f>
        <v/>
      </c>
      <c r="AH140" s="30">
        <f>SUMIF([1]route!$E$3:$E$10005,E140,[1]!Table1[4])</f>
        <v/>
      </c>
      <c r="AI140" s="30">
        <f>SUMIF([1]route!$E$3:$E$10005,E140,[1]!Table1[5])</f>
        <v/>
      </c>
      <c r="AJ140" s="30">
        <f>SUMIF([1]route!$E$3:$E$10005,E140,[1]!Table1[6])</f>
        <v/>
      </c>
      <c r="AK140" s="30">
        <f>SUMIF([1]route!$E$3:$E$10005,E140,[1]!Table1[7])</f>
        <v/>
      </c>
      <c r="AL140" s="30">
        <f>SUMIF([1]route!$E$3:$E$10005,E140,[1]!Table1[8])</f>
        <v/>
      </c>
      <c r="AM140" s="30">
        <f>SUMIF([1]route!$E$3:$E$10005,E140,[1]!Table1[9])</f>
        <v/>
      </c>
      <c r="AN140" s="30">
        <f>SUMIF([1]route!$E$3:$E$10005,E140,[1]!Table1[10])</f>
        <v/>
      </c>
      <c r="AO140" s="30">
        <f>SUMIF([1]route!$E$3:$E$10005,E140,[1]!Table1[11])</f>
        <v/>
      </c>
      <c r="AP140" s="30">
        <f>SUMIF([1]route!$E$3:$E$10005,E140,[1]!Table1[12])</f>
        <v/>
      </c>
      <c r="AQ140" s="30">
        <f>SUMIF([1]route!$E$3:$E$10005,E140,[1]!Table1[13])</f>
        <v/>
      </c>
      <c r="AR140" s="30">
        <f>SUMIF([1]route!$E$3:$E$10005,E140,[1]!Table1[14])</f>
        <v/>
      </c>
      <c r="AS140" s="30">
        <f>SUMIF([1]route!$E$3:$E$10005,E140,[1]!Table1[15])</f>
        <v/>
      </c>
      <c r="AT140" s="30">
        <f>SUMIF([1]route!$E$3:$E$10005,E140,[1]!Table1[16])</f>
        <v/>
      </c>
      <c r="AU140" s="30">
        <f>SUMIF([1]route!$E$3:$E$10005,E140,[1]!Table1[17])</f>
        <v/>
      </c>
      <c r="AV140" s="30">
        <f>SUMIF([1]route!$E$3:$E$10005,E140,[1]!Table1[18])</f>
        <v/>
      </c>
      <c r="AW140" s="30">
        <f>SUMIF([1]route!$E$3:$E$10005,E140,[1]!Table1[19])</f>
        <v/>
      </c>
      <c r="AX140" s="30">
        <f>SUMIF([1]route!$E$3:$E$10005,E140,[1]!Table1[20])</f>
        <v/>
      </c>
      <c r="AY140" s="30">
        <f>SUMIF([1]route!$E$3:$E$10005,E140,[1]!Table1[21])</f>
        <v/>
      </c>
      <c r="AZ140" s="30">
        <f>SUMIF([1]route!$E$3:$E$10005,E140,[1]!Table1[22])</f>
        <v/>
      </c>
      <c r="BA140" s="30">
        <f>SUMIF([1]route!$E$3:$E$10005,E140,[1]!Table1[23])</f>
        <v/>
      </c>
      <c r="BB140" s="30">
        <f>SUMIF([1]route!$E$3:$E$10005,E140,[1]!Table1[24])</f>
        <v/>
      </c>
      <c r="BC140" s="30">
        <f>SUMIF([1]route!$E$3:$E$10005,E140,[1]!Table1[25])</f>
        <v/>
      </c>
      <c r="BD140" s="30">
        <f>SUMIF([1]route!$E$3:$E$10005,E140,[1]!Table1[26])</f>
        <v/>
      </c>
      <c r="BE140" s="30">
        <f>SUMIF([1]route!$E$3:$E$10005,E140,[1]!Table1[27])</f>
        <v/>
      </c>
      <c r="BF140" s="30">
        <f>SUMIF([1]route!$E$3:$E$10005,E140,[1]!Table1[28])</f>
        <v/>
      </c>
      <c r="BG140" s="30">
        <f>SUMIF([1]route!$E$3:$E$10005,E140,[1]!Table1[29])</f>
        <v/>
      </c>
      <c r="BH140" s="30">
        <f>SUMIF([1]route!$E$3:$E$10005,E140,[1]!Table1[30])</f>
        <v/>
      </c>
      <c r="BI140" s="30">
        <f>SUMIF([1]route!$E$3:$E$10005,E140,[1]!Table1[31])</f>
        <v/>
      </c>
      <c r="BJ140" s="30">
        <f>SUMIF([1]route!$E$3:$E$10005,E140,[1]!Table1[Remain PO])</f>
        <v/>
      </c>
      <c r="BK140" s="31">
        <f>SUMIF([1]route!$E$3:$E$10005,E140,[1]!Table1[N+1])</f>
        <v/>
      </c>
      <c r="BL140" s="31">
        <f>SUMIF([1]route!$E$3:$E$10005,E140,[1]!Table1[N+2])</f>
        <v/>
      </c>
      <c r="BM140" s="31">
        <f>SUMIF([1]route!$E$3:$E$10005,E140,[1]!Table1[N+3])</f>
        <v/>
      </c>
      <c r="BN140" s="32">
        <f>SUMIF([1]route!$E$3:$E$10005,E140,[1]!Table1[N+4])</f>
        <v/>
      </c>
      <c r="BP140" s="37">
        <f>$V140-$AD140</f>
        <v/>
      </c>
      <c r="BQ140" s="35">
        <f>BP140-AE140</f>
        <v/>
      </c>
      <c r="BR140" s="35">
        <f>BQ140-AF140</f>
        <v/>
      </c>
      <c r="BS140" s="35">
        <f>BR140-AG140</f>
        <v/>
      </c>
      <c r="BT140" s="35">
        <f>BS140-AH140</f>
        <v/>
      </c>
      <c r="BU140" s="35">
        <f>BT140-AI140</f>
        <v/>
      </c>
      <c r="BV140" s="35">
        <f>BU140-AJ140</f>
        <v/>
      </c>
      <c r="BW140" s="35">
        <f>BV140-AK140</f>
        <v/>
      </c>
      <c r="BX140" s="35">
        <f>BW140-AL140</f>
        <v/>
      </c>
      <c r="BY140" s="35">
        <f>BX140-AM140</f>
        <v/>
      </c>
      <c r="BZ140" s="35">
        <f>BY140-AN140</f>
        <v/>
      </c>
      <c r="CA140" s="35">
        <f>BZ140-AO140</f>
        <v/>
      </c>
      <c r="CB140" s="35">
        <f>CA140-AP140</f>
        <v/>
      </c>
      <c r="CC140" s="35">
        <f>CB140-AQ140</f>
        <v/>
      </c>
      <c r="CD140" s="35">
        <f>CC140-AR140</f>
        <v/>
      </c>
      <c r="CE140" s="35">
        <f>CD140-AS140</f>
        <v/>
      </c>
      <c r="CF140" s="35">
        <f>CE140-AT140</f>
        <v/>
      </c>
      <c r="CG140" s="35">
        <f>CF140-AU140</f>
        <v/>
      </c>
      <c r="CH140" s="35">
        <f>CG140-AV140</f>
        <v/>
      </c>
      <c r="CI140" s="35">
        <f>CH140-AW140</f>
        <v/>
      </c>
      <c r="CJ140" s="35">
        <f>CI140-AX140</f>
        <v/>
      </c>
      <c r="CK140" s="35">
        <f>CJ140-AY140</f>
        <v/>
      </c>
      <c r="CL140" s="35">
        <f>CK140-AZ140</f>
        <v/>
      </c>
      <c r="CM140" s="35">
        <f>CL140-BA140</f>
        <v/>
      </c>
      <c r="CN140" s="35">
        <f>CM140-BB140</f>
        <v/>
      </c>
      <c r="CO140" s="35">
        <f>CN140-BC140</f>
        <v/>
      </c>
      <c r="CP140" s="35">
        <f>CO140-BD140</f>
        <v/>
      </c>
      <c r="CQ140" s="35">
        <f>CP140-BE140</f>
        <v/>
      </c>
      <c r="CR140" s="35">
        <f>CQ140-BF140</f>
        <v/>
      </c>
      <c r="CS140" s="35">
        <f>CR140-BG140</f>
        <v/>
      </c>
      <c r="CT140" s="35">
        <f>CS140-BH140</f>
        <v/>
      </c>
      <c r="CU140" s="35">
        <f>CT140-BI140</f>
        <v/>
      </c>
      <c r="CV140" s="35">
        <f>CU140-BJ140</f>
        <v/>
      </c>
      <c r="CW140" s="38">
        <f>CV140-BK140</f>
        <v/>
      </c>
      <c r="CX140" s="38">
        <f>CW140-BL140</f>
        <v/>
      </c>
      <c r="CY140" s="38">
        <f>CX140-BM140</f>
        <v/>
      </c>
      <c r="CZ140" s="39">
        <f>CY140-BN140</f>
        <v/>
      </c>
      <c r="DA140" s="35" t="n"/>
    </row>
    <row r="141">
      <c r="D141" s="61">
        <f>VLOOKUP(F141,[1]Special!$O$2:$S$209,3,0)</f>
        <v/>
      </c>
      <c r="E141" s="20" t="inlineStr">
        <is>
          <t>|0200226010|22.20|0.00|2.000|0.0005360IBC</t>
        </is>
      </c>
      <c r="F141" s="19">
        <f>LEFT(E141,LEN(E141)-7)</f>
        <v/>
      </c>
      <c r="G141" s="19">
        <f>'Cutting Rules'!H141</f>
        <v/>
      </c>
      <c r="H141" s="19">
        <f>VLOOKUP(MID(F141,8,2),[1]Special!$H$2:$I$32,2,0)</f>
        <v/>
      </c>
      <c r="I141" s="19">
        <f>RIGHT(E141,3)</f>
        <v/>
      </c>
      <c r="J141" s="19">
        <f>IF(MID(E141,6,2)="22","P","C")</f>
        <v/>
      </c>
      <c r="K141" s="19">
        <f>MID(E141,13,4)</f>
        <v/>
      </c>
      <c r="L141" s="19">
        <f>MID(E141,19,4)</f>
        <v/>
      </c>
      <c r="M141" s="52">
        <f>MID(E141,LEN(E141)-17,4)</f>
        <v/>
      </c>
      <c r="N141" s="52">
        <f>MID(E141,LEN(E141)-6,4)</f>
        <v/>
      </c>
      <c r="O141" s="19">
        <f>VLOOKUP(F141,[1]Item!$A$5:$Z$10000,26,0)</f>
        <v/>
      </c>
      <c r="P141" s="19">
        <f>VLOOKUP(E141,[1]route!$E$3:$O$10005,11,0)</f>
        <v/>
      </c>
      <c r="Q141" s="167">
        <f>'Cutting Rules'!AD141</f>
        <v/>
      </c>
      <c r="R141" s="168">
        <f>SUMIF([1]route!$E$3:$E$10005,E141,[1]!Table1[生産])</f>
        <v/>
      </c>
      <c r="S141" s="24" t="n"/>
      <c r="T141" s="169" t="inlineStr"/>
      <c r="U141" s="19" t="n"/>
      <c r="V141" s="170">
        <f>SUMIF([1]route!$E$3:$E$10005,E141,[1]route!$M$3:$M$10005)</f>
        <v/>
      </c>
      <c r="W141" s="171">
        <f>O141*N141*V141/1000</f>
        <v/>
      </c>
      <c r="X141" s="27">
        <f t="array" ref="X141">INDEX($BP141:$CZ141,MATCH(TRUE,$BP141:$CZ141&lt;0,0))</f>
        <v/>
      </c>
      <c r="Y141" s="47">
        <f>IFERROR(CHOOSE($AC141,$BP$1,$BQ$1,$BR$1,$BS$1,$BT$1,$BU$1,$BV$1,$BW$1,$BX$1,$BY$1,$BZ$1,$CA$1,$CB$1,$CC$1,$CD$1,$CE$1,$CF$1,$CG$1,$CH$1,$CI$1,$CJ$1,$CK$1,$CL$1,$CM$1,$CN$1,$CO$1,$CP$1,$CQ$1,$CR$1,$CS$1,$CT$1,$CU$1,$CV$1,$CW$1,$CX$1,$CY$1,$CZ$1,),"")</f>
        <v/>
      </c>
      <c r="Z141" s="121">
        <f>IFERROR(VLOOKUP(E141,[1]route!$E$3:$BL$10005,59,0),"")&amp;IFERROR(VLOOKUP(E141,[1]route!$E$3:$BL$10005,60,0),"")</f>
        <v/>
      </c>
      <c r="AA141" s="172">
        <f>IF(R141&gt;V141,R141-V141,0)</f>
        <v/>
      </c>
      <c r="AB141" s="173">
        <f>AA141*O141*N141/1000</f>
        <v/>
      </c>
      <c r="AC141" s="4">
        <f>IFERROR(MATCH($X141,$BP141:$CZ141,0),"")</f>
        <v/>
      </c>
      <c r="AD141" s="29" t="n">
        <v>0</v>
      </c>
      <c r="AE141" s="30">
        <f>SUMIF([1]route!$E$3:$E$10005,E141,[1]!Table1[1])</f>
        <v/>
      </c>
      <c r="AF141" s="30">
        <f>SUMIF([1]route!$E$3:$E$10005,E141,[1]!Table1[2])</f>
        <v/>
      </c>
      <c r="AG141" s="30">
        <f>SUMIF([1]route!$E$3:$E$10005,E141,[1]!Table1[3])</f>
        <v/>
      </c>
      <c r="AH141" s="30">
        <f>SUMIF([1]route!$E$3:$E$10005,E141,[1]!Table1[4])</f>
        <v/>
      </c>
      <c r="AI141" s="30">
        <f>SUMIF([1]route!$E$3:$E$10005,E141,[1]!Table1[5])</f>
        <v/>
      </c>
      <c r="AJ141" s="30">
        <f>SUMIF([1]route!$E$3:$E$10005,E141,[1]!Table1[6])</f>
        <v/>
      </c>
      <c r="AK141" s="30">
        <f>SUMIF([1]route!$E$3:$E$10005,E141,[1]!Table1[7])</f>
        <v/>
      </c>
      <c r="AL141" s="30">
        <f>SUMIF([1]route!$E$3:$E$10005,E141,[1]!Table1[8])</f>
        <v/>
      </c>
      <c r="AM141" s="30">
        <f>SUMIF([1]route!$E$3:$E$10005,E141,[1]!Table1[9])</f>
        <v/>
      </c>
      <c r="AN141" s="30">
        <f>SUMIF([1]route!$E$3:$E$10005,E141,[1]!Table1[10])</f>
        <v/>
      </c>
      <c r="AO141" s="30">
        <f>SUMIF([1]route!$E$3:$E$10005,E141,[1]!Table1[11])</f>
        <v/>
      </c>
      <c r="AP141" s="30">
        <f>SUMIF([1]route!$E$3:$E$10005,E141,[1]!Table1[12])</f>
        <v/>
      </c>
      <c r="AQ141" s="30">
        <f>SUMIF([1]route!$E$3:$E$10005,E141,[1]!Table1[13])</f>
        <v/>
      </c>
      <c r="AR141" s="30">
        <f>SUMIF([1]route!$E$3:$E$10005,E141,[1]!Table1[14])</f>
        <v/>
      </c>
      <c r="AS141" s="30">
        <f>SUMIF([1]route!$E$3:$E$10005,E141,[1]!Table1[15])</f>
        <v/>
      </c>
      <c r="AT141" s="30">
        <f>SUMIF([1]route!$E$3:$E$10005,E141,[1]!Table1[16])</f>
        <v/>
      </c>
      <c r="AU141" s="30">
        <f>SUMIF([1]route!$E$3:$E$10005,E141,[1]!Table1[17])</f>
        <v/>
      </c>
      <c r="AV141" s="30">
        <f>SUMIF([1]route!$E$3:$E$10005,E141,[1]!Table1[18])</f>
        <v/>
      </c>
      <c r="AW141" s="30">
        <f>SUMIF([1]route!$E$3:$E$10005,E141,[1]!Table1[19])</f>
        <v/>
      </c>
      <c r="AX141" s="30">
        <f>SUMIF([1]route!$E$3:$E$10005,E141,[1]!Table1[20])</f>
        <v/>
      </c>
      <c r="AY141" s="30">
        <f>SUMIF([1]route!$E$3:$E$10005,E141,[1]!Table1[21])</f>
        <v/>
      </c>
      <c r="AZ141" s="30">
        <f>SUMIF([1]route!$E$3:$E$10005,E141,[1]!Table1[22])</f>
        <v/>
      </c>
      <c r="BA141" s="30">
        <f>SUMIF([1]route!$E$3:$E$10005,E141,[1]!Table1[23])</f>
        <v/>
      </c>
      <c r="BB141" s="30">
        <f>SUMIF([1]route!$E$3:$E$10005,E141,[1]!Table1[24])</f>
        <v/>
      </c>
      <c r="BC141" s="30">
        <f>SUMIF([1]route!$E$3:$E$10005,E141,[1]!Table1[25])</f>
        <v/>
      </c>
      <c r="BD141" s="30">
        <f>SUMIF([1]route!$E$3:$E$10005,E141,[1]!Table1[26])</f>
        <v/>
      </c>
      <c r="BE141" s="30">
        <f>SUMIF([1]route!$E$3:$E$10005,E141,[1]!Table1[27])</f>
        <v/>
      </c>
      <c r="BF141" s="30">
        <f>SUMIF([1]route!$E$3:$E$10005,E141,[1]!Table1[28])</f>
        <v/>
      </c>
      <c r="BG141" s="30">
        <f>SUMIF([1]route!$E$3:$E$10005,E141,[1]!Table1[29])</f>
        <v/>
      </c>
      <c r="BH141" s="30">
        <f>SUMIF([1]route!$E$3:$E$10005,E141,[1]!Table1[30])</f>
        <v/>
      </c>
      <c r="BI141" s="30">
        <f>SUMIF([1]route!$E$3:$E$10005,E141,[1]!Table1[31])</f>
        <v/>
      </c>
      <c r="BJ141" s="30">
        <f>SUMIF([1]route!$E$3:$E$10005,E141,[1]!Table1[Remain PO])</f>
        <v/>
      </c>
      <c r="BK141" s="31">
        <f>SUMIF([1]route!$E$3:$E$10005,E141,[1]!Table1[N+1])</f>
        <v/>
      </c>
      <c r="BL141" s="31">
        <f>SUMIF([1]route!$E$3:$E$10005,E141,[1]!Table1[N+2])</f>
        <v/>
      </c>
      <c r="BM141" s="31">
        <f>SUMIF([1]route!$E$3:$E$10005,E141,[1]!Table1[N+3])</f>
        <v/>
      </c>
      <c r="BN141" s="32">
        <f>SUMIF([1]route!$E$3:$E$10005,E141,[1]!Table1[N+4])</f>
        <v/>
      </c>
      <c r="BP141" s="37">
        <f>$V141-$AD141</f>
        <v/>
      </c>
      <c r="BQ141" s="35">
        <f>BP141-AE141</f>
        <v/>
      </c>
      <c r="BR141" s="35">
        <f>BQ141-AF141</f>
        <v/>
      </c>
      <c r="BS141" s="35">
        <f>BR141-AG141</f>
        <v/>
      </c>
      <c r="BT141" s="35">
        <f>BS141-AH141</f>
        <v/>
      </c>
      <c r="BU141" s="35">
        <f>BT141-AI141</f>
        <v/>
      </c>
      <c r="BV141" s="35">
        <f>BU141-AJ141</f>
        <v/>
      </c>
      <c r="BW141" s="35">
        <f>BV141-AK141</f>
        <v/>
      </c>
      <c r="BX141" s="35">
        <f>BW141-AL141</f>
        <v/>
      </c>
      <c r="BY141" s="35">
        <f>BX141-AM141</f>
        <v/>
      </c>
      <c r="BZ141" s="35">
        <f>BY141-AN141</f>
        <v/>
      </c>
      <c r="CA141" s="35">
        <f>BZ141-AO141</f>
        <v/>
      </c>
      <c r="CB141" s="35">
        <f>CA141-AP141</f>
        <v/>
      </c>
      <c r="CC141" s="35">
        <f>CB141-AQ141</f>
        <v/>
      </c>
      <c r="CD141" s="35">
        <f>CC141-AR141</f>
        <v/>
      </c>
      <c r="CE141" s="35">
        <f>CD141-AS141</f>
        <v/>
      </c>
      <c r="CF141" s="35">
        <f>CE141-AT141</f>
        <v/>
      </c>
      <c r="CG141" s="35">
        <f>CF141-AU141</f>
        <v/>
      </c>
      <c r="CH141" s="35">
        <f>CG141-AV141</f>
        <v/>
      </c>
      <c r="CI141" s="35">
        <f>CH141-AW141</f>
        <v/>
      </c>
      <c r="CJ141" s="35">
        <f>CI141-AX141</f>
        <v/>
      </c>
      <c r="CK141" s="35">
        <f>CJ141-AY141</f>
        <v/>
      </c>
      <c r="CL141" s="35">
        <f>CK141-AZ141</f>
        <v/>
      </c>
      <c r="CM141" s="35">
        <f>CL141-BA141</f>
        <v/>
      </c>
      <c r="CN141" s="35">
        <f>CM141-BB141</f>
        <v/>
      </c>
      <c r="CO141" s="35">
        <f>CN141-BC141</f>
        <v/>
      </c>
      <c r="CP141" s="35">
        <f>CO141-BD141</f>
        <v/>
      </c>
      <c r="CQ141" s="35">
        <f>CP141-BE141</f>
        <v/>
      </c>
      <c r="CR141" s="35">
        <f>CQ141-BF141</f>
        <v/>
      </c>
      <c r="CS141" s="35">
        <f>CR141-BG141</f>
        <v/>
      </c>
      <c r="CT141" s="35">
        <f>CS141-BH141</f>
        <v/>
      </c>
      <c r="CU141" s="35">
        <f>CT141-BI141</f>
        <v/>
      </c>
      <c r="CV141" s="35">
        <f>CU141-BJ141</f>
        <v/>
      </c>
      <c r="CW141" s="38">
        <f>CV141-BK141</f>
        <v/>
      </c>
      <c r="CX141" s="38">
        <f>CW141-BL141</f>
        <v/>
      </c>
      <c r="CY141" s="38">
        <f>CX141-BM141</f>
        <v/>
      </c>
      <c r="CZ141" s="39">
        <f>CY141-BN141</f>
        <v/>
      </c>
      <c r="DA141" s="35" t="n"/>
    </row>
    <row r="142">
      <c r="D142" s="61">
        <f>VLOOKUP(F142,[1]Special!$O$2:$S$209,3,0)</f>
        <v/>
      </c>
      <c r="E142" s="20" t="inlineStr">
        <is>
          <t>|0200220810|25.40|0.00|1.400|0.0005955NBC</t>
        </is>
      </c>
      <c r="F142" s="19">
        <f>LEFT(E142,LEN(E142)-7)</f>
        <v/>
      </c>
      <c r="G142" s="19">
        <f>'Cutting Rules'!H142</f>
        <v/>
      </c>
      <c r="H142" s="19">
        <f>VLOOKUP(MID(F142,8,2),[1]Special!$H$2:$I$32,2,0)</f>
        <v/>
      </c>
      <c r="I142" s="19">
        <f>RIGHT(E142,3)</f>
        <v/>
      </c>
      <c r="J142" s="19">
        <f>IF(MID(E142,6,2)="22","P","C")</f>
        <v/>
      </c>
      <c r="K142" s="19">
        <f>MID(E142,13,4)</f>
        <v/>
      </c>
      <c r="L142" s="19">
        <f>MID(E142,19,4)</f>
        <v/>
      </c>
      <c r="M142" s="52">
        <f>MID(E142,LEN(E142)-17,4)</f>
        <v/>
      </c>
      <c r="N142" s="52">
        <f>MID(E142,LEN(E142)-6,4)</f>
        <v/>
      </c>
      <c r="O142" s="19">
        <f>VLOOKUP(F142,[1]Item!$A$5:$Z$10000,26,0)</f>
        <v/>
      </c>
      <c r="P142" s="19">
        <f>VLOOKUP(E142,[1]route!$E$3:$O$10005,11,0)</f>
        <v/>
      </c>
      <c r="Q142" s="167">
        <f>'Cutting Rules'!AD142</f>
        <v/>
      </c>
      <c r="R142" s="168">
        <f>SUMIF([1]route!$E$3:$E$10005,E142,[1]!Table1[生産])</f>
        <v/>
      </c>
      <c r="S142" s="24" t="n"/>
      <c r="T142" s="169" t="inlineStr"/>
      <c r="U142" s="19" t="n"/>
      <c r="V142" s="170">
        <f>SUMIF([1]route!$E$3:$E$10005,E142,[1]route!$M$3:$M$10005)</f>
        <v/>
      </c>
      <c r="W142" s="171">
        <f>O142*N142*V142/1000</f>
        <v/>
      </c>
      <c r="X142" s="27">
        <f t="array" ref="X142">INDEX($BP142:$CZ142,MATCH(TRUE,$BP142:$CZ142&lt;0,0))</f>
        <v/>
      </c>
      <c r="Y142" s="47">
        <f>IFERROR(CHOOSE($AC142,$BP$1,$BQ$1,$BR$1,$BS$1,$BT$1,$BU$1,$BV$1,$BW$1,$BX$1,$BY$1,$BZ$1,$CA$1,$CB$1,$CC$1,$CD$1,$CE$1,$CF$1,$CG$1,$CH$1,$CI$1,$CJ$1,$CK$1,$CL$1,$CM$1,$CN$1,$CO$1,$CP$1,$CQ$1,$CR$1,$CS$1,$CT$1,$CU$1,$CV$1,$CW$1,$CX$1,$CY$1,$CZ$1,),"")</f>
        <v/>
      </c>
      <c r="Z142" s="121">
        <f>IFERROR(VLOOKUP(E142,[1]route!$E$3:$BL$10005,59,0),"")&amp;IFERROR(VLOOKUP(E142,[1]route!$E$3:$BL$10005,60,0),"")</f>
        <v/>
      </c>
      <c r="AA142" s="172">
        <f>IF(R142&gt;V142,R142-V142,0)</f>
        <v/>
      </c>
      <c r="AB142" s="173">
        <f>AA142*O142*N142/1000</f>
        <v/>
      </c>
      <c r="AC142" s="4">
        <f>IFERROR(MATCH($X142,$BP142:$CZ142,0),"")</f>
        <v/>
      </c>
      <c r="AD142" s="29" t="n">
        <v>0</v>
      </c>
      <c r="AE142" s="30">
        <f>SUMIF([1]route!$E$3:$E$10005,E142,[1]!Table1[1])</f>
        <v/>
      </c>
      <c r="AF142" s="30">
        <f>SUMIF([1]route!$E$3:$E$10005,E142,[1]!Table1[2])</f>
        <v/>
      </c>
      <c r="AG142" s="30">
        <f>SUMIF([1]route!$E$3:$E$10005,E142,[1]!Table1[3])</f>
        <v/>
      </c>
      <c r="AH142" s="30">
        <f>SUMIF([1]route!$E$3:$E$10005,E142,[1]!Table1[4])</f>
        <v/>
      </c>
      <c r="AI142" s="30">
        <f>SUMIF([1]route!$E$3:$E$10005,E142,[1]!Table1[5])</f>
        <v/>
      </c>
      <c r="AJ142" s="30">
        <f>SUMIF([1]route!$E$3:$E$10005,E142,[1]!Table1[6])</f>
        <v/>
      </c>
      <c r="AK142" s="30">
        <f>SUMIF([1]route!$E$3:$E$10005,E142,[1]!Table1[7])</f>
        <v/>
      </c>
      <c r="AL142" s="30">
        <f>SUMIF([1]route!$E$3:$E$10005,E142,[1]!Table1[8])</f>
        <v/>
      </c>
      <c r="AM142" s="30">
        <f>SUMIF([1]route!$E$3:$E$10005,E142,[1]!Table1[9])</f>
        <v/>
      </c>
      <c r="AN142" s="30">
        <f>SUMIF([1]route!$E$3:$E$10005,E142,[1]!Table1[10])</f>
        <v/>
      </c>
      <c r="AO142" s="30">
        <f>SUMIF([1]route!$E$3:$E$10005,E142,[1]!Table1[11])</f>
        <v/>
      </c>
      <c r="AP142" s="30">
        <f>SUMIF([1]route!$E$3:$E$10005,E142,[1]!Table1[12])</f>
        <v/>
      </c>
      <c r="AQ142" s="30">
        <f>SUMIF([1]route!$E$3:$E$10005,E142,[1]!Table1[13])</f>
        <v/>
      </c>
      <c r="AR142" s="30">
        <f>SUMIF([1]route!$E$3:$E$10005,E142,[1]!Table1[14])</f>
        <v/>
      </c>
      <c r="AS142" s="30">
        <f>SUMIF([1]route!$E$3:$E$10005,E142,[1]!Table1[15])</f>
        <v/>
      </c>
      <c r="AT142" s="30">
        <f>SUMIF([1]route!$E$3:$E$10005,E142,[1]!Table1[16])</f>
        <v/>
      </c>
      <c r="AU142" s="30">
        <f>SUMIF([1]route!$E$3:$E$10005,E142,[1]!Table1[17])</f>
        <v/>
      </c>
      <c r="AV142" s="30">
        <f>SUMIF([1]route!$E$3:$E$10005,E142,[1]!Table1[18])</f>
        <v/>
      </c>
      <c r="AW142" s="30">
        <f>SUMIF([1]route!$E$3:$E$10005,E142,[1]!Table1[19])</f>
        <v/>
      </c>
      <c r="AX142" s="30">
        <f>SUMIF([1]route!$E$3:$E$10005,E142,[1]!Table1[20])</f>
        <v/>
      </c>
      <c r="AY142" s="30">
        <f>SUMIF([1]route!$E$3:$E$10005,E142,[1]!Table1[21])</f>
        <v/>
      </c>
      <c r="AZ142" s="30">
        <f>SUMIF([1]route!$E$3:$E$10005,E142,[1]!Table1[22])</f>
        <v/>
      </c>
      <c r="BA142" s="30">
        <f>SUMIF([1]route!$E$3:$E$10005,E142,[1]!Table1[23])</f>
        <v/>
      </c>
      <c r="BB142" s="30">
        <f>SUMIF([1]route!$E$3:$E$10005,E142,[1]!Table1[24])</f>
        <v/>
      </c>
      <c r="BC142" s="30">
        <f>SUMIF([1]route!$E$3:$E$10005,E142,[1]!Table1[25])</f>
        <v/>
      </c>
      <c r="BD142" s="30">
        <f>SUMIF([1]route!$E$3:$E$10005,E142,[1]!Table1[26])</f>
        <v/>
      </c>
      <c r="BE142" s="30">
        <f>SUMIF([1]route!$E$3:$E$10005,E142,[1]!Table1[27])</f>
        <v/>
      </c>
      <c r="BF142" s="30">
        <f>SUMIF([1]route!$E$3:$E$10005,E142,[1]!Table1[28])</f>
        <v/>
      </c>
      <c r="BG142" s="30">
        <f>SUMIF([1]route!$E$3:$E$10005,E142,[1]!Table1[29])</f>
        <v/>
      </c>
      <c r="BH142" s="30">
        <f>SUMIF([1]route!$E$3:$E$10005,E142,[1]!Table1[30])</f>
        <v/>
      </c>
      <c r="BI142" s="30">
        <f>SUMIF([1]route!$E$3:$E$10005,E142,[1]!Table1[31])</f>
        <v/>
      </c>
      <c r="BJ142" s="30">
        <f>SUMIF([1]route!$E$3:$E$10005,E142,[1]!Table1[Remain PO])</f>
        <v/>
      </c>
      <c r="BK142" s="31">
        <f>SUMIF([1]route!$E$3:$E$10005,E142,[1]!Table1[N+1])</f>
        <v/>
      </c>
      <c r="BL142" s="31">
        <f>SUMIF([1]route!$E$3:$E$10005,E142,[1]!Table1[N+2])</f>
        <v/>
      </c>
      <c r="BM142" s="31">
        <f>SUMIF([1]route!$E$3:$E$10005,E142,[1]!Table1[N+3])</f>
        <v/>
      </c>
      <c r="BN142" s="32">
        <f>SUMIF([1]route!$E$3:$E$10005,E142,[1]!Table1[N+4])</f>
        <v/>
      </c>
      <c r="BP142" s="37">
        <f>$V142-$AD142</f>
        <v/>
      </c>
      <c r="BQ142" s="35">
        <f>BP142-AE142</f>
        <v/>
      </c>
      <c r="BR142" s="35">
        <f>BQ142-AF142</f>
        <v/>
      </c>
      <c r="BS142" s="35">
        <f>BR142-AG142</f>
        <v/>
      </c>
      <c r="BT142" s="35">
        <f>BS142-AH142</f>
        <v/>
      </c>
      <c r="BU142" s="35">
        <f>BT142-AI142</f>
        <v/>
      </c>
      <c r="BV142" s="35">
        <f>BU142-AJ142</f>
        <v/>
      </c>
      <c r="BW142" s="35">
        <f>BV142-AK142</f>
        <v/>
      </c>
      <c r="BX142" s="35">
        <f>BW142-AL142</f>
        <v/>
      </c>
      <c r="BY142" s="35">
        <f>BX142-AM142</f>
        <v/>
      </c>
      <c r="BZ142" s="35">
        <f>BY142-AN142</f>
        <v/>
      </c>
      <c r="CA142" s="35">
        <f>BZ142-AO142</f>
        <v/>
      </c>
      <c r="CB142" s="35">
        <f>CA142-AP142</f>
        <v/>
      </c>
      <c r="CC142" s="35">
        <f>CB142-AQ142</f>
        <v/>
      </c>
      <c r="CD142" s="35">
        <f>CC142-AR142</f>
        <v/>
      </c>
      <c r="CE142" s="35">
        <f>CD142-AS142</f>
        <v/>
      </c>
      <c r="CF142" s="35">
        <f>CE142-AT142</f>
        <v/>
      </c>
      <c r="CG142" s="35">
        <f>CF142-AU142</f>
        <v/>
      </c>
      <c r="CH142" s="35">
        <f>CG142-AV142</f>
        <v/>
      </c>
      <c r="CI142" s="35">
        <f>CH142-AW142</f>
        <v/>
      </c>
      <c r="CJ142" s="35">
        <f>CI142-AX142</f>
        <v/>
      </c>
      <c r="CK142" s="35">
        <f>CJ142-AY142</f>
        <v/>
      </c>
      <c r="CL142" s="35">
        <f>CK142-AZ142</f>
        <v/>
      </c>
      <c r="CM142" s="35">
        <f>CL142-BA142</f>
        <v/>
      </c>
      <c r="CN142" s="35">
        <f>CM142-BB142</f>
        <v/>
      </c>
      <c r="CO142" s="35">
        <f>CN142-BC142</f>
        <v/>
      </c>
      <c r="CP142" s="35">
        <f>CO142-BD142</f>
        <v/>
      </c>
      <c r="CQ142" s="35">
        <f>CP142-BE142</f>
        <v/>
      </c>
      <c r="CR142" s="35">
        <f>CQ142-BF142</f>
        <v/>
      </c>
      <c r="CS142" s="35">
        <f>CR142-BG142</f>
        <v/>
      </c>
      <c r="CT142" s="35">
        <f>CS142-BH142</f>
        <v/>
      </c>
      <c r="CU142" s="35">
        <f>CT142-BI142</f>
        <v/>
      </c>
      <c r="CV142" s="35">
        <f>CU142-BJ142</f>
        <v/>
      </c>
      <c r="CW142" s="38">
        <f>CV142-BK142</f>
        <v/>
      </c>
      <c r="CX142" s="38">
        <f>CW142-BL142</f>
        <v/>
      </c>
      <c r="CY142" s="38">
        <f>CX142-BM142</f>
        <v/>
      </c>
      <c r="CZ142" s="39">
        <f>CY142-BN142</f>
        <v/>
      </c>
      <c r="DA142" s="35" t="n"/>
    </row>
    <row r="143">
      <c r="D143" s="61">
        <f>VLOOKUP(F143,[1]Special!$O$2:$S$209,3,0)</f>
        <v/>
      </c>
      <c r="E143" s="20" t="inlineStr">
        <is>
          <t>|0200220810|48.60|0.00|2.300|0.0005793NBC</t>
        </is>
      </c>
      <c r="F143" s="19">
        <f>LEFT(E143,LEN(E143)-7)</f>
        <v/>
      </c>
      <c r="G143" s="19">
        <f>'Cutting Rules'!H143</f>
        <v/>
      </c>
      <c r="H143" s="19">
        <f>VLOOKUP(MID(F143,8,2),[1]Special!$H$2:$I$32,2,0)</f>
        <v/>
      </c>
      <c r="I143" s="19">
        <f>RIGHT(E143,3)</f>
        <v/>
      </c>
      <c r="J143" s="19">
        <f>IF(MID(E143,6,2)="22","P","C")</f>
        <v/>
      </c>
      <c r="K143" s="19">
        <f>MID(E143,13,4)</f>
        <v/>
      </c>
      <c r="L143" s="19">
        <f>MID(E143,19,4)</f>
        <v/>
      </c>
      <c r="M143" s="52">
        <f>MID(E143,LEN(E143)-17,4)</f>
        <v/>
      </c>
      <c r="N143" s="52">
        <f>MID(E143,LEN(E143)-6,4)</f>
        <v/>
      </c>
      <c r="O143" s="19">
        <f>VLOOKUP(F143,[1]Item!$A$5:$Z$10000,26,0)</f>
        <v/>
      </c>
      <c r="P143" s="19">
        <f>VLOOKUP(E143,[1]route!$E$3:$O$10005,11,0)</f>
        <v/>
      </c>
      <c r="Q143" s="167">
        <f>'Cutting Rules'!AD143</f>
        <v/>
      </c>
      <c r="R143" s="168">
        <f>SUMIF([1]route!$E$3:$E$10005,E143,[1]!Table1[生産])</f>
        <v/>
      </c>
      <c r="S143" s="24" t="n"/>
      <c r="T143" s="169" t="inlineStr"/>
      <c r="U143" s="19" t="n"/>
      <c r="V143" s="170">
        <f>SUMIF([1]route!$E$3:$E$10005,E143,[1]route!$M$3:$M$10005)</f>
        <v/>
      </c>
      <c r="W143" s="171">
        <f>O143*N143*V143/1000</f>
        <v/>
      </c>
      <c r="X143" s="27">
        <f t="array" ref="X143">INDEX($BP143:$CZ143,MATCH(TRUE,$BP143:$CZ143&lt;0,0))</f>
        <v/>
      </c>
      <c r="Y143" s="47">
        <f>IFERROR(CHOOSE($AC143,$BP$1,$BQ$1,$BR$1,$BS$1,$BT$1,$BU$1,$BV$1,$BW$1,$BX$1,$BY$1,$BZ$1,$CA$1,$CB$1,$CC$1,$CD$1,$CE$1,$CF$1,$CG$1,$CH$1,$CI$1,$CJ$1,$CK$1,$CL$1,$CM$1,$CN$1,$CO$1,$CP$1,$CQ$1,$CR$1,$CS$1,$CT$1,$CU$1,$CV$1,$CW$1,$CX$1,$CY$1,$CZ$1,),"")</f>
        <v/>
      </c>
      <c r="Z143" s="121">
        <f>IFERROR(VLOOKUP(E143,[1]route!$E$3:$BL$10005,59,0),"")&amp;IFERROR(VLOOKUP(E143,[1]route!$E$3:$BL$10005,60,0),"")</f>
        <v/>
      </c>
      <c r="AA143" s="172">
        <f>IF(R143&gt;V143,R143-V143,0)</f>
        <v/>
      </c>
      <c r="AB143" s="173">
        <f>AA143*O143*N143/1000</f>
        <v/>
      </c>
      <c r="AC143" s="4">
        <f>IFERROR(MATCH($X143,$BP143:$CZ143,0),"")</f>
        <v/>
      </c>
      <c r="AD143" s="29" t="n">
        <v>0</v>
      </c>
      <c r="AE143" s="30">
        <f>SUMIF([1]route!$E$3:$E$10005,E143,[1]!Table1[1])</f>
        <v/>
      </c>
      <c r="AF143" s="30">
        <f>SUMIF([1]route!$E$3:$E$10005,E143,[1]!Table1[2])</f>
        <v/>
      </c>
      <c r="AG143" s="30">
        <f>SUMIF([1]route!$E$3:$E$10005,E143,[1]!Table1[3])</f>
        <v/>
      </c>
      <c r="AH143" s="30">
        <f>SUMIF([1]route!$E$3:$E$10005,E143,[1]!Table1[4])</f>
        <v/>
      </c>
      <c r="AI143" s="30">
        <f>SUMIF([1]route!$E$3:$E$10005,E143,[1]!Table1[5])</f>
        <v/>
      </c>
      <c r="AJ143" s="30">
        <f>SUMIF([1]route!$E$3:$E$10005,E143,[1]!Table1[6])</f>
        <v/>
      </c>
      <c r="AK143" s="30">
        <f>SUMIF([1]route!$E$3:$E$10005,E143,[1]!Table1[7])</f>
        <v/>
      </c>
      <c r="AL143" s="30">
        <f>SUMIF([1]route!$E$3:$E$10005,E143,[1]!Table1[8])</f>
        <v/>
      </c>
      <c r="AM143" s="30">
        <f>SUMIF([1]route!$E$3:$E$10005,E143,[1]!Table1[9])</f>
        <v/>
      </c>
      <c r="AN143" s="30">
        <f>SUMIF([1]route!$E$3:$E$10005,E143,[1]!Table1[10])</f>
        <v/>
      </c>
      <c r="AO143" s="30">
        <f>SUMIF([1]route!$E$3:$E$10005,E143,[1]!Table1[11])</f>
        <v/>
      </c>
      <c r="AP143" s="30">
        <f>SUMIF([1]route!$E$3:$E$10005,E143,[1]!Table1[12])</f>
        <v/>
      </c>
      <c r="AQ143" s="30">
        <f>SUMIF([1]route!$E$3:$E$10005,E143,[1]!Table1[13])</f>
        <v/>
      </c>
      <c r="AR143" s="30">
        <f>SUMIF([1]route!$E$3:$E$10005,E143,[1]!Table1[14])</f>
        <v/>
      </c>
      <c r="AS143" s="30">
        <f>SUMIF([1]route!$E$3:$E$10005,E143,[1]!Table1[15])</f>
        <v/>
      </c>
      <c r="AT143" s="30">
        <f>SUMIF([1]route!$E$3:$E$10005,E143,[1]!Table1[16])</f>
        <v/>
      </c>
      <c r="AU143" s="30">
        <f>SUMIF([1]route!$E$3:$E$10005,E143,[1]!Table1[17])</f>
        <v/>
      </c>
      <c r="AV143" s="30">
        <f>SUMIF([1]route!$E$3:$E$10005,E143,[1]!Table1[18])</f>
        <v/>
      </c>
      <c r="AW143" s="30">
        <f>SUMIF([1]route!$E$3:$E$10005,E143,[1]!Table1[19])</f>
        <v/>
      </c>
      <c r="AX143" s="30">
        <f>SUMIF([1]route!$E$3:$E$10005,E143,[1]!Table1[20])</f>
        <v/>
      </c>
      <c r="AY143" s="30">
        <f>SUMIF([1]route!$E$3:$E$10005,E143,[1]!Table1[21])</f>
        <v/>
      </c>
      <c r="AZ143" s="30">
        <f>SUMIF([1]route!$E$3:$E$10005,E143,[1]!Table1[22])</f>
        <v/>
      </c>
      <c r="BA143" s="30">
        <f>SUMIF([1]route!$E$3:$E$10005,E143,[1]!Table1[23])</f>
        <v/>
      </c>
      <c r="BB143" s="30">
        <f>SUMIF([1]route!$E$3:$E$10005,E143,[1]!Table1[24])</f>
        <v/>
      </c>
      <c r="BC143" s="30">
        <f>SUMIF([1]route!$E$3:$E$10005,E143,[1]!Table1[25])</f>
        <v/>
      </c>
      <c r="BD143" s="30">
        <f>SUMIF([1]route!$E$3:$E$10005,E143,[1]!Table1[26])</f>
        <v/>
      </c>
      <c r="BE143" s="30">
        <f>SUMIF([1]route!$E$3:$E$10005,E143,[1]!Table1[27])</f>
        <v/>
      </c>
      <c r="BF143" s="30">
        <f>SUMIF([1]route!$E$3:$E$10005,E143,[1]!Table1[28])</f>
        <v/>
      </c>
      <c r="BG143" s="30">
        <f>SUMIF([1]route!$E$3:$E$10005,E143,[1]!Table1[29])</f>
        <v/>
      </c>
      <c r="BH143" s="30">
        <f>SUMIF([1]route!$E$3:$E$10005,E143,[1]!Table1[30])</f>
        <v/>
      </c>
      <c r="BI143" s="30">
        <f>SUMIF([1]route!$E$3:$E$10005,E143,[1]!Table1[31])</f>
        <v/>
      </c>
      <c r="BJ143" s="30">
        <f>SUMIF([1]route!$E$3:$E$10005,E143,[1]!Table1[Remain PO])</f>
        <v/>
      </c>
      <c r="BK143" s="31">
        <f>SUMIF([1]route!$E$3:$E$10005,E143,[1]!Table1[N+1])</f>
        <v/>
      </c>
      <c r="BL143" s="31">
        <f>SUMIF([1]route!$E$3:$E$10005,E143,[1]!Table1[N+2])</f>
        <v/>
      </c>
      <c r="BM143" s="31">
        <f>SUMIF([1]route!$E$3:$E$10005,E143,[1]!Table1[N+3])</f>
        <v/>
      </c>
      <c r="BN143" s="32">
        <f>SUMIF([1]route!$E$3:$E$10005,E143,[1]!Table1[N+4])</f>
        <v/>
      </c>
      <c r="BP143" s="37">
        <f>$V143-$AD143</f>
        <v/>
      </c>
      <c r="BQ143" s="35">
        <f>BP143-AE143</f>
        <v/>
      </c>
      <c r="BR143" s="35">
        <f>BQ143-AF143</f>
        <v/>
      </c>
      <c r="BS143" s="35">
        <f>BR143-AG143</f>
        <v/>
      </c>
      <c r="BT143" s="35">
        <f>BS143-AH143</f>
        <v/>
      </c>
      <c r="BU143" s="35">
        <f>BT143-AI143</f>
        <v/>
      </c>
      <c r="BV143" s="35">
        <f>BU143-AJ143</f>
        <v/>
      </c>
      <c r="BW143" s="35">
        <f>BV143-AK143</f>
        <v/>
      </c>
      <c r="BX143" s="35">
        <f>BW143-AL143</f>
        <v/>
      </c>
      <c r="BY143" s="35">
        <f>BX143-AM143</f>
        <v/>
      </c>
      <c r="BZ143" s="35">
        <f>BY143-AN143</f>
        <v/>
      </c>
      <c r="CA143" s="35">
        <f>BZ143-AO143</f>
        <v/>
      </c>
      <c r="CB143" s="35">
        <f>CA143-AP143</f>
        <v/>
      </c>
      <c r="CC143" s="35">
        <f>CB143-AQ143</f>
        <v/>
      </c>
      <c r="CD143" s="35">
        <f>CC143-AR143</f>
        <v/>
      </c>
      <c r="CE143" s="35">
        <f>CD143-AS143</f>
        <v/>
      </c>
      <c r="CF143" s="35">
        <f>CE143-AT143</f>
        <v/>
      </c>
      <c r="CG143" s="35">
        <f>CF143-AU143</f>
        <v/>
      </c>
      <c r="CH143" s="35">
        <f>CG143-AV143</f>
        <v/>
      </c>
      <c r="CI143" s="35">
        <f>CH143-AW143</f>
        <v/>
      </c>
      <c r="CJ143" s="35">
        <f>CI143-AX143</f>
        <v/>
      </c>
      <c r="CK143" s="35">
        <f>CJ143-AY143</f>
        <v/>
      </c>
      <c r="CL143" s="35">
        <f>CK143-AZ143</f>
        <v/>
      </c>
      <c r="CM143" s="35">
        <f>CL143-BA143</f>
        <v/>
      </c>
      <c r="CN143" s="35">
        <f>CM143-BB143</f>
        <v/>
      </c>
      <c r="CO143" s="35">
        <f>CN143-BC143</f>
        <v/>
      </c>
      <c r="CP143" s="35">
        <f>CO143-BD143</f>
        <v/>
      </c>
      <c r="CQ143" s="35">
        <f>CP143-BE143</f>
        <v/>
      </c>
      <c r="CR143" s="35">
        <f>CQ143-BF143</f>
        <v/>
      </c>
      <c r="CS143" s="35">
        <f>CR143-BG143</f>
        <v/>
      </c>
      <c r="CT143" s="35">
        <f>CS143-BH143</f>
        <v/>
      </c>
      <c r="CU143" s="35">
        <f>CT143-BI143</f>
        <v/>
      </c>
      <c r="CV143" s="35">
        <f>CU143-BJ143</f>
        <v/>
      </c>
      <c r="CW143" s="38">
        <f>CV143-BK143</f>
        <v/>
      </c>
      <c r="CX143" s="38">
        <f>CW143-BL143</f>
        <v/>
      </c>
      <c r="CY143" s="38">
        <f>CX143-BM143</f>
        <v/>
      </c>
      <c r="CZ143" s="39">
        <f>CY143-BN143</f>
        <v/>
      </c>
      <c r="DA143" s="35" t="n"/>
    </row>
    <row r="144">
      <c r="D144" s="61">
        <f>VLOOKUP(F144,[1]Special!$O$2:$S$209,3,0)</f>
        <v/>
      </c>
      <c r="E144" s="20" t="inlineStr">
        <is>
          <t>|0200226700|28.00|21.80|3.100|0.0005400IBC</t>
        </is>
      </c>
      <c r="F144" s="19">
        <f>LEFT(E144,LEN(E144)-7)</f>
        <v/>
      </c>
      <c r="G144" s="19">
        <f>'Cutting Rules'!H144</f>
        <v/>
      </c>
      <c r="H144" s="19">
        <f>VLOOKUP(MID(F144,8,2),[1]Special!$H$2:$I$32,2,0)</f>
        <v/>
      </c>
      <c r="I144" s="19">
        <f>RIGHT(E144,3)</f>
        <v/>
      </c>
      <c r="J144" s="19">
        <f>IF(MID(E144,6,2)="22","P","C")</f>
        <v/>
      </c>
      <c r="K144" s="19">
        <f>MID(E144,13,4)</f>
        <v/>
      </c>
      <c r="L144" s="19">
        <f>MID(E144,19,4)</f>
        <v/>
      </c>
      <c r="M144" s="52">
        <f>MID(E144,LEN(E144)-17,4)</f>
        <v/>
      </c>
      <c r="N144" s="52">
        <f>MID(E144,LEN(E144)-6,4)</f>
        <v/>
      </c>
      <c r="O144" s="19">
        <f>VLOOKUP(F144,[1]Item!$A$5:$Z$10000,26,0)</f>
        <v/>
      </c>
      <c r="P144" s="19">
        <f>VLOOKUP(E144,[1]route!$E$3:$O$10005,11,0)</f>
        <v/>
      </c>
      <c r="Q144" s="167">
        <f>'Cutting Rules'!AD144</f>
        <v/>
      </c>
      <c r="R144" s="168">
        <f>SUMIF([1]route!$E$3:$E$10005,E144,[1]!Table1[生産])</f>
        <v/>
      </c>
      <c r="S144" s="24" t="n"/>
      <c r="T144" s="169" t="inlineStr"/>
      <c r="U144" s="19" t="n"/>
      <c r="V144" s="170">
        <f>SUMIF([1]route!$E$3:$E$10005,E144,[1]route!$M$3:$M$10005)</f>
        <v/>
      </c>
      <c r="W144" s="171">
        <f>O144*N144*V144/1000</f>
        <v/>
      </c>
      <c r="X144" s="27">
        <f t="array" ref="X144">INDEX($BP144:$CZ144,MATCH(TRUE,$BP144:$CZ144&lt;0,0))</f>
        <v/>
      </c>
      <c r="Y144" s="47">
        <f>IFERROR(CHOOSE($AC144,$BP$1,$BQ$1,$BR$1,$BS$1,$BT$1,$BU$1,$BV$1,$BW$1,$BX$1,$BY$1,$BZ$1,$CA$1,$CB$1,$CC$1,$CD$1,$CE$1,$CF$1,$CG$1,$CH$1,$CI$1,$CJ$1,$CK$1,$CL$1,$CM$1,$CN$1,$CO$1,$CP$1,$CQ$1,$CR$1,$CS$1,$CT$1,$CU$1,$CV$1,$CW$1,$CX$1,$CY$1,$CZ$1,),"")</f>
        <v/>
      </c>
      <c r="Z144" s="121">
        <f>IFERROR(VLOOKUP(E144,[1]route!$E$3:$BL$10005,59,0),"")&amp;IFERROR(VLOOKUP(E144,[1]route!$E$3:$BL$10005,60,0),"")</f>
        <v/>
      </c>
      <c r="AA144" s="172">
        <f>IF(R144&gt;V144,R144-V144,0)</f>
        <v/>
      </c>
      <c r="AB144" s="173">
        <f>AA144*O144*N144/1000</f>
        <v/>
      </c>
      <c r="AC144" s="4">
        <f>IFERROR(MATCH($X144,$BP144:$CZ144,0),"")</f>
        <v/>
      </c>
      <c r="AD144" s="29" t="n">
        <v>0</v>
      </c>
      <c r="AE144" s="30">
        <f>SUMIF([1]route!$E$3:$E$10005,E144,[1]!Table1[1])</f>
        <v/>
      </c>
      <c r="AF144" s="30">
        <f>SUMIF([1]route!$E$3:$E$10005,E144,[1]!Table1[2])</f>
        <v/>
      </c>
      <c r="AG144" s="30">
        <f>SUMIF([1]route!$E$3:$E$10005,E144,[1]!Table1[3])</f>
        <v/>
      </c>
      <c r="AH144" s="30">
        <f>SUMIF([1]route!$E$3:$E$10005,E144,[1]!Table1[4])</f>
        <v/>
      </c>
      <c r="AI144" s="30">
        <f>SUMIF([1]route!$E$3:$E$10005,E144,[1]!Table1[5])</f>
        <v/>
      </c>
      <c r="AJ144" s="30">
        <f>SUMIF([1]route!$E$3:$E$10005,E144,[1]!Table1[6])</f>
        <v/>
      </c>
      <c r="AK144" s="30">
        <f>SUMIF([1]route!$E$3:$E$10005,E144,[1]!Table1[7])</f>
        <v/>
      </c>
      <c r="AL144" s="30">
        <f>SUMIF([1]route!$E$3:$E$10005,E144,[1]!Table1[8])</f>
        <v/>
      </c>
      <c r="AM144" s="30">
        <f>SUMIF([1]route!$E$3:$E$10005,E144,[1]!Table1[9])</f>
        <v/>
      </c>
      <c r="AN144" s="30">
        <f>SUMIF([1]route!$E$3:$E$10005,E144,[1]!Table1[10])</f>
        <v/>
      </c>
      <c r="AO144" s="30">
        <f>SUMIF([1]route!$E$3:$E$10005,E144,[1]!Table1[11])</f>
        <v/>
      </c>
      <c r="AP144" s="30">
        <f>SUMIF([1]route!$E$3:$E$10005,E144,[1]!Table1[12])</f>
        <v/>
      </c>
      <c r="AQ144" s="30">
        <f>SUMIF([1]route!$E$3:$E$10005,E144,[1]!Table1[13])</f>
        <v/>
      </c>
      <c r="AR144" s="30">
        <f>SUMIF([1]route!$E$3:$E$10005,E144,[1]!Table1[14])</f>
        <v/>
      </c>
      <c r="AS144" s="30">
        <f>SUMIF([1]route!$E$3:$E$10005,E144,[1]!Table1[15])</f>
        <v/>
      </c>
      <c r="AT144" s="30">
        <f>SUMIF([1]route!$E$3:$E$10005,E144,[1]!Table1[16])</f>
        <v/>
      </c>
      <c r="AU144" s="30">
        <f>SUMIF([1]route!$E$3:$E$10005,E144,[1]!Table1[17])</f>
        <v/>
      </c>
      <c r="AV144" s="30">
        <f>SUMIF([1]route!$E$3:$E$10005,E144,[1]!Table1[18])</f>
        <v/>
      </c>
      <c r="AW144" s="30">
        <f>SUMIF([1]route!$E$3:$E$10005,E144,[1]!Table1[19])</f>
        <v/>
      </c>
      <c r="AX144" s="30">
        <f>SUMIF([1]route!$E$3:$E$10005,E144,[1]!Table1[20])</f>
        <v/>
      </c>
      <c r="AY144" s="30">
        <f>SUMIF([1]route!$E$3:$E$10005,E144,[1]!Table1[21])</f>
        <v/>
      </c>
      <c r="AZ144" s="30">
        <f>SUMIF([1]route!$E$3:$E$10005,E144,[1]!Table1[22])</f>
        <v/>
      </c>
      <c r="BA144" s="30">
        <f>SUMIF([1]route!$E$3:$E$10005,E144,[1]!Table1[23])</f>
        <v/>
      </c>
      <c r="BB144" s="30">
        <f>SUMIF([1]route!$E$3:$E$10005,E144,[1]!Table1[24])</f>
        <v/>
      </c>
      <c r="BC144" s="30">
        <f>SUMIF([1]route!$E$3:$E$10005,E144,[1]!Table1[25])</f>
        <v/>
      </c>
      <c r="BD144" s="30">
        <f>SUMIF([1]route!$E$3:$E$10005,E144,[1]!Table1[26])</f>
        <v/>
      </c>
      <c r="BE144" s="30">
        <f>SUMIF([1]route!$E$3:$E$10005,E144,[1]!Table1[27])</f>
        <v/>
      </c>
      <c r="BF144" s="30">
        <f>SUMIF([1]route!$E$3:$E$10005,E144,[1]!Table1[28])</f>
        <v/>
      </c>
      <c r="BG144" s="30">
        <f>SUMIF([1]route!$E$3:$E$10005,E144,[1]!Table1[29])</f>
        <v/>
      </c>
      <c r="BH144" s="30">
        <f>SUMIF([1]route!$E$3:$E$10005,E144,[1]!Table1[30])</f>
        <v/>
      </c>
      <c r="BI144" s="30">
        <f>SUMIF([1]route!$E$3:$E$10005,E144,[1]!Table1[31])</f>
        <v/>
      </c>
      <c r="BJ144" s="30">
        <f>SUMIF([1]route!$E$3:$E$10005,E144,[1]!Table1[Remain PO])</f>
        <v/>
      </c>
      <c r="BK144" s="31">
        <f>SUMIF([1]route!$E$3:$E$10005,E144,[1]!Table1[N+1])</f>
        <v/>
      </c>
      <c r="BL144" s="31">
        <f>SUMIF([1]route!$E$3:$E$10005,E144,[1]!Table1[N+2])</f>
        <v/>
      </c>
      <c r="BM144" s="31">
        <f>SUMIF([1]route!$E$3:$E$10005,E144,[1]!Table1[N+3])</f>
        <v/>
      </c>
      <c r="BN144" s="32">
        <f>SUMIF([1]route!$E$3:$E$10005,E144,[1]!Table1[N+4])</f>
        <v/>
      </c>
      <c r="BP144" s="37">
        <f>$V144-$AD144</f>
        <v/>
      </c>
      <c r="BQ144" s="35">
        <f>BP144-AE144</f>
        <v/>
      </c>
      <c r="BR144" s="35">
        <f>BQ144-AF144</f>
        <v/>
      </c>
      <c r="BS144" s="35">
        <f>BR144-AG144</f>
        <v/>
      </c>
      <c r="BT144" s="35">
        <f>BS144-AH144</f>
        <v/>
      </c>
      <c r="BU144" s="35">
        <f>BT144-AI144</f>
        <v/>
      </c>
      <c r="BV144" s="35">
        <f>BU144-AJ144</f>
        <v/>
      </c>
      <c r="BW144" s="35">
        <f>BV144-AK144</f>
        <v/>
      </c>
      <c r="BX144" s="35">
        <f>BW144-AL144</f>
        <v/>
      </c>
      <c r="BY144" s="35">
        <f>BX144-AM144</f>
        <v/>
      </c>
      <c r="BZ144" s="35">
        <f>BY144-AN144</f>
        <v/>
      </c>
      <c r="CA144" s="35">
        <f>BZ144-AO144</f>
        <v/>
      </c>
      <c r="CB144" s="35">
        <f>CA144-AP144</f>
        <v/>
      </c>
      <c r="CC144" s="35">
        <f>CB144-AQ144</f>
        <v/>
      </c>
      <c r="CD144" s="35">
        <f>CC144-AR144</f>
        <v/>
      </c>
      <c r="CE144" s="35">
        <f>CD144-AS144</f>
        <v/>
      </c>
      <c r="CF144" s="35">
        <f>CE144-AT144</f>
        <v/>
      </c>
      <c r="CG144" s="35">
        <f>CF144-AU144</f>
        <v/>
      </c>
      <c r="CH144" s="35">
        <f>CG144-AV144</f>
        <v/>
      </c>
      <c r="CI144" s="35">
        <f>CH144-AW144</f>
        <v/>
      </c>
      <c r="CJ144" s="35">
        <f>CI144-AX144</f>
        <v/>
      </c>
      <c r="CK144" s="35">
        <f>CJ144-AY144</f>
        <v/>
      </c>
      <c r="CL144" s="35">
        <f>CK144-AZ144</f>
        <v/>
      </c>
      <c r="CM144" s="35">
        <f>CL144-BA144</f>
        <v/>
      </c>
      <c r="CN144" s="35">
        <f>CM144-BB144</f>
        <v/>
      </c>
      <c r="CO144" s="35">
        <f>CN144-BC144</f>
        <v/>
      </c>
      <c r="CP144" s="35">
        <f>CO144-BD144</f>
        <v/>
      </c>
      <c r="CQ144" s="35">
        <f>CP144-BE144</f>
        <v/>
      </c>
      <c r="CR144" s="35">
        <f>CQ144-BF144</f>
        <v/>
      </c>
      <c r="CS144" s="35">
        <f>CR144-BG144</f>
        <v/>
      </c>
      <c r="CT144" s="35">
        <f>CS144-BH144</f>
        <v/>
      </c>
      <c r="CU144" s="35">
        <f>CT144-BI144</f>
        <v/>
      </c>
      <c r="CV144" s="35">
        <f>CU144-BJ144</f>
        <v/>
      </c>
      <c r="CW144" s="38">
        <f>CV144-BK144</f>
        <v/>
      </c>
      <c r="CX144" s="38">
        <f>CW144-BL144</f>
        <v/>
      </c>
      <c r="CY144" s="38">
        <f>CX144-BM144</f>
        <v/>
      </c>
      <c r="CZ144" s="39">
        <f>CY144-BN144</f>
        <v/>
      </c>
      <c r="DA144" s="35" t="n"/>
    </row>
    <row r="145">
      <c r="D145" s="61">
        <f>VLOOKUP(F145,[1]Special!$O$2:$S$209,3,0)</f>
        <v/>
      </c>
      <c r="E145" s="20" t="inlineStr">
        <is>
          <t>|0200220139|22.20|0.00|2.000|0.0005758NBC</t>
        </is>
      </c>
      <c r="F145" s="19">
        <f>LEFT(E145,LEN(E145)-7)</f>
        <v/>
      </c>
      <c r="G145" s="19">
        <f>'Cutting Rules'!H145</f>
        <v/>
      </c>
      <c r="H145" s="19">
        <f>VLOOKUP(MID(F145,8,2),[1]Special!$H$2:$I$32,2,0)</f>
        <v/>
      </c>
      <c r="I145" s="19">
        <f>RIGHT(E145,3)</f>
        <v/>
      </c>
      <c r="J145" s="19">
        <f>IF(MID(E145,6,2)="22","P","C")</f>
        <v/>
      </c>
      <c r="K145" s="19">
        <f>MID(E145,13,4)</f>
        <v/>
      </c>
      <c r="L145" s="19">
        <f>MID(E145,19,4)</f>
        <v/>
      </c>
      <c r="M145" s="52">
        <f>MID(E145,LEN(E145)-17,4)</f>
        <v/>
      </c>
      <c r="N145" s="52">
        <f>MID(E145,LEN(E145)-6,4)</f>
        <v/>
      </c>
      <c r="O145" s="19">
        <f>VLOOKUP(F145,[1]Item!$A$5:$Z$10000,26,0)</f>
        <v/>
      </c>
      <c r="P145" s="19">
        <f>VLOOKUP(E145,[1]route!$E$3:$O$10005,11,0)</f>
        <v/>
      </c>
      <c r="Q145" s="167">
        <f>'Cutting Rules'!AD145</f>
        <v/>
      </c>
      <c r="R145" s="168">
        <f>SUMIF([1]route!$E$3:$E$10005,E145,[1]!Table1[生産])</f>
        <v/>
      </c>
      <c r="S145" s="24" t="n"/>
      <c r="T145" s="169" t="inlineStr"/>
      <c r="U145" s="19" t="n"/>
      <c r="V145" s="170">
        <f>SUMIF([1]route!$E$3:$E$10005,E145,[1]route!$M$3:$M$10005)</f>
        <v/>
      </c>
      <c r="W145" s="171">
        <f>O145*N145*V145/1000</f>
        <v/>
      </c>
      <c r="X145" s="27">
        <f t="array" ref="X145">INDEX($BP145:$CZ145,MATCH(TRUE,$BP145:$CZ145&lt;0,0))</f>
        <v/>
      </c>
      <c r="Y145" s="47">
        <f>IFERROR(CHOOSE($AC145,$BP$1,$BQ$1,$BR$1,$BS$1,$BT$1,$BU$1,$BV$1,$BW$1,$BX$1,$BY$1,$BZ$1,$CA$1,$CB$1,$CC$1,$CD$1,$CE$1,$CF$1,$CG$1,$CH$1,$CI$1,$CJ$1,$CK$1,$CL$1,$CM$1,$CN$1,$CO$1,$CP$1,$CQ$1,$CR$1,$CS$1,$CT$1,$CU$1,$CV$1,$CW$1,$CX$1,$CY$1,$CZ$1,),"")</f>
        <v/>
      </c>
      <c r="Z145" s="121">
        <f>IFERROR(VLOOKUP(E145,[1]route!$E$3:$BL$10005,59,0),"")&amp;IFERROR(VLOOKUP(E145,[1]route!$E$3:$BL$10005,60,0),"")</f>
        <v/>
      </c>
      <c r="AA145" s="172">
        <f>IF(R145&gt;V145,R145-V145,0)</f>
        <v/>
      </c>
      <c r="AB145" s="173">
        <f>AA145*O145*N145/1000</f>
        <v/>
      </c>
      <c r="AC145" s="4">
        <f>IFERROR(MATCH($X145,$BP145:$CZ145,0),"")</f>
        <v/>
      </c>
      <c r="AD145" s="29" t="n">
        <v>0</v>
      </c>
      <c r="AE145" s="30">
        <f>SUMIF([1]route!$E$3:$E$10005,E145,[1]!Table1[1])</f>
        <v/>
      </c>
      <c r="AF145" s="30">
        <f>SUMIF([1]route!$E$3:$E$10005,E145,[1]!Table1[2])</f>
        <v/>
      </c>
      <c r="AG145" s="30">
        <f>SUMIF([1]route!$E$3:$E$10005,E145,[1]!Table1[3])</f>
        <v/>
      </c>
      <c r="AH145" s="30">
        <f>SUMIF([1]route!$E$3:$E$10005,E145,[1]!Table1[4])</f>
        <v/>
      </c>
      <c r="AI145" s="30">
        <f>SUMIF([1]route!$E$3:$E$10005,E145,[1]!Table1[5])</f>
        <v/>
      </c>
      <c r="AJ145" s="30">
        <f>SUMIF([1]route!$E$3:$E$10005,E145,[1]!Table1[6])</f>
        <v/>
      </c>
      <c r="AK145" s="30">
        <f>SUMIF([1]route!$E$3:$E$10005,E145,[1]!Table1[7])</f>
        <v/>
      </c>
      <c r="AL145" s="30">
        <f>SUMIF([1]route!$E$3:$E$10005,E145,[1]!Table1[8])</f>
        <v/>
      </c>
      <c r="AM145" s="30">
        <f>SUMIF([1]route!$E$3:$E$10005,E145,[1]!Table1[9])</f>
        <v/>
      </c>
      <c r="AN145" s="30">
        <f>SUMIF([1]route!$E$3:$E$10005,E145,[1]!Table1[10])</f>
        <v/>
      </c>
      <c r="AO145" s="30">
        <f>SUMIF([1]route!$E$3:$E$10005,E145,[1]!Table1[11])</f>
        <v/>
      </c>
      <c r="AP145" s="30">
        <f>SUMIF([1]route!$E$3:$E$10005,E145,[1]!Table1[12])</f>
        <v/>
      </c>
      <c r="AQ145" s="30">
        <f>SUMIF([1]route!$E$3:$E$10005,E145,[1]!Table1[13])</f>
        <v/>
      </c>
      <c r="AR145" s="30">
        <f>SUMIF([1]route!$E$3:$E$10005,E145,[1]!Table1[14])</f>
        <v/>
      </c>
      <c r="AS145" s="30">
        <f>SUMIF([1]route!$E$3:$E$10005,E145,[1]!Table1[15])</f>
        <v/>
      </c>
      <c r="AT145" s="30">
        <f>SUMIF([1]route!$E$3:$E$10005,E145,[1]!Table1[16])</f>
        <v/>
      </c>
      <c r="AU145" s="30">
        <f>SUMIF([1]route!$E$3:$E$10005,E145,[1]!Table1[17])</f>
        <v/>
      </c>
      <c r="AV145" s="30">
        <f>SUMIF([1]route!$E$3:$E$10005,E145,[1]!Table1[18])</f>
        <v/>
      </c>
      <c r="AW145" s="30">
        <f>SUMIF([1]route!$E$3:$E$10005,E145,[1]!Table1[19])</f>
        <v/>
      </c>
      <c r="AX145" s="30">
        <f>SUMIF([1]route!$E$3:$E$10005,E145,[1]!Table1[20])</f>
        <v/>
      </c>
      <c r="AY145" s="30">
        <f>SUMIF([1]route!$E$3:$E$10005,E145,[1]!Table1[21])</f>
        <v/>
      </c>
      <c r="AZ145" s="30">
        <f>SUMIF([1]route!$E$3:$E$10005,E145,[1]!Table1[22])</f>
        <v/>
      </c>
      <c r="BA145" s="30">
        <f>SUMIF([1]route!$E$3:$E$10005,E145,[1]!Table1[23])</f>
        <v/>
      </c>
      <c r="BB145" s="30">
        <f>SUMIF([1]route!$E$3:$E$10005,E145,[1]!Table1[24])</f>
        <v/>
      </c>
      <c r="BC145" s="30">
        <f>SUMIF([1]route!$E$3:$E$10005,E145,[1]!Table1[25])</f>
        <v/>
      </c>
      <c r="BD145" s="30">
        <f>SUMIF([1]route!$E$3:$E$10005,E145,[1]!Table1[26])</f>
        <v/>
      </c>
      <c r="BE145" s="30">
        <f>SUMIF([1]route!$E$3:$E$10005,E145,[1]!Table1[27])</f>
        <v/>
      </c>
      <c r="BF145" s="30">
        <f>SUMIF([1]route!$E$3:$E$10005,E145,[1]!Table1[28])</f>
        <v/>
      </c>
      <c r="BG145" s="30">
        <f>SUMIF([1]route!$E$3:$E$10005,E145,[1]!Table1[29])</f>
        <v/>
      </c>
      <c r="BH145" s="30">
        <f>SUMIF([1]route!$E$3:$E$10005,E145,[1]!Table1[30])</f>
        <v/>
      </c>
      <c r="BI145" s="30">
        <f>SUMIF([1]route!$E$3:$E$10005,E145,[1]!Table1[31])</f>
        <v/>
      </c>
      <c r="BJ145" s="30">
        <f>SUMIF([1]route!$E$3:$E$10005,E145,[1]!Table1[Remain PO])</f>
        <v/>
      </c>
      <c r="BK145" s="31">
        <f>SUMIF([1]route!$E$3:$E$10005,E145,[1]!Table1[N+1])</f>
        <v/>
      </c>
      <c r="BL145" s="31">
        <f>SUMIF([1]route!$E$3:$E$10005,E145,[1]!Table1[N+2])</f>
        <v/>
      </c>
      <c r="BM145" s="31">
        <f>SUMIF([1]route!$E$3:$E$10005,E145,[1]!Table1[N+3])</f>
        <v/>
      </c>
      <c r="BN145" s="32">
        <f>SUMIF([1]route!$E$3:$E$10005,E145,[1]!Table1[N+4])</f>
        <v/>
      </c>
      <c r="BP145" s="37">
        <f>$V145-$AD145</f>
        <v/>
      </c>
      <c r="BQ145" s="35">
        <f>BP145-AE145</f>
        <v/>
      </c>
      <c r="BR145" s="35">
        <f>BQ145-AF145</f>
        <v/>
      </c>
      <c r="BS145" s="35">
        <f>BR145-AG145</f>
        <v/>
      </c>
      <c r="BT145" s="35">
        <f>BS145-AH145</f>
        <v/>
      </c>
      <c r="BU145" s="35">
        <f>BT145-AI145</f>
        <v/>
      </c>
      <c r="BV145" s="35">
        <f>BU145-AJ145</f>
        <v/>
      </c>
      <c r="BW145" s="35">
        <f>BV145-AK145</f>
        <v/>
      </c>
      <c r="BX145" s="35">
        <f>BW145-AL145</f>
        <v/>
      </c>
      <c r="BY145" s="35">
        <f>BX145-AM145</f>
        <v/>
      </c>
      <c r="BZ145" s="35">
        <f>BY145-AN145</f>
        <v/>
      </c>
      <c r="CA145" s="35">
        <f>BZ145-AO145</f>
        <v/>
      </c>
      <c r="CB145" s="35">
        <f>CA145-AP145</f>
        <v/>
      </c>
      <c r="CC145" s="35">
        <f>CB145-AQ145</f>
        <v/>
      </c>
      <c r="CD145" s="35">
        <f>CC145-AR145</f>
        <v/>
      </c>
      <c r="CE145" s="35">
        <f>CD145-AS145</f>
        <v/>
      </c>
      <c r="CF145" s="35">
        <f>CE145-AT145</f>
        <v/>
      </c>
      <c r="CG145" s="35">
        <f>CF145-AU145</f>
        <v/>
      </c>
      <c r="CH145" s="35">
        <f>CG145-AV145</f>
        <v/>
      </c>
      <c r="CI145" s="35">
        <f>CH145-AW145</f>
        <v/>
      </c>
      <c r="CJ145" s="35">
        <f>CI145-AX145</f>
        <v/>
      </c>
      <c r="CK145" s="35">
        <f>CJ145-AY145</f>
        <v/>
      </c>
      <c r="CL145" s="35">
        <f>CK145-AZ145</f>
        <v/>
      </c>
      <c r="CM145" s="35">
        <f>CL145-BA145</f>
        <v/>
      </c>
      <c r="CN145" s="35">
        <f>CM145-BB145</f>
        <v/>
      </c>
      <c r="CO145" s="35">
        <f>CN145-BC145</f>
        <v/>
      </c>
      <c r="CP145" s="35">
        <f>CO145-BD145</f>
        <v/>
      </c>
      <c r="CQ145" s="35">
        <f>CP145-BE145</f>
        <v/>
      </c>
      <c r="CR145" s="35">
        <f>CQ145-BF145</f>
        <v/>
      </c>
      <c r="CS145" s="35">
        <f>CR145-BG145</f>
        <v/>
      </c>
      <c r="CT145" s="35">
        <f>CS145-BH145</f>
        <v/>
      </c>
      <c r="CU145" s="35">
        <f>CT145-BI145</f>
        <v/>
      </c>
      <c r="CV145" s="35">
        <f>CU145-BJ145</f>
        <v/>
      </c>
      <c r="CW145" s="38">
        <f>CV145-BK145</f>
        <v/>
      </c>
      <c r="CX145" s="38">
        <f>CW145-BL145</f>
        <v/>
      </c>
      <c r="CY145" s="38">
        <f>CX145-BM145</f>
        <v/>
      </c>
      <c r="CZ145" s="39">
        <f>CY145-BN145</f>
        <v/>
      </c>
      <c r="DA145" s="35" t="n"/>
    </row>
    <row r="146">
      <c r="D146" s="61">
        <f>VLOOKUP(F146,[1]Special!$O$2:$S$209,3,0)</f>
        <v/>
      </c>
      <c r="E146" s="20" t="inlineStr">
        <is>
          <t>|0200236041|19.10|0.00|1.200|0.0005200NBC</t>
        </is>
      </c>
      <c r="F146" s="19">
        <f>LEFT(E146,LEN(E146)-7)</f>
        <v/>
      </c>
      <c r="G146" s="19">
        <f>'Cutting Rules'!H146</f>
        <v/>
      </c>
      <c r="H146" s="19">
        <f>VLOOKUP(MID(F146,8,2),[1]Special!$H$2:$I$32,2,0)</f>
        <v/>
      </c>
      <c r="I146" s="19">
        <f>RIGHT(E146,3)</f>
        <v/>
      </c>
      <c r="J146" s="19">
        <f>IF(MID(E146,6,2)="22","P","C")</f>
        <v/>
      </c>
      <c r="K146" s="19">
        <f>MID(E146,13,4)</f>
        <v/>
      </c>
      <c r="L146" s="19">
        <f>MID(E146,19,4)</f>
        <v/>
      </c>
      <c r="M146" s="52">
        <f>MID(E146,LEN(E146)-17,4)</f>
        <v/>
      </c>
      <c r="N146" s="52">
        <f>MID(E146,LEN(E146)-6,4)</f>
        <v/>
      </c>
      <c r="O146" s="19">
        <f>VLOOKUP(F146,[1]Item!$A$5:$Z$10000,26,0)</f>
        <v/>
      </c>
      <c r="P146" s="19">
        <f>VLOOKUP(E146,[1]route!$E$3:$O$10005,11,0)</f>
        <v/>
      </c>
      <c r="Q146" s="167">
        <f>'Cutting Rules'!AD146</f>
        <v/>
      </c>
      <c r="R146" s="168">
        <f>SUMIF([1]route!$E$3:$E$10005,E146,[1]!Table1[生産])</f>
        <v/>
      </c>
      <c r="S146" s="24" t="n"/>
      <c r="T146" s="169" t="inlineStr"/>
      <c r="U146" s="19" t="n"/>
      <c r="V146" s="170">
        <f>SUMIF([1]route!$E$3:$E$10005,E146,[1]route!$M$3:$M$10005)</f>
        <v/>
      </c>
      <c r="W146" s="171">
        <f>O146*N146*V146/1000</f>
        <v/>
      </c>
      <c r="X146" s="27">
        <f t="array" ref="X146">INDEX($BP146:$CZ146,MATCH(TRUE,$BP146:$CZ146&lt;0,0))</f>
        <v/>
      </c>
      <c r="Y146" s="47">
        <f>IFERROR(CHOOSE($AC146,$BP$1,$BQ$1,$BR$1,$BS$1,$BT$1,$BU$1,$BV$1,$BW$1,$BX$1,$BY$1,$BZ$1,$CA$1,$CB$1,$CC$1,$CD$1,$CE$1,$CF$1,$CG$1,$CH$1,$CI$1,$CJ$1,$CK$1,$CL$1,$CM$1,$CN$1,$CO$1,$CP$1,$CQ$1,$CR$1,$CS$1,$CT$1,$CU$1,$CV$1,$CW$1,$CX$1,$CY$1,$CZ$1,),"")</f>
        <v/>
      </c>
      <c r="Z146" s="121">
        <f>IFERROR(VLOOKUP(E146,[1]route!$E$3:$BL$10005,59,0),"")&amp;IFERROR(VLOOKUP(E146,[1]route!$E$3:$BL$10005,60,0),"")</f>
        <v/>
      </c>
      <c r="AA146" s="172">
        <f>IF(R146&gt;V146,R146-V146,0)</f>
        <v/>
      </c>
      <c r="AB146" s="173">
        <f>AA146*O146*N146/1000</f>
        <v/>
      </c>
      <c r="AC146" s="4">
        <f>IFERROR(MATCH($X146,$BP146:$CZ146,0),"")</f>
        <v/>
      </c>
      <c r="AD146" s="29" t="n">
        <v>0</v>
      </c>
      <c r="AE146" s="30">
        <f>SUMIF([1]route!$E$3:$E$10005,E146,[1]!Table1[1])</f>
        <v/>
      </c>
      <c r="AF146" s="30">
        <f>SUMIF([1]route!$E$3:$E$10005,E146,[1]!Table1[2])</f>
        <v/>
      </c>
      <c r="AG146" s="30">
        <f>SUMIF([1]route!$E$3:$E$10005,E146,[1]!Table1[3])</f>
        <v/>
      </c>
      <c r="AH146" s="30">
        <f>SUMIF([1]route!$E$3:$E$10005,E146,[1]!Table1[4])</f>
        <v/>
      </c>
      <c r="AI146" s="30">
        <f>SUMIF([1]route!$E$3:$E$10005,E146,[1]!Table1[5])</f>
        <v/>
      </c>
      <c r="AJ146" s="30">
        <f>SUMIF([1]route!$E$3:$E$10005,E146,[1]!Table1[6])</f>
        <v/>
      </c>
      <c r="AK146" s="30">
        <f>SUMIF([1]route!$E$3:$E$10005,E146,[1]!Table1[7])</f>
        <v/>
      </c>
      <c r="AL146" s="30">
        <f>SUMIF([1]route!$E$3:$E$10005,E146,[1]!Table1[8])</f>
        <v/>
      </c>
      <c r="AM146" s="30">
        <f>SUMIF([1]route!$E$3:$E$10005,E146,[1]!Table1[9])</f>
        <v/>
      </c>
      <c r="AN146" s="30">
        <f>SUMIF([1]route!$E$3:$E$10005,E146,[1]!Table1[10])</f>
        <v/>
      </c>
      <c r="AO146" s="30">
        <f>SUMIF([1]route!$E$3:$E$10005,E146,[1]!Table1[11])</f>
        <v/>
      </c>
      <c r="AP146" s="30">
        <f>SUMIF([1]route!$E$3:$E$10005,E146,[1]!Table1[12])</f>
        <v/>
      </c>
      <c r="AQ146" s="30">
        <f>SUMIF([1]route!$E$3:$E$10005,E146,[1]!Table1[13])</f>
        <v/>
      </c>
      <c r="AR146" s="30">
        <f>SUMIF([1]route!$E$3:$E$10005,E146,[1]!Table1[14])</f>
        <v/>
      </c>
      <c r="AS146" s="30">
        <f>SUMIF([1]route!$E$3:$E$10005,E146,[1]!Table1[15])</f>
        <v/>
      </c>
      <c r="AT146" s="30">
        <f>SUMIF([1]route!$E$3:$E$10005,E146,[1]!Table1[16])</f>
        <v/>
      </c>
      <c r="AU146" s="30">
        <f>SUMIF([1]route!$E$3:$E$10005,E146,[1]!Table1[17])</f>
        <v/>
      </c>
      <c r="AV146" s="30">
        <f>SUMIF([1]route!$E$3:$E$10005,E146,[1]!Table1[18])</f>
        <v/>
      </c>
      <c r="AW146" s="30">
        <f>SUMIF([1]route!$E$3:$E$10005,E146,[1]!Table1[19])</f>
        <v/>
      </c>
      <c r="AX146" s="30">
        <f>SUMIF([1]route!$E$3:$E$10005,E146,[1]!Table1[20])</f>
        <v/>
      </c>
      <c r="AY146" s="30">
        <f>SUMIF([1]route!$E$3:$E$10005,E146,[1]!Table1[21])</f>
        <v/>
      </c>
      <c r="AZ146" s="30">
        <f>SUMIF([1]route!$E$3:$E$10005,E146,[1]!Table1[22])</f>
        <v/>
      </c>
      <c r="BA146" s="30">
        <f>SUMIF([1]route!$E$3:$E$10005,E146,[1]!Table1[23])</f>
        <v/>
      </c>
      <c r="BB146" s="30">
        <f>SUMIF([1]route!$E$3:$E$10005,E146,[1]!Table1[24])</f>
        <v/>
      </c>
      <c r="BC146" s="30">
        <f>SUMIF([1]route!$E$3:$E$10005,E146,[1]!Table1[25])</f>
        <v/>
      </c>
      <c r="BD146" s="30">
        <f>SUMIF([1]route!$E$3:$E$10005,E146,[1]!Table1[26])</f>
        <v/>
      </c>
      <c r="BE146" s="30">
        <f>SUMIF([1]route!$E$3:$E$10005,E146,[1]!Table1[27])</f>
        <v/>
      </c>
      <c r="BF146" s="30">
        <f>SUMIF([1]route!$E$3:$E$10005,E146,[1]!Table1[28])</f>
        <v/>
      </c>
      <c r="BG146" s="30">
        <f>SUMIF([1]route!$E$3:$E$10005,E146,[1]!Table1[29])</f>
        <v/>
      </c>
      <c r="BH146" s="30">
        <f>SUMIF([1]route!$E$3:$E$10005,E146,[1]!Table1[30])</f>
        <v/>
      </c>
      <c r="BI146" s="30">
        <f>SUMIF([1]route!$E$3:$E$10005,E146,[1]!Table1[31])</f>
        <v/>
      </c>
      <c r="BJ146" s="30">
        <f>SUMIF([1]route!$E$3:$E$10005,E146,[1]!Table1[Remain PO])</f>
        <v/>
      </c>
      <c r="BK146" s="31">
        <f>SUMIF([1]route!$E$3:$E$10005,E146,[1]!Table1[N+1])</f>
        <v/>
      </c>
      <c r="BL146" s="31">
        <f>SUMIF([1]route!$E$3:$E$10005,E146,[1]!Table1[N+2])</f>
        <v/>
      </c>
      <c r="BM146" s="31">
        <f>SUMIF([1]route!$E$3:$E$10005,E146,[1]!Table1[N+3])</f>
        <v/>
      </c>
      <c r="BN146" s="32">
        <f>SUMIF([1]route!$E$3:$E$10005,E146,[1]!Table1[N+4])</f>
        <v/>
      </c>
      <c r="BP146" s="37">
        <f>$V146-$AD146</f>
        <v/>
      </c>
      <c r="BQ146" s="35">
        <f>BP146-AE146</f>
        <v/>
      </c>
      <c r="BR146" s="35">
        <f>BQ146-AF146</f>
        <v/>
      </c>
      <c r="BS146" s="35">
        <f>BR146-AG146</f>
        <v/>
      </c>
      <c r="BT146" s="35">
        <f>BS146-AH146</f>
        <v/>
      </c>
      <c r="BU146" s="35">
        <f>BT146-AI146</f>
        <v/>
      </c>
      <c r="BV146" s="35">
        <f>BU146-AJ146</f>
        <v/>
      </c>
      <c r="BW146" s="35">
        <f>BV146-AK146</f>
        <v/>
      </c>
      <c r="BX146" s="35">
        <f>BW146-AL146</f>
        <v/>
      </c>
      <c r="BY146" s="35">
        <f>BX146-AM146</f>
        <v/>
      </c>
      <c r="BZ146" s="35">
        <f>BY146-AN146</f>
        <v/>
      </c>
      <c r="CA146" s="35">
        <f>BZ146-AO146</f>
        <v/>
      </c>
      <c r="CB146" s="35">
        <f>CA146-AP146</f>
        <v/>
      </c>
      <c r="CC146" s="35">
        <f>CB146-AQ146</f>
        <v/>
      </c>
      <c r="CD146" s="35">
        <f>CC146-AR146</f>
        <v/>
      </c>
      <c r="CE146" s="35">
        <f>CD146-AS146</f>
        <v/>
      </c>
      <c r="CF146" s="35">
        <f>CE146-AT146</f>
        <v/>
      </c>
      <c r="CG146" s="35">
        <f>CF146-AU146</f>
        <v/>
      </c>
      <c r="CH146" s="35">
        <f>CG146-AV146</f>
        <v/>
      </c>
      <c r="CI146" s="35">
        <f>CH146-AW146</f>
        <v/>
      </c>
      <c r="CJ146" s="35">
        <f>CI146-AX146</f>
        <v/>
      </c>
      <c r="CK146" s="35">
        <f>CJ146-AY146</f>
        <v/>
      </c>
      <c r="CL146" s="35">
        <f>CK146-AZ146</f>
        <v/>
      </c>
      <c r="CM146" s="35">
        <f>CL146-BA146</f>
        <v/>
      </c>
      <c r="CN146" s="35">
        <f>CM146-BB146</f>
        <v/>
      </c>
      <c r="CO146" s="35">
        <f>CN146-BC146</f>
        <v/>
      </c>
      <c r="CP146" s="35">
        <f>CO146-BD146</f>
        <v/>
      </c>
      <c r="CQ146" s="35">
        <f>CP146-BE146</f>
        <v/>
      </c>
      <c r="CR146" s="35">
        <f>CQ146-BF146</f>
        <v/>
      </c>
      <c r="CS146" s="35">
        <f>CR146-BG146</f>
        <v/>
      </c>
      <c r="CT146" s="35">
        <f>CS146-BH146</f>
        <v/>
      </c>
      <c r="CU146" s="35">
        <f>CT146-BI146</f>
        <v/>
      </c>
      <c r="CV146" s="35">
        <f>CU146-BJ146</f>
        <v/>
      </c>
      <c r="CW146" s="38">
        <f>CV146-BK146</f>
        <v/>
      </c>
      <c r="CX146" s="38">
        <f>CW146-BL146</f>
        <v/>
      </c>
      <c r="CY146" s="38">
        <f>CX146-BM146</f>
        <v/>
      </c>
      <c r="CZ146" s="39">
        <f>CY146-BN146</f>
        <v/>
      </c>
      <c r="DA146" s="35" t="n"/>
    </row>
    <row r="147">
      <c r="D147" s="61">
        <f>VLOOKUP(F147,[1]Special!$O$2:$S$209,3,0)</f>
        <v/>
      </c>
      <c r="E147" s="20" t="inlineStr">
        <is>
          <t>|0200230119|22.20|0.00|1.200|0.0006000NBC</t>
        </is>
      </c>
      <c r="F147" s="19">
        <f>LEFT(E147,LEN(E147)-7)</f>
        <v/>
      </c>
      <c r="G147" s="19">
        <f>'Cutting Rules'!H147</f>
        <v/>
      </c>
      <c r="H147" s="19">
        <f>VLOOKUP(MID(F147,8,2),[1]Special!$H$2:$I$32,2,0)</f>
        <v/>
      </c>
      <c r="I147" s="19">
        <f>RIGHT(E147,3)</f>
        <v/>
      </c>
      <c r="J147" s="19">
        <f>IF(MID(E147,6,2)="22","P","C")</f>
        <v/>
      </c>
      <c r="K147" s="19">
        <f>MID(E147,13,4)</f>
        <v/>
      </c>
      <c r="L147" s="19">
        <f>MID(E147,19,4)</f>
        <v/>
      </c>
      <c r="M147" s="52">
        <f>MID(E147,LEN(E147)-17,4)</f>
        <v/>
      </c>
      <c r="N147" s="52">
        <f>MID(E147,LEN(E147)-6,4)</f>
        <v/>
      </c>
      <c r="O147" s="19">
        <f>VLOOKUP(F147,[1]Item!$A$5:$Z$10000,26,0)</f>
        <v/>
      </c>
      <c r="P147" s="19">
        <f>VLOOKUP(E147,[1]route!$E$3:$O$10005,11,0)</f>
        <v/>
      </c>
      <c r="Q147" s="167">
        <f>'Cutting Rules'!AD147</f>
        <v/>
      </c>
      <c r="R147" s="168">
        <f>SUMIF([1]route!$E$3:$E$10005,E147,[1]!Table1[生産])</f>
        <v/>
      </c>
      <c r="S147" s="24" t="n"/>
      <c r="T147" s="169" t="inlineStr"/>
      <c r="U147" s="19" t="n"/>
      <c r="V147" s="170">
        <f>SUMIF([1]route!$E$3:$E$10005,E147,[1]route!$M$3:$M$10005)</f>
        <v/>
      </c>
      <c r="W147" s="171">
        <f>O147*N147*V147/1000</f>
        <v/>
      </c>
      <c r="X147" s="27">
        <f t="array" ref="X147">INDEX($BP147:$CZ147,MATCH(TRUE,$BP147:$CZ147&lt;0,0))</f>
        <v/>
      </c>
      <c r="Y147" s="47">
        <f>IFERROR(CHOOSE($AC147,$BP$1,$BQ$1,$BR$1,$BS$1,$BT$1,$BU$1,$BV$1,$BW$1,$BX$1,$BY$1,$BZ$1,$CA$1,$CB$1,$CC$1,$CD$1,$CE$1,$CF$1,$CG$1,$CH$1,$CI$1,$CJ$1,$CK$1,$CL$1,$CM$1,$CN$1,$CO$1,$CP$1,$CQ$1,$CR$1,$CS$1,$CT$1,$CU$1,$CV$1,$CW$1,$CX$1,$CY$1,$CZ$1,),"")</f>
        <v/>
      </c>
      <c r="Z147" s="121">
        <f>IFERROR(VLOOKUP(E147,[1]route!$E$3:$BL$10005,59,0),"")&amp;IFERROR(VLOOKUP(E147,[1]route!$E$3:$BL$10005,60,0),"")</f>
        <v/>
      </c>
      <c r="AA147" s="172">
        <f>IF(R147&gt;V147,R147-V147,0)</f>
        <v/>
      </c>
      <c r="AB147" s="173">
        <f>AA147*O147*N147/1000</f>
        <v/>
      </c>
      <c r="AC147" s="4">
        <f>IFERROR(MATCH($X147,$BP147:$CZ147,0),"")</f>
        <v/>
      </c>
      <c r="AD147" s="29" t="n">
        <v>0</v>
      </c>
      <c r="AE147" s="30">
        <f>SUMIF([1]route!$E$3:$E$10005,E147,[1]!Table1[1])</f>
        <v/>
      </c>
      <c r="AF147" s="30">
        <f>SUMIF([1]route!$E$3:$E$10005,E147,[1]!Table1[2])</f>
        <v/>
      </c>
      <c r="AG147" s="30">
        <f>SUMIF([1]route!$E$3:$E$10005,E147,[1]!Table1[3])</f>
        <v/>
      </c>
      <c r="AH147" s="30">
        <f>SUMIF([1]route!$E$3:$E$10005,E147,[1]!Table1[4])</f>
        <v/>
      </c>
      <c r="AI147" s="30">
        <f>SUMIF([1]route!$E$3:$E$10005,E147,[1]!Table1[5])</f>
        <v/>
      </c>
      <c r="AJ147" s="30">
        <f>SUMIF([1]route!$E$3:$E$10005,E147,[1]!Table1[6])</f>
        <v/>
      </c>
      <c r="AK147" s="30">
        <f>SUMIF([1]route!$E$3:$E$10005,E147,[1]!Table1[7])</f>
        <v/>
      </c>
      <c r="AL147" s="30">
        <f>SUMIF([1]route!$E$3:$E$10005,E147,[1]!Table1[8])</f>
        <v/>
      </c>
      <c r="AM147" s="30">
        <f>SUMIF([1]route!$E$3:$E$10005,E147,[1]!Table1[9])</f>
        <v/>
      </c>
      <c r="AN147" s="30">
        <f>SUMIF([1]route!$E$3:$E$10005,E147,[1]!Table1[10])</f>
        <v/>
      </c>
      <c r="AO147" s="30">
        <f>SUMIF([1]route!$E$3:$E$10005,E147,[1]!Table1[11])</f>
        <v/>
      </c>
      <c r="AP147" s="30">
        <f>SUMIF([1]route!$E$3:$E$10005,E147,[1]!Table1[12])</f>
        <v/>
      </c>
      <c r="AQ147" s="30">
        <f>SUMIF([1]route!$E$3:$E$10005,E147,[1]!Table1[13])</f>
        <v/>
      </c>
      <c r="AR147" s="30">
        <f>SUMIF([1]route!$E$3:$E$10005,E147,[1]!Table1[14])</f>
        <v/>
      </c>
      <c r="AS147" s="30">
        <f>SUMIF([1]route!$E$3:$E$10005,E147,[1]!Table1[15])</f>
        <v/>
      </c>
      <c r="AT147" s="30">
        <f>SUMIF([1]route!$E$3:$E$10005,E147,[1]!Table1[16])</f>
        <v/>
      </c>
      <c r="AU147" s="30">
        <f>SUMIF([1]route!$E$3:$E$10005,E147,[1]!Table1[17])</f>
        <v/>
      </c>
      <c r="AV147" s="30">
        <f>SUMIF([1]route!$E$3:$E$10005,E147,[1]!Table1[18])</f>
        <v/>
      </c>
      <c r="AW147" s="30">
        <f>SUMIF([1]route!$E$3:$E$10005,E147,[1]!Table1[19])</f>
        <v/>
      </c>
      <c r="AX147" s="30">
        <f>SUMIF([1]route!$E$3:$E$10005,E147,[1]!Table1[20])</f>
        <v/>
      </c>
      <c r="AY147" s="30">
        <f>SUMIF([1]route!$E$3:$E$10005,E147,[1]!Table1[21])</f>
        <v/>
      </c>
      <c r="AZ147" s="30">
        <f>SUMIF([1]route!$E$3:$E$10005,E147,[1]!Table1[22])</f>
        <v/>
      </c>
      <c r="BA147" s="30">
        <f>SUMIF([1]route!$E$3:$E$10005,E147,[1]!Table1[23])</f>
        <v/>
      </c>
      <c r="BB147" s="30">
        <f>SUMIF([1]route!$E$3:$E$10005,E147,[1]!Table1[24])</f>
        <v/>
      </c>
      <c r="BC147" s="30">
        <f>SUMIF([1]route!$E$3:$E$10005,E147,[1]!Table1[25])</f>
        <v/>
      </c>
      <c r="BD147" s="30">
        <f>SUMIF([1]route!$E$3:$E$10005,E147,[1]!Table1[26])</f>
        <v/>
      </c>
      <c r="BE147" s="30">
        <f>SUMIF([1]route!$E$3:$E$10005,E147,[1]!Table1[27])</f>
        <v/>
      </c>
      <c r="BF147" s="30">
        <f>SUMIF([1]route!$E$3:$E$10005,E147,[1]!Table1[28])</f>
        <v/>
      </c>
      <c r="BG147" s="30">
        <f>SUMIF([1]route!$E$3:$E$10005,E147,[1]!Table1[29])</f>
        <v/>
      </c>
      <c r="BH147" s="30">
        <f>SUMIF([1]route!$E$3:$E$10005,E147,[1]!Table1[30])</f>
        <v/>
      </c>
      <c r="BI147" s="30">
        <f>SUMIF([1]route!$E$3:$E$10005,E147,[1]!Table1[31])</f>
        <v/>
      </c>
      <c r="BJ147" s="30">
        <f>SUMIF([1]route!$E$3:$E$10005,E147,[1]!Table1[Remain PO])</f>
        <v/>
      </c>
      <c r="BK147" s="31">
        <f>SUMIF([1]route!$E$3:$E$10005,E147,[1]!Table1[N+1])</f>
        <v/>
      </c>
      <c r="BL147" s="31">
        <f>SUMIF([1]route!$E$3:$E$10005,E147,[1]!Table1[N+2])</f>
        <v/>
      </c>
      <c r="BM147" s="31">
        <f>SUMIF([1]route!$E$3:$E$10005,E147,[1]!Table1[N+3])</f>
        <v/>
      </c>
      <c r="BN147" s="32">
        <f>SUMIF([1]route!$E$3:$E$10005,E147,[1]!Table1[N+4])</f>
        <v/>
      </c>
      <c r="BP147" s="37">
        <f>$V147-$AD147</f>
        <v/>
      </c>
      <c r="BQ147" s="35">
        <f>BP147-AE147</f>
        <v/>
      </c>
      <c r="BR147" s="35">
        <f>BQ147-AF147</f>
        <v/>
      </c>
      <c r="BS147" s="35">
        <f>BR147-AG147</f>
        <v/>
      </c>
      <c r="BT147" s="35">
        <f>BS147-AH147</f>
        <v/>
      </c>
      <c r="BU147" s="35">
        <f>BT147-AI147</f>
        <v/>
      </c>
      <c r="BV147" s="35">
        <f>BU147-AJ147</f>
        <v/>
      </c>
      <c r="BW147" s="35">
        <f>BV147-AK147</f>
        <v/>
      </c>
      <c r="BX147" s="35">
        <f>BW147-AL147</f>
        <v/>
      </c>
      <c r="BY147" s="35">
        <f>BX147-AM147</f>
        <v/>
      </c>
      <c r="BZ147" s="35">
        <f>BY147-AN147</f>
        <v/>
      </c>
      <c r="CA147" s="35">
        <f>BZ147-AO147</f>
        <v/>
      </c>
      <c r="CB147" s="35">
        <f>CA147-AP147</f>
        <v/>
      </c>
      <c r="CC147" s="35">
        <f>CB147-AQ147</f>
        <v/>
      </c>
      <c r="CD147" s="35">
        <f>CC147-AR147</f>
        <v/>
      </c>
      <c r="CE147" s="35">
        <f>CD147-AS147</f>
        <v/>
      </c>
      <c r="CF147" s="35">
        <f>CE147-AT147</f>
        <v/>
      </c>
      <c r="CG147" s="35">
        <f>CF147-AU147</f>
        <v/>
      </c>
      <c r="CH147" s="35">
        <f>CG147-AV147</f>
        <v/>
      </c>
      <c r="CI147" s="35">
        <f>CH147-AW147</f>
        <v/>
      </c>
      <c r="CJ147" s="35">
        <f>CI147-AX147</f>
        <v/>
      </c>
      <c r="CK147" s="35">
        <f>CJ147-AY147</f>
        <v/>
      </c>
      <c r="CL147" s="35">
        <f>CK147-AZ147</f>
        <v/>
      </c>
      <c r="CM147" s="35">
        <f>CL147-BA147</f>
        <v/>
      </c>
      <c r="CN147" s="35">
        <f>CM147-BB147</f>
        <v/>
      </c>
      <c r="CO147" s="35">
        <f>CN147-BC147</f>
        <v/>
      </c>
      <c r="CP147" s="35">
        <f>CO147-BD147</f>
        <v/>
      </c>
      <c r="CQ147" s="35">
        <f>CP147-BE147</f>
        <v/>
      </c>
      <c r="CR147" s="35">
        <f>CQ147-BF147</f>
        <v/>
      </c>
      <c r="CS147" s="35">
        <f>CR147-BG147</f>
        <v/>
      </c>
      <c r="CT147" s="35">
        <f>CS147-BH147</f>
        <v/>
      </c>
      <c r="CU147" s="35">
        <f>CT147-BI147</f>
        <v/>
      </c>
      <c r="CV147" s="35">
        <f>CU147-BJ147</f>
        <v/>
      </c>
      <c r="CW147" s="38">
        <f>CV147-BK147</f>
        <v/>
      </c>
      <c r="CX147" s="38">
        <f>CW147-BL147</f>
        <v/>
      </c>
      <c r="CY147" s="38">
        <f>CX147-BM147</f>
        <v/>
      </c>
      <c r="CZ147" s="39">
        <f>CY147-BN147</f>
        <v/>
      </c>
      <c r="DA147" s="35" t="n"/>
    </row>
    <row r="148">
      <c r="D148" s="61">
        <f>VLOOKUP(F148,[1]Special!$O$2:$S$209,3,0)</f>
        <v/>
      </c>
      <c r="E148" s="20" t="inlineStr">
        <is>
          <t>|0200226010|28.60|0.00|2.000|0.0005500NBC</t>
        </is>
      </c>
      <c r="F148" s="19">
        <f>LEFT(E148,LEN(E148)-7)</f>
        <v/>
      </c>
      <c r="G148" s="19">
        <f>'Cutting Rules'!H148</f>
        <v/>
      </c>
      <c r="H148" s="19">
        <f>VLOOKUP(MID(F148,8,2),[1]Special!$H$2:$I$32,2,0)</f>
        <v/>
      </c>
      <c r="I148" s="19">
        <f>RIGHT(E148,3)</f>
        <v/>
      </c>
      <c r="J148" s="19">
        <f>IF(MID(E148,6,2)="22","P","C")</f>
        <v/>
      </c>
      <c r="K148" s="19">
        <f>MID(E148,13,4)</f>
        <v/>
      </c>
      <c r="L148" s="19">
        <f>MID(E148,19,4)</f>
        <v/>
      </c>
      <c r="M148" s="52">
        <f>MID(E148,LEN(E148)-17,4)</f>
        <v/>
      </c>
      <c r="N148" s="52">
        <f>MID(E148,LEN(E148)-6,4)</f>
        <v/>
      </c>
      <c r="O148" s="19">
        <f>VLOOKUP(F148,[1]Item!$A$5:$Z$10000,26,0)</f>
        <v/>
      </c>
      <c r="P148" s="19">
        <f>VLOOKUP(E148,[1]route!$E$3:$O$10005,11,0)</f>
        <v/>
      </c>
      <c r="Q148" s="167">
        <f>'Cutting Rules'!AD148</f>
        <v/>
      </c>
      <c r="R148" s="168">
        <f>SUMIF([1]route!$E$3:$E$10005,E148,[1]!Table1[生産])</f>
        <v/>
      </c>
      <c r="S148" s="24" t="n"/>
      <c r="T148" s="169" t="inlineStr"/>
      <c r="U148" s="19" t="n"/>
      <c r="V148" s="170">
        <f>SUMIF([1]route!$E$3:$E$10005,E148,[1]route!$M$3:$M$10005)</f>
        <v/>
      </c>
      <c r="W148" s="171">
        <f>O148*N148*V148/1000</f>
        <v/>
      </c>
      <c r="X148" s="27">
        <f t="array" ref="X148">INDEX($BP148:$CZ148,MATCH(TRUE,$BP148:$CZ148&lt;0,0))</f>
        <v/>
      </c>
      <c r="Y148" s="47">
        <f>IFERROR(CHOOSE($AC148,$BP$1,$BQ$1,$BR$1,$BS$1,$BT$1,$BU$1,$BV$1,$BW$1,$BX$1,$BY$1,$BZ$1,$CA$1,$CB$1,$CC$1,$CD$1,$CE$1,$CF$1,$CG$1,$CH$1,$CI$1,$CJ$1,$CK$1,$CL$1,$CM$1,$CN$1,$CO$1,$CP$1,$CQ$1,$CR$1,$CS$1,$CT$1,$CU$1,$CV$1,$CW$1,$CX$1,$CY$1,$CZ$1,),"")</f>
        <v/>
      </c>
      <c r="Z148" s="121">
        <f>IFERROR(VLOOKUP(E148,[1]route!$E$3:$BL$10005,59,0),"")&amp;IFERROR(VLOOKUP(E148,[1]route!$E$3:$BL$10005,60,0),"")</f>
        <v/>
      </c>
      <c r="AA148" s="172">
        <f>IF(R148&gt;V148,R148-V148,0)</f>
        <v/>
      </c>
      <c r="AB148" s="173">
        <f>AA148*O148*N148/1000</f>
        <v/>
      </c>
      <c r="AC148" s="4">
        <f>IFERROR(MATCH($X148,$BP148:$CZ148,0),"")</f>
        <v/>
      </c>
      <c r="AD148" s="29" t="n">
        <v>0</v>
      </c>
      <c r="AE148" s="30">
        <f>SUMIF([1]route!$E$3:$E$10005,E148,[1]!Table1[1])</f>
        <v/>
      </c>
      <c r="AF148" s="30">
        <f>SUMIF([1]route!$E$3:$E$10005,E148,[1]!Table1[2])</f>
        <v/>
      </c>
      <c r="AG148" s="30">
        <f>SUMIF([1]route!$E$3:$E$10005,E148,[1]!Table1[3])</f>
        <v/>
      </c>
      <c r="AH148" s="30">
        <f>SUMIF([1]route!$E$3:$E$10005,E148,[1]!Table1[4])</f>
        <v/>
      </c>
      <c r="AI148" s="30">
        <f>SUMIF([1]route!$E$3:$E$10005,E148,[1]!Table1[5])</f>
        <v/>
      </c>
      <c r="AJ148" s="30">
        <f>SUMIF([1]route!$E$3:$E$10005,E148,[1]!Table1[6])</f>
        <v/>
      </c>
      <c r="AK148" s="30">
        <f>SUMIF([1]route!$E$3:$E$10005,E148,[1]!Table1[7])</f>
        <v/>
      </c>
      <c r="AL148" s="30">
        <f>SUMIF([1]route!$E$3:$E$10005,E148,[1]!Table1[8])</f>
        <v/>
      </c>
      <c r="AM148" s="30">
        <f>SUMIF([1]route!$E$3:$E$10005,E148,[1]!Table1[9])</f>
        <v/>
      </c>
      <c r="AN148" s="30">
        <f>SUMIF([1]route!$E$3:$E$10005,E148,[1]!Table1[10])</f>
        <v/>
      </c>
      <c r="AO148" s="30">
        <f>SUMIF([1]route!$E$3:$E$10005,E148,[1]!Table1[11])</f>
        <v/>
      </c>
      <c r="AP148" s="30">
        <f>SUMIF([1]route!$E$3:$E$10005,E148,[1]!Table1[12])</f>
        <v/>
      </c>
      <c r="AQ148" s="30">
        <f>SUMIF([1]route!$E$3:$E$10005,E148,[1]!Table1[13])</f>
        <v/>
      </c>
      <c r="AR148" s="30">
        <f>SUMIF([1]route!$E$3:$E$10005,E148,[1]!Table1[14])</f>
        <v/>
      </c>
      <c r="AS148" s="30">
        <f>SUMIF([1]route!$E$3:$E$10005,E148,[1]!Table1[15])</f>
        <v/>
      </c>
      <c r="AT148" s="30">
        <f>SUMIF([1]route!$E$3:$E$10005,E148,[1]!Table1[16])</f>
        <v/>
      </c>
      <c r="AU148" s="30">
        <f>SUMIF([1]route!$E$3:$E$10005,E148,[1]!Table1[17])</f>
        <v/>
      </c>
      <c r="AV148" s="30">
        <f>SUMIF([1]route!$E$3:$E$10005,E148,[1]!Table1[18])</f>
        <v/>
      </c>
      <c r="AW148" s="30">
        <f>SUMIF([1]route!$E$3:$E$10005,E148,[1]!Table1[19])</f>
        <v/>
      </c>
      <c r="AX148" s="30">
        <f>SUMIF([1]route!$E$3:$E$10005,E148,[1]!Table1[20])</f>
        <v/>
      </c>
      <c r="AY148" s="30">
        <f>SUMIF([1]route!$E$3:$E$10005,E148,[1]!Table1[21])</f>
        <v/>
      </c>
      <c r="AZ148" s="30">
        <f>SUMIF([1]route!$E$3:$E$10005,E148,[1]!Table1[22])</f>
        <v/>
      </c>
      <c r="BA148" s="30">
        <f>SUMIF([1]route!$E$3:$E$10005,E148,[1]!Table1[23])</f>
        <v/>
      </c>
      <c r="BB148" s="30">
        <f>SUMIF([1]route!$E$3:$E$10005,E148,[1]!Table1[24])</f>
        <v/>
      </c>
      <c r="BC148" s="30">
        <f>SUMIF([1]route!$E$3:$E$10005,E148,[1]!Table1[25])</f>
        <v/>
      </c>
      <c r="BD148" s="30">
        <f>SUMIF([1]route!$E$3:$E$10005,E148,[1]!Table1[26])</f>
        <v/>
      </c>
      <c r="BE148" s="30">
        <f>SUMIF([1]route!$E$3:$E$10005,E148,[1]!Table1[27])</f>
        <v/>
      </c>
      <c r="BF148" s="30">
        <f>SUMIF([1]route!$E$3:$E$10005,E148,[1]!Table1[28])</f>
        <v/>
      </c>
      <c r="BG148" s="30">
        <f>SUMIF([1]route!$E$3:$E$10005,E148,[1]!Table1[29])</f>
        <v/>
      </c>
      <c r="BH148" s="30">
        <f>SUMIF([1]route!$E$3:$E$10005,E148,[1]!Table1[30])</f>
        <v/>
      </c>
      <c r="BI148" s="30">
        <f>SUMIF([1]route!$E$3:$E$10005,E148,[1]!Table1[31])</f>
        <v/>
      </c>
      <c r="BJ148" s="30">
        <f>SUMIF([1]route!$E$3:$E$10005,E148,[1]!Table1[Remain PO])</f>
        <v/>
      </c>
      <c r="BK148" s="31">
        <f>SUMIF([1]route!$E$3:$E$10005,E148,[1]!Table1[N+1])</f>
        <v/>
      </c>
      <c r="BL148" s="31">
        <f>SUMIF([1]route!$E$3:$E$10005,E148,[1]!Table1[N+2])</f>
        <v/>
      </c>
      <c r="BM148" s="31">
        <f>SUMIF([1]route!$E$3:$E$10005,E148,[1]!Table1[N+3])</f>
        <v/>
      </c>
      <c r="BN148" s="32">
        <f>SUMIF([1]route!$E$3:$E$10005,E148,[1]!Table1[N+4])</f>
        <v/>
      </c>
      <c r="BP148" s="37">
        <f>$V148-$AD148</f>
        <v/>
      </c>
      <c r="BQ148" s="35">
        <f>BP148-AE148</f>
        <v/>
      </c>
      <c r="BR148" s="35">
        <f>BQ148-AF148</f>
        <v/>
      </c>
      <c r="BS148" s="35">
        <f>BR148-AG148</f>
        <v/>
      </c>
      <c r="BT148" s="35">
        <f>BS148-AH148</f>
        <v/>
      </c>
      <c r="BU148" s="35">
        <f>BT148-AI148</f>
        <v/>
      </c>
      <c r="BV148" s="35">
        <f>BU148-AJ148</f>
        <v/>
      </c>
      <c r="BW148" s="35">
        <f>BV148-AK148</f>
        <v/>
      </c>
      <c r="BX148" s="35">
        <f>BW148-AL148</f>
        <v/>
      </c>
      <c r="BY148" s="35">
        <f>BX148-AM148</f>
        <v/>
      </c>
      <c r="BZ148" s="35">
        <f>BY148-AN148</f>
        <v/>
      </c>
      <c r="CA148" s="35">
        <f>BZ148-AO148</f>
        <v/>
      </c>
      <c r="CB148" s="35">
        <f>CA148-AP148</f>
        <v/>
      </c>
      <c r="CC148" s="35">
        <f>CB148-AQ148</f>
        <v/>
      </c>
      <c r="CD148" s="35">
        <f>CC148-AR148</f>
        <v/>
      </c>
      <c r="CE148" s="35">
        <f>CD148-AS148</f>
        <v/>
      </c>
      <c r="CF148" s="35">
        <f>CE148-AT148</f>
        <v/>
      </c>
      <c r="CG148" s="35">
        <f>CF148-AU148</f>
        <v/>
      </c>
      <c r="CH148" s="35">
        <f>CG148-AV148</f>
        <v/>
      </c>
      <c r="CI148" s="35">
        <f>CH148-AW148</f>
        <v/>
      </c>
      <c r="CJ148" s="35">
        <f>CI148-AX148</f>
        <v/>
      </c>
      <c r="CK148" s="35">
        <f>CJ148-AY148</f>
        <v/>
      </c>
      <c r="CL148" s="35">
        <f>CK148-AZ148</f>
        <v/>
      </c>
      <c r="CM148" s="35">
        <f>CL148-BA148</f>
        <v/>
      </c>
      <c r="CN148" s="35">
        <f>CM148-BB148</f>
        <v/>
      </c>
      <c r="CO148" s="35">
        <f>CN148-BC148</f>
        <v/>
      </c>
      <c r="CP148" s="35">
        <f>CO148-BD148</f>
        <v/>
      </c>
      <c r="CQ148" s="35">
        <f>CP148-BE148</f>
        <v/>
      </c>
      <c r="CR148" s="35">
        <f>CQ148-BF148</f>
        <v/>
      </c>
      <c r="CS148" s="35">
        <f>CR148-BG148</f>
        <v/>
      </c>
      <c r="CT148" s="35">
        <f>CS148-BH148</f>
        <v/>
      </c>
      <c r="CU148" s="35">
        <f>CT148-BI148</f>
        <v/>
      </c>
      <c r="CV148" s="35">
        <f>CU148-BJ148</f>
        <v/>
      </c>
      <c r="CW148" s="38">
        <f>CV148-BK148</f>
        <v/>
      </c>
      <c r="CX148" s="38">
        <f>CW148-BL148</f>
        <v/>
      </c>
      <c r="CY148" s="38">
        <f>CX148-BM148</f>
        <v/>
      </c>
      <c r="CZ148" s="39">
        <f>CY148-BN148</f>
        <v/>
      </c>
      <c r="DA148" s="35" t="n"/>
    </row>
    <row r="149">
      <c r="D149" s="61">
        <f>VLOOKUP(F149,[1]Special!$O$2:$S$209,3,0)</f>
        <v/>
      </c>
      <c r="E149" s="20" t="inlineStr">
        <is>
          <t>|0200230742|25.00|55.00|1.600|0.0006179IBC</t>
        </is>
      </c>
      <c r="F149" s="19">
        <f>LEFT(E149,LEN(E149)-7)</f>
        <v/>
      </c>
      <c r="G149" s="19">
        <f>'Cutting Rules'!H149</f>
        <v/>
      </c>
      <c r="H149" s="19">
        <f>VLOOKUP(MID(F149,8,2),[1]Special!$H$2:$I$32,2,0)</f>
        <v/>
      </c>
      <c r="I149" s="19">
        <f>RIGHT(E149,3)</f>
        <v/>
      </c>
      <c r="J149" s="19">
        <f>IF(MID(E149,6,2)="22","P","C")</f>
        <v/>
      </c>
      <c r="K149" s="19">
        <f>MID(E149,13,4)</f>
        <v/>
      </c>
      <c r="L149" s="19">
        <f>MID(E149,19,4)</f>
        <v/>
      </c>
      <c r="M149" s="52">
        <f>MID(E149,LEN(E149)-17,4)</f>
        <v/>
      </c>
      <c r="N149" s="52">
        <f>MID(E149,LEN(E149)-6,4)</f>
        <v/>
      </c>
      <c r="O149" s="19">
        <f>VLOOKUP(F149,[1]Item!$A$5:$Z$10000,26,0)</f>
        <v/>
      </c>
      <c r="P149" s="19">
        <f>VLOOKUP(E149,[1]route!$E$3:$O$10005,11,0)</f>
        <v/>
      </c>
      <c r="Q149" s="167">
        <f>'Cutting Rules'!AD149</f>
        <v/>
      </c>
      <c r="R149" s="168">
        <f>SUMIF([1]route!$E$3:$E$10005,E149,[1]!Table1[生産])</f>
        <v/>
      </c>
      <c r="S149" s="24" t="n"/>
      <c r="T149" s="169" t="inlineStr"/>
      <c r="U149" s="19" t="n"/>
      <c r="V149" s="170">
        <f>SUMIF([1]route!$E$3:$E$10005,E149,[1]route!$M$3:$M$10005)</f>
        <v/>
      </c>
      <c r="W149" s="171">
        <f>O149*N149*V149/1000</f>
        <v/>
      </c>
      <c r="X149" s="27">
        <f t="array" ref="X149">INDEX($BP149:$CZ149,MATCH(TRUE,$BP149:$CZ149&lt;0,0))</f>
        <v/>
      </c>
      <c r="Y149" s="47">
        <f>IFERROR(CHOOSE($AC149,$BP$1,$BQ$1,$BR$1,$BS$1,$BT$1,$BU$1,$BV$1,$BW$1,$BX$1,$BY$1,$BZ$1,$CA$1,$CB$1,$CC$1,$CD$1,$CE$1,$CF$1,$CG$1,$CH$1,$CI$1,$CJ$1,$CK$1,$CL$1,$CM$1,$CN$1,$CO$1,$CP$1,$CQ$1,$CR$1,$CS$1,$CT$1,$CU$1,$CV$1,$CW$1,$CX$1,$CY$1,$CZ$1,),"")</f>
        <v/>
      </c>
      <c r="Z149" s="121">
        <f>IFERROR(VLOOKUP(E149,[1]route!$E$3:$BL$10005,59,0),"")&amp;IFERROR(VLOOKUP(E149,[1]route!$E$3:$BL$10005,60,0),"")</f>
        <v/>
      </c>
      <c r="AA149" s="172">
        <f>IF(R149&gt;V149,R149-V149,0)</f>
        <v/>
      </c>
      <c r="AB149" s="173">
        <f>AA149*O149*N149/1000</f>
        <v/>
      </c>
      <c r="AC149" s="4">
        <f>IFERROR(MATCH($X149,$BP149:$CZ149,0),"")</f>
        <v/>
      </c>
      <c r="AD149" s="29" t="n">
        <v>0</v>
      </c>
      <c r="AE149" s="30">
        <f>SUMIF([1]route!$E$3:$E$10005,E149,[1]!Table1[1])</f>
        <v/>
      </c>
      <c r="AF149" s="30">
        <f>SUMIF([1]route!$E$3:$E$10005,E149,[1]!Table1[2])</f>
        <v/>
      </c>
      <c r="AG149" s="30">
        <f>SUMIF([1]route!$E$3:$E$10005,E149,[1]!Table1[3])</f>
        <v/>
      </c>
      <c r="AH149" s="30">
        <f>SUMIF([1]route!$E$3:$E$10005,E149,[1]!Table1[4])</f>
        <v/>
      </c>
      <c r="AI149" s="30">
        <f>SUMIF([1]route!$E$3:$E$10005,E149,[1]!Table1[5])</f>
        <v/>
      </c>
      <c r="AJ149" s="30">
        <f>SUMIF([1]route!$E$3:$E$10005,E149,[1]!Table1[6])</f>
        <v/>
      </c>
      <c r="AK149" s="30">
        <f>SUMIF([1]route!$E$3:$E$10005,E149,[1]!Table1[7])</f>
        <v/>
      </c>
      <c r="AL149" s="30">
        <f>SUMIF([1]route!$E$3:$E$10005,E149,[1]!Table1[8])</f>
        <v/>
      </c>
      <c r="AM149" s="30">
        <f>SUMIF([1]route!$E$3:$E$10005,E149,[1]!Table1[9])</f>
        <v/>
      </c>
      <c r="AN149" s="30">
        <f>SUMIF([1]route!$E$3:$E$10005,E149,[1]!Table1[10])</f>
        <v/>
      </c>
      <c r="AO149" s="30">
        <f>SUMIF([1]route!$E$3:$E$10005,E149,[1]!Table1[11])</f>
        <v/>
      </c>
      <c r="AP149" s="30">
        <f>SUMIF([1]route!$E$3:$E$10005,E149,[1]!Table1[12])</f>
        <v/>
      </c>
      <c r="AQ149" s="30">
        <f>SUMIF([1]route!$E$3:$E$10005,E149,[1]!Table1[13])</f>
        <v/>
      </c>
      <c r="AR149" s="30">
        <f>SUMIF([1]route!$E$3:$E$10005,E149,[1]!Table1[14])</f>
        <v/>
      </c>
      <c r="AS149" s="30">
        <f>SUMIF([1]route!$E$3:$E$10005,E149,[1]!Table1[15])</f>
        <v/>
      </c>
      <c r="AT149" s="30">
        <f>SUMIF([1]route!$E$3:$E$10005,E149,[1]!Table1[16])</f>
        <v/>
      </c>
      <c r="AU149" s="30">
        <f>SUMIF([1]route!$E$3:$E$10005,E149,[1]!Table1[17])</f>
        <v/>
      </c>
      <c r="AV149" s="30">
        <f>SUMIF([1]route!$E$3:$E$10005,E149,[1]!Table1[18])</f>
        <v/>
      </c>
      <c r="AW149" s="30">
        <f>SUMIF([1]route!$E$3:$E$10005,E149,[1]!Table1[19])</f>
        <v/>
      </c>
      <c r="AX149" s="30">
        <f>SUMIF([1]route!$E$3:$E$10005,E149,[1]!Table1[20])</f>
        <v/>
      </c>
      <c r="AY149" s="30">
        <f>SUMIF([1]route!$E$3:$E$10005,E149,[1]!Table1[21])</f>
        <v/>
      </c>
      <c r="AZ149" s="30">
        <f>SUMIF([1]route!$E$3:$E$10005,E149,[1]!Table1[22])</f>
        <v/>
      </c>
      <c r="BA149" s="30">
        <f>SUMIF([1]route!$E$3:$E$10005,E149,[1]!Table1[23])</f>
        <v/>
      </c>
      <c r="BB149" s="30">
        <f>SUMIF([1]route!$E$3:$E$10005,E149,[1]!Table1[24])</f>
        <v/>
      </c>
      <c r="BC149" s="30">
        <f>SUMIF([1]route!$E$3:$E$10005,E149,[1]!Table1[25])</f>
        <v/>
      </c>
      <c r="BD149" s="30">
        <f>SUMIF([1]route!$E$3:$E$10005,E149,[1]!Table1[26])</f>
        <v/>
      </c>
      <c r="BE149" s="30">
        <f>SUMIF([1]route!$E$3:$E$10005,E149,[1]!Table1[27])</f>
        <v/>
      </c>
      <c r="BF149" s="30">
        <f>SUMIF([1]route!$E$3:$E$10005,E149,[1]!Table1[28])</f>
        <v/>
      </c>
      <c r="BG149" s="30">
        <f>SUMIF([1]route!$E$3:$E$10005,E149,[1]!Table1[29])</f>
        <v/>
      </c>
      <c r="BH149" s="30">
        <f>SUMIF([1]route!$E$3:$E$10005,E149,[1]!Table1[30])</f>
        <v/>
      </c>
      <c r="BI149" s="30">
        <f>SUMIF([1]route!$E$3:$E$10005,E149,[1]!Table1[31])</f>
        <v/>
      </c>
      <c r="BJ149" s="30">
        <f>SUMIF([1]route!$E$3:$E$10005,E149,[1]!Table1[Remain PO])</f>
        <v/>
      </c>
      <c r="BK149" s="31">
        <f>SUMIF([1]route!$E$3:$E$10005,E149,[1]!Table1[N+1])</f>
        <v/>
      </c>
      <c r="BL149" s="31">
        <f>SUMIF([1]route!$E$3:$E$10005,E149,[1]!Table1[N+2])</f>
        <v/>
      </c>
      <c r="BM149" s="31">
        <f>SUMIF([1]route!$E$3:$E$10005,E149,[1]!Table1[N+3])</f>
        <v/>
      </c>
      <c r="BN149" s="32">
        <f>SUMIF([1]route!$E$3:$E$10005,E149,[1]!Table1[N+4])</f>
        <v/>
      </c>
      <c r="BP149" s="37">
        <f>$V149-$AD149</f>
        <v/>
      </c>
      <c r="BQ149" s="35">
        <f>BP149-AE149</f>
        <v/>
      </c>
      <c r="BR149" s="35">
        <f>BQ149-AF149</f>
        <v/>
      </c>
      <c r="BS149" s="35">
        <f>BR149-AG149</f>
        <v/>
      </c>
      <c r="BT149" s="35">
        <f>BS149-AH149</f>
        <v/>
      </c>
      <c r="BU149" s="35">
        <f>BT149-AI149</f>
        <v/>
      </c>
      <c r="BV149" s="35">
        <f>BU149-AJ149</f>
        <v/>
      </c>
      <c r="BW149" s="35">
        <f>BV149-AK149</f>
        <v/>
      </c>
      <c r="BX149" s="35">
        <f>BW149-AL149</f>
        <v/>
      </c>
      <c r="BY149" s="35">
        <f>BX149-AM149</f>
        <v/>
      </c>
      <c r="BZ149" s="35">
        <f>BY149-AN149</f>
        <v/>
      </c>
      <c r="CA149" s="35">
        <f>BZ149-AO149</f>
        <v/>
      </c>
      <c r="CB149" s="35">
        <f>CA149-AP149</f>
        <v/>
      </c>
      <c r="CC149" s="35">
        <f>CB149-AQ149</f>
        <v/>
      </c>
      <c r="CD149" s="35">
        <f>CC149-AR149</f>
        <v/>
      </c>
      <c r="CE149" s="35">
        <f>CD149-AS149</f>
        <v/>
      </c>
      <c r="CF149" s="35">
        <f>CE149-AT149</f>
        <v/>
      </c>
      <c r="CG149" s="35">
        <f>CF149-AU149</f>
        <v/>
      </c>
      <c r="CH149" s="35">
        <f>CG149-AV149</f>
        <v/>
      </c>
      <c r="CI149" s="35">
        <f>CH149-AW149</f>
        <v/>
      </c>
      <c r="CJ149" s="35">
        <f>CI149-AX149</f>
        <v/>
      </c>
      <c r="CK149" s="35">
        <f>CJ149-AY149</f>
        <v/>
      </c>
      <c r="CL149" s="35">
        <f>CK149-AZ149</f>
        <v/>
      </c>
      <c r="CM149" s="35">
        <f>CL149-BA149</f>
        <v/>
      </c>
      <c r="CN149" s="35">
        <f>CM149-BB149</f>
        <v/>
      </c>
      <c r="CO149" s="35">
        <f>CN149-BC149</f>
        <v/>
      </c>
      <c r="CP149" s="35">
        <f>CO149-BD149</f>
        <v/>
      </c>
      <c r="CQ149" s="35">
        <f>CP149-BE149</f>
        <v/>
      </c>
      <c r="CR149" s="35">
        <f>CQ149-BF149</f>
        <v/>
      </c>
      <c r="CS149" s="35">
        <f>CR149-BG149</f>
        <v/>
      </c>
      <c r="CT149" s="35">
        <f>CS149-BH149</f>
        <v/>
      </c>
      <c r="CU149" s="35">
        <f>CT149-BI149</f>
        <v/>
      </c>
      <c r="CV149" s="35">
        <f>CU149-BJ149</f>
        <v/>
      </c>
      <c r="CW149" s="38">
        <f>CV149-BK149</f>
        <v/>
      </c>
      <c r="CX149" s="38">
        <f>CW149-BL149</f>
        <v/>
      </c>
      <c r="CY149" s="38">
        <f>CX149-BM149</f>
        <v/>
      </c>
      <c r="CZ149" s="39">
        <f>CY149-BN149</f>
        <v/>
      </c>
      <c r="DA149" s="35" t="n"/>
    </row>
    <row r="150">
      <c r="D150" s="61">
        <f>VLOOKUP(F150,[1]Special!$O$2:$S$209,3,0)</f>
        <v/>
      </c>
      <c r="E150" s="20" t="inlineStr">
        <is>
          <t>|0200226010|42.70|0.00|1.600|0.0005727NBC</t>
        </is>
      </c>
      <c r="F150" s="19">
        <f>LEFT(E150,LEN(E150)-7)</f>
        <v/>
      </c>
      <c r="G150" s="19">
        <f>'Cutting Rules'!H150</f>
        <v/>
      </c>
      <c r="H150" s="19">
        <f>VLOOKUP(MID(F150,8,2),[1]Special!$H$2:$I$32,2,0)</f>
        <v/>
      </c>
      <c r="I150" s="19">
        <f>RIGHT(E150,3)</f>
        <v/>
      </c>
      <c r="J150" s="19">
        <f>IF(MID(E150,6,2)="22","P","C")</f>
        <v/>
      </c>
      <c r="K150" s="19">
        <f>MID(E150,13,4)</f>
        <v/>
      </c>
      <c r="L150" s="19">
        <f>MID(E150,19,4)</f>
        <v/>
      </c>
      <c r="M150" s="52">
        <f>MID(E150,LEN(E150)-17,4)</f>
        <v/>
      </c>
      <c r="N150" s="52">
        <f>MID(E150,LEN(E150)-6,4)</f>
        <v/>
      </c>
      <c r="O150" s="19">
        <f>VLOOKUP(F150,[1]Item!$A$5:$Z$10000,26,0)</f>
        <v/>
      </c>
      <c r="P150" s="19">
        <f>VLOOKUP(E150,[1]route!$E$3:$O$10005,11,0)</f>
        <v/>
      </c>
      <c r="Q150" s="167">
        <f>'Cutting Rules'!AD150</f>
        <v/>
      </c>
      <c r="R150" s="168">
        <f>SUMIF([1]route!$E$3:$E$10005,E150,[1]!Table1[生産])</f>
        <v/>
      </c>
      <c r="S150" s="24" t="n"/>
      <c r="T150" s="169" t="inlineStr"/>
      <c r="U150" s="19" t="n"/>
      <c r="V150" s="170">
        <f>SUMIF([1]route!$E$3:$E$10005,E150,[1]route!$M$3:$M$10005)</f>
        <v/>
      </c>
      <c r="W150" s="171">
        <f>O150*N150*V150/1000</f>
        <v/>
      </c>
      <c r="X150" s="27">
        <f t="array" ref="X150">INDEX($BP150:$CZ150,MATCH(TRUE,$BP150:$CZ150&lt;0,0))</f>
        <v/>
      </c>
      <c r="Y150" s="47">
        <f>IFERROR(CHOOSE($AC150,$BP$1,$BQ$1,$BR$1,$BS$1,$BT$1,$BU$1,$BV$1,$BW$1,$BX$1,$BY$1,$BZ$1,$CA$1,$CB$1,$CC$1,$CD$1,$CE$1,$CF$1,$CG$1,$CH$1,$CI$1,$CJ$1,$CK$1,$CL$1,$CM$1,$CN$1,$CO$1,$CP$1,$CQ$1,$CR$1,$CS$1,$CT$1,$CU$1,$CV$1,$CW$1,$CX$1,$CY$1,$CZ$1,),"")</f>
        <v/>
      </c>
      <c r="Z150" s="121">
        <f>IFERROR(VLOOKUP(E150,[1]route!$E$3:$BL$10005,59,0),"")&amp;IFERROR(VLOOKUP(E150,[1]route!$E$3:$BL$10005,60,0),"")</f>
        <v/>
      </c>
      <c r="AA150" s="172">
        <f>IF(R150&gt;V150,R150-V150,0)</f>
        <v/>
      </c>
      <c r="AB150" s="173">
        <f>AA150*O150*N150/1000</f>
        <v/>
      </c>
      <c r="AC150" s="4">
        <f>IFERROR(MATCH($X150,$BP150:$CZ150,0),"")</f>
        <v/>
      </c>
      <c r="AD150" s="29" t="n">
        <v>0</v>
      </c>
      <c r="AE150" s="30">
        <f>SUMIF([1]route!$E$3:$E$10005,E150,[1]!Table1[1])</f>
        <v/>
      </c>
      <c r="AF150" s="30">
        <f>SUMIF([1]route!$E$3:$E$10005,E150,[1]!Table1[2])</f>
        <v/>
      </c>
      <c r="AG150" s="30">
        <f>SUMIF([1]route!$E$3:$E$10005,E150,[1]!Table1[3])</f>
        <v/>
      </c>
      <c r="AH150" s="30">
        <f>SUMIF([1]route!$E$3:$E$10005,E150,[1]!Table1[4])</f>
        <v/>
      </c>
      <c r="AI150" s="30">
        <f>SUMIF([1]route!$E$3:$E$10005,E150,[1]!Table1[5])</f>
        <v/>
      </c>
      <c r="AJ150" s="30">
        <f>SUMIF([1]route!$E$3:$E$10005,E150,[1]!Table1[6])</f>
        <v/>
      </c>
      <c r="AK150" s="30">
        <f>SUMIF([1]route!$E$3:$E$10005,E150,[1]!Table1[7])</f>
        <v/>
      </c>
      <c r="AL150" s="30">
        <f>SUMIF([1]route!$E$3:$E$10005,E150,[1]!Table1[8])</f>
        <v/>
      </c>
      <c r="AM150" s="30">
        <f>SUMIF([1]route!$E$3:$E$10005,E150,[1]!Table1[9])</f>
        <v/>
      </c>
      <c r="AN150" s="30">
        <f>SUMIF([1]route!$E$3:$E$10005,E150,[1]!Table1[10])</f>
        <v/>
      </c>
      <c r="AO150" s="30">
        <f>SUMIF([1]route!$E$3:$E$10005,E150,[1]!Table1[11])</f>
        <v/>
      </c>
      <c r="AP150" s="30">
        <f>SUMIF([1]route!$E$3:$E$10005,E150,[1]!Table1[12])</f>
        <v/>
      </c>
      <c r="AQ150" s="30">
        <f>SUMIF([1]route!$E$3:$E$10005,E150,[1]!Table1[13])</f>
        <v/>
      </c>
      <c r="AR150" s="30">
        <f>SUMIF([1]route!$E$3:$E$10005,E150,[1]!Table1[14])</f>
        <v/>
      </c>
      <c r="AS150" s="30">
        <f>SUMIF([1]route!$E$3:$E$10005,E150,[1]!Table1[15])</f>
        <v/>
      </c>
      <c r="AT150" s="30">
        <f>SUMIF([1]route!$E$3:$E$10005,E150,[1]!Table1[16])</f>
        <v/>
      </c>
      <c r="AU150" s="30">
        <f>SUMIF([1]route!$E$3:$E$10005,E150,[1]!Table1[17])</f>
        <v/>
      </c>
      <c r="AV150" s="30">
        <f>SUMIF([1]route!$E$3:$E$10005,E150,[1]!Table1[18])</f>
        <v/>
      </c>
      <c r="AW150" s="30">
        <f>SUMIF([1]route!$E$3:$E$10005,E150,[1]!Table1[19])</f>
        <v/>
      </c>
      <c r="AX150" s="30">
        <f>SUMIF([1]route!$E$3:$E$10005,E150,[1]!Table1[20])</f>
        <v/>
      </c>
      <c r="AY150" s="30">
        <f>SUMIF([1]route!$E$3:$E$10005,E150,[1]!Table1[21])</f>
        <v/>
      </c>
      <c r="AZ150" s="30">
        <f>SUMIF([1]route!$E$3:$E$10005,E150,[1]!Table1[22])</f>
        <v/>
      </c>
      <c r="BA150" s="30">
        <f>SUMIF([1]route!$E$3:$E$10005,E150,[1]!Table1[23])</f>
        <v/>
      </c>
      <c r="BB150" s="30">
        <f>SUMIF([1]route!$E$3:$E$10005,E150,[1]!Table1[24])</f>
        <v/>
      </c>
      <c r="BC150" s="30">
        <f>SUMIF([1]route!$E$3:$E$10005,E150,[1]!Table1[25])</f>
        <v/>
      </c>
      <c r="BD150" s="30">
        <f>SUMIF([1]route!$E$3:$E$10005,E150,[1]!Table1[26])</f>
        <v/>
      </c>
      <c r="BE150" s="30">
        <f>SUMIF([1]route!$E$3:$E$10005,E150,[1]!Table1[27])</f>
        <v/>
      </c>
      <c r="BF150" s="30">
        <f>SUMIF([1]route!$E$3:$E$10005,E150,[1]!Table1[28])</f>
        <v/>
      </c>
      <c r="BG150" s="30">
        <f>SUMIF([1]route!$E$3:$E$10005,E150,[1]!Table1[29])</f>
        <v/>
      </c>
      <c r="BH150" s="30">
        <f>SUMIF([1]route!$E$3:$E$10005,E150,[1]!Table1[30])</f>
        <v/>
      </c>
      <c r="BI150" s="30">
        <f>SUMIF([1]route!$E$3:$E$10005,E150,[1]!Table1[31])</f>
        <v/>
      </c>
      <c r="BJ150" s="30">
        <f>SUMIF([1]route!$E$3:$E$10005,E150,[1]!Table1[Remain PO])</f>
        <v/>
      </c>
      <c r="BK150" s="31">
        <f>SUMIF([1]route!$E$3:$E$10005,E150,[1]!Table1[N+1])</f>
        <v/>
      </c>
      <c r="BL150" s="31">
        <f>SUMIF([1]route!$E$3:$E$10005,E150,[1]!Table1[N+2])</f>
        <v/>
      </c>
      <c r="BM150" s="31">
        <f>SUMIF([1]route!$E$3:$E$10005,E150,[1]!Table1[N+3])</f>
        <v/>
      </c>
      <c r="BN150" s="32">
        <f>SUMIF([1]route!$E$3:$E$10005,E150,[1]!Table1[N+4])</f>
        <v/>
      </c>
      <c r="BP150" s="37">
        <f>$V150-$AD150</f>
        <v/>
      </c>
      <c r="BQ150" s="35">
        <f>BP150-AE150</f>
        <v/>
      </c>
      <c r="BR150" s="35">
        <f>BQ150-AF150</f>
        <v/>
      </c>
      <c r="BS150" s="35">
        <f>BR150-AG150</f>
        <v/>
      </c>
      <c r="BT150" s="35">
        <f>BS150-AH150</f>
        <v/>
      </c>
      <c r="BU150" s="35">
        <f>BT150-AI150</f>
        <v/>
      </c>
      <c r="BV150" s="35">
        <f>BU150-AJ150</f>
        <v/>
      </c>
      <c r="BW150" s="35">
        <f>BV150-AK150</f>
        <v/>
      </c>
      <c r="BX150" s="35">
        <f>BW150-AL150</f>
        <v/>
      </c>
      <c r="BY150" s="35">
        <f>BX150-AM150</f>
        <v/>
      </c>
      <c r="BZ150" s="35">
        <f>BY150-AN150</f>
        <v/>
      </c>
      <c r="CA150" s="35">
        <f>BZ150-AO150</f>
        <v/>
      </c>
      <c r="CB150" s="35">
        <f>CA150-AP150</f>
        <v/>
      </c>
      <c r="CC150" s="35">
        <f>CB150-AQ150</f>
        <v/>
      </c>
      <c r="CD150" s="35">
        <f>CC150-AR150</f>
        <v/>
      </c>
      <c r="CE150" s="35">
        <f>CD150-AS150</f>
        <v/>
      </c>
      <c r="CF150" s="35">
        <f>CE150-AT150</f>
        <v/>
      </c>
      <c r="CG150" s="35">
        <f>CF150-AU150</f>
        <v/>
      </c>
      <c r="CH150" s="35">
        <f>CG150-AV150</f>
        <v/>
      </c>
      <c r="CI150" s="35">
        <f>CH150-AW150</f>
        <v/>
      </c>
      <c r="CJ150" s="35">
        <f>CI150-AX150</f>
        <v/>
      </c>
      <c r="CK150" s="35">
        <f>CJ150-AY150</f>
        <v/>
      </c>
      <c r="CL150" s="35">
        <f>CK150-AZ150</f>
        <v/>
      </c>
      <c r="CM150" s="35">
        <f>CL150-BA150</f>
        <v/>
      </c>
      <c r="CN150" s="35">
        <f>CM150-BB150</f>
        <v/>
      </c>
      <c r="CO150" s="35">
        <f>CN150-BC150</f>
        <v/>
      </c>
      <c r="CP150" s="35">
        <f>CO150-BD150</f>
        <v/>
      </c>
      <c r="CQ150" s="35">
        <f>CP150-BE150</f>
        <v/>
      </c>
      <c r="CR150" s="35">
        <f>CQ150-BF150</f>
        <v/>
      </c>
      <c r="CS150" s="35">
        <f>CR150-BG150</f>
        <v/>
      </c>
      <c r="CT150" s="35">
        <f>CS150-BH150</f>
        <v/>
      </c>
      <c r="CU150" s="35">
        <f>CT150-BI150</f>
        <v/>
      </c>
      <c r="CV150" s="35">
        <f>CU150-BJ150</f>
        <v/>
      </c>
      <c r="CW150" s="38">
        <f>CV150-BK150</f>
        <v/>
      </c>
      <c r="CX150" s="38">
        <f>CW150-BL150</f>
        <v/>
      </c>
      <c r="CY150" s="38">
        <f>CX150-BM150</f>
        <v/>
      </c>
      <c r="CZ150" s="39">
        <f>CY150-BN150</f>
        <v/>
      </c>
      <c r="DA150" s="35" t="n"/>
    </row>
    <row r="151">
      <c r="D151" s="61">
        <f>VLOOKUP(F151,[1]Special!$O$2:$S$209,3,0)</f>
        <v/>
      </c>
      <c r="E151" s="20" t="inlineStr">
        <is>
          <t>|0200226240|25.40|0.00|2.300|0.0006149NBC</t>
        </is>
      </c>
      <c r="F151" s="19">
        <f>LEFT(E151,LEN(E151)-7)</f>
        <v/>
      </c>
      <c r="G151" s="19">
        <f>'Cutting Rules'!H151</f>
        <v/>
      </c>
      <c r="H151" s="19">
        <f>VLOOKUP(MID(F151,8,2),[1]Special!$H$2:$I$32,2,0)</f>
        <v/>
      </c>
      <c r="I151" s="19">
        <f>RIGHT(E151,3)</f>
        <v/>
      </c>
      <c r="J151" s="19">
        <f>IF(MID(E151,6,2)="22","P","C")</f>
        <v/>
      </c>
      <c r="K151" s="19">
        <f>MID(E151,13,4)</f>
        <v/>
      </c>
      <c r="L151" s="19">
        <f>MID(E151,19,4)</f>
        <v/>
      </c>
      <c r="M151" s="52">
        <f>MID(E151,LEN(E151)-17,4)</f>
        <v/>
      </c>
      <c r="N151" s="52">
        <f>MID(E151,LEN(E151)-6,4)</f>
        <v/>
      </c>
      <c r="O151" s="19">
        <f>VLOOKUP(F151,[1]Item!$A$5:$Z$10000,26,0)</f>
        <v/>
      </c>
      <c r="P151" s="19">
        <f>VLOOKUP(E151,[1]route!$E$3:$O$10005,11,0)</f>
        <v/>
      </c>
      <c r="Q151" s="167">
        <f>'Cutting Rules'!AD151</f>
        <v/>
      </c>
      <c r="R151" s="168">
        <f>SUMIF([1]route!$E$3:$E$10005,E151,[1]!Table1[生産])</f>
        <v/>
      </c>
      <c r="S151" s="24" t="n"/>
      <c r="T151" s="169" t="inlineStr"/>
      <c r="U151" s="19" t="n"/>
      <c r="V151" s="170">
        <f>SUMIF([1]route!$E$3:$E$10005,E151,[1]route!$M$3:$M$10005)</f>
        <v/>
      </c>
      <c r="W151" s="171">
        <f>O151*N151*V151/1000</f>
        <v/>
      </c>
      <c r="X151" s="27">
        <f t="array" ref="X151">INDEX($BP151:$CZ151,MATCH(TRUE,$BP151:$CZ151&lt;0,0))</f>
        <v/>
      </c>
      <c r="Y151" s="47">
        <f>IFERROR(CHOOSE($AC151,$BP$1,$BQ$1,$BR$1,$BS$1,$BT$1,$BU$1,$BV$1,$BW$1,$BX$1,$BY$1,$BZ$1,$CA$1,$CB$1,$CC$1,$CD$1,$CE$1,$CF$1,$CG$1,$CH$1,$CI$1,$CJ$1,$CK$1,$CL$1,$CM$1,$CN$1,$CO$1,$CP$1,$CQ$1,$CR$1,$CS$1,$CT$1,$CU$1,$CV$1,$CW$1,$CX$1,$CY$1,$CZ$1,),"")</f>
        <v/>
      </c>
      <c r="Z151" s="121">
        <f>IFERROR(VLOOKUP(E151,[1]route!$E$3:$BL$10005,59,0),"")&amp;IFERROR(VLOOKUP(E151,[1]route!$E$3:$BL$10005,60,0),"")</f>
        <v/>
      </c>
      <c r="AA151" s="172">
        <f>IF(R151&gt;V151,R151-V151,0)</f>
        <v/>
      </c>
      <c r="AB151" s="173">
        <f>AA151*O151*N151/1000</f>
        <v/>
      </c>
      <c r="AC151" s="4">
        <f>IFERROR(MATCH($X151,$BP151:$CZ151,0),"")</f>
        <v/>
      </c>
      <c r="AD151" s="29" t="n">
        <v>0</v>
      </c>
      <c r="AE151" s="30">
        <f>SUMIF([1]route!$E$3:$E$10005,E151,[1]!Table1[1])</f>
        <v/>
      </c>
      <c r="AF151" s="30">
        <f>SUMIF([1]route!$E$3:$E$10005,E151,[1]!Table1[2])</f>
        <v/>
      </c>
      <c r="AG151" s="30">
        <f>SUMIF([1]route!$E$3:$E$10005,E151,[1]!Table1[3])</f>
        <v/>
      </c>
      <c r="AH151" s="30">
        <f>SUMIF([1]route!$E$3:$E$10005,E151,[1]!Table1[4])</f>
        <v/>
      </c>
      <c r="AI151" s="30">
        <f>SUMIF([1]route!$E$3:$E$10005,E151,[1]!Table1[5])</f>
        <v/>
      </c>
      <c r="AJ151" s="30">
        <f>SUMIF([1]route!$E$3:$E$10005,E151,[1]!Table1[6])</f>
        <v/>
      </c>
      <c r="AK151" s="30">
        <f>SUMIF([1]route!$E$3:$E$10005,E151,[1]!Table1[7])</f>
        <v/>
      </c>
      <c r="AL151" s="30">
        <f>SUMIF([1]route!$E$3:$E$10005,E151,[1]!Table1[8])</f>
        <v/>
      </c>
      <c r="AM151" s="30">
        <f>SUMIF([1]route!$E$3:$E$10005,E151,[1]!Table1[9])</f>
        <v/>
      </c>
      <c r="AN151" s="30">
        <f>SUMIF([1]route!$E$3:$E$10005,E151,[1]!Table1[10])</f>
        <v/>
      </c>
      <c r="AO151" s="30">
        <f>SUMIF([1]route!$E$3:$E$10005,E151,[1]!Table1[11])</f>
        <v/>
      </c>
      <c r="AP151" s="30">
        <f>SUMIF([1]route!$E$3:$E$10005,E151,[1]!Table1[12])</f>
        <v/>
      </c>
      <c r="AQ151" s="30">
        <f>SUMIF([1]route!$E$3:$E$10005,E151,[1]!Table1[13])</f>
        <v/>
      </c>
      <c r="AR151" s="30">
        <f>SUMIF([1]route!$E$3:$E$10005,E151,[1]!Table1[14])</f>
        <v/>
      </c>
      <c r="AS151" s="30">
        <f>SUMIF([1]route!$E$3:$E$10005,E151,[1]!Table1[15])</f>
        <v/>
      </c>
      <c r="AT151" s="30">
        <f>SUMIF([1]route!$E$3:$E$10005,E151,[1]!Table1[16])</f>
        <v/>
      </c>
      <c r="AU151" s="30">
        <f>SUMIF([1]route!$E$3:$E$10005,E151,[1]!Table1[17])</f>
        <v/>
      </c>
      <c r="AV151" s="30">
        <f>SUMIF([1]route!$E$3:$E$10005,E151,[1]!Table1[18])</f>
        <v/>
      </c>
      <c r="AW151" s="30">
        <f>SUMIF([1]route!$E$3:$E$10005,E151,[1]!Table1[19])</f>
        <v/>
      </c>
      <c r="AX151" s="30">
        <f>SUMIF([1]route!$E$3:$E$10005,E151,[1]!Table1[20])</f>
        <v/>
      </c>
      <c r="AY151" s="30">
        <f>SUMIF([1]route!$E$3:$E$10005,E151,[1]!Table1[21])</f>
        <v/>
      </c>
      <c r="AZ151" s="30">
        <f>SUMIF([1]route!$E$3:$E$10005,E151,[1]!Table1[22])</f>
        <v/>
      </c>
      <c r="BA151" s="30">
        <f>SUMIF([1]route!$E$3:$E$10005,E151,[1]!Table1[23])</f>
        <v/>
      </c>
      <c r="BB151" s="30">
        <f>SUMIF([1]route!$E$3:$E$10005,E151,[1]!Table1[24])</f>
        <v/>
      </c>
      <c r="BC151" s="30">
        <f>SUMIF([1]route!$E$3:$E$10005,E151,[1]!Table1[25])</f>
        <v/>
      </c>
      <c r="BD151" s="30">
        <f>SUMIF([1]route!$E$3:$E$10005,E151,[1]!Table1[26])</f>
        <v/>
      </c>
      <c r="BE151" s="30">
        <f>SUMIF([1]route!$E$3:$E$10005,E151,[1]!Table1[27])</f>
        <v/>
      </c>
      <c r="BF151" s="30">
        <f>SUMIF([1]route!$E$3:$E$10005,E151,[1]!Table1[28])</f>
        <v/>
      </c>
      <c r="BG151" s="30">
        <f>SUMIF([1]route!$E$3:$E$10005,E151,[1]!Table1[29])</f>
        <v/>
      </c>
      <c r="BH151" s="30">
        <f>SUMIF([1]route!$E$3:$E$10005,E151,[1]!Table1[30])</f>
        <v/>
      </c>
      <c r="BI151" s="30">
        <f>SUMIF([1]route!$E$3:$E$10005,E151,[1]!Table1[31])</f>
        <v/>
      </c>
      <c r="BJ151" s="30">
        <f>SUMIF([1]route!$E$3:$E$10005,E151,[1]!Table1[Remain PO])</f>
        <v/>
      </c>
      <c r="BK151" s="31">
        <f>SUMIF([1]route!$E$3:$E$10005,E151,[1]!Table1[N+1])</f>
        <v/>
      </c>
      <c r="BL151" s="31">
        <f>SUMIF([1]route!$E$3:$E$10005,E151,[1]!Table1[N+2])</f>
        <v/>
      </c>
      <c r="BM151" s="31">
        <f>SUMIF([1]route!$E$3:$E$10005,E151,[1]!Table1[N+3])</f>
        <v/>
      </c>
      <c r="BN151" s="32">
        <f>SUMIF([1]route!$E$3:$E$10005,E151,[1]!Table1[N+4])</f>
        <v/>
      </c>
      <c r="BP151" s="37">
        <f>$V151-$AD151</f>
        <v/>
      </c>
      <c r="BQ151" s="35">
        <f>BP151-AE151</f>
        <v/>
      </c>
      <c r="BR151" s="35">
        <f>BQ151-AF151</f>
        <v/>
      </c>
      <c r="BS151" s="35">
        <f>BR151-AG151</f>
        <v/>
      </c>
      <c r="BT151" s="35">
        <f>BS151-AH151</f>
        <v/>
      </c>
      <c r="BU151" s="35">
        <f>BT151-AI151</f>
        <v/>
      </c>
      <c r="BV151" s="35">
        <f>BU151-AJ151</f>
        <v/>
      </c>
      <c r="BW151" s="35">
        <f>BV151-AK151</f>
        <v/>
      </c>
      <c r="BX151" s="35">
        <f>BW151-AL151</f>
        <v/>
      </c>
      <c r="BY151" s="35">
        <f>BX151-AM151</f>
        <v/>
      </c>
      <c r="BZ151" s="35">
        <f>BY151-AN151</f>
        <v/>
      </c>
      <c r="CA151" s="35">
        <f>BZ151-AO151</f>
        <v/>
      </c>
      <c r="CB151" s="35">
        <f>CA151-AP151</f>
        <v/>
      </c>
      <c r="CC151" s="35">
        <f>CB151-AQ151</f>
        <v/>
      </c>
      <c r="CD151" s="35">
        <f>CC151-AR151</f>
        <v/>
      </c>
      <c r="CE151" s="35">
        <f>CD151-AS151</f>
        <v/>
      </c>
      <c r="CF151" s="35">
        <f>CE151-AT151</f>
        <v/>
      </c>
      <c r="CG151" s="35">
        <f>CF151-AU151</f>
        <v/>
      </c>
      <c r="CH151" s="35">
        <f>CG151-AV151</f>
        <v/>
      </c>
      <c r="CI151" s="35">
        <f>CH151-AW151</f>
        <v/>
      </c>
      <c r="CJ151" s="35">
        <f>CI151-AX151</f>
        <v/>
      </c>
      <c r="CK151" s="35">
        <f>CJ151-AY151</f>
        <v/>
      </c>
      <c r="CL151" s="35">
        <f>CK151-AZ151</f>
        <v/>
      </c>
      <c r="CM151" s="35">
        <f>CL151-BA151</f>
        <v/>
      </c>
      <c r="CN151" s="35">
        <f>CM151-BB151</f>
        <v/>
      </c>
      <c r="CO151" s="35">
        <f>CN151-BC151</f>
        <v/>
      </c>
      <c r="CP151" s="35">
        <f>CO151-BD151</f>
        <v/>
      </c>
      <c r="CQ151" s="35">
        <f>CP151-BE151</f>
        <v/>
      </c>
      <c r="CR151" s="35">
        <f>CQ151-BF151</f>
        <v/>
      </c>
      <c r="CS151" s="35">
        <f>CR151-BG151</f>
        <v/>
      </c>
      <c r="CT151" s="35">
        <f>CS151-BH151</f>
        <v/>
      </c>
      <c r="CU151" s="35">
        <f>CT151-BI151</f>
        <v/>
      </c>
      <c r="CV151" s="35">
        <f>CU151-BJ151</f>
        <v/>
      </c>
      <c r="CW151" s="38">
        <f>CV151-BK151</f>
        <v/>
      </c>
      <c r="CX151" s="38">
        <f>CW151-BL151</f>
        <v/>
      </c>
      <c r="CY151" s="38">
        <f>CX151-BM151</f>
        <v/>
      </c>
      <c r="CZ151" s="39">
        <f>CY151-BN151</f>
        <v/>
      </c>
      <c r="DA151" s="35" t="n"/>
    </row>
    <row r="152">
      <c r="D152" s="61">
        <f>VLOOKUP(F152,[1]Special!$O$2:$S$209,3,0)</f>
        <v/>
      </c>
      <c r="E152" s="20" t="inlineStr">
        <is>
          <t>|0200226010|42.70|0.00|1.600|0.0006175NBC</t>
        </is>
      </c>
      <c r="F152" s="19">
        <f>LEFT(E152,LEN(E152)-7)</f>
        <v/>
      </c>
      <c r="G152" s="19">
        <f>'Cutting Rules'!H152</f>
        <v/>
      </c>
      <c r="H152" s="19">
        <f>VLOOKUP(MID(F152,8,2),[1]Special!$H$2:$I$32,2,0)</f>
        <v/>
      </c>
      <c r="I152" s="19">
        <f>RIGHT(E152,3)</f>
        <v/>
      </c>
      <c r="J152" s="19">
        <f>IF(MID(E152,6,2)="22","P","C")</f>
        <v/>
      </c>
      <c r="K152" s="19">
        <f>MID(E152,13,4)</f>
        <v/>
      </c>
      <c r="L152" s="19">
        <f>MID(E152,19,4)</f>
        <v/>
      </c>
      <c r="M152" s="52">
        <f>MID(E152,LEN(E152)-17,4)</f>
        <v/>
      </c>
      <c r="N152" s="52">
        <f>MID(E152,LEN(E152)-6,4)</f>
        <v/>
      </c>
      <c r="O152" s="19">
        <f>VLOOKUP(F152,[1]Item!$A$5:$Z$10000,26,0)</f>
        <v/>
      </c>
      <c r="P152" s="19">
        <f>VLOOKUP(E152,[1]route!$E$3:$O$10005,11,0)</f>
        <v/>
      </c>
      <c r="Q152" s="167">
        <f>'Cutting Rules'!AD152</f>
        <v/>
      </c>
      <c r="R152" s="168">
        <f>SUMIF([1]route!$E$3:$E$10005,E152,[1]!Table1[生産])</f>
        <v/>
      </c>
      <c r="S152" s="24" t="n"/>
      <c r="T152" s="169" t="inlineStr"/>
      <c r="U152" s="19" t="n"/>
      <c r="V152" s="170">
        <f>SUMIF([1]route!$E$3:$E$10005,E152,[1]route!$M$3:$M$10005)</f>
        <v/>
      </c>
      <c r="W152" s="171">
        <f>O152*N152*V152/1000</f>
        <v/>
      </c>
      <c r="X152" s="27">
        <f t="array" ref="X152">INDEX($BP152:$CZ152,MATCH(TRUE,$BP152:$CZ152&lt;0,0))</f>
        <v/>
      </c>
      <c r="Y152" s="47">
        <f>IFERROR(CHOOSE($AC152,$BP$1,$BQ$1,$BR$1,$BS$1,$BT$1,$BU$1,$BV$1,$BW$1,$BX$1,$BY$1,$BZ$1,$CA$1,$CB$1,$CC$1,$CD$1,$CE$1,$CF$1,$CG$1,$CH$1,$CI$1,$CJ$1,$CK$1,$CL$1,$CM$1,$CN$1,$CO$1,$CP$1,$CQ$1,$CR$1,$CS$1,$CT$1,$CU$1,$CV$1,$CW$1,$CX$1,$CY$1,$CZ$1,),"")</f>
        <v/>
      </c>
      <c r="Z152" s="121">
        <f>IFERROR(VLOOKUP(E152,[1]route!$E$3:$BL$10005,59,0),"")&amp;IFERROR(VLOOKUP(E152,[1]route!$E$3:$BL$10005,60,0),"")</f>
        <v/>
      </c>
      <c r="AA152" s="172">
        <f>IF(R152&gt;V152,R152-V152,0)</f>
        <v/>
      </c>
      <c r="AB152" s="173">
        <f>AA152*O152*N152/1000</f>
        <v/>
      </c>
      <c r="AC152" s="4">
        <f>IFERROR(MATCH($X152,$BP152:$CZ152,0),"")</f>
        <v/>
      </c>
      <c r="AD152" s="29" t="n">
        <v>0</v>
      </c>
      <c r="AE152" s="30">
        <f>SUMIF([1]route!$E$3:$E$10005,E152,[1]!Table1[1])</f>
        <v/>
      </c>
      <c r="AF152" s="30">
        <f>SUMIF([1]route!$E$3:$E$10005,E152,[1]!Table1[2])</f>
        <v/>
      </c>
      <c r="AG152" s="30">
        <f>SUMIF([1]route!$E$3:$E$10005,E152,[1]!Table1[3])</f>
        <v/>
      </c>
      <c r="AH152" s="30">
        <f>SUMIF([1]route!$E$3:$E$10005,E152,[1]!Table1[4])</f>
        <v/>
      </c>
      <c r="AI152" s="30">
        <f>SUMIF([1]route!$E$3:$E$10005,E152,[1]!Table1[5])</f>
        <v/>
      </c>
      <c r="AJ152" s="30">
        <f>SUMIF([1]route!$E$3:$E$10005,E152,[1]!Table1[6])</f>
        <v/>
      </c>
      <c r="AK152" s="30">
        <f>SUMIF([1]route!$E$3:$E$10005,E152,[1]!Table1[7])</f>
        <v/>
      </c>
      <c r="AL152" s="30">
        <f>SUMIF([1]route!$E$3:$E$10005,E152,[1]!Table1[8])</f>
        <v/>
      </c>
      <c r="AM152" s="30">
        <f>SUMIF([1]route!$E$3:$E$10005,E152,[1]!Table1[9])</f>
        <v/>
      </c>
      <c r="AN152" s="30">
        <f>SUMIF([1]route!$E$3:$E$10005,E152,[1]!Table1[10])</f>
        <v/>
      </c>
      <c r="AO152" s="30">
        <f>SUMIF([1]route!$E$3:$E$10005,E152,[1]!Table1[11])</f>
        <v/>
      </c>
      <c r="AP152" s="30">
        <f>SUMIF([1]route!$E$3:$E$10005,E152,[1]!Table1[12])</f>
        <v/>
      </c>
      <c r="AQ152" s="30">
        <f>SUMIF([1]route!$E$3:$E$10005,E152,[1]!Table1[13])</f>
        <v/>
      </c>
      <c r="AR152" s="30">
        <f>SUMIF([1]route!$E$3:$E$10005,E152,[1]!Table1[14])</f>
        <v/>
      </c>
      <c r="AS152" s="30">
        <f>SUMIF([1]route!$E$3:$E$10005,E152,[1]!Table1[15])</f>
        <v/>
      </c>
      <c r="AT152" s="30">
        <f>SUMIF([1]route!$E$3:$E$10005,E152,[1]!Table1[16])</f>
        <v/>
      </c>
      <c r="AU152" s="30">
        <f>SUMIF([1]route!$E$3:$E$10005,E152,[1]!Table1[17])</f>
        <v/>
      </c>
      <c r="AV152" s="30">
        <f>SUMIF([1]route!$E$3:$E$10005,E152,[1]!Table1[18])</f>
        <v/>
      </c>
      <c r="AW152" s="30">
        <f>SUMIF([1]route!$E$3:$E$10005,E152,[1]!Table1[19])</f>
        <v/>
      </c>
      <c r="AX152" s="30">
        <f>SUMIF([1]route!$E$3:$E$10005,E152,[1]!Table1[20])</f>
        <v/>
      </c>
      <c r="AY152" s="30">
        <f>SUMIF([1]route!$E$3:$E$10005,E152,[1]!Table1[21])</f>
        <v/>
      </c>
      <c r="AZ152" s="30">
        <f>SUMIF([1]route!$E$3:$E$10005,E152,[1]!Table1[22])</f>
        <v/>
      </c>
      <c r="BA152" s="30">
        <f>SUMIF([1]route!$E$3:$E$10005,E152,[1]!Table1[23])</f>
        <v/>
      </c>
      <c r="BB152" s="30">
        <f>SUMIF([1]route!$E$3:$E$10005,E152,[1]!Table1[24])</f>
        <v/>
      </c>
      <c r="BC152" s="30">
        <f>SUMIF([1]route!$E$3:$E$10005,E152,[1]!Table1[25])</f>
        <v/>
      </c>
      <c r="BD152" s="30">
        <f>SUMIF([1]route!$E$3:$E$10005,E152,[1]!Table1[26])</f>
        <v/>
      </c>
      <c r="BE152" s="30">
        <f>SUMIF([1]route!$E$3:$E$10005,E152,[1]!Table1[27])</f>
        <v/>
      </c>
      <c r="BF152" s="30">
        <f>SUMIF([1]route!$E$3:$E$10005,E152,[1]!Table1[28])</f>
        <v/>
      </c>
      <c r="BG152" s="30">
        <f>SUMIF([1]route!$E$3:$E$10005,E152,[1]!Table1[29])</f>
        <v/>
      </c>
      <c r="BH152" s="30">
        <f>SUMIF([1]route!$E$3:$E$10005,E152,[1]!Table1[30])</f>
        <v/>
      </c>
      <c r="BI152" s="30">
        <f>SUMIF([1]route!$E$3:$E$10005,E152,[1]!Table1[31])</f>
        <v/>
      </c>
      <c r="BJ152" s="30">
        <f>SUMIF([1]route!$E$3:$E$10005,E152,[1]!Table1[Remain PO])</f>
        <v/>
      </c>
      <c r="BK152" s="31">
        <f>SUMIF([1]route!$E$3:$E$10005,E152,[1]!Table1[N+1])</f>
        <v/>
      </c>
      <c r="BL152" s="31">
        <f>SUMIF([1]route!$E$3:$E$10005,E152,[1]!Table1[N+2])</f>
        <v/>
      </c>
      <c r="BM152" s="31">
        <f>SUMIF([1]route!$E$3:$E$10005,E152,[1]!Table1[N+3])</f>
        <v/>
      </c>
      <c r="BN152" s="32">
        <f>SUMIF([1]route!$E$3:$E$10005,E152,[1]!Table1[N+4])</f>
        <v/>
      </c>
      <c r="BP152" s="37">
        <f>$V152-$AD152</f>
        <v/>
      </c>
      <c r="BQ152" s="35">
        <f>BP152-AE152</f>
        <v/>
      </c>
      <c r="BR152" s="35">
        <f>BQ152-AF152</f>
        <v/>
      </c>
      <c r="BS152" s="35">
        <f>BR152-AG152</f>
        <v/>
      </c>
      <c r="BT152" s="35">
        <f>BS152-AH152</f>
        <v/>
      </c>
      <c r="BU152" s="35">
        <f>BT152-AI152</f>
        <v/>
      </c>
      <c r="BV152" s="35">
        <f>BU152-AJ152</f>
        <v/>
      </c>
      <c r="BW152" s="35">
        <f>BV152-AK152</f>
        <v/>
      </c>
      <c r="BX152" s="35">
        <f>BW152-AL152</f>
        <v/>
      </c>
      <c r="BY152" s="35">
        <f>BX152-AM152</f>
        <v/>
      </c>
      <c r="BZ152" s="35">
        <f>BY152-AN152</f>
        <v/>
      </c>
      <c r="CA152" s="35">
        <f>BZ152-AO152</f>
        <v/>
      </c>
      <c r="CB152" s="35">
        <f>CA152-AP152</f>
        <v/>
      </c>
      <c r="CC152" s="35">
        <f>CB152-AQ152</f>
        <v/>
      </c>
      <c r="CD152" s="35">
        <f>CC152-AR152</f>
        <v/>
      </c>
      <c r="CE152" s="35">
        <f>CD152-AS152</f>
        <v/>
      </c>
      <c r="CF152" s="35">
        <f>CE152-AT152</f>
        <v/>
      </c>
      <c r="CG152" s="35">
        <f>CF152-AU152</f>
        <v/>
      </c>
      <c r="CH152" s="35">
        <f>CG152-AV152</f>
        <v/>
      </c>
      <c r="CI152" s="35">
        <f>CH152-AW152</f>
        <v/>
      </c>
      <c r="CJ152" s="35">
        <f>CI152-AX152</f>
        <v/>
      </c>
      <c r="CK152" s="35">
        <f>CJ152-AY152</f>
        <v/>
      </c>
      <c r="CL152" s="35">
        <f>CK152-AZ152</f>
        <v/>
      </c>
      <c r="CM152" s="35">
        <f>CL152-BA152</f>
        <v/>
      </c>
      <c r="CN152" s="35">
        <f>CM152-BB152</f>
        <v/>
      </c>
      <c r="CO152" s="35">
        <f>CN152-BC152</f>
        <v/>
      </c>
      <c r="CP152" s="35">
        <f>CO152-BD152</f>
        <v/>
      </c>
      <c r="CQ152" s="35">
        <f>CP152-BE152</f>
        <v/>
      </c>
      <c r="CR152" s="35">
        <f>CQ152-BF152</f>
        <v/>
      </c>
      <c r="CS152" s="35">
        <f>CR152-BG152</f>
        <v/>
      </c>
      <c r="CT152" s="35">
        <f>CS152-BH152</f>
        <v/>
      </c>
      <c r="CU152" s="35">
        <f>CT152-BI152</f>
        <v/>
      </c>
      <c r="CV152" s="35">
        <f>CU152-BJ152</f>
        <v/>
      </c>
      <c r="CW152" s="38">
        <f>CV152-BK152</f>
        <v/>
      </c>
      <c r="CX152" s="38">
        <f>CW152-BL152</f>
        <v/>
      </c>
      <c r="CY152" s="38">
        <f>CX152-BM152</f>
        <v/>
      </c>
      <c r="CZ152" s="39">
        <f>CY152-BN152</f>
        <v/>
      </c>
      <c r="DA152" s="35" t="n"/>
    </row>
    <row r="153">
      <c r="D153" s="61">
        <f>VLOOKUP(F153,[1]Special!$O$2:$S$209,3,0)</f>
        <v/>
      </c>
      <c r="E153" s="20" t="inlineStr">
        <is>
          <t>|0200226117|28.60|0.00|2.000|0.0005893IBC</t>
        </is>
      </c>
      <c r="F153" s="19">
        <f>LEFT(E153,LEN(E153)-7)</f>
        <v/>
      </c>
      <c r="G153" s="19">
        <f>'Cutting Rules'!H153</f>
        <v/>
      </c>
      <c r="H153" s="19">
        <f>VLOOKUP(MID(F153,8,2),[1]Special!$H$2:$I$32,2,0)</f>
        <v/>
      </c>
      <c r="I153" s="19">
        <f>RIGHT(E153,3)</f>
        <v/>
      </c>
      <c r="J153" s="19">
        <f>IF(MID(E153,6,2)="22","P","C")</f>
        <v/>
      </c>
      <c r="K153" s="19">
        <f>MID(E153,13,4)</f>
        <v/>
      </c>
      <c r="L153" s="19">
        <f>MID(E153,19,4)</f>
        <v/>
      </c>
      <c r="M153" s="52">
        <f>MID(E153,LEN(E153)-17,4)</f>
        <v/>
      </c>
      <c r="N153" s="52">
        <f>MID(E153,LEN(E153)-6,4)</f>
        <v/>
      </c>
      <c r="O153" s="19">
        <f>VLOOKUP(F153,[1]Item!$A$5:$Z$10000,26,0)</f>
        <v/>
      </c>
      <c r="P153" s="19">
        <f>VLOOKUP(E153,[1]route!$E$3:$O$10005,11,0)</f>
        <v/>
      </c>
      <c r="Q153" s="167">
        <f>'Cutting Rules'!AD153</f>
        <v/>
      </c>
      <c r="R153" s="168">
        <f>SUMIF([1]route!$E$3:$E$10005,E153,[1]!Table1[生産])</f>
        <v/>
      </c>
      <c r="S153" s="24" t="n"/>
      <c r="T153" s="169" t="inlineStr"/>
      <c r="U153" s="19" t="n"/>
      <c r="V153" s="170">
        <f>SUMIF([1]route!$E$3:$E$10005,E153,[1]route!$M$3:$M$10005)</f>
        <v/>
      </c>
      <c r="W153" s="171">
        <f>O153*N153*V153/1000</f>
        <v/>
      </c>
      <c r="X153" s="27">
        <f t="array" ref="X153">INDEX($BP153:$CZ153,MATCH(TRUE,$BP153:$CZ153&lt;0,0))</f>
        <v/>
      </c>
      <c r="Y153" s="47">
        <f>IFERROR(CHOOSE($AC153,$BP$1,$BQ$1,$BR$1,$BS$1,$BT$1,$BU$1,$BV$1,$BW$1,$BX$1,$BY$1,$BZ$1,$CA$1,$CB$1,$CC$1,$CD$1,$CE$1,$CF$1,$CG$1,$CH$1,$CI$1,$CJ$1,$CK$1,$CL$1,$CM$1,$CN$1,$CO$1,$CP$1,$CQ$1,$CR$1,$CS$1,$CT$1,$CU$1,$CV$1,$CW$1,$CX$1,$CY$1,$CZ$1,),"")</f>
        <v/>
      </c>
      <c r="Z153" s="121">
        <f>IFERROR(VLOOKUP(E153,[1]route!$E$3:$BL$10005,59,0),"")&amp;IFERROR(VLOOKUP(E153,[1]route!$E$3:$BL$10005,60,0),"")</f>
        <v/>
      </c>
      <c r="AA153" s="172">
        <f>IF(R153&gt;V153,R153-V153,0)</f>
        <v/>
      </c>
      <c r="AB153" s="173">
        <f>AA153*O153*N153/1000</f>
        <v/>
      </c>
      <c r="AC153" s="4">
        <f>IFERROR(MATCH($X153,$BP153:$CZ153,0),"")</f>
        <v/>
      </c>
      <c r="AD153" s="29" t="n">
        <v>0</v>
      </c>
      <c r="AE153" s="30">
        <f>SUMIF([1]route!$E$3:$E$10005,E153,[1]!Table1[1])</f>
        <v/>
      </c>
      <c r="AF153" s="30">
        <f>SUMIF([1]route!$E$3:$E$10005,E153,[1]!Table1[2])</f>
        <v/>
      </c>
      <c r="AG153" s="30">
        <f>SUMIF([1]route!$E$3:$E$10005,E153,[1]!Table1[3])</f>
        <v/>
      </c>
      <c r="AH153" s="30">
        <f>SUMIF([1]route!$E$3:$E$10005,E153,[1]!Table1[4])</f>
        <v/>
      </c>
      <c r="AI153" s="30">
        <f>SUMIF([1]route!$E$3:$E$10005,E153,[1]!Table1[5])</f>
        <v/>
      </c>
      <c r="AJ153" s="30">
        <f>SUMIF([1]route!$E$3:$E$10005,E153,[1]!Table1[6])</f>
        <v/>
      </c>
      <c r="AK153" s="30">
        <f>SUMIF([1]route!$E$3:$E$10005,E153,[1]!Table1[7])</f>
        <v/>
      </c>
      <c r="AL153" s="30">
        <f>SUMIF([1]route!$E$3:$E$10005,E153,[1]!Table1[8])</f>
        <v/>
      </c>
      <c r="AM153" s="30">
        <f>SUMIF([1]route!$E$3:$E$10005,E153,[1]!Table1[9])</f>
        <v/>
      </c>
      <c r="AN153" s="30">
        <f>SUMIF([1]route!$E$3:$E$10005,E153,[1]!Table1[10])</f>
        <v/>
      </c>
      <c r="AO153" s="30">
        <f>SUMIF([1]route!$E$3:$E$10005,E153,[1]!Table1[11])</f>
        <v/>
      </c>
      <c r="AP153" s="30">
        <f>SUMIF([1]route!$E$3:$E$10005,E153,[1]!Table1[12])</f>
        <v/>
      </c>
      <c r="AQ153" s="30">
        <f>SUMIF([1]route!$E$3:$E$10005,E153,[1]!Table1[13])</f>
        <v/>
      </c>
      <c r="AR153" s="30">
        <f>SUMIF([1]route!$E$3:$E$10005,E153,[1]!Table1[14])</f>
        <v/>
      </c>
      <c r="AS153" s="30">
        <f>SUMIF([1]route!$E$3:$E$10005,E153,[1]!Table1[15])</f>
        <v/>
      </c>
      <c r="AT153" s="30">
        <f>SUMIF([1]route!$E$3:$E$10005,E153,[1]!Table1[16])</f>
        <v/>
      </c>
      <c r="AU153" s="30">
        <f>SUMIF([1]route!$E$3:$E$10005,E153,[1]!Table1[17])</f>
        <v/>
      </c>
      <c r="AV153" s="30">
        <f>SUMIF([1]route!$E$3:$E$10005,E153,[1]!Table1[18])</f>
        <v/>
      </c>
      <c r="AW153" s="30">
        <f>SUMIF([1]route!$E$3:$E$10005,E153,[1]!Table1[19])</f>
        <v/>
      </c>
      <c r="AX153" s="30">
        <f>SUMIF([1]route!$E$3:$E$10005,E153,[1]!Table1[20])</f>
        <v/>
      </c>
      <c r="AY153" s="30">
        <f>SUMIF([1]route!$E$3:$E$10005,E153,[1]!Table1[21])</f>
        <v/>
      </c>
      <c r="AZ153" s="30">
        <f>SUMIF([1]route!$E$3:$E$10005,E153,[1]!Table1[22])</f>
        <v/>
      </c>
      <c r="BA153" s="30">
        <f>SUMIF([1]route!$E$3:$E$10005,E153,[1]!Table1[23])</f>
        <v/>
      </c>
      <c r="BB153" s="30">
        <f>SUMIF([1]route!$E$3:$E$10005,E153,[1]!Table1[24])</f>
        <v/>
      </c>
      <c r="BC153" s="30">
        <f>SUMIF([1]route!$E$3:$E$10005,E153,[1]!Table1[25])</f>
        <v/>
      </c>
      <c r="BD153" s="30">
        <f>SUMIF([1]route!$E$3:$E$10005,E153,[1]!Table1[26])</f>
        <v/>
      </c>
      <c r="BE153" s="30">
        <f>SUMIF([1]route!$E$3:$E$10005,E153,[1]!Table1[27])</f>
        <v/>
      </c>
      <c r="BF153" s="30">
        <f>SUMIF([1]route!$E$3:$E$10005,E153,[1]!Table1[28])</f>
        <v/>
      </c>
      <c r="BG153" s="30">
        <f>SUMIF([1]route!$E$3:$E$10005,E153,[1]!Table1[29])</f>
        <v/>
      </c>
      <c r="BH153" s="30">
        <f>SUMIF([1]route!$E$3:$E$10005,E153,[1]!Table1[30])</f>
        <v/>
      </c>
      <c r="BI153" s="30">
        <f>SUMIF([1]route!$E$3:$E$10005,E153,[1]!Table1[31])</f>
        <v/>
      </c>
      <c r="BJ153" s="30">
        <f>SUMIF([1]route!$E$3:$E$10005,E153,[1]!Table1[Remain PO])</f>
        <v/>
      </c>
      <c r="BK153" s="31">
        <f>SUMIF([1]route!$E$3:$E$10005,E153,[1]!Table1[N+1])</f>
        <v/>
      </c>
      <c r="BL153" s="31">
        <f>SUMIF([1]route!$E$3:$E$10005,E153,[1]!Table1[N+2])</f>
        <v/>
      </c>
      <c r="BM153" s="31">
        <f>SUMIF([1]route!$E$3:$E$10005,E153,[1]!Table1[N+3])</f>
        <v/>
      </c>
      <c r="BN153" s="32">
        <f>SUMIF([1]route!$E$3:$E$10005,E153,[1]!Table1[N+4])</f>
        <v/>
      </c>
      <c r="BP153" s="37">
        <f>$V153-$AD153</f>
        <v/>
      </c>
      <c r="BQ153" s="35">
        <f>BP153-AE153</f>
        <v/>
      </c>
      <c r="BR153" s="35">
        <f>BQ153-AF153</f>
        <v/>
      </c>
      <c r="BS153" s="35">
        <f>BR153-AG153</f>
        <v/>
      </c>
      <c r="BT153" s="35">
        <f>BS153-AH153</f>
        <v/>
      </c>
      <c r="BU153" s="35">
        <f>BT153-AI153</f>
        <v/>
      </c>
      <c r="BV153" s="35">
        <f>BU153-AJ153</f>
        <v/>
      </c>
      <c r="BW153" s="35">
        <f>BV153-AK153</f>
        <v/>
      </c>
      <c r="BX153" s="35">
        <f>BW153-AL153</f>
        <v/>
      </c>
      <c r="BY153" s="35">
        <f>BX153-AM153</f>
        <v/>
      </c>
      <c r="BZ153" s="35">
        <f>BY153-AN153</f>
        <v/>
      </c>
      <c r="CA153" s="35">
        <f>BZ153-AO153</f>
        <v/>
      </c>
      <c r="CB153" s="35">
        <f>CA153-AP153</f>
        <v/>
      </c>
      <c r="CC153" s="35">
        <f>CB153-AQ153</f>
        <v/>
      </c>
      <c r="CD153" s="35">
        <f>CC153-AR153</f>
        <v/>
      </c>
      <c r="CE153" s="35">
        <f>CD153-AS153</f>
        <v/>
      </c>
      <c r="CF153" s="35">
        <f>CE153-AT153</f>
        <v/>
      </c>
      <c r="CG153" s="35">
        <f>CF153-AU153</f>
        <v/>
      </c>
      <c r="CH153" s="35">
        <f>CG153-AV153</f>
        <v/>
      </c>
      <c r="CI153" s="35">
        <f>CH153-AW153</f>
        <v/>
      </c>
      <c r="CJ153" s="35">
        <f>CI153-AX153</f>
        <v/>
      </c>
      <c r="CK153" s="35">
        <f>CJ153-AY153</f>
        <v/>
      </c>
      <c r="CL153" s="35">
        <f>CK153-AZ153</f>
        <v/>
      </c>
      <c r="CM153" s="35">
        <f>CL153-BA153</f>
        <v/>
      </c>
      <c r="CN153" s="35">
        <f>CM153-BB153</f>
        <v/>
      </c>
      <c r="CO153" s="35">
        <f>CN153-BC153</f>
        <v/>
      </c>
      <c r="CP153" s="35">
        <f>CO153-BD153</f>
        <v/>
      </c>
      <c r="CQ153" s="35">
        <f>CP153-BE153</f>
        <v/>
      </c>
      <c r="CR153" s="35">
        <f>CQ153-BF153</f>
        <v/>
      </c>
      <c r="CS153" s="35">
        <f>CR153-BG153</f>
        <v/>
      </c>
      <c r="CT153" s="35">
        <f>CS153-BH153</f>
        <v/>
      </c>
      <c r="CU153" s="35">
        <f>CT153-BI153</f>
        <v/>
      </c>
      <c r="CV153" s="35">
        <f>CU153-BJ153</f>
        <v/>
      </c>
      <c r="CW153" s="38">
        <f>CV153-BK153</f>
        <v/>
      </c>
      <c r="CX153" s="38">
        <f>CW153-BL153</f>
        <v/>
      </c>
      <c r="CY153" s="38">
        <f>CX153-BM153</f>
        <v/>
      </c>
      <c r="CZ153" s="39">
        <f>CY153-BN153</f>
        <v/>
      </c>
      <c r="DA153" s="35" t="n"/>
    </row>
    <row r="154">
      <c r="D154" s="61">
        <f>VLOOKUP(F154,[1]Special!$O$2:$S$209,3,0)</f>
        <v/>
      </c>
      <c r="E154" s="20" t="inlineStr">
        <is>
          <t>|0200225939|19.10|0.00|2.300|0.0005500NBC</t>
        </is>
      </c>
      <c r="F154" s="19">
        <f>LEFT(E154,LEN(E154)-7)</f>
        <v/>
      </c>
      <c r="G154" s="19">
        <f>'Cutting Rules'!H154</f>
        <v/>
      </c>
      <c r="H154" s="19">
        <f>VLOOKUP(MID(F154,8,2),[1]Special!$H$2:$I$32,2,0)</f>
        <v/>
      </c>
      <c r="I154" s="19">
        <f>RIGHT(E154,3)</f>
        <v/>
      </c>
      <c r="J154" s="19">
        <f>IF(MID(E154,6,2)="22","P","C")</f>
        <v/>
      </c>
      <c r="K154" s="19">
        <f>MID(E154,13,4)</f>
        <v/>
      </c>
      <c r="L154" s="19">
        <f>MID(E154,19,4)</f>
        <v/>
      </c>
      <c r="M154" s="52">
        <f>MID(E154,LEN(E154)-17,4)</f>
        <v/>
      </c>
      <c r="N154" s="52">
        <f>MID(E154,LEN(E154)-6,4)</f>
        <v/>
      </c>
      <c r="O154" s="19">
        <f>VLOOKUP(F154,[1]Item!$A$5:$Z$10000,26,0)</f>
        <v/>
      </c>
      <c r="P154" s="19">
        <f>VLOOKUP(E154,[1]route!$E$3:$O$10005,11,0)</f>
        <v/>
      </c>
      <c r="Q154" s="167">
        <f>'Cutting Rules'!AD154</f>
        <v/>
      </c>
      <c r="R154" s="168">
        <f>SUMIF([1]route!$E$3:$E$10005,E154,[1]!Table1[生産])</f>
        <v/>
      </c>
      <c r="S154" s="24" t="n"/>
      <c r="T154" s="169" t="inlineStr"/>
      <c r="U154" s="19" t="n"/>
      <c r="V154" s="170">
        <f>SUMIF([1]route!$E$3:$E$10005,E154,[1]route!$M$3:$M$10005)</f>
        <v/>
      </c>
      <c r="W154" s="171">
        <f>O154*N154*V154/1000</f>
        <v/>
      </c>
      <c r="X154" s="27">
        <f t="array" ref="X154">INDEX($BP154:$CZ154,MATCH(TRUE,$BP154:$CZ154&lt;0,0))</f>
        <v/>
      </c>
      <c r="Y154" s="47">
        <f>IFERROR(CHOOSE($AC154,$BP$1,$BQ$1,$BR$1,$BS$1,$BT$1,$BU$1,$BV$1,$BW$1,$BX$1,$BY$1,$BZ$1,$CA$1,$CB$1,$CC$1,$CD$1,$CE$1,$CF$1,$CG$1,$CH$1,$CI$1,$CJ$1,$CK$1,$CL$1,$CM$1,$CN$1,$CO$1,$CP$1,$CQ$1,$CR$1,$CS$1,$CT$1,$CU$1,$CV$1,$CW$1,$CX$1,$CY$1,$CZ$1,),"")</f>
        <v/>
      </c>
      <c r="Z154" s="121">
        <f>IFERROR(VLOOKUP(E154,[1]route!$E$3:$BL$10005,59,0),"")&amp;IFERROR(VLOOKUP(E154,[1]route!$E$3:$BL$10005,60,0),"")</f>
        <v/>
      </c>
      <c r="AA154" s="172">
        <f>IF(R154&gt;V154,R154-V154,0)</f>
        <v/>
      </c>
      <c r="AB154" s="173">
        <f>AA154*O154*N154/1000</f>
        <v/>
      </c>
      <c r="AC154" s="4">
        <f>IFERROR(MATCH($X154,$BP154:$CZ154,0),"")</f>
        <v/>
      </c>
      <c r="AD154" s="29" t="n">
        <v>0</v>
      </c>
      <c r="AE154" s="30">
        <f>SUMIF([1]route!$E$3:$E$10005,E154,[1]!Table1[1])</f>
        <v/>
      </c>
      <c r="AF154" s="30">
        <f>SUMIF([1]route!$E$3:$E$10005,E154,[1]!Table1[2])</f>
        <v/>
      </c>
      <c r="AG154" s="30">
        <f>SUMIF([1]route!$E$3:$E$10005,E154,[1]!Table1[3])</f>
        <v/>
      </c>
      <c r="AH154" s="30">
        <f>SUMIF([1]route!$E$3:$E$10005,E154,[1]!Table1[4])</f>
        <v/>
      </c>
      <c r="AI154" s="30">
        <f>SUMIF([1]route!$E$3:$E$10005,E154,[1]!Table1[5])</f>
        <v/>
      </c>
      <c r="AJ154" s="30">
        <f>SUMIF([1]route!$E$3:$E$10005,E154,[1]!Table1[6])</f>
        <v/>
      </c>
      <c r="AK154" s="30">
        <f>SUMIF([1]route!$E$3:$E$10005,E154,[1]!Table1[7])</f>
        <v/>
      </c>
      <c r="AL154" s="30">
        <f>SUMIF([1]route!$E$3:$E$10005,E154,[1]!Table1[8])</f>
        <v/>
      </c>
      <c r="AM154" s="30">
        <f>SUMIF([1]route!$E$3:$E$10005,E154,[1]!Table1[9])</f>
        <v/>
      </c>
      <c r="AN154" s="30">
        <f>SUMIF([1]route!$E$3:$E$10005,E154,[1]!Table1[10])</f>
        <v/>
      </c>
      <c r="AO154" s="30">
        <f>SUMIF([1]route!$E$3:$E$10005,E154,[1]!Table1[11])</f>
        <v/>
      </c>
      <c r="AP154" s="30">
        <f>SUMIF([1]route!$E$3:$E$10005,E154,[1]!Table1[12])</f>
        <v/>
      </c>
      <c r="AQ154" s="30">
        <f>SUMIF([1]route!$E$3:$E$10005,E154,[1]!Table1[13])</f>
        <v/>
      </c>
      <c r="AR154" s="30">
        <f>SUMIF([1]route!$E$3:$E$10005,E154,[1]!Table1[14])</f>
        <v/>
      </c>
      <c r="AS154" s="30">
        <f>SUMIF([1]route!$E$3:$E$10005,E154,[1]!Table1[15])</f>
        <v/>
      </c>
      <c r="AT154" s="30">
        <f>SUMIF([1]route!$E$3:$E$10005,E154,[1]!Table1[16])</f>
        <v/>
      </c>
      <c r="AU154" s="30">
        <f>SUMIF([1]route!$E$3:$E$10005,E154,[1]!Table1[17])</f>
        <v/>
      </c>
      <c r="AV154" s="30">
        <f>SUMIF([1]route!$E$3:$E$10005,E154,[1]!Table1[18])</f>
        <v/>
      </c>
      <c r="AW154" s="30">
        <f>SUMIF([1]route!$E$3:$E$10005,E154,[1]!Table1[19])</f>
        <v/>
      </c>
      <c r="AX154" s="30">
        <f>SUMIF([1]route!$E$3:$E$10005,E154,[1]!Table1[20])</f>
        <v/>
      </c>
      <c r="AY154" s="30">
        <f>SUMIF([1]route!$E$3:$E$10005,E154,[1]!Table1[21])</f>
        <v/>
      </c>
      <c r="AZ154" s="30">
        <f>SUMIF([1]route!$E$3:$E$10005,E154,[1]!Table1[22])</f>
        <v/>
      </c>
      <c r="BA154" s="30">
        <f>SUMIF([1]route!$E$3:$E$10005,E154,[1]!Table1[23])</f>
        <v/>
      </c>
      <c r="BB154" s="30">
        <f>SUMIF([1]route!$E$3:$E$10005,E154,[1]!Table1[24])</f>
        <v/>
      </c>
      <c r="BC154" s="30">
        <f>SUMIF([1]route!$E$3:$E$10005,E154,[1]!Table1[25])</f>
        <v/>
      </c>
      <c r="BD154" s="30">
        <f>SUMIF([1]route!$E$3:$E$10005,E154,[1]!Table1[26])</f>
        <v/>
      </c>
      <c r="BE154" s="30">
        <f>SUMIF([1]route!$E$3:$E$10005,E154,[1]!Table1[27])</f>
        <v/>
      </c>
      <c r="BF154" s="30">
        <f>SUMIF([1]route!$E$3:$E$10005,E154,[1]!Table1[28])</f>
        <v/>
      </c>
      <c r="BG154" s="30">
        <f>SUMIF([1]route!$E$3:$E$10005,E154,[1]!Table1[29])</f>
        <v/>
      </c>
      <c r="BH154" s="30">
        <f>SUMIF([1]route!$E$3:$E$10005,E154,[1]!Table1[30])</f>
        <v/>
      </c>
      <c r="BI154" s="30">
        <f>SUMIF([1]route!$E$3:$E$10005,E154,[1]!Table1[31])</f>
        <v/>
      </c>
      <c r="BJ154" s="30">
        <f>SUMIF([1]route!$E$3:$E$10005,E154,[1]!Table1[Remain PO])</f>
        <v/>
      </c>
      <c r="BK154" s="31">
        <f>SUMIF([1]route!$E$3:$E$10005,E154,[1]!Table1[N+1])</f>
        <v/>
      </c>
      <c r="BL154" s="31">
        <f>SUMIF([1]route!$E$3:$E$10005,E154,[1]!Table1[N+2])</f>
        <v/>
      </c>
      <c r="BM154" s="31">
        <f>SUMIF([1]route!$E$3:$E$10005,E154,[1]!Table1[N+3])</f>
        <v/>
      </c>
      <c r="BN154" s="32">
        <f>SUMIF([1]route!$E$3:$E$10005,E154,[1]!Table1[N+4])</f>
        <v/>
      </c>
      <c r="BP154" s="37">
        <f>$V154-$AD154</f>
        <v/>
      </c>
      <c r="BQ154" s="35">
        <f>BP154-AE154</f>
        <v/>
      </c>
      <c r="BR154" s="35">
        <f>BQ154-AF154</f>
        <v/>
      </c>
      <c r="BS154" s="35">
        <f>BR154-AG154</f>
        <v/>
      </c>
      <c r="BT154" s="35">
        <f>BS154-AH154</f>
        <v/>
      </c>
      <c r="BU154" s="35">
        <f>BT154-AI154</f>
        <v/>
      </c>
      <c r="BV154" s="35">
        <f>BU154-AJ154</f>
        <v/>
      </c>
      <c r="BW154" s="35">
        <f>BV154-AK154</f>
        <v/>
      </c>
      <c r="BX154" s="35">
        <f>BW154-AL154</f>
        <v/>
      </c>
      <c r="BY154" s="35">
        <f>BX154-AM154</f>
        <v/>
      </c>
      <c r="BZ154" s="35">
        <f>BY154-AN154</f>
        <v/>
      </c>
      <c r="CA154" s="35">
        <f>BZ154-AO154</f>
        <v/>
      </c>
      <c r="CB154" s="35">
        <f>CA154-AP154</f>
        <v/>
      </c>
      <c r="CC154" s="35">
        <f>CB154-AQ154</f>
        <v/>
      </c>
      <c r="CD154" s="35">
        <f>CC154-AR154</f>
        <v/>
      </c>
      <c r="CE154" s="35">
        <f>CD154-AS154</f>
        <v/>
      </c>
      <c r="CF154" s="35">
        <f>CE154-AT154</f>
        <v/>
      </c>
      <c r="CG154" s="35">
        <f>CF154-AU154</f>
        <v/>
      </c>
      <c r="CH154" s="35">
        <f>CG154-AV154</f>
        <v/>
      </c>
      <c r="CI154" s="35">
        <f>CH154-AW154</f>
        <v/>
      </c>
      <c r="CJ154" s="35">
        <f>CI154-AX154</f>
        <v/>
      </c>
      <c r="CK154" s="35">
        <f>CJ154-AY154</f>
        <v/>
      </c>
      <c r="CL154" s="35">
        <f>CK154-AZ154</f>
        <v/>
      </c>
      <c r="CM154" s="35">
        <f>CL154-BA154</f>
        <v/>
      </c>
      <c r="CN154" s="35">
        <f>CM154-BB154</f>
        <v/>
      </c>
      <c r="CO154" s="35">
        <f>CN154-BC154</f>
        <v/>
      </c>
      <c r="CP154" s="35">
        <f>CO154-BD154</f>
        <v/>
      </c>
      <c r="CQ154" s="35">
        <f>CP154-BE154</f>
        <v/>
      </c>
      <c r="CR154" s="35">
        <f>CQ154-BF154</f>
        <v/>
      </c>
      <c r="CS154" s="35">
        <f>CR154-BG154</f>
        <v/>
      </c>
      <c r="CT154" s="35">
        <f>CS154-BH154</f>
        <v/>
      </c>
      <c r="CU154" s="35">
        <f>CT154-BI154</f>
        <v/>
      </c>
      <c r="CV154" s="35">
        <f>CU154-BJ154</f>
        <v/>
      </c>
      <c r="CW154" s="38">
        <f>CV154-BK154</f>
        <v/>
      </c>
      <c r="CX154" s="38">
        <f>CW154-BL154</f>
        <v/>
      </c>
      <c r="CY154" s="38">
        <f>CX154-BM154</f>
        <v/>
      </c>
      <c r="CZ154" s="39">
        <f>CY154-BN154</f>
        <v/>
      </c>
      <c r="DA154" s="35" t="n"/>
    </row>
    <row r="155">
      <c r="D155" s="61">
        <f>VLOOKUP(F155,[1]Special!$O$2:$S$209,3,0)</f>
        <v/>
      </c>
      <c r="E155" s="20" t="inlineStr">
        <is>
          <t>|0200226117|25.40|0.00|1.600|0.0005775NBC</t>
        </is>
      </c>
      <c r="F155" s="19">
        <f>LEFT(E155,LEN(E155)-7)</f>
        <v/>
      </c>
      <c r="G155" s="19">
        <f>'Cutting Rules'!H155</f>
        <v/>
      </c>
      <c r="H155" s="19">
        <f>VLOOKUP(MID(F155,8,2),[1]Special!$H$2:$I$32,2,0)</f>
        <v/>
      </c>
      <c r="I155" s="19">
        <f>RIGHT(E155,3)</f>
        <v/>
      </c>
      <c r="J155" s="19">
        <f>IF(MID(E155,6,2)="22","P","C")</f>
        <v/>
      </c>
      <c r="K155" s="19">
        <f>MID(E155,13,4)</f>
        <v/>
      </c>
      <c r="L155" s="19">
        <f>MID(E155,19,4)</f>
        <v/>
      </c>
      <c r="M155" s="52">
        <f>MID(E155,LEN(E155)-17,4)</f>
        <v/>
      </c>
      <c r="N155" s="52">
        <f>MID(E155,LEN(E155)-6,4)</f>
        <v/>
      </c>
      <c r="O155" s="19">
        <f>VLOOKUP(F155,[1]Item!$A$5:$Z$10000,26,0)</f>
        <v/>
      </c>
      <c r="P155" s="19">
        <f>VLOOKUP(E155,[1]route!$E$3:$O$10005,11,0)</f>
        <v/>
      </c>
      <c r="Q155" s="167">
        <f>'Cutting Rules'!AD155</f>
        <v/>
      </c>
      <c r="R155" s="168">
        <f>SUMIF([1]route!$E$3:$E$10005,E155,[1]!Table1[生産])</f>
        <v/>
      </c>
      <c r="S155" s="24" t="n"/>
      <c r="T155" s="169" t="inlineStr"/>
      <c r="U155" s="19" t="n"/>
      <c r="V155" s="170">
        <f>SUMIF([1]route!$E$3:$E$10005,E155,[1]route!$M$3:$M$10005)</f>
        <v/>
      </c>
      <c r="W155" s="171">
        <f>O155*N155*V155/1000</f>
        <v/>
      </c>
      <c r="X155" s="27">
        <f t="array" ref="X155">INDEX($BP155:$CZ155,MATCH(TRUE,$BP155:$CZ155&lt;0,0))</f>
        <v/>
      </c>
      <c r="Y155" s="47">
        <f>IFERROR(CHOOSE($AC155,$BP$1,$BQ$1,$BR$1,$BS$1,$BT$1,$BU$1,$BV$1,$BW$1,$BX$1,$BY$1,$BZ$1,$CA$1,$CB$1,$CC$1,$CD$1,$CE$1,$CF$1,$CG$1,$CH$1,$CI$1,$CJ$1,$CK$1,$CL$1,$CM$1,$CN$1,$CO$1,$CP$1,$CQ$1,$CR$1,$CS$1,$CT$1,$CU$1,$CV$1,$CW$1,$CX$1,$CY$1,$CZ$1,),"")</f>
        <v/>
      </c>
      <c r="Z155" s="121">
        <f>IFERROR(VLOOKUP(E155,[1]route!$E$3:$BL$10005,59,0),"")&amp;IFERROR(VLOOKUP(E155,[1]route!$E$3:$BL$10005,60,0),"")</f>
        <v/>
      </c>
      <c r="AA155" s="172">
        <f>IF(R155&gt;V155,R155-V155,0)</f>
        <v/>
      </c>
      <c r="AB155" s="173">
        <f>AA155*O155*N155/1000</f>
        <v/>
      </c>
      <c r="AC155" s="4">
        <f>IFERROR(MATCH($X155,$BP155:$CZ155,0),"")</f>
        <v/>
      </c>
      <c r="AD155" s="29" t="n">
        <v>0</v>
      </c>
      <c r="AE155" s="30">
        <f>SUMIF([1]route!$E$3:$E$10005,E155,[1]!Table1[1])</f>
        <v/>
      </c>
      <c r="AF155" s="30">
        <f>SUMIF([1]route!$E$3:$E$10005,E155,[1]!Table1[2])</f>
        <v/>
      </c>
      <c r="AG155" s="30">
        <f>SUMIF([1]route!$E$3:$E$10005,E155,[1]!Table1[3])</f>
        <v/>
      </c>
      <c r="AH155" s="30">
        <f>SUMIF([1]route!$E$3:$E$10005,E155,[1]!Table1[4])</f>
        <v/>
      </c>
      <c r="AI155" s="30">
        <f>SUMIF([1]route!$E$3:$E$10005,E155,[1]!Table1[5])</f>
        <v/>
      </c>
      <c r="AJ155" s="30">
        <f>SUMIF([1]route!$E$3:$E$10005,E155,[1]!Table1[6])</f>
        <v/>
      </c>
      <c r="AK155" s="30">
        <f>SUMIF([1]route!$E$3:$E$10005,E155,[1]!Table1[7])</f>
        <v/>
      </c>
      <c r="AL155" s="30">
        <f>SUMIF([1]route!$E$3:$E$10005,E155,[1]!Table1[8])</f>
        <v/>
      </c>
      <c r="AM155" s="30">
        <f>SUMIF([1]route!$E$3:$E$10005,E155,[1]!Table1[9])</f>
        <v/>
      </c>
      <c r="AN155" s="30">
        <f>SUMIF([1]route!$E$3:$E$10005,E155,[1]!Table1[10])</f>
        <v/>
      </c>
      <c r="AO155" s="30">
        <f>SUMIF([1]route!$E$3:$E$10005,E155,[1]!Table1[11])</f>
        <v/>
      </c>
      <c r="AP155" s="30">
        <f>SUMIF([1]route!$E$3:$E$10005,E155,[1]!Table1[12])</f>
        <v/>
      </c>
      <c r="AQ155" s="30">
        <f>SUMIF([1]route!$E$3:$E$10005,E155,[1]!Table1[13])</f>
        <v/>
      </c>
      <c r="AR155" s="30">
        <f>SUMIF([1]route!$E$3:$E$10005,E155,[1]!Table1[14])</f>
        <v/>
      </c>
      <c r="AS155" s="30">
        <f>SUMIF([1]route!$E$3:$E$10005,E155,[1]!Table1[15])</f>
        <v/>
      </c>
      <c r="AT155" s="30">
        <f>SUMIF([1]route!$E$3:$E$10005,E155,[1]!Table1[16])</f>
        <v/>
      </c>
      <c r="AU155" s="30">
        <f>SUMIF([1]route!$E$3:$E$10005,E155,[1]!Table1[17])</f>
        <v/>
      </c>
      <c r="AV155" s="30">
        <f>SUMIF([1]route!$E$3:$E$10005,E155,[1]!Table1[18])</f>
        <v/>
      </c>
      <c r="AW155" s="30">
        <f>SUMIF([1]route!$E$3:$E$10005,E155,[1]!Table1[19])</f>
        <v/>
      </c>
      <c r="AX155" s="30">
        <f>SUMIF([1]route!$E$3:$E$10005,E155,[1]!Table1[20])</f>
        <v/>
      </c>
      <c r="AY155" s="30">
        <f>SUMIF([1]route!$E$3:$E$10005,E155,[1]!Table1[21])</f>
        <v/>
      </c>
      <c r="AZ155" s="30">
        <f>SUMIF([1]route!$E$3:$E$10005,E155,[1]!Table1[22])</f>
        <v/>
      </c>
      <c r="BA155" s="30">
        <f>SUMIF([1]route!$E$3:$E$10005,E155,[1]!Table1[23])</f>
        <v/>
      </c>
      <c r="BB155" s="30">
        <f>SUMIF([1]route!$E$3:$E$10005,E155,[1]!Table1[24])</f>
        <v/>
      </c>
      <c r="BC155" s="30">
        <f>SUMIF([1]route!$E$3:$E$10005,E155,[1]!Table1[25])</f>
        <v/>
      </c>
      <c r="BD155" s="30">
        <f>SUMIF([1]route!$E$3:$E$10005,E155,[1]!Table1[26])</f>
        <v/>
      </c>
      <c r="BE155" s="30">
        <f>SUMIF([1]route!$E$3:$E$10005,E155,[1]!Table1[27])</f>
        <v/>
      </c>
      <c r="BF155" s="30">
        <f>SUMIF([1]route!$E$3:$E$10005,E155,[1]!Table1[28])</f>
        <v/>
      </c>
      <c r="BG155" s="30">
        <f>SUMIF([1]route!$E$3:$E$10005,E155,[1]!Table1[29])</f>
        <v/>
      </c>
      <c r="BH155" s="30">
        <f>SUMIF([1]route!$E$3:$E$10005,E155,[1]!Table1[30])</f>
        <v/>
      </c>
      <c r="BI155" s="30">
        <f>SUMIF([1]route!$E$3:$E$10005,E155,[1]!Table1[31])</f>
        <v/>
      </c>
      <c r="BJ155" s="30">
        <f>SUMIF([1]route!$E$3:$E$10005,E155,[1]!Table1[Remain PO])</f>
        <v/>
      </c>
      <c r="BK155" s="31">
        <f>SUMIF([1]route!$E$3:$E$10005,E155,[1]!Table1[N+1])</f>
        <v/>
      </c>
      <c r="BL155" s="31">
        <f>SUMIF([1]route!$E$3:$E$10005,E155,[1]!Table1[N+2])</f>
        <v/>
      </c>
      <c r="BM155" s="31">
        <f>SUMIF([1]route!$E$3:$E$10005,E155,[1]!Table1[N+3])</f>
        <v/>
      </c>
      <c r="BN155" s="32">
        <f>SUMIF([1]route!$E$3:$E$10005,E155,[1]!Table1[N+4])</f>
        <v/>
      </c>
      <c r="BP155" s="37">
        <f>$V155-$AD155</f>
        <v/>
      </c>
      <c r="BQ155" s="35">
        <f>BP155-AE155</f>
        <v/>
      </c>
      <c r="BR155" s="35">
        <f>BQ155-AF155</f>
        <v/>
      </c>
      <c r="BS155" s="35">
        <f>BR155-AG155</f>
        <v/>
      </c>
      <c r="BT155" s="35">
        <f>BS155-AH155</f>
        <v/>
      </c>
      <c r="BU155" s="35">
        <f>BT155-AI155</f>
        <v/>
      </c>
      <c r="BV155" s="35">
        <f>BU155-AJ155</f>
        <v/>
      </c>
      <c r="BW155" s="35">
        <f>BV155-AK155</f>
        <v/>
      </c>
      <c r="BX155" s="35">
        <f>BW155-AL155</f>
        <v/>
      </c>
      <c r="BY155" s="35">
        <f>BX155-AM155</f>
        <v/>
      </c>
      <c r="BZ155" s="35">
        <f>BY155-AN155</f>
        <v/>
      </c>
      <c r="CA155" s="35">
        <f>BZ155-AO155</f>
        <v/>
      </c>
      <c r="CB155" s="35">
        <f>CA155-AP155</f>
        <v/>
      </c>
      <c r="CC155" s="35">
        <f>CB155-AQ155</f>
        <v/>
      </c>
      <c r="CD155" s="35">
        <f>CC155-AR155</f>
        <v/>
      </c>
      <c r="CE155" s="35">
        <f>CD155-AS155</f>
        <v/>
      </c>
      <c r="CF155" s="35">
        <f>CE155-AT155</f>
        <v/>
      </c>
      <c r="CG155" s="35">
        <f>CF155-AU155</f>
        <v/>
      </c>
      <c r="CH155" s="35">
        <f>CG155-AV155</f>
        <v/>
      </c>
      <c r="CI155" s="35">
        <f>CH155-AW155</f>
        <v/>
      </c>
      <c r="CJ155" s="35">
        <f>CI155-AX155</f>
        <v/>
      </c>
      <c r="CK155" s="35">
        <f>CJ155-AY155</f>
        <v/>
      </c>
      <c r="CL155" s="35">
        <f>CK155-AZ155</f>
        <v/>
      </c>
      <c r="CM155" s="35">
        <f>CL155-BA155</f>
        <v/>
      </c>
      <c r="CN155" s="35">
        <f>CM155-BB155</f>
        <v/>
      </c>
      <c r="CO155" s="35">
        <f>CN155-BC155</f>
        <v/>
      </c>
      <c r="CP155" s="35">
        <f>CO155-BD155</f>
        <v/>
      </c>
      <c r="CQ155" s="35">
        <f>CP155-BE155</f>
        <v/>
      </c>
      <c r="CR155" s="35">
        <f>CQ155-BF155</f>
        <v/>
      </c>
      <c r="CS155" s="35">
        <f>CR155-BG155</f>
        <v/>
      </c>
      <c r="CT155" s="35">
        <f>CS155-BH155</f>
        <v/>
      </c>
      <c r="CU155" s="35">
        <f>CT155-BI155</f>
        <v/>
      </c>
      <c r="CV155" s="35">
        <f>CU155-BJ155</f>
        <v/>
      </c>
      <c r="CW155" s="38">
        <f>CV155-BK155</f>
        <v/>
      </c>
      <c r="CX155" s="38">
        <f>CW155-BL155</f>
        <v/>
      </c>
      <c r="CY155" s="38">
        <f>CX155-BM155</f>
        <v/>
      </c>
      <c r="CZ155" s="39">
        <f>CY155-BN155</f>
        <v/>
      </c>
      <c r="DA155" s="35" t="n"/>
    </row>
    <row r="156">
      <c r="D156" s="61">
        <f>VLOOKUP(F156,[1]Special!$O$2:$S$209,3,0)</f>
        <v/>
      </c>
      <c r="E156" s="20" t="inlineStr">
        <is>
          <t>|0200226010|28.60|0.00|3.200|0.0005925NBC</t>
        </is>
      </c>
      <c r="F156" s="19">
        <f>LEFT(E156,LEN(E156)-7)</f>
        <v/>
      </c>
      <c r="G156" s="19">
        <f>'Cutting Rules'!H156</f>
        <v/>
      </c>
      <c r="H156" s="19">
        <f>VLOOKUP(MID(F156,8,2),[1]Special!$H$2:$I$32,2,0)</f>
        <v/>
      </c>
      <c r="I156" s="19">
        <f>RIGHT(E156,3)</f>
        <v/>
      </c>
      <c r="J156" s="19">
        <f>IF(MID(E156,6,2)="22","P","C")</f>
        <v/>
      </c>
      <c r="K156" s="19">
        <f>MID(E156,13,4)</f>
        <v/>
      </c>
      <c r="L156" s="19">
        <f>MID(E156,19,4)</f>
        <v/>
      </c>
      <c r="M156" s="52">
        <f>MID(E156,LEN(E156)-17,4)</f>
        <v/>
      </c>
      <c r="N156" s="52">
        <f>MID(E156,LEN(E156)-6,4)</f>
        <v/>
      </c>
      <c r="O156" s="19">
        <f>VLOOKUP(F156,[1]Item!$A$5:$Z$10000,26,0)</f>
        <v/>
      </c>
      <c r="P156" s="19">
        <f>VLOOKUP(E156,[1]route!$E$3:$O$10005,11,0)</f>
        <v/>
      </c>
      <c r="Q156" s="167">
        <f>'Cutting Rules'!AD156</f>
        <v/>
      </c>
      <c r="R156" s="168">
        <f>SUMIF([1]route!$E$3:$E$10005,E156,[1]!Table1[生産])</f>
        <v/>
      </c>
      <c r="S156" s="24" t="n"/>
      <c r="T156" s="169" t="inlineStr"/>
      <c r="U156" s="19" t="n"/>
      <c r="V156" s="170">
        <f>SUMIF([1]route!$E$3:$E$10005,E156,[1]route!$M$3:$M$10005)</f>
        <v/>
      </c>
      <c r="W156" s="171">
        <f>O156*N156*V156/1000</f>
        <v/>
      </c>
      <c r="X156" s="27">
        <f t="array" ref="X156">INDEX($BP156:$CZ156,MATCH(TRUE,$BP156:$CZ156&lt;0,0))</f>
        <v/>
      </c>
      <c r="Y156" s="47">
        <f>IFERROR(CHOOSE($AC156,$BP$1,$BQ$1,$BR$1,$BS$1,$BT$1,$BU$1,$BV$1,$BW$1,$BX$1,$BY$1,$BZ$1,$CA$1,$CB$1,$CC$1,$CD$1,$CE$1,$CF$1,$CG$1,$CH$1,$CI$1,$CJ$1,$CK$1,$CL$1,$CM$1,$CN$1,$CO$1,$CP$1,$CQ$1,$CR$1,$CS$1,$CT$1,$CU$1,$CV$1,$CW$1,$CX$1,$CY$1,$CZ$1,),"")</f>
        <v/>
      </c>
      <c r="Z156" s="121">
        <f>IFERROR(VLOOKUP(E156,[1]route!$E$3:$BL$10005,59,0),"")&amp;IFERROR(VLOOKUP(E156,[1]route!$E$3:$BL$10005,60,0),"")</f>
        <v/>
      </c>
      <c r="AA156" s="172">
        <f>IF(R156&gt;V156,R156-V156,0)</f>
        <v/>
      </c>
      <c r="AB156" s="173">
        <f>AA156*O156*N156/1000</f>
        <v/>
      </c>
      <c r="AC156" s="4">
        <f>IFERROR(MATCH($X156,$BP156:$CZ156,0),"")</f>
        <v/>
      </c>
      <c r="AD156" s="29" t="n">
        <v>0</v>
      </c>
      <c r="AE156" s="30">
        <f>SUMIF([1]route!$E$3:$E$10005,E156,[1]!Table1[1])</f>
        <v/>
      </c>
      <c r="AF156" s="30">
        <f>SUMIF([1]route!$E$3:$E$10005,E156,[1]!Table1[2])</f>
        <v/>
      </c>
      <c r="AG156" s="30">
        <f>SUMIF([1]route!$E$3:$E$10005,E156,[1]!Table1[3])</f>
        <v/>
      </c>
      <c r="AH156" s="30">
        <f>SUMIF([1]route!$E$3:$E$10005,E156,[1]!Table1[4])</f>
        <v/>
      </c>
      <c r="AI156" s="30">
        <f>SUMIF([1]route!$E$3:$E$10005,E156,[1]!Table1[5])</f>
        <v/>
      </c>
      <c r="AJ156" s="30">
        <f>SUMIF([1]route!$E$3:$E$10005,E156,[1]!Table1[6])</f>
        <v/>
      </c>
      <c r="AK156" s="30">
        <f>SUMIF([1]route!$E$3:$E$10005,E156,[1]!Table1[7])</f>
        <v/>
      </c>
      <c r="AL156" s="30">
        <f>SUMIF([1]route!$E$3:$E$10005,E156,[1]!Table1[8])</f>
        <v/>
      </c>
      <c r="AM156" s="30">
        <f>SUMIF([1]route!$E$3:$E$10005,E156,[1]!Table1[9])</f>
        <v/>
      </c>
      <c r="AN156" s="30">
        <f>SUMIF([1]route!$E$3:$E$10005,E156,[1]!Table1[10])</f>
        <v/>
      </c>
      <c r="AO156" s="30">
        <f>SUMIF([1]route!$E$3:$E$10005,E156,[1]!Table1[11])</f>
        <v/>
      </c>
      <c r="AP156" s="30">
        <f>SUMIF([1]route!$E$3:$E$10005,E156,[1]!Table1[12])</f>
        <v/>
      </c>
      <c r="AQ156" s="30">
        <f>SUMIF([1]route!$E$3:$E$10005,E156,[1]!Table1[13])</f>
        <v/>
      </c>
      <c r="AR156" s="30">
        <f>SUMIF([1]route!$E$3:$E$10005,E156,[1]!Table1[14])</f>
        <v/>
      </c>
      <c r="AS156" s="30">
        <f>SUMIF([1]route!$E$3:$E$10005,E156,[1]!Table1[15])</f>
        <v/>
      </c>
      <c r="AT156" s="30">
        <f>SUMIF([1]route!$E$3:$E$10005,E156,[1]!Table1[16])</f>
        <v/>
      </c>
      <c r="AU156" s="30">
        <f>SUMIF([1]route!$E$3:$E$10005,E156,[1]!Table1[17])</f>
        <v/>
      </c>
      <c r="AV156" s="30">
        <f>SUMIF([1]route!$E$3:$E$10005,E156,[1]!Table1[18])</f>
        <v/>
      </c>
      <c r="AW156" s="30">
        <f>SUMIF([1]route!$E$3:$E$10005,E156,[1]!Table1[19])</f>
        <v/>
      </c>
      <c r="AX156" s="30">
        <f>SUMIF([1]route!$E$3:$E$10005,E156,[1]!Table1[20])</f>
        <v/>
      </c>
      <c r="AY156" s="30">
        <f>SUMIF([1]route!$E$3:$E$10005,E156,[1]!Table1[21])</f>
        <v/>
      </c>
      <c r="AZ156" s="30">
        <f>SUMIF([1]route!$E$3:$E$10005,E156,[1]!Table1[22])</f>
        <v/>
      </c>
      <c r="BA156" s="30">
        <f>SUMIF([1]route!$E$3:$E$10005,E156,[1]!Table1[23])</f>
        <v/>
      </c>
      <c r="BB156" s="30">
        <f>SUMIF([1]route!$E$3:$E$10005,E156,[1]!Table1[24])</f>
        <v/>
      </c>
      <c r="BC156" s="30">
        <f>SUMIF([1]route!$E$3:$E$10005,E156,[1]!Table1[25])</f>
        <v/>
      </c>
      <c r="BD156" s="30">
        <f>SUMIF([1]route!$E$3:$E$10005,E156,[1]!Table1[26])</f>
        <v/>
      </c>
      <c r="BE156" s="30">
        <f>SUMIF([1]route!$E$3:$E$10005,E156,[1]!Table1[27])</f>
        <v/>
      </c>
      <c r="BF156" s="30">
        <f>SUMIF([1]route!$E$3:$E$10005,E156,[1]!Table1[28])</f>
        <v/>
      </c>
      <c r="BG156" s="30">
        <f>SUMIF([1]route!$E$3:$E$10005,E156,[1]!Table1[29])</f>
        <v/>
      </c>
      <c r="BH156" s="30">
        <f>SUMIF([1]route!$E$3:$E$10005,E156,[1]!Table1[30])</f>
        <v/>
      </c>
      <c r="BI156" s="30">
        <f>SUMIF([1]route!$E$3:$E$10005,E156,[1]!Table1[31])</f>
        <v/>
      </c>
      <c r="BJ156" s="30">
        <f>SUMIF([1]route!$E$3:$E$10005,E156,[1]!Table1[Remain PO])</f>
        <v/>
      </c>
      <c r="BK156" s="31">
        <f>SUMIF([1]route!$E$3:$E$10005,E156,[1]!Table1[N+1])</f>
        <v/>
      </c>
      <c r="BL156" s="31">
        <f>SUMIF([1]route!$E$3:$E$10005,E156,[1]!Table1[N+2])</f>
        <v/>
      </c>
      <c r="BM156" s="31">
        <f>SUMIF([1]route!$E$3:$E$10005,E156,[1]!Table1[N+3])</f>
        <v/>
      </c>
      <c r="BN156" s="32">
        <f>SUMIF([1]route!$E$3:$E$10005,E156,[1]!Table1[N+4])</f>
        <v/>
      </c>
      <c r="BP156" s="37">
        <f>$V156-$AD156</f>
        <v/>
      </c>
      <c r="BQ156" s="35">
        <f>BP156-AE156</f>
        <v/>
      </c>
      <c r="BR156" s="35">
        <f>BQ156-AF156</f>
        <v/>
      </c>
      <c r="BS156" s="35">
        <f>BR156-AG156</f>
        <v/>
      </c>
      <c r="BT156" s="35">
        <f>BS156-AH156</f>
        <v/>
      </c>
      <c r="BU156" s="35">
        <f>BT156-AI156</f>
        <v/>
      </c>
      <c r="BV156" s="35">
        <f>BU156-AJ156</f>
        <v/>
      </c>
      <c r="BW156" s="35">
        <f>BV156-AK156</f>
        <v/>
      </c>
      <c r="BX156" s="35">
        <f>BW156-AL156</f>
        <v/>
      </c>
      <c r="BY156" s="35">
        <f>BX156-AM156</f>
        <v/>
      </c>
      <c r="BZ156" s="35">
        <f>BY156-AN156</f>
        <v/>
      </c>
      <c r="CA156" s="35">
        <f>BZ156-AO156</f>
        <v/>
      </c>
      <c r="CB156" s="35">
        <f>CA156-AP156</f>
        <v/>
      </c>
      <c r="CC156" s="35">
        <f>CB156-AQ156</f>
        <v/>
      </c>
      <c r="CD156" s="35">
        <f>CC156-AR156</f>
        <v/>
      </c>
      <c r="CE156" s="35">
        <f>CD156-AS156</f>
        <v/>
      </c>
      <c r="CF156" s="35">
        <f>CE156-AT156</f>
        <v/>
      </c>
      <c r="CG156" s="35">
        <f>CF156-AU156</f>
        <v/>
      </c>
      <c r="CH156" s="35">
        <f>CG156-AV156</f>
        <v/>
      </c>
      <c r="CI156" s="35">
        <f>CH156-AW156</f>
        <v/>
      </c>
      <c r="CJ156" s="35">
        <f>CI156-AX156</f>
        <v/>
      </c>
      <c r="CK156" s="35">
        <f>CJ156-AY156</f>
        <v/>
      </c>
      <c r="CL156" s="35">
        <f>CK156-AZ156</f>
        <v/>
      </c>
      <c r="CM156" s="35">
        <f>CL156-BA156</f>
        <v/>
      </c>
      <c r="CN156" s="35">
        <f>CM156-BB156</f>
        <v/>
      </c>
      <c r="CO156" s="35">
        <f>CN156-BC156</f>
        <v/>
      </c>
      <c r="CP156" s="35">
        <f>CO156-BD156</f>
        <v/>
      </c>
      <c r="CQ156" s="35">
        <f>CP156-BE156</f>
        <v/>
      </c>
      <c r="CR156" s="35">
        <f>CQ156-BF156</f>
        <v/>
      </c>
      <c r="CS156" s="35">
        <f>CR156-BG156</f>
        <v/>
      </c>
      <c r="CT156" s="35">
        <f>CS156-BH156</f>
        <v/>
      </c>
      <c r="CU156" s="35">
        <f>CT156-BI156</f>
        <v/>
      </c>
      <c r="CV156" s="35">
        <f>CU156-BJ156</f>
        <v/>
      </c>
      <c r="CW156" s="38">
        <f>CV156-BK156</f>
        <v/>
      </c>
      <c r="CX156" s="38">
        <f>CW156-BL156</f>
        <v/>
      </c>
      <c r="CY156" s="38">
        <f>CX156-BM156</f>
        <v/>
      </c>
      <c r="CZ156" s="39">
        <f>CY156-BN156</f>
        <v/>
      </c>
      <c r="DA156" s="35" t="n"/>
    </row>
    <row r="157">
      <c r="D157" s="61">
        <f>VLOOKUP(F157,[1]Special!$O$2:$S$209,3,0)</f>
        <v/>
      </c>
      <c r="E157" s="20" t="inlineStr">
        <is>
          <t>|0200226010|19.10|0.00|2.000|0.0005000NBC</t>
        </is>
      </c>
      <c r="F157" s="19">
        <f>LEFT(E157,LEN(E157)-7)</f>
        <v/>
      </c>
      <c r="G157" s="19">
        <f>'Cutting Rules'!H157</f>
        <v/>
      </c>
      <c r="H157" s="19">
        <f>VLOOKUP(MID(F157,8,2),[1]Special!$H$2:$I$32,2,0)</f>
        <v/>
      </c>
      <c r="I157" s="19">
        <f>RIGHT(E157,3)</f>
        <v/>
      </c>
      <c r="J157" s="19">
        <f>IF(MID(E157,6,2)="22","P","C")</f>
        <v/>
      </c>
      <c r="K157" s="19">
        <f>MID(E157,13,4)</f>
        <v/>
      </c>
      <c r="L157" s="19">
        <f>MID(E157,19,4)</f>
        <v/>
      </c>
      <c r="M157" s="52">
        <f>MID(E157,LEN(E157)-17,4)</f>
        <v/>
      </c>
      <c r="N157" s="52">
        <f>MID(E157,LEN(E157)-6,4)</f>
        <v/>
      </c>
      <c r="O157" s="19">
        <f>VLOOKUP(F157,[1]Item!$A$5:$Z$10000,26,0)</f>
        <v/>
      </c>
      <c r="P157" s="19">
        <f>VLOOKUP(E157,[1]route!$E$3:$O$10005,11,0)</f>
        <v/>
      </c>
      <c r="Q157" s="167">
        <f>'Cutting Rules'!AD157</f>
        <v/>
      </c>
      <c r="R157" s="168">
        <f>SUMIF([1]route!$E$3:$E$10005,E157,[1]!Table1[生産])</f>
        <v/>
      </c>
      <c r="S157" s="24" t="n"/>
      <c r="T157" s="169" t="inlineStr"/>
      <c r="U157" s="19" t="n"/>
      <c r="V157" s="170">
        <f>SUMIF([1]route!$E$3:$E$10005,E157,[1]route!$M$3:$M$10005)</f>
        <v/>
      </c>
      <c r="W157" s="171">
        <f>O157*N157*V157/1000</f>
        <v/>
      </c>
      <c r="X157" s="27">
        <f t="array" ref="X157">INDEX($BP157:$CZ157,MATCH(TRUE,$BP157:$CZ157&lt;0,0))</f>
        <v/>
      </c>
      <c r="Y157" s="47">
        <f>IFERROR(CHOOSE($AC157,$BP$1,$BQ$1,$BR$1,$BS$1,$BT$1,$BU$1,$BV$1,$BW$1,$BX$1,$BY$1,$BZ$1,$CA$1,$CB$1,$CC$1,$CD$1,$CE$1,$CF$1,$CG$1,$CH$1,$CI$1,$CJ$1,$CK$1,$CL$1,$CM$1,$CN$1,$CO$1,$CP$1,$CQ$1,$CR$1,$CS$1,$CT$1,$CU$1,$CV$1,$CW$1,$CX$1,$CY$1,$CZ$1,),"")</f>
        <v/>
      </c>
      <c r="Z157" s="121">
        <f>IFERROR(VLOOKUP(E157,[1]route!$E$3:$BL$10005,59,0),"")&amp;IFERROR(VLOOKUP(E157,[1]route!$E$3:$BL$10005,60,0),"")</f>
        <v/>
      </c>
      <c r="AA157" s="172">
        <f>IF(R157&gt;V157,R157-V157,0)</f>
        <v/>
      </c>
      <c r="AB157" s="173">
        <f>AA157*O157*N157/1000</f>
        <v/>
      </c>
      <c r="AC157" s="4">
        <f>IFERROR(MATCH($X157,$BP157:$CZ157,0),"")</f>
        <v/>
      </c>
      <c r="AD157" s="29" t="n">
        <v>0</v>
      </c>
      <c r="AE157" s="30">
        <f>SUMIF([1]route!$E$3:$E$10005,E157,[1]!Table1[1])</f>
        <v/>
      </c>
      <c r="AF157" s="30">
        <f>SUMIF([1]route!$E$3:$E$10005,E157,[1]!Table1[2])</f>
        <v/>
      </c>
      <c r="AG157" s="30">
        <f>SUMIF([1]route!$E$3:$E$10005,E157,[1]!Table1[3])</f>
        <v/>
      </c>
      <c r="AH157" s="30">
        <f>SUMIF([1]route!$E$3:$E$10005,E157,[1]!Table1[4])</f>
        <v/>
      </c>
      <c r="AI157" s="30">
        <f>SUMIF([1]route!$E$3:$E$10005,E157,[1]!Table1[5])</f>
        <v/>
      </c>
      <c r="AJ157" s="30">
        <f>SUMIF([1]route!$E$3:$E$10005,E157,[1]!Table1[6])</f>
        <v/>
      </c>
      <c r="AK157" s="30">
        <f>SUMIF([1]route!$E$3:$E$10005,E157,[1]!Table1[7])</f>
        <v/>
      </c>
      <c r="AL157" s="30">
        <f>SUMIF([1]route!$E$3:$E$10005,E157,[1]!Table1[8])</f>
        <v/>
      </c>
      <c r="AM157" s="30">
        <f>SUMIF([1]route!$E$3:$E$10005,E157,[1]!Table1[9])</f>
        <v/>
      </c>
      <c r="AN157" s="30">
        <f>SUMIF([1]route!$E$3:$E$10005,E157,[1]!Table1[10])</f>
        <v/>
      </c>
      <c r="AO157" s="30">
        <f>SUMIF([1]route!$E$3:$E$10005,E157,[1]!Table1[11])</f>
        <v/>
      </c>
      <c r="AP157" s="30">
        <f>SUMIF([1]route!$E$3:$E$10005,E157,[1]!Table1[12])</f>
        <v/>
      </c>
      <c r="AQ157" s="30">
        <f>SUMIF([1]route!$E$3:$E$10005,E157,[1]!Table1[13])</f>
        <v/>
      </c>
      <c r="AR157" s="30">
        <f>SUMIF([1]route!$E$3:$E$10005,E157,[1]!Table1[14])</f>
        <v/>
      </c>
      <c r="AS157" s="30">
        <f>SUMIF([1]route!$E$3:$E$10005,E157,[1]!Table1[15])</f>
        <v/>
      </c>
      <c r="AT157" s="30">
        <f>SUMIF([1]route!$E$3:$E$10005,E157,[1]!Table1[16])</f>
        <v/>
      </c>
      <c r="AU157" s="30">
        <f>SUMIF([1]route!$E$3:$E$10005,E157,[1]!Table1[17])</f>
        <v/>
      </c>
      <c r="AV157" s="30">
        <f>SUMIF([1]route!$E$3:$E$10005,E157,[1]!Table1[18])</f>
        <v/>
      </c>
      <c r="AW157" s="30">
        <f>SUMIF([1]route!$E$3:$E$10005,E157,[1]!Table1[19])</f>
        <v/>
      </c>
      <c r="AX157" s="30">
        <f>SUMIF([1]route!$E$3:$E$10005,E157,[1]!Table1[20])</f>
        <v/>
      </c>
      <c r="AY157" s="30">
        <f>SUMIF([1]route!$E$3:$E$10005,E157,[1]!Table1[21])</f>
        <v/>
      </c>
      <c r="AZ157" s="30">
        <f>SUMIF([1]route!$E$3:$E$10005,E157,[1]!Table1[22])</f>
        <v/>
      </c>
      <c r="BA157" s="30">
        <f>SUMIF([1]route!$E$3:$E$10005,E157,[1]!Table1[23])</f>
        <v/>
      </c>
      <c r="BB157" s="30">
        <f>SUMIF([1]route!$E$3:$E$10005,E157,[1]!Table1[24])</f>
        <v/>
      </c>
      <c r="BC157" s="30">
        <f>SUMIF([1]route!$E$3:$E$10005,E157,[1]!Table1[25])</f>
        <v/>
      </c>
      <c r="BD157" s="30">
        <f>SUMIF([1]route!$E$3:$E$10005,E157,[1]!Table1[26])</f>
        <v/>
      </c>
      <c r="BE157" s="30">
        <f>SUMIF([1]route!$E$3:$E$10005,E157,[1]!Table1[27])</f>
        <v/>
      </c>
      <c r="BF157" s="30">
        <f>SUMIF([1]route!$E$3:$E$10005,E157,[1]!Table1[28])</f>
        <v/>
      </c>
      <c r="BG157" s="30">
        <f>SUMIF([1]route!$E$3:$E$10005,E157,[1]!Table1[29])</f>
        <v/>
      </c>
      <c r="BH157" s="30">
        <f>SUMIF([1]route!$E$3:$E$10005,E157,[1]!Table1[30])</f>
        <v/>
      </c>
      <c r="BI157" s="30">
        <f>SUMIF([1]route!$E$3:$E$10005,E157,[1]!Table1[31])</f>
        <v/>
      </c>
      <c r="BJ157" s="30">
        <f>SUMIF([1]route!$E$3:$E$10005,E157,[1]!Table1[Remain PO])</f>
        <v/>
      </c>
      <c r="BK157" s="31">
        <f>SUMIF([1]route!$E$3:$E$10005,E157,[1]!Table1[N+1])</f>
        <v/>
      </c>
      <c r="BL157" s="31">
        <f>SUMIF([1]route!$E$3:$E$10005,E157,[1]!Table1[N+2])</f>
        <v/>
      </c>
      <c r="BM157" s="31">
        <f>SUMIF([1]route!$E$3:$E$10005,E157,[1]!Table1[N+3])</f>
        <v/>
      </c>
      <c r="BN157" s="32">
        <f>SUMIF([1]route!$E$3:$E$10005,E157,[1]!Table1[N+4])</f>
        <v/>
      </c>
      <c r="BP157" s="37">
        <f>$V157-$AD157</f>
        <v/>
      </c>
      <c r="BQ157" s="35">
        <f>BP157-AE157</f>
        <v/>
      </c>
      <c r="BR157" s="35">
        <f>BQ157-AF157</f>
        <v/>
      </c>
      <c r="BS157" s="35">
        <f>BR157-AG157</f>
        <v/>
      </c>
      <c r="BT157" s="35">
        <f>BS157-AH157</f>
        <v/>
      </c>
      <c r="BU157" s="35">
        <f>BT157-AI157</f>
        <v/>
      </c>
      <c r="BV157" s="35">
        <f>BU157-AJ157</f>
        <v/>
      </c>
      <c r="BW157" s="35">
        <f>BV157-AK157</f>
        <v/>
      </c>
      <c r="BX157" s="35">
        <f>BW157-AL157</f>
        <v/>
      </c>
      <c r="BY157" s="35">
        <f>BX157-AM157</f>
        <v/>
      </c>
      <c r="BZ157" s="35">
        <f>BY157-AN157</f>
        <v/>
      </c>
      <c r="CA157" s="35">
        <f>BZ157-AO157</f>
        <v/>
      </c>
      <c r="CB157" s="35">
        <f>CA157-AP157</f>
        <v/>
      </c>
      <c r="CC157" s="35">
        <f>CB157-AQ157</f>
        <v/>
      </c>
      <c r="CD157" s="35">
        <f>CC157-AR157</f>
        <v/>
      </c>
      <c r="CE157" s="35">
        <f>CD157-AS157</f>
        <v/>
      </c>
      <c r="CF157" s="35">
        <f>CE157-AT157</f>
        <v/>
      </c>
      <c r="CG157" s="35">
        <f>CF157-AU157</f>
        <v/>
      </c>
      <c r="CH157" s="35">
        <f>CG157-AV157</f>
        <v/>
      </c>
      <c r="CI157" s="35">
        <f>CH157-AW157</f>
        <v/>
      </c>
      <c r="CJ157" s="35">
        <f>CI157-AX157</f>
        <v/>
      </c>
      <c r="CK157" s="35">
        <f>CJ157-AY157</f>
        <v/>
      </c>
      <c r="CL157" s="35">
        <f>CK157-AZ157</f>
        <v/>
      </c>
      <c r="CM157" s="35">
        <f>CL157-BA157</f>
        <v/>
      </c>
      <c r="CN157" s="35">
        <f>CM157-BB157</f>
        <v/>
      </c>
      <c r="CO157" s="35">
        <f>CN157-BC157</f>
        <v/>
      </c>
      <c r="CP157" s="35">
        <f>CO157-BD157</f>
        <v/>
      </c>
      <c r="CQ157" s="35">
        <f>CP157-BE157</f>
        <v/>
      </c>
      <c r="CR157" s="35">
        <f>CQ157-BF157</f>
        <v/>
      </c>
      <c r="CS157" s="35">
        <f>CR157-BG157</f>
        <v/>
      </c>
      <c r="CT157" s="35">
        <f>CS157-BH157</f>
        <v/>
      </c>
      <c r="CU157" s="35">
        <f>CT157-BI157</f>
        <v/>
      </c>
      <c r="CV157" s="35">
        <f>CU157-BJ157</f>
        <v/>
      </c>
      <c r="CW157" s="38">
        <f>CV157-BK157</f>
        <v/>
      </c>
      <c r="CX157" s="38">
        <f>CW157-BL157</f>
        <v/>
      </c>
      <c r="CY157" s="38">
        <f>CX157-BM157</f>
        <v/>
      </c>
      <c r="CZ157" s="39">
        <f>CY157-BN157</f>
        <v/>
      </c>
      <c r="DA157" s="35" t="n"/>
    </row>
    <row r="158">
      <c r="D158" s="61">
        <f>VLOOKUP(F158,[1]Special!$O$2:$S$209,3,0)</f>
        <v/>
      </c>
      <c r="E158" s="20" t="inlineStr">
        <is>
          <t>|0200220139|22.20|0.00|2.000|0.0005857NBC</t>
        </is>
      </c>
      <c r="F158" s="19">
        <f>LEFT(E158,LEN(E158)-7)</f>
        <v/>
      </c>
      <c r="G158" s="19">
        <f>'Cutting Rules'!H158</f>
        <v/>
      </c>
      <c r="H158" s="19">
        <f>VLOOKUP(MID(F158,8,2),[1]Special!$H$2:$I$32,2,0)</f>
        <v/>
      </c>
      <c r="I158" s="19">
        <f>RIGHT(E158,3)</f>
        <v/>
      </c>
      <c r="J158" s="19">
        <f>IF(MID(E158,6,2)="22","P","C")</f>
        <v/>
      </c>
      <c r="K158" s="19">
        <f>MID(E158,13,4)</f>
        <v/>
      </c>
      <c r="L158" s="19">
        <f>MID(E158,19,4)</f>
        <v/>
      </c>
      <c r="M158" s="52">
        <f>MID(E158,LEN(E158)-17,4)</f>
        <v/>
      </c>
      <c r="N158" s="52">
        <f>MID(E158,LEN(E158)-6,4)</f>
        <v/>
      </c>
      <c r="O158" s="19">
        <f>VLOOKUP(F158,[1]Item!$A$5:$Z$10000,26,0)</f>
        <v/>
      </c>
      <c r="P158" s="19">
        <f>VLOOKUP(E158,[1]route!$E$3:$O$10005,11,0)</f>
        <v/>
      </c>
      <c r="Q158" s="167">
        <f>'Cutting Rules'!AD158</f>
        <v/>
      </c>
      <c r="R158" s="168">
        <f>SUMIF([1]route!$E$3:$E$10005,E158,[1]!Table1[生産])</f>
        <v/>
      </c>
      <c r="S158" s="24" t="n"/>
      <c r="T158" s="169" t="inlineStr"/>
      <c r="U158" s="19" t="n"/>
      <c r="V158" s="170">
        <f>SUMIF([1]route!$E$3:$E$10005,E158,[1]route!$M$3:$M$10005)</f>
        <v/>
      </c>
      <c r="W158" s="171">
        <f>O158*N158*V158/1000</f>
        <v/>
      </c>
      <c r="X158" s="27">
        <f t="array" ref="X158">INDEX($BP158:$CZ158,MATCH(TRUE,$BP158:$CZ158&lt;0,0))</f>
        <v/>
      </c>
      <c r="Y158" s="47">
        <f>IFERROR(CHOOSE($AC158,$BP$1,$BQ$1,$BR$1,$BS$1,$BT$1,$BU$1,$BV$1,$BW$1,$BX$1,$BY$1,$BZ$1,$CA$1,$CB$1,$CC$1,$CD$1,$CE$1,$CF$1,$CG$1,$CH$1,$CI$1,$CJ$1,$CK$1,$CL$1,$CM$1,$CN$1,$CO$1,$CP$1,$CQ$1,$CR$1,$CS$1,$CT$1,$CU$1,$CV$1,$CW$1,$CX$1,$CY$1,$CZ$1,),"")</f>
        <v/>
      </c>
      <c r="Z158" s="121">
        <f>IFERROR(VLOOKUP(E158,[1]route!$E$3:$BL$10005,59,0),"")&amp;IFERROR(VLOOKUP(E158,[1]route!$E$3:$BL$10005,60,0),"")</f>
        <v/>
      </c>
      <c r="AA158" s="172">
        <f>IF(R158&gt;V158,R158-V158,0)</f>
        <v/>
      </c>
      <c r="AB158" s="173">
        <f>AA158*O158*N158/1000</f>
        <v/>
      </c>
      <c r="AC158" s="4">
        <f>IFERROR(MATCH($X158,$BP158:$CZ158,0),"")</f>
        <v/>
      </c>
      <c r="AD158" s="29" t="n">
        <v>0</v>
      </c>
      <c r="AE158" s="30">
        <f>SUMIF([1]route!$E$3:$E$10005,E158,[1]!Table1[1])</f>
        <v/>
      </c>
      <c r="AF158" s="30">
        <f>SUMIF([1]route!$E$3:$E$10005,E158,[1]!Table1[2])</f>
        <v/>
      </c>
      <c r="AG158" s="30">
        <f>SUMIF([1]route!$E$3:$E$10005,E158,[1]!Table1[3])</f>
        <v/>
      </c>
      <c r="AH158" s="30">
        <f>SUMIF([1]route!$E$3:$E$10005,E158,[1]!Table1[4])</f>
        <v/>
      </c>
      <c r="AI158" s="30">
        <f>SUMIF([1]route!$E$3:$E$10005,E158,[1]!Table1[5])</f>
        <v/>
      </c>
      <c r="AJ158" s="30">
        <f>SUMIF([1]route!$E$3:$E$10005,E158,[1]!Table1[6])</f>
        <v/>
      </c>
      <c r="AK158" s="30">
        <f>SUMIF([1]route!$E$3:$E$10005,E158,[1]!Table1[7])</f>
        <v/>
      </c>
      <c r="AL158" s="30">
        <f>SUMIF([1]route!$E$3:$E$10005,E158,[1]!Table1[8])</f>
        <v/>
      </c>
      <c r="AM158" s="30">
        <f>SUMIF([1]route!$E$3:$E$10005,E158,[1]!Table1[9])</f>
        <v/>
      </c>
      <c r="AN158" s="30">
        <f>SUMIF([1]route!$E$3:$E$10005,E158,[1]!Table1[10])</f>
        <v/>
      </c>
      <c r="AO158" s="30">
        <f>SUMIF([1]route!$E$3:$E$10005,E158,[1]!Table1[11])</f>
        <v/>
      </c>
      <c r="AP158" s="30">
        <f>SUMIF([1]route!$E$3:$E$10005,E158,[1]!Table1[12])</f>
        <v/>
      </c>
      <c r="AQ158" s="30">
        <f>SUMIF([1]route!$E$3:$E$10005,E158,[1]!Table1[13])</f>
        <v/>
      </c>
      <c r="AR158" s="30">
        <f>SUMIF([1]route!$E$3:$E$10005,E158,[1]!Table1[14])</f>
        <v/>
      </c>
      <c r="AS158" s="30">
        <f>SUMIF([1]route!$E$3:$E$10005,E158,[1]!Table1[15])</f>
        <v/>
      </c>
      <c r="AT158" s="30">
        <f>SUMIF([1]route!$E$3:$E$10005,E158,[1]!Table1[16])</f>
        <v/>
      </c>
      <c r="AU158" s="30">
        <f>SUMIF([1]route!$E$3:$E$10005,E158,[1]!Table1[17])</f>
        <v/>
      </c>
      <c r="AV158" s="30">
        <f>SUMIF([1]route!$E$3:$E$10005,E158,[1]!Table1[18])</f>
        <v/>
      </c>
      <c r="AW158" s="30">
        <f>SUMIF([1]route!$E$3:$E$10005,E158,[1]!Table1[19])</f>
        <v/>
      </c>
      <c r="AX158" s="30">
        <f>SUMIF([1]route!$E$3:$E$10005,E158,[1]!Table1[20])</f>
        <v/>
      </c>
      <c r="AY158" s="30">
        <f>SUMIF([1]route!$E$3:$E$10005,E158,[1]!Table1[21])</f>
        <v/>
      </c>
      <c r="AZ158" s="30">
        <f>SUMIF([1]route!$E$3:$E$10005,E158,[1]!Table1[22])</f>
        <v/>
      </c>
      <c r="BA158" s="30">
        <f>SUMIF([1]route!$E$3:$E$10005,E158,[1]!Table1[23])</f>
        <v/>
      </c>
      <c r="BB158" s="30">
        <f>SUMIF([1]route!$E$3:$E$10005,E158,[1]!Table1[24])</f>
        <v/>
      </c>
      <c r="BC158" s="30">
        <f>SUMIF([1]route!$E$3:$E$10005,E158,[1]!Table1[25])</f>
        <v/>
      </c>
      <c r="BD158" s="30">
        <f>SUMIF([1]route!$E$3:$E$10005,E158,[1]!Table1[26])</f>
        <v/>
      </c>
      <c r="BE158" s="30">
        <f>SUMIF([1]route!$E$3:$E$10005,E158,[1]!Table1[27])</f>
        <v/>
      </c>
      <c r="BF158" s="30">
        <f>SUMIF([1]route!$E$3:$E$10005,E158,[1]!Table1[28])</f>
        <v/>
      </c>
      <c r="BG158" s="30">
        <f>SUMIF([1]route!$E$3:$E$10005,E158,[1]!Table1[29])</f>
        <v/>
      </c>
      <c r="BH158" s="30">
        <f>SUMIF([1]route!$E$3:$E$10005,E158,[1]!Table1[30])</f>
        <v/>
      </c>
      <c r="BI158" s="30">
        <f>SUMIF([1]route!$E$3:$E$10005,E158,[1]!Table1[31])</f>
        <v/>
      </c>
      <c r="BJ158" s="30">
        <f>SUMIF([1]route!$E$3:$E$10005,E158,[1]!Table1[Remain PO])</f>
        <v/>
      </c>
      <c r="BK158" s="31">
        <f>SUMIF([1]route!$E$3:$E$10005,E158,[1]!Table1[N+1])</f>
        <v/>
      </c>
      <c r="BL158" s="31">
        <f>SUMIF([1]route!$E$3:$E$10005,E158,[1]!Table1[N+2])</f>
        <v/>
      </c>
      <c r="BM158" s="31">
        <f>SUMIF([1]route!$E$3:$E$10005,E158,[1]!Table1[N+3])</f>
        <v/>
      </c>
      <c r="BN158" s="32">
        <f>SUMIF([1]route!$E$3:$E$10005,E158,[1]!Table1[N+4])</f>
        <v/>
      </c>
      <c r="BP158" s="37">
        <f>$V158-$AD158</f>
        <v/>
      </c>
      <c r="BQ158" s="35">
        <f>BP158-AE158</f>
        <v/>
      </c>
      <c r="BR158" s="35">
        <f>BQ158-AF158</f>
        <v/>
      </c>
      <c r="BS158" s="35">
        <f>BR158-AG158</f>
        <v/>
      </c>
      <c r="BT158" s="35">
        <f>BS158-AH158</f>
        <v/>
      </c>
      <c r="BU158" s="35">
        <f>BT158-AI158</f>
        <v/>
      </c>
      <c r="BV158" s="35">
        <f>BU158-AJ158</f>
        <v/>
      </c>
      <c r="BW158" s="35">
        <f>BV158-AK158</f>
        <v/>
      </c>
      <c r="BX158" s="35">
        <f>BW158-AL158</f>
        <v/>
      </c>
      <c r="BY158" s="35">
        <f>BX158-AM158</f>
        <v/>
      </c>
      <c r="BZ158" s="35">
        <f>BY158-AN158</f>
        <v/>
      </c>
      <c r="CA158" s="35">
        <f>BZ158-AO158</f>
        <v/>
      </c>
      <c r="CB158" s="35">
        <f>CA158-AP158</f>
        <v/>
      </c>
      <c r="CC158" s="35">
        <f>CB158-AQ158</f>
        <v/>
      </c>
      <c r="CD158" s="35">
        <f>CC158-AR158</f>
        <v/>
      </c>
      <c r="CE158" s="35">
        <f>CD158-AS158</f>
        <v/>
      </c>
      <c r="CF158" s="35">
        <f>CE158-AT158</f>
        <v/>
      </c>
      <c r="CG158" s="35">
        <f>CF158-AU158</f>
        <v/>
      </c>
      <c r="CH158" s="35">
        <f>CG158-AV158</f>
        <v/>
      </c>
      <c r="CI158" s="35">
        <f>CH158-AW158</f>
        <v/>
      </c>
      <c r="CJ158" s="35">
        <f>CI158-AX158</f>
        <v/>
      </c>
      <c r="CK158" s="35">
        <f>CJ158-AY158</f>
        <v/>
      </c>
      <c r="CL158" s="35">
        <f>CK158-AZ158</f>
        <v/>
      </c>
      <c r="CM158" s="35">
        <f>CL158-BA158</f>
        <v/>
      </c>
      <c r="CN158" s="35">
        <f>CM158-BB158</f>
        <v/>
      </c>
      <c r="CO158" s="35">
        <f>CN158-BC158</f>
        <v/>
      </c>
      <c r="CP158" s="35">
        <f>CO158-BD158</f>
        <v/>
      </c>
      <c r="CQ158" s="35">
        <f>CP158-BE158</f>
        <v/>
      </c>
      <c r="CR158" s="35">
        <f>CQ158-BF158</f>
        <v/>
      </c>
      <c r="CS158" s="35">
        <f>CR158-BG158</f>
        <v/>
      </c>
      <c r="CT158" s="35">
        <f>CS158-BH158</f>
        <v/>
      </c>
      <c r="CU158" s="35">
        <f>CT158-BI158</f>
        <v/>
      </c>
      <c r="CV158" s="35">
        <f>CU158-BJ158</f>
        <v/>
      </c>
      <c r="CW158" s="38">
        <f>CV158-BK158</f>
        <v/>
      </c>
      <c r="CX158" s="38">
        <f>CW158-BL158</f>
        <v/>
      </c>
      <c r="CY158" s="38">
        <f>CX158-BM158</f>
        <v/>
      </c>
      <c r="CZ158" s="39">
        <f>CY158-BN158</f>
        <v/>
      </c>
      <c r="DA158" s="35" t="n"/>
    </row>
    <row r="159">
      <c r="D159" s="61">
        <f>VLOOKUP(F159,[1]Special!$O$2:$S$209,3,0)</f>
        <v/>
      </c>
      <c r="E159" s="20" t="inlineStr">
        <is>
          <t>|0200226010|31.80|0.00|1.600|0.0005750IBC</t>
        </is>
      </c>
      <c r="F159" s="19">
        <f>LEFT(E159,LEN(E159)-7)</f>
        <v/>
      </c>
      <c r="G159" s="19">
        <f>'Cutting Rules'!H159</f>
        <v/>
      </c>
      <c r="H159" s="19">
        <f>VLOOKUP(MID(F159,8,2),[1]Special!$H$2:$I$32,2,0)</f>
        <v/>
      </c>
      <c r="I159" s="19">
        <f>RIGHT(E159,3)</f>
        <v/>
      </c>
      <c r="J159" s="19">
        <f>IF(MID(E159,6,2)="22","P","C")</f>
        <v/>
      </c>
      <c r="K159" s="19">
        <f>MID(E159,13,4)</f>
        <v/>
      </c>
      <c r="L159" s="19">
        <f>MID(E159,19,4)</f>
        <v/>
      </c>
      <c r="M159" s="52">
        <f>MID(E159,LEN(E159)-17,4)</f>
        <v/>
      </c>
      <c r="N159" s="52">
        <f>MID(E159,LEN(E159)-6,4)</f>
        <v/>
      </c>
      <c r="O159" s="19">
        <f>VLOOKUP(F159,[1]Item!$A$5:$Z$10000,26,0)</f>
        <v/>
      </c>
      <c r="P159" s="19">
        <f>VLOOKUP(E159,[1]route!$E$3:$O$10005,11,0)</f>
        <v/>
      </c>
      <c r="Q159" s="167">
        <f>'Cutting Rules'!AD159</f>
        <v/>
      </c>
      <c r="R159" s="168">
        <f>SUMIF([1]route!$E$3:$E$10005,E159,[1]!Table1[生産])</f>
        <v/>
      </c>
      <c r="S159" s="24" t="n"/>
      <c r="T159" s="169" t="inlineStr"/>
      <c r="U159" s="19" t="n"/>
      <c r="V159" s="170">
        <f>SUMIF([1]route!$E$3:$E$10005,E159,[1]route!$M$3:$M$10005)</f>
        <v/>
      </c>
      <c r="W159" s="171">
        <f>O159*N159*V159/1000</f>
        <v/>
      </c>
      <c r="X159" s="27">
        <f t="array" ref="X159">INDEX($BP159:$CZ159,MATCH(TRUE,$BP159:$CZ159&lt;0,0))</f>
        <v/>
      </c>
      <c r="Y159" s="47">
        <f>IFERROR(CHOOSE($AC159,$BP$1,$BQ$1,$BR$1,$BS$1,$BT$1,$BU$1,$BV$1,$BW$1,$BX$1,$BY$1,$BZ$1,$CA$1,$CB$1,$CC$1,$CD$1,$CE$1,$CF$1,$CG$1,$CH$1,$CI$1,$CJ$1,$CK$1,$CL$1,$CM$1,$CN$1,$CO$1,$CP$1,$CQ$1,$CR$1,$CS$1,$CT$1,$CU$1,$CV$1,$CW$1,$CX$1,$CY$1,$CZ$1,),"")</f>
        <v/>
      </c>
      <c r="Z159" s="121">
        <f>IFERROR(VLOOKUP(E159,[1]route!$E$3:$BL$10005,59,0),"")&amp;IFERROR(VLOOKUP(E159,[1]route!$E$3:$BL$10005,60,0),"")</f>
        <v/>
      </c>
      <c r="AA159" s="172">
        <f>IF(R159&gt;V159,R159-V159,0)</f>
        <v/>
      </c>
      <c r="AB159" s="173">
        <f>AA159*O159*N159/1000</f>
        <v/>
      </c>
      <c r="AC159" s="4">
        <f>IFERROR(MATCH($X159,$BP159:$CZ159,0),"")</f>
        <v/>
      </c>
      <c r="AD159" s="29" t="n">
        <v>0</v>
      </c>
      <c r="AE159" s="30">
        <f>SUMIF([1]route!$E$3:$E$10005,E159,[1]!Table1[1])</f>
        <v/>
      </c>
      <c r="AF159" s="30">
        <f>SUMIF([1]route!$E$3:$E$10005,E159,[1]!Table1[2])</f>
        <v/>
      </c>
      <c r="AG159" s="30">
        <f>SUMIF([1]route!$E$3:$E$10005,E159,[1]!Table1[3])</f>
        <v/>
      </c>
      <c r="AH159" s="30">
        <f>SUMIF([1]route!$E$3:$E$10005,E159,[1]!Table1[4])</f>
        <v/>
      </c>
      <c r="AI159" s="30">
        <f>SUMIF([1]route!$E$3:$E$10005,E159,[1]!Table1[5])</f>
        <v/>
      </c>
      <c r="AJ159" s="30">
        <f>SUMIF([1]route!$E$3:$E$10005,E159,[1]!Table1[6])</f>
        <v/>
      </c>
      <c r="AK159" s="30">
        <f>SUMIF([1]route!$E$3:$E$10005,E159,[1]!Table1[7])</f>
        <v/>
      </c>
      <c r="AL159" s="30">
        <f>SUMIF([1]route!$E$3:$E$10005,E159,[1]!Table1[8])</f>
        <v/>
      </c>
      <c r="AM159" s="30">
        <f>SUMIF([1]route!$E$3:$E$10005,E159,[1]!Table1[9])</f>
        <v/>
      </c>
      <c r="AN159" s="30">
        <f>SUMIF([1]route!$E$3:$E$10005,E159,[1]!Table1[10])</f>
        <v/>
      </c>
      <c r="AO159" s="30">
        <f>SUMIF([1]route!$E$3:$E$10005,E159,[1]!Table1[11])</f>
        <v/>
      </c>
      <c r="AP159" s="30">
        <f>SUMIF([1]route!$E$3:$E$10005,E159,[1]!Table1[12])</f>
        <v/>
      </c>
      <c r="AQ159" s="30">
        <f>SUMIF([1]route!$E$3:$E$10005,E159,[1]!Table1[13])</f>
        <v/>
      </c>
      <c r="AR159" s="30">
        <f>SUMIF([1]route!$E$3:$E$10005,E159,[1]!Table1[14])</f>
        <v/>
      </c>
      <c r="AS159" s="30">
        <f>SUMIF([1]route!$E$3:$E$10005,E159,[1]!Table1[15])</f>
        <v/>
      </c>
      <c r="AT159" s="30">
        <f>SUMIF([1]route!$E$3:$E$10005,E159,[1]!Table1[16])</f>
        <v/>
      </c>
      <c r="AU159" s="30">
        <f>SUMIF([1]route!$E$3:$E$10005,E159,[1]!Table1[17])</f>
        <v/>
      </c>
      <c r="AV159" s="30">
        <f>SUMIF([1]route!$E$3:$E$10005,E159,[1]!Table1[18])</f>
        <v/>
      </c>
      <c r="AW159" s="30">
        <f>SUMIF([1]route!$E$3:$E$10005,E159,[1]!Table1[19])</f>
        <v/>
      </c>
      <c r="AX159" s="30">
        <f>SUMIF([1]route!$E$3:$E$10005,E159,[1]!Table1[20])</f>
        <v/>
      </c>
      <c r="AY159" s="30">
        <f>SUMIF([1]route!$E$3:$E$10005,E159,[1]!Table1[21])</f>
        <v/>
      </c>
      <c r="AZ159" s="30">
        <f>SUMIF([1]route!$E$3:$E$10005,E159,[1]!Table1[22])</f>
        <v/>
      </c>
      <c r="BA159" s="30">
        <f>SUMIF([1]route!$E$3:$E$10005,E159,[1]!Table1[23])</f>
        <v/>
      </c>
      <c r="BB159" s="30">
        <f>SUMIF([1]route!$E$3:$E$10005,E159,[1]!Table1[24])</f>
        <v/>
      </c>
      <c r="BC159" s="30">
        <f>SUMIF([1]route!$E$3:$E$10005,E159,[1]!Table1[25])</f>
        <v/>
      </c>
      <c r="BD159" s="30">
        <f>SUMIF([1]route!$E$3:$E$10005,E159,[1]!Table1[26])</f>
        <v/>
      </c>
      <c r="BE159" s="30">
        <f>SUMIF([1]route!$E$3:$E$10005,E159,[1]!Table1[27])</f>
        <v/>
      </c>
      <c r="BF159" s="30">
        <f>SUMIF([1]route!$E$3:$E$10005,E159,[1]!Table1[28])</f>
        <v/>
      </c>
      <c r="BG159" s="30">
        <f>SUMIF([1]route!$E$3:$E$10005,E159,[1]!Table1[29])</f>
        <v/>
      </c>
      <c r="BH159" s="30">
        <f>SUMIF([1]route!$E$3:$E$10005,E159,[1]!Table1[30])</f>
        <v/>
      </c>
      <c r="BI159" s="30">
        <f>SUMIF([1]route!$E$3:$E$10005,E159,[1]!Table1[31])</f>
        <v/>
      </c>
      <c r="BJ159" s="30">
        <f>SUMIF([1]route!$E$3:$E$10005,E159,[1]!Table1[Remain PO])</f>
        <v/>
      </c>
      <c r="BK159" s="31">
        <f>SUMIF([1]route!$E$3:$E$10005,E159,[1]!Table1[N+1])</f>
        <v/>
      </c>
      <c r="BL159" s="31">
        <f>SUMIF([1]route!$E$3:$E$10005,E159,[1]!Table1[N+2])</f>
        <v/>
      </c>
      <c r="BM159" s="31">
        <f>SUMIF([1]route!$E$3:$E$10005,E159,[1]!Table1[N+3])</f>
        <v/>
      </c>
      <c r="BN159" s="32">
        <f>SUMIF([1]route!$E$3:$E$10005,E159,[1]!Table1[N+4])</f>
        <v/>
      </c>
      <c r="BP159" s="37">
        <f>$V159-$AD159</f>
        <v/>
      </c>
      <c r="BQ159" s="35">
        <f>BP159-AE159</f>
        <v/>
      </c>
      <c r="BR159" s="35">
        <f>BQ159-AF159</f>
        <v/>
      </c>
      <c r="BS159" s="35">
        <f>BR159-AG159</f>
        <v/>
      </c>
      <c r="BT159" s="35">
        <f>BS159-AH159</f>
        <v/>
      </c>
      <c r="BU159" s="35">
        <f>BT159-AI159</f>
        <v/>
      </c>
      <c r="BV159" s="35">
        <f>BU159-AJ159</f>
        <v/>
      </c>
      <c r="BW159" s="35">
        <f>BV159-AK159</f>
        <v/>
      </c>
      <c r="BX159" s="35">
        <f>BW159-AL159</f>
        <v/>
      </c>
      <c r="BY159" s="35">
        <f>BX159-AM159</f>
        <v/>
      </c>
      <c r="BZ159" s="35">
        <f>BY159-AN159</f>
        <v/>
      </c>
      <c r="CA159" s="35">
        <f>BZ159-AO159</f>
        <v/>
      </c>
      <c r="CB159" s="35">
        <f>CA159-AP159</f>
        <v/>
      </c>
      <c r="CC159" s="35">
        <f>CB159-AQ159</f>
        <v/>
      </c>
      <c r="CD159" s="35">
        <f>CC159-AR159</f>
        <v/>
      </c>
      <c r="CE159" s="35">
        <f>CD159-AS159</f>
        <v/>
      </c>
      <c r="CF159" s="35">
        <f>CE159-AT159</f>
        <v/>
      </c>
      <c r="CG159" s="35">
        <f>CF159-AU159</f>
        <v/>
      </c>
      <c r="CH159" s="35">
        <f>CG159-AV159</f>
        <v/>
      </c>
      <c r="CI159" s="35">
        <f>CH159-AW159</f>
        <v/>
      </c>
      <c r="CJ159" s="35">
        <f>CI159-AX159</f>
        <v/>
      </c>
      <c r="CK159" s="35">
        <f>CJ159-AY159</f>
        <v/>
      </c>
      <c r="CL159" s="35">
        <f>CK159-AZ159</f>
        <v/>
      </c>
      <c r="CM159" s="35">
        <f>CL159-BA159</f>
        <v/>
      </c>
      <c r="CN159" s="35">
        <f>CM159-BB159</f>
        <v/>
      </c>
      <c r="CO159" s="35">
        <f>CN159-BC159</f>
        <v/>
      </c>
      <c r="CP159" s="35">
        <f>CO159-BD159</f>
        <v/>
      </c>
      <c r="CQ159" s="35">
        <f>CP159-BE159</f>
        <v/>
      </c>
      <c r="CR159" s="35">
        <f>CQ159-BF159</f>
        <v/>
      </c>
      <c r="CS159" s="35">
        <f>CR159-BG159</f>
        <v/>
      </c>
      <c r="CT159" s="35">
        <f>CS159-BH159</f>
        <v/>
      </c>
      <c r="CU159" s="35">
        <f>CT159-BI159</f>
        <v/>
      </c>
      <c r="CV159" s="35">
        <f>CU159-BJ159</f>
        <v/>
      </c>
      <c r="CW159" s="38">
        <f>CV159-BK159</f>
        <v/>
      </c>
      <c r="CX159" s="38">
        <f>CW159-BL159</f>
        <v/>
      </c>
      <c r="CY159" s="38">
        <f>CX159-BM159</f>
        <v/>
      </c>
      <c r="CZ159" s="39">
        <f>CY159-BN159</f>
        <v/>
      </c>
      <c r="DA159" s="35" t="n"/>
    </row>
    <row r="160">
      <c r="D160" s="61">
        <f>VLOOKUP(F160,[1]Special!$O$2:$S$209,3,0)</f>
        <v/>
      </c>
      <c r="E160" s="20" t="inlineStr">
        <is>
          <t>|0200220810|48.60|0.00|2.600|0.0006115NBC</t>
        </is>
      </c>
      <c r="F160" s="19">
        <f>LEFT(E160,LEN(E160)-7)</f>
        <v/>
      </c>
      <c r="G160" s="19">
        <f>'Cutting Rules'!H160</f>
        <v/>
      </c>
      <c r="H160" s="19">
        <f>VLOOKUP(MID(F160,8,2),[1]Special!$H$2:$I$32,2,0)</f>
        <v/>
      </c>
      <c r="I160" s="19">
        <f>RIGHT(E160,3)</f>
        <v/>
      </c>
      <c r="J160" s="19">
        <f>IF(MID(E160,6,2)="22","P","C")</f>
        <v/>
      </c>
      <c r="K160" s="19">
        <f>MID(E160,13,4)</f>
        <v/>
      </c>
      <c r="L160" s="19">
        <f>MID(E160,19,4)</f>
        <v/>
      </c>
      <c r="M160" s="52">
        <f>MID(E160,LEN(E160)-17,4)</f>
        <v/>
      </c>
      <c r="N160" s="52">
        <f>MID(E160,LEN(E160)-6,4)</f>
        <v/>
      </c>
      <c r="O160" s="19">
        <f>VLOOKUP(F160,[1]Item!$A$5:$Z$10000,26,0)</f>
        <v/>
      </c>
      <c r="P160" s="19">
        <f>VLOOKUP(E160,[1]route!$E$3:$O$10005,11,0)</f>
        <v/>
      </c>
      <c r="Q160" s="167">
        <f>'Cutting Rules'!AD160</f>
        <v/>
      </c>
      <c r="R160" s="168">
        <f>SUMIF([1]route!$E$3:$E$10005,E160,[1]!Table1[生産])</f>
        <v/>
      </c>
      <c r="S160" s="24" t="n"/>
      <c r="T160" s="169" t="inlineStr"/>
      <c r="U160" s="19" t="n"/>
      <c r="V160" s="170">
        <f>SUMIF([1]route!$E$3:$E$10005,E160,[1]route!$M$3:$M$10005)</f>
        <v/>
      </c>
      <c r="W160" s="171">
        <f>O160*N160*V160/1000</f>
        <v/>
      </c>
      <c r="X160" s="27">
        <f t="array" ref="X160">INDEX($BP160:$CZ160,MATCH(TRUE,$BP160:$CZ160&lt;0,0))</f>
        <v/>
      </c>
      <c r="Y160" s="47">
        <f>IFERROR(CHOOSE($AC160,$BP$1,$BQ$1,$BR$1,$BS$1,$BT$1,$BU$1,$BV$1,$BW$1,$BX$1,$BY$1,$BZ$1,$CA$1,$CB$1,$CC$1,$CD$1,$CE$1,$CF$1,$CG$1,$CH$1,$CI$1,$CJ$1,$CK$1,$CL$1,$CM$1,$CN$1,$CO$1,$CP$1,$CQ$1,$CR$1,$CS$1,$CT$1,$CU$1,$CV$1,$CW$1,$CX$1,$CY$1,$CZ$1,),"")</f>
        <v/>
      </c>
      <c r="Z160" s="121">
        <f>IFERROR(VLOOKUP(E160,[1]route!$E$3:$BL$10005,59,0),"")&amp;IFERROR(VLOOKUP(E160,[1]route!$E$3:$BL$10005,60,0),"")</f>
        <v/>
      </c>
      <c r="AA160" s="172">
        <f>IF(R160&gt;V160,R160-V160,0)</f>
        <v/>
      </c>
      <c r="AB160" s="173">
        <f>AA160*O160*N160/1000</f>
        <v/>
      </c>
      <c r="AC160" s="4">
        <f>IFERROR(MATCH($X160,$BP160:$CZ160,0),"")</f>
        <v/>
      </c>
      <c r="AD160" s="29" t="n">
        <v>0</v>
      </c>
      <c r="AE160" s="30">
        <f>SUMIF([1]route!$E$3:$E$10005,E160,[1]!Table1[1])</f>
        <v/>
      </c>
      <c r="AF160" s="30">
        <f>SUMIF([1]route!$E$3:$E$10005,E160,[1]!Table1[2])</f>
        <v/>
      </c>
      <c r="AG160" s="30">
        <f>SUMIF([1]route!$E$3:$E$10005,E160,[1]!Table1[3])</f>
        <v/>
      </c>
      <c r="AH160" s="30">
        <f>SUMIF([1]route!$E$3:$E$10005,E160,[1]!Table1[4])</f>
        <v/>
      </c>
      <c r="AI160" s="30">
        <f>SUMIF([1]route!$E$3:$E$10005,E160,[1]!Table1[5])</f>
        <v/>
      </c>
      <c r="AJ160" s="30">
        <f>SUMIF([1]route!$E$3:$E$10005,E160,[1]!Table1[6])</f>
        <v/>
      </c>
      <c r="AK160" s="30">
        <f>SUMIF([1]route!$E$3:$E$10005,E160,[1]!Table1[7])</f>
        <v/>
      </c>
      <c r="AL160" s="30">
        <f>SUMIF([1]route!$E$3:$E$10005,E160,[1]!Table1[8])</f>
        <v/>
      </c>
      <c r="AM160" s="30">
        <f>SUMIF([1]route!$E$3:$E$10005,E160,[1]!Table1[9])</f>
        <v/>
      </c>
      <c r="AN160" s="30">
        <f>SUMIF([1]route!$E$3:$E$10005,E160,[1]!Table1[10])</f>
        <v/>
      </c>
      <c r="AO160" s="30">
        <f>SUMIF([1]route!$E$3:$E$10005,E160,[1]!Table1[11])</f>
        <v/>
      </c>
      <c r="AP160" s="30">
        <f>SUMIF([1]route!$E$3:$E$10005,E160,[1]!Table1[12])</f>
        <v/>
      </c>
      <c r="AQ160" s="30">
        <f>SUMIF([1]route!$E$3:$E$10005,E160,[1]!Table1[13])</f>
        <v/>
      </c>
      <c r="AR160" s="30">
        <f>SUMIF([1]route!$E$3:$E$10005,E160,[1]!Table1[14])</f>
        <v/>
      </c>
      <c r="AS160" s="30">
        <f>SUMIF([1]route!$E$3:$E$10005,E160,[1]!Table1[15])</f>
        <v/>
      </c>
      <c r="AT160" s="30">
        <f>SUMIF([1]route!$E$3:$E$10005,E160,[1]!Table1[16])</f>
        <v/>
      </c>
      <c r="AU160" s="30">
        <f>SUMIF([1]route!$E$3:$E$10005,E160,[1]!Table1[17])</f>
        <v/>
      </c>
      <c r="AV160" s="30">
        <f>SUMIF([1]route!$E$3:$E$10005,E160,[1]!Table1[18])</f>
        <v/>
      </c>
      <c r="AW160" s="30">
        <f>SUMIF([1]route!$E$3:$E$10005,E160,[1]!Table1[19])</f>
        <v/>
      </c>
      <c r="AX160" s="30">
        <f>SUMIF([1]route!$E$3:$E$10005,E160,[1]!Table1[20])</f>
        <v/>
      </c>
      <c r="AY160" s="30">
        <f>SUMIF([1]route!$E$3:$E$10005,E160,[1]!Table1[21])</f>
        <v/>
      </c>
      <c r="AZ160" s="30">
        <f>SUMIF([1]route!$E$3:$E$10005,E160,[1]!Table1[22])</f>
        <v/>
      </c>
      <c r="BA160" s="30">
        <f>SUMIF([1]route!$E$3:$E$10005,E160,[1]!Table1[23])</f>
        <v/>
      </c>
      <c r="BB160" s="30">
        <f>SUMIF([1]route!$E$3:$E$10005,E160,[1]!Table1[24])</f>
        <v/>
      </c>
      <c r="BC160" s="30">
        <f>SUMIF([1]route!$E$3:$E$10005,E160,[1]!Table1[25])</f>
        <v/>
      </c>
      <c r="BD160" s="30">
        <f>SUMIF([1]route!$E$3:$E$10005,E160,[1]!Table1[26])</f>
        <v/>
      </c>
      <c r="BE160" s="30">
        <f>SUMIF([1]route!$E$3:$E$10005,E160,[1]!Table1[27])</f>
        <v/>
      </c>
      <c r="BF160" s="30">
        <f>SUMIF([1]route!$E$3:$E$10005,E160,[1]!Table1[28])</f>
        <v/>
      </c>
      <c r="BG160" s="30">
        <f>SUMIF([1]route!$E$3:$E$10005,E160,[1]!Table1[29])</f>
        <v/>
      </c>
      <c r="BH160" s="30">
        <f>SUMIF([1]route!$E$3:$E$10005,E160,[1]!Table1[30])</f>
        <v/>
      </c>
      <c r="BI160" s="30">
        <f>SUMIF([1]route!$E$3:$E$10005,E160,[1]!Table1[31])</f>
        <v/>
      </c>
      <c r="BJ160" s="30">
        <f>SUMIF([1]route!$E$3:$E$10005,E160,[1]!Table1[Remain PO])</f>
        <v/>
      </c>
      <c r="BK160" s="31">
        <f>SUMIF([1]route!$E$3:$E$10005,E160,[1]!Table1[N+1])</f>
        <v/>
      </c>
      <c r="BL160" s="31">
        <f>SUMIF([1]route!$E$3:$E$10005,E160,[1]!Table1[N+2])</f>
        <v/>
      </c>
      <c r="BM160" s="31">
        <f>SUMIF([1]route!$E$3:$E$10005,E160,[1]!Table1[N+3])</f>
        <v/>
      </c>
      <c r="BN160" s="32">
        <f>SUMIF([1]route!$E$3:$E$10005,E160,[1]!Table1[N+4])</f>
        <v/>
      </c>
      <c r="BP160" s="37">
        <f>$V160-$AD160</f>
        <v/>
      </c>
      <c r="BQ160" s="35">
        <f>BP160-AE160</f>
        <v/>
      </c>
      <c r="BR160" s="35">
        <f>BQ160-AF160</f>
        <v/>
      </c>
      <c r="BS160" s="35">
        <f>BR160-AG160</f>
        <v/>
      </c>
      <c r="BT160" s="35">
        <f>BS160-AH160</f>
        <v/>
      </c>
      <c r="BU160" s="35">
        <f>BT160-AI160</f>
        <v/>
      </c>
      <c r="BV160" s="35">
        <f>BU160-AJ160</f>
        <v/>
      </c>
      <c r="BW160" s="35">
        <f>BV160-AK160</f>
        <v/>
      </c>
      <c r="BX160" s="35">
        <f>BW160-AL160</f>
        <v/>
      </c>
      <c r="BY160" s="35">
        <f>BX160-AM160</f>
        <v/>
      </c>
      <c r="BZ160" s="35">
        <f>BY160-AN160</f>
        <v/>
      </c>
      <c r="CA160" s="35">
        <f>BZ160-AO160</f>
        <v/>
      </c>
      <c r="CB160" s="35">
        <f>CA160-AP160</f>
        <v/>
      </c>
      <c r="CC160" s="35">
        <f>CB160-AQ160</f>
        <v/>
      </c>
      <c r="CD160" s="35">
        <f>CC160-AR160</f>
        <v/>
      </c>
      <c r="CE160" s="35">
        <f>CD160-AS160</f>
        <v/>
      </c>
      <c r="CF160" s="35">
        <f>CE160-AT160</f>
        <v/>
      </c>
      <c r="CG160" s="35">
        <f>CF160-AU160</f>
        <v/>
      </c>
      <c r="CH160" s="35">
        <f>CG160-AV160</f>
        <v/>
      </c>
      <c r="CI160" s="35">
        <f>CH160-AW160</f>
        <v/>
      </c>
      <c r="CJ160" s="35">
        <f>CI160-AX160</f>
        <v/>
      </c>
      <c r="CK160" s="35">
        <f>CJ160-AY160</f>
        <v/>
      </c>
      <c r="CL160" s="35">
        <f>CK160-AZ160</f>
        <v/>
      </c>
      <c r="CM160" s="35">
        <f>CL160-BA160</f>
        <v/>
      </c>
      <c r="CN160" s="35">
        <f>CM160-BB160</f>
        <v/>
      </c>
      <c r="CO160" s="35">
        <f>CN160-BC160</f>
        <v/>
      </c>
      <c r="CP160" s="35">
        <f>CO160-BD160</f>
        <v/>
      </c>
      <c r="CQ160" s="35">
        <f>CP160-BE160</f>
        <v/>
      </c>
      <c r="CR160" s="35">
        <f>CQ160-BF160</f>
        <v/>
      </c>
      <c r="CS160" s="35">
        <f>CR160-BG160</f>
        <v/>
      </c>
      <c r="CT160" s="35">
        <f>CS160-BH160</f>
        <v/>
      </c>
      <c r="CU160" s="35">
        <f>CT160-BI160</f>
        <v/>
      </c>
      <c r="CV160" s="35">
        <f>CU160-BJ160</f>
        <v/>
      </c>
      <c r="CW160" s="38">
        <f>CV160-BK160</f>
        <v/>
      </c>
      <c r="CX160" s="38">
        <f>CW160-BL160</f>
        <v/>
      </c>
      <c r="CY160" s="38">
        <f>CX160-BM160</f>
        <v/>
      </c>
      <c r="CZ160" s="39">
        <f>CY160-BN160</f>
        <v/>
      </c>
      <c r="DA160" s="35" t="n"/>
    </row>
    <row r="161">
      <c r="D161" s="61">
        <f>VLOOKUP(F161,[1]Special!$O$2:$S$209,3,0)</f>
        <v/>
      </c>
      <c r="E161" s="20" t="inlineStr">
        <is>
          <t>|0200226010|42.70|0.00|2.300|0.0005090NBC</t>
        </is>
      </c>
      <c r="F161" s="19">
        <f>LEFT(E161,LEN(E161)-7)</f>
        <v/>
      </c>
      <c r="G161" s="19">
        <f>'Cutting Rules'!H161</f>
        <v/>
      </c>
      <c r="H161" s="19">
        <f>VLOOKUP(MID(F161,8,2),[1]Special!$H$2:$I$32,2,0)</f>
        <v/>
      </c>
      <c r="I161" s="19">
        <f>RIGHT(E161,3)</f>
        <v/>
      </c>
      <c r="J161" s="19">
        <f>IF(MID(E161,6,2)="22","P","C")</f>
        <v/>
      </c>
      <c r="K161" s="19">
        <f>MID(E161,13,4)</f>
        <v/>
      </c>
      <c r="L161" s="19">
        <f>MID(E161,19,4)</f>
        <v/>
      </c>
      <c r="M161" s="52">
        <f>MID(E161,LEN(E161)-17,4)</f>
        <v/>
      </c>
      <c r="N161" s="52">
        <f>MID(E161,LEN(E161)-6,4)</f>
        <v/>
      </c>
      <c r="O161" s="19">
        <f>VLOOKUP(F161,[1]Item!$A$5:$Z$10000,26,0)</f>
        <v/>
      </c>
      <c r="P161" s="19">
        <f>VLOOKUP(E161,[1]route!$E$3:$O$10005,11,0)</f>
        <v/>
      </c>
      <c r="Q161" s="167">
        <f>'Cutting Rules'!AD161</f>
        <v/>
      </c>
      <c r="R161" s="168">
        <f>SUMIF([1]route!$E$3:$E$10005,E161,[1]!Table1[生産])</f>
        <v/>
      </c>
      <c r="S161" s="24" t="n"/>
      <c r="T161" s="169" t="inlineStr"/>
      <c r="U161" s="19" t="n"/>
      <c r="V161" s="170">
        <f>SUMIF([1]route!$E$3:$E$10005,E161,[1]route!$M$3:$M$10005)</f>
        <v/>
      </c>
      <c r="W161" s="171">
        <f>O161*N161*V161/1000</f>
        <v/>
      </c>
      <c r="X161" s="27">
        <f t="array" ref="X161">INDEX($BP161:$CZ161,MATCH(TRUE,$BP161:$CZ161&lt;0,0))</f>
        <v/>
      </c>
      <c r="Y161" s="47">
        <f>IFERROR(CHOOSE($AC161,$BP$1,$BQ$1,$BR$1,$BS$1,$BT$1,$BU$1,$BV$1,$BW$1,$BX$1,$BY$1,$BZ$1,$CA$1,$CB$1,$CC$1,$CD$1,$CE$1,$CF$1,$CG$1,$CH$1,$CI$1,$CJ$1,$CK$1,$CL$1,$CM$1,$CN$1,$CO$1,$CP$1,$CQ$1,$CR$1,$CS$1,$CT$1,$CU$1,$CV$1,$CW$1,$CX$1,$CY$1,$CZ$1,),"")</f>
        <v/>
      </c>
      <c r="Z161" s="121">
        <f>IFERROR(VLOOKUP(E161,[1]route!$E$3:$BL$10005,59,0),"")&amp;IFERROR(VLOOKUP(E161,[1]route!$E$3:$BL$10005,60,0),"")</f>
        <v/>
      </c>
      <c r="AA161" s="172">
        <f>IF(R161&gt;V161,R161-V161,0)</f>
        <v/>
      </c>
      <c r="AB161" s="173">
        <f>AA161*O161*N161/1000</f>
        <v/>
      </c>
      <c r="AC161" s="4">
        <f>IFERROR(MATCH($X161,$BP161:$CZ161,0),"")</f>
        <v/>
      </c>
      <c r="AD161" s="29" t="n">
        <v>0</v>
      </c>
      <c r="AE161" s="30">
        <f>SUMIF([1]route!$E$3:$E$10005,E161,[1]!Table1[1])</f>
        <v/>
      </c>
      <c r="AF161" s="30">
        <f>SUMIF([1]route!$E$3:$E$10005,E161,[1]!Table1[2])</f>
        <v/>
      </c>
      <c r="AG161" s="30">
        <f>SUMIF([1]route!$E$3:$E$10005,E161,[1]!Table1[3])</f>
        <v/>
      </c>
      <c r="AH161" s="30">
        <f>SUMIF([1]route!$E$3:$E$10005,E161,[1]!Table1[4])</f>
        <v/>
      </c>
      <c r="AI161" s="30">
        <f>SUMIF([1]route!$E$3:$E$10005,E161,[1]!Table1[5])</f>
        <v/>
      </c>
      <c r="AJ161" s="30">
        <f>SUMIF([1]route!$E$3:$E$10005,E161,[1]!Table1[6])</f>
        <v/>
      </c>
      <c r="AK161" s="30">
        <f>SUMIF([1]route!$E$3:$E$10005,E161,[1]!Table1[7])</f>
        <v/>
      </c>
      <c r="AL161" s="30">
        <f>SUMIF([1]route!$E$3:$E$10005,E161,[1]!Table1[8])</f>
        <v/>
      </c>
      <c r="AM161" s="30">
        <f>SUMIF([1]route!$E$3:$E$10005,E161,[1]!Table1[9])</f>
        <v/>
      </c>
      <c r="AN161" s="30">
        <f>SUMIF([1]route!$E$3:$E$10005,E161,[1]!Table1[10])</f>
        <v/>
      </c>
      <c r="AO161" s="30">
        <f>SUMIF([1]route!$E$3:$E$10005,E161,[1]!Table1[11])</f>
        <v/>
      </c>
      <c r="AP161" s="30">
        <f>SUMIF([1]route!$E$3:$E$10005,E161,[1]!Table1[12])</f>
        <v/>
      </c>
      <c r="AQ161" s="30">
        <f>SUMIF([1]route!$E$3:$E$10005,E161,[1]!Table1[13])</f>
        <v/>
      </c>
      <c r="AR161" s="30">
        <f>SUMIF([1]route!$E$3:$E$10005,E161,[1]!Table1[14])</f>
        <v/>
      </c>
      <c r="AS161" s="30">
        <f>SUMIF([1]route!$E$3:$E$10005,E161,[1]!Table1[15])</f>
        <v/>
      </c>
      <c r="AT161" s="30">
        <f>SUMIF([1]route!$E$3:$E$10005,E161,[1]!Table1[16])</f>
        <v/>
      </c>
      <c r="AU161" s="30">
        <f>SUMIF([1]route!$E$3:$E$10005,E161,[1]!Table1[17])</f>
        <v/>
      </c>
      <c r="AV161" s="30">
        <f>SUMIF([1]route!$E$3:$E$10005,E161,[1]!Table1[18])</f>
        <v/>
      </c>
      <c r="AW161" s="30">
        <f>SUMIF([1]route!$E$3:$E$10005,E161,[1]!Table1[19])</f>
        <v/>
      </c>
      <c r="AX161" s="30">
        <f>SUMIF([1]route!$E$3:$E$10005,E161,[1]!Table1[20])</f>
        <v/>
      </c>
      <c r="AY161" s="30">
        <f>SUMIF([1]route!$E$3:$E$10005,E161,[1]!Table1[21])</f>
        <v/>
      </c>
      <c r="AZ161" s="30">
        <f>SUMIF([1]route!$E$3:$E$10005,E161,[1]!Table1[22])</f>
        <v/>
      </c>
      <c r="BA161" s="30">
        <f>SUMIF([1]route!$E$3:$E$10005,E161,[1]!Table1[23])</f>
        <v/>
      </c>
      <c r="BB161" s="30">
        <f>SUMIF([1]route!$E$3:$E$10005,E161,[1]!Table1[24])</f>
        <v/>
      </c>
      <c r="BC161" s="30">
        <f>SUMIF([1]route!$E$3:$E$10005,E161,[1]!Table1[25])</f>
        <v/>
      </c>
      <c r="BD161" s="30">
        <f>SUMIF([1]route!$E$3:$E$10005,E161,[1]!Table1[26])</f>
        <v/>
      </c>
      <c r="BE161" s="30">
        <f>SUMIF([1]route!$E$3:$E$10005,E161,[1]!Table1[27])</f>
        <v/>
      </c>
      <c r="BF161" s="30">
        <f>SUMIF([1]route!$E$3:$E$10005,E161,[1]!Table1[28])</f>
        <v/>
      </c>
      <c r="BG161" s="30">
        <f>SUMIF([1]route!$E$3:$E$10005,E161,[1]!Table1[29])</f>
        <v/>
      </c>
      <c r="BH161" s="30">
        <f>SUMIF([1]route!$E$3:$E$10005,E161,[1]!Table1[30])</f>
        <v/>
      </c>
      <c r="BI161" s="30">
        <f>SUMIF([1]route!$E$3:$E$10005,E161,[1]!Table1[31])</f>
        <v/>
      </c>
      <c r="BJ161" s="30">
        <f>SUMIF([1]route!$E$3:$E$10005,E161,[1]!Table1[Remain PO])</f>
        <v/>
      </c>
      <c r="BK161" s="31">
        <f>SUMIF([1]route!$E$3:$E$10005,E161,[1]!Table1[N+1])</f>
        <v/>
      </c>
      <c r="BL161" s="31">
        <f>SUMIF([1]route!$E$3:$E$10005,E161,[1]!Table1[N+2])</f>
        <v/>
      </c>
      <c r="BM161" s="31">
        <f>SUMIF([1]route!$E$3:$E$10005,E161,[1]!Table1[N+3])</f>
        <v/>
      </c>
      <c r="BN161" s="32">
        <f>SUMIF([1]route!$E$3:$E$10005,E161,[1]!Table1[N+4])</f>
        <v/>
      </c>
      <c r="BP161" s="37">
        <f>$V161-$AD161</f>
        <v/>
      </c>
      <c r="BQ161" s="35">
        <f>BP161-AE161</f>
        <v/>
      </c>
      <c r="BR161" s="35">
        <f>BQ161-AF161</f>
        <v/>
      </c>
      <c r="BS161" s="35">
        <f>BR161-AG161</f>
        <v/>
      </c>
      <c r="BT161" s="35">
        <f>BS161-AH161</f>
        <v/>
      </c>
      <c r="BU161" s="35">
        <f>BT161-AI161</f>
        <v/>
      </c>
      <c r="BV161" s="35">
        <f>BU161-AJ161</f>
        <v/>
      </c>
      <c r="BW161" s="35">
        <f>BV161-AK161</f>
        <v/>
      </c>
      <c r="BX161" s="35">
        <f>BW161-AL161</f>
        <v/>
      </c>
      <c r="BY161" s="35">
        <f>BX161-AM161</f>
        <v/>
      </c>
      <c r="BZ161" s="35">
        <f>BY161-AN161</f>
        <v/>
      </c>
      <c r="CA161" s="35">
        <f>BZ161-AO161</f>
        <v/>
      </c>
      <c r="CB161" s="35">
        <f>CA161-AP161</f>
        <v/>
      </c>
      <c r="CC161" s="35">
        <f>CB161-AQ161</f>
        <v/>
      </c>
      <c r="CD161" s="35">
        <f>CC161-AR161</f>
        <v/>
      </c>
      <c r="CE161" s="35">
        <f>CD161-AS161</f>
        <v/>
      </c>
      <c r="CF161" s="35">
        <f>CE161-AT161</f>
        <v/>
      </c>
      <c r="CG161" s="35">
        <f>CF161-AU161</f>
        <v/>
      </c>
      <c r="CH161" s="35">
        <f>CG161-AV161</f>
        <v/>
      </c>
      <c r="CI161" s="35">
        <f>CH161-AW161</f>
        <v/>
      </c>
      <c r="CJ161" s="35">
        <f>CI161-AX161</f>
        <v/>
      </c>
      <c r="CK161" s="35">
        <f>CJ161-AY161</f>
        <v/>
      </c>
      <c r="CL161" s="35">
        <f>CK161-AZ161</f>
        <v/>
      </c>
      <c r="CM161" s="35">
        <f>CL161-BA161</f>
        <v/>
      </c>
      <c r="CN161" s="35">
        <f>CM161-BB161</f>
        <v/>
      </c>
      <c r="CO161" s="35">
        <f>CN161-BC161</f>
        <v/>
      </c>
      <c r="CP161" s="35">
        <f>CO161-BD161</f>
        <v/>
      </c>
      <c r="CQ161" s="35">
        <f>CP161-BE161</f>
        <v/>
      </c>
      <c r="CR161" s="35">
        <f>CQ161-BF161</f>
        <v/>
      </c>
      <c r="CS161" s="35">
        <f>CR161-BG161</f>
        <v/>
      </c>
      <c r="CT161" s="35">
        <f>CS161-BH161</f>
        <v/>
      </c>
      <c r="CU161" s="35">
        <f>CT161-BI161</f>
        <v/>
      </c>
      <c r="CV161" s="35">
        <f>CU161-BJ161</f>
        <v/>
      </c>
      <c r="CW161" s="38">
        <f>CV161-BK161</f>
        <v/>
      </c>
      <c r="CX161" s="38">
        <f>CW161-BL161</f>
        <v/>
      </c>
      <c r="CY161" s="38">
        <f>CX161-BM161</f>
        <v/>
      </c>
      <c r="CZ161" s="39">
        <f>CY161-BN161</f>
        <v/>
      </c>
      <c r="DA161" s="35" t="n"/>
    </row>
    <row r="162">
      <c r="D162" s="61">
        <f>VLOOKUP(F162,[1]Special!$O$2:$S$209,3,0)</f>
        <v/>
      </c>
      <c r="E162" s="20" t="inlineStr">
        <is>
          <t>|0200226240|28.60|0.00|2.300|0.0006037IBC</t>
        </is>
      </c>
      <c r="F162" s="19">
        <f>LEFT(E162,LEN(E162)-7)</f>
        <v/>
      </c>
      <c r="G162" s="19">
        <f>'Cutting Rules'!H162</f>
        <v/>
      </c>
      <c r="H162" s="19">
        <f>VLOOKUP(MID(F162,8,2),[1]Special!$H$2:$I$32,2,0)</f>
        <v/>
      </c>
      <c r="I162" s="19">
        <f>RIGHT(E162,3)</f>
        <v/>
      </c>
      <c r="J162" s="19">
        <f>IF(MID(E162,6,2)="22","P","C")</f>
        <v/>
      </c>
      <c r="K162" s="19">
        <f>MID(E162,13,4)</f>
        <v/>
      </c>
      <c r="L162" s="19">
        <f>MID(E162,19,4)</f>
        <v/>
      </c>
      <c r="M162" s="52">
        <f>MID(E162,LEN(E162)-17,4)</f>
        <v/>
      </c>
      <c r="N162" s="52">
        <f>MID(E162,LEN(E162)-6,4)</f>
        <v/>
      </c>
      <c r="O162" s="19">
        <f>VLOOKUP(F162,[1]Item!$A$5:$Z$10000,26,0)</f>
        <v/>
      </c>
      <c r="P162" s="19">
        <f>VLOOKUP(E162,[1]route!$E$3:$O$10005,11,0)</f>
        <v/>
      </c>
      <c r="Q162" s="167">
        <f>'Cutting Rules'!AD162</f>
        <v/>
      </c>
      <c r="R162" s="168">
        <f>SUMIF([1]route!$E$3:$E$10005,E162,[1]!Table1[生産])</f>
        <v/>
      </c>
      <c r="S162" s="24" t="n"/>
      <c r="T162" s="169" t="inlineStr"/>
      <c r="U162" s="19" t="n"/>
      <c r="V162" s="170">
        <f>SUMIF([1]route!$E$3:$E$10005,E162,[1]route!$M$3:$M$10005)</f>
        <v/>
      </c>
      <c r="W162" s="171">
        <f>O162*N162*V162/1000</f>
        <v/>
      </c>
      <c r="X162" s="27">
        <f t="array" ref="X162">INDEX($BP162:$CZ162,MATCH(TRUE,$BP162:$CZ162&lt;0,0))</f>
        <v/>
      </c>
      <c r="Y162" s="47">
        <f>IFERROR(CHOOSE($AC162,$BP$1,$BQ$1,$BR$1,$BS$1,$BT$1,$BU$1,$BV$1,$BW$1,$BX$1,$BY$1,$BZ$1,$CA$1,$CB$1,$CC$1,$CD$1,$CE$1,$CF$1,$CG$1,$CH$1,$CI$1,$CJ$1,$CK$1,$CL$1,$CM$1,$CN$1,$CO$1,$CP$1,$CQ$1,$CR$1,$CS$1,$CT$1,$CU$1,$CV$1,$CW$1,$CX$1,$CY$1,$CZ$1,),"")</f>
        <v/>
      </c>
      <c r="Z162" s="121">
        <f>IFERROR(VLOOKUP(E162,[1]route!$E$3:$BL$10005,59,0),"")&amp;IFERROR(VLOOKUP(E162,[1]route!$E$3:$BL$10005,60,0),"")</f>
        <v/>
      </c>
      <c r="AA162" s="172">
        <f>IF(R162&gt;V162,R162-V162,0)</f>
        <v/>
      </c>
      <c r="AB162" s="173">
        <f>AA162*O162*N162/1000</f>
        <v/>
      </c>
      <c r="AC162" s="4">
        <f>IFERROR(MATCH($X162,$BP162:$CZ162,0),"")</f>
        <v/>
      </c>
      <c r="AD162" s="29" t="n">
        <v>0</v>
      </c>
      <c r="AE162" s="30">
        <f>SUMIF([1]route!$E$3:$E$10005,E162,[1]!Table1[1])</f>
        <v/>
      </c>
      <c r="AF162" s="30">
        <f>SUMIF([1]route!$E$3:$E$10005,E162,[1]!Table1[2])</f>
        <v/>
      </c>
      <c r="AG162" s="30">
        <f>SUMIF([1]route!$E$3:$E$10005,E162,[1]!Table1[3])</f>
        <v/>
      </c>
      <c r="AH162" s="30">
        <f>SUMIF([1]route!$E$3:$E$10005,E162,[1]!Table1[4])</f>
        <v/>
      </c>
      <c r="AI162" s="30">
        <f>SUMIF([1]route!$E$3:$E$10005,E162,[1]!Table1[5])</f>
        <v/>
      </c>
      <c r="AJ162" s="30">
        <f>SUMIF([1]route!$E$3:$E$10005,E162,[1]!Table1[6])</f>
        <v/>
      </c>
      <c r="AK162" s="30">
        <f>SUMIF([1]route!$E$3:$E$10005,E162,[1]!Table1[7])</f>
        <v/>
      </c>
      <c r="AL162" s="30">
        <f>SUMIF([1]route!$E$3:$E$10005,E162,[1]!Table1[8])</f>
        <v/>
      </c>
      <c r="AM162" s="30">
        <f>SUMIF([1]route!$E$3:$E$10005,E162,[1]!Table1[9])</f>
        <v/>
      </c>
      <c r="AN162" s="30">
        <f>SUMIF([1]route!$E$3:$E$10005,E162,[1]!Table1[10])</f>
        <v/>
      </c>
      <c r="AO162" s="30">
        <f>SUMIF([1]route!$E$3:$E$10005,E162,[1]!Table1[11])</f>
        <v/>
      </c>
      <c r="AP162" s="30">
        <f>SUMIF([1]route!$E$3:$E$10005,E162,[1]!Table1[12])</f>
        <v/>
      </c>
      <c r="AQ162" s="30">
        <f>SUMIF([1]route!$E$3:$E$10005,E162,[1]!Table1[13])</f>
        <v/>
      </c>
      <c r="AR162" s="30">
        <f>SUMIF([1]route!$E$3:$E$10005,E162,[1]!Table1[14])</f>
        <v/>
      </c>
      <c r="AS162" s="30">
        <f>SUMIF([1]route!$E$3:$E$10005,E162,[1]!Table1[15])</f>
        <v/>
      </c>
      <c r="AT162" s="30">
        <f>SUMIF([1]route!$E$3:$E$10005,E162,[1]!Table1[16])</f>
        <v/>
      </c>
      <c r="AU162" s="30">
        <f>SUMIF([1]route!$E$3:$E$10005,E162,[1]!Table1[17])</f>
        <v/>
      </c>
      <c r="AV162" s="30">
        <f>SUMIF([1]route!$E$3:$E$10005,E162,[1]!Table1[18])</f>
        <v/>
      </c>
      <c r="AW162" s="30">
        <f>SUMIF([1]route!$E$3:$E$10005,E162,[1]!Table1[19])</f>
        <v/>
      </c>
      <c r="AX162" s="30">
        <f>SUMIF([1]route!$E$3:$E$10005,E162,[1]!Table1[20])</f>
        <v/>
      </c>
      <c r="AY162" s="30">
        <f>SUMIF([1]route!$E$3:$E$10005,E162,[1]!Table1[21])</f>
        <v/>
      </c>
      <c r="AZ162" s="30">
        <f>SUMIF([1]route!$E$3:$E$10005,E162,[1]!Table1[22])</f>
        <v/>
      </c>
      <c r="BA162" s="30">
        <f>SUMIF([1]route!$E$3:$E$10005,E162,[1]!Table1[23])</f>
        <v/>
      </c>
      <c r="BB162" s="30">
        <f>SUMIF([1]route!$E$3:$E$10005,E162,[1]!Table1[24])</f>
        <v/>
      </c>
      <c r="BC162" s="30">
        <f>SUMIF([1]route!$E$3:$E$10005,E162,[1]!Table1[25])</f>
        <v/>
      </c>
      <c r="BD162" s="30">
        <f>SUMIF([1]route!$E$3:$E$10005,E162,[1]!Table1[26])</f>
        <v/>
      </c>
      <c r="BE162" s="30">
        <f>SUMIF([1]route!$E$3:$E$10005,E162,[1]!Table1[27])</f>
        <v/>
      </c>
      <c r="BF162" s="30">
        <f>SUMIF([1]route!$E$3:$E$10005,E162,[1]!Table1[28])</f>
        <v/>
      </c>
      <c r="BG162" s="30">
        <f>SUMIF([1]route!$E$3:$E$10005,E162,[1]!Table1[29])</f>
        <v/>
      </c>
      <c r="BH162" s="30">
        <f>SUMIF([1]route!$E$3:$E$10005,E162,[1]!Table1[30])</f>
        <v/>
      </c>
      <c r="BI162" s="30">
        <f>SUMIF([1]route!$E$3:$E$10005,E162,[1]!Table1[31])</f>
        <v/>
      </c>
      <c r="BJ162" s="30">
        <f>SUMIF([1]route!$E$3:$E$10005,E162,[1]!Table1[Remain PO])</f>
        <v/>
      </c>
      <c r="BK162" s="31">
        <f>SUMIF([1]route!$E$3:$E$10005,E162,[1]!Table1[N+1])</f>
        <v/>
      </c>
      <c r="BL162" s="31">
        <f>SUMIF([1]route!$E$3:$E$10005,E162,[1]!Table1[N+2])</f>
        <v/>
      </c>
      <c r="BM162" s="31">
        <f>SUMIF([1]route!$E$3:$E$10005,E162,[1]!Table1[N+3])</f>
        <v/>
      </c>
      <c r="BN162" s="32">
        <f>SUMIF([1]route!$E$3:$E$10005,E162,[1]!Table1[N+4])</f>
        <v/>
      </c>
      <c r="BP162" s="37">
        <f>$V162-$AD162</f>
        <v/>
      </c>
      <c r="BQ162" s="35">
        <f>BP162-AE162</f>
        <v/>
      </c>
      <c r="BR162" s="35">
        <f>BQ162-AF162</f>
        <v/>
      </c>
      <c r="BS162" s="35">
        <f>BR162-AG162</f>
        <v/>
      </c>
      <c r="BT162" s="35">
        <f>BS162-AH162</f>
        <v/>
      </c>
      <c r="BU162" s="35">
        <f>BT162-AI162</f>
        <v/>
      </c>
      <c r="BV162" s="35">
        <f>BU162-AJ162</f>
        <v/>
      </c>
      <c r="BW162" s="35">
        <f>BV162-AK162</f>
        <v/>
      </c>
      <c r="BX162" s="35">
        <f>BW162-AL162</f>
        <v/>
      </c>
      <c r="BY162" s="35">
        <f>BX162-AM162</f>
        <v/>
      </c>
      <c r="BZ162" s="35">
        <f>BY162-AN162</f>
        <v/>
      </c>
      <c r="CA162" s="35">
        <f>BZ162-AO162</f>
        <v/>
      </c>
      <c r="CB162" s="35">
        <f>CA162-AP162</f>
        <v/>
      </c>
      <c r="CC162" s="35">
        <f>CB162-AQ162</f>
        <v/>
      </c>
      <c r="CD162" s="35">
        <f>CC162-AR162</f>
        <v/>
      </c>
      <c r="CE162" s="35">
        <f>CD162-AS162</f>
        <v/>
      </c>
      <c r="CF162" s="35">
        <f>CE162-AT162</f>
        <v/>
      </c>
      <c r="CG162" s="35">
        <f>CF162-AU162</f>
        <v/>
      </c>
      <c r="CH162" s="35">
        <f>CG162-AV162</f>
        <v/>
      </c>
      <c r="CI162" s="35">
        <f>CH162-AW162</f>
        <v/>
      </c>
      <c r="CJ162" s="35">
        <f>CI162-AX162</f>
        <v/>
      </c>
      <c r="CK162" s="35">
        <f>CJ162-AY162</f>
        <v/>
      </c>
      <c r="CL162" s="35">
        <f>CK162-AZ162</f>
        <v/>
      </c>
      <c r="CM162" s="35">
        <f>CL162-BA162</f>
        <v/>
      </c>
      <c r="CN162" s="35">
        <f>CM162-BB162</f>
        <v/>
      </c>
      <c r="CO162" s="35">
        <f>CN162-BC162</f>
        <v/>
      </c>
      <c r="CP162" s="35">
        <f>CO162-BD162</f>
        <v/>
      </c>
      <c r="CQ162" s="35">
        <f>CP162-BE162</f>
        <v/>
      </c>
      <c r="CR162" s="35">
        <f>CQ162-BF162</f>
        <v/>
      </c>
      <c r="CS162" s="35">
        <f>CR162-BG162</f>
        <v/>
      </c>
      <c r="CT162" s="35">
        <f>CS162-BH162</f>
        <v/>
      </c>
      <c r="CU162" s="35">
        <f>CT162-BI162</f>
        <v/>
      </c>
      <c r="CV162" s="35">
        <f>CU162-BJ162</f>
        <v/>
      </c>
      <c r="CW162" s="38">
        <f>CV162-BK162</f>
        <v/>
      </c>
      <c r="CX162" s="38">
        <f>CW162-BL162</f>
        <v/>
      </c>
      <c r="CY162" s="38">
        <f>CX162-BM162</f>
        <v/>
      </c>
      <c r="CZ162" s="39">
        <f>CY162-BN162</f>
        <v/>
      </c>
      <c r="DA162" s="35" t="n"/>
    </row>
    <row r="163">
      <c r="D163" s="61">
        <f>VLOOKUP(F163,[1]Special!$O$2:$S$209,3,0)</f>
        <v/>
      </c>
      <c r="E163" s="20" t="inlineStr">
        <is>
          <t>|0200226339|50.00|30.00|1.600|0.0006450NBC</t>
        </is>
      </c>
      <c r="F163" s="19">
        <f>LEFT(E163,LEN(E163)-7)</f>
        <v/>
      </c>
      <c r="G163" s="19">
        <f>'Cutting Rules'!H163</f>
        <v/>
      </c>
      <c r="H163" s="19">
        <f>VLOOKUP(MID(F163,8,2),[1]Special!$H$2:$I$32,2,0)</f>
        <v/>
      </c>
      <c r="I163" s="19">
        <f>RIGHT(E163,3)</f>
        <v/>
      </c>
      <c r="J163" s="19">
        <f>IF(MID(E163,6,2)="22","P","C")</f>
        <v/>
      </c>
      <c r="K163" s="19">
        <f>MID(E163,13,4)</f>
        <v/>
      </c>
      <c r="L163" s="19">
        <f>MID(E163,19,4)</f>
        <v/>
      </c>
      <c r="M163" s="52">
        <f>MID(E163,LEN(E163)-17,4)</f>
        <v/>
      </c>
      <c r="N163" s="52">
        <f>MID(E163,LEN(E163)-6,4)</f>
        <v/>
      </c>
      <c r="O163" s="19">
        <f>VLOOKUP(F163,[1]Item!$A$5:$Z$10000,26,0)</f>
        <v/>
      </c>
      <c r="P163" s="19">
        <f>VLOOKUP(E163,[1]route!$E$3:$O$10005,11,0)</f>
        <v/>
      </c>
      <c r="Q163" s="167">
        <f>'Cutting Rules'!AD163</f>
        <v/>
      </c>
      <c r="R163" s="168">
        <f>SUMIF([1]route!$E$3:$E$10005,E163,[1]!Table1[生産])</f>
        <v/>
      </c>
      <c r="S163" s="24" t="n"/>
      <c r="T163" s="169" t="inlineStr"/>
      <c r="U163" s="19" t="n"/>
      <c r="V163" s="170">
        <f>SUMIF([1]route!$E$3:$E$10005,E163,[1]route!$M$3:$M$10005)</f>
        <v/>
      </c>
      <c r="W163" s="171">
        <f>O163*N163*V163/1000</f>
        <v/>
      </c>
      <c r="X163" s="27">
        <f t="array" ref="X163">INDEX($BP163:$CZ163,MATCH(TRUE,$BP163:$CZ163&lt;0,0))</f>
        <v/>
      </c>
      <c r="Y163" s="47">
        <f>IFERROR(CHOOSE($AC163,$BP$1,$BQ$1,$BR$1,$BS$1,$BT$1,$BU$1,$BV$1,$BW$1,$BX$1,$BY$1,$BZ$1,$CA$1,$CB$1,$CC$1,$CD$1,$CE$1,$CF$1,$CG$1,$CH$1,$CI$1,$CJ$1,$CK$1,$CL$1,$CM$1,$CN$1,$CO$1,$CP$1,$CQ$1,$CR$1,$CS$1,$CT$1,$CU$1,$CV$1,$CW$1,$CX$1,$CY$1,$CZ$1,),"")</f>
        <v/>
      </c>
      <c r="Z163" s="121">
        <f>IFERROR(VLOOKUP(E163,[1]route!$E$3:$BL$10005,59,0),"")&amp;IFERROR(VLOOKUP(E163,[1]route!$E$3:$BL$10005,60,0),"")</f>
        <v/>
      </c>
      <c r="AA163" s="172">
        <f>IF(R163&gt;V163,R163-V163,0)</f>
        <v/>
      </c>
      <c r="AB163" s="173">
        <f>AA163*O163*N163/1000</f>
        <v/>
      </c>
      <c r="AC163" s="4">
        <f>IFERROR(MATCH($X163,$BP163:$CZ163,0),"")</f>
        <v/>
      </c>
      <c r="AD163" s="29" t="n">
        <v>0</v>
      </c>
      <c r="AE163" s="30">
        <f>SUMIF([1]route!$E$3:$E$10005,E163,[1]!Table1[1])</f>
        <v/>
      </c>
      <c r="AF163" s="30">
        <f>SUMIF([1]route!$E$3:$E$10005,E163,[1]!Table1[2])</f>
        <v/>
      </c>
      <c r="AG163" s="30">
        <f>SUMIF([1]route!$E$3:$E$10005,E163,[1]!Table1[3])</f>
        <v/>
      </c>
      <c r="AH163" s="30">
        <f>SUMIF([1]route!$E$3:$E$10005,E163,[1]!Table1[4])</f>
        <v/>
      </c>
      <c r="AI163" s="30">
        <f>SUMIF([1]route!$E$3:$E$10005,E163,[1]!Table1[5])</f>
        <v/>
      </c>
      <c r="AJ163" s="30">
        <f>SUMIF([1]route!$E$3:$E$10005,E163,[1]!Table1[6])</f>
        <v/>
      </c>
      <c r="AK163" s="30">
        <f>SUMIF([1]route!$E$3:$E$10005,E163,[1]!Table1[7])</f>
        <v/>
      </c>
      <c r="AL163" s="30">
        <f>SUMIF([1]route!$E$3:$E$10005,E163,[1]!Table1[8])</f>
        <v/>
      </c>
      <c r="AM163" s="30">
        <f>SUMIF([1]route!$E$3:$E$10005,E163,[1]!Table1[9])</f>
        <v/>
      </c>
      <c r="AN163" s="30">
        <f>SUMIF([1]route!$E$3:$E$10005,E163,[1]!Table1[10])</f>
        <v/>
      </c>
      <c r="AO163" s="30">
        <f>SUMIF([1]route!$E$3:$E$10005,E163,[1]!Table1[11])</f>
        <v/>
      </c>
      <c r="AP163" s="30">
        <f>SUMIF([1]route!$E$3:$E$10005,E163,[1]!Table1[12])</f>
        <v/>
      </c>
      <c r="AQ163" s="30">
        <f>SUMIF([1]route!$E$3:$E$10005,E163,[1]!Table1[13])</f>
        <v/>
      </c>
      <c r="AR163" s="30">
        <f>SUMIF([1]route!$E$3:$E$10005,E163,[1]!Table1[14])</f>
        <v/>
      </c>
      <c r="AS163" s="30">
        <f>SUMIF([1]route!$E$3:$E$10005,E163,[1]!Table1[15])</f>
        <v/>
      </c>
      <c r="AT163" s="30">
        <f>SUMIF([1]route!$E$3:$E$10005,E163,[1]!Table1[16])</f>
        <v/>
      </c>
      <c r="AU163" s="30">
        <f>SUMIF([1]route!$E$3:$E$10005,E163,[1]!Table1[17])</f>
        <v/>
      </c>
      <c r="AV163" s="30">
        <f>SUMIF([1]route!$E$3:$E$10005,E163,[1]!Table1[18])</f>
        <v/>
      </c>
      <c r="AW163" s="30">
        <f>SUMIF([1]route!$E$3:$E$10005,E163,[1]!Table1[19])</f>
        <v/>
      </c>
      <c r="AX163" s="30">
        <f>SUMIF([1]route!$E$3:$E$10005,E163,[1]!Table1[20])</f>
        <v/>
      </c>
      <c r="AY163" s="30">
        <f>SUMIF([1]route!$E$3:$E$10005,E163,[1]!Table1[21])</f>
        <v/>
      </c>
      <c r="AZ163" s="30">
        <f>SUMIF([1]route!$E$3:$E$10005,E163,[1]!Table1[22])</f>
        <v/>
      </c>
      <c r="BA163" s="30">
        <f>SUMIF([1]route!$E$3:$E$10005,E163,[1]!Table1[23])</f>
        <v/>
      </c>
      <c r="BB163" s="30">
        <f>SUMIF([1]route!$E$3:$E$10005,E163,[1]!Table1[24])</f>
        <v/>
      </c>
      <c r="BC163" s="30">
        <f>SUMIF([1]route!$E$3:$E$10005,E163,[1]!Table1[25])</f>
        <v/>
      </c>
      <c r="BD163" s="30">
        <f>SUMIF([1]route!$E$3:$E$10005,E163,[1]!Table1[26])</f>
        <v/>
      </c>
      <c r="BE163" s="30">
        <f>SUMIF([1]route!$E$3:$E$10005,E163,[1]!Table1[27])</f>
        <v/>
      </c>
      <c r="BF163" s="30">
        <f>SUMIF([1]route!$E$3:$E$10005,E163,[1]!Table1[28])</f>
        <v/>
      </c>
      <c r="BG163" s="30">
        <f>SUMIF([1]route!$E$3:$E$10005,E163,[1]!Table1[29])</f>
        <v/>
      </c>
      <c r="BH163" s="30">
        <f>SUMIF([1]route!$E$3:$E$10005,E163,[1]!Table1[30])</f>
        <v/>
      </c>
      <c r="BI163" s="30">
        <f>SUMIF([1]route!$E$3:$E$10005,E163,[1]!Table1[31])</f>
        <v/>
      </c>
      <c r="BJ163" s="30">
        <f>SUMIF([1]route!$E$3:$E$10005,E163,[1]!Table1[Remain PO])</f>
        <v/>
      </c>
      <c r="BK163" s="31">
        <f>SUMIF([1]route!$E$3:$E$10005,E163,[1]!Table1[N+1])</f>
        <v/>
      </c>
      <c r="BL163" s="31">
        <f>SUMIF([1]route!$E$3:$E$10005,E163,[1]!Table1[N+2])</f>
        <v/>
      </c>
      <c r="BM163" s="31">
        <f>SUMIF([1]route!$E$3:$E$10005,E163,[1]!Table1[N+3])</f>
        <v/>
      </c>
      <c r="BN163" s="32">
        <f>SUMIF([1]route!$E$3:$E$10005,E163,[1]!Table1[N+4])</f>
        <v/>
      </c>
      <c r="BP163" s="37">
        <f>$V163-$AD163</f>
        <v/>
      </c>
      <c r="BQ163" s="35">
        <f>BP163-AE163</f>
        <v/>
      </c>
      <c r="BR163" s="35">
        <f>BQ163-AF163</f>
        <v/>
      </c>
      <c r="BS163" s="35">
        <f>BR163-AG163</f>
        <v/>
      </c>
      <c r="BT163" s="35">
        <f>BS163-AH163</f>
        <v/>
      </c>
      <c r="BU163" s="35">
        <f>BT163-AI163</f>
        <v/>
      </c>
      <c r="BV163" s="35">
        <f>BU163-AJ163</f>
        <v/>
      </c>
      <c r="BW163" s="35">
        <f>BV163-AK163</f>
        <v/>
      </c>
      <c r="BX163" s="35">
        <f>BW163-AL163</f>
        <v/>
      </c>
      <c r="BY163" s="35">
        <f>BX163-AM163</f>
        <v/>
      </c>
      <c r="BZ163" s="35">
        <f>BY163-AN163</f>
        <v/>
      </c>
      <c r="CA163" s="35">
        <f>BZ163-AO163</f>
        <v/>
      </c>
      <c r="CB163" s="35">
        <f>CA163-AP163</f>
        <v/>
      </c>
      <c r="CC163" s="35">
        <f>CB163-AQ163</f>
        <v/>
      </c>
      <c r="CD163" s="35">
        <f>CC163-AR163</f>
        <v/>
      </c>
      <c r="CE163" s="35">
        <f>CD163-AS163</f>
        <v/>
      </c>
      <c r="CF163" s="35">
        <f>CE163-AT163</f>
        <v/>
      </c>
      <c r="CG163" s="35">
        <f>CF163-AU163</f>
        <v/>
      </c>
      <c r="CH163" s="35">
        <f>CG163-AV163</f>
        <v/>
      </c>
      <c r="CI163" s="35">
        <f>CH163-AW163</f>
        <v/>
      </c>
      <c r="CJ163" s="35">
        <f>CI163-AX163</f>
        <v/>
      </c>
      <c r="CK163" s="35">
        <f>CJ163-AY163</f>
        <v/>
      </c>
      <c r="CL163" s="35">
        <f>CK163-AZ163</f>
        <v/>
      </c>
      <c r="CM163" s="35">
        <f>CL163-BA163</f>
        <v/>
      </c>
      <c r="CN163" s="35">
        <f>CM163-BB163</f>
        <v/>
      </c>
      <c r="CO163" s="35">
        <f>CN163-BC163</f>
        <v/>
      </c>
      <c r="CP163" s="35">
        <f>CO163-BD163</f>
        <v/>
      </c>
      <c r="CQ163" s="35">
        <f>CP163-BE163</f>
        <v/>
      </c>
      <c r="CR163" s="35">
        <f>CQ163-BF163</f>
        <v/>
      </c>
      <c r="CS163" s="35">
        <f>CR163-BG163</f>
        <v/>
      </c>
      <c r="CT163" s="35">
        <f>CS163-BH163</f>
        <v/>
      </c>
      <c r="CU163" s="35">
        <f>CT163-BI163</f>
        <v/>
      </c>
      <c r="CV163" s="35">
        <f>CU163-BJ163</f>
        <v/>
      </c>
      <c r="CW163" s="38">
        <f>CV163-BK163</f>
        <v/>
      </c>
      <c r="CX163" s="38">
        <f>CW163-BL163</f>
        <v/>
      </c>
      <c r="CY163" s="38">
        <f>CX163-BM163</f>
        <v/>
      </c>
      <c r="CZ163" s="39">
        <f>CY163-BN163</f>
        <v/>
      </c>
      <c r="DA163" s="35" t="n"/>
    </row>
    <row r="164">
      <c r="D164" s="61">
        <f>VLOOKUP(F164,[1]Special!$O$2:$S$209,3,0)</f>
        <v/>
      </c>
      <c r="E164" s="20" t="inlineStr">
        <is>
          <t>|0200230841|25.40|0.00|1.200|0.0005538NBC</t>
        </is>
      </c>
      <c r="F164" s="19">
        <f>LEFT(E164,LEN(E164)-7)</f>
        <v/>
      </c>
      <c r="G164" s="19">
        <f>'Cutting Rules'!H164</f>
        <v/>
      </c>
      <c r="H164" s="19">
        <f>VLOOKUP(MID(F164,8,2),[1]Special!$H$2:$I$32,2,0)</f>
        <v/>
      </c>
      <c r="I164" s="19">
        <f>RIGHT(E164,3)</f>
        <v/>
      </c>
      <c r="J164" s="19">
        <f>IF(MID(E164,6,2)="22","P","C")</f>
        <v/>
      </c>
      <c r="K164" s="19">
        <f>MID(E164,13,4)</f>
        <v/>
      </c>
      <c r="L164" s="19">
        <f>MID(E164,19,4)</f>
        <v/>
      </c>
      <c r="M164" s="52">
        <f>MID(E164,LEN(E164)-17,4)</f>
        <v/>
      </c>
      <c r="N164" s="52">
        <f>MID(E164,LEN(E164)-6,4)</f>
        <v/>
      </c>
      <c r="O164" s="19">
        <f>VLOOKUP(F164,[1]Item!$A$5:$Z$10000,26,0)</f>
        <v/>
      </c>
      <c r="P164" s="19">
        <f>VLOOKUP(E164,[1]route!$E$3:$O$10005,11,0)</f>
        <v/>
      </c>
      <c r="Q164" s="167">
        <f>'Cutting Rules'!AD164</f>
        <v/>
      </c>
      <c r="R164" s="168">
        <f>SUMIF([1]route!$E$3:$E$10005,E164,[1]!Table1[生産])</f>
        <v/>
      </c>
      <c r="S164" s="24" t="n"/>
      <c r="T164" s="169" t="inlineStr"/>
      <c r="U164" s="19" t="n"/>
      <c r="V164" s="170">
        <f>SUMIF([1]route!$E$3:$E$10005,E164,[1]route!$M$3:$M$10005)</f>
        <v/>
      </c>
      <c r="W164" s="171">
        <f>O164*N164*V164/1000</f>
        <v/>
      </c>
      <c r="X164" s="27">
        <f t="array" ref="X164">INDEX($BP164:$CZ164,MATCH(TRUE,$BP164:$CZ164&lt;0,0))</f>
        <v/>
      </c>
      <c r="Y164" s="47">
        <f>IFERROR(CHOOSE($AC164,$BP$1,$BQ$1,$BR$1,$BS$1,$BT$1,$BU$1,$BV$1,$BW$1,$BX$1,$BY$1,$BZ$1,$CA$1,$CB$1,$CC$1,$CD$1,$CE$1,$CF$1,$CG$1,$CH$1,$CI$1,$CJ$1,$CK$1,$CL$1,$CM$1,$CN$1,$CO$1,$CP$1,$CQ$1,$CR$1,$CS$1,$CT$1,$CU$1,$CV$1,$CW$1,$CX$1,$CY$1,$CZ$1,),"")</f>
        <v/>
      </c>
      <c r="Z164" s="121">
        <f>IFERROR(VLOOKUP(E164,[1]route!$E$3:$BL$10005,59,0),"")&amp;IFERROR(VLOOKUP(E164,[1]route!$E$3:$BL$10005,60,0),"")</f>
        <v/>
      </c>
      <c r="AA164" s="172">
        <f>IF(R164&gt;V164,R164-V164,0)</f>
        <v/>
      </c>
      <c r="AB164" s="173">
        <f>AA164*O164*N164/1000</f>
        <v/>
      </c>
      <c r="AC164" s="4">
        <f>IFERROR(MATCH($X164,$BP164:$CZ164,0),"")</f>
        <v/>
      </c>
      <c r="AD164" s="29" t="n">
        <v>0</v>
      </c>
      <c r="AE164" s="30">
        <f>SUMIF([1]route!$E$3:$E$10005,E164,[1]!Table1[1])</f>
        <v/>
      </c>
      <c r="AF164" s="30">
        <f>SUMIF([1]route!$E$3:$E$10005,E164,[1]!Table1[2])</f>
        <v/>
      </c>
      <c r="AG164" s="30">
        <f>SUMIF([1]route!$E$3:$E$10005,E164,[1]!Table1[3])</f>
        <v/>
      </c>
      <c r="AH164" s="30">
        <f>SUMIF([1]route!$E$3:$E$10005,E164,[1]!Table1[4])</f>
        <v/>
      </c>
      <c r="AI164" s="30">
        <f>SUMIF([1]route!$E$3:$E$10005,E164,[1]!Table1[5])</f>
        <v/>
      </c>
      <c r="AJ164" s="30">
        <f>SUMIF([1]route!$E$3:$E$10005,E164,[1]!Table1[6])</f>
        <v/>
      </c>
      <c r="AK164" s="30">
        <f>SUMIF([1]route!$E$3:$E$10005,E164,[1]!Table1[7])</f>
        <v/>
      </c>
      <c r="AL164" s="30">
        <f>SUMIF([1]route!$E$3:$E$10005,E164,[1]!Table1[8])</f>
        <v/>
      </c>
      <c r="AM164" s="30">
        <f>SUMIF([1]route!$E$3:$E$10005,E164,[1]!Table1[9])</f>
        <v/>
      </c>
      <c r="AN164" s="30">
        <f>SUMIF([1]route!$E$3:$E$10005,E164,[1]!Table1[10])</f>
        <v/>
      </c>
      <c r="AO164" s="30">
        <f>SUMIF([1]route!$E$3:$E$10005,E164,[1]!Table1[11])</f>
        <v/>
      </c>
      <c r="AP164" s="30">
        <f>SUMIF([1]route!$E$3:$E$10005,E164,[1]!Table1[12])</f>
        <v/>
      </c>
      <c r="AQ164" s="30">
        <f>SUMIF([1]route!$E$3:$E$10005,E164,[1]!Table1[13])</f>
        <v/>
      </c>
      <c r="AR164" s="30">
        <f>SUMIF([1]route!$E$3:$E$10005,E164,[1]!Table1[14])</f>
        <v/>
      </c>
      <c r="AS164" s="30">
        <f>SUMIF([1]route!$E$3:$E$10005,E164,[1]!Table1[15])</f>
        <v/>
      </c>
      <c r="AT164" s="30">
        <f>SUMIF([1]route!$E$3:$E$10005,E164,[1]!Table1[16])</f>
        <v/>
      </c>
      <c r="AU164" s="30">
        <f>SUMIF([1]route!$E$3:$E$10005,E164,[1]!Table1[17])</f>
        <v/>
      </c>
      <c r="AV164" s="30">
        <f>SUMIF([1]route!$E$3:$E$10005,E164,[1]!Table1[18])</f>
        <v/>
      </c>
      <c r="AW164" s="30">
        <f>SUMIF([1]route!$E$3:$E$10005,E164,[1]!Table1[19])</f>
        <v/>
      </c>
      <c r="AX164" s="30">
        <f>SUMIF([1]route!$E$3:$E$10005,E164,[1]!Table1[20])</f>
        <v/>
      </c>
      <c r="AY164" s="30">
        <f>SUMIF([1]route!$E$3:$E$10005,E164,[1]!Table1[21])</f>
        <v/>
      </c>
      <c r="AZ164" s="30">
        <f>SUMIF([1]route!$E$3:$E$10005,E164,[1]!Table1[22])</f>
        <v/>
      </c>
      <c r="BA164" s="30">
        <f>SUMIF([1]route!$E$3:$E$10005,E164,[1]!Table1[23])</f>
        <v/>
      </c>
      <c r="BB164" s="30">
        <f>SUMIF([1]route!$E$3:$E$10005,E164,[1]!Table1[24])</f>
        <v/>
      </c>
      <c r="BC164" s="30">
        <f>SUMIF([1]route!$E$3:$E$10005,E164,[1]!Table1[25])</f>
        <v/>
      </c>
      <c r="BD164" s="30">
        <f>SUMIF([1]route!$E$3:$E$10005,E164,[1]!Table1[26])</f>
        <v/>
      </c>
      <c r="BE164" s="30">
        <f>SUMIF([1]route!$E$3:$E$10005,E164,[1]!Table1[27])</f>
        <v/>
      </c>
      <c r="BF164" s="30">
        <f>SUMIF([1]route!$E$3:$E$10005,E164,[1]!Table1[28])</f>
        <v/>
      </c>
      <c r="BG164" s="30">
        <f>SUMIF([1]route!$E$3:$E$10005,E164,[1]!Table1[29])</f>
        <v/>
      </c>
      <c r="BH164" s="30">
        <f>SUMIF([1]route!$E$3:$E$10005,E164,[1]!Table1[30])</f>
        <v/>
      </c>
      <c r="BI164" s="30">
        <f>SUMIF([1]route!$E$3:$E$10005,E164,[1]!Table1[31])</f>
        <v/>
      </c>
      <c r="BJ164" s="30">
        <f>SUMIF([1]route!$E$3:$E$10005,E164,[1]!Table1[Remain PO])</f>
        <v/>
      </c>
      <c r="BK164" s="31">
        <f>SUMIF([1]route!$E$3:$E$10005,E164,[1]!Table1[N+1])</f>
        <v/>
      </c>
      <c r="BL164" s="31">
        <f>SUMIF([1]route!$E$3:$E$10005,E164,[1]!Table1[N+2])</f>
        <v/>
      </c>
      <c r="BM164" s="31">
        <f>SUMIF([1]route!$E$3:$E$10005,E164,[1]!Table1[N+3])</f>
        <v/>
      </c>
      <c r="BN164" s="32">
        <f>SUMIF([1]route!$E$3:$E$10005,E164,[1]!Table1[N+4])</f>
        <v/>
      </c>
      <c r="BP164" s="37">
        <f>$V164-$AD164</f>
        <v/>
      </c>
      <c r="BQ164" s="35">
        <f>BP164-AE164</f>
        <v/>
      </c>
      <c r="BR164" s="35">
        <f>BQ164-AF164</f>
        <v/>
      </c>
      <c r="BS164" s="35">
        <f>BR164-AG164</f>
        <v/>
      </c>
      <c r="BT164" s="35">
        <f>BS164-AH164</f>
        <v/>
      </c>
      <c r="BU164" s="35">
        <f>BT164-AI164</f>
        <v/>
      </c>
      <c r="BV164" s="35">
        <f>BU164-AJ164</f>
        <v/>
      </c>
      <c r="BW164" s="35">
        <f>BV164-AK164</f>
        <v/>
      </c>
      <c r="BX164" s="35">
        <f>BW164-AL164</f>
        <v/>
      </c>
      <c r="BY164" s="35">
        <f>BX164-AM164</f>
        <v/>
      </c>
      <c r="BZ164" s="35">
        <f>BY164-AN164</f>
        <v/>
      </c>
      <c r="CA164" s="35">
        <f>BZ164-AO164</f>
        <v/>
      </c>
      <c r="CB164" s="35">
        <f>CA164-AP164</f>
        <v/>
      </c>
      <c r="CC164" s="35">
        <f>CB164-AQ164</f>
        <v/>
      </c>
      <c r="CD164" s="35">
        <f>CC164-AR164</f>
        <v/>
      </c>
      <c r="CE164" s="35">
        <f>CD164-AS164</f>
        <v/>
      </c>
      <c r="CF164" s="35">
        <f>CE164-AT164</f>
        <v/>
      </c>
      <c r="CG164" s="35">
        <f>CF164-AU164</f>
        <v/>
      </c>
      <c r="CH164" s="35">
        <f>CG164-AV164</f>
        <v/>
      </c>
      <c r="CI164" s="35">
        <f>CH164-AW164</f>
        <v/>
      </c>
      <c r="CJ164" s="35">
        <f>CI164-AX164</f>
        <v/>
      </c>
      <c r="CK164" s="35">
        <f>CJ164-AY164</f>
        <v/>
      </c>
      <c r="CL164" s="35">
        <f>CK164-AZ164</f>
        <v/>
      </c>
      <c r="CM164" s="35">
        <f>CL164-BA164</f>
        <v/>
      </c>
      <c r="CN164" s="35">
        <f>CM164-BB164</f>
        <v/>
      </c>
      <c r="CO164" s="35">
        <f>CN164-BC164</f>
        <v/>
      </c>
      <c r="CP164" s="35">
        <f>CO164-BD164</f>
        <v/>
      </c>
      <c r="CQ164" s="35">
        <f>CP164-BE164</f>
        <v/>
      </c>
      <c r="CR164" s="35">
        <f>CQ164-BF164</f>
        <v/>
      </c>
      <c r="CS164" s="35">
        <f>CR164-BG164</f>
        <v/>
      </c>
      <c r="CT164" s="35">
        <f>CS164-BH164</f>
        <v/>
      </c>
      <c r="CU164" s="35">
        <f>CT164-BI164</f>
        <v/>
      </c>
      <c r="CV164" s="35">
        <f>CU164-BJ164</f>
        <v/>
      </c>
      <c r="CW164" s="38">
        <f>CV164-BK164</f>
        <v/>
      </c>
      <c r="CX164" s="38">
        <f>CW164-BL164</f>
        <v/>
      </c>
      <c r="CY164" s="38">
        <f>CX164-BM164</f>
        <v/>
      </c>
      <c r="CZ164" s="39">
        <f>CY164-BN164</f>
        <v/>
      </c>
      <c r="DA164" s="35" t="n"/>
    </row>
    <row r="165">
      <c r="D165" s="61">
        <f>VLOOKUP(F165,[1]Special!$O$2:$S$209,3,0)</f>
        <v/>
      </c>
      <c r="E165" s="20" t="inlineStr">
        <is>
          <t>|0200226010|19.10|0.00|1.600|0.0005460NBC</t>
        </is>
      </c>
      <c r="F165" s="19">
        <f>LEFT(E165,LEN(E165)-7)</f>
        <v/>
      </c>
      <c r="G165" s="19">
        <f>'Cutting Rules'!H165</f>
        <v/>
      </c>
      <c r="H165" s="19">
        <f>VLOOKUP(MID(F165,8,2),[1]Special!$H$2:$I$32,2,0)</f>
        <v/>
      </c>
      <c r="I165" s="19">
        <f>RIGHT(E165,3)</f>
        <v/>
      </c>
      <c r="J165" s="19">
        <f>IF(MID(E165,6,2)="22","P","C")</f>
        <v/>
      </c>
      <c r="K165" s="19">
        <f>MID(E165,13,4)</f>
        <v/>
      </c>
      <c r="L165" s="19">
        <f>MID(E165,19,4)</f>
        <v/>
      </c>
      <c r="M165" s="52">
        <f>MID(E165,LEN(E165)-17,4)</f>
        <v/>
      </c>
      <c r="N165" s="52">
        <f>MID(E165,LEN(E165)-6,4)</f>
        <v/>
      </c>
      <c r="O165" s="19">
        <f>VLOOKUP(F165,[1]Item!$A$5:$Z$10000,26,0)</f>
        <v/>
      </c>
      <c r="P165" s="19">
        <f>VLOOKUP(E165,[1]route!$E$3:$O$10005,11,0)</f>
        <v/>
      </c>
      <c r="Q165" s="167">
        <f>'Cutting Rules'!AD165</f>
        <v/>
      </c>
      <c r="R165" s="168">
        <f>SUMIF([1]route!$E$3:$E$10005,E165,[1]!Table1[生産])</f>
        <v/>
      </c>
      <c r="S165" s="24" t="n"/>
      <c r="T165" s="169" t="inlineStr"/>
      <c r="U165" s="19" t="n"/>
      <c r="V165" s="170">
        <f>SUMIF([1]route!$E$3:$E$10005,E165,[1]route!$M$3:$M$10005)</f>
        <v/>
      </c>
      <c r="W165" s="171">
        <f>O165*N165*V165/1000</f>
        <v/>
      </c>
      <c r="X165" s="27">
        <f t="array" ref="X165">INDEX($BP165:$CZ165,MATCH(TRUE,$BP165:$CZ165&lt;0,0))</f>
        <v/>
      </c>
      <c r="Y165" s="47">
        <f>IFERROR(CHOOSE($AC165,$BP$1,$BQ$1,$BR$1,$BS$1,$BT$1,$BU$1,$BV$1,$BW$1,$BX$1,$BY$1,$BZ$1,$CA$1,$CB$1,$CC$1,$CD$1,$CE$1,$CF$1,$CG$1,$CH$1,$CI$1,$CJ$1,$CK$1,$CL$1,$CM$1,$CN$1,$CO$1,$CP$1,$CQ$1,$CR$1,$CS$1,$CT$1,$CU$1,$CV$1,$CW$1,$CX$1,$CY$1,$CZ$1,),"")</f>
        <v/>
      </c>
      <c r="Z165" s="121">
        <f>IFERROR(VLOOKUP(E165,[1]route!$E$3:$BL$10005,59,0),"")&amp;IFERROR(VLOOKUP(E165,[1]route!$E$3:$BL$10005,60,0),"")</f>
        <v/>
      </c>
      <c r="AA165" s="172">
        <f>IF(R165&gt;V165,R165-V165,0)</f>
        <v/>
      </c>
      <c r="AB165" s="173">
        <f>AA165*O165*N165/1000</f>
        <v/>
      </c>
      <c r="AC165" s="4">
        <f>IFERROR(MATCH($X165,$BP165:$CZ165,0),"")</f>
        <v/>
      </c>
      <c r="AD165" s="29" t="n">
        <v>0</v>
      </c>
      <c r="AE165" s="30">
        <f>SUMIF([1]route!$E$3:$E$10005,E165,[1]!Table1[1])</f>
        <v/>
      </c>
      <c r="AF165" s="30">
        <f>SUMIF([1]route!$E$3:$E$10005,E165,[1]!Table1[2])</f>
        <v/>
      </c>
      <c r="AG165" s="30">
        <f>SUMIF([1]route!$E$3:$E$10005,E165,[1]!Table1[3])</f>
        <v/>
      </c>
      <c r="AH165" s="30">
        <f>SUMIF([1]route!$E$3:$E$10005,E165,[1]!Table1[4])</f>
        <v/>
      </c>
      <c r="AI165" s="30">
        <f>SUMIF([1]route!$E$3:$E$10005,E165,[1]!Table1[5])</f>
        <v/>
      </c>
      <c r="AJ165" s="30">
        <f>SUMIF([1]route!$E$3:$E$10005,E165,[1]!Table1[6])</f>
        <v/>
      </c>
      <c r="AK165" s="30">
        <f>SUMIF([1]route!$E$3:$E$10005,E165,[1]!Table1[7])</f>
        <v/>
      </c>
      <c r="AL165" s="30">
        <f>SUMIF([1]route!$E$3:$E$10005,E165,[1]!Table1[8])</f>
        <v/>
      </c>
      <c r="AM165" s="30">
        <f>SUMIF([1]route!$E$3:$E$10005,E165,[1]!Table1[9])</f>
        <v/>
      </c>
      <c r="AN165" s="30">
        <f>SUMIF([1]route!$E$3:$E$10005,E165,[1]!Table1[10])</f>
        <v/>
      </c>
      <c r="AO165" s="30">
        <f>SUMIF([1]route!$E$3:$E$10005,E165,[1]!Table1[11])</f>
        <v/>
      </c>
      <c r="AP165" s="30">
        <f>SUMIF([1]route!$E$3:$E$10005,E165,[1]!Table1[12])</f>
        <v/>
      </c>
      <c r="AQ165" s="30">
        <f>SUMIF([1]route!$E$3:$E$10005,E165,[1]!Table1[13])</f>
        <v/>
      </c>
      <c r="AR165" s="30">
        <f>SUMIF([1]route!$E$3:$E$10005,E165,[1]!Table1[14])</f>
        <v/>
      </c>
      <c r="AS165" s="30">
        <f>SUMIF([1]route!$E$3:$E$10005,E165,[1]!Table1[15])</f>
        <v/>
      </c>
      <c r="AT165" s="30">
        <f>SUMIF([1]route!$E$3:$E$10005,E165,[1]!Table1[16])</f>
        <v/>
      </c>
      <c r="AU165" s="30">
        <f>SUMIF([1]route!$E$3:$E$10005,E165,[1]!Table1[17])</f>
        <v/>
      </c>
      <c r="AV165" s="30">
        <f>SUMIF([1]route!$E$3:$E$10005,E165,[1]!Table1[18])</f>
        <v/>
      </c>
      <c r="AW165" s="30">
        <f>SUMIF([1]route!$E$3:$E$10005,E165,[1]!Table1[19])</f>
        <v/>
      </c>
      <c r="AX165" s="30">
        <f>SUMIF([1]route!$E$3:$E$10005,E165,[1]!Table1[20])</f>
        <v/>
      </c>
      <c r="AY165" s="30">
        <f>SUMIF([1]route!$E$3:$E$10005,E165,[1]!Table1[21])</f>
        <v/>
      </c>
      <c r="AZ165" s="30">
        <f>SUMIF([1]route!$E$3:$E$10005,E165,[1]!Table1[22])</f>
        <v/>
      </c>
      <c r="BA165" s="30">
        <f>SUMIF([1]route!$E$3:$E$10005,E165,[1]!Table1[23])</f>
        <v/>
      </c>
      <c r="BB165" s="30">
        <f>SUMIF([1]route!$E$3:$E$10005,E165,[1]!Table1[24])</f>
        <v/>
      </c>
      <c r="BC165" s="30">
        <f>SUMIF([1]route!$E$3:$E$10005,E165,[1]!Table1[25])</f>
        <v/>
      </c>
      <c r="BD165" s="30">
        <f>SUMIF([1]route!$E$3:$E$10005,E165,[1]!Table1[26])</f>
        <v/>
      </c>
      <c r="BE165" s="30">
        <f>SUMIF([1]route!$E$3:$E$10005,E165,[1]!Table1[27])</f>
        <v/>
      </c>
      <c r="BF165" s="30">
        <f>SUMIF([1]route!$E$3:$E$10005,E165,[1]!Table1[28])</f>
        <v/>
      </c>
      <c r="BG165" s="30">
        <f>SUMIF([1]route!$E$3:$E$10005,E165,[1]!Table1[29])</f>
        <v/>
      </c>
      <c r="BH165" s="30">
        <f>SUMIF([1]route!$E$3:$E$10005,E165,[1]!Table1[30])</f>
        <v/>
      </c>
      <c r="BI165" s="30">
        <f>SUMIF([1]route!$E$3:$E$10005,E165,[1]!Table1[31])</f>
        <v/>
      </c>
      <c r="BJ165" s="30">
        <f>SUMIF([1]route!$E$3:$E$10005,E165,[1]!Table1[Remain PO])</f>
        <v/>
      </c>
      <c r="BK165" s="31">
        <f>SUMIF([1]route!$E$3:$E$10005,E165,[1]!Table1[N+1])</f>
        <v/>
      </c>
      <c r="BL165" s="31">
        <f>SUMIF([1]route!$E$3:$E$10005,E165,[1]!Table1[N+2])</f>
        <v/>
      </c>
      <c r="BM165" s="31">
        <f>SUMIF([1]route!$E$3:$E$10005,E165,[1]!Table1[N+3])</f>
        <v/>
      </c>
      <c r="BN165" s="32">
        <f>SUMIF([1]route!$E$3:$E$10005,E165,[1]!Table1[N+4])</f>
        <v/>
      </c>
      <c r="BP165" s="37">
        <f>$V165-$AD165</f>
        <v/>
      </c>
      <c r="BQ165" s="35">
        <f>BP165-AE165</f>
        <v/>
      </c>
      <c r="BR165" s="35">
        <f>BQ165-AF165</f>
        <v/>
      </c>
      <c r="BS165" s="35">
        <f>BR165-AG165</f>
        <v/>
      </c>
      <c r="BT165" s="35">
        <f>BS165-AH165</f>
        <v/>
      </c>
      <c r="BU165" s="35">
        <f>BT165-AI165</f>
        <v/>
      </c>
      <c r="BV165" s="35">
        <f>BU165-AJ165</f>
        <v/>
      </c>
      <c r="BW165" s="35">
        <f>BV165-AK165</f>
        <v/>
      </c>
      <c r="BX165" s="35">
        <f>BW165-AL165</f>
        <v/>
      </c>
      <c r="BY165" s="35">
        <f>BX165-AM165</f>
        <v/>
      </c>
      <c r="BZ165" s="35">
        <f>BY165-AN165</f>
        <v/>
      </c>
      <c r="CA165" s="35">
        <f>BZ165-AO165</f>
        <v/>
      </c>
      <c r="CB165" s="35">
        <f>CA165-AP165</f>
        <v/>
      </c>
      <c r="CC165" s="35">
        <f>CB165-AQ165</f>
        <v/>
      </c>
      <c r="CD165" s="35">
        <f>CC165-AR165</f>
        <v/>
      </c>
      <c r="CE165" s="35">
        <f>CD165-AS165</f>
        <v/>
      </c>
      <c r="CF165" s="35">
        <f>CE165-AT165</f>
        <v/>
      </c>
      <c r="CG165" s="35">
        <f>CF165-AU165</f>
        <v/>
      </c>
      <c r="CH165" s="35">
        <f>CG165-AV165</f>
        <v/>
      </c>
      <c r="CI165" s="35">
        <f>CH165-AW165</f>
        <v/>
      </c>
      <c r="CJ165" s="35">
        <f>CI165-AX165</f>
        <v/>
      </c>
      <c r="CK165" s="35">
        <f>CJ165-AY165</f>
        <v/>
      </c>
      <c r="CL165" s="35">
        <f>CK165-AZ165</f>
        <v/>
      </c>
      <c r="CM165" s="35">
        <f>CL165-BA165</f>
        <v/>
      </c>
      <c r="CN165" s="35">
        <f>CM165-BB165</f>
        <v/>
      </c>
      <c r="CO165" s="35">
        <f>CN165-BC165</f>
        <v/>
      </c>
      <c r="CP165" s="35">
        <f>CO165-BD165</f>
        <v/>
      </c>
      <c r="CQ165" s="35">
        <f>CP165-BE165</f>
        <v/>
      </c>
      <c r="CR165" s="35">
        <f>CQ165-BF165</f>
        <v/>
      </c>
      <c r="CS165" s="35">
        <f>CR165-BG165</f>
        <v/>
      </c>
      <c r="CT165" s="35">
        <f>CS165-BH165</f>
        <v/>
      </c>
      <c r="CU165" s="35">
        <f>CT165-BI165</f>
        <v/>
      </c>
      <c r="CV165" s="35">
        <f>CU165-BJ165</f>
        <v/>
      </c>
      <c r="CW165" s="38">
        <f>CV165-BK165</f>
        <v/>
      </c>
      <c r="CX165" s="38">
        <f>CW165-BL165</f>
        <v/>
      </c>
      <c r="CY165" s="38">
        <f>CX165-BM165</f>
        <v/>
      </c>
      <c r="CZ165" s="39">
        <f>CY165-BN165</f>
        <v/>
      </c>
      <c r="DA165" s="35" t="n"/>
    </row>
    <row r="166">
      <c r="D166" s="61">
        <f>VLOOKUP(F166,[1]Special!$O$2:$S$209,3,0)</f>
        <v/>
      </c>
      <c r="E166" s="20" t="inlineStr">
        <is>
          <t>|0200226010|40.00|20.00|1.600|0.0006017IBC</t>
        </is>
      </c>
      <c r="F166" s="19">
        <f>LEFT(E166,LEN(E166)-7)</f>
        <v/>
      </c>
      <c r="G166" s="19">
        <f>'Cutting Rules'!H166</f>
        <v/>
      </c>
      <c r="H166" s="19">
        <f>VLOOKUP(MID(F166,8,2),[1]Special!$H$2:$I$32,2,0)</f>
        <v/>
      </c>
      <c r="I166" s="19">
        <f>RIGHT(E166,3)</f>
        <v/>
      </c>
      <c r="J166" s="19">
        <f>IF(MID(E166,6,2)="22","P","C")</f>
        <v/>
      </c>
      <c r="K166" s="19">
        <f>MID(E166,13,4)</f>
        <v/>
      </c>
      <c r="L166" s="19">
        <f>MID(E166,19,4)</f>
        <v/>
      </c>
      <c r="M166" s="52">
        <f>MID(E166,LEN(E166)-17,4)</f>
        <v/>
      </c>
      <c r="N166" s="52">
        <f>MID(E166,LEN(E166)-6,4)</f>
        <v/>
      </c>
      <c r="O166" s="19">
        <f>VLOOKUP(F166,[1]Item!$A$5:$Z$10000,26,0)</f>
        <v/>
      </c>
      <c r="P166" s="19">
        <f>VLOOKUP(E166,[1]route!$E$3:$O$10005,11,0)</f>
        <v/>
      </c>
      <c r="Q166" s="167">
        <f>'Cutting Rules'!AD166</f>
        <v/>
      </c>
      <c r="R166" s="168">
        <f>SUMIF([1]route!$E$3:$E$10005,E166,[1]!Table1[生産])</f>
        <v/>
      </c>
      <c r="S166" s="24" t="n"/>
      <c r="T166" s="169" t="inlineStr"/>
      <c r="U166" s="19" t="n"/>
      <c r="V166" s="170">
        <f>SUMIF([1]route!$E$3:$E$10005,E166,[1]route!$M$3:$M$10005)</f>
        <v/>
      </c>
      <c r="W166" s="171">
        <f>O166*N166*V166/1000</f>
        <v/>
      </c>
      <c r="X166" s="27">
        <f t="array" ref="X166">INDEX($BP166:$CZ166,MATCH(TRUE,$BP166:$CZ166&lt;0,0))</f>
        <v/>
      </c>
      <c r="Y166" s="47">
        <f>IFERROR(CHOOSE($AC166,$BP$1,$BQ$1,$BR$1,$BS$1,$BT$1,$BU$1,$BV$1,$BW$1,$BX$1,$BY$1,$BZ$1,$CA$1,$CB$1,$CC$1,$CD$1,$CE$1,$CF$1,$CG$1,$CH$1,$CI$1,$CJ$1,$CK$1,$CL$1,$CM$1,$CN$1,$CO$1,$CP$1,$CQ$1,$CR$1,$CS$1,$CT$1,$CU$1,$CV$1,$CW$1,$CX$1,$CY$1,$CZ$1,),"")</f>
        <v/>
      </c>
      <c r="Z166" s="121">
        <f>IFERROR(VLOOKUP(E166,[1]route!$E$3:$BL$10005,59,0),"")&amp;IFERROR(VLOOKUP(E166,[1]route!$E$3:$BL$10005,60,0),"")</f>
        <v/>
      </c>
      <c r="AA166" s="172">
        <f>IF(R166&gt;V166,R166-V166,0)</f>
        <v/>
      </c>
      <c r="AB166" s="173">
        <f>AA166*O166*N166/1000</f>
        <v/>
      </c>
      <c r="AC166" s="4">
        <f>IFERROR(MATCH($X166,$BP166:$CZ166,0),"")</f>
        <v/>
      </c>
      <c r="AD166" s="29" t="n">
        <v>0</v>
      </c>
      <c r="AE166" s="30">
        <f>SUMIF([1]route!$E$3:$E$10005,E166,[1]!Table1[1])</f>
        <v/>
      </c>
      <c r="AF166" s="30">
        <f>SUMIF([1]route!$E$3:$E$10005,E166,[1]!Table1[2])</f>
        <v/>
      </c>
      <c r="AG166" s="30">
        <f>SUMIF([1]route!$E$3:$E$10005,E166,[1]!Table1[3])</f>
        <v/>
      </c>
      <c r="AH166" s="30">
        <f>SUMIF([1]route!$E$3:$E$10005,E166,[1]!Table1[4])</f>
        <v/>
      </c>
      <c r="AI166" s="30">
        <f>SUMIF([1]route!$E$3:$E$10005,E166,[1]!Table1[5])</f>
        <v/>
      </c>
      <c r="AJ166" s="30">
        <f>SUMIF([1]route!$E$3:$E$10005,E166,[1]!Table1[6])</f>
        <v/>
      </c>
      <c r="AK166" s="30">
        <f>SUMIF([1]route!$E$3:$E$10005,E166,[1]!Table1[7])</f>
        <v/>
      </c>
      <c r="AL166" s="30">
        <f>SUMIF([1]route!$E$3:$E$10005,E166,[1]!Table1[8])</f>
        <v/>
      </c>
      <c r="AM166" s="30">
        <f>SUMIF([1]route!$E$3:$E$10005,E166,[1]!Table1[9])</f>
        <v/>
      </c>
      <c r="AN166" s="30">
        <f>SUMIF([1]route!$E$3:$E$10005,E166,[1]!Table1[10])</f>
        <v/>
      </c>
      <c r="AO166" s="30">
        <f>SUMIF([1]route!$E$3:$E$10005,E166,[1]!Table1[11])</f>
        <v/>
      </c>
      <c r="AP166" s="30">
        <f>SUMIF([1]route!$E$3:$E$10005,E166,[1]!Table1[12])</f>
        <v/>
      </c>
      <c r="AQ166" s="30">
        <f>SUMIF([1]route!$E$3:$E$10005,E166,[1]!Table1[13])</f>
        <v/>
      </c>
      <c r="AR166" s="30">
        <f>SUMIF([1]route!$E$3:$E$10005,E166,[1]!Table1[14])</f>
        <v/>
      </c>
      <c r="AS166" s="30">
        <f>SUMIF([1]route!$E$3:$E$10005,E166,[1]!Table1[15])</f>
        <v/>
      </c>
      <c r="AT166" s="30">
        <f>SUMIF([1]route!$E$3:$E$10005,E166,[1]!Table1[16])</f>
        <v/>
      </c>
      <c r="AU166" s="30">
        <f>SUMIF([1]route!$E$3:$E$10005,E166,[1]!Table1[17])</f>
        <v/>
      </c>
      <c r="AV166" s="30">
        <f>SUMIF([1]route!$E$3:$E$10005,E166,[1]!Table1[18])</f>
        <v/>
      </c>
      <c r="AW166" s="30">
        <f>SUMIF([1]route!$E$3:$E$10005,E166,[1]!Table1[19])</f>
        <v/>
      </c>
      <c r="AX166" s="30">
        <f>SUMIF([1]route!$E$3:$E$10005,E166,[1]!Table1[20])</f>
        <v/>
      </c>
      <c r="AY166" s="30">
        <f>SUMIF([1]route!$E$3:$E$10005,E166,[1]!Table1[21])</f>
        <v/>
      </c>
      <c r="AZ166" s="30">
        <f>SUMIF([1]route!$E$3:$E$10005,E166,[1]!Table1[22])</f>
        <v/>
      </c>
      <c r="BA166" s="30">
        <f>SUMIF([1]route!$E$3:$E$10005,E166,[1]!Table1[23])</f>
        <v/>
      </c>
      <c r="BB166" s="30">
        <f>SUMIF([1]route!$E$3:$E$10005,E166,[1]!Table1[24])</f>
        <v/>
      </c>
      <c r="BC166" s="30">
        <f>SUMIF([1]route!$E$3:$E$10005,E166,[1]!Table1[25])</f>
        <v/>
      </c>
      <c r="BD166" s="30">
        <f>SUMIF([1]route!$E$3:$E$10005,E166,[1]!Table1[26])</f>
        <v/>
      </c>
      <c r="BE166" s="30">
        <f>SUMIF([1]route!$E$3:$E$10005,E166,[1]!Table1[27])</f>
        <v/>
      </c>
      <c r="BF166" s="30">
        <f>SUMIF([1]route!$E$3:$E$10005,E166,[1]!Table1[28])</f>
        <v/>
      </c>
      <c r="BG166" s="30">
        <f>SUMIF([1]route!$E$3:$E$10005,E166,[1]!Table1[29])</f>
        <v/>
      </c>
      <c r="BH166" s="30">
        <f>SUMIF([1]route!$E$3:$E$10005,E166,[1]!Table1[30])</f>
        <v/>
      </c>
      <c r="BI166" s="30">
        <f>SUMIF([1]route!$E$3:$E$10005,E166,[1]!Table1[31])</f>
        <v/>
      </c>
      <c r="BJ166" s="30">
        <f>SUMIF([1]route!$E$3:$E$10005,E166,[1]!Table1[Remain PO])</f>
        <v/>
      </c>
      <c r="BK166" s="31">
        <f>SUMIF([1]route!$E$3:$E$10005,E166,[1]!Table1[N+1])</f>
        <v/>
      </c>
      <c r="BL166" s="31">
        <f>SUMIF([1]route!$E$3:$E$10005,E166,[1]!Table1[N+2])</f>
        <v/>
      </c>
      <c r="BM166" s="31">
        <f>SUMIF([1]route!$E$3:$E$10005,E166,[1]!Table1[N+3])</f>
        <v/>
      </c>
      <c r="BN166" s="32">
        <f>SUMIF([1]route!$E$3:$E$10005,E166,[1]!Table1[N+4])</f>
        <v/>
      </c>
      <c r="BP166" s="37">
        <f>$V166-$AD166</f>
        <v/>
      </c>
      <c r="BQ166" s="35">
        <f>BP166-AE166</f>
        <v/>
      </c>
      <c r="BR166" s="35">
        <f>BQ166-AF166</f>
        <v/>
      </c>
      <c r="BS166" s="35">
        <f>BR166-AG166</f>
        <v/>
      </c>
      <c r="BT166" s="35">
        <f>BS166-AH166</f>
        <v/>
      </c>
      <c r="BU166" s="35">
        <f>BT166-AI166</f>
        <v/>
      </c>
      <c r="BV166" s="35">
        <f>BU166-AJ166</f>
        <v/>
      </c>
      <c r="BW166" s="35">
        <f>BV166-AK166</f>
        <v/>
      </c>
      <c r="BX166" s="35">
        <f>BW166-AL166</f>
        <v/>
      </c>
      <c r="BY166" s="35">
        <f>BX166-AM166</f>
        <v/>
      </c>
      <c r="BZ166" s="35">
        <f>BY166-AN166</f>
        <v/>
      </c>
      <c r="CA166" s="35">
        <f>BZ166-AO166</f>
        <v/>
      </c>
      <c r="CB166" s="35">
        <f>CA166-AP166</f>
        <v/>
      </c>
      <c r="CC166" s="35">
        <f>CB166-AQ166</f>
        <v/>
      </c>
      <c r="CD166" s="35">
        <f>CC166-AR166</f>
        <v/>
      </c>
      <c r="CE166" s="35">
        <f>CD166-AS166</f>
        <v/>
      </c>
      <c r="CF166" s="35">
        <f>CE166-AT166</f>
        <v/>
      </c>
      <c r="CG166" s="35">
        <f>CF166-AU166</f>
        <v/>
      </c>
      <c r="CH166" s="35">
        <f>CG166-AV166</f>
        <v/>
      </c>
      <c r="CI166" s="35">
        <f>CH166-AW166</f>
        <v/>
      </c>
      <c r="CJ166" s="35">
        <f>CI166-AX166</f>
        <v/>
      </c>
      <c r="CK166" s="35">
        <f>CJ166-AY166</f>
        <v/>
      </c>
      <c r="CL166" s="35">
        <f>CK166-AZ166</f>
        <v/>
      </c>
      <c r="CM166" s="35">
        <f>CL166-BA166</f>
        <v/>
      </c>
      <c r="CN166" s="35">
        <f>CM166-BB166</f>
        <v/>
      </c>
      <c r="CO166" s="35">
        <f>CN166-BC166</f>
        <v/>
      </c>
      <c r="CP166" s="35">
        <f>CO166-BD166</f>
        <v/>
      </c>
      <c r="CQ166" s="35">
        <f>CP166-BE166</f>
        <v/>
      </c>
      <c r="CR166" s="35">
        <f>CQ166-BF166</f>
        <v/>
      </c>
      <c r="CS166" s="35">
        <f>CR166-BG166</f>
        <v/>
      </c>
      <c r="CT166" s="35">
        <f>CS166-BH166</f>
        <v/>
      </c>
      <c r="CU166" s="35">
        <f>CT166-BI166</f>
        <v/>
      </c>
      <c r="CV166" s="35">
        <f>CU166-BJ166</f>
        <v/>
      </c>
      <c r="CW166" s="38">
        <f>CV166-BK166</f>
        <v/>
      </c>
      <c r="CX166" s="38">
        <f>CW166-BL166</f>
        <v/>
      </c>
      <c r="CY166" s="38">
        <f>CX166-BM166</f>
        <v/>
      </c>
      <c r="CZ166" s="39">
        <f>CY166-BN166</f>
        <v/>
      </c>
      <c r="DA166" s="35" t="n"/>
    </row>
    <row r="167">
      <c r="D167" s="61">
        <f>VLOOKUP(F167,[1]Special!$O$2:$S$209,3,0)</f>
        <v/>
      </c>
      <c r="E167" s="20" t="inlineStr">
        <is>
          <t>|0200220139|38.10|0.00|2.000|0.0001340NBC</t>
        </is>
      </c>
      <c r="F167" s="19">
        <f>LEFT(E167,LEN(E167)-7)</f>
        <v/>
      </c>
      <c r="G167" s="19">
        <f>'Cutting Rules'!H167</f>
        <v/>
      </c>
      <c r="H167" s="19">
        <f>VLOOKUP(MID(F167,8,2),[1]Special!$H$2:$I$32,2,0)</f>
        <v/>
      </c>
      <c r="I167" s="19">
        <f>RIGHT(E167,3)</f>
        <v/>
      </c>
      <c r="J167" s="19">
        <f>IF(MID(E167,6,2)="22","P","C")</f>
        <v/>
      </c>
      <c r="K167" s="19">
        <f>MID(E167,13,4)</f>
        <v/>
      </c>
      <c r="L167" s="19">
        <f>MID(E167,19,4)</f>
        <v/>
      </c>
      <c r="M167" s="52">
        <f>MID(E167,LEN(E167)-17,4)</f>
        <v/>
      </c>
      <c r="N167" s="52">
        <f>MID(E167,LEN(E167)-6,4)</f>
        <v/>
      </c>
      <c r="O167" s="19">
        <f>VLOOKUP(F167,[1]Item!$A$5:$Z$10000,26,0)</f>
        <v/>
      </c>
      <c r="P167" s="19">
        <f>VLOOKUP(E167,[1]route!$E$3:$O$10005,11,0)</f>
        <v/>
      </c>
      <c r="Q167" s="167">
        <f>'Cutting Rules'!AD167</f>
        <v/>
      </c>
      <c r="R167" s="168">
        <f>SUMIF([1]route!$E$3:$E$10005,E167,[1]!Table1[生産])</f>
        <v/>
      </c>
      <c r="S167" s="24" t="n"/>
      <c r="T167" s="169" t="inlineStr"/>
      <c r="U167" s="19" t="n"/>
      <c r="V167" s="170">
        <f>SUMIF([1]route!$E$3:$E$10005,E167,[1]route!$M$3:$M$10005)</f>
        <v/>
      </c>
      <c r="W167" s="171">
        <f>O167*N167*V167/1000</f>
        <v/>
      </c>
      <c r="X167" s="27">
        <f t="array" ref="X167">INDEX($BP167:$CZ167,MATCH(TRUE,$BP167:$CZ167&lt;0,0))</f>
        <v/>
      </c>
      <c r="Y167" s="47">
        <f>IFERROR(CHOOSE($AC167,$BP$1,$BQ$1,$BR$1,$BS$1,$BT$1,$BU$1,$BV$1,$BW$1,$BX$1,$BY$1,$BZ$1,$CA$1,$CB$1,$CC$1,$CD$1,$CE$1,$CF$1,$CG$1,$CH$1,$CI$1,$CJ$1,$CK$1,$CL$1,$CM$1,$CN$1,$CO$1,$CP$1,$CQ$1,$CR$1,$CS$1,$CT$1,$CU$1,$CV$1,$CW$1,$CX$1,$CY$1,$CZ$1,),"")</f>
        <v/>
      </c>
      <c r="Z167" s="121">
        <f>IFERROR(VLOOKUP(E167,[1]route!$E$3:$BL$10005,59,0),"")&amp;IFERROR(VLOOKUP(E167,[1]route!$E$3:$BL$10005,60,0),"")</f>
        <v/>
      </c>
      <c r="AA167" s="172">
        <f>IF(R167&gt;V167,R167-V167,0)</f>
        <v/>
      </c>
      <c r="AB167" s="173">
        <f>AA167*O167*N167/1000</f>
        <v/>
      </c>
      <c r="AC167" s="4">
        <f>IFERROR(MATCH($X167,$BP167:$CZ167,0),"")</f>
        <v/>
      </c>
      <c r="AD167" s="29" t="n">
        <v>0</v>
      </c>
      <c r="AE167" s="30">
        <f>SUMIF([1]route!$E$3:$E$10005,E167,[1]!Table1[1])</f>
        <v/>
      </c>
      <c r="AF167" s="30">
        <f>SUMIF([1]route!$E$3:$E$10005,E167,[1]!Table1[2])</f>
        <v/>
      </c>
      <c r="AG167" s="30">
        <f>SUMIF([1]route!$E$3:$E$10005,E167,[1]!Table1[3])</f>
        <v/>
      </c>
      <c r="AH167" s="30">
        <f>SUMIF([1]route!$E$3:$E$10005,E167,[1]!Table1[4])</f>
        <v/>
      </c>
      <c r="AI167" s="30">
        <f>SUMIF([1]route!$E$3:$E$10005,E167,[1]!Table1[5])</f>
        <v/>
      </c>
      <c r="AJ167" s="30">
        <f>SUMIF([1]route!$E$3:$E$10005,E167,[1]!Table1[6])</f>
        <v/>
      </c>
      <c r="AK167" s="30">
        <f>SUMIF([1]route!$E$3:$E$10005,E167,[1]!Table1[7])</f>
        <v/>
      </c>
      <c r="AL167" s="30">
        <f>SUMIF([1]route!$E$3:$E$10005,E167,[1]!Table1[8])</f>
        <v/>
      </c>
      <c r="AM167" s="30">
        <f>SUMIF([1]route!$E$3:$E$10005,E167,[1]!Table1[9])</f>
        <v/>
      </c>
      <c r="AN167" s="30">
        <f>SUMIF([1]route!$E$3:$E$10005,E167,[1]!Table1[10])</f>
        <v/>
      </c>
      <c r="AO167" s="30">
        <f>SUMIF([1]route!$E$3:$E$10005,E167,[1]!Table1[11])</f>
        <v/>
      </c>
      <c r="AP167" s="30">
        <f>SUMIF([1]route!$E$3:$E$10005,E167,[1]!Table1[12])</f>
        <v/>
      </c>
      <c r="AQ167" s="30">
        <f>SUMIF([1]route!$E$3:$E$10005,E167,[1]!Table1[13])</f>
        <v/>
      </c>
      <c r="AR167" s="30">
        <f>SUMIF([1]route!$E$3:$E$10005,E167,[1]!Table1[14])</f>
        <v/>
      </c>
      <c r="AS167" s="30">
        <f>SUMIF([1]route!$E$3:$E$10005,E167,[1]!Table1[15])</f>
        <v/>
      </c>
      <c r="AT167" s="30">
        <f>SUMIF([1]route!$E$3:$E$10005,E167,[1]!Table1[16])</f>
        <v/>
      </c>
      <c r="AU167" s="30">
        <f>SUMIF([1]route!$E$3:$E$10005,E167,[1]!Table1[17])</f>
        <v/>
      </c>
      <c r="AV167" s="30">
        <f>SUMIF([1]route!$E$3:$E$10005,E167,[1]!Table1[18])</f>
        <v/>
      </c>
      <c r="AW167" s="30">
        <f>SUMIF([1]route!$E$3:$E$10005,E167,[1]!Table1[19])</f>
        <v/>
      </c>
      <c r="AX167" s="30">
        <f>SUMIF([1]route!$E$3:$E$10005,E167,[1]!Table1[20])</f>
        <v/>
      </c>
      <c r="AY167" s="30">
        <f>SUMIF([1]route!$E$3:$E$10005,E167,[1]!Table1[21])</f>
        <v/>
      </c>
      <c r="AZ167" s="30">
        <f>SUMIF([1]route!$E$3:$E$10005,E167,[1]!Table1[22])</f>
        <v/>
      </c>
      <c r="BA167" s="30">
        <f>SUMIF([1]route!$E$3:$E$10005,E167,[1]!Table1[23])</f>
        <v/>
      </c>
      <c r="BB167" s="30">
        <f>SUMIF([1]route!$E$3:$E$10005,E167,[1]!Table1[24])</f>
        <v/>
      </c>
      <c r="BC167" s="30">
        <f>SUMIF([1]route!$E$3:$E$10005,E167,[1]!Table1[25])</f>
        <v/>
      </c>
      <c r="BD167" s="30">
        <f>SUMIF([1]route!$E$3:$E$10005,E167,[1]!Table1[26])</f>
        <v/>
      </c>
      <c r="BE167" s="30">
        <f>SUMIF([1]route!$E$3:$E$10005,E167,[1]!Table1[27])</f>
        <v/>
      </c>
      <c r="BF167" s="30">
        <f>SUMIF([1]route!$E$3:$E$10005,E167,[1]!Table1[28])</f>
        <v/>
      </c>
      <c r="BG167" s="30">
        <f>SUMIF([1]route!$E$3:$E$10005,E167,[1]!Table1[29])</f>
        <v/>
      </c>
      <c r="BH167" s="30">
        <f>SUMIF([1]route!$E$3:$E$10005,E167,[1]!Table1[30])</f>
        <v/>
      </c>
      <c r="BI167" s="30">
        <f>SUMIF([1]route!$E$3:$E$10005,E167,[1]!Table1[31])</f>
        <v/>
      </c>
      <c r="BJ167" s="30">
        <f>SUMIF([1]route!$E$3:$E$10005,E167,[1]!Table1[Remain PO])</f>
        <v/>
      </c>
      <c r="BK167" s="31">
        <f>SUMIF([1]route!$E$3:$E$10005,E167,[1]!Table1[N+1])</f>
        <v/>
      </c>
      <c r="BL167" s="31">
        <f>SUMIF([1]route!$E$3:$E$10005,E167,[1]!Table1[N+2])</f>
        <v/>
      </c>
      <c r="BM167" s="31">
        <f>SUMIF([1]route!$E$3:$E$10005,E167,[1]!Table1[N+3])</f>
        <v/>
      </c>
      <c r="BN167" s="32">
        <f>SUMIF([1]route!$E$3:$E$10005,E167,[1]!Table1[N+4])</f>
        <v/>
      </c>
      <c r="BP167" s="37">
        <f>$V167-$AD167</f>
        <v/>
      </c>
      <c r="BQ167" s="35">
        <f>BP167-AE167</f>
        <v/>
      </c>
      <c r="BR167" s="35">
        <f>BQ167-AF167</f>
        <v/>
      </c>
      <c r="BS167" s="35">
        <f>BR167-AG167</f>
        <v/>
      </c>
      <c r="BT167" s="35">
        <f>BS167-AH167</f>
        <v/>
      </c>
      <c r="BU167" s="35">
        <f>BT167-AI167</f>
        <v/>
      </c>
      <c r="BV167" s="35">
        <f>BU167-AJ167</f>
        <v/>
      </c>
      <c r="BW167" s="35">
        <f>BV167-AK167</f>
        <v/>
      </c>
      <c r="BX167" s="35">
        <f>BW167-AL167</f>
        <v/>
      </c>
      <c r="BY167" s="35">
        <f>BX167-AM167</f>
        <v/>
      </c>
      <c r="BZ167" s="35">
        <f>BY167-AN167</f>
        <v/>
      </c>
      <c r="CA167" s="35">
        <f>BZ167-AO167</f>
        <v/>
      </c>
      <c r="CB167" s="35">
        <f>CA167-AP167</f>
        <v/>
      </c>
      <c r="CC167" s="35">
        <f>CB167-AQ167</f>
        <v/>
      </c>
      <c r="CD167" s="35">
        <f>CC167-AR167</f>
        <v/>
      </c>
      <c r="CE167" s="35">
        <f>CD167-AS167</f>
        <v/>
      </c>
      <c r="CF167" s="35">
        <f>CE167-AT167</f>
        <v/>
      </c>
      <c r="CG167" s="35">
        <f>CF167-AU167</f>
        <v/>
      </c>
      <c r="CH167" s="35">
        <f>CG167-AV167</f>
        <v/>
      </c>
      <c r="CI167" s="35">
        <f>CH167-AW167</f>
        <v/>
      </c>
      <c r="CJ167" s="35">
        <f>CI167-AX167</f>
        <v/>
      </c>
      <c r="CK167" s="35">
        <f>CJ167-AY167</f>
        <v/>
      </c>
      <c r="CL167" s="35">
        <f>CK167-AZ167</f>
        <v/>
      </c>
      <c r="CM167" s="35">
        <f>CL167-BA167</f>
        <v/>
      </c>
      <c r="CN167" s="35">
        <f>CM167-BB167</f>
        <v/>
      </c>
      <c r="CO167" s="35">
        <f>CN167-BC167</f>
        <v/>
      </c>
      <c r="CP167" s="35">
        <f>CO167-BD167</f>
        <v/>
      </c>
      <c r="CQ167" s="35">
        <f>CP167-BE167</f>
        <v/>
      </c>
      <c r="CR167" s="35">
        <f>CQ167-BF167</f>
        <v/>
      </c>
      <c r="CS167" s="35">
        <f>CR167-BG167</f>
        <v/>
      </c>
      <c r="CT167" s="35">
        <f>CS167-BH167</f>
        <v/>
      </c>
      <c r="CU167" s="35">
        <f>CT167-BI167</f>
        <v/>
      </c>
      <c r="CV167" s="35">
        <f>CU167-BJ167</f>
        <v/>
      </c>
      <c r="CW167" s="38">
        <f>CV167-BK167</f>
        <v/>
      </c>
      <c r="CX167" s="38">
        <f>CW167-BL167</f>
        <v/>
      </c>
      <c r="CY167" s="38">
        <f>CX167-BM167</f>
        <v/>
      </c>
      <c r="CZ167" s="39">
        <f>CY167-BN167</f>
        <v/>
      </c>
      <c r="DA167" s="35" t="n"/>
    </row>
    <row r="168">
      <c r="D168" s="61">
        <f>VLOOKUP(F168,[1]Special!$O$2:$S$209,3,0)</f>
        <v/>
      </c>
      <c r="E168" s="20" t="inlineStr">
        <is>
          <t>|0200226010|19.10|0.00|2.000|0.0006300NBC</t>
        </is>
      </c>
      <c r="F168" s="19">
        <f>LEFT(E168,LEN(E168)-7)</f>
        <v/>
      </c>
      <c r="G168" s="19">
        <f>'Cutting Rules'!H168</f>
        <v/>
      </c>
      <c r="H168" s="19">
        <f>VLOOKUP(MID(F168,8,2),[1]Special!$H$2:$I$32,2,0)</f>
        <v/>
      </c>
      <c r="I168" s="19">
        <f>RIGHT(E168,3)</f>
        <v/>
      </c>
      <c r="J168" s="19">
        <f>IF(MID(E168,6,2)="22","P","C")</f>
        <v/>
      </c>
      <c r="K168" s="19">
        <f>MID(E168,13,4)</f>
        <v/>
      </c>
      <c r="L168" s="19">
        <f>MID(E168,19,4)</f>
        <v/>
      </c>
      <c r="M168" s="52">
        <f>MID(E168,LEN(E168)-17,4)</f>
        <v/>
      </c>
      <c r="N168" s="52">
        <f>MID(E168,LEN(E168)-6,4)</f>
        <v/>
      </c>
      <c r="O168" s="19">
        <f>VLOOKUP(F168,[1]Item!$A$5:$Z$10000,26,0)</f>
        <v/>
      </c>
      <c r="P168" s="19">
        <f>VLOOKUP(E168,[1]route!$E$3:$O$10005,11,0)</f>
        <v/>
      </c>
      <c r="Q168" s="167">
        <f>'Cutting Rules'!AD168</f>
        <v/>
      </c>
      <c r="R168" s="168">
        <f>SUMIF([1]route!$E$3:$E$10005,E168,[1]!Table1[生産])</f>
        <v/>
      </c>
      <c r="S168" s="24" t="n"/>
      <c r="T168" s="169" t="inlineStr"/>
      <c r="U168" s="19" t="n"/>
      <c r="V168" s="170">
        <f>SUMIF([1]route!$E$3:$E$10005,E168,[1]route!$M$3:$M$10005)</f>
        <v/>
      </c>
      <c r="W168" s="171">
        <f>O168*N168*V168/1000</f>
        <v/>
      </c>
      <c r="X168" s="27">
        <f t="array" ref="X168">INDEX($BP168:$CZ168,MATCH(TRUE,$BP168:$CZ168&lt;0,0))</f>
        <v/>
      </c>
      <c r="Y168" s="47">
        <f>IFERROR(CHOOSE($AC168,$BP$1,$BQ$1,$BR$1,$BS$1,$BT$1,$BU$1,$BV$1,$BW$1,$BX$1,$BY$1,$BZ$1,$CA$1,$CB$1,$CC$1,$CD$1,$CE$1,$CF$1,$CG$1,$CH$1,$CI$1,$CJ$1,$CK$1,$CL$1,$CM$1,$CN$1,$CO$1,$CP$1,$CQ$1,$CR$1,$CS$1,$CT$1,$CU$1,$CV$1,$CW$1,$CX$1,$CY$1,$CZ$1,),"")</f>
        <v/>
      </c>
      <c r="Z168" s="121">
        <f>IFERROR(VLOOKUP(E168,[1]route!$E$3:$BL$10005,59,0),"")&amp;IFERROR(VLOOKUP(E168,[1]route!$E$3:$BL$10005,60,0),"")</f>
        <v/>
      </c>
      <c r="AA168" s="172">
        <f>IF(R168&gt;V168,R168-V168,0)</f>
        <v/>
      </c>
      <c r="AB168" s="173">
        <f>AA168*O168*N168/1000</f>
        <v/>
      </c>
      <c r="AC168" s="4">
        <f>IFERROR(MATCH($X168,$BP168:$CZ168,0),"")</f>
        <v/>
      </c>
      <c r="AD168" s="29" t="n">
        <v>0</v>
      </c>
      <c r="AE168" s="30">
        <f>SUMIF([1]route!$E$3:$E$10005,E168,[1]!Table1[1])</f>
        <v/>
      </c>
      <c r="AF168" s="30">
        <f>SUMIF([1]route!$E$3:$E$10005,E168,[1]!Table1[2])</f>
        <v/>
      </c>
      <c r="AG168" s="30">
        <f>SUMIF([1]route!$E$3:$E$10005,E168,[1]!Table1[3])</f>
        <v/>
      </c>
      <c r="AH168" s="30">
        <f>SUMIF([1]route!$E$3:$E$10005,E168,[1]!Table1[4])</f>
        <v/>
      </c>
      <c r="AI168" s="30">
        <f>SUMIF([1]route!$E$3:$E$10005,E168,[1]!Table1[5])</f>
        <v/>
      </c>
      <c r="AJ168" s="30">
        <f>SUMIF([1]route!$E$3:$E$10005,E168,[1]!Table1[6])</f>
        <v/>
      </c>
      <c r="AK168" s="30">
        <f>SUMIF([1]route!$E$3:$E$10005,E168,[1]!Table1[7])</f>
        <v/>
      </c>
      <c r="AL168" s="30">
        <f>SUMIF([1]route!$E$3:$E$10005,E168,[1]!Table1[8])</f>
        <v/>
      </c>
      <c r="AM168" s="30">
        <f>SUMIF([1]route!$E$3:$E$10005,E168,[1]!Table1[9])</f>
        <v/>
      </c>
      <c r="AN168" s="30">
        <f>SUMIF([1]route!$E$3:$E$10005,E168,[1]!Table1[10])</f>
        <v/>
      </c>
      <c r="AO168" s="30">
        <f>SUMIF([1]route!$E$3:$E$10005,E168,[1]!Table1[11])</f>
        <v/>
      </c>
      <c r="AP168" s="30">
        <f>SUMIF([1]route!$E$3:$E$10005,E168,[1]!Table1[12])</f>
        <v/>
      </c>
      <c r="AQ168" s="30">
        <f>SUMIF([1]route!$E$3:$E$10005,E168,[1]!Table1[13])</f>
        <v/>
      </c>
      <c r="AR168" s="30">
        <f>SUMIF([1]route!$E$3:$E$10005,E168,[1]!Table1[14])</f>
        <v/>
      </c>
      <c r="AS168" s="30">
        <f>SUMIF([1]route!$E$3:$E$10005,E168,[1]!Table1[15])</f>
        <v/>
      </c>
      <c r="AT168" s="30">
        <f>SUMIF([1]route!$E$3:$E$10005,E168,[1]!Table1[16])</f>
        <v/>
      </c>
      <c r="AU168" s="30">
        <f>SUMIF([1]route!$E$3:$E$10005,E168,[1]!Table1[17])</f>
        <v/>
      </c>
      <c r="AV168" s="30">
        <f>SUMIF([1]route!$E$3:$E$10005,E168,[1]!Table1[18])</f>
        <v/>
      </c>
      <c r="AW168" s="30">
        <f>SUMIF([1]route!$E$3:$E$10005,E168,[1]!Table1[19])</f>
        <v/>
      </c>
      <c r="AX168" s="30">
        <f>SUMIF([1]route!$E$3:$E$10005,E168,[1]!Table1[20])</f>
        <v/>
      </c>
      <c r="AY168" s="30">
        <f>SUMIF([1]route!$E$3:$E$10005,E168,[1]!Table1[21])</f>
        <v/>
      </c>
      <c r="AZ168" s="30">
        <f>SUMIF([1]route!$E$3:$E$10005,E168,[1]!Table1[22])</f>
        <v/>
      </c>
      <c r="BA168" s="30">
        <f>SUMIF([1]route!$E$3:$E$10005,E168,[1]!Table1[23])</f>
        <v/>
      </c>
      <c r="BB168" s="30">
        <f>SUMIF([1]route!$E$3:$E$10005,E168,[1]!Table1[24])</f>
        <v/>
      </c>
      <c r="BC168" s="30">
        <f>SUMIF([1]route!$E$3:$E$10005,E168,[1]!Table1[25])</f>
        <v/>
      </c>
      <c r="BD168" s="30">
        <f>SUMIF([1]route!$E$3:$E$10005,E168,[1]!Table1[26])</f>
        <v/>
      </c>
      <c r="BE168" s="30">
        <f>SUMIF([1]route!$E$3:$E$10005,E168,[1]!Table1[27])</f>
        <v/>
      </c>
      <c r="BF168" s="30">
        <f>SUMIF([1]route!$E$3:$E$10005,E168,[1]!Table1[28])</f>
        <v/>
      </c>
      <c r="BG168" s="30">
        <f>SUMIF([1]route!$E$3:$E$10005,E168,[1]!Table1[29])</f>
        <v/>
      </c>
      <c r="BH168" s="30">
        <f>SUMIF([1]route!$E$3:$E$10005,E168,[1]!Table1[30])</f>
        <v/>
      </c>
      <c r="BI168" s="30">
        <f>SUMIF([1]route!$E$3:$E$10005,E168,[1]!Table1[31])</f>
        <v/>
      </c>
      <c r="BJ168" s="30">
        <f>SUMIF([1]route!$E$3:$E$10005,E168,[1]!Table1[Remain PO])</f>
        <v/>
      </c>
      <c r="BK168" s="31">
        <f>SUMIF([1]route!$E$3:$E$10005,E168,[1]!Table1[N+1])</f>
        <v/>
      </c>
      <c r="BL168" s="31">
        <f>SUMIF([1]route!$E$3:$E$10005,E168,[1]!Table1[N+2])</f>
        <v/>
      </c>
      <c r="BM168" s="31">
        <f>SUMIF([1]route!$E$3:$E$10005,E168,[1]!Table1[N+3])</f>
        <v/>
      </c>
      <c r="BN168" s="32">
        <f>SUMIF([1]route!$E$3:$E$10005,E168,[1]!Table1[N+4])</f>
        <v/>
      </c>
      <c r="BP168" s="37">
        <f>$V168-$AD168</f>
        <v/>
      </c>
      <c r="BQ168" s="35">
        <f>BP168-AE168</f>
        <v/>
      </c>
      <c r="BR168" s="35">
        <f>BQ168-AF168</f>
        <v/>
      </c>
      <c r="BS168" s="35">
        <f>BR168-AG168</f>
        <v/>
      </c>
      <c r="BT168" s="35">
        <f>BS168-AH168</f>
        <v/>
      </c>
      <c r="BU168" s="35">
        <f>BT168-AI168</f>
        <v/>
      </c>
      <c r="BV168" s="35">
        <f>BU168-AJ168</f>
        <v/>
      </c>
      <c r="BW168" s="35">
        <f>BV168-AK168</f>
        <v/>
      </c>
      <c r="BX168" s="35">
        <f>BW168-AL168</f>
        <v/>
      </c>
      <c r="BY168" s="35">
        <f>BX168-AM168</f>
        <v/>
      </c>
      <c r="BZ168" s="35">
        <f>BY168-AN168</f>
        <v/>
      </c>
      <c r="CA168" s="35">
        <f>BZ168-AO168</f>
        <v/>
      </c>
      <c r="CB168" s="35">
        <f>CA168-AP168</f>
        <v/>
      </c>
      <c r="CC168" s="35">
        <f>CB168-AQ168</f>
        <v/>
      </c>
      <c r="CD168" s="35">
        <f>CC168-AR168</f>
        <v/>
      </c>
      <c r="CE168" s="35">
        <f>CD168-AS168</f>
        <v/>
      </c>
      <c r="CF168" s="35">
        <f>CE168-AT168</f>
        <v/>
      </c>
      <c r="CG168" s="35">
        <f>CF168-AU168</f>
        <v/>
      </c>
      <c r="CH168" s="35">
        <f>CG168-AV168</f>
        <v/>
      </c>
      <c r="CI168" s="35">
        <f>CH168-AW168</f>
        <v/>
      </c>
      <c r="CJ168" s="35">
        <f>CI168-AX168</f>
        <v/>
      </c>
      <c r="CK168" s="35">
        <f>CJ168-AY168</f>
        <v/>
      </c>
      <c r="CL168" s="35">
        <f>CK168-AZ168</f>
        <v/>
      </c>
      <c r="CM168" s="35">
        <f>CL168-BA168</f>
        <v/>
      </c>
      <c r="CN168" s="35">
        <f>CM168-BB168</f>
        <v/>
      </c>
      <c r="CO168" s="35">
        <f>CN168-BC168</f>
        <v/>
      </c>
      <c r="CP168" s="35">
        <f>CO168-BD168</f>
        <v/>
      </c>
      <c r="CQ168" s="35">
        <f>CP168-BE168</f>
        <v/>
      </c>
      <c r="CR168" s="35">
        <f>CQ168-BF168</f>
        <v/>
      </c>
      <c r="CS168" s="35">
        <f>CR168-BG168</f>
        <v/>
      </c>
      <c r="CT168" s="35">
        <f>CS168-BH168</f>
        <v/>
      </c>
      <c r="CU168" s="35">
        <f>CT168-BI168</f>
        <v/>
      </c>
      <c r="CV168" s="35">
        <f>CU168-BJ168</f>
        <v/>
      </c>
      <c r="CW168" s="38">
        <f>CV168-BK168</f>
        <v/>
      </c>
      <c r="CX168" s="38">
        <f>CW168-BL168</f>
        <v/>
      </c>
      <c r="CY168" s="38">
        <f>CX168-BM168</f>
        <v/>
      </c>
      <c r="CZ168" s="39">
        <f>CY168-BN168</f>
        <v/>
      </c>
      <c r="DA168" s="35" t="n"/>
    </row>
    <row r="169">
      <c r="D169" s="61">
        <f>VLOOKUP(F169,[1]Special!$O$2:$S$209,3,0)</f>
        <v/>
      </c>
      <c r="E169" s="20" t="inlineStr">
        <is>
          <t>|0200226010|38.10|0.00|2.600|0.0005000NBC</t>
        </is>
      </c>
      <c r="F169" s="19">
        <f>LEFT(E169,LEN(E169)-7)</f>
        <v/>
      </c>
      <c r="G169" s="19">
        <f>'Cutting Rules'!H169</f>
        <v/>
      </c>
      <c r="H169" s="19">
        <f>VLOOKUP(MID(F169,8,2),[1]Special!$H$2:$I$32,2,0)</f>
        <v/>
      </c>
      <c r="I169" s="19">
        <f>RIGHT(E169,3)</f>
        <v/>
      </c>
      <c r="J169" s="19">
        <f>IF(MID(E169,6,2)="22","P","C")</f>
        <v/>
      </c>
      <c r="K169" s="19">
        <f>MID(E169,13,4)</f>
        <v/>
      </c>
      <c r="L169" s="19">
        <f>MID(E169,19,4)</f>
        <v/>
      </c>
      <c r="M169" s="52">
        <f>MID(E169,LEN(E169)-17,4)</f>
        <v/>
      </c>
      <c r="N169" s="52">
        <f>MID(E169,LEN(E169)-6,4)</f>
        <v/>
      </c>
      <c r="O169" s="19">
        <f>VLOOKUP(F169,[1]Item!$A$5:$Z$10000,26,0)</f>
        <v/>
      </c>
      <c r="P169" s="19">
        <f>VLOOKUP(E169,[1]route!$E$3:$O$10005,11,0)</f>
        <v/>
      </c>
      <c r="Q169" s="167">
        <f>'Cutting Rules'!AD169</f>
        <v/>
      </c>
      <c r="R169" s="168">
        <f>SUMIF([1]route!$E$3:$E$10005,E169,[1]!Table1[生産])</f>
        <v/>
      </c>
      <c r="S169" s="24" t="n"/>
      <c r="T169" s="169" t="inlineStr"/>
      <c r="U169" s="19" t="n"/>
      <c r="V169" s="170">
        <f>SUMIF([1]route!$E$3:$E$10005,E169,[1]route!$M$3:$M$10005)</f>
        <v/>
      </c>
      <c r="W169" s="171">
        <f>O169*N169*V169/1000</f>
        <v/>
      </c>
      <c r="X169" s="27">
        <f t="array" ref="X169">INDEX($BP169:$CZ169,MATCH(TRUE,$BP169:$CZ169&lt;0,0))</f>
        <v/>
      </c>
      <c r="Y169" s="47">
        <f>IFERROR(CHOOSE($AC169,$BP$1,$BQ$1,$BR$1,$BS$1,$BT$1,$BU$1,$BV$1,$BW$1,$BX$1,$BY$1,$BZ$1,$CA$1,$CB$1,$CC$1,$CD$1,$CE$1,$CF$1,$CG$1,$CH$1,$CI$1,$CJ$1,$CK$1,$CL$1,$CM$1,$CN$1,$CO$1,$CP$1,$CQ$1,$CR$1,$CS$1,$CT$1,$CU$1,$CV$1,$CW$1,$CX$1,$CY$1,$CZ$1,),"")</f>
        <v/>
      </c>
      <c r="Z169" s="121">
        <f>IFERROR(VLOOKUP(E169,[1]route!$E$3:$BL$10005,59,0),"")&amp;IFERROR(VLOOKUP(E169,[1]route!$E$3:$BL$10005,60,0),"")</f>
        <v/>
      </c>
      <c r="AA169" s="172">
        <f>IF(R169&gt;V169,R169-V169,0)</f>
        <v/>
      </c>
      <c r="AB169" s="173">
        <f>AA169*O169*N169/1000</f>
        <v/>
      </c>
      <c r="AC169" s="4">
        <f>IFERROR(MATCH($X169,$BP169:$CZ169,0),"")</f>
        <v/>
      </c>
      <c r="AD169" s="29" t="n">
        <v>0</v>
      </c>
      <c r="AE169" s="30">
        <f>SUMIF([1]route!$E$3:$E$10005,E169,[1]!Table1[1])</f>
        <v/>
      </c>
      <c r="AF169" s="30">
        <f>SUMIF([1]route!$E$3:$E$10005,E169,[1]!Table1[2])</f>
        <v/>
      </c>
      <c r="AG169" s="30">
        <f>SUMIF([1]route!$E$3:$E$10005,E169,[1]!Table1[3])</f>
        <v/>
      </c>
      <c r="AH169" s="30">
        <f>SUMIF([1]route!$E$3:$E$10005,E169,[1]!Table1[4])</f>
        <v/>
      </c>
      <c r="AI169" s="30">
        <f>SUMIF([1]route!$E$3:$E$10005,E169,[1]!Table1[5])</f>
        <v/>
      </c>
      <c r="AJ169" s="30">
        <f>SUMIF([1]route!$E$3:$E$10005,E169,[1]!Table1[6])</f>
        <v/>
      </c>
      <c r="AK169" s="30">
        <f>SUMIF([1]route!$E$3:$E$10005,E169,[1]!Table1[7])</f>
        <v/>
      </c>
      <c r="AL169" s="30">
        <f>SUMIF([1]route!$E$3:$E$10005,E169,[1]!Table1[8])</f>
        <v/>
      </c>
      <c r="AM169" s="30">
        <f>SUMIF([1]route!$E$3:$E$10005,E169,[1]!Table1[9])</f>
        <v/>
      </c>
      <c r="AN169" s="30">
        <f>SUMIF([1]route!$E$3:$E$10005,E169,[1]!Table1[10])</f>
        <v/>
      </c>
      <c r="AO169" s="30">
        <f>SUMIF([1]route!$E$3:$E$10005,E169,[1]!Table1[11])</f>
        <v/>
      </c>
      <c r="AP169" s="30">
        <f>SUMIF([1]route!$E$3:$E$10005,E169,[1]!Table1[12])</f>
        <v/>
      </c>
      <c r="AQ169" s="30">
        <f>SUMIF([1]route!$E$3:$E$10005,E169,[1]!Table1[13])</f>
        <v/>
      </c>
      <c r="AR169" s="30">
        <f>SUMIF([1]route!$E$3:$E$10005,E169,[1]!Table1[14])</f>
        <v/>
      </c>
      <c r="AS169" s="30">
        <f>SUMIF([1]route!$E$3:$E$10005,E169,[1]!Table1[15])</f>
        <v/>
      </c>
      <c r="AT169" s="30">
        <f>SUMIF([1]route!$E$3:$E$10005,E169,[1]!Table1[16])</f>
        <v/>
      </c>
      <c r="AU169" s="30">
        <f>SUMIF([1]route!$E$3:$E$10005,E169,[1]!Table1[17])</f>
        <v/>
      </c>
      <c r="AV169" s="30">
        <f>SUMIF([1]route!$E$3:$E$10005,E169,[1]!Table1[18])</f>
        <v/>
      </c>
      <c r="AW169" s="30">
        <f>SUMIF([1]route!$E$3:$E$10005,E169,[1]!Table1[19])</f>
        <v/>
      </c>
      <c r="AX169" s="30">
        <f>SUMIF([1]route!$E$3:$E$10005,E169,[1]!Table1[20])</f>
        <v/>
      </c>
      <c r="AY169" s="30">
        <f>SUMIF([1]route!$E$3:$E$10005,E169,[1]!Table1[21])</f>
        <v/>
      </c>
      <c r="AZ169" s="30">
        <f>SUMIF([1]route!$E$3:$E$10005,E169,[1]!Table1[22])</f>
        <v/>
      </c>
      <c r="BA169" s="30">
        <f>SUMIF([1]route!$E$3:$E$10005,E169,[1]!Table1[23])</f>
        <v/>
      </c>
      <c r="BB169" s="30">
        <f>SUMIF([1]route!$E$3:$E$10005,E169,[1]!Table1[24])</f>
        <v/>
      </c>
      <c r="BC169" s="30">
        <f>SUMIF([1]route!$E$3:$E$10005,E169,[1]!Table1[25])</f>
        <v/>
      </c>
      <c r="BD169" s="30">
        <f>SUMIF([1]route!$E$3:$E$10005,E169,[1]!Table1[26])</f>
        <v/>
      </c>
      <c r="BE169" s="30">
        <f>SUMIF([1]route!$E$3:$E$10005,E169,[1]!Table1[27])</f>
        <v/>
      </c>
      <c r="BF169" s="30">
        <f>SUMIF([1]route!$E$3:$E$10005,E169,[1]!Table1[28])</f>
        <v/>
      </c>
      <c r="BG169" s="30">
        <f>SUMIF([1]route!$E$3:$E$10005,E169,[1]!Table1[29])</f>
        <v/>
      </c>
      <c r="BH169" s="30">
        <f>SUMIF([1]route!$E$3:$E$10005,E169,[1]!Table1[30])</f>
        <v/>
      </c>
      <c r="BI169" s="30">
        <f>SUMIF([1]route!$E$3:$E$10005,E169,[1]!Table1[31])</f>
        <v/>
      </c>
      <c r="BJ169" s="30">
        <f>SUMIF([1]route!$E$3:$E$10005,E169,[1]!Table1[Remain PO])</f>
        <v/>
      </c>
      <c r="BK169" s="31">
        <f>SUMIF([1]route!$E$3:$E$10005,E169,[1]!Table1[N+1])</f>
        <v/>
      </c>
      <c r="BL169" s="31">
        <f>SUMIF([1]route!$E$3:$E$10005,E169,[1]!Table1[N+2])</f>
        <v/>
      </c>
      <c r="BM169" s="31">
        <f>SUMIF([1]route!$E$3:$E$10005,E169,[1]!Table1[N+3])</f>
        <v/>
      </c>
      <c r="BN169" s="32">
        <f>SUMIF([1]route!$E$3:$E$10005,E169,[1]!Table1[N+4])</f>
        <v/>
      </c>
      <c r="BP169" s="37">
        <f>$V169-$AD169</f>
        <v/>
      </c>
      <c r="BQ169" s="35">
        <f>BP169-AE169</f>
        <v/>
      </c>
      <c r="BR169" s="35">
        <f>BQ169-AF169</f>
        <v/>
      </c>
      <c r="BS169" s="35">
        <f>BR169-AG169</f>
        <v/>
      </c>
      <c r="BT169" s="35">
        <f>BS169-AH169</f>
        <v/>
      </c>
      <c r="BU169" s="35">
        <f>BT169-AI169</f>
        <v/>
      </c>
      <c r="BV169" s="35">
        <f>BU169-AJ169</f>
        <v/>
      </c>
      <c r="BW169" s="35">
        <f>BV169-AK169</f>
        <v/>
      </c>
      <c r="BX169" s="35">
        <f>BW169-AL169</f>
        <v/>
      </c>
      <c r="BY169" s="35">
        <f>BX169-AM169</f>
        <v/>
      </c>
      <c r="BZ169" s="35">
        <f>BY169-AN169</f>
        <v/>
      </c>
      <c r="CA169" s="35">
        <f>BZ169-AO169</f>
        <v/>
      </c>
      <c r="CB169" s="35">
        <f>CA169-AP169</f>
        <v/>
      </c>
      <c r="CC169" s="35">
        <f>CB169-AQ169</f>
        <v/>
      </c>
      <c r="CD169" s="35">
        <f>CC169-AR169</f>
        <v/>
      </c>
      <c r="CE169" s="35">
        <f>CD169-AS169</f>
        <v/>
      </c>
      <c r="CF169" s="35">
        <f>CE169-AT169</f>
        <v/>
      </c>
      <c r="CG169" s="35">
        <f>CF169-AU169</f>
        <v/>
      </c>
      <c r="CH169" s="35">
        <f>CG169-AV169</f>
        <v/>
      </c>
      <c r="CI169" s="35">
        <f>CH169-AW169</f>
        <v/>
      </c>
      <c r="CJ169" s="35">
        <f>CI169-AX169</f>
        <v/>
      </c>
      <c r="CK169" s="35">
        <f>CJ169-AY169</f>
        <v/>
      </c>
      <c r="CL169" s="35">
        <f>CK169-AZ169</f>
        <v/>
      </c>
      <c r="CM169" s="35">
        <f>CL169-BA169</f>
        <v/>
      </c>
      <c r="CN169" s="35">
        <f>CM169-BB169</f>
        <v/>
      </c>
      <c r="CO169" s="35">
        <f>CN169-BC169</f>
        <v/>
      </c>
      <c r="CP169" s="35">
        <f>CO169-BD169</f>
        <v/>
      </c>
      <c r="CQ169" s="35">
        <f>CP169-BE169</f>
        <v/>
      </c>
      <c r="CR169" s="35">
        <f>CQ169-BF169</f>
        <v/>
      </c>
      <c r="CS169" s="35">
        <f>CR169-BG169</f>
        <v/>
      </c>
      <c r="CT169" s="35">
        <f>CS169-BH169</f>
        <v/>
      </c>
      <c r="CU169" s="35">
        <f>CT169-BI169</f>
        <v/>
      </c>
      <c r="CV169" s="35">
        <f>CU169-BJ169</f>
        <v/>
      </c>
      <c r="CW169" s="38">
        <f>CV169-BK169</f>
        <v/>
      </c>
      <c r="CX169" s="38">
        <f>CW169-BL169</f>
        <v/>
      </c>
      <c r="CY169" s="38">
        <f>CX169-BM169</f>
        <v/>
      </c>
      <c r="CZ169" s="39">
        <f>CY169-BN169</f>
        <v/>
      </c>
      <c r="DA169" s="35" t="n"/>
    </row>
    <row r="170">
      <c r="D170" s="61">
        <f>VLOOKUP(F170,[1]Special!$O$2:$S$209,3,0)</f>
        <v/>
      </c>
      <c r="E170" s="20" t="inlineStr">
        <is>
          <t>|0200220139|31.80|0.00|2.600|0.0005950IBC</t>
        </is>
      </c>
      <c r="F170" s="19">
        <f>LEFT(E170,LEN(E170)-7)</f>
        <v/>
      </c>
      <c r="G170" s="19">
        <f>'Cutting Rules'!H170</f>
        <v/>
      </c>
      <c r="H170" s="19">
        <f>VLOOKUP(MID(F170,8,2),[1]Special!$H$2:$I$32,2,0)</f>
        <v/>
      </c>
      <c r="I170" s="19">
        <f>RIGHT(E170,3)</f>
        <v/>
      </c>
      <c r="J170" s="19">
        <f>IF(MID(E170,6,2)="22","P","C")</f>
        <v/>
      </c>
      <c r="K170" s="19">
        <f>MID(E170,13,4)</f>
        <v/>
      </c>
      <c r="L170" s="19">
        <f>MID(E170,19,4)</f>
        <v/>
      </c>
      <c r="M170" s="52">
        <f>MID(E170,LEN(E170)-17,4)</f>
        <v/>
      </c>
      <c r="N170" s="52">
        <f>MID(E170,LEN(E170)-6,4)</f>
        <v/>
      </c>
      <c r="O170" s="19">
        <f>VLOOKUP(F170,[1]Item!$A$5:$Z$10000,26,0)</f>
        <v/>
      </c>
      <c r="P170" s="19">
        <f>VLOOKUP(E170,[1]route!$E$3:$O$10005,11,0)</f>
        <v/>
      </c>
      <c r="Q170" s="167">
        <f>'Cutting Rules'!AD170</f>
        <v/>
      </c>
      <c r="R170" s="168">
        <f>SUMIF([1]route!$E$3:$E$10005,E170,[1]!Table1[生産])</f>
        <v/>
      </c>
      <c r="S170" s="24" t="n"/>
      <c r="T170" s="169" t="inlineStr"/>
      <c r="U170" s="19" t="n"/>
      <c r="V170" s="170">
        <f>SUMIF([1]route!$E$3:$E$10005,E170,[1]route!$M$3:$M$10005)</f>
        <v/>
      </c>
      <c r="W170" s="171">
        <f>O170*N170*V170/1000</f>
        <v/>
      </c>
      <c r="X170" s="27">
        <f t="array" ref="X170">INDEX($BP170:$CZ170,MATCH(TRUE,$BP170:$CZ170&lt;0,0))</f>
        <v/>
      </c>
      <c r="Y170" s="47">
        <f>IFERROR(CHOOSE($AC170,$BP$1,$BQ$1,$BR$1,$BS$1,$BT$1,$BU$1,$BV$1,$BW$1,$BX$1,$BY$1,$BZ$1,$CA$1,$CB$1,$CC$1,$CD$1,$CE$1,$CF$1,$CG$1,$CH$1,$CI$1,$CJ$1,$CK$1,$CL$1,$CM$1,$CN$1,$CO$1,$CP$1,$CQ$1,$CR$1,$CS$1,$CT$1,$CU$1,$CV$1,$CW$1,$CX$1,$CY$1,$CZ$1,),"")</f>
        <v/>
      </c>
      <c r="Z170" s="121">
        <f>IFERROR(VLOOKUP(E170,[1]route!$E$3:$BL$10005,59,0),"")&amp;IFERROR(VLOOKUP(E170,[1]route!$E$3:$BL$10005,60,0),"")</f>
        <v/>
      </c>
      <c r="AA170" s="172">
        <f>IF(R170&gt;V170,R170-V170,0)</f>
        <v/>
      </c>
      <c r="AB170" s="173">
        <f>AA170*O170*N170/1000</f>
        <v/>
      </c>
      <c r="AC170" s="4">
        <f>IFERROR(MATCH($X170,$BP170:$CZ170,0),"")</f>
        <v/>
      </c>
      <c r="AD170" s="29" t="n">
        <v>0</v>
      </c>
      <c r="AE170" s="30">
        <f>SUMIF([1]route!$E$3:$E$10005,E170,[1]!Table1[1])</f>
        <v/>
      </c>
      <c r="AF170" s="30">
        <f>SUMIF([1]route!$E$3:$E$10005,E170,[1]!Table1[2])</f>
        <v/>
      </c>
      <c r="AG170" s="30">
        <f>SUMIF([1]route!$E$3:$E$10005,E170,[1]!Table1[3])</f>
        <v/>
      </c>
      <c r="AH170" s="30">
        <f>SUMIF([1]route!$E$3:$E$10005,E170,[1]!Table1[4])</f>
        <v/>
      </c>
      <c r="AI170" s="30">
        <f>SUMIF([1]route!$E$3:$E$10005,E170,[1]!Table1[5])</f>
        <v/>
      </c>
      <c r="AJ170" s="30">
        <f>SUMIF([1]route!$E$3:$E$10005,E170,[1]!Table1[6])</f>
        <v/>
      </c>
      <c r="AK170" s="30">
        <f>SUMIF([1]route!$E$3:$E$10005,E170,[1]!Table1[7])</f>
        <v/>
      </c>
      <c r="AL170" s="30">
        <f>SUMIF([1]route!$E$3:$E$10005,E170,[1]!Table1[8])</f>
        <v/>
      </c>
      <c r="AM170" s="30">
        <f>SUMIF([1]route!$E$3:$E$10005,E170,[1]!Table1[9])</f>
        <v/>
      </c>
      <c r="AN170" s="30">
        <f>SUMIF([1]route!$E$3:$E$10005,E170,[1]!Table1[10])</f>
        <v/>
      </c>
      <c r="AO170" s="30">
        <f>SUMIF([1]route!$E$3:$E$10005,E170,[1]!Table1[11])</f>
        <v/>
      </c>
      <c r="AP170" s="30">
        <f>SUMIF([1]route!$E$3:$E$10005,E170,[1]!Table1[12])</f>
        <v/>
      </c>
      <c r="AQ170" s="30">
        <f>SUMIF([1]route!$E$3:$E$10005,E170,[1]!Table1[13])</f>
        <v/>
      </c>
      <c r="AR170" s="30">
        <f>SUMIF([1]route!$E$3:$E$10005,E170,[1]!Table1[14])</f>
        <v/>
      </c>
      <c r="AS170" s="30">
        <f>SUMIF([1]route!$E$3:$E$10005,E170,[1]!Table1[15])</f>
        <v/>
      </c>
      <c r="AT170" s="30">
        <f>SUMIF([1]route!$E$3:$E$10005,E170,[1]!Table1[16])</f>
        <v/>
      </c>
      <c r="AU170" s="30">
        <f>SUMIF([1]route!$E$3:$E$10005,E170,[1]!Table1[17])</f>
        <v/>
      </c>
      <c r="AV170" s="30">
        <f>SUMIF([1]route!$E$3:$E$10005,E170,[1]!Table1[18])</f>
        <v/>
      </c>
      <c r="AW170" s="30">
        <f>SUMIF([1]route!$E$3:$E$10005,E170,[1]!Table1[19])</f>
        <v/>
      </c>
      <c r="AX170" s="30">
        <f>SUMIF([1]route!$E$3:$E$10005,E170,[1]!Table1[20])</f>
        <v/>
      </c>
      <c r="AY170" s="30">
        <f>SUMIF([1]route!$E$3:$E$10005,E170,[1]!Table1[21])</f>
        <v/>
      </c>
      <c r="AZ170" s="30">
        <f>SUMIF([1]route!$E$3:$E$10005,E170,[1]!Table1[22])</f>
        <v/>
      </c>
      <c r="BA170" s="30">
        <f>SUMIF([1]route!$E$3:$E$10005,E170,[1]!Table1[23])</f>
        <v/>
      </c>
      <c r="BB170" s="30">
        <f>SUMIF([1]route!$E$3:$E$10005,E170,[1]!Table1[24])</f>
        <v/>
      </c>
      <c r="BC170" s="30">
        <f>SUMIF([1]route!$E$3:$E$10005,E170,[1]!Table1[25])</f>
        <v/>
      </c>
      <c r="BD170" s="30">
        <f>SUMIF([1]route!$E$3:$E$10005,E170,[1]!Table1[26])</f>
        <v/>
      </c>
      <c r="BE170" s="30">
        <f>SUMIF([1]route!$E$3:$E$10005,E170,[1]!Table1[27])</f>
        <v/>
      </c>
      <c r="BF170" s="30">
        <f>SUMIF([1]route!$E$3:$E$10005,E170,[1]!Table1[28])</f>
        <v/>
      </c>
      <c r="BG170" s="30">
        <f>SUMIF([1]route!$E$3:$E$10005,E170,[1]!Table1[29])</f>
        <v/>
      </c>
      <c r="BH170" s="30">
        <f>SUMIF([1]route!$E$3:$E$10005,E170,[1]!Table1[30])</f>
        <v/>
      </c>
      <c r="BI170" s="30">
        <f>SUMIF([1]route!$E$3:$E$10005,E170,[1]!Table1[31])</f>
        <v/>
      </c>
      <c r="BJ170" s="30">
        <f>SUMIF([1]route!$E$3:$E$10005,E170,[1]!Table1[Remain PO])</f>
        <v/>
      </c>
      <c r="BK170" s="31">
        <f>SUMIF([1]route!$E$3:$E$10005,E170,[1]!Table1[N+1])</f>
        <v/>
      </c>
      <c r="BL170" s="31">
        <f>SUMIF([1]route!$E$3:$E$10005,E170,[1]!Table1[N+2])</f>
        <v/>
      </c>
      <c r="BM170" s="31">
        <f>SUMIF([1]route!$E$3:$E$10005,E170,[1]!Table1[N+3])</f>
        <v/>
      </c>
      <c r="BN170" s="32">
        <f>SUMIF([1]route!$E$3:$E$10005,E170,[1]!Table1[N+4])</f>
        <v/>
      </c>
      <c r="BP170" s="37">
        <f>$V170-$AD170</f>
        <v/>
      </c>
      <c r="BQ170" s="35">
        <f>BP170-AE170</f>
        <v/>
      </c>
      <c r="BR170" s="35">
        <f>BQ170-AF170</f>
        <v/>
      </c>
      <c r="BS170" s="35">
        <f>BR170-AG170</f>
        <v/>
      </c>
      <c r="BT170" s="35">
        <f>BS170-AH170</f>
        <v/>
      </c>
      <c r="BU170" s="35">
        <f>BT170-AI170</f>
        <v/>
      </c>
      <c r="BV170" s="35">
        <f>BU170-AJ170</f>
        <v/>
      </c>
      <c r="BW170" s="35">
        <f>BV170-AK170</f>
        <v/>
      </c>
      <c r="BX170" s="35">
        <f>BW170-AL170</f>
        <v/>
      </c>
      <c r="BY170" s="35">
        <f>BX170-AM170</f>
        <v/>
      </c>
      <c r="BZ170" s="35">
        <f>BY170-AN170</f>
        <v/>
      </c>
      <c r="CA170" s="35">
        <f>BZ170-AO170</f>
        <v/>
      </c>
      <c r="CB170" s="35">
        <f>CA170-AP170</f>
        <v/>
      </c>
      <c r="CC170" s="35">
        <f>CB170-AQ170</f>
        <v/>
      </c>
      <c r="CD170" s="35">
        <f>CC170-AR170</f>
        <v/>
      </c>
      <c r="CE170" s="35">
        <f>CD170-AS170</f>
        <v/>
      </c>
      <c r="CF170" s="35">
        <f>CE170-AT170</f>
        <v/>
      </c>
      <c r="CG170" s="35">
        <f>CF170-AU170</f>
        <v/>
      </c>
      <c r="CH170" s="35">
        <f>CG170-AV170</f>
        <v/>
      </c>
      <c r="CI170" s="35">
        <f>CH170-AW170</f>
        <v/>
      </c>
      <c r="CJ170" s="35">
        <f>CI170-AX170</f>
        <v/>
      </c>
      <c r="CK170" s="35">
        <f>CJ170-AY170</f>
        <v/>
      </c>
      <c r="CL170" s="35">
        <f>CK170-AZ170</f>
        <v/>
      </c>
      <c r="CM170" s="35">
        <f>CL170-BA170</f>
        <v/>
      </c>
      <c r="CN170" s="35">
        <f>CM170-BB170</f>
        <v/>
      </c>
      <c r="CO170" s="35">
        <f>CN170-BC170</f>
        <v/>
      </c>
      <c r="CP170" s="35">
        <f>CO170-BD170</f>
        <v/>
      </c>
      <c r="CQ170" s="35">
        <f>CP170-BE170</f>
        <v/>
      </c>
      <c r="CR170" s="35">
        <f>CQ170-BF170</f>
        <v/>
      </c>
      <c r="CS170" s="35">
        <f>CR170-BG170</f>
        <v/>
      </c>
      <c r="CT170" s="35">
        <f>CS170-BH170</f>
        <v/>
      </c>
      <c r="CU170" s="35">
        <f>CT170-BI170</f>
        <v/>
      </c>
      <c r="CV170" s="35">
        <f>CU170-BJ170</f>
        <v/>
      </c>
      <c r="CW170" s="38">
        <f>CV170-BK170</f>
        <v/>
      </c>
      <c r="CX170" s="38">
        <f>CW170-BL170</f>
        <v/>
      </c>
      <c r="CY170" s="38">
        <f>CX170-BM170</f>
        <v/>
      </c>
      <c r="CZ170" s="39">
        <f>CY170-BN170</f>
        <v/>
      </c>
      <c r="DA170" s="35" t="n"/>
    </row>
    <row r="171">
      <c r="D171" s="61">
        <f>VLOOKUP(F171,[1]Special!$O$2:$S$209,3,0)</f>
        <v/>
      </c>
      <c r="E171" s="20" t="inlineStr">
        <is>
          <t>|0200220600|15.00|10.30|2.350|0.0005600IBC</t>
        </is>
      </c>
      <c r="F171" s="19">
        <f>LEFT(E171,LEN(E171)-7)</f>
        <v/>
      </c>
      <c r="G171" s="19">
        <f>'Cutting Rules'!H171</f>
        <v/>
      </c>
      <c r="H171" s="19">
        <f>VLOOKUP(MID(F171,8,2),[1]Special!$H$2:$I$32,2,0)</f>
        <v/>
      </c>
      <c r="I171" s="19">
        <f>RIGHT(E171,3)</f>
        <v/>
      </c>
      <c r="J171" s="19">
        <f>IF(MID(E171,6,2)="22","P","C")</f>
        <v/>
      </c>
      <c r="K171" s="19">
        <f>MID(E171,13,4)</f>
        <v/>
      </c>
      <c r="L171" s="19">
        <f>MID(E171,19,4)</f>
        <v/>
      </c>
      <c r="M171" s="52">
        <f>MID(E171,LEN(E171)-17,4)</f>
        <v/>
      </c>
      <c r="N171" s="52">
        <f>MID(E171,LEN(E171)-6,4)</f>
        <v/>
      </c>
      <c r="O171" s="19">
        <f>VLOOKUP(F171,[1]Item!$A$5:$Z$10000,26,0)</f>
        <v/>
      </c>
      <c r="P171" s="19">
        <f>VLOOKUP(E171,[1]route!$E$3:$O$10005,11,0)</f>
        <v/>
      </c>
      <c r="Q171" s="167">
        <f>'Cutting Rules'!AD171</f>
        <v/>
      </c>
      <c r="R171" s="168">
        <f>SUMIF([1]route!$E$3:$E$10005,E171,[1]!Table1[生産])</f>
        <v/>
      </c>
      <c r="S171" s="24" t="n"/>
      <c r="T171" s="169" t="inlineStr"/>
      <c r="U171" s="19" t="n"/>
      <c r="V171" s="170">
        <f>SUMIF([1]route!$E$3:$E$10005,E171,[1]route!$M$3:$M$10005)</f>
        <v/>
      </c>
      <c r="W171" s="171">
        <f>O171*N171*V171/1000</f>
        <v/>
      </c>
      <c r="X171" s="27">
        <f t="array" ref="X171">INDEX($BP171:$CZ171,MATCH(TRUE,$BP171:$CZ171&lt;0,0))</f>
        <v/>
      </c>
      <c r="Y171" s="47">
        <f>IFERROR(CHOOSE($AC171,$BP$1,$BQ$1,$BR$1,$BS$1,$BT$1,$BU$1,$BV$1,$BW$1,$BX$1,$BY$1,$BZ$1,$CA$1,$CB$1,$CC$1,$CD$1,$CE$1,$CF$1,$CG$1,$CH$1,$CI$1,$CJ$1,$CK$1,$CL$1,$CM$1,$CN$1,$CO$1,$CP$1,$CQ$1,$CR$1,$CS$1,$CT$1,$CU$1,$CV$1,$CW$1,$CX$1,$CY$1,$CZ$1,),"")</f>
        <v/>
      </c>
      <c r="Z171" s="121">
        <f>IFERROR(VLOOKUP(E171,[1]route!$E$3:$BL$10005,59,0),"")&amp;IFERROR(VLOOKUP(E171,[1]route!$E$3:$BL$10005,60,0),"")</f>
        <v/>
      </c>
      <c r="AA171" s="172">
        <f>IF(R171&gt;V171,R171-V171,0)</f>
        <v/>
      </c>
      <c r="AB171" s="173">
        <f>AA171*O171*N171/1000</f>
        <v/>
      </c>
      <c r="AC171" s="4">
        <f>IFERROR(MATCH($X171,$BP171:$CZ171,0),"")</f>
        <v/>
      </c>
      <c r="AD171" s="29" t="n">
        <v>0</v>
      </c>
      <c r="AE171" s="30">
        <f>SUMIF([1]route!$E$3:$E$10005,E171,[1]!Table1[1])</f>
        <v/>
      </c>
      <c r="AF171" s="30">
        <f>SUMIF([1]route!$E$3:$E$10005,E171,[1]!Table1[2])</f>
        <v/>
      </c>
      <c r="AG171" s="30">
        <f>SUMIF([1]route!$E$3:$E$10005,E171,[1]!Table1[3])</f>
        <v/>
      </c>
      <c r="AH171" s="30">
        <f>SUMIF([1]route!$E$3:$E$10005,E171,[1]!Table1[4])</f>
        <v/>
      </c>
      <c r="AI171" s="30">
        <f>SUMIF([1]route!$E$3:$E$10005,E171,[1]!Table1[5])</f>
        <v/>
      </c>
      <c r="AJ171" s="30">
        <f>SUMIF([1]route!$E$3:$E$10005,E171,[1]!Table1[6])</f>
        <v/>
      </c>
      <c r="AK171" s="30">
        <f>SUMIF([1]route!$E$3:$E$10005,E171,[1]!Table1[7])</f>
        <v/>
      </c>
      <c r="AL171" s="30">
        <f>SUMIF([1]route!$E$3:$E$10005,E171,[1]!Table1[8])</f>
        <v/>
      </c>
      <c r="AM171" s="30">
        <f>SUMIF([1]route!$E$3:$E$10005,E171,[1]!Table1[9])</f>
        <v/>
      </c>
      <c r="AN171" s="30">
        <f>SUMIF([1]route!$E$3:$E$10005,E171,[1]!Table1[10])</f>
        <v/>
      </c>
      <c r="AO171" s="30">
        <f>SUMIF([1]route!$E$3:$E$10005,E171,[1]!Table1[11])</f>
        <v/>
      </c>
      <c r="AP171" s="30">
        <f>SUMIF([1]route!$E$3:$E$10005,E171,[1]!Table1[12])</f>
        <v/>
      </c>
      <c r="AQ171" s="30">
        <f>SUMIF([1]route!$E$3:$E$10005,E171,[1]!Table1[13])</f>
        <v/>
      </c>
      <c r="AR171" s="30">
        <f>SUMIF([1]route!$E$3:$E$10005,E171,[1]!Table1[14])</f>
        <v/>
      </c>
      <c r="AS171" s="30">
        <f>SUMIF([1]route!$E$3:$E$10005,E171,[1]!Table1[15])</f>
        <v/>
      </c>
      <c r="AT171" s="30">
        <f>SUMIF([1]route!$E$3:$E$10005,E171,[1]!Table1[16])</f>
        <v/>
      </c>
      <c r="AU171" s="30">
        <f>SUMIF([1]route!$E$3:$E$10005,E171,[1]!Table1[17])</f>
        <v/>
      </c>
      <c r="AV171" s="30">
        <f>SUMIF([1]route!$E$3:$E$10005,E171,[1]!Table1[18])</f>
        <v/>
      </c>
      <c r="AW171" s="30">
        <f>SUMIF([1]route!$E$3:$E$10005,E171,[1]!Table1[19])</f>
        <v/>
      </c>
      <c r="AX171" s="30">
        <f>SUMIF([1]route!$E$3:$E$10005,E171,[1]!Table1[20])</f>
        <v/>
      </c>
      <c r="AY171" s="30">
        <f>SUMIF([1]route!$E$3:$E$10005,E171,[1]!Table1[21])</f>
        <v/>
      </c>
      <c r="AZ171" s="30">
        <f>SUMIF([1]route!$E$3:$E$10005,E171,[1]!Table1[22])</f>
        <v/>
      </c>
      <c r="BA171" s="30">
        <f>SUMIF([1]route!$E$3:$E$10005,E171,[1]!Table1[23])</f>
        <v/>
      </c>
      <c r="BB171" s="30">
        <f>SUMIF([1]route!$E$3:$E$10005,E171,[1]!Table1[24])</f>
        <v/>
      </c>
      <c r="BC171" s="30">
        <f>SUMIF([1]route!$E$3:$E$10005,E171,[1]!Table1[25])</f>
        <v/>
      </c>
      <c r="BD171" s="30">
        <f>SUMIF([1]route!$E$3:$E$10005,E171,[1]!Table1[26])</f>
        <v/>
      </c>
      <c r="BE171" s="30">
        <f>SUMIF([1]route!$E$3:$E$10005,E171,[1]!Table1[27])</f>
        <v/>
      </c>
      <c r="BF171" s="30">
        <f>SUMIF([1]route!$E$3:$E$10005,E171,[1]!Table1[28])</f>
        <v/>
      </c>
      <c r="BG171" s="30">
        <f>SUMIF([1]route!$E$3:$E$10005,E171,[1]!Table1[29])</f>
        <v/>
      </c>
      <c r="BH171" s="30">
        <f>SUMIF([1]route!$E$3:$E$10005,E171,[1]!Table1[30])</f>
        <v/>
      </c>
      <c r="BI171" s="30">
        <f>SUMIF([1]route!$E$3:$E$10005,E171,[1]!Table1[31])</f>
        <v/>
      </c>
      <c r="BJ171" s="30">
        <f>SUMIF([1]route!$E$3:$E$10005,E171,[1]!Table1[Remain PO])</f>
        <v/>
      </c>
      <c r="BK171" s="31">
        <f>SUMIF([1]route!$E$3:$E$10005,E171,[1]!Table1[N+1])</f>
        <v/>
      </c>
      <c r="BL171" s="31">
        <f>SUMIF([1]route!$E$3:$E$10005,E171,[1]!Table1[N+2])</f>
        <v/>
      </c>
      <c r="BM171" s="31">
        <f>SUMIF([1]route!$E$3:$E$10005,E171,[1]!Table1[N+3])</f>
        <v/>
      </c>
      <c r="BN171" s="32">
        <f>SUMIF([1]route!$E$3:$E$10005,E171,[1]!Table1[N+4])</f>
        <v/>
      </c>
      <c r="BP171" s="37">
        <f>$V171-$AD171</f>
        <v/>
      </c>
      <c r="BQ171" s="35">
        <f>BP171-AE171</f>
        <v/>
      </c>
      <c r="BR171" s="35">
        <f>BQ171-AF171</f>
        <v/>
      </c>
      <c r="BS171" s="35">
        <f>BR171-AG171</f>
        <v/>
      </c>
      <c r="BT171" s="35">
        <f>BS171-AH171</f>
        <v/>
      </c>
      <c r="BU171" s="35">
        <f>BT171-AI171</f>
        <v/>
      </c>
      <c r="BV171" s="35">
        <f>BU171-AJ171</f>
        <v/>
      </c>
      <c r="BW171" s="35">
        <f>BV171-AK171</f>
        <v/>
      </c>
      <c r="BX171" s="35">
        <f>BW171-AL171</f>
        <v/>
      </c>
      <c r="BY171" s="35">
        <f>BX171-AM171</f>
        <v/>
      </c>
      <c r="BZ171" s="35">
        <f>BY171-AN171</f>
        <v/>
      </c>
      <c r="CA171" s="35">
        <f>BZ171-AO171</f>
        <v/>
      </c>
      <c r="CB171" s="35">
        <f>CA171-AP171</f>
        <v/>
      </c>
      <c r="CC171" s="35">
        <f>CB171-AQ171</f>
        <v/>
      </c>
      <c r="CD171" s="35">
        <f>CC171-AR171</f>
        <v/>
      </c>
      <c r="CE171" s="35">
        <f>CD171-AS171</f>
        <v/>
      </c>
      <c r="CF171" s="35">
        <f>CE171-AT171</f>
        <v/>
      </c>
      <c r="CG171" s="35">
        <f>CF171-AU171</f>
        <v/>
      </c>
      <c r="CH171" s="35">
        <f>CG171-AV171</f>
        <v/>
      </c>
      <c r="CI171" s="35">
        <f>CH171-AW171</f>
        <v/>
      </c>
      <c r="CJ171" s="35">
        <f>CI171-AX171</f>
        <v/>
      </c>
      <c r="CK171" s="35">
        <f>CJ171-AY171</f>
        <v/>
      </c>
      <c r="CL171" s="35">
        <f>CK171-AZ171</f>
        <v/>
      </c>
      <c r="CM171" s="35">
        <f>CL171-BA171</f>
        <v/>
      </c>
      <c r="CN171" s="35">
        <f>CM171-BB171</f>
        <v/>
      </c>
      <c r="CO171" s="35">
        <f>CN171-BC171</f>
        <v/>
      </c>
      <c r="CP171" s="35">
        <f>CO171-BD171</f>
        <v/>
      </c>
      <c r="CQ171" s="35">
        <f>CP171-BE171</f>
        <v/>
      </c>
      <c r="CR171" s="35">
        <f>CQ171-BF171</f>
        <v/>
      </c>
      <c r="CS171" s="35">
        <f>CR171-BG171</f>
        <v/>
      </c>
      <c r="CT171" s="35">
        <f>CS171-BH171</f>
        <v/>
      </c>
      <c r="CU171" s="35">
        <f>CT171-BI171</f>
        <v/>
      </c>
      <c r="CV171" s="35">
        <f>CU171-BJ171</f>
        <v/>
      </c>
      <c r="CW171" s="38">
        <f>CV171-BK171</f>
        <v/>
      </c>
      <c r="CX171" s="38">
        <f>CW171-BL171</f>
        <v/>
      </c>
      <c r="CY171" s="38">
        <f>CX171-BM171</f>
        <v/>
      </c>
      <c r="CZ171" s="39">
        <f>CY171-BN171</f>
        <v/>
      </c>
      <c r="DA171" s="35" t="n"/>
    </row>
    <row r="172">
      <c r="D172" s="61">
        <f>VLOOKUP(F172,[1]Special!$O$2:$S$209,3,0)</f>
        <v/>
      </c>
      <c r="E172" s="20" t="inlineStr">
        <is>
          <t>|0200226010|25.40|0.00|2.000|0.0006372NBC</t>
        </is>
      </c>
      <c r="F172" s="19">
        <f>LEFT(E172,LEN(E172)-7)</f>
        <v/>
      </c>
      <c r="G172" s="19">
        <f>'Cutting Rules'!H172</f>
        <v/>
      </c>
      <c r="H172" s="19">
        <f>VLOOKUP(MID(F172,8,2),[1]Special!$H$2:$I$32,2,0)</f>
        <v/>
      </c>
      <c r="I172" s="19">
        <f>RIGHT(E172,3)</f>
        <v/>
      </c>
      <c r="J172" s="19">
        <f>IF(MID(E172,6,2)="22","P","C")</f>
        <v/>
      </c>
      <c r="K172" s="19">
        <f>MID(E172,13,4)</f>
        <v/>
      </c>
      <c r="L172" s="19">
        <f>MID(E172,19,4)</f>
        <v/>
      </c>
      <c r="M172" s="52">
        <f>MID(E172,LEN(E172)-17,4)</f>
        <v/>
      </c>
      <c r="N172" s="52">
        <f>MID(E172,LEN(E172)-6,4)</f>
        <v/>
      </c>
      <c r="O172" s="19">
        <f>VLOOKUP(F172,[1]Item!$A$5:$Z$10000,26,0)</f>
        <v/>
      </c>
      <c r="P172" s="19">
        <f>VLOOKUP(E172,[1]route!$E$3:$O$10005,11,0)</f>
        <v/>
      </c>
      <c r="Q172" s="167">
        <f>'Cutting Rules'!AD172</f>
        <v/>
      </c>
      <c r="R172" s="168">
        <f>SUMIF([1]route!$E$3:$E$10005,E172,[1]!Table1[生産])</f>
        <v/>
      </c>
      <c r="S172" s="24" t="n"/>
      <c r="T172" s="169" t="inlineStr"/>
      <c r="U172" s="19" t="n"/>
      <c r="V172" s="170">
        <f>SUMIF([1]route!$E$3:$E$10005,E172,[1]route!$M$3:$M$10005)</f>
        <v/>
      </c>
      <c r="W172" s="171">
        <f>O172*N172*V172/1000</f>
        <v/>
      </c>
      <c r="X172" s="27">
        <f t="array" ref="X172">INDEX($BP172:$CZ172,MATCH(TRUE,$BP172:$CZ172&lt;0,0))</f>
        <v/>
      </c>
      <c r="Y172" s="47">
        <f>IFERROR(CHOOSE($AC172,$BP$1,$BQ$1,$BR$1,$BS$1,$BT$1,$BU$1,$BV$1,$BW$1,$BX$1,$BY$1,$BZ$1,$CA$1,$CB$1,$CC$1,$CD$1,$CE$1,$CF$1,$CG$1,$CH$1,$CI$1,$CJ$1,$CK$1,$CL$1,$CM$1,$CN$1,$CO$1,$CP$1,$CQ$1,$CR$1,$CS$1,$CT$1,$CU$1,$CV$1,$CW$1,$CX$1,$CY$1,$CZ$1,),"")</f>
        <v/>
      </c>
      <c r="Z172" s="121">
        <f>IFERROR(VLOOKUP(E172,[1]route!$E$3:$BL$10005,59,0),"")&amp;IFERROR(VLOOKUP(E172,[1]route!$E$3:$BL$10005,60,0),"")</f>
        <v/>
      </c>
      <c r="AA172" s="172">
        <f>IF(R172&gt;V172,R172-V172,0)</f>
        <v/>
      </c>
      <c r="AB172" s="173">
        <f>AA172*O172*N172/1000</f>
        <v/>
      </c>
      <c r="AC172" s="4">
        <f>IFERROR(MATCH($X172,$BP172:$CZ172,0),"")</f>
        <v/>
      </c>
      <c r="AD172" s="29" t="n">
        <v>0</v>
      </c>
      <c r="AE172" s="30">
        <f>SUMIF([1]route!$E$3:$E$10005,E172,[1]!Table1[1])</f>
        <v/>
      </c>
      <c r="AF172" s="30">
        <f>SUMIF([1]route!$E$3:$E$10005,E172,[1]!Table1[2])</f>
        <v/>
      </c>
      <c r="AG172" s="30">
        <f>SUMIF([1]route!$E$3:$E$10005,E172,[1]!Table1[3])</f>
        <v/>
      </c>
      <c r="AH172" s="30">
        <f>SUMIF([1]route!$E$3:$E$10005,E172,[1]!Table1[4])</f>
        <v/>
      </c>
      <c r="AI172" s="30">
        <f>SUMIF([1]route!$E$3:$E$10005,E172,[1]!Table1[5])</f>
        <v/>
      </c>
      <c r="AJ172" s="30">
        <f>SUMIF([1]route!$E$3:$E$10005,E172,[1]!Table1[6])</f>
        <v/>
      </c>
      <c r="AK172" s="30">
        <f>SUMIF([1]route!$E$3:$E$10005,E172,[1]!Table1[7])</f>
        <v/>
      </c>
      <c r="AL172" s="30">
        <f>SUMIF([1]route!$E$3:$E$10005,E172,[1]!Table1[8])</f>
        <v/>
      </c>
      <c r="AM172" s="30">
        <f>SUMIF([1]route!$E$3:$E$10005,E172,[1]!Table1[9])</f>
        <v/>
      </c>
      <c r="AN172" s="30">
        <f>SUMIF([1]route!$E$3:$E$10005,E172,[1]!Table1[10])</f>
        <v/>
      </c>
      <c r="AO172" s="30">
        <f>SUMIF([1]route!$E$3:$E$10005,E172,[1]!Table1[11])</f>
        <v/>
      </c>
      <c r="AP172" s="30">
        <f>SUMIF([1]route!$E$3:$E$10005,E172,[1]!Table1[12])</f>
        <v/>
      </c>
      <c r="AQ172" s="30">
        <f>SUMIF([1]route!$E$3:$E$10005,E172,[1]!Table1[13])</f>
        <v/>
      </c>
      <c r="AR172" s="30">
        <f>SUMIF([1]route!$E$3:$E$10005,E172,[1]!Table1[14])</f>
        <v/>
      </c>
      <c r="AS172" s="30">
        <f>SUMIF([1]route!$E$3:$E$10005,E172,[1]!Table1[15])</f>
        <v/>
      </c>
      <c r="AT172" s="30">
        <f>SUMIF([1]route!$E$3:$E$10005,E172,[1]!Table1[16])</f>
        <v/>
      </c>
      <c r="AU172" s="30">
        <f>SUMIF([1]route!$E$3:$E$10005,E172,[1]!Table1[17])</f>
        <v/>
      </c>
      <c r="AV172" s="30">
        <f>SUMIF([1]route!$E$3:$E$10005,E172,[1]!Table1[18])</f>
        <v/>
      </c>
      <c r="AW172" s="30">
        <f>SUMIF([1]route!$E$3:$E$10005,E172,[1]!Table1[19])</f>
        <v/>
      </c>
      <c r="AX172" s="30">
        <f>SUMIF([1]route!$E$3:$E$10005,E172,[1]!Table1[20])</f>
        <v/>
      </c>
      <c r="AY172" s="30">
        <f>SUMIF([1]route!$E$3:$E$10005,E172,[1]!Table1[21])</f>
        <v/>
      </c>
      <c r="AZ172" s="30">
        <f>SUMIF([1]route!$E$3:$E$10005,E172,[1]!Table1[22])</f>
        <v/>
      </c>
      <c r="BA172" s="30">
        <f>SUMIF([1]route!$E$3:$E$10005,E172,[1]!Table1[23])</f>
        <v/>
      </c>
      <c r="BB172" s="30">
        <f>SUMIF([1]route!$E$3:$E$10005,E172,[1]!Table1[24])</f>
        <v/>
      </c>
      <c r="BC172" s="30">
        <f>SUMIF([1]route!$E$3:$E$10005,E172,[1]!Table1[25])</f>
        <v/>
      </c>
      <c r="BD172" s="30">
        <f>SUMIF([1]route!$E$3:$E$10005,E172,[1]!Table1[26])</f>
        <v/>
      </c>
      <c r="BE172" s="30">
        <f>SUMIF([1]route!$E$3:$E$10005,E172,[1]!Table1[27])</f>
        <v/>
      </c>
      <c r="BF172" s="30">
        <f>SUMIF([1]route!$E$3:$E$10005,E172,[1]!Table1[28])</f>
        <v/>
      </c>
      <c r="BG172" s="30">
        <f>SUMIF([1]route!$E$3:$E$10005,E172,[1]!Table1[29])</f>
        <v/>
      </c>
      <c r="BH172" s="30">
        <f>SUMIF([1]route!$E$3:$E$10005,E172,[1]!Table1[30])</f>
        <v/>
      </c>
      <c r="BI172" s="30">
        <f>SUMIF([1]route!$E$3:$E$10005,E172,[1]!Table1[31])</f>
        <v/>
      </c>
      <c r="BJ172" s="30">
        <f>SUMIF([1]route!$E$3:$E$10005,E172,[1]!Table1[Remain PO])</f>
        <v/>
      </c>
      <c r="BK172" s="31">
        <f>SUMIF([1]route!$E$3:$E$10005,E172,[1]!Table1[N+1])</f>
        <v/>
      </c>
      <c r="BL172" s="31">
        <f>SUMIF([1]route!$E$3:$E$10005,E172,[1]!Table1[N+2])</f>
        <v/>
      </c>
      <c r="BM172" s="31">
        <f>SUMIF([1]route!$E$3:$E$10005,E172,[1]!Table1[N+3])</f>
        <v/>
      </c>
      <c r="BN172" s="32">
        <f>SUMIF([1]route!$E$3:$E$10005,E172,[1]!Table1[N+4])</f>
        <v/>
      </c>
      <c r="BP172" s="37">
        <f>$V172-$AD172</f>
        <v/>
      </c>
      <c r="BQ172" s="35">
        <f>BP172-AE172</f>
        <v/>
      </c>
      <c r="BR172" s="35">
        <f>BQ172-AF172</f>
        <v/>
      </c>
      <c r="BS172" s="35">
        <f>BR172-AG172</f>
        <v/>
      </c>
      <c r="BT172" s="35">
        <f>BS172-AH172</f>
        <v/>
      </c>
      <c r="BU172" s="35">
        <f>BT172-AI172</f>
        <v/>
      </c>
      <c r="BV172" s="35">
        <f>BU172-AJ172</f>
        <v/>
      </c>
      <c r="BW172" s="35">
        <f>BV172-AK172</f>
        <v/>
      </c>
      <c r="BX172" s="35">
        <f>BW172-AL172</f>
        <v/>
      </c>
      <c r="BY172" s="35">
        <f>BX172-AM172</f>
        <v/>
      </c>
      <c r="BZ172" s="35">
        <f>BY172-AN172</f>
        <v/>
      </c>
      <c r="CA172" s="35">
        <f>BZ172-AO172</f>
        <v/>
      </c>
      <c r="CB172" s="35">
        <f>CA172-AP172</f>
        <v/>
      </c>
      <c r="CC172" s="35">
        <f>CB172-AQ172</f>
        <v/>
      </c>
      <c r="CD172" s="35">
        <f>CC172-AR172</f>
        <v/>
      </c>
      <c r="CE172" s="35">
        <f>CD172-AS172</f>
        <v/>
      </c>
      <c r="CF172" s="35">
        <f>CE172-AT172</f>
        <v/>
      </c>
      <c r="CG172" s="35">
        <f>CF172-AU172</f>
        <v/>
      </c>
      <c r="CH172" s="35">
        <f>CG172-AV172</f>
        <v/>
      </c>
      <c r="CI172" s="35">
        <f>CH172-AW172</f>
        <v/>
      </c>
      <c r="CJ172" s="35">
        <f>CI172-AX172</f>
        <v/>
      </c>
      <c r="CK172" s="35">
        <f>CJ172-AY172</f>
        <v/>
      </c>
      <c r="CL172" s="35">
        <f>CK172-AZ172</f>
        <v/>
      </c>
      <c r="CM172" s="35">
        <f>CL172-BA172</f>
        <v/>
      </c>
      <c r="CN172" s="35">
        <f>CM172-BB172</f>
        <v/>
      </c>
      <c r="CO172" s="35">
        <f>CN172-BC172</f>
        <v/>
      </c>
      <c r="CP172" s="35">
        <f>CO172-BD172</f>
        <v/>
      </c>
      <c r="CQ172" s="35">
        <f>CP172-BE172</f>
        <v/>
      </c>
      <c r="CR172" s="35">
        <f>CQ172-BF172</f>
        <v/>
      </c>
      <c r="CS172" s="35">
        <f>CR172-BG172</f>
        <v/>
      </c>
      <c r="CT172" s="35">
        <f>CS172-BH172</f>
        <v/>
      </c>
      <c r="CU172" s="35">
        <f>CT172-BI172</f>
        <v/>
      </c>
      <c r="CV172" s="35">
        <f>CU172-BJ172</f>
        <v/>
      </c>
      <c r="CW172" s="38">
        <f>CV172-BK172</f>
        <v/>
      </c>
      <c r="CX172" s="38">
        <f>CW172-BL172</f>
        <v/>
      </c>
      <c r="CY172" s="38">
        <f>CX172-BM172</f>
        <v/>
      </c>
      <c r="CZ172" s="39">
        <f>CY172-BN172</f>
        <v/>
      </c>
      <c r="DA172" s="35" t="n"/>
    </row>
    <row r="173">
      <c r="D173" s="61">
        <f>VLOOKUP(F173,[1]Special!$O$2:$S$209,3,0)</f>
        <v/>
      </c>
      <c r="E173" s="20" t="inlineStr">
        <is>
          <t>|0200226010|25.40|0.00|1.600|0.0006009NBC</t>
        </is>
      </c>
      <c r="F173" s="19">
        <f>LEFT(E173,LEN(E173)-7)</f>
        <v/>
      </c>
      <c r="G173" s="19">
        <f>'Cutting Rules'!H173</f>
        <v/>
      </c>
      <c r="H173" s="19">
        <f>VLOOKUP(MID(F173,8,2),[1]Special!$H$2:$I$32,2,0)</f>
        <v/>
      </c>
      <c r="I173" s="19">
        <f>RIGHT(E173,3)</f>
        <v/>
      </c>
      <c r="J173" s="19">
        <f>IF(MID(E173,6,2)="22","P","C")</f>
        <v/>
      </c>
      <c r="K173" s="19">
        <f>MID(E173,13,4)</f>
        <v/>
      </c>
      <c r="L173" s="19">
        <f>MID(E173,19,4)</f>
        <v/>
      </c>
      <c r="M173" s="52">
        <f>MID(E173,LEN(E173)-17,4)</f>
        <v/>
      </c>
      <c r="N173" s="52">
        <f>MID(E173,LEN(E173)-6,4)</f>
        <v/>
      </c>
      <c r="O173" s="19">
        <f>VLOOKUP(F173,[1]Item!$A$5:$Z$10000,26,0)</f>
        <v/>
      </c>
      <c r="P173" s="19">
        <f>VLOOKUP(E173,[1]route!$E$3:$O$10005,11,0)</f>
        <v/>
      </c>
      <c r="Q173" s="167">
        <f>'Cutting Rules'!AD173</f>
        <v/>
      </c>
      <c r="R173" s="168">
        <f>SUMIF([1]route!$E$3:$E$10005,E173,[1]!Table1[生産])</f>
        <v/>
      </c>
      <c r="S173" s="24" t="n"/>
      <c r="T173" s="169" t="inlineStr"/>
      <c r="U173" s="19" t="n"/>
      <c r="V173" s="170">
        <f>SUMIF([1]route!$E$3:$E$10005,E173,[1]route!$M$3:$M$10005)</f>
        <v/>
      </c>
      <c r="W173" s="171">
        <f>O173*N173*V173/1000</f>
        <v/>
      </c>
      <c r="X173" s="27">
        <f t="array" ref="X173">INDEX($BP173:$CZ173,MATCH(TRUE,$BP173:$CZ173&lt;0,0))</f>
        <v/>
      </c>
      <c r="Y173" s="47">
        <f>IFERROR(CHOOSE($AC173,$BP$1,$BQ$1,$BR$1,$BS$1,$BT$1,$BU$1,$BV$1,$BW$1,$BX$1,$BY$1,$BZ$1,$CA$1,$CB$1,$CC$1,$CD$1,$CE$1,$CF$1,$CG$1,$CH$1,$CI$1,$CJ$1,$CK$1,$CL$1,$CM$1,$CN$1,$CO$1,$CP$1,$CQ$1,$CR$1,$CS$1,$CT$1,$CU$1,$CV$1,$CW$1,$CX$1,$CY$1,$CZ$1,),"")</f>
        <v/>
      </c>
      <c r="Z173" s="121">
        <f>IFERROR(VLOOKUP(E173,[1]route!$E$3:$BL$10005,59,0),"")&amp;IFERROR(VLOOKUP(E173,[1]route!$E$3:$BL$10005,60,0),"")</f>
        <v/>
      </c>
      <c r="AA173" s="172">
        <f>IF(R173&gt;V173,R173-V173,0)</f>
        <v/>
      </c>
      <c r="AB173" s="173">
        <f>AA173*O173*N173/1000</f>
        <v/>
      </c>
      <c r="AC173" s="4">
        <f>IFERROR(MATCH($X173,$BP173:$CZ173,0),"")</f>
        <v/>
      </c>
      <c r="AD173" s="29" t="n">
        <v>0</v>
      </c>
      <c r="AE173" s="30">
        <f>SUMIF([1]route!$E$3:$E$10005,E173,[1]!Table1[1])</f>
        <v/>
      </c>
      <c r="AF173" s="30">
        <f>SUMIF([1]route!$E$3:$E$10005,E173,[1]!Table1[2])</f>
        <v/>
      </c>
      <c r="AG173" s="30">
        <f>SUMIF([1]route!$E$3:$E$10005,E173,[1]!Table1[3])</f>
        <v/>
      </c>
      <c r="AH173" s="30">
        <f>SUMIF([1]route!$E$3:$E$10005,E173,[1]!Table1[4])</f>
        <v/>
      </c>
      <c r="AI173" s="30">
        <f>SUMIF([1]route!$E$3:$E$10005,E173,[1]!Table1[5])</f>
        <v/>
      </c>
      <c r="AJ173" s="30">
        <f>SUMIF([1]route!$E$3:$E$10005,E173,[1]!Table1[6])</f>
        <v/>
      </c>
      <c r="AK173" s="30">
        <f>SUMIF([1]route!$E$3:$E$10005,E173,[1]!Table1[7])</f>
        <v/>
      </c>
      <c r="AL173" s="30">
        <f>SUMIF([1]route!$E$3:$E$10005,E173,[1]!Table1[8])</f>
        <v/>
      </c>
      <c r="AM173" s="30">
        <f>SUMIF([1]route!$E$3:$E$10005,E173,[1]!Table1[9])</f>
        <v/>
      </c>
      <c r="AN173" s="30">
        <f>SUMIF([1]route!$E$3:$E$10005,E173,[1]!Table1[10])</f>
        <v/>
      </c>
      <c r="AO173" s="30">
        <f>SUMIF([1]route!$E$3:$E$10005,E173,[1]!Table1[11])</f>
        <v/>
      </c>
      <c r="AP173" s="30">
        <f>SUMIF([1]route!$E$3:$E$10005,E173,[1]!Table1[12])</f>
        <v/>
      </c>
      <c r="AQ173" s="30">
        <f>SUMIF([1]route!$E$3:$E$10005,E173,[1]!Table1[13])</f>
        <v/>
      </c>
      <c r="AR173" s="30">
        <f>SUMIF([1]route!$E$3:$E$10005,E173,[1]!Table1[14])</f>
        <v/>
      </c>
      <c r="AS173" s="30">
        <f>SUMIF([1]route!$E$3:$E$10005,E173,[1]!Table1[15])</f>
        <v/>
      </c>
      <c r="AT173" s="30">
        <f>SUMIF([1]route!$E$3:$E$10005,E173,[1]!Table1[16])</f>
        <v/>
      </c>
      <c r="AU173" s="30">
        <f>SUMIF([1]route!$E$3:$E$10005,E173,[1]!Table1[17])</f>
        <v/>
      </c>
      <c r="AV173" s="30">
        <f>SUMIF([1]route!$E$3:$E$10005,E173,[1]!Table1[18])</f>
        <v/>
      </c>
      <c r="AW173" s="30">
        <f>SUMIF([1]route!$E$3:$E$10005,E173,[1]!Table1[19])</f>
        <v/>
      </c>
      <c r="AX173" s="30">
        <f>SUMIF([1]route!$E$3:$E$10005,E173,[1]!Table1[20])</f>
        <v/>
      </c>
      <c r="AY173" s="30">
        <f>SUMIF([1]route!$E$3:$E$10005,E173,[1]!Table1[21])</f>
        <v/>
      </c>
      <c r="AZ173" s="30">
        <f>SUMIF([1]route!$E$3:$E$10005,E173,[1]!Table1[22])</f>
        <v/>
      </c>
      <c r="BA173" s="30">
        <f>SUMIF([1]route!$E$3:$E$10005,E173,[1]!Table1[23])</f>
        <v/>
      </c>
      <c r="BB173" s="30">
        <f>SUMIF([1]route!$E$3:$E$10005,E173,[1]!Table1[24])</f>
        <v/>
      </c>
      <c r="BC173" s="30">
        <f>SUMIF([1]route!$E$3:$E$10005,E173,[1]!Table1[25])</f>
        <v/>
      </c>
      <c r="BD173" s="30">
        <f>SUMIF([1]route!$E$3:$E$10005,E173,[1]!Table1[26])</f>
        <v/>
      </c>
      <c r="BE173" s="30">
        <f>SUMIF([1]route!$E$3:$E$10005,E173,[1]!Table1[27])</f>
        <v/>
      </c>
      <c r="BF173" s="30">
        <f>SUMIF([1]route!$E$3:$E$10005,E173,[1]!Table1[28])</f>
        <v/>
      </c>
      <c r="BG173" s="30">
        <f>SUMIF([1]route!$E$3:$E$10005,E173,[1]!Table1[29])</f>
        <v/>
      </c>
      <c r="BH173" s="30">
        <f>SUMIF([1]route!$E$3:$E$10005,E173,[1]!Table1[30])</f>
        <v/>
      </c>
      <c r="BI173" s="30">
        <f>SUMIF([1]route!$E$3:$E$10005,E173,[1]!Table1[31])</f>
        <v/>
      </c>
      <c r="BJ173" s="30">
        <f>SUMIF([1]route!$E$3:$E$10005,E173,[1]!Table1[Remain PO])</f>
        <v/>
      </c>
      <c r="BK173" s="31">
        <f>SUMIF([1]route!$E$3:$E$10005,E173,[1]!Table1[N+1])</f>
        <v/>
      </c>
      <c r="BL173" s="31">
        <f>SUMIF([1]route!$E$3:$E$10005,E173,[1]!Table1[N+2])</f>
        <v/>
      </c>
      <c r="BM173" s="31">
        <f>SUMIF([1]route!$E$3:$E$10005,E173,[1]!Table1[N+3])</f>
        <v/>
      </c>
      <c r="BN173" s="32">
        <f>SUMIF([1]route!$E$3:$E$10005,E173,[1]!Table1[N+4])</f>
        <v/>
      </c>
      <c r="BP173" s="37">
        <f>$V173-$AD173</f>
        <v/>
      </c>
      <c r="BQ173" s="35">
        <f>BP173-AE173</f>
        <v/>
      </c>
      <c r="BR173" s="35">
        <f>BQ173-AF173</f>
        <v/>
      </c>
      <c r="BS173" s="35">
        <f>BR173-AG173</f>
        <v/>
      </c>
      <c r="BT173" s="35">
        <f>BS173-AH173</f>
        <v/>
      </c>
      <c r="BU173" s="35">
        <f>BT173-AI173</f>
        <v/>
      </c>
      <c r="BV173" s="35">
        <f>BU173-AJ173</f>
        <v/>
      </c>
      <c r="BW173" s="35">
        <f>BV173-AK173</f>
        <v/>
      </c>
      <c r="BX173" s="35">
        <f>BW173-AL173</f>
        <v/>
      </c>
      <c r="BY173" s="35">
        <f>BX173-AM173</f>
        <v/>
      </c>
      <c r="BZ173" s="35">
        <f>BY173-AN173</f>
        <v/>
      </c>
      <c r="CA173" s="35">
        <f>BZ173-AO173</f>
        <v/>
      </c>
      <c r="CB173" s="35">
        <f>CA173-AP173</f>
        <v/>
      </c>
      <c r="CC173" s="35">
        <f>CB173-AQ173</f>
        <v/>
      </c>
      <c r="CD173" s="35">
        <f>CC173-AR173</f>
        <v/>
      </c>
      <c r="CE173" s="35">
        <f>CD173-AS173</f>
        <v/>
      </c>
      <c r="CF173" s="35">
        <f>CE173-AT173</f>
        <v/>
      </c>
      <c r="CG173" s="35">
        <f>CF173-AU173</f>
        <v/>
      </c>
      <c r="CH173" s="35">
        <f>CG173-AV173</f>
        <v/>
      </c>
      <c r="CI173" s="35">
        <f>CH173-AW173</f>
        <v/>
      </c>
      <c r="CJ173" s="35">
        <f>CI173-AX173</f>
        <v/>
      </c>
      <c r="CK173" s="35">
        <f>CJ173-AY173</f>
        <v/>
      </c>
      <c r="CL173" s="35">
        <f>CK173-AZ173</f>
        <v/>
      </c>
      <c r="CM173" s="35">
        <f>CL173-BA173</f>
        <v/>
      </c>
      <c r="CN173" s="35">
        <f>CM173-BB173</f>
        <v/>
      </c>
      <c r="CO173" s="35">
        <f>CN173-BC173</f>
        <v/>
      </c>
      <c r="CP173" s="35">
        <f>CO173-BD173</f>
        <v/>
      </c>
      <c r="CQ173" s="35">
        <f>CP173-BE173</f>
        <v/>
      </c>
      <c r="CR173" s="35">
        <f>CQ173-BF173</f>
        <v/>
      </c>
      <c r="CS173" s="35">
        <f>CR173-BG173</f>
        <v/>
      </c>
      <c r="CT173" s="35">
        <f>CS173-BH173</f>
        <v/>
      </c>
      <c r="CU173" s="35">
        <f>CT173-BI173</f>
        <v/>
      </c>
      <c r="CV173" s="35">
        <f>CU173-BJ173</f>
        <v/>
      </c>
      <c r="CW173" s="38">
        <f>CV173-BK173</f>
        <v/>
      </c>
      <c r="CX173" s="38">
        <f>CW173-BL173</f>
        <v/>
      </c>
      <c r="CY173" s="38">
        <f>CX173-BM173</f>
        <v/>
      </c>
      <c r="CZ173" s="39">
        <f>CY173-BN173</f>
        <v/>
      </c>
      <c r="DA173" s="35" t="n"/>
    </row>
    <row r="174">
      <c r="D174" s="61">
        <f>VLOOKUP(F174,[1]Special!$O$2:$S$209,3,0)</f>
        <v/>
      </c>
      <c r="E174" s="20" t="inlineStr">
        <is>
          <t>|0200221217|38.10|38.10|2.000|0.0005483NBC</t>
        </is>
      </c>
      <c r="F174" s="19">
        <f>LEFT(E174,LEN(E174)-7)</f>
        <v/>
      </c>
      <c r="G174" s="19">
        <f>'Cutting Rules'!H174</f>
        <v/>
      </c>
      <c r="H174" s="19">
        <f>VLOOKUP(MID(F174,8,2),[1]Special!$H$2:$I$32,2,0)</f>
        <v/>
      </c>
      <c r="I174" s="19">
        <f>RIGHT(E174,3)</f>
        <v/>
      </c>
      <c r="J174" s="19">
        <f>IF(MID(E174,6,2)="22","P","C")</f>
        <v/>
      </c>
      <c r="K174" s="19">
        <f>MID(E174,13,4)</f>
        <v/>
      </c>
      <c r="L174" s="19">
        <f>MID(E174,19,4)</f>
        <v/>
      </c>
      <c r="M174" s="52">
        <f>MID(E174,LEN(E174)-17,4)</f>
        <v/>
      </c>
      <c r="N174" s="52">
        <f>MID(E174,LEN(E174)-6,4)</f>
        <v/>
      </c>
      <c r="O174" s="19">
        <f>VLOOKUP(F174,[1]Item!$A$5:$Z$10000,26,0)</f>
        <v/>
      </c>
      <c r="P174" s="19">
        <f>VLOOKUP(E174,[1]route!$E$3:$O$10005,11,0)</f>
        <v/>
      </c>
      <c r="Q174" s="167">
        <f>'Cutting Rules'!AD174</f>
        <v/>
      </c>
      <c r="R174" s="168">
        <f>SUMIF([1]route!$E$3:$E$10005,E174,[1]!Table1[生産])</f>
        <v/>
      </c>
      <c r="S174" s="24" t="n"/>
      <c r="T174" s="169" t="inlineStr"/>
      <c r="U174" s="19" t="n"/>
      <c r="V174" s="170">
        <f>SUMIF([1]route!$E$3:$E$10005,E174,[1]route!$M$3:$M$10005)</f>
        <v/>
      </c>
      <c r="W174" s="171">
        <f>O174*N174*V174/1000</f>
        <v/>
      </c>
      <c r="X174" s="27">
        <f t="array" ref="X174">INDEX($BP174:$CZ174,MATCH(TRUE,$BP174:$CZ174&lt;0,0))</f>
        <v/>
      </c>
      <c r="Y174" s="47">
        <f>IFERROR(CHOOSE($AC174,$BP$1,$BQ$1,$BR$1,$BS$1,$BT$1,$BU$1,$BV$1,$BW$1,$BX$1,$BY$1,$BZ$1,$CA$1,$CB$1,$CC$1,$CD$1,$CE$1,$CF$1,$CG$1,$CH$1,$CI$1,$CJ$1,$CK$1,$CL$1,$CM$1,$CN$1,$CO$1,$CP$1,$CQ$1,$CR$1,$CS$1,$CT$1,$CU$1,$CV$1,$CW$1,$CX$1,$CY$1,$CZ$1,),"")</f>
        <v/>
      </c>
      <c r="Z174" s="121">
        <f>IFERROR(VLOOKUP(E174,[1]route!$E$3:$BL$10005,59,0),"")&amp;IFERROR(VLOOKUP(E174,[1]route!$E$3:$BL$10005,60,0),"")</f>
        <v/>
      </c>
      <c r="AA174" s="172">
        <f>IF(R174&gt;V174,R174-V174,0)</f>
        <v/>
      </c>
      <c r="AB174" s="173">
        <f>AA174*O174*N174/1000</f>
        <v/>
      </c>
      <c r="AC174" s="4">
        <f>IFERROR(MATCH($X174,$BP174:$CZ174,0),"")</f>
        <v/>
      </c>
      <c r="AD174" s="29" t="n">
        <v>0</v>
      </c>
      <c r="AE174" s="30">
        <f>SUMIF([1]route!$E$3:$E$10005,E174,[1]!Table1[1])</f>
        <v/>
      </c>
      <c r="AF174" s="30">
        <f>SUMIF([1]route!$E$3:$E$10005,E174,[1]!Table1[2])</f>
        <v/>
      </c>
      <c r="AG174" s="30">
        <f>SUMIF([1]route!$E$3:$E$10005,E174,[1]!Table1[3])</f>
        <v/>
      </c>
      <c r="AH174" s="30">
        <f>SUMIF([1]route!$E$3:$E$10005,E174,[1]!Table1[4])</f>
        <v/>
      </c>
      <c r="AI174" s="30">
        <f>SUMIF([1]route!$E$3:$E$10005,E174,[1]!Table1[5])</f>
        <v/>
      </c>
      <c r="AJ174" s="30">
        <f>SUMIF([1]route!$E$3:$E$10005,E174,[1]!Table1[6])</f>
        <v/>
      </c>
      <c r="AK174" s="30">
        <f>SUMIF([1]route!$E$3:$E$10005,E174,[1]!Table1[7])</f>
        <v/>
      </c>
      <c r="AL174" s="30">
        <f>SUMIF([1]route!$E$3:$E$10005,E174,[1]!Table1[8])</f>
        <v/>
      </c>
      <c r="AM174" s="30">
        <f>SUMIF([1]route!$E$3:$E$10005,E174,[1]!Table1[9])</f>
        <v/>
      </c>
      <c r="AN174" s="30">
        <f>SUMIF([1]route!$E$3:$E$10005,E174,[1]!Table1[10])</f>
        <v/>
      </c>
      <c r="AO174" s="30">
        <f>SUMIF([1]route!$E$3:$E$10005,E174,[1]!Table1[11])</f>
        <v/>
      </c>
      <c r="AP174" s="30">
        <f>SUMIF([1]route!$E$3:$E$10005,E174,[1]!Table1[12])</f>
        <v/>
      </c>
      <c r="AQ174" s="30">
        <f>SUMIF([1]route!$E$3:$E$10005,E174,[1]!Table1[13])</f>
        <v/>
      </c>
      <c r="AR174" s="30">
        <f>SUMIF([1]route!$E$3:$E$10005,E174,[1]!Table1[14])</f>
        <v/>
      </c>
      <c r="AS174" s="30">
        <f>SUMIF([1]route!$E$3:$E$10005,E174,[1]!Table1[15])</f>
        <v/>
      </c>
      <c r="AT174" s="30">
        <f>SUMIF([1]route!$E$3:$E$10005,E174,[1]!Table1[16])</f>
        <v/>
      </c>
      <c r="AU174" s="30">
        <f>SUMIF([1]route!$E$3:$E$10005,E174,[1]!Table1[17])</f>
        <v/>
      </c>
      <c r="AV174" s="30">
        <f>SUMIF([1]route!$E$3:$E$10005,E174,[1]!Table1[18])</f>
        <v/>
      </c>
      <c r="AW174" s="30">
        <f>SUMIF([1]route!$E$3:$E$10005,E174,[1]!Table1[19])</f>
        <v/>
      </c>
      <c r="AX174" s="30">
        <f>SUMIF([1]route!$E$3:$E$10005,E174,[1]!Table1[20])</f>
        <v/>
      </c>
      <c r="AY174" s="30">
        <f>SUMIF([1]route!$E$3:$E$10005,E174,[1]!Table1[21])</f>
        <v/>
      </c>
      <c r="AZ174" s="30">
        <f>SUMIF([1]route!$E$3:$E$10005,E174,[1]!Table1[22])</f>
        <v/>
      </c>
      <c r="BA174" s="30">
        <f>SUMIF([1]route!$E$3:$E$10005,E174,[1]!Table1[23])</f>
        <v/>
      </c>
      <c r="BB174" s="30">
        <f>SUMIF([1]route!$E$3:$E$10005,E174,[1]!Table1[24])</f>
        <v/>
      </c>
      <c r="BC174" s="30">
        <f>SUMIF([1]route!$E$3:$E$10005,E174,[1]!Table1[25])</f>
        <v/>
      </c>
      <c r="BD174" s="30">
        <f>SUMIF([1]route!$E$3:$E$10005,E174,[1]!Table1[26])</f>
        <v/>
      </c>
      <c r="BE174" s="30">
        <f>SUMIF([1]route!$E$3:$E$10005,E174,[1]!Table1[27])</f>
        <v/>
      </c>
      <c r="BF174" s="30">
        <f>SUMIF([1]route!$E$3:$E$10005,E174,[1]!Table1[28])</f>
        <v/>
      </c>
      <c r="BG174" s="30">
        <f>SUMIF([1]route!$E$3:$E$10005,E174,[1]!Table1[29])</f>
        <v/>
      </c>
      <c r="BH174" s="30">
        <f>SUMIF([1]route!$E$3:$E$10005,E174,[1]!Table1[30])</f>
        <v/>
      </c>
      <c r="BI174" s="30">
        <f>SUMIF([1]route!$E$3:$E$10005,E174,[1]!Table1[31])</f>
        <v/>
      </c>
      <c r="BJ174" s="30">
        <f>SUMIF([1]route!$E$3:$E$10005,E174,[1]!Table1[Remain PO])</f>
        <v/>
      </c>
      <c r="BK174" s="31">
        <f>SUMIF([1]route!$E$3:$E$10005,E174,[1]!Table1[N+1])</f>
        <v/>
      </c>
      <c r="BL174" s="31">
        <f>SUMIF([1]route!$E$3:$E$10005,E174,[1]!Table1[N+2])</f>
        <v/>
      </c>
      <c r="BM174" s="31">
        <f>SUMIF([1]route!$E$3:$E$10005,E174,[1]!Table1[N+3])</f>
        <v/>
      </c>
      <c r="BN174" s="32">
        <f>SUMIF([1]route!$E$3:$E$10005,E174,[1]!Table1[N+4])</f>
        <v/>
      </c>
      <c r="BP174" s="37">
        <f>$V174-$AD174</f>
        <v/>
      </c>
      <c r="BQ174" s="35">
        <f>BP174-AE174</f>
        <v/>
      </c>
      <c r="BR174" s="35">
        <f>BQ174-AF174</f>
        <v/>
      </c>
      <c r="BS174" s="35">
        <f>BR174-AG174</f>
        <v/>
      </c>
      <c r="BT174" s="35">
        <f>BS174-AH174</f>
        <v/>
      </c>
      <c r="BU174" s="35">
        <f>BT174-AI174</f>
        <v/>
      </c>
      <c r="BV174" s="35">
        <f>BU174-AJ174</f>
        <v/>
      </c>
      <c r="BW174" s="35">
        <f>BV174-AK174</f>
        <v/>
      </c>
      <c r="BX174" s="35">
        <f>BW174-AL174</f>
        <v/>
      </c>
      <c r="BY174" s="35">
        <f>BX174-AM174</f>
        <v/>
      </c>
      <c r="BZ174" s="35">
        <f>BY174-AN174</f>
        <v/>
      </c>
      <c r="CA174" s="35">
        <f>BZ174-AO174</f>
        <v/>
      </c>
      <c r="CB174" s="35">
        <f>CA174-AP174</f>
        <v/>
      </c>
      <c r="CC174" s="35">
        <f>CB174-AQ174</f>
        <v/>
      </c>
      <c r="CD174" s="35">
        <f>CC174-AR174</f>
        <v/>
      </c>
      <c r="CE174" s="35">
        <f>CD174-AS174</f>
        <v/>
      </c>
      <c r="CF174" s="35">
        <f>CE174-AT174</f>
        <v/>
      </c>
      <c r="CG174" s="35">
        <f>CF174-AU174</f>
        <v/>
      </c>
      <c r="CH174" s="35">
        <f>CG174-AV174</f>
        <v/>
      </c>
      <c r="CI174" s="35">
        <f>CH174-AW174</f>
        <v/>
      </c>
      <c r="CJ174" s="35">
        <f>CI174-AX174</f>
        <v/>
      </c>
      <c r="CK174" s="35">
        <f>CJ174-AY174</f>
        <v/>
      </c>
      <c r="CL174" s="35">
        <f>CK174-AZ174</f>
        <v/>
      </c>
      <c r="CM174" s="35">
        <f>CL174-BA174</f>
        <v/>
      </c>
      <c r="CN174" s="35">
        <f>CM174-BB174</f>
        <v/>
      </c>
      <c r="CO174" s="35">
        <f>CN174-BC174</f>
        <v/>
      </c>
      <c r="CP174" s="35">
        <f>CO174-BD174</f>
        <v/>
      </c>
      <c r="CQ174" s="35">
        <f>CP174-BE174</f>
        <v/>
      </c>
      <c r="CR174" s="35">
        <f>CQ174-BF174</f>
        <v/>
      </c>
      <c r="CS174" s="35">
        <f>CR174-BG174</f>
        <v/>
      </c>
      <c r="CT174" s="35">
        <f>CS174-BH174</f>
        <v/>
      </c>
      <c r="CU174" s="35">
        <f>CT174-BI174</f>
        <v/>
      </c>
      <c r="CV174" s="35">
        <f>CU174-BJ174</f>
        <v/>
      </c>
      <c r="CW174" s="38">
        <f>CV174-BK174</f>
        <v/>
      </c>
      <c r="CX174" s="38">
        <f>CW174-BL174</f>
        <v/>
      </c>
      <c r="CY174" s="38">
        <f>CX174-BM174</f>
        <v/>
      </c>
      <c r="CZ174" s="39">
        <f>CY174-BN174</f>
        <v/>
      </c>
      <c r="DA174" s="35" t="n"/>
    </row>
    <row r="175">
      <c r="D175" s="61">
        <f>VLOOKUP(F175,[1]Special!$O$2:$S$209,3,0)</f>
        <v/>
      </c>
      <c r="E175" s="20" t="inlineStr">
        <is>
          <t>|0200226240|25.40|0.00|2.300|0.0006106NBC</t>
        </is>
      </c>
      <c r="F175" s="19">
        <f>LEFT(E175,LEN(E175)-7)</f>
        <v/>
      </c>
      <c r="G175" s="19">
        <f>'Cutting Rules'!H175</f>
        <v/>
      </c>
      <c r="H175" s="19">
        <f>VLOOKUP(MID(F175,8,2),[1]Special!$H$2:$I$32,2,0)</f>
        <v/>
      </c>
      <c r="I175" s="19">
        <f>RIGHT(E175,3)</f>
        <v/>
      </c>
      <c r="J175" s="19">
        <f>IF(MID(E175,6,2)="22","P","C")</f>
        <v/>
      </c>
      <c r="K175" s="19">
        <f>MID(E175,13,4)</f>
        <v/>
      </c>
      <c r="L175" s="19">
        <f>MID(E175,19,4)</f>
        <v/>
      </c>
      <c r="M175" s="52">
        <f>MID(E175,LEN(E175)-17,4)</f>
        <v/>
      </c>
      <c r="N175" s="52">
        <f>MID(E175,LEN(E175)-6,4)</f>
        <v/>
      </c>
      <c r="O175" s="19">
        <f>VLOOKUP(F175,[1]Item!$A$5:$Z$10000,26,0)</f>
        <v/>
      </c>
      <c r="P175" s="19">
        <f>VLOOKUP(E175,[1]route!$E$3:$O$10005,11,0)</f>
        <v/>
      </c>
      <c r="Q175" s="167">
        <f>'Cutting Rules'!AD175</f>
        <v/>
      </c>
      <c r="R175" s="168">
        <f>SUMIF([1]route!$E$3:$E$10005,E175,[1]!Table1[生産])</f>
        <v/>
      </c>
      <c r="S175" s="24" t="n"/>
      <c r="T175" s="169" t="inlineStr"/>
      <c r="U175" s="19" t="n"/>
      <c r="V175" s="170">
        <f>SUMIF([1]route!$E$3:$E$10005,E175,[1]route!$M$3:$M$10005)</f>
        <v/>
      </c>
      <c r="W175" s="171">
        <f>O175*N175*V175/1000</f>
        <v/>
      </c>
      <c r="X175" s="27">
        <f t="array" ref="X175">INDEX($BP175:$CZ175,MATCH(TRUE,$BP175:$CZ175&lt;0,0))</f>
        <v/>
      </c>
      <c r="Y175" s="47">
        <f>IFERROR(CHOOSE($AC175,$BP$1,$BQ$1,$BR$1,$BS$1,$BT$1,$BU$1,$BV$1,$BW$1,$BX$1,$BY$1,$BZ$1,$CA$1,$CB$1,$CC$1,$CD$1,$CE$1,$CF$1,$CG$1,$CH$1,$CI$1,$CJ$1,$CK$1,$CL$1,$CM$1,$CN$1,$CO$1,$CP$1,$CQ$1,$CR$1,$CS$1,$CT$1,$CU$1,$CV$1,$CW$1,$CX$1,$CY$1,$CZ$1,),"")</f>
        <v/>
      </c>
      <c r="Z175" s="121">
        <f>IFERROR(VLOOKUP(E175,[1]route!$E$3:$BL$10005,59,0),"")&amp;IFERROR(VLOOKUP(E175,[1]route!$E$3:$BL$10005,60,0),"")</f>
        <v/>
      </c>
      <c r="AA175" s="172">
        <f>IF(R175&gt;V175,R175-V175,0)</f>
        <v/>
      </c>
      <c r="AB175" s="173">
        <f>AA175*O175*N175/1000</f>
        <v/>
      </c>
      <c r="AC175" s="4">
        <f>IFERROR(MATCH($X175,$BP175:$CZ175,0),"")</f>
        <v/>
      </c>
      <c r="AD175" s="29" t="n">
        <v>0</v>
      </c>
      <c r="AE175" s="30">
        <f>SUMIF([1]route!$E$3:$E$10005,E175,[1]!Table1[1])</f>
        <v/>
      </c>
      <c r="AF175" s="30">
        <f>SUMIF([1]route!$E$3:$E$10005,E175,[1]!Table1[2])</f>
        <v/>
      </c>
      <c r="AG175" s="30">
        <f>SUMIF([1]route!$E$3:$E$10005,E175,[1]!Table1[3])</f>
        <v/>
      </c>
      <c r="AH175" s="30">
        <f>SUMIF([1]route!$E$3:$E$10005,E175,[1]!Table1[4])</f>
        <v/>
      </c>
      <c r="AI175" s="30">
        <f>SUMIF([1]route!$E$3:$E$10005,E175,[1]!Table1[5])</f>
        <v/>
      </c>
      <c r="AJ175" s="30">
        <f>SUMIF([1]route!$E$3:$E$10005,E175,[1]!Table1[6])</f>
        <v/>
      </c>
      <c r="AK175" s="30">
        <f>SUMIF([1]route!$E$3:$E$10005,E175,[1]!Table1[7])</f>
        <v/>
      </c>
      <c r="AL175" s="30">
        <f>SUMIF([1]route!$E$3:$E$10005,E175,[1]!Table1[8])</f>
        <v/>
      </c>
      <c r="AM175" s="30">
        <f>SUMIF([1]route!$E$3:$E$10005,E175,[1]!Table1[9])</f>
        <v/>
      </c>
      <c r="AN175" s="30">
        <f>SUMIF([1]route!$E$3:$E$10005,E175,[1]!Table1[10])</f>
        <v/>
      </c>
      <c r="AO175" s="30">
        <f>SUMIF([1]route!$E$3:$E$10005,E175,[1]!Table1[11])</f>
        <v/>
      </c>
      <c r="AP175" s="30">
        <f>SUMIF([1]route!$E$3:$E$10005,E175,[1]!Table1[12])</f>
        <v/>
      </c>
      <c r="AQ175" s="30">
        <f>SUMIF([1]route!$E$3:$E$10005,E175,[1]!Table1[13])</f>
        <v/>
      </c>
      <c r="AR175" s="30">
        <f>SUMIF([1]route!$E$3:$E$10005,E175,[1]!Table1[14])</f>
        <v/>
      </c>
      <c r="AS175" s="30">
        <f>SUMIF([1]route!$E$3:$E$10005,E175,[1]!Table1[15])</f>
        <v/>
      </c>
      <c r="AT175" s="30">
        <f>SUMIF([1]route!$E$3:$E$10005,E175,[1]!Table1[16])</f>
        <v/>
      </c>
      <c r="AU175" s="30">
        <f>SUMIF([1]route!$E$3:$E$10005,E175,[1]!Table1[17])</f>
        <v/>
      </c>
      <c r="AV175" s="30">
        <f>SUMIF([1]route!$E$3:$E$10005,E175,[1]!Table1[18])</f>
        <v/>
      </c>
      <c r="AW175" s="30">
        <f>SUMIF([1]route!$E$3:$E$10005,E175,[1]!Table1[19])</f>
        <v/>
      </c>
      <c r="AX175" s="30">
        <f>SUMIF([1]route!$E$3:$E$10005,E175,[1]!Table1[20])</f>
        <v/>
      </c>
      <c r="AY175" s="30">
        <f>SUMIF([1]route!$E$3:$E$10005,E175,[1]!Table1[21])</f>
        <v/>
      </c>
      <c r="AZ175" s="30">
        <f>SUMIF([1]route!$E$3:$E$10005,E175,[1]!Table1[22])</f>
        <v/>
      </c>
      <c r="BA175" s="30">
        <f>SUMIF([1]route!$E$3:$E$10005,E175,[1]!Table1[23])</f>
        <v/>
      </c>
      <c r="BB175" s="30">
        <f>SUMIF([1]route!$E$3:$E$10005,E175,[1]!Table1[24])</f>
        <v/>
      </c>
      <c r="BC175" s="30">
        <f>SUMIF([1]route!$E$3:$E$10005,E175,[1]!Table1[25])</f>
        <v/>
      </c>
      <c r="BD175" s="30">
        <f>SUMIF([1]route!$E$3:$E$10005,E175,[1]!Table1[26])</f>
        <v/>
      </c>
      <c r="BE175" s="30">
        <f>SUMIF([1]route!$E$3:$E$10005,E175,[1]!Table1[27])</f>
        <v/>
      </c>
      <c r="BF175" s="30">
        <f>SUMIF([1]route!$E$3:$E$10005,E175,[1]!Table1[28])</f>
        <v/>
      </c>
      <c r="BG175" s="30">
        <f>SUMIF([1]route!$E$3:$E$10005,E175,[1]!Table1[29])</f>
        <v/>
      </c>
      <c r="BH175" s="30">
        <f>SUMIF([1]route!$E$3:$E$10005,E175,[1]!Table1[30])</f>
        <v/>
      </c>
      <c r="BI175" s="30">
        <f>SUMIF([1]route!$E$3:$E$10005,E175,[1]!Table1[31])</f>
        <v/>
      </c>
      <c r="BJ175" s="30">
        <f>SUMIF([1]route!$E$3:$E$10005,E175,[1]!Table1[Remain PO])</f>
        <v/>
      </c>
      <c r="BK175" s="31">
        <f>SUMIF([1]route!$E$3:$E$10005,E175,[1]!Table1[N+1])</f>
        <v/>
      </c>
      <c r="BL175" s="31">
        <f>SUMIF([1]route!$E$3:$E$10005,E175,[1]!Table1[N+2])</f>
        <v/>
      </c>
      <c r="BM175" s="31">
        <f>SUMIF([1]route!$E$3:$E$10005,E175,[1]!Table1[N+3])</f>
        <v/>
      </c>
      <c r="BN175" s="32">
        <f>SUMIF([1]route!$E$3:$E$10005,E175,[1]!Table1[N+4])</f>
        <v/>
      </c>
      <c r="BP175" s="37">
        <f>$V175-$AD175</f>
        <v/>
      </c>
      <c r="BQ175" s="35">
        <f>BP175-AE175</f>
        <v/>
      </c>
      <c r="BR175" s="35">
        <f>BQ175-AF175</f>
        <v/>
      </c>
      <c r="BS175" s="35">
        <f>BR175-AG175</f>
        <v/>
      </c>
      <c r="BT175" s="35">
        <f>BS175-AH175</f>
        <v/>
      </c>
      <c r="BU175" s="35">
        <f>BT175-AI175</f>
        <v/>
      </c>
      <c r="BV175" s="35">
        <f>BU175-AJ175</f>
        <v/>
      </c>
      <c r="BW175" s="35">
        <f>BV175-AK175</f>
        <v/>
      </c>
      <c r="BX175" s="35">
        <f>BW175-AL175</f>
        <v/>
      </c>
      <c r="BY175" s="35">
        <f>BX175-AM175</f>
        <v/>
      </c>
      <c r="BZ175" s="35">
        <f>BY175-AN175</f>
        <v/>
      </c>
      <c r="CA175" s="35">
        <f>BZ175-AO175</f>
        <v/>
      </c>
      <c r="CB175" s="35">
        <f>CA175-AP175</f>
        <v/>
      </c>
      <c r="CC175" s="35">
        <f>CB175-AQ175</f>
        <v/>
      </c>
      <c r="CD175" s="35">
        <f>CC175-AR175</f>
        <v/>
      </c>
      <c r="CE175" s="35">
        <f>CD175-AS175</f>
        <v/>
      </c>
      <c r="CF175" s="35">
        <f>CE175-AT175</f>
        <v/>
      </c>
      <c r="CG175" s="35">
        <f>CF175-AU175</f>
        <v/>
      </c>
      <c r="CH175" s="35">
        <f>CG175-AV175</f>
        <v/>
      </c>
      <c r="CI175" s="35">
        <f>CH175-AW175</f>
        <v/>
      </c>
      <c r="CJ175" s="35">
        <f>CI175-AX175</f>
        <v/>
      </c>
      <c r="CK175" s="35">
        <f>CJ175-AY175</f>
        <v/>
      </c>
      <c r="CL175" s="35">
        <f>CK175-AZ175</f>
        <v/>
      </c>
      <c r="CM175" s="35">
        <f>CL175-BA175</f>
        <v/>
      </c>
      <c r="CN175" s="35">
        <f>CM175-BB175</f>
        <v/>
      </c>
      <c r="CO175" s="35">
        <f>CN175-BC175</f>
        <v/>
      </c>
      <c r="CP175" s="35">
        <f>CO175-BD175</f>
        <v/>
      </c>
      <c r="CQ175" s="35">
        <f>CP175-BE175</f>
        <v/>
      </c>
      <c r="CR175" s="35">
        <f>CQ175-BF175</f>
        <v/>
      </c>
      <c r="CS175" s="35">
        <f>CR175-BG175</f>
        <v/>
      </c>
      <c r="CT175" s="35">
        <f>CS175-BH175</f>
        <v/>
      </c>
      <c r="CU175" s="35">
        <f>CT175-BI175</f>
        <v/>
      </c>
      <c r="CV175" s="35">
        <f>CU175-BJ175</f>
        <v/>
      </c>
      <c r="CW175" s="38">
        <f>CV175-BK175</f>
        <v/>
      </c>
      <c r="CX175" s="38">
        <f>CW175-BL175</f>
        <v/>
      </c>
      <c r="CY175" s="38">
        <f>CX175-BM175</f>
        <v/>
      </c>
      <c r="CZ175" s="39">
        <f>CY175-BN175</f>
        <v/>
      </c>
      <c r="DA175" s="35" t="n"/>
    </row>
    <row r="176">
      <c r="D176" s="61">
        <f>VLOOKUP(F176,[1]Special!$O$2:$S$209,3,0)</f>
        <v/>
      </c>
      <c r="E176" s="20" t="inlineStr">
        <is>
          <t>|0200220810|34.00|0.00|2.600|0.0005711IBC</t>
        </is>
      </c>
      <c r="F176" s="19">
        <f>LEFT(E176,LEN(E176)-7)</f>
        <v/>
      </c>
      <c r="G176" s="19">
        <f>'Cutting Rules'!H176</f>
        <v/>
      </c>
      <c r="H176" s="19">
        <f>VLOOKUP(MID(F176,8,2),[1]Special!$H$2:$I$32,2,0)</f>
        <v/>
      </c>
      <c r="I176" s="19">
        <f>RIGHT(E176,3)</f>
        <v/>
      </c>
      <c r="J176" s="19">
        <f>IF(MID(E176,6,2)="22","P","C")</f>
        <v/>
      </c>
      <c r="K176" s="19">
        <f>MID(E176,13,4)</f>
        <v/>
      </c>
      <c r="L176" s="19">
        <f>MID(E176,19,4)</f>
        <v/>
      </c>
      <c r="M176" s="52">
        <f>MID(E176,LEN(E176)-17,4)</f>
        <v/>
      </c>
      <c r="N176" s="52">
        <f>MID(E176,LEN(E176)-6,4)</f>
        <v/>
      </c>
      <c r="O176" s="19">
        <f>VLOOKUP(F176,[1]Item!$A$5:$Z$10000,26,0)</f>
        <v/>
      </c>
      <c r="P176" s="19">
        <f>VLOOKUP(E176,[1]route!$E$3:$O$10005,11,0)</f>
        <v/>
      </c>
      <c r="Q176" s="167">
        <f>'Cutting Rules'!AD176</f>
        <v/>
      </c>
      <c r="R176" s="168">
        <f>SUMIF([1]route!$E$3:$E$10005,E176,[1]!Table1[生産])</f>
        <v/>
      </c>
      <c r="S176" s="24" t="n"/>
      <c r="T176" s="169" t="inlineStr"/>
      <c r="U176" s="19" t="n"/>
      <c r="V176" s="170">
        <f>SUMIF([1]route!$E$3:$E$10005,E176,[1]route!$M$3:$M$10005)</f>
        <v/>
      </c>
      <c r="W176" s="171">
        <f>O176*N176*V176/1000</f>
        <v/>
      </c>
      <c r="X176" s="27">
        <f t="array" ref="X176">INDEX($BP176:$CZ176,MATCH(TRUE,$BP176:$CZ176&lt;0,0))</f>
        <v/>
      </c>
      <c r="Y176" s="47">
        <f>IFERROR(CHOOSE($AC176,$BP$1,$BQ$1,$BR$1,$BS$1,$BT$1,$BU$1,$BV$1,$BW$1,$BX$1,$BY$1,$BZ$1,$CA$1,$CB$1,$CC$1,$CD$1,$CE$1,$CF$1,$CG$1,$CH$1,$CI$1,$CJ$1,$CK$1,$CL$1,$CM$1,$CN$1,$CO$1,$CP$1,$CQ$1,$CR$1,$CS$1,$CT$1,$CU$1,$CV$1,$CW$1,$CX$1,$CY$1,$CZ$1,),"")</f>
        <v/>
      </c>
      <c r="Z176" s="121">
        <f>IFERROR(VLOOKUP(E176,[1]route!$E$3:$BL$10005,59,0),"")&amp;IFERROR(VLOOKUP(E176,[1]route!$E$3:$BL$10005,60,0),"")</f>
        <v/>
      </c>
      <c r="AA176" s="172">
        <f>IF(R176&gt;V176,R176-V176,0)</f>
        <v/>
      </c>
      <c r="AB176" s="173">
        <f>AA176*O176*N176/1000</f>
        <v/>
      </c>
      <c r="AC176" s="4">
        <f>IFERROR(MATCH($X176,$BP176:$CZ176,0),"")</f>
        <v/>
      </c>
      <c r="AD176" s="29" t="n">
        <v>0</v>
      </c>
      <c r="AE176" s="30">
        <f>SUMIF([1]route!$E$3:$E$10005,E176,[1]!Table1[1])</f>
        <v/>
      </c>
      <c r="AF176" s="30">
        <f>SUMIF([1]route!$E$3:$E$10005,E176,[1]!Table1[2])</f>
        <v/>
      </c>
      <c r="AG176" s="30">
        <f>SUMIF([1]route!$E$3:$E$10005,E176,[1]!Table1[3])</f>
        <v/>
      </c>
      <c r="AH176" s="30">
        <f>SUMIF([1]route!$E$3:$E$10005,E176,[1]!Table1[4])</f>
        <v/>
      </c>
      <c r="AI176" s="30">
        <f>SUMIF([1]route!$E$3:$E$10005,E176,[1]!Table1[5])</f>
        <v/>
      </c>
      <c r="AJ176" s="30">
        <f>SUMIF([1]route!$E$3:$E$10005,E176,[1]!Table1[6])</f>
        <v/>
      </c>
      <c r="AK176" s="30">
        <f>SUMIF([1]route!$E$3:$E$10005,E176,[1]!Table1[7])</f>
        <v/>
      </c>
      <c r="AL176" s="30">
        <f>SUMIF([1]route!$E$3:$E$10005,E176,[1]!Table1[8])</f>
        <v/>
      </c>
      <c r="AM176" s="30">
        <f>SUMIF([1]route!$E$3:$E$10005,E176,[1]!Table1[9])</f>
        <v/>
      </c>
      <c r="AN176" s="30">
        <f>SUMIF([1]route!$E$3:$E$10005,E176,[1]!Table1[10])</f>
        <v/>
      </c>
      <c r="AO176" s="30">
        <f>SUMIF([1]route!$E$3:$E$10005,E176,[1]!Table1[11])</f>
        <v/>
      </c>
      <c r="AP176" s="30">
        <f>SUMIF([1]route!$E$3:$E$10005,E176,[1]!Table1[12])</f>
        <v/>
      </c>
      <c r="AQ176" s="30">
        <f>SUMIF([1]route!$E$3:$E$10005,E176,[1]!Table1[13])</f>
        <v/>
      </c>
      <c r="AR176" s="30">
        <f>SUMIF([1]route!$E$3:$E$10005,E176,[1]!Table1[14])</f>
        <v/>
      </c>
      <c r="AS176" s="30">
        <f>SUMIF([1]route!$E$3:$E$10005,E176,[1]!Table1[15])</f>
        <v/>
      </c>
      <c r="AT176" s="30">
        <f>SUMIF([1]route!$E$3:$E$10005,E176,[1]!Table1[16])</f>
        <v/>
      </c>
      <c r="AU176" s="30">
        <f>SUMIF([1]route!$E$3:$E$10005,E176,[1]!Table1[17])</f>
        <v/>
      </c>
      <c r="AV176" s="30">
        <f>SUMIF([1]route!$E$3:$E$10005,E176,[1]!Table1[18])</f>
        <v/>
      </c>
      <c r="AW176" s="30">
        <f>SUMIF([1]route!$E$3:$E$10005,E176,[1]!Table1[19])</f>
        <v/>
      </c>
      <c r="AX176" s="30">
        <f>SUMIF([1]route!$E$3:$E$10005,E176,[1]!Table1[20])</f>
        <v/>
      </c>
      <c r="AY176" s="30">
        <f>SUMIF([1]route!$E$3:$E$10005,E176,[1]!Table1[21])</f>
        <v/>
      </c>
      <c r="AZ176" s="30">
        <f>SUMIF([1]route!$E$3:$E$10005,E176,[1]!Table1[22])</f>
        <v/>
      </c>
      <c r="BA176" s="30">
        <f>SUMIF([1]route!$E$3:$E$10005,E176,[1]!Table1[23])</f>
        <v/>
      </c>
      <c r="BB176" s="30">
        <f>SUMIF([1]route!$E$3:$E$10005,E176,[1]!Table1[24])</f>
        <v/>
      </c>
      <c r="BC176" s="30">
        <f>SUMIF([1]route!$E$3:$E$10005,E176,[1]!Table1[25])</f>
        <v/>
      </c>
      <c r="BD176" s="30">
        <f>SUMIF([1]route!$E$3:$E$10005,E176,[1]!Table1[26])</f>
        <v/>
      </c>
      <c r="BE176" s="30">
        <f>SUMIF([1]route!$E$3:$E$10005,E176,[1]!Table1[27])</f>
        <v/>
      </c>
      <c r="BF176" s="30">
        <f>SUMIF([1]route!$E$3:$E$10005,E176,[1]!Table1[28])</f>
        <v/>
      </c>
      <c r="BG176" s="30">
        <f>SUMIF([1]route!$E$3:$E$10005,E176,[1]!Table1[29])</f>
        <v/>
      </c>
      <c r="BH176" s="30">
        <f>SUMIF([1]route!$E$3:$E$10005,E176,[1]!Table1[30])</f>
        <v/>
      </c>
      <c r="BI176" s="30">
        <f>SUMIF([1]route!$E$3:$E$10005,E176,[1]!Table1[31])</f>
        <v/>
      </c>
      <c r="BJ176" s="30">
        <f>SUMIF([1]route!$E$3:$E$10005,E176,[1]!Table1[Remain PO])</f>
        <v/>
      </c>
      <c r="BK176" s="31">
        <f>SUMIF([1]route!$E$3:$E$10005,E176,[1]!Table1[N+1])</f>
        <v/>
      </c>
      <c r="BL176" s="31">
        <f>SUMIF([1]route!$E$3:$E$10005,E176,[1]!Table1[N+2])</f>
        <v/>
      </c>
      <c r="BM176" s="31">
        <f>SUMIF([1]route!$E$3:$E$10005,E176,[1]!Table1[N+3])</f>
        <v/>
      </c>
      <c r="BN176" s="32">
        <f>SUMIF([1]route!$E$3:$E$10005,E176,[1]!Table1[N+4])</f>
        <v/>
      </c>
      <c r="BP176" s="37">
        <f>$V176-$AD176</f>
        <v/>
      </c>
      <c r="BQ176" s="35">
        <f>BP176-AE176</f>
        <v/>
      </c>
      <c r="BR176" s="35">
        <f>BQ176-AF176</f>
        <v/>
      </c>
      <c r="BS176" s="35">
        <f>BR176-AG176</f>
        <v/>
      </c>
      <c r="BT176" s="35">
        <f>BS176-AH176</f>
        <v/>
      </c>
      <c r="BU176" s="35">
        <f>BT176-AI176</f>
        <v/>
      </c>
      <c r="BV176" s="35">
        <f>BU176-AJ176</f>
        <v/>
      </c>
      <c r="BW176" s="35">
        <f>BV176-AK176</f>
        <v/>
      </c>
      <c r="BX176" s="35">
        <f>BW176-AL176</f>
        <v/>
      </c>
      <c r="BY176" s="35">
        <f>BX176-AM176</f>
        <v/>
      </c>
      <c r="BZ176" s="35">
        <f>BY176-AN176</f>
        <v/>
      </c>
      <c r="CA176" s="35">
        <f>BZ176-AO176</f>
        <v/>
      </c>
      <c r="CB176" s="35">
        <f>CA176-AP176</f>
        <v/>
      </c>
      <c r="CC176" s="35">
        <f>CB176-AQ176</f>
        <v/>
      </c>
      <c r="CD176" s="35">
        <f>CC176-AR176</f>
        <v/>
      </c>
      <c r="CE176" s="35">
        <f>CD176-AS176</f>
        <v/>
      </c>
      <c r="CF176" s="35">
        <f>CE176-AT176</f>
        <v/>
      </c>
      <c r="CG176" s="35">
        <f>CF176-AU176</f>
        <v/>
      </c>
      <c r="CH176" s="35">
        <f>CG176-AV176</f>
        <v/>
      </c>
      <c r="CI176" s="35">
        <f>CH176-AW176</f>
        <v/>
      </c>
      <c r="CJ176" s="35">
        <f>CI176-AX176</f>
        <v/>
      </c>
      <c r="CK176" s="35">
        <f>CJ176-AY176</f>
        <v/>
      </c>
      <c r="CL176" s="35">
        <f>CK176-AZ176</f>
        <v/>
      </c>
      <c r="CM176" s="35">
        <f>CL176-BA176</f>
        <v/>
      </c>
      <c r="CN176" s="35">
        <f>CM176-BB176</f>
        <v/>
      </c>
      <c r="CO176" s="35">
        <f>CN176-BC176</f>
        <v/>
      </c>
      <c r="CP176" s="35">
        <f>CO176-BD176</f>
        <v/>
      </c>
      <c r="CQ176" s="35">
        <f>CP176-BE176</f>
        <v/>
      </c>
      <c r="CR176" s="35">
        <f>CQ176-BF176</f>
        <v/>
      </c>
      <c r="CS176" s="35">
        <f>CR176-BG176</f>
        <v/>
      </c>
      <c r="CT176" s="35">
        <f>CS176-BH176</f>
        <v/>
      </c>
      <c r="CU176" s="35">
        <f>CT176-BI176</f>
        <v/>
      </c>
      <c r="CV176" s="35">
        <f>CU176-BJ176</f>
        <v/>
      </c>
      <c r="CW176" s="38">
        <f>CV176-BK176</f>
        <v/>
      </c>
      <c r="CX176" s="38">
        <f>CW176-BL176</f>
        <v/>
      </c>
      <c r="CY176" s="38">
        <f>CX176-BM176</f>
        <v/>
      </c>
      <c r="CZ176" s="39">
        <f>CY176-BN176</f>
        <v/>
      </c>
      <c r="DA176" s="35" t="n"/>
    </row>
    <row r="177">
      <c r="D177" s="61">
        <f>VLOOKUP(F177,[1]Special!$O$2:$S$209,3,0)</f>
        <v/>
      </c>
      <c r="E177" s="20" t="inlineStr">
        <is>
          <t>|0200226010|28.60|0.00|3.200|0.0006000IBC</t>
        </is>
      </c>
      <c r="F177" s="19">
        <f>LEFT(E177,LEN(E177)-7)</f>
        <v/>
      </c>
      <c r="G177" s="19">
        <f>'Cutting Rules'!H177</f>
        <v/>
      </c>
      <c r="H177" s="19">
        <f>VLOOKUP(MID(F177,8,2),[1]Special!$H$2:$I$32,2,0)</f>
        <v/>
      </c>
      <c r="I177" s="19">
        <f>RIGHT(E177,3)</f>
        <v/>
      </c>
      <c r="J177" s="19">
        <f>IF(MID(E177,6,2)="22","P","C")</f>
        <v/>
      </c>
      <c r="K177" s="19">
        <f>MID(E177,13,4)</f>
        <v/>
      </c>
      <c r="L177" s="19">
        <f>MID(E177,19,4)</f>
        <v/>
      </c>
      <c r="M177" s="52">
        <f>MID(E177,LEN(E177)-17,4)</f>
        <v/>
      </c>
      <c r="N177" s="52">
        <f>MID(E177,LEN(E177)-6,4)</f>
        <v/>
      </c>
      <c r="O177" s="19">
        <f>VLOOKUP(F177,[1]Item!$A$5:$Z$10000,26,0)</f>
        <v/>
      </c>
      <c r="P177" s="19">
        <f>VLOOKUP(E177,[1]route!$E$3:$O$10005,11,0)</f>
        <v/>
      </c>
      <c r="Q177" s="167">
        <f>'Cutting Rules'!AD177</f>
        <v/>
      </c>
      <c r="R177" s="168">
        <f>SUMIF([1]route!$E$3:$E$10005,E177,[1]!Table1[生産])</f>
        <v/>
      </c>
      <c r="S177" s="24" t="n"/>
      <c r="T177" s="169" t="inlineStr"/>
      <c r="U177" s="19" t="n"/>
      <c r="V177" s="170">
        <f>SUMIF([1]route!$E$3:$E$10005,E177,[1]route!$M$3:$M$10005)</f>
        <v/>
      </c>
      <c r="W177" s="171">
        <f>O177*N177*V177/1000</f>
        <v/>
      </c>
      <c r="X177" s="27">
        <f t="array" ref="X177">INDEX($BP177:$CZ177,MATCH(TRUE,$BP177:$CZ177&lt;0,0))</f>
        <v/>
      </c>
      <c r="Y177" s="47">
        <f>IFERROR(CHOOSE($AC177,$BP$1,$BQ$1,$BR$1,$BS$1,$BT$1,$BU$1,$BV$1,$BW$1,$BX$1,$BY$1,$BZ$1,$CA$1,$CB$1,$CC$1,$CD$1,$CE$1,$CF$1,$CG$1,$CH$1,$CI$1,$CJ$1,$CK$1,$CL$1,$CM$1,$CN$1,$CO$1,$CP$1,$CQ$1,$CR$1,$CS$1,$CT$1,$CU$1,$CV$1,$CW$1,$CX$1,$CY$1,$CZ$1,),"")</f>
        <v/>
      </c>
      <c r="Z177" s="121">
        <f>IFERROR(VLOOKUP(E177,[1]route!$E$3:$BL$10005,59,0),"")&amp;IFERROR(VLOOKUP(E177,[1]route!$E$3:$BL$10005,60,0),"")</f>
        <v/>
      </c>
      <c r="AA177" s="172">
        <f>IF(R177&gt;V177,R177-V177,0)</f>
        <v/>
      </c>
      <c r="AB177" s="173">
        <f>AA177*O177*N177/1000</f>
        <v/>
      </c>
      <c r="AC177" s="4">
        <f>IFERROR(MATCH($X177,$BP177:$CZ177,0),"")</f>
        <v/>
      </c>
      <c r="AD177" s="29" t="n">
        <v>0</v>
      </c>
      <c r="AE177" s="30">
        <f>SUMIF([1]route!$E$3:$E$10005,E177,[1]!Table1[1])</f>
        <v/>
      </c>
      <c r="AF177" s="30">
        <f>SUMIF([1]route!$E$3:$E$10005,E177,[1]!Table1[2])</f>
        <v/>
      </c>
      <c r="AG177" s="30">
        <f>SUMIF([1]route!$E$3:$E$10005,E177,[1]!Table1[3])</f>
        <v/>
      </c>
      <c r="AH177" s="30">
        <f>SUMIF([1]route!$E$3:$E$10005,E177,[1]!Table1[4])</f>
        <v/>
      </c>
      <c r="AI177" s="30">
        <f>SUMIF([1]route!$E$3:$E$10005,E177,[1]!Table1[5])</f>
        <v/>
      </c>
      <c r="AJ177" s="30">
        <f>SUMIF([1]route!$E$3:$E$10005,E177,[1]!Table1[6])</f>
        <v/>
      </c>
      <c r="AK177" s="30">
        <f>SUMIF([1]route!$E$3:$E$10005,E177,[1]!Table1[7])</f>
        <v/>
      </c>
      <c r="AL177" s="30">
        <f>SUMIF([1]route!$E$3:$E$10005,E177,[1]!Table1[8])</f>
        <v/>
      </c>
      <c r="AM177" s="30">
        <f>SUMIF([1]route!$E$3:$E$10005,E177,[1]!Table1[9])</f>
        <v/>
      </c>
      <c r="AN177" s="30">
        <f>SUMIF([1]route!$E$3:$E$10005,E177,[1]!Table1[10])</f>
        <v/>
      </c>
      <c r="AO177" s="30">
        <f>SUMIF([1]route!$E$3:$E$10005,E177,[1]!Table1[11])</f>
        <v/>
      </c>
      <c r="AP177" s="30">
        <f>SUMIF([1]route!$E$3:$E$10005,E177,[1]!Table1[12])</f>
        <v/>
      </c>
      <c r="AQ177" s="30">
        <f>SUMIF([1]route!$E$3:$E$10005,E177,[1]!Table1[13])</f>
        <v/>
      </c>
      <c r="AR177" s="30">
        <f>SUMIF([1]route!$E$3:$E$10005,E177,[1]!Table1[14])</f>
        <v/>
      </c>
      <c r="AS177" s="30">
        <f>SUMIF([1]route!$E$3:$E$10005,E177,[1]!Table1[15])</f>
        <v/>
      </c>
      <c r="AT177" s="30">
        <f>SUMIF([1]route!$E$3:$E$10005,E177,[1]!Table1[16])</f>
        <v/>
      </c>
      <c r="AU177" s="30">
        <f>SUMIF([1]route!$E$3:$E$10005,E177,[1]!Table1[17])</f>
        <v/>
      </c>
      <c r="AV177" s="30">
        <f>SUMIF([1]route!$E$3:$E$10005,E177,[1]!Table1[18])</f>
        <v/>
      </c>
      <c r="AW177" s="30">
        <f>SUMIF([1]route!$E$3:$E$10005,E177,[1]!Table1[19])</f>
        <v/>
      </c>
      <c r="AX177" s="30">
        <f>SUMIF([1]route!$E$3:$E$10005,E177,[1]!Table1[20])</f>
        <v/>
      </c>
      <c r="AY177" s="30">
        <f>SUMIF([1]route!$E$3:$E$10005,E177,[1]!Table1[21])</f>
        <v/>
      </c>
      <c r="AZ177" s="30">
        <f>SUMIF([1]route!$E$3:$E$10005,E177,[1]!Table1[22])</f>
        <v/>
      </c>
      <c r="BA177" s="30">
        <f>SUMIF([1]route!$E$3:$E$10005,E177,[1]!Table1[23])</f>
        <v/>
      </c>
      <c r="BB177" s="30">
        <f>SUMIF([1]route!$E$3:$E$10005,E177,[1]!Table1[24])</f>
        <v/>
      </c>
      <c r="BC177" s="30">
        <f>SUMIF([1]route!$E$3:$E$10005,E177,[1]!Table1[25])</f>
        <v/>
      </c>
      <c r="BD177" s="30">
        <f>SUMIF([1]route!$E$3:$E$10005,E177,[1]!Table1[26])</f>
        <v/>
      </c>
      <c r="BE177" s="30">
        <f>SUMIF([1]route!$E$3:$E$10005,E177,[1]!Table1[27])</f>
        <v/>
      </c>
      <c r="BF177" s="30">
        <f>SUMIF([1]route!$E$3:$E$10005,E177,[1]!Table1[28])</f>
        <v/>
      </c>
      <c r="BG177" s="30">
        <f>SUMIF([1]route!$E$3:$E$10005,E177,[1]!Table1[29])</f>
        <v/>
      </c>
      <c r="BH177" s="30">
        <f>SUMIF([1]route!$E$3:$E$10005,E177,[1]!Table1[30])</f>
        <v/>
      </c>
      <c r="BI177" s="30">
        <f>SUMIF([1]route!$E$3:$E$10005,E177,[1]!Table1[31])</f>
        <v/>
      </c>
      <c r="BJ177" s="30">
        <f>SUMIF([1]route!$E$3:$E$10005,E177,[1]!Table1[Remain PO])</f>
        <v/>
      </c>
      <c r="BK177" s="31">
        <f>SUMIF([1]route!$E$3:$E$10005,E177,[1]!Table1[N+1])</f>
        <v/>
      </c>
      <c r="BL177" s="31">
        <f>SUMIF([1]route!$E$3:$E$10005,E177,[1]!Table1[N+2])</f>
        <v/>
      </c>
      <c r="BM177" s="31">
        <f>SUMIF([1]route!$E$3:$E$10005,E177,[1]!Table1[N+3])</f>
        <v/>
      </c>
      <c r="BN177" s="32">
        <f>SUMIF([1]route!$E$3:$E$10005,E177,[1]!Table1[N+4])</f>
        <v/>
      </c>
      <c r="BP177" s="37">
        <f>$V177-$AD177</f>
        <v/>
      </c>
      <c r="BQ177" s="35">
        <f>BP177-AE177</f>
        <v/>
      </c>
      <c r="BR177" s="35">
        <f>BQ177-AF177</f>
        <v/>
      </c>
      <c r="BS177" s="35">
        <f>BR177-AG177</f>
        <v/>
      </c>
      <c r="BT177" s="35">
        <f>BS177-AH177</f>
        <v/>
      </c>
      <c r="BU177" s="35">
        <f>BT177-AI177</f>
        <v/>
      </c>
      <c r="BV177" s="35">
        <f>BU177-AJ177</f>
        <v/>
      </c>
      <c r="BW177" s="35">
        <f>BV177-AK177</f>
        <v/>
      </c>
      <c r="BX177" s="35">
        <f>BW177-AL177</f>
        <v/>
      </c>
      <c r="BY177" s="35">
        <f>BX177-AM177</f>
        <v/>
      </c>
      <c r="BZ177" s="35">
        <f>BY177-AN177</f>
        <v/>
      </c>
      <c r="CA177" s="35">
        <f>BZ177-AO177</f>
        <v/>
      </c>
      <c r="CB177" s="35">
        <f>CA177-AP177</f>
        <v/>
      </c>
      <c r="CC177" s="35">
        <f>CB177-AQ177</f>
        <v/>
      </c>
      <c r="CD177" s="35">
        <f>CC177-AR177</f>
        <v/>
      </c>
      <c r="CE177" s="35">
        <f>CD177-AS177</f>
        <v/>
      </c>
      <c r="CF177" s="35">
        <f>CE177-AT177</f>
        <v/>
      </c>
      <c r="CG177" s="35">
        <f>CF177-AU177</f>
        <v/>
      </c>
      <c r="CH177" s="35">
        <f>CG177-AV177</f>
        <v/>
      </c>
      <c r="CI177" s="35">
        <f>CH177-AW177</f>
        <v/>
      </c>
      <c r="CJ177" s="35">
        <f>CI177-AX177</f>
        <v/>
      </c>
      <c r="CK177" s="35">
        <f>CJ177-AY177</f>
        <v/>
      </c>
      <c r="CL177" s="35">
        <f>CK177-AZ177</f>
        <v/>
      </c>
      <c r="CM177" s="35">
        <f>CL177-BA177</f>
        <v/>
      </c>
      <c r="CN177" s="35">
        <f>CM177-BB177</f>
        <v/>
      </c>
      <c r="CO177" s="35">
        <f>CN177-BC177</f>
        <v/>
      </c>
      <c r="CP177" s="35">
        <f>CO177-BD177</f>
        <v/>
      </c>
      <c r="CQ177" s="35">
        <f>CP177-BE177</f>
        <v/>
      </c>
      <c r="CR177" s="35">
        <f>CQ177-BF177</f>
        <v/>
      </c>
      <c r="CS177" s="35">
        <f>CR177-BG177</f>
        <v/>
      </c>
      <c r="CT177" s="35">
        <f>CS177-BH177</f>
        <v/>
      </c>
      <c r="CU177" s="35">
        <f>CT177-BI177</f>
        <v/>
      </c>
      <c r="CV177" s="35">
        <f>CU177-BJ177</f>
        <v/>
      </c>
      <c r="CW177" s="38">
        <f>CV177-BK177</f>
        <v/>
      </c>
      <c r="CX177" s="38">
        <f>CW177-BL177</f>
        <v/>
      </c>
      <c r="CY177" s="38">
        <f>CX177-BM177</f>
        <v/>
      </c>
      <c r="CZ177" s="39">
        <f>CY177-BN177</f>
        <v/>
      </c>
      <c r="DA177" s="35" t="n"/>
    </row>
    <row r="178">
      <c r="D178" s="61">
        <f>VLOOKUP(F178,[1]Special!$O$2:$S$209,3,0)</f>
        <v/>
      </c>
      <c r="E178" s="20" t="inlineStr">
        <is>
          <t>|0200226240|35.00|0.00|2.600|0.0006243NBC</t>
        </is>
      </c>
      <c r="F178" s="19">
        <f>LEFT(E178,LEN(E178)-7)</f>
        <v/>
      </c>
      <c r="G178" s="19">
        <f>'Cutting Rules'!H178</f>
        <v/>
      </c>
      <c r="H178" s="19">
        <f>VLOOKUP(MID(F178,8,2),[1]Special!$H$2:$I$32,2,0)</f>
        <v/>
      </c>
      <c r="I178" s="19">
        <f>RIGHT(E178,3)</f>
        <v/>
      </c>
      <c r="J178" s="19">
        <f>IF(MID(E178,6,2)="22","P","C")</f>
        <v/>
      </c>
      <c r="K178" s="19">
        <f>MID(E178,13,4)</f>
        <v/>
      </c>
      <c r="L178" s="19">
        <f>MID(E178,19,4)</f>
        <v/>
      </c>
      <c r="M178" s="52">
        <f>MID(E178,LEN(E178)-17,4)</f>
        <v/>
      </c>
      <c r="N178" s="52">
        <f>MID(E178,LEN(E178)-6,4)</f>
        <v/>
      </c>
      <c r="O178" s="19">
        <f>VLOOKUP(F178,[1]Item!$A$5:$Z$10000,26,0)</f>
        <v/>
      </c>
      <c r="P178" s="19">
        <f>VLOOKUP(E178,[1]route!$E$3:$O$10005,11,0)</f>
        <v/>
      </c>
      <c r="Q178" s="167">
        <f>'Cutting Rules'!AD178</f>
        <v/>
      </c>
      <c r="R178" s="168">
        <f>SUMIF([1]route!$E$3:$E$10005,E178,[1]!Table1[生産])</f>
        <v/>
      </c>
      <c r="S178" s="24" t="n"/>
      <c r="T178" s="169" t="inlineStr"/>
      <c r="U178" s="19" t="n"/>
      <c r="V178" s="170">
        <f>SUMIF([1]route!$E$3:$E$10005,E178,[1]route!$M$3:$M$10005)</f>
        <v/>
      </c>
      <c r="W178" s="171">
        <f>O178*N178*V178/1000</f>
        <v/>
      </c>
      <c r="X178" s="27">
        <f t="array" ref="X178">INDEX($BP178:$CZ178,MATCH(TRUE,$BP178:$CZ178&lt;0,0))</f>
        <v/>
      </c>
      <c r="Y178" s="47">
        <f>IFERROR(CHOOSE($AC178,$BP$1,$BQ$1,$BR$1,$BS$1,$BT$1,$BU$1,$BV$1,$BW$1,$BX$1,$BY$1,$BZ$1,$CA$1,$CB$1,$CC$1,$CD$1,$CE$1,$CF$1,$CG$1,$CH$1,$CI$1,$CJ$1,$CK$1,$CL$1,$CM$1,$CN$1,$CO$1,$CP$1,$CQ$1,$CR$1,$CS$1,$CT$1,$CU$1,$CV$1,$CW$1,$CX$1,$CY$1,$CZ$1,),"")</f>
        <v/>
      </c>
      <c r="Z178" s="121">
        <f>IFERROR(VLOOKUP(E178,[1]route!$E$3:$BL$10005,59,0),"")&amp;IFERROR(VLOOKUP(E178,[1]route!$E$3:$BL$10005,60,0),"")</f>
        <v/>
      </c>
      <c r="AA178" s="172">
        <f>IF(R178&gt;V178,R178-V178,0)</f>
        <v/>
      </c>
      <c r="AB178" s="173">
        <f>AA178*O178*N178/1000</f>
        <v/>
      </c>
      <c r="AC178" s="4">
        <f>IFERROR(MATCH($X178,$BP178:$CZ178,0),"")</f>
        <v/>
      </c>
      <c r="AD178" s="29" t="n">
        <v>0</v>
      </c>
      <c r="AE178" s="30">
        <f>SUMIF([1]route!$E$3:$E$10005,E178,[1]!Table1[1])</f>
        <v/>
      </c>
      <c r="AF178" s="30">
        <f>SUMIF([1]route!$E$3:$E$10005,E178,[1]!Table1[2])</f>
        <v/>
      </c>
      <c r="AG178" s="30">
        <f>SUMIF([1]route!$E$3:$E$10005,E178,[1]!Table1[3])</f>
        <v/>
      </c>
      <c r="AH178" s="30">
        <f>SUMIF([1]route!$E$3:$E$10005,E178,[1]!Table1[4])</f>
        <v/>
      </c>
      <c r="AI178" s="30">
        <f>SUMIF([1]route!$E$3:$E$10005,E178,[1]!Table1[5])</f>
        <v/>
      </c>
      <c r="AJ178" s="30">
        <f>SUMIF([1]route!$E$3:$E$10005,E178,[1]!Table1[6])</f>
        <v/>
      </c>
      <c r="AK178" s="30">
        <f>SUMIF([1]route!$E$3:$E$10005,E178,[1]!Table1[7])</f>
        <v/>
      </c>
      <c r="AL178" s="30">
        <f>SUMIF([1]route!$E$3:$E$10005,E178,[1]!Table1[8])</f>
        <v/>
      </c>
      <c r="AM178" s="30">
        <f>SUMIF([1]route!$E$3:$E$10005,E178,[1]!Table1[9])</f>
        <v/>
      </c>
      <c r="AN178" s="30">
        <f>SUMIF([1]route!$E$3:$E$10005,E178,[1]!Table1[10])</f>
        <v/>
      </c>
      <c r="AO178" s="30">
        <f>SUMIF([1]route!$E$3:$E$10005,E178,[1]!Table1[11])</f>
        <v/>
      </c>
      <c r="AP178" s="30">
        <f>SUMIF([1]route!$E$3:$E$10005,E178,[1]!Table1[12])</f>
        <v/>
      </c>
      <c r="AQ178" s="30">
        <f>SUMIF([1]route!$E$3:$E$10005,E178,[1]!Table1[13])</f>
        <v/>
      </c>
      <c r="AR178" s="30">
        <f>SUMIF([1]route!$E$3:$E$10005,E178,[1]!Table1[14])</f>
        <v/>
      </c>
      <c r="AS178" s="30">
        <f>SUMIF([1]route!$E$3:$E$10005,E178,[1]!Table1[15])</f>
        <v/>
      </c>
      <c r="AT178" s="30">
        <f>SUMIF([1]route!$E$3:$E$10005,E178,[1]!Table1[16])</f>
        <v/>
      </c>
      <c r="AU178" s="30">
        <f>SUMIF([1]route!$E$3:$E$10005,E178,[1]!Table1[17])</f>
        <v/>
      </c>
      <c r="AV178" s="30">
        <f>SUMIF([1]route!$E$3:$E$10005,E178,[1]!Table1[18])</f>
        <v/>
      </c>
      <c r="AW178" s="30">
        <f>SUMIF([1]route!$E$3:$E$10005,E178,[1]!Table1[19])</f>
        <v/>
      </c>
      <c r="AX178" s="30">
        <f>SUMIF([1]route!$E$3:$E$10005,E178,[1]!Table1[20])</f>
        <v/>
      </c>
      <c r="AY178" s="30">
        <f>SUMIF([1]route!$E$3:$E$10005,E178,[1]!Table1[21])</f>
        <v/>
      </c>
      <c r="AZ178" s="30">
        <f>SUMIF([1]route!$E$3:$E$10005,E178,[1]!Table1[22])</f>
        <v/>
      </c>
      <c r="BA178" s="30">
        <f>SUMIF([1]route!$E$3:$E$10005,E178,[1]!Table1[23])</f>
        <v/>
      </c>
      <c r="BB178" s="30">
        <f>SUMIF([1]route!$E$3:$E$10005,E178,[1]!Table1[24])</f>
        <v/>
      </c>
      <c r="BC178" s="30">
        <f>SUMIF([1]route!$E$3:$E$10005,E178,[1]!Table1[25])</f>
        <v/>
      </c>
      <c r="BD178" s="30">
        <f>SUMIF([1]route!$E$3:$E$10005,E178,[1]!Table1[26])</f>
        <v/>
      </c>
      <c r="BE178" s="30">
        <f>SUMIF([1]route!$E$3:$E$10005,E178,[1]!Table1[27])</f>
        <v/>
      </c>
      <c r="BF178" s="30">
        <f>SUMIF([1]route!$E$3:$E$10005,E178,[1]!Table1[28])</f>
        <v/>
      </c>
      <c r="BG178" s="30">
        <f>SUMIF([1]route!$E$3:$E$10005,E178,[1]!Table1[29])</f>
        <v/>
      </c>
      <c r="BH178" s="30">
        <f>SUMIF([1]route!$E$3:$E$10005,E178,[1]!Table1[30])</f>
        <v/>
      </c>
      <c r="BI178" s="30">
        <f>SUMIF([1]route!$E$3:$E$10005,E178,[1]!Table1[31])</f>
        <v/>
      </c>
      <c r="BJ178" s="30">
        <f>SUMIF([1]route!$E$3:$E$10005,E178,[1]!Table1[Remain PO])</f>
        <v/>
      </c>
      <c r="BK178" s="31">
        <f>SUMIF([1]route!$E$3:$E$10005,E178,[1]!Table1[N+1])</f>
        <v/>
      </c>
      <c r="BL178" s="31">
        <f>SUMIF([1]route!$E$3:$E$10005,E178,[1]!Table1[N+2])</f>
        <v/>
      </c>
      <c r="BM178" s="31">
        <f>SUMIF([1]route!$E$3:$E$10005,E178,[1]!Table1[N+3])</f>
        <v/>
      </c>
      <c r="BN178" s="32">
        <f>SUMIF([1]route!$E$3:$E$10005,E178,[1]!Table1[N+4])</f>
        <v/>
      </c>
      <c r="BP178" s="37">
        <f>$V178-$AD178</f>
        <v/>
      </c>
      <c r="BQ178" s="35">
        <f>BP178-AE178</f>
        <v/>
      </c>
      <c r="BR178" s="35">
        <f>BQ178-AF178</f>
        <v/>
      </c>
      <c r="BS178" s="35">
        <f>BR178-AG178</f>
        <v/>
      </c>
      <c r="BT178" s="35">
        <f>BS178-AH178</f>
        <v/>
      </c>
      <c r="BU178" s="35">
        <f>BT178-AI178</f>
        <v/>
      </c>
      <c r="BV178" s="35">
        <f>BU178-AJ178</f>
        <v/>
      </c>
      <c r="BW178" s="35">
        <f>BV178-AK178</f>
        <v/>
      </c>
      <c r="BX178" s="35">
        <f>BW178-AL178</f>
        <v/>
      </c>
      <c r="BY178" s="35">
        <f>BX178-AM178</f>
        <v/>
      </c>
      <c r="BZ178" s="35">
        <f>BY178-AN178</f>
        <v/>
      </c>
      <c r="CA178" s="35">
        <f>BZ178-AO178</f>
        <v/>
      </c>
      <c r="CB178" s="35">
        <f>CA178-AP178</f>
        <v/>
      </c>
      <c r="CC178" s="35">
        <f>CB178-AQ178</f>
        <v/>
      </c>
      <c r="CD178" s="35">
        <f>CC178-AR178</f>
        <v/>
      </c>
      <c r="CE178" s="35">
        <f>CD178-AS178</f>
        <v/>
      </c>
      <c r="CF178" s="35">
        <f>CE178-AT178</f>
        <v/>
      </c>
      <c r="CG178" s="35">
        <f>CF178-AU178</f>
        <v/>
      </c>
      <c r="CH178" s="35">
        <f>CG178-AV178</f>
        <v/>
      </c>
      <c r="CI178" s="35">
        <f>CH178-AW178</f>
        <v/>
      </c>
      <c r="CJ178" s="35">
        <f>CI178-AX178</f>
        <v/>
      </c>
      <c r="CK178" s="35">
        <f>CJ178-AY178</f>
        <v/>
      </c>
      <c r="CL178" s="35">
        <f>CK178-AZ178</f>
        <v/>
      </c>
      <c r="CM178" s="35">
        <f>CL178-BA178</f>
        <v/>
      </c>
      <c r="CN178" s="35">
        <f>CM178-BB178</f>
        <v/>
      </c>
      <c r="CO178" s="35">
        <f>CN178-BC178</f>
        <v/>
      </c>
      <c r="CP178" s="35">
        <f>CO178-BD178</f>
        <v/>
      </c>
      <c r="CQ178" s="35">
        <f>CP178-BE178</f>
        <v/>
      </c>
      <c r="CR178" s="35">
        <f>CQ178-BF178</f>
        <v/>
      </c>
      <c r="CS178" s="35">
        <f>CR178-BG178</f>
        <v/>
      </c>
      <c r="CT178" s="35">
        <f>CS178-BH178</f>
        <v/>
      </c>
      <c r="CU178" s="35">
        <f>CT178-BI178</f>
        <v/>
      </c>
      <c r="CV178" s="35">
        <f>CU178-BJ178</f>
        <v/>
      </c>
      <c r="CW178" s="38">
        <f>CV178-BK178</f>
        <v/>
      </c>
      <c r="CX178" s="38">
        <f>CW178-BL178</f>
        <v/>
      </c>
      <c r="CY178" s="38">
        <f>CX178-BM178</f>
        <v/>
      </c>
      <c r="CZ178" s="39">
        <f>CY178-BN178</f>
        <v/>
      </c>
      <c r="DA178" s="35" t="n"/>
    </row>
    <row r="179">
      <c r="D179" s="61">
        <f>VLOOKUP(F179,[1]Special!$O$2:$S$209,3,0)</f>
        <v/>
      </c>
      <c r="E179" s="20" t="inlineStr">
        <is>
          <t>|0200226240|25.40|0.00|2.300|0.0005831NBC</t>
        </is>
      </c>
      <c r="F179" s="19">
        <f>LEFT(E179,LEN(E179)-7)</f>
        <v/>
      </c>
      <c r="G179" s="19">
        <f>'Cutting Rules'!H179</f>
        <v/>
      </c>
      <c r="H179" s="19">
        <f>VLOOKUP(MID(F179,8,2),[1]Special!$H$2:$I$32,2,0)</f>
        <v/>
      </c>
      <c r="I179" s="19">
        <f>RIGHT(E179,3)</f>
        <v/>
      </c>
      <c r="J179" s="19">
        <f>IF(MID(E179,6,2)="22","P","C")</f>
        <v/>
      </c>
      <c r="K179" s="19">
        <f>MID(E179,13,4)</f>
        <v/>
      </c>
      <c r="L179" s="19">
        <f>MID(E179,19,4)</f>
        <v/>
      </c>
      <c r="M179" s="52">
        <f>MID(E179,LEN(E179)-17,4)</f>
        <v/>
      </c>
      <c r="N179" s="52">
        <f>MID(E179,LEN(E179)-6,4)</f>
        <v/>
      </c>
      <c r="O179" s="19">
        <f>VLOOKUP(F179,[1]Item!$A$5:$Z$10000,26,0)</f>
        <v/>
      </c>
      <c r="P179" s="19">
        <f>VLOOKUP(E179,[1]route!$E$3:$O$10005,11,0)</f>
        <v/>
      </c>
      <c r="Q179" s="167">
        <f>'Cutting Rules'!AD179</f>
        <v/>
      </c>
      <c r="R179" s="168">
        <f>SUMIF([1]route!$E$3:$E$10005,E179,[1]!Table1[生産])</f>
        <v/>
      </c>
      <c r="S179" s="24" t="n"/>
      <c r="T179" s="169" t="inlineStr"/>
      <c r="U179" s="19" t="n"/>
      <c r="V179" s="170">
        <f>SUMIF([1]route!$E$3:$E$10005,E179,[1]route!$M$3:$M$10005)</f>
        <v/>
      </c>
      <c r="W179" s="171">
        <f>O179*N179*V179/1000</f>
        <v/>
      </c>
      <c r="X179" s="27">
        <f t="array" ref="X179">INDEX($BP179:$CZ179,MATCH(TRUE,$BP179:$CZ179&lt;0,0))</f>
        <v/>
      </c>
      <c r="Y179" s="47">
        <f>IFERROR(CHOOSE($AC179,$BP$1,$BQ$1,$BR$1,$BS$1,$BT$1,$BU$1,$BV$1,$BW$1,$BX$1,$BY$1,$BZ$1,$CA$1,$CB$1,$CC$1,$CD$1,$CE$1,$CF$1,$CG$1,$CH$1,$CI$1,$CJ$1,$CK$1,$CL$1,$CM$1,$CN$1,$CO$1,$CP$1,$CQ$1,$CR$1,$CS$1,$CT$1,$CU$1,$CV$1,$CW$1,$CX$1,$CY$1,$CZ$1,),"")</f>
        <v/>
      </c>
      <c r="Z179" s="121">
        <f>IFERROR(VLOOKUP(E179,[1]route!$E$3:$BL$10005,59,0),"")&amp;IFERROR(VLOOKUP(E179,[1]route!$E$3:$BL$10005,60,0),"")</f>
        <v/>
      </c>
      <c r="AA179" s="172">
        <f>IF(R179&gt;V179,R179-V179,0)</f>
        <v/>
      </c>
      <c r="AB179" s="173">
        <f>AA179*O179*N179/1000</f>
        <v/>
      </c>
      <c r="AC179" s="4">
        <f>IFERROR(MATCH($X179,$BP179:$CZ179,0),"")</f>
        <v/>
      </c>
      <c r="AD179" s="29" t="n">
        <v>0</v>
      </c>
      <c r="AE179" s="30">
        <f>SUMIF([1]route!$E$3:$E$10005,E179,[1]!Table1[1])</f>
        <v/>
      </c>
      <c r="AF179" s="30">
        <f>SUMIF([1]route!$E$3:$E$10005,E179,[1]!Table1[2])</f>
        <v/>
      </c>
      <c r="AG179" s="30">
        <f>SUMIF([1]route!$E$3:$E$10005,E179,[1]!Table1[3])</f>
        <v/>
      </c>
      <c r="AH179" s="30">
        <f>SUMIF([1]route!$E$3:$E$10005,E179,[1]!Table1[4])</f>
        <v/>
      </c>
      <c r="AI179" s="30">
        <f>SUMIF([1]route!$E$3:$E$10005,E179,[1]!Table1[5])</f>
        <v/>
      </c>
      <c r="AJ179" s="30">
        <f>SUMIF([1]route!$E$3:$E$10005,E179,[1]!Table1[6])</f>
        <v/>
      </c>
      <c r="AK179" s="30">
        <f>SUMIF([1]route!$E$3:$E$10005,E179,[1]!Table1[7])</f>
        <v/>
      </c>
      <c r="AL179" s="30">
        <f>SUMIF([1]route!$E$3:$E$10005,E179,[1]!Table1[8])</f>
        <v/>
      </c>
      <c r="AM179" s="30">
        <f>SUMIF([1]route!$E$3:$E$10005,E179,[1]!Table1[9])</f>
        <v/>
      </c>
      <c r="AN179" s="30">
        <f>SUMIF([1]route!$E$3:$E$10005,E179,[1]!Table1[10])</f>
        <v/>
      </c>
      <c r="AO179" s="30">
        <f>SUMIF([1]route!$E$3:$E$10005,E179,[1]!Table1[11])</f>
        <v/>
      </c>
      <c r="AP179" s="30">
        <f>SUMIF([1]route!$E$3:$E$10005,E179,[1]!Table1[12])</f>
        <v/>
      </c>
      <c r="AQ179" s="30">
        <f>SUMIF([1]route!$E$3:$E$10005,E179,[1]!Table1[13])</f>
        <v/>
      </c>
      <c r="AR179" s="30">
        <f>SUMIF([1]route!$E$3:$E$10005,E179,[1]!Table1[14])</f>
        <v/>
      </c>
      <c r="AS179" s="30">
        <f>SUMIF([1]route!$E$3:$E$10005,E179,[1]!Table1[15])</f>
        <v/>
      </c>
      <c r="AT179" s="30">
        <f>SUMIF([1]route!$E$3:$E$10005,E179,[1]!Table1[16])</f>
        <v/>
      </c>
      <c r="AU179" s="30">
        <f>SUMIF([1]route!$E$3:$E$10005,E179,[1]!Table1[17])</f>
        <v/>
      </c>
      <c r="AV179" s="30">
        <f>SUMIF([1]route!$E$3:$E$10005,E179,[1]!Table1[18])</f>
        <v/>
      </c>
      <c r="AW179" s="30">
        <f>SUMIF([1]route!$E$3:$E$10005,E179,[1]!Table1[19])</f>
        <v/>
      </c>
      <c r="AX179" s="30">
        <f>SUMIF([1]route!$E$3:$E$10005,E179,[1]!Table1[20])</f>
        <v/>
      </c>
      <c r="AY179" s="30">
        <f>SUMIF([1]route!$E$3:$E$10005,E179,[1]!Table1[21])</f>
        <v/>
      </c>
      <c r="AZ179" s="30">
        <f>SUMIF([1]route!$E$3:$E$10005,E179,[1]!Table1[22])</f>
        <v/>
      </c>
      <c r="BA179" s="30">
        <f>SUMIF([1]route!$E$3:$E$10005,E179,[1]!Table1[23])</f>
        <v/>
      </c>
      <c r="BB179" s="30">
        <f>SUMIF([1]route!$E$3:$E$10005,E179,[1]!Table1[24])</f>
        <v/>
      </c>
      <c r="BC179" s="30">
        <f>SUMIF([1]route!$E$3:$E$10005,E179,[1]!Table1[25])</f>
        <v/>
      </c>
      <c r="BD179" s="30">
        <f>SUMIF([1]route!$E$3:$E$10005,E179,[1]!Table1[26])</f>
        <v/>
      </c>
      <c r="BE179" s="30">
        <f>SUMIF([1]route!$E$3:$E$10005,E179,[1]!Table1[27])</f>
        <v/>
      </c>
      <c r="BF179" s="30">
        <f>SUMIF([1]route!$E$3:$E$10005,E179,[1]!Table1[28])</f>
        <v/>
      </c>
      <c r="BG179" s="30">
        <f>SUMIF([1]route!$E$3:$E$10005,E179,[1]!Table1[29])</f>
        <v/>
      </c>
      <c r="BH179" s="30">
        <f>SUMIF([1]route!$E$3:$E$10005,E179,[1]!Table1[30])</f>
        <v/>
      </c>
      <c r="BI179" s="30">
        <f>SUMIF([1]route!$E$3:$E$10005,E179,[1]!Table1[31])</f>
        <v/>
      </c>
      <c r="BJ179" s="30">
        <f>SUMIF([1]route!$E$3:$E$10005,E179,[1]!Table1[Remain PO])</f>
        <v/>
      </c>
      <c r="BK179" s="31">
        <f>SUMIF([1]route!$E$3:$E$10005,E179,[1]!Table1[N+1])</f>
        <v/>
      </c>
      <c r="BL179" s="31">
        <f>SUMIF([1]route!$E$3:$E$10005,E179,[1]!Table1[N+2])</f>
        <v/>
      </c>
      <c r="BM179" s="31">
        <f>SUMIF([1]route!$E$3:$E$10005,E179,[1]!Table1[N+3])</f>
        <v/>
      </c>
      <c r="BN179" s="32">
        <f>SUMIF([1]route!$E$3:$E$10005,E179,[1]!Table1[N+4])</f>
        <v/>
      </c>
      <c r="BP179" s="37">
        <f>$V179-$AD179</f>
        <v/>
      </c>
      <c r="BQ179" s="35">
        <f>BP179-AE179</f>
        <v/>
      </c>
      <c r="BR179" s="35">
        <f>BQ179-AF179</f>
        <v/>
      </c>
      <c r="BS179" s="35">
        <f>BR179-AG179</f>
        <v/>
      </c>
      <c r="BT179" s="35">
        <f>BS179-AH179</f>
        <v/>
      </c>
      <c r="BU179" s="35">
        <f>BT179-AI179</f>
        <v/>
      </c>
      <c r="BV179" s="35">
        <f>BU179-AJ179</f>
        <v/>
      </c>
      <c r="BW179" s="35">
        <f>BV179-AK179</f>
        <v/>
      </c>
      <c r="BX179" s="35">
        <f>BW179-AL179</f>
        <v/>
      </c>
      <c r="BY179" s="35">
        <f>BX179-AM179</f>
        <v/>
      </c>
      <c r="BZ179" s="35">
        <f>BY179-AN179</f>
        <v/>
      </c>
      <c r="CA179" s="35">
        <f>BZ179-AO179</f>
        <v/>
      </c>
      <c r="CB179" s="35">
        <f>CA179-AP179</f>
        <v/>
      </c>
      <c r="CC179" s="35">
        <f>CB179-AQ179</f>
        <v/>
      </c>
      <c r="CD179" s="35">
        <f>CC179-AR179</f>
        <v/>
      </c>
      <c r="CE179" s="35">
        <f>CD179-AS179</f>
        <v/>
      </c>
      <c r="CF179" s="35">
        <f>CE179-AT179</f>
        <v/>
      </c>
      <c r="CG179" s="35">
        <f>CF179-AU179</f>
        <v/>
      </c>
      <c r="CH179" s="35">
        <f>CG179-AV179</f>
        <v/>
      </c>
      <c r="CI179" s="35">
        <f>CH179-AW179</f>
        <v/>
      </c>
      <c r="CJ179" s="35">
        <f>CI179-AX179</f>
        <v/>
      </c>
      <c r="CK179" s="35">
        <f>CJ179-AY179</f>
        <v/>
      </c>
      <c r="CL179" s="35">
        <f>CK179-AZ179</f>
        <v/>
      </c>
      <c r="CM179" s="35">
        <f>CL179-BA179</f>
        <v/>
      </c>
      <c r="CN179" s="35">
        <f>CM179-BB179</f>
        <v/>
      </c>
      <c r="CO179" s="35">
        <f>CN179-BC179</f>
        <v/>
      </c>
      <c r="CP179" s="35">
        <f>CO179-BD179</f>
        <v/>
      </c>
      <c r="CQ179" s="35">
        <f>CP179-BE179</f>
        <v/>
      </c>
      <c r="CR179" s="35">
        <f>CQ179-BF179</f>
        <v/>
      </c>
      <c r="CS179" s="35">
        <f>CR179-BG179</f>
        <v/>
      </c>
      <c r="CT179" s="35">
        <f>CS179-BH179</f>
        <v/>
      </c>
      <c r="CU179" s="35">
        <f>CT179-BI179</f>
        <v/>
      </c>
      <c r="CV179" s="35">
        <f>CU179-BJ179</f>
        <v/>
      </c>
      <c r="CW179" s="38">
        <f>CV179-BK179</f>
        <v/>
      </c>
      <c r="CX179" s="38">
        <f>CW179-BL179</f>
        <v/>
      </c>
      <c r="CY179" s="38">
        <f>CX179-BM179</f>
        <v/>
      </c>
      <c r="CZ179" s="39">
        <f>CY179-BN179</f>
        <v/>
      </c>
      <c r="DA179" s="35" t="n"/>
    </row>
    <row r="180">
      <c r="D180" s="61">
        <f>VLOOKUP(F180,[1]Special!$O$2:$S$209,3,0)</f>
        <v/>
      </c>
      <c r="E180" s="20" t="inlineStr">
        <is>
          <t>|0200226010|25.40|0.00|2.600|0.0005100IBC</t>
        </is>
      </c>
      <c r="F180" s="19">
        <f>LEFT(E180,LEN(E180)-7)</f>
        <v/>
      </c>
      <c r="G180" s="19">
        <f>'Cutting Rules'!H180</f>
        <v/>
      </c>
      <c r="H180" s="19">
        <f>VLOOKUP(MID(F180,8,2),[1]Special!$H$2:$I$32,2,0)</f>
        <v/>
      </c>
      <c r="I180" s="19">
        <f>RIGHT(E180,3)</f>
        <v/>
      </c>
      <c r="J180" s="19">
        <f>IF(MID(E180,6,2)="22","P","C")</f>
        <v/>
      </c>
      <c r="K180" s="19">
        <f>MID(E180,13,4)</f>
        <v/>
      </c>
      <c r="L180" s="19">
        <f>MID(E180,19,4)</f>
        <v/>
      </c>
      <c r="M180" s="52">
        <f>MID(E180,LEN(E180)-17,4)</f>
        <v/>
      </c>
      <c r="N180" s="52">
        <f>MID(E180,LEN(E180)-6,4)</f>
        <v/>
      </c>
      <c r="O180" s="19">
        <f>VLOOKUP(F180,[1]Item!$A$5:$Z$10000,26,0)</f>
        <v/>
      </c>
      <c r="P180" s="19">
        <f>VLOOKUP(E180,[1]route!$E$3:$O$10005,11,0)</f>
        <v/>
      </c>
      <c r="Q180" s="167">
        <f>'Cutting Rules'!AD180</f>
        <v/>
      </c>
      <c r="R180" s="168">
        <f>SUMIF([1]route!$E$3:$E$10005,E180,[1]!Table1[生産])</f>
        <v/>
      </c>
      <c r="S180" s="24" t="n"/>
      <c r="T180" s="169" t="inlineStr"/>
      <c r="U180" s="19" t="n"/>
      <c r="V180" s="170">
        <f>SUMIF([1]route!$E$3:$E$10005,E180,[1]route!$M$3:$M$10005)</f>
        <v/>
      </c>
      <c r="W180" s="171">
        <f>O180*N180*V180/1000</f>
        <v/>
      </c>
      <c r="X180" s="27">
        <f t="array" ref="X180">INDEX($BP180:$CZ180,MATCH(TRUE,$BP180:$CZ180&lt;0,0))</f>
        <v/>
      </c>
      <c r="Y180" s="47">
        <f>IFERROR(CHOOSE($AC180,$BP$1,$BQ$1,$BR$1,$BS$1,$BT$1,$BU$1,$BV$1,$BW$1,$BX$1,$BY$1,$BZ$1,$CA$1,$CB$1,$CC$1,$CD$1,$CE$1,$CF$1,$CG$1,$CH$1,$CI$1,$CJ$1,$CK$1,$CL$1,$CM$1,$CN$1,$CO$1,$CP$1,$CQ$1,$CR$1,$CS$1,$CT$1,$CU$1,$CV$1,$CW$1,$CX$1,$CY$1,$CZ$1,),"")</f>
        <v/>
      </c>
      <c r="Z180" s="121">
        <f>IFERROR(VLOOKUP(E180,[1]route!$E$3:$BL$10005,59,0),"")&amp;IFERROR(VLOOKUP(E180,[1]route!$E$3:$BL$10005,60,0),"")</f>
        <v/>
      </c>
      <c r="AA180" s="172">
        <f>IF(R180&gt;V180,R180-V180,0)</f>
        <v/>
      </c>
      <c r="AB180" s="173">
        <f>AA180*O180*N180/1000</f>
        <v/>
      </c>
      <c r="AC180" s="4">
        <f>IFERROR(MATCH($X180,$BP180:$CZ180,0),"")</f>
        <v/>
      </c>
      <c r="AD180" s="29" t="n">
        <v>0</v>
      </c>
      <c r="AE180" s="30">
        <f>SUMIF([1]route!$E$3:$E$10005,E180,[1]!Table1[1])</f>
        <v/>
      </c>
      <c r="AF180" s="30">
        <f>SUMIF([1]route!$E$3:$E$10005,E180,[1]!Table1[2])</f>
        <v/>
      </c>
      <c r="AG180" s="30">
        <f>SUMIF([1]route!$E$3:$E$10005,E180,[1]!Table1[3])</f>
        <v/>
      </c>
      <c r="AH180" s="30">
        <f>SUMIF([1]route!$E$3:$E$10005,E180,[1]!Table1[4])</f>
        <v/>
      </c>
      <c r="AI180" s="30">
        <f>SUMIF([1]route!$E$3:$E$10005,E180,[1]!Table1[5])</f>
        <v/>
      </c>
      <c r="AJ180" s="30">
        <f>SUMIF([1]route!$E$3:$E$10005,E180,[1]!Table1[6])</f>
        <v/>
      </c>
      <c r="AK180" s="30">
        <f>SUMIF([1]route!$E$3:$E$10005,E180,[1]!Table1[7])</f>
        <v/>
      </c>
      <c r="AL180" s="30">
        <f>SUMIF([1]route!$E$3:$E$10005,E180,[1]!Table1[8])</f>
        <v/>
      </c>
      <c r="AM180" s="30">
        <f>SUMIF([1]route!$E$3:$E$10005,E180,[1]!Table1[9])</f>
        <v/>
      </c>
      <c r="AN180" s="30">
        <f>SUMIF([1]route!$E$3:$E$10005,E180,[1]!Table1[10])</f>
        <v/>
      </c>
      <c r="AO180" s="30">
        <f>SUMIF([1]route!$E$3:$E$10005,E180,[1]!Table1[11])</f>
        <v/>
      </c>
      <c r="AP180" s="30">
        <f>SUMIF([1]route!$E$3:$E$10005,E180,[1]!Table1[12])</f>
        <v/>
      </c>
      <c r="AQ180" s="30">
        <f>SUMIF([1]route!$E$3:$E$10005,E180,[1]!Table1[13])</f>
        <v/>
      </c>
      <c r="AR180" s="30">
        <f>SUMIF([1]route!$E$3:$E$10005,E180,[1]!Table1[14])</f>
        <v/>
      </c>
      <c r="AS180" s="30">
        <f>SUMIF([1]route!$E$3:$E$10005,E180,[1]!Table1[15])</f>
        <v/>
      </c>
      <c r="AT180" s="30">
        <f>SUMIF([1]route!$E$3:$E$10005,E180,[1]!Table1[16])</f>
        <v/>
      </c>
      <c r="AU180" s="30">
        <f>SUMIF([1]route!$E$3:$E$10005,E180,[1]!Table1[17])</f>
        <v/>
      </c>
      <c r="AV180" s="30">
        <f>SUMIF([1]route!$E$3:$E$10005,E180,[1]!Table1[18])</f>
        <v/>
      </c>
      <c r="AW180" s="30">
        <f>SUMIF([1]route!$E$3:$E$10005,E180,[1]!Table1[19])</f>
        <v/>
      </c>
      <c r="AX180" s="30">
        <f>SUMIF([1]route!$E$3:$E$10005,E180,[1]!Table1[20])</f>
        <v/>
      </c>
      <c r="AY180" s="30">
        <f>SUMIF([1]route!$E$3:$E$10005,E180,[1]!Table1[21])</f>
        <v/>
      </c>
      <c r="AZ180" s="30">
        <f>SUMIF([1]route!$E$3:$E$10005,E180,[1]!Table1[22])</f>
        <v/>
      </c>
      <c r="BA180" s="30">
        <f>SUMIF([1]route!$E$3:$E$10005,E180,[1]!Table1[23])</f>
        <v/>
      </c>
      <c r="BB180" s="30">
        <f>SUMIF([1]route!$E$3:$E$10005,E180,[1]!Table1[24])</f>
        <v/>
      </c>
      <c r="BC180" s="30">
        <f>SUMIF([1]route!$E$3:$E$10005,E180,[1]!Table1[25])</f>
        <v/>
      </c>
      <c r="BD180" s="30">
        <f>SUMIF([1]route!$E$3:$E$10005,E180,[1]!Table1[26])</f>
        <v/>
      </c>
      <c r="BE180" s="30">
        <f>SUMIF([1]route!$E$3:$E$10005,E180,[1]!Table1[27])</f>
        <v/>
      </c>
      <c r="BF180" s="30">
        <f>SUMIF([1]route!$E$3:$E$10005,E180,[1]!Table1[28])</f>
        <v/>
      </c>
      <c r="BG180" s="30">
        <f>SUMIF([1]route!$E$3:$E$10005,E180,[1]!Table1[29])</f>
        <v/>
      </c>
      <c r="BH180" s="30">
        <f>SUMIF([1]route!$E$3:$E$10005,E180,[1]!Table1[30])</f>
        <v/>
      </c>
      <c r="BI180" s="30">
        <f>SUMIF([1]route!$E$3:$E$10005,E180,[1]!Table1[31])</f>
        <v/>
      </c>
      <c r="BJ180" s="30">
        <f>SUMIF([1]route!$E$3:$E$10005,E180,[1]!Table1[Remain PO])</f>
        <v/>
      </c>
      <c r="BK180" s="31">
        <f>SUMIF([1]route!$E$3:$E$10005,E180,[1]!Table1[N+1])</f>
        <v/>
      </c>
      <c r="BL180" s="31">
        <f>SUMIF([1]route!$E$3:$E$10005,E180,[1]!Table1[N+2])</f>
        <v/>
      </c>
      <c r="BM180" s="31">
        <f>SUMIF([1]route!$E$3:$E$10005,E180,[1]!Table1[N+3])</f>
        <v/>
      </c>
      <c r="BN180" s="32">
        <f>SUMIF([1]route!$E$3:$E$10005,E180,[1]!Table1[N+4])</f>
        <v/>
      </c>
      <c r="BP180" s="37">
        <f>$V180-$AD180</f>
        <v/>
      </c>
      <c r="BQ180" s="35">
        <f>BP180-AE180</f>
        <v/>
      </c>
      <c r="BR180" s="35">
        <f>BQ180-AF180</f>
        <v/>
      </c>
      <c r="BS180" s="35">
        <f>BR180-AG180</f>
        <v/>
      </c>
      <c r="BT180" s="35">
        <f>BS180-AH180</f>
        <v/>
      </c>
      <c r="BU180" s="35">
        <f>BT180-AI180</f>
        <v/>
      </c>
      <c r="BV180" s="35">
        <f>BU180-AJ180</f>
        <v/>
      </c>
      <c r="BW180" s="35">
        <f>BV180-AK180</f>
        <v/>
      </c>
      <c r="BX180" s="35">
        <f>BW180-AL180</f>
        <v/>
      </c>
      <c r="BY180" s="35">
        <f>BX180-AM180</f>
        <v/>
      </c>
      <c r="BZ180" s="35">
        <f>BY180-AN180</f>
        <v/>
      </c>
      <c r="CA180" s="35">
        <f>BZ180-AO180</f>
        <v/>
      </c>
      <c r="CB180" s="35">
        <f>CA180-AP180</f>
        <v/>
      </c>
      <c r="CC180" s="35">
        <f>CB180-AQ180</f>
        <v/>
      </c>
      <c r="CD180" s="35">
        <f>CC180-AR180</f>
        <v/>
      </c>
      <c r="CE180" s="35">
        <f>CD180-AS180</f>
        <v/>
      </c>
      <c r="CF180" s="35">
        <f>CE180-AT180</f>
        <v/>
      </c>
      <c r="CG180" s="35">
        <f>CF180-AU180</f>
        <v/>
      </c>
      <c r="CH180" s="35">
        <f>CG180-AV180</f>
        <v/>
      </c>
      <c r="CI180" s="35">
        <f>CH180-AW180</f>
        <v/>
      </c>
      <c r="CJ180" s="35">
        <f>CI180-AX180</f>
        <v/>
      </c>
      <c r="CK180" s="35">
        <f>CJ180-AY180</f>
        <v/>
      </c>
      <c r="CL180" s="35">
        <f>CK180-AZ180</f>
        <v/>
      </c>
      <c r="CM180" s="35">
        <f>CL180-BA180</f>
        <v/>
      </c>
      <c r="CN180" s="35">
        <f>CM180-BB180</f>
        <v/>
      </c>
      <c r="CO180" s="35">
        <f>CN180-BC180</f>
        <v/>
      </c>
      <c r="CP180" s="35">
        <f>CO180-BD180</f>
        <v/>
      </c>
      <c r="CQ180" s="35">
        <f>CP180-BE180</f>
        <v/>
      </c>
      <c r="CR180" s="35">
        <f>CQ180-BF180</f>
        <v/>
      </c>
      <c r="CS180" s="35">
        <f>CR180-BG180</f>
        <v/>
      </c>
      <c r="CT180" s="35">
        <f>CS180-BH180</f>
        <v/>
      </c>
      <c r="CU180" s="35">
        <f>CT180-BI180</f>
        <v/>
      </c>
      <c r="CV180" s="35">
        <f>CU180-BJ180</f>
        <v/>
      </c>
      <c r="CW180" s="38">
        <f>CV180-BK180</f>
        <v/>
      </c>
      <c r="CX180" s="38">
        <f>CW180-BL180</f>
        <v/>
      </c>
      <c r="CY180" s="38">
        <f>CX180-BM180</f>
        <v/>
      </c>
      <c r="CZ180" s="39">
        <f>CY180-BN180</f>
        <v/>
      </c>
      <c r="DA180" s="35" t="n"/>
    </row>
    <row r="181">
      <c r="D181" s="61">
        <f>VLOOKUP(F181,[1]Special!$O$2:$S$209,3,0)</f>
        <v/>
      </c>
      <c r="E181" s="20" t="inlineStr">
        <is>
          <t>|0200230119|22.20|0.00|1.200|0.0005800NBC</t>
        </is>
      </c>
      <c r="F181" s="19">
        <f>LEFT(E181,LEN(E181)-7)</f>
        <v/>
      </c>
      <c r="G181" s="19">
        <f>'Cutting Rules'!H181</f>
        <v/>
      </c>
      <c r="H181" s="19">
        <f>VLOOKUP(MID(F181,8,2),[1]Special!$H$2:$I$32,2,0)</f>
        <v/>
      </c>
      <c r="I181" s="19">
        <f>RIGHT(E181,3)</f>
        <v/>
      </c>
      <c r="J181" s="19">
        <f>IF(MID(E181,6,2)="22","P","C")</f>
        <v/>
      </c>
      <c r="K181" s="19">
        <f>MID(E181,13,4)</f>
        <v/>
      </c>
      <c r="L181" s="19">
        <f>MID(E181,19,4)</f>
        <v/>
      </c>
      <c r="M181" s="52">
        <f>MID(E181,LEN(E181)-17,4)</f>
        <v/>
      </c>
      <c r="N181" s="52">
        <f>MID(E181,LEN(E181)-6,4)</f>
        <v/>
      </c>
      <c r="O181" s="19">
        <f>VLOOKUP(F181,[1]Item!$A$5:$Z$10000,26,0)</f>
        <v/>
      </c>
      <c r="P181" s="19">
        <f>VLOOKUP(E181,[1]route!$E$3:$O$10005,11,0)</f>
        <v/>
      </c>
      <c r="Q181" s="167">
        <f>'Cutting Rules'!AD181</f>
        <v/>
      </c>
      <c r="R181" s="168">
        <f>SUMIF([1]route!$E$3:$E$10005,E181,[1]!Table1[生産])</f>
        <v/>
      </c>
      <c r="S181" s="24" t="n"/>
      <c r="T181" s="169" t="inlineStr"/>
      <c r="U181" s="19" t="n"/>
      <c r="V181" s="170">
        <f>SUMIF([1]route!$E$3:$E$10005,E181,[1]route!$M$3:$M$10005)</f>
        <v/>
      </c>
      <c r="W181" s="171">
        <f>O181*N181*V181/1000</f>
        <v/>
      </c>
      <c r="X181" s="27">
        <f t="array" ref="X181">INDEX($BP181:$CZ181,MATCH(TRUE,$BP181:$CZ181&lt;0,0))</f>
        <v/>
      </c>
      <c r="Y181" s="47">
        <f>IFERROR(CHOOSE($AC181,$BP$1,$BQ$1,$BR$1,$BS$1,$BT$1,$BU$1,$BV$1,$BW$1,$BX$1,$BY$1,$BZ$1,$CA$1,$CB$1,$CC$1,$CD$1,$CE$1,$CF$1,$CG$1,$CH$1,$CI$1,$CJ$1,$CK$1,$CL$1,$CM$1,$CN$1,$CO$1,$CP$1,$CQ$1,$CR$1,$CS$1,$CT$1,$CU$1,$CV$1,$CW$1,$CX$1,$CY$1,$CZ$1,),"")</f>
        <v/>
      </c>
      <c r="Z181" s="121">
        <f>IFERROR(VLOOKUP(E181,[1]route!$E$3:$BL$10005,59,0),"")&amp;IFERROR(VLOOKUP(E181,[1]route!$E$3:$BL$10005,60,0),"")</f>
        <v/>
      </c>
      <c r="AA181" s="172">
        <f>IF(R181&gt;V181,R181-V181,0)</f>
        <v/>
      </c>
      <c r="AB181" s="173">
        <f>AA181*O181*N181/1000</f>
        <v/>
      </c>
      <c r="AC181" s="4">
        <f>IFERROR(MATCH($X181,$BP181:$CZ181,0),"")</f>
        <v/>
      </c>
      <c r="AD181" s="29" t="n">
        <v>0</v>
      </c>
      <c r="AE181" s="30">
        <f>SUMIF([1]route!$E$3:$E$10005,E181,[1]!Table1[1])</f>
        <v/>
      </c>
      <c r="AF181" s="30">
        <f>SUMIF([1]route!$E$3:$E$10005,E181,[1]!Table1[2])</f>
        <v/>
      </c>
      <c r="AG181" s="30">
        <f>SUMIF([1]route!$E$3:$E$10005,E181,[1]!Table1[3])</f>
        <v/>
      </c>
      <c r="AH181" s="30">
        <f>SUMIF([1]route!$E$3:$E$10005,E181,[1]!Table1[4])</f>
        <v/>
      </c>
      <c r="AI181" s="30">
        <f>SUMIF([1]route!$E$3:$E$10005,E181,[1]!Table1[5])</f>
        <v/>
      </c>
      <c r="AJ181" s="30">
        <f>SUMIF([1]route!$E$3:$E$10005,E181,[1]!Table1[6])</f>
        <v/>
      </c>
      <c r="AK181" s="30">
        <f>SUMIF([1]route!$E$3:$E$10005,E181,[1]!Table1[7])</f>
        <v/>
      </c>
      <c r="AL181" s="30">
        <f>SUMIF([1]route!$E$3:$E$10005,E181,[1]!Table1[8])</f>
        <v/>
      </c>
      <c r="AM181" s="30">
        <f>SUMIF([1]route!$E$3:$E$10005,E181,[1]!Table1[9])</f>
        <v/>
      </c>
      <c r="AN181" s="30">
        <f>SUMIF([1]route!$E$3:$E$10005,E181,[1]!Table1[10])</f>
        <v/>
      </c>
      <c r="AO181" s="30">
        <f>SUMIF([1]route!$E$3:$E$10005,E181,[1]!Table1[11])</f>
        <v/>
      </c>
      <c r="AP181" s="30">
        <f>SUMIF([1]route!$E$3:$E$10005,E181,[1]!Table1[12])</f>
        <v/>
      </c>
      <c r="AQ181" s="30">
        <f>SUMIF([1]route!$E$3:$E$10005,E181,[1]!Table1[13])</f>
        <v/>
      </c>
      <c r="AR181" s="30">
        <f>SUMIF([1]route!$E$3:$E$10005,E181,[1]!Table1[14])</f>
        <v/>
      </c>
      <c r="AS181" s="30">
        <f>SUMIF([1]route!$E$3:$E$10005,E181,[1]!Table1[15])</f>
        <v/>
      </c>
      <c r="AT181" s="30">
        <f>SUMIF([1]route!$E$3:$E$10005,E181,[1]!Table1[16])</f>
        <v/>
      </c>
      <c r="AU181" s="30">
        <f>SUMIF([1]route!$E$3:$E$10005,E181,[1]!Table1[17])</f>
        <v/>
      </c>
      <c r="AV181" s="30">
        <f>SUMIF([1]route!$E$3:$E$10005,E181,[1]!Table1[18])</f>
        <v/>
      </c>
      <c r="AW181" s="30">
        <f>SUMIF([1]route!$E$3:$E$10005,E181,[1]!Table1[19])</f>
        <v/>
      </c>
      <c r="AX181" s="30">
        <f>SUMIF([1]route!$E$3:$E$10005,E181,[1]!Table1[20])</f>
        <v/>
      </c>
      <c r="AY181" s="30">
        <f>SUMIF([1]route!$E$3:$E$10005,E181,[1]!Table1[21])</f>
        <v/>
      </c>
      <c r="AZ181" s="30">
        <f>SUMIF([1]route!$E$3:$E$10005,E181,[1]!Table1[22])</f>
        <v/>
      </c>
      <c r="BA181" s="30">
        <f>SUMIF([1]route!$E$3:$E$10005,E181,[1]!Table1[23])</f>
        <v/>
      </c>
      <c r="BB181" s="30">
        <f>SUMIF([1]route!$E$3:$E$10005,E181,[1]!Table1[24])</f>
        <v/>
      </c>
      <c r="BC181" s="30">
        <f>SUMIF([1]route!$E$3:$E$10005,E181,[1]!Table1[25])</f>
        <v/>
      </c>
      <c r="BD181" s="30">
        <f>SUMIF([1]route!$E$3:$E$10005,E181,[1]!Table1[26])</f>
        <v/>
      </c>
      <c r="BE181" s="30">
        <f>SUMIF([1]route!$E$3:$E$10005,E181,[1]!Table1[27])</f>
        <v/>
      </c>
      <c r="BF181" s="30">
        <f>SUMIF([1]route!$E$3:$E$10005,E181,[1]!Table1[28])</f>
        <v/>
      </c>
      <c r="BG181" s="30">
        <f>SUMIF([1]route!$E$3:$E$10005,E181,[1]!Table1[29])</f>
        <v/>
      </c>
      <c r="BH181" s="30">
        <f>SUMIF([1]route!$E$3:$E$10005,E181,[1]!Table1[30])</f>
        <v/>
      </c>
      <c r="BI181" s="30">
        <f>SUMIF([1]route!$E$3:$E$10005,E181,[1]!Table1[31])</f>
        <v/>
      </c>
      <c r="BJ181" s="30">
        <f>SUMIF([1]route!$E$3:$E$10005,E181,[1]!Table1[Remain PO])</f>
        <v/>
      </c>
      <c r="BK181" s="31">
        <f>SUMIF([1]route!$E$3:$E$10005,E181,[1]!Table1[N+1])</f>
        <v/>
      </c>
      <c r="BL181" s="31">
        <f>SUMIF([1]route!$E$3:$E$10005,E181,[1]!Table1[N+2])</f>
        <v/>
      </c>
      <c r="BM181" s="31">
        <f>SUMIF([1]route!$E$3:$E$10005,E181,[1]!Table1[N+3])</f>
        <v/>
      </c>
      <c r="BN181" s="32">
        <f>SUMIF([1]route!$E$3:$E$10005,E181,[1]!Table1[N+4])</f>
        <v/>
      </c>
      <c r="BP181" s="37">
        <f>$V181-$AD181</f>
        <v/>
      </c>
      <c r="BQ181" s="35">
        <f>BP181-AE181</f>
        <v/>
      </c>
      <c r="BR181" s="35">
        <f>BQ181-AF181</f>
        <v/>
      </c>
      <c r="BS181" s="35">
        <f>BR181-AG181</f>
        <v/>
      </c>
      <c r="BT181" s="35">
        <f>BS181-AH181</f>
        <v/>
      </c>
      <c r="BU181" s="35">
        <f>BT181-AI181</f>
        <v/>
      </c>
      <c r="BV181" s="35">
        <f>BU181-AJ181</f>
        <v/>
      </c>
      <c r="BW181" s="35">
        <f>BV181-AK181</f>
        <v/>
      </c>
      <c r="BX181" s="35">
        <f>BW181-AL181</f>
        <v/>
      </c>
      <c r="BY181" s="35">
        <f>BX181-AM181</f>
        <v/>
      </c>
      <c r="BZ181" s="35">
        <f>BY181-AN181</f>
        <v/>
      </c>
      <c r="CA181" s="35">
        <f>BZ181-AO181</f>
        <v/>
      </c>
      <c r="CB181" s="35">
        <f>CA181-AP181</f>
        <v/>
      </c>
      <c r="CC181" s="35">
        <f>CB181-AQ181</f>
        <v/>
      </c>
      <c r="CD181" s="35">
        <f>CC181-AR181</f>
        <v/>
      </c>
      <c r="CE181" s="35">
        <f>CD181-AS181</f>
        <v/>
      </c>
      <c r="CF181" s="35">
        <f>CE181-AT181</f>
        <v/>
      </c>
      <c r="CG181" s="35">
        <f>CF181-AU181</f>
        <v/>
      </c>
      <c r="CH181" s="35">
        <f>CG181-AV181</f>
        <v/>
      </c>
      <c r="CI181" s="35">
        <f>CH181-AW181</f>
        <v/>
      </c>
      <c r="CJ181" s="35">
        <f>CI181-AX181</f>
        <v/>
      </c>
      <c r="CK181" s="35">
        <f>CJ181-AY181</f>
        <v/>
      </c>
      <c r="CL181" s="35">
        <f>CK181-AZ181</f>
        <v/>
      </c>
      <c r="CM181" s="35">
        <f>CL181-BA181</f>
        <v/>
      </c>
      <c r="CN181" s="35">
        <f>CM181-BB181</f>
        <v/>
      </c>
      <c r="CO181" s="35">
        <f>CN181-BC181</f>
        <v/>
      </c>
      <c r="CP181" s="35">
        <f>CO181-BD181</f>
        <v/>
      </c>
      <c r="CQ181" s="35">
        <f>CP181-BE181</f>
        <v/>
      </c>
      <c r="CR181" s="35">
        <f>CQ181-BF181</f>
        <v/>
      </c>
      <c r="CS181" s="35">
        <f>CR181-BG181</f>
        <v/>
      </c>
      <c r="CT181" s="35">
        <f>CS181-BH181</f>
        <v/>
      </c>
      <c r="CU181" s="35">
        <f>CT181-BI181</f>
        <v/>
      </c>
      <c r="CV181" s="35">
        <f>CU181-BJ181</f>
        <v/>
      </c>
      <c r="CW181" s="38">
        <f>CV181-BK181</f>
        <v/>
      </c>
      <c r="CX181" s="38">
        <f>CW181-BL181</f>
        <v/>
      </c>
      <c r="CY181" s="38">
        <f>CX181-BM181</f>
        <v/>
      </c>
      <c r="CZ181" s="39">
        <f>CY181-BN181</f>
        <v/>
      </c>
      <c r="DA181" s="35" t="n"/>
    </row>
    <row r="182">
      <c r="D182" s="61">
        <f>VLOOKUP(F182,[1]Special!$O$2:$S$209,3,0)</f>
        <v/>
      </c>
      <c r="E182" s="20" t="inlineStr">
        <is>
          <t>|0200230841|28.60|0.00|1.200|0.0005253NBC</t>
        </is>
      </c>
      <c r="F182" s="19">
        <f>LEFT(E182,LEN(E182)-7)</f>
        <v/>
      </c>
      <c r="G182" s="19">
        <f>'Cutting Rules'!H182</f>
        <v/>
      </c>
      <c r="H182" s="19">
        <f>VLOOKUP(MID(F182,8,2),[1]Special!$H$2:$I$32,2,0)</f>
        <v/>
      </c>
      <c r="I182" s="19">
        <f>RIGHT(E182,3)</f>
        <v/>
      </c>
      <c r="J182" s="19">
        <f>IF(MID(E182,6,2)="22","P","C")</f>
        <v/>
      </c>
      <c r="K182" s="19">
        <f>MID(E182,13,4)</f>
        <v/>
      </c>
      <c r="L182" s="19">
        <f>MID(E182,19,4)</f>
        <v/>
      </c>
      <c r="M182" s="52">
        <f>MID(E182,LEN(E182)-17,4)</f>
        <v/>
      </c>
      <c r="N182" s="52">
        <f>MID(E182,LEN(E182)-6,4)</f>
        <v/>
      </c>
      <c r="O182" s="19">
        <f>VLOOKUP(F182,[1]Item!$A$5:$Z$10000,26,0)</f>
        <v/>
      </c>
      <c r="P182" s="19">
        <f>VLOOKUP(E182,[1]route!$E$3:$O$10005,11,0)</f>
        <v/>
      </c>
      <c r="Q182" s="167">
        <f>'Cutting Rules'!AD182</f>
        <v/>
      </c>
      <c r="R182" s="168">
        <f>SUMIF([1]route!$E$3:$E$10005,E182,[1]!Table1[生産])</f>
        <v/>
      </c>
      <c r="S182" s="24" t="n"/>
      <c r="T182" s="169" t="inlineStr"/>
      <c r="U182" s="19" t="n"/>
      <c r="V182" s="170">
        <f>SUMIF([1]route!$E$3:$E$10005,E182,[1]route!$M$3:$M$10005)</f>
        <v/>
      </c>
      <c r="W182" s="171">
        <f>O182*N182*V182/1000</f>
        <v/>
      </c>
      <c r="X182" s="27">
        <f t="array" ref="X182">INDEX($BP182:$CZ182,MATCH(TRUE,$BP182:$CZ182&lt;0,0))</f>
        <v/>
      </c>
      <c r="Y182" s="47">
        <f>IFERROR(CHOOSE($AC182,$BP$1,$BQ$1,$BR$1,$BS$1,$BT$1,$BU$1,$BV$1,$BW$1,$BX$1,$BY$1,$BZ$1,$CA$1,$CB$1,$CC$1,$CD$1,$CE$1,$CF$1,$CG$1,$CH$1,$CI$1,$CJ$1,$CK$1,$CL$1,$CM$1,$CN$1,$CO$1,$CP$1,$CQ$1,$CR$1,$CS$1,$CT$1,$CU$1,$CV$1,$CW$1,$CX$1,$CY$1,$CZ$1,),"")</f>
        <v/>
      </c>
      <c r="Z182" s="121">
        <f>IFERROR(VLOOKUP(E182,[1]route!$E$3:$BL$10005,59,0),"")&amp;IFERROR(VLOOKUP(E182,[1]route!$E$3:$BL$10005,60,0),"")</f>
        <v/>
      </c>
      <c r="AA182" s="172">
        <f>IF(R182&gt;V182,R182-V182,0)</f>
        <v/>
      </c>
      <c r="AB182" s="173">
        <f>AA182*O182*N182/1000</f>
        <v/>
      </c>
      <c r="AC182" s="4">
        <f>IFERROR(MATCH($X182,$BP182:$CZ182,0),"")</f>
        <v/>
      </c>
      <c r="AD182" s="29" t="n">
        <v>0</v>
      </c>
      <c r="AE182" s="30">
        <f>SUMIF([1]route!$E$3:$E$10005,E182,[1]!Table1[1])</f>
        <v/>
      </c>
      <c r="AF182" s="30">
        <f>SUMIF([1]route!$E$3:$E$10005,E182,[1]!Table1[2])</f>
        <v/>
      </c>
      <c r="AG182" s="30">
        <f>SUMIF([1]route!$E$3:$E$10005,E182,[1]!Table1[3])</f>
        <v/>
      </c>
      <c r="AH182" s="30">
        <f>SUMIF([1]route!$E$3:$E$10005,E182,[1]!Table1[4])</f>
        <v/>
      </c>
      <c r="AI182" s="30">
        <f>SUMIF([1]route!$E$3:$E$10005,E182,[1]!Table1[5])</f>
        <v/>
      </c>
      <c r="AJ182" s="30">
        <f>SUMIF([1]route!$E$3:$E$10005,E182,[1]!Table1[6])</f>
        <v/>
      </c>
      <c r="AK182" s="30">
        <f>SUMIF([1]route!$E$3:$E$10005,E182,[1]!Table1[7])</f>
        <v/>
      </c>
      <c r="AL182" s="30">
        <f>SUMIF([1]route!$E$3:$E$10005,E182,[1]!Table1[8])</f>
        <v/>
      </c>
      <c r="AM182" s="30">
        <f>SUMIF([1]route!$E$3:$E$10005,E182,[1]!Table1[9])</f>
        <v/>
      </c>
      <c r="AN182" s="30">
        <f>SUMIF([1]route!$E$3:$E$10005,E182,[1]!Table1[10])</f>
        <v/>
      </c>
      <c r="AO182" s="30">
        <f>SUMIF([1]route!$E$3:$E$10005,E182,[1]!Table1[11])</f>
        <v/>
      </c>
      <c r="AP182" s="30">
        <f>SUMIF([1]route!$E$3:$E$10005,E182,[1]!Table1[12])</f>
        <v/>
      </c>
      <c r="AQ182" s="30">
        <f>SUMIF([1]route!$E$3:$E$10005,E182,[1]!Table1[13])</f>
        <v/>
      </c>
      <c r="AR182" s="30">
        <f>SUMIF([1]route!$E$3:$E$10005,E182,[1]!Table1[14])</f>
        <v/>
      </c>
      <c r="AS182" s="30">
        <f>SUMIF([1]route!$E$3:$E$10005,E182,[1]!Table1[15])</f>
        <v/>
      </c>
      <c r="AT182" s="30">
        <f>SUMIF([1]route!$E$3:$E$10005,E182,[1]!Table1[16])</f>
        <v/>
      </c>
      <c r="AU182" s="30">
        <f>SUMIF([1]route!$E$3:$E$10005,E182,[1]!Table1[17])</f>
        <v/>
      </c>
      <c r="AV182" s="30">
        <f>SUMIF([1]route!$E$3:$E$10005,E182,[1]!Table1[18])</f>
        <v/>
      </c>
      <c r="AW182" s="30">
        <f>SUMIF([1]route!$E$3:$E$10005,E182,[1]!Table1[19])</f>
        <v/>
      </c>
      <c r="AX182" s="30">
        <f>SUMIF([1]route!$E$3:$E$10005,E182,[1]!Table1[20])</f>
        <v/>
      </c>
      <c r="AY182" s="30">
        <f>SUMIF([1]route!$E$3:$E$10005,E182,[1]!Table1[21])</f>
        <v/>
      </c>
      <c r="AZ182" s="30">
        <f>SUMIF([1]route!$E$3:$E$10005,E182,[1]!Table1[22])</f>
        <v/>
      </c>
      <c r="BA182" s="30">
        <f>SUMIF([1]route!$E$3:$E$10005,E182,[1]!Table1[23])</f>
        <v/>
      </c>
      <c r="BB182" s="30">
        <f>SUMIF([1]route!$E$3:$E$10005,E182,[1]!Table1[24])</f>
        <v/>
      </c>
      <c r="BC182" s="30">
        <f>SUMIF([1]route!$E$3:$E$10005,E182,[1]!Table1[25])</f>
        <v/>
      </c>
      <c r="BD182" s="30">
        <f>SUMIF([1]route!$E$3:$E$10005,E182,[1]!Table1[26])</f>
        <v/>
      </c>
      <c r="BE182" s="30">
        <f>SUMIF([1]route!$E$3:$E$10005,E182,[1]!Table1[27])</f>
        <v/>
      </c>
      <c r="BF182" s="30">
        <f>SUMIF([1]route!$E$3:$E$10005,E182,[1]!Table1[28])</f>
        <v/>
      </c>
      <c r="BG182" s="30">
        <f>SUMIF([1]route!$E$3:$E$10005,E182,[1]!Table1[29])</f>
        <v/>
      </c>
      <c r="BH182" s="30">
        <f>SUMIF([1]route!$E$3:$E$10005,E182,[1]!Table1[30])</f>
        <v/>
      </c>
      <c r="BI182" s="30">
        <f>SUMIF([1]route!$E$3:$E$10005,E182,[1]!Table1[31])</f>
        <v/>
      </c>
      <c r="BJ182" s="30">
        <f>SUMIF([1]route!$E$3:$E$10005,E182,[1]!Table1[Remain PO])</f>
        <v/>
      </c>
      <c r="BK182" s="31">
        <f>SUMIF([1]route!$E$3:$E$10005,E182,[1]!Table1[N+1])</f>
        <v/>
      </c>
      <c r="BL182" s="31">
        <f>SUMIF([1]route!$E$3:$E$10005,E182,[1]!Table1[N+2])</f>
        <v/>
      </c>
      <c r="BM182" s="31">
        <f>SUMIF([1]route!$E$3:$E$10005,E182,[1]!Table1[N+3])</f>
        <v/>
      </c>
      <c r="BN182" s="32">
        <f>SUMIF([1]route!$E$3:$E$10005,E182,[1]!Table1[N+4])</f>
        <v/>
      </c>
      <c r="BP182" s="37">
        <f>$V182-$AD182</f>
        <v/>
      </c>
      <c r="BQ182" s="35">
        <f>BP182-AE182</f>
        <v/>
      </c>
      <c r="BR182" s="35">
        <f>BQ182-AF182</f>
        <v/>
      </c>
      <c r="BS182" s="35">
        <f>BR182-AG182</f>
        <v/>
      </c>
      <c r="BT182" s="35">
        <f>BS182-AH182</f>
        <v/>
      </c>
      <c r="BU182" s="35">
        <f>BT182-AI182</f>
        <v/>
      </c>
      <c r="BV182" s="35">
        <f>BU182-AJ182</f>
        <v/>
      </c>
      <c r="BW182" s="35">
        <f>BV182-AK182</f>
        <v/>
      </c>
      <c r="BX182" s="35">
        <f>BW182-AL182</f>
        <v/>
      </c>
      <c r="BY182" s="35">
        <f>BX182-AM182</f>
        <v/>
      </c>
      <c r="BZ182" s="35">
        <f>BY182-AN182</f>
        <v/>
      </c>
      <c r="CA182" s="35">
        <f>BZ182-AO182</f>
        <v/>
      </c>
      <c r="CB182" s="35">
        <f>CA182-AP182</f>
        <v/>
      </c>
      <c r="CC182" s="35">
        <f>CB182-AQ182</f>
        <v/>
      </c>
      <c r="CD182" s="35">
        <f>CC182-AR182</f>
        <v/>
      </c>
      <c r="CE182" s="35">
        <f>CD182-AS182</f>
        <v/>
      </c>
      <c r="CF182" s="35">
        <f>CE182-AT182</f>
        <v/>
      </c>
      <c r="CG182" s="35">
        <f>CF182-AU182</f>
        <v/>
      </c>
      <c r="CH182" s="35">
        <f>CG182-AV182</f>
        <v/>
      </c>
      <c r="CI182" s="35">
        <f>CH182-AW182</f>
        <v/>
      </c>
      <c r="CJ182" s="35">
        <f>CI182-AX182</f>
        <v/>
      </c>
      <c r="CK182" s="35">
        <f>CJ182-AY182</f>
        <v/>
      </c>
      <c r="CL182" s="35">
        <f>CK182-AZ182</f>
        <v/>
      </c>
      <c r="CM182" s="35">
        <f>CL182-BA182</f>
        <v/>
      </c>
      <c r="CN182" s="35">
        <f>CM182-BB182</f>
        <v/>
      </c>
      <c r="CO182" s="35">
        <f>CN182-BC182</f>
        <v/>
      </c>
      <c r="CP182" s="35">
        <f>CO182-BD182</f>
        <v/>
      </c>
      <c r="CQ182" s="35">
        <f>CP182-BE182</f>
        <v/>
      </c>
      <c r="CR182" s="35">
        <f>CQ182-BF182</f>
        <v/>
      </c>
      <c r="CS182" s="35">
        <f>CR182-BG182</f>
        <v/>
      </c>
      <c r="CT182" s="35">
        <f>CS182-BH182</f>
        <v/>
      </c>
      <c r="CU182" s="35">
        <f>CT182-BI182</f>
        <v/>
      </c>
      <c r="CV182" s="35">
        <f>CU182-BJ182</f>
        <v/>
      </c>
      <c r="CW182" s="38">
        <f>CV182-BK182</f>
        <v/>
      </c>
      <c r="CX182" s="38">
        <f>CW182-BL182</f>
        <v/>
      </c>
      <c r="CY182" s="38">
        <f>CX182-BM182</f>
        <v/>
      </c>
      <c r="CZ182" s="39">
        <f>CY182-BN182</f>
        <v/>
      </c>
      <c r="DA182" s="35" t="n"/>
    </row>
    <row r="183">
      <c r="D183" s="61">
        <f>VLOOKUP(F183,[1]Special!$O$2:$S$209,3,0)</f>
        <v/>
      </c>
      <c r="E183" s="20" t="inlineStr">
        <is>
          <t>|0200226117|38.10|0.00|1.800|0.0005924IBC</t>
        </is>
      </c>
      <c r="F183" s="19">
        <f>LEFT(E183,LEN(E183)-7)</f>
        <v/>
      </c>
      <c r="G183" s="19">
        <f>'Cutting Rules'!H183</f>
        <v/>
      </c>
      <c r="H183" s="19">
        <f>VLOOKUP(MID(F183,8,2),[1]Special!$H$2:$I$32,2,0)</f>
        <v/>
      </c>
      <c r="I183" s="19">
        <f>RIGHT(E183,3)</f>
        <v/>
      </c>
      <c r="J183" s="19">
        <f>IF(MID(E183,6,2)="22","P","C")</f>
        <v/>
      </c>
      <c r="K183" s="19">
        <f>MID(E183,13,4)</f>
        <v/>
      </c>
      <c r="L183" s="19">
        <f>MID(E183,19,4)</f>
        <v/>
      </c>
      <c r="M183" s="52">
        <f>MID(E183,LEN(E183)-17,4)</f>
        <v/>
      </c>
      <c r="N183" s="52">
        <f>MID(E183,LEN(E183)-6,4)</f>
        <v/>
      </c>
      <c r="O183" s="19">
        <f>VLOOKUP(F183,[1]Item!$A$5:$Z$10000,26,0)</f>
        <v/>
      </c>
      <c r="P183" s="19">
        <f>VLOOKUP(E183,[1]route!$E$3:$O$10005,11,0)</f>
        <v/>
      </c>
      <c r="Q183" s="167">
        <f>'Cutting Rules'!AD183</f>
        <v/>
      </c>
      <c r="R183" s="168">
        <f>SUMIF([1]route!$E$3:$E$10005,E183,[1]!Table1[生産])</f>
        <v/>
      </c>
      <c r="S183" s="24" t="n"/>
      <c r="T183" s="169" t="inlineStr"/>
      <c r="U183" s="19" t="n"/>
      <c r="V183" s="170">
        <f>SUMIF([1]route!$E$3:$E$10005,E183,[1]route!$M$3:$M$10005)</f>
        <v/>
      </c>
      <c r="W183" s="171">
        <f>O183*N183*V183/1000</f>
        <v/>
      </c>
      <c r="X183" s="27">
        <f t="array" ref="X183">INDEX($BP183:$CZ183,MATCH(TRUE,$BP183:$CZ183&lt;0,0))</f>
        <v/>
      </c>
      <c r="Y183" s="47">
        <f>IFERROR(CHOOSE($AC183,$BP$1,$BQ$1,$BR$1,$BS$1,$BT$1,$BU$1,$BV$1,$BW$1,$BX$1,$BY$1,$BZ$1,$CA$1,$CB$1,$CC$1,$CD$1,$CE$1,$CF$1,$CG$1,$CH$1,$CI$1,$CJ$1,$CK$1,$CL$1,$CM$1,$CN$1,$CO$1,$CP$1,$CQ$1,$CR$1,$CS$1,$CT$1,$CU$1,$CV$1,$CW$1,$CX$1,$CY$1,$CZ$1,),"")</f>
        <v/>
      </c>
      <c r="Z183" s="121">
        <f>IFERROR(VLOOKUP(E183,[1]route!$E$3:$BL$10005,59,0),"")&amp;IFERROR(VLOOKUP(E183,[1]route!$E$3:$BL$10005,60,0),"")</f>
        <v/>
      </c>
      <c r="AA183" s="172">
        <f>IF(R183&gt;V183,R183-V183,0)</f>
        <v/>
      </c>
      <c r="AB183" s="173">
        <f>AA183*O183*N183/1000</f>
        <v/>
      </c>
      <c r="AC183" s="4">
        <f>IFERROR(MATCH($X183,$BP183:$CZ183,0),"")</f>
        <v/>
      </c>
      <c r="AD183" s="29" t="n">
        <v>0</v>
      </c>
      <c r="AE183" s="30">
        <f>SUMIF([1]route!$E$3:$E$10005,E183,[1]!Table1[1])</f>
        <v/>
      </c>
      <c r="AF183" s="30">
        <f>SUMIF([1]route!$E$3:$E$10005,E183,[1]!Table1[2])</f>
        <v/>
      </c>
      <c r="AG183" s="30">
        <f>SUMIF([1]route!$E$3:$E$10005,E183,[1]!Table1[3])</f>
        <v/>
      </c>
      <c r="AH183" s="30">
        <f>SUMIF([1]route!$E$3:$E$10005,E183,[1]!Table1[4])</f>
        <v/>
      </c>
      <c r="AI183" s="30">
        <f>SUMIF([1]route!$E$3:$E$10005,E183,[1]!Table1[5])</f>
        <v/>
      </c>
      <c r="AJ183" s="30">
        <f>SUMIF([1]route!$E$3:$E$10005,E183,[1]!Table1[6])</f>
        <v/>
      </c>
      <c r="AK183" s="30">
        <f>SUMIF([1]route!$E$3:$E$10005,E183,[1]!Table1[7])</f>
        <v/>
      </c>
      <c r="AL183" s="30">
        <f>SUMIF([1]route!$E$3:$E$10005,E183,[1]!Table1[8])</f>
        <v/>
      </c>
      <c r="AM183" s="30">
        <f>SUMIF([1]route!$E$3:$E$10005,E183,[1]!Table1[9])</f>
        <v/>
      </c>
      <c r="AN183" s="30">
        <f>SUMIF([1]route!$E$3:$E$10005,E183,[1]!Table1[10])</f>
        <v/>
      </c>
      <c r="AO183" s="30">
        <f>SUMIF([1]route!$E$3:$E$10005,E183,[1]!Table1[11])</f>
        <v/>
      </c>
      <c r="AP183" s="30">
        <f>SUMIF([1]route!$E$3:$E$10005,E183,[1]!Table1[12])</f>
        <v/>
      </c>
      <c r="AQ183" s="30">
        <f>SUMIF([1]route!$E$3:$E$10005,E183,[1]!Table1[13])</f>
        <v/>
      </c>
      <c r="AR183" s="30">
        <f>SUMIF([1]route!$E$3:$E$10005,E183,[1]!Table1[14])</f>
        <v/>
      </c>
      <c r="AS183" s="30">
        <f>SUMIF([1]route!$E$3:$E$10005,E183,[1]!Table1[15])</f>
        <v/>
      </c>
      <c r="AT183" s="30">
        <f>SUMIF([1]route!$E$3:$E$10005,E183,[1]!Table1[16])</f>
        <v/>
      </c>
      <c r="AU183" s="30">
        <f>SUMIF([1]route!$E$3:$E$10005,E183,[1]!Table1[17])</f>
        <v/>
      </c>
      <c r="AV183" s="30">
        <f>SUMIF([1]route!$E$3:$E$10005,E183,[1]!Table1[18])</f>
        <v/>
      </c>
      <c r="AW183" s="30">
        <f>SUMIF([1]route!$E$3:$E$10005,E183,[1]!Table1[19])</f>
        <v/>
      </c>
      <c r="AX183" s="30">
        <f>SUMIF([1]route!$E$3:$E$10005,E183,[1]!Table1[20])</f>
        <v/>
      </c>
      <c r="AY183" s="30">
        <f>SUMIF([1]route!$E$3:$E$10005,E183,[1]!Table1[21])</f>
        <v/>
      </c>
      <c r="AZ183" s="30">
        <f>SUMIF([1]route!$E$3:$E$10005,E183,[1]!Table1[22])</f>
        <v/>
      </c>
      <c r="BA183" s="30">
        <f>SUMIF([1]route!$E$3:$E$10005,E183,[1]!Table1[23])</f>
        <v/>
      </c>
      <c r="BB183" s="30">
        <f>SUMIF([1]route!$E$3:$E$10005,E183,[1]!Table1[24])</f>
        <v/>
      </c>
      <c r="BC183" s="30">
        <f>SUMIF([1]route!$E$3:$E$10005,E183,[1]!Table1[25])</f>
        <v/>
      </c>
      <c r="BD183" s="30">
        <f>SUMIF([1]route!$E$3:$E$10005,E183,[1]!Table1[26])</f>
        <v/>
      </c>
      <c r="BE183" s="30">
        <f>SUMIF([1]route!$E$3:$E$10005,E183,[1]!Table1[27])</f>
        <v/>
      </c>
      <c r="BF183" s="30">
        <f>SUMIF([1]route!$E$3:$E$10005,E183,[1]!Table1[28])</f>
        <v/>
      </c>
      <c r="BG183" s="30">
        <f>SUMIF([1]route!$E$3:$E$10005,E183,[1]!Table1[29])</f>
        <v/>
      </c>
      <c r="BH183" s="30">
        <f>SUMIF([1]route!$E$3:$E$10005,E183,[1]!Table1[30])</f>
        <v/>
      </c>
      <c r="BI183" s="30">
        <f>SUMIF([1]route!$E$3:$E$10005,E183,[1]!Table1[31])</f>
        <v/>
      </c>
      <c r="BJ183" s="30">
        <f>SUMIF([1]route!$E$3:$E$10005,E183,[1]!Table1[Remain PO])</f>
        <v/>
      </c>
      <c r="BK183" s="31">
        <f>SUMIF([1]route!$E$3:$E$10005,E183,[1]!Table1[N+1])</f>
        <v/>
      </c>
      <c r="BL183" s="31">
        <f>SUMIF([1]route!$E$3:$E$10005,E183,[1]!Table1[N+2])</f>
        <v/>
      </c>
      <c r="BM183" s="31">
        <f>SUMIF([1]route!$E$3:$E$10005,E183,[1]!Table1[N+3])</f>
        <v/>
      </c>
      <c r="BN183" s="32">
        <f>SUMIF([1]route!$E$3:$E$10005,E183,[1]!Table1[N+4])</f>
        <v/>
      </c>
      <c r="BP183" s="37">
        <f>$V183-$AD183</f>
        <v/>
      </c>
      <c r="BQ183" s="35">
        <f>BP183-AE183</f>
        <v/>
      </c>
      <c r="BR183" s="35">
        <f>BQ183-AF183</f>
        <v/>
      </c>
      <c r="BS183" s="35">
        <f>BR183-AG183</f>
        <v/>
      </c>
      <c r="BT183" s="35">
        <f>BS183-AH183</f>
        <v/>
      </c>
      <c r="BU183" s="35">
        <f>BT183-AI183</f>
        <v/>
      </c>
      <c r="BV183" s="35">
        <f>BU183-AJ183</f>
        <v/>
      </c>
      <c r="BW183" s="35">
        <f>BV183-AK183</f>
        <v/>
      </c>
      <c r="BX183" s="35">
        <f>BW183-AL183</f>
        <v/>
      </c>
      <c r="BY183" s="35">
        <f>BX183-AM183</f>
        <v/>
      </c>
      <c r="BZ183" s="35">
        <f>BY183-AN183</f>
        <v/>
      </c>
      <c r="CA183" s="35">
        <f>BZ183-AO183</f>
        <v/>
      </c>
      <c r="CB183" s="35">
        <f>CA183-AP183</f>
        <v/>
      </c>
      <c r="CC183" s="35">
        <f>CB183-AQ183</f>
        <v/>
      </c>
      <c r="CD183" s="35">
        <f>CC183-AR183</f>
        <v/>
      </c>
      <c r="CE183" s="35">
        <f>CD183-AS183</f>
        <v/>
      </c>
      <c r="CF183" s="35">
        <f>CE183-AT183</f>
        <v/>
      </c>
      <c r="CG183" s="35">
        <f>CF183-AU183</f>
        <v/>
      </c>
      <c r="CH183" s="35">
        <f>CG183-AV183</f>
        <v/>
      </c>
      <c r="CI183" s="35">
        <f>CH183-AW183</f>
        <v/>
      </c>
      <c r="CJ183" s="35">
        <f>CI183-AX183</f>
        <v/>
      </c>
      <c r="CK183" s="35">
        <f>CJ183-AY183</f>
        <v/>
      </c>
      <c r="CL183" s="35">
        <f>CK183-AZ183</f>
        <v/>
      </c>
      <c r="CM183" s="35">
        <f>CL183-BA183</f>
        <v/>
      </c>
      <c r="CN183" s="35">
        <f>CM183-BB183</f>
        <v/>
      </c>
      <c r="CO183" s="35">
        <f>CN183-BC183</f>
        <v/>
      </c>
      <c r="CP183" s="35">
        <f>CO183-BD183</f>
        <v/>
      </c>
      <c r="CQ183" s="35">
        <f>CP183-BE183</f>
        <v/>
      </c>
      <c r="CR183" s="35">
        <f>CQ183-BF183</f>
        <v/>
      </c>
      <c r="CS183" s="35">
        <f>CR183-BG183</f>
        <v/>
      </c>
      <c r="CT183" s="35">
        <f>CS183-BH183</f>
        <v/>
      </c>
      <c r="CU183" s="35">
        <f>CT183-BI183</f>
        <v/>
      </c>
      <c r="CV183" s="35">
        <f>CU183-BJ183</f>
        <v/>
      </c>
      <c r="CW183" s="38">
        <f>CV183-BK183</f>
        <v/>
      </c>
      <c r="CX183" s="38">
        <f>CW183-BL183</f>
        <v/>
      </c>
      <c r="CY183" s="38">
        <f>CX183-BM183</f>
        <v/>
      </c>
      <c r="CZ183" s="39">
        <f>CY183-BN183</f>
        <v/>
      </c>
      <c r="DA183" s="35" t="n"/>
    </row>
    <row r="184">
      <c r="D184" s="61">
        <f>VLOOKUP(F184,[1]Special!$O$2:$S$209,3,0)</f>
        <v/>
      </c>
      <c r="E184" s="20" t="inlineStr">
        <is>
          <t>|0200226010|25.40|0.00|1.600|0.0005861IBC</t>
        </is>
      </c>
      <c r="F184" s="19">
        <f>LEFT(E184,LEN(E184)-7)</f>
        <v/>
      </c>
      <c r="G184" s="19">
        <f>'Cutting Rules'!H184</f>
        <v/>
      </c>
      <c r="H184" s="19">
        <f>VLOOKUP(MID(F184,8,2),[1]Special!$H$2:$I$32,2,0)</f>
        <v/>
      </c>
      <c r="I184" s="19">
        <f>RIGHT(E184,3)</f>
        <v/>
      </c>
      <c r="J184" s="19">
        <f>IF(MID(E184,6,2)="22","P","C")</f>
        <v/>
      </c>
      <c r="K184" s="19">
        <f>MID(E184,13,4)</f>
        <v/>
      </c>
      <c r="L184" s="19">
        <f>MID(E184,19,4)</f>
        <v/>
      </c>
      <c r="M184" s="52">
        <f>MID(E184,LEN(E184)-17,4)</f>
        <v/>
      </c>
      <c r="N184" s="52">
        <f>MID(E184,LEN(E184)-6,4)</f>
        <v/>
      </c>
      <c r="O184" s="19">
        <f>VLOOKUP(F184,[1]Item!$A$5:$Z$10000,26,0)</f>
        <v/>
      </c>
      <c r="P184" s="19">
        <f>VLOOKUP(E184,[1]route!$E$3:$O$10005,11,0)</f>
        <v/>
      </c>
      <c r="Q184" s="167">
        <f>'Cutting Rules'!AD184</f>
        <v/>
      </c>
      <c r="R184" s="168">
        <f>SUMIF([1]route!$E$3:$E$10005,E184,[1]!Table1[生産])</f>
        <v/>
      </c>
      <c r="S184" s="24" t="n"/>
      <c r="T184" s="169" t="inlineStr"/>
      <c r="U184" s="19" t="n"/>
      <c r="V184" s="170">
        <f>SUMIF([1]route!$E$3:$E$10005,E184,[1]route!$M$3:$M$10005)</f>
        <v/>
      </c>
      <c r="W184" s="171">
        <f>O184*N184*V184/1000</f>
        <v/>
      </c>
      <c r="X184" s="27">
        <f t="array" ref="X184">INDEX($BP184:$CZ184,MATCH(TRUE,$BP184:$CZ184&lt;0,0))</f>
        <v/>
      </c>
      <c r="Y184" s="47">
        <f>IFERROR(CHOOSE($AC184,$BP$1,$BQ$1,$BR$1,$BS$1,$BT$1,$BU$1,$BV$1,$BW$1,$BX$1,$BY$1,$BZ$1,$CA$1,$CB$1,$CC$1,$CD$1,$CE$1,$CF$1,$CG$1,$CH$1,$CI$1,$CJ$1,$CK$1,$CL$1,$CM$1,$CN$1,$CO$1,$CP$1,$CQ$1,$CR$1,$CS$1,$CT$1,$CU$1,$CV$1,$CW$1,$CX$1,$CY$1,$CZ$1,),"")</f>
        <v/>
      </c>
      <c r="Z184" s="121">
        <f>IFERROR(VLOOKUP(E184,[1]route!$E$3:$BL$10005,59,0),"")&amp;IFERROR(VLOOKUP(E184,[1]route!$E$3:$BL$10005,60,0),"")</f>
        <v/>
      </c>
      <c r="AA184" s="172">
        <f>IF(R184&gt;V184,R184-V184,0)</f>
        <v/>
      </c>
      <c r="AB184" s="173">
        <f>AA184*O184*N184/1000</f>
        <v/>
      </c>
      <c r="AC184" s="4">
        <f>IFERROR(MATCH($X184,$BP184:$CZ184,0),"")</f>
        <v/>
      </c>
      <c r="AD184" s="29" t="n">
        <v>0</v>
      </c>
      <c r="AE184" s="30">
        <f>SUMIF([1]route!$E$3:$E$10005,E184,[1]!Table1[1])</f>
        <v/>
      </c>
      <c r="AF184" s="30">
        <f>SUMIF([1]route!$E$3:$E$10005,E184,[1]!Table1[2])</f>
        <v/>
      </c>
      <c r="AG184" s="30">
        <f>SUMIF([1]route!$E$3:$E$10005,E184,[1]!Table1[3])</f>
        <v/>
      </c>
      <c r="AH184" s="30">
        <f>SUMIF([1]route!$E$3:$E$10005,E184,[1]!Table1[4])</f>
        <v/>
      </c>
      <c r="AI184" s="30">
        <f>SUMIF([1]route!$E$3:$E$10005,E184,[1]!Table1[5])</f>
        <v/>
      </c>
      <c r="AJ184" s="30">
        <f>SUMIF([1]route!$E$3:$E$10005,E184,[1]!Table1[6])</f>
        <v/>
      </c>
      <c r="AK184" s="30">
        <f>SUMIF([1]route!$E$3:$E$10005,E184,[1]!Table1[7])</f>
        <v/>
      </c>
      <c r="AL184" s="30">
        <f>SUMIF([1]route!$E$3:$E$10005,E184,[1]!Table1[8])</f>
        <v/>
      </c>
      <c r="AM184" s="30">
        <f>SUMIF([1]route!$E$3:$E$10005,E184,[1]!Table1[9])</f>
        <v/>
      </c>
      <c r="AN184" s="30">
        <f>SUMIF([1]route!$E$3:$E$10005,E184,[1]!Table1[10])</f>
        <v/>
      </c>
      <c r="AO184" s="30">
        <f>SUMIF([1]route!$E$3:$E$10005,E184,[1]!Table1[11])</f>
        <v/>
      </c>
      <c r="AP184" s="30">
        <f>SUMIF([1]route!$E$3:$E$10005,E184,[1]!Table1[12])</f>
        <v/>
      </c>
      <c r="AQ184" s="30">
        <f>SUMIF([1]route!$E$3:$E$10005,E184,[1]!Table1[13])</f>
        <v/>
      </c>
      <c r="AR184" s="30">
        <f>SUMIF([1]route!$E$3:$E$10005,E184,[1]!Table1[14])</f>
        <v/>
      </c>
      <c r="AS184" s="30">
        <f>SUMIF([1]route!$E$3:$E$10005,E184,[1]!Table1[15])</f>
        <v/>
      </c>
      <c r="AT184" s="30">
        <f>SUMIF([1]route!$E$3:$E$10005,E184,[1]!Table1[16])</f>
        <v/>
      </c>
      <c r="AU184" s="30">
        <f>SUMIF([1]route!$E$3:$E$10005,E184,[1]!Table1[17])</f>
        <v/>
      </c>
      <c r="AV184" s="30">
        <f>SUMIF([1]route!$E$3:$E$10005,E184,[1]!Table1[18])</f>
        <v/>
      </c>
      <c r="AW184" s="30">
        <f>SUMIF([1]route!$E$3:$E$10005,E184,[1]!Table1[19])</f>
        <v/>
      </c>
      <c r="AX184" s="30">
        <f>SUMIF([1]route!$E$3:$E$10005,E184,[1]!Table1[20])</f>
        <v/>
      </c>
      <c r="AY184" s="30">
        <f>SUMIF([1]route!$E$3:$E$10005,E184,[1]!Table1[21])</f>
        <v/>
      </c>
      <c r="AZ184" s="30">
        <f>SUMIF([1]route!$E$3:$E$10005,E184,[1]!Table1[22])</f>
        <v/>
      </c>
      <c r="BA184" s="30">
        <f>SUMIF([1]route!$E$3:$E$10005,E184,[1]!Table1[23])</f>
        <v/>
      </c>
      <c r="BB184" s="30">
        <f>SUMIF([1]route!$E$3:$E$10005,E184,[1]!Table1[24])</f>
        <v/>
      </c>
      <c r="BC184" s="30">
        <f>SUMIF([1]route!$E$3:$E$10005,E184,[1]!Table1[25])</f>
        <v/>
      </c>
      <c r="BD184" s="30">
        <f>SUMIF([1]route!$E$3:$E$10005,E184,[1]!Table1[26])</f>
        <v/>
      </c>
      <c r="BE184" s="30">
        <f>SUMIF([1]route!$E$3:$E$10005,E184,[1]!Table1[27])</f>
        <v/>
      </c>
      <c r="BF184" s="30">
        <f>SUMIF([1]route!$E$3:$E$10005,E184,[1]!Table1[28])</f>
        <v/>
      </c>
      <c r="BG184" s="30">
        <f>SUMIF([1]route!$E$3:$E$10005,E184,[1]!Table1[29])</f>
        <v/>
      </c>
      <c r="BH184" s="30">
        <f>SUMIF([1]route!$E$3:$E$10005,E184,[1]!Table1[30])</f>
        <v/>
      </c>
      <c r="BI184" s="30">
        <f>SUMIF([1]route!$E$3:$E$10005,E184,[1]!Table1[31])</f>
        <v/>
      </c>
      <c r="BJ184" s="30">
        <f>SUMIF([1]route!$E$3:$E$10005,E184,[1]!Table1[Remain PO])</f>
        <v/>
      </c>
      <c r="BK184" s="31">
        <f>SUMIF([1]route!$E$3:$E$10005,E184,[1]!Table1[N+1])</f>
        <v/>
      </c>
      <c r="BL184" s="31">
        <f>SUMIF([1]route!$E$3:$E$10005,E184,[1]!Table1[N+2])</f>
        <v/>
      </c>
      <c r="BM184" s="31">
        <f>SUMIF([1]route!$E$3:$E$10005,E184,[1]!Table1[N+3])</f>
        <v/>
      </c>
      <c r="BN184" s="32">
        <f>SUMIF([1]route!$E$3:$E$10005,E184,[1]!Table1[N+4])</f>
        <v/>
      </c>
      <c r="BP184" s="37">
        <f>$V184-$AD184</f>
        <v/>
      </c>
      <c r="BQ184" s="35">
        <f>BP184-AE184</f>
        <v/>
      </c>
      <c r="BR184" s="35">
        <f>BQ184-AF184</f>
        <v/>
      </c>
      <c r="BS184" s="35">
        <f>BR184-AG184</f>
        <v/>
      </c>
      <c r="BT184" s="35">
        <f>BS184-AH184</f>
        <v/>
      </c>
      <c r="BU184" s="35">
        <f>BT184-AI184</f>
        <v/>
      </c>
      <c r="BV184" s="35">
        <f>BU184-AJ184</f>
        <v/>
      </c>
      <c r="BW184" s="35">
        <f>BV184-AK184</f>
        <v/>
      </c>
      <c r="BX184" s="35">
        <f>BW184-AL184</f>
        <v/>
      </c>
      <c r="BY184" s="35">
        <f>BX184-AM184</f>
        <v/>
      </c>
      <c r="BZ184" s="35">
        <f>BY184-AN184</f>
        <v/>
      </c>
      <c r="CA184" s="35">
        <f>BZ184-AO184</f>
        <v/>
      </c>
      <c r="CB184" s="35">
        <f>CA184-AP184</f>
        <v/>
      </c>
      <c r="CC184" s="35">
        <f>CB184-AQ184</f>
        <v/>
      </c>
      <c r="CD184" s="35">
        <f>CC184-AR184</f>
        <v/>
      </c>
      <c r="CE184" s="35">
        <f>CD184-AS184</f>
        <v/>
      </c>
      <c r="CF184" s="35">
        <f>CE184-AT184</f>
        <v/>
      </c>
      <c r="CG184" s="35">
        <f>CF184-AU184</f>
        <v/>
      </c>
      <c r="CH184" s="35">
        <f>CG184-AV184</f>
        <v/>
      </c>
      <c r="CI184" s="35">
        <f>CH184-AW184</f>
        <v/>
      </c>
      <c r="CJ184" s="35">
        <f>CI184-AX184</f>
        <v/>
      </c>
      <c r="CK184" s="35">
        <f>CJ184-AY184</f>
        <v/>
      </c>
      <c r="CL184" s="35">
        <f>CK184-AZ184</f>
        <v/>
      </c>
      <c r="CM184" s="35">
        <f>CL184-BA184</f>
        <v/>
      </c>
      <c r="CN184" s="35">
        <f>CM184-BB184</f>
        <v/>
      </c>
      <c r="CO184" s="35">
        <f>CN184-BC184</f>
        <v/>
      </c>
      <c r="CP184" s="35">
        <f>CO184-BD184</f>
        <v/>
      </c>
      <c r="CQ184" s="35">
        <f>CP184-BE184</f>
        <v/>
      </c>
      <c r="CR184" s="35">
        <f>CQ184-BF184</f>
        <v/>
      </c>
      <c r="CS184" s="35">
        <f>CR184-BG184</f>
        <v/>
      </c>
      <c r="CT184" s="35">
        <f>CS184-BH184</f>
        <v/>
      </c>
      <c r="CU184" s="35">
        <f>CT184-BI184</f>
        <v/>
      </c>
      <c r="CV184" s="35">
        <f>CU184-BJ184</f>
        <v/>
      </c>
      <c r="CW184" s="38">
        <f>CV184-BK184</f>
        <v/>
      </c>
      <c r="CX184" s="38">
        <f>CW184-BL184</f>
        <v/>
      </c>
      <c r="CY184" s="38">
        <f>CX184-BM184</f>
        <v/>
      </c>
      <c r="CZ184" s="39">
        <f>CY184-BN184</f>
        <v/>
      </c>
      <c r="DA184" s="35" t="n"/>
    </row>
    <row r="185">
      <c r="D185" s="61">
        <f>VLOOKUP(F185,[1]Special!$O$2:$S$209,3,0)</f>
        <v/>
      </c>
      <c r="E185" s="20" t="inlineStr">
        <is>
          <t>|0200225900|15.00|10.30|2.350|0.0005700IBC</t>
        </is>
      </c>
      <c r="F185" s="19">
        <f>LEFT(E185,LEN(E185)-7)</f>
        <v/>
      </c>
      <c r="G185" s="19">
        <f>'Cutting Rules'!H185</f>
        <v/>
      </c>
      <c r="H185" s="19">
        <f>VLOOKUP(MID(F185,8,2),[1]Special!$H$2:$I$32,2,0)</f>
        <v/>
      </c>
      <c r="I185" s="19">
        <f>RIGHT(E185,3)</f>
        <v/>
      </c>
      <c r="J185" s="19">
        <f>IF(MID(E185,6,2)="22","P","C")</f>
        <v/>
      </c>
      <c r="K185" s="19">
        <f>MID(E185,13,4)</f>
        <v/>
      </c>
      <c r="L185" s="19">
        <f>MID(E185,19,4)</f>
        <v/>
      </c>
      <c r="M185" s="52">
        <f>MID(E185,LEN(E185)-17,4)</f>
        <v/>
      </c>
      <c r="N185" s="52">
        <f>MID(E185,LEN(E185)-6,4)</f>
        <v/>
      </c>
      <c r="O185" s="19">
        <f>VLOOKUP(F185,[1]Item!$A$5:$Z$10000,26,0)</f>
        <v/>
      </c>
      <c r="P185" s="19">
        <f>VLOOKUP(E185,[1]route!$E$3:$O$10005,11,0)</f>
        <v/>
      </c>
      <c r="Q185" s="167">
        <f>'Cutting Rules'!AD185</f>
        <v/>
      </c>
      <c r="R185" s="168">
        <f>SUMIF([1]route!$E$3:$E$10005,E185,[1]!Table1[生産])</f>
        <v/>
      </c>
      <c r="S185" s="24" t="n"/>
      <c r="T185" s="169" t="inlineStr"/>
      <c r="U185" s="19" t="n"/>
      <c r="V185" s="170">
        <f>SUMIF([1]route!$E$3:$E$10005,E185,[1]route!$M$3:$M$10005)</f>
        <v/>
      </c>
      <c r="W185" s="171">
        <f>O185*N185*V185/1000</f>
        <v/>
      </c>
      <c r="X185" s="27">
        <f t="array" ref="X185">INDEX($BP185:$CZ185,MATCH(TRUE,$BP185:$CZ185&lt;0,0))</f>
        <v/>
      </c>
      <c r="Y185" s="47">
        <f>IFERROR(CHOOSE($AC185,$BP$1,$BQ$1,$BR$1,$BS$1,$BT$1,$BU$1,$BV$1,$BW$1,$BX$1,$BY$1,$BZ$1,$CA$1,$CB$1,$CC$1,$CD$1,$CE$1,$CF$1,$CG$1,$CH$1,$CI$1,$CJ$1,$CK$1,$CL$1,$CM$1,$CN$1,$CO$1,$CP$1,$CQ$1,$CR$1,$CS$1,$CT$1,$CU$1,$CV$1,$CW$1,$CX$1,$CY$1,$CZ$1,),"")</f>
        <v/>
      </c>
      <c r="Z185" s="121">
        <f>IFERROR(VLOOKUP(E185,[1]route!$E$3:$BL$10005,59,0),"")&amp;IFERROR(VLOOKUP(E185,[1]route!$E$3:$BL$10005,60,0),"")</f>
        <v/>
      </c>
      <c r="AA185" s="172">
        <f>IF(R185&gt;V185,R185-V185,0)</f>
        <v/>
      </c>
      <c r="AB185" s="173">
        <f>AA185*O185*N185/1000</f>
        <v/>
      </c>
      <c r="AC185" s="4">
        <f>IFERROR(MATCH($X185,$BP185:$CZ185,0),"")</f>
        <v/>
      </c>
      <c r="AD185" s="29" t="n">
        <v>0</v>
      </c>
      <c r="AE185" s="30">
        <f>SUMIF([1]route!$E$3:$E$10005,E185,[1]!Table1[1])</f>
        <v/>
      </c>
      <c r="AF185" s="30">
        <f>SUMIF([1]route!$E$3:$E$10005,E185,[1]!Table1[2])</f>
        <v/>
      </c>
      <c r="AG185" s="30">
        <f>SUMIF([1]route!$E$3:$E$10005,E185,[1]!Table1[3])</f>
        <v/>
      </c>
      <c r="AH185" s="30">
        <f>SUMIF([1]route!$E$3:$E$10005,E185,[1]!Table1[4])</f>
        <v/>
      </c>
      <c r="AI185" s="30">
        <f>SUMIF([1]route!$E$3:$E$10005,E185,[1]!Table1[5])</f>
        <v/>
      </c>
      <c r="AJ185" s="30">
        <f>SUMIF([1]route!$E$3:$E$10005,E185,[1]!Table1[6])</f>
        <v/>
      </c>
      <c r="AK185" s="30">
        <f>SUMIF([1]route!$E$3:$E$10005,E185,[1]!Table1[7])</f>
        <v/>
      </c>
      <c r="AL185" s="30">
        <f>SUMIF([1]route!$E$3:$E$10005,E185,[1]!Table1[8])</f>
        <v/>
      </c>
      <c r="AM185" s="30">
        <f>SUMIF([1]route!$E$3:$E$10005,E185,[1]!Table1[9])</f>
        <v/>
      </c>
      <c r="AN185" s="30">
        <f>SUMIF([1]route!$E$3:$E$10005,E185,[1]!Table1[10])</f>
        <v/>
      </c>
      <c r="AO185" s="30">
        <f>SUMIF([1]route!$E$3:$E$10005,E185,[1]!Table1[11])</f>
        <v/>
      </c>
      <c r="AP185" s="30">
        <f>SUMIF([1]route!$E$3:$E$10005,E185,[1]!Table1[12])</f>
        <v/>
      </c>
      <c r="AQ185" s="30">
        <f>SUMIF([1]route!$E$3:$E$10005,E185,[1]!Table1[13])</f>
        <v/>
      </c>
      <c r="AR185" s="30">
        <f>SUMIF([1]route!$E$3:$E$10005,E185,[1]!Table1[14])</f>
        <v/>
      </c>
      <c r="AS185" s="30">
        <f>SUMIF([1]route!$E$3:$E$10005,E185,[1]!Table1[15])</f>
        <v/>
      </c>
      <c r="AT185" s="30">
        <f>SUMIF([1]route!$E$3:$E$10005,E185,[1]!Table1[16])</f>
        <v/>
      </c>
      <c r="AU185" s="30">
        <f>SUMIF([1]route!$E$3:$E$10005,E185,[1]!Table1[17])</f>
        <v/>
      </c>
      <c r="AV185" s="30">
        <f>SUMIF([1]route!$E$3:$E$10005,E185,[1]!Table1[18])</f>
        <v/>
      </c>
      <c r="AW185" s="30">
        <f>SUMIF([1]route!$E$3:$E$10005,E185,[1]!Table1[19])</f>
        <v/>
      </c>
      <c r="AX185" s="30">
        <f>SUMIF([1]route!$E$3:$E$10005,E185,[1]!Table1[20])</f>
        <v/>
      </c>
      <c r="AY185" s="30">
        <f>SUMIF([1]route!$E$3:$E$10005,E185,[1]!Table1[21])</f>
        <v/>
      </c>
      <c r="AZ185" s="30">
        <f>SUMIF([1]route!$E$3:$E$10005,E185,[1]!Table1[22])</f>
        <v/>
      </c>
      <c r="BA185" s="30">
        <f>SUMIF([1]route!$E$3:$E$10005,E185,[1]!Table1[23])</f>
        <v/>
      </c>
      <c r="BB185" s="30">
        <f>SUMIF([1]route!$E$3:$E$10005,E185,[1]!Table1[24])</f>
        <v/>
      </c>
      <c r="BC185" s="30">
        <f>SUMIF([1]route!$E$3:$E$10005,E185,[1]!Table1[25])</f>
        <v/>
      </c>
      <c r="BD185" s="30">
        <f>SUMIF([1]route!$E$3:$E$10005,E185,[1]!Table1[26])</f>
        <v/>
      </c>
      <c r="BE185" s="30">
        <f>SUMIF([1]route!$E$3:$E$10005,E185,[1]!Table1[27])</f>
        <v/>
      </c>
      <c r="BF185" s="30">
        <f>SUMIF([1]route!$E$3:$E$10005,E185,[1]!Table1[28])</f>
        <v/>
      </c>
      <c r="BG185" s="30">
        <f>SUMIF([1]route!$E$3:$E$10005,E185,[1]!Table1[29])</f>
        <v/>
      </c>
      <c r="BH185" s="30">
        <f>SUMIF([1]route!$E$3:$E$10005,E185,[1]!Table1[30])</f>
        <v/>
      </c>
      <c r="BI185" s="30">
        <f>SUMIF([1]route!$E$3:$E$10005,E185,[1]!Table1[31])</f>
        <v/>
      </c>
      <c r="BJ185" s="30">
        <f>SUMIF([1]route!$E$3:$E$10005,E185,[1]!Table1[Remain PO])</f>
        <v/>
      </c>
      <c r="BK185" s="31">
        <f>SUMIF([1]route!$E$3:$E$10005,E185,[1]!Table1[N+1])</f>
        <v/>
      </c>
      <c r="BL185" s="31">
        <f>SUMIF([1]route!$E$3:$E$10005,E185,[1]!Table1[N+2])</f>
        <v/>
      </c>
      <c r="BM185" s="31">
        <f>SUMIF([1]route!$E$3:$E$10005,E185,[1]!Table1[N+3])</f>
        <v/>
      </c>
      <c r="BN185" s="32">
        <f>SUMIF([1]route!$E$3:$E$10005,E185,[1]!Table1[N+4])</f>
        <v/>
      </c>
      <c r="BP185" s="37">
        <f>$V185-$AD185</f>
        <v/>
      </c>
      <c r="BQ185" s="35">
        <f>BP185-AE185</f>
        <v/>
      </c>
      <c r="BR185" s="35">
        <f>BQ185-AF185</f>
        <v/>
      </c>
      <c r="BS185" s="35">
        <f>BR185-AG185</f>
        <v/>
      </c>
      <c r="BT185" s="35">
        <f>BS185-AH185</f>
        <v/>
      </c>
      <c r="BU185" s="35">
        <f>BT185-AI185</f>
        <v/>
      </c>
      <c r="BV185" s="35">
        <f>BU185-AJ185</f>
        <v/>
      </c>
      <c r="BW185" s="35">
        <f>BV185-AK185</f>
        <v/>
      </c>
      <c r="BX185" s="35">
        <f>BW185-AL185</f>
        <v/>
      </c>
      <c r="BY185" s="35">
        <f>BX185-AM185</f>
        <v/>
      </c>
      <c r="BZ185" s="35">
        <f>BY185-AN185</f>
        <v/>
      </c>
      <c r="CA185" s="35">
        <f>BZ185-AO185</f>
        <v/>
      </c>
      <c r="CB185" s="35">
        <f>CA185-AP185</f>
        <v/>
      </c>
      <c r="CC185" s="35">
        <f>CB185-AQ185</f>
        <v/>
      </c>
      <c r="CD185" s="35">
        <f>CC185-AR185</f>
        <v/>
      </c>
      <c r="CE185" s="35">
        <f>CD185-AS185</f>
        <v/>
      </c>
      <c r="CF185" s="35">
        <f>CE185-AT185</f>
        <v/>
      </c>
      <c r="CG185" s="35">
        <f>CF185-AU185</f>
        <v/>
      </c>
      <c r="CH185" s="35">
        <f>CG185-AV185</f>
        <v/>
      </c>
      <c r="CI185" s="35">
        <f>CH185-AW185</f>
        <v/>
      </c>
      <c r="CJ185" s="35">
        <f>CI185-AX185</f>
        <v/>
      </c>
      <c r="CK185" s="35">
        <f>CJ185-AY185</f>
        <v/>
      </c>
      <c r="CL185" s="35">
        <f>CK185-AZ185</f>
        <v/>
      </c>
      <c r="CM185" s="35">
        <f>CL185-BA185</f>
        <v/>
      </c>
      <c r="CN185" s="35">
        <f>CM185-BB185</f>
        <v/>
      </c>
      <c r="CO185" s="35">
        <f>CN185-BC185</f>
        <v/>
      </c>
      <c r="CP185" s="35">
        <f>CO185-BD185</f>
        <v/>
      </c>
      <c r="CQ185" s="35">
        <f>CP185-BE185</f>
        <v/>
      </c>
      <c r="CR185" s="35">
        <f>CQ185-BF185</f>
        <v/>
      </c>
      <c r="CS185" s="35">
        <f>CR185-BG185</f>
        <v/>
      </c>
      <c r="CT185" s="35">
        <f>CS185-BH185</f>
        <v/>
      </c>
      <c r="CU185" s="35">
        <f>CT185-BI185</f>
        <v/>
      </c>
      <c r="CV185" s="35">
        <f>CU185-BJ185</f>
        <v/>
      </c>
      <c r="CW185" s="38">
        <f>CV185-BK185</f>
        <v/>
      </c>
      <c r="CX185" s="38">
        <f>CW185-BL185</f>
        <v/>
      </c>
      <c r="CY185" s="38">
        <f>CX185-BM185</f>
        <v/>
      </c>
      <c r="CZ185" s="39">
        <f>CY185-BN185</f>
        <v/>
      </c>
      <c r="DA185" s="35" t="n"/>
    </row>
    <row r="186">
      <c r="D186" s="61">
        <f>VLOOKUP(F186,[1]Special!$O$2:$S$209,3,0)</f>
        <v/>
      </c>
      <c r="E186" s="20" t="inlineStr">
        <is>
          <t>|0200220810|25.40|0.00|1.400|0.0005892NBC</t>
        </is>
      </c>
      <c r="F186" s="19">
        <f>LEFT(E186,LEN(E186)-7)</f>
        <v/>
      </c>
      <c r="G186" s="19">
        <f>'Cutting Rules'!H186</f>
        <v/>
      </c>
      <c r="H186" s="19">
        <f>VLOOKUP(MID(F186,8,2),[1]Special!$H$2:$I$32,2,0)</f>
        <v/>
      </c>
      <c r="I186" s="19">
        <f>RIGHT(E186,3)</f>
        <v/>
      </c>
      <c r="J186" s="19">
        <f>IF(MID(E186,6,2)="22","P","C")</f>
        <v/>
      </c>
      <c r="K186" s="19">
        <f>MID(E186,13,4)</f>
        <v/>
      </c>
      <c r="L186" s="19">
        <f>MID(E186,19,4)</f>
        <v/>
      </c>
      <c r="M186" s="52">
        <f>MID(E186,LEN(E186)-17,4)</f>
        <v/>
      </c>
      <c r="N186" s="52">
        <f>MID(E186,LEN(E186)-6,4)</f>
        <v/>
      </c>
      <c r="O186" s="19">
        <f>VLOOKUP(F186,[1]Item!$A$5:$Z$10000,26,0)</f>
        <v/>
      </c>
      <c r="P186" s="19">
        <f>VLOOKUP(E186,[1]route!$E$3:$O$10005,11,0)</f>
        <v/>
      </c>
      <c r="Q186" s="167">
        <f>'Cutting Rules'!AD186</f>
        <v/>
      </c>
      <c r="R186" s="168">
        <f>SUMIF([1]route!$E$3:$E$10005,E186,[1]!Table1[生産])</f>
        <v/>
      </c>
      <c r="S186" s="24" t="n"/>
      <c r="T186" s="169" t="inlineStr"/>
      <c r="U186" s="19" t="n"/>
      <c r="V186" s="170">
        <f>SUMIF([1]route!$E$3:$E$10005,E186,[1]route!$M$3:$M$10005)</f>
        <v/>
      </c>
      <c r="W186" s="171">
        <f>O186*N186*V186/1000</f>
        <v/>
      </c>
      <c r="X186" s="27">
        <f t="array" ref="X186">INDEX($BP186:$CZ186,MATCH(TRUE,$BP186:$CZ186&lt;0,0))</f>
        <v/>
      </c>
      <c r="Y186" s="47">
        <f>IFERROR(CHOOSE($AC186,$BP$1,$BQ$1,$BR$1,$BS$1,$BT$1,$BU$1,$BV$1,$BW$1,$BX$1,$BY$1,$BZ$1,$CA$1,$CB$1,$CC$1,$CD$1,$CE$1,$CF$1,$CG$1,$CH$1,$CI$1,$CJ$1,$CK$1,$CL$1,$CM$1,$CN$1,$CO$1,$CP$1,$CQ$1,$CR$1,$CS$1,$CT$1,$CU$1,$CV$1,$CW$1,$CX$1,$CY$1,$CZ$1,),"")</f>
        <v/>
      </c>
      <c r="Z186" s="121">
        <f>IFERROR(VLOOKUP(E186,[1]route!$E$3:$BL$10005,59,0),"")&amp;IFERROR(VLOOKUP(E186,[1]route!$E$3:$BL$10005,60,0),"")</f>
        <v/>
      </c>
      <c r="AA186" s="172">
        <f>IF(R186&gt;V186,R186-V186,0)</f>
        <v/>
      </c>
      <c r="AB186" s="173">
        <f>AA186*O186*N186/1000</f>
        <v/>
      </c>
      <c r="AC186" s="4">
        <f>IFERROR(MATCH($X186,$BP186:$CZ186,0),"")</f>
        <v/>
      </c>
      <c r="AD186" s="29" t="n">
        <v>0</v>
      </c>
      <c r="AE186" s="30">
        <f>SUMIF([1]route!$E$3:$E$10005,E186,[1]!Table1[1])</f>
        <v/>
      </c>
      <c r="AF186" s="30">
        <f>SUMIF([1]route!$E$3:$E$10005,E186,[1]!Table1[2])</f>
        <v/>
      </c>
      <c r="AG186" s="30">
        <f>SUMIF([1]route!$E$3:$E$10005,E186,[1]!Table1[3])</f>
        <v/>
      </c>
      <c r="AH186" s="30">
        <f>SUMIF([1]route!$E$3:$E$10005,E186,[1]!Table1[4])</f>
        <v/>
      </c>
      <c r="AI186" s="30">
        <f>SUMIF([1]route!$E$3:$E$10005,E186,[1]!Table1[5])</f>
        <v/>
      </c>
      <c r="AJ186" s="30">
        <f>SUMIF([1]route!$E$3:$E$10005,E186,[1]!Table1[6])</f>
        <v/>
      </c>
      <c r="AK186" s="30">
        <f>SUMIF([1]route!$E$3:$E$10005,E186,[1]!Table1[7])</f>
        <v/>
      </c>
      <c r="AL186" s="30">
        <f>SUMIF([1]route!$E$3:$E$10005,E186,[1]!Table1[8])</f>
        <v/>
      </c>
      <c r="AM186" s="30">
        <f>SUMIF([1]route!$E$3:$E$10005,E186,[1]!Table1[9])</f>
        <v/>
      </c>
      <c r="AN186" s="30">
        <f>SUMIF([1]route!$E$3:$E$10005,E186,[1]!Table1[10])</f>
        <v/>
      </c>
      <c r="AO186" s="30">
        <f>SUMIF([1]route!$E$3:$E$10005,E186,[1]!Table1[11])</f>
        <v/>
      </c>
      <c r="AP186" s="30">
        <f>SUMIF([1]route!$E$3:$E$10005,E186,[1]!Table1[12])</f>
        <v/>
      </c>
      <c r="AQ186" s="30">
        <f>SUMIF([1]route!$E$3:$E$10005,E186,[1]!Table1[13])</f>
        <v/>
      </c>
      <c r="AR186" s="30">
        <f>SUMIF([1]route!$E$3:$E$10005,E186,[1]!Table1[14])</f>
        <v/>
      </c>
      <c r="AS186" s="30">
        <f>SUMIF([1]route!$E$3:$E$10005,E186,[1]!Table1[15])</f>
        <v/>
      </c>
      <c r="AT186" s="30">
        <f>SUMIF([1]route!$E$3:$E$10005,E186,[1]!Table1[16])</f>
        <v/>
      </c>
      <c r="AU186" s="30">
        <f>SUMIF([1]route!$E$3:$E$10005,E186,[1]!Table1[17])</f>
        <v/>
      </c>
      <c r="AV186" s="30">
        <f>SUMIF([1]route!$E$3:$E$10005,E186,[1]!Table1[18])</f>
        <v/>
      </c>
      <c r="AW186" s="30">
        <f>SUMIF([1]route!$E$3:$E$10005,E186,[1]!Table1[19])</f>
        <v/>
      </c>
      <c r="AX186" s="30">
        <f>SUMIF([1]route!$E$3:$E$10005,E186,[1]!Table1[20])</f>
        <v/>
      </c>
      <c r="AY186" s="30">
        <f>SUMIF([1]route!$E$3:$E$10005,E186,[1]!Table1[21])</f>
        <v/>
      </c>
      <c r="AZ186" s="30">
        <f>SUMIF([1]route!$E$3:$E$10005,E186,[1]!Table1[22])</f>
        <v/>
      </c>
      <c r="BA186" s="30">
        <f>SUMIF([1]route!$E$3:$E$10005,E186,[1]!Table1[23])</f>
        <v/>
      </c>
      <c r="BB186" s="30">
        <f>SUMIF([1]route!$E$3:$E$10005,E186,[1]!Table1[24])</f>
        <v/>
      </c>
      <c r="BC186" s="30">
        <f>SUMIF([1]route!$E$3:$E$10005,E186,[1]!Table1[25])</f>
        <v/>
      </c>
      <c r="BD186" s="30">
        <f>SUMIF([1]route!$E$3:$E$10005,E186,[1]!Table1[26])</f>
        <v/>
      </c>
      <c r="BE186" s="30">
        <f>SUMIF([1]route!$E$3:$E$10005,E186,[1]!Table1[27])</f>
        <v/>
      </c>
      <c r="BF186" s="30">
        <f>SUMIF([1]route!$E$3:$E$10005,E186,[1]!Table1[28])</f>
        <v/>
      </c>
      <c r="BG186" s="30">
        <f>SUMIF([1]route!$E$3:$E$10005,E186,[1]!Table1[29])</f>
        <v/>
      </c>
      <c r="BH186" s="30">
        <f>SUMIF([1]route!$E$3:$E$10005,E186,[1]!Table1[30])</f>
        <v/>
      </c>
      <c r="BI186" s="30">
        <f>SUMIF([1]route!$E$3:$E$10005,E186,[1]!Table1[31])</f>
        <v/>
      </c>
      <c r="BJ186" s="30">
        <f>SUMIF([1]route!$E$3:$E$10005,E186,[1]!Table1[Remain PO])</f>
        <v/>
      </c>
      <c r="BK186" s="31">
        <f>SUMIF([1]route!$E$3:$E$10005,E186,[1]!Table1[N+1])</f>
        <v/>
      </c>
      <c r="BL186" s="31">
        <f>SUMIF([1]route!$E$3:$E$10005,E186,[1]!Table1[N+2])</f>
        <v/>
      </c>
      <c r="BM186" s="31">
        <f>SUMIF([1]route!$E$3:$E$10005,E186,[1]!Table1[N+3])</f>
        <v/>
      </c>
      <c r="BN186" s="32">
        <f>SUMIF([1]route!$E$3:$E$10005,E186,[1]!Table1[N+4])</f>
        <v/>
      </c>
      <c r="BP186" s="37">
        <f>$V186-$AD186</f>
        <v/>
      </c>
      <c r="BQ186" s="35">
        <f>BP186-AE186</f>
        <v/>
      </c>
      <c r="BR186" s="35">
        <f>BQ186-AF186</f>
        <v/>
      </c>
      <c r="BS186" s="35">
        <f>BR186-AG186</f>
        <v/>
      </c>
      <c r="BT186" s="35">
        <f>BS186-AH186</f>
        <v/>
      </c>
      <c r="BU186" s="35">
        <f>BT186-AI186</f>
        <v/>
      </c>
      <c r="BV186" s="35">
        <f>BU186-AJ186</f>
        <v/>
      </c>
      <c r="BW186" s="35">
        <f>BV186-AK186</f>
        <v/>
      </c>
      <c r="BX186" s="35">
        <f>BW186-AL186</f>
        <v/>
      </c>
      <c r="BY186" s="35">
        <f>BX186-AM186</f>
        <v/>
      </c>
      <c r="BZ186" s="35">
        <f>BY186-AN186</f>
        <v/>
      </c>
      <c r="CA186" s="35">
        <f>BZ186-AO186</f>
        <v/>
      </c>
      <c r="CB186" s="35">
        <f>CA186-AP186</f>
        <v/>
      </c>
      <c r="CC186" s="35">
        <f>CB186-AQ186</f>
        <v/>
      </c>
      <c r="CD186" s="35">
        <f>CC186-AR186</f>
        <v/>
      </c>
      <c r="CE186" s="35">
        <f>CD186-AS186</f>
        <v/>
      </c>
      <c r="CF186" s="35">
        <f>CE186-AT186</f>
        <v/>
      </c>
      <c r="CG186" s="35">
        <f>CF186-AU186</f>
        <v/>
      </c>
      <c r="CH186" s="35">
        <f>CG186-AV186</f>
        <v/>
      </c>
      <c r="CI186" s="35">
        <f>CH186-AW186</f>
        <v/>
      </c>
      <c r="CJ186" s="35">
        <f>CI186-AX186</f>
        <v/>
      </c>
      <c r="CK186" s="35">
        <f>CJ186-AY186</f>
        <v/>
      </c>
      <c r="CL186" s="35">
        <f>CK186-AZ186</f>
        <v/>
      </c>
      <c r="CM186" s="35">
        <f>CL186-BA186</f>
        <v/>
      </c>
      <c r="CN186" s="35">
        <f>CM186-BB186</f>
        <v/>
      </c>
      <c r="CO186" s="35">
        <f>CN186-BC186</f>
        <v/>
      </c>
      <c r="CP186" s="35">
        <f>CO186-BD186</f>
        <v/>
      </c>
      <c r="CQ186" s="35">
        <f>CP186-BE186</f>
        <v/>
      </c>
      <c r="CR186" s="35">
        <f>CQ186-BF186</f>
        <v/>
      </c>
      <c r="CS186" s="35">
        <f>CR186-BG186</f>
        <v/>
      </c>
      <c r="CT186" s="35">
        <f>CS186-BH186</f>
        <v/>
      </c>
      <c r="CU186" s="35">
        <f>CT186-BI186</f>
        <v/>
      </c>
      <c r="CV186" s="35">
        <f>CU186-BJ186</f>
        <v/>
      </c>
      <c r="CW186" s="38">
        <f>CV186-BK186</f>
        <v/>
      </c>
      <c r="CX186" s="38">
        <f>CW186-BL186</f>
        <v/>
      </c>
      <c r="CY186" s="38">
        <f>CX186-BM186</f>
        <v/>
      </c>
      <c r="CZ186" s="39">
        <f>CY186-BN186</f>
        <v/>
      </c>
      <c r="DA186" s="35" t="n"/>
    </row>
    <row r="187">
      <c r="D187" s="61">
        <f>VLOOKUP(F187,[1]Special!$O$2:$S$209,3,0)</f>
        <v/>
      </c>
      <c r="E187" s="20" t="inlineStr">
        <is>
          <t>|0200230120|19.10|0.00|1.200|0.0006119NBC</t>
        </is>
      </c>
      <c r="F187" s="19">
        <f>LEFT(E187,LEN(E187)-7)</f>
        <v/>
      </c>
      <c r="G187" s="19">
        <f>'Cutting Rules'!H187</f>
        <v/>
      </c>
      <c r="H187" s="19">
        <f>VLOOKUP(MID(F187,8,2),[1]Special!$H$2:$I$32,2,0)</f>
        <v/>
      </c>
      <c r="I187" s="19">
        <f>RIGHT(E187,3)</f>
        <v/>
      </c>
      <c r="J187" s="19">
        <f>IF(MID(E187,6,2)="22","P","C")</f>
        <v/>
      </c>
      <c r="K187" s="19">
        <f>MID(E187,13,4)</f>
        <v/>
      </c>
      <c r="L187" s="19">
        <f>MID(E187,19,4)</f>
        <v/>
      </c>
      <c r="M187" s="52">
        <f>MID(E187,LEN(E187)-17,4)</f>
        <v/>
      </c>
      <c r="N187" s="52">
        <f>MID(E187,LEN(E187)-6,4)</f>
        <v/>
      </c>
      <c r="O187" s="19">
        <f>VLOOKUP(F187,[1]Item!$A$5:$Z$10000,26,0)</f>
        <v/>
      </c>
      <c r="P187" s="19">
        <f>VLOOKUP(E187,[1]route!$E$3:$O$10005,11,0)</f>
        <v/>
      </c>
      <c r="Q187" s="167">
        <f>'Cutting Rules'!AD187</f>
        <v/>
      </c>
      <c r="R187" s="168">
        <f>SUMIF([1]route!$E$3:$E$10005,E187,[1]!Table1[生産])</f>
        <v/>
      </c>
      <c r="S187" s="24" t="n"/>
      <c r="T187" s="169" t="inlineStr"/>
      <c r="U187" s="19" t="n"/>
      <c r="V187" s="170">
        <f>SUMIF([1]route!$E$3:$E$10005,E187,[1]route!$M$3:$M$10005)</f>
        <v/>
      </c>
      <c r="W187" s="171">
        <f>O187*N187*V187/1000</f>
        <v/>
      </c>
      <c r="X187" s="27">
        <f t="array" ref="X187">INDEX($BP187:$CZ187,MATCH(TRUE,$BP187:$CZ187&lt;0,0))</f>
        <v/>
      </c>
      <c r="Y187" s="47">
        <f>IFERROR(CHOOSE($AC187,$BP$1,$BQ$1,$BR$1,$BS$1,$BT$1,$BU$1,$BV$1,$BW$1,$BX$1,$BY$1,$BZ$1,$CA$1,$CB$1,$CC$1,$CD$1,$CE$1,$CF$1,$CG$1,$CH$1,$CI$1,$CJ$1,$CK$1,$CL$1,$CM$1,$CN$1,$CO$1,$CP$1,$CQ$1,$CR$1,$CS$1,$CT$1,$CU$1,$CV$1,$CW$1,$CX$1,$CY$1,$CZ$1,),"")</f>
        <v/>
      </c>
      <c r="Z187" s="121">
        <f>IFERROR(VLOOKUP(E187,[1]route!$E$3:$BL$10005,59,0),"")&amp;IFERROR(VLOOKUP(E187,[1]route!$E$3:$BL$10005,60,0),"")</f>
        <v/>
      </c>
      <c r="AA187" s="172">
        <f>IF(R187&gt;V187,R187-V187,0)</f>
        <v/>
      </c>
      <c r="AB187" s="173">
        <f>AA187*O187*N187/1000</f>
        <v/>
      </c>
      <c r="AC187" s="4">
        <f>IFERROR(MATCH($X187,$BP187:$CZ187,0),"")</f>
        <v/>
      </c>
      <c r="AD187" s="29" t="n">
        <v>0</v>
      </c>
      <c r="AE187" s="30">
        <f>SUMIF([1]route!$E$3:$E$10005,E187,[1]!Table1[1])</f>
        <v/>
      </c>
      <c r="AF187" s="30">
        <f>SUMIF([1]route!$E$3:$E$10005,E187,[1]!Table1[2])</f>
        <v/>
      </c>
      <c r="AG187" s="30">
        <f>SUMIF([1]route!$E$3:$E$10005,E187,[1]!Table1[3])</f>
        <v/>
      </c>
      <c r="AH187" s="30">
        <f>SUMIF([1]route!$E$3:$E$10005,E187,[1]!Table1[4])</f>
        <v/>
      </c>
      <c r="AI187" s="30">
        <f>SUMIF([1]route!$E$3:$E$10005,E187,[1]!Table1[5])</f>
        <v/>
      </c>
      <c r="AJ187" s="30">
        <f>SUMIF([1]route!$E$3:$E$10005,E187,[1]!Table1[6])</f>
        <v/>
      </c>
      <c r="AK187" s="30">
        <f>SUMIF([1]route!$E$3:$E$10005,E187,[1]!Table1[7])</f>
        <v/>
      </c>
      <c r="AL187" s="30">
        <f>SUMIF([1]route!$E$3:$E$10005,E187,[1]!Table1[8])</f>
        <v/>
      </c>
      <c r="AM187" s="30">
        <f>SUMIF([1]route!$E$3:$E$10005,E187,[1]!Table1[9])</f>
        <v/>
      </c>
      <c r="AN187" s="30">
        <f>SUMIF([1]route!$E$3:$E$10005,E187,[1]!Table1[10])</f>
        <v/>
      </c>
      <c r="AO187" s="30">
        <f>SUMIF([1]route!$E$3:$E$10005,E187,[1]!Table1[11])</f>
        <v/>
      </c>
      <c r="AP187" s="30">
        <f>SUMIF([1]route!$E$3:$E$10005,E187,[1]!Table1[12])</f>
        <v/>
      </c>
      <c r="AQ187" s="30">
        <f>SUMIF([1]route!$E$3:$E$10005,E187,[1]!Table1[13])</f>
        <v/>
      </c>
      <c r="AR187" s="30">
        <f>SUMIF([1]route!$E$3:$E$10005,E187,[1]!Table1[14])</f>
        <v/>
      </c>
      <c r="AS187" s="30">
        <f>SUMIF([1]route!$E$3:$E$10005,E187,[1]!Table1[15])</f>
        <v/>
      </c>
      <c r="AT187" s="30">
        <f>SUMIF([1]route!$E$3:$E$10005,E187,[1]!Table1[16])</f>
        <v/>
      </c>
      <c r="AU187" s="30">
        <f>SUMIF([1]route!$E$3:$E$10005,E187,[1]!Table1[17])</f>
        <v/>
      </c>
      <c r="AV187" s="30">
        <f>SUMIF([1]route!$E$3:$E$10005,E187,[1]!Table1[18])</f>
        <v/>
      </c>
      <c r="AW187" s="30">
        <f>SUMIF([1]route!$E$3:$E$10005,E187,[1]!Table1[19])</f>
        <v/>
      </c>
      <c r="AX187" s="30">
        <f>SUMIF([1]route!$E$3:$E$10005,E187,[1]!Table1[20])</f>
        <v/>
      </c>
      <c r="AY187" s="30">
        <f>SUMIF([1]route!$E$3:$E$10005,E187,[1]!Table1[21])</f>
        <v/>
      </c>
      <c r="AZ187" s="30">
        <f>SUMIF([1]route!$E$3:$E$10005,E187,[1]!Table1[22])</f>
        <v/>
      </c>
      <c r="BA187" s="30">
        <f>SUMIF([1]route!$E$3:$E$10005,E187,[1]!Table1[23])</f>
        <v/>
      </c>
      <c r="BB187" s="30">
        <f>SUMIF([1]route!$E$3:$E$10005,E187,[1]!Table1[24])</f>
        <v/>
      </c>
      <c r="BC187" s="30">
        <f>SUMIF([1]route!$E$3:$E$10005,E187,[1]!Table1[25])</f>
        <v/>
      </c>
      <c r="BD187" s="30">
        <f>SUMIF([1]route!$E$3:$E$10005,E187,[1]!Table1[26])</f>
        <v/>
      </c>
      <c r="BE187" s="30">
        <f>SUMIF([1]route!$E$3:$E$10005,E187,[1]!Table1[27])</f>
        <v/>
      </c>
      <c r="BF187" s="30">
        <f>SUMIF([1]route!$E$3:$E$10005,E187,[1]!Table1[28])</f>
        <v/>
      </c>
      <c r="BG187" s="30">
        <f>SUMIF([1]route!$E$3:$E$10005,E187,[1]!Table1[29])</f>
        <v/>
      </c>
      <c r="BH187" s="30">
        <f>SUMIF([1]route!$E$3:$E$10005,E187,[1]!Table1[30])</f>
        <v/>
      </c>
      <c r="BI187" s="30">
        <f>SUMIF([1]route!$E$3:$E$10005,E187,[1]!Table1[31])</f>
        <v/>
      </c>
      <c r="BJ187" s="30">
        <f>SUMIF([1]route!$E$3:$E$10005,E187,[1]!Table1[Remain PO])</f>
        <v/>
      </c>
      <c r="BK187" s="31">
        <f>SUMIF([1]route!$E$3:$E$10005,E187,[1]!Table1[N+1])</f>
        <v/>
      </c>
      <c r="BL187" s="31">
        <f>SUMIF([1]route!$E$3:$E$10005,E187,[1]!Table1[N+2])</f>
        <v/>
      </c>
      <c r="BM187" s="31">
        <f>SUMIF([1]route!$E$3:$E$10005,E187,[1]!Table1[N+3])</f>
        <v/>
      </c>
      <c r="BN187" s="32">
        <f>SUMIF([1]route!$E$3:$E$10005,E187,[1]!Table1[N+4])</f>
        <v/>
      </c>
      <c r="BP187" s="37">
        <f>$V187-$AD187</f>
        <v/>
      </c>
      <c r="BQ187" s="35">
        <f>BP187-AE187</f>
        <v/>
      </c>
      <c r="BR187" s="35">
        <f>BQ187-AF187</f>
        <v/>
      </c>
      <c r="BS187" s="35">
        <f>BR187-AG187</f>
        <v/>
      </c>
      <c r="BT187" s="35">
        <f>BS187-AH187</f>
        <v/>
      </c>
      <c r="BU187" s="35">
        <f>BT187-AI187</f>
        <v/>
      </c>
      <c r="BV187" s="35">
        <f>BU187-AJ187</f>
        <v/>
      </c>
      <c r="BW187" s="35">
        <f>BV187-AK187</f>
        <v/>
      </c>
      <c r="BX187" s="35">
        <f>BW187-AL187</f>
        <v/>
      </c>
      <c r="BY187" s="35">
        <f>BX187-AM187</f>
        <v/>
      </c>
      <c r="BZ187" s="35">
        <f>BY187-AN187</f>
        <v/>
      </c>
      <c r="CA187" s="35">
        <f>BZ187-AO187</f>
        <v/>
      </c>
      <c r="CB187" s="35">
        <f>CA187-AP187</f>
        <v/>
      </c>
      <c r="CC187" s="35">
        <f>CB187-AQ187</f>
        <v/>
      </c>
      <c r="CD187" s="35">
        <f>CC187-AR187</f>
        <v/>
      </c>
      <c r="CE187" s="35">
        <f>CD187-AS187</f>
        <v/>
      </c>
      <c r="CF187" s="35">
        <f>CE187-AT187</f>
        <v/>
      </c>
      <c r="CG187" s="35">
        <f>CF187-AU187</f>
        <v/>
      </c>
      <c r="CH187" s="35">
        <f>CG187-AV187</f>
        <v/>
      </c>
      <c r="CI187" s="35">
        <f>CH187-AW187</f>
        <v/>
      </c>
      <c r="CJ187" s="35">
        <f>CI187-AX187</f>
        <v/>
      </c>
      <c r="CK187" s="35">
        <f>CJ187-AY187</f>
        <v/>
      </c>
      <c r="CL187" s="35">
        <f>CK187-AZ187</f>
        <v/>
      </c>
      <c r="CM187" s="35">
        <f>CL187-BA187</f>
        <v/>
      </c>
      <c r="CN187" s="35">
        <f>CM187-BB187</f>
        <v/>
      </c>
      <c r="CO187" s="35">
        <f>CN187-BC187</f>
        <v/>
      </c>
      <c r="CP187" s="35">
        <f>CO187-BD187</f>
        <v/>
      </c>
      <c r="CQ187" s="35">
        <f>CP187-BE187</f>
        <v/>
      </c>
      <c r="CR187" s="35">
        <f>CQ187-BF187</f>
        <v/>
      </c>
      <c r="CS187" s="35">
        <f>CR187-BG187</f>
        <v/>
      </c>
      <c r="CT187" s="35">
        <f>CS187-BH187</f>
        <v/>
      </c>
      <c r="CU187" s="35">
        <f>CT187-BI187</f>
        <v/>
      </c>
      <c r="CV187" s="35">
        <f>CU187-BJ187</f>
        <v/>
      </c>
      <c r="CW187" s="38">
        <f>CV187-BK187</f>
        <v/>
      </c>
      <c r="CX187" s="38">
        <f>CW187-BL187</f>
        <v/>
      </c>
      <c r="CY187" s="38">
        <f>CX187-BM187</f>
        <v/>
      </c>
      <c r="CZ187" s="39">
        <f>CY187-BN187</f>
        <v/>
      </c>
      <c r="DA187" s="35" t="n"/>
    </row>
    <row r="188">
      <c r="D188" s="61">
        <f>VLOOKUP(F188,[1]Special!$O$2:$S$209,3,0)</f>
        <v/>
      </c>
      <c r="E188" s="20" t="inlineStr">
        <is>
          <t>|0200220139|25.40|0.00|1.800|0.0006210NBC</t>
        </is>
      </c>
      <c r="F188" s="19">
        <f>LEFT(E188,LEN(E188)-7)</f>
        <v/>
      </c>
      <c r="G188" s="19">
        <f>'Cutting Rules'!H188</f>
        <v/>
      </c>
      <c r="H188" s="19">
        <f>VLOOKUP(MID(F188,8,2),[1]Special!$H$2:$I$32,2,0)</f>
        <v/>
      </c>
      <c r="I188" s="19">
        <f>RIGHT(E188,3)</f>
        <v/>
      </c>
      <c r="J188" s="19">
        <f>IF(MID(E188,6,2)="22","P","C")</f>
        <v/>
      </c>
      <c r="K188" s="19">
        <f>MID(E188,13,4)</f>
        <v/>
      </c>
      <c r="L188" s="19">
        <f>MID(E188,19,4)</f>
        <v/>
      </c>
      <c r="M188" s="52">
        <f>MID(E188,LEN(E188)-17,4)</f>
        <v/>
      </c>
      <c r="N188" s="52">
        <f>MID(E188,LEN(E188)-6,4)</f>
        <v/>
      </c>
      <c r="O188" s="19">
        <f>VLOOKUP(F188,[1]Item!$A$5:$Z$10000,26,0)</f>
        <v/>
      </c>
      <c r="P188" s="19">
        <f>VLOOKUP(E188,[1]route!$E$3:$O$10005,11,0)</f>
        <v/>
      </c>
      <c r="Q188" s="167">
        <f>'Cutting Rules'!AD188</f>
        <v/>
      </c>
      <c r="R188" s="168">
        <f>SUMIF([1]route!$E$3:$E$10005,E188,[1]!Table1[生産])</f>
        <v/>
      </c>
      <c r="S188" s="24" t="n"/>
      <c r="T188" s="169" t="inlineStr"/>
      <c r="U188" s="19" t="n"/>
      <c r="V188" s="170">
        <f>SUMIF([1]route!$E$3:$E$10005,E188,[1]route!$M$3:$M$10005)</f>
        <v/>
      </c>
      <c r="W188" s="171">
        <f>O188*N188*V188/1000</f>
        <v/>
      </c>
      <c r="X188" s="27">
        <f t="array" ref="X188">INDEX($BP188:$CZ188,MATCH(TRUE,$BP188:$CZ188&lt;0,0))</f>
        <v/>
      </c>
      <c r="Y188" s="47">
        <f>IFERROR(CHOOSE($AC188,$BP$1,$BQ$1,$BR$1,$BS$1,$BT$1,$BU$1,$BV$1,$BW$1,$BX$1,$BY$1,$BZ$1,$CA$1,$CB$1,$CC$1,$CD$1,$CE$1,$CF$1,$CG$1,$CH$1,$CI$1,$CJ$1,$CK$1,$CL$1,$CM$1,$CN$1,$CO$1,$CP$1,$CQ$1,$CR$1,$CS$1,$CT$1,$CU$1,$CV$1,$CW$1,$CX$1,$CY$1,$CZ$1,),"")</f>
        <v/>
      </c>
      <c r="Z188" s="121">
        <f>IFERROR(VLOOKUP(E188,[1]route!$E$3:$BL$10005,59,0),"")&amp;IFERROR(VLOOKUP(E188,[1]route!$E$3:$BL$10005,60,0),"")</f>
        <v/>
      </c>
      <c r="AA188" s="172">
        <f>IF(R188&gt;V188,R188-V188,0)</f>
        <v/>
      </c>
      <c r="AB188" s="173">
        <f>AA188*O188*N188/1000</f>
        <v/>
      </c>
      <c r="AC188" s="4">
        <f>IFERROR(MATCH($X188,$BP188:$CZ188,0),"")</f>
        <v/>
      </c>
      <c r="AD188" s="29" t="n">
        <v>0</v>
      </c>
      <c r="AE188" s="30">
        <f>SUMIF([1]route!$E$3:$E$10005,E188,[1]!Table1[1])</f>
        <v/>
      </c>
      <c r="AF188" s="30">
        <f>SUMIF([1]route!$E$3:$E$10005,E188,[1]!Table1[2])</f>
        <v/>
      </c>
      <c r="AG188" s="30">
        <f>SUMIF([1]route!$E$3:$E$10005,E188,[1]!Table1[3])</f>
        <v/>
      </c>
      <c r="AH188" s="30">
        <f>SUMIF([1]route!$E$3:$E$10005,E188,[1]!Table1[4])</f>
        <v/>
      </c>
      <c r="AI188" s="30">
        <f>SUMIF([1]route!$E$3:$E$10005,E188,[1]!Table1[5])</f>
        <v/>
      </c>
      <c r="AJ188" s="30">
        <f>SUMIF([1]route!$E$3:$E$10005,E188,[1]!Table1[6])</f>
        <v/>
      </c>
      <c r="AK188" s="30">
        <f>SUMIF([1]route!$E$3:$E$10005,E188,[1]!Table1[7])</f>
        <v/>
      </c>
      <c r="AL188" s="30">
        <f>SUMIF([1]route!$E$3:$E$10005,E188,[1]!Table1[8])</f>
        <v/>
      </c>
      <c r="AM188" s="30">
        <f>SUMIF([1]route!$E$3:$E$10005,E188,[1]!Table1[9])</f>
        <v/>
      </c>
      <c r="AN188" s="30">
        <f>SUMIF([1]route!$E$3:$E$10005,E188,[1]!Table1[10])</f>
        <v/>
      </c>
      <c r="AO188" s="30">
        <f>SUMIF([1]route!$E$3:$E$10005,E188,[1]!Table1[11])</f>
        <v/>
      </c>
      <c r="AP188" s="30">
        <f>SUMIF([1]route!$E$3:$E$10005,E188,[1]!Table1[12])</f>
        <v/>
      </c>
      <c r="AQ188" s="30">
        <f>SUMIF([1]route!$E$3:$E$10005,E188,[1]!Table1[13])</f>
        <v/>
      </c>
      <c r="AR188" s="30">
        <f>SUMIF([1]route!$E$3:$E$10005,E188,[1]!Table1[14])</f>
        <v/>
      </c>
      <c r="AS188" s="30">
        <f>SUMIF([1]route!$E$3:$E$10005,E188,[1]!Table1[15])</f>
        <v/>
      </c>
      <c r="AT188" s="30">
        <f>SUMIF([1]route!$E$3:$E$10005,E188,[1]!Table1[16])</f>
        <v/>
      </c>
      <c r="AU188" s="30">
        <f>SUMIF([1]route!$E$3:$E$10005,E188,[1]!Table1[17])</f>
        <v/>
      </c>
      <c r="AV188" s="30">
        <f>SUMIF([1]route!$E$3:$E$10005,E188,[1]!Table1[18])</f>
        <v/>
      </c>
      <c r="AW188" s="30">
        <f>SUMIF([1]route!$E$3:$E$10005,E188,[1]!Table1[19])</f>
        <v/>
      </c>
      <c r="AX188" s="30">
        <f>SUMIF([1]route!$E$3:$E$10005,E188,[1]!Table1[20])</f>
        <v/>
      </c>
      <c r="AY188" s="30">
        <f>SUMIF([1]route!$E$3:$E$10005,E188,[1]!Table1[21])</f>
        <v/>
      </c>
      <c r="AZ188" s="30">
        <f>SUMIF([1]route!$E$3:$E$10005,E188,[1]!Table1[22])</f>
        <v/>
      </c>
      <c r="BA188" s="30">
        <f>SUMIF([1]route!$E$3:$E$10005,E188,[1]!Table1[23])</f>
        <v/>
      </c>
      <c r="BB188" s="30">
        <f>SUMIF([1]route!$E$3:$E$10005,E188,[1]!Table1[24])</f>
        <v/>
      </c>
      <c r="BC188" s="30">
        <f>SUMIF([1]route!$E$3:$E$10005,E188,[1]!Table1[25])</f>
        <v/>
      </c>
      <c r="BD188" s="30">
        <f>SUMIF([1]route!$E$3:$E$10005,E188,[1]!Table1[26])</f>
        <v/>
      </c>
      <c r="BE188" s="30">
        <f>SUMIF([1]route!$E$3:$E$10005,E188,[1]!Table1[27])</f>
        <v/>
      </c>
      <c r="BF188" s="30">
        <f>SUMIF([1]route!$E$3:$E$10005,E188,[1]!Table1[28])</f>
        <v/>
      </c>
      <c r="BG188" s="30">
        <f>SUMIF([1]route!$E$3:$E$10005,E188,[1]!Table1[29])</f>
        <v/>
      </c>
      <c r="BH188" s="30">
        <f>SUMIF([1]route!$E$3:$E$10005,E188,[1]!Table1[30])</f>
        <v/>
      </c>
      <c r="BI188" s="30">
        <f>SUMIF([1]route!$E$3:$E$10005,E188,[1]!Table1[31])</f>
        <v/>
      </c>
      <c r="BJ188" s="30">
        <f>SUMIF([1]route!$E$3:$E$10005,E188,[1]!Table1[Remain PO])</f>
        <v/>
      </c>
      <c r="BK188" s="31">
        <f>SUMIF([1]route!$E$3:$E$10005,E188,[1]!Table1[N+1])</f>
        <v/>
      </c>
      <c r="BL188" s="31">
        <f>SUMIF([1]route!$E$3:$E$10005,E188,[1]!Table1[N+2])</f>
        <v/>
      </c>
      <c r="BM188" s="31">
        <f>SUMIF([1]route!$E$3:$E$10005,E188,[1]!Table1[N+3])</f>
        <v/>
      </c>
      <c r="BN188" s="32">
        <f>SUMIF([1]route!$E$3:$E$10005,E188,[1]!Table1[N+4])</f>
        <v/>
      </c>
      <c r="BP188" s="37">
        <f>$V188-$AD188</f>
        <v/>
      </c>
      <c r="BQ188" s="35">
        <f>BP188-AE188</f>
        <v/>
      </c>
      <c r="BR188" s="35">
        <f>BQ188-AF188</f>
        <v/>
      </c>
      <c r="BS188" s="35">
        <f>BR188-AG188</f>
        <v/>
      </c>
      <c r="BT188" s="35">
        <f>BS188-AH188</f>
        <v/>
      </c>
      <c r="BU188" s="35">
        <f>BT188-AI188</f>
        <v/>
      </c>
      <c r="BV188" s="35">
        <f>BU188-AJ188</f>
        <v/>
      </c>
      <c r="BW188" s="35">
        <f>BV188-AK188</f>
        <v/>
      </c>
      <c r="BX188" s="35">
        <f>BW188-AL188</f>
        <v/>
      </c>
      <c r="BY188" s="35">
        <f>BX188-AM188</f>
        <v/>
      </c>
      <c r="BZ188" s="35">
        <f>BY188-AN188</f>
        <v/>
      </c>
      <c r="CA188" s="35">
        <f>BZ188-AO188</f>
        <v/>
      </c>
      <c r="CB188" s="35">
        <f>CA188-AP188</f>
        <v/>
      </c>
      <c r="CC188" s="35">
        <f>CB188-AQ188</f>
        <v/>
      </c>
      <c r="CD188" s="35">
        <f>CC188-AR188</f>
        <v/>
      </c>
      <c r="CE188" s="35">
        <f>CD188-AS188</f>
        <v/>
      </c>
      <c r="CF188" s="35">
        <f>CE188-AT188</f>
        <v/>
      </c>
      <c r="CG188" s="35">
        <f>CF188-AU188</f>
        <v/>
      </c>
      <c r="CH188" s="35">
        <f>CG188-AV188</f>
        <v/>
      </c>
      <c r="CI188" s="35">
        <f>CH188-AW188</f>
        <v/>
      </c>
      <c r="CJ188" s="35">
        <f>CI188-AX188</f>
        <v/>
      </c>
      <c r="CK188" s="35">
        <f>CJ188-AY188</f>
        <v/>
      </c>
      <c r="CL188" s="35">
        <f>CK188-AZ188</f>
        <v/>
      </c>
      <c r="CM188" s="35">
        <f>CL188-BA188</f>
        <v/>
      </c>
      <c r="CN188" s="35">
        <f>CM188-BB188</f>
        <v/>
      </c>
      <c r="CO188" s="35">
        <f>CN188-BC188</f>
        <v/>
      </c>
      <c r="CP188" s="35">
        <f>CO188-BD188</f>
        <v/>
      </c>
      <c r="CQ188" s="35">
        <f>CP188-BE188</f>
        <v/>
      </c>
      <c r="CR188" s="35">
        <f>CQ188-BF188</f>
        <v/>
      </c>
      <c r="CS188" s="35">
        <f>CR188-BG188</f>
        <v/>
      </c>
      <c r="CT188" s="35">
        <f>CS188-BH188</f>
        <v/>
      </c>
      <c r="CU188" s="35">
        <f>CT188-BI188</f>
        <v/>
      </c>
      <c r="CV188" s="35">
        <f>CU188-BJ188</f>
        <v/>
      </c>
      <c r="CW188" s="38">
        <f>CV188-BK188</f>
        <v/>
      </c>
      <c r="CX188" s="38">
        <f>CW188-BL188</f>
        <v/>
      </c>
      <c r="CY188" s="38">
        <f>CX188-BM188</f>
        <v/>
      </c>
      <c r="CZ188" s="39">
        <f>CY188-BN188</f>
        <v/>
      </c>
      <c r="DA188" s="35" t="n"/>
    </row>
    <row r="189">
      <c r="D189" s="61">
        <f>VLOOKUP(F189,[1]Special!$O$2:$S$209,3,0)</f>
        <v/>
      </c>
      <c r="E189" s="20" t="inlineStr">
        <is>
          <t>|0200225926|48.60|0.00|3.500|0.0005195IBC</t>
        </is>
      </c>
      <c r="F189" s="19">
        <f>LEFT(E189,LEN(E189)-7)</f>
        <v/>
      </c>
      <c r="G189" s="19">
        <f>'Cutting Rules'!H189</f>
        <v/>
      </c>
      <c r="H189" s="19">
        <f>VLOOKUP(MID(F189,8,2),[1]Special!$H$2:$I$32,2,0)</f>
        <v/>
      </c>
      <c r="I189" s="19">
        <f>RIGHT(E189,3)</f>
        <v/>
      </c>
      <c r="J189" s="19">
        <f>IF(MID(E189,6,2)="22","P","C")</f>
        <v/>
      </c>
      <c r="K189" s="19">
        <f>MID(E189,13,4)</f>
        <v/>
      </c>
      <c r="L189" s="19">
        <f>MID(E189,19,4)</f>
        <v/>
      </c>
      <c r="M189" s="52">
        <f>MID(E189,LEN(E189)-17,4)</f>
        <v/>
      </c>
      <c r="N189" s="52">
        <f>MID(E189,LEN(E189)-6,4)</f>
        <v/>
      </c>
      <c r="O189" s="19">
        <f>VLOOKUP(F189,[1]Item!$A$5:$Z$10000,26,0)</f>
        <v/>
      </c>
      <c r="P189" s="19">
        <f>VLOOKUP(E189,[1]route!$E$3:$O$10005,11,0)</f>
        <v/>
      </c>
      <c r="Q189" s="167">
        <f>'Cutting Rules'!AD189</f>
        <v/>
      </c>
      <c r="R189" s="168">
        <f>SUMIF([1]route!$E$3:$E$10005,E189,[1]!Table1[生産])</f>
        <v/>
      </c>
      <c r="S189" s="24" t="n"/>
      <c r="T189" s="169" t="inlineStr"/>
      <c r="U189" s="19" t="n"/>
      <c r="V189" s="170">
        <f>SUMIF([1]route!$E$3:$E$10005,E189,[1]route!$M$3:$M$10005)</f>
        <v/>
      </c>
      <c r="W189" s="171">
        <f>O189*N189*V189/1000</f>
        <v/>
      </c>
      <c r="X189" s="27">
        <f t="array" ref="X189">INDEX($BP189:$CZ189,MATCH(TRUE,$BP189:$CZ189&lt;0,0))</f>
        <v/>
      </c>
      <c r="Y189" s="47">
        <f>IFERROR(CHOOSE($AC189,$BP$1,$BQ$1,$BR$1,$BS$1,$BT$1,$BU$1,$BV$1,$BW$1,$BX$1,$BY$1,$BZ$1,$CA$1,$CB$1,$CC$1,$CD$1,$CE$1,$CF$1,$CG$1,$CH$1,$CI$1,$CJ$1,$CK$1,$CL$1,$CM$1,$CN$1,$CO$1,$CP$1,$CQ$1,$CR$1,$CS$1,$CT$1,$CU$1,$CV$1,$CW$1,$CX$1,$CY$1,$CZ$1,),"")</f>
        <v/>
      </c>
      <c r="Z189" s="121">
        <f>IFERROR(VLOOKUP(E189,[1]route!$E$3:$BL$10005,59,0),"")&amp;IFERROR(VLOOKUP(E189,[1]route!$E$3:$BL$10005,60,0),"")</f>
        <v/>
      </c>
      <c r="AA189" s="172">
        <f>IF(R189&gt;V189,R189-V189,0)</f>
        <v/>
      </c>
      <c r="AB189" s="173">
        <f>AA189*O189*N189/1000</f>
        <v/>
      </c>
      <c r="AC189" s="4">
        <f>IFERROR(MATCH($X189,$BP189:$CZ189,0),"")</f>
        <v/>
      </c>
      <c r="AD189" s="29" t="n">
        <v>0</v>
      </c>
      <c r="AE189" s="30">
        <f>SUMIF([1]route!$E$3:$E$10005,E189,[1]!Table1[1])</f>
        <v/>
      </c>
      <c r="AF189" s="30">
        <f>SUMIF([1]route!$E$3:$E$10005,E189,[1]!Table1[2])</f>
        <v/>
      </c>
      <c r="AG189" s="30">
        <f>SUMIF([1]route!$E$3:$E$10005,E189,[1]!Table1[3])</f>
        <v/>
      </c>
      <c r="AH189" s="30">
        <f>SUMIF([1]route!$E$3:$E$10005,E189,[1]!Table1[4])</f>
        <v/>
      </c>
      <c r="AI189" s="30">
        <f>SUMIF([1]route!$E$3:$E$10005,E189,[1]!Table1[5])</f>
        <v/>
      </c>
      <c r="AJ189" s="30">
        <f>SUMIF([1]route!$E$3:$E$10005,E189,[1]!Table1[6])</f>
        <v/>
      </c>
      <c r="AK189" s="30">
        <f>SUMIF([1]route!$E$3:$E$10005,E189,[1]!Table1[7])</f>
        <v/>
      </c>
      <c r="AL189" s="30">
        <f>SUMIF([1]route!$E$3:$E$10005,E189,[1]!Table1[8])</f>
        <v/>
      </c>
      <c r="AM189" s="30">
        <f>SUMIF([1]route!$E$3:$E$10005,E189,[1]!Table1[9])</f>
        <v/>
      </c>
      <c r="AN189" s="30">
        <f>SUMIF([1]route!$E$3:$E$10005,E189,[1]!Table1[10])</f>
        <v/>
      </c>
      <c r="AO189" s="30">
        <f>SUMIF([1]route!$E$3:$E$10005,E189,[1]!Table1[11])</f>
        <v/>
      </c>
      <c r="AP189" s="30">
        <f>SUMIF([1]route!$E$3:$E$10005,E189,[1]!Table1[12])</f>
        <v/>
      </c>
      <c r="AQ189" s="30">
        <f>SUMIF([1]route!$E$3:$E$10005,E189,[1]!Table1[13])</f>
        <v/>
      </c>
      <c r="AR189" s="30">
        <f>SUMIF([1]route!$E$3:$E$10005,E189,[1]!Table1[14])</f>
        <v/>
      </c>
      <c r="AS189" s="30">
        <f>SUMIF([1]route!$E$3:$E$10005,E189,[1]!Table1[15])</f>
        <v/>
      </c>
      <c r="AT189" s="30">
        <f>SUMIF([1]route!$E$3:$E$10005,E189,[1]!Table1[16])</f>
        <v/>
      </c>
      <c r="AU189" s="30">
        <f>SUMIF([1]route!$E$3:$E$10005,E189,[1]!Table1[17])</f>
        <v/>
      </c>
      <c r="AV189" s="30">
        <f>SUMIF([1]route!$E$3:$E$10005,E189,[1]!Table1[18])</f>
        <v/>
      </c>
      <c r="AW189" s="30">
        <f>SUMIF([1]route!$E$3:$E$10005,E189,[1]!Table1[19])</f>
        <v/>
      </c>
      <c r="AX189" s="30">
        <f>SUMIF([1]route!$E$3:$E$10005,E189,[1]!Table1[20])</f>
        <v/>
      </c>
      <c r="AY189" s="30">
        <f>SUMIF([1]route!$E$3:$E$10005,E189,[1]!Table1[21])</f>
        <v/>
      </c>
      <c r="AZ189" s="30">
        <f>SUMIF([1]route!$E$3:$E$10005,E189,[1]!Table1[22])</f>
        <v/>
      </c>
      <c r="BA189" s="30">
        <f>SUMIF([1]route!$E$3:$E$10005,E189,[1]!Table1[23])</f>
        <v/>
      </c>
      <c r="BB189" s="30">
        <f>SUMIF([1]route!$E$3:$E$10005,E189,[1]!Table1[24])</f>
        <v/>
      </c>
      <c r="BC189" s="30">
        <f>SUMIF([1]route!$E$3:$E$10005,E189,[1]!Table1[25])</f>
        <v/>
      </c>
      <c r="BD189" s="30">
        <f>SUMIF([1]route!$E$3:$E$10005,E189,[1]!Table1[26])</f>
        <v/>
      </c>
      <c r="BE189" s="30">
        <f>SUMIF([1]route!$E$3:$E$10005,E189,[1]!Table1[27])</f>
        <v/>
      </c>
      <c r="BF189" s="30">
        <f>SUMIF([1]route!$E$3:$E$10005,E189,[1]!Table1[28])</f>
        <v/>
      </c>
      <c r="BG189" s="30">
        <f>SUMIF([1]route!$E$3:$E$10005,E189,[1]!Table1[29])</f>
        <v/>
      </c>
      <c r="BH189" s="30">
        <f>SUMIF([1]route!$E$3:$E$10005,E189,[1]!Table1[30])</f>
        <v/>
      </c>
      <c r="BI189" s="30">
        <f>SUMIF([1]route!$E$3:$E$10005,E189,[1]!Table1[31])</f>
        <v/>
      </c>
      <c r="BJ189" s="30">
        <f>SUMIF([1]route!$E$3:$E$10005,E189,[1]!Table1[Remain PO])</f>
        <v/>
      </c>
      <c r="BK189" s="31">
        <f>SUMIF([1]route!$E$3:$E$10005,E189,[1]!Table1[N+1])</f>
        <v/>
      </c>
      <c r="BL189" s="31">
        <f>SUMIF([1]route!$E$3:$E$10005,E189,[1]!Table1[N+2])</f>
        <v/>
      </c>
      <c r="BM189" s="31">
        <f>SUMIF([1]route!$E$3:$E$10005,E189,[1]!Table1[N+3])</f>
        <v/>
      </c>
      <c r="BN189" s="32">
        <f>SUMIF([1]route!$E$3:$E$10005,E189,[1]!Table1[N+4])</f>
        <v/>
      </c>
      <c r="BP189" s="37">
        <f>$V189-$AD189</f>
        <v/>
      </c>
      <c r="BQ189" s="35">
        <f>BP189-AE189</f>
        <v/>
      </c>
      <c r="BR189" s="35">
        <f>BQ189-AF189</f>
        <v/>
      </c>
      <c r="BS189" s="35">
        <f>BR189-AG189</f>
        <v/>
      </c>
      <c r="BT189" s="35">
        <f>BS189-AH189</f>
        <v/>
      </c>
      <c r="BU189" s="35">
        <f>BT189-AI189</f>
        <v/>
      </c>
      <c r="BV189" s="35">
        <f>BU189-AJ189</f>
        <v/>
      </c>
      <c r="BW189" s="35">
        <f>BV189-AK189</f>
        <v/>
      </c>
      <c r="BX189" s="35">
        <f>BW189-AL189</f>
        <v/>
      </c>
      <c r="BY189" s="35">
        <f>BX189-AM189</f>
        <v/>
      </c>
      <c r="BZ189" s="35">
        <f>BY189-AN189</f>
        <v/>
      </c>
      <c r="CA189" s="35">
        <f>BZ189-AO189</f>
        <v/>
      </c>
      <c r="CB189" s="35">
        <f>CA189-AP189</f>
        <v/>
      </c>
      <c r="CC189" s="35">
        <f>CB189-AQ189</f>
        <v/>
      </c>
      <c r="CD189" s="35">
        <f>CC189-AR189</f>
        <v/>
      </c>
      <c r="CE189" s="35">
        <f>CD189-AS189</f>
        <v/>
      </c>
      <c r="CF189" s="35">
        <f>CE189-AT189</f>
        <v/>
      </c>
      <c r="CG189" s="35">
        <f>CF189-AU189</f>
        <v/>
      </c>
      <c r="CH189" s="35">
        <f>CG189-AV189</f>
        <v/>
      </c>
      <c r="CI189" s="35">
        <f>CH189-AW189</f>
        <v/>
      </c>
      <c r="CJ189" s="35">
        <f>CI189-AX189</f>
        <v/>
      </c>
      <c r="CK189" s="35">
        <f>CJ189-AY189</f>
        <v/>
      </c>
      <c r="CL189" s="35">
        <f>CK189-AZ189</f>
        <v/>
      </c>
      <c r="CM189" s="35">
        <f>CL189-BA189</f>
        <v/>
      </c>
      <c r="CN189" s="35">
        <f>CM189-BB189</f>
        <v/>
      </c>
      <c r="CO189" s="35">
        <f>CN189-BC189</f>
        <v/>
      </c>
      <c r="CP189" s="35">
        <f>CO189-BD189</f>
        <v/>
      </c>
      <c r="CQ189" s="35">
        <f>CP189-BE189</f>
        <v/>
      </c>
      <c r="CR189" s="35">
        <f>CQ189-BF189</f>
        <v/>
      </c>
      <c r="CS189" s="35">
        <f>CR189-BG189</f>
        <v/>
      </c>
      <c r="CT189" s="35">
        <f>CS189-BH189</f>
        <v/>
      </c>
      <c r="CU189" s="35">
        <f>CT189-BI189</f>
        <v/>
      </c>
      <c r="CV189" s="35">
        <f>CU189-BJ189</f>
        <v/>
      </c>
      <c r="CW189" s="38">
        <f>CV189-BK189</f>
        <v/>
      </c>
      <c r="CX189" s="38">
        <f>CW189-BL189</f>
        <v/>
      </c>
      <c r="CY189" s="38">
        <f>CX189-BM189</f>
        <v/>
      </c>
      <c r="CZ189" s="39">
        <f>CY189-BN189</f>
        <v/>
      </c>
      <c r="DA189" s="35" t="n"/>
    </row>
    <row r="190">
      <c r="D190" s="61">
        <f>VLOOKUP(F190,[1]Special!$O$2:$S$209,3,0)</f>
        <v/>
      </c>
      <c r="E190" s="20" t="inlineStr">
        <is>
          <t>|0200220139|31.80|0.00|2.000|0.0006073NBC</t>
        </is>
      </c>
      <c r="F190" s="19">
        <f>LEFT(E190,LEN(E190)-7)</f>
        <v/>
      </c>
      <c r="G190" s="19">
        <f>'Cutting Rules'!H190</f>
        <v/>
      </c>
      <c r="H190" s="19">
        <f>VLOOKUP(MID(F190,8,2),[1]Special!$H$2:$I$32,2,0)</f>
        <v/>
      </c>
      <c r="I190" s="19">
        <f>RIGHT(E190,3)</f>
        <v/>
      </c>
      <c r="J190" s="19">
        <f>IF(MID(E190,6,2)="22","P","C")</f>
        <v/>
      </c>
      <c r="K190" s="19">
        <f>MID(E190,13,4)</f>
        <v/>
      </c>
      <c r="L190" s="19">
        <f>MID(E190,19,4)</f>
        <v/>
      </c>
      <c r="M190" s="52">
        <f>MID(E190,LEN(E190)-17,4)</f>
        <v/>
      </c>
      <c r="N190" s="52">
        <f>MID(E190,LEN(E190)-6,4)</f>
        <v/>
      </c>
      <c r="O190" s="19">
        <f>VLOOKUP(F190,[1]Item!$A$5:$Z$10000,26,0)</f>
        <v/>
      </c>
      <c r="P190" s="19">
        <f>VLOOKUP(E190,[1]route!$E$3:$O$10005,11,0)</f>
        <v/>
      </c>
      <c r="Q190" s="167">
        <f>'Cutting Rules'!AD190</f>
        <v/>
      </c>
      <c r="R190" s="168">
        <f>SUMIF([1]route!$E$3:$E$10005,E190,[1]!Table1[生産])</f>
        <v/>
      </c>
      <c r="S190" s="24" t="n"/>
      <c r="T190" s="169" t="inlineStr"/>
      <c r="U190" s="19" t="n"/>
      <c r="V190" s="170">
        <f>SUMIF([1]route!$E$3:$E$10005,E190,[1]route!$M$3:$M$10005)</f>
        <v/>
      </c>
      <c r="W190" s="171">
        <f>O190*N190*V190/1000</f>
        <v/>
      </c>
      <c r="X190" s="27">
        <f t="array" ref="X190">INDEX($BP190:$CZ190,MATCH(TRUE,$BP190:$CZ190&lt;0,0))</f>
        <v/>
      </c>
      <c r="Y190" s="47">
        <f>IFERROR(CHOOSE($AC190,$BP$1,$BQ$1,$BR$1,$BS$1,$BT$1,$BU$1,$BV$1,$BW$1,$BX$1,$BY$1,$BZ$1,$CA$1,$CB$1,$CC$1,$CD$1,$CE$1,$CF$1,$CG$1,$CH$1,$CI$1,$CJ$1,$CK$1,$CL$1,$CM$1,$CN$1,$CO$1,$CP$1,$CQ$1,$CR$1,$CS$1,$CT$1,$CU$1,$CV$1,$CW$1,$CX$1,$CY$1,$CZ$1,),"")</f>
        <v/>
      </c>
      <c r="Z190" s="121">
        <f>IFERROR(VLOOKUP(E190,[1]route!$E$3:$BL$10005,59,0),"")&amp;IFERROR(VLOOKUP(E190,[1]route!$E$3:$BL$10005,60,0),"")</f>
        <v/>
      </c>
      <c r="AA190" s="172">
        <f>IF(R190&gt;V190,R190-V190,0)</f>
        <v/>
      </c>
      <c r="AB190" s="173">
        <f>AA190*O190*N190/1000</f>
        <v/>
      </c>
      <c r="AC190" s="4">
        <f>IFERROR(MATCH($X190,$BP190:$CZ190,0),"")</f>
        <v/>
      </c>
      <c r="AD190" s="29" t="n">
        <v>0</v>
      </c>
      <c r="AE190" s="30">
        <f>SUMIF([1]route!$E$3:$E$10005,E190,[1]!Table1[1])</f>
        <v/>
      </c>
      <c r="AF190" s="30">
        <f>SUMIF([1]route!$E$3:$E$10005,E190,[1]!Table1[2])</f>
        <v/>
      </c>
      <c r="AG190" s="30">
        <f>SUMIF([1]route!$E$3:$E$10005,E190,[1]!Table1[3])</f>
        <v/>
      </c>
      <c r="AH190" s="30">
        <f>SUMIF([1]route!$E$3:$E$10005,E190,[1]!Table1[4])</f>
        <v/>
      </c>
      <c r="AI190" s="30">
        <f>SUMIF([1]route!$E$3:$E$10005,E190,[1]!Table1[5])</f>
        <v/>
      </c>
      <c r="AJ190" s="30">
        <f>SUMIF([1]route!$E$3:$E$10005,E190,[1]!Table1[6])</f>
        <v/>
      </c>
      <c r="AK190" s="30">
        <f>SUMIF([1]route!$E$3:$E$10005,E190,[1]!Table1[7])</f>
        <v/>
      </c>
      <c r="AL190" s="30">
        <f>SUMIF([1]route!$E$3:$E$10005,E190,[1]!Table1[8])</f>
        <v/>
      </c>
      <c r="AM190" s="30">
        <f>SUMIF([1]route!$E$3:$E$10005,E190,[1]!Table1[9])</f>
        <v/>
      </c>
      <c r="AN190" s="30">
        <f>SUMIF([1]route!$E$3:$E$10005,E190,[1]!Table1[10])</f>
        <v/>
      </c>
      <c r="AO190" s="30">
        <f>SUMIF([1]route!$E$3:$E$10005,E190,[1]!Table1[11])</f>
        <v/>
      </c>
      <c r="AP190" s="30">
        <f>SUMIF([1]route!$E$3:$E$10005,E190,[1]!Table1[12])</f>
        <v/>
      </c>
      <c r="AQ190" s="30">
        <f>SUMIF([1]route!$E$3:$E$10005,E190,[1]!Table1[13])</f>
        <v/>
      </c>
      <c r="AR190" s="30">
        <f>SUMIF([1]route!$E$3:$E$10005,E190,[1]!Table1[14])</f>
        <v/>
      </c>
      <c r="AS190" s="30">
        <f>SUMIF([1]route!$E$3:$E$10005,E190,[1]!Table1[15])</f>
        <v/>
      </c>
      <c r="AT190" s="30">
        <f>SUMIF([1]route!$E$3:$E$10005,E190,[1]!Table1[16])</f>
        <v/>
      </c>
      <c r="AU190" s="30">
        <f>SUMIF([1]route!$E$3:$E$10005,E190,[1]!Table1[17])</f>
        <v/>
      </c>
      <c r="AV190" s="30">
        <f>SUMIF([1]route!$E$3:$E$10005,E190,[1]!Table1[18])</f>
        <v/>
      </c>
      <c r="AW190" s="30">
        <f>SUMIF([1]route!$E$3:$E$10005,E190,[1]!Table1[19])</f>
        <v/>
      </c>
      <c r="AX190" s="30">
        <f>SUMIF([1]route!$E$3:$E$10005,E190,[1]!Table1[20])</f>
        <v/>
      </c>
      <c r="AY190" s="30">
        <f>SUMIF([1]route!$E$3:$E$10005,E190,[1]!Table1[21])</f>
        <v/>
      </c>
      <c r="AZ190" s="30">
        <f>SUMIF([1]route!$E$3:$E$10005,E190,[1]!Table1[22])</f>
        <v/>
      </c>
      <c r="BA190" s="30">
        <f>SUMIF([1]route!$E$3:$E$10005,E190,[1]!Table1[23])</f>
        <v/>
      </c>
      <c r="BB190" s="30">
        <f>SUMIF([1]route!$E$3:$E$10005,E190,[1]!Table1[24])</f>
        <v/>
      </c>
      <c r="BC190" s="30">
        <f>SUMIF([1]route!$E$3:$E$10005,E190,[1]!Table1[25])</f>
        <v/>
      </c>
      <c r="BD190" s="30">
        <f>SUMIF([1]route!$E$3:$E$10005,E190,[1]!Table1[26])</f>
        <v/>
      </c>
      <c r="BE190" s="30">
        <f>SUMIF([1]route!$E$3:$E$10005,E190,[1]!Table1[27])</f>
        <v/>
      </c>
      <c r="BF190" s="30">
        <f>SUMIF([1]route!$E$3:$E$10005,E190,[1]!Table1[28])</f>
        <v/>
      </c>
      <c r="BG190" s="30">
        <f>SUMIF([1]route!$E$3:$E$10005,E190,[1]!Table1[29])</f>
        <v/>
      </c>
      <c r="BH190" s="30">
        <f>SUMIF([1]route!$E$3:$E$10005,E190,[1]!Table1[30])</f>
        <v/>
      </c>
      <c r="BI190" s="30">
        <f>SUMIF([1]route!$E$3:$E$10005,E190,[1]!Table1[31])</f>
        <v/>
      </c>
      <c r="BJ190" s="30">
        <f>SUMIF([1]route!$E$3:$E$10005,E190,[1]!Table1[Remain PO])</f>
        <v/>
      </c>
      <c r="BK190" s="31">
        <f>SUMIF([1]route!$E$3:$E$10005,E190,[1]!Table1[N+1])</f>
        <v/>
      </c>
      <c r="BL190" s="31">
        <f>SUMIF([1]route!$E$3:$E$10005,E190,[1]!Table1[N+2])</f>
        <v/>
      </c>
      <c r="BM190" s="31">
        <f>SUMIF([1]route!$E$3:$E$10005,E190,[1]!Table1[N+3])</f>
        <v/>
      </c>
      <c r="BN190" s="32">
        <f>SUMIF([1]route!$E$3:$E$10005,E190,[1]!Table1[N+4])</f>
        <v/>
      </c>
      <c r="BP190" s="37">
        <f>$V190-$AD190</f>
        <v/>
      </c>
      <c r="BQ190" s="35">
        <f>BP190-AE190</f>
        <v/>
      </c>
      <c r="BR190" s="35">
        <f>BQ190-AF190</f>
        <v/>
      </c>
      <c r="BS190" s="35">
        <f>BR190-AG190</f>
        <v/>
      </c>
      <c r="BT190" s="35">
        <f>BS190-AH190</f>
        <v/>
      </c>
      <c r="BU190" s="35">
        <f>BT190-AI190</f>
        <v/>
      </c>
      <c r="BV190" s="35">
        <f>BU190-AJ190</f>
        <v/>
      </c>
      <c r="BW190" s="35">
        <f>BV190-AK190</f>
        <v/>
      </c>
      <c r="BX190" s="35">
        <f>BW190-AL190</f>
        <v/>
      </c>
      <c r="BY190" s="35">
        <f>BX190-AM190</f>
        <v/>
      </c>
      <c r="BZ190" s="35">
        <f>BY190-AN190</f>
        <v/>
      </c>
      <c r="CA190" s="35">
        <f>BZ190-AO190</f>
        <v/>
      </c>
      <c r="CB190" s="35">
        <f>CA190-AP190</f>
        <v/>
      </c>
      <c r="CC190" s="35">
        <f>CB190-AQ190</f>
        <v/>
      </c>
      <c r="CD190" s="35">
        <f>CC190-AR190</f>
        <v/>
      </c>
      <c r="CE190" s="35">
        <f>CD190-AS190</f>
        <v/>
      </c>
      <c r="CF190" s="35">
        <f>CE190-AT190</f>
        <v/>
      </c>
      <c r="CG190" s="35">
        <f>CF190-AU190</f>
        <v/>
      </c>
      <c r="CH190" s="35">
        <f>CG190-AV190</f>
        <v/>
      </c>
      <c r="CI190" s="35">
        <f>CH190-AW190</f>
        <v/>
      </c>
      <c r="CJ190" s="35">
        <f>CI190-AX190</f>
        <v/>
      </c>
      <c r="CK190" s="35">
        <f>CJ190-AY190</f>
        <v/>
      </c>
      <c r="CL190" s="35">
        <f>CK190-AZ190</f>
        <v/>
      </c>
      <c r="CM190" s="35">
        <f>CL190-BA190</f>
        <v/>
      </c>
      <c r="CN190" s="35">
        <f>CM190-BB190</f>
        <v/>
      </c>
      <c r="CO190" s="35">
        <f>CN190-BC190</f>
        <v/>
      </c>
      <c r="CP190" s="35">
        <f>CO190-BD190</f>
        <v/>
      </c>
      <c r="CQ190" s="35">
        <f>CP190-BE190</f>
        <v/>
      </c>
      <c r="CR190" s="35">
        <f>CQ190-BF190</f>
        <v/>
      </c>
      <c r="CS190" s="35">
        <f>CR190-BG190</f>
        <v/>
      </c>
      <c r="CT190" s="35">
        <f>CS190-BH190</f>
        <v/>
      </c>
      <c r="CU190" s="35">
        <f>CT190-BI190</f>
        <v/>
      </c>
      <c r="CV190" s="35">
        <f>CU190-BJ190</f>
        <v/>
      </c>
      <c r="CW190" s="38">
        <f>CV190-BK190</f>
        <v/>
      </c>
      <c r="CX190" s="38">
        <f>CW190-BL190</f>
        <v/>
      </c>
      <c r="CY190" s="38">
        <f>CX190-BM190</f>
        <v/>
      </c>
      <c r="CZ190" s="39">
        <f>CY190-BN190</f>
        <v/>
      </c>
      <c r="DA190" s="35" t="n"/>
    </row>
    <row r="191">
      <c r="D191" s="61">
        <f>VLOOKUP(F191,[1]Special!$O$2:$S$209,3,0)</f>
        <v/>
      </c>
      <c r="E191" s="20" t="inlineStr">
        <is>
          <t>|0200226010|22.20|0.00|2.000|0.0005362IBC</t>
        </is>
      </c>
      <c r="F191" s="19">
        <f>LEFT(E191,LEN(E191)-7)</f>
        <v/>
      </c>
      <c r="G191" s="19">
        <f>'Cutting Rules'!H191</f>
        <v/>
      </c>
      <c r="H191" s="19">
        <f>VLOOKUP(MID(F191,8,2),[1]Special!$H$2:$I$32,2,0)</f>
        <v/>
      </c>
      <c r="I191" s="19">
        <f>RIGHT(E191,3)</f>
        <v/>
      </c>
      <c r="J191" s="19">
        <f>IF(MID(E191,6,2)="22","P","C")</f>
        <v/>
      </c>
      <c r="K191" s="19">
        <f>MID(E191,13,4)</f>
        <v/>
      </c>
      <c r="L191" s="19">
        <f>MID(E191,19,4)</f>
        <v/>
      </c>
      <c r="M191" s="52">
        <f>MID(E191,LEN(E191)-17,4)</f>
        <v/>
      </c>
      <c r="N191" s="52">
        <f>MID(E191,LEN(E191)-6,4)</f>
        <v/>
      </c>
      <c r="O191" s="19">
        <f>VLOOKUP(F191,[1]Item!$A$5:$Z$10000,26,0)</f>
        <v/>
      </c>
      <c r="P191" s="19">
        <f>VLOOKUP(E191,[1]route!$E$3:$O$10005,11,0)</f>
        <v/>
      </c>
      <c r="Q191" s="167">
        <f>'Cutting Rules'!AD191</f>
        <v/>
      </c>
      <c r="R191" s="168">
        <f>SUMIF([1]route!$E$3:$E$10005,E191,[1]!Table1[生産])</f>
        <v/>
      </c>
      <c r="S191" s="24" t="n"/>
      <c r="T191" s="169" t="inlineStr"/>
      <c r="U191" s="19" t="n"/>
      <c r="V191" s="170">
        <f>SUMIF([1]route!$E$3:$E$10005,E191,[1]route!$M$3:$M$10005)</f>
        <v/>
      </c>
      <c r="W191" s="171">
        <f>O191*N191*V191/1000</f>
        <v/>
      </c>
      <c r="X191" s="27">
        <f t="array" ref="X191">INDEX($BP191:$CZ191,MATCH(TRUE,$BP191:$CZ191&lt;0,0))</f>
        <v/>
      </c>
      <c r="Y191" s="47">
        <f>IFERROR(CHOOSE($AC191,$BP$1,$BQ$1,$BR$1,$BS$1,$BT$1,$BU$1,$BV$1,$BW$1,$BX$1,$BY$1,$BZ$1,$CA$1,$CB$1,$CC$1,$CD$1,$CE$1,$CF$1,$CG$1,$CH$1,$CI$1,$CJ$1,$CK$1,$CL$1,$CM$1,$CN$1,$CO$1,$CP$1,$CQ$1,$CR$1,$CS$1,$CT$1,$CU$1,$CV$1,$CW$1,$CX$1,$CY$1,$CZ$1,),"")</f>
        <v/>
      </c>
      <c r="Z191" s="121">
        <f>IFERROR(VLOOKUP(E191,[1]route!$E$3:$BL$10005,59,0),"")&amp;IFERROR(VLOOKUP(E191,[1]route!$E$3:$BL$10005,60,0),"")</f>
        <v/>
      </c>
      <c r="AA191" s="172">
        <f>IF(R191&gt;V191,R191-V191,0)</f>
        <v/>
      </c>
      <c r="AB191" s="173">
        <f>AA191*O191*N191/1000</f>
        <v/>
      </c>
      <c r="AC191" s="4">
        <f>IFERROR(MATCH($X191,$BP191:$CZ191,0),"")</f>
        <v/>
      </c>
      <c r="AD191" s="29" t="n">
        <v>0</v>
      </c>
      <c r="AE191" s="30">
        <f>SUMIF([1]route!$E$3:$E$10005,E191,[1]!Table1[1])</f>
        <v/>
      </c>
      <c r="AF191" s="30">
        <f>SUMIF([1]route!$E$3:$E$10005,E191,[1]!Table1[2])</f>
        <v/>
      </c>
      <c r="AG191" s="30">
        <f>SUMIF([1]route!$E$3:$E$10005,E191,[1]!Table1[3])</f>
        <v/>
      </c>
      <c r="AH191" s="30">
        <f>SUMIF([1]route!$E$3:$E$10005,E191,[1]!Table1[4])</f>
        <v/>
      </c>
      <c r="AI191" s="30">
        <f>SUMIF([1]route!$E$3:$E$10005,E191,[1]!Table1[5])</f>
        <v/>
      </c>
      <c r="AJ191" s="30">
        <f>SUMIF([1]route!$E$3:$E$10005,E191,[1]!Table1[6])</f>
        <v/>
      </c>
      <c r="AK191" s="30">
        <f>SUMIF([1]route!$E$3:$E$10005,E191,[1]!Table1[7])</f>
        <v/>
      </c>
      <c r="AL191" s="30">
        <f>SUMIF([1]route!$E$3:$E$10005,E191,[1]!Table1[8])</f>
        <v/>
      </c>
      <c r="AM191" s="30">
        <f>SUMIF([1]route!$E$3:$E$10005,E191,[1]!Table1[9])</f>
        <v/>
      </c>
      <c r="AN191" s="30">
        <f>SUMIF([1]route!$E$3:$E$10005,E191,[1]!Table1[10])</f>
        <v/>
      </c>
      <c r="AO191" s="30">
        <f>SUMIF([1]route!$E$3:$E$10005,E191,[1]!Table1[11])</f>
        <v/>
      </c>
      <c r="AP191" s="30">
        <f>SUMIF([1]route!$E$3:$E$10005,E191,[1]!Table1[12])</f>
        <v/>
      </c>
      <c r="AQ191" s="30">
        <f>SUMIF([1]route!$E$3:$E$10005,E191,[1]!Table1[13])</f>
        <v/>
      </c>
      <c r="AR191" s="30">
        <f>SUMIF([1]route!$E$3:$E$10005,E191,[1]!Table1[14])</f>
        <v/>
      </c>
      <c r="AS191" s="30">
        <f>SUMIF([1]route!$E$3:$E$10005,E191,[1]!Table1[15])</f>
        <v/>
      </c>
      <c r="AT191" s="30">
        <f>SUMIF([1]route!$E$3:$E$10005,E191,[1]!Table1[16])</f>
        <v/>
      </c>
      <c r="AU191" s="30">
        <f>SUMIF([1]route!$E$3:$E$10005,E191,[1]!Table1[17])</f>
        <v/>
      </c>
      <c r="AV191" s="30">
        <f>SUMIF([1]route!$E$3:$E$10005,E191,[1]!Table1[18])</f>
        <v/>
      </c>
      <c r="AW191" s="30">
        <f>SUMIF([1]route!$E$3:$E$10005,E191,[1]!Table1[19])</f>
        <v/>
      </c>
      <c r="AX191" s="30">
        <f>SUMIF([1]route!$E$3:$E$10005,E191,[1]!Table1[20])</f>
        <v/>
      </c>
      <c r="AY191" s="30">
        <f>SUMIF([1]route!$E$3:$E$10005,E191,[1]!Table1[21])</f>
        <v/>
      </c>
      <c r="AZ191" s="30">
        <f>SUMIF([1]route!$E$3:$E$10005,E191,[1]!Table1[22])</f>
        <v/>
      </c>
      <c r="BA191" s="30">
        <f>SUMIF([1]route!$E$3:$E$10005,E191,[1]!Table1[23])</f>
        <v/>
      </c>
      <c r="BB191" s="30">
        <f>SUMIF([1]route!$E$3:$E$10005,E191,[1]!Table1[24])</f>
        <v/>
      </c>
      <c r="BC191" s="30">
        <f>SUMIF([1]route!$E$3:$E$10005,E191,[1]!Table1[25])</f>
        <v/>
      </c>
      <c r="BD191" s="30">
        <f>SUMIF([1]route!$E$3:$E$10005,E191,[1]!Table1[26])</f>
        <v/>
      </c>
      <c r="BE191" s="30">
        <f>SUMIF([1]route!$E$3:$E$10005,E191,[1]!Table1[27])</f>
        <v/>
      </c>
      <c r="BF191" s="30">
        <f>SUMIF([1]route!$E$3:$E$10005,E191,[1]!Table1[28])</f>
        <v/>
      </c>
      <c r="BG191" s="30">
        <f>SUMIF([1]route!$E$3:$E$10005,E191,[1]!Table1[29])</f>
        <v/>
      </c>
      <c r="BH191" s="30">
        <f>SUMIF([1]route!$E$3:$E$10005,E191,[1]!Table1[30])</f>
        <v/>
      </c>
      <c r="BI191" s="30">
        <f>SUMIF([1]route!$E$3:$E$10005,E191,[1]!Table1[31])</f>
        <v/>
      </c>
      <c r="BJ191" s="30">
        <f>SUMIF([1]route!$E$3:$E$10005,E191,[1]!Table1[Remain PO])</f>
        <v/>
      </c>
      <c r="BK191" s="31">
        <f>SUMIF([1]route!$E$3:$E$10005,E191,[1]!Table1[N+1])</f>
        <v/>
      </c>
      <c r="BL191" s="31">
        <f>SUMIF([1]route!$E$3:$E$10005,E191,[1]!Table1[N+2])</f>
        <v/>
      </c>
      <c r="BM191" s="31">
        <f>SUMIF([1]route!$E$3:$E$10005,E191,[1]!Table1[N+3])</f>
        <v/>
      </c>
      <c r="BN191" s="32">
        <f>SUMIF([1]route!$E$3:$E$10005,E191,[1]!Table1[N+4])</f>
        <v/>
      </c>
      <c r="BP191" s="37">
        <f>$V191-$AD191</f>
        <v/>
      </c>
      <c r="BQ191" s="35">
        <f>BP191-AE191</f>
        <v/>
      </c>
      <c r="BR191" s="35">
        <f>BQ191-AF191</f>
        <v/>
      </c>
      <c r="BS191" s="35">
        <f>BR191-AG191</f>
        <v/>
      </c>
      <c r="BT191" s="35">
        <f>BS191-AH191</f>
        <v/>
      </c>
      <c r="BU191" s="35">
        <f>BT191-AI191</f>
        <v/>
      </c>
      <c r="BV191" s="35">
        <f>BU191-AJ191</f>
        <v/>
      </c>
      <c r="BW191" s="35">
        <f>BV191-AK191</f>
        <v/>
      </c>
      <c r="BX191" s="35">
        <f>BW191-AL191</f>
        <v/>
      </c>
      <c r="BY191" s="35">
        <f>BX191-AM191</f>
        <v/>
      </c>
      <c r="BZ191" s="35">
        <f>BY191-AN191</f>
        <v/>
      </c>
      <c r="CA191" s="35">
        <f>BZ191-AO191</f>
        <v/>
      </c>
      <c r="CB191" s="35">
        <f>CA191-AP191</f>
        <v/>
      </c>
      <c r="CC191" s="35">
        <f>CB191-AQ191</f>
        <v/>
      </c>
      <c r="CD191" s="35">
        <f>CC191-AR191</f>
        <v/>
      </c>
      <c r="CE191" s="35">
        <f>CD191-AS191</f>
        <v/>
      </c>
      <c r="CF191" s="35">
        <f>CE191-AT191</f>
        <v/>
      </c>
      <c r="CG191" s="35">
        <f>CF191-AU191</f>
        <v/>
      </c>
      <c r="CH191" s="35">
        <f>CG191-AV191</f>
        <v/>
      </c>
      <c r="CI191" s="35">
        <f>CH191-AW191</f>
        <v/>
      </c>
      <c r="CJ191" s="35">
        <f>CI191-AX191</f>
        <v/>
      </c>
      <c r="CK191" s="35">
        <f>CJ191-AY191</f>
        <v/>
      </c>
      <c r="CL191" s="35">
        <f>CK191-AZ191</f>
        <v/>
      </c>
      <c r="CM191" s="35">
        <f>CL191-BA191</f>
        <v/>
      </c>
      <c r="CN191" s="35">
        <f>CM191-BB191</f>
        <v/>
      </c>
      <c r="CO191" s="35">
        <f>CN191-BC191</f>
        <v/>
      </c>
      <c r="CP191" s="35">
        <f>CO191-BD191</f>
        <v/>
      </c>
      <c r="CQ191" s="35">
        <f>CP191-BE191</f>
        <v/>
      </c>
      <c r="CR191" s="35">
        <f>CQ191-BF191</f>
        <v/>
      </c>
      <c r="CS191" s="35">
        <f>CR191-BG191</f>
        <v/>
      </c>
      <c r="CT191" s="35">
        <f>CS191-BH191</f>
        <v/>
      </c>
      <c r="CU191" s="35">
        <f>CT191-BI191</f>
        <v/>
      </c>
      <c r="CV191" s="35">
        <f>CU191-BJ191</f>
        <v/>
      </c>
      <c r="CW191" s="38">
        <f>CV191-BK191</f>
        <v/>
      </c>
      <c r="CX191" s="38">
        <f>CW191-BL191</f>
        <v/>
      </c>
      <c r="CY191" s="38">
        <f>CX191-BM191</f>
        <v/>
      </c>
      <c r="CZ191" s="39">
        <f>CY191-BN191</f>
        <v/>
      </c>
      <c r="DA191" s="35" t="n"/>
    </row>
    <row r="192">
      <c r="D192" s="61">
        <f>VLOOKUP(F192,[1]Special!$O$2:$S$209,3,0)</f>
        <v/>
      </c>
      <c r="E192" s="20" t="inlineStr">
        <is>
          <t>|0200220810|60.50|0.00|2.000|0.0005233NBC</t>
        </is>
      </c>
      <c r="F192" s="19">
        <f>LEFT(E192,LEN(E192)-7)</f>
        <v/>
      </c>
      <c r="G192" s="19">
        <f>'Cutting Rules'!H192</f>
        <v/>
      </c>
      <c r="H192" s="19">
        <f>VLOOKUP(MID(F192,8,2),[1]Special!$H$2:$I$32,2,0)</f>
        <v/>
      </c>
      <c r="I192" s="19">
        <f>RIGHT(E192,3)</f>
        <v/>
      </c>
      <c r="J192" s="19">
        <f>IF(MID(E192,6,2)="22","P","C")</f>
        <v/>
      </c>
      <c r="K192" s="19">
        <f>MID(E192,13,4)</f>
        <v/>
      </c>
      <c r="L192" s="19">
        <f>MID(E192,19,4)</f>
        <v/>
      </c>
      <c r="M192" s="52">
        <f>MID(E192,LEN(E192)-17,4)</f>
        <v/>
      </c>
      <c r="N192" s="52">
        <f>MID(E192,LEN(E192)-6,4)</f>
        <v/>
      </c>
      <c r="O192" s="19">
        <f>VLOOKUP(F192,[1]Item!$A$5:$Z$10000,26,0)</f>
        <v/>
      </c>
      <c r="P192" s="19">
        <f>VLOOKUP(E192,[1]route!$E$3:$O$10005,11,0)</f>
        <v/>
      </c>
      <c r="Q192" s="167">
        <f>'Cutting Rules'!AD192</f>
        <v/>
      </c>
      <c r="R192" s="168">
        <f>SUMIF([1]route!$E$3:$E$10005,E192,[1]!Table1[生産])</f>
        <v/>
      </c>
      <c r="S192" s="24" t="n"/>
      <c r="T192" s="169" t="inlineStr"/>
      <c r="U192" s="19" t="n"/>
      <c r="V192" s="170">
        <f>SUMIF([1]route!$E$3:$E$10005,E192,[1]route!$M$3:$M$10005)</f>
        <v/>
      </c>
      <c r="W192" s="171">
        <f>O192*N192*V192/1000</f>
        <v/>
      </c>
      <c r="X192" s="27">
        <f t="array" ref="X192">INDEX($BP192:$CZ192,MATCH(TRUE,$BP192:$CZ192&lt;0,0))</f>
        <v/>
      </c>
      <c r="Y192" s="47">
        <f>IFERROR(CHOOSE($AC192,$BP$1,$BQ$1,$BR$1,$BS$1,$BT$1,$BU$1,$BV$1,$BW$1,$BX$1,$BY$1,$BZ$1,$CA$1,$CB$1,$CC$1,$CD$1,$CE$1,$CF$1,$CG$1,$CH$1,$CI$1,$CJ$1,$CK$1,$CL$1,$CM$1,$CN$1,$CO$1,$CP$1,$CQ$1,$CR$1,$CS$1,$CT$1,$CU$1,$CV$1,$CW$1,$CX$1,$CY$1,$CZ$1,),"")</f>
        <v/>
      </c>
      <c r="Z192" s="121">
        <f>IFERROR(VLOOKUP(E192,[1]route!$E$3:$BL$10005,59,0),"")&amp;IFERROR(VLOOKUP(E192,[1]route!$E$3:$BL$10005,60,0),"")</f>
        <v/>
      </c>
      <c r="AA192" s="172">
        <f>IF(R192&gt;V192,R192-V192,0)</f>
        <v/>
      </c>
      <c r="AB192" s="173">
        <f>AA192*O192*N192/1000</f>
        <v/>
      </c>
      <c r="AC192" s="4">
        <f>IFERROR(MATCH($X192,$BP192:$CZ192,0),"")</f>
        <v/>
      </c>
      <c r="AD192" s="29" t="n">
        <v>0</v>
      </c>
      <c r="AE192" s="30">
        <f>SUMIF([1]route!$E$3:$E$10005,E192,[1]!Table1[1])</f>
        <v/>
      </c>
      <c r="AF192" s="30">
        <f>SUMIF([1]route!$E$3:$E$10005,E192,[1]!Table1[2])</f>
        <v/>
      </c>
      <c r="AG192" s="30">
        <f>SUMIF([1]route!$E$3:$E$10005,E192,[1]!Table1[3])</f>
        <v/>
      </c>
      <c r="AH192" s="30">
        <f>SUMIF([1]route!$E$3:$E$10005,E192,[1]!Table1[4])</f>
        <v/>
      </c>
      <c r="AI192" s="30">
        <f>SUMIF([1]route!$E$3:$E$10005,E192,[1]!Table1[5])</f>
        <v/>
      </c>
      <c r="AJ192" s="30">
        <f>SUMIF([1]route!$E$3:$E$10005,E192,[1]!Table1[6])</f>
        <v/>
      </c>
      <c r="AK192" s="30">
        <f>SUMIF([1]route!$E$3:$E$10005,E192,[1]!Table1[7])</f>
        <v/>
      </c>
      <c r="AL192" s="30">
        <f>SUMIF([1]route!$E$3:$E$10005,E192,[1]!Table1[8])</f>
        <v/>
      </c>
      <c r="AM192" s="30">
        <f>SUMIF([1]route!$E$3:$E$10005,E192,[1]!Table1[9])</f>
        <v/>
      </c>
      <c r="AN192" s="30">
        <f>SUMIF([1]route!$E$3:$E$10005,E192,[1]!Table1[10])</f>
        <v/>
      </c>
      <c r="AO192" s="30">
        <f>SUMIF([1]route!$E$3:$E$10005,E192,[1]!Table1[11])</f>
        <v/>
      </c>
      <c r="AP192" s="30">
        <f>SUMIF([1]route!$E$3:$E$10005,E192,[1]!Table1[12])</f>
        <v/>
      </c>
      <c r="AQ192" s="30">
        <f>SUMIF([1]route!$E$3:$E$10005,E192,[1]!Table1[13])</f>
        <v/>
      </c>
      <c r="AR192" s="30">
        <f>SUMIF([1]route!$E$3:$E$10005,E192,[1]!Table1[14])</f>
        <v/>
      </c>
      <c r="AS192" s="30">
        <f>SUMIF([1]route!$E$3:$E$10005,E192,[1]!Table1[15])</f>
        <v/>
      </c>
      <c r="AT192" s="30">
        <f>SUMIF([1]route!$E$3:$E$10005,E192,[1]!Table1[16])</f>
        <v/>
      </c>
      <c r="AU192" s="30">
        <f>SUMIF([1]route!$E$3:$E$10005,E192,[1]!Table1[17])</f>
        <v/>
      </c>
      <c r="AV192" s="30">
        <f>SUMIF([1]route!$E$3:$E$10005,E192,[1]!Table1[18])</f>
        <v/>
      </c>
      <c r="AW192" s="30">
        <f>SUMIF([1]route!$E$3:$E$10005,E192,[1]!Table1[19])</f>
        <v/>
      </c>
      <c r="AX192" s="30">
        <f>SUMIF([1]route!$E$3:$E$10005,E192,[1]!Table1[20])</f>
        <v/>
      </c>
      <c r="AY192" s="30">
        <f>SUMIF([1]route!$E$3:$E$10005,E192,[1]!Table1[21])</f>
        <v/>
      </c>
      <c r="AZ192" s="30">
        <f>SUMIF([1]route!$E$3:$E$10005,E192,[1]!Table1[22])</f>
        <v/>
      </c>
      <c r="BA192" s="30">
        <f>SUMIF([1]route!$E$3:$E$10005,E192,[1]!Table1[23])</f>
        <v/>
      </c>
      <c r="BB192" s="30">
        <f>SUMIF([1]route!$E$3:$E$10005,E192,[1]!Table1[24])</f>
        <v/>
      </c>
      <c r="BC192" s="30">
        <f>SUMIF([1]route!$E$3:$E$10005,E192,[1]!Table1[25])</f>
        <v/>
      </c>
      <c r="BD192" s="30">
        <f>SUMIF([1]route!$E$3:$E$10005,E192,[1]!Table1[26])</f>
        <v/>
      </c>
      <c r="BE192" s="30">
        <f>SUMIF([1]route!$E$3:$E$10005,E192,[1]!Table1[27])</f>
        <v/>
      </c>
      <c r="BF192" s="30">
        <f>SUMIF([1]route!$E$3:$E$10005,E192,[1]!Table1[28])</f>
        <v/>
      </c>
      <c r="BG192" s="30">
        <f>SUMIF([1]route!$E$3:$E$10005,E192,[1]!Table1[29])</f>
        <v/>
      </c>
      <c r="BH192" s="30">
        <f>SUMIF([1]route!$E$3:$E$10005,E192,[1]!Table1[30])</f>
        <v/>
      </c>
      <c r="BI192" s="30">
        <f>SUMIF([1]route!$E$3:$E$10005,E192,[1]!Table1[31])</f>
        <v/>
      </c>
      <c r="BJ192" s="30">
        <f>SUMIF([1]route!$E$3:$E$10005,E192,[1]!Table1[Remain PO])</f>
        <v/>
      </c>
      <c r="BK192" s="31">
        <f>SUMIF([1]route!$E$3:$E$10005,E192,[1]!Table1[N+1])</f>
        <v/>
      </c>
      <c r="BL192" s="31">
        <f>SUMIF([1]route!$E$3:$E$10005,E192,[1]!Table1[N+2])</f>
        <v/>
      </c>
      <c r="BM192" s="31">
        <f>SUMIF([1]route!$E$3:$E$10005,E192,[1]!Table1[N+3])</f>
        <v/>
      </c>
      <c r="BN192" s="32">
        <f>SUMIF([1]route!$E$3:$E$10005,E192,[1]!Table1[N+4])</f>
        <v/>
      </c>
      <c r="BP192" s="37">
        <f>$V192-$AD192</f>
        <v/>
      </c>
      <c r="BQ192" s="35">
        <f>BP192-AE192</f>
        <v/>
      </c>
      <c r="BR192" s="35">
        <f>BQ192-AF192</f>
        <v/>
      </c>
      <c r="BS192" s="35">
        <f>BR192-AG192</f>
        <v/>
      </c>
      <c r="BT192" s="35">
        <f>BS192-AH192</f>
        <v/>
      </c>
      <c r="BU192" s="35">
        <f>BT192-AI192</f>
        <v/>
      </c>
      <c r="BV192" s="35">
        <f>BU192-AJ192</f>
        <v/>
      </c>
      <c r="BW192" s="35">
        <f>BV192-AK192</f>
        <v/>
      </c>
      <c r="BX192" s="35">
        <f>BW192-AL192</f>
        <v/>
      </c>
      <c r="BY192" s="35">
        <f>BX192-AM192</f>
        <v/>
      </c>
      <c r="BZ192" s="35">
        <f>BY192-AN192</f>
        <v/>
      </c>
      <c r="CA192" s="35">
        <f>BZ192-AO192</f>
        <v/>
      </c>
      <c r="CB192" s="35">
        <f>CA192-AP192</f>
        <v/>
      </c>
      <c r="CC192" s="35">
        <f>CB192-AQ192</f>
        <v/>
      </c>
      <c r="CD192" s="35">
        <f>CC192-AR192</f>
        <v/>
      </c>
      <c r="CE192" s="35">
        <f>CD192-AS192</f>
        <v/>
      </c>
      <c r="CF192" s="35">
        <f>CE192-AT192</f>
        <v/>
      </c>
      <c r="CG192" s="35">
        <f>CF192-AU192</f>
        <v/>
      </c>
      <c r="CH192" s="35">
        <f>CG192-AV192</f>
        <v/>
      </c>
      <c r="CI192" s="35">
        <f>CH192-AW192</f>
        <v/>
      </c>
      <c r="CJ192" s="35">
        <f>CI192-AX192</f>
        <v/>
      </c>
      <c r="CK192" s="35">
        <f>CJ192-AY192</f>
        <v/>
      </c>
      <c r="CL192" s="35">
        <f>CK192-AZ192</f>
        <v/>
      </c>
      <c r="CM192" s="35">
        <f>CL192-BA192</f>
        <v/>
      </c>
      <c r="CN192" s="35">
        <f>CM192-BB192</f>
        <v/>
      </c>
      <c r="CO192" s="35">
        <f>CN192-BC192</f>
        <v/>
      </c>
      <c r="CP192" s="35">
        <f>CO192-BD192</f>
        <v/>
      </c>
      <c r="CQ192" s="35">
        <f>CP192-BE192</f>
        <v/>
      </c>
      <c r="CR192" s="35">
        <f>CQ192-BF192</f>
        <v/>
      </c>
      <c r="CS192" s="35">
        <f>CR192-BG192</f>
        <v/>
      </c>
      <c r="CT192" s="35">
        <f>CS192-BH192</f>
        <v/>
      </c>
      <c r="CU192" s="35">
        <f>CT192-BI192</f>
        <v/>
      </c>
      <c r="CV192" s="35">
        <f>CU192-BJ192</f>
        <v/>
      </c>
      <c r="CW192" s="38">
        <f>CV192-BK192</f>
        <v/>
      </c>
      <c r="CX192" s="38">
        <f>CW192-BL192</f>
        <v/>
      </c>
      <c r="CY192" s="38">
        <f>CX192-BM192</f>
        <v/>
      </c>
      <c r="CZ192" s="39">
        <f>CY192-BN192</f>
        <v/>
      </c>
      <c r="DA192" s="35" t="n"/>
    </row>
    <row r="193">
      <c r="D193" s="61">
        <f>VLOOKUP(F193,[1]Special!$O$2:$S$209,3,0)</f>
        <v/>
      </c>
      <c r="E193" s="20" t="inlineStr">
        <is>
          <t>|0200226540|50.00|30.00|2.300|0.0005903IBC</t>
        </is>
      </c>
      <c r="F193" s="19">
        <f>LEFT(E193,LEN(E193)-7)</f>
        <v/>
      </c>
      <c r="G193" s="19">
        <f>'Cutting Rules'!H193</f>
        <v/>
      </c>
      <c r="H193" s="19">
        <f>VLOOKUP(MID(F193,8,2),[1]Special!$H$2:$I$32,2,0)</f>
        <v/>
      </c>
      <c r="I193" s="19">
        <f>RIGHT(E193,3)</f>
        <v/>
      </c>
      <c r="J193" s="19">
        <f>IF(MID(E193,6,2)="22","P","C")</f>
        <v/>
      </c>
      <c r="K193" s="19">
        <f>MID(E193,13,4)</f>
        <v/>
      </c>
      <c r="L193" s="19">
        <f>MID(E193,19,4)</f>
        <v/>
      </c>
      <c r="M193" s="52">
        <f>MID(E193,LEN(E193)-17,4)</f>
        <v/>
      </c>
      <c r="N193" s="52">
        <f>MID(E193,LEN(E193)-6,4)</f>
        <v/>
      </c>
      <c r="O193" s="19">
        <f>VLOOKUP(F193,[1]Item!$A$5:$Z$10000,26,0)</f>
        <v/>
      </c>
      <c r="P193" s="19">
        <f>VLOOKUP(E193,[1]route!$E$3:$O$10005,11,0)</f>
        <v/>
      </c>
      <c r="Q193" s="167">
        <f>'Cutting Rules'!AD193</f>
        <v/>
      </c>
      <c r="R193" s="168">
        <f>SUMIF([1]route!$E$3:$E$10005,E193,[1]!Table1[生産])</f>
        <v/>
      </c>
      <c r="S193" s="24" t="n"/>
      <c r="T193" s="169" t="inlineStr"/>
      <c r="U193" s="19" t="n"/>
      <c r="V193" s="170">
        <f>SUMIF([1]route!$E$3:$E$10005,E193,[1]route!$M$3:$M$10005)</f>
        <v/>
      </c>
      <c r="W193" s="171">
        <f>O193*N193*V193/1000</f>
        <v/>
      </c>
      <c r="X193" s="27">
        <f t="array" ref="X193">INDEX($BP193:$CZ193,MATCH(TRUE,$BP193:$CZ193&lt;0,0))</f>
        <v/>
      </c>
      <c r="Y193" s="47">
        <f>IFERROR(CHOOSE($AC193,$BP$1,$BQ$1,$BR$1,$BS$1,$BT$1,$BU$1,$BV$1,$BW$1,$BX$1,$BY$1,$BZ$1,$CA$1,$CB$1,$CC$1,$CD$1,$CE$1,$CF$1,$CG$1,$CH$1,$CI$1,$CJ$1,$CK$1,$CL$1,$CM$1,$CN$1,$CO$1,$CP$1,$CQ$1,$CR$1,$CS$1,$CT$1,$CU$1,$CV$1,$CW$1,$CX$1,$CY$1,$CZ$1,),"")</f>
        <v/>
      </c>
      <c r="Z193" s="121">
        <f>IFERROR(VLOOKUP(E193,[1]route!$E$3:$BL$10005,59,0),"")&amp;IFERROR(VLOOKUP(E193,[1]route!$E$3:$BL$10005,60,0),"")</f>
        <v/>
      </c>
      <c r="AA193" s="172">
        <f>IF(R193&gt;V193,R193-V193,0)</f>
        <v/>
      </c>
      <c r="AB193" s="173">
        <f>AA193*O193*N193/1000</f>
        <v/>
      </c>
      <c r="AC193" s="4">
        <f>IFERROR(MATCH($X193,$BP193:$CZ193,0),"")</f>
        <v/>
      </c>
      <c r="AD193" s="29" t="n">
        <v>0</v>
      </c>
      <c r="AE193" s="30">
        <f>SUMIF([1]route!$E$3:$E$10005,E193,[1]!Table1[1])</f>
        <v/>
      </c>
      <c r="AF193" s="30">
        <f>SUMIF([1]route!$E$3:$E$10005,E193,[1]!Table1[2])</f>
        <v/>
      </c>
      <c r="AG193" s="30">
        <f>SUMIF([1]route!$E$3:$E$10005,E193,[1]!Table1[3])</f>
        <v/>
      </c>
      <c r="AH193" s="30">
        <f>SUMIF([1]route!$E$3:$E$10005,E193,[1]!Table1[4])</f>
        <v/>
      </c>
      <c r="AI193" s="30">
        <f>SUMIF([1]route!$E$3:$E$10005,E193,[1]!Table1[5])</f>
        <v/>
      </c>
      <c r="AJ193" s="30">
        <f>SUMIF([1]route!$E$3:$E$10005,E193,[1]!Table1[6])</f>
        <v/>
      </c>
      <c r="AK193" s="30">
        <f>SUMIF([1]route!$E$3:$E$10005,E193,[1]!Table1[7])</f>
        <v/>
      </c>
      <c r="AL193" s="30">
        <f>SUMIF([1]route!$E$3:$E$10005,E193,[1]!Table1[8])</f>
        <v/>
      </c>
      <c r="AM193" s="30">
        <f>SUMIF([1]route!$E$3:$E$10005,E193,[1]!Table1[9])</f>
        <v/>
      </c>
      <c r="AN193" s="30">
        <f>SUMIF([1]route!$E$3:$E$10005,E193,[1]!Table1[10])</f>
        <v/>
      </c>
      <c r="AO193" s="30">
        <f>SUMIF([1]route!$E$3:$E$10005,E193,[1]!Table1[11])</f>
        <v/>
      </c>
      <c r="AP193" s="30">
        <f>SUMIF([1]route!$E$3:$E$10005,E193,[1]!Table1[12])</f>
        <v/>
      </c>
      <c r="AQ193" s="30">
        <f>SUMIF([1]route!$E$3:$E$10005,E193,[1]!Table1[13])</f>
        <v/>
      </c>
      <c r="AR193" s="30">
        <f>SUMIF([1]route!$E$3:$E$10005,E193,[1]!Table1[14])</f>
        <v/>
      </c>
      <c r="AS193" s="30">
        <f>SUMIF([1]route!$E$3:$E$10005,E193,[1]!Table1[15])</f>
        <v/>
      </c>
      <c r="AT193" s="30">
        <f>SUMIF([1]route!$E$3:$E$10005,E193,[1]!Table1[16])</f>
        <v/>
      </c>
      <c r="AU193" s="30">
        <f>SUMIF([1]route!$E$3:$E$10005,E193,[1]!Table1[17])</f>
        <v/>
      </c>
      <c r="AV193" s="30">
        <f>SUMIF([1]route!$E$3:$E$10005,E193,[1]!Table1[18])</f>
        <v/>
      </c>
      <c r="AW193" s="30">
        <f>SUMIF([1]route!$E$3:$E$10005,E193,[1]!Table1[19])</f>
        <v/>
      </c>
      <c r="AX193" s="30">
        <f>SUMIF([1]route!$E$3:$E$10005,E193,[1]!Table1[20])</f>
        <v/>
      </c>
      <c r="AY193" s="30">
        <f>SUMIF([1]route!$E$3:$E$10005,E193,[1]!Table1[21])</f>
        <v/>
      </c>
      <c r="AZ193" s="30">
        <f>SUMIF([1]route!$E$3:$E$10005,E193,[1]!Table1[22])</f>
        <v/>
      </c>
      <c r="BA193" s="30">
        <f>SUMIF([1]route!$E$3:$E$10005,E193,[1]!Table1[23])</f>
        <v/>
      </c>
      <c r="BB193" s="30">
        <f>SUMIF([1]route!$E$3:$E$10005,E193,[1]!Table1[24])</f>
        <v/>
      </c>
      <c r="BC193" s="30">
        <f>SUMIF([1]route!$E$3:$E$10005,E193,[1]!Table1[25])</f>
        <v/>
      </c>
      <c r="BD193" s="30">
        <f>SUMIF([1]route!$E$3:$E$10005,E193,[1]!Table1[26])</f>
        <v/>
      </c>
      <c r="BE193" s="30">
        <f>SUMIF([1]route!$E$3:$E$10005,E193,[1]!Table1[27])</f>
        <v/>
      </c>
      <c r="BF193" s="30">
        <f>SUMIF([1]route!$E$3:$E$10005,E193,[1]!Table1[28])</f>
        <v/>
      </c>
      <c r="BG193" s="30">
        <f>SUMIF([1]route!$E$3:$E$10005,E193,[1]!Table1[29])</f>
        <v/>
      </c>
      <c r="BH193" s="30">
        <f>SUMIF([1]route!$E$3:$E$10005,E193,[1]!Table1[30])</f>
        <v/>
      </c>
      <c r="BI193" s="30">
        <f>SUMIF([1]route!$E$3:$E$10005,E193,[1]!Table1[31])</f>
        <v/>
      </c>
      <c r="BJ193" s="30">
        <f>SUMIF([1]route!$E$3:$E$10005,E193,[1]!Table1[Remain PO])</f>
        <v/>
      </c>
      <c r="BK193" s="31">
        <f>SUMIF([1]route!$E$3:$E$10005,E193,[1]!Table1[N+1])</f>
        <v/>
      </c>
      <c r="BL193" s="31">
        <f>SUMIF([1]route!$E$3:$E$10005,E193,[1]!Table1[N+2])</f>
        <v/>
      </c>
      <c r="BM193" s="31">
        <f>SUMIF([1]route!$E$3:$E$10005,E193,[1]!Table1[N+3])</f>
        <v/>
      </c>
      <c r="BN193" s="32">
        <f>SUMIF([1]route!$E$3:$E$10005,E193,[1]!Table1[N+4])</f>
        <v/>
      </c>
      <c r="BP193" s="37">
        <f>$V193-$AD193</f>
        <v/>
      </c>
      <c r="BQ193" s="35">
        <f>BP193-AE193</f>
        <v/>
      </c>
      <c r="BR193" s="35">
        <f>BQ193-AF193</f>
        <v/>
      </c>
      <c r="BS193" s="35">
        <f>BR193-AG193</f>
        <v/>
      </c>
      <c r="BT193" s="35">
        <f>BS193-AH193</f>
        <v/>
      </c>
      <c r="BU193" s="35">
        <f>BT193-AI193</f>
        <v/>
      </c>
      <c r="BV193" s="35">
        <f>BU193-AJ193</f>
        <v/>
      </c>
      <c r="BW193" s="35">
        <f>BV193-AK193</f>
        <v/>
      </c>
      <c r="BX193" s="35">
        <f>BW193-AL193</f>
        <v/>
      </c>
      <c r="BY193" s="35">
        <f>BX193-AM193</f>
        <v/>
      </c>
      <c r="BZ193" s="35">
        <f>BY193-AN193</f>
        <v/>
      </c>
      <c r="CA193" s="35">
        <f>BZ193-AO193</f>
        <v/>
      </c>
      <c r="CB193" s="35">
        <f>CA193-AP193</f>
        <v/>
      </c>
      <c r="CC193" s="35">
        <f>CB193-AQ193</f>
        <v/>
      </c>
      <c r="CD193" s="35">
        <f>CC193-AR193</f>
        <v/>
      </c>
      <c r="CE193" s="35">
        <f>CD193-AS193</f>
        <v/>
      </c>
      <c r="CF193" s="35">
        <f>CE193-AT193</f>
        <v/>
      </c>
      <c r="CG193" s="35">
        <f>CF193-AU193</f>
        <v/>
      </c>
      <c r="CH193" s="35">
        <f>CG193-AV193</f>
        <v/>
      </c>
      <c r="CI193" s="35">
        <f>CH193-AW193</f>
        <v/>
      </c>
      <c r="CJ193" s="35">
        <f>CI193-AX193</f>
        <v/>
      </c>
      <c r="CK193" s="35">
        <f>CJ193-AY193</f>
        <v/>
      </c>
      <c r="CL193" s="35">
        <f>CK193-AZ193</f>
        <v/>
      </c>
      <c r="CM193" s="35">
        <f>CL193-BA193</f>
        <v/>
      </c>
      <c r="CN193" s="35">
        <f>CM193-BB193</f>
        <v/>
      </c>
      <c r="CO193" s="35">
        <f>CN193-BC193</f>
        <v/>
      </c>
      <c r="CP193" s="35">
        <f>CO193-BD193</f>
        <v/>
      </c>
      <c r="CQ193" s="35">
        <f>CP193-BE193</f>
        <v/>
      </c>
      <c r="CR193" s="35">
        <f>CQ193-BF193</f>
        <v/>
      </c>
      <c r="CS193" s="35">
        <f>CR193-BG193</f>
        <v/>
      </c>
      <c r="CT193" s="35">
        <f>CS193-BH193</f>
        <v/>
      </c>
      <c r="CU193" s="35">
        <f>CT193-BI193</f>
        <v/>
      </c>
      <c r="CV193" s="35">
        <f>CU193-BJ193</f>
        <v/>
      </c>
      <c r="CW193" s="38">
        <f>CV193-BK193</f>
        <v/>
      </c>
      <c r="CX193" s="38">
        <f>CW193-BL193</f>
        <v/>
      </c>
      <c r="CY193" s="38">
        <f>CX193-BM193</f>
        <v/>
      </c>
      <c r="CZ193" s="39">
        <f>CY193-BN193</f>
        <v/>
      </c>
      <c r="DA193" s="35" t="n"/>
    </row>
    <row r="194">
      <c r="D194" s="61">
        <f>VLOOKUP(F194,[1]Special!$O$2:$S$209,3,0)</f>
        <v/>
      </c>
      <c r="E194" s="20" t="inlineStr">
        <is>
          <t>|0200220139|28.60|0.00|2.000|0.0006172NBC</t>
        </is>
      </c>
      <c r="F194" s="19">
        <f>LEFT(E194,LEN(E194)-7)</f>
        <v/>
      </c>
      <c r="G194" s="19">
        <f>'Cutting Rules'!H194</f>
        <v/>
      </c>
      <c r="H194" s="19">
        <f>VLOOKUP(MID(F194,8,2),[1]Special!$H$2:$I$32,2,0)</f>
        <v/>
      </c>
      <c r="I194" s="19">
        <f>RIGHT(E194,3)</f>
        <v/>
      </c>
      <c r="J194" s="19">
        <f>IF(MID(E194,6,2)="22","P","C")</f>
        <v/>
      </c>
      <c r="K194" s="19">
        <f>MID(E194,13,4)</f>
        <v/>
      </c>
      <c r="L194" s="19">
        <f>MID(E194,19,4)</f>
        <v/>
      </c>
      <c r="M194" s="52">
        <f>MID(E194,LEN(E194)-17,4)</f>
        <v/>
      </c>
      <c r="N194" s="52">
        <f>MID(E194,LEN(E194)-6,4)</f>
        <v/>
      </c>
      <c r="O194" s="19">
        <f>VLOOKUP(F194,[1]Item!$A$5:$Z$10000,26,0)</f>
        <v/>
      </c>
      <c r="P194" s="19">
        <f>VLOOKUP(E194,[1]route!$E$3:$O$10005,11,0)</f>
        <v/>
      </c>
      <c r="Q194" s="167">
        <f>'Cutting Rules'!AD194</f>
        <v/>
      </c>
      <c r="R194" s="168">
        <f>SUMIF([1]route!$E$3:$E$10005,E194,[1]!Table1[生産])</f>
        <v/>
      </c>
      <c r="S194" s="24" t="n"/>
      <c r="T194" s="169" t="inlineStr"/>
      <c r="U194" s="19" t="n"/>
      <c r="V194" s="170">
        <f>SUMIF([1]route!$E$3:$E$10005,E194,[1]route!$M$3:$M$10005)</f>
        <v/>
      </c>
      <c r="W194" s="171">
        <f>O194*N194*V194/1000</f>
        <v/>
      </c>
      <c r="X194" s="27">
        <f t="array" ref="X194">INDEX($BP194:$CZ194,MATCH(TRUE,$BP194:$CZ194&lt;0,0))</f>
        <v/>
      </c>
      <c r="Y194" s="47">
        <f>IFERROR(CHOOSE($AC194,$BP$1,$BQ$1,$BR$1,$BS$1,$BT$1,$BU$1,$BV$1,$BW$1,$BX$1,$BY$1,$BZ$1,$CA$1,$CB$1,$CC$1,$CD$1,$CE$1,$CF$1,$CG$1,$CH$1,$CI$1,$CJ$1,$CK$1,$CL$1,$CM$1,$CN$1,$CO$1,$CP$1,$CQ$1,$CR$1,$CS$1,$CT$1,$CU$1,$CV$1,$CW$1,$CX$1,$CY$1,$CZ$1,),"")</f>
        <v/>
      </c>
      <c r="Z194" s="121">
        <f>IFERROR(VLOOKUP(E194,[1]route!$E$3:$BL$10005,59,0),"")&amp;IFERROR(VLOOKUP(E194,[1]route!$E$3:$BL$10005,60,0),"")</f>
        <v/>
      </c>
      <c r="AA194" s="172">
        <f>IF(R194&gt;V194,R194-V194,0)</f>
        <v/>
      </c>
      <c r="AB194" s="173">
        <f>AA194*O194*N194/1000</f>
        <v/>
      </c>
      <c r="AC194" s="4">
        <f>IFERROR(MATCH($X194,$BP194:$CZ194,0),"")</f>
        <v/>
      </c>
      <c r="AD194" s="29" t="n">
        <v>0</v>
      </c>
      <c r="AE194" s="30">
        <f>SUMIF([1]route!$E$3:$E$10005,E194,[1]!Table1[1])</f>
        <v/>
      </c>
      <c r="AF194" s="30">
        <f>SUMIF([1]route!$E$3:$E$10005,E194,[1]!Table1[2])</f>
        <v/>
      </c>
      <c r="AG194" s="30">
        <f>SUMIF([1]route!$E$3:$E$10005,E194,[1]!Table1[3])</f>
        <v/>
      </c>
      <c r="AH194" s="30">
        <f>SUMIF([1]route!$E$3:$E$10005,E194,[1]!Table1[4])</f>
        <v/>
      </c>
      <c r="AI194" s="30">
        <f>SUMIF([1]route!$E$3:$E$10005,E194,[1]!Table1[5])</f>
        <v/>
      </c>
      <c r="AJ194" s="30">
        <f>SUMIF([1]route!$E$3:$E$10005,E194,[1]!Table1[6])</f>
        <v/>
      </c>
      <c r="AK194" s="30">
        <f>SUMIF([1]route!$E$3:$E$10005,E194,[1]!Table1[7])</f>
        <v/>
      </c>
      <c r="AL194" s="30">
        <f>SUMIF([1]route!$E$3:$E$10005,E194,[1]!Table1[8])</f>
        <v/>
      </c>
      <c r="AM194" s="30">
        <f>SUMIF([1]route!$E$3:$E$10005,E194,[1]!Table1[9])</f>
        <v/>
      </c>
      <c r="AN194" s="30">
        <f>SUMIF([1]route!$E$3:$E$10005,E194,[1]!Table1[10])</f>
        <v/>
      </c>
      <c r="AO194" s="30">
        <f>SUMIF([1]route!$E$3:$E$10005,E194,[1]!Table1[11])</f>
        <v/>
      </c>
      <c r="AP194" s="30">
        <f>SUMIF([1]route!$E$3:$E$10005,E194,[1]!Table1[12])</f>
        <v/>
      </c>
      <c r="AQ194" s="30">
        <f>SUMIF([1]route!$E$3:$E$10005,E194,[1]!Table1[13])</f>
        <v/>
      </c>
      <c r="AR194" s="30">
        <f>SUMIF([1]route!$E$3:$E$10005,E194,[1]!Table1[14])</f>
        <v/>
      </c>
      <c r="AS194" s="30">
        <f>SUMIF([1]route!$E$3:$E$10005,E194,[1]!Table1[15])</f>
        <v/>
      </c>
      <c r="AT194" s="30">
        <f>SUMIF([1]route!$E$3:$E$10005,E194,[1]!Table1[16])</f>
        <v/>
      </c>
      <c r="AU194" s="30">
        <f>SUMIF([1]route!$E$3:$E$10005,E194,[1]!Table1[17])</f>
        <v/>
      </c>
      <c r="AV194" s="30">
        <f>SUMIF([1]route!$E$3:$E$10005,E194,[1]!Table1[18])</f>
        <v/>
      </c>
      <c r="AW194" s="30">
        <f>SUMIF([1]route!$E$3:$E$10005,E194,[1]!Table1[19])</f>
        <v/>
      </c>
      <c r="AX194" s="30">
        <f>SUMIF([1]route!$E$3:$E$10005,E194,[1]!Table1[20])</f>
        <v/>
      </c>
      <c r="AY194" s="30">
        <f>SUMIF([1]route!$E$3:$E$10005,E194,[1]!Table1[21])</f>
        <v/>
      </c>
      <c r="AZ194" s="30">
        <f>SUMIF([1]route!$E$3:$E$10005,E194,[1]!Table1[22])</f>
        <v/>
      </c>
      <c r="BA194" s="30">
        <f>SUMIF([1]route!$E$3:$E$10005,E194,[1]!Table1[23])</f>
        <v/>
      </c>
      <c r="BB194" s="30">
        <f>SUMIF([1]route!$E$3:$E$10005,E194,[1]!Table1[24])</f>
        <v/>
      </c>
      <c r="BC194" s="30">
        <f>SUMIF([1]route!$E$3:$E$10005,E194,[1]!Table1[25])</f>
        <v/>
      </c>
      <c r="BD194" s="30">
        <f>SUMIF([1]route!$E$3:$E$10005,E194,[1]!Table1[26])</f>
        <v/>
      </c>
      <c r="BE194" s="30">
        <f>SUMIF([1]route!$E$3:$E$10005,E194,[1]!Table1[27])</f>
        <v/>
      </c>
      <c r="BF194" s="30">
        <f>SUMIF([1]route!$E$3:$E$10005,E194,[1]!Table1[28])</f>
        <v/>
      </c>
      <c r="BG194" s="30">
        <f>SUMIF([1]route!$E$3:$E$10005,E194,[1]!Table1[29])</f>
        <v/>
      </c>
      <c r="BH194" s="30">
        <f>SUMIF([1]route!$E$3:$E$10005,E194,[1]!Table1[30])</f>
        <v/>
      </c>
      <c r="BI194" s="30">
        <f>SUMIF([1]route!$E$3:$E$10005,E194,[1]!Table1[31])</f>
        <v/>
      </c>
      <c r="BJ194" s="30">
        <f>SUMIF([1]route!$E$3:$E$10005,E194,[1]!Table1[Remain PO])</f>
        <v/>
      </c>
      <c r="BK194" s="31">
        <f>SUMIF([1]route!$E$3:$E$10005,E194,[1]!Table1[N+1])</f>
        <v/>
      </c>
      <c r="BL194" s="31">
        <f>SUMIF([1]route!$E$3:$E$10005,E194,[1]!Table1[N+2])</f>
        <v/>
      </c>
      <c r="BM194" s="31">
        <f>SUMIF([1]route!$E$3:$E$10005,E194,[1]!Table1[N+3])</f>
        <v/>
      </c>
      <c r="BN194" s="32">
        <f>SUMIF([1]route!$E$3:$E$10005,E194,[1]!Table1[N+4])</f>
        <v/>
      </c>
      <c r="BP194" s="37">
        <f>$V194-$AD194</f>
        <v/>
      </c>
      <c r="BQ194" s="35">
        <f>BP194-AE194</f>
        <v/>
      </c>
      <c r="BR194" s="35">
        <f>BQ194-AF194</f>
        <v/>
      </c>
      <c r="BS194" s="35">
        <f>BR194-AG194</f>
        <v/>
      </c>
      <c r="BT194" s="35">
        <f>BS194-AH194</f>
        <v/>
      </c>
      <c r="BU194" s="35">
        <f>BT194-AI194</f>
        <v/>
      </c>
      <c r="BV194" s="35">
        <f>BU194-AJ194</f>
        <v/>
      </c>
      <c r="BW194" s="35">
        <f>BV194-AK194</f>
        <v/>
      </c>
      <c r="BX194" s="35">
        <f>BW194-AL194</f>
        <v/>
      </c>
      <c r="BY194" s="35">
        <f>BX194-AM194</f>
        <v/>
      </c>
      <c r="BZ194" s="35">
        <f>BY194-AN194</f>
        <v/>
      </c>
      <c r="CA194" s="35">
        <f>BZ194-AO194</f>
        <v/>
      </c>
      <c r="CB194" s="35">
        <f>CA194-AP194</f>
        <v/>
      </c>
      <c r="CC194" s="35">
        <f>CB194-AQ194</f>
        <v/>
      </c>
      <c r="CD194" s="35">
        <f>CC194-AR194</f>
        <v/>
      </c>
      <c r="CE194" s="35">
        <f>CD194-AS194</f>
        <v/>
      </c>
      <c r="CF194" s="35">
        <f>CE194-AT194</f>
        <v/>
      </c>
      <c r="CG194" s="35">
        <f>CF194-AU194</f>
        <v/>
      </c>
      <c r="CH194" s="35">
        <f>CG194-AV194</f>
        <v/>
      </c>
      <c r="CI194" s="35">
        <f>CH194-AW194</f>
        <v/>
      </c>
      <c r="CJ194" s="35">
        <f>CI194-AX194</f>
        <v/>
      </c>
      <c r="CK194" s="35">
        <f>CJ194-AY194</f>
        <v/>
      </c>
      <c r="CL194" s="35">
        <f>CK194-AZ194</f>
        <v/>
      </c>
      <c r="CM194" s="35">
        <f>CL194-BA194</f>
        <v/>
      </c>
      <c r="CN194" s="35">
        <f>CM194-BB194</f>
        <v/>
      </c>
      <c r="CO194" s="35">
        <f>CN194-BC194</f>
        <v/>
      </c>
      <c r="CP194" s="35">
        <f>CO194-BD194</f>
        <v/>
      </c>
      <c r="CQ194" s="35">
        <f>CP194-BE194</f>
        <v/>
      </c>
      <c r="CR194" s="35">
        <f>CQ194-BF194</f>
        <v/>
      </c>
      <c r="CS194" s="35">
        <f>CR194-BG194</f>
        <v/>
      </c>
      <c r="CT194" s="35">
        <f>CS194-BH194</f>
        <v/>
      </c>
      <c r="CU194" s="35">
        <f>CT194-BI194</f>
        <v/>
      </c>
      <c r="CV194" s="35">
        <f>CU194-BJ194</f>
        <v/>
      </c>
      <c r="CW194" s="38">
        <f>CV194-BK194</f>
        <v/>
      </c>
      <c r="CX194" s="38">
        <f>CW194-BL194</f>
        <v/>
      </c>
      <c r="CY194" s="38">
        <f>CX194-BM194</f>
        <v/>
      </c>
      <c r="CZ194" s="39">
        <f>CY194-BN194</f>
        <v/>
      </c>
      <c r="DA194" s="35" t="n"/>
    </row>
    <row r="195">
      <c r="D195" s="61">
        <f>VLOOKUP(F195,[1]Special!$O$2:$S$209,3,0)</f>
        <v/>
      </c>
      <c r="E195" s="20" t="inlineStr">
        <is>
          <t>|0200220139|25.40|0.00|3.200|0.0005561NBC</t>
        </is>
      </c>
      <c r="F195" s="19">
        <f>LEFT(E195,LEN(E195)-7)</f>
        <v/>
      </c>
      <c r="G195" s="19">
        <f>'Cutting Rules'!H195</f>
        <v/>
      </c>
      <c r="H195" s="19">
        <f>VLOOKUP(MID(F195,8,2),[1]Special!$H$2:$I$32,2,0)</f>
        <v/>
      </c>
      <c r="I195" s="19">
        <f>RIGHT(E195,3)</f>
        <v/>
      </c>
      <c r="J195" s="19">
        <f>IF(MID(E195,6,2)="22","P","C")</f>
        <v/>
      </c>
      <c r="K195" s="19">
        <f>MID(E195,13,4)</f>
        <v/>
      </c>
      <c r="L195" s="19">
        <f>MID(E195,19,4)</f>
        <v/>
      </c>
      <c r="M195" s="52">
        <f>MID(E195,LEN(E195)-17,4)</f>
        <v/>
      </c>
      <c r="N195" s="52">
        <f>MID(E195,LEN(E195)-6,4)</f>
        <v/>
      </c>
      <c r="O195" s="19">
        <f>VLOOKUP(F195,[1]Item!$A$5:$Z$10000,26,0)</f>
        <v/>
      </c>
      <c r="P195" s="19">
        <f>VLOOKUP(E195,[1]route!$E$3:$O$10005,11,0)</f>
        <v/>
      </c>
      <c r="Q195" s="167">
        <f>'Cutting Rules'!AD195</f>
        <v/>
      </c>
      <c r="R195" s="168">
        <f>SUMIF([1]route!$E$3:$E$10005,E195,[1]!Table1[生産])</f>
        <v/>
      </c>
      <c r="S195" s="24" t="n"/>
      <c r="T195" s="169" t="inlineStr"/>
      <c r="U195" s="19" t="n"/>
      <c r="V195" s="170">
        <f>SUMIF([1]route!$E$3:$E$10005,E195,[1]route!$M$3:$M$10005)</f>
        <v/>
      </c>
      <c r="W195" s="171">
        <f>O195*N195*V195/1000</f>
        <v/>
      </c>
      <c r="X195" s="27">
        <f t="array" ref="X195">INDEX($BP195:$CZ195,MATCH(TRUE,$BP195:$CZ195&lt;0,0))</f>
        <v/>
      </c>
      <c r="Y195" s="47">
        <f>IFERROR(CHOOSE($AC195,$BP$1,$BQ$1,$BR$1,$BS$1,$BT$1,$BU$1,$BV$1,$BW$1,$BX$1,$BY$1,$BZ$1,$CA$1,$CB$1,$CC$1,$CD$1,$CE$1,$CF$1,$CG$1,$CH$1,$CI$1,$CJ$1,$CK$1,$CL$1,$CM$1,$CN$1,$CO$1,$CP$1,$CQ$1,$CR$1,$CS$1,$CT$1,$CU$1,$CV$1,$CW$1,$CX$1,$CY$1,$CZ$1,),"")</f>
        <v/>
      </c>
      <c r="Z195" s="121">
        <f>IFERROR(VLOOKUP(E195,[1]route!$E$3:$BL$10005,59,0),"")&amp;IFERROR(VLOOKUP(E195,[1]route!$E$3:$BL$10005,60,0),"")</f>
        <v/>
      </c>
      <c r="AA195" s="172">
        <f>IF(R195&gt;V195,R195-V195,0)</f>
        <v/>
      </c>
      <c r="AB195" s="173">
        <f>AA195*O195*N195/1000</f>
        <v/>
      </c>
      <c r="AC195" s="4">
        <f>IFERROR(MATCH($X195,$BP195:$CZ195,0),"")</f>
        <v/>
      </c>
      <c r="AD195" s="29" t="n">
        <v>0</v>
      </c>
      <c r="AE195" s="30">
        <f>SUMIF([1]route!$E$3:$E$10005,E195,[1]!Table1[1])</f>
        <v/>
      </c>
      <c r="AF195" s="30">
        <f>SUMIF([1]route!$E$3:$E$10005,E195,[1]!Table1[2])</f>
        <v/>
      </c>
      <c r="AG195" s="30">
        <f>SUMIF([1]route!$E$3:$E$10005,E195,[1]!Table1[3])</f>
        <v/>
      </c>
      <c r="AH195" s="30">
        <f>SUMIF([1]route!$E$3:$E$10005,E195,[1]!Table1[4])</f>
        <v/>
      </c>
      <c r="AI195" s="30">
        <f>SUMIF([1]route!$E$3:$E$10005,E195,[1]!Table1[5])</f>
        <v/>
      </c>
      <c r="AJ195" s="30">
        <f>SUMIF([1]route!$E$3:$E$10005,E195,[1]!Table1[6])</f>
        <v/>
      </c>
      <c r="AK195" s="30">
        <f>SUMIF([1]route!$E$3:$E$10005,E195,[1]!Table1[7])</f>
        <v/>
      </c>
      <c r="AL195" s="30">
        <f>SUMIF([1]route!$E$3:$E$10005,E195,[1]!Table1[8])</f>
        <v/>
      </c>
      <c r="AM195" s="30">
        <f>SUMIF([1]route!$E$3:$E$10005,E195,[1]!Table1[9])</f>
        <v/>
      </c>
      <c r="AN195" s="30">
        <f>SUMIF([1]route!$E$3:$E$10005,E195,[1]!Table1[10])</f>
        <v/>
      </c>
      <c r="AO195" s="30">
        <f>SUMIF([1]route!$E$3:$E$10005,E195,[1]!Table1[11])</f>
        <v/>
      </c>
      <c r="AP195" s="30">
        <f>SUMIF([1]route!$E$3:$E$10005,E195,[1]!Table1[12])</f>
        <v/>
      </c>
      <c r="AQ195" s="30">
        <f>SUMIF([1]route!$E$3:$E$10005,E195,[1]!Table1[13])</f>
        <v/>
      </c>
      <c r="AR195" s="30">
        <f>SUMIF([1]route!$E$3:$E$10005,E195,[1]!Table1[14])</f>
        <v/>
      </c>
      <c r="AS195" s="30">
        <f>SUMIF([1]route!$E$3:$E$10005,E195,[1]!Table1[15])</f>
        <v/>
      </c>
      <c r="AT195" s="30">
        <f>SUMIF([1]route!$E$3:$E$10005,E195,[1]!Table1[16])</f>
        <v/>
      </c>
      <c r="AU195" s="30">
        <f>SUMIF([1]route!$E$3:$E$10005,E195,[1]!Table1[17])</f>
        <v/>
      </c>
      <c r="AV195" s="30">
        <f>SUMIF([1]route!$E$3:$E$10005,E195,[1]!Table1[18])</f>
        <v/>
      </c>
      <c r="AW195" s="30">
        <f>SUMIF([1]route!$E$3:$E$10005,E195,[1]!Table1[19])</f>
        <v/>
      </c>
      <c r="AX195" s="30">
        <f>SUMIF([1]route!$E$3:$E$10005,E195,[1]!Table1[20])</f>
        <v/>
      </c>
      <c r="AY195" s="30">
        <f>SUMIF([1]route!$E$3:$E$10005,E195,[1]!Table1[21])</f>
        <v/>
      </c>
      <c r="AZ195" s="30">
        <f>SUMIF([1]route!$E$3:$E$10005,E195,[1]!Table1[22])</f>
        <v/>
      </c>
      <c r="BA195" s="30">
        <f>SUMIF([1]route!$E$3:$E$10005,E195,[1]!Table1[23])</f>
        <v/>
      </c>
      <c r="BB195" s="30">
        <f>SUMIF([1]route!$E$3:$E$10005,E195,[1]!Table1[24])</f>
        <v/>
      </c>
      <c r="BC195" s="30">
        <f>SUMIF([1]route!$E$3:$E$10005,E195,[1]!Table1[25])</f>
        <v/>
      </c>
      <c r="BD195" s="30">
        <f>SUMIF([1]route!$E$3:$E$10005,E195,[1]!Table1[26])</f>
        <v/>
      </c>
      <c r="BE195" s="30">
        <f>SUMIF([1]route!$E$3:$E$10005,E195,[1]!Table1[27])</f>
        <v/>
      </c>
      <c r="BF195" s="30">
        <f>SUMIF([1]route!$E$3:$E$10005,E195,[1]!Table1[28])</f>
        <v/>
      </c>
      <c r="BG195" s="30">
        <f>SUMIF([1]route!$E$3:$E$10005,E195,[1]!Table1[29])</f>
        <v/>
      </c>
      <c r="BH195" s="30">
        <f>SUMIF([1]route!$E$3:$E$10005,E195,[1]!Table1[30])</f>
        <v/>
      </c>
      <c r="BI195" s="30">
        <f>SUMIF([1]route!$E$3:$E$10005,E195,[1]!Table1[31])</f>
        <v/>
      </c>
      <c r="BJ195" s="30">
        <f>SUMIF([1]route!$E$3:$E$10005,E195,[1]!Table1[Remain PO])</f>
        <v/>
      </c>
      <c r="BK195" s="31">
        <f>SUMIF([1]route!$E$3:$E$10005,E195,[1]!Table1[N+1])</f>
        <v/>
      </c>
      <c r="BL195" s="31">
        <f>SUMIF([1]route!$E$3:$E$10005,E195,[1]!Table1[N+2])</f>
        <v/>
      </c>
      <c r="BM195" s="31">
        <f>SUMIF([1]route!$E$3:$E$10005,E195,[1]!Table1[N+3])</f>
        <v/>
      </c>
      <c r="BN195" s="32">
        <f>SUMIF([1]route!$E$3:$E$10005,E195,[1]!Table1[N+4])</f>
        <v/>
      </c>
      <c r="BP195" s="37">
        <f>$V195-$AD195</f>
        <v/>
      </c>
      <c r="BQ195" s="35">
        <f>BP195-AE195</f>
        <v/>
      </c>
      <c r="BR195" s="35">
        <f>BQ195-AF195</f>
        <v/>
      </c>
      <c r="BS195" s="35">
        <f>BR195-AG195</f>
        <v/>
      </c>
      <c r="BT195" s="35">
        <f>BS195-AH195</f>
        <v/>
      </c>
      <c r="BU195" s="35">
        <f>BT195-AI195</f>
        <v/>
      </c>
      <c r="BV195" s="35">
        <f>BU195-AJ195</f>
        <v/>
      </c>
      <c r="BW195" s="35">
        <f>BV195-AK195</f>
        <v/>
      </c>
      <c r="BX195" s="35">
        <f>BW195-AL195</f>
        <v/>
      </c>
      <c r="BY195" s="35">
        <f>BX195-AM195</f>
        <v/>
      </c>
      <c r="BZ195" s="35">
        <f>BY195-AN195</f>
        <v/>
      </c>
      <c r="CA195" s="35">
        <f>BZ195-AO195</f>
        <v/>
      </c>
      <c r="CB195" s="35">
        <f>CA195-AP195</f>
        <v/>
      </c>
      <c r="CC195" s="35">
        <f>CB195-AQ195</f>
        <v/>
      </c>
      <c r="CD195" s="35">
        <f>CC195-AR195</f>
        <v/>
      </c>
      <c r="CE195" s="35">
        <f>CD195-AS195</f>
        <v/>
      </c>
      <c r="CF195" s="35">
        <f>CE195-AT195</f>
        <v/>
      </c>
      <c r="CG195" s="35">
        <f>CF195-AU195</f>
        <v/>
      </c>
      <c r="CH195" s="35">
        <f>CG195-AV195</f>
        <v/>
      </c>
      <c r="CI195" s="35">
        <f>CH195-AW195</f>
        <v/>
      </c>
      <c r="CJ195" s="35">
        <f>CI195-AX195</f>
        <v/>
      </c>
      <c r="CK195" s="35">
        <f>CJ195-AY195</f>
        <v/>
      </c>
      <c r="CL195" s="35">
        <f>CK195-AZ195</f>
        <v/>
      </c>
      <c r="CM195" s="35">
        <f>CL195-BA195</f>
        <v/>
      </c>
      <c r="CN195" s="35">
        <f>CM195-BB195</f>
        <v/>
      </c>
      <c r="CO195" s="35">
        <f>CN195-BC195</f>
        <v/>
      </c>
      <c r="CP195" s="35">
        <f>CO195-BD195</f>
        <v/>
      </c>
      <c r="CQ195" s="35">
        <f>CP195-BE195</f>
        <v/>
      </c>
      <c r="CR195" s="35">
        <f>CQ195-BF195</f>
        <v/>
      </c>
      <c r="CS195" s="35">
        <f>CR195-BG195</f>
        <v/>
      </c>
      <c r="CT195" s="35">
        <f>CS195-BH195</f>
        <v/>
      </c>
      <c r="CU195" s="35">
        <f>CT195-BI195</f>
        <v/>
      </c>
      <c r="CV195" s="35">
        <f>CU195-BJ195</f>
        <v/>
      </c>
      <c r="CW195" s="38">
        <f>CV195-BK195</f>
        <v/>
      </c>
      <c r="CX195" s="38">
        <f>CW195-BL195</f>
        <v/>
      </c>
      <c r="CY195" s="38">
        <f>CX195-BM195</f>
        <v/>
      </c>
      <c r="CZ195" s="39">
        <f>CY195-BN195</f>
        <v/>
      </c>
      <c r="DA195" s="35" t="n"/>
    </row>
    <row r="196">
      <c r="D196" s="61">
        <f>VLOOKUP(F196,[1]Special!$O$2:$S$209,3,0)</f>
        <v/>
      </c>
      <c r="E196" s="20" t="inlineStr">
        <is>
          <t>|0200230841|25.40|0.00|1.000|0.0006191NBC</t>
        </is>
      </c>
      <c r="F196" s="19">
        <f>LEFT(E196,LEN(E196)-7)</f>
        <v/>
      </c>
      <c r="G196" s="19">
        <f>'Cutting Rules'!H196</f>
        <v/>
      </c>
      <c r="H196" s="19">
        <f>VLOOKUP(MID(F196,8,2),[1]Special!$H$2:$I$32,2,0)</f>
        <v/>
      </c>
      <c r="I196" s="19">
        <f>RIGHT(E196,3)</f>
        <v/>
      </c>
      <c r="J196" s="19">
        <f>IF(MID(E196,6,2)="22","P","C")</f>
        <v/>
      </c>
      <c r="K196" s="19">
        <f>MID(E196,13,4)</f>
        <v/>
      </c>
      <c r="L196" s="19">
        <f>MID(E196,19,4)</f>
        <v/>
      </c>
      <c r="M196" s="52">
        <f>MID(E196,LEN(E196)-17,4)</f>
        <v/>
      </c>
      <c r="N196" s="52">
        <f>MID(E196,LEN(E196)-6,4)</f>
        <v/>
      </c>
      <c r="O196" s="19">
        <f>VLOOKUP(F196,[1]Item!$A$5:$Z$10000,26,0)</f>
        <v/>
      </c>
      <c r="P196" s="19">
        <f>VLOOKUP(E196,[1]route!$E$3:$O$10005,11,0)</f>
        <v/>
      </c>
      <c r="Q196" s="167">
        <f>'Cutting Rules'!AD196</f>
        <v/>
      </c>
      <c r="R196" s="168">
        <f>SUMIF([1]route!$E$3:$E$10005,E196,[1]!Table1[生産])</f>
        <v/>
      </c>
      <c r="S196" s="24" t="n"/>
      <c r="T196" s="169" t="inlineStr"/>
      <c r="U196" s="19" t="n"/>
      <c r="V196" s="170">
        <f>SUMIF([1]route!$E$3:$E$10005,E196,[1]route!$M$3:$M$10005)</f>
        <v/>
      </c>
      <c r="W196" s="171">
        <f>O196*N196*V196/1000</f>
        <v/>
      </c>
      <c r="X196" s="27">
        <f t="array" ref="X196">INDEX($BP196:$CZ196,MATCH(TRUE,$BP196:$CZ196&lt;0,0))</f>
        <v/>
      </c>
      <c r="Y196" s="47">
        <f>IFERROR(CHOOSE($AC196,$BP$1,$BQ$1,$BR$1,$BS$1,$BT$1,$BU$1,$BV$1,$BW$1,$BX$1,$BY$1,$BZ$1,$CA$1,$CB$1,$CC$1,$CD$1,$CE$1,$CF$1,$CG$1,$CH$1,$CI$1,$CJ$1,$CK$1,$CL$1,$CM$1,$CN$1,$CO$1,$CP$1,$CQ$1,$CR$1,$CS$1,$CT$1,$CU$1,$CV$1,$CW$1,$CX$1,$CY$1,$CZ$1,),"")</f>
        <v/>
      </c>
      <c r="Z196" s="121">
        <f>IFERROR(VLOOKUP(E196,[1]route!$E$3:$BL$10005,59,0),"")&amp;IFERROR(VLOOKUP(E196,[1]route!$E$3:$BL$10005,60,0),"")</f>
        <v/>
      </c>
      <c r="AA196" s="172">
        <f>IF(R196&gt;V196,R196-V196,0)</f>
        <v/>
      </c>
      <c r="AB196" s="173">
        <f>AA196*O196*N196/1000</f>
        <v/>
      </c>
      <c r="AC196" s="4">
        <f>IFERROR(MATCH($X196,$BP196:$CZ196,0),"")</f>
        <v/>
      </c>
      <c r="AD196" s="29" t="n">
        <v>0</v>
      </c>
      <c r="AE196" s="30">
        <f>SUMIF([1]route!$E$3:$E$10005,E196,[1]!Table1[1])</f>
        <v/>
      </c>
      <c r="AF196" s="30">
        <f>SUMIF([1]route!$E$3:$E$10005,E196,[1]!Table1[2])</f>
        <v/>
      </c>
      <c r="AG196" s="30">
        <f>SUMIF([1]route!$E$3:$E$10005,E196,[1]!Table1[3])</f>
        <v/>
      </c>
      <c r="AH196" s="30">
        <f>SUMIF([1]route!$E$3:$E$10005,E196,[1]!Table1[4])</f>
        <v/>
      </c>
      <c r="AI196" s="30">
        <f>SUMIF([1]route!$E$3:$E$10005,E196,[1]!Table1[5])</f>
        <v/>
      </c>
      <c r="AJ196" s="30">
        <f>SUMIF([1]route!$E$3:$E$10005,E196,[1]!Table1[6])</f>
        <v/>
      </c>
      <c r="AK196" s="30">
        <f>SUMIF([1]route!$E$3:$E$10005,E196,[1]!Table1[7])</f>
        <v/>
      </c>
      <c r="AL196" s="30">
        <f>SUMIF([1]route!$E$3:$E$10005,E196,[1]!Table1[8])</f>
        <v/>
      </c>
      <c r="AM196" s="30">
        <f>SUMIF([1]route!$E$3:$E$10005,E196,[1]!Table1[9])</f>
        <v/>
      </c>
      <c r="AN196" s="30">
        <f>SUMIF([1]route!$E$3:$E$10005,E196,[1]!Table1[10])</f>
        <v/>
      </c>
      <c r="AO196" s="30">
        <f>SUMIF([1]route!$E$3:$E$10005,E196,[1]!Table1[11])</f>
        <v/>
      </c>
      <c r="AP196" s="30">
        <f>SUMIF([1]route!$E$3:$E$10005,E196,[1]!Table1[12])</f>
        <v/>
      </c>
      <c r="AQ196" s="30">
        <f>SUMIF([1]route!$E$3:$E$10005,E196,[1]!Table1[13])</f>
        <v/>
      </c>
      <c r="AR196" s="30">
        <f>SUMIF([1]route!$E$3:$E$10005,E196,[1]!Table1[14])</f>
        <v/>
      </c>
      <c r="AS196" s="30">
        <f>SUMIF([1]route!$E$3:$E$10005,E196,[1]!Table1[15])</f>
        <v/>
      </c>
      <c r="AT196" s="30">
        <f>SUMIF([1]route!$E$3:$E$10005,E196,[1]!Table1[16])</f>
        <v/>
      </c>
      <c r="AU196" s="30">
        <f>SUMIF([1]route!$E$3:$E$10005,E196,[1]!Table1[17])</f>
        <v/>
      </c>
      <c r="AV196" s="30">
        <f>SUMIF([1]route!$E$3:$E$10005,E196,[1]!Table1[18])</f>
        <v/>
      </c>
      <c r="AW196" s="30">
        <f>SUMIF([1]route!$E$3:$E$10005,E196,[1]!Table1[19])</f>
        <v/>
      </c>
      <c r="AX196" s="30">
        <f>SUMIF([1]route!$E$3:$E$10005,E196,[1]!Table1[20])</f>
        <v/>
      </c>
      <c r="AY196" s="30">
        <f>SUMIF([1]route!$E$3:$E$10005,E196,[1]!Table1[21])</f>
        <v/>
      </c>
      <c r="AZ196" s="30">
        <f>SUMIF([1]route!$E$3:$E$10005,E196,[1]!Table1[22])</f>
        <v/>
      </c>
      <c r="BA196" s="30">
        <f>SUMIF([1]route!$E$3:$E$10005,E196,[1]!Table1[23])</f>
        <v/>
      </c>
      <c r="BB196" s="30">
        <f>SUMIF([1]route!$E$3:$E$10005,E196,[1]!Table1[24])</f>
        <v/>
      </c>
      <c r="BC196" s="30">
        <f>SUMIF([1]route!$E$3:$E$10005,E196,[1]!Table1[25])</f>
        <v/>
      </c>
      <c r="BD196" s="30">
        <f>SUMIF([1]route!$E$3:$E$10005,E196,[1]!Table1[26])</f>
        <v/>
      </c>
      <c r="BE196" s="30">
        <f>SUMIF([1]route!$E$3:$E$10005,E196,[1]!Table1[27])</f>
        <v/>
      </c>
      <c r="BF196" s="30">
        <f>SUMIF([1]route!$E$3:$E$10005,E196,[1]!Table1[28])</f>
        <v/>
      </c>
      <c r="BG196" s="30">
        <f>SUMIF([1]route!$E$3:$E$10005,E196,[1]!Table1[29])</f>
        <v/>
      </c>
      <c r="BH196" s="30">
        <f>SUMIF([1]route!$E$3:$E$10005,E196,[1]!Table1[30])</f>
        <v/>
      </c>
      <c r="BI196" s="30">
        <f>SUMIF([1]route!$E$3:$E$10005,E196,[1]!Table1[31])</f>
        <v/>
      </c>
      <c r="BJ196" s="30">
        <f>SUMIF([1]route!$E$3:$E$10005,E196,[1]!Table1[Remain PO])</f>
        <v/>
      </c>
      <c r="BK196" s="31">
        <f>SUMIF([1]route!$E$3:$E$10005,E196,[1]!Table1[N+1])</f>
        <v/>
      </c>
      <c r="BL196" s="31">
        <f>SUMIF([1]route!$E$3:$E$10005,E196,[1]!Table1[N+2])</f>
        <v/>
      </c>
      <c r="BM196" s="31">
        <f>SUMIF([1]route!$E$3:$E$10005,E196,[1]!Table1[N+3])</f>
        <v/>
      </c>
      <c r="BN196" s="32">
        <f>SUMIF([1]route!$E$3:$E$10005,E196,[1]!Table1[N+4])</f>
        <v/>
      </c>
      <c r="BP196" s="37">
        <f>$V196-$AD196</f>
        <v/>
      </c>
      <c r="BQ196" s="35">
        <f>BP196-AE196</f>
        <v/>
      </c>
      <c r="BR196" s="35">
        <f>BQ196-AF196</f>
        <v/>
      </c>
      <c r="BS196" s="35">
        <f>BR196-AG196</f>
        <v/>
      </c>
      <c r="BT196" s="35">
        <f>BS196-AH196</f>
        <v/>
      </c>
      <c r="BU196" s="35">
        <f>BT196-AI196</f>
        <v/>
      </c>
      <c r="BV196" s="35">
        <f>BU196-AJ196</f>
        <v/>
      </c>
      <c r="BW196" s="35">
        <f>BV196-AK196</f>
        <v/>
      </c>
      <c r="BX196" s="35">
        <f>BW196-AL196</f>
        <v/>
      </c>
      <c r="BY196" s="35">
        <f>BX196-AM196</f>
        <v/>
      </c>
      <c r="BZ196" s="35">
        <f>BY196-AN196</f>
        <v/>
      </c>
      <c r="CA196" s="35">
        <f>BZ196-AO196</f>
        <v/>
      </c>
      <c r="CB196" s="35">
        <f>CA196-AP196</f>
        <v/>
      </c>
      <c r="CC196" s="35">
        <f>CB196-AQ196</f>
        <v/>
      </c>
      <c r="CD196" s="35">
        <f>CC196-AR196</f>
        <v/>
      </c>
      <c r="CE196" s="35">
        <f>CD196-AS196</f>
        <v/>
      </c>
      <c r="CF196" s="35">
        <f>CE196-AT196</f>
        <v/>
      </c>
      <c r="CG196" s="35">
        <f>CF196-AU196</f>
        <v/>
      </c>
      <c r="CH196" s="35">
        <f>CG196-AV196</f>
        <v/>
      </c>
      <c r="CI196" s="35">
        <f>CH196-AW196</f>
        <v/>
      </c>
      <c r="CJ196" s="35">
        <f>CI196-AX196</f>
        <v/>
      </c>
      <c r="CK196" s="35">
        <f>CJ196-AY196</f>
        <v/>
      </c>
      <c r="CL196" s="35">
        <f>CK196-AZ196</f>
        <v/>
      </c>
      <c r="CM196" s="35">
        <f>CL196-BA196</f>
        <v/>
      </c>
      <c r="CN196" s="35">
        <f>CM196-BB196</f>
        <v/>
      </c>
      <c r="CO196" s="35">
        <f>CN196-BC196</f>
        <v/>
      </c>
      <c r="CP196" s="35">
        <f>CO196-BD196</f>
        <v/>
      </c>
      <c r="CQ196" s="35">
        <f>CP196-BE196</f>
        <v/>
      </c>
      <c r="CR196" s="35">
        <f>CQ196-BF196</f>
        <v/>
      </c>
      <c r="CS196" s="35">
        <f>CR196-BG196</f>
        <v/>
      </c>
      <c r="CT196" s="35">
        <f>CS196-BH196</f>
        <v/>
      </c>
      <c r="CU196" s="35">
        <f>CT196-BI196</f>
        <v/>
      </c>
      <c r="CV196" s="35">
        <f>CU196-BJ196</f>
        <v/>
      </c>
      <c r="CW196" s="38">
        <f>CV196-BK196</f>
        <v/>
      </c>
      <c r="CX196" s="38">
        <f>CW196-BL196</f>
        <v/>
      </c>
      <c r="CY196" s="38">
        <f>CX196-BM196</f>
        <v/>
      </c>
      <c r="CZ196" s="39">
        <f>CY196-BN196</f>
        <v/>
      </c>
      <c r="DA196" s="35" t="n"/>
    </row>
    <row r="197">
      <c r="D197" s="61">
        <f>VLOOKUP(F197,[1]Special!$O$2:$S$209,3,0)</f>
        <v/>
      </c>
      <c r="E197" s="20" t="inlineStr">
        <is>
          <t>|0200226010|22.20|0.00|2.000|0.0005250NBC</t>
        </is>
      </c>
      <c r="F197" s="19">
        <f>LEFT(E197,LEN(E197)-7)</f>
        <v/>
      </c>
      <c r="G197" s="19">
        <f>'Cutting Rules'!H197</f>
        <v/>
      </c>
      <c r="H197" s="19">
        <f>VLOOKUP(MID(F197,8,2),[1]Special!$H$2:$I$32,2,0)</f>
        <v/>
      </c>
      <c r="I197" s="19">
        <f>RIGHT(E197,3)</f>
        <v/>
      </c>
      <c r="J197" s="19">
        <f>IF(MID(E197,6,2)="22","P","C")</f>
        <v/>
      </c>
      <c r="K197" s="19">
        <f>MID(E197,13,4)</f>
        <v/>
      </c>
      <c r="L197" s="19">
        <f>MID(E197,19,4)</f>
        <v/>
      </c>
      <c r="M197" s="52">
        <f>MID(E197,LEN(E197)-17,4)</f>
        <v/>
      </c>
      <c r="N197" s="52">
        <f>MID(E197,LEN(E197)-6,4)</f>
        <v/>
      </c>
      <c r="O197" s="19">
        <f>VLOOKUP(F197,[1]Item!$A$5:$Z$10000,26,0)</f>
        <v/>
      </c>
      <c r="P197" s="19">
        <f>VLOOKUP(E197,[1]route!$E$3:$O$10005,11,0)</f>
        <v/>
      </c>
      <c r="Q197" s="167">
        <f>'Cutting Rules'!AD197</f>
        <v/>
      </c>
      <c r="R197" s="168">
        <f>SUMIF([1]route!$E$3:$E$10005,E197,[1]!Table1[生産])</f>
        <v/>
      </c>
      <c r="S197" s="24" t="n"/>
      <c r="T197" s="169" t="inlineStr"/>
      <c r="U197" s="19" t="n"/>
      <c r="V197" s="170">
        <f>SUMIF([1]route!$E$3:$E$10005,E197,[1]route!$M$3:$M$10005)</f>
        <v/>
      </c>
      <c r="W197" s="171">
        <f>O197*N197*V197/1000</f>
        <v/>
      </c>
      <c r="X197" s="27">
        <f t="array" ref="X197">INDEX($BP197:$CZ197,MATCH(TRUE,$BP197:$CZ197&lt;0,0))</f>
        <v/>
      </c>
      <c r="Y197" s="47">
        <f>IFERROR(CHOOSE($AC197,$BP$1,$BQ$1,$BR$1,$BS$1,$BT$1,$BU$1,$BV$1,$BW$1,$BX$1,$BY$1,$BZ$1,$CA$1,$CB$1,$CC$1,$CD$1,$CE$1,$CF$1,$CG$1,$CH$1,$CI$1,$CJ$1,$CK$1,$CL$1,$CM$1,$CN$1,$CO$1,$CP$1,$CQ$1,$CR$1,$CS$1,$CT$1,$CU$1,$CV$1,$CW$1,$CX$1,$CY$1,$CZ$1,),"")</f>
        <v/>
      </c>
      <c r="Z197" s="121">
        <f>IFERROR(VLOOKUP(E197,[1]route!$E$3:$BL$10005,59,0),"")&amp;IFERROR(VLOOKUP(E197,[1]route!$E$3:$BL$10005,60,0),"")</f>
        <v/>
      </c>
      <c r="AA197" s="172">
        <f>IF(R197&gt;V197,R197-V197,0)</f>
        <v/>
      </c>
      <c r="AB197" s="173">
        <f>AA197*O197*N197/1000</f>
        <v/>
      </c>
      <c r="AC197" s="4">
        <f>IFERROR(MATCH($X197,$BP197:$CZ197,0),"")</f>
        <v/>
      </c>
      <c r="AD197" s="29" t="n">
        <v>0</v>
      </c>
      <c r="AE197" s="30">
        <f>SUMIF([1]route!$E$3:$E$10005,E197,[1]!Table1[1])</f>
        <v/>
      </c>
      <c r="AF197" s="30">
        <f>SUMIF([1]route!$E$3:$E$10005,E197,[1]!Table1[2])</f>
        <v/>
      </c>
      <c r="AG197" s="30">
        <f>SUMIF([1]route!$E$3:$E$10005,E197,[1]!Table1[3])</f>
        <v/>
      </c>
      <c r="AH197" s="30">
        <f>SUMIF([1]route!$E$3:$E$10005,E197,[1]!Table1[4])</f>
        <v/>
      </c>
      <c r="AI197" s="30">
        <f>SUMIF([1]route!$E$3:$E$10005,E197,[1]!Table1[5])</f>
        <v/>
      </c>
      <c r="AJ197" s="30">
        <f>SUMIF([1]route!$E$3:$E$10005,E197,[1]!Table1[6])</f>
        <v/>
      </c>
      <c r="AK197" s="30">
        <f>SUMIF([1]route!$E$3:$E$10005,E197,[1]!Table1[7])</f>
        <v/>
      </c>
      <c r="AL197" s="30">
        <f>SUMIF([1]route!$E$3:$E$10005,E197,[1]!Table1[8])</f>
        <v/>
      </c>
      <c r="AM197" s="30">
        <f>SUMIF([1]route!$E$3:$E$10005,E197,[1]!Table1[9])</f>
        <v/>
      </c>
      <c r="AN197" s="30">
        <f>SUMIF([1]route!$E$3:$E$10005,E197,[1]!Table1[10])</f>
        <v/>
      </c>
      <c r="AO197" s="30">
        <f>SUMIF([1]route!$E$3:$E$10005,E197,[1]!Table1[11])</f>
        <v/>
      </c>
      <c r="AP197" s="30">
        <f>SUMIF([1]route!$E$3:$E$10005,E197,[1]!Table1[12])</f>
        <v/>
      </c>
      <c r="AQ197" s="30">
        <f>SUMIF([1]route!$E$3:$E$10005,E197,[1]!Table1[13])</f>
        <v/>
      </c>
      <c r="AR197" s="30">
        <f>SUMIF([1]route!$E$3:$E$10005,E197,[1]!Table1[14])</f>
        <v/>
      </c>
      <c r="AS197" s="30">
        <f>SUMIF([1]route!$E$3:$E$10005,E197,[1]!Table1[15])</f>
        <v/>
      </c>
      <c r="AT197" s="30">
        <f>SUMIF([1]route!$E$3:$E$10005,E197,[1]!Table1[16])</f>
        <v/>
      </c>
      <c r="AU197" s="30">
        <f>SUMIF([1]route!$E$3:$E$10005,E197,[1]!Table1[17])</f>
        <v/>
      </c>
      <c r="AV197" s="30">
        <f>SUMIF([1]route!$E$3:$E$10005,E197,[1]!Table1[18])</f>
        <v/>
      </c>
      <c r="AW197" s="30">
        <f>SUMIF([1]route!$E$3:$E$10005,E197,[1]!Table1[19])</f>
        <v/>
      </c>
      <c r="AX197" s="30">
        <f>SUMIF([1]route!$E$3:$E$10005,E197,[1]!Table1[20])</f>
        <v/>
      </c>
      <c r="AY197" s="30">
        <f>SUMIF([1]route!$E$3:$E$10005,E197,[1]!Table1[21])</f>
        <v/>
      </c>
      <c r="AZ197" s="30">
        <f>SUMIF([1]route!$E$3:$E$10005,E197,[1]!Table1[22])</f>
        <v/>
      </c>
      <c r="BA197" s="30">
        <f>SUMIF([1]route!$E$3:$E$10005,E197,[1]!Table1[23])</f>
        <v/>
      </c>
      <c r="BB197" s="30">
        <f>SUMIF([1]route!$E$3:$E$10005,E197,[1]!Table1[24])</f>
        <v/>
      </c>
      <c r="BC197" s="30">
        <f>SUMIF([1]route!$E$3:$E$10005,E197,[1]!Table1[25])</f>
        <v/>
      </c>
      <c r="BD197" s="30">
        <f>SUMIF([1]route!$E$3:$E$10005,E197,[1]!Table1[26])</f>
        <v/>
      </c>
      <c r="BE197" s="30">
        <f>SUMIF([1]route!$E$3:$E$10005,E197,[1]!Table1[27])</f>
        <v/>
      </c>
      <c r="BF197" s="30">
        <f>SUMIF([1]route!$E$3:$E$10005,E197,[1]!Table1[28])</f>
        <v/>
      </c>
      <c r="BG197" s="30">
        <f>SUMIF([1]route!$E$3:$E$10005,E197,[1]!Table1[29])</f>
        <v/>
      </c>
      <c r="BH197" s="30">
        <f>SUMIF([1]route!$E$3:$E$10005,E197,[1]!Table1[30])</f>
        <v/>
      </c>
      <c r="BI197" s="30">
        <f>SUMIF([1]route!$E$3:$E$10005,E197,[1]!Table1[31])</f>
        <v/>
      </c>
      <c r="BJ197" s="30">
        <f>SUMIF([1]route!$E$3:$E$10005,E197,[1]!Table1[Remain PO])</f>
        <v/>
      </c>
      <c r="BK197" s="31">
        <f>SUMIF([1]route!$E$3:$E$10005,E197,[1]!Table1[N+1])</f>
        <v/>
      </c>
      <c r="BL197" s="31">
        <f>SUMIF([1]route!$E$3:$E$10005,E197,[1]!Table1[N+2])</f>
        <v/>
      </c>
      <c r="BM197" s="31">
        <f>SUMIF([1]route!$E$3:$E$10005,E197,[1]!Table1[N+3])</f>
        <v/>
      </c>
      <c r="BN197" s="32">
        <f>SUMIF([1]route!$E$3:$E$10005,E197,[1]!Table1[N+4])</f>
        <v/>
      </c>
      <c r="BP197" s="37">
        <f>$V197-$AD197</f>
        <v/>
      </c>
      <c r="BQ197" s="35">
        <f>BP197-AE197</f>
        <v/>
      </c>
      <c r="BR197" s="35">
        <f>BQ197-AF197</f>
        <v/>
      </c>
      <c r="BS197" s="35">
        <f>BR197-AG197</f>
        <v/>
      </c>
      <c r="BT197" s="35">
        <f>BS197-AH197</f>
        <v/>
      </c>
      <c r="BU197" s="35">
        <f>BT197-AI197</f>
        <v/>
      </c>
      <c r="BV197" s="35">
        <f>BU197-AJ197</f>
        <v/>
      </c>
      <c r="BW197" s="35">
        <f>BV197-AK197</f>
        <v/>
      </c>
      <c r="BX197" s="35">
        <f>BW197-AL197</f>
        <v/>
      </c>
      <c r="BY197" s="35">
        <f>BX197-AM197</f>
        <v/>
      </c>
      <c r="BZ197" s="35">
        <f>BY197-AN197</f>
        <v/>
      </c>
      <c r="CA197" s="35">
        <f>BZ197-AO197</f>
        <v/>
      </c>
      <c r="CB197" s="35">
        <f>CA197-AP197</f>
        <v/>
      </c>
      <c r="CC197" s="35">
        <f>CB197-AQ197</f>
        <v/>
      </c>
      <c r="CD197" s="35">
        <f>CC197-AR197</f>
        <v/>
      </c>
      <c r="CE197" s="35">
        <f>CD197-AS197</f>
        <v/>
      </c>
      <c r="CF197" s="35">
        <f>CE197-AT197</f>
        <v/>
      </c>
      <c r="CG197" s="35">
        <f>CF197-AU197</f>
        <v/>
      </c>
      <c r="CH197" s="35">
        <f>CG197-AV197</f>
        <v/>
      </c>
      <c r="CI197" s="35">
        <f>CH197-AW197</f>
        <v/>
      </c>
      <c r="CJ197" s="35">
        <f>CI197-AX197</f>
        <v/>
      </c>
      <c r="CK197" s="35">
        <f>CJ197-AY197</f>
        <v/>
      </c>
      <c r="CL197" s="35">
        <f>CK197-AZ197</f>
        <v/>
      </c>
      <c r="CM197" s="35">
        <f>CL197-BA197</f>
        <v/>
      </c>
      <c r="CN197" s="35">
        <f>CM197-BB197</f>
        <v/>
      </c>
      <c r="CO197" s="35">
        <f>CN197-BC197</f>
        <v/>
      </c>
      <c r="CP197" s="35">
        <f>CO197-BD197</f>
        <v/>
      </c>
      <c r="CQ197" s="35">
        <f>CP197-BE197</f>
        <v/>
      </c>
      <c r="CR197" s="35">
        <f>CQ197-BF197</f>
        <v/>
      </c>
      <c r="CS197" s="35">
        <f>CR197-BG197</f>
        <v/>
      </c>
      <c r="CT197" s="35">
        <f>CS197-BH197</f>
        <v/>
      </c>
      <c r="CU197" s="35">
        <f>CT197-BI197</f>
        <v/>
      </c>
      <c r="CV197" s="35">
        <f>CU197-BJ197</f>
        <v/>
      </c>
      <c r="CW197" s="38">
        <f>CV197-BK197</f>
        <v/>
      </c>
      <c r="CX197" s="38">
        <f>CW197-BL197</f>
        <v/>
      </c>
      <c r="CY197" s="38">
        <f>CX197-BM197</f>
        <v/>
      </c>
      <c r="CZ197" s="39">
        <f>CY197-BN197</f>
        <v/>
      </c>
      <c r="DA197" s="35" t="n"/>
    </row>
    <row r="198">
      <c r="D198" s="61">
        <f>VLOOKUP(F198,[1]Special!$O$2:$S$209,3,0)</f>
        <v/>
      </c>
      <c r="E198" s="20" t="inlineStr">
        <is>
          <t>|0200220139|29.40|0.00|3.200|0.0006161IBC</t>
        </is>
      </c>
      <c r="F198" s="19">
        <f>LEFT(E198,LEN(E198)-7)</f>
        <v/>
      </c>
      <c r="G198" s="19">
        <f>'Cutting Rules'!H198</f>
        <v/>
      </c>
      <c r="H198" s="19">
        <f>VLOOKUP(MID(F198,8,2),[1]Special!$H$2:$I$32,2,0)</f>
        <v/>
      </c>
      <c r="I198" s="19">
        <f>RIGHT(E198,3)</f>
        <v/>
      </c>
      <c r="J198" s="19">
        <f>IF(MID(E198,6,2)="22","P","C")</f>
        <v/>
      </c>
      <c r="K198" s="19">
        <f>MID(E198,13,4)</f>
        <v/>
      </c>
      <c r="L198" s="19">
        <f>MID(E198,19,4)</f>
        <v/>
      </c>
      <c r="M198" s="52">
        <f>MID(E198,LEN(E198)-17,4)</f>
        <v/>
      </c>
      <c r="N198" s="52">
        <f>MID(E198,LEN(E198)-6,4)</f>
        <v/>
      </c>
      <c r="O198" s="19">
        <f>VLOOKUP(F198,[1]Item!$A$5:$Z$10000,26,0)</f>
        <v/>
      </c>
      <c r="P198" s="19">
        <f>VLOOKUP(E198,[1]route!$E$3:$O$10005,11,0)</f>
        <v/>
      </c>
      <c r="Q198" s="167">
        <f>'Cutting Rules'!AD198</f>
        <v/>
      </c>
      <c r="R198" s="168">
        <f>SUMIF([1]route!$E$3:$E$10005,E198,[1]!Table1[生産])</f>
        <v/>
      </c>
      <c r="S198" s="24" t="n"/>
      <c r="T198" s="169" t="inlineStr"/>
      <c r="U198" s="19" t="n"/>
      <c r="V198" s="170">
        <f>SUMIF([1]route!$E$3:$E$10005,E198,[1]route!$M$3:$M$10005)</f>
        <v/>
      </c>
      <c r="W198" s="171">
        <f>O198*N198*V198/1000</f>
        <v/>
      </c>
      <c r="X198" s="27">
        <f t="array" ref="X198">INDEX($BP198:$CZ198,MATCH(TRUE,$BP198:$CZ198&lt;0,0))</f>
        <v/>
      </c>
      <c r="Y198" s="47">
        <f>IFERROR(CHOOSE($AC198,$BP$1,$BQ$1,$BR$1,$BS$1,$BT$1,$BU$1,$BV$1,$BW$1,$BX$1,$BY$1,$BZ$1,$CA$1,$CB$1,$CC$1,$CD$1,$CE$1,$CF$1,$CG$1,$CH$1,$CI$1,$CJ$1,$CK$1,$CL$1,$CM$1,$CN$1,$CO$1,$CP$1,$CQ$1,$CR$1,$CS$1,$CT$1,$CU$1,$CV$1,$CW$1,$CX$1,$CY$1,$CZ$1,),"")</f>
        <v/>
      </c>
      <c r="Z198" s="121">
        <f>IFERROR(VLOOKUP(E198,[1]route!$E$3:$BL$10005,59,0),"")&amp;IFERROR(VLOOKUP(E198,[1]route!$E$3:$BL$10005,60,0),"")</f>
        <v/>
      </c>
      <c r="AA198" s="172">
        <f>IF(R198&gt;V198,R198-V198,0)</f>
        <v/>
      </c>
      <c r="AB198" s="173">
        <f>AA198*O198*N198/1000</f>
        <v/>
      </c>
      <c r="AC198" s="4">
        <f>IFERROR(MATCH($X198,$BP198:$CZ198,0),"")</f>
        <v/>
      </c>
      <c r="AD198" s="29" t="n">
        <v>0</v>
      </c>
      <c r="AE198" s="30">
        <f>SUMIF([1]route!$E$3:$E$10005,E198,[1]!Table1[1])</f>
        <v/>
      </c>
      <c r="AF198" s="30">
        <f>SUMIF([1]route!$E$3:$E$10005,E198,[1]!Table1[2])</f>
        <v/>
      </c>
      <c r="AG198" s="30">
        <f>SUMIF([1]route!$E$3:$E$10005,E198,[1]!Table1[3])</f>
        <v/>
      </c>
      <c r="AH198" s="30">
        <f>SUMIF([1]route!$E$3:$E$10005,E198,[1]!Table1[4])</f>
        <v/>
      </c>
      <c r="AI198" s="30">
        <f>SUMIF([1]route!$E$3:$E$10005,E198,[1]!Table1[5])</f>
        <v/>
      </c>
      <c r="AJ198" s="30">
        <f>SUMIF([1]route!$E$3:$E$10005,E198,[1]!Table1[6])</f>
        <v/>
      </c>
      <c r="AK198" s="30">
        <f>SUMIF([1]route!$E$3:$E$10005,E198,[1]!Table1[7])</f>
        <v/>
      </c>
      <c r="AL198" s="30">
        <f>SUMIF([1]route!$E$3:$E$10005,E198,[1]!Table1[8])</f>
        <v/>
      </c>
      <c r="AM198" s="30">
        <f>SUMIF([1]route!$E$3:$E$10005,E198,[1]!Table1[9])</f>
        <v/>
      </c>
      <c r="AN198" s="30">
        <f>SUMIF([1]route!$E$3:$E$10005,E198,[1]!Table1[10])</f>
        <v/>
      </c>
      <c r="AO198" s="30">
        <f>SUMIF([1]route!$E$3:$E$10005,E198,[1]!Table1[11])</f>
        <v/>
      </c>
      <c r="AP198" s="30">
        <f>SUMIF([1]route!$E$3:$E$10005,E198,[1]!Table1[12])</f>
        <v/>
      </c>
      <c r="AQ198" s="30">
        <f>SUMIF([1]route!$E$3:$E$10005,E198,[1]!Table1[13])</f>
        <v/>
      </c>
      <c r="AR198" s="30">
        <f>SUMIF([1]route!$E$3:$E$10005,E198,[1]!Table1[14])</f>
        <v/>
      </c>
      <c r="AS198" s="30">
        <f>SUMIF([1]route!$E$3:$E$10005,E198,[1]!Table1[15])</f>
        <v/>
      </c>
      <c r="AT198" s="30">
        <f>SUMIF([1]route!$E$3:$E$10005,E198,[1]!Table1[16])</f>
        <v/>
      </c>
      <c r="AU198" s="30">
        <f>SUMIF([1]route!$E$3:$E$10005,E198,[1]!Table1[17])</f>
        <v/>
      </c>
      <c r="AV198" s="30">
        <f>SUMIF([1]route!$E$3:$E$10005,E198,[1]!Table1[18])</f>
        <v/>
      </c>
      <c r="AW198" s="30">
        <f>SUMIF([1]route!$E$3:$E$10005,E198,[1]!Table1[19])</f>
        <v/>
      </c>
      <c r="AX198" s="30">
        <f>SUMIF([1]route!$E$3:$E$10005,E198,[1]!Table1[20])</f>
        <v/>
      </c>
      <c r="AY198" s="30">
        <f>SUMIF([1]route!$E$3:$E$10005,E198,[1]!Table1[21])</f>
        <v/>
      </c>
      <c r="AZ198" s="30">
        <f>SUMIF([1]route!$E$3:$E$10005,E198,[1]!Table1[22])</f>
        <v/>
      </c>
      <c r="BA198" s="30">
        <f>SUMIF([1]route!$E$3:$E$10005,E198,[1]!Table1[23])</f>
        <v/>
      </c>
      <c r="BB198" s="30">
        <f>SUMIF([1]route!$E$3:$E$10005,E198,[1]!Table1[24])</f>
        <v/>
      </c>
      <c r="BC198" s="30">
        <f>SUMIF([1]route!$E$3:$E$10005,E198,[1]!Table1[25])</f>
        <v/>
      </c>
      <c r="BD198" s="30">
        <f>SUMIF([1]route!$E$3:$E$10005,E198,[1]!Table1[26])</f>
        <v/>
      </c>
      <c r="BE198" s="30">
        <f>SUMIF([1]route!$E$3:$E$10005,E198,[1]!Table1[27])</f>
        <v/>
      </c>
      <c r="BF198" s="30">
        <f>SUMIF([1]route!$E$3:$E$10005,E198,[1]!Table1[28])</f>
        <v/>
      </c>
      <c r="BG198" s="30">
        <f>SUMIF([1]route!$E$3:$E$10005,E198,[1]!Table1[29])</f>
        <v/>
      </c>
      <c r="BH198" s="30">
        <f>SUMIF([1]route!$E$3:$E$10005,E198,[1]!Table1[30])</f>
        <v/>
      </c>
      <c r="BI198" s="30">
        <f>SUMIF([1]route!$E$3:$E$10005,E198,[1]!Table1[31])</f>
        <v/>
      </c>
      <c r="BJ198" s="30">
        <f>SUMIF([1]route!$E$3:$E$10005,E198,[1]!Table1[Remain PO])</f>
        <v/>
      </c>
      <c r="BK198" s="31">
        <f>SUMIF([1]route!$E$3:$E$10005,E198,[1]!Table1[N+1])</f>
        <v/>
      </c>
      <c r="BL198" s="31">
        <f>SUMIF([1]route!$E$3:$E$10005,E198,[1]!Table1[N+2])</f>
        <v/>
      </c>
      <c r="BM198" s="31">
        <f>SUMIF([1]route!$E$3:$E$10005,E198,[1]!Table1[N+3])</f>
        <v/>
      </c>
      <c r="BN198" s="32">
        <f>SUMIF([1]route!$E$3:$E$10005,E198,[1]!Table1[N+4])</f>
        <v/>
      </c>
      <c r="BP198" s="37">
        <f>$V198-$AD198</f>
        <v/>
      </c>
      <c r="BQ198" s="35">
        <f>BP198-AE198</f>
        <v/>
      </c>
      <c r="BR198" s="35">
        <f>BQ198-AF198</f>
        <v/>
      </c>
      <c r="BS198" s="35">
        <f>BR198-AG198</f>
        <v/>
      </c>
      <c r="BT198" s="35">
        <f>BS198-AH198</f>
        <v/>
      </c>
      <c r="BU198" s="35">
        <f>BT198-AI198</f>
        <v/>
      </c>
      <c r="BV198" s="35">
        <f>BU198-AJ198</f>
        <v/>
      </c>
      <c r="BW198" s="35">
        <f>BV198-AK198</f>
        <v/>
      </c>
      <c r="BX198" s="35">
        <f>BW198-AL198</f>
        <v/>
      </c>
      <c r="BY198" s="35">
        <f>BX198-AM198</f>
        <v/>
      </c>
      <c r="BZ198" s="35">
        <f>BY198-AN198</f>
        <v/>
      </c>
      <c r="CA198" s="35">
        <f>BZ198-AO198</f>
        <v/>
      </c>
      <c r="CB198" s="35">
        <f>CA198-AP198</f>
        <v/>
      </c>
      <c r="CC198" s="35">
        <f>CB198-AQ198</f>
        <v/>
      </c>
      <c r="CD198" s="35">
        <f>CC198-AR198</f>
        <v/>
      </c>
      <c r="CE198" s="35">
        <f>CD198-AS198</f>
        <v/>
      </c>
      <c r="CF198" s="35">
        <f>CE198-AT198</f>
        <v/>
      </c>
      <c r="CG198" s="35">
        <f>CF198-AU198</f>
        <v/>
      </c>
      <c r="CH198" s="35">
        <f>CG198-AV198</f>
        <v/>
      </c>
      <c r="CI198" s="35">
        <f>CH198-AW198</f>
        <v/>
      </c>
      <c r="CJ198" s="35">
        <f>CI198-AX198</f>
        <v/>
      </c>
      <c r="CK198" s="35">
        <f>CJ198-AY198</f>
        <v/>
      </c>
      <c r="CL198" s="35">
        <f>CK198-AZ198</f>
        <v/>
      </c>
      <c r="CM198" s="35">
        <f>CL198-BA198</f>
        <v/>
      </c>
      <c r="CN198" s="35">
        <f>CM198-BB198</f>
        <v/>
      </c>
      <c r="CO198" s="35">
        <f>CN198-BC198</f>
        <v/>
      </c>
      <c r="CP198" s="35">
        <f>CO198-BD198</f>
        <v/>
      </c>
      <c r="CQ198" s="35">
        <f>CP198-BE198</f>
        <v/>
      </c>
      <c r="CR198" s="35">
        <f>CQ198-BF198</f>
        <v/>
      </c>
      <c r="CS198" s="35">
        <f>CR198-BG198</f>
        <v/>
      </c>
      <c r="CT198" s="35">
        <f>CS198-BH198</f>
        <v/>
      </c>
      <c r="CU198" s="35">
        <f>CT198-BI198</f>
        <v/>
      </c>
      <c r="CV198" s="35">
        <f>CU198-BJ198</f>
        <v/>
      </c>
      <c r="CW198" s="38">
        <f>CV198-BK198</f>
        <v/>
      </c>
      <c r="CX198" s="38">
        <f>CW198-BL198</f>
        <v/>
      </c>
      <c r="CY198" s="38">
        <f>CX198-BM198</f>
        <v/>
      </c>
      <c r="CZ198" s="39">
        <f>CY198-BN198</f>
        <v/>
      </c>
      <c r="DA198" s="35" t="n"/>
    </row>
    <row r="199">
      <c r="D199" s="61">
        <f>VLOOKUP(F199,[1]Special!$O$2:$S$209,3,0)</f>
        <v/>
      </c>
      <c r="E199" s="20" t="inlineStr">
        <is>
          <t>|0200226840|25.40|0.00|3.200|0.0005750NBC</t>
        </is>
      </c>
      <c r="F199" s="19">
        <f>LEFT(E199,LEN(E199)-7)</f>
        <v/>
      </c>
      <c r="G199" s="19">
        <f>'Cutting Rules'!H199</f>
        <v/>
      </c>
      <c r="H199" s="19">
        <f>VLOOKUP(MID(F199,8,2),[1]Special!$H$2:$I$32,2,0)</f>
        <v/>
      </c>
      <c r="I199" s="19">
        <f>RIGHT(E199,3)</f>
        <v/>
      </c>
      <c r="J199" s="19">
        <f>IF(MID(E199,6,2)="22","P","C")</f>
        <v/>
      </c>
      <c r="K199" s="19">
        <f>MID(E199,13,4)</f>
        <v/>
      </c>
      <c r="L199" s="19">
        <f>MID(E199,19,4)</f>
        <v/>
      </c>
      <c r="M199" s="52">
        <f>MID(E199,LEN(E199)-17,4)</f>
        <v/>
      </c>
      <c r="N199" s="52">
        <f>MID(E199,LEN(E199)-6,4)</f>
        <v/>
      </c>
      <c r="O199" s="19">
        <f>VLOOKUP(F199,[1]Item!$A$5:$Z$10000,26,0)</f>
        <v/>
      </c>
      <c r="P199" s="19">
        <f>VLOOKUP(E199,[1]route!$E$3:$O$10005,11,0)</f>
        <v/>
      </c>
      <c r="Q199" s="167">
        <f>'Cutting Rules'!AD199</f>
        <v/>
      </c>
      <c r="R199" s="168">
        <f>SUMIF([1]route!$E$3:$E$10005,E199,[1]!Table1[生産])</f>
        <v/>
      </c>
      <c r="S199" s="24" t="n"/>
      <c r="T199" s="169" t="inlineStr"/>
      <c r="U199" s="19" t="n"/>
      <c r="V199" s="170">
        <f>SUMIF([1]route!$E$3:$E$10005,E199,[1]route!$M$3:$M$10005)</f>
        <v/>
      </c>
      <c r="W199" s="171">
        <f>O199*N199*V199/1000</f>
        <v/>
      </c>
      <c r="X199" s="27">
        <f t="array" ref="X199">INDEX($BP199:$CZ199,MATCH(TRUE,$BP199:$CZ199&lt;0,0))</f>
        <v/>
      </c>
      <c r="Y199" s="47">
        <f>IFERROR(CHOOSE($AC199,$BP$1,$BQ$1,$BR$1,$BS$1,$BT$1,$BU$1,$BV$1,$BW$1,$BX$1,$BY$1,$BZ$1,$CA$1,$CB$1,$CC$1,$CD$1,$CE$1,$CF$1,$CG$1,$CH$1,$CI$1,$CJ$1,$CK$1,$CL$1,$CM$1,$CN$1,$CO$1,$CP$1,$CQ$1,$CR$1,$CS$1,$CT$1,$CU$1,$CV$1,$CW$1,$CX$1,$CY$1,$CZ$1,),"")</f>
        <v/>
      </c>
      <c r="Z199" s="121">
        <f>IFERROR(VLOOKUP(E199,[1]route!$E$3:$BL$10005,59,0),"")&amp;IFERROR(VLOOKUP(E199,[1]route!$E$3:$BL$10005,60,0),"")</f>
        <v/>
      </c>
      <c r="AA199" s="172">
        <f>IF(R199&gt;V199,R199-V199,0)</f>
        <v/>
      </c>
      <c r="AB199" s="173">
        <f>AA199*O199*N199/1000</f>
        <v/>
      </c>
      <c r="AC199" s="4">
        <f>IFERROR(MATCH($X199,$BP199:$CZ199,0),"")</f>
        <v/>
      </c>
      <c r="AD199" s="29" t="n">
        <v>0</v>
      </c>
      <c r="AE199" s="30">
        <f>SUMIF([1]route!$E$3:$E$10005,E199,[1]!Table1[1])</f>
        <v/>
      </c>
      <c r="AF199" s="30">
        <f>SUMIF([1]route!$E$3:$E$10005,E199,[1]!Table1[2])</f>
        <v/>
      </c>
      <c r="AG199" s="30">
        <f>SUMIF([1]route!$E$3:$E$10005,E199,[1]!Table1[3])</f>
        <v/>
      </c>
      <c r="AH199" s="30">
        <f>SUMIF([1]route!$E$3:$E$10005,E199,[1]!Table1[4])</f>
        <v/>
      </c>
      <c r="AI199" s="30">
        <f>SUMIF([1]route!$E$3:$E$10005,E199,[1]!Table1[5])</f>
        <v/>
      </c>
      <c r="AJ199" s="30">
        <f>SUMIF([1]route!$E$3:$E$10005,E199,[1]!Table1[6])</f>
        <v/>
      </c>
      <c r="AK199" s="30">
        <f>SUMIF([1]route!$E$3:$E$10005,E199,[1]!Table1[7])</f>
        <v/>
      </c>
      <c r="AL199" s="30">
        <f>SUMIF([1]route!$E$3:$E$10005,E199,[1]!Table1[8])</f>
        <v/>
      </c>
      <c r="AM199" s="30">
        <f>SUMIF([1]route!$E$3:$E$10005,E199,[1]!Table1[9])</f>
        <v/>
      </c>
      <c r="AN199" s="30">
        <f>SUMIF([1]route!$E$3:$E$10005,E199,[1]!Table1[10])</f>
        <v/>
      </c>
      <c r="AO199" s="30">
        <f>SUMIF([1]route!$E$3:$E$10005,E199,[1]!Table1[11])</f>
        <v/>
      </c>
      <c r="AP199" s="30">
        <f>SUMIF([1]route!$E$3:$E$10005,E199,[1]!Table1[12])</f>
        <v/>
      </c>
      <c r="AQ199" s="30">
        <f>SUMIF([1]route!$E$3:$E$10005,E199,[1]!Table1[13])</f>
        <v/>
      </c>
      <c r="AR199" s="30">
        <f>SUMIF([1]route!$E$3:$E$10005,E199,[1]!Table1[14])</f>
        <v/>
      </c>
      <c r="AS199" s="30">
        <f>SUMIF([1]route!$E$3:$E$10005,E199,[1]!Table1[15])</f>
        <v/>
      </c>
      <c r="AT199" s="30">
        <f>SUMIF([1]route!$E$3:$E$10005,E199,[1]!Table1[16])</f>
        <v/>
      </c>
      <c r="AU199" s="30">
        <f>SUMIF([1]route!$E$3:$E$10005,E199,[1]!Table1[17])</f>
        <v/>
      </c>
      <c r="AV199" s="30">
        <f>SUMIF([1]route!$E$3:$E$10005,E199,[1]!Table1[18])</f>
        <v/>
      </c>
      <c r="AW199" s="30">
        <f>SUMIF([1]route!$E$3:$E$10005,E199,[1]!Table1[19])</f>
        <v/>
      </c>
      <c r="AX199" s="30">
        <f>SUMIF([1]route!$E$3:$E$10005,E199,[1]!Table1[20])</f>
        <v/>
      </c>
      <c r="AY199" s="30">
        <f>SUMIF([1]route!$E$3:$E$10005,E199,[1]!Table1[21])</f>
        <v/>
      </c>
      <c r="AZ199" s="30">
        <f>SUMIF([1]route!$E$3:$E$10005,E199,[1]!Table1[22])</f>
        <v/>
      </c>
      <c r="BA199" s="30">
        <f>SUMIF([1]route!$E$3:$E$10005,E199,[1]!Table1[23])</f>
        <v/>
      </c>
      <c r="BB199" s="30">
        <f>SUMIF([1]route!$E$3:$E$10005,E199,[1]!Table1[24])</f>
        <v/>
      </c>
      <c r="BC199" s="30">
        <f>SUMIF([1]route!$E$3:$E$10005,E199,[1]!Table1[25])</f>
        <v/>
      </c>
      <c r="BD199" s="30">
        <f>SUMIF([1]route!$E$3:$E$10005,E199,[1]!Table1[26])</f>
        <v/>
      </c>
      <c r="BE199" s="30">
        <f>SUMIF([1]route!$E$3:$E$10005,E199,[1]!Table1[27])</f>
        <v/>
      </c>
      <c r="BF199" s="30">
        <f>SUMIF([1]route!$E$3:$E$10005,E199,[1]!Table1[28])</f>
        <v/>
      </c>
      <c r="BG199" s="30">
        <f>SUMIF([1]route!$E$3:$E$10005,E199,[1]!Table1[29])</f>
        <v/>
      </c>
      <c r="BH199" s="30">
        <f>SUMIF([1]route!$E$3:$E$10005,E199,[1]!Table1[30])</f>
        <v/>
      </c>
      <c r="BI199" s="30">
        <f>SUMIF([1]route!$E$3:$E$10005,E199,[1]!Table1[31])</f>
        <v/>
      </c>
      <c r="BJ199" s="30">
        <f>SUMIF([1]route!$E$3:$E$10005,E199,[1]!Table1[Remain PO])</f>
        <v/>
      </c>
      <c r="BK199" s="31">
        <f>SUMIF([1]route!$E$3:$E$10005,E199,[1]!Table1[N+1])</f>
        <v/>
      </c>
      <c r="BL199" s="31">
        <f>SUMIF([1]route!$E$3:$E$10005,E199,[1]!Table1[N+2])</f>
        <v/>
      </c>
      <c r="BM199" s="31">
        <f>SUMIF([1]route!$E$3:$E$10005,E199,[1]!Table1[N+3])</f>
        <v/>
      </c>
      <c r="BN199" s="32">
        <f>SUMIF([1]route!$E$3:$E$10005,E199,[1]!Table1[N+4])</f>
        <v/>
      </c>
      <c r="BP199" s="37">
        <f>$V199-$AD199</f>
        <v/>
      </c>
      <c r="BQ199" s="35">
        <f>BP199-AE199</f>
        <v/>
      </c>
      <c r="BR199" s="35">
        <f>BQ199-AF199</f>
        <v/>
      </c>
      <c r="BS199" s="35">
        <f>BR199-AG199</f>
        <v/>
      </c>
      <c r="BT199" s="35">
        <f>BS199-AH199</f>
        <v/>
      </c>
      <c r="BU199" s="35">
        <f>BT199-AI199</f>
        <v/>
      </c>
      <c r="BV199" s="35">
        <f>BU199-AJ199</f>
        <v/>
      </c>
      <c r="BW199" s="35">
        <f>BV199-AK199</f>
        <v/>
      </c>
      <c r="BX199" s="35">
        <f>BW199-AL199</f>
        <v/>
      </c>
      <c r="BY199" s="35">
        <f>BX199-AM199</f>
        <v/>
      </c>
      <c r="BZ199" s="35">
        <f>BY199-AN199</f>
        <v/>
      </c>
      <c r="CA199" s="35">
        <f>BZ199-AO199</f>
        <v/>
      </c>
      <c r="CB199" s="35">
        <f>CA199-AP199</f>
        <v/>
      </c>
      <c r="CC199" s="35">
        <f>CB199-AQ199</f>
        <v/>
      </c>
      <c r="CD199" s="35">
        <f>CC199-AR199</f>
        <v/>
      </c>
      <c r="CE199" s="35">
        <f>CD199-AS199</f>
        <v/>
      </c>
      <c r="CF199" s="35">
        <f>CE199-AT199</f>
        <v/>
      </c>
      <c r="CG199" s="35">
        <f>CF199-AU199</f>
        <v/>
      </c>
      <c r="CH199" s="35">
        <f>CG199-AV199</f>
        <v/>
      </c>
      <c r="CI199" s="35">
        <f>CH199-AW199</f>
        <v/>
      </c>
      <c r="CJ199" s="35">
        <f>CI199-AX199</f>
        <v/>
      </c>
      <c r="CK199" s="35">
        <f>CJ199-AY199</f>
        <v/>
      </c>
      <c r="CL199" s="35">
        <f>CK199-AZ199</f>
        <v/>
      </c>
      <c r="CM199" s="35">
        <f>CL199-BA199</f>
        <v/>
      </c>
      <c r="CN199" s="35">
        <f>CM199-BB199</f>
        <v/>
      </c>
      <c r="CO199" s="35">
        <f>CN199-BC199</f>
        <v/>
      </c>
      <c r="CP199" s="35">
        <f>CO199-BD199</f>
        <v/>
      </c>
      <c r="CQ199" s="35">
        <f>CP199-BE199</f>
        <v/>
      </c>
      <c r="CR199" s="35">
        <f>CQ199-BF199</f>
        <v/>
      </c>
      <c r="CS199" s="35">
        <f>CR199-BG199</f>
        <v/>
      </c>
      <c r="CT199" s="35">
        <f>CS199-BH199</f>
        <v/>
      </c>
      <c r="CU199" s="35">
        <f>CT199-BI199</f>
        <v/>
      </c>
      <c r="CV199" s="35">
        <f>CU199-BJ199</f>
        <v/>
      </c>
      <c r="CW199" s="38">
        <f>CV199-BK199</f>
        <v/>
      </c>
      <c r="CX199" s="38">
        <f>CW199-BL199</f>
        <v/>
      </c>
      <c r="CY199" s="38">
        <f>CX199-BM199</f>
        <v/>
      </c>
      <c r="CZ199" s="39">
        <f>CY199-BN199</f>
        <v/>
      </c>
      <c r="DA199" s="35" t="n"/>
    </row>
    <row r="200">
      <c r="D200" s="61">
        <f>VLOOKUP(F200,[1]Special!$O$2:$S$209,3,0)</f>
        <v/>
      </c>
      <c r="E200" s="20" t="inlineStr">
        <is>
          <t>|0200262901|45.00|0.00|1.200|0.0001000NBC</t>
        </is>
      </c>
      <c r="F200" s="19">
        <f>LEFT(E200,LEN(E200)-7)</f>
        <v/>
      </c>
      <c r="G200" s="19">
        <f>'Cutting Rules'!H200</f>
        <v/>
      </c>
      <c r="H200" s="19">
        <f>VLOOKUP(MID(F200,8,2),[1]Special!$H$2:$I$32,2,0)</f>
        <v/>
      </c>
      <c r="I200" s="19">
        <f>RIGHT(E200,3)</f>
        <v/>
      </c>
      <c r="J200" s="19">
        <f>IF(MID(E200,6,2)="22","P","C")</f>
        <v/>
      </c>
      <c r="K200" s="19">
        <f>MID(E200,13,4)</f>
        <v/>
      </c>
      <c r="L200" s="19">
        <f>MID(E200,19,4)</f>
        <v/>
      </c>
      <c r="M200" s="52">
        <f>MID(E200,LEN(E200)-17,4)</f>
        <v/>
      </c>
      <c r="N200" s="52">
        <f>MID(E200,LEN(E200)-6,4)</f>
        <v/>
      </c>
      <c r="O200" s="19">
        <f>VLOOKUP(F200,[1]Item!$A$5:$Z$10000,26,0)</f>
        <v/>
      </c>
      <c r="P200" s="19">
        <f>VLOOKUP(E200,[1]route!$E$3:$O$10005,11,0)</f>
        <v/>
      </c>
      <c r="Q200" s="167">
        <f>'Cutting Rules'!AD200</f>
        <v/>
      </c>
      <c r="R200" s="168">
        <f>SUMIF([1]route!$E$3:$E$10005,E200,[1]!Table1[生産])</f>
        <v/>
      </c>
      <c r="S200" s="24" t="n"/>
      <c r="T200" s="169" t="inlineStr"/>
      <c r="U200" s="19" t="n"/>
      <c r="V200" s="170">
        <f>SUMIF([1]route!$E$3:$E$10005,E200,[1]route!$M$3:$M$10005)</f>
        <v/>
      </c>
      <c r="W200" s="171">
        <f>O200*N200*V200/1000</f>
        <v/>
      </c>
      <c r="X200" s="27">
        <f t="array" ref="X200">INDEX($BP200:$CZ200,MATCH(TRUE,$BP200:$CZ200&lt;0,0))</f>
        <v/>
      </c>
      <c r="Y200" s="47">
        <f>IFERROR(CHOOSE($AC200,$BP$1,$BQ$1,$BR$1,$BS$1,$BT$1,$BU$1,$BV$1,$BW$1,$BX$1,$BY$1,$BZ$1,$CA$1,$CB$1,$CC$1,$CD$1,$CE$1,$CF$1,$CG$1,$CH$1,$CI$1,$CJ$1,$CK$1,$CL$1,$CM$1,$CN$1,$CO$1,$CP$1,$CQ$1,$CR$1,$CS$1,$CT$1,$CU$1,$CV$1,$CW$1,$CX$1,$CY$1,$CZ$1,),"")</f>
        <v/>
      </c>
      <c r="Z200" s="121">
        <f>IFERROR(VLOOKUP(E200,[1]route!$E$3:$BL$10005,59,0),"")&amp;IFERROR(VLOOKUP(E200,[1]route!$E$3:$BL$10005,60,0),"")</f>
        <v/>
      </c>
      <c r="AA200" s="172">
        <f>IF(R200&gt;V200,R200-V200,0)</f>
        <v/>
      </c>
      <c r="AB200" s="173">
        <f>AA200*O200*N200/1000</f>
        <v/>
      </c>
      <c r="AC200" s="4">
        <f>IFERROR(MATCH($X200,$BP200:$CZ200,0),"")</f>
        <v/>
      </c>
      <c r="AD200" s="29" t="n">
        <v>0</v>
      </c>
      <c r="AE200" s="30">
        <f>SUMIF([1]route!$E$3:$E$10005,E200,[1]!Table1[1])</f>
        <v/>
      </c>
      <c r="AF200" s="30">
        <f>SUMIF([1]route!$E$3:$E$10005,E200,[1]!Table1[2])</f>
        <v/>
      </c>
      <c r="AG200" s="30">
        <f>SUMIF([1]route!$E$3:$E$10005,E200,[1]!Table1[3])</f>
        <v/>
      </c>
      <c r="AH200" s="30">
        <f>SUMIF([1]route!$E$3:$E$10005,E200,[1]!Table1[4])</f>
        <v/>
      </c>
      <c r="AI200" s="30">
        <f>SUMIF([1]route!$E$3:$E$10005,E200,[1]!Table1[5])</f>
        <v/>
      </c>
      <c r="AJ200" s="30">
        <f>SUMIF([1]route!$E$3:$E$10005,E200,[1]!Table1[6])</f>
        <v/>
      </c>
      <c r="AK200" s="30">
        <f>SUMIF([1]route!$E$3:$E$10005,E200,[1]!Table1[7])</f>
        <v/>
      </c>
      <c r="AL200" s="30">
        <f>SUMIF([1]route!$E$3:$E$10005,E200,[1]!Table1[8])</f>
        <v/>
      </c>
      <c r="AM200" s="30">
        <f>SUMIF([1]route!$E$3:$E$10005,E200,[1]!Table1[9])</f>
        <v/>
      </c>
      <c r="AN200" s="30">
        <f>SUMIF([1]route!$E$3:$E$10005,E200,[1]!Table1[10])</f>
        <v/>
      </c>
      <c r="AO200" s="30">
        <f>SUMIF([1]route!$E$3:$E$10005,E200,[1]!Table1[11])</f>
        <v/>
      </c>
      <c r="AP200" s="30">
        <f>SUMIF([1]route!$E$3:$E$10005,E200,[1]!Table1[12])</f>
        <v/>
      </c>
      <c r="AQ200" s="30">
        <f>SUMIF([1]route!$E$3:$E$10005,E200,[1]!Table1[13])</f>
        <v/>
      </c>
      <c r="AR200" s="30">
        <f>SUMIF([1]route!$E$3:$E$10005,E200,[1]!Table1[14])</f>
        <v/>
      </c>
      <c r="AS200" s="30">
        <f>SUMIF([1]route!$E$3:$E$10005,E200,[1]!Table1[15])</f>
        <v/>
      </c>
      <c r="AT200" s="30">
        <f>SUMIF([1]route!$E$3:$E$10005,E200,[1]!Table1[16])</f>
        <v/>
      </c>
      <c r="AU200" s="30">
        <f>SUMIF([1]route!$E$3:$E$10005,E200,[1]!Table1[17])</f>
        <v/>
      </c>
      <c r="AV200" s="30">
        <f>SUMIF([1]route!$E$3:$E$10005,E200,[1]!Table1[18])</f>
        <v/>
      </c>
      <c r="AW200" s="30">
        <f>SUMIF([1]route!$E$3:$E$10005,E200,[1]!Table1[19])</f>
        <v/>
      </c>
      <c r="AX200" s="30">
        <f>SUMIF([1]route!$E$3:$E$10005,E200,[1]!Table1[20])</f>
        <v/>
      </c>
      <c r="AY200" s="30">
        <f>SUMIF([1]route!$E$3:$E$10005,E200,[1]!Table1[21])</f>
        <v/>
      </c>
      <c r="AZ200" s="30">
        <f>SUMIF([1]route!$E$3:$E$10005,E200,[1]!Table1[22])</f>
        <v/>
      </c>
      <c r="BA200" s="30">
        <f>SUMIF([1]route!$E$3:$E$10005,E200,[1]!Table1[23])</f>
        <v/>
      </c>
      <c r="BB200" s="30">
        <f>SUMIF([1]route!$E$3:$E$10005,E200,[1]!Table1[24])</f>
        <v/>
      </c>
      <c r="BC200" s="30">
        <f>SUMIF([1]route!$E$3:$E$10005,E200,[1]!Table1[25])</f>
        <v/>
      </c>
      <c r="BD200" s="30">
        <f>SUMIF([1]route!$E$3:$E$10005,E200,[1]!Table1[26])</f>
        <v/>
      </c>
      <c r="BE200" s="30">
        <f>SUMIF([1]route!$E$3:$E$10005,E200,[1]!Table1[27])</f>
        <v/>
      </c>
      <c r="BF200" s="30">
        <f>SUMIF([1]route!$E$3:$E$10005,E200,[1]!Table1[28])</f>
        <v/>
      </c>
      <c r="BG200" s="30">
        <f>SUMIF([1]route!$E$3:$E$10005,E200,[1]!Table1[29])</f>
        <v/>
      </c>
      <c r="BH200" s="30">
        <f>SUMIF([1]route!$E$3:$E$10005,E200,[1]!Table1[30])</f>
        <v/>
      </c>
      <c r="BI200" s="30">
        <f>SUMIF([1]route!$E$3:$E$10005,E200,[1]!Table1[31])</f>
        <v/>
      </c>
      <c r="BJ200" s="30">
        <f>SUMIF([1]route!$E$3:$E$10005,E200,[1]!Table1[Remain PO])</f>
        <v/>
      </c>
      <c r="BK200" s="31">
        <f>SUMIF([1]route!$E$3:$E$10005,E200,[1]!Table1[N+1])</f>
        <v/>
      </c>
      <c r="BL200" s="31">
        <f>SUMIF([1]route!$E$3:$E$10005,E200,[1]!Table1[N+2])</f>
        <v/>
      </c>
      <c r="BM200" s="31">
        <f>SUMIF([1]route!$E$3:$E$10005,E200,[1]!Table1[N+3])</f>
        <v/>
      </c>
      <c r="BN200" s="32">
        <f>SUMIF([1]route!$E$3:$E$10005,E200,[1]!Table1[N+4])</f>
        <v/>
      </c>
      <c r="BP200" s="37">
        <f>$V200-$AD200</f>
        <v/>
      </c>
      <c r="BQ200" s="35">
        <f>BP200-AE200</f>
        <v/>
      </c>
      <c r="BR200" s="35">
        <f>BQ200-AF200</f>
        <v/>
      </c>
      <c r="BS200" s="35">
        <f>BR200-AG200</f>
        <v/>
      </c>
      <c r="BT200" s="35">
        <f>BS200-AH200</f>
        <v/>
      </c>
      <c r="BU200" s="35">
        <f>BT200-AI200</f>
        <v/>
      </c>
      <c r="BV200" s="35">
        <f>BU200-AJ200</f>
        <v/>
      </c>
      <c r="BW200" s="35">
        <f>BV200-AK200</f>
        <v/>
      </c>
      <c r="BX200" s="35">
        <f>BW200-AL200</f>
        <v/>
      </c>
      <c r="BY200" s="35">
        <f>BX200-AM200</f>
        <v/>
      </c>
      <c r="BZ200" s="35">
        <f>BY200-AN200</f>
        <v/>
      </c>
      <c r="CA200" s="35">
        <f>BZ200-AO200</f>
        <v/>
      </c>
      <c r="CB200" s="35">
        <f>CA200-AP200</f>
        <v/>
      </c>
      <c r="CC200" s="35">
        <f>CB200-AQ200</f>
        <v/>
      </c>
      <c r="CD200" s="35">
        <f>CC200-AR200</f>
        <v/>
      </c>
      <c r="CE200" s="35">
        <f>CD200-AS200</f>
        <v/>
      </c>
      <c r="CF200" s="35">
        <f>CE200-AT200</f>
        <v/>
      </c>
      <c r="CG200" s="35">
        <f>CF200-AU200</f>
        <v/>
      </c>
      <c r="CH200" s="35">
        <f>CG200-AV200</f>
        <v/>
      </c>
      <c r="CI200" s="35">
        <f>CH200-AW200</f>
        <v/>
      </c>
      <c r="CJ200" s="35">
        <f>CI200-AX200</f>
        <v/>
      </c>
      <c r="CK200" s="35">
        <f>CJ200-AY200</f>
        <v/>
      </c>
      <c r="CL200" s="35">
        <f>CK200-AZ200</f>
        <v/>
      </c>
      <c r="CM200" s="35">
        <f>CL200-BA200</f>
        <v/>
      </c>
      <c r="CN200" s="35">
        <f>CM200-BB200</f>
        <v/>
      </c>
      <c r="CO200" s="35">
        <f>CN200-BC200</f>
        <v/>
      </c>
      <c r="CP200" s="35">
        <f>CO200-BD200</f>
        <v/>
      </c>
      <c r="CQ200" s="35">
        <f>CP200-BE200</f>
        <v/>
      </c>
      <c r="CR200" s="35">
        <f>CQ200-BF200</f>
        <v/>
      </c>
      <c r="CS200" s="35">
        <f>CR200-BG200</f>
        <v/>
      </c>
      <c r="CT200" s="35">
        <f>CS200-BH200</f>
        <v/>
      </c>
      <c r="CU200" s="35">
        <f>CT200-BI200</f>
        <v/>
      </c>
      <c r="CV200" s="35">
        <f>CU200-BJ200</f>
        <v/>
      </c>
      <c r="CW200" s="38">
        <f>CV200-BK200</f>
        <v/>
      </c>
      <c r="CX200" s="38">
        <f>CW200-BL200</f>
        <v/>
      </c>
      <c r="CY200" s="38">
        <f>CX200-BM200</f>
        <v/>
      </c>
      <c r="CZ200" s="39">
        <f>CY200-BN200</f>
        <v/>
      </c>
      <c r="DA200" s="35" t="n"/>
    </row>
    <row r="201">
      <c r="D201" s="61">
        <f>VLOOKUP(F201,[1]Special!$O$2:$S$209,3,0)</f>
        <v/>
      </c>
      <c r="E201" s="20" t="inlineStr">
        <is>
          <t>|0200226240|25.40|0.00|2.000|0.0006083NBC</t>
        </is>
      </c>
      <c r="F201" s="19">
        <f>LEFT(E201,LEN(E201)-7)</f>
        <v/>
      </c>
      <c r="G201" s="19">
        <f>'Cutting Rules'!H201</f>
        <v/>
      </c>
      <c r="H201" s="19">
        <f>VLOOKUP(MID(F201,8,2),[1]Special!$H$2:$I$32,2,0)</f>
        <v/>
      </c>
      <c r="I201" s="19">
        <f>RIGHT(E201,3)</f>
        <v/>
      </c>
      <c r="J201" s="19">
        <f>IF(MID(E201,6,2)="22","P","C")</f>
        <v/>
      </c>
      <c r="K201" s="19">
        <f>MID(E201,13,4)</f>
        <v/>
      </c>
      <c r="L201" s="19">
        <f>MID(E201,19,4)</f>
        <v/>
      </c>
      <c r="M201" s="52">
        <f>MID(E201,LEN(E201)-17,4)</f>
        <v/>
      </c>
      <c r="N201" s="52">
        <f>MID(E201,LEN(E201)-6,4)</f>
        <v/>
      </c>
      <c r="O201" s="19">
        <f>VLOOKUP(F201,[1]Item!$A$5:$Z$10000,26,0)</f>
        <v/>
      </c>
      <c r="P201" s="19">
        <f>VLOOKUP(E201,[1]route!$E$3:$O$10005,11,0)</f>
        <v/>
      </c>
      <c r="Q201" s="167">
        <f>'Cutting Rules'!AD201</f>
        <v/>
      </c>
      <c r="R201" s="168">
        <f>SUMIF([1]route!$E$3:$E$10005,E201,[1]!Table1[生産])</f>
        <v/>
      </c>
      <c r="S201" s="24" t="n"/>
      <c r="T201" s="169" t="inlineStr"/>
      <c r="U201" s="19" t="n"/>
      <c r="V201" s="170">
        <f>SUMIF([1]route!$E$3:$E$10005,E201,[1]route!$M$3:$M$10005)</f>
        <v/>
      </c>
      <c r="W201" s="171">
        <f>O201*N201*V201/1000</f>
        <v/>
      </c>
      <c r="X201" s="27">
        <f t="array" ref="X201">INDEX($BP201:$CZ201,MATCH(TRUE,$BP201:$CZ201&lt;0,0))</f>
        <v/>
      </c>
      <c r="Y201" s="47">
        <f>IFERROR(CHOOSE($AC201,$BP$1,$BQ$1,$BR$1,$BS$1,$BT$1,$BU$1,$BV$1,$BW$1,$BX$1,$BY$1,$BZ$1,$CA$1,$CB$1,$CC$1,$CD$1,$CE$1,$CF$1,$CG$1,$CH$1,$CI$1,$CJ$1,$CK$1,$CL$1,$CM$1,$CN$1,$CO$1,$CP$1,$CQ$1,$CR$1,$CS$1,$CT$1,$CU$1,$CV$1,$CW$1,$CX$1,$CY$1,$CZ$1,),"")</f>
        <v/>
      </c>
      <c r="Z201" s="121">
        <f>IFERROR(VLOOKUP(E201,[1]route!$E$3:$BL$10005,59,0),"")&amp;IFERROR(VLOOKUP(E201,[1]route!$E$3:$BL$10005,60,0),"")</f>
        <v/>
      </c>
      <c r="AA201" s="172">
        <f>IF(R201&gt;V201,R201-V201,0)</f>
        <v/>
      </c>
      <c r="AB201" s="173">
        <f>AA201*O201*N201/1000</f>
        <v/>
      </c>
      <c r="AC201" s="4">
        <f>IFERROR(MATCH($X201,$BP201:$CZ201,0),"")</f>
        <v/>
      </c>
      <c r="AD201" s="29" t="n">
        <v>0</v>
      </c>
      <c r="AE201" s="30">
        <f>SUMIF([1]route!$E$3:$E$10005,E201,[1]!Table1[1])</f>
        <v/>
      </c>
      <c r="AF201" s="30">
        <f>SUMIF([1]route!$E$3:$E$10005,E201,[1]!Table1[2])</f>
        <v/>
      </c>
      <c r="AG201" s="30">
        <f>SUMIF([1]route!$E$3:$E$10005,E201,[1]!Table1[3])</f>
        <v/>
      </c>
      <c r="AH201" s="30">
        <f>SUMIF([1]route!$E$3:$E$10005,E201,[1]!Table1[4])</f>
        <v/>
      </c>
      <c r="AI201" s="30">
        <f>SUMIF([1]route!$E$3:$E$10005,E201,[1]!Table1[5])</f>
        <v/>
      </c>
      <c r="AJ201" s="30">
        <f>SUMIF([1]route!$E$3:$E$10005,E201,[1]!Table1[6])</f>
        <v/>
      </c>
      <c r="AK201" s="30">
        <f>SUMIF([1]route!$E$3:$E$10005,E201,[1]!Table1[7])</f>
        <v/>
      </c>
      <c r="AL201" s="30">
        <f>SUMIF([1]route!$E$3:$E$10005,E201,[1]!Table1[8])</f>
        <v/>
      </c>
      <c r="AM201" s="30">
        <f>SUMIF([1]route!$E$3:$E$10005,E201,[1]!Table1[9])</f>
        <v/>
      </c>
      <c r="AN201" s="30">
        <f>SUMIF([1]route!$E$3:$E$10005,E201,[1]!Table1[10])</f>
        <v/>
      </c>
      <c r="AO201" s="30">
        <f>SUMIF([1]route!$E$3:$E$10005,E201,[1]!Table1[11])</f>
        <v/>
      </c>
      <c r="AP201" s="30">
        <f>SUMIF([1]route!$E$3:$E$10005,E201,[1]!Table1[12])</f>
        <v/>
      </c>
      <c r="AQ201" s="30">
        <f>SUMIF([1]route!$E$3:$E$10005,E201,[1]!Table1[13])</f>
        <v/>
      </c>
      <c r="AR201" s="30">
        <f>SUMIF([1]route!$E$3:$E$10005,E201,[1]!Table1[14])</f>
        <v/>
      </c>
      <c r="AS201" s="30">
        <f>SUMIF([1]route!$E$3:$E$10005,E201,[1]!Table1[15])</f>
        <v/>
      </c>
      <c r="AT201" s="30">
        <f>SUMIF([1]route!$E$3:$E$10005,E201,[1]!Table1[16])</f>
        <v/>
      </c>
      <c r="AU201" s="30">
        <f>SUMIF([1]route!$E$3:$E$10005,E201,[1]!Table1[17])</f>
        <v/>
      </c>
      <c r="AV201" s="30">
        <f>SUMIF([1]route!$E$3:$E$10005,E201,[1]!Table1[18])</f>
        <v/>
      </c>
      <c r="AW201" s="30">
        <f>SUMIF([1]route!$E$3:$E$10005,E201,[1]!Table1[19])</f>
        <v/>
      </c>
      <c r="AX201" s="30">
        <f>SUMIF([1]route!$E$3:$E$10005,E201,[1]!Table1[20])</f>
        <v/>
      </c>
      <c r="AY201" s="30">
        <f>SUMIF([1]route!$E$3:$E$10005,E201,[1]!Table1[21])</f>
        <v/>
      </c>
      <c r="AZ201" s="30">
        <f>SUMIF([1]route!$E$3:$E$10005,E201,[1]!Table1[22])</f>
        <v/>
      </c>
      <c r="BA201" s="30">
        <f>SUMIF([1]route!$E$3:$E$10005,E201,[1]!Table1[23])</f>
        <v/>
      </c>
      <c r="BB201" s="30">
        <f>SUMIF([1]route!$E$3:$E$10005,E201,[1]!Table1[24])</f>
        <v/>
      </c>
      <c r="BC201" s="30">
        <f>SUMIF([1]route!$E$3:$E$10005,E201,[1]!Table1[25])</f>
        <v/>
      </c>
      <c r="BD201" s="30">
        <f>SUMIF([1]route!$E$3:$E$10005,E201,[1]!Table1[26])</f>
        <v/>
      </c>
      <c r="BE201" s="30">
        <f>SUMIF([1]route!$E$3:$E$10005,E201,[1]!Table1[27])</f>
        <v/>
      </c>
      <c r="BF201" s="30">
        <f>SUMIF([1]route!$E$3:$E$10005,E201,[1]!Table1[28])</f>
        <v/>
      </c>
      <c r="BG201" s="30">
        <f>SUMIF([1]route!$E$3:$E$10005,E201,[1]!Table1[29])</f>
        <v/>
      </c>
      <c r="BH201" s="30">
        <f>SUMIF([1]route!$E$3:$E$10005,E201,[1]!Table1[30])</f>
        <v/>
      </c>
      <c r="BI201" s="30">
        <f>SUMIF([1]route!$E$3:$E$10005,E201,[1]!Table1[31])</f>
        <v/>
      </c>
      <c r="BJ201" s="30">
        <f>SUMIF([1]route!$E$3:$E$10005,E201,[1]!Table1[Remain PO])</f>
        <v/>
      </c>
      <c r="BK201" s="31">
        <f>SUMIF([1]route!$E$3:$E$10005,E201,[1]!Table1[N+1])</f>
        <v/>
      </c>
      <c r="BL201" s="31">
        <f>SUMIF([1]route!$E$3:$E$10005,E201,[1]!Table1[N+2])</f>
        <v/>
      </c>
      <c r="BM201" s="31">
        <f>SUMIF([1]route!$E$3:$E$10005,E201,[1]!Table1[N+3])</f>
        <v/>
      </c>
      <c r="BN201" s="32">
        <f>SUMIF([1]route!$E$3:$E$10005,E201,[1]!Table1[N+4])</f>
        <v/>
      </c>
      <c r="BP201" s="37">
        <f>$V201-$AD201</f>
        <v/>
      </c>
      <c r="BQ201" s="35">
        <f>BP201-AE201</f>
        <v/>
      </c>
      <c r="BR201" s="35">
        <f>BQ201-AF201</f>
        <v/>
      </c>
      <c r="BS201" s="35">
        <f>BR201-AG201</f>
        <v/>
      </c>
      <c r="BT201" s="35">
        <f>BS201-AH201</f>
        <v/>
      </c>
      <c r="BU201" s="35">
        <f>BT201-AI201</f>
        <v/>
      </c>
      <c r="BV201" s="35">
        <f>BU201-AJ201</f>
        <v/>
      </c>
      <c r="BW201" s="35">
        <f>BV201-AK201</f>
        <v/>
      </c>
      <c r="BX201" s="35">
        <f>BW201-AL201</f>
        <v/>
      </c>
      <c r="BY201" s="35">
        <f>BX201-AM201</f>
        <v/>
      </c>
      <c r="BZ201" s="35">
        <f>BY201-AN201</f>
        <v/>
      </c>
      <c r="CA201" s="35">
        <f>BZ201-AO201</f>
        <v/>
      </c>
      <c r="CB201" s="35">
        <f>CA201-AP201</f>
        <v/>
      </c>
      <c r="CC201" s="35">
        <f>CB201-AQ201</f>
        <v/>
      </c>
      <c r="CD201" s="35">
        <f>CC201-AR201</f>
        <v/>
      </c>
      <c r="CE201" s="35">
        <f>CD201-AS201</f>
        <v/>
      </c>
      <c r="CF201" s="35">
        <f>CE201-AT201</f>
        <v/>
      </c>
      <c r="CG201" s="35">
        <f>CF201-AU201</f>
        <v/>
      </c>
      <c r="CH201" s="35">
        <f>CG201-AV201</f>
        <v/>
      </c>
      <c r="CI201" s="35">
        <f>CH201-AW201</f>
        <v/>
      </c>
      <c r="CJ201" s="35">
        <f>CI201-AX201</f>
        <v/>
      </c>
      <c r="CK201" s="35">
        <f>CJ201-AY201</f>
        <v/>
      </c>
      <c r="CL201" s="35">
        <f>CK201-AZ201</f>
        <v/>
      </c>
      <c r="CM201" s="35">
        <f>CL201-BA201</f>
        <v/>
      </c>
      <c r="CN201" s="35">
        <f>CM201-BB201</f>
        <v/>
      </c>
      <c r="CO201" s="35">
        <f>CN201-BC201</f>
        <v/>
      </c>
      <c r="CP201" s="35">
        <f>CO201-BD201</f>
        <v/>
      </c>
      <c r="CQ201" s="35">
        <f>CP201-BE201</f>
        <v/>
      </c>
      <c r="CR201" s="35">
        <f>CQ201-BF201</f>
        <v/>
      </c>
      <c r="CS201" s="35">
        <f>CR201-BG201</f>
        <v/>
      </c>
      <c r="CT201" s="35">
        <f>CS201-BH201</f>
        <v/>
      </c>
      <c r="CU201" s="35">
        <f>CT201-BI201</f>
        <v/>
      </c>
      <c r="CV201" s="35">
        <f>CU201-BJ201</f>
        <v/>
      </c>
      <c r="CW201" s="38">
        <f>CV201-BK201</f>
        <v/>
      </c>
      <c r="CX201" s="38">
        <f>CW201-BL201</f>
        <v/>
      </c>
      <c r="CY201" s="38">
        <f>CX201-BM201</f>
        <v/>
      </c>
      <c r="CZ201" s="39">
        <f>CY201-BN201</f>
        <v/>
      </c>
      <c r="DA201" s="35" t="n"/>
    </row>
    <row r="202">
      <c r="D202" s="61">
        <f>VLOOKUP(F202,[1]Special!$O$2:$S$209,3,0)</f>
        <v/>
      </c>
      <c r="E202" s="20" t="inlineStr">
        <is>
          <t>|0200226240|22.20|0.00|2.300|0.0006262NBC</t>
        </is>
      </c>
      <c r="F202" s="19">
        <f>LEFT(E202,LEN(E202)-7)</f>
        <v/>
      </c>
      <c r="G202" s="19">
        <f>'Cutting Rules'!H202</f>
        <v/>
      </c>
      <c r="H202" s="19">
        <f>VLOOKUP(MID(F202,8,2),[1]Special!$H$2:$I$32,2,0)</f>
        <v/>
      </c>
      <c r="I202" s="19">
        <f>RIGHT(E202,3)</f>
        <v/>
      </c>
      <c r="J202" s="19">
        <f>IF(MID(E202,6,2)="22","P","C")</f>
        <v/>
      </c>
      <c r="K202" s="19">
        <f>MID(E202,13,4)</f>
        <v/>
      </c>
      <c r="L202" s="19">
        <f>MID(E202,19,4)</f>
        <v/>
      </c>
      <c r="M202" s="52">
        <f>MID(E202,LEN(E202)-17,4)</f>
        <v/>
      </c>
      <c r="N202" s="52">
        <f>MID(E202,LEN(E202)-6,4)</f>
        <v/>
      </c>
      <c r="O202" s="19">
        <f>VLOOKUP(F202,[1]Item!$A$5:$Z$10000,26,0)</f>
        <v/>
      </c>
      <c r="P202" s="19">
        <f>VLOOKUP(E202,[1]route!$E$3:$O$10005,11,0)</f>
        <v/>
      </c>
      <c r="Q202" s="167">
        <f>'Cutting Rules'!AD202</f>
        <v/>
      </c>
      <c r="R202" s="168">
        <f>SUMIF([1]route!$E$3:$E$10005,E202,[1]!Table1[生産])</f>
        <v/>
      </c>
      <c r="S202" s="24" t="n"/>
      <c r="T202" s="169" t="inlineStr"/>
      <c r="U202" s="19" t="n"/>
      <c r="V202" s="170">
        <f>SUMIF([1]route!$E$3:$E$10005,E202,[1]route!$M$3:$M$10005)</f>
        <v/>
      </c>
      <c r="W202" s="171">
        <f>O202*N202*V202/1000</f>
        <v/>
      </c>
      <c r="X202" s="27">
        <f t="array" ref="X202">INDEX($BP202:$CZ202,MATCH(TRUE,$BP202:$CZ202&lt;0,0))</f>
        <v/>
      </c>
      <c r="Y202" s="47">
        <f>IFERROR(CHOOSE($AC202,$BP$1,$BQ$1,$BR$1,$BS$1,$BT$1,$BU$1,$BV$1,$BW$1,$BX$1,$BY$1,$BZ$1,$CA$1,$CB$1,$CC$1,$CD$1,$CE$1,$CF$1,$CG$1,$CH$1,$CI$1,$CJ$1,$CK$1,$CL$1,$CM$1,$CN$1,$CO$1,$CP$1,$CQ$1,$CR$1,$CS$1,$CT$1,$CU$1,$CV$1,$CW$1,$CX$1,$CY$1,$CZ$1,),"")</f>
        <v/>
      </c>
      <c r="Z202" s="121">
        <f>IFERROR(VLOOKUP(E202,[1]route!$E$3:$BL$10005,59,0),"")&amp;IFERROR(VLOOKUP(E202,[1]route!$E$3:$BL$10005,60,0),"")</f>
        <v/>
      </c>
      <c r="AA202" s="172">
        <f>IF(R202&gt;V202,R202-V202,0)</f>
        <v/>
      </c>
      <c r="AB202" s="173">
        <f>AA202*O202*N202/1000</f>
        <v/>
      </c>
      <c r="AC202" s="4">
        <f>IFERROR(MATCH($X202,$BP202:$CZ202,0),"")</f>
        <v/>
      </c>
      <c r="AD202" s="29" t="n">
        <v>0</v>
      </c>
      <c r="AE202" s="30">
        <f>SUMIF([1]route!$E$3:$E$10005,E202,[1]!Table1[1])</f>
        <v/>
      </c>
      <c r="AF202" s="30">
        <f>SUMIF([1]route!$E$3:$E$10005,E202,[1]!Table1[2])</f>
        <v/>
      </c>
      <c r="AG202" s="30">
        <f>SUMIF([1]route!$E$3:$E$10005,E202,[1]!Table1[3])</f>
        <v/>
      </c>
      <c r="AH202" s="30">
        <f>SUMIF([1]route!$E$3:$E$10005,E202,[1]!Table1[4])</f>
        <v/>
      </c>
      <c r="AI202" s="30">
        <f>SUMIF([1]route!$E$3:$E$10005,E202,[1]!Table1[5])</f>
        <v/>
      </c>
      <c r="AJ202" s="30">
        <f>SUMIF([1]route!$E$3:$E$10005,E202,[1]!Table1[6])</f>
        <v/>
      </c>
      <c r="AK202" s="30">
        <f>SUMIF([1]route!$E$3:$E$10005,E202,[1]!Table1[7])</f>
        <v/>
      </c>
      <c r="AL202" s="30">
        <f>SUMIF([1]route!$E$3:$E$10005,E202,[1]!Table1[8])</f>
        <v/>
      </c>
      <c r="AM202" s="30">
        <f>SUMIF([1]route!$E$3:$E$10005,E202,[1]!Table1[9])</f>
        <v/>
      </c>
      <c r="AN202" s="30">
        <f>SUMIF([1]route!$E$3:$E$10005,E202,[1]!Table1[10])</f>
        <v/>
      </c>
      <c r="AO202" s="30">
        <f>SUMIF([1]route!$E$3:$E$10005,E202,[1]!Table1[11])</f>
        <v/>
      </c>
      <c r="AP202" s="30">
        <f>SUMIF([1]route!$E$3:$E$10005,E202,[1]!Table1[12])</f>
        <v/>
      </c>
      <c r="AQ202" s="30">
        <f>SUMIF([1]route!$E$3:$E$10005,E202,[1]!Table1[13])</f>
        <v/>
      </c>
      <c r="AR202" s="30">
        <f>SUMIF([1]route!$E$3:$E$10005,E202,[1]!Table1[14])</f>
        <v/>
      </c>
      <c r="AS202" s="30">
        <f>SUMIF([1]route!$E$3:$E$10005,E202,[1]!Table1[15])</f>
        <v/>
      </c>
      <c r="AT202" s="30">
        <f>SUMIF([1]route!$E$3:$E$10005,E202,[1]!Table1[16])</f>
        <v/>
      </c>
      <c r="AU202" s="30">
        <f>SUMIF([1]route!$E$3:$E$10005,E202,[1]!Table1[17])</f>
        <v/>
      </c>
      <c r="AV202" s="30">
        <f>SUMIF([1]route!$E$3:$E$10005,E202,[1]!Table1[18])</f>
        <v/>
      </c>
      <c r="AW202" s="30">
        <f>SUMIF([1]route!$E$3:$E$10005,E202,[1]!Table1[19])</f>
        <v/>
      </c>
      <c r="AX202" s="30">
        <f>SUMIF([1]route!$E$3:$E$10005,E202,[1]!Table1[20])</f>
        <v/>
      </c>
      <c r="AY202" s="30">
        <f>SUMIF([1]route!$E$3:$E$10005,E202,[1]!Table1[21])</f>
        <v/>
      </c>
      <c r="AZ202" s="30">
        <f>SUMIF([1]route!$E$3:$E$10005,E202,[1]!Table1[22])</f>
        <v/>
      </c>
      <c r="BA202" s="30">
        <f>SUMIF([1]route!$E$3:$E$10005,E202,[1]!Table1[23])</f>
        <v/>
      </c>
      <c r="BB202" s="30">
        <f>SUMIF([1]route!$E$3:$E$10005,E202,[1]!Table1[24])</f>
        <v/>
      </c>
      <c r="BC202" s="30">
        <f>SUMIF([1]route!$E$3:$E$10005,E202,[1]!Table1[25])</f>
        <v/>
      </c>
      <c r="BD202" s="30">
        <f>SUMIF([1]route!$E$3:$E$10005,E202,[1]!Table1[26])</f>
        <v/>
      </c>
      <c r="BE202" s="30">
        <f>SUMIF([1]route!$E$3:$E$10005,E202,[1]!Table1[27])</f>
        <v/>
      </c>
      <c r="BF202" s="30">
        <f>SUMIF([1]route!$E$3:$E$10005,E202,[1]!Table1[28])</f>
        <v/>
      </c>
      <c r="BG202" s="30">
        <f>SUMIF([1]route!$E$3:$E$10005,E202,[1]!Table1[29])</f>
        <v/>
      </c>
      <c r="BH202" s="30">
        <f>SUMIF([1]route!$E$3:$E$10005,E202,[1]!Table1[30])</f>
        <v/>
      </c>
      <c r="BI202" s="30">
        <f>SUMIF([1]route!$E$3:$E$10005,E202,[1]!Table1[31])</f>
        <v/>
      </c>
      <c r="BJ202" s="30">
        <f>SUMIF([1]route!$E$3:$E$10005,E202,[1]!Table1[Remain PO])</f>
        <v/>
      </c>
      <c r="BK202" s="31">
        <f>SUMIF([1]route!$E$3:$E$10005,E202,[1]!Table1[N+1])</f>
        <v/>
      </c>
      <c r="BL202" s="31">
        <f>SUMIF([1]route!$E$3:$E$10005,E202,[1]!Table1[N+2])</f>
        <v/>
      </c>
      <c r="BM202" s="31">
        <f>SUMIF([1]route!$E$3:$E$10005,E202,[1]!Table1[N+3])</f>
        <v/>
      </c>
      <c r="BN202" s="32">
        <f>SUMIF([1]route!$E$3:$E$10005,E202,[1]!Table1[N+4])</f>
        <v/>
      </c>
      <c r="BP202" s="37">
        <f>$V202-$AD202</f>
        <v/>
      </c>
      <c r="BQ202" s="35">
        <f>BP202-AE202</f>
        <v/>
      </c>
      <c r="BR202" s="35">
        <f>BQ202-AF202</f>
        <v/>
      </c>
      <c r="BS202" s="35">
        <f>BR202-AG202</f>
        <v/>
      </c>
      <c r="BT202" s="35">
        <f>BS202-AH202</f>
        <v/>
      </c>
      <c r="BU202" s="35">
        <f>BT202-AI202</f>
        <v/>
      </c>
      <c r="BV202" s="35">
        <f>BU202-AJ202</f>
        <v/>
      </c>
      <c r="BW202" s="35">
        <f>BV202-AK202</f>
        <v/>
      </c>
      <c r="BX202" s="35">
        <f>BW202-AL202</f>
        <v/>
      </c>
      <c r="BY202" s="35">
        <f>BX202-AM202</f>
        <v/>
      </c>
      <c r="BZ202" s="35">
        <f>BY202-AN202</f>
        <v/>
      </c>
      <c r="CA202" s="35">
        <f>BZ202-AO202</f>
        <v/>
      </c>
      <c r="CB202" s="35">
        <f>CA202-AP202</f>
        <v/>
      </c>
      <c r="CC202" s="35">
        <f>CB202-AQ202</f>
        <v/>
      </c>
      <c r="CD202" s="35">
        <f>CC202-AR202</f>
        <v/>
      </c>
      <c r="CE202" s="35">
        <f>CD202-AS202</f>
        <v/>
      </c>
      <c r="CF202" s="35">
        <f>CE202-AT202</f>
        <v/>
      </c>
      <c r="CG202" s="35">
        <f>CF202-AU202</f>
        <v/>
      </c>
      <c r="CH202" s="35">
        <f>CG202-AV202</f>
        <v/>
      </c>
      <c r="CI202" s="35">
        <f>CH202-AW202</f>
        <v/>
      </c>
      <c r="CJ202" s="35">
        <f>CI202-AX202</f>
        <v/>
      </c>
      <c r="CK202" s="35">
        <f>CJ202-AY202</f>
        <v/>
      </c>
      <c r="CL202" s="35">
        <f>CK202-AZ202</f>
        <v/>
      </c>
      <c r="CM202" s="35">
        <f>CL202-BA202</f>
        <v/>
      </c>
      <c r="CN202" s="35">
        <f>CM202-BB202</f>
        <v/>
      </c>
      <c r="CO202" s="35">
        <f>CN202-BC202</f>
        <v/>
      </c>
      <c r="CP202" s="35">
        <f>CO202-BD202</f>
        <v/>
      </c>
      <c r="CQ202" s="35">
        <f>CP202-BE202</f>
        <v/>
      </c>
      <c r="CR202" s="35">
        <f>CQ202-BF202</f>
        <v/>
      </c>
      <c r="CS202" s="35">
        <f>CR202-BG202</f>
        <v/>
      </c>
      <c r="CT202" s="35">
        <f>CS202-BH202</f>
        <v/>
      </c>
      <c r="CU202" s="35">
        <f>CT202-BI202</f>
        <v/>
      </c>
      <c r="CV202" s="35">
        <f>CU202-BJ202</f>
        <v/>
      </c>
      <c r="CW202" s="38">
        <f>CV202-BK202</f>
        <v/>
      </c>
      <c r="CX202" s="38">
        <f>CW202-BL202</f>
        <v/>
      </c>
      <c r="CY202" s="38">
        <f>CX202-BM202</f>
        <v/>
      </c>
      <c r="CZ202" s="39">
        <f>CY202-BN202</f>
        <v/>
      </c>
      <c r="DA202" s="35" t="n"/>
    </row>
    <row r="203">
      <c r="D203" s="61">
        <f>VLOOKUP(F203,[1]Special!$O$2:$S$209,3,0)</f>
        <v/>
      </c>
      <c r="E203" s="20" t="inlineStr">
        <is>
          <t>|0200226339|40.00|20.00|2.300|0.0006133NBC</t>
        </is>
      </c>
      <c r="F203" s="19">
        <f>LEFT(E203,LEN(E203)-7)</f>
        <v/>
      </c>
      <c r="G203" s="19">
        <f>'Cutting Rules'!H203</f>
        <v/>
      </c>
      <c r="H203" s="19">
        <f>VLOOKUP(MID(F203,8,2),[1]Special!$H$2:$I$32,2,0)</f>
        <v/>
      </c>
      <c r="I203" s="19">
        <f>RIGHT(E203,3)</f>
        <v/>
      </c>
      <c r="J203" s="19">
        <f>IF(MID(E203,6,2)="22","P","C")</f>
        <v/>
      </c>
      <c r="K203" s="19">
        <f>MID(E203,13,4)</f>
        <v/>
      </c>
      <c r="L203" s="19">
        <f>MID(E203,19,4)</f>
        <v/>
      </c>
      <c r="M203" s="52">
        <f>MID(E203,LEN(E203)-17,4)</f>
        <v/>
      </c>
      <c r="N203" s="52">
        <f>MID(E203,LEN(E203)-6,4)</f>
        <v/>
      </c>
      <c r="O203" s="19">
        <f>VLOOKUP(F203,[1]Item!$A$5:$Z$10000,26,0)</f>
        <v/>
      </c>
      <c r="P203" s="19">
        <f>VLOOKUP(E203,[1]route!$E$3:$O$10005,11,0)</f>
        <v/>
      </c>
      <c r="Q203" s="167">
        <f>'Cutting Rules'!AD203</f>
        <v/>
      </c>
      <c r="R203" s="168">
        <f>SUMIF([1]route!$E$3:$E$10005,E203,[1]!Table1[生産])</f>
        <v/>
      </c>
      <c r="S203" s="24" t="n"/>
      <c r="T203" s="169" t="inlineStr"/>
      <c r="U203" s="19" t="n"/>
      <c r="V203" s="170">
        <f>SUMIF([1]route!$E$3:$E$10005,E203,[1]route!$M$3:$M$10005)</f>
        <v/>
      </c>
      <c r="W203" s="171">
        <f>O203*N203*V203/1000</f>
        <v/>
      </c>
      <c r="X203" s="27">
        <f t="array" ref="X203">INDEX($BP203:$CZ203,MATCH(TRUE,$BP203:$CZ203&lt;0,0))</f>
        <v/>
      </c>
      <c r="Y203" s="47">
        <f>IFERROR(CHOOSE($AC203,$BP$1,$BQ$1,$BR$1,$BS$1,$BT$1,$BU$1,$BV$1,$BW$1,$BX$1,$BY$1,$BZ$1,$CA$1,$CB$1,$CC$1,$CD$1,$CE$1,$CF$1,$CG$1,$CH$1,$CI$1,$CJ$1,$CK$1,$CL$1,$CM$1,$CN$1,$CO$1,$CP$1,$CQ$1,$CR$1,$CS$1,$CT$1,$CU$1,$CV$1,$CW$1,$CX$1,$CY$1,$CZ$1,),"")</f>
        <v/>
      </c>
      <c r="Z203" s="121">
        <f>IFERROR(VLOOKUP(E203,[1]route!$E$3:$BL$10005,59,0),"")&amp;IFERROR(VLOOKUP(E203,[1]route!$E$3:$BL$10005,60,0),"")</f>
        <v/>
      </c>
      <c r="AA203" s="172">
        <f>IF(R203&gt;V203,R203-V203,0)</f>
        <v/>
      </c>
      <c r="AB203" s="173">
        <f>AA203*O203*N203/1000</f>
        <v/>
      </c>
      <c r="AC203" s="4">
        <f>IFERROR(MATCH($X203,$BP203:$CZ203,0),"")</f>
        <v/>
      </c>
      <c r="AD203" s="29" t="n">
        <v>0</v>
      </c>
      <c r="AE203" s="30">
        <f>SUMIF([1]route!$E$3:$E$10005,E203,[1]!Table1[1])</f>
        <v/>
      </c>
      <c r="AF203" s="30">
        <f>SUMIF([1]route!$E$3:$E$10005,E203,[1]!Table1[2])</f>
        <v/>
      </c>
      <c r="AG203" s="30">
        <f>SUMIF([1]route!$E$3:$E$10005,E203,[1]!Table1[3])</f>
        <v/>
      </c>
      <c r="AH203" s="30">
        <f>SUMIF([1]route!$E$3:$E$10005,E203,[1]!Table1[4])</f>
        <v/>
      </c>
      <c r="AI203" s="30">
        <f>SUMIF([1]route!$E$3:$E$10005,E203,[1]!Table1[5])</f>
        <v/>
      </c>
      <c r="AJ203" s="30">
        <f>SUMIF([1]route!$E$3:$E$10005,E203,[1]!Table1[6])</f>
        <v/>
      </c>
      <c r="AK203" s="30">
        <f>SUMIF([1]route!$E$3:$E$10005,E203,[1]!Table1[7])</f>
        <v/>
      </c>
      <c r="AL203" s="30">
        <f>SUMIF([1]route!$E$3:$E$10005,E203,[1]!Table1[8])</f>
        <v/>
      </c>
      <c r="AM203" s="30">
        <f>SUMIF([1]route!$E$3:$E$10005,E203,[1]!Table1[9])</f>
        <v/>
      </c>
      <c r="AN203" s="30">
        <f>SUMIF([1]route!$E$3:$E$10005,E203,[1]!Table1[10])</f>
        <v/>
      </c>
      <c r="AO203" s="30">
        <f>SUMIF([1]route!$E$3:$E$10005,E203,[1]!Table1[11])</f>
        <v/>
      </c>
      <c r="AP203" s="30">
        <f>SUMIF([1]route!$E$3:$E$10005,E203,[1]!Table1[12])</f>
        <v/>
      </c>
      <c r="AQ203" s="30">
        <f>SUMIF([1]route!$E$3:$E$10005,E203,[1]!Table1[13])</f>
        <v/>
      </c>
      <c r="AR203" s="30">
        <f>SUMIF([1]route!$E$3:$E$10005,E203,[1]!Table1[14])</f>
        <v/>
      </c>
      <c r="AS203" s="30">
        <f>SUMIF([1]route!$E$3:$E$10005,E203,[1]!Table1[15])</f>
        <v/>
      </c>
      <c r="AT203" s="30">
        <f>SUMIF([1]route!$E$3:$E$10005,E203,[1]!Table1[16])</f>
        <v/>
      </c>
      <c r="AU203" s="30">
        <f>SUMIF([1]route!$E$3:$E$10005,E203,[1]!Table1[17])</f>
        <v/>
      </c>
      <c r="AV203" s="30">
        <f>SUMIF([1]route!$E$3:$E$10005,E203,[1]!Table1[18])</f>
        <v/>
      </c>
      <c r="AW203" s="30">
        <f>SUMIF([1]route!$E$3:$E$10005,E203,[1]!Table1[19])</f>
        <v/>
      </c>
      <c r="AX203" s="30">
        <f>SUMIF([1]route!$E$3:$E$10005,E203,[1]!Table1[20])</f>
        <v/>
      </c>
      <c r="AY203" s="30">
        <f>SUMIF([1]route!$E$3:$E$10005,E203,[1]!Table1[21])</f>
        <v/>
      </c>
      <c r="AZ203" s="30">
        <f>SUMIF([1]route!$E$3:$E$10005,E203,[1]!Table1[22])</f>
        <v/>
      </c>
      <c r="BA203" s="30">
        <f>SUMIF([1]route!$E$3:$E$10005,E203,[1]!Table1[23])</f>
        <v/>
      </c>
      <c r="BB203" s="30">
        <f>SUMIF([1]route!$E$3:$E$10005,E203,[1]!Table1[24])</f>
        <v/>
      </c>
      <c r="BC203" s="30">
        <f>SUMIF([1]route!$E$3:$E$10005,E203,[1]!Table1[25])</f>
        <v/>
      </c>
      <c r="BD203" s="30">
        <f>SUMIF([1]route!$E$3:$E$10005,E203,[1]!Table1[26])</f>
        <v/>
      </c>
      <c r="BE203" s="30">
        <f>SUMIF([1]route!$E$3:$E$10005,E203,[1]!Table1[27])</f>
        <v/>
      </c>
      <c r="BF203" s="30">
        <f>SUMIF([1]route!$E$3:$E$10005,E203,[1]!Table1[28])</f>
        <v/>
      </c>
      <c r="BG203" s="30">
        <f>SUMIF([1]route!$E$3:$E$10005,E203,[1]!Table1[29])</f>
        <v/>
      </c>
      <c r="BH203" s="30">
        <f>SUMIF([1]route!$E$3:$E$10005,E203,[1]!Table1[30])</f>
        <v/>
      </c>
      <c r="BI203" s="30">
        <f>SUMIF([1]route!$E$3:$E$10005,E203,[1]!Table1[31])</f>
        <v/>
      </c>
      <c r="BJ203" s="30">
        <f>SUMIF([1]route!$E$3:$E$10005,E203,[1]!Table1[Remain PO])</f>
        <v/>
      </c>
      <c r="BK203" s="31">
        <f>SUMIF([1]route!$E$3:$E$10005,E203,[1]!Table1[N+1])</f>
        <v/>
      </c>
      <c r="BL203" s="31">
        <f>SUMIF([1]route!$E$3:$E$10005,E203,[1]!Table1[N+2])</f>
        <v/>
      </c>
      <c r="BM203" s="31">
        <f>SUMIF([1]route!$E$3:$E$10005,E203,[1]!Table1[N+3])</f>
        <v/>
      </c>
      <c r="BN203" s="32">
        <f>SUMIF([1]route!$E$3:$E$10005,E203,[1]!Table1[N+4])</f>
        <v/>
      </c>
      <c r="BP203" s="37">
        <f>$V203-$AD203</f>
        <v/>
      </c>
      <c r="BQ203" s="35">
        <f>BP203-AE203</f>
        <v/>
      </c>
      <c r="BR203" s="35">
        <f>BQ203-AF203</f>
        <v/>
      </c>
      <c r="BS203" s="35">
        <f>BR203-AG203</f>
        <v/>
      </c>
      <c r="BT203" s="35">
        <f>BS203-AH203</f>
        <v/>
      </c>
      <c r="BU203" s="35">
        <f>BT203-AI203</f>
        <v/>
      </c>
      <c r="BV203" s="35">
        <f>BU203-AJ203</f>
        <v/>
      </c>
      <c r="BW203" s="35">
        <f>BV203-AK203</f>
        <v/>
      </c>
      <c r="BX203" s="35">
        <f>BW203-AL203</f>
        <v/>
      </c>
      <c r="BY203" s="35">
        <f>BX203-AM203</f>
        <v/>
      </c>
      <c r="BZ203" s="35">
        <f>BY203-AN203</f>
        <v/>
      </c>
      <c r="CA203" s="35">
        <f>BZ203-AO203</f>
        <v/>
      </c>
      <c r="CB203" s="35">
        <f>CA203-AP203</f>
        <v/>
      </c>
      <c r="CC203" s="35">
        <f>CB203-AQ203</f>
        <v/>
      </c>
      <c r="CD203" s="35">
        <f>CC203-AR203</f>
        <v/>
      </c>
      <c r="CE203" s="35">
        <f>CD203-AS203</f>
        <v/>
      </c>
      <c r="CF203" s="35">
        <f>CE203-AT203</f>
        <v/>
      </c>
      <c r="CG203" s="35">
        <f>CF203-AU203</f>
        <v/>
      </c>
      <c r="CH203" s="35">
        <f>CG203-AV203</f>
        <v/>
      </c>
      <c r="CI203" s="35">
        <f>CH203-AW203</f>
        <v/>
      </c>
      <c r="CJ203" s="35">
        <f>CI203-AX203</f>
        <v/>
      </c>
      <c r="CK203" s="35">
        <f>CJ203-AY203</f>
        <v/>
      </c>
      <c r="CL203" s="35">
        <f>CK203-AZ203</f>
        <v/>
      </c>
      <c r="CM203" s="35">
        <f>CL203-BA203</f>
        <v/>
      </c>
      <c r="CN203" s="35">
        <f>CM203-BB203</f>
        <v/>
      </c>
      <c r="CO203" s="35">
        <f>CN203-BC203</f>
        <v/>
      </c>
      <c r="CP203" s="35">
        <f>CO203-BD203</f>
        <v/>
      </c>
      <c r="CQ203" s="35">
        <f>CP203-BE203</f>
        <v/>
      </c>
      <c r="CR203" s="35">
        <f>CQ203-BF203</f>
        <v/>
      </c>
      <c r="CS203" s="35">
        <f>CR203-BG203</f>
        <v/>
      </c>
      <c r="CT203" s="35">
        <f>CS203-BH203</f>
        <v/>
      </c>
      <c r="CU203" s="35">
        <f>CT203-BI203</f>
        <v/>
      </c>
      <c r="CV203" s="35">
        <f>CU203-BJ203</f>
        <v/>
      </c>
      <c r="CW203" s="38">
        <f>CV203-BK203</f>
        <v/>
      </c>
      <c r="CX203" s="38">
        <f>CW203-BL203</f>
        <v/>
      </c>
      <c r="CY203" s="38">
        <f>CX203-BM203</f>
        <v/>
      </c>
      <c r="CZ203" s="39">
        <f>CY203-BN203</f>
        <v/>
      </c>
      <c r="DA203" s="35" t="n"/>
    </row>
    <row r="204">
      <c r="D204" s="61">
        <f>VLOOKUP(F204,[1]Special!$O$2:$S$209,3,0)</f>
        <v/>
      </c>
      <c r="E204" s="20" t="inlineStr">
        <is>
          <t>|0200220810|25.40|0.00|2.000|0.0006372NBC</t>
        </is>
      </c>
      <c r="F204" s="19">
        <f>LEFT(E204,LEN(E204)-7)</f>
        <v/>
      </c>
      <c r="G204" s="19">
        <f>'Cutting Rules'!H204</f>
        <v/>
      </c>
      <c r="H204" s="19">
        <f>VLOOKUP(MID(F204,8,2),[1]Special!$H$2:$I$32,2,0)</f>
        <v/>
      </c>
      <c r="I204" s="19">
        <f>RIGHT(E204,3)</f>
        <v/>
      </c>
      <c r="J204" s="19">
        <f>IF(MID(E204,6,2)="22","P","C")</f>
        <v/>
      </c>
      <c r="K204" s="19">
        <f>MID(E204,13,4)</f>
        <v/>
      </c>
      <c r="L204" s="19">
        <f>MID(E204,19,4)</f>
        <v/>
      </c>
      <c r="M204" s="52">
        <f>MID(E204,LEN(E204)-17,4)</f>
        <v/>
      </c>
      <c r="N204" s="52">
        <f>MID(E204,LEN(E204)-6,4)</f>
        <v/>
      </c>
      <c r="O204" s="19">
        <f>VLOOKUP(F204,[1]Item!$A$5:$Z$10000,26,0)</f>
        <v/>
      </c>
      <c r="P204" s="19">
        <f>VLOOKUP(E204,[1]route!$E$3:$O$10005,11,0)</f>
        <v/>
      </c>
      <c r="Q204" s="167">
        <f>'Cutting Rules'!AD204</f>
        <v/>
      </c>
      <c r="R204" s="168">
        <f>SUMIF([1]route!$E$3:$E$10005,E204,[1]!Table1[生産])</f>
        <v/>
      </c>
      <c r="S204" s="24" t="n"/>
      <c r="T204" s="169" t="inlineStr"/>
      <c r="U204" s="19" t="n"/>
      <c r="V204" s="170">
        <f>SUMIF([1]route!$E$3:$E$10005,E204,[1]route!$M$3:$M$10005)</f>
        <v/>
      </c>
      <c r="W204" s="171">
        <f>O204*N204*V204/1000</f>
        <v/>
      </c>
      <c r="X204" s="27">
        <f t="array" ref="X204">INDEX($BP204:$CZ204,MATCH(TRUE,$BP204:$CZ204&lt;0,0))</f>
        <v/>
      </c>
      <c r="Y204" s="47">
        <f>IFERROR(CHOOSE($AC204,$BP$1,$BQ$1,$BR$1,$BS$1,$BT$1,$BU$1,$BV$1,$BW$1,$BX$1,$BY$1,$BZ$1,$CA$1,$CB$1,$CC$1,$CD$1,$CE$1,$CF$1,$CG$1,$CH$1,$CI$1,$CJ$1,$CK$1,$CL$1,$CM$1,$CN$1,$CO$1,$CP$1,$CQ$1,$CR$1,$CS$1,$CT$1,$CU$1,$CV$1,$CW$1,$CX$1,$CY$1,$CZ$1,),"")</f>
        <v/>
      </c>
      <c r="Z204" s="121">
        <f>IFERROR(VLOOKUP(E204,[1]route!$E$3:$BL$10005,59,0),"")&amp;IFERROR(VLOOKUP(E204,[1]route!$E$3:$BL$10005,60,0),"")</f>
        <v/>
      </c>
      <c r="AA204" s="172">
        <f>IF(R204&gt;V204,R204-V204,0)</f>
        <v/>
      </c>
      <c r="AB204" s="173">
        <f>AA204*O204*N204/1000</f>
        <v/>
      </c>
      <c r="AC204" s="4">
        <f>IFERROR(MATCH($X204,$BP204:$CZ204,0),"")</f>
        <v/>
      </c>
      <c r="AD204" s="29" t="n">
        <v>0</v>
      </c>
      <c r="AE204" s="30">
        <f>SUMIF([1]route!$E$3:$E$10005,E204,[1]!Table1[1])</f>
        <v/>
      </c>
      <c r="AF204" s="30">
        <f>SUMIF([1]route!$E$3:$E$10005,E204,[1]!Table1[2])</f>
        <v/>
      </c>
      <c r="AG204" s="30">
        <f>SUMIF([1]route!$E$3:$E$10005,E204,[1]!Table1[3])</f>
        <v/>
      </c>
      <c r="AH204" s="30">
        <f>SUMIF([1]route!$E$3:$E$10005,E204,[1]!Table1[4])</f>
        <v/>
      </c>
      <c r="AI204" s="30">
        <f>SUMIF([1]route!$E$3:$E$10005,E204,[1]!Table1[5])</f>
        <v/>
      </c>
      <c r="AJ204" s="30">
        <f>SUMIF([1]route!$E$3:$E$10005,E204,[1]!Table1[6])</f>
        <v/>
      </c>
      <c r="AK204" s="30">
        <f>SUMIF([1]route!$E$3:$E$10005,E204,[1]!Table1[7])</f>
        <v/>
      </c>
      <c r="AL204" s="30">
        <f>SUMIF([1]route!$E$3:$E$10005,E204,[1]!Table1[8])</f>
        <v/>
      </c>
      <c r="AM204" s="30">
        <f>SUMIF([1]route!$E$3:$E$10005,E204,[1]!Table1[9])</f>
        <v/>
      </c>
      <c r="AN204" s="30">
        <f>SUMIF([1]route!$E$3:$E$10005,E204,[1]!Table1[10])</f>
        <v/>
      </c>
      <c r="AO204" s="30">
        <f>SUMIF([1]route!$E$3:$E$10005,E204,[1]!Table1[11])</f>
        <v/>
      </c>
      <c r="AP204" s="30">
        <f>SUMIF([1]route!$E$3:$E$10005,E204,[1]!Table1[12])</f>
        <v/>
      </c>
      <c r="AQ204" s="30">
        <f>SUMIF([1]route!$E$3:$E$10005,E204,[1]!Table1[13])</f>
        <v/>
      </c>
      <c r="AR204" s="30">
        <f>SUMIF([1]route!$E$3:$E$10005,E204,[1]!Table1[14])</f>
        <v/>
      </c>
      <c r="AS204" s="30">
        <f>SUMIF([1]route!$E$3:$E$10005,E204,[1]!Table1[15])</f>
        <v/>
      </c>
      <c r="AT204" s="30">
        <f>SUMIF([1]route!$E$3:$E$10005,E204,[1]!Table1[16])</f>
        <v/>
      </c>
      <c r="AU204" s="30">
        <f>SUMIF([1]route!$E$3:$E$10005,E204,[1]!Table1[17])</f>
        <v/>
      </c>
      <c r="AV204" s="30">
        <f>SUMIF([1]route!$E$3:$E$10005,E204,[1]!Table1[18])</f>
        <v/>
      </c>
      <c r="AW204" s="30">
        <f>SUMIF([1]route!$E$3:$E$10005,E204,[1]!Table1[19])</f>
        <v/>
      </c>
      <c r="AX204" s="30">
        <f>SUMIF([1]route!$E$3:$E$10005,E204,[1]!Table1[20])</f>
        <v/>
      </c>
      <c r="AY204" s="30">
        <f>SUMIF([1]route!$E$3:$E$10005,E204,[1]!Table1[21])</f>
        <v/>
      </c>
      <c r="AZ204" s="30">
        <f>SUMIF([1]route!$E$3:$E$10005,E204,[1]!Table1[22])</f>
        <v/>
      </c>
      <c r="BA204" s="30">
        <f>SUMIF([1]route!$E$3:$E$10005,E204,[1]!Table1[23])</f>
        <v/>
      </c>
      <c r="BB204" s="30">
        <f>SUMIF([1]route!$E$3:$E$10005,E204,[1]!Table1[24])</f>
        <v/>
      </c>
      <c r="BC204" s="30">
        <f>SUMIF([1]route!$E$3:$E$10005,E204,[1]!Table1[25])</f>
        <v/>
      </c>
      <c r="BD204" s="30">
        <f>SUMIF([1]route!$E$3:$E$10005,E204,[1]!Table1[26])</f>
        <v/>
      </c>
      <c r="BE204" s="30">
        <f>SUMIF([1]route!$E$3:$E$10005,E204,[1]!Table1[27])</f>
        <v/>
      </c>
      <c r="BF204" s="30">
        <f>SUMIF([1]route!$E$3:$E$10005,E204,[1]!Table1[28])</f>
        <v/>
      </c>
      <c r="BG204" s="30">
        <f>SUMIF([1]route!$E$3:$E$10005,E204,[1]!Table1[29])</f>
        <v/>
      </c>
      <c r="BH204" s="30">
        <f>SUMIF([1]route!$E$3:$E$10005,E204,[1]!Table1[30])</f>
        <v/>
      </c>
      <c r="BI204" s="30">
        <f>SUMIF([1]route!$E$3:$E$10005,E204,[1]!Table1[31])</f>
        <v/>
      </c>
      <c r="BJ204" s="30">
        <f>SUMIF([1]route!$E$3:$E$10005,E204,[1]!Table1[Remain PO])</f>
        <v/>
      </c>
      <c r="BK204" s="31">
        <f>SUMIF([1]route!$E$3:$E$10005,E204,[1]!Table1[N+1])</f>
        <v/>
      </c>
      <c r="BL204" s="31">
        <f>SUMIF([1]route!$E$3:$E$10005,E204,[1]!Table1[N+2])</f>
        <v/>
      </c>
      <c r="BM204" s="31">
        <f>SUMIF([1]route!$E$3:$E$10005,E204,[1]!Table1[N+3])</f>
        <v/>
      </c>
      <c r="BN204" s="32">
        <f>SUMIF([1]route!$E$3:$E$10005,E204,[1]!Table1[N+4])</f>
        <v/>
      </c>
      <c r="BP204" s="37">
        <f>$V204-$AD204</f>
        <v/>
      </c>
      <c r="BQ204" s="35">
        <f>BP204-AE204</f>
        <v/>
      </c>
      <c r="BR204" s="35">
        <f>BQ204-AF204</f>
        <v/>
      </c>
      <c r="BS204" s="35">
        <f>BR204-AG204</f>
        <v/>
      </c>
      <c r="BT204" s="35">
        <f>BS204-AH204</f>
        <v/>
      </c>
      <c r="BU204" s="35">
        <f>BT204-AI204</f>
        <v/>
      </c>
      <c r="BV204" s="35">
        <f>BU204-AJ204</f>
        <v/>
      </c>
      <c r="BW204" s="35">
        <f>BV204-AK204</f>
        <v/>
      </c>
      <c r="BX204" s="35">
        <f>BW204-AL204</f>
        <v/>
      </c>
      <c r="BY204" s="35">
        <f>BX204-AM204</f>
        <v/>
      </c>
      <c r="BZ204" s="35">
        <f>BY204-AN204</f>
        <v/>
      </c>
      <c r="CA204" s="35">
        <f>BZ204-AO204</f>
        <v/>
      </c>
      <c r="CB204" s="35">
        <f>CA204-AP204</f>
        <v/>
      </c>
      <c r="CC204" s="35">
        <f>CB204-AQ204</f>
        <v/>
      </c>
      <c r="CD204" s="35">
        <f>CC204-AR204</f>
        <v/>
      </c>
      <c r="CE204" s="35">
        <f>CD204-AS204</f>
        <v/>
      </c>
      <c r="CF204" s="35">
        <f>CE204-AT204</f>
        <v/>
      </c>
      <c r="CG204" s="35">
        <f>CF204-AU204</f>
        <v/>
      </c>
      <c r="CH204" s="35">
        <f>CG204-AV204</f>
        <v/>
      </c>
      <c r="CI204" s="35">
        <f>CH204-AW204</f>
        <v/>
      </c>
      <c r="CJ204" s="35">
        <f>CI204-AX204</f>
        <v/>
      </c>
      <c r="CK204" s="35">
        <f>CJ204-AY204</f>
        <v/>
      </c>
      <c r="CL204" s="35">
        <f>CK204-AZ204</f>
        <v/>
      </c>
      <c r="CM204" s="35">
        <f>CL204-BA204</f>
        <v/>
      </c>
      <c r="CN204" s="35">
        <f>CM204-BB204</f>
        <v/>
      </c>
      <c r="CO204" s="35">
        <f>CN204-BC204</f>
        <v/>
      </c>
      <c r="CP204" s="35">
        <f>CO204-BD204</f>
        <v/>
      </c>
      <c r="CQ204" s="35">
        <f>CP204-BE204</f>
        <v/>
      </c>
      <c r="CR204" s="35">
        <f>CQ204-BF204</f>
        <v/>
      </c>
      <c r="CS204" s="35">
        <f>CR204-BG204</f>
        <v/>
      </c>
      <c r="CT204" s="35">
        <f>CS204-BH204</f>
        <v/>
      </c>
      <c r="CU204" s="35">
        <f>CT204-BI204</f>
        <v/>
      </c>
      <c r="CV204" s="35">
        <f>CU204-BJ204</f>
        <v/>
      </c>
      <c r="CW204" s="38">
        <f>CV204-BK204</f>
        <v/>
      </c>
      <c r="CX204" s="38">
        <f>CW204-BL204</f>
        <v/>
      </c>
      <c r="CY204" s="38">
        <f>CX204-BM204</f>
        <v/>
      </c>
      <c r="CZ204" s="39">
        <f>CY204-BN204</f>
        <v/>
      </c>
      <c r="DA204" s="35" t="n"/>
    </row>
    <row r="205">
      <c r="D205" s="61">
        <f>VLOOKUP(F205,[1]Special!$O$2:$S$209,3,0)</f>
        <v/>
      </c>
      <c r="E205" s="20" t="inlineStr">
        <is>
          <t>|0200226240|25.40|0.00|2.300|0.0005760IBC</t>
        </is>
      </c>
      <c r="F205" s="19">
        <f>LEFT(E205,LEN(E205)-7)</f>
        <v/>
      </c>
      <c r="G205" s="19">
        <f>'Cutting Rules'!H205</f>
        <v/>
      </c>
      <c r="H205" s="19">
        <f>VLOOKUP(MID(F205,8,2),[1]Special!$H$2:$I$32,2,0)</f>
        <v/>
      </c>
      <c r="I205" s="19">
        <f>RIGHT(E205,3)</f>
        <v/>
      </c>
      <c r="J205" s="19">
        <f>IF(MID(E205,6,2)="22","P","C")</f>
        <v/>
      </c>
      <c r="K205" s="19">
        <f>MID(E205,13,4)</f>
        <v/>
      </c>
      <c r="L205" s="19">
        <f>MID(E205,19,4)</f>
        <v/>
      </c>
      <c r="M205" s="52">
        <f>MID(E205,LEN(E205)-17,4)</f>
        <v/>
      </c>
      <c r="N205" s="52">
        <f>MID(E205,LEN(E205)-6,4)</f>
        <v/>
      </c>
      <c r="O205" s="19">
        <f>VLOOKUP(F205,[1]Item!$A$5:$Z$10000,26,0)</f>
        <v/>
      </c>
      <c r="P205" s="19">
        <f>VLOOKUP(E205,[1]route!$E$3:$O$10005,11,0)</f>
        <v/>
      </c>
      <c r="Q205" s="167">
        <f>'Cutting Rules'!AD205</f>
        <v/>
      </c>
      <c r="R205" s="168">
        <f>SUMIF([1]route!$E$3:$E$10005,E205,[1]!Table1[生産])</f>
        <v/>
      </c>
      <c r="S205" s="24" t="n"/>
      <c r="T205" s="169" t="inlineStr"/>
      <c r="U205" s="19" t="n"/>
      <c r="V205" s="170">
        <f>SUMIF([1]route!$E$3:$E$10005,E205,[1]route!$M$3:$M$10005)</f>
        <v/>
      </c>
      <c r="W205" s="171">
        <f>O205*N205*V205/1000</f>
        <v/>
      </c>
      <c r="X205" s="27">
        <f t="array" ref="X205">INDEX($BP205:$CZ205,MATCH(TRUE,$BP205:$CZ205&lt;0,0))</f>
        <v/>
      </c>
      <c r="Y205" s="47">
        <f>IFERROR(CHOOSE($AC205,$BP$1,$BQ$1,$BR$1,$BS$1,$BT$1,$BU$1,$BV$1,$BW$1,$BX$1,$BY$1,$BZ$1,$CA$1,$CB$1,$CC$1,$CD$1,$CE$1,$CF$1,$CG$1,$CH$1,$CI$1,$CJ$1,$CK$1,$CL$1,$CM$1,$CN$1,$CO$1,$CP$1,$CQ$1,$CR$1,$CS$1,$CT$1,$CU$1,$CV$1,$CW$1,$CX$1,$CY$1,$CZ$1,),"")</f>
        <v/>
      </c>
      <c r="Z205" s="121">
        <f>IFERROR(VLOOKUP(E205,[1]route!$E$3:$BL$10005,59,0),"")&amp;IFERROR(VLOOKUP(E205,[1]route!$E$3:$BL$10005,60,0),"")</f>
        <v/>
      </c>
      <c r="AA205" s="172">
        <f>IF(R205&gt;V205,R205-V205,0)</f>
        <v/>
      </c>
      <c r="AB205" s="173">
        <f>AA205*O205*N205/1000</f>
        <v/>
      </c>
      <c r="AC205" s="4">
        <f>IFERROR(MATCH($X205,$BP205:$CZ205,0),"")</f>
        <v/>
      </c>
      <c r="AD205" s="29" t="n">
        <v>0</v>
      </c>
      <c r="AE205" s="30">
        <f>SUMIF([1]route!$E$3:$E$10005,E205,[1]!Table1[1])</f>
        <v/>
      </c>
      <c r="AF205" s="30">
        <f>SUMIF([1]route!$E$3:$E$10005,E205,[1]!Table1[2])</f>
        <v/>
      </c>
      <c r="AG205" s="30">
        <f>SUMIF([1]route!$E$3:$E$10005,E205,[1]!Table1[3])</f>
        <v/>
      </c>
      <c r="AH205" s="30">
        <f>SUMIF([1]route!$E$3:$E$10005,E205,[1]!Table1[4])</f>
        <v/>
      </c>
      <c r="AI205" s="30">
        <f>SUMIF([1]route!$E$3:$E$10005,E205,[1]!Table1[5])</f>
        <v/>
      </c>
      <c r="AJ205" s="30">
        <f>SUMIF([1]route!$E$3:$E$10005,E205,[1]!Table1[6])</f>
        <v/>
      </c>
      <c r="AK205" s="30">
        <f>SUMIF([1]route!$E$3:$E$10005,E205,[1]!Table1[7])</f>
        <v/>
      </c>
      <c r="AL205" s="30">
        <f>SUMIF([1]route!$E$3:$E$10005,E205,[1]!Table1[8])</f>
        <v/>
      </c>
      <c r="AM205" s="30">
        <f>SUMIF([1]route!$E$3:$E$10005,E205,[1]!Table1[9])</f>
        <v/>
      </c>
      <c r="AN205" s="30">
        <f>SUMIF([1]route!$E$3:$E$10005,E205,[1]!Table1[10])</f>
        <v/>
      </c>
      <c r="AO205" s="30">
        <f>SUMIF([1]route!$E$3:$E$10005,E205,[1]!Table1[11])</f>
        <v/>
      </c>
      <c r="AP205" s="30">
        <f>SUMIF([1]route!$E$3:$E$10005,E205,[1]!Table1[12])</f>
        <v/>
      </c>
      <c r="AQ205" s="30">
        <f>SUMIF([1]route!$E$3:$E$10005,E205,[1]!Table1[13])</f>
        <v/>
      </c>
      <c r="AR205" s="30">
        <f>SUMIF([1]route!$E$3:$E$10005,E205,[1]!Table1[14])</f>
        <v/>
      </c>
      <c r="AS205" s="30">
        <f>SUMIF([1]route!$E$3:$E$10005,E205,[1]!Table1[15])</f>
        <v/>
      </c>
      <c r="AT205" s="30">
        <f>SUMIF([1]route!$E$3:$E$10005,E205,[1]!Table1[16])</f>
        <v/>
      </c>
      <c r="AU205" s="30">
        <f>SUMIF([1]route!$E$3:$E$10005,E205,[1]!Table1[17])</f>
        <v/>
      </c>
      <c r="AV205" s="30">
        <f>SUMIF([1]route!$E$3:$E$10005,E205,[1]!Table1[18])</f>
        <v/>
      </c>
      <c r="AW205" s="30">
        <f>SUMIF([1]route!$E$3:$E$10005,E205,[1]!Table1[19])</f>
        <v/>
      </c>
      <c r="AX205" s="30">
        <f>SUMIF([1]route!$E$3:$E$10005,E205,[1]!Table1[20])</f>
        <v/>
      </c>
      <c r="AY205" s="30">
        <f>SUMIF([1]route!$E$3:$E$10005,E205,[1]!Table1[21])</f>
        <v/>
      </c>
      <c r="AZ205" s="30">
        <f>SUMIF([1]route!$E$3:$E$10005,E205,[1]!Table1[22])</f>
        <v/>
      </c>
      <c r="BA205" s="30">
        <f>SUMIF([1]route!$E$3:$E$10005,E205,[1]!Table1[23])</f>
        <v/>
      </c>
      <c r="BB205" s="30">
        <f>SUMIF([1]route!$E$3:$E$10005,E205,[1]!Table1[24])</f>
        <v/>
      </c>
      <c r="BC205" s="30">
        <f>SUMIF([1]route!$E$3:$E$10005,E205,[1]!Table1[25])</f>
        <v/>
      </c>
      <c r="BD205" s="30">
        <f>SUMIF([1]route!$E$3:$E$10005,E205,[1]!Table1[26])</f>
        <v/>
      </c>
      <c r="BE205" s="30">
        <f>SUMIF([1]route!$E$3:$E$10005,E205,[1]!Table1[27])</f>
        <v/>
      </c>
      <c r="BF205" s="30">
        <f>SUMIF([1]route!$E$3:$E$10005,E205,[1]!Table1[28])</f>
        <v/>
      </c>
      <c r="BG205" s="30">
        <f>SUMIF([1]route!$E$3:$E$10005,E205,[1]!Table1[29])</f>
        <v/>
      </c>
      <c r="BH205" s="30">
        <f>SUMIF([1]route!$E$3:$E$10005,E205,[1]!Table1[30])</f>
        <v/>
      </c>
      <c r="BI205" s="30">
        <f>SUMIF([1]route!$E$3:$E$10005,E205,[1]!Table1[31])</f>
        <v/>
      </c>
      <c r="BJ205" s="30">
        <f>SUMIF([1]route!$E$3:$E$10005,E205,[1]!Table1[Remain PO])</f>
        <v/>
      </c>
      <c r="BK205" s="31">
        <f>SUMIF([1]route!$E$3:$E$10005,E205,[1]!Table1[N+1])</f>
        <v/>
      </c>
      <c r="BL205" s="31">
        <f>SUMIF([1]route!$E$3:$E$10005,E205,[1]!Table1[N+2])</f>
        <v/>
      </c>
      <c r="BM205" s="31">
        <f>SUMIF([1]route!$E$3:$E$10005,E205,[1]!Table1[N+3])</f>
        <v/>
      </c>
      <c r="BN205" s="32">
        <f>SUMIF([1]route!$E$3:$E$10005,E205,[1]!Table1[N+4])</f>
        <v/>
      </c>
      <c r="BP205" s="37">
        <f>$V205-$AD205</f>
        <v/>
      </c>
      <c r="BQ205" s="35">
        <f>BP205-AE205</f>
        <v/>
      </c>
      <c r="BR205" s="35">
        <f>BQ205-AF205</f>
        <v/>
      </c>
      <c r="BS205" s="35">
        <f>BR205-AG205</f>
        <v/>
      </c>
      <c r="BT205" s="35">
        <f>BS205-AH205</f>
        <v/>
      </c>
      <c r="BU205" s="35">
        <f>BT205-AI205</f>
        <v/>
      </c>
      <c r="BV205" s="35">
        <f>BU205-AJ205</f>
        <v/>
      </c>
      <c r="BW205" s="35">
        <f>BV205-AK205</f>
        <v/>
      </c>
      <c r="BX205" s="35">
        <f>BW205-AL205</f>
        <v/>
      </c>
      <c r="BY205" s="35">
        <f>BX205-AM205</f>
        <v/>
      </c>
      <c r="BZ205" s="35">
        <f>BY205-AN205</f>
        <v/>
      </c>
      <c r="CA205" s="35">
        <f>BZ205-AO205</f>
        <v/>
      </c>
      <c r="CB205" s="35">
        <f>CA205-AP205</f>
        <v/>
      </c>
      <c r="CC205" s="35">
        <f>CB205-AQ205</f>
        <v/>
      </c>
      <c r="CD205" s="35">
        <f>CC205-AR205</f>
        <v/>
      </c>
      <c r="CE205" s="35">
        <f>CD205-AS205</f>
        <v/>
      </c>
      <c r="CF205" s="35">
        <f>CE205-AT205</f>
        <v/>
      </c>
      <c r="CG205" s="35">
        <f>CF205-AU205</f>
        <v/>
      </c>
      <c r="CH205" s="35">
        <f>CG205-AV205</f>
        <v/>
      </c>
      <c r="CI205" s="35">
        <f>CH205-AW205</f>
        <v/>
      </c>
      <c r="CJ205" s="35">
        <f>CI205-AX205</f>
        <v/>
      </c>
      <c r="CK205" s="35">
        <f>CJ205-AY205</f>
        <v/>
      </c>
      <c r="CL205" s="35">
        <f>CK205-AZ205</f>
        <v/>
      </c>
      <c r="CM205" s="35">
        <f>CL205-BA205</f>
        <v/>
      </c>
      <c r="CN205" s="35">
        <f>CM205-BB205</f>
        <v/>
      </c>
      <c r="CO205" s="35">
        <f>CN205-BC205</f>
        <v/>
      </c>
      <c r="CP205" s="35">
        <f>CO205-BD205</f>
        <v/>
      </c>
      <c r="CQ205" s="35">
        <f>CP205-BE205</f>
        <v/>
      </c>
      <c r="CR205" s="35">
        <f>CQ205-BF205</f>
        <v/>
      </c>
      <c r="CS205" s="35">
        <f>CR205-BG205</f>
        <v/>
      </c>
      <c r="CT205" s="35">
        <f>CS205-BH205</f>
        <v/>
      </c>
      <c r="CU205" s="35">
        <f>CT205-BI205</f>
        <v/>
      </c>
      <c r="CV205" s="35">
        <f>CU205-BJ205</f>
        <v/>
      </c>
      <c r="CW205" s="38">
        <f>CV205-BK205</f>
        <v/>
      </c>
      <c r="CX205" s="38">
        <f>CW205-BL205</f>
        <v/>
      </c>
      <c r="CY205" s="38">
        <f>CX205-BM205</f>
        <v/>
      </c>
      <c r="CZ205" s="39">
        <f>CY205-BN205</f>
        <v/>
      </c>
      <c r="DA205" s="35" t="n"/>
    </row>
    <row r="206">
      <c r="D206" s="61">
        <f>VLOOKUP(F206,[1]Special!$O$2:$S$209,3,0)</f>
        <v/>
      </c>
      <c r="E206" s="20" t="inlineStr">
        <is>
          <t>|0200220914|22.20|0.00|1.600|0.0006067NBC</t>
        </is>
      </c>
      <c r="F206" s="19">
        <f>LEFT(E206,LEN(E206)-7)</f>
        <v/>
      </c>
      <c r="G206" s="19">
        <f>'Cutting Rules'!H206</f>
        <v/>
      </c>
      <c r="H206" s="19">
        <f>VLOOKUP(MID(F206,8,2),[1]Special!$H$2:$I$32,2,0)</f>
        <v/>
      </c>
      <c r="I206" s="19">
        <f>RIGHT(E206,3)</f>
        <v/>
      </c>
      <c r="J206" s="19">
        <f>IF(MID(E206,6,2)="22","P","C")</f>
        <v/>
      </c>
      <c r="K206" s="19">
        <f>MID(E206,13,4)</f>
        <v/>
      </c>
      <c r="L206" s="19">
        <f>MID(E206,19,4)</f>
        <v/>
      </c>
      <c r="M206" s="52">
        <f>MID(E206,LEN(E206)-17,4)</f>
        <v/>
      </c>
      <c r="N206" s="52">
        <f>MID(E206,LEN(E206)-6,4)</f>
        <v/>
      </c>
      <c r="O206" s="19">
        <f>VLOOKUP(F206,[1]Item!$A$5:$Z$10000,26,0)</f>
        <v/>
      </c>
      <c r="P206" s="19">
        <f>VLOOKUP(E206,[1]route!$E$3:$O$10005,11,0)</f>
        <v/>
      </c>
      <c r="Q206" s="167">
        <f>'Cutting Rules'!AD206</f>
        <v/>
      </c>
      <c r="R206" s="168">
        <f>SUMIF([1]route!$E$3:$E$10005,E206,[1]!Table1[生産])</f>
        <v/>
      </c>
      <c r="S206" s="24" t="n"/>
      <c r="T206" s="169" t="inlineStr"/>
      <c r="U206" s="19" t="n"/>
      <c r="V206" s="170">
        <f>SUMIF([1]route!$E$3:$E$10005,E206,[1]route!$M$3:$M$10005)</f>
        <v/>
      </c>
      <c r="W206" s="171">
        <f>O206*N206*V206/1000</f>
        <v/>
      </c>
      <c r="X206" s="27">
        <f t="array" ref="X206">INDEX($BP206:$CZ206,MATCH(TRUE,$BP206:$CZ206&lt;0,0))</f>
        <v/>
      </c>
      <c r="Y206" s="47">
        <f>IFERROR(CHOOSE($AC206,$BP$1,$BQ$1,$BR$1,$BS$1,$BT$1,$BU$1,$BV$1,$BW$1,$BX$1,$BY$1,$BZ$1,$CA$1,$CB$1,$CC$1,$CD$1,$CE$1,$CF$1,$CG$1,$CH$1,$CI$1,$CJ$1,$CK$1,$CL$1,$CM$1,$CN$1,$CO$1,$CP$1,$CQ$1,$CR$1,$CS$1,$CT$1,$CU$1,$CV$1,$CW$1,$CX$1,$CY$1,$CZ$1,),"")</f>
        <v/>
      </c>
      <c r="Z206" s="121">
        <f>IFERROR(VLOOKUP(E206,[1]route!$E$3:$BL$10005,59,0),"")&amp;IFERROR(VLOOKUP(E206,[1]route!$E$3:$BL$10005,60,0),"")</f>
        <v/>
      </c>
      <c r="AA206" s="172">
        <f>IF(R206&gt;V206,R206-V206,0)</f>
        <v/>
      </c>
      <c r="AB206" s="173">
        <f>AA206*O206*N206/1000</f>
        <v/>
      </c>
      <c r="AC206" s="4">
        <f>IFERROR(MATCH($X206,$BP206:$CZ206,0),"")</f>
        <v/>
      </c>
      <c r="AD206" s="29" t="n">
        <v>0</v>
      </c>
      <c r="AE206" s="30">
        <f>SUMIF([1]route!$E$3:$E$10005,E206,[1]!Table1[1])</f>
        <v/>
      </c>
      <c r="AF206" s="30">
        <f>SUMIF([1]route!$E$3:$E$10005,E206,[1]!Table1[2])</f>
        <v/>
      </c>
      <c r="AG206" s="30">
        <f>SUMIF([1]route!$E$3:$E$10005,E206,[1]!Table1[3])</f>
        <v/>
      </c>
      <c r="AH206" s="30">
        <f>SUMIF([1]route!$E$3:$E$10005,E206,[1]!Table1[4])</f>
        <v/>
      </c>
      <c r="AI206" s="30">
        <f>SUMIF([1]route!$E$3:$E$10005,E206,[1]!Table1[5])</f>
        <v/>
      </c>
      <c r="AJ206" s="30">
        <f>SUMIF([1]route!$E$3:$E$10005,E206,[1]!Table1[6])</f>
        <v/>
      </c>
      <c r="AK206" s="30">
        <f>SUMIF([1]route!$E$3:$E$10005,E206,[1]!Table1[7])</f>
        <v/>
      </c>
      <c r="AL206" s="30">
        <f>SUMIF([1]route!$E$3:$E$10005,E206,[1]!Table1[8])</f>
        <v/>
      </c>
      <c r="AM206" s="30">
        <f>SUMIF([1]route!$E$3:$E$10005,E206,[1]!Table1[9])</f>
        <v/>
      </c>
      <c r="AN206" s="30">
        <f>SUMIF([1]route!$E$3:$E$10005,E206,[1]!Table1[10])</f>
        <v/>
      </c>
      <c r="AO206" s="30">
        <f>SUMIF([1]route!$E$3:$E$10005,E206,[1]!Table1[11])</f>
        <v/>
      </c>
      <c r="AP206" s="30">
        <f>SUMIF([1]route!$E$3:$E$10005,E206,[1]!Table1[12])</f>
        <v/>
      </c>
      <c r="AQ206" s="30">
        <f>SUMIF([1]route!$E$3:$E$10005,E206,[1]!Table1[13])</f>
        <v/>
      </c>
      <c r="AR206" s="30">
        <f>SUMIF([1]route!$E$3:$E$10005,E206,[1]!Table1[14])</f>
        <v/>
      </c>
      <c r="AS206" s="30">
        <f>SUMIF([1]route!$E$3:$E$10005,E206,[1]!Table1[15])</f>
        <v/>
      </c>
      <c r="AT206" s="30">
        <f>SUMIF([1]route!$E$3:$E$10005,E206,[1]!Table1[16])</f>
        <v/>
      </c>
      <c r="AU206" s="30">
        <f>SUMIF([1]route!$E$3:$E$10005,E206,[1]!Table1[17])</f>
        <v/>
      </c>
      <c r="AV206" s="30">
        <f>SUMIF([1]route!$E$3:$E$10005,E206,[1]!Table1[18])</f>
        <v/>
      </c>
      <c r="AW206" s="30">
        <f>SUMIF([1]route!$E$3:$E$10005,E206,[1]!Table1[19])</f>
        <v/>
      </c>
      <c r="AX206" s="30">
        <f>SUMIF([1]route!$E$3:$E$10005,E206,[1]!Table1[20])</f>
        <v/>
      </c>
      <c r="AY206" s="30">
        <f>SUMIF([1]route!$E$3:$E$10005,E206,[1]!Table1[21])</f>
        <v/>
      </c>
      <c r="AZ206" s="30">
        <f>SUMIF([1]route!$E$3:$E$10005,E206,[1]!Table1[22])</f>
        <v/>
      </c>
      <c r="BA206" s="30">
        <f>SUMIF([1]route!$E$3:$E$10005,E206,[1]!Table1[23])</f>
        <v/>
      </c>
      <c r="BB206" s="30">
        <f>SUMIF([1]route!$E$3:$E$10005,E206,[1]!Table1[24])</f>
        <v/>
      </c>
      <c r="BC206" s="30">
        <f>SUMIF([1]route!$E$3:$E$10005,E206,[1]!Table1[25])</f>
        <v/>
      </c>
      <c r="BD206" s="30">
        <f>SUMIF([1]route!$E$3:$E$10005,E206,[1]!Table1[26])</f>
        <v/>
      </c>
      <c r="BE206" s="30">
        <f>SUMIF([1]route!$E$3:$E$10005,E206,[1]!Table1[27])</f>
        <v/>
      </c>
      <c r="BF206" s="30">
        <f>SUMIF([1]route!$E$3:$E$10005,E206,[1]!Table1[28])</f>
        <v/>
      </c>
      <c r="BG206" s="30">
        <f>SUMIF([1]route!$E$3:$E$10005,E206,[1]!Table1[29])</f>
        <v/>
      </c>
      <c r="BH206" s="30">
        <f>SUMIF([1]route!$E$3:$E$10005,E206,[1]!Table1[30])</f>
        <v/>
      </c>
      <c r="BI206" s="30">
        <f>SUMIF([1]route!$E$3:$E$10005,E206,[1]!Table1[31])</f>
        <v/>
      </c>
      <c r="BJ206" s="30">
        <f>SUMIF([1]route!$E$3:$E$10005,E206,[1]!Table1[Remain PO])</f>
        <v/>
      </c>
      <c r="BK206" s="31">
        <f>SUMIF([1]route!$E$3:$E$10005,E206,[1]!Table1[N+1])</f>
        <v/>
      </c>
      <c r="BL206" s="31">
        <f>SUMIF([1]route!$E$3:$E$10005,E206,[1]!Table1[N+2])</f>
        <v/>
      </c>
      <c r="BM206" s="31">
        <f>SUMIF([1]route!$E$3:$E$10005,E206,[1]!Table1[N+3])</f>
        <v/>
      </c>
      <c r="BN206" s="32">
        <f>SUMIF([1]route!$E$3:$E$10005,E206,[1]!Table1[N+4])</f>
        <v/>
      </c>
      <c r="BP206" s="37">
        <f>$V206-$AD206</f>
        <v/>
      </c>
      <c r="BQ206" s="35">
        <f>BP206-AE206</f>
        <v/>
      </c>
      <c r="BR206" s="35">
        <f>BQ206-AF206</f>
        <v/>
      </c>
      <c r="BS206" s="35">
        <f>BR206-AG206</f>
        <v/>
      </c>
      <c r="BT206" s="35">
        <f>BS206-AH206</f>
        <v/>
      </c>
      <c r="BU206" s="35">
        <f>BT206-AI206</f>
        <v/>
      </c>
      <c r="BV206" s="35">
        <f>BU206-AJ206</f>
        <v/>
      </c>
      <c r="BW206" s="35">
        <f>BV206-AK206</f>
        <v/>
      </c>
      <c r="BX206" s="35">
        <f>BW206-AL206</f>
        <v/>
      </c>
      <c r="BY206" s="35">
        <f>BX206-AM206</f>
        <v/>
      </c>
      <c r="BZ206" s="35">
        <f>BY206-AN206</f>
        <v/>
      </c>
      <c r="CA206" s="35">
        <f>BZ206-AO206</f>
        <v/>
      </c>
      <c r="CB206" s="35">
        <f>CA206-AP206</f>
        <v/>
      </c>
      <c r="CC206" s="35">
        <f>CB206-AQ206</f>
        <v/>
      </c>
      <c r="CD206" s="35">
        <f>CC206-AR206</f>
        <v/>
      </c>
      <c r="CE206" s="35">
        <f>CD206-AS206</f>
        <v/>
      </c>
      <c r="CF206" s="35">
        <f>CE206-AT206</f>
        <v/>
      </c>
      <c r="CG206" s="35">
        <f>CF206-AU206</f>
        <v/>
      </c>
      <c r="CH206" s="35">
        <f>CG206-AV206</f>
        <v/>
      </c>
      <c r="CI206" s="35">
        <f>CH206-AW206</f>
        <v/>
      </c>
      <c r="CJ206" s="35">
        <f>CI206-AX206</f>
        <v/>
      </c>
      <c r="CK206" s="35">
        <f>CJ206-AY206</f>
        <v/>
      </c>
      <c r="CL206" s="35">
        <f>CK206-AZ206</f>
        <v/>
      </c>
      <c r="CM206" s="35">
        <f>CL206-BA206</f>
        <v/>
      </c>
      <c r="CN206" s="35">
        <f>CM206-BB206</f>
        <v/>
      </c>
      <c r="CO206" s="35">
        <f>CN206-BC206</f>
        <v/>
      </c>
      <c r="CP206" s="35">
        <f>CO206-BD206</f>
        <v/>
      </c>
      <c r="CQ206" s="35">
        <f>CP206-BE206</f>
        <v/>
      </c>
      <c r="CR206" s="35">
        <f>CQ206-BF206</f>
        <v/>
      </c>
      <c r="CS206" s="35">
        <f>CR206-BG206</f>
        <v/>
      </c>
      <c r="CT206" s="35">
        <f>CS206-BH206</f>
        <v/>
      </c>
      <c r="CU206" s="35">
        <f>CT206-BI206</f>
        <v/>
      </c>
      <c r="CV206" s="35">
        <f>CU206-BJ206</f>
        <v/>
      </c>
      <c r="CW206" s="38">
        <f>CV206-BK206</f>
        <v/>
      </c>
      <c r="CX206" s="38">
        <f>CW206-BL206</f>
        <v/>
      </c>
      <c r="CY206" s="38">
        <f>CX206-BM206</f>
        <v/>
      </c>
      <c r="CZ206" s="39">
        <f>CY206-BN206</f>
        <v/>
      </c>
      <c r="DA206" s="35" t="n"/>
    </row>
    <row r="207">
      <c r="D207" s="61">
        <f>VLOOKUP(F207,[1]Special!$O$2:$S$209,3,0)</f>
        <v/>
      </c>
      <c r="E207" s="20" t="inlineStr">
        <is>
          <t>|0200226010|31.80|0.00|1.400|0.0005850IBC</t>
        </is>
      </c>
      <c r="F207" s="19">
        <f>LEFT(E207,LEN(E207)-7)</f>
        <v/>
      </c>
      <c r="G207" s="19">
        <f>'Cutting Rules'!H207</f>
        <v/>
      </c>
      <c r="H207" s="19">
        <f>VLOOKUP(MID(F207,8,2),[1]Special!$H$2:$I$32,2,0)</f>
        <v/>
      </c>
      <c r="I207" s="19">
        <f>RIGHT(E207,3)</f>
        <v/>
      </c>
      <c r="J207" s="19">
        <f>IF(MID(E207,6,2)="22","P","C")</f>
        <v/>
      </c>
      <c r="K207" s="19">
        <f>MID(E207,13,4)</f>
        <v/>
      </c>
      <c r="L207" s="19">
        <f>MID(E207,19,4)</f>
        <v/>
      </c>
      <c r="M207" s="52">
        <f>MID(E207,LEN(E207)-17,4)</f>
        <v/>
      </c>
      <c r="N207" s="52">
        <f>MID(E207,LEN(E207)-6,4)</f>
        <v/>
      </c>
      <c r="O207" s="19">
        <f>VLOOKUP(F207,[1]Item!$A$5:$Z$10000,26,0)</f>
        <v/>
      </c>
      <c r="P207" s="19">
        <f>VLOOKUP(E207,[1]route!$E$3:$O$10005,11,0)</f>
        <v/>
      </c>
      <c r="Q207" s="167">
        <f>'Cutting Rules'!AD207</f>
        <v/>
      </c>
      <c r="R207" s="168">
        <f>SUMIF([1]route!$E$3:$E$10005,E207,[1]!Table1[生産])</f>
        <v/>
      </c>
      <c r="S207" s="24" t="n"/>
      <c r="T207" s="169" t="inlineStr"/>
      <c r="U207" s="19" t="n"/>
      <c r="V207" s="170">
        <f>SUMIF([1]route!$E$3:$E$10005,E207,[1]route!$M$3:$M$10005)</f>
        <v/>
      </c>
      <c r="W207" s="171">
        <f>O207*N207*V207/1000</f>
        <v/>
      </c>
      <c r="X207" s="27">
        <f t="array" ref="X207">INDEX($BP207:$CZ207,MATCH(TRUE,$BP207:$CZ207&lt;0,0))</f>
        <v/>
      </c>
      <c r="Y207" s="47">
        <f>IFERROR(CHOOSE($AC207,$BP$1,$BQ$1,$BR$1,$BS$1,$BT$1,$BU$1,$BV$1,$BW$1,$BX$1,$BY$1,$BZ$1,$CA$1,$CB$1,$CC$1,$CD$1,$CE$1,$CF$1,$CG$1,$CH$1,$CI$1,$CJ$1,$CK$1,$CL$1,$CM$1,$CN$1,$CO$1,$CP$1,$CQ$1,$CR$1,$CS$1,$CT$1,$CU$1,$CV$1,$CW$1,$CX$1,$CY$1,$CZ$1,),"")</f>
        <v/>
      </c>
      <c r="Z207" s="121">
        <f>IFERROR(VLOOKUP(E207,[1]route!$E$3:$BL$10005,59,0),"")&amp;IFERROR(VLOOKUP(E207,[1]route!$E$3:$BL$10005,60,0),"")</f>
        <v/>
      </c>
      <c r="AA207" s="172">
        <f>IF(R207&gt;V207,R207-V207,0)</f>
        <v/>
      </c>
      <c r="AB207" s="173">
        <f>AA207*O207*N207/1000</f>
        <v/>
      </c>
      <c r="AC207" s="4">
        <f>IFERROR(MATCH($X207,$BP207:$CZ207,0),"")</f>
        <v/>
      </c>
      <c r="AD207" s="29" t="n">
        <v>0</v>
      </c>
      <c r="AE207" s="30">
        <f>SUMIF([1]route!$E$3:$E$10005,E207,[1]!Table1[1])</f>
        <v/>
      </c>
      <c r="AF207" s="30">
        <f>SUMIF([1]route!$E$3:$E$10005,E207,[1]!Table1[2])</f>
        <v/>
      </c>
      <c r="AG207" s="30">
        <f>SUMIF([1]route!$E$3:$E$10005,E207,[1]!Table1[3])</f>
        <v/>
      </c>
      <c r="AH207" s="30">
        <f>SUMIF([1]route!$E$3:$E$10005,E207,[1]!Table1[4])</f>
        <v/>
      </c>
      <c r="AI207" s="30">
        <f>SUMIF([1]route!$E$3:$E$10005,E207,[1]!Table1[5])</f>
        <v/>
      </c>
      <c r="AJ207" s="30">
        <f>SUMIF([1]route!$E$3:$E$10005,E207,[1]!Table1[6])</f>
        <v/>
      </c>
      <c r="AK207" s="30">
        <f>SUMIF([1]route!$E$3:$E$10005,E207,[1]!Table1[7])</f>
        <v/>
      </c>
      <c r="AL207" s="30">
        <f>SUMIF([1]route!$E$3:$E$10005,E207,[1]!Table1[8])</f>
        <v/>
      </c>
      <c r="AM207" s="30">
        <f>SUMIF([1]route!$E$3:$E$10005,E207,[1]!Table1[9])</f>
        <v/>
      </c>
      <c r="AN207" s="30">
        <f>SUMIF([1]route!$E$3:$E$10005,E207,[1]!Table1[10])</f>
        <v/>
      </c>
      <c r="AO207" s="30">
        <f>SUMIF([1]route!$E$3:$E$10005,E207,[1]!Table1[11])</f>
        <v/>
      </c>
      <c r="AP207" s="30">
        <f>SUMIF([1]route!$E$3:$E$10005,E207,[1]!Table1[12])</f>
        <v/>
      </c>
      <c r="AQ207" s="30">
        <f>SUMIF([1]route!$E$3:$E$10005,E207,[1]!Table1[13])</f>
        <v/>
      </c>
      <c r="AR207" s="30">
        <f>SUMIF([1]route!$E$3:$E$10005,E207,[1]!Table1[14])</f>
        <v/>
      </c>
      <c r="AS207" s="30">
        <f>SUMIF([1]route!$E$3:$E$10005,E207,[1]!Table1[15])</f>
        <v/>
      </c>
      <c r="AT207" s="30">
        <f>SUMIF([1]route!$E$3:$E$10005,E207,[1]!Table1[16])</f>
        <v/>
      </c>
      <c r="AU207" s="30">
        <f>SUMIF([1]route!$E$3:$E$10005,E207,[1]!Table1[17])</f>
        <v/>
      </c>
      <c r="AV207" s="30">
        <f>SUMIF([1]route!$E$3:$E$10005,E207,[1]!Table1[18])</f>
        <v/>
      </c>
      <c r="AW207" s="30">
        <f>SUMIF([1]route!$E$3:$E$10005,E207,[1]!Table1[19])</f>
        <v/>
      </c>
      <c r="AX207" s="30">
        <f>SUMIF([1]route!$E$3:$E$10005,E207,[1]!Table1[20])</f>
        <v/>
      </c>
      <c r="AY207" s="30">
        <f>SUMIF([1]route!$E$3:$E$10005,E207,[1]!Table1[21])</f>
        <v/>
      </c>
      <c r="AZ207" s="30">
        <f>SUMIF([1]route!$E$3:$E$10005,E207,[1]!Table1[22])</f>
        <v/>
      </c>
      <c r="BA207" s="30">
        <f>SUMIF([1]route!$E$3:$E$10005,E207,[1]!Table1[23])</f>
        <v/>
      </c>
      <c r="BB207" s="30">
        <f>SUMIF([1]route!$E$3:$E$10005,E207,[1]!Table1[24])</f>
        <v/>
      </c>
      <c r="BC207" s="30">
        <f>SUMIF([1]route!$E$3:$E$10005,E207,[1]!Table1[25])</f>
        <v/>
      </c>
      <c r="BD207" s="30">
        <f>SUMIF([1]route!$E$3:$E$10005,E207,[1]!Table1[26])</f>
        <v/>
      </c>
      <c r="BE207" s="30">
        <f>SUMIF([1]route!$E$3:$E$10005,E207,[1]!Table1[27])</f>
        <v/>
      </c>
      <c r="BF207" s="30">
        <f>SUMIF([1]route!$E$3:$E$10005,E207,[1]!Table1[28])</f>
        <v/>
      </c>
      <c r="BG207" s="30">
        <f>SUMIF([1]route!$E$3:$E$10005,E207,[1]!Table1[29])</f>
        <v/>
      </c>
      <c r="BH207" s="30">
        <f>SUMIF([1]route!$E$3:$E$10005,E207,[1]!Table1[30])</f>
        <v/>
      </c>
      <c r="BI207" s="30">
        <f>SUMIF([1]route!$E$3:$E$10005,E207,[1]!Table1[31])</f>
        <v/>
      </c>
      <c r="BJ207" s="30">
        <f>SUMIF([1]route!$E$3:$E$10005,E207,[1]!Table1[Remain PO])</f>
        <v/>
      </c>
      <c r="BK207" s="31">
        <f>SUMIF([1]route!$E$3:$E$10005,E207,[1]!Table1[N+1])</f>
        <v/>
      </c>
      <c r="BL207" s="31">
        <f>SUMIF([1]route!$E$3:$E$10005,E207,[1]!Table1[N+2])</f>
        <v/>
      </c>
      <c r="BM207" s="31">
        <f>SUMIF([1]route!$E$3:$E$10005,E207,[1]!Table1[N+3])</f>
        <v/>
      </c>
      <c r="BN207" s="32">
        <f>SUMIF([1]route!$E$3:$E$10005,E207,[1]!Table1[N+4])</f>
        <v/>
      </c>
      <c r="BP207" s="37">
        <f>$V207-$AD207</f>
        <v/>
      </c>
      <c r="BQ207" s="35">
        <f>BP207-AE207</f>
        <v/>
      </c>
      <c r="BR207" s="35">
        <f>BQ207-AF207</f>
        <v/>
      </c>
      <c r="BS207" s="35">
        <f>BR207-AG207</f>
        <v/>
      </c>
      <c r="BT207" s="35">
        <f>BS207-AH207</f>
        <v/>
      </c>
      <c r="BU207" s="35">
        <f>BT207-AI207</f>
        <v/>
      </c>
      <c r="BV207" s="35">
        <f>BU207-AJ207</f>
        <v/>
      </c>
      <c r="BW207" s="35">
        <f>BV207-AK207</f>
        <v/>
      </c>
      <c r="BX207" s="35">
        <f>BW207-AL207</f>
        <v/>
      </c>
      <c r="BY207" s="35">
        <f>BX207-AM207</f>
        <v/>
      </c>
      <c r="BZ207" s="35">
        <f>BY207-AN207</f>
        <v/>
      </c>
      <c r="CA207" s="35">
        <f>BZ207-AO207</f>
        <v/>
      </c>
      <c r="CB207" s="35">
        <f>CA207-AP207</f>
        <v/>
      </c>
      <c r="CC207" s="35">
        <f>CB207-AQ207</f>
        <v/>
      </c>
      <c r="CD207" s="35">
        <f>CC207-AR207</f>
        <v/>
      </c>
      <c r="CE207" s="35">
        <f>CD207-AS207</f>
        <v/>
      </c>
      <c r="CF207" s="35">
        <f>CE207-AT207</f>
        <v/>
      </c>
      <c r="CG207" s="35">
        <f>CF207-AU207</f>
        <v/>
      </c>
      <c r="CH207" s="35">
        <f>CG207-AV207</f>
        <v/>
      </c>
      <c r="CI207" s="35">
        <f>CH207-AW207</f>
        <v/>
      </c>
      <c r="CJ207" s="35">
        <f>CI207-AX207</f>
        <v/>
      </c>
      <c r="CK207" s="35">
        <f>CJ207-AY207</f>
        <v/>
      </c>
      <c r="CL207" s="35">
        <f>CK207-AZ207</f>
        <v/>
      </c>
      <c r="CM207" s="35">
        <f>CL207-BA207</f>
        <v/>
      </c>
      <c r="CN207" s="35">
        <f>CM207-BB207</f>
        <v/>
      </c>
      <c r="CO207" s="35">
        <f>CN207-BC207</f>
        <v/>
      </c>
      <c r="CP207" s="35">
        <f>CO207-BD207</f>
        <v/>
      </c>
      <c r="CQ207" s="35">
        <f>CP207-BE207</f>
        <v/>
      </c>
      <c r="CR207" s="35">
        <f>CQ207-BF207</f>
        <v/>
      </c>
      <c r="CS207" s="35">
        <f>CR207-BG207</f>
        <v/>
      </c>
      <c r="CT207" s="35">
        <f>CS207-BH207</f>
        <v/>
      </c>
      <c r="CU207" s="35">
        <f>CT207-BI207</f>
        <v/>
      </c>
      <c r="CV207" s="35">
        <f>CU207-BJ207</f>
        <v/>
      </c>
      <c r="CW207" s="38">
        <f>CV207-BK207</f>
        <v/>
      </c>
      <c r="CX207" s="38">
        <f>CW207-BL207</f>
        <v/>
      </c>
      <c r="CY207" s="38">
        <f>CX207-BM207</f>
        <v/>
      </c>
      <c r="CZ207" s="39">
        <f>CY207-BN207</f>
        <v/>
      </c>
      <c r="DA207" s="35" t="n"/>
    </row>
    <row r="208">
      <c r="D208" s="61">
        <f>VLOOKUP(F208,[1]Special!$O$2:$S$209,3,0)</f>
        <v/>
      </c>
      <c r="E208" s="20" t="inlineStr">
        <is>
          <t>|0200226010|15.90|0.00|2.000|0.0005300NBC</t>
        </is>
      </c>
      <c r="F208" s="19">
        <f>LEFT(E208,LEN(E208)-7)</f>
        <v/>
      </c>
      <c r="G208" s="19">
        <f>'Cutting Rules'!H208</f>
        <v/>
      </c>
      <c r="H208" s="19">
        <f>VLOOKUP(MID(F208,8,2),[1]Special!$H$2:$I$32,2,0)</f>
        <v/>
      </c>
      <c r="I208" s="19">
        <f>RIGHT(E208,3)</f>
        <v/>
      </c>
      <c r="J208" s="19">
        <f>IF(MID(E208,6,2)="22","P","C")</f>
        <v/>
      </c>
      <c r="K208" s="19">
        <f>MID(E208,13,4)</f>
        <v/>
      </c>
      <c r="L208" s="19">
        <f>MID(E208,19,4)</f>
        <v/>
      </c>
      <c r="M208" s="52">
        <f>MID(E208,LEN(E208)-17,4)</f>
        <v/>
      </c>
      <c r="N208" s="52">
        <f>MID(E208,LEN(E208)-6,4)</f>
        <v/>
      </c>
      <c r="O208" s="19">
        <f>VLOOKUP(F208,[1]Item!$A$5:$Z$10000,26,0)</f>
        <v/>
      </c>
      <c r="P208" s="19">
        <f>VLOOKUP(E208,[1]route!$E$3:$O$10005,11,0)</f>
        <v/>
      </c>
      <c r="Q208" s="167">
        <f>'Cutting Rules'!AD208</f>
        <v/>
      </c>
      <c r="R208" s="168">
        <f>SUMIF([1]route!$E$3:$E$10005,E208,[1]!Table1[生産])</f>
        <v/>
      </c>
      <c r="S208" s="24" t="n"/>
      <c r="T208" s="169" t="inlineStr"/>
      <c r="U208" s="19" t="n"/>
      <c r="V208" s="170">
        <f>SUMIF([1]route!$E$3:$E$10005,E208,[1]route!$M$3:$M$10005)</f>
        <v/>
      </c>
      <c r="W208" s="171">
        <f>O208*N208*V208/1000</f>
        <v/>
      </c>
      <c r="X208" s="27">
        <f t="array" ref="X208">INDEX($BP208:$CZ208,MATCH(TRUE,$BP208:$CZ208&lt;0,0))</f>
        <v/>
      </c>
      <c r="Y208" s="47">
        <f>IFERROR(CHOOSE($AC208,$BP$1,$BQ$1,$BR$1,$BS$1,$BT$1,$BU$1,$BV$1,$BW$1,$BX$1,$BY$1,$BZ$1,$CA$1,$CB$1,$CC$1,$CD$1,$CE$1,$CF$1,$CG$1,$CH$1,$CI$1,$CJ$1,$CK$1,$CL$1,$CM$1,$CN$1,$CO$1,$CP$1,$CQ$1,$CR$1,$CS$1,$CT$1,$CU$1,$CV$1,$CW$1,$CX$1,$CY$1,$CZ$1,),"")</f>
        <v/>
      </c>
      <c r="Z208" s="121">
        <f>IFERROR(VLOOKUP(E208,[1]route!$E$3:$BL$10005,59,0),"")&amp;IFERROR(VLOOKUP(E208,[1]route!$E$3:$BL$10005,60,0),"")</f>
        <v/>
      </c>
      <c r="AA208" s="172">
        <f>IF(R208&gt;V208,R208-V208,0)</f>
        <v/>
      </c>
      <c r="AB208" s="173">
        <f>AA208*O208*N208/1000</f>
        <v/>
      </c>
      <c r="AC208" s="4">
        <f>IFERROR(MATCH($X208,$BP208:$CZ208,0),"")</f>
        <v/>
      </c>
      <c r="AD208" s="29" t="n">
        <v>0</v>
      </c>
      <c r="AE208" s="30">
        <f>SUMIF([1]route!$E$3:$E$10005,E208,[1]!Table1[1])</f>
        <v/>
      </c>
      <c r="AF208" s="30">
        <f>SUMIF([1]route!$E$3:$E$10005,E208,[1]!Table1[2])</f>
        <v/>
      </c>
      <c r="AG208" s="30">
        <f>SUMIF([1]route!$E$3:$E$10005,E208,[1]!Table1[3])</f>
        <v/>
      </c>
      <c r="AH208" s="30">
        <f>SUMIF([1]route!$E$3:$E$10005,E208,[1]!Table1[4])</f>
        <v/>
      </c>
      <c r="AI208" s="30">
        <f>SUMIF([1]route!$E$3:$E$10005,E208,[1]!Table1[5])</f>
        <v/>
      </c>
      <c r="AJ208" s="30">
        <f>SUMIF([1]route!$E$3:$E$10005,E208,[1]!Table1[6])</f>
        <v/>
      </c>
      <c r="AK208" s="30">
        <f>SUMIF([1]route!$E$3:$E$10005,E208,[1]!Table1[7])</f>
        <v/>
      </c>
      <c r="AL208" s="30">
        <f>SUMIF([1]route!$E$3:$E$10005,E208,[1]!Table1[8])</f>
        <v/>
      </c>
      <c r="AM208" s="30">
        <f>SUMIF([1]route!$E$3:$E$10005,E208,[1]!Table1[9])</f>
        <v/>
      </c>
      <c r="AN208" s="30">
        <f>SUMIF([1]route!$E$3:$E$10005,E208,[1]!Table1[10])</f>
        <v/>
      </c>
      <c r="AO208" s="30">
        <f>SUMIF([1]route!$E$3:$E$10005,E208,[1]!Table1[11])</f>
        <v/>
      </c>
      <c r="AP208" s="30">
        <f>SUMIF([1]route!$E$3:$E$10005,E208,[1]!Table1[12])</f>
        <v/>
      </c>
      <c r="AQ208" s="30">
        <f>SUMIF([1]route!$E$3:$E$10005,E208,[1]!Table1[13])</f>
        <v/>
      </c>
      <c r="AR208" s="30">
        <f>SUMIF([1]route!$E$3:$E$10005,E208,[1]!Table1[14])</f>
        <v/>
      </c>
      <c r="AS208" s="30">
        <f>SUMIF([1]route!$E$3:$E$10005,E208,[1]!Table1[15])</f>
        <v/>
      </c>
      <c r="AT208" s="30">
        <f>SUMIF([1]route!$E$3:$E$10005,E208,[1]!Table1[16])</f>
        <v/>
      </c>
      <c r="AU208" s="30">
        <f>SUMIF([1]route!$E$3:$E$10005,E208,[1]!Table1[17])</f>
        <v/>
      </c>
      <c r="AV208" s="30">
        <f>SUMIF([1]route!$E$3:$E$10005,E208,[1]!Table1[18])</f>
        <v/>
      </c>
      <c r="AW208" s="30">
        <f>SUMIF([1]route!$E$3:$E$10005,E208,[1]!Table1[19])</f>
        <v/>
      </c>
      <c r="AX208" s="30">
        <f>SUMIF([1]route!$E$3:$E$10005,E208,[1]!Table1[20])</f>
        <v/>
      </c>
      <c r="AY208" s="30">
        <f>SUMIF([1]route!$E$3:$E$10005,E208,[1]!Table1[21])</f>
        <v/>
      </c>
      <c r="AZ208" s="30">
        <f>SUMIF([1]route!$E$3:$E$10005,E208,[1]!Table1[22])</f>
        <v/>
      </c>
      <c r="BA208" s="30">
        <f>SUMIF([1]route!$E$3:$E$10005,E208,[1]!Table1[23])</f>
        <v/>
      </c>
      <c r="BB208" s="30">
        <f>SUMIF([1]route!$E$3:$E$10005,E208,[1]!Table1[24])</f>
        <v/>
      </c>
      <c r="BC208" s="30">
        <f>SUMIF([1]route!$E$3:$E$10005,E208,[1]!Table1[25])</f>
        <v/>
      </c>
      <c r="BD208" s="30">
        <f>SUMIF([1]route!$E$3:$E$10005,E208,[1]!Table1[26])</f>
        <v/>
      </c>
      <c r="BE208" s="30">
        <f>SUMIF([1]route!$E$3:$E$10005,E208,[1]!Table1[27])</f>
        <v/>
      </c>
      <c r="BF208" s="30">
        <f>SUMIF([1]route!$E$3:$E$10005,E208,[1]!Table1[28])</f>
        <v/>
      </c>
      <c r="BG208" s="30">
        <f>SUMIF([1]route!$E$3:$E$10005,E208,[1]!Table1[29])</f>
        <v/>
      </c>
      <c r="BH208" s="30">
        <f>SUMIF([1]route!$E$3:$E$10005,E208,[1]!Table1[30])</f>
        <v/>
      </c>
      <c r="BI208" s="30">
        <f>SUMIF([1]route!$E$3:$E$10005,E208,[1]!Table1[31])</f>
        <v/>
      </c>
      <c r="BJ208" s="30">
        <f>SUMIF([1]route!$E$3:$E$10005,E208,[1]!Table1[Remain PO])</f>
        <v/>
      </c>
      <c r="BK208" s="31">
        <f>SUMIF([1]route!$E$3:$E$10005,E208,[1]!Table1[N+1])</f>
        <v/>
      </c>
      <c r="BL208" s="31">
        <f>SUMIF([1]route!$E$3:$E$10005,E208,[1]!Table1[N+2])</f>
        <v/>
      </c>
      <c r="BM208" s="31">
        <f>SUMIF([1]route!$E$3:$E$10005,E208,[1]!Table1[N+3])</f>
        <v/>
      </c>
      <c r="BN208" s="32">
        <f>SUMIF([1]route!$E$3:$E$10005,E208,[1]!Table1[N+4])</f>
        <v/>
      </c>
      <c r="BP208" s="37">
        <f>$V208-$AD208</f>
        <v/>
      </c>
      <c r="BQ208" s="35">
        <f>BP208-AE208</f>
        <v/>
      </c>
      <c r="BR208" s="35">
        <f>BQ208-AF208</f>
        <v/>
      </c>
      <c r="BS208" s="35">
        <f>BR208-AG208</f>
        <v/>
      </c>
      <c r="BT208" s="35">
        <f>BS208-AH208</f>
        <v/>
      </c>
      <c r="BU208" s="35">
        <f>BT208-AI208</f>
        <v/>
      </c>
      <c r="BV208" s="35">
        <f>BU208-AJ208</f>
        <v/>
      </c>
      <c r="BW208" s="35">
        <f>BV208-AK208</f>
        <v/>
      </c>
      <c r="BX208" s="35">
        <f>BW208-AL208</f>
        <v/>
      </c>
      <c r="BY208" s="35">
        <f>BX208-AM208</f>
        <v/>
      </c>
      <c r="BZ208" s="35">
        <f>BY208-AN208</f>
        <v/>
      </c>
      <c r="CA208" s="35">
        <f>BZ208-AO208</f>
        <v/>
      </c>
      <c r="CB208" s="35">
        <f>CA208-AP208</f>
        <v/>
      </c>
      <c r="CC208" s="35">
        <f>CB208-AQ208</f>
        <v/>
      </c>
      <c r="CD208" s="35">
        <f>CC208-AR208</f>
        <v/>
      </c>
      <c r="CE208" s="35">
        <f>CD208-AS208</f>
        <v/>
      </c>
      <c r="CF208" s="35">
        <f>CE208-AT208</f>
        <v/>
      </c>
      <c r="CG208" s="35">
        <f>CF208-AU208</f>
        <v/>
      </c>
      <c r="CH208" s="35">
        <f>CG208-AV208</f>
        <v/>
      </c>
      <c r="CI208" s="35">
        <f>CH208-AW208</f>
        <v/>
      </c>
      <c r="CJ208" s="35">
        <f>CI208-AX208</f>
        <v/>
      </c>
      <c r="CK208" s="35">
        <f>CJ208-AY208</f>
        <v/>
      </c>
      <c r="CL208" s="35">
        <f>CK208-AZ208</f>
        <v/>
      </c>
      <c r="CM208" s="35">
        <f>CL208-BA208</f>
        <v/>
      </c>
      <c r="CN208" s="35">
        <f>CM208-BB208</f>
        <v/>
      </c>
      <c r="CO208" s="35">
        <f>CN208-BC208</f>
        <v/>
      </c>
      <c r="CP208" s="35">
        <f>CO208-BD208</f>
        <v/>
      </c>
      <c r="CQ208" s="35">
        <f>CP208-BE208</f>
        <v/>
      </c>
      <c r="CR208" s="35">
        <f>CQ208-BF208</f>
        <v/>
      </c>
      <c r="CS208" s="35">
        <f>CR208-BG208</f>
        <v/>
      </c>
      <c r="CT208" s="35">
        <f>CS208-BH208</f>
        <v/>
      </c>
      <c r="CU208" s="35">
        <f>CT208-BI208</f>
        <v/>
      </c>
      <c r="CV208" s="35">
        <f>CU208-BJ208</f>
        <v/>
      </c>
      <c r="CW208" s="38">
        <f>CV208-BK208</f>
        <v/>
      </c>
      <c r="CX208" s="38">
        <f>CW208-BL208</f>
        <v/>
      </c>
      <c r="CY208" s="38">
        <f>CX208-BM208</f>
        <v/>
      </c>
      <c r="CZ208" s="39">
        <f>CY208-BN208</f>
        <v/>
      </c>
      <c r="DA208" s="35" t="n"/>
    </row>
    <row r="209">
      <c r="D209" s="61">
        <f>VLOOKUP(F209,[1]Special!$O$2:$S$209,3,0)</f>
        <v/>
      </c>
      <c r="E209" s="20" t="inlineStr">
        <is>
          <t>|0200220810|31.80|0.00|1.600|0.0005568NBC</t>
        </is>
      </c>
      <c r="F209" s="19">
        <f>LEFT(E209,LEN(E209)-7)</f>
        <v/>
      </c>
      <c r="G209" s="19">
        <f>'Cutting Rules'!H209</f>
        <v/>
      </c>
      <c r="H209" s="19">
        <f>VLOOKUP(MID(F209,8,2),[1]Special!$H$2:$I$32,2,0)</f>
        <v/>
      </c>
      <c r="I209" s="19">
        <f>RIGHT(E209,3)</f>
        <v/>
      </c>
      <c r="J209" s="19">
        <f>IF(MID(E209,6,2)="22","P","C")</f>
        <v/>
      </c>
      <c r="K209" s="19">
        <f>MID(E209,13,4)</f>
        <v/>
      </c>
      <c r="L209" s="19">
        <f>MID(E209,19,4)</f>
        <v/>
      </c>
      <c r="M209" s="52">
        <f>MID(E209,LEN(E209)-17,4)</f>
        <v/>
      </c>
      <c r="N209" s="52">
        <f>MID(E209,LEN(E209)-6,4)</f>
        <v/>
      </c>
      <c r="O209" s="19">
        <f>VLOOKUP(F209,[1]Item!$A$5:$Z$10000,26,0)</f>
        <v/>
      </c>
      <c r="P209" s="19">
        <f>VLOOKUP(E209,[1]route!$E$3:$O$10005,11,0)</f>
        <v/>
      </c>
      <c r="Q209" s="167">
        <f>'Cutting Rules'!AD209</f>
        <v/>
      </c>
      <c r="R209" s="168">
        <f>SUMIF([1]route!$E$3:$E$10005,E209,[1]!Table1[生産])</f>
        <v/>
      </c>
      <c r="S209" s="24" t="n"/>
      <c r="T209" s="169" t="inlineStr"/>
      <c r="U209" s="19" t="n"/>
      <c r="V209" s="170">
        <f>SUMIF([1]route!$E$3:$E$10005,E209,[1]route!$M$3:$M$10005)</f>
        <v/>
      </c>
      <c r="W209" s="171">
        <f>O209*N209*V209/1000</f>
        <v/>
      </c>
      <c r="X209" s="27">
        <f t="array" ref="X209">INDEX($BP209:$CZ209,MATCH(TRUE,$BP209:$CZ209&lt;0,0))</f>
        <v/>
      </c>
      <c r="Y209" s="47">
        <f>IFERROR(CHOOSE($AC209,$BP$1,$BQ$1,$BR$1,$BS$1,$BT$1,$BU$1,$BV$1,$BW$1,$BX$1,$BY$1,$BZ$1,$CA$1,$CB$1,$CC$1,$CD$1,$CE$1,$CF$1,$CG$1,$CH$1,$CI$1,$CJ$1,$CK$1,$CL$1,$CM$1,$CN$1,$CO$1,$CP$1,$CQ$1,$CR$1,$CS$1,$CT$1,$CU$1,$CV$1,$CW$1,$CX$1,$CY$1,$CZ$1,),"")</f>
        <v/>
      </c>
      <c r="Z209" s="121">
        <f>IFERROR(VLOOKUP(E209,[1]route!$E$3:$BL$10005,59,0),"")&amp;IFERROR(VLOOKUP(E209,[1]route!$E$3:$BL$10005,60,0),"")</f>
        <v/>
      </c>
      <c r="AA209" s="172">
        <f>IF(R209&gt;V209,R209-V209,0)</f>
        <v/>
      </c>
      <c r="AB209" s="173">
        <f>AA209*O209*N209/1000</f>
        <v/>
      </c>
      <c r="AC209" s="4">
        <f>IFERROR(MATCH($X209,$BP209:$CZ209,0),"")</f>
        <v/>
      </c>
      <c r="AD209" s="29" t="n">
        <v>0</v>
      </c>
      <c r="AE209" s="30">
        <f>SUMIF([1]route!$E$3:$E$10005,E209,[1]!Table1[1])</f>
        <v/>
      </c>
      <c r="AF209" s="30">
        <f>SUMIF([1]route!$E$3:$E$10005,E209,[1]!Table1[2])</f>
        <v/>
      </c>
      <c r="AG209" s="30">
        <f>SUMIF([1]route!$E$3:$E$10005,E209,[1]!Table1[3])</f>
        <v/>
      </c>
      <c r="AH209" s="30">
        <f>SUMIF([1]route!$E$3:$E$10005,E209,[1]!Table1[4])</f>
        <v/>
      </c>
      <c r="AI209" s="30">
        <f>SUMIF([1]route!$E$3:$E$10005,E209,[1]!Table1[5])</f>
        <v/>
      </c>
      <c r="AJ209" s="30">
        <f>SUMIF([1]route!$E$3:$E$10005,E209,[1]!Table1[6])</f>
        <v/>
      </c>
      <c r="AK209" s="30">
        <f>SUMIF([1]route!$E$3:$E$10005,E209,[1]!Table1[7])</f>
        <v/>
      </c>
      <c r="AL209" s="30">
        <f>SUMIF([1]route!$E$3:$E$10005,E209,[1]!Table1[8])</f>
        <v/>
      </c>
      <c r="AM209" s="30">
        <f>SUMIF([1]route!$E$3:$E$10005,E209,[1]!Table1[9])</f>
        <v/>
      </c>
      <c r="AN209" s="30">
        <f>SUMIF([1]route!$E$3:$E$10005,E209,[1]!Table1[10])</f>
        <v/>
      </c>
      <c r="AO209" s="30">
        <f>SUMIF([1]route!$E$3:$E$10005,E209,[1]!Table1[11])</f>
        <v/>
      </c>
      <c r="AP209" s="30">
        <f>SUMIF([1]route!$E$3:$E$10005,E209,[1]!Table1[12])</f>
        <v/>
      </c>
      <c r="AQ209" s="30">
        <f>SUMIF([1]route!$E$3:$E$10005,E209,[1]!Table1[13])</f>
        <v/>
      </c>
      <c r="AR209" s="30">
        <f>SUMIF([1]route!$E$3:$E$10005,E209,[1]!Table1[14])</f>
        <v/>
      </c>
      <c r="AS209" s="30">
        <f>SUMIF([1]route!$E$3:$E$10005,E209,[1]!Table1[15])</f>
        <v/>
      </c>
      <c r="AT209" s="30">
        <f>SUMIF([1]route!$E$3:$E$10005,E209,[1]!Table1[16])</f>
        <v/>
      </c>
      <c r="AU209" s="30">
        <f>SUMIF([1]route!$E$3:$E$10005,E209,[1]!Table1[17])</f>
        <v/>
      </c>
      <c r="AV209" s="30">
        <f>SUMIF([1]route!$E$3:$E$10005,E209,[1]!Table1[18])</f>
        <v/>
      </c>
      <c r="AW209" s="30">
        <f>SUMIF([1]route!$E$3:$E$10005,E209,[1]!Table1[19])</f>
        <v/>
      </c>
      <c r="AX209" s="30">
        <f>SUMIF([1]route!$E$3:$E$10005,E209,[1]!Table1[20])</f>
        <v/>
      </c>
      <c r="AY209" s="30">
        <f>SUMIF([1]route!$E$3:$E$10005,E209,[1]!Table1[21])</f>
        <v/>
      </c>
      <c r="AZ209" s="30">
        <f>SUMIF([1]route!$E$3:$E$10005,E209,[1]!Table1[22])</f>
        <v/>
      </c>
      <c r="BA209" s="30">
        <f>SUMIF([1]route!$E$3:$E$10005,E209,[1]!Table1[23])</f>
        <v/>
      </c>
      <c r="BB209" s="30">
        <f>SUMIF([1]route!$E$3:$E$10005,E209,[1]!Table1[24])</f>
        <v/>
      </c>
      <c r="BC209" s="30">
        <f>SUMIF([1]route!$E$3:$E$10005,E209,[1]!Table1[25])</f>
        <v/>
      </c>
      <c r="BD209" s="30">
        <f>SUMIF([1]route!$E$3:$E$10005,E209,[1]!Table1[26])</f>
        <v/>
      </c>
      <c r="BE209" s="30">
        <f>SUMIF([1]route!$E$3:$E$10005,E209,[1]!Table1[27])</f>
        <v/>
      </c>
      <c r="BF209" s="30">
        <f>SUMIF([1]route!$E$3:$E$10005,E209,[1]!Table1[28])</f>
        <v/>
      </c>
      <c r="BG209" s="30">
        <f>SUMIF([1]route!$E$3:$E$10005,E209,[1]!Table1[29])</f>
        <v/>
      </c>
      <c r="BH209" s="30">
        <f>SUMIF([1]route!$E$3:$E$10005,E209,[1]!Table1[30])</f>
        <v/>
      </c>
      <c r="BI209" s="30">
        <f>SUMIF([1]route!$E$3:$E$10005,E209,[1]!Table1[31])</f>
        <v/>
      </c>
      <c r="BJ209" s="30">
        <f>SUMIF([1]route!$E$3:$E$10005,E209,[1]!Table1[Remain PO])</f>
        <v/>
      </c>
      <c r="BK209" s="31">
        <f>SUMIF([1]route!$E$3:$E$10005,E209,[1]!Table1[N+1])</f>
        <v/>
      </c>
      <c r="BL209" s="31">
        <f>SUMIF([1]route!$E$3:$E$10005,E209,[1]!Table1[N+2])</f>
        <v/>
      </c>
      <c r="BM209" s="31">
        <f>SUMIF([1]route!$E$3:$E$10005,E209,[1]!Table1[N+3])</f>
        <v/>
      </c>
      <c r="BN209" s="32">
        <f>SUMIF([1]route!$E$3:$E$10005,E209,[1]!Table1[N+4])</f>
        <v/>
      </c>
      <c r="BP209" s="37">
        <f>$V209-$AD209</f>
        <v/>
      </c>
      <c r="BQ209" s="35">
        <f>BP209-AE209</f>
        <v/>
      </c>
      <c r="BR209" s="35">
        <f>BQ209-AF209</f>
        <v/>
      </c>
      <c r="BS209" s="35">
        <f>BR209-AG209</f>
        <v/>
      </c>
      <c r="BT209" s="35">
        <f>BS209-AH209</f>
        <v/>
      </c>
      <c r="BU209" s="35">
        <f>BT209-AI209</f>
        <v/>
      </c>
      <c r="BV209" s="35">
        <f>BU209-AJ209</f>
        <v/>
      </c>
      <c r="BW209" s="35">
        <f>BV209-AK209</f>
        <v/>
      </c>
      <c r="BX209" s="35">
        <f>BW209-AL209</f>
        <v/>
      </c>
      <c r="BY209" s="35">
        <f>BX209-AM209</f>
        <v/>
      </c>
      <c r="BZ209" s="35">
        <f>BY209-AN209</f>
        <v/>
      </c>
      <c r="CA209" s="35">
        <f>BZ209-AO209</f>
        <v/>
      </c>
      <c r="CB209" s="35">
        <f>CA209-AP209</f>
        <v/>
      </c>
      <c r="CC209" s="35">
        <f>CB209-AQ209</f>
        <v/>
      </c>
      <c r="CD209" s="35">
        <f>CC209-AR209</f>
        <v/>
      </c>
      <c r="CE209" s="35">
        <f>CD209-AS209</f>
        <v/>
      </c>
      <c r="CF209" s="35">
        <f>CE209-AT209</f>
        <v/>
      </c>
      <c r="CG209" s="35">
        <f>CF209-AU209</f>
        <v/>
      </c>
      <c r="CH209" s="35">
        <f>CG209-AV209</f>
        <v/>
      </c>
      <c r="CI209" s="35">
        <f>CH209-AW209</f>
        <v/>
      </c>
      <c r="CJ209" s="35">
        <f>CI209-AX209</f>
        <v/>
      </c>
      <c r="CK209" s="35">
        <f>CJ209-AY209</f>
        <v/>
      </c>
      <c r="CL209" s="35">
        <f>CK209-AZ209</f>
        <v/>
      </c>
      <c r="CM209" s="35">
        <f>CL209-BA209</f>
        <v/>
      </c>
      <c r="CN209" s="35">
        <f>CM209-BB209</f>
        <v/>
      </c>
      <c r="CO209" s="35">
        <f>CN209-BC209</f>
        <v/>
      </c>
      <c r="CP209" s="35">
        <f>CO209-BD209</f>
        <v/>
      </c>
      <c r="CQ209" s="35">
        <f>CP209-BE209</f>
        <v/>
      </c>
      <c r="CR209" s="35">
        <f>CQ209-BF209</f>
        <v/>
      </c>
      <c r="CS209" s="35">
        <f>CR209-BG209</f>
        <v/>
      </c>
      <c r="CT209" s="35">
        <f>CS209-BH209</f>
        <v/>
      </c>
      <c r="CU209" s="35">
        <f>CT209-BI209</f>
        <v/>
      </c>
      <c r="CV209" s="35">
        <f>CU209-BJ209</f>
        <v/>
      </c>
      <c r="CW209" s="38">
        <f>CV209-BK209</f>
        <v/>
      </c>
      <c r="CX209" s="38">
        <f>CW209-BL209</f>
        <v/>
      </c>
      <c r="CY209" s="38">
        <f>CX209-BM209</f>
        <v/>
      </c>
      <c r="CZ209" s="39">
        <f>CY209-BN209</f>
        <v/>
      </c>
      <c r="DA209" s="35" t="n"/>
    </row>
    <row r="210">
      <c r="D210" s="61">
        <f>VLOOKUP(F210,[1]Special!$O$2:$S$209,3,0)</f>
        <v/>
      </c>
      <c r="E210" s="20" t="inlineStr">
        <is>
          <t>|0200230742|25.00|55.00|1.600|0.0006199IBC</t>
        </is>
      </c>
      <c r="F210" s="19">
        <f>LEFT(E210,LEN(E210)-7)</f>
        <v/>
      </c>
      <c r="G210" s="19">
        <f>'Cutting Rules'!H210</f>
        <v/>
      </c>
      <c r="H210" s="19">
        <f>VLOOKUP(MID(F210,8,2),[1]Special!$H$2:$I$32,2,0)</f>
        <v/>
      </c>
      <c r="I210" s="19">
        <f>RIGHT(E210,3)</f>
        <v/>
      </c>
      <c r="J210" s="19">
        <f>IF(MID(E210,6,2)="22","P","C")</f>
        <v/>
      </c>
      <c r="K210" s="19">
        <f>MID(E210,13,4)</f>
        <v/>
      </c>
      <c r="L210" s="19">
        <f>MID(E210,19,4)</f>
        <v/>
      </c>
      <c r="M210" s="52">
        <f>MID(E210,LEN(E210)-17,4)</f>
        <v/>
      </c>
      <c r="N210" s="52">
        <f>MID(E210,LEN(E210)-6,4)</f>
        <v/>
      </c>
      <c r="O210" s="19">
        <f>VLOOKUP(F210,[1]Item!$A$5:$Z$10000,26,0)</f>
        <v/>
      </c>
      <c r="P210" s="19">
        <f>VLOOKUP(E210,[1]route!$E$3:$O$10005,11,0)</f>
        <v/>
      </c>
      <c r="Q210" s="167">
        <f>'Cutting Rules'!AD210</f>
        <v/>
      </c>
      <c r="R210" s="168">
        <f>SUMIF([1]route!$E$3:$E$10005,E210,[1]!Table1[生産])</f>
        <v/>
      </c>
      <c r="S210" s="24" t="n"/>
      <c r="T210" s="169" t="inlineStr"/>
      <c r="U210" s="19" t="n"/>
      <c r="V210" s="170">
        <f>SUMIF([1]route!$E$3:$E$10005,E210,[1]route!$M$3:$M$10005)</f>
        <v/>
      </c>
      <c r="W210" s="171">
        <f>O210*N210*V210/1000</f>
        <v/>
      </c>
      <c r="X210" s="27">
        <f t="array" ref="X210">INDEX($BP210:$CZ210,MATCH(TRUE,$BP210:$CZ210&lt;0,0))</f>
        <v/>
      </c>
      <c r="Y210" s="47">
        <f>IFERROR(CHOOSE($AC210,$BP$1,$BQ$1,$BR$1,$BS$1,$BT$1,$BU$1,$BV$1,$BW$1,$BX$1,$BY$1,$BZ$1,$CA$1,$CB$1,$CC$1,$CD$1,$CE$1,$CF$1,$CG$1,$CH$1,$CI$1,$CJ$1,$CK$1,$CL$1,$CM$1,$CN$1,$CO$1,$CP$1,$CQ$1,$CR$1,$CS$1,$CT$1,$CU$1,$CV$1,$CW$1,$CX$1,$CY$1,$CZ$1,),"")</f>
        <v/>
      </c>
      <c r="Z210" s="121">
        <f>IFERROR(VLOOKUP(E210,[1]route!$E$3:$BL$10005,59,0),"")&amp;IFERROR(VLOOKUP(E210,[1]route!$E$3:$BL$10005,60,0),"")</f>
        <v/>
      </c>
      <c r="AA210" s="172">
        <f>IF(R210&gt;V210,R210-V210,0)</f>
        <v/>
      </c>
      <c r="AB210" s="173">
        <f>AA210*O210*N210/1000</f>
        <v/>
      </c>
      <c r="AC210" s="4">
        <f>IFERROR(MATCH($X210,$BP210:$CZ210,0),"")</f>
        <v/>
      </c>
      <c r="AD210" s="29" t="n">
        <v>0</v>
      </c>
      <c r="AE210" s="30">
        <f>SUMIF([1]route!$E$3:$E$10005,E210,[1]!Table1[1])</f>
        <v/>
      </c>
      <c r="AF210" s="30">
        <f>SUMIF([1]route!$E$3:$E$10005,E210,[1]!Table1[2])</f>
        <v/>
      </c>
      <c r="AG210" s="30">
        <f>SUMIF([1]route!$E$3:$E$10005,E210,[1]!Table1[3])</f>
        <v/>
      </c>
      <c r="AH210" s="30">
        <f>SUMIF([1]route!$E$3:$E$10005,E210,[1]!Table1[4])</f>
        <v/>
      </c>
      <c r="AI210" s="30">
        <f>SUMIF([1]route!$E$3:$E$10005,E210,[1]!Table1[5])</f>
        <v/>
      </c>
      <c r="AJ210" s="30">
        <f>SUMIF([1]route!$E$3:$E$10005,E210,[1]!Table1[6])</f>
        <v/>
      </c>
      <c r="AK210" s="30">
        <f>SUMIF([1]route!$E$3:$E$10005,E210,[1]!Table1[7])</f>
        <v/>
      </c>
      <c r="AL210" s="30">
        <f>SUMIF([1]route!$E$3:$E$10005,E210,[1]!Table1[8])</f>
        <v/>
      </c>
      <c r="AM210" s="30">
        <f>SUMIF([1]route!$E$3:$E$10005,E210,[1]!Table1[9])</f>
        <v/>
      </c>
      <c r="AN210" s="30">
        <f>SUMIF([1]route!$E$3:$E$10005,E210,[1]!Table1[10])</f>
        <v/>
      </c>
      <c r="AO210" s="30">
        <f>SUMIF([1]route!$E$3:$E$10005,E210,[1]!Table1[11])</f>
        <v/>
      </c>
      <c r="AP210" s="30">
        <f>SUMIF([1]route!$E$3:$E$10005,E210,[1]!Table1[12])</f>
        <v/>
      </c>
      <c r="AQ210" s="30">
        <f>SUMIF([1]route!$E$3:$E$10005,E210,[1]!Table1[13])</f>
        <v/>
      </c>
      <c r="AR210" s="30">
        <f>SUMIF([1]route!$E$3:$E$10005,E210,[1]!Table1[14])</f>
        <v/>
      </c>
      <c r="AS210" s="30">
        <f>SUMIF([1]route!$E$3:$E$10005,E210,[1]!Table1[15])</f>
        <v/>
      </c>
      <c r="AT210" s="30">
        <f>SUMIF([1]route!$E$3:$E$10005,E210,[1]!Table1[16])</f>
        <v/>
      </c>
      <c r="AU210" s="30">
        <f>SUMIF([1]route!$E$3:$E$10005,E210,[1]!Table1[17])</f>
        <v/>
      </c>
      <c r="AV210" s="30">
        <f>SUMIF([1]route!$E$3:$E$10005,E210,[1]!Table1[18])</f>
        <v/>
      </c>
      <c r="AW210" s="30">
        <f>SUMIF([1]route!$E$3:$E$10005,E210,[1]!Table1[19])</f>
        <v/>
      </c>
      <c r="AX210" s="30">
        <f>SUMIF([1]route!$E$3:$E$10005,E210,[1]!Table1[20])</f>
        <v/>
      </c>
      <c r="AY210" s="30">
        <f>SUMIF([1]route!$E$3:$E$10005,E210,[1]!Table1[21])</f>
        <v/>
      </c>
      <c r="AZ210" s="30">
        <f>SUMIF([1]route!$E$3:$E$10005,E210,[1]!Table1[22])</f>
        <v/>
      </c>
      <c r="BA210" s="30">
        <f>SUMIF([1]route!$E$3:$E$10005,E210,[1]!Table1[23])</f>
        <v/>
      </c>
      <c r="BB210" s="30">
        <f>SUMIF([1]route!$E$3:$E$10005,E210,[1]!Table1[24])</f>
        <v/>
      </c>
      <c r="BC210" s="30">
        <f>SUMIF([1]route!$E$3:$E$10005,E210,[1]!Table1[25])</f>
        <v/>
      </c>
      <c r="BD210" s="30">
        <f>SUMIF([1]route!$E$3:$E$10005,E210,[1]!Table1[26])</f>
        <v/>
      </c>
      <c r="BE210" s="30">
        <f>SUMIF([1]route!$E$3:$E$10005,E210,[1]!Table1[27])</f>
        <v/>
      </c>
      <c r="BF210" s="30">
        <f>SUMIF([1]route!$E$3:$E$10005,E210,[1]!Table1[28])</f>
        <v/>
      </c>
      <c r="BG210" s="30">
        <f>SUMIF([1]route!$E$3:$E$10005,E210,[1]!Table1[29])</f>
        <v/>
      </c>
      <c r="BH210" s="30">
        <f>SUMIF([1]route!$E$3:$E$10005,E210,[1]!Table1[30])</f>
        <v/>
      </c>
      <c r="BI210" s="30">
        <f>SUMIF([1]route!$E$3:$E$10005,E210,[1]!Table1[31])</f>
        <v/>
      </c>
      <c r="BJ210" s="30">
        <f>SUMIF([1]route!$E$3:$E$10005,E210,[1]!Table1[Remain PO])</f>
        <v/>
      </c>
      <c r="BK210" s="31">
        <f>SUMIF([1]route!$E$3:$E$10005,E210,[1]!Table1[N+1])</f>
        <v/>
      </c>
      <c r="BL210" s="31">
        <f>SUMIF([1]route!$E$3:$E$10005,E210,[1]!Table1[N+2])</f>
        <v/>
      </c>
      <c r="BM210" s="31">
        <f>SUMIF([1]route!$E$3:$E$10005,E210,[1]!Table1[N+3])</f>
        <v/>
      </c>
      <c r="BN210" s="32">
        <f>SUMIF([1]route!$E$3:$E$10005,E210,[1]!Table1[N+4])</f>
        <v/>
      </c>
      <c r="BP210" s="37">
        <f>$V210-$AD210</f>
        <v/>
      </c>
      <c r="BQ210" s="35">
        <f>BP210-AE210</f>
        <v/>
      </c>
      <c r="BR210" s="35">
        <f>BQ210-AF210</f>
        <v/>
      </c>
      <c r="BS210" s="35">
        <f>BR210-AG210</f>
        <v/>
      </c>
      <c r="BT210" s="35">
        <f>BS210-AH210</f>
        <v/>
      </c>
      <c r="BU210" s="35">
        <f>BT210-AI210</f>
        <v/>
      </c>
      <c r="BV210" s="35">
        <f>BU210-AJ210</f>
        <v/>
      </c>
      <c r="BW210" s="35">
        <f>BV210-AK210</f>
        <v/>
      </c>
      <c r="BX210" s="35">
        <f>BW210-AL210</f>
        <v/>
      </c>
      <c r="BY210" s="35">
        <f>BX210-AM210</f>
        <v/>
      </c>
      <c r="BZ210" s="35">
        <f>BY210-AN210</f>
        <v/>
      </c>
      <c r="CA210" s="35">
        <f>BZ210-AO210</f>
        <v/>
      </c>
      <c r="CB210" s="35">
        <f>CA210-AP210</f>
        <v/>
      </c>
      <c r="CC210" s="35">
        <f>CB210-AQ210</f>
        <v/>
      </c>
      <c r="CD210" s="35">
        <f>CC210-AR210</f>
        <v/>
      </c>
      <c r="CE210" s="35">
        <f>CD210-AS210</f>
        <v/>
      </c>
      <c r="CF210" s="35">
        <f>CE210-AT210</f>
        <v/>
      </c>
      <c r="CG210" s="35">
        <f>CF210-AU210</f>
        <v/>
      </c>
      <c r="CH210" s="35">
        <f>CG210-AV210</f>
        <v/>
      </c>
      <c r="CI210" s="35">
        <f>CH210-AW210</f>
        <v/>
      </c>
      <c r="CJ210" s="35">
        <f>CI210-AX210</f>
        <v/>
      </c>
      <c r="CK210" s="35">
        <f>CJ210-AY210</f>
        <v/>
      </c>
      <c r="CL210" s="35">
        <f>CK210-AZ210</f>
        <v/>
      </c>
      <c r="CM210" s="35">
        <f>CL210-BA210</f>
        <v/>
      </c>
      <c r="CN210" s="35">
        <f>CM210-BB210</f>
        <v/>
      </c>
      <c r="CO210" s="35">
        <f>CN210-BC210</f>
        <v/>
      </c>
      <c r="CP210" s="35">
        <f>CO210-BD210</f>
        <v/>
      </c>
      <c r="CQ210" s="35">
        <f>CP210-BE210</f>
        <v/>
      </c>
      <c r="CR210" s="35">
        <f>CQ210-BF210</f>
        <v/>
      </c>
      <c r="CS210" s="35">
        <f>CR210-BG210</f>
        <v/>
      </c>
      <c r="CT210" s="35">
        <f>CS210-BH210</f>
        <v/>
      </c>
      <c r="CU210" s="35">
        <f>CT210-BI210</f>
        <v/>
      </c>
      <c r="CV210" s="35">
        <f>CU210-BJ210</f>
        <v/>
      </c>
      <c r="CW210" s="38">
        <f>CV210-BK210</f>
        <v/>
      </c>
      <c r="CX210" s="38">
        <f>CW210-BL210</f>
        <v/>
      </c>
      <c r="CY210" s="38">
        <f>CX210-BM210</f>
        <v/>
      </c>
      <c r="CZ210" s="39">
        <f>CY210-BN210</f>
        <v/>
      </c>
      <c r="DA210" s="35" t="n"/>
    </row>
    <row r="211">
      <c r="D211" s="61">
        <f>VLOOKUP(F211,[1]Special!$O$2:$S$209,3,0)</f>
        <v/>
      </c>
      <c r="E211" s="20" t="inlineStr">
        <is>
          <t>|0200230742|22.20|0.00|1.400|0.0005580NBC</t>
        </is>
      </c>
      <c r="F211" s="19">
        <f>LEFT(E211,LEN(E211)-7)</f>
        <v/>
      </c>
      <c r="G211" s="19">
        <f>'Cutting Rules'!H211</f>
        <v/>
      </c>
      <c r="H211" s="19">
        <f>VLOOKUP(MID(F211,8,2),[1]Special!$H$2:$I$32,2,0)</f>
        <v/>
      </c>
      <c r="I211" s="19">
        <f>RIGHT(E211,3)</f>
        <v/>
      </c>
      <c r="J211" s="19">
        <f>IF(MID(E211,6,2)="22","P","C")</f>
        <v/>
      </c>
      <c r="K211" s="19">
        <f>MID(E211,13,4)</f>
        <v/>
      </c>
      <c r="L211" s="19">
        <f>MID(E211,19,4)</f>
        <v/>
      </c>
      <c r="M211" s="52">
        <f>MID(E211,LEN(E211)-17,4)</f>
        <v/>
      </c>
      <c r="N211" s="52">
        <f>MID(E211,LEN(E211)-6,4)</f>
        <v/>
      </c>
      <c r="O211" s="19">
        <f>VLOOKUP(F211,[1]Item!$A$5:$Z$10000,26,0)</f>
        <v/>
      </c>
      <c r="P211" s="19">
        <f>VLOOKUP(E211,[1]route!$E$3:$O$10005,11,0)</f>
        <v/>
      </c>
      <c r="Q211" s="167">
        <f>'Cutting Rules'!AD211</f>
        <v/>
      </c>
      <c r="R211" s="168">
        <f>SUMIF([1]route!$E$3:$E$10005,E211,[1]!Table1[生産])</f>
        <v/>
      </c>
      <c r="S211" s="24" t="n"/>
      <c r="T211" s="169" t="inlineStr"/>
      <c r="U211" s="19" t="n"/>
      <c r="V211" s="170">
        <f>SUMIF([1]route!$E$3:$E$10005,E211,[1]route!$M$3:$M$10005)</f>
        <v/>
      </c>
      <c r="W211" s="171">
        <f>O211*N211*V211/1000</f>
        <v/>
      </c>
      <c r="X211" s="27">
        <f t="array" ref="X211">INDEX($BP211:$CZ211,MATCH(TRUE,$BP211:$CZ211&lt;0,0))</f>
        <v/>
      </c>
      <c r="Y211" s="47">
        <f>IFERROR(CHOOSE($AC211,$BP$1,$BQ$1,$BR$1,$BS$1,$BT$1,$BU$1,$BV$1,$BW$1,$BX$1,$BY$1,$BZ$1,$CA$1,$CB$1,$CC$1,$CD$1,$CE$1,$CF$1,$CG$1,$CH$1,$CI$1,$CJ$1,$CK$1,$CL$1,$CM$1,$CN$1,$CO$1,$CP$1,$CQ$1,$CR$1,$CS$1,$CT$1,$CU$1,$CV$1,$CW$1,$CX$1,$CY$1,$CZ$1,),"")</f>
        <v/>
      </c>
      <c r="Z211" s="121">
        <f>IFERROR(VLOOKUP(E211,[1]route!$E$3:$BL$10005,59,0),"")&amp;IFERROR(VLOOKUP(E211,[1]route!$E$3:$BL$10005,60,0),"")</f>
        <v/>
      </c>
      <c r="AA211" s="172">
        <f>IF(R211&gt;V211,R211-V211,0)</f>
        <v/>
      </c>
      <c r="AB211" s="173">
        <f>AA211*O211*N211/1000</f>
        <v/>
      </c>
      <c r="AC211" s="4">
        <f>IFERROR(MATCH($X211,$BP211:$CZ211,0),"")</f>
        <v/>
      </c>
      <c r="AD211" s="29" t="n">
        <v>0</v>
      </c>
      <c r="AE211" s="30">
        <f>SUMIF([1]route!$E$3:$E$10005,E211,[1]!Table1[1])</f>
        <v/>
      </c>
      <c r="AF211" s="30">
        <f>SUMIF([1]route!$E$3:$E$10005,E211,[1]!Table1[2])</f>
        <v/>
      </c>
      <c r="AG211" s="30">
        <f>SUMIF([1]route!$E$3:$E$10005,E211,[1]!Table1[3])</f>
        <v/>
      </c>
      <c r="AH211" s="30">
        <f>SUMIF([1]route!$E$3:$E$10005,E211,[1]!Table1[4])</f>
        <v/>
      </c>
      <c r="AI211" s="30">
        <f>SUMIF([1]route!$E$3:$E$10005,E211,[1]!Table1[5])</f>
        <v/>
      </c>
      <c r="AJ211" s="30">
        <f>SUMIF([1]route!$E$3:$E$10005,E211,[1]!Table1[6])</f>
        <v/>
      </c>
      <c r="AK211" s="30">
        <f>SUMIF([1]route!$E$3:$E$10005,E211,[1]!Table1[7])</f>
        <v/>
      </c>
      <c r="AL211" s="30">
        <f>SUMIF([1]route!$E$3:$E$10005,E211,[1]!Table1[8])</f>
        <v/>
      </c>
      <c r="AM211" s="30">
        <f>SUMIF([1]route!$E$3:$E$10005,E211,[1]!Table1[9])</f>
        <v/>
      </c>
      <c r="AN211" s="30">
        <f>SUMIF([1]route!$E$3:$E$10005,E211,[1]!Table1[10])</f>
        <v/>
      </c>
      <c r="AO211" s="30">
        <f>SUMIF([1]route!$E$3:$E$10005,E211,[1]!Table1[11])</f>
        <v/>
      </c>
      <c r="AP211" s="30">
        <f>SUMIF([1]route!$E$3:$E$10005,E211,[1]!Table1[12])</f>
        <v/>
      </c>
      <c r="AQ211" s="30">
        <f>SUMIF([1]route!$E$3:$E$10005,E211,[1]!Table1[13])</f>
        <v/>
      </c>
      <c r="AR211" s="30">
        <f>SUMIF([1]route!$E$3:$E$10005,E211,[1]!Table1[14])</f>
        <v/>
      </c>
      <c r="AS211" s="30">
        <f>SUMIF([1]route!$E$3:$E$10005,E211,[1]!Table1[15])</f>
        <v/>
      </c>
      <c r="AT211" s="30">
        <f>SUMIF([1]route!$E$3:$E$10005,E211,[1]!Table1[16])</f>
        <v/>
      </c>
      <c r="AU211" s="30">
        <f>SUMIF([1]route!$E$3:$E$10005,E211,[1]!Table1[17])</f>
        <v/>
      </c>
      <c r="AV211" s="30">
        <f>SUMIF([1]route!$E$3:$E$10005,E211,[1]!Table1[18])</f>
        <v/>
      </c>
      <c r="AW211" s="30">
        <f>SUMIF([1]route!$E$3:$E$10005,E211,[1]!Table1[19])</f>
        <v/>
      </c>
      <c r="AX211" s="30">
        <f>SUMIF([1]route!$E$3:$E$10005,E211,[1]!Table1[20])</f>
        <v/>
      </c>
      <c r="AY211" s="30">
        <f>SUMIF([1]route!$E$3:$E$10005,E211,[1]!Table1[21])</f>
        <v/>
      </c>
      <c r="AZ211" s="30">
        <f>SUMIF([1]route!$E$3:$E$10005,E211,[1]!Table1[22])</f>
        <v/>
      </c>
      <c r="BA211" s="30">
        <f>SUMIF([1]route!$E$3:$E$10005,E211,[1]!Table1[23])</f>
        <v/>
      </c>
      <c r="BB211" s="30">
        <f>SUMIF([1]route!$E$3:$E$10005,E211,[1]!Table1[24])</f>
        <v/>
      </c>
      <c r="BC211" s="30">
        <f>SUMIF([1]route!$E$3:$E$10005,E211,[1]!Table1[25])</f>
        <v/>
      </c>
      <c r="BD211" s="30">
        <f>SUMIF([1]route!$E$3:$E$10005,E211,[1]!Table1[26])</f>
        <v/>
      </c>
      <c r="BE211" s="30">
        <f>SUMIF([1]route!$E$3:$E$10005,E211,[1]!Table1[27])</f>
        <v/>
      </c>
      <c r="BF211" s="30">
        <f>SUMIF([1]route!$E$3:$E$10005,E211,[1]!Table1[28])</f>
        <v/>
      </c>
      <c r="BG211" s="30">
        <f>SUMIF([1]route!$E$3:$E$10005,E211,[1]!Table1[29])</f>
        <v/>
      </c>
      <c r="BH211" s="30">
        <f>SUMIF([1]route!$E$3:$E$10005,E211,[1]!Table1[30])</f>
        <v/>
      </c>
      <c r="BI211" s="30">
        <f>SUMIF([1]route!$E$3:$E$10005,E211,[1]!Table1[31])</f>
        <v/>
      </c>
      <c r="BJ211" s="30">
        <f>SUMIF([1]route!$E$3:$E$10005,E211,[1]!Table1[Remain PO])</f>
        <v/>
      </c>
      <c r="BK211" s="31">
        <f>SUMIF([1]route!$E$3:$E$10005,E211,[1]!Table1[N+1])</f>
        <v/>
      </c>
      <c r="BL211" s="31">
        <f>SUMIF([1]route!$E$3:$E$10005,E211,[1]!Table1[N+2])</f>
        <v/>
      </c>
      <c r="BM211" s="31">
        <f>SUMIF([1]route!$E$3:$E$10005,E211,[1]!Table1[N+3])</f>
        <v/>
      </c>
      <c r="BN211" s="32">
        <f>SUMIF([1]route!$E$3:$E$10005,E211,[1]!Table1[N+4])</f>
        <v/>
      </c>
      <c r="BP211" s="37">
        <f>$V211-$AD211</f>
        <v/>
      </c>
      <c r="BQ211" s="35">
        <f>BP211-AE211</f>
        <v/>
      </c>
      <c r="BR211" s="35">
        <f>BQ211-AF211</f>
        <v/>
      </c>
      <c r="BS211" s="35">
        <f>BR211-AG211</f>
        <v/>
      </c>
      <c r="BT211" s="35">
        <f>BS211-AH211</f>
        <v/>
      </c>
      <c r="BU211" s="35">
        <f>BT211-AI211</f>
        <v/>
      </c>
      <c r="BV211" s="35">
        <f>BU211-AJ211</f>
        <v/>
      </c>
      <c r="BW211" s="35">
        <f>BV211-AK211</f>
        <v/>
      </c>
      <c r="BX211" s="35">
        <f>BW211-AL211</f>
        <v/>
      </c>
      <c r="BY211" s="35">
        <f>BX211-AM211</f>
        <v/>
      </c>
      <c r="BZ211" s="35">
        <f>BY211-AN211</f>
        <v/>
      </c>
      <c r="CA211" s="35">
        <f>BZ211-AO211</f>
        <v/>
      </c>
      <c r="CB211" s="35">
        <f>CA211-AP211</f>
        <v/>
      </c>
      <c r="CC211" s="35">
        <f>CB211-AQ211</f>
        <v/>
      </c>
      <c r="CD211" s="35">
        <f>CC211-AR211</f>
        <v/>
      </c>
      <c r="CE211" s="35">
        <f>CD211-AS211</f>
        <v/>
      </c>
      <c r="CF211" s="35">
        <f>CE211-AT211</f>
        <v/>
      </c>
      <c r="CG211" s="35">
        <f>CF211-AU211</f>
        <v/>
      </c>
      <c r="CH211" s="35">
        <f>CG211-AV211</f>
        <v/>
      </c>
      <c r="CI211" s="35">
        <f>CH211-AW211</f>
        <v/>
      </c>
      <c r="CJ211" s="35">
        <f>CI211-AX211</f>
        <v/>
      </c>
      <c r="CK211" s="35">
        <f>CJ211-AY211</f>
        <v/>
      </c>
      <c r="CL211" s="35">
        <f>CK211-AZ211</f>
        <v/>
      </c>
      <c r="CM211" s="35">
        <f>CL211-BA211</f>
        <v/>
      </c>
      <c r="CN211" s="35">
        <f>CM211-BB211</f>
        <v/>
      </c>
      <c r="CO211" s="35">
        <f>CN211-BC211</f>
        <v/>
      </c>
      <c r="CP211" s="35">
        <f>CO211-BD211</f>
        <v/>
      </c>
      <c r="CQ211" s="35">
        <f>CP211-BE211</f>
        <v/>
      </c>
      <c r="CR211" s="35">
        <f>CQ211-BF211</f>
        <v/>
      </c>
      <c r="CS211" s="35">
        <f>CR211-BG211</f>
        <v/>
      </c>
      <c r="CT211" s="35">
        <f>CS211-BH211</f>
        <v/>
      </c>
      <c r="CU211" s="35">
        <f>CT211-BI211</f>
        <v/>
      </c>
      <c r="CV211" s="35">
        <f>CU211-BJ211</f>
        <v/>
      </c>
      <c r="CW211" s="38">
        <f>CV211-BK211</f>
        <v/>
      </c>
      <c r="CX211" s="38">
        <f>CW211-BL211</f>
        <v/>
      </c>
      <c r="CY211" s="38">
        <f>CX211-BM211</f>
        <v/>
      </c>
      <c r="CZ211" s="39">
        <f>CY211-BN211</f>
        <v/>
      </c>
      <c r="DA211" s="35" t="n"/>
    </row>
    <row r="212">
      <c r="D212" s="61">
        <f>VLOOKUP(F212,[1]Special!$O$2:$S$209,3,0)</f>
        <v/>
      </c>
      <c r="E212" s="20" t="inlineStr">
        <is>
          <t>|0200226010|32.00|32.00|2.300|0.0005500IBC</t>
        </is>
      </c>
      <c r="F212" s="19">
        <f>LEFT(E212,LEN(E212)-7)</f>
        <v/>
      </c>
      <c r="G212" s="19">
        <f>'Cutting Rules'!H212</f>
        <v/>
      </c>
      <c r="H212" s="19">
        <f>VLOOKUP(MID(F212,8,2),[1]Special!$H$2:$I$32,2,0)</f>
        <v/>
      </c>
      <c r="I212" s="19">
        <f>RIGHT(E212,3)</f>
        <v/>
      </c>
      <c r="J212" s="19">
        <f>IF(MID(E212,6,2)="22","P","C")</f>
        <v/>
      </c>
      <c r="K212" s="19">
        <f>MID(E212,13,4)</f>
        <v/>
      </c>
      <c r="L212" s="19">
        <f>MID(E212,19,4)</f>
        <v/>
      </c>
      <c r="M212" s="52">
        <f>MID(E212,LEN(E212)-17,4)</f>
        <v/>
      </c>
      <c r="N212" s="52">
        <f>MID(E212,LEN(E212)-6,4)</f>
        <v/>
      </c>
      <c r="O212" s="19">
        <f>VLOOKUP(F212,[1]Item!$A$5:$Z$10000,26,0)</f>
        <v/>
      </c>
      <c r="P212" s="19">
        <f>VLOOKUP(E212,[1]route!$E$3:$O$10005,11,0)</f>
        <v/>
      </c>
      <c r="Q212" s="167">
        <f>'Cutting Rules'!AD212</f>
        <v/>
      </c>
      <c r="R212" s="168">
        <f>SUMIF([1]route!$E$3:$E$10005,E212,[1]!Table1[生産])</f>
        <v/>
      </c>
      <c r="S212" s="24" t="n"/>
      <c r="T212" s="169" t="inlineStr"/>
      <c r="U212" s="19" t="n"/>
      <c r="V212" s="170">
        <f>SUMIF([1]route!$E$3:$E$10005,E212,[1]route!$M$3:$M$10005)</f>
        <v/>
      </c>
      <c r="W212" s="171">
        <f>O212*N212*V212/1000</f>
        <v/>
      </c>
      <c r="X212" s="27">
        <f t="array" ref="X212">INDEX($BP212:$CZ212,MATCH(TRUE,$BP212:$CZ212&lt;0,0))</f>
        <v/>
      </c>
      <c r="Y212" s="47">
        <f>IFERROR(CHOOSE($AC212,$BP$1,$BQ$1,$BR$1,$BS$1,$BT$1,$BU$1,$BV$1,$BW$1,$BX$1,$BY$1,$BZ$1,$CA$1,$CB$1,$CC$1,$CD$1,$CE$1,$CF$1,$CG$1,$CH$1,$CI$1,$CJ$1,$CK$1,$CL$1,$CM$1,$CN$1,$CO$1,$CP$1,$CQ$1,$CR$1,$CS$1,$CT$1,$CU$1,$CV$1,$CW$1,$CX$1,$CY$1,$CZ$1,),"")</f>
        <v/>
      </c>
      <c r="Z212" s="121">
        <f>IFERROR(VLOOKUP(E212,[1]route!$E$3:$BL$10005,59,0),"")&amp;IFERROR(VLOOKUP(E212,[1]route!$E$3:$BL$10005,60,0),"")</f>
        <v/>
      </c>
      <c r="AA212" s="172">
        <f>IF(R212&gt;V212,R212-V212,0)</f>
        <v/>
      </c>
      <c r="AB212" s="173">
        <f>AA212*O212*N212/1000</f>
        <v/>
      </c>
      <c r="AC212" s="4">
        <f>IFERROR(MATCH($X212,$BP212:$CZ212,0),"")</f>
        <v/>
      </c>
      <c r="AD212" s="29" t="n">
        <v>0</v>
      </c>
      <c r="AE212" s="30">
        <f>SUMIF([1]route!$E$3:$E$10005,E212,[1]!Table1[1])</f>
        <v/>
      </c>
      <c r="AF212" s="30">
        <f>SUMIF([1]route!$E$3:$E$10005,E212,[1]!Table1[2])</f>
        <v/>
      </c>
      <c r="AG212" s="30">
        <f>SUMIF([1]route!$E$3:$E$10005,E212,[1]!Table1[3])</f>
        <v/>
      </c>
      <c r="AH212" s="30">
        <f>SUMIF([1]route!$E$3:$E$10005,E212,[1]!Table1[4])</f>
        <v/>
      </c>
      <c r="AI212" s="30">
        <f>SUMIF([1]route!$E$3:$E$10005,E212,[1]!Table1[5])</f>
        <v/>
      </c>
      <c r="AJ212" s="30">
        <f>SUMIF([1]route!$E$3:$E$10005,E212,[1]!Table1[6])</f>
        <v/>
      </c>
      <c r="AK212" s="30">
        <f>SUMIF([1]route!$E$3:$E$10005,E212,[1]!Table1[7])</f>
        <v/>
      </c>
      <c r="AL212" s="30">
        <f>SUMIF([1]route!$E$3:$E$10005,E212,[1]!Table1[8])</f>
        <v/>
      </c>
      <c r="AM212" s="30">
        <f>SUMIF([1]route!$E$3:$E$10005,E212,[1]!Table1[9])</f>
        <v/>
      </c>
      <c r="AN212" s="30">
        <f>SUMIF([1]route!$E$3:$E$10005,E212,[1]!Table1[10])</f>
        <v/>
      </c>
      <c r="AO212" s="30">
        <f>SUMIF([1]route!$E$3:$E$10005,E212,[1]!Table1[11])</f>
        <v/>
      </c>
      <c r="AP212" s="30">
        <f>SUMIF([1]route!$E$3:$E$10005,E212,[1]!Table1[12])</f>
        <v/>
      </c>
      <c r="AQ212" s="30">
        <f>SUMIF([1]route!$E$3:$E$10005,E212,[1]!Table1[13])</f>
        <v/>
      </c>
      <c r="AR212" s="30">
        <f>SUMIF([1]route!$E$3:$E$10005,E212,[1]!Table1[14])</f>
        <v/>
      </c>
      <c r="AS212" s="30">
        <f>SUMIF([1]route!$E$3:$E$10005,E212,[1]!Table1[15])</f>
        <v/>
      </c>
      <c r="AT212" s="30">
        <f>SUMIF([1]route!$E$3:$E$10005,E212,[1]!Table1[16])</f>
        <v/>
      </c>
      <c r="AU212" s="30">
        <f>SUMIF([1]route!$E$3:$E$10005,E212,[1]!Table1[17])</f>
        <v/>
      </c>
      <c r="AV212" s="30">
        <f>SUMIF([1]route!$E$3:$E$10005,E212,[1]!Table1[18])</f>
        <v/>
      </c>
      <c r="AW212" s="30">
        <f>SUMIF([1]route!$E$3:$E$10005,E212,[1]!Table1[19])</f>
        <v/>
      </c>
      <c r="AX212" s="30">
        <f>SUMIF([1]route!$E$3:$E$10005,E212,[1]!Table1[20])</f>
        <v/>
      </c>
      <c r="AY212" s="30">
        <f>SUMIF([1]route!$E$3:$E$10005,E212,[1]!Table1[21])</f>
        <v/>
      </c>
      <c r="AZ212" s="30">
        <f>SUMIF([1]route!$E$3:$E$10005,E212,[1]!Table1[22])</f>
        <v/>
      </c>
      <c r="BA212" s="30">
        <f>SUMIF([1]route!$E$3:$E$10005,E212,[1]!Table1[23])</f>
        <v/>
      </c>
      <c r="BB212" s="30">
        <f>SUMIF([1]route!$E$3:$E$10005,E212,[1]!Table1[24])</f>
        <v/>
      </c>
      <c r="BC212" s="30">
        <f>SUMIF([1]route!$E$3:$E$10005,E212,[1]!Table1[25])</f>
        <v/>
      </c>
      <c r="BD212" s="30">
        <f>SUMIF([1]route!$E$3:$E$10005,E212,[1]!Table1[26])</f>
        <v/>
      </c>
      <c r="BE212" s="30">
        <f>SUMIF([1]route!$E$3:$E$10005,E212,[1]!Table1[27])</f>
        <v/>
      </c>
      <c r="BF212" s="30">
        <f>SUMIF([1]route!$E$3:$E$10005,E212,[1]!Table1[28])</f>
        <v/>
      </c>
      <c r="BG212" s="30">
        <f>SUMIF([1]route!$E$3:$E$10005,E212,[1]!Table1[29])</f>
        <v/>
      </c>
      <c r="BH212" s="30">
        <f>SUMIF([1]route!$E$3:$E$10005,E212,[1]!Table1[30])</f>
        <v/>
      </c>
      <c r="BI212" s="30">
        <f>SUMIF([1]route!$E$3:$E$10005,E212,[1]!Table1[31])</f>
        <v/>
      </c>
      <c r="BJ212" s="30">
        <f>SUMIF([1]route!$E$3:$E$10005,E212,[1]!Table1[Remain PO])</f>
        <v/>
      </c>
      <c r="BK212" s="31">
        <f>SUMIF([1]route!$E$3:$E$10005,E212,[1]!Table1[N+1])</f>
        <v/>
      </c>
      <c r="BL212" s="31">
        <f>SUMIF([1]route!$E$3:$E$10005,E212,[1]!Table1[N+2])</f>
        <v/>
      </c>
      <c r="BM212" s="31">
        <f>SUMIF([1]route!$E$3:$E$10005,E212,[1]!Table1[N+3])</f>
        <v/>
      </c>
      <c r="BN212" s="32">
        <f>SUMIF([1]route!$E$3:$E$10005,E212,[1]!Table1[N+4])</f>
        <v/>
      </c>
      <c r="BP212" s="37">
        <f>$V212-$AD212</f>
        <v/>
      </c>
      <c r="BQ212" s="35">
        <f>BP212-AE212</f>
        <v/>
      </c>
      <c r="BR212" s="35">
        <f>BQ212-AF212</f>
        <v/>
      </c>
      <c r="BS212" s="35">
        <f>BR212-AG212</f>
        <v/>
      </c>
      <c r="BT212" s="35">
        <f>BS212-AH212</f>
        <v/>
      </c>
      <c r="BU212" s="35">
        <f>BT212-AI212</f>
        <v/>
      </c>
      <c r="BV212" s="35">
        <f>BU212-AJ212</f>
        <v/>
      </c>
      <c r="BW212" s="35">
        <f>BV212-AK212</f>
        <v/>
      </c>
      <c r="BX212" s="35">
        <f>BW212-AL212</f>
        <v/>
      </c>
      <c r="BY212" s="35">
        <f>BX212-AM212</f>
        <v/>
      </c>
      <c r="BZ212" s="35">
        <f>BY212-AN212</f>
        <v/>
      </c>
      <c r="CA212" s="35">
        <f>BZ212-AO212</f>
        <v/>
      </c>
      <c r="CB212" s="35">
        <f>CA212-AP212</f>
        <v/>
      </c>
      <c r="CC212" s="35">
        <f>CB212-AQ212</f>
        <v/>
      </c>
      <c r="CD212" s="35">
        <f>CC212-AR212</f>
        <v/>
      </c>
      <c r="CE212" s="35">
        <f>CD212-AS212</f>
        <v/>
      </c>
      <c r="CF212" s="35">
        <f>CE212-AT212</f>
        <v/>
      </c>
      <c r="CG212" s="35">
        <f>CF212-AU212</f>
        <v/>
      </c>
      <c r="CH212" s="35">
        <f>CG212-AV212</f>
        <v/>
      </c>
      <c r="CI212" s="35">
        <f>CH212-AW212</f>
        <v/>
      </c>
      <c r="CJ212" s="35">
        <f>CI212-AX212</f>
        <v/>
      </c>
      <c r="CK212" s="35">
        <f>CJ212-AY212</f>
        <v/>
      </c>
      <c r="CL212" s="35">
        <f>CK212-AZ212</f>
        <v/>
      </c>
      <c r="CM212" s="35">
        <f>CL212-BA212</f>
        <v/>
      </c>
      <c r="CN212" s="35">
        <f>CM212-BB212</f>
        <v/>
      </c>
      <c r="CO212" s="35">
        <f>CN212-BC212</f>
        <v/>
      </c>
      <c r="CP212" s="35">
        <f>CO212-BD212</f>
        <v/>
      </c>
      <c r="CQ212" s="35">
        <f>CP212-BE212</f>
        <v/>
      </c>
      <c r="CR212" s="35">
        <f>CQ212-BF212</f>
        <v/>
      </c>
      <c r="CS212" s="35">
        <f>CR212-BG212</f>
        <v/>
      </c>
      <c r="CT212" s="35">
        <f>CS212-BH212</f>
        <v/>
      </c>
      <c r="CU212" s="35">
        <f>CT212-BI212</f>
        <v/>
      </c>
      <c r="CV212" s="35">
        <f>CU212-BJ212</f>
        <v/>
      </c>
      <c r="CW212" s="38">
        <f>CV212-BK212</f>
        <v/>
      </c>
      <c r="CX212" s="38">
        <f>CW212-BL212</f>
        <v/>
      </c>
      <c r="CY212" s="38">
        <f>CX212-BM212</f>
        <v/>
      </c>
      <c r="CZ212" s="39">
        <f>CY212-BN212</f>
        <v/>
      </c>
      <c r="DA212" s="35" t="n"/>
    </row>
    <row r="213">
      <c r="D213" s="61">
        <f>VLOOKUP(F213,[1]Special!$O$2:$S$209,3,0)</f>
        <v/>
      </c>
      <c r="E213" s="20" t="inlineStr">
        <is>
          <t>|0200226117|28.60|0.00|2.000|0.0006001IBC</t>
        </is>
      </c>
      <c r="F213" s="19">
        <f>LEFT(E213,LEN(E213)-7)</f>
        <v/>
      </c>
      <c r="G213" s="19">
        <f>'Cutting Rules'!H213</f>
        <v/>
      </c>
      <c r="H213" s="19">
        <f>VLOOKUP(MID(F213,8,2),[1]Special!$H$2:$I$32,2,0)</f>
        <v/>
      </c>
      <c r="I213" s="19">
        <f>RIGHT(E213,3)</f>
        <v/>
      </c>
      <c r="J213" s="19">
        <f>IF(MID(E213,6,2)="22","P","C")</f>
        <v/>
      </c>
      <c r="K213" s="19">
        <f>MID(E213,13,4)</f>
        <v/>
      </c>
      <c r="L213" s="19">
        <f>MID(E213,19,4)</f>
        <v/>
      </c>
      <c r="M213" s="52">
        <f>MID(E213,LEN(E213)-17,4)</f>
        <v/>
      </c>
      <c r="N213" s="52">
        <f>MID(E213,LEN(E213)-6,4)</f>
        <v/>
      </c>
      <c r="O213" s="19">
        <f>VLOOKUP(F213,[1]Item!$A$5:$Z$10000,26,0)</f>
        <v/>
      </c>
      <c r="P213" s="19">
        <f>VLOOKUP(E213,[1]route!$E$3:$O$10005,11,0)</f>
        <v/>
      </c>
      <c r="Q213" s="167">
        <f>'Cutting Rules'!AD213</f>
        <v/>
      </c>
      <c r="R213" s="168">
        <f>SUMIF([1]route!$E$3:$E$10005,E213,[1]!Table1[生産])</f>
        <v/>
      </c>
      <c r="S213" s="24" t="n"/>
      <c r="T213" s="169" t="inlineStr"/>
      <c r="U213" s="19" t="n"/>
      <c r="V213" s="170">
        <f>SUMIF([1]route!$E$3:$E$10005,E213,[1]route!$M$3:$M$10005)</f>
        <v/>
      </c>
      <c r="W213" s="171">
        <f>O213*N213*V213/1000</f>
        <v/>
      </c>
      <c r="X213" s="27">
        <f t="array" ref="X213">INDEX($BP213:$CZ213,MATCH(TRUE,$BP213:$CZ213&lt;0,0))</f>
        <v/>
      </c>
      <c r="Y213" s="47">
        <f>IFERROR(CHOOSE($AC213,$BP$1,$BQ$1,$BR$1,$BS$1,$BT$1,$BU$1,$BV$1,$BW$1,$BX$1,$BY$1,$BZ$1,$CA$1,$CB$1,$CC$1,$CD$1,$CE$1,$CF$1,$CG$1,$CH$1,$CI$1,$CJ$1,$CK$1,$CL$1,$CM$1,$CN$1,$CO$1,$CP$1,$CQ$1,$CR$1,$CS$1,$CT$1,$CU$1,$CV$1,$CW$1,$CX$1,$CY$1,$CZ$1,),"")</f>
        <v/>
      </c>
      <c r="Z213" s="121">
        <f>IFERROR(VLOOKUP(E213,[1]route!$E$3:$BL$10005,59,0),"")&amp;IFERROR(VLOOKUP(E213,[1]route!$E$3:$BL$10005,60,0),"")</f>
        <v/>
      </c>
      <c r="AA213" s="172">
        <f>IF(R213&gt;V213,R213-V213,0)</f>
        <v/>
      </c>
      <c r="AB213" s="173">
        <f>AA213*O213*N213/1000</f>
        <v/>
      </c>
      <c r="AC213" s="4">
        <f>IFERROR(MATCH($X213,$BP213:$CZ213,0),"")</f>
        <v/>
      </c>
      <c r="AD213" s="29" t="n">
        <v>0</v>
      </c>
      <c r="AE213" s="30">
        <f>SUMIF([1]route!$E$3:$E$10005,E213,[1]!Table1[1])</f>
        <v/>
      </c>
      <c r="AF213" s="30">
        <f>SUMIF([1]route!$E$3:$E$10005,E213,[1]!Table1[2])</f>
        <v/>
      </c>
      <c r="AG213" s="30">
        <f>SUMIF([1]route!$E$3:$E$10005,E213,[1]!Table1[3])</f>
        <v/>
      </c>
      <c r="AH213" s="30">
        <f>SUMIF([1]route!$E$3:$E$10005,E213,[1]!Table1[4])</f>
        <v/>
      </c>
      <c r="AI213" s="30">
        <f>SUMIF([1]route!$E$3:$E$10005,E213,[1]!Table1[5])</f>
        <v/>
      </c>
      <c r="AJ213" s="30">
        <f>SUMIF([1]route!$E$3:$E$10005,E213,[1]!Table1[6])</f>
        <v/>
      </c>
      <c r="AK213" s="30">
        <f>SUMIF([1]route!$E$3:$E$10005,E213,[1]!Table1[7])</f>
        <v/>
      </c>
      <c r="AL213" s="30">
        <f>SUMIF([1]route!$E$3:$E$10005,E213,[1]!Table1[8])</f>
        <v/>
      </c>
      <c r="AM213" s="30">
        <f>SUMIF([1]route!$E$3:$E$10005,E213,[1]!Table1[9])</f>
        <v/>
      </c>
      <c r="AN213" s="30">
        <f>SUMIF([1]route!$E$3:$E$10005,E213,[1]!Table1[10])</f>
        <v/>
      </c>
      <c r="AO213" s="30">
        <f>SUMIF([1]route!$E$3:$E$10005,E213,[1]!Table1[11])</f>
        <v/>
      </c>
      <c r="AP213" s="30">
        <f>SUMIF([1]route!$E$3:$E$10005,E213,[1]!Table1[12])</f>
        <v/>
      </c>
      <c r="AQ213" s="30">
        <f>SUMIF([1]route!$E$3:$E$10005,E213,[1]!Table1[13])</f>
        <v/>
      </c>
      <c r="AR213" s="30">
        <f>SUMIF([1]route!$E$3:$E$10005,E213,[1]!Table1[14])</f>
        <v/>
      </c>
      <c r="AS213" s="30">
        <f>SUMIF([1]route!$E$3:$E$10005,E213,[1]!Table1[15])</f>
        <v/>
      </c>
      <c r="AT213" s="30">
        <f>SUMIF([1]route!$E$3:$E$10005,E213,[1]!Table1[16])</f>
        <v/>
      </c>
      <c r="AU213" s="30">
        <f>SUMIF([1]route!$E$3:$E$10005,E213,[1]!Table1[17])</f>
        <v/>
      </c>
      <c r="AV213" s="30">
        <f>SUMIF([1]route!$E$3:$E$10005,E213,[1]!Table1[18])</f>
        <v/>
      </c>
      <c r="AW213" s="30">
        <f>SUMIF([1]route!$E$3:$E$10005,E213,[1]!Table1[19])</f>
        <v/>
      </c>
      <c r="AX213" s="30">
        <f>SUMIF([1]route!$E$3:$E$10005,E213,[1]!Table1[20])</f>
        <v/>
      </c>
      <c r="AY213" s="30">
        <f>SUMIF([1]route!$E$3:$E$10005,E213,[1]!Table1[21])</f>
        <v/>
      </c>
      <c r="AZ213" s="30">
        <f>SUMIF([1]route!$E$3:$E$10005,E213,[1]!Table1[22])</f>
        <v/>
      </c>
      <c r="BA213" s="30">
        <f>SUMIF([1]route!$E$3:$E$10005,E213,[1]!Table1[23])</f>
        <v/>
      </c>
      <c r="BB213" s="30">
        <f>SUMIF([1]route!$E$3:$E$10005,E213,[1]!Table1[24])</f>
        <v/>
      </c>
      <c r="BC213" s="30">
        <f>SUMIF([1]route!$E$3:$E$10005,E213,[1]!Table1[25])</f>
        <v/>
      </c>
      <c r="BD213" s="30">
        <f>SUMIF([1]route!$E$3:$E$10005,E213,[1]!Table1[26])</f>
        <v/>
      </c>
      <c r="BE213" s="30">
        <f>SUMIF([1]route!$E$3:$E$10005,E213,[1]!Table1[27])</f>
        <v/>
      </c>
      <c r="BF213" s="30">
        <f>SUMIF([1]route!$E$3:$E$10005,E213,[1]!Table1[28])</f>
        <v/>
      </c>
      <c r="BG213" s="30">
        <f>SUMIF([1]route!$E$3:$E$10005,E213,[1]!Table1[29])</f>
        <v/>
      </c>
      <c r="BH213" s="30">
        <f>SUMIF([1]route!$E$3:$E$10005,E213,[1]!Table1[30])</f>
        <v/>
      </c>
      <c r="BI213" s="30">
        <f>SUMIF([1]route!$E$3:$E$10005,E213,[1]!Table1[31])</f>
        <v/>
      </c>
      <c r="BJ213" s="30">
        <f>SUMIF([1]route!$E$3:$E$10005,E213,[1]!Table1[Remain PO])</f>
        <v/>
      </c>
      <c r="BK213" s="31">
        <f>SUMIF([1]route!$E$3:$E$10005,E213,[1]!Table1[N+1])</f>
        <v/>
      </c>
      <c r="BL213" s="31">
        <f>SUMIF([1]route!$E$3:$E$10005,E213,[1]!Table1[N+2])</f>
        <v/>
      </c>
      <c r="BM213" s="31">
        <f>SUMIF([1]route!$E$3:$E$10005,E213,[1]!Table1[N+3])</f>
        <v/>
      </c>
      <c r="BN213" s="32">
        <f>SUMIF([1]route!$E$3:$E$10005,E213,[1]!Table1[N+4])</f>
        <v/>
      </c>
      <c r="BP213" s="37">
        <f>$V213-$AD213</f>
        <v/>
      </c>
      <c r="BQ213" s="35">
        <f>BP213-AE213</f>
        <v/>
      </c>
      <c r="BR213" s="35">
        <f>BQ213-AF213</f>
        <v/>
      </c>
      <c r="BS213" s="35">
        <f>BR213-AG213</f>
        <v/>
      </c>
      <c r="BT213" s="35">
        <f>BS213-AH213</f>
        <v/>
      </c>
      <c r="BU213" s="35">
        <f>BT213-AI213</f>
        <v/>
      </c>
      <c r="BV213" s="35">
        <f>BU213-AJ213</f>
        <v/>
      </c>
      <c r="BW213" s="35">
        <f>BV213-AK213</f>
        <v/>
      </c>
      <c r="BX213" s="35">
        <f>BW213-AL213</f>
        <v/>
      </c>
      <c r="BY213" s="35">
        <f>BX213-AM213</f>
        <v/>
      </c>
      <c r="BZ213" s="35">
        <f>BY213-AN213</f>
        <v/>
      </c>
      <c r="CA213" s="35">
        <f>BZ213-AO213</f>
        <v/>
      </c>
      <c r="CB213" s="35">
        <f>CA213-AP213</f>
        <v/>
      </c>
      <c r="CC213" s="35">
        <f>CB213-AQ213</f>
        <v/>
      </c>
      <c r="CD213" s="35">
        <f>CC213-AR213</f>
        <v/>
      </c>
      <c r="CE213" s="35">
        <f>CD213-AS213</f>
        <v/>
      </c>
      <c r="CF213" s="35">
        <f>CE213-AT213</f>
        <v/>
      </c>
      <c r="CG213" s="35">
        <f>CF213-AU213</f>
        <v/>
      </c>
      <c r="CH213" s="35">
        <f>CG213-AV213</f>
        <v/>
      </c>
      <c r="CI213" s="35">
        <f>CH213-AW213</f>
        <v/>
      </c>
      <c r="CJ213" s="35">
        <f>CI213-AX213</f>
        <v/>
      </c>
      <c r="CK213" s="35">
        <f>CJ213-AY213</f>
        <v/>
      </c>
      <c r="CL213" s="35">
        <f>CK213-AZ213</f>
        <v/>
      </c>
      <c r="CM213" s="35">
        <f>CL213-BA213</f>
        <v/>
      </c>
      <c r="CN213" s="35">
        <f>CM213-BB213</f>
        <v/>
      </c>
      <c r="CO213" s="35">
        <f>CN213-BC213</f>
        <v/>
      </c>
      <c r="CP213" s="35">
        <f>CO213-BD213</f>
        <v/>
      </c>
      <c r="CQ213" s="35">
        <f>CP213-BE213</f>
        <v/>
      </c>
      <c r="CR213" s="35">
        <f>CQ213-BF213</f>
        <v/>
      </c>
      <c r="CS213" s="35">
        <f>CR213-BG213</f>
        <v/>
      </c>
      <c r="CT213" s="35">
        <f>CS213-BH213</f>
        <v/>
      </c>
      <c r="CU213" s="35">
        <f>CT213-BI213</f>
        <v/>
      </c>
      <c r="CV213" s="35">
        <f>CU213-BJ213</f>
        <v/>
      </c>
      <c r="CW213" s="38">
        <f>CV213-BK213</f>
        <v/>
      </c>
      <c r="CX213" s="38">
        <f>CW213-BL213</f>
        <v/>
      </c>
      <c r="CY213" s="38">
        <f>CX213-BM213</f>
        <v/>
      </c>
      <c r="CZ213" s="39">
        <f>CY213-BN213</f>
        <v/>
      </c>
      <c r="DA213" s="35" t="n"/>
    </row>
    <row r="214">
      <c r="D214" s="61">
        <f>VLOOKUP(F214,[1]Special!$O$2:$S$209,3,0)</f>
        <v/>
      </c>
      <c r="E214" s="20" t="inlineStr">
        <is>
          <t>|0200226010|25.40|0.00|1.600|0.0005100IBC</t>
        </is>
      </c>
      <c r="F214" s="19">
        <f>LEFT(E214,LEN(E214)-7)</f>
        <v/>
      </c>
      <c r="G214" s="19">
        <f>'Cutting Rules'!H214</f>
        <v/>
      </c>
      <c r="H214" s="19">
        <f>VLOOKUP(MID(F214,8,2),[1]Special!$H$2:$I$32,2,0)</f>
        <v/>
      </c>
      <c r="I214" s="19">
        <f>RIGHT(E214,3)</f>
        <v/>
      </c>
      <c r="J214" s="19">
        <f>IF(MID(E214,6,2)="22","P","C")</f>
        <v/>
      </c>
      <c r="K214" s="19">
        <f>MID(E214,13,4)</f>
        <v/>
      </c>
      <c r="L214" s="19">
        <f>MID(E214,19,4)</f>
        <v/>
      </c>
      <c r="M214" s="52">
        <f>MID(E214,LEN(E214)-17,4)</f>
        <v/>
      </c>
      <c r="N214" s="52">
        <f>MID(E214,LEN(E214)-6,4)</f>
        <v/>
      </c>
      <c r="O214" s="19">
        <f>VLOOKUP(F214,[1]Item!$A$5:$Z$10000,26,0)</f>
        <v/>
      </c>
      <c r="P214" s="19">
        <f>VLOOKUP(E214,[1]route!$E$3:$O$10005,11,0)</f>
        <v/>
      </c>
      <c r="Q214" s="167">
        <f>'Cutting Rules'!AD214</f>
        <v/>
      </c>
      <c r="R214" s="168">
        <f>SUMIF([1]route!$E$3:$E$10005,E214,[1]!Table1[生産])</f>
        <v/>
      </c>
      <c r="S214" s="24" t="n"/>
      <c r="T214" s="169" t="inlineStr"/>
      <c r="U214" s="19" t="n"/>
      <c r="V214" s="170">
        <f>SUMIF([1]route!$E$3:$E$10005,E214,[1]route!$M$3:$M$10005)</f>
        <v/>
      </c>
      <c r="W214" s="171">
        <f>O214*N214*V214/1000</f>
        <v/>
      </c>
      <c r="X214" s="27">
        <f t="array" ref="X214">INDEX($BP214:$CZ214,MATCH(TRUE,$BP214:$CZ214&lt;0,0))</f>
        <v/>
      </c>
      <c r="Y214" s="47">
        <f>IFERROR(CHOOSE($AC214,$BP$1,$BQ$1,$BR$1,$BS$1,$BT$1,$BU$1,$BV$1,$BW$1,$BX$1,$BY$1,$BZ$1,$CA$1,$CB$1,$CC$1,$CD$1,$CE$1,$CF$1,$CG$1,$CH$1,$CI$1,$CJ$1,$CK$1,$CL$1,$CM$1,$CN$1,$CO$1,$CP$1,$CQ$1,$CR$1,$CS$1,$CT$1,$CU$1,$CV$1,$CW$1,$CX$1,$CY$1,$CZ$1,),"")</f>
        <v/>
      </c>
      <c r="Z214" s="121">
        <f>IFERROR(VLOOKUP(E214,[1]route!$E$3:$BL$10005,59,0),"")&amp;IFERROR(VLOOKUP(E214,[1]route!$E$3:$BL$10005,60,0),"")</f>
        <v/>
      </c>
      <c r="AA214" s="172">
        <f>IF(R214&gt;V214,R214-V214,0)</f>
        <v/>
      </c>
      <c r="AB214" s="173">
        <f>AA214*O214*N214/1000</f>
        <v/>
      </c>
      <c r="AC214" s="4">
        <f>IFERROR(MATCH($X214,$BP214:$CZ214,0),"")</f>
        <v/>
      </c>
      <c r="AD214" s="29" t="n">
        <v>0</v>
      </c>
      <c r="AE214" s="30">
        <f>SUMIF([1]route!$E$3:$E$10005,E214,[1]!Table1[1])</f>
        <v/>
      </c>
      <c r="AF214" s="30">
        <f>SUMIF([1]route!$E$3:$E$10005,E214,[1]!Table1[2])</f>
        <v/>
      </c>
      <c r="AG214" s="30">
        <f>SUMIF([1]route!$E$3:$E$10005,E214,[1]!Table1[3])</f>
        <v/>
      </c>
      <c r="AH214" s="30">
        <f>SUMIF([1]route!$E$3:$E$10005,E214,[1]!Table1[4])</f>
        <v/>
      </c>
      <c r="AI214" s="30">
        <f>SUMIF([1]route!$E$3:$E$10005,E214,[1]!Table1[5])</f>
        <v/>
      </c>
      <c r="AJ214" s="30">
        <f>SUMIF([1]route!$E$3:$E$10005,E214,[1]!Table1[6])</f>
        <v/>
      </c>
      <c r="AK214" s="30">
        <f>SUMIF([1]route!$E$3:$E$10005,E214,[1]!Table1[7])</f>
        <v/>
      </c>
      <c r="AL214" s="30">
        <f>SUMIF([1]route!$E$3:$E$10005,E214,[1]!Table1[8])</f>
        <v/>
      </c>
      <c r="AM214" s="30">
        <f>SUMIF([1]route!$E$3:$E$10005,E214,[1]!Table1[9])</f>
        <v/>
      </c>
      <c r="AN214" s="30">
        <f>SUMIF([1]route!$E$3:$E$10005,E214,[1]!Table1[10])</f>
        <v/>
      </c>
      <c r="AO214" s="30">
        <f>SUMIF([1]route!$E$3:$E$10005,E214,[1]!Table1[11])</f>
        <v/>
      </c>
      <c r="AP214" s="30">
        <f>SUMIF([1]route!$E$3:$E$10005,E214,[1]!Table1[12])</f>
        <v/>
      </c>
      <c r="AQ214" s="30">
        <f>SUMIF([1]route!$E$3:$E$10005,E214,[1]!Table1[13])</f>
        <v/>
      </c>
      <c r="AR214" s="30">
        <f>SUMIF([1]route!$E$3:$E$10005,E214,[1]!Table1[14])</f>
        <v/>
      </c>
      <c r="AS214" s="30">
        <f>SUMIF([1]route!$E$3:$E$10005,E214,[1]!Table1[15])</f>
        <v/>
      </c>
      <c r="AT214" s="30">
        <f>SUMIF([1]route!$E$3:$E$10005,E214,[1]!Table1[16])</f>
        <v/>
      </c>
      <c r="AU214" s="30">
        <f>SUMIF([1]route!$E$3:$E$10005,E214,[1]!Table1[17])</f>
        <v/>
      </c>
      <c r="AV214" s="30">
        <f>SUMIF([1]route!$E$3:$E$10005,E214,[1]!Table1[18])</f>
        <v/>
      </c>
      <c r="AW214" s="30">
        <f>SUMIF([1]route!$E$3:$E$10005,E214,[1]!Table1[19])</f>
        <v/>
      </c>
      <c r="AX214" s="30">
        <f>SUMIF([1]route!$E$3:$E$10005,E214,[1]!Table1[20])</f>
        <v/>
      </c>
      <c r="AY214" s="30">
        <f>SUMIF([1]route!$E$3:$E$10005,E214,[1]!Table1[21])</f>
        <v/>
      </c>
      <c r="AZ214" s="30">
        <f>SUMIF([1]route!$E$3:$E$10005,E214,[1]!Table1[22])</f>
        <v/>
      </c>
      <c r="BA214" s="30">
        <f>SUMIF([1]route!$E$3:$E$10005,E214,[1]!Table1[23])</f>
        <v/>
      </c>
      <c r="BB214" s="30">
        <f>SUMIF([1]route!$E$3:$E$10005,E214,[1]!Table1[24])</f>
        <v/>
      </c>
      <c r="BC214" s="30">
        <f>SUMIF([1]route!$E$3:$E$10005,E214,[1]!Table1[25])</f>
        <v/>
      </c>
      <c r="BD214" s="30">
        <f>SUMIF([1]route!$E$3:$E$10005,E214,[1]!Table1[26])</f>
        <v/>
      </c>
      <c r="BE214" s="30">
        <f>SUMIF([1]route!$E$3:$E$10005,E214,[1]!Table1[27])</f>
        <v/>
      </c>
      <c r="BF214" s="30">
        <f>SUMIF([1]route!$E$3:$E$10005,E214,[1]!Table1[28])</f>
        <v/>
      </c>
      <c r="BG214" s="30">
        <f>SUMIF([1]route!$E$3:$E$10005,E214,[1]!Table1[29])</f>
        <v/>
      </c>
      <c r="BH214" s="30">
        <f>SUMIF([1]route!$E$3:$E$10005,E214,[1]!Table1[30])</f>
        <v/>
      </c>
      <c r="BI214" s="30">
        <f>SUMIF([1]route!$E$3:$E$10005,E214,[1]!Table1[31])</f>
        <v/>
      </c>
      <c r="BJ214" s="30">
        <f>SUMIF([1]route!$E$3:$E$10005,E214,[1]!Table1[Remain PO])</f>
        <v/>
      </c>
      <c r="BK214" s="31">
        <f>SUMIF([1]route!$E$3:$E$10005,E214,[1]!Table1[N+1])</f>
        <v/>
      </c>
      <c r="BL214" s="31">
        <f>SUMIF([1]route!$E$3:$E$10005,E214,[1]!Table1[N+2])</f>
        <v/>
      </c>
      <c r="BM214" s="31">
        <f>SUMIF([1]route!$E$3:$E$10005,E214,[1]!Table1[N+3])</f>
        <v/>
      </c>
      <c r="BN214" s="32">
        <f>SUMIF([1]route!$E$3:$E$10005,E214,[1]!Table1[N+4])</f>
        <v/>
      </c>
      <c r="BP214" s="37">
        <f>$V214-$AD214</f>
        <v/>
      </c>
      <c r="BQ214" s="35">
        <f>BP214-AE214</f>
        <v/>
      </c>
      <c r="BR214" s="35">
        <f>BQ214-AF214</f>
        <v/>
      </c>
      <c r="BS214" s="35">
        <f>BR214-AG214</f>
        <v/>
      </c>
      <c r="BT214" s="35">
        <f>BS214-AH214</f>
        <v/>
      </c>
      <c r="BU214" s="35">
        <f>BT214-AI214</f>
        <v/>
      </c>
      <c r="BV214" s="35">
        <f>BU214-AJ214</f>
        <v/>
      </c>
      <c r="BW214" s="35">
        <f>BV214-AK214</f>
        <v/>
      </c>
      <c r="BX214" s="35">
        <f>BW214-AL214</f>
        <v/>
      </c>
      <c r="BY214" s="35">
        <f>BX214-AM214</f>
        <v/>
      </c>
      <c r="BZ214" s="35">
        <f>BY214-AN214</f>
        <v/>
      </c>
      <c r="CA214" s="35">
        <f>BZ214-AO214</f>
        <v/>
      </c>
      <c r="CB214" s="35">
        <f>CA214-AP214</f>
        <v/>
      </c>
      <c r="CC214" s="35">
        <f>CB214-AQ214</f>
        <v/>
      </c>
      <c r="CD214" s="35">
        <f>CC214-AR214</f>
        <v/>
      </c>
      <c r="CE214" s="35">
        <f>CD214-AS214</f>
        <v/>
      </c>
      <c r="CF214" s="35">
        <f>CE214-AT214</f>
        <v/>
      </c>
      <c r="CG214" s="35">
        <f>CF214-AU214</f>
        <v/>
      </c>
      <c r="CH214" s="35">
        <f>CG214-AV214</f>
        <v/>
      </c>
      <c r="CI214" s="35">
        <f>CH214-AW214</f>
        <v/>
      </c>
      <c r="CJ214" s="35">
        <f>CI214-AX214</f>
        <v/>
      </c>
      <c r="CK214" s="35">
        <f>CJ214-AY214</f>
        <v/>
      </c>
      <c r="CL214" s="35">
        <f>CK214-AZ214</f>
        <v/>
      </c>
      <c r="CM214" s="35">
        <f>CL214-BA214</f>
        <v/>
      </c>
      <c r="CN214" s="35">
        <f>CM214-BB214</f>
        <v/>
      </c>
      <c r="CO214" s="35">
        <f>CN214-BC214</f>
        <v/>
      </c>
      <c r="CP214" s="35">
        <f>CO214-BD214</f>
        <v/>
      </c>
      <c r="CQ214" s="35">
        <f>CP214-BE214</f>
        <v/>
      </c>
      <c r="CR214" s="35">
        <f>CQ214-BF214</f>
        <v/>
      </c>
      <c r="CS214" s="35">
        <f>CR214-BG214</f>
        <v/>
      </c>
      <c r="CT214" s="35">
        <f>CS214-BH214</f>
        <v/>
      </c>
      <c r="CU214" s="35">
        <f>CT214-BI214</f>
        <v/>
      </c>
      <c r="CV214" s="35">
        <f>CU214-BJ214</f>
        <v/>
      </c>
      <c r="CW214" s="38">
        <f>CV214-BK214</f>
        <v/>
      </c>
      <c r="CX214" s="38">
        <f>CW214-BL214</f>
        <v/>
      </c>
      <c r="CY214" s="38">
        <f>CX214-BM214</f>
        <v/>
      </c>
      <c r="CZ214" s="39">
        <f>CY214-BN214</f>
        <v/>
      </c>
      <c r="DA214" s="35" t="n"/>
    </row>
    <row r="215">
      <c r="D215" s="61">
        <f>VLOOKUP(F215,[1]Special!$O$2:$S$209,3,0)</f>
        <v/>
      </c>
      <c r="E215" s="20" t="inlineStr">
        <is>
          <t>|0200226339|40.00|20.00|1.600|0.0006450NBC</t>
        </is>
      </c>
      <c r="F215" s="19">
        <f>LEFT(E215,LEN(E215)-7)</f>
        <v/>
      </c>
      <c r="G215" s="19">
        <f>'Cutting Rules'!H215</f>
        <v/>
      </c>
      <c r="H215" s="19">
        <f>VLOOKUP(MID(F215,8,2),[1]Special!$H$2:$I$32,2,0)</f>
        <v/>
      </c>
      <c r="I215" s="19">
        <f>RIGHT(E215,3)</f>
        <v/>
      </c>
      <c r="J215" s="19">
        <f>IF(MID(E215,6,2)="22","P","C")</f>
        <v/>
      </c>
      <c r="K215" s="19">
        <f>MID(E215,13,4)</f>
        <v/>
      </c>
      <c r="L215" s="19">
        <f>MID(E215,19,4)</f>
        <v/>
      </c>
      <c r="M215" s="52">
        <f>MID(E215,LEN(E215)-17,4)</f>
        <v/>
      </c>
      <c r="N215" s="52">
        <f>MID(E215,LEN(E215)-6,4)</f>
        <v/>
      </c>
      <c r="O215" s="19">
        <f>VLOOKUP(F215,[1]Item!$A$5:$Z$10000,26,0)</f>
        <v/>
      </c>
      <c r="P215" s="19">
        <f>VLOOKUP(E215,[1]route!$E$3:$O$10005,11,0)</f>
        <v/>
      </c>
      <c r="Q215" s="167">
        <f>'Cutting Rules'!AD215</f>
        <v/>
      </c>
      <c r="R215" s="168">
        <f>SUMIF([1]route!$E$3:$E$10005,E215,[1]!Table1[生産])</f>
        <v/>
      </c>
      <c r="S215" s="24" t="n"/>
      <c r="T215" s="169" t="inlineStr"/>
      <c r="U215" s="19" t="n"/>
      <c r="V215" s="170">
        <f>SUMIF([1]route!$E$3:$E$10005,E215,[1]route!$M$3:$M$10005)</f>
        <v/>
      </c>
      <c r="W215" s="171">
        <f>O215*N215*V215/1000</f>
        <v/>
      </c>
      <c r="X215" s="27">
        <f t="array" ref="X215">INDEX($BP215:$CZ215,MATCH(TRUE,$BP215:$CZ215&lt;0,0))</f>
        <v/>
      </c>
      <c r="Y215" s="47">
        <f>IFERROR(CHOOSE($AC215,$BP$1,$BQ$1,$BR$1,$BS$1,$BT$1,$BU$1,$BV$1,$BW$1,$BX$1,$BY$1,$BZ$1,$CA$1,$CB$1,$CC$1,$CD$1,$CE$1,$CF$1,$CG$1,$CH$1,$CI$1,$CJ$1,$CK$1,$CL$1,$CM$1,$CN$1,$CO$1,$CP$1,$CQ$1,$CR$1,$CS$1,$CT$1,$CU$1,$CV$1,$CW$1,$CX$1,$CY$1,$CZ$1,),"")</f>
        <v/>
      </c>
      <c r="Z215" s="121">
        <f>IFERROR(VLOOKUP(E215,[1]route!$E$3:$BL$10005,59,0),"")&amp;IFERROR(VLOOKUP(E215,[1]route!$E$3:$BL$10005,60,0),"")</f>
        <v/>
      </c>
      <c r="AA215" s="172">
        <f>IF(R215&gt;V215,R215-V215,0)</f>
        <v/>
      </c>
      <c r="AB215" s="173">
        <f>AA215*O215*N215/1000</f>
        <v/>
      </c>
      <c r="AC215" s="4">
        <f>IFERROR(MATCH($X215,$BP215:$CZ215,0),"")</f>
        <v/>
      </c>
      <c r="AD215" s="29" t="n">
        <v>0</v>
      </c>
      <c r="AE215" s="30">
        <f>SUMIF([1]route!$E$3:$E$10005,E215,[1]!Table1[1])</f>
        <v/>
      </c>
      <c r="AF215" s="30">
        <f>SUMIF([1]route!$E$3:$E$10005,E215,[1]!Table1[2])</f>
        <v/>
      </c>
      <c r="AG215" s="30">
        <f>SUMIF([1]route!$E$3:$E$10005,E215,[1]!Table1[3])</f>
        <v/>
      </c>
      <c r="AH215" s="30">
        <f>SUMIF([1]route!$E$3:$E$10005,E215,[1]!Table1[4])</f>
        <v/>
      </c>
      <c r="AI215" s="30">
        <f>SUMIF([1]route!$E$3:$E$10005,E215,[1]!Table1[5])</f>
        <v/>
      </c>
      <c r="AJ215" s="30">
        <f>SUMIF([1]route!$E$3:$E$10005,E215,[1]!Table1[6])</f>
        <v/>
      </c>
      <c r="AK215" s="30">
        <f>SUMIF([1]route!$E$3:$E$10005,E215,[1]!Table1[7])</f>
        <v/>
      </c>
      <c r="AL215" s="30">
        <f>SUMIF([1]route!$E$3:$E$10005,E215,[1]!Table1[8])</f>
        <v/>
      </c>
      <c r="AM215" s="30">
        <f>SUMIF([1]route!$E$3:$E$10005,E215,[1]!Table1[9])</f>
        <v/>
      </c>
      <c r="AN215" s="30">
        <f>SUMIF([1]route!$E$3:$E$10005,E215,[1]!Table1[10])</f>
        <v/>
      </c>
      <c r="AO215" s="30">
        <f>SUMIF([1]route!$E$3:$E$10005,E215,[1]!Table1[11])</f>
        <v/>
      </c>
      <c r="AP215" s="30">
        <f>SUMIF([1]route!$E$3:$E$10005,E215,[1]!Table1[12])</f>
        <v/>
      </c>
      <c r="AQ215" s="30">
        <f>SUMIF([1]route!$E$3:$E$10005,E215,[1]!Table1[13])</f>
        <v/>
      </c>
      <c r="AR215" s="30">
        <f>SUMIF([1]route!$E$3:$E$10005,E215,[1]!Table1[14])</f>
        <v/>
      </c>
      <c r="AS215" s="30">
        <f>SUMIF([1]route!$E$3:$E$10005,E215,[1]!Table1[15])</f>
        <v/>
      </c>
      <c r="AT215" s="30">
        <f>SUMIF([1]route!$E$3:$E$10005,E215,[1]!Table1[16])</f>
        <v/>
      </c>
      <c r="AU215" s="30">
        <f>SUMIF([1]route!$E$3:$E$10005,E215,[1]!Table1[17])</f>
        <v/>
      </c>
      <c r="AV215" s="30">
        <f>SUMIF([1]route!$E$3:$E$10005,E215,[1]!Table1[18])</f>
        <v/>
      </c>
      <c r="AW215" s="30">
        <f>SUMIF([1]route!$E$3:$E$10005,E215,[1]!Table1[19])</f>
        <v/>
      </c>
      <c r="AX215" s="30">
        <f>SUMIF([1]route!$E$3:$E$10005,E215,[1]!Table1[20])</f>
        <v/>
      </c>
      <c r="AY215" s="30">
        <f>SUMIF([1]route!$E$3:$E$10005,E215,[1]!Table1[21])</f>
        <v/>
      </c>
      <c r="AZ215" s="30">
        <f>SUMIF([1]route!$E$3:$E$10005,E215,[1]!Table1[22])</f>
        <v/>
      </c>
      <c r="BA215" s="30">
        <f>SUMIF([1]route!$E$3:$E$10005,E215,[1]!Table1[23])</f>
        <v/>
      </c>
      <c r="BB215" s="30">
        <f>SUMIF([1]route!$E$3:$E$10005,E215,[1]!Table1[24])</f>
        <v/>
      </c>
      <c r="BC215" s="30">
        <f>SUMIF([1]route!$E$3:$E$10005,E215,[1]!Table1[25])</f>
        <v/>
      </c>
      <c r="BD215" s="30">
        <f>SUMIF([1]route!$E$3:$E$10005,E215,[1]!Table1[26])</f>
        <v/>
      </c>
      <c r="BE215" s="30">
        <f>SUMIF([1]route!$E$3:$E$10005,E215,[1]!Table1[27])</f>
        <v/>
      </c>
      <c r="BF215" s="30">
        <f>SUMIF([1]route!$E$3:$E$10005,E215,[1]!Table1[28])</f>
        <v/>
      </c>
      <c r="BG215" s="30">
        <f>SUMIF([1]route!$E$3:$E$10005,E215,[1]!Table1[29])</f>
        <v/>
      </c>
      <c r="BH215" s="30">
        <f>SUMIF([1]route!$E$3:$E$10005,E215,[1]!Table1[30])</f>
        <v/>
      </c>
      <c r="BI215" s="30">
        <f>SUMIF([1]route!$E$3:$E$10005,E215,[1]!Table1[31])</f>
        <v/>
      </c>
      <c r="BJ215" s="30">
        <f>SUMIF([1]route!$E$3:$E$10005,E215,[1]!Table1[Remain PO])</f>
        <v/>
      </c>
      <c r="BK215" s="31">
        <f>SUMIF([1]route!$E$3:$E$10005,E215,[1]!Table1[N+1])</f>
        <v/>
      </c>
      <c r="BL215" s="31">
        <f>SUMIF([1]route!$E$3:$E$10005,E215,[1]!Table1[N+2])</f>
        <v/>
      </c>
      <c r="BM215" s="31">
        <f>SUMIF([1]route!$E$3:$E$10005,E215,[1]!Table1[N+3])</f>
        <v/>
      </c>
      <c r="BN215" s="32">
        <f>SUMIF([1]route!$E$3:$E$10005,E215,[1]!Table1[N+4])</f>
        <v/>
      </c>
      <c r="BP215" s="37">
        <f>$V215-$AD215</f>
        <v/>
      </c>
      <c r="BQ215" s="35">
        <f>BP215-AE215</f>
        <v/>
      </c>
      <c r="BR215" s="35">
        <f>BQ215-AF215</f>
        <v/>
      </c>
      <c r="BS215" s="35">
        <f>BR215-AG215</f>
        <v/>
      </c>
      <c r="BT215" s="35">
        <f>BS215-AH215</f>
        <v/>
      </c>
      <c r="BU215" s="35">
        <f>BT215-AI215</f>
        <v/>
      </c>
      <c r="BV215" s="35">
        <f>BU215-AJ215</f>
        <v/>
      </c>
      <c r="BW215" s="35">
        <f>BV215-AK215</f>
        <v/>
      </c>
      <c r="BX215" s="35">
        <f>BW215-AL215</f>
        <v/>
      </c>
      <c r="BY215" s="35">
        <f>BX215-AM215</f>
        <v/>
      </c>
      <c r="BZ215" s="35">
        <f>BY215-AN215</f>
        <v/>
      </c>
      <c r="CA215" s="35">
        <f>BZ215-AO215</f>
        <v/>
      </c>
      <c r="CB215" s="35">
        <f>CA215-AP215</f>
        <v/>
      </c>
      <c r="CC215" s="35">
        <f>CB215-AQ215</f>
        <v/>
      </c>
      <c r="CD215" s="35">
        <f>CC215-AR215</f>
        <v/>
      </c>
      <c r="CE215" s="35">
        <f>CD215-AS215</f>
        <v/>
      </c>
      <c r="CF215" s="35">
        <f>CE215-AT215</f>
        <v/>
      </c>
      <c r="CG215" s="35">
        <f>CF215-AU215</f>
        <v/>
      </c>
      <c r="CH215" s="35">
        <f>CG215-AV215</f>
        <v/>
      </c>
      <c r="CI215" s="35">
        <f>CH215-AW215</f>
        <v/>
      </c>
      <c r="CJ215" s="35">
        <f>CI215-AX215</f>
        <v/>
      </c>
      <c r="CK215" s="35">
        <f>CJ215-AY215</f>
        <v/>
      </c>
      <c r="CL215" s="35">
        <f>CK215-AZ215</f>
        <v/>
      </c>
      <c r="CM215" s="35">
        <f>CL215-BA215</f>
        <v/>
      </c>
      <c r="CN215" s="35">
        <f>CM215-BB215</f>
        <v/>
      </c>
      <c r="CO215" s="35">
        <f>CN215-BC215</f>
        <v/>
      </c>
      <c r="CP215" s="35">
        <f>CO215-BD215</f>
        <v/>
      </c>
      <c r="CQ215" s="35">
        <f>CP215-BE215</f>
        <v/>
      </c>
      <c r="CR215" s="35">
        <f>CQ215-BF215</f>
        <v/>
      </c>
      <c r="CS215" s="35">
        <f>CR215-BG215</f>
        <v/>
      </c>
      <c r="CT215" s="35">
        <f>CS215-BH215</f>
        <v/>
      </c>
      <c r="CU215" s="35">
        <f>CT215-BI215</f>
        <v/>
      </c>
      <c r="CV215" s="35">
        <f>CU215-BJ215</f>
        <v/>
      </c>
      <c r="CW215" s="38">
        <f>CV215-BK215</f>
        <v/>
      </c>
      <c r="CX215" s="38">
        <f>CW215-BL215</f>
        <v/>
      </c>
      <c r="CY215" s="38">
        <f>CX215-BM215</f>
        <v/>
      </c>
      <c r="CZ215" s="39">
        <f>CY215-BN215</f>
        <v/>
      </c>
      <c r="DA215" s="35" t="n"/>
    </row>
    <row r="216">
      <c r="D216" s="61">
        <f>VLOOKUP(F216,[1]Special!$O$2:$S$209,3,0)</f>
        <v/>
      </c>
      <c r="E216" s="20" t="inlineStr">
        <is>
          <t>|0200220139|48.60|0.00|2.000|0.0005461NBC</t>
        </is>
      </c>
      <c r="F216" s="19">
        <f>LEFT(E216,LEN(E216)-7)</f>
        <v/>
      </c>
      <c r="G216" s="19">
        <f>'Cutting Rules'!H216</f>
        <v/>
      </c>
      <c r="H216" s="19">
        <f>VLOOKUP(MID(F216,8,2),[1]Special!$H$2:$I$32,2,0)</f>
        <v/>
      </c>
      <c r="I216" s="19">
        <f>RIGHT(E216,3)</f>
        <v/>
      </c>
      <c r="J216" s="19">
        <f>IF(MID(E216,6,2)="22","P","C")</f>
        <v/>
      </c>
      <c r="K216" s="19">
        <f>MID(E216,13,4)</f>
        <v/>
      </c>
      <c r="L216" s="19">
        <f>MID(E216,19,4)</f>
        <v/>
      </c>
      <c r="M216" s="52">
        <f>MID(E216,LEN(E216)-17,4)</f>
        <v/>
      </c>
      <c r="N216" s="52">
        <f>MID(E216,LEN(E216)-6,4)</f>
        <v/>
      </c>
      <c r="O216" s="19">
        <f>VLOOKUP(F216,[1]Item!$A$5:$Z$10000,26,0)</f>
        <v/>
      </c>
      <c r="P216" s="19">
        <f>VLOOKUP(E216,[1]route!$E$3:$O$10005,11,0)</f>
        <v/>
      </c>
      <c r="Q216" s="167">
        <f>'Cutting Rules'!AD216</f>
        <v/>
      </c>
      <c r="R216" s="168">
        <f>SUMIF([1]route!$E$3:$E$10005,E216,[1]!Table1[生産])</f>
        <v/>
      </c>
      <c r="S216" s="24" t="n"/>
      <c r="T216" s="169" t="inlineStr"/>
      <c r="U216" s="19" t="n"/>
      <c r="V216" s="170">
        <f>SUMIF([1]route!$E$3:$E$10005,E216,[1]route!$M$3:$M$10005)</f>
        <v/>
      </c>
      <c r="W216" s="171">
        <f>O216*N216*V216/1000</f>
        <v/>
      </c>
      <c r="X216" s="27">
        <f t="array" ref="X216">INDEX($BP216:$CZ216,MATCH(TRUE,$BP216:$CZ216&lt;0,0))</f>
        <v/>
      </c>
      <c r="Y216" s="47">
        <f>IFERROR(CHOOSE($AC216,$BP$1,$BQ$1,$BR$1,$BS$1,$BT$1,$BU$1,$BV$1,$BW$1,$BX$1,$BY$1,$BZ$1,$CA$1,$CB$1,$CC$1,$CD$1,$CE$1,$CF$1,$CG$1,$CH$1,$CI$1,$CJ$1,$CK$1,$CL$1,$CM$1,$CN$1,$CO$1,$CP$1,$CQ$1,$CR$1,$CS$1,$CT$1,$CU$1,$CV$1,$CW$1,$CX$1,$CY$1,$CZ$1,),"")</f>
        <v/>
      </c>
      <c r="Z216" s="121">
        <f>IFERROR(VLOOKUP(E216,[1]route!$E$3:$BL$10005,59,0),"")&amp;IFERROR(VLOOKUP(E216,[1]route!$E$3:$BL$10005,60,0),"")</f>
        <v/>
      </c>
      <c r="AA216" s="172">
        <f>IF(R216&gt;V216,R216-V216,0)</f>
        <v/>
      </c>
      <c r="AB216" s="173">
        <f>AA216*O216*N216/1000</f>
        <v/>
      </c>
      <c r="AC216" s="4">
        <f>IFERROR(MATCH($X216,$BP216:$CZ216,0),"")</f>
        <v/>
      </c>
      <c r="AD216" s="29" t="n">
        <v>0</v>
      </c>
      <c r="AE216" s="30">
        <f>SUMIF([1]route!$E$3:$E$10005,E216,[1]!Table1[1])</f>
        <v/>
      </c>
      <c r="AF216" s="30">
        <f>SUMIF([1]route!$E$3:$E$10005,E216,[1]!Table1[2])</f>
        <v/>
      </c>
      <c r="AG216" s="30">
        <f>SUMIF([1]route!$E$3:$E$10005,E216,[1]!Table1[3])</f>
        <v/>
      </c>
      <c r="AH216" s="30">
        <f>SUMIF([1]route!$E$3:$E$10005,E216,[1]!Table1[4])</f>
        <v/>
      </c>
      <c r="AI216" s="30">
        <f>SUMIF([1]route!$E$3:$E$10005,E216,[1]!Table1[5])</f>
        <v/>
      </c>
      <c r="AJ216" s="30">
        <f>SUMIF([1]route!$E$3:$E$10005,E216,[1]!Table1[6])</f>
        <v/>
      </c>
      <c r="AK216" s="30">
        <f>SUMIF([1]route!$E$3:$E$10005,E216,[1]!Table1[7])</f>
        <v/>
      </c>
      <c r="AL216" s="30">
        <f>SUMIF([1]route!$E$3:$E$10005,E216,[1]!Table1[8])</f>
        <v/>
      </c>
      <c r="AM216" s="30">
        <f>SUMIF([1]route!$E$3:$E$10005,E216,[1]!Table1[9])</f>
        <v/>
      </c>
      <c r="AN216" s="30">
        <f>SUMIF([1]route!$E$3:$E$10005,E216,[1]!Table1[10])</f>
        <v/>
      </c>
      <c r="AO216" s="30">
        <f>SUMIF([1]route!$E$3:$E$10005,E216,[1]!Table1[11])</f>
        <v/>
      </c>
      <c r="AP216" s="30">
        <f>SUMIF([1]route!$E$3:$E$10005,E216,[1]!Table1[12])</f>
        <v/>
      </c>
      <c r="AQ216" s="30">
        <f>SUMIF([1]route!$E$3:$E$10005,E216,[1]!Table1[13])</f>
        <v/>
      </c>
      <c r="AR216" s="30">
        <f>SUMIF([1]route!$E$3:$E$10005,E216,[1]!Table1[14])</f>
        <v/>
      </c>
      <c r="AS216" s="30">
        <f>SUMIF([1]route!$E$3:$E$10005,E216,[1]!Table1[15])</f>
        <v/>
      </c>
      <c r="AT216" s="30">
        <f>SUMIF([1]route!$E$3:$E$10005,E216,[1]!Table1[16])</f>
        <v/>
      </c>
      <c r="AU216" s="30">
        <f>SUMIF([1]route!$E$3:$E$10005,E216,[1]!Table1[17])</f>
        <v/>
      </c>
      <c r="AV216" s="30">
        <f>SUMIF([1]route!$E$3:$E$10005,E216,[1]!Table1[18])</f>
        <v/>
      </c>
      <c r="AW216" s="30">
        <f>SUMIF([1]route!$E$3:$E$10005,E216,[1]!Table1[19])</f>
        <v/>
      </c>
      <c r="AX216" s="30">
        <f>SUMIF([1]route!$E$3:$E$10005,E216,[1]!Table1[20])</f>
        <v/>
      </c>
      <c r="AY216" s="30">
        <f>SUMIF([1]route!$E$3:$E$10005,E216,[1]!Table1[21])</f>
        <v/>
      </c>
      <c r="AZ216" s="30">
        <f>SUMIF([1]route!$E$3:$E$10005,E216,[1]!Table1[22])</f>
        <v/>
      </c>
      <c r="BA216" s="30">
        <f>SUMIF([1]route!$E$3:$E$10005,E216,[1]!Table1[23])</f>
        <v/>
      </c>
      <c r="BB216" s="30">
        <f>SUMIF([1]route!$E$3:$E$10005,E216,[1]!Table1[24])</f>
        <v/>
      </c>
      <c r="BC216" s="30">
        <f>SUMIF([1]route!$E$3:$E$10005,E216,[1]!Table1[25])</f>
        <v/>
      </c>
      <c r="BD216" s="30">
        <f>SUMIF([1]route!$E$3:$E$10005,E216,[1]!Table1[26])</f>
        <v/>
      </c>
      <c r="BE216" s="30">
        <f>SUMIF([1]route!$E$3:$E$10005,E216,[1]!Table1[27])</f>
        <v/>
      </c>
      <c r="BF216" s="30">
        <f>SUMIF([1]route!$E$3:$E$10005,E216,[1]!Table1[28])</f>
        <v/>
      </c>
      <c r="BG216" s="30">
        <f>SUMIF([1]route!$E$3:$E$10005,E216,[1]!Table1[29])</f>
        <v/>
      </c>
      <c r="BH216" s="30">
        <f>SUMIF([1]route!$E$3:$E$10005,E216,[1]!Table1[30])</f>
        <v/>
      </c>
      <c r="BI216" s="30">
        <f>SUMIF([1]route!$E$3:$E$10005,E216,[1]!Table1[31])</f>
        <v/>
      </c>
      <c r="BJ216" s="30">
        <f>SUMIF([1]route!$E$3:$E$10005,E216,[1]!Table1[Remain PO])</f>
        <v/>
      </c>
      <c r="BK216" s="31">
        <f>SUMIF([1]route!$E$3:$E$10005,E216,[1]!Table1[N+1])</f>
        <v/>
      </c>
      <c r="BL216" s="31">
        <f>SUMIF([1]route!$E$3:$E$10005,E216,[1]!Table1[N+2])</f>
        <v/>
      </c>
      <c r="BM216" s="31">
        <f>SUMIF([1]route!$E$3:$E$10005,E216,[1]!Table1[N+3])</f>
        <v/>
      </c>
      <c r="BN216" s="32">
        <f>SUMIF([1]route!$E$3:$E$10005,E216,[1]!Table1[N+4])</f>
        <v/>
      </c>
      <c r="BP216" s="37">
        <f>$V216-$AD216</f>
        <v/>
      </c>
      <c r="BQ216" s="35">
        <f>BP216-AE216</f>
        <v/>
      </c>
      <c r="BR216" s="35">
        <f>BQ216-AF216</f>
        <v/>
      </c>
      <c r="BS216" s="35">
        <f>BR216-AG216</f>
        <v/>
      </c>
      <c r="BT216" s="35">
        <f>BS216-AH216</f>
        <v/>
      </c>
      <c r="BU216" s="35">
        <f>BT216-AI216</f>
        <v/>
      </c>
      <c r="BV216" s="35">
        <f>BU216-AJ216</f>
        <v/>
      </c>
      <c r="BW216" s="35">
        <f>BV216-AK216</f>
        <v/>
      </c>
      <c r="BX216" s="35">
        <f>BW216-AL216</f>
        <v/>
      </c>
      <c r="BY216" s="35">
        <f>BX216-AM216</f>
        <v/>
      </c>
      <c r="BZ216" s="35">
        <f>BY216-AN216</f>
        <v/>
      </c>
      <c r="CA216" s="35">
        <f>BZ216-AO216</f>
        <v/>
      </c>
      <c r="CB216" s="35">
        <f>CA216-AP216</f>
        <v/>
      </c>
      <c r="CC216" s="35">
        <f>CB216-AQ216</f>
        <v/>
      </c>
      <c r="CD216" s="35">
        <f>CC216-AR216</f>
        <v/>
      </c>
      <c r="CE216" s="35">
        <f>CD216-AS216</f>
        <v/>
      </c>
      <c r="CF216" s="35">
        <f>CE216-AT216</f>
        <v/>
      </c>
      <c r="CG216" s="35">
        <f>CF216-AU216</f>
        <v/>
      </c>
      <c r="CH216" s="35">
        <f>CG216-AV216</f>
        <v/>
      </c>
      <c r="CI216" s="35">
        <f>CH216-AW216</f>
        <v/>
      </c>
      <c r="CJ216" s="35">
        <f>CI216-AX216</f>
        <v/>
      </c>
      <c r="CK216" s="35">
        <f>CJ216-AY216</f>
        <v/>
      </c>
      <c r="CL216" s="35">
        <f>CK216-AZ216</f>
        <v/>
      </c>
      <c r="CM216" s="35">
        <f>CL216-BA216</f>
        <v/>
      </c>
      <c r="CN216" s="35">
        <f>CM216-BB216</f>
        <v/>
      </c>
      <c r="CO216" s="35">
        <f>CN216-BC216</f>
        <v/>
      </c>
      <c r="CP216" s="35">
        <f>CO216-BD216</f>
        <v/>
      </c>
      <c r="CQ216" s="35">
        <f>CP216-BE216</f>
        <v/>
      </c>
      <c r="CR216" s="35">
        <f>CQ216-BF216</f>
        <v/>
      </c>
      <c r="CS216" s="35">
        <f>CR216-BG216</f>
        <v/>
      </c>
      <c r="CT216" s="35">
        <f>CS216-BH216</f>
        <v/>
      </c>
      <c r="CU216" s="35">
        <f>CT216-BI216</f>
        <v/>
      </c>
      <c r="CV216" s="35">
        <f>CU216-BJ216</f>
        <v/>
      </c>
      <c r="CW216" s="38">
        <f>CV216-BK216</f>
        <v/>
      </c>
      <c r="CX216" s="38">
        <f>CW216-BL216</f>
        <v/>
      </c>
      <c r="CY216" s="38">
        <f>CX216-BM216</f>
        <v/>
      </c>
      <c r="CZ216" s="39">
        <f>CY216-BN216</f>
        <v/>
      </c>
      <c r="DA216" s="35" t="n"/>
    </row>
    <row r="217">
      <c r="D217" s="61">
        <f>VLOOKUP(F217,[1]Special!$O$2:$S$209,3,0)</f>
        <v/>
      </c>
      <c r="E217" s="20" t="inlineStr">
        <is>
          <t>|0200226010|19.10|0.00|1.600|0.0005860NBC</t>
        </is>
      </c>
      <c r="F217" s="19">
        <f>LEFT(E217,LEN(E217)-7)</f>
        <v/>
      </c>
      <c r="G217" s="19">
        <f>'Cutting Rules'!H217</f>
        <v/>
      </c>
      <c r="H217" s="19">
        <f>VLOOKUP(MID(F217,8,2),[1]Special!$H$2:$I$32,2,0)</f>
        <v/>
      </c>
      <c r="I217" s="19">
        <f>RIGHT(E217,3)</f>
        <v/>
      </c>
      <c r="J217" s="19">
        <f>IF(MID(E217,6,2)="22","P","C")</f>
        <v/>
      </c>
      <c r="K217" s="19">
        <f>MID(E217,13,4)</f>
        <v/>
      </c>
      <c r="L217" s="19">
        <f>MID(E217,19,4)</f>
        <v/>
      </c>
      <c r="M217" s="52">
        <f>MID(E217,LEN(E217)-17,4)</f>
        <v/>
      </c>
      <c r="N217" s="52">
        <f>MID(E217,LEN(E217)-6,4)</f>
        <v/>
      </c>
      <c r="O217" s="19">
        <f>VLOOKUP(F217,[1]Item!$A$5:$Z$10000,26,0)</f>
        <v/>
      </c>
      <c r="P217" s="19">
        <f>VLOOKUP(E217,[1]route!$E$3:$O$10005,11,0)</f>
        <v/>
      </c>
      <c r="Q217" s="167">
        <f>'Cutting Rules'!AD217</f>
        <v/>
      </c>
      <c r="R217" s="168">
        <f>SUMIF([1]route!$E$3:$E$10005,E217,[1]!Table1[生産])</f>
        <v/>
      </c>
      <c r="S217" s="24" t="n"/>
      <c r="T217" s="169" t="inlineStr"/>
      <c r="U217" s="19" t="n"/>
      <c r="V217" s="170">
        <f>SUMIF([1]route!$E$3:$E$10005,E217,[1]route!$M$3:$M$10005)</f>
        <v/>
      </c>
      <c r="W217" s="171">
        <f>O217*N217*V217/1000</f>
        <v/>
      </c>
      <c r="X217" s="27">
        <f t="array" ref="X217">INDEX($BP217:$CZ217,MATCH(TRUE,$BP217:$CZ217&lt;0,0))</f>
        <v/>
      </c>
      <c r="Y217" s="47">
        <f>IFERROR(CHOOSE($AC217,$BP$1,$BQ$1,$BR$1,$BS$1,$BT$1,$BU$1,$BV$1,$BW$1,$BX$1,$BY$1,$BZ$1,$CA$1,$CB$1,$CC$1,$CD$1,$CE$1,$CF$1,$CG$1,$CH$1,$CI$1,$CJ$1,$CK$1,$CL$1,$CM$1,$CN$1,$CO$1,$CP$1,$CQ$1,$CR$1,$CS$1,$CT$1,$CU$1,$CV$1,$CW$1,$CX$1,$CY$1,$CZ$1,),"")</f>
        <v/>
      </c>
      <c r="Z217" s="121">
        <f>IFERROR(VLOOKUP(E217,[1]route!$E$3:$BL$10005,59,0),"")&amp;IFERROR(VLOOKUP(E217,[1]route!$E$3:$BL$10005,60,0),"")</f>
        <v/>
      </c>
      <c r="AA217" s="172">
        <f>IF(R217&gt;V217,R217-V217,0)</f>
        <v/>
      </c>
      <c r="AB217" s="173">
        <f>AA217*O217*N217/1000</f>
        <v/>
      </c>
      <c r="AC217" s="4">
        <f>IFERROR(MATCH($X217,$BP217:$CZ217,0),"")</f>
        <v/>
      </c>
      <c r="AD217" s="29" t="n">
        <v>0</v>
      </c>
      <c r="AE217" s="30">
        <f>SUMIF([1]route!$E$3:$E$10005,E217,[1]!Table1[1])</f>
        <v/>
      </c>
      <c r="AF217" s="30">
        <f>SUMIF([1]route!$E$3:$E$10005,E217,[1]!Table1[2])</f>
        <v/>
      </c>
      <c r="AG217" s="30">
        <f>SUMIF([1]route!$E$3:$E$10005,E217,[1]!Table1[3])</f>
        <v/>
      </c>
      <c r="AH217" s="30">
        <f>SUMIF([1]route!$E$3:$E$10005,E217,[1]!Table1[4])</f>
        <v/>
      </c>
      <c r="AI217" s="30">
        <f>SUMIF([1]route!$E$3:$E$10005,E217,[1]!Table1[5])</f>
        <v/>
      </c>
      <c r="AJ217" s="30">
        <f>SUMIF([1]route!$E$3:$E$10005,E217,[1]!Table1[6])</f>
        <v/>
      </c>
      <c r="AK217" s="30">
        <f>SUMIF([1]route!$E$3:$E$10005,E217,[1]!Table1[7])</f>
        <v/>
      </c>
      <c r="AL217" s="30">
        <f>SUMIF([1]route!$E$3:$E$10005,E217,[1]!Table1[8])</f>
        <v/>
      </c>
      <c r="AM217" s="30">
        <f>SUMIF([1]route!$E$3:$E$10005,E217,[1]!Table1[9])</f>
        <v/>
      </c>
      <c r="AN217" s="30">
        <f>SUMIF([1]route!$E$3:$E$10005,E217,[1]!Table1[10])</f>
        <v/>
      </c>
      <c r="AO217" s="30">
        <f>SUMIF([1]route!$E$3:$E$10005,E217,[1]!Table1[11])</f>
        <v/>
      </c>
      <c r="AP217" s="30">
        <f>SUMIF([1]route!$E$3:$E$10005,E217,[1]!Table1[12])</f>
        <v/>
      </c>
      <c r="AQ217" s="30">
        <f>SUMIF([1]route!$E$3:$E$10005,E217,[1]!Table1[13])</f>
        <v/>
      </c>
      <c r="AR217" s="30">
        <f>SUMIF([1]route!$E$3:$E$10005,E217,[1]!Table1[14])</f>
        <v/>
      </c>
      <c r="AS217" s="30">
        <f>SUMIF([1]route!$E$3:$E$10005,E217,[1]!Table1[15])</f>
        <v/>
      </c>
      <c r="AT217" s="30">
        <f>SUMIF([1]route!$E$3:$E$10005,E217,[1]!Table1[16])</f>
        <v/>
      </c>
      <c r="AU217" s="30">
        <f>SUMIF([1]route!$E$3:$E$10005,E217,[1]!Table1[17])</f>
        <v/>
      </c>
      <c r="AV217" s="30">
        <f>SUMIF([1]route!$E$3:$E$10005,E217,[1]!Table1[18])</f>
        <v/>
      </c>
      <c r="AW217" s="30">
        <f>SUMIF([1]route!$E$3:$E$10005,E217,[1]!Table1[19])</f>
        <v/>
      </c>
      <c r="AX217" s="30">
        <f>SUMIF([1]route!$E$3:$E$10005,E217,[1]!Table1[20])</f>
        <v/>
      </c>
      <c r="AY217" s="30">
        <f>SUMIF([1]route!$E$3:$E$10005,E217,[1]!Table1[21])</f>
        <v/>
      </c>
      <c r="AZ217" s="30">
        <f>SUMIF([1]route!$E$3:$E$10005,E217,[1]!Table1[22])</f>
        <v/>
      </c>
      <c r="BA217" s="30">
        <f>SUMIF([1]route!$E$3:$E$10005,E217,[1]!Table1[23])</f>
        <v/>
      </c>
      <c r="BB217" s="30">
        <f>SUMIF([1]route!$E$3:$E$10005,E217,[1]!Table1[24])</f>
        <v/>
      </c>
      <c r="BC217" s="30">
        <f>SUMIF([1]route!$E$3:$E$10005,E217,[1]!Table1[25])</f>
        <v/>
      </c>
      <c r="BD217" s="30">
        <f>SUMIF([1]route!$E$3:$E$10005,E217,[1]!Table1[26])</f>
        <v/>
      </c>
      <c r="BE217" s="30">
        <f>SUMIF([1]route!$E$3:$E$10005,E217,[1]!Table1[27])</f>
        <v/>
      </c>
      <c r="BF217" s="30">
        <f>SUMIF([1]route!$E$3:$E$10005,E217,[1]!Table1[28])</f>
        <v/>
      </c>
      <c r="BG217" s="30">
        <f>SUMIF([1]route!$E$3:$E$10005,E217,[1]!Table1[29])</f>
        <v/>
      </c>
      <c r="BH217" s="30">
        <f>SUMIF([1]route!$E$3:$E$10005,E217,[1]!Table1[30])</f>
        <v/>
      </c>
      <c r="BI217" s="30">
        <f>SUMIF([1]route!$E$3:$E$10005,E217,[1]!Table1[31])</f>
        <v/>
      </c>
      <c r="BJ217" s="30">
        <f>SUMIF([1]route!$E$3:$E$10005,E217,[1]!Table1[Remain PO])</f>
        <v/>
      </c>
      <c r="BK217" s="31">
        <f>SUMIF([1]route!$E$3:$E$10005,E217,[1]!Table1[N+1])</f>
        <v/>
      </c>
      <c r="BL217" s="31">
        <f>SUMIF([1]route!$E$3:$E$10005,E217,[1]!Table1[N+2])</f>
        <v/>
      </c>
      <c r="BM217" s="31">
        <f>SUMIF([1]route!$E$3:$E$10005,E217,[1]!Table1[N+3])</f>
        <v/>
      </c>
      <c r="BN217" s="32">
        <f>SUMIF([1]route!$E$3:$E$10005,E217,[1]!Table1[N+4])</f>
        <v/>
      </c>
      <c r="BP217" s="37">
        <f>$V217-$AD217</f>
        <v/>
      </c>
      <c r="BQ217" s="35">
        <f>BP217-AE217</f>
        <v/>
      </c>
      <c r="BR217" s="35">
        <f>BQ217-AF217</f>
        <v/>
      </c>
      <c r="BS217" s="35">
        <f>BR217-AG217</f>
        <v/>
      </c>
      <c r="BT217" s="35">
        <f>BS217-AH217</f>
        <v/>
      </c>
      <c r="BU217" s="35">
        <f>BT217-AI217</f>
        <v/>
      </c>
      <c r="BV217" s="35">
        <f>BU217-AJ217</f>
        <v/>
      </c>
      <c r="BW217" s="35">
        <f>BV217-AK217</f>
        <v/>
      </c>
      <c r="BX217" s="35">
        <f>BW217-AL217</f>
        <v/>
      </c>
      <c r="BY217" s="35">
        <f>BX217-AM217</f>
        <v/>
      </c>
      <c r="BZ217" s="35">
        <f>BY217-AN217</f>
        <v/>
      </c>
      <c r="CA217" s="35">
        <f>BZ217-AO217</f>
        <v/>
      </c>
      <c r="CB217" s="35">
        <f>CA217-AP217</f>
        <v/>
      </c>
      <c r="CC217" s="35">
        <f>CB217-AQ217</f>
        <v/>
      </c>
      <c r="CD217" s="35">
        <f>CC217-AR217</f>
        <v/>
      </c>
      <c r="CE217" s="35">
        <f>CD217-AS217</f>
        <v/>
      </c>
      <c r="CF217" s="35">
        <f>CE217-AT217</f>
        <v/>
      </c>
      <c r="CG217" s="35">
        <f>CF217-AU217</f>
        <v/>
      </c>
      <c r="CH217" s="35">
        <f>CG217-AV217</f>
        <v/>
      </c>
      <c r="CI217" s="35">
        <f>CH217-AW217</f>
        <v/>
      </c>
      <c r="CJ217" s="35">
        <f>CI217-AX217</f>
        <v/>
      </c>
      <c r="CK217" s="35">
        <f>CJ217-AY217</f>
        <v/>
      </c>
      <c r="CL217" s="35">
        <f>CK217-AZ217</f>
        <v/>
      </c>
      <c r="CM217" s="35">
        <f>CL217-BA217</f>
        <v/>
      </c>
      <c r="CN217" s="35">
        <f>CM217-BB217</f>
        <v/>
      </c>
      <c r="CO217" s="35">
        <f>CN217-BC217</f>
        <v/>
      </c>
      <c r="CP217" s="35">
        <f>CO217-BD217</f>
        <v/>
      </c>
      <c r="CQ217" s="35">
        <f>CP217-BE217</f>
        <v/>
      </c>
      <c r="CR217" s="35">
        <f>CQ217-BF217</f>
        <v/>
      </c>
      <c r="CS217" s="35">
        <f>CR217-BG217</f>
        <v/>
      </c>
      <c r="CT217" s="35">
        <f>CS217-BH217</f>
        <v/>
      </c>
      <c r="CU217" s="35">
        <f>CT217-BI217</f>
        <v/>
      </c>
      <c r="CV217" s="35">
        <f>CU217-BJ217</f>
        <v/>
      </c>
      <c r="CW217" s="38">
        <f>CV217-BK217</f>
        <v/>
      </c>
      <c r="CX217" s="38">
        <f>CW217-BL217</f>
        <v/>
      </c>
      <c r="CY217" s="38">
        <f>CX217-BM217</f>
        <v/>
      </c>
      <c r="CZ217" s="39">
        <f>CY217-BN217</f>
        <v/>
      </c>
      <c r="DA217" s="35" t="n"/>
    </row>
    <row r="218">
      <c r="D218" s="61">
        <f>VLOOKUP(F218,[1]Special!$O$2:$S$209,3,0)</f>
        <v/>
      </c>
      <c r="E218" s="20" t="inlineStr">
        <is>
          <t>|0200226010|38.10|0.00|2.000|0.0006298NBC</t>
        </is>
      </c>
      <c r="F218" s="19">
        <f>LEFT(E218,LEN(E218)-7)</f>
        <v/>
      </c>
      <c r="G218" s="19">
        <f>'Cutting Rules'!H218</f>
        <v/>
      </c>
      <c r="H218" s="19">
        <f>VLOOKUP(MID(F218,8,2),[1]Special!$H$2:$I$32,2,0)</f>
        <v/>
      </c>
      <c r="I218" s="19">
        <f>RIGHT(E218,3)</f>
        <v/>
      </c>
      <c r="J218" s="19">
        <f>IF(MID(E218,6,2)="22","P","C")</f>
        <v/>
      </c>
      <c r="K218" s="19">
        <f>MID(E218,13,4)</f>
        <v/>
      </c>
      <c r="L218" s="19">
        <f>MID(E218,19,4)</f>
        <v/>
      </c>
      <c r="M218" s="52">
        <f>MID(E218,LEN(E218)-17,4)</f>
        <v/>
      </c>
      <c r="N218" s="52">
        <f>MID(E218,LEN(E218)-6,4)</f>
        <v/>
      </c>
      <c r="O218" s="19">
        <f>VLOOKUP(F218,[1]Item!$A$5:$Z$10000,26,0)</f>
        <v/>
      </c>
      <c r="P218" s="19">
        <f>VLOOKUP(E218,[1]route!$E$3:$O$10005,11,0)</f>
        <v/>
      </c>
      <c r="Q218" s="167">
        <f>'Cutting Rules'!AD218</f>
        <v/>
      </c>
      <c r="R218" s="168">
        <f>SUMIF([1]route!$E$3:$E$10005,E218,[1]!Table1[生産])</f>
        <v/>
      </c>
      <c r="S218" s="24" t="n"/>
      <c r="T218" s="169" t="inlineStr"/>
      <c r="U218" s="19" t="n"/>
      <c r="V218" s="170">
        <f>SUMIF([1]route!$E$3:$E$10005,E218,[1]route!$M$3:$M$10005)</f>
        <v/>
      </c>
      <c r="W218" s="171">
        <f>O218*N218*V218/1000</f>
        <v/>
      </c>
      <c r="X218" s="27">
        <f t="array" ref="X218">INDEX($BP218:$CZ218,MATCH(TRUE,$BP218:$CZ218&lt;0,0))</f>
        <v/>
      </c>
      <c r="Y218" s="47">
        <f>IFERROR(CHOOSE($AC218,$BP$1,$BQ$1,$BR$1,$BS$1,$BT$1,$BU$1,$BV$1,$BW$1,$BX$1,$BY$1,$BZ$1,$CA$1,$CB$1,$CC$1,$CD$1,$CE$1,$CF$1,$CG$1,$CH$1,$CI$1,$CJ$1,$CK$1,$CL$1,$CM$1,$CN$1,$CO$1,$CP$1,$CQ$1,$CR$1,$CS$1,$CT$1,$CU$1,$CV$1,$CW$1,$CX$1,$CY$1,$CZ$1,),"")</f>
        <v/>
      </c>
      <c r="Z218" s="121">
        <f>IFERROR(VLOOKUP(E218,[1]route!$E$3:$BL$10005,59,0),"")&amp;IFERROR(VLOOKUP(E218,[1]route!$E$3:$BL$10005,60,0),"")</f>
        <v/>
      </c>
      <c r="AA218" s="172">
        <f>IF(R218&gt;V218,R218-V218,0)</f>
        <v/>
      </c>
      <c r="AB218" s="173">
        <f>AA218*O218*N218/1000</f>
        <v/>
      </c>
      <c r="AC218" s="4">
        <f>IFERROR(MATCH($X218,$BP218:$CZ218,0),"")</f>
        <v/>
      </c>
      <c r="AD218" s="29" t="n">
        <v>0</v>
      </c>
      <c r="AE218" s="30">
        <f>SUMIF([1]route!$E$3:$E$10005,E218,[1]!Table1[1])</f>
        <v/>
      </c>
      <c r="AF218" s="30">
        <f>SUMIF([1]route!$E$3:$E$10005,E218,[1]!Table1[2])</f>
        <v/>
      </c>
      <c r="AG218" s="30">
        <f>SUMIF([1]route!$E$3:$E$10005,E218,[1]!Table1[3])</f>
        <v/>
      </c>
      <c r="AH218" s="30">
        <f>SUMIF([1]route!$E$3:$E$10005,E218,[1]!Table1[4])</f>
        <v/>
      </c>
      <c r="AI218" s="30">
        <f>SUMIF([1]route!$E$3:$E$10005,E218,[1]!Table1[5])</f>
        <v/>
      </c>
      <c r="AJ218" s="30">
        <f>SUMIF([1]route!$E$3:$E$10005,E218,[1]!Table1[6])</f>
        <v/>
      </c>
      <c r="AK218" s="30">
        <f>SUMIF([1]route!$E$3:$E$10005,E218,[1]!Table1[7])</f>
        <v/>
      </c>
      <c r="AL218" s="30">
        <f>SUMIF([1]route!$E$3:$E$10005,E218,[1]!Table1[8])</f>
        <v/>
      </c>
      <c r="AM218" s="30">
        <f>SUMIF([1]route!$E$3:$E$10005,E218,[1]!Table1[9])</f>
        <v/>
      </c>
      <c r="AN218" s="30">
        <f>SUMIF([1]route!$E$3:$E$10005,E218,[1]!Table1[10])</f>
        <v/>
      </c>
      <c r="AO218" s="30">
        <f>SUMIF([1]route!$E$3:$E$10005,E218,[1]!Table1[11])</f>
        <v/>
      </c>
      <c r="AP218" s="30">
        <f>SUMIF([1]route!$E$3:$E$10005,E218,[1]!Table1[12])</f>
        <v/>
      </c>
      <c r="AQ218" s="30">
        <f>SUMIF([1]route!$E$3:$E$10005,E218,[1]!Table1[13])</f>
        <v/>
      </c>
      <c r="AR218" s="30">
        <f>SUMIF([1]route!$E$3:$E$10005,E218,[1]!Table1[14])</f>
        <v/>
      </c>
      <c r="AS218" s="30">
        <f>SUMIF([1]route!$E$3:$E$10005,E218,[1]!Table1[15])</f>
        <v/>
      </c>
      <c r="AT218" s="30">
        <f>SUMIF([1]route!$E$3:$E$10005,E218,[1]!Table1[16])</f>
        <v/>
      </c>
      <c r="AU218" s="30">
        <f>SUMIF([1]route!$E$3:$E$10005,E218,[1]!Table1[17])</f>
        <v/>
      </c>
      <c r="AV218" s="30">
        <f>SUMIF([1]route!$E$3:$E$10005,E218,[1]!Table1[18])</f>
        <v/>
      </c>
      <c r="AW218" s="30">
        <f>SUMIF([1]route!$E$3:$E$10005,E218,[1]!Table1[19])</f>
        <v/>
      </c>
      <c r="AX218" s="30">
        <f>SUMIF([1]route!$E$3:$E$10005,E218,[1]!Table1[20])</f>
        <v/>
      </c>
      <c r="AY218" s="30">
        <f>SUMIF([1]route!$E$3:$E$10005,E218,[1]!Table1[21])</f>
        <v/>
      </c>
      <c r="AZ218" s="30">
        <f>SUMIF([1]route!$E$3:$E$10005,E218,[1]!Table1[22])</f>
        <v/>
      </c>
      <c r="BA218" s="30">
        <f>SUMIF([1]route!$E$3:$E$10005,E218,[1]!Table1[23])</f>
        <v/>
      </c>
      <c r="BB218" s="30">
        <f>SUMIF([1]route!$E$3:$E$10005,E218,[1]!Table1[24])</f>
        <v/>
      </c>
      <c r="BC218" s="30">
        <f>SUMIF([1]route!$E$3:$E$10005,E218,[1]!Table1[25])</f>
        <v/>
      </c>
      <c r="BD218" s="30">
        <f>SUMIF([1]route!$E$3:$E$10005,E218,[1]!Table1[26])</f>
        <v/>
      </c>
      <c r="BE218" s="30">
        <f>SUMIF([1]route!$E$3:$E$10005,E218,[1]!Table1[27])</f>
        <v/>
      </c>
      <c r="BF218" s="30">
        <f>SUMIF([1]route!$E$3:$E$10005,E218,[1]!Table1[28])</f>
        <v/>
      </c>
      <c r="BG218" s="30">
        <f>SUMIF([1]route!$E$3:$E$10005,E218,[1]!Table1[29])</f>
        <v/>
      </c>
      <c r="BH218" s="30">
        <f>SUMIF([1]route!$E$3:$E$10005,E218,[1]!Table1[30])</f>
        <v/>
      </c>
      <c r="BI218" s="30">
        <f>SUMIF([1]route!$E$3:$E$10005,E218,[1]!Table1[31])</f>
        <v/>
      </c>
      <c r="BJ218" s="30">
        <f>SUMIF([1]route!$E$3:$E$10005,E218,[1]!Table1[Remain PO])</f>
        <v/>
      </c>
      <c r="BK218" s="31">
        <f>SUMIF([1]route!$E$3:$E$10005,E218,[1]!Table1[N+1])</f>
        <v/>
      </c>
      <c r="BL218" s="31">
        <f>SUMIF([1]route!$E$3:$E$10005,E218,[1]!Table1[N+2])</f>
        <v/>
      </c>
      <c r="BM218" s="31">
        <f>SUMIF([1]route!$E$3:$E$10005,E218,[1]!Table1[N+3])</f>
        <v/>
      </c>
      <c r="BN218" s="32">
        <f>SUMIF([1]route!$E$3:$E$10005,E218,[1]!Table1[N+4])</f>
        <v/>
      </c>
      <c r="BP218" s="37">
        <f>$V218-$AD218</f>
        <v/>
      </c>
      <c r="BQ218" s="35">
        <f>BP218-AE218</f>
        <v/>
      </c>
      <c r="BR218" s="35">
        <f>BQ218-AF218</f>
        <v/>
      </c>
      <c r="BS218" s="35">
        <f>BR218-AG218</f>
        <v/>
      </c>
      <c r="BT218" s="35">
        <f>BS218-AH218</f>
        <v/>
      </c>
      <c r="BU218" s="35">
        <f>BT218-AI218</f>
        <v/>
      </c>
      <c r="BV218" s="35">
        <f>BU218-AJ218</f>
        <v/>
      </c>
      <c r="BW218" s="35">
        <f>BV218-AK218</f>
        <v/>
      </c>
      <c r="BX218" s="35">
        <f>BW218-AL218</f>
        <v/>
      </c>
      <c r="BY218" s="35">
        <f>BX218-AM218</f>
        <v/>
      </c>
      <c r="BZ218" s="35">
        <f>BY218-AN218</f>
        <v/>
      </c>
      <c r="CA218" s="35">
        <f>BZ218-AO218</f>
        <v/>
      </c>
      <c r="CB218" s="35">
        <f>CA218-AP218</f>
        <v/>
      </c>
      <c r="CC218" s="35">
        <f>CB218-AQ218</f>
        <v/>
      </c>
      <c r="CD218" s="35">
        <f>CC218-AR218</f>
        <v/>
      </c>
      <c r="CE218" s="35">
        <f>CD218-AS218</f>
        <v/>
      </c>
      <c r="CF218" s="35">
        <f>CE218-AT218</f>
        <v/>
      </c>
      <c r="CG218" s="35">
        <f>CF218-AU218</f>
        <v/>
      </c>
      <c r="CH218" s="35">
        <f>CG218-AV218</f>
        <v/>
      </c>
      <c r="CI218" s="35">
        <f>CH218-AW218</f>
        <v/>
      </c>
      <c r="CJ218" s="35">
        <f>CI218-AX218</f>
        <v/>
      </c>
      <c r="CK218" s="35">
        <f>CJ218-AY218</f>
        <v/>
      </c>
      <c r="CL218" s="35">
        <f>CK218-AZ218</f>
        <v/>
      </c>
      <c r="CM218" s="35">
        <f>CL218-BA218</f>
        <v/>
      </c>
      <c r="CN218" s="35">
        <f>CM218-BB218</f>
        <v/>
      </c>
      <c r="CO218" s="35">
        <f>CN218-BC218</f>
        <v/>
      </c>
      <c r="CP218" s="35">
        <f>CO218-BD218</f>
        <v/>
      </c>
      <c r="CQ218" s="35">
        <f>CP218-BE218</f>
        <v/>
      </c>
      <c r="CR218" s="35">
        <f>CQ218-BF218</f>
        <v/>
      </c>
      <c r="CS218" s="35">
        <f>CR218-BG218</f>
        <v/>
      </c>
      <c r="CT218" s="35">
        <f>CS218-BH218</f>
        <v/>
      </c>
      <c r="CU218" s="35">
        <f>CT218-BI218</f>
        <v/>
      </c>
      <c r="CV218" s="35">
        <f>CU218-BJ218</f>
        <v/>
      </c>
      <c r="CW218" s="38">
        <f>CV218-BK218</f>
        <v/>
      </c>
      <c r="CX218" s="38">
        <f>CW218-BL218</f>
        <v/>
      </c>
      <c r="CY218" s="38">
        <f>CX218-BM218</f>
        <v/>
      </c>
      <c r="CZ218" s="39">
        <f>CY218-BN218</f>
        <v/>
      </c>
      <c r="DA218" s="35" t="n"/>
    </row>
    <row r="219">
      <c r="D219" s="61">
        <f>VLOOKUP(F219,[1]Special!$O$2:$S$209,3,0)</f>
        <v/>
      </c>
      <c r="E219" s="20" t="inlineStr">
        <is>
          <t>|0200220810|22.20|0.00|1.600|0.0006019NBC</t>
        </is>
      </c>
      <c r="F219" s="19">
        <f>LEFT(E219,LEN(E219)-7)</f>
        <v/>
      </c>
      <c r="G219" s="19">
        <f>'Cutting Rules'!H219</f>
        <v/>
      </c>
      <c r="H219" s="19">
        <f>VLOOKUP(MID(F219,8,2),[1]Special!$H$2:$I$32,2,0)</f>
        <v/>
      </c>
      <c r="I219" s="19">
        <f>RIGHT(E219,3)</f>
        <v/>
      </c>
      <c r="J219" s="19">
        <f>IF(MID(E219,6,2)="22","P","C")</f>
        <v/>
      </c>
      <c r="K219" s="19">
        <f>MID(E219,13,4)</f>
        <v/>
      </c>
      <c r="L219" s="19">
        <f>MID(E219,19,4)</f>
        <v/>
      </c>
      <c r="M219" s="52">
        <f>MID(E219,LEN(E219)-17,4)</f>
        <v/>
      </c>
      <c r="N219" s="52">
        <f>MID(E219,LEN(E219)-6,4)</f>
        <v/>
      </c>
      <c r="O219" s="19">
        <f>VLOOKUP(F219,[1]Item!$A$5:$Z$10000,26,0)</f>
        <v/>
      </c>
      <c r="P219" s="19">
        <f>VLOOKUP(E219,[1]route!$E$3:$O$10005,11,0)</f>
        <v/>
      </c>
      <c r="Q219" s="167">
        <f>'Cutting Rules'!AD219</f>
        <v/>
      </c>
      <c r="R219" s="168">
        <f>SUMIF([1]route!$E$3:$E$10005,E219,[1]!Table1[生産])</f>
        <v/>
      </c>
      <c r="S219" s="24" t="n"/>
      <c r="T219" s="169" t="inlineStr"/>
      <c r="U219" s="19" t="n"/>
      <c r="V219" s="170">
        <f>SUMIF([1]route!$E$3:$E$10005,E219,[1]route!$M$3:$M$10005)</f>
        <v/>
      </c>
      <c r="W219" s="171">
        <f>O219*N219*V219/1000</f>
        <v/>
      </c>
      <c r="X219" s="27">
        <f t="array" ref="X219">INDEX($BP219:$CZ219,MATCH(TRUE,$BP219:$CZ219&lt;0,0))</f>
        <v/>
      </c>
      <c r="Y219" s="47">
        <f>IFERROR(CHOOSE($AC219,$BP$1,$BQ$1,$BR$1,$BS$1,$BT$1,$BU$1,$BV$1,$BW$1,$BX$1,$BY$1,$BZ$1,$CA$1,$CB$1,$CC$1,$CD$1,$CE$1,$CF$1,$CG$1,$CH$1,$CI$1,$CJ$1,$CK$1,$CL$1,$CM$1,$CN$1,$CO$1,$CP$1,$CQ$1,$CR$1,$CS$1,$CT$1,$CU$1,$CV$1,$CW$1,$CX$1,$CY$1,$CZ$1,),"")</f>
        <v/>
      </c>
      <c r="Z219" s="121">
        <f>IFERROR(VLOOKUP(E219,[1]route!$E$3:$BL$10005,59,0),"")&amp;IFERROR(VLOOKUP(E219,[1]route!$E$3:$BL$10005,60,0),"")</f>
        <v/>
      </c>
      <c r="AA219" s="172">
        <f>IF(R219&gt;V219,R219-V219,0)</f>
        <v/>
      </c>
      <c r="AB219" s="173">
        <f>AA219*O219*N219/1000</f>
        <v/>
      </c>
      <c r="AC219" s="4">
        <f>IFERROR(MATCH($X219,$BP219:$CZ219,0),"")</f>
        <v/>
      </c>
      <c r="AD219" s="29" t="n">
        <v>0</v>
      </c>
      <c r="AE219" s="30">
        <f>SUMIF([1]route!$E$3:$E$10005,E219,[1]!Table1[1])</f>
        <v/>
      </c>
      <c r="AF219" s="30">
        <f>SUMIF([1]route!$E$3:$E$10005,E219,[1]!Table1[2])</f>
        <v/>
      </c>
      <c r="AG219" s="30">
        <f>SUMIF([1]route!$E$3:$E$10005,E219,[1]!Table1[3])</f>
        <v/>
      </c>
      <c r="AH219" s="30">
        <f>SUMIF([1]route!$E$3:$E$10005,E219,[1]!Table1[4])</f>
        <v/>
      </c>
      <c r="AI219" s="30">
        <f>SUMIF([1]route!$E$3:$E$10005,E219,[1]!Table1[5])</f>
        <v/>
      </c>
      <c r="AJ219" s="30">
        <f>SUMIF([1]route!$E$3:$E$10005,E219,[1]!Table1[6])</f>
        <v/>
      </c>
      <c r="AK219" s="30">
        <f>SUMIF([1]route!$E$3:$E$10005,E219,[1]!Table1[7])</f>
        <v/>
      </c>
      <c r="AL219" s="30">
        <f>SUMIF([1]route!$E$3:$E$10005,E219,[1]!Table1[8])</f>
        <v/>
      </c>
      <c r="AM219" s="30">
        <f>SUMIF([1]route!$E$3:$E$10005,E219,[1]!Table1[9])</f>
        <v/>
      </c>
      <c r="AN219" s="30">
        <f>SUMIF([1]route!$E$3:$E$10005,E219,[1]!Table1[10])</f>
        <v/>
      </c>
      <c r="AO219" s="30">
        <f>SUMIF([1]route!$E$3:$E$10005,E219,[1]!Table1[11])</f>
        <v/>
      </c>
      <c r="AP219" s="30">
        <f>SUMIF([1]route!$E$3:$E$10005,E219,[1]!Table1[12])</f>
        <v/>
      </c>
      <c r="AQ219" s="30">
        <f>SUMIF([1]route!$E$3:$E$10005,E219,[1]!Table1[13])</f>
        <v/>
      </c>
      <c r="AR219" s="30">
        <f>SUMIF([1]route!$E$3:$E$10005,E219,[1]!Table1[14])</f>
        <v/>
      </c>
      <c r="AS219" s="30">
        <f>SUMIF([1]route!$E$3:$E$10005,E219,[1]!Table1[15])</f>
        <v/>
      </c>
      <c r="AT219" s="30">
        <f>SUMIF([1]route!$E$3:$E$10005,E219,[1]!Table1[16])</f>
        <v/>
      </c>
      <c r="AU219" s="30">
        <f>SUMIF([1]route!$E$3:$E$10005,E219,[1]!Table1[17])</f>
        <v/>
      </c>
      <c r="AV219" s="30">
        <f>SUMIF([1]route!$E$3:$E$10005,E219,[1]!Table1[18])</f>
        <v/>
      </c>
      <c r="AW219" s="30">
        <f>SUMIF([1]route!$E$3:$E$10005,E219,[1]!Table1[19])</f>
        <v/>
      </c>
      <c r="AX219" s="30">
        <f>SUMIF([1]route!$E$3:$E$10005,E219,[1]!Table1[20])</f>
        <v/>
      </c>
      <c r="AY219" s="30">
        <f>SUMIF([1]route!$E$3:$E$10005,E219,[1]!Table1[21])</f>
        <v/>
      </c>
      <c r="AZ219" s="30">
        <f>SUMIF([1]route!$E$3:$E$10005,E219,[1]!Table1[22])</f>
        <v/>
      </c>
      <c r="BA219" s="30">
        <f>SUMIF([1]route!$E$3:$E$10005,E219,[1]!Table1[23])</f>
        <v/>
      </c>
      <c r="BB219" s="30">
        <f>SUMIF([1]route!$E$3:$E$10005,E219,[1]!Table1[24])</f>
        <v/>
      </c>
      <c r="BC219" s="30">
        <f>SUMIF([1]route!$E$3:$E$10005,E219,[1]!Table1[25])</f>
        <v/>
      </c>
      <c r="BD219" s="30">
        <f>SUMIF([1]route!$E$3:$E$10005,E219,[1]!Table1[26])</f>
        <v/>
      </c>
      <c r="BE219" s="30">
        <f>SUMIF([1]route!$E$3:$E$10005,E219,[1]!Table1[27])</f>
        <v/>
      </c>
      <c r="BF219" s="30">
        <f>SUMIF([1]route!$E$3:$E$10005,E219,[1]!Table1[28])</f>
        <v/>
      </c>
      <c r="BG219" s="30">
        <f>SUMIF([1]route!$E$3:$E$10005,E219,[1]!Table1[29])</f>
        <v/>
      </c>
      <c r="BH219" s="30">
        <f>SUMIF([1]route!$E$3:$E$10005,E219,[1]!Table1[30])</f>
        <v/>
      </c>
      <c r="BI219" s="30">
        <f>SUMIF([1]route!$E$3:$E$10005,E219,[1]!Table1[31])</f>
        <v/>
      </c>
      <c r="BJ219" s="30">
        <f>SUMIF([1]route!$E$3:$E$10005,E219,[1]!Table1[Remain PO])</f>
        <v/>
      </c>
      <c r="BK219" s="31">
        <f>SUMIF([1]route!$E$3:$E$10005,E219,[1]!Table1[N+1])</f>
        <v/>
      </c>
      <c r="BL219" s="31">
        <f>SUMIF([1]route!$E$3:$E$10005,E219,[1]!Table1[N+2])</f>
        <v/>
      </c>
      <c r="BM219" s="31">
        <f>SUMIF([1]route!$E$3:$E$10005,E219,[1]!Table1[N+3])</f>
        <v/>
      </c>
      <c r="BN219" s="32">
        <f>SUMIF([1]route!$E$3:$E$10005,E219,[1]!Table1[N+4])</f>
        <v/>
      </c>
      <c r="BP219" s="37">
        <f>$V219-$AD219</f>
        <v/>
      </c>
      <c r="BQ219" s="35">
        <f>BP219-AE219</f>
        <v/>
      </c>
      <c r="BR219" s="35">
        <f>BQ219-AF219</f>
        <v/>
      </c>
      <c r="BS219" s="35">
        <f>BR219-AG219</f>
        <v/>
      </c>
      <c r="BT219" s="35">
        <f>BS219-AH219</f>
        <v/>
      </c>
      <c r="BU219" s="35">
        <f>BT219-AI219</f>
        <v/>
      </c>
      <c r="BV219" s="35">
        <f>BU219-AJ219</f>
        <v/>
      </c>
      <c r="BW219" s="35">
        <f>BV219-AK219</f>
        <v/>
      </c>
      <c r="BX219" s="35">
        <f>BW219-AL219</f>
        <v/>
      </c>
      <c r="BY219" s="35">
        <f>BX219-AM219</f>
        <v/>
      </c>
      <c r="BZ219" s="35">
        <f>BY219-AN219</f>
        <v/>
      </c>
      <c r="CA219" s="35">
        <f>BZ219-AO219</f>
        <v/>
      </c>
      <c r="CB219" s="35">
        <f>CA219-AP219</f>
        <v/>
      </c>
      <c r="CC219" s="35">
        <f>CB219-AQ219</f>
        <v/>
      </c>
      <c r="CD219" s="35">
        <f>CC219-AR219</f>
        <v/>
      </c>
      <c r="CE219" s="35">
        <f>CD219-AS219</f>
        <v/>
      </c>
      <c r="CF219" s="35">
        <f>CE219-AT219</f>
        <v/>
      </c>
      <c r="CG219" s="35">
        <f>CF219-AU219</f>
        <v/>
      </c>
      <c r="CH219" s="35">
        <f>CG219-AV219</f>
        <v/>
      </c>
      <c r="CI219" s="35">
        <f>CH219-AW219</f>
        <v/>
      </c>
      <c r="CJ219" s="35">
        <f>CI219-AX219</f>
        <v/>
      </c>
      <c r="CK219" s="35">
        <f>CJ219-AY219</f>
        <v/>
      </c>
      <c r="CL219" s="35">
        <f>CK219-AZ219</f>
        <v/>
      </c>
      <c r="CM219" s="35">
        <f>CL219-BA219</f>
        <v/>
      </c>
      <c r="CN219" s="35">
        <f>CM219-BB219</f>
        <v/>
      </c>
      <c r="CO219" s="35">
        <f>CN219-BC219</f>
        <v/>
      </c>
      <c r="CP219" s="35">
        <f>CO219-BD219</f>
        <v/>
      </c>
      <c r="CQ219" s="35">
        <f>CP219-BE219</f>
        <v/>
      </c>
      <c r="CR219" s="35">
        <f>CQ219-BF219</f>
        <v/>
      </c>
      <c r="CS219" s="35">
        <f>CR219-BG219</f>
        <v/>
      </c>
      <c r="CT219" s="35">
        <f>CS219-BH219</f>
        <v/>
      </c>
      <c r="CU219" s="35">
        <f>CT219-BI219</f>
        <v/>
      </c>
      <c r="CV219" s="35">
        <f>CU219-BJ219</f>
        <v/>
      </c>
      <c r="CW219" s="38">
        <f>CV219-BK219</f>
        <v/>
      </c>
      <c r="CX219" s="38">
        <f>CW219-BL219</f>
        <v/>
      </c>
      <c r="CY219" s="38">
        <f>CX219-BM219</f>
        <v/>
      </c>
      <c r="CZ219" s="39">
        <f>CY219-BN219</f>
        <v/>
      </c>
      <c r="DA219" s="35" t="n"/>
    </row>
    <row r="220">
      <c r="D220" s="61">
        <f>VLOOKUP(F220,[1]Special!$O$2:$S$209,3,0)</f>
        <v/>
      </c>
      <c r="E220" s="20" t="inlineStr">
        <is>
          <t>|0200236441|20.00|20.00|1.200|0.0006104NBC</t>
        </is>
      </c>
      <c r="F220" s="19">
        <f>LEFT(E220,LEN(E220)-7)</f>
        <v/>
      </c>
      <c r="G220" s="19">
        <f>'Cutting Rules'!H220</f>
        <v/>
      </c>
      <c r="H220" s="19">
        <f>VLOOKUP(MID(F220,8,2),[1]Special!$H$2:$I$32,2,0)</f>
        <v/>
      </c>
      <c r="I220" s="19">
        <f>RIGHT(E220,3)</f>
        <v/>
      </c>
      <c r="J220" s="19">
        <f>IF(MID(E220,6,2)="22","P","C")</f>
        <v/>
      </c>
      <c r="K220" s="19">
        <f>MID(E220,13,4)</f>
        <v/>
      </c>
      <c r="L220" s="19">
        <f>MID(E220,19,4)</f>
        <v/>
      </c>
      <c r="M220" s="52">
        <f>MID(E220,LEN(E220)-17,4)</f>
        <v/>
      </c>
      <c r="N220" s="52">
        <f>MID(E220,LEN(E220)-6,4)</f>
        <v/>
      </c>
      <c r="O220" s="19">
        <f>VLOOKUP(F220,[1]Item!$A$5:$Z$10000,26,0)</f>
        <v/>
      </c>
      <c r="P220" s="19">
        <f>VLOOKUP(E220,[1]route!$E$3:$O$10005,11,0)</f>
        <v/>
      </c>
      <c r="Q220" s="167">
        <f>'Cutting Rules'!AD220</f>
        <v/>
      </c>
      <c r="R220" s="168">
        <f>SUMIF([1]route!$E$3:$E$10005,E220,[1]!Table1[生産])</f>
        <v/>
      </c>
      <c r="S220" s="24" t="n"/>
      <c r="T220" s="169" t="inlineStr"/>
      <c r="U220" s="19" t="n"/>
      <c r="V220" s="170">
        <f>SUMIF([1]route!$E$3:$E$10005,E220,[1]route!$M$3:$M$10005)</f>
        <v/>
      </c>
      <c r="W220" s="171">
        <f>O220*N220*V220/1000</f>
        <v/>
      </c>
      <c r="X220" s="27">
        <f t="array" ref="X220">INDEX($BP220:$CZ220,MATCH(TRUE,$BP220:$CZ220&lt;0,0))</f>
        <v/>
      </c>
      <c r="Y220" s="47">
        <f>IFERROR(CHOOSE($AC220,$BP$1,$BQ$1,$BR$1,$BS$1,$BT$1,$BU$1,$BV$1,$BW$1,$BX$1,$BY$1,$BZ$1,$CA$1,$CB$1,$CC$1,$CD$1,$CE$1,$CF$1,$CG$1,$CH$1,$CI$1,$CJ$1,$CK$1,$CL$1,$CM$1,$CN$1,$CO$1,$CP$1,$CQ$1,$CR$1,$CS$1,$CT$1,$CU$1,$CV$1,$CW$1,$CX$1,$CY$1,$CZ$1,),"")</f>
        <v/>
      </c>
      <c r="Z220" s="121">
        <f>IFERROR(VLOOKUP(E220,[1]route!$E$3:$BL$10005,59,0),"")&amp;IFERROR(VLOOKUP(E220,[1]route!$E$3:$BL$10005,60,0),"")</f>
        <v/>
      </c>
      <c r="AA220" s="172">
        <f>IF(R220&gt;V220,R220-V220,0)</f>
        <v/>
      </c>
      <c r="AB220" s="173">
        <f>AA220*O220*N220/1000</f>
        <v/>
      </c>
      <c r="AC220" s="4">
        <f>IFERROR(MATCH($X220,$BP220:$CZ220,0),"")</f>
        <v/>
      </c>
      <c r="AD220" s="29" t="n">
        <v>0</v>
      </c>
      <c r="AE220" s="30">
        <f>SUMIF([1]route!$E$3:$E$10005,E220,[1]!Table1[1])</f>
        <v/>
      </c>
      <c r="AF220" s="30">
        <f>SUMIF([1]route!$E$3:$E$10005,E220,[1]!Table1[2])</f>
        <v/>
      </c>
      <c r="AG220" s="30">
        <f>SUMIF([1]route!$E$3:$E$10005,E220,[1]!Table1[3])</f>
        <v/>
      </c>
      <c r="AH220" s="30">
        <f>SUMIF([1]route!$E$3:$E$10005,E220,[1]!Table1[4])</f>
        <v/>
      </c>
      <c r="AI220" s="30">
        <f>SUMIF([1]route!$E$3:$E$10005,E220,[1]!Table1[5])</f>
        <v/>
      </c>
      <c r="AJ220" s="30">
        <f>SUMIF([1]route!$E$3:$E$10005,E220,[1]!Table1[6])</f>
        <v/>
      </c>
      <c r="AK220" s="30">
        <f>SUMIF([1]route!$E$3:$E$10005,E220,[1]!Table1[7])</f>
        <v/>
      </c>
      <c r="AL220" s="30">
        <f>SUMIF([1]route!$E$3:$E$10005,E220,[1]!Table1[8])</f>
        <v/>
      </c>
      <c r="AM220" s="30">
        <f>SUMIF([1]route!$E$3:$E$10005,E220,[1]!Table1[9])</f>
        <v/>
      </c>
      <c r="AN220" s="30">
        <f>SUMIF([1]route!$E$3:$E$10005,E220,[1]!Table1[10])</f>
        <v/>
      </c>
      <c r="AO220" s="30">
        <f>SUMIF([1]route!$E$3:$E$10005,E220,[1]!Table1[11])</f>
        <v/>
      </c>
      <c r="AP220" s="30">
        <f>SUMIF([1]route!$E$3:$E$10005,E220,[1]!Table1[12])</f>
        <v/>
      </c>
      <c r="AQ220" s="30">
        <f>SUMIF([1]route!$E$3:$E$10005,E220,[1]!Table1[13])</f>
        <v/>
      </c>
      <c r="AR220" s="30">
        <f>SUMIF([1]route!$E$3:$E$10005,E220,[1]!Table1[14])</f>
        <v/>
      </c>
      <c r="AS220" s="30">
        <f>SUMIF([1]route!$E$3:$E$10005,E220,[1]!Table1[15])</f>
        <v/>
      </c>
      <c r="AT220" s="30">
        <f>SUMIF([1]route!$E$3:$E$10005,E220,[1]!Table1[16])</f>
        <v/>
      </c>
      <c r="AU220" s="30">
        <f>SUMIF([1]route!$E$3:$E$10005,E220,[1]!Table1[17])</f>
        <v/>
      </c>
      <c r="AV220" s="30">
        <f>SUMIF([1]route!$E$3:$E$10005,E220,[1]!Table1[18])</f>
        <v/>
      </c>
      <c r="AW220" s="30">
        <f>SUMIF([1]route!$E$3:$E$10005,E220,[1]!Table1[19])</f>
        <v/>
      </c>
      <c r="AX220" s="30">
        <f>SUMIF([1]route!$E$3:$E$10005,E220,[1]!Table1[20])</f>
        <v/>
      </c>
      <c r="AY220" s="30">
        <f>SUMIF([1]route!$E$3:$E$10005,E220,[1]!Table1[21])</f>
        <v/>
      </c>
      <c r="AZ220" s="30">
        <f>SUMIF([1]route!$E$3:$E$10005,E220,[1]!Table1[22])</f>
        <v/>
      </c>
      <c r="BA220" s="30">
        <f>SUMIF([1]route!$E$3:$E$10005,E220,[1]!Table1[23])</f>
        <v/>
      </c>
      <c r="BB220" s="30">
        <f>SUMIF([1]route!$E$3:$E$10005,E220,[1]!Table1[24])</f>
        <v/>
      </c>
      <c r="BC220" s="30">
        <f>SUMIF([1]route!$E$3:$E$10005,E220,[1]!Table1[25])</f>
        <v/>
      </c>
      <c r="BD220" s="30">
        <f>SUMIF([1]route!$E$3:$E$10005,E220,[1]!Table1[26])</f>
        <v/>
      </c>
      <c r="BE220" s="30">
        <f>SUMIF([1]route!$E$3:$E$10005,E220,[1]!Table1[27])</f>
        <v/>
      </c>
      <c r="BF220" s="30">
        <f>SUMIF([1]route!$E$3:$E$10005,E220,[1]!Table1[28])</f>
        <v/>
      </c>
      <c r="BG220" s="30">
        <f>SUMIF([1]route!$E$3:$E$10005,E220,[1]!Table1[29])</f>
        <v/>
      </c>
      <c r="BH220" s="30">
        <f>SUMIF([1]route!$E$3:$E$10005,E220,[1]!Table1[30])</f>
        <v/>
      </c>
      <c r="BI220" s="30">
        <f>SUMIF([1]route!$E$3:$E$10005,E220,[1]!Table1[31])</f>
        <v/>
      </c>
      <c r="BJ220" s="30">
        <f>SUMIF([1]route!$E$3:$E$10005,E220,[1]!Table1[Remain PO])</f>
        <v/>
      </c>
      <c r="BK220" s="31">
        <f>SUMIF([1]route!$E$3:$E$10005,E220,[1]!Table1[N+1])</f>
        <v/>
      </c>
      <c r="BL220" s="31">
        <f>SUMIF([1]route!$E$3:$E$10005,E220,[1]!Table1[N+2])</f>
        <v/>
      </c>
      <c r="BM220" s="31">
        <f>SUMIF([1]route!$E$3:$E$10005,E220,[1]!Table1[N+3])</f>
        <v/>
      </c>
      <c r="BN220" s="32">
        <f>SUMIF([1]route!$E$3:$E$10005,E220,[1]!Table1[N+4])</f>
        <v/>
      </c>
      <c r="BP220" s="37">
        <f>$V220-$AD220</f>
        <v/>
      </c>
      <c r="BQ220" s="35">
        <f>BP220-AE220</f>
        <v/>
      </c>
      <c r="BR220" s="35">
        <f>BQ220-AF220</f>
        <v/>
      </c>
      <c r="BS220" s="35">
        <f>BR220-AG220</f>
        <v/>
      </c>
      <c r="BT220" s="35">
        <f>BS220-AH220</f>
        <v/>
      </c>
      <c r="BU220" s="35">
        <f>BT220-AI220</f>
        <v/>
      </c>
      <c r="BV220" s="35">
        <f>BU220-AJ220</f>
        <v/>
      </c>
      <c r="BW220" s="35">
        <f>BV220-AK220</f>
        <v/>
      </c>
      <c r="BX220" s="35">
        <f>BW220-AL220</f>
        <v/>
      </c>
      <c r="BY220" s="35">
        <f>BX220-AM220</f>
        <v/>
      </c>
      <c r="BZ220" s="35">
        <f>BY220-AN220</f>
        <v/>
      </c>
      <c r="CA220" s="35">
        <f>BZ220-AO220</f>
        <v/>
      </c>
      <c r="CB220" s="35">
        <f>CA220-AP220</f>
        <v/>
      </c>
      <c r="CC220" s="35">
        <f>CB220-AQ220</f>
        <v/>
      </c>
      <c r="CD220" s="35">
        <f>CC220-AR220</f>
        <v/>
      </c>
      <c r="CE220" s="35">
        <f>CD220-AS220</f>
        <v/>
      </c>
      <c r="CF220" s="35">
        <f>CE220-AT220</f>
        <v/>
      </c>
      <c r="CG220" s="35">
        <f>CF220-AU220</f>
        <v/>
      </c>
      <c r="CH220" s="35">
        <f>CG220-AV220</f>
        <v/>
      </c>
      <c r="CI220" s="35">
        <f>CH220-AW220</f>
        <v/>
      </c>
      <c r="CJ220" s="35">
        <f>CI220-AX220</f>
        <v/>
      </c>
      <c r="CK220" s="35">
        <f>CJ220-AY220</f>
        <v/>
      </c>
      <c r="CL220" s="35">
        <f>CK220-AZ220</f>
        <v/>
      </c>
      <c r="CM220" s="35">
        <f>CL220-BA220</f>
        <v/>
      </c>
      <c r="CN220" s="35">
        <f>CM220-BB220</f>
        <v/>
      </c>
      <c r="CO220" s="35">
        <f>CN220-BC220</f>
        <v/>
      </c>
      <c r="CP220" s="35">
        <f>CO220-BD220</f>
        <v/>
      </c>
      <c r="CQ220" s="35">
        <f>CP220-BE220</f>
        <v/>
      </c>
      <c r="CR220" s="35">
        <f>CQ220-BF220</f>
        <v/>
      </c>
      <c r="CS220" s="35">
        <f>CR220-BG220</f>
        <v/>
      </c>
      <c r="CT220" s="35">
        <f>CS220-BH220</f>
        <v/>
      </c>
      <c r="CU220" s="35">
        <f>CT220-BI220</f>
        <v/>
      </c>
      <c r="CV220" s="35">
        <f>CU220-BJ220</f>
        <v/>
      </c>
      <c r="CW220" s="38">
        <f>CV220-BK220</f>
        <v/>
      </c>
      <c r="CX220" s="38">
        <f>CW220-BL220</f>
        <v/>
      </c>
      <c r="CY220" s="38">
        <f>CX220-BM220</f>
        <v/>
      </c>
      <c r="CZ220" s="39">
        <f>CY220-BN220</f>
        <v/>
      </c>
      <c r="DA220" s="35" t="n"/>
    </row>
    <row r="221">
      <c r="D221" s="61">
        <f>VLOOKUP(F221,[1]Special!$O$2:$S$209,3,0)</f>
        <v/>
      </c>
      <c r="E221" s="20" t="inlineStr">
        <is>
          <t>|0200220810|22.20|0.00|1.400|0.0005671NBC</t>
        </is>
      </c>
      <c r="F221" s="19">
        <f>LEFT(E221,LEN(E221)-7)</f>
        <v/>
      </c>
      <c r="G221" s="19">
        <f>'Cutting Rules'!H221</f>
        <v/>
      </c>
      <c r="H221" s="19">
        <f>VLOOKUP(MID(F221,8,2),[1]Special!$H$2:$I$32,2,0)</f>
        <v/>
      </c>
      <c r="I221" s="19">
        <f>RIGHT(E221,3)</f>
        <v/>
      </c>
      <c r="J221" s="19">
        <f>IF(MID(E221,6,2)="22","P","C")</f>
        <v/>
      </c>
      <c r="K221" s="19">
        <f>MID(E221,13,4)</f>
        <v/>
      </c>
      <c r="L221" s="19">
        <f>MID(E221,19,4)</f>
        <v/>
      </c>
      <c r="M221" s="52">
        <f>MID(E221,LEN(E221)-17,4)</f>
        <v/>
      </c>
      <c r="N221" s="52">
        <f>MID(E221,LEN(E221)-6,4)</f>
        <v/>
      </c>
      <c r="O221" s="19">
        <f>VLOOKUP(F221,[1]Item!$A$5:$Z$10000,26,0)</f>
        <v/>
      </c>
      <c r="P221" s="19">
        <f>VLOOKUP(E221,[1]route!$E$3:$O$10005,11,0)</f>
        <v/>
      </c>
      <c r="Q221" s="167">
        <f>'Cutting Rules'!AD221</f>
        <v/>
      </c>
      <c r="R221" s="168">
        <f>SUMIF([1]route!$E$3:$E$10005,E221,[1]!Table1[生産])</f>
        <v/>
      </c>
      <c r="S221" s="24" t="n"/>
      <c r="T221" s="169" t="inlineStr"/>
      <c r="U221" s="19" t="n"/>
      <c r="V221" s="170">
        <f>SUMIF([1]route!$E$3:$E$10005,E221,[1]route!$M$3:$M$10005)</f>
        <v/>
      </c>
      <c r="W221" s="171">
        <f>O221*N221*V221/1000</f>
        <v/>
      </c>
      <c r="X221" s="27">
        <f t="array" ref="X221">INDEX($BP221:$CZ221,MATCH(TRUE,$BP221:$CZ221&lt;0,0))</f>
        <v/>
      </c>
      <c r="Y221" s="47">
        <f>IFERROR(CHOOSE($AC221,$BP$1,$BQ$1,$BR$1,$BS$1,$BT$1,$BU$1,$BV$1,$BW$1,$BX$1,$BY$1,$BZ$1,$CA$1,$CB$1,$CC$1,$CD$1,$CE$1,$CF$1,$CG$1,$CH$1,$CI$1,$CJ$1,$CK$1,$CL$1,$CM$1,$CN$1,$CO$1,$CP$1,$CQ$1,$CR$1,$CS$1,$CT$1,$CU$1,$CV$1,$CW$1,$CX$1,$CY$1,$CZ$1,),"")</f>
        <v/>
      </c>
      <c r="Z221" s="121">
        <f>IFERROR(VLOOKUP(E221,[1]route!$E$3:$BL$10005,59,0),"")&amp;IFERROR(VLOOKUP(E221,[1]route!$E$3:$BL$10005,60,0),"")</f>
        <v/>
      </c>
      <c r="AA221" s="172">
        <f>IF(R221&gt;V221,R221-V221,0)</f>
        <v/>
      </c>
      <c r="AB221" s="173">
        <f>AA221*O221*N221/1000</f>
        <v/>
      </c>
      <c r="AC221" s="4">
        <f>IFERROR(MATCH($X221,$BP221:$CZ221,0),"")</f>
        <v/>
      </c>
      <c r="AD221" s="29" t="n">
        <v>0</v>
      </c>
      <c r="AE221" s="30">
        <f>SUMIF([1]route!$E$3:$E$10005,E221,[1]!Table1[1])</f>
        <v/>
      </c>
      <c r="AF221" s="30">
        <f>SUMIF([1]route!$E$3:$E$10005,E221,[1]!Table1[2])</f>
        <v/>
      </c>
      <c r="AG221" s="30">
        <f>SUMIF([1]route!$E$3:$E$10005,E221,[1]!Table1[3])</f>
        <v/>
      </c>
      <c r="AH221" s="30">
        <f>SUMIF([1]route!$E$3:$E$10005,E221,[1]!Table1[4])</f>
        <v/>
      </c>
      <c r="AI221" s="30">
        <f>SUMIF([1]route!$E$3:$E$10005,E221,[1]!Table1[5])</f>
        <v/>
      </c>
      <c r="AJ221" s="30">
        <f>SUMIF([1]route!$E$3:$E$10005,E221,[1]!Table1[6])</f>
        <v/>
      </c>
      <c r="AK221" s="30">
        <f>SUMIF([1]route!$E$3:$E$10005,E221,[1]!Table1[7])</f>
        <v/>
      </c>
      <c r="AL221" s="30">
        <f>SUMIF([1]route!$E$3:$E$10005,E221,[1]!Table1[8])</f>
        <v/>
      </c>
      <c r="AM221" s="30">
        <f>SUMIF([1]route!$E$3:$E$10005,E221,[1]!Table1[9])</f>
        <v/>
      </c>
      <c r="AN221" s="30">
        <f>SUMIF([1]route!$E$3:$E$10005,E221,[1]!Table1[10])</f>
        <v/>
      </c>
      <c r="AO221" s="30">
        <f>SUMIF([1]route!$E$3:$E$10005,E221,[1]!Table1[11])</f>
        <v/>
      </c>
      <c r="AP221" s="30">
        <f>SUMIF([1]route!$E$3:$E$10005,E221,[1]!Table1[12])</f>
        <v/>
      </c>
      <c r="AQ221" s="30">
        <f>SUMIF([1]route!$E$3:$E$10005,E221,[1]!Table1[13])</f>
        <v/>
      </c>
      <c r="AR221" s="30">
        <f>SUMIF([1]route!$E$3:$E$10005,E221,[1]!Table1[14])</f>
        <v/>
      </c>
      <c r="AS221" s="30">
        <f>SUMIF([1]route!$E$3:$E$10005,E221,[1]!Table1[15])</f>
        <v/>
      </c>
      <c r="AT221" s="30">
        <f>SUMIF([1]route!$E$3:$E$10005,E221,[1]!Table1[16])</f>
        <v/>
      </c>
      <c r="AU221" s="30">
        <f>SUMIF([1]route!$E$3:$E$10005,E221,[1]!Table1[17])</f>
        <v/>
      </c>
      <c r="AV221" s="30">
        <f>SUMIF([1]route!$E$3:$E$10005,E221,[1]!Table1[18])</f>
        <v/>
      </c>
      <c r="AW221" s="30">
        <f>SUMIF([1]route!$E$3:$E$10005,E221,[1]!Table1[19])</f>
        <v/>
      </c>
      <c r="AX221" s="30">
        <f>SUMIF([1]route!$E$3:$E$10005,E221,[1]!Table1[20])</f>
        <v/>
      </c>
      <c r="AY221" s="30">
        <f>SUMIF([1]route!$E$3:$E$10005,E221,[1]!Table1[21])</f>
        <v/>
      </c>
      <c r="AZ221" s="30">
        <f>SUMIF([1]route!$E$3:$E$10005,E221,[1]!Table1[22])</f>
        <v/>
      </c>
      <c r="BA221" s="30">
        <f>SUMIF([1]route!$E$3:$E$10005,E221,[1]!Table1[23])</f>
        <v/>
      </c>
      <c r="BB221" s="30">
        <f>SUMIF([1]route!$E$3:$E$10005,E221,[1]!Table1[24])</f>
        <v/>
      </c>
      <c r="BC221" s="30">
        <f>SUMIF([1]route!$E$3:$E$10005,E221,[1]!Table1[25])</f>
        <v/>
      </c>
      <c r="BD221" s="30">
        <f>SUMIF([1]route!$E$3:$E$10005,E221,[1]!Table1[26])</f>
        <v/>
      </c>
      <c r="BE221" s="30">
        <f>SUMIF([1]route!$E$3:$E$10005,E221,[1]!Table1[27])</f>
        <v/>
      </c>
      <c r="BF221" s="30">
        <f>SUMIF([1]route!$E$3:$E$10005,E221,[1]!Table1[28])</f>
        <v/>
      </c>
      <c r="BG221" s="30">
        <f>SUMIF([1]route!$E$3:$E$10005,E221,[1]!Table1[29])</f>
        <v/>
      </c>
      <c r="BH221" s="30">
        <f>SUMIF([1]route!$E$3:$E$10005,E221,[1]!Table1[30])</f>
        <v/>
      </c>
      <c r="BI221" s="30">
        <f>SUMIF([1]route!$E$3:$E$10005,E221,[1]!Table1[31])</f>
        <v/>
      </c>
      <c r="BJ221" s="30">
        <f>SUMIF([1]route!$E$3:$E$10005,E221,[1]!Table1[Remain PO])</f>
        <v/>
      </c>
      <c r="BK221" s="31">
        <f>SUMIF([1]route!$E$3:$E$10005,E221,[1]!Table1[N+1])</f>
        <v/>
      </c>
      <c r="BL221" s="31">
        <f>SUMIF([1]route!$E$3:$E$10005,E221,[1]!Table1[N+2])</f>
        <v/>
      </c>
      <c r="BM221" s="31">
        <f>SUMIF([1]route!$E$3:$E$10005,E221,[1]!Table1[N+3])</f>
        <v/>
      </c>
      <c r="BN221" s="32">
        <f>SUMIF([1]route!$E$3:$E$10005,E221,[1]!Table1[N+4])</f>
        <v/>
      </c>
      <c r="BP221" s="37">
        <f>$V221-$AD221</f>
        <v/>
      </c>
      <c r="BQ221" s="35">
        <f>BP221-AE221</f>
        <v/>
      </c>
      <c r="BR221" s="35">
        <f>BQ221-AF221</f>
        <v/>
      </c>
      <c r="BS221" s="35">
        <f>BR221-AG221</f>
        <v/>
      </c>
      <c r="BT221" s="35">
        <f>BS221-AH221</f>
        <v/>
      </c>
      <c r="BU221" s="35">
        <f>BT221-AI221</f>
        <v/>
      </c>
      <c r="BV221" s="35">
        <f>BU221-AJ221</f>
        <v/>
      </c>
      <c r="BW221" s="35">
        <f>BV221-AK221</f>
        <v/>
      </c>
      <c r="BX221" s="35">
        <f>BW221-AL221</f>
        <v/>
      </c>
      <c r="BY221" s="35">
        <f>BX221-AM221</f>
        <v/>
      </c>
      <c r="BZ221" s="35">
        <f>BY221-AN221</f>
        <v/>
      </c>
      <c r="CA221" s="35">
        <f>BZ221-AO221</f>
        <v/>
      </c>
      <c r="CB221" s="35">
        <f>CA221-AP221</f>
        <v/>
      </c>
      <c r="CC221" s="35">
        <f>CB221-AQ221</f>
        <v/>
      </c>
      <c r="CD221" s="35">
        <f>CC221-AR221</f>
        <v/>
      </c>
      <c r="CE221" s="35">
        <f>CD221-AS221</f>
        <v/>
      </c>
      <c r="CF221" s="35">
        <f>CE221-AT221</f>
        <v/>
      </c>
      <c r="CG221" s="35">
        <f>CF221-AU221</f>
        <v/>
      </c>
      <c r="CH221" s="35">
        <f>CG221-AV221</f>
        <v/>
      </c>
      <c r="CI221" s="35">
        <f>CH221-AW221</f>
        <v/>
      </c>
      <c r="CJ221" s="35">
        <f>CI221-AX221</f>
        <v/>
      </c>
      <c r="CK221" s="35">
        <f>CJ221-AY221</f>
        <v/>
      </c>
      <c r="CL221" s="35">
        <f>CK221-AZ221</f>
        <v/>
      </c>
      <c r="CM221" s="35">
        <f>CL221-BA221</f>
        <v/>
      </c>
      <c r="CN221" s="35">
        <f>CM221-BB221</f>
        <v/>
      </c>
      <c r="CO221" s="35">
        <f>CN221-BC221</f>
        <v/>
      </c>
      <c r="CP221" s="35">
        <f>CO221-BD221</f>
        <v/>
      </c>
      <c r="CQ221" s="35">
        <f>CP221-BE221</f>
        <v/>
      </c>
      <c r="CR221" s="35">
        <f>CQ221-BF221</f>
        <v/>
      </c>
      <c r="CS221" s="35">
        <f>CR221-BG221</f>
        <v/>
      </c>
      <c r="CT221" s="35">
        <f>CS221-BH221</f>
        <v/>
      </c>
      <c r="CU221" s="35">
        <f>CT221-BI221</f>
        <v/>
      </c>
      <c r="CV221" s="35">
        <f>CU221-BJ221</f>
        <v/>
      </c>
      <c r="CW221" s="38">
        <f>CV221-BK221</f>
        <v/>
      </c>
      <c r="CX221" s="38">
        <f>CW221-BL221</f>
        <v/>
      </c>
      <c r="CY221" s="38">
        <f>CX221-BM221</f>
        <v/>
      </c>
      <c r="CZ221" s="39">
        <f>CY221-BN221</f>
        <v/>
      </c>
      <c r="DA221" s="35" t="n"/>
    </row>
    <row r="222">
      <c r="D222" s="61">
        <f>VLOOKUP(F222,[1]Special!$O$2:$S$209,3,0)</f>
        <v/>
      </c>
      <c r="E222" s="20" t="inlineStr">
        <is>
          <t>|0200226010|19.10|0.00|1.600|0.0006400NBC</t>
        </is>
      </c>
      <c r="F222" s="19">
        <f>LEFT(E222,LEN(E222)-7)</f>
        <v/>
      </c>
      <c r="G222" s="19">
        <f>'Cutting Rules'!H222</f>
        <v/>
      </c>
      <c r="H222" s="19">
        <f>VLOOKUP(MID(F222,8,2),[1]Special!$H$2:$I$32,2,0)</f>
        <v/>
      </c>
      <c r="I222" s="19">
        <f>RIGHT(E222,3)</f>
        <v/>
      </c>
      <c r="J222" s="19">
        <f>IF(MID(E222,6,2)="22","P","C")</f>
        <v/>
      </c>
      <c r="K222" s="19">
        <f>MID(E222,13,4)</f>
        <v/>
      </c>
      <c r="L222" s="19">
        <f>MID(E222,19,4)</f>
        <v/>
      </c>
      <c r="M222" s="52">
        <f>MID(E222,LEN(E222)-17,4)</f>
        <v/>
      </c>
      <c r="N222" s="52">
        <f>MID(E222,LEN(E222)-6,4)</f>
        <v/>
      </c>
      <c r="O222" s="19">
        <f>VLOOKUP(F222,[1]Item!$A$5:$Z$10000,26,0)</f>
        <v/>
      </c>
      <c r="P222" s="19">
        <f>VLOOKUP(E222,[1]route!$E$3:$O$10005,11,0)</f>
        <v/>
      </c>
      <c r="Q222" s="167">
        <f>'Cutting Rules'!AD222</f>
        <v/>
      </c>
      <c r="R222" s="168">
        <f>SUMIF([1]route!$E$3:$E$10005,E222,[1]!Table1[生産])</f>
        <v/>
      </c>
      <c r="S222" s="24" t="n"/>
      <c r="T222" s="169" t="inlineStr"/>
      <c r="U222" s="19" t="n"/>
      <c r="V222" s="170">
        <f>SUMIF([1]route!$E$3:$E$10005,E222,[1]route!$M$3:$M$10005)</f>
        <v/>
      </c>
      <c r="W222" s="171">
        <f>O222*N222*V222/1000</f>
        <v/>
      </c>
      <c r="X222" s="27">
        <f t="array" ref="X222">INDEX($BP222:$CZ222,MATCH(TRUE,$BP222:$CZ222&lt;0,0))</f>
        <v/>
      </c>
      <c r="Y222" s="47">
        <f>IFERROR(CHOOSE($AC222,$BP$1,$BQ$1,$BR$1,$BS$1,$BT$1,$BU$1,$BV$1,$BW$1,$BX$1,$BY$1,$BZ$1,$CA$1,$CB$1,$CC$1,$CD$1,$CE$1,$CF$1,$CG$1,$CH$1,$CI$1,$CJ$1,$CK$1,$CL$1,$CM$1,$CN$1,$CO$1,$CP$1,$CQ$1,$CR$1,$CS$1,$CT$1,$CU$1,$CV$1,$CW$1,$CX$1,$CY$1,$CZ$1,),"")</f>
        <v/>
      </c>
      <c r="Z222" s="121">
        <f>IFERROR(VLOOKUP(E222,[1]route!$E$3:$BL$10005,59,0),"")&amp;IFERROR(VLOOKUP(E222,[1]route!$E$3:$BL$10005,60,0),"")</f>
        <v/>
      </c>
      <c r="AA222" s="172">
        <f>IF(R222&gt;V222,R222-V222,0)</f>
        <v/>
      </c>
      <c r="AB222" s="173">
        <f>AA222*O222*N222/1000</f>
        <v/>
      </c>
      <c r="AC222" s="4">
        <f>IFERROR(MATCH($X222,$BP222:$CZ222,0),"")</f>
        <v/>
      </c>
      <c r="AD222" s="29" t="n">
        <v>0</v>
      </c>
      <c r="AE222" s="30">
        <f>SUMIF([1]route!$E$3:$E$10005,E222,[1]!Table1[1])</f>
        <v/>
      </c>
      <c r="AF222" s="30">
        <f>SUMIF([1]route!$E$3:$E$10005,E222,[1]!Table1[2])</f>
        <v/>
      </c>
      <c r="AG222" s="30">
        <f>SUMIF([1]route!$E$3:$E$10005,E222,[1]!Table1[3])</f>
        <v/>
      </c>
      <c r="AH222" s="30">
        <f>SUMIF([1]route!$E$3:$E$10005,E222,[1]!Table1[4])</f>
        <v/>
      </c>
      <c r="AI222" s="30">
        <f>SUMIF([1]route!$E$3:$E$10005,E222,[1]!Table1[5])</f>
        <v/>
      </c>
      <c r="AJ222" s="30">
        <f>SUMIF([1]route!$E$3:$E$10005,E222,[1]!Table1[6])</f>
        <v/>
      </c>
      <c r="AK222" s="30">
        <f>SUMIF([1]route!$E$3:$E$10005,E222,[1]!Table1[7])</f>
        <v/>
      </c>
      <c r="AL222" s="30">
        <f>SUMIF([1]route!$E$3:$E$10005,E222,[1]!Table1[8])</f>
        <v/>
      </c>
      <c r="AM222" s="30">
        <f>SUMIF([1]route!$E$3:$E$10005,E222,[1]!Table1[9])</f>
        <v/>
      </c>
      <c r="AN222" s="30">
        <f>SUMIF([1]route!$E$3:$E$10005,E222,[1]!Table1[10])</f>
        <v/>
      </c>
      <c r="AO222" s="30">
        <f>SUMIF([1]route!$E$3:$E$10005,E222,[1]!Table1[11])</f>
        <v/>
      </c>
      <c r="AP222" s="30">
        <f>SUMIF([1]route!$E$3:$E$10005,E222,[1]!Table1[12])</f>
        <v/>
      </c>
      <c r="AQ222" s="30">
        <f>SUMIF([1]route!$E$3:$E$10005,E222,[1]!Table1[13])</f>
        <v/>
      </c>
      <c r="AR222" s="30">
        <f>SUMIF([1]route!$E$3:$E$10005,E222,[1]!Table1[14])</f>
        <v/>
      </c>
      <c r="AS222" s="30">
        <f>SUMIF([1]route!$E$3:$E$10005,E222,[1]!Table1[15])</f>
        <v/>
      </c>
      <c r="AT222" s="30">
        <f>SUMIF([1]route!$E$3:$E$10005,E222,[1]!Table1[16])</f>
        <v/>
      </c>
      <c r="AU222" s="30">
        <f>SUMIF([1]route!$E$3:$E$10005,E222,[1]!Table1[17])</f>
        <v/>
      </c>
      <c r="AV222" s="30">
        <f>SUMIF([1]route!$E$3:$E$10005,E222,[1]!Table1[18])</f>
        <v/>
      </c>
      <c r="AW222" s="30">
        <f>SUMIF([1]route!$E$3:$E$10005,E222,[1]!Table1[19])</f>
        <v/>
      </c>
      <c r="AX222" s="30">
        <f>SUMIF([1]route!$E$3:$E$10005,E222,[1]!Table1[20])</f>
        <v/>
      </c>
      <c r="AY222" s="30">
        <f>SUMIF([1]route!$E$3:$E$10005,E222,[1]!Table1[21])</f>
        <v/>
      </c>
      <c r="AZ222" s="30">
        <f>SUMIF([1]route!$E$3:$E$10005,E222,[1]!Table1[22])</f>
        <v/>
      </c>
      <c r="BA222" s="30">
        <f>SUMIF([1]route!$E$3:$E$10005,E222,[1]!Table1[23])</f>
        <v/>
      </c>
      <c r="BB222" s="30">
        <f>SUMIF([1]route!$E$3:$E$10005,E222,[1]!Table1[24])</f>
        <v/>
      </c>
      <c r="BC222" s="30">
        <f>SUMIF([1]route!$E$3:$E$10005,E222,[1]!Table1[25])</f>
        <v/>
      </c>
      <c r="BD222" s="30">
        <f>SUMIF([1]route!$E$3:$E$10005,E222,[1]!Table1[26])</f>
        <v/>
      </c>
      <c r="BE222" s="30">
        <f>SUMIF([1]route!$E$3:$E$10005,E222,[1]!Table1[27])</f>
        <v/>
      </c>
      <c r="BF222" s="30">
        <f>SUMIF([1]route!$E$3:$E$10005,E222,[1]!Table1[28])</f>
        <v/>
      </c>
      <c r="BG222" s="30">
        <f>SUMIF([1]route!$E$3:$E$10005,E222,[1]!Table1[29])</f>
        <v/>
      </c>
      <c r="BH222" s="30">
        <f>SUMIF([1]route!$E$3:$E$10005,E222,[1]!Table1[30])</f>
        <v/>
      </c>
      <c r="BI222" s="30">
        <f>SUMIF([1]route!$E$3:$E$10005,E222,[1]!Table1[31])</f>
        <v/>
      </c>
      <c r="BJ222" s="30">
        <f>SUMIF([1]route!$E$3:$E$10005,E222,[1]!Table1[Remain PO])</f>
        <v/>
      </c>
      <c r="BK222" s="31">
        <f>SUMIF([1]route!$E$3:$E$10005,E222,[1]!Table1[N+1])</f>
        <v/>
      </c>
      <c r="BL222" s="31">
        <f>SUMIF([1]route!$E$3:$E$10005,E222,[1]!Table1[N+2])</f>
        <v/>
      </c>
      <c r="BM222" s="31">
        <f>SUMIF([1]route!$E$3:$E$10005,E222,[1]!Table1[N+3])</f>
        <v/>
      </c>
      <c r="BN222" s="32">
        <f>SUMIF([1]route!$E$3:$E$10005,E222,[1]!Table1[N+4])</f>
        <v/>
      </c>
      <c r="BP222" s="37">
        <f>$V222-$AD222</f>
        <v/>
      </c>
      <c r="BQ222" s="35">
        <f>BP222-AE222</f>
        <v/>
      </c>
      <c r="BR222" s="35">
        <f>BQ222-AF222</f>
        <v/>
      </c>
      <c r="BS222" s="35">
        <f>BR222-AG222</f>
        <v/>
      </c>
      <c r="BT222" s="35">
        <f>BS222-AH222</f>
        <v/>
      </c>
      <c r="BU222" s="35">
        <f>BT222-AI222</f>
        <v/>
      </c>
      <c r="BV222" s="35">
        <f>BU222-AJ222</f>
        <v/>
      </c>
      <c r="BW222" s="35">
        <f>BV222-AK222</f>
        <v/>
      </c>
      <c r="BX222" s="35">
        <f>BW222-AL222</f>
        <v/>
      </c>
      <c r="BY222" s="35">
        <f>BX222-AM222</f>
        <v/>
      </c>
      <c r="BZ222" s="35">
        <f>BY222-AN222</f>
        <v/>
      </c>
      <c r="CA222" s="35">
        <f>BZ222-AO222</f>
        <v/>
      </c>
      <c r="CB222" s="35">
        <f>CA222-AP222</f>
        <v/>
      </c>
      <c r="CC222" s="35">
        <f>CB222-AQ222</f>
        <v/>
      </c>
      <c r="CD222" s="35">
        <f>CC222-AR222</f>
        <v/>
      </c>
      <c r="CE222" s="35">
        <f>CD222-AS222</f>
        <v/>
      </c>
      <c r="CF222" s="35">
        <f>CE222-AT222</f>
        <v/>
      </c>
      <c r="CG222" s="35">
        <f>CF222-AU222</f>
        <v/>
      </c>
      <c r="CH222" s="35">
        <f>CG222-AV222</f>
        <v/>
      </c>
      <c r="CI222" s="35">
        <f>CH222-AW222</f>
        <v/>
      </c>
      <c r="CJ222" s="35">
        <f>CI222-AX222</f>
        <v/>
      </c>
      <c r="CK222" s="35">
        <f>CJ222-AY222</f>
        <v/>
      </c>
      <c r="CL222" s="35">
        <f>CK222-AZ222</f>
        <v/>
      </c>
      <c r="CM222" s="35">
        <f>CL222-BA222</f>
        <v/>
      </c>
      <c r="CN222" s="35">
        <f>CM222-BB222</f>
        <v/>
      </c>
      <c r="CO222" s="35">
        <f>CN222-BC222</f>
        <v/>
      </c>
      <c r="CP222" s="35">
        <f>CO222-BD222</f>
        <v/>
      </c>
      <c r="CQ222" s="35">
        <f>CP222-BE222</f>
        <v/>
      </c>
      <c r="CR222" s="35">
        <f>CQ222-BF222</f>
        <v/>
      </c>
      <c r="CS222" s="35">
        <f>CR222-BG222</f>
        <v/>
      </c>
      <c r="CT222" s="35">
        <f>CS222-BH222</f>
        <v/>
      </c>
      <c r="CU222" s="35">
        <f>CT222-BI222</f>
        <v/>
      </c>
      <c r="CV222" s="35">
        <f>CU222-BJ222</f>
        <v/>
      </c>
      <c r="CW222" s="38">
        <f>CV222-BK222</f>
        <v/>
      </c>
      <c r="CX222" s="38">
        <f>CW222-BL222</f>
        <v/>
      </c>
      <c r="CY222" s="38">
        <f>CX222-BM222</f>
        <v/>
      </c>
      <c r="CZ222" s="39">
        <f>CY222-BN222</f>
        <v/>
      </c>
      <c r="DA222" s="35" t="n"/>
    </row>
    <row r="223">
      <c r="D223" s="61">
        <f>VLOOKUP(F223,[1]Special!$O$2:$S$209,3,0)</f>
        <v/>
      </c>
      <c r="E223" s="20" t="inlineStr">
        <is>
          <t>|0200226010|25.40|0.00|2.600|0.0005100NBC</t>
        </is>
      </c>
      <c r="F223" s="19">
        <f>LEFT(E223,LEN(E223)-7)</f>
        <v/>
      </c>
      <c r="G223" s="19">
        <f>'Cutting Rules'!H223</f>
        <v/>
      </c>
      <c r="H223" s="19">
        <f>VLOOKUP(MID(F223,8,2),[1]Special!$H$2:$I$32,2,0)</f>
        <v/>
      </c>
      <c r="I223" s="19">
        <f>RIGHT(E223,3)</f>
        <v/>
      </c>
      <c r="J223" s="19">
        <f>IF(MID(E223,6,2)="22","P","C")</f>
        <v/>
      </c>
      <c r="K223" s="19">
        <f>MID(E223,13,4)</f>
        <v/>
      </c>
      <c r="L223" s="19">
        <f>MID(E223,19,4)</f>
        <v/>
      </c>
      <c r="M223" s="52">
        <f>MID(E223,LEN(E223)-17,4)</f>
        <v/>
      </c>
      <c r="N223" s="52">
        <f>MID(E223,LEN(E223)-6,4)</f>
        <v/>
      </c>
      <c r="O223" s="19">
        <f>VLOOKUP(F223,[1]Item!$A$5:$Z$10000,26,0)</f>
        <v/>
      </c>
      <c r="P223" s="19">
        <f>VLOOKUP(E223,[1]route!$E$3:$O$10005,11,0)</f>
        <v/>
      </c>
      <c r="Q223" s="167">
        <f>'Cutting Rules'!AD223</f>
        <v/>
      </c>
      <c r="R223" s="168">
        <f>SUMIF([1]route!$E$3:$E$10005,E223,[1]!Table1[生産])</f>
        <v/>
      </c>
      <c r="S223" s="24" t="n"/>
      <c r="T223" s="169" t="inlineStr"/>
      <c r="U223" s="19" t="n"/>
      <c r="V223" s="170">
        <f>SUMIF([1]route!$E$3:$E$10005,E223,[1]route!$M$3:$M$10005)</f>
        <v/>
      </c>
      <c r="W223" s="171">
        <f>O223*N223*V223/1000</f>
        <v/>
      </c>
      <c r="X223" s="27">
        <f t="array" ref="X223">INDEX($BP223:$CZ223,MATCH(TRUE,$BP223:$CZ223&lt;0,0))</f>
        <v/>
      </c>
      <c r="Y223" s="47">
        <f>IFERROR(CHOOSE($AC223,$BP$1,$BQ$1,$BR$1,$BS$1,$BT$1,$BU$1,$BV$1,$BW$1,$BX$1,$BY$1,$BZ$1,$CA$1,$CB$1,$CC$1,$CD$1,$CE$1,$CF$1,$CG$1,$CH$1,$CI$1,$CJ$1,$CK$1,$CL$1,$CM$1,$CN$1,$CO$1,$CP$1,$CQ$1,$CR$1,$CS$1,$CT$1,$CU$1,$CV$1,$CW$1,$CX$1,$CY$1,$CZ$1,),"")</f>
        <v/>
      </c>
      <c r="Z223" s="121">
        <f>IFERROR(VLOOKUP(E223,[1]route!$E$3:$BL$10005,59,0),"")&amp;IFERROR(VLOOKUP(E223,[1]route!$E$3:$BL$10005,60,0),"")</f>
        <v/>
      </c>
      <c r="AA223" s="172">
        <f>IF(R223&gt;V223,R223-V223,0)</f>
        <v/>
      </c>
      <c r="AB223" s="173">
        <f>AA223*O223*N223/1000</f>
        <v/>
      </c>
      <c r="AC223" s="4">
        <f>IFERROR(MATCH($X223,$BP223:$CZ223,0),"")</f>
        <v/>
      </c>
      <c r="AD223" s="29" t="n">
        <v>0</v>
      </c>
      <c r="AE223" s="30">
        <f>SUMIF([1]route!$E$3:$E$10005,E223,[1]!Table1[1])</f>
        <v/>
      </c>
      <c r="AF223" s="30">
        <f>SUMIF([1]route!$E$3:$E$10005,E223,[1]!Table1[2])</f>
        <v/>
      </c>
      <c r="AG223" s="30">
        <f>SUMIF([1]route!$E$3:$E$10005,E223,[1]!Table1[3])</f>
        <v/>
      </c>
      <c r="AH223" s="30">
        <f>SUMIF([1]route!$E$3:$E$10005,E223,[1]!Table1[4])</f>
        <v/>
      </c>
      <c r="AI223" s="30">
        <f>SUMIF([1]route!$E$3:$E$10005,E223,[1]!Table1[5])</f>
        <v/>
      </c>
      <c r="AJ223" s="30">
        <f>SUMIF([1]route!$E$3:$E$10005,E223,[1]!Table1[6])</f>
        <v/>
      </c>
      <c r="AK223" s="30">
        <f>SUMIF([1]route!$E$3:$E$10005,E223,[1]!Table1[7])</f>
        <v/>
      </c>
      <c r="AL223" s="30">
        <f>SUMIF([1]route!$E$3:$E$10005,E223,[1]!Table1[8])</f>
        <v/>
      </c>
      <c r="AM223" s="30">
        <f>SUMIF([1]route!$E$3:$E$10005,E223,[1]!Table1[9])</f>
        <v/>
      </c>
      <c r="AN223" s="30">
        <f>SUMIF([1]route!$E$3:$E$10005,E223,[1]!Table1[10])</f>
        <v/>
      </c>
      <c r="AO223" s="30">
        <f>SUMIF([1]route!$E$3:$E$10005,E223,[1]!Table1[11])</f>
        <v/>
      </c>
      <c r="AP223" s="30">
        <f>SUMIF([1]route!$E$3:$E$10005,E223,[1]!Table1[12])</f>
        <v/>
      </c>
      <c r="AQ223" s="30">
        <f>SUMIF([1]route!$E$3:$E$10005,E223,[1]!Table1[13])</f>
        <v/>
      </c>
      <c r="AR223" s="30">
        <f>SUMIF([1]route!$E$3:$E$10005,E223,[1]!Table1[14])</f>
        <v/>
      </c>
      <c r="AS223" s="30">
        <f>SUMIF([1]route!$E$3:$E$10005,E223,[1]!Table1[15])</f>
        <v/>
      </c>
      <c r="AT223" s="30">
        <f>SUMIF([1]route!$E$3:$E$10005,E223,[1]!Table1[16])</f>
        <v/>
      </c>
      <c r="AU223" s="30">
        <f>SUMIF([1]route!$E$3:$E$10005,E223,[1]!Table1[17])</f>
        <v/>
      </c>
      <c r="AV223" s="30">
        <f>SUMIF([1]route!$E$3:$E$10005,E223,[1]!Table1[18])</f>
        <v/>
      </c>
      <c r="AW223" s="30">
        <f>SUMIF([1]route!$E$3:$E$10005,E223,[1]!Table1[19])</f>
        <v/>
      </c>
      <c r="AX223" s="30">
        <f>SUMIF([1]route!$E$3:$E$10005,E223,[1]!Table1[20])</f>
        <v/>
      </c>
      <c r="AY223" s="30">
        <f>SUMIF([1]route!$E$3:$E$10005,E223,[1]!Table1[21])</f>
        <v/>
      </c>
      <c r="AZ223" s="30">
        <f>SUMIF([1]route!$E$3:$E$10005,E223,[1]!Table1[22])</f>
        <v/>
      </c>
      <c r="BA223" s="30">
        <f>SUMIF([1]route!$E$3:$E$10005,E223,[1]!Table1[23])</f>
        <v/>
      </c>
      <c r="BB223" s="30">
        <f>SUMIF([1]route!$E$3:$E$10005,E223,[1]!Table1[24])</f>
        <v/>
      </c>
      <c r="BC223" s="30">
        <f>SUMIF([1]route!$E$3:$E$10005,E223,[1]!Table1[25])</f>
        <v/>
      </c>
      <c r="BD223" s="30">
        <f>SUMIF([1]route!$E$3:$E$10005,E223,[1]!Table1[26])</f>
        <v/>
      </c>
      <c r="BE223" s="30">
        <f>SUMIF([1]route!$E$3:$E$10005,E223,[1]!Table1[27])</f>
        <v/>
      </c>
      <c r="BF223" s="30">
        <f>SUMIF([1]route!$E$3:$E$10005,E223,[1]!Table1[28])</f>
        <v/>
      </c>
      <c r="BG223" s="30">
        <f>SUMIF([1]route!$E$3:$E$10005,E223,[1]!Table1[29])</f>
        <v/>
      </c>
      <c r="BH223" s="30">
        <f>SUMIF([1]route!$E$3:$E$10005,E223,[1]!Table1[30])</f>
        <v/>
      </c>
      <c r="BI223" s="30">
        <f>SUMIF([1]route!$E$3:$E$10005,E223,[1]!Table1[31])</f>
        <v/>
      </c>
      <c r="BJ223" s="30">
        <f>SUMIF([1]route!$E$3:$E$10005,E223,[1]!Table1[Remain PO])</f>
        <v/>
      </c>
      <c r="BK223" s="31">
        <f>SUMIF([1]route!$E$3:$E$10005,E223,[1]!Table1[N+1])</f>
        <v/>
      </c>
      <c r="BL223" s="31">
        <f>SUMIF([1]route!$E$3:$E$10005,E223,[1]!Table1[N+2])</f>
        <v/>
      </c>
      <c r="BM223" s="31">
        <f>SUMIF([1]route!$E$3:$E$10005,E223,[1]!Table1[N+3])</f>
        <v/>
      </c>
      <c r="BN223" s="32">
        <f>SUMIF([1]route!$E$3:$E$10005,E223,[1]!Table1[N+4])</f>
        <v/>
      </c>
      <c r="BP223" s="37">
        <f>$V223-$AD223</f>
        <v/>
      </c>
      <c r="BQ223" s="35">
        <f>BP223-AE223</f>
        <v/>
      </c>
      <c r="BR223" s="35">
        <f>BQ223-AF223</f>
        <v/>
      </c>
      <c r="BS223" s="35">
        <f>BR223-AG223</f>
        <v/>
      </c>
      <c r="BT223" s="35">
        <f>BS223-AH223</f>
        <v/>
      </c>
      <c r="BU223" s="35">
        <f>BT223-AI223</f>
        <v/>
      </c>
      <c r="BV223" s="35">
        <f>BU223-AJ223</f>
        <v/>
      </c>
      <c r="BW223" s="35">
        <f>BV223-AK223</f>
        <v/>
      </c>
      <c r="BX223" s="35">
        <f>BW223-AL223</f>
        <v/>
      </c>
      <c r="BY223" s="35">
        <f>BX223-AM223</f>
        <v/>
      </c>
      <c r="BZ223" s="35">
        <f>BY223-AN223</f>
        <v/>
      </c>
      <c r="CA223" s="35">
        <f>BZ223-AO223</f>
        <v/>
      </c>
      <c r="CB223" s="35">
        <f>CA223-AP223</f>
        <v/>
      </c>
      <c r="CC223" s="35">
        <f>CB223-AQ223</f>
        <v/>
      </c>
      <c r="CD223" s="35">
        <f>CC223-AR223</f>
        <v/>
      </c>
      <c r="CE223" s="35">
        <f>CD223-AS223</f>
        <v/>
      </c>
      <c r="CF223" s="35">
        <f>CE223-AT223</f>
        <v/>
      </c>
      <c r="CG223" s="35">
        <f>CF223-AU223</f>
        <v/>
      </c>
      <c r="CH223" s="35">
        <f>CG223-AV223</f>
        <v/>
      </c>
      <c r="CI223" s="35">
        <f>CH223-AW223</f>
        <v/>
      </c>
      <c r="CJ223" s="35">
        <f>CI223-AX223</f>
        <v/>
      </c>
      <c r="CK223" s="35">
        <f>CJ223-AY223</f>
        <v/>
      </c>
      <c r="CL223" s="35">
        <f>CK223-AZ223</f>
        <v/>
      </c>
      <c r="CM223" s="35">
        <f>CL223-BA223</f>
        <v/>
      </c>
      <c r="CN223" s="35">
        <f>CM223-BB223</f>
        <v/>
      </c>
      <c r="CO223" s="35">
        <f>CN223-BC223</f>
        <v/>
      </c>
      <c r="CP223" s="35">
        <f>CO223-BD223</f>
        <v/>
      </c>
      <c r="CQ223" s="35">
        <f>CP223-BE223</f>
        <v/>
      </c>
      <c r="CR223" s="35">
        <f>CQ223-BF223</f>
        <v/>
      </c>
      <c r="CS223" s="35">
        <f>CR223-BG223</f>
        <v/>
      </c>
      <c r="CT223" s="35">
        <f>CS223-BH223</f>
        <v/>
      </c>
      <c r="CU223" s="35">
        <f>CT223-BI223</f>
        <v/>
      </c>
      <c r="CV223" s="35">
        <f>CU223-BJ223</f>
        <v/>
      </c>
      <c r="CW223" s="38">
        <f>CV223-BK223</f>
        <v/>
      </c>
      <c r="CX223" s="38">
        <f>CW223-BL223</f>
        <v/>
      </c>
      <c r="CY223" s="38">
        <f>CX223-BM223</f>
        <v/>
      </c>
      <c r="CZ223" s="39">
        <f>CY223-BN223</f>
        <v/>
      </c>
      <c r="DA223" s="35" t="n"/>
    </row>
    <row r="224">
      <c r="D224" s="61">
        <f>VLOOKUP(F224,[1]Special!$O$2:$S$209,3,0)</f>
        <v/>
      </c>
      <c r="E224" s="20" t="inlineStr">
        <is>
          <t>|0200220139|38.10|0.00|2.000|0.0005219NBC</t>
        </is>
      </c>
      <c r="F224" s="19">
        <f>LEFT(E224,LEN(E224)-7)</f>
        <v/>
      </c>
      <c r="G224" s="19">
        <f>'Cutting Rules'!H224</f>
        <v/>
      </c>
      <c r="H224" s="19">
        <f>VLOOKUP(MID(F224,8,2),[1]Special!$H$2:$I$32,2,0)</f>
        <v/>
      </c>
      <c r="I224" s="19">
        <f>RIGHT(E224,3)</f>
        <v/>
      </c>
      <c r="J224" s="19">
        <f>IF(MID(E224,6,2)="22","P","C")</f>
        <v/>
      </c>
      <c r="K224" s="19">
        <f>MID(E224,13,4)</f>
        <v/>
      </c>
      <c r="L224" s="19">
        <f>MID(E224,19,4)</f>
        <v/>
      </c>
      <c r="M224" s="52">
        <f>MID(E224,LEN(E224)-17,4)</f>
        <v/>
      </c>
      <c r="N224" s="52">
        <f>MID(E224,LEN(E224)-6,4)</f>
        <v/>
      </c>
      <c r="O224" s="19">
        <f>VLOOKUP(F224,[1]Item!$A$5:$Z$10000,26,0)</f>
        <v/>
      </c>
      <c r="P224" s="19">
        <f>VLOOKUP(E224,[1]route!$E$3:$O$10005,11,0)</f>
        <v/>
      </c>
      <c r="Q224" s="167">
        <f>'Cutting Rules'!AD224</f>
        <v/>
      </c>
      <c r="R224" s="168">
        <f>SUMIF([1]route!$E$3:$E$10005,E224,[1]!Table1[生産])</f>
        <v/>
      </c>
      <c r="S224" s="24" t="n"/>
      <c r="T224" s="169" t="inlineStr"/>
      <c r="U224" s="19" t="n"/>
      <c r="V224" s="170">
        <f>SUMIF([1]route!$E$3:$E$10005,E224,[1]route!$M$3:$M$10005)</f>
        <v/>
      </c>
      <c r="W224" s="171">
        <f>O224*N224*V224/1000</f>
        <v/>
      </c>
      <c r="X224" s="27">
        <f t="array" ref="X224">INDEX($BP224:$CZ224,MATCH(TRUE,$BP224:$CZ224&lt;0,0))</f>
        <v/>
      </c>
      <c r="Y224" s="47">
        <f>IFERROR(CHOOSE($AC224,$BP$1,$BQ$1,$BR$1,$BS$1,$BT$1,$BU$1,$BV$1,$BW$1,$BX$1,$BY$1,$BZ$1,$CA$1,$CB$1,$CC$1,$CD$1,$CE$1,$CF$1,$CG$1,$CH$1,$CI$1,$CJ$1,$CK$1,$CL$1,$CM$1,$CN$1,$CO$1,$CP$1,$CQ$1,$CR$1,$CS$1,$CT$1,$CU$1,$CV$1,$CW$1,$CX$1,$CY$1,$CZ$1,),"")</f>
        <v/>
      </c>
      <c r="Z224" s="121">
        <f>IFERROR(VLOOKUP(E224,[1]route!$E$3:$BL$10005,59,0),"")&amp;IFERROR(VLOOKUP(E224,[1]route!$E$3:$BL$10005,60,0),"")</f>
        <v/>
      </c>
      <c r="AA224" s="172">
        <f>IF(R224&gt;V224,R224-V224,0)</f>
        <v/>
      </c>
      <c r="AB224" s="173">
        <f>AA224*O224*N224/1000</f>
        <v/>
      </c>
      <c r="AC224" s="4">
        <f>IFERROR(MATCH($X224,$BP224:$CZ224,0),"")</f>
        <v/>
      </c>
      <c r="AD224" s="29" t="n">
        <v>0</v>
      </c>
      <c r="AE224" s="30">
        <f>SUMIF([1]route!$E$3:$E$10005,E224,[1]!Table1[1])</f>
        <v/>
      </c>
      <c r="AF224" s="30">
        <f>SUMIF([1]route!$E$3:$E$10005,E224,[1]!Table1[2])</f>
        <v/>
      </c>
      <c r="AG224" s="30">
        <f>SUMIF([1]route!$E$3:$E$10005,E224,[1]!Table1[3])</f>
        <v/>
      </c>
      <c r="AH224" s="30">
        <f>SUMIF([1]route!$E$3:$E$10005,E224,[1]!Table1[4])</f>
        <v/>
      </c>
      <c r="AI224" s="30">
        <f>SUMIF([1]route!$E$3:$E$10005,E224,[1]!Table1[5])</f>
        <v/>
      </c>
      <c r="AJ224" s="30">
        <f>SUMIF([1]route!$E$3:$E$10005,E224,[1]!Table1[6])</f>
        <v/>
      </c>
      <c r="AK224" s="30">
        <f>SUMIF([1]route!$E$3:$E$10005,E224,[1]!Table1[7])</f>
        <v/>
      </c>
      <c r="AL224" s="30">
        <f>SUMIF([1]route!$E$3:$E$10005,E224,[1]!Table1[8])</f>
        <v/>
      </c>
      <c r="AM224" s="30">
        <f>SUMIF([1]route!$E$3:$E$10005,E224,[1]!Table1[9])</f>
        <v/>
      </c>
      <c r="AN224" s="30">
        <f>SUMIF([1]route!$E$3:$E$10005,E224,[1]!Table1[10])</f>
        <v/>
      </c>
      <c r="AO224" s="30">
        <f>SUMIF([1]route!$E$3:$E$10005,E224,[1]!Table1[11])</f>
        <v/>
      </c>
      <c r="AP224" s="30">
        <f>SUMIF([1]route!$E$3:$E$10005,E224,[1]!Table1[12])</f>
        <v/>
      </c>
      <c r="AQ224" s="30">
        <f>SUMIF([1]route!$E$3:$E$10005,E224,[1]!Table1[13])</f>
        <v/>
      </c>
      <c r="AR224" s="30">
        <f>SUMIF([1]route!$E$3:$E$10005,E224,[1]!Table1[14])</f>
        <v/>
      </c>
      <c r="AS224" s="30">
        <f>SUMIF([1]route!$E$3:$E$10005,E224,[1]!Table1[15])</f>
        <v/>
      </c>
      <c r="AT224" s="30">
        <f>SUMIF([1]route!$E$3:$E$10005,E224,[1]!Table1[16])</f>
        <v/>
      </c>
      <c r="AU224" s="30">
        <f>SUMIF([1]route!$E$3:$E$10005,E224,[1]!Table1[17])</f>
        <v/>
      </c>
      <c r="AV224" s="30">
        <f>SUMIF([1]route!$E$3:$E$10005,E224,[1]!Table1[18])</f>
        <v/>
      </c>
      <c r="AW224" s="30">
        <f>SUMIF([1]route!$E$3:$E$10005,E224,[1]!Table1[19])</f>
        <v/>
      </c>
      <c r="AX224" s="30">
        <f>SUMIF([1]route!$E$3:$E$10005,E224,[1]!Table1[20])</f>
        <v/>
      </c>
      <c r="AY224" s="30">
        <f>SUMIF([1]route!$E$3:$E$10005,E224,[1]!Table1[21])</f>
        <v/>
      </c>
      <c r="AZ224" s="30">
        <f>SUMIF([1]route!$E$3:$E$10005,E224,[1]!Table1[22])</f>
        <v/>
      </c>
      <c r="BA224" s="30">
        <f>SUMIF([1]route!$E$3:$E$10005,E224,[1]!Table1[23])</f>
        <v/>
      </c>
      <c r="BB224" s="30">
        <f>SUMIF([1]route!$E$3:$E$10005,E224,[1]!Table1[24])</f>
        <v/>
      </c>
      <c r="BC224" s="30">
        <f>SUMIF([1]route!$E$3:$E$10005,E224,[1]!Table1[25])</f>
        <v/>
      </c>
      <c r="BD224" s="30">
        <f>SUMIF([1]route!$E$3:$E$10005,E224,[1]!Table1[26])</f>
        <v/>
      </c>
      <c r="BE224" s="30">
        <f>SUMIF([1]route!$E$3:$E$10005,E224,[1]!Table1[27])</f>
        <v/>
      </c>
      <c r="BF224" s="30">
        <f>SUMIF([1]route!$E$3:$E$10005,E224,[1]!Table1[28])</f>
        <v/>
      </c>
      <c r="BG224" s="30">
        <f>SUMIF([1]route!$E$3:$E$10005,E224,[1]!Table1[29])</f>
        <v/>
      </c>
      <c r="BH224" s="30">
        <f>SUMIF([1]route!$E$3:$E$10005,E224,[1]!Table1[30])</f>
        <v/>
      </c>
      <c r="BI224" s="30">
        <f>SUMIF([1]route!$E$3:$E$10005,E224,[1]!Table1[31])</f>
        <v/>
      </c>
      <c r="BJ224" s="30">
        <f>SUMIF([1]route!$E$3:$E$10005,E224,[1]!Table1[Remain PO])</f>
        <v/>
      </c>
      <c r="BK224" s="31">
        <f>SUMIF([1]route!$E$3:$E$10005,E224,[1]!Table1[N+1])</f>
        <v/>
      </c>
      <c r="BL224" s="31">
        <f>SUMIF([1]route!$E$3:$E$10005,E224,[1]!Table1[N+2])</f>
        <v/>
      </c>
      <c r="BM224" s="31">
        <f>SUMIF([1]route!$E$3:$E$10005,E224,[1]!Table1[N+3])</f>
        <v/>
      </c>
      <c r="BN224" s="32">
        <f>SUMIF([1]route!$E$3:$E$10005,E224,[1]!Table1[N+4])</f>
        <v/>
      </c>
      <c r="BP224" s="37">
        <f>$V224-$AD224</f>
        <v/>
      </c>
      <c r="BQ224" s="35">
        <f>BP224-AE224</f>
        <v/>
      </c>
      <c r="BR224" s="35">
        <f>BQ224-AF224</f>
        <v/>
      </c>
      <c r="BS224" s="35">
        <f>BR224-AG224</f>
        <v/>
      </c>
      <c r="BT224" s="35">
        <f>BS224-AH224</f>
        <v/>
      </c>
      <c r="BU224" s="35">
        <f>BT224-AI224</f>
        <v/>
      </c>
      <c r="BV224" s="35">
        <f>BU224-AJ224</f>
        <v/>
      </c>
      <c r="BW224" s="35">
        <f>BV224-AK224</f>
        <v/>
      </c>
      <c r="BX224" s="35">
        <f>BW224-AL224</f>
        <v/>
      </c>
      <c r="BY224" s="35">
        <f>BX224-AM224</f>
        <v/>
      </c>
      <c r="BZ224" s="35">
        <f>BY224-AN224</f>
        <v/>
      </c>
      <c r="CA224" s="35">
        <f>BZ224-AO224</f>
        <v/>
      </c>
      <c r="CB224" s="35">
        <f>CA224-AP224</f>
        <v/>
      </c>
      <c r="CC224" s="35">
        <f>CB224-AQ224</f>
        <v/>
      </c>
      <c r="CD224" s="35">
        <f>CC224-AR224</f>
        <v/>
      </c>
      <c r="CE224" s="35">
        <f>CD224-AS224</f>
        <v/>
      </c>
      <c r="CF224" s="35">
        <f>CE224-AT224</f>
        <v/>
      </c>
      <c r="CG224" s="35">
        <f>CF224-AU224</f>
        <v/>
      </c>
      <c r="CH224" s="35">
        <f>CG224-AV224</f>
        <v/>
      </c>
      <c r="CI224" s="35">
        <f>CH224-AW224</f>
        <v/>
      </c>
      <c r="CJ224" s="35">
        <f>CI224-AX224</f>
        <v/>
      </c>
      <c r="CK224" s="35">
        <f>CJ224-AY224</f>
        <v/>
      </c>
      <c r="CL224" s="35">
        <f>CK224-AZ224</f>
        <v/>
      </c>
      <c r="CM224" s="35">
        <f>CL224-BA224</f>
        <v/>
      </c>
      <c r="CN224" s="35">
        <f>CM224-BB224</f>
        <v/>
      </c>
      <c r="CO224" s="35">
        <f>CN224-BC224</f>
        <v/>
      </c>
      <c r="CP224" s="35">
        <f>CO224-BD224</f>
        <v/>
      </c>
      <c r="CQ224" s="35">
        <f>CP224-BE224</f>
        <v/>
      </c>
      <c r="CR224" s="35">
        <f>CQ224-BF224</f>
        <v/>
      </c>
      <c r="CS224" s="35">
        <f>CR224-BG224</f>
        <v/>
      </c>
      <c r="CT224" s="35">
        <f>CS224-BH224</f>
        <v/>
      </c>
      <c r="CU224" s="35">
        <f>CT224-BI224</f>
        <v/>
      </c>
      <c r="CV224" s="35">
        <f>CU224-BJ224</f>
        <v/>
      </c>
      <c r="CW224" s="38">
        <f>CV224-BK224</f>
        <v/>
      </c>
      <c r="CX224" s="38">
        <f>CW224-BL224</f>
        <v/>
      </c>
      <c r="CY224" s="38">
        <f>CX224-BM224</f>
        <v/>
      </c>
      <c r="CZ224" s="39">
        <f>CY224-BN224</f>
        <v/>
      </c>
      <c r="DA224" s="35" t="n"/>
    </row>
    <row r="225">
      <c r="D225" s="61">
        <f>VLOOKUP(F225,[1]Special!$O$2:$S$209,3,0)</f>
        <v/>
      </c>
      <c r="E225" s="20" t="inlineStr">
        <is>
          <t>|0200230120|22.20|0.00|1.200|0.0006002NBC</t>
        </is>
      </c>
      <c r="F225" s="19">
        <f>LEFT(E225,LEN(E225)-7)</f>
        <v/>
      </c>
      <c r="G225" s="19">
        <f>'Cutting Rules'!H225</f>
        <v/>
      </c>
      <c r="H225" s="19">
        <f>VLOOKUP(MID(F225,8,2),[1]Special!$H$2:$I$32,2,0)</f>
        <v/>
      </c>
      <c r="I225" s="19">
        <f>RIGHT(E225,3)</f>
        <v/>
      </c>
      <c r="J225" s="19">
        <f>IF(MID(E225,6,2)="22","P","C")</f>
        <v/>
      </c>
      <c r="K225" s="19">
        <f>MID(E225,13,4)</f>
        <v/>
      </c>
      <c r="L225" s="19">
        <f>MID(E225,19,4)</f>
        <v/>
      </c>
      <c r="M225" s="52">
        <f>MID(E225,LEN(E225)-17,4)</f>
        <v/>
      </c>
      <c r="N225" s="52">
        <f>MID(E225,LEN(E225)-6,4)</f>
        <v/>
      </c>
      <c r="O225" s="19">
        <f>VLOOKUP(F225,[1]Item!$A$5:$Z$10000,26,0)</f>
        <v/>
      </c>
      <c r="P225" s="19">
        <f>VLOOKUP(E225,[1]route!$E$3:$O$10005,11,0)</f>
        <v/>
      </c>
      <c r="Q225" s="167">
        <f>'Cutting Rules'!AD225</f>
        <v/>
      </c>
      <c r="R225" s="168">
        <f>SUMIF([1]route!$E$3:$E$10005,E225,[1]!Table1[生産])</f>
        <v/>
      </c>
      <c r="S225" s="24" t="n"/>
      <c r="T225" s="169" t="inlineStr"/>
      <c r="U225" s="19" t="n"/>
      <c r="V225" s="170">
        <f>SUMIF([1]route!$E$3:$E$10005,E225,[1]route!$M$3:$M$10005)</f>
        <v/>
      </c>
      <c r="W225" s="171">
        <f>O225*N225*V225/1000</f>
        <v/>
      </c>
      <c r="X225" s="27">
        <f t="array" ref="X225">INDEX($BP225:$CZ225,MATCH(TRUE,$BP225:$CZ225&lt;0,0))</f>
        <v/>
      </c>
      <c r="Y225" s="47">
        <f>IFERROR(CHOOSE($AC225,$BP$1,$BQ$1,$BR$1,$BS$1,$BT$1,$BU$1,$BV$1,$BW$1,$BX$1,$BY$1,$BZ$1,$CA$1,$CB$1,$CC$1,$CD$1,$CE$1,$CF$1,$CG$1,$CH$1,$CI$1,$CJ$1,$CK$1,$CL$1,$CM$1,$CN$1,$CO$1,$CP$1,$CQ$1,$CR$1,$CS$1,$CT$1,$CU$1,$CV$1,$CW$1,$CX$1,$CY$1,$CZ$1,),"")</f>
        <v/>
      </c>
      <c r="Z225" s="121">
        <f>IFERROR(VLOOKUP(E225,[1]route!$E$3:$BL$10005,59,0),"")&amp;IFERROR(VLOOKUP(E225,[1]route!$E$3:$BL$10005,60,0),"")</f>
        <v/>
      </c>
      <c r="AA225" s="172">
        <f>IF(R225&gt;V225,R225-V225,0)</f>
        <v/>
      </c>
      <c r="AB225" s="173">
        <f>AA225*O225*N225/1000</f>
        <v/>
      </c>
      <c r="AC225" s="4">
        <f>IFERROR(MATCH($X225,$BP225:$CZ225,0),"")</f>
        <v/>
      </c>
      <c r="AD225" s="29" t="n">
        <v>0</v>
      </c>
      <c r="AE225" s="30">
        <f>SUMIF([1]route!$E$3:$E$10005,E225,[1]!Table1[1])</f>
        <v/>
      </c>
      <c r="AF225" s="30">
        <f>SUMIF([1]route!$E$3:$E$10005,E225,[1]!Table1[2])</f>
        <v/>
      </c>
      <c r="AG225" s="30">
        <f>SUMIF([1]route!$E$3:$E$10005,E225,[1]!Table1[3])</f>
        <v/>
      </c>
      <c r="AH225" s="30">
        <f>SUMIF([1]route!$E$3:$E$10005,E225,[1]!Table1[4])</f>
        <v/>
      </c>
      <c r="AI225" s="30">
        <f>SUMIF([1]route!$E$3:$E$10005,E225,[1]!Table1[5])</f>
        <v/>
      </c>
      <c r="AJ225" s="30">
        <f>SUMIF([1]route!$E$3:$E$10005,E225,[1]!Table1[6])</f>
        <v/>
      </c>
      <c r="AK225" s="30">
        <f>SUMIF([1]route!$E$3:$E$10005,E225,[1]!Table1[7])</f>
        <v/>
      </c>
      <c r="AL225" s="30">
        <f>SUMIF([1]route!$E$3:$E$10005,E225,[1]!Table1[8])</f>
        <v/>
      </c>
      <c r="AM225" s="30">
        <f>SUMIF([1]route!$E$3:$E$10005,E225,[1]!Table1[9])</f>
        <v/>
      </c>
      <c r="AN225" s="30">
        <f>SUMIF([1]route!$E$3:$E$10005,E225,[1]!Table1[10])</f>
        <v/>
      </c>
      <c r="AO225" s="30">
        <f>SUMIF([1]route!$E$3:$E$10005,E225,[1]!Table1[11])</f>
        <v/>
      </c>
      <c r="AP225" s="30">
        <f>SUMIF([1]route!$E$3:$E$10005,E225,[1]!Table1[12])</f>
        <v/>
      </c>
      <c r="AQ225" s="30">
        <f>SUMIF([1]route!$E$3:$E$10005,E225,[1]!Table1[13])</f>
        <v/>
      </c>
      <c r="AR225" s="30">
        <f>SUMIF([1]route!$E$3:$E$10005,E225,[1]!Table1[14])</f>
        <v/>
      </c>
      <c r="AS225" s="30">
        <f>SUMIF([1]route!$E$3:$E$10005,E225,[1]!Table1[15])</f>
        <v/>
      </c>
      <c r="AT225" s="30">
        <f>SUMIF([1]route!$E$3:$E$10005,E225,[1]!Table1[16])</f>
        <v/>
      </c>
      <c r="AU225" s="30">
        <f>SUMIF([1]route!$E$3:$E$10005,E225,[1]!Table1[17])</f>
        <v/>
      </c>
      <c r="AV225" s="30">
        <f>SUMIF([1]route!$E$3:$E$10005,E225,[1]!Table1[18])</f>
        <v/>
      </c>
      <c r="AW225" s="30">
        <f>SUMIF([1]route!$E$3:$E$10005,E225,[1]!Table1[19])</f>
        <v/>
      </c>
      <c r="AX225" s="30">
        <f>SUMIF([1]route!$E$3:$E$10005,E225,[1]!Table1[20])</f>
        <v/>
      </c>
      <c r="AY225" s="30">
        <f>SUMIF([1]route!$E$3:$E$10005,E225,[1]!Table1[21])</f>
        <v/>
      </c>
      <c r="AZ225" s="30">
        <f>SUMIF([1]route!$E$3:$E$10005,E225,[1]!Table1[22])</f>
        <v/>
      </c>
      <c r="BA225" s="30">
        <f>SUMIF([1]route!$E$3:$E$10005,E225,[1]!Table1[23])</f>
        <v/>
      </c>
      <c r="BB225" s="30">
        <f>SUMIF([1]route!$E$3:$E$10005,E225,[1]!Table1[24])</f>
        <v/>
      </c>
      <c r="BC225" s="30">
        <f>SUMIF([1]route!$E$3:$E$10005,E225,[1]!Table1[25])</f>
        <v/>
      </c>
      <c r="BD225" s="30">
        <f>SUMIF([1]route!$E$3:$E$10005,E225,[1]!Table1[26])</f>
        <v/>
      </c>
      <c r="BE225" s="30">
        <f>SUMIF([1]route!$E$3:$E$10005,E225,[1]!Table1[27])</f>
        <v/>
      </c>
      <c r="BF225" s="30">
        <f>SUMIF([1]route!$E$3:$E$10005,E225,[1]!Table1[28])</f>
        <v/>
      </c>
      <c r="BG225" s="30">
        <f>SUMIF([1]route!$E$3:$E$10005,E225,[1]!Table1[29])</f>
        <v/>
      </c>
      <c r="BH225" s="30">
        <f>SUMIF([1]route!$E$3:$E$10005,E225,[1]!Table1[30])</f>
        <v/>
      </c>
      <c r="BI225" s="30">
        <f>SUMIF([1]route!$E$3:$E$10005,E225,[1]!Table1[31])</f>
        <v/>
      </c>
      <c r="BJ225" s="30">
        <f>SUMIF([1]route!$E$3:$E$10005,E225,[1]!Table1[Remain PO])</f>
        <v/>
      </c>
      <c r="BK225" s="31">
        <f>SUMIF([1]route!$E$3:$E$10005,E225,[1]!Table1[N+1])</f>
        <v/>
      </c>
      <c r="BL225" s="31">
        <f>SUMIF([1]route!$E$3:$E$10005,E225,[1]!Table1[N+2])</f>
        <v/>
      </c>
      <c r="BM225" s="31">
        <f>SUMIF([1]route!$E$3:$E$10005,E225,[1]!Table1[N+3])</f>
        <v/>
      </c>
      <c r="BN225" s="32">
        <f>SUMIF([1]route!$E$3:$E$10005,E225,[1]!Table1[N+4])</f>
        <v/>
      </c>
      <c r="BP225" s="37">
        <f>$V225-$AD225</f>
        <v/>
      </c>
      <c r="BQ225" s="35">
        <f>BP225-AE225</f>
        <v/>
      </c>
      <c r="BR225" s="35">
        <f>BQ225-AF225</f>
        <v/>
      </c>
      <c r="BS225" s="35">
        <f>BR225-AG225</f>
        <v/>
      </c>
      <c r="BT225" s="35">
        <f>BS225-AH225</f>
        <v/>
      </c>
      <c r="BU225" s="35">
        <f>BT225-AI225</f>
        <v/>
      </c>
      <c r="BV225" s="35">
        <f>BU225-AJ225</f>
        <v/>
      </c>
      <c r="BW225" s="35">
        <f>BV225-AK225</f>
        <v/>
      </c>
      <c r="BX225" s="35">
        <f>BW225-AL225</f>
        <v/>
      </c>
      <c r="BY225" s="35">
        <f>BX225-AM225</f>
        <v/>
      </c>
      <c r="BZ225" s="35">
        <f>BY225-AN225</f>
        <v/>
      </c>
      <c r="CA225" s="35">
        <f>BZ225-AO225</f>
        <v/>
      </c>
      <c r="CB225" s="35">
        <f>CA225-AP225</f>
        <v/>
      </c>
      <c r="CC225" s="35">
        <f>CB225-AQ225</f>
        <v/>
      </c>
      <c r="CD225" s="35">
        <f>CC225-AR225</f>
        <v/>
      </c>
      <c r="CE225" s="35">
        <f>CD225-AS225</f>
        <v/>
      </c>
      <c r="CF225" s="35">
        <f>CE225-AT225</f>
        <v/>
      </c>
      <c r="CG225" s="35">
        <f>CF225-AU225</f>
        <v/>
      </c>
      <c r="CH225" s="35">
        <f>CG225-AV225</f>
        <v/>
      </c>
      <c r="CI225" s="35">
        <f>CH225-AW225</f>
        <v/>
      </c>
      <c r="CJ225" s="35">
        <f>CI225-AX225</f>
        <v/>
      </c>
      <c r="CK225" s="35">
        <f>CJ225-AY225</f>
        <v/>
      </c>
      <c r="CL225" s="35">
        <f>CK225-AZ225</f>
        <v/>
      </c>
      <c r="CM225" s="35">
        <f>CL225-BA225</f>
        <v/>
      </c>
      <c r="CN225" s="35">
        <f>CM225-BB225</f>
        <v/>
      </c>
      <c r="CO225" s="35">
        <f>CN225-BC225</f>
        <v/>
      </c>
      <c r="CP225" s="35">
        <f>CO225-BD225</f>
        <v/>
      </c>
      <c r="CQ225" s="35">
        <f>CP225-BE225</f>
        <v/>
      </c>
      <c r="CR225" s="35">
        <f>CQ225-BF225</f>
        <v/>
      </c>
      <c r="CS225" s="35">
        <f>CR225-BG225</f>
        <v/>
      </c>
      <c r="CT225" s="35">
        <f>CS225-BH225</f>
        <v/>
      </c>
      <c r="CU225" s="35">
        <f>CT225-BI225</f>
        <v/>
      </c>
      <c r="CV225" s="35">
        <f>CU225-BJ225</f>
        <v/>
      </c>
      <c r="CW225" s="38">
        <f>CV225-BK225</f>
        <v/>
      </c>
      <c r="CX225" s="38">
        <f>CW225-BL225</f>
        <v/>
      </c>
      <c r="CY225" s="38">
        <f>CX225-BM225</f>
        <v/>
      </c>
      <c r="CZ225" s="39">
        <f>CY225-BN225</f>
        <v/>
      </c>
      <c r="DA225" s="35" t="n"/>
    </row>
    <row r="226">
      <c r="D226" s="61">
        <f>VLOOKUP(F226,[1]Special!$O$2:$S$209,3,0)</f>
        <v/>
      </c>
      <c r="E226" s="20" t="inlineStr">
        <is>
          <t>|0200220139|19.10|0.00|2.000|0.0005680NBC</t>
        </is>
      </c>
      <c r="F226" s="19">
        <f>LEFT(E226,LEN(E226)-7)</f>
        <v/>
      </c>
      <c r="G226" s="19">
        <f>'Cutting Rules'!H226</f>
        <v/>
      </c>
      <c r="H226" s="19">
        <f>VLOOKUP(MID(F226,8,2),[1]Special!$H$2:$I$32,2,0)</f>
        <v/>
      </c>
      <c r="I226" s="19">
        <f>RIGHT(E226,3)</f>
        <v/>
      </c>
      <c r="J226" s="19">
        <f>IF(MID(E226,6,2)="22","P","C")</f>
        <v/>
      </c>
      <c r="K226" s="19">
        <f>MID(E226,13,4)</f>
        <v/>
      </c>
      <c r="L226" s="19">
        <f>MID(E226,19,4)</f>
        <v/>
      </c>
      <c r="M226" s="52">
        <f>MID(E226,LEN(E226)-17,4)</f>
        <v/>
      </c>
      <c r="N226" s="52">
        <f>MID(E226,LEN(E226)-6,4)</f>
        <v/>
      </c>
      <c r="O226" s="19">
        <f>VLOOKUP(F226,[1]Item!$A$5:$Z$10000,26,0)</f>
        <v/>
      </c>
      <c r="P226" s="19">
        <f>VLOOKUP(E226,[1]route!$E$3:$O$10005,11,0)</f>
        <v/>
      </c>
      <c r="Q226" s="167">
        <f>'Cutting Rules'!AD226</f>
        <v/>
      </c>
      <c r="R226" s="168">
        <f>SUMIF([1]route!$E$3:$E$10005,E226,[1]!Table1[生産])</f>
        <v/>
      </c>
      <c r="S226" s="24" t="n"/>
      <c r="T226" s="169" t="inlineStr"/>
      <c r="U226" s="19" t="n"/>
      <c r="V226" s="170">
        <f>SUMIF([1]route!$E$3:$E$10005,E226,[1]route!$M$3:$M$10005)</f>
        <v/>
      </c>
      <c r="W226" s="171">
        <f>O226*N226*V226/1000</f>
        <v/>
      </c>
      <c r="X226" s="27">
        <f t="array" ref="X226">INDEX($BP226:$CZ226,MATCH(TRUE,$BP226:$CZ226&lt;0,0))</f>
        <v/>
      </c>
      <c r="Y226" s="47">
        <f>IFERROR(CHOOSE($AC226,$BP$1,$BQ$1,$BR$1,$BS$1,$BT$1,$BU$1,$BV$1,$BW$1,$BX$1,$BY$1,$BZ$1,$CA$1,$CB$1,$CC$1,$CD$1,$CE$1,$CF$1,$CG$1,$CH$1,$CI$1,$CJ$1,$CK$1,$CL$1,$CM$1,$CN$1,$CO$1,$CP$1,$CQ$1,$CR$1,$CS$1,$CT$1,$CU$1,$CV$1,$CW$1,$CX$1,$CY$1,$CZ$1,),"")</f>
        <v/>
      </c>
      <c r="Z226" s="121">
        <f>IFERROR(VLOOKUP(E226,[1]route!$E$3:$BL$10005,59,0),"")&amp;IFERROR(VLOOKUP(E226,[1]route!$E$3:$BL$10005,60,0),"")</f>
        <v/>
      </c>
      <c r="AA226" s="172">
        <f>IF(R226&gt;V226,R226-V226,0)</f>
        <v/>
      </c>
      <c r="AB226" s="173">
        <f>AA226*O226*N226/1000</f>
        <v/>
      </c>
      <c r="AC226" s="4">
        <f>IFERROR(MATCH($X226,$BP226:$CZ226,0),"")</f>
        <v/>
      </c>
      <c r="AD226" s="29" t="n">
        <v>0</v>
      </c>
      <c r="AE226" s="30">
        <f>SUMIF([1]route!$E$3:$E$10005,E226,[1]!Table1[1])</f>
        <v/>
      </c>
      <c r="AF226" s="30">
        <f>SUMIF([1]route!$E$3:$E$10005,E226,[1]!Table1[2])</f>
        <v/>
      </c>
      <c r="AG226" s="30">
        <f>SUMIF([1]route!$E$3:$E$10005,E226,[1]!Table1[3])</f>
        <v/>
      </c>
      <c r="AH226" s="30">
        <f>SUMIF([1]route!$E$3:$E$10005,E226,[1]!Table1[4])</f>
        <v/>
      </c>
      <c r="AI226" s="30">
        <f>SUMIF([1]route!$E$3:$E$10005,E226,[1]!Table1[5])</f>
        <v/>
      </c>
      <c r="AJ226" s="30">
        <f>SUMIF([1]route!$E$3:$E$10005,E226,[1]!Table1[6])</f>
        <v/>
      </c>
      <c r="AK226" s="30">
        <f>SUMIF([1]route!$E$3:$E$10005,E226,[1]!Table1[7])</f>
        <v/>
      </c>
      <c r="AL226" s="30">
        <f>SUMIF([1]route!$E$3:$E$10005,E226,[1]!Table1[8])</f>
        <v/>
      </c>
      <c r="AM226" s="30">
        <f>SUMIF([1]route!$E$3:$E$10005,E226,[1]!Table1[9])</f>
        <v/>
      </c>
      <c r="AN226" s="30">
        <f>SUMIF([1]route!$E$3:$E$10005,E226,[1]!Table1[10])</f>
        <v/>
      </c>
      <c r="AO226" s="30">
        <f>SUMIF([1]route!$E$3:$E$10005,E226,[1]!Table1[11])</f>
        <v/>
      </c>
      <c r="AP226" s="30">
        <f>SUMIF([1]route!$E$3:$E$10005,E226,[1]!Table1[12])</f>
        <v/>
      </c>
      <c r="AQ226" s="30">
        <f>SUMIF([1]route!$E$3:$E$10005,E226,[1]!Table1[13])</f>
        <v/>
      </c>
      <c r="AR226" s="30">
        <f>SUMIF([1]route!$E$3:$E$10005,E226,[1]!Table1[14])</f>
        <v/>
      </c>
      <c r="AS226" s="30">
        <f>SUMIF([1]route!$E$3:$E$10005,E226,[1]!Table1[15])</f>
        <v/>
      </c>
      <c r="AT226" s="30">
        <f>SUMIF([1]route!$E$3:$E$10005,E226,[1]!Table1[16])</f>
        <v/>
      </c>
      <c r="AU226" s="30">
        <f>SUMIF([1]route!$E$3:$E$10005,E226,[1]!Table1[17])</f>
        <v/>
      </c>
      <c r="AV226" s="30">
        <f>SUMIF([1]route!$E$3:$E$10005,E226,[1]!Table1[18])</f>
        <v/>
      </c>
      <c r="AW226" s="30">
        <f>SUMIF([1]route!$E$3:$E$10005,E226,[1]!Table1[19])</f>
        <v/>
      </c>
      <c r="AX226" s="30">
        <f>SUMIF([1]route!$E$3:$E$10005,E226,[1]!Table1[20])</f>
        <v/>
      </c>
      <c r="AY226" s="30">
        <f>SUMIF([1]route!$E$3:$E$10005,E226,[1]!Table1[21])</f>
        <v/>
      </c>
      <c r="AZ226" s="30">
        <f>SUMIF([1]route!$E$3:$E$10005,E226,[1]!Table1[22])</f>
        <v/>
      </c>
      <c r="BA226" s="30">
        <f>SUMIF([1]route!$E$3:$E$10005,E226,[1]!Table1[23])</f>
        <v/>
      </c>
      <c r="BB226" s="30">
        <f>SUMIF([1]route!$E$3:$E$10005,E226,[1]!Table1[24])</f>
        <v/>
      </c>
      <c r="BC226" s="30">
        <f>SUMIF([1]route!$E$3:$E$10005,E226,[1]!Table1[25])</f>
        <v/>
      </c>
      <c r="BD226" s="30">
        <f>SUMIF([1]route!$E$3:$E$10005,E226,[1]!Table1[26])</f>
        <v/>
      </c>
      <c r="BE226" s="30">
        <f>SUMIF([1]route!$E$3:$E$10005,E226,[1]!Table1[27])</f>
        <v/>
      </c>
      <c r="BF226" s="30">
        <f>SUMIF([1]route!$E$3:$E$10005,E226,[1]!Table1[28])</f>
        <v/>
      </c>
      <c r="BG226" s="30">
        <f>SUMIF([1]route!$E$3:$E$10005,E226,[1]!Table1[29])</f>
        <v/>
      </c>
      <c r="BH226" s="30">
        <f>SUMIF([1]route!$E$3:$E$10005,E226,[1]!Table1[30])</f>
        <v/>
      </c>
      <c r="BI226" s="30">
        <f>SUMIF([1]route!$E$3:$E$10005,E226,[1]!Table1[31])</f>
        <v/>
      </c>
      <c r="BJ226" s="30">
        <f>SUMIF([1]route!$E$3:$E$10005,E226,[1]!Table1[Remain PO])</f>
        <v/>
      </c>
      <c r="BK226" s="31">
        <f>SUMIF([1]route!$E$3:$E$10005,E226,[1]!Table1[N+1])</f>
        <v/>
      </c>
      <c r="BL226" s="31">
        <f>SUMIF([1]route!$E$3:$E$10005,E226,[1]!Table1[N+2])</f>
        <v/>
      </c>
      <c r="BM226" s="31">
        <f>SUMIF([1]route!$E$3:$E$10005,E226,[1]!Table1[N+3])</f>
        <v/>
      </c>
      <c r="BN226" s="32">
        <f>SUMIF([1]route!$E$3:$E$10005,E226,[1]!Table1[N+4])</f>
        <v/>
      </c>
      <c r="BP226" s="37">
        <f>$V226-$AD226</f>
        <v/>
      </c>
      <c r="BQ226" s="35">
        <f>BP226-AE226</f>
        <v/>
      </c>
      <c r="BR226" s="35">
        <f>BQ226-AF226</f>
        <v/>
      </c>
      <c r="BS226" s="35">
        <f>BR226-AG226</f>
        <v/>
      </c>
      <c r="BT226" s="35">
        <f>BS226-AH226</f>
        <v/>
      </c>
      <c r="BU226" s="35">
        <f>BT226-AI226</f>
        <v/>
      </c>
      <c r="BV226" s="35">
        <f>BU226-AJ226</f>
        <v/>
      </c>
      <c r="BW226" s="35">
        <f>BV226-AK226</f>
        <v/>
      </c>
      <c r="BX226" s="35">
        <f>BW226-AL226</f>
        <v/>
      </c>
      <c r="BY226" s="35">
        <f>BX226-AM226</f>
        <v/>
      </c>
      <c r="BZ226" s="35">
        <f>BY226-AN226</f>
        <v/>
      </c>
      <c r="CA226" s="35">
        <f>BZ226-AO226</f>
        <v/>
      </c>
      <c r="CB226" s="35">
        <f>CA226-AP226</f>
        <v/>
      </c>
      <c r="CC226" s="35">
        <f>CB226-AQ226</f>
        <v/>
      </c>
      <c r="CD226" s="35">
        <f>CC226-AR226</f>
        <v/>
      </c>
      <c r="CE226" s="35">
        <f>CD226-AS226</f>
        <v/>
      </c>
      <c r="CF226" s="35">
        <f>CE226-AT226</f>
        <v/>
      </c>
      <c r="CG226" s="35">
        <f>CF226-AU226</f>
        <v/>
      </c>
      <c r="CH226" s="35">
        <f>CG226-AV226</f>
        <v/>
      </c>
      <c r="CI226" s="35">
        <f>CH226-AW226</f>
        <v/>
      </c>
      <c r="CJ226" s="35">
        <f>CI226-AX226</f>
        <v/>
      </c>
      <c r="CK226" s="35">
        <f>CJ226-AY226</f>
        <v/>
      </c>
      <c r="CL226" s="35">
        <f>CK226-AZ226</f>
        <v/>
      </c>
      <c r="CM226" s="35">
        <f>CL226-BA226</f>
        <v/>
      </c>
      <c r="CN226" s="35">
        <f>CM226-BB226</f>
        <v/>
      </c>
      <c r="CO226" s="35">
        <f>CN226-BC226</f>
        <v/>
      </c>
      <c r="CP226" s="35">
        <f>CO226-BD226</f>
        <v/>
      </c>
      <c r="CQ226" s="35">
        <f>CP226-BE226</f>
        <v/>
      </c>
      <c r="CR226" s="35">
        <f>CQ226-BF226</f>
        <v/>
      </c>
      <c r="CS226" s="35">
        <f>CR226-BG226</f>
        <v/>
      </c>
      <c r="CT226" s="35">
        <f>CS226-BH226</f>
        <v/>
      </c>
      <c r="CU226" s="35">
        <f>CT226-BI226</f>
        <v/>
      </c>
      <c r="CV226" s="35">
        <f>CU226-BJ226</f>
        <v/>
      </c>
      <c r="CW226" s="38">
        <f>CV226-BK226</f>
        <v/>
      </c>
      <c r="CX226" s="38">
        <f>CW226-BL226</f>
        <v/>
      </c>
      <c r="CY226" s="38">
        <f>CX226-BM226</f>
        <v/>
      </c>
      <c r="CZ226" s="39">
        <f>CY226-BN226</f>
        <v/>
      </c>
      <c r="DA226" s="35" t="n"/>
    </row>
    <row r="227">
      <c r="D227" s="61">
        <f>VLOOKUP(F227,[1]Special!$O$2:$S$209,3,0)</f>
        <v/>
      </c>
      <c r="E227" s="20" t="inlineStr">
        <is>
          <t>|0200226339|50.00|30.00|1.600|0.0006000NBC</t>
        </is>
      </c>
      <c r="F227" s="19">
        <f>LEFT(E227,LEN(E227)-7)</f>
        <v/>
      </c>
      <c r="G227" s="19">
        <f>'Cutting Rules'!H227</f>
        <v/>
      </c>
      <c r="H227" s="19">
        <f>VLOOKUP(MID(F227,8,2),[1]Special!$H$2:$I$32,2,0)</f>
        <v/>
      </c>
      <c r="I227" s="19">
        <f>RIGHT(E227,3)</f>
        <v/>
      </c>
      <c r="J227" s="19">
        <f>IF(MID(E227,6,2)="22","P","C")</f>
        <v/>
      </c>
      <c r="K227" s="19">
        <f>MID(E227,13,4)</f>
        <v/>
      </c>
      <c r="L227" s="19">
        <f>MID(E227,19,4)</f>
        <v/>
      </c>
      <c r="M227" s="52">
        <f>MID(E227,LEN(E227)-17,4)</f>
        <v/>
      </c>
      <c r="N227" s="52">
        <f>MID(E227,LEN(E227)-6,4)</f>
        <v/>
      </c>
      <c r="O227" s="19">
        <f>VLOOKUP(F227,[1]Item!$A$5:$Z$10000,26,0)</f>
        <v/>
      </c>
      <c r="P227" s="19">
        <f>VLOOKUP(E227,[1]route!$E$3:$O$10005,11,0)</f>
        <v/>
      </c>
      <c r="Q227" s="167">
        <f>'Cutting Rules'!AD227</f>
        <v/>
      </c>
      <c r="R227" s="168">
        <f>SUMIF([1]route!$E$3:$E$10005,E227,[1]!Table1[生産])</f>
        <v/>
      </c>
      <c r="S227" s="24" t="n"/>
      <c r="T227" s="169" t="inlineStr"/>
      <c r="U227" s="19" t="n"/>
      <c r="V227" s="170">
        <f>SUMIF([1]route!$E$3:$E$10005,E227,[1]route!$M$3:$M$10005)</f>
        <v/>
      </c>
      <c r="W227" s="171">
        <f>O227*N227*V227/1000</f>
        <v/>
      </c>
      <c r="X227" s="27">
        <f t="array" ref="X227">INDEX($BP227:$CZ227,MATCH(TRUE,$BP227:$CZ227&lt;0,0))</f>
        <v/>
      </c>
      <c r="Y227" s="47">
        <f>IFERROR(CHOOSE($AC227,$BP$1,$BQ$1,$BR$1,$BS$1,$BT$1,$BU$1,$BV$1,$BW$1,$BX$1,$BY$1,$BZ$1,$CA$1,$CB$1,$CC$1,$CD$1,$CE$1,$CF$1,$CG$1,$CH$1,$CI$1,$CJ$1,$CK$1,$CL$1,$CM$1,$CN$1,$CO$1,$CP$1,$CQ$1,$CR$1,$CS$1,$CT$1,$CU$1,$CV$1,$CW$1,$CX$1,$CY$1,$CZ$1,),"")</f>
        <v/>
      </c>
      <c r="Z227" s="121">
        <f>IFERROR(VLOOKUP(E227,[1]route!$E$3:$BL$10005,59,0),"")&amp;IFERROR(VLOOKUP(E227,[1]route!$E$3:$BL$10005,60,0),"")</f>
        <v/>
      </c>
      <c r="AA227" s="172">
        <f>IF(R227&gt;V227,R227-V227,0)</f>
        <v/>
      </c>
      <c r="AB227" s="173">
        <f>AA227*O227*N227/1000</f>
        <v/>
      </c>
      <c r="AC227" s="4">
        <f>IFERROR(MATCH($X227,$BP227:$CZ227,0),"")</f>
        <v/>
      </c>
      <c r="AD227" s="29" t="n">
        <v>0</v>
      </c>
      <c r="AE227" s="30">
        <f>SUMIF([1]route!$E$3:$E$10005,E227,[1]!Table1[1])</f>
        <v/>
      </c>
      <c r="AF227" s="30">
        <f>SUMIF([1]route!$E$3:$E$10005,E227,[1]!Table1[2])</f>
        <v/>
      </c>
      <c r="AG227" s="30">
        <f>SUMIF([1]route!$E$3:$E$10005,E227,[1]!Table1[3])</f>
        <v/>
      </c>
      <c r="AH227" s="30">
        <f>SUMIF([1]route!$E$3:$E$10005,E227,[1]!Table1[4])</f>
        <v/>
      </c>
      <c r="AI227" s="30">
        <f>SUMIF([1]route!$E$3:$E$10005,E227,[1]!Table1[5])</f>
        <v/>
      </c>
      <c r="AJ227" s="30">
        <f>SUMIF([1]route!$E$3:$E$10005,E227,[1]!Table1[6])</f>
        <v/>
      </c>
      <c r="AK227" s="30">
        <f>SUMIF([1]route!$E$3:$E$10005,E227,[1]!Table1[7])</f>
        <v/>
      </c>
      <c r="AL227" s="30">
        <f>SUMIF([1]route!$E$3:$E$10005,E227,[1]!Table1[8])</f>
        <v/>
      </c>
      <c r="AM227" s="30">
        <f>SUMIF([1]route!$E$3:$E$10005,E227,[1]!Table1[9])</f>
        <v/>
      </c>
      <c r="AN227" s="30">
        <f>SUMIF([1]route!$E$3:$E$10005,E227,[1]!Table1[10])</f>
        <v/>
      </c>
      <c r="AO227" s="30">
        <f>SUMIF([1]route!$E$3:$E$10005,E227,[1]!Table1[11])</f>
        <v/>
      </c>
      <c r="AP227" s="30">
        <f>SUMIF([1]route!$E$3:$E$10005,E227,[1]!Table1[12])</f>
        <v/>
      </c>
      <c r="AQ227" s="30">
        <f>SUMIF([1]route!$E$3:$E$10005,E227,[1]!Table1[13])</f>
        <v/>
      </c>
      <c r="AR227" s="30">
        <f>SUMIF([1]route!$E$3:$E$10005,E227,[1]!Table1[14])</f>
        <v/>
      </c>
      <c r="AS227" s="30">
        <f>SUMIF([1]route!$E$3:$E$10005,E227,[1]!Table1[15])</f>
        <v/>
      </c>
      <c r="AT227" s="30">
        <f>SUMIF([1]route!$E$3:$E$10005,E227,[1]!Table1[16])</f>
        <v/>
      </c>
      <c r="AU227" s="30">
        <f>SUMIF([1]route!$E$3:$E$10005,E227,[1]!Table1[17])</f>
        <v/>
      </c>
      <c r="AV227" s="30">
        <f>SUMIF([1]route!$E$3:$E$10005,E227,[1]!Table1[18])</f>
        <v/>
      </c>
      <c r="AW227" s="30">
        <f>SUMIF([1]route!$E$3:$E$10005,E227,[1]!Table1[19])</f>
        <v/>
      </c>
      <c r="AX227" s="30">
        <f>SUMIF([1]route!$E$3:$E$10005,E227,[1]!Table1[20])</f>
        <v/>
      </c>
      <c r="AY227" s="30">
        <f>SUMIF([1]route!$E$3:$E$10005,E227,[1]!Table1[21])</f>
        <v/>
      </c>
      <c r="AZ227" s="30">
        <f>SUMIF([1]route!$E$3:$E$10005,E227,[1]!Table1[22])</f>
        <v/>
      </c>
      <c r="BA227" s="30">
        <f>SUMIF([1]route!$E$3:$E$10005,E227,[1]!Table1[23])</f>
        <v/>
      </c>
      <c r="BB227" s="30">
        <f>SUMIF([1]route!$E$3:$E$10005,E227,[1]!Table1[24])</f>
        <v/>
      </c>
      <c r="BC227" s="30">
        <f>SUMIF([1]route!$E$3:$E$10005,E227,[1]!Table1[25])</f>
        <v/>
      </c>
      <c r="BD227" s="30">
        <f>SUMIF([1]route!$E$3:$E$10005,E227,[1]!Table1[26])</f>
        <v/>
      </c>
      <c r="BE227" s="30">
        <f>SUMIF([1]route!$E$3:$E$10005,E227,[1]!Table1[27])</f>
        <v/>
      </c>
      <c r="BF227" s="30">
        <f>SUMIF([1]route!$E$3:$E$10005,E227,[1]!Table1[28])</f>
        <v/>
      </c>
      <c r="BG227" s="30">
        <f>SUMIF([1]route!$E$3:$E$10005,E227,[1]!Table1[29])</f>
        <v/>
      </c>
      <c r="BH227" s="30">
        <f>SUMIF([1]route!$E$3:$E$10005,E227,[1]!Table1[30])</f>
        <v/>
      </c>
      <c r="BI227" s="30">
        <f>SUMIF([1]route!$E$3:$E$10005,E227,[1]!Table1[31])</f>
        <v/>
      </c>
      <c r="BJ227" s="30">
        <f>SUMIF([1]route!$E$3:$E$10005,E227,[1]!Table1[Remain PO])</f>
        <v/>
      </c>
      <c r="BK227" s="31">
        <f>SUMIF([1]route!$E$3:$E$10005,E227,[1]!Table1[N+1])</f>
        <v/>
      </c>
      <c r="BL227" s="31">
        <f>SUMIF([1]route!$E$3:$E$10005,E227,[1]!Table1[N+2])</f>
        <v/>
      </c>
      <c r="BM227" s="31">
        <f>SUMIF([1]route!$E$3:$E$10005,E227,[1]!Table1[N+3])</f>
        <v/>
      </c>
      <c r="BN227" s="32">
        <f>SUMIF([1]route!$E$3:$E$10005,E227,[1]!Table1[N+4])</f>
        <v/>
      </c>
      <c r="BP227" s="37">
        <f>$V227-$AD227</f>
        <v/>
      </c>
      <c r="BQ227" s="35">
        <f>BP227-AE227</f>
        <v/>
      </c>
      <c r="BR227" s="35">
        <f>BQ227-AF227</f>
        <v/>
      </c>
      <c r="BS227" s="35">
        <f>BR227-AG227</f>
        <v/>
      </c>
      <c r="BT227" s="35">
        <f>BS227-AH227</f>
        <v/>
      </c>
      <c r="BU227" s="35">
        <f>BT227-AI227</f>
        <v/>
      </c>
      <c r="BV227" s="35">
        <f>BU227-AJ227</f>
        <v/>
      </c>
      <c r="BW227" s="35">
        <f>BV227-AK227</f>
        <v/>
      </c>
      <c r="BX227" s="35">
        <f>BW227-AL227</f>
        <v/>
      </c>
      <c r="BY227" s="35">
        <f>BX227-AM227</f>
        <v/>
      </c>
      <c r="BZ227" s="35">
        <f>BY227-AN227</f>
        <v/>
      </c>
      <c r="CA227" s="35">
        <f>BZ227-AO227</f>
        <v/>
      </c>
      <c r="CB227" s="35">
        <f>CA227-AP227</f>
        <v/>
      </c>
      <c r="CC227" s="35">
        <f>CB227-AQ227</f>
        <v/>
      </c>
      <c r="CD227" s="35">
        <f>CC227-AR227</f>
        <v/>
      </c>
      <c r="CE227" s="35">
        <f>CD227-AS227</f>
        <v/>
      </c>
      <c r="CF227" s="35">
        <f>CE227-AT227</f>
        <v/>
      </c>
      <c r="CG227" s="35">
        <f>CF227-AU227</f>
        <v/>
      </c>
      <c r="CH227" s="35">
        <f>CG227-AV227</f>
        <v/>
      </c>
      <c r="CI227" s="35">
        <f>CH227-AW227</f>
        <v/>
      </c>
      <c r="CJ227" s="35">
        <f>CI227-AX227</f>
        <v/>
      </c>
      <c r="CK227" s="35">
        <f>CJ227-AY227</f>
        <v/>
      </c>
      <c r="CL227" s="35">
        <f>CK227-AZ227</f>
        <v/>
      </c>
      <c r="CM227" s="35">
        <f>CL227-BA227</f>
        <v/>
      </c>
      <c r="CN227" s="35">
        <f>CM227-BB227</f>
        <v/>
      </c>
      <c r="CO227" s="35">
        <f>CN227-BC227</f>
        <v/>
      </c>
      <c r="CP227" s="35">
        <f>CO227-BD227</f>
        <v/>
      </c>
      <c r="CQ227" s="35">
        <f>CP227-BE227</f>
        <v/>
      </c>
      <c r="CR227" s="35">
        <f>CQ227-BF227</f>
        <v/>
      </c>
      <c r="CS227" s="35">
        <f>CR227-BG227</f>
        <v/>
      </c>
      <c r="CT227" s="35">
        <f>CS227-BH227</f>
        <v/>
      </c>
      <c r="CU227" s="35">
        <f>CT227-BI227</f>
        <v/>
      </c>
      <c r="CV227" s="35">
        <f>CU227-BJ227</f>
        <v/>
      </c>
      <c r="CW227" s="38">
        <f>CV227-BK227</f>
        <v/>
      </c>
      <c r="CX227" s="38">
        <f>CW227-BL227</f>
        <v/>
      </c>
      <c r="CY227" s="38">
        <f>CX227-BM227</f>
        <v/>
      </c>
      <c r="CZ227" s="39">
        <f>CY227-BN227</f>
        <v/>
      </c>
      <c r="DA227" s="35" t="n"/>
    </row>
    <row r="228">
      <c r="D228" s="61">
        <f>VLOOKUP(F228,[1]Special!$O$2:$S$209,3,0)</f>
        <v/>
      </c>
      <c r="E228" s="20" t="inlineStr">
        <is>
          <t>|0200220810|48.60|0.00|2.600|0.0005923NBC</t>
        </is>
      </c>
      <c r="F228" s="19">
        <f>LEFT(E228,LEN(E228)-7)</f>
        <v/>
      </c>
      <c r="G228" s="19">
        <f>'Cutting Rules'!H228</f>
        <v/>
      </c>
      <c r="H228" s="19">
        <f>VLOOKUP(MID(F228,8,2),[1]Special!$H$2:$I$32,2,0)</f>
        <v/>
      </c>
      <c r="I228" s="19">
        <f>RIGHT(E228,3)</f>
        <v/>
      </c>
      <c r="J228" s="19">
        <f>IF(MID(E228,6,2)="22","P","C")</f>
        <v/>
      </c>
      <c r="K228" s="19">
        <f>MID(E228,13,4)</f>
        <v/>
      </c>
      <c r="L228" s="19">
        <f>MID(E228,19,4)</f>
        <v/>
      </c>
      <c r="M228" s="52">
        <f>MID(E228,LEN(E228)-17,4)</f>
        <v/>
      </c>
      <c r="N228" s="52">
        <f>MID(E228,LEN(E228)-6,4)</f>
        <v/>
      </c>
      <c r="O228" s="19">
        <f>VLOOKUP(F228,[1]Item!$A$5:$Z$10000,26,0)</f>
        <v/>
      </c>
      <c r="P228" s="19">
        <f>VLOOKUP(E228,[1]route!$E$3:$O$10005,11,0)</f>
        <v/>
      </c>
      <c r="Q228" s="167">
        <f>'Cutting Rules'!AD228</f>
        <v/>
      </c>
      <c r="R228" s="168">
        <f>SUMIF([1]route!$E$3:$E$10005,E228,[1]!Table1[生産])</f>
        <v/>
      </c>
      <c r="S228" s="24" t="n"/>
      <c r="T228" s="169" t="inlineStr"/>
      <c r="U228" s="19" t="n"/>
      <c r="V228" s="170">
        <f>SUMIF([1]route!$E$3:$E$10005,E228,[1]route!$M$3:$M$10005)</f>
        <v/>
      </c>
      <c r="W228" s="171">
        <f>O228*N228*V228/1000</f>
        <v/>
      </c>
      <c r="X228" s="27">
        <f t="array" ref="X228">INDEX($BP228:$CZ228,MATCH(TRUE,$BP228:$CZ228&lt;0,0))</f>
        <v/>
      </c>
      <c r="Y228" s="47">
        <f>IFERROR(CHOOSE($AC228,$BP$1,$BQ$1,$BR$1,$BS$1,$BT$1,$BU$1,$BV$1,$BW$1,$BX$1,$BY$1,$BZ$1,$CA$1,$CB$1,$CC$1,$CD$1,$CE$1,$CF$1,$CG$1,$CH$1,$CI$1,$CJ$1,$CK$1,$CL$1,$CM$1,$CN$1,$CO$1,$CP$1,$CQ$1,$CR$1,$CS$1,$CT$1,$CU$1,$CV$1,$CW$1,$CX$1,$CY$1,$CZ$1,),"")</f>
        <v/>
      </c>
      <c r="Z228" s="121">
        <f>IFERROR(VLOOKUP(E228,[1]route!$E$3:$BL$10005,59,0),"")&amp;IFERROR(VLOOKUP(E228,[1]route!$E$3:$BL$10005,60,0),"")</f>
        <v/>
      </c>
      <c r="AA228" s="172">
        <f>IF(R228&gt;V228,R228-V228,0)</f>
        <v/>
      </c>
      <c r="AB228" s="173">
        <f>AA228*O228*N228/1000</f>
        <v/>
      </c>
      <c r="AC228" s="4">
        <f>IFERROR(MATCH($X228,$BP228:$CZ228,0),"")</f>
        <v/>
      </c>
      <c r="AD228" s="29" t="n">
        <v>0</v>
      </c>
      <c r="AE228" s="30">
        <f>SUMIF([1]route!$E$3:$E$10005,E228,[1]!Table1[1])</f>
        <v/>
      </c>
      <c r="AF228" s="30">
        <f>SUMIF([1]route!$E$3:$E$10005,E228,[1]!Table1[2])</f>
        <v/>
      </c>
      <c r="AG228" s="30">
        <f>SUMIF([1]route!$E$3:$E$10005,E228,[1]!Table1[3])</f>
        <v/>
      </c>
      <c r="AH228" s="30">
        <f>SUMIF([1]route!$E$3:$E$10005,E228,[1]!Table1[4])</f>
        <v/>
      </c>
      <c r="AI228" s="30">
        <f>SUMIF([1]route!$E$3:$E$10005,E228,[1]!Table1[5])</f>
        <v/>
      </c>
      <c r="AJ228" s="30">
        <f>SUMIF([1]route!$E$3:$E$10005,E228,[1]!Table1[6])</f>
        <v/>
      </c>
      <c r="AK228" s="30">
        <f>SUMIF([1]route!$E$3:$E$10005,E228,[1]!Table1[7])</f>
        <v/>
      </c>
      <c r="AL228" s="30">
        <f>SUMIF([1]route!$E$3:$E$10005,E228,[1]!Table1[8])</f>
        <v/>
      </c>
      <c r="AM228" s="30">
        <f>SUMIF([1]route!$E$3:$E$10005,E228,[1]!Table1[9])</f>
        <v/>
      </c>
      <c r="AN228" s="30">
        <f>SUMIF([1]route!$E$3:$E$10005,E228,[1]!Table1[10])</f>
        <v/>
      </c>
      <c r="AO228" s="30">
        <f>SUMIF([1]route!$E$3:$E$10005,E228,[1]!Table1[11])</f>
        <v/>
      </c>
      <c r="AP228" s="30">
        <f>SUMIF([1]route!$E$3:$E$10005,E228,[1]!Table1[12])</f>
        <v/>
      </c>
      <c r="AQ228" s="30">
        <f>SUMIF([1]route!$E$3:$E$10005,E228,[1]!Table1[13])</f>
        <v/>
      </c>
      <c r="AR228" s="30">
        <f>SUMIF([1]route!$E$3:$E$10005,E228,[1]!Table1[14])</f>
        <v/>
      </c>
      <c r="AS228" s="30">
        <f>SUMIF([1]route!$E$3:$E$10005,E228,[1]!Table1[15])</f>
        <v/>
      </c>
      <c r="AT228" s="30">
        <f>SUMIF([1]route!$E$3:$E$10005,E228,[1]!Table1[16])</f>
        <v/>
      </c>
      <c r="AU228" s="30">
        <f>SUMIF([1]route!$E$3:$E$10005,E228,[1]!Table1[17])</f>
        <v/>
      </c>
      <c r="AV228" s="30">
        <f>SUMIF([1]route!$E$3:$E$10005,E228,[1]!Table1[18])</f>
        <v/>
      </c>
      <c r="AW228" s="30">
        <f>SUMIF([1]route!$E$3:$E$10005,E228,[1]!Table1[19])</f>
        <v/>
      </c>
      <c r="AX228" s="30">
        <f>SUMIF([1]route!$E$3:$E$10005,E228,[1]!Table1[20])</f>
        <v/>
      </c>
      <c r="AY228" s="30">
        <f>SUMIF([1]route!$E$3:$E$10005,E228,[1]!Table1[21])</f>
        <v/>
      </c>
      <c r="AZ228" s="30">
        <f>SUMIF([1]route!$E$3:$E$10005,E228,[1]!Table1[22])</f>
        <v/>
      </c>
      <c r="BA228" s="30">
        <f>SUMIF([1]route!$E$3:$E$10005,E228,[1]!Table1[23])</f>
        <v/>
      </c>
      <c r="BB228" s="30">
        <f>SUMIF([1]route!$E$3:$E$10005,E228,[1]!Table1[24])</f>
        <v/>
      </c>
      <c r="BC228" s="30">
        <f>SUMIF([1]route!$E$3:$E$10005,E228,[1]!Table1[25])</f>
        <v/>
      </c>
      <c r="BD228" s="30">
        <f>SUMIF([1]route!$E$3:$E$10005,E228,[1]!Table1[26])</f>
        <v/>
      </c>
      <c r="BE228" s="30">
        <f>SUMIF([1]route!$E$3:$E$10005,E228,[1]!Table1[27])</f>
        <v/>
      </c>
      <c r="BF228" s="30">
        <f>SUMIF([1]route!$E$3:$E$10005,E228,[1]!Table1[28])</f>
        <v/>
      </c>
      <c r="BG228" s="30">
        <f>SUMIF([1]route!$E$3:$E$10005,E228,[1]!Table1[29])</f>
        <v/>
      </c>
      <c r="BH228" s="30">
        <f>SUMIF([1]route!$E$3:$E$10005,E228,[1]!Table1[30])</f>
        <v/>
      </c>
      <c r="BI228" s="30">
        <f>SUMIF([1]route!$E$3:$E$10005,E228,[1]!Table1[31])</f>
        <v/>
      </c>
      <c r="BJ228" s="30">
        <f>SUMIF([1]route!$E$3:$E$10005,E228,[1]!Table1[Remain PO])</f>
        <v/>
      </c>
      <c r="BK228" s="31">
        <f>SUMIF([1]route!$E$3:$E$10005,E228,[1]!Table1[N+1])</f>
        <v/>
      </c>
      <c r="BL228" s="31">
        <f>SUMIF([1]route!$E$3:$E$10005,E228,[1]!Table1[N+2])</f>
        <v/>
      </c>
      <c r="BM228" s="31">
        <f>SUMIF([1]route!$E$3:$E$10005,E228,[1]!Table1[N+3])</f>
        <v/>
      </c>
      <c r="BN228" s="32">
        <f>SUMIF([1]route!$E$3:$E$10005,E228,[1]!Table1[N+4])</f>
        <v/>
      </c>
      <c r="BP228" s="37">
        <f>$V228-$AD228</f>
        <v/>
      </c>
      <c r="BQ228" s="35">
        <f>BP228-AE228</f>
        <v/>
      </c>
      <c r="BR228" s="35">
        <f>BQ228-AF228</f>
        <v/>
      </c>
      <c r="BS228" s="35">
        <f>BR228-AG228</f>
        <v/>
      </c>
      <c r="BT228" s="35">
        <f>BS228-AH228</f>
        <v/>
      </c>
      <c r="BU228" s="35">
        <f>BT228-AI228</f>
        <v/>
      </c>
      <c r="BV228" s="35">
        <f>BU228-AJ228</f>
        <v/>
      </c>
      <c r="BW228" s="35">
        <f>BV228-AK228</f>
        <v/>
      </c>
      <c r="BX228" s="35">
        <f>BW228-AL228</f>
        <v/>
      </c>
      <c r="BY228" s="35">
        <f>BX228-AM228</f>
        <v/>
      </c>
      <c r="BZ228" s="35">
        <f>BY228-AN228</f>
        <v/>
      </c>
      <c r="CA228" s="35">
        <f>BZ228-AO228</f>
        <v/>
      </c>
      <c r="CB228" s="35">
        <f>CA228-AP228</f>
        <v/>
      </c>
      <c r="CC228" s="35">
        <f>CB228-AQ228</f>
        <v/>
      </c>
      <c r="CD228" s="35">
        <f>CC228-AR228</f>
        <v/>
      </c>
      <c r="CE228" s="35">
        <f>CD228-AS228</f>
        <v/>
      </c>
      <c r="CF228" s="35">
        <f>CE228-AT228</f>
        <v/>
      </c>
      <c r="CG228" s="35">
        <f>CF228-AU228</f>
        <v/>
      </c>
      <c r="CH228" s="35">
        <f>CG228-AV228</f>
        <v/>
      </c>
      <c r="CI228" s="35">
        <f>CH228-AW228</f>
        <v/>
      </c>
      <c r="CJ228" s="35">
        <f>CI228-AX228</f>
        <v/>
      </c>
      <c r="CK228" s="35">
        <f>CJ228-AY228</f>
        <v/>
      </c>
      <c r="CL228" s="35">
        <f>CK228-AZ228</f>
        <v/>
      </c>
      <c r="CM228" s="35">
        <f>CL228-BA228</f>
        <v/>
      </c>
      <c r="CN228" s="35">
        <f>CM228-BB228</f>
        <v/>
      </c>
      <c r="CO228" s="35">
        <f>CN228-BC228</f>
        <v/>
      </c>
      <c r="CP228" s="35">
        <f>CO228-BD228</f>
        <v/>
      </c>
      <c r="CQ228" s="35">
        <f>CP228-BE228</f>
        <v/>
      </c>
      <c r="CR228" s="35">
        <f>CQ228-BF228</f>
        <v/>
      </c>
      <c r="CS228" s="35">
        <f>CR228-BG228</f>
        <v/>
      </c>
      <c r="CT228" s="35">
        <f>CS228-BH228</f>
        <v/>
      </c>
      <c r="CU228" s="35">
        <f>CT228-BI228</f>
        <v/>
      </c>
      <c r="CV228" s="35">
        <f>CU228-BJ228</f>
        <v/>
      </c>
      <c r="CW228" s="38">
        <f>CV228-BK228</f>
        <v/>
      </c>
      <c r="CX228" s="38">
        <f>CW228-BL228</f>
        <v/>
      </c>
      <c r="CY228" s="38">
        <f>CX228-BM228</f>
        <v/>
      </c>
      <c r="CZ228" s="39">
        <f>CY228-BN228</f>
        <v/>
      </c>
      <c r="DA228" s="35" t="n"/>
    </row>
    <row r="229">
      <c r="D229" s="61">
        <f>VLOOKUP(F229,[1]Special!$O$2:$S$209,3,0)</f>
        <v/>
      </c>
      <c r="E229" s="20" t="inlineStr">
        <is>
          <t>|0200226010|32.00|32.00|2.300|0.0006050NBC</t>
        </is>
      </c>
      <c r="F229" s="19">
        <f>LEFT(E229,LEN(E229)-7)</f>
        <v/>
      </c>
      <c r="G229" s="19">
        <f>'Cutting Rules'!H229</f>
        <v/>
      </c>
      <c r="H229" s="19">
        <f>VLOOKUP(MID(F229,8,2),[1]Special!$H$2:$I$32,2,0)</f>
        <v/>
      </c>
      <c r="I229" s="19">
        <f>RIGHT(E229,3)</f>
        <v/>
      </c>
      <c r="J229" s="19">
        <f>IF(MID(E229,6,2)="22","P","C")</f>
        <v/>
      </c>
      <c r="K229" s="19">
        <f>MID(E229,13,4)</f>
        <v/>
      </c>
      <c r="L229" s="19">
        <f>MID(E229,19,4)</f>
        <v/>
      </c>
      <c r="M229" s="52">
        <f>MID(E229,LEN(E229)-17,4)</f>
        <v/>
      </c>
      <c r="N229" s="52">
        <f>MID(E229,LEN(E229)-6,4)</f>
        <v/>
      </c>
      <c r="O229" s="19">
        <f>VLOOKUP(F229,[1]Item!$A$5:$Z$10000,26,0)</f>
        <v/>
      </c>
      <c r="P229" s="19">
        <f>VLOOKUP(E229,[1]route!$E$3:$O$10005,11,0)</f>
        <v/>
      </c>
      <c r="Q229" s="167">
        <f>'Cutting Rules'!AD229</f>
        <v/>
      </c>
      <c r="R229" s="168">
        <f>SUMIF([1]route!$E$3:$E$10005,E229,[1]!Table1[生産])</f>
        <v/>
      </c>
      <c r="S229" s="24" t="n"/>
      <c r="T229" s="169" t="inlineStr"/>
      <c r="U229" s="19" t="n"/>
      <c r="V229" s="170">
        <f>SUMIF([1]route!$E$3:$E$10005,E229,[1]route!$M$3:$M$10005)</f>
        <v/>
      </c>
      <c r="W229" s="171">
        <f>O229*N229*V229/1000</f>
        <v/>
      </c>
      <c r="X229" s="27">
        <f t="array" ref="X229">INDEX($BP229:$CZ229,MATCH(TRUE,$BP229:$CZ229&lt;0,0))</f>
        <v/>
      </c>
      <c r="Y229" s="47">
        <f>IFERROR(CHOOSE($AC229,$BP$1,$BQ$1,$BR$1,$BS$1,$BT$1,$BU$1,$BV$1,$BW$1,$BX$1,$BY$1,$BZ$1,$CA$1,$CB$1,$CC$1,$CD$1,$CE$1,$CF$1,$CG$1,$CH$1,$CI$1,$CJ$1,$CK$1,$CL$1,$CM$1,$CN$1,$CO$1,$CP$1,$CQ$1,$CR$1,$CS$1,$CT$1,$CU$1,$CV$1,$CW$1,$CX$1,$CY$1,$CZ$1,),"")</f>
        <v/>
      </c>
      <c r="Z229" s="121">
        <f>IFERROR(VLOOKUP(E229,[1]route!$E$3:$BL$10005,59,0),"")&amp;IFERROR(VLOOKUP(E229,[1]route!$E$3:$BL$10005,60,0),"")</f>
        <v/>
      </c>
      <c r="AA229" s="172">
        <f>IF(R229&gt;V229,R229-V229,0)</f>
        <v/>
      </c>
      <c r="AB229" s="173">
        <f>AA229*O229*N229/1000</f>
        <v/>
      </c>
      <c r="AC229" s="4">
        <f>IFERROR(MATCH($X229,$BP229:$CZ229,0),"")</f>
        <v/>
      </c>
      <c r="AD229" s="29" t="n">
        <v>0</v>
      </c>
      <c r="AE229" s="30">
        <f>SUMIF([1]route!$E$3:$E$10005,E229,[1]!Table1[1])</f>
        <v/>
      </c>
      <c r="AF229" s="30">
        <f>SUMIF([1]route!$E$3:$E$10005,E229,[1]!Table1[2])</f>
        <v/>
      </c>
      <c r="AG229" s="30">
        <f>SUMIF([1]route!$E$3:$E$10005,E229,[1]!Table1[3])</f>
        <v/>
      </c>
      <c r="AH229" s="30">
        <f>SUMIF([1]route!$E$3:$E$10005,E229,[1]!Table1[4])</f>
        <v/>
      </c>
      <c r="AI229" s="30">
        <f>SUMIF([1]route!$E$3:$E$10005,E229,[1]!Table1[5])</f>
        <v/>
      </c>
      <c r="AJ229" s="30">
        <f>SUMIF([1]route!$E$3:$E$10005,E229,[1]!Table1[6])</f>
        <v/>
      </c>
      <c r="AK229" s="30">
        <f>SUMIF([1]route!$E$3:$E$10005,E229,[1]!Table1[7])</f>
        <v/>
      </c>
      <c r="AL229" s="30">
        <f>SUMIF([1]route!$E$3:$E$10005,E229,[1]!Table1[8])</f>
        <v/>
      </c>
      <c r="AM229" s="30">
        <f>SUMIF([1]route!$E$3:$E$10005,E229,[1]!Table1[9])</f>
        <v/>
      </c>
      <c r="AN229" s="30">
        <f>SUMIF([1]route!$E$3:$E$10005,E229,[1]!Table1[10])</f>
        <v/>
      </c>
      <c r="AO229" s="30">
        <f>SUMIF([1]route!$E$3:$E$10005,E229,[1]!Table1[11])</f>
        <v/>
      </c>
      <c r="AP229" s="30">
        <f>SUMIF([1]route!$E$3:$E$10005,E229,[1]!Table1[12])</f>
        <v/>
      </c>
      <c r="AQ229" s="30">
        <f>SUMIF([1]route!$E$3:$E$10005,E229,[1]!Table1[13])</f>
        <v/>
      </c>
      <c r="AR229" s="30">
        <f>SUMIF([1]route!$E$3:$E$10005,E229,[1]!Table1[14])</f>
        <v/>
      </c>
      <c r="AS229" s="30">
        <f>SUMIF([1]route!$E$3:$E$10005,E229,[1]!Table1[15])</f>
        <v/>
      </c>
      <c r="AT229" s="30">
        <f>SUMIF([1]route!$E$3:$E$10005,E229,[1]!Table1[16])</f>
        <v/>
      </c>
      <c r="AU229" s="30">
        <f>SUMIF([1]route!$E$3:$E$10005,E229,[1]!Table1[17])</f>
        <v/>
      </c>
      <c r="AV229" s="30">
        <f>SUMIF([1]route!$E$3:$E$10005,E229,[1]!Table1[18])</f>
        <v/>
      </c>
      <c r="AW229" s="30">
        <f>SUMIF([1]route!$E$3:$E$10005,E229,[1]!Table1[19])</f>
        <v/>
      </c>
      <c r="AX229" s="30">
        <f>SUMIF([1]route!$E$3:$E$10005,E229,[1]!Table1[20])</f>
        <v/>
      </c>
      <c r="AY229" s="30">
        <f>SUMIF([1]route!$E$3:$E$10005,E229,[1]!Table1[21])</f>
        <v/>
      </c>
      <c r="AZ229" s="30">
        <f>SUMIF([1]route!$E$3:$E$10005,E229,[1]!Table1[22])</f>
        <v/>
      </c>
      <c r="BA229" s="30">
        <f>SUMIF([1]route!$E$3:$E$10005,E229,[1]!Table1[23])</f>
        <v/>
      </c>
      <c r="BB229" s="30">
        <f>SUMIF([1]route!$E$3:$E$10005,E229,[1]!Table1[24])</f>
        <v/>
      </c>
      <c r="BC229" s="30">
        <f>SUMIF([1]route!$E$3:$E$10005,E229,[1]!Table1[25])</f>
        <v/>
      </c>
      <c r="BD229" s="30">
        <f>SUMIF([1]route!$E$3:$E$10005,E229,[1]!Table1[26])</f>
        <v/>
      </c>
      <c r="BE229" s="30">
        <f>SUMIF([1]route!$E$3:$E$10005,E229,[1]!Table1[27])</f>
        <v/>
      </c>
      <c r="BF229" s="30">
        <f>SUMIF([1]route!$E$3:$E$10005,E229,[1]!Table1[28])</f>
        <v/>
      </c>
      <c r="BG229" s="30">
        <f>SUMIF([1]route!$E$3:$E$10005,E229,[1]!Table1[29])</f>
        <v/>
      </c>
      <c r="BH229" s="30">
        <f>SUMIF([1]route!$E$3:$E$10005,E229,[1]!Table1[30])</f>
        <v/>
      </c>
      <c r="BI229" s="30">
        <f>SUMIF([1]route!$E$3:$E$10005,E229,[1]!Table1[31])</f>
        <v/>
      </c>
      <c r="BJ229" s="30">
        <f>SUMIF([1]route!$E$3:$E$10005,E229,[1]!Table1[Remain PO])</f>
        <v/>
      </c>
      <c r="BK229" s="31">
        <f>SUMIF([1]route!$E$3:$E$10005,E229,[1]!Table1[N+1])</f>
        <v/>
      </c>
      <c r="BL229" s="31">
        <f>SUMIF([1]route!$E$3:$E$10005,E229,[1]!Table1[N+2])</f>
        <v/>
      </c>
      <c r="BM229" s="31">
        <f>SUMIF([1]route!$E$3:$E$10005,E229,[1]!Table1[N+3])</f>
        <v/>
      </c>
      <c r="BN229" s="32">
        <f>SUMIF([1]route!$E$3:$E$10005,E229,[1]!Table1[N+4])</f>
        <v/>
      </c>
      <c r="BP229" s="37">
        <f>$V229-$AD229</f>
        <v/>
      </c>
      <c r="BQ229" s="35">
        <f>BP229-AE229</f>
        <v/>
      </c>
      <c r="BR229" s="35">
        <f>BQ229-AF229</f>
        <v/>
      </c>
      <c r="BS229" s="35">
        <f>BR229-AG229</f>
        <v/>
      </c>
      <c r="BT229" s="35">
        <f>BS229-AH229</f>
        <v/>
      </c>
      <c r="BU229" s="35">
        <f>BT229-AI229</f>
        <v/>
      </c>
      <c r="BV229" s="35">
        <f>BU229-AJ229</f>
        <v/>
      </c>
      <c r="BW229" s="35">
        <f>BV229-AK229</f>
        <v/>
      </c>
      <c r="BX229" s="35">
        <f>BW229-AL229</f>
        <v/>
      </c>
      <c r="BY229" s="35">
        <f>BX229-AM229</f>
        <v/>
      </c>
      <c r="BZ229" s="35">
        <f>BY229-AN229</f>
        <v/>
      </c>
      <c r="CA229" s="35">
        <f>BZ229-AO229</f>
        <v/>
      </c>
      <c r="CB229" s="35">
        <f>CA229-AP229</f>
        <v/>
      </c>
      <c r="CC229" s="35">
        <f>CB229-AQ229</f>
        <v/>
      </c>
      <c r="CD229" s="35">
        <f>CC229-AR229</f>
        <v/>
      </c>
      <c r="CE229" s="35">
        <f>CD229-AS229</f>
        <v/>
      </c>
      <c r="CF229" s="35">
        <f>CE229-AT229</f>
        <v/>
      </c>
      <c r="CG229" s="35">
        <f>CF229-AU229</f>
        <v/>
      </c>
      <c r="CH229" s="35">
        <f>CG229-AV229</f>
        <v/>
      </c>
      <c r="CI229" s="35">
        <f>CH229-AW229</f>
        <v/>
      </c>
      <c r="CJ229" s="35">
        <f>CI229-AX229</f>
        <v/>
      </c>
      <c r="CK229" s="35">
        <f>CJ229-AY229</f>
        <v/>
      </c>
      <c r="CL229" s="35">
        <f>CK229-AZ229</f>
        <v/>
      </c>
      <c r="CM229" s="35">
        <f>CL229-BA229</f>
        <v/>
      </c>
      <c r="CN229" s="35">
        <f>CM229-BB229</f>
        <v/>
      </c>
      <c r="CO229" s="35">
        <f>CN229-BC229</f>
        <v/>
      </c>
      <c r="CP229" s="35">
        <f>CO229-BD229</f>
        <v/>
      </c>
      <c r="CQ229" s="35">
        <f>CP229-BE229</f>
        <v/>
      </c>
      <c r="CR229" s="35">
        <f>CQ229-BF229</f>
        <v/>
      </c>
      <c r="CS229" s="35">
        <f>CR229-BG229</f>
        <v/>
      </c>
      <c r="CT229" s="35">
        <f>CS229-BH229</f>
        <v/>
      </c>
      <c r="CU229" s="35">
        <f>CT229-BI229</f>
        <v/>
      </c>
      <c r="CV229" s="35">
        <f>CU229-BJ229</f>
        <v/>
      </c>
      <c r="CW229" s="38">
        <f>CV229-BK229</f>
        <v/>
      </c>
      <c r="CX229" s="38">
        <f>CW229-BL229</f>
        <v/>
      </c>
      <c r="CY229" s="38">
        <f>CX229-BM229</f>
        <v/>
      </c>
      <c r="CZ229" s="39">
        <f>CY229-BN229</f>
        <v/>
      </c>
      <c r="DA229" s="35" t="n"/>
    </row>
    <row r="230">
      <c r="D230" s="61">
        <f>VLOOKUP(F230,[1]Special!$O$2:$S$209,3,0)</f>
        <v/>
      </c>
      <c r="E230" s="20" t="inlineStr">
        <is>
          <t>|0200226640|25.40|0.00|2.300|0.0005887NBC</t>
        </is>
      </c>
      <c r="F230" s="19">
        <f>LEFT(E230,LEN(E230)-7)</f>
        <v/>
      </c>
      <c r="G230" s="19">
        <f>'Cutting Rules'!H230</f>
        <v/>
      </c>
      <c r="H230" s="19">
        <f>VLOOKUP(MID(F230,8,2),[1]Special!$H$2:$I$32,2,0)</f>
        <v/>
      </c>
      <c r="I230" s="19">
        <f>RIGHT(E230,3)</f>
        <v/>
      </c>
      <c r="J230" s="19">
        <f>IF(MID(E230,6,2)="22","P","C")</f>
        <v/>
      </c>
      <c r="K230" s="19">
        <f>MID(E230,13,4)</f>
        <v/>
      </c>
      <c r="L230" s="19">
        <f>MID(E230,19,4)</f>
        <v/>
      </c>
      <c r="M230" s="52">
        <f>MID(E230,LEN(E230)-17,4)</f>
        <v/>
      </c>
      <c r="N230" s="52">
        <f>MID(E230,LEN(E230)-6,4)</f>
        <v/>
      </c>
      <c r="O230" s="19">
        <f>VLOOKUP(F230,[1]Item!$A$5:$Z$10000,26,0)</f>
        <v/>
      </c>
      <c r="P230" s="19">
        <f>VLOOKUP(E230,[1]route!$E$3:$O$10005,11,0)</f>
        <v/>
      </c>
      <c r="Q230" s="167">
        <f>'Cutting Rules'!AD230</f>
        <v/>
      </c>
      <c r="R230" s="168">
        <f>SUMIF([1]route!$E$3:$E$10005,E230,[1]!Table1[生産])</f>
        <v/>
      </c>
      <c r="S230" s="24" t="n"/>
      <c r="T230" s="169" t="inlineStr"/>
      <c r="U230" s="19" t="n"/>
      <c r="V230" s="170">
        <f>SUMIF([1]route!$E$3:$E$10005,E230,[1]route!$M$3:$M$10005)</f>
        <v/>
      </c>
      <c r="W230" s="171">
        <f>O230*N230*V230/1000</f>
        <v/>
      </c>
      <c r="X230" s="27">
        <f t="array" ref="X230">INDEX($BP230:$CZ230,MATCH(TRUE,$BP230:$CZ230&lt;0,0))</f>
        <v/>
      </c>
      <c r="Y230" s="47">
        <f>IFERROR(CHOOSE($AC230,$BP$1,$BQ$1,$BR$1,$BS$1,$BT$1,$BU$1,$BV$1,$BW$1,$BX$1,$BY$1,$BZ$1,$CA$1,$CB$1,$CC$1,$CD$1,$CE$1,$CF$1,$CG$1,$CH$1,$CI$1,$CJ$1,$CK$1,$CL$1,$CM$1,$CN$1,$CO$1,$CP$1,$CQ$1,$CR$1,$CS$1,$CT$1,$CU$1,$CV$1,$CW$1,$CX$1,$CY$1,$CZ$1,),"")</f>
        <v/>
      </c>
      <c r="Z230" s="121">
        <f>IFERROR(VLOOKUP(E230,[1]route!$E$3:$BL$10005,59,0),"")&amp;IFERROR(VLOOKUP(E230,[1]route!$E$3:$BL$10005,60,0),"")</f>
        <v/>
      </c>
      <c r="AA230" s="172">
        <f>IF(R230&gt;V230,R230-V230,0)</f>
        <v/>
      </c>
      <c r="AB230" s="173">
        <f>AA230*O230*N230/1000</f>
        <v/>
      </c>
      <c r="AC230" s="4">
        <f>IFERROR(MATCH($X230,$BP230:$CZ230,0),"")</f>
        <v/>
      </c>
      <c r="AD230" s="29" t="n">
        <v>0</v>
      </c>
      <c r="AE230" s="30">
        <f>SUMIF([1]route!$E$3:$E$10005,E230,[1]!Table1[1])</f>
        <v/>
      </c>
      <c r="AF230" s="30">
        <f>SUMIF([1]route!$E$3:$E$10005,E230,[1]!Table1[2])</f>
        <v/>
      </c>
      <c r="AG230" s="30">
        <f>SUMIF([1]route!$E$3:$E$10005,E230,[1]!Table1[3])</f>
        <v/>
      </c>
      <c r="AH230" s="30">
        <f>SUMIF([1]route!$E$3:$E$10005,E230,[1]!Table1[4])</f>
        <v/>
      </c>
      <c r="AI230" s="30">
        <f>SUMIF([1]route!$E$3:$E$10005,E230,[1]!Table1[5])</f>
        <v/>
      </c>
      <c r="AJ230" s="30">
        <f>SUMIF([1]route!$E$3:$E$10005,E230,[1]!Table1[6])</f>
        <v/>
      </c>
      <c r="AK230" s="30">
        <f>SUMIF([1]route!$E$3:$E$10005,E230,[1]!Table1[7])</f>
        <v/>
      </c>
      <c r="AL230" s="30">
        <f>SUMIF([1]route!$E$3:$E$10005,E230,[1]!Table1[8])</f>
        <v/>
      </c>
      <c r="AM230" s="30">
        <f>SUMIF([1]route!$E$3:$E$10005,E230,[1]!Table1[9])</f>
        <v/>
      </c>
      <c r="AN230" s="30">
        <f>SUMIF([1]route!$E$3:$E$10005,E230,[1]!Table1[10])</f>
        <v/>
      </c>
      <c r="AO230" s="30">
        <f>SUMIF([1]route!$E$3:$E$10005,E230,[1]!Table1[11])</f>
        <v/>
      </c>
      <c r="AP230" s="30">
        <f>SUMIF([1]route!$E$3:$E$10005,E230,[1]!Table1[12])</f>
        <v/>
      </c>
      <c r="AQ230" s="30">
        <f>SUMIF([1]route!$E$3:$E$10005,E230,[1]!Table1[13])</f>
        <v/>
      </c>
      <c r="AR230" s="30">
        <f>SUMIF([1]route!$E$3:$E$10005,E230,[1]!Table1[14])</f>
        <v/>
      </c>
      <c r="AS230" s="30">
        <f>SUMIF([1]route!$E$3:$E$10005,E230,[1]!Table1[15])</f>
        <v/>
      </c>
      <c r="AT230" s="30">
        <f>SUMIF([1]route!$E$3:$E$10005,E230,[1]!Table1[16])</f>
        <v/>
      </c>
      <c r="AU230" s="30">
        <f>SUMIF([1]route!$E$3:$E$10005,E230,[1]!Table1[17])</f>
        <v/>
      </c>
      <c r="AV230" s="30">
        <f>SUMIF([1]route!$E$3:$E$10005,E230,[1]!Table1[18])</f>
        <v/>
      </c>
      <c r="AW230" s="30">
        <f>SUMIF([1]route!$E$3:$E$10005,E230,[1]!Table1[19])</f>
        <v/>
      </c>
      <c r="AX230" s="30">
        <f>SUMIF([1]route!$E$3:$E$10005,E230,[1]!Table1[20])</f>
        <v/>
      </c>
      <c r="AY230" s="30">
        <f>SUMIF([1]route!$E$3:$E$10005,E230,[1]!Table1[21])</f>
        <v/>
      </c>
      <c r="AZ230" s="30">
        <f>SUMIF([1]route!$E$3:$E$10005,E230,[1]!Table1[22])</f>
        <v/>
      </c>
      <c r="BA230" s="30">
        <f>SUMIF([1]route!$E$3:$E$10005,E230,[1]!Table1[23])</f>
        <v/>
      </c>
      <c r="BB230" s="30">
        <f>SUMIF([1]route!$E$3:$E$10005,E230,[1]!Table1[24])</f>
        <v/>
      </c>
      <c r="BC230" s="30">
        <f>SUMIF([1]route!$E$3:$E$10005,E230,[1]!Table1[25])</f>
        <v/>
      </c>
      <c r="BD230" s="30">
        <f>SUMIF([1]route!$E$3:$E$10005,E230,[1]!Table1[26])</f>
        <v/>
      </c>
      <c r="BE230" s="30">
        <f>SUMIF([1]route!$E$3:$E$10005,E230,[1]!Table1[27])</f>
        <v/>
      </c>
      <c r="BF230" s="30">
        <f>SUMIF([1]route!$E$3:$E$10005,E230,[1]!Table1[28])</f>
        <v/>
      </c>
      <c r="BG230" s="30">
        <f>SUMIF([1]route!$E$3:$E$10005,E230,[1]!Table1[29])</f>
        <v/>
      </c>
      <c r="BH230" s="30">
        <f>SUMIF([1]route!$E$3:$E$10005,E230,[1]!Table1[30])</f>
        <v/>
      </c>
      <c r="BI230" s="30">
        <f>SUMIF([1]route!$E$3:$E$10005,E230,[1]!Table1[31])</f>
        <v/>
      </c>
      <c r="BJ230" s="30">
        <f>SUMIF([1]route!$E$3:$E$10005,E230,[1]!Table1[Remain PO])</f>
        <v/>
      </c>
      <c r="BK230" s="31">
        <f>SUMIF([1]route!$E$3:$E$10005,E230,[1]!Table1[N+1])</f>
        <v/>
      </c>
      <c r="BL230" s="31">
        <f>SUMIF([1]route!$E$3:$E$10005,E230,[1]!Table1[N+2])</f>
        <v/>
      </c>
      <c r="BM230" s="31">
        <f>SUMIF([1]route!$E$3:$E$10005,E230,[1]!Table1[N+3])</f>
        <v/>
      </c>
      <c r="BN230" s="32">
        <f>SUMIF([1]route!$E$3:$E$10005,E230,[1]!Table1[N+4])</f>
        <v/>
      </c>
      <c r="BP230" s="37">
        <f>$V230-$AD230</f>
        <v/>
      </c>
      <c r="BQ230" s="35">
        <f>BP230-AE230</f>
        <v/>
      </c>
      <c r="BR230" s="35">
        <f>BQ230-AF230</f>
        <v/>
      </c>
      <c r="BS230" s="35">
        <f>BR230-AG230</f>
        <v/>
      </c>
      <c r="BT230" s="35">
        <f>BS230-AH230</f>
        <v/>
      </c>
      <c r="BU230" s="35">
        <f>BT230-AI230</f>
        <v/>
      </c>
      <c r="BV230" s="35">
        <f>BU230-AJ230</f>
        <v/>
      </c>
      <c r="BW230" s="35">
        <f>BV230-AK230</f>
        <v/>
      </c>
      <c r="BX230" s="35">
        <f>BW230-AL230</f>
        <v/>
      </c>
      <c r="BY230" s="35">
        <f>BX230-AM230</f>
        <v/>
      </c>
      <c r="BZ230" s="35">
        <f>BY230-AN230</f>
        <v/>
      </c>
      <c r="CA230" s="35">
        <f>BZ230-AO230</f>
        <v/>
      </c>
      <c r="CB230" s="35">
        <f>CA230-AP230</f>
        <v/>
      </c>
      <c r="CC230" s="35">
        <f>CB230-AQ230</f>
        <v/>
      </c>
      <c r="CD230" s="35">
        <f>CC230-AR230</f>
        <v/>
      </c>
      <c r="CE230" s="35">
        <f>CD230-AS230</f>
        <v/>
      </c>
      <c r="CF230" s="35">
        <f>CE230-AT230</f>
        <v/>
      </c>
      <c r="CG230" s="35">
        <f>CF230-AU230</f>
        <v/>
      </c>
      <c r="CH230" s="35">
        <f>CG230-AV230</f>
        <v/>
      </c>
      <c r="CI230" s="35">
        <f>CH230-AW230</f>
        <v/>
      </c>
      <c r="CJ230" s="35">
        <f>CI230-AX230</f>
        <v/>
      </c>
      <c r="CK230" s="35">
        <f>CJ230-AY230</f>
        <v/>
      </c>
      <c r="CL230" s="35">
        <f>CK230-AZ230</f>
        <v/>
      </c>
      <c r="CM230" s="35">
        <f>CL230-BA230</f>
        <v/>
      </c>
      <c r="CN230" s="35">
        <f>CM230-BB230</f>
        <v/>
      </c>
      <c r="CO230" s="35">
        <f>CN230-BC230</f>
        <v/>
      </c>
      <c r="CP230" s="35">
        <f>CO230-BD230</f>
        <v/>
      </c>
      <c r="CQ230" s="35">
        <f>CP230-BE230</f>
        <v/>
      </c>
      <c r="CR230" s="35">
        <f>CQ230-BF230</f>
        <v/>
      </c>
      <c r="CS230" s="35">
        <f>CR230-BG230</f>
        <v/>
      </c>
      <c r="CT230" s="35">
        <f>CS230-BH230</f>
        <v/>
      </c>
      <c r="CU230" s="35">
        <f>CT230-BI230</f>
        <v/>
      </c>
      <c r="CV230" s="35">
        <f>CU230-BJ230</f>
        <v/>
      </c>
      <c r="CW230" s="38">
        <f>CV230-BK230</f>
        <v/>
      </c>
      <c r="CX230" s="38">
        <f>CW230-BL230</f>
        <v/>
      </c>
      <c r="CY230" s="38">
        <f>CX230-BM230</f>
        <v/>
      </c>
      <c r="CZ230" s="39">
        <f>CY230-BN230</f>
        <v/>
      </c>
      <c r="DA230" s="35" t="n"/>
    </row>
    <row r="231">
      <c r="D231" s="61">
        <f>VLOOKUP(F231,[1]Special!$O$2:$S$209,3,0)</f>
        <v/>
      </c>
      <c r="E231" s="20" t="inlineStr">
        <is>
          <t>|0200226240|25.40|0.00|2.300|0.0005842NBC</t>
        </is>
      </c>
      <c r="F231" s="19">
        <f>LEFT(E231,LEN(E231)-7)</f>
        <v/>
      </c>
      <c r="G231" s="19">
        <f>'Cutting Rules'!H231</f>
        <v/>
      </c>
      <c r="H231" s="19">
        <f>VLOOKUP(MID(F231,8,2),[1]Special!$H$2:$I$32,2,0)</f>
        <v/>
      </c>
      <c r="I231" s="19">
        <f>RIGHT(E231,3)</f>
        <v/>
      </c>
      <c r="J231" s="19">
        <f>IF(MID(E231,6,2)="22","P","C")</f>
        <v/>
      </c>
      <c r="K231" s="19">
        <f>MID(E231,13,4)</f>
        <v/>
      </c>
      <c r="L231" s="19">
        <f>MID(E231,19,4)</f>
        <v/>
      </c>
      <c r="M231" s="52">
        <f>MID(E231,LEN(E231)-17,4)</f>
        <v/>
      </c>
      <c r="N231" s="52">
        <f>MID(E231,LEN(E231)-6,4)</f>
        <v/>
      </c>
      <c r="O231" s="19">
        <f>VLOOKUP(F231,[1]Item!$A$5:$Z$10000,26,0)</f>
        <v/>
      </c>
      <c r="P231" s="19">
        <f>VLOOKUP(E231,[1]route!$E$3:$O$10005,11,0)</f>
        <v/>
      </c>
      <c r="Q231" s="167">
        <f>'Cutting Rules'!AD231</f>
        <v/>
      </c>
      <c r="R231" s="168">
        <f>SUMIF([1]route!$E$3:$E$10005,E231,[1]!Table1[生産])</f>
        <v/>
      </c>
      <c r="S231" s="24" t="n"/>
      <c r="T231" s="169" t="inlineStr"/>
      <c r="U231" s="19" t="n"/>
      <c r="V231" s="170">
        <f>SUMIF([1]route!$E$3:$E$10005,E231,[1]route!$M$3:$M$10005)</f>
        <v/>
      </c>
      <c r="W231" s="171">
        <f>O231*N231*V231/1000</f>
        <v/>
      </c>
      <c r="X231" s="27">
        <f t="array" ref="X231">INDEX($BP231:$CZ231,MATCH(TRUE,$BP231:$CZ231&lt;0,0))</f>
        <v/>
      </c>
      <c r="Y231" s="47">
        <f>IFERROR(CHOOSE($AC231,$BP$1,$BQ$1,$BR$1,$BS$1,$BT$1,$BU$1,$BV$1,$BW$1,$BX$1,$BY$1,$BZ$1,$CA$1,$CB$1,$CC$1,$CD$1,$CE$1,$CF$1,$CG$1,$CH$1,$CI$1,$CJ$1,$CK$1,$CL$1,$CM$1,$CN$1,$CO$1,$CP$1,$CQ$1,$CR$1,$CS$1,$CT$1,$CU$1,$CV$1,$CW$1,$CX$1,$CY$1,$CZ$1,),"")</f>
        <v/>
      </c>
      <c r="Z231" s="121">
        <f>IFERROR(VLOOKUP(E231,[1]route!$E$3:$BL$10005,59,0),"")&amp;IFERROR(VLOOKUP(E231,[1]route!$E$3:$BL$10005,60,0),"")</f>
        <v/>
      </c>
      <c r="AA231" s="172">
        <f>IF(R231&gt;V231,R231-V231,0)</f>
        <v/>
      </c>
      <c r="AB231" s="173">
        <f>AA231*O231*N231/1000</f>
        <v/>
      </c>
      <c r="AC231" s="4">
        <f>IFERROR(MATCH($X231,$BP231:$CZ231,0),"")</f>
        <v/>
      </c>
      <c r="AD231" s="29" t="n">
        <v>0</v>
      </c>
      <c r="AE231" s="30">
        <f>SUMIF([1]route!$E$3:$E$10005,E231,[1]!Table1[1])</f>
        <v/>
      </c>
      <c r="AF231" s="30">
        <f>SUMIF([1]route!$E$3:$E$10005,E231,[1]!Table1[2])</f>
        <v/>
      </c>
      <c r="AG231" s="30">
        <f>SUMIF([1]route!$E$3:$E$10005,E231,[1]!Table1[3])</f>
        <v/>
      </c>
      <c r="AH231" s="30">
        <f>SUMIF([1]route!$E$3:$E$10005,E231,[1]!Table1[4])</f>
        <v/>
      </c>
      <c r="AI231" s="30">
        <f>SUMIF([1]route!$E$3:$E$10005,E231,[1]!Table1[5])</f>
        <v/>
      </c>
      <c r="AJ231" s="30">
        <f>SUMIF([1]route!$E$3:$E$10005,E231,[1]!Table1[6])</f>
        <v/>
      </c>
      <c r="AK231" s="30">
        <f>SUMIF([1]route!$E$3:$E$10005,E231,[1]!Table1[7])</f>
        <v/>
      </c>
      <c r="AL231" s="30">
        <f>SUMIF([1]route!$E$3:$E$10005,E231,[1]!Table1[8])</f>
        <v/>
      </c>
      <c r="AM231" s="30">
        <f>SUMIF([1]route!$E$3:$E$10005,E231,[1]!Table1[9])</f>
        <v/>
      </c>
      <c r="AN231" s="30">
        <f>SUMIF([1]route!$E$3:$E$10005,E231,[1]!Table1[10])</f>
        <v/>
      </c>
      <c r="AO231" s="30">
        <f>SUMIF([1]route!$E$3:$E$10005,E231,[1]!Table1[11])</f>
        <v/>
      </c>
      <c r="AP231" s="30">
        <f>SUMIF([1]route!$E$3:$E$10005,E231,[1]!Table1[12])</f>
        <v/>
      </c>
      <c r="AQ231" s="30">
        <f>SUMIF([1]route!$E$3:$E$10005,E231,[1]!Table1[13])</f>
        <v/>
      </c>
      <c r="AR231" s="30">
        <f>SUMIF([1]route!$E$3:$E$10005,E231,[1]!Table1[14])</f>
        <v/>
      </c>
      <c r="AS231" s="30">
        <f>SUMIF([1]route!$E$3:$E$10005,E231,[1]!Table1[15])</f>
        <v/>
      </c>
      <c r="AT231" s="30">
        <f>SUMIF([1]route!$E$3:$E$10005,E231,[1]!Table1[16])</f>
        <v/>
      </c>
      <c r="AU231" s="30">
        <f>SUMIF([1]route!$E$3:$E$10005,E231,[1]!Table1[17])</f>
        <v/>
      </c>
      <c r="AV231" s="30">
        <f>SUMIF([1]route!$E$3:$E$10005,E231,[1]!Table1[18])</f>
        <v/>
      </c>
      <c r="AW231" s="30">
        <f>SUMIF([1]route!$E$3:$E$10005,E231,[1]!Table1[19])</f>
        <v/>
      </c>
      <c r="AX231" s="30">
        <f>SUMIF([1]route!$E$3:$E$10005,E231,[1]!Table1[20])</f>
        <v/>
      </c>
      <c r="AY231" s="30">
        <f>SUMIF([1]route!$E$3:$E$10005,E231,[1]!Table1[21])</f>
        <v/>
      </c>
      <c r="AZ231" s="30">
        <f>SUMIF([1]route!$E$3:$E$10005,E231,[1]!Table1[22])</f>
        <v/>
      </c>
      <c r="BA231" s="30">
        <f>SUMIF([1]route!$E$3:$E$10005,E231,[1]!Table1[23])</f>
        <v/>
      </c>
      <c r="BB231" s="30">
        <f>SUMIF([1]route!$E$3:$E$10005,E231,[1]!Table1[24])</f>
        <v/>
      </c>
      <c r="BC231" s="30">
        <f>SUMIF([1]route!$E$3:$E$10005,E231,[1]!Table1[25])</f>
        <v/>
      </c>
      <c r="BD231" s="30">
        <f>SUMIF([1]route!$E$3:$E$10005,E231,[1]!Table1[26])</f>
        <v/>
      </c>
      <c r="BE231" s="30">
        <f>SUMIF([1]route!$E$3:$E$10005,E231,[1]!Table1[27])</f>
        <v/>
      </c>
      <c r="BF231" s="30">
        <f>SUMIF([1]route!$E$3:$E$10005,E231,[1]!Table1[28])</f>
        <v/>
      </c>
      <c r="BG231" s="30">
        <f>SUMIF([1]route!$E$3:$E$10005,E231,[1]!Table1[29])</f>
        <v/>
      </c>
      <c r="BH231" s="30">
        <f>SUMIF([1]route!$E$3:$E$10005,E231,[1]!Table1[30])</f>
        <v/>
      </c>
      <c r="BI231" s="30">
        <f>SUMIF([1]route!$E$3:$E$10005,E231,[1]!Table1[31])</f>
        <v/>
      </c>
      <c r="BJ231" s="30">
        <f>SUMIF([1]route!$E$3:$E$10005,E231,[1]!Table1[Remain PO])</f>
        <v/>
      </c>
      <c r="BK231" s="31">
        <f>SUMIF([1]route!$E$3:$E$10005,E231,[1]!Table1[N+1])</f>
        <v/>
      </c>
      <c r="BL231" s="31">
        <f>SUMIF([1]route!$E$3:$E$10005,E231,[1]!Table1[N+2])</f>
        <v/>
      </c>
      <c r="BM231" s="31">
        <f>SUMIF([1]route!$E$3:$E$10005,E231,[1]!Table1[N+3])</f>
        <v/>
      </c>
      <c r="BN231" s="32">
        <f>SUMIF([1]route!$E$3:$E$10005,E231,[1]!Table1[N+4])</f>
        <v/>
      </c>
      <c r="BP231" s="37">
        <f>$V231-$AD231</f>
        <v/>
      </c>
      <c r="BQ231" s="35">
        <f>BP231-AE231</f>
        <v/>
      </c>
      <c r="BR231" s="35">
        <f>BQ231-AF231</f>
        <v/>
      </c>
      <c r="BS231" s="35">
        <f>BR231-AG231</f>
        <v/>
      </c>
      <c r="BT231" s="35">
        <f>BS231-AH231</f>
        <v/>
      </c>
      <c r="BU231" s="35">
        <f>BT231-AI231</f>
        <v/>
      </c>
      <c r="BV231" s="35">
        <f>BU231-AJ231</f>
        <v/>
      </c>
      <c r="BW231" s="35">
        <f>BV231-AK231</f>
        <v/>
      </c>
      <c r="BX231" s="35">
        <f>BW231-AL231</f>
        <v/>
      </c>
      <c r="BY231" s="35">
        <f>BX231-AM231</f>
        <v/>
      </c>
      <c r="BZ231" s="35">
        <f>BY231-AN231</f>
        <v/>
      </c>
      <c r="CA231" s="35">
        <f>BZ231-AO231</f>
        <v/>
      </c>
      <c r="CB231" s="35">
        <f>CA231-AP231</f>
        <v/>
      </c>
      <c r="CC231" s="35">
        <f>CB231-AQ231</f>
        <v/>
      </c>
      <c r="CD231" s="35">
        <f>CC231-AR231</f>
        <v/>
      </c>
      <c r="CE231" s="35">
        <f>CD231-AS231</f>
        <v/>
      </c>
      <c r="CF231" s="35">
        <f>CE231-AT231</f>
        <v/>
      </c>
      <c r="CG231" s="35">
        <f>CF231-AU231</f>
        <v/>
      </c>
      <c r="CH231" s="35">
        <f>CG231-AV231</f>
        <v/>
      </c>
      <c r="CI231" s="35">
        <f>CH231-AW231</f>
        <v/>
      </c>
      <c r="CJ231" s="35">
        <f>CI231-AX231</f>
        <v/>
      </c>
      <c r="CK231" s="35">
        <f>CJ231-AY231</f>
        <v/>
      </c>
      <c r="CL231" s="35">
        <f>CK231-AZ231</f>
        <v/>
      </c>
      <c r="CM231" s="35">
        <f>CL231-BA231</f>
        <v/>
      </c>
      <c r="CN231" s="35">
        <f>CM231-BB231</f>
        <v/>
      </c>
      <c r="CO231" s="35">
        <f>CN231-BC231</f>
        <v/>
      </c>
      <c r="CP231" s="35">
        <f>CO231-BD231</f>
        <v/>
      </c>
      <c r="CQ231" s="35">
        <f>CP231-BE231</f>
        <v/>
      </c>
      <c r="CR231" s="35">
        <f>CQ231-BF231</f>
        <v/>
      </c>
      <c r="CS231" s="35">
        <f>CR231-BG231</f>
        <v/>
      </c>
      <c r="CT231" s="35">
        <f>CS231-BH231</f>
        <v/>
      </c>
      <c r="CU231" s="35">
        <f>CT231-BI231</f>
        <v/>
      </c>
      <c r="CV231" s="35">
        <f>CU231-BJ231</f>
        <v/>
      </c>
      <c r="CW231" s="38">
        <f>CV231-BK231</f>
        <v/>
      </c>
      <c r="CX231" s="38">
        <f>CW231-BL231</f>
        <v/>
      </c>
      <c r="CY231" s="38">
        <f>CX231-BM231</f>
        <v/>
      </c>
      <c r="CZ231" s="39">
        <f>CY231-BN231</f>
        <v/>
      </c>
      <c r="DA231" s="35" t="n"/>
    </row>
    <row r="232">
      <c r="D232" s="61">
        <f>VLOOKUP(F232,[1]Special!$O$2:$S$209,3,0)</f>
        <v/>
      </c>
      <c r="E232" s="20" t="inlineStr">
        <is>
          <t>|0200226010|22.20|0.00|2.000|0.0005680NBC</t>
        </is>
      </c>
      <c r="F232" s="19">
        <f>LEFT(E232,LEN(E232)-7)</f>
        <v/>
      </c>
      <c r="G232" s="19">
        <f>'Cutting Rules'!H232</f>
        <v/>
      </c>
      <c r="H232" s="19">
        <f>VLOOKUP(MID(F232,8,2),[1]Special!$H$2:$I$32,2,0)</f>
        <v/>
      </c>
      <c r="I232" s="19">
        <f>RIGHT(E232,3)</f>
        <v/>
      </c>
      <c r="J232" s="19">
        <f>IF(MID(E232,6,2)="22","P","C")</f>
        <v/>
      </c>
      <c r="K232" s="19">
        <f>MID(E232,13,4)</f>
        <v/>
      </c>
      <c r="L232" s="19">
        <f>MID(E232,19,4)</f>
        <v/>
      </c>
      <c r="M232" s="52">
        <f>MID(E232,LEN(E232)-17,4)</f>
        <v/>
      </c>
      <c r="N232" s="52">
        <f>MID(E232,LEN(E232)-6,4)</f>
        <v/>
      </c>
      <c r="O232" s="19">
        <f>VLOOKUP(F232,[1]Item!$A$5:$Z$10000,26,0)</f>
        <v/>
      </c>
      <c r="P232" s="19">
        <f>VLOOKUP(E232,[1]route!$E$3:$O$10005,11,0)</f>
        <v/>
      </c>
      <c r="Q232" s="167">
        <f>'Cutting Rules'!AD232</f>
        <v/>
      </c>
      <c r="R232" s="168">
        <f>SUMIF([1]route!$E$3:$E$10005,E232,[1]!Table1[生産])</f>
        <v/>
      </c>
      <c r="S232" s="24" t="n"/>
      <c r="T232" s="169" t="inlineStr"/>
      <c r="U232" s="19" t="n"/>
      <c r="V232" s="170">
        <f>SUMIF([1]route!$E$3:$E$10005,E232,[1]route!$M$3:$M$10005)</f>
        <v/>
      </c>
      <c r="W232" s="171">
        <f>O232*N232*V232/1000</f>
        <v/>
      </c>
      <c r="X232" s="27">
        <f t="array" ref="X232">INDEX($BP232:$CZ232,MATCH(TRUE,$BP232:$CZ232&lt;0,0))</f>
        <v/>
      </c>
      <c r="Y232" s="47">
        <f>IFERROR(CHOOSE($AC232,$BP$1,$BQ$1,$BR$1,$BS$1,$BT$1,$BU$1,$BV$1,$BW$1,$BX$1,$BY$1,$BZ$1,$CA$1,$CB$1,$CC$1,$CD$1,$CE$1,$CF$1,$CG$1,$CH$1,$CI$1,$CJ$1,$CK$1,$CL$1,$CM$1,$CN$1,$CO$1,$CP$1,$CQ$1,$CR$1,$CS$1,$CT$1,$CU$1,$CV$1,$CW$1,$CX$1,$CY$1,$CZ$1,),"")</f>
        <v/>
      </c>
      <c r="Z232" s="121">
        <f>IFERROR(VLOOKUP(E232,[1]route!$E$3:$BL$10005,59,0),"")&amp;IFERROR(VLOOKUP(E232,[1]route!$E$3:$BL$10005,60,0),"")</f>
        <v/>
      </c>
      <c r="AA232" s="172">
        <f>IF(R232&gt;V232,R232-V232,0)</f>
        <v/>
      </c>
      <c r="AB232" s="173">
        <f>AA232*O232*N232/1000</f>
        <v/>
      </c>
      <c r="AC232" s="4">
        <f>IFERROR(MATCH($X232,$BP232:$CZ232,0),"")</f>
        <v/>
      </c>
      <c r="AD232" s="29" t="n">
        <v>0</v>
      </c>
      <c r="AE232" s="30">
        <f>SUMIF([1]route!$E$3:$E$10005,E232,[1]!Table1[1])</f>
        <v/>
      </c>
      <c r="AF232" s="30">
        <f>SUMIF([1]route!$E$3:$E$10005,E232,[1]!Table1[2])</f>
        <v/>
      </c>
      <c r="AG232" s="30">
        <f>SUMIF([1]route!$E$3:$E$10005,E232,[1]!Table1[3])</f>
        <v/>
      </c>
      <c r="AH232" s="30">
        <f>SUMIF([1]route!$E$3:$E$10005,E232,[1]!Table1[4])</f>
        <v/>
      </c>
      <c r="AI232" s="30">
        <f>SUMIF([1]route!$E$3:$E$10005,E232,[1]!Table1[5])</f>
        <v/>
      </c>
      <c r="AJ232" s="30">
        <f>SUMIF([1]route!$E$3:$E$10005,E232,[1]!Table1[6])</f>
        <v/>
      </c>
      <c r="AK232" s="30">
        <f>SUMIF([1]route!$E$3:$E$10005,E232,[1]!Table1[7])</f>
        <v/>
      </c>
      <c r="AL232" s="30">
        <f>SUMIF([1]route!$E$3:$E$10005,E232,[1]!Table1[8])</f>
        <v/>
      </c>
      <c r="AM232" s="30">
        <f>SUMIF([1]route!$E$3:$E$10005,E232,[1]!Table1[9])</f>
        <v/>
      </c>
      <c r="AN232" s="30">
        <f>SUMIF([1]route!$E$3:$E$10005,E232,[1]!Table1[10])</f>
        <v/>
      </c>
      <c r="AO232" s="30">
        <f>SUMIF([1]route!$E$3:$E$10005,E232,[1]!Table1[11])</f>
        <v/>
      </c>
      <c r="AP232" s="30">
        <f>SUMIF([1]route!$E$3:$E$10005,E232,[1]!Table1[12])</f>
        <v/>
      </c>
      <c r="AQ232" s="30">
        <f>SUMIF([1]route!$E$3:$E$10005,E232,[1]!Table1[13])</f>
        <v/>
      </c>
      <c r="AR232" s="30">
        <f>SUMIF([1]route!$E$3:$E$10005,E232,[1]!Table1[14])</f>
        <v/>
      </c>
      <c r="AS232" s="30">
        <f>SUMIF([1]route!$E$3:$E$10005,E232,[1]!Table1[15])</f>
        <v/>
      </c>
      <c r="AT232" s="30">
        <f>SUMIF([1]route!$E$3:$E$10005,E232,[1]!Table1[16])</f>
        <v/>
      </c>
      <c r="AU232" s="30">
        <f>SUMIF([1]route!$E$3:$E$10005,E232,[1]!Table1[17])</f>
        <v/>
      </c>
      <c r="AV232" s="30">
        <f>SUMIF([1]route!$E$3:$E$10005,E232,[1]!Table1[18])</f>
        <v/>
      </c>
      <c r="AW232" s="30">
        <f>SUMIF([1]route!$E$3:$E$10005,E232,[1]!Table1[19])</f>
        <v/>
      </c>
      <c r="AX232" s="30">
        <f>SUMIF([1]route!$E$3:$E$10005,E232,[1]!Table1[20])</f>
        <v/>
      </c>
      <c r="AY232" s="30">
        <f>SUMIF([1]route!$E$3:$E$10005,E232,[1]!Table1[21])</f>
        <v/>
      </c>
      <c r="AZ232" s="30">
        <f>SUMIF([1]route!$E$3:$E$10005,E232,[1]!Table1[22])</f>
        <v/>
      </c>
      <c r="BA232" s="30">
        <f>SUMIF([1]route!$E$3:$E$10005,E232,[1]!Table1[23])</f>
        <v/>
      </c>
      <c r="BB232" s="30">
        <f>SUMIF([1]route!$E$3:$E$10005,E232,[1]!Table1[24])</f>
        <v/>
      </c>
      <c r="BC232" s="30">
        <f>SUMIF([1]route!$E$3:$E$10005,E232,[1]!Table1[25])</f>
        <v/>
      </c>
      <c r="BD232" s="30">
        <f>SUMIF([1]route!$E$3:$E$10005,E232,[1]!Table1[26])</f>
        <v/>
      </c>
      <c r="BE232" s="30">
        <f>SUMIF([1]route!$E$3:$E$10005,E232,[1]!Table1[27])</f>
        <v/>
      </c>
      <c r="BF232" s="30">
        <f>SUMIF([1]route!$E$3:$E$10005,E232,[1]!Table1[28])</f>
        <v/>
      </c>
      <c r="BG232" s="30">
        <f>SUMIF([1]route!$E$3:$E$10005,E232,[1]!Table1[29])</f>
        <v/>
      </c>
      <c r="BH232" s="30">
        <f>SUMIF([1]route!$E$3:$E$10005,E232,[1]!Table1[30])</f>
        <v/>
      </c>
      <c r="BI232" s="30">
        <f>SUMIF([1]route!$E$3:$E$10005,E232,[1]!Table1[31])</f>
        <v/>
      </c>
      <c r="BJ232" s="30">
        <f>SUMIF([1]route!$E$3:$E$10005,E232,[1]!Table1[Remain PO])</f>
        <v/>
      </c>
      <c r="BK232" s="31">
        <f>SUMIF([1]route!$E$3:$E$10005,E232,[1]!Table1[N+1])</f>
        <v/>
      </c>
      <c r="BL232" s="31">
        <f>SUMIF([1]route!$E$3:$E$10005,E232,[1]!Table1[N+2])</f>
        <v/>
      </c>
      <c r="BM232" s="31">
        <f>SUMIF([1]route!$E$3:$E$10005,E232,[1]!Table1[N+3])</f>
        <v/>
      </c>
      <c r="BN232" s="32">
        <f>SUMIF([1]route!$E$3:$E$10005,E232,[1]!Table1[N+4])</f>
        <v/>
      </c>
      <c r="BP232" s="37">
        <f>$V232-$AD232</f>
        <v/>
      </c>
      <c r="BQ232" s="35">
        <f>BP232-AE232</f>
        <v/>
      </c>
      <c r="BR232" s="35">
        <f>BQ232-AF232</f>
        <v/>
      </c>
      <c r="BS232" s="35">
        <f>BR232-AG232</f>
        <v/>
      </c>
      <c r="BT232" s="35">
        <f>BS232-AH232</f>
        <v/>
      </c>
      <c r="BU232" s="35">
        <f>BT232-AI232</f>
        <v/>
      </c>
      <c r="BV232" s="35">
        <f>BU232-AJ232</f>
        <v/>
      </c>
      <c r="BW232" s="35">
        <f>BV232-AK232</f>
        <v/>
      </c>
      <c r="BX232" s="35">
        <f>BW232-AL232</f>
        <v/>
      </c>
      <c r="BY232" s="35">
        <f>BX232-AM232</f>
        <v/>
      </c>
      <c r="BZ232" s="35">
        <f>BY232-AN232</f>
        <v/>
      </c>
      <c r="CA232" s="35">
        <f>BZ232-AO232</f>
        <v/>
      </c>
      <c r="CB232" s="35">
        <f>CA232-AP232</f>
        <v/>
      </c>
      <c r="CC232" s="35">
        <f>CB232-AQ232</f>
        <v/>
      </c>
      <c r="CD232" s="35">
        <f>CC232-AR232</f>
        <v/>
      </c>
      <c r="CE232" s="35">
        <f>CD232-AS232</f>
        <v/>
      </c>
      <c r="CF232" s="35">
        <f>CE232-AT232</f>
        <v/>
      </c>
      <c r="CG232" s="35">
        <f>CF232-AU232</f>
        <v/>
      </c>
      <c r="CH232" s="35">
        <f>CG232-AV232</f>
        <v/>
      </c>
      <c r="CI232" s="35">
        <f>CH232-AW232</f>
        <v/>
      </c>
      <c r="CJ232" s="35">
        <f>CI232-AX232</f>
        <v/>
      </c>
      <c r="CK232" s="35">
        <f>CJ232-AY232</f>
        <v/>
      </c>
      <c r="CL232" s="35">
        <f>CK232-AZ232</f>
        <v/>
      </c>
      <c r="CM232" s="35">
        <f>CL232-BA232</f>
        <v/>
      </c>
      <c r="CN232" s="35">
        <f>CM232-BB232</f>
        <v/>
      </c>
      <c r="CO232" s="35">
        <f>CN232-BC232</f>
        <v/>
      </c>
      <c r="CP232" s="35">
        <f>CO232-BD232</f>
        <v/>
      </c>
      <c r="CQ232" s="35">
        <f>CP232-BE232</f>
        <v/>
      </c>
      <c r="CR232" s="35">
        <f>CQ232-BF232</f>
        <v/>
      </c>
      <c r="CS232" s="35">
        <f>CR232-BG232</f>
        <v/>
      </c>
      <c r="CT232" s="35">
        <f>CS232-BH232</f>
        <v/>
      </c>
      <c r="CU232" s="35">
        <f>CT232-BI232</f>
        <v/>
      </c>
      <c r="CV232" s="35">
        <f>CU232-BJ232</f>
        <v/>
      </c>
      <c r="CW232" s="38">
        <f>CV232-BK232</f>
        <v/>
      </c>
      <c r="CX232" s="38">
        <f>CW232-BL232</f>
        <v/>
      </c>
      <c r="CY232" s="38">
        <f>CX232-BM232</f>
        <v/>
      </c>
      <c r="CZ232" s="39">
        <f>CY232-BN232</f>
        <v/>
      </c>
      <c r="DA232" s="35" t="n"/>
    </row>
    <row r="233">
      <c r="D233" s="61">
        <f>VLOOKUP(F233,[1]Special!$O$2:$S$209,3,0)</f>
        <v/>
      </c>
      <c r="E233" s="20" t="inlineStr">
        <is>
          <t>|0200220139|22.20|0.00|1.600|0.0005699NBC</t>
        </is>
      </c>
      <c r="F233" s="19">
        <f>LEFT(E233,LEN(E233)-7)</f>
        <v/>
      </c>
      <c r="G233" s="19">
        <f>'Cutting Rules'!H233</f>
        <v/>
      </c>
      <c r="H233" s="19">
        <f>VLOOKUP(MID(F233,8,2),[1]Special!$H$2:$I$32,2,0)</f>
        <v/>
      </c>
      <c r="I233" s="19">
        <f>RIGHT(E233,3)</f>
        <v/>
      </c>
      <c r="J233" s="19">
        <f>IF(MID(E233,6,2)="22","P","C")</f>
        <v/>
      </c>
      <c r="K233" s="19">
        <f>MID(E233,13,4)</f>
        <v/>
      </c>
      <c r="L233" s="19">
        <f>MID(E233,19,4)</f>
        <v/>
      </c>
      <c r="M233" s="52">
        <f>MID(E233,LEN(E233)-17,4)</f>
        <v/>
      </c>
      <c r="N233" s="52">
        <f>MID(E233,LEN(E233)-6,4)</f>
        <v/>
      </c>
      <c r="O233" s="19">
        <f>VLOOKUP(F233,[1]Item!$A$5:$Z$10000,26,0)</f>
        <v/>
      </c>
      <c r="P233" s="19">
        <f>VLOOKUP(E233,[1]route!$E$3:$O$10005,11,0)</f>
        <v/>
      </c>
      <c r="Q233" s="167">
        <f>'Cutting Rules'!AD233</f>
        <v/>
      </c>
      <c r="R233" s="168">
        <f>SUMIF([1]route!$E$3:$E$10005,E233,[1]!Table1[生産])</f>
        <v/>
      </c>
      <c r="S233" s="24" t="n"/>
      <c r="T233" s="169" t="inlineStr"/>
      <c r="U233" s="19" t="n"/>
      <c r="V233" s="170">
        <f>SUMIF([1]route!$E$3:$E$10005,E233,[1]route!$M$3:$M$10005)</f>
        <v/>
      </c>
      <c r="W233" s="171">
        <f>O233*N233*V233/1000</f>
        <v/>
      </c>
      <c r="X233" s="27">
        <f t="array" ref="X233">INDEX($BP233:$CZ233,MATCH(TRUE,$BP233:$CZ233&lt;0,0))</f>
        <v/>
      </c>
      <c r="Y233" s="47">
        <f>IFERROR(CHOOSE($AC233,$BP$1,$BQ$1,$BR$1,$BS$1,$BT$1,$BU$1,$BV$1,$BW$1,$BX$1,$BY$1,$BZ$1,$CA$1,$CB$1,$CC$1,$CD$1,$CE$1,$CF$1,$CG$1,$CH$1,$CI$1,$CJ$1,$CK$1,$CL$1,$CM$1,$CN$1,$CO$1,$CP$1,$CQ$1,$CR$1,$CS$1,$CT$1,$CU$1,$CV$1,$CW$1,$CX$1,$CY$1,$CZ$1,),"")</f>
        <v/>
      </c>
      <c r="Z233" s="121">
        <f>IFERROR(VLOOKUP(E233,[1]route!$E$3:$BL$10005,59,0),"")&amp;IFERROR(VLOOKUP(E233,[1]route!$E$3:$BL$10005,60,0),"")</f>
        <v/>
      </c>
      <c r="AA233" s="172">
        <f>IF(R233&gt;V233,R233-V233,0)</f>
        <v/>
      </c>
      <c r="AB233" s="173">
        <f>AA233*O233*N233/1000</f>
        <v/>
      </c>
      <c r="AC233" s="4">
        <f>IFERROR(MATCH($X233,$BP233:$CZ233,0),"")</f>
        <v/>
      </c>
      <c r="AD233" s="29" t="n">
        <v>0</v>
      </c>
      <c r="AE233" s="30">
        <f>SUMIF([1]route!$E$3:$E$10005,E233,[1]!Table1[1])</f>
        <v/>
      </c>
      <c r="AF233" s="30">
        <f>SUMIF([1]route!$E$3:$E$10005,E233,[1]!Table1[2])</f>
        <v/>
      </c>
      <c r="AG233" s="30">
        <f>SUMIF([1]route!$E$3:$E$10005,E233,[1]!Table1[3])</f>
        <v/>
      </c>
      <c r="AH233" s="30">
        <f>SUMIF([1]route!$E$3:$E$10005,E233,[1]!Table1[4])</f>
        <v/>
      </c>
      <c r="AI233" s="30">
        <f>SUMIF([1]route!$E$3:$E$10005,E233,[1]!Table1[5])</f>
        <v/>
      </c>
      <c r="AJ233" s="30">
        <f>SUMIF([1]route!$E$3:$E$10005,E233,[1]!Table1[6])</f>
        <v/>
      </c>
      <c r="AK233" s="30">
        <f>SUMIF([1]route!$E$3:$E$10005,E233,[1]!Table1[7])</f>
        <v/>
      </c>
      <c r="AL233" s="30">
        <f>SUMIF([1]route!$E$3:$E$10005,E233,[1]!Table1[8])</f>
        <v/>
      </c>
      <c r="AM233" s="30">
        <f>SUMIF([1]route!$E$3:$E$10005,E233,[1]!Table1[9])</f>
        <v/>
      </c>
      <c r="AN233" s="30">
        <f>SUMIF([1]route!$E$3:$E$10005,E233,[1]!Table1[10])</f>
        <v/>
      </c>
      <c r="AO233" s="30">
        <f>SUMIF([1]route!$E$3:$E$10005,E233,[1]!Table1[11])</f>
        <v/>
      </c>
      <c r="AP233" s="30">
        <f>SUMIF([1]route!$E$3:$E$10005,E233,[1]!Table1[12])</f>
        <v/>
      </c>
      <c r="AQ233" s="30">
        <f>SUMIF([1]route!$E$3:$E$10005,E233,[1]!Table1[13])</f>
        <v/>
      </c>
      <c r="AR233" s="30">
        <f>SUMIF([1]route!$E$3:$E$10005,E233,[1]!Table1[14])</f>
        <v/>
      </c>
      <c r="AS233" s="30">
        <f>SUMIF([1]route!$E$3:$E$10005,E233,[1]!Table1[15])</f>
        <v/>
      </c>
      <c r="AT233" s="30">
        <f>SUMIF([1]route!$E$3:$E$10005,E233,[1]!Table1[16])</f>
        <v/>
      </c>
      <c r="AU233" s="30">
        <f>SUMIF([1]route!$E$3:$E$10005,E233,[1]!Table1[17])</f>
        <v/>
      </c>
      <c r="AV233" s="30">
        <f>SUMIF([1]route!$E$3:$E$10005,E233,[1]!Table1[18])</f>
        <v/>
      </c>
      <c r="AW233" s="30">
        <f>SUMIF([1]route!$E$3:$E$10005,E233,[1]!Table1[19])</f>
        <v/>
      </c>
      <c r="AX233" s="30">
        <f>SUMIF([1]route!$E$3:$E$10005,E233,[1]!Table1[20])</f>
        <v/>
      </c>
      <c r="AY233" s="30">
        <f>SUMIF([1]route!$E$3:$E$10005,E233,[1]!Table1[21])</f>
        <v/>
      </c>
      <c r="AZ233" s="30">
        <f>SUMIF([1]route!$E$3:$E$10005,E233,[1]!Table1[22])</f>
        <v/>
      </c>
      <c r="BA233" s="30">
        <f>SUMIF([1]route!$E$3:$E$10005,E233,[1]!Table1[23])</f>
        <v/>
      </c>
      <c r="BB233" s="30">
        <f>SUMIF([1]route!$E$3:$E$10005,E233,[1]!Table1[24])</f>
        <v/>
      </c>
      <c r="BC233" s="30">
        <f>SUMIF([1]route!$E$3:$E$10005,E233,[1]!Table1[25])</f>
        <v/>
      </c>
      <c r="BD233" s="30">
        <f>SUMIF([1]route!$E$3:$E$10005,E233,[1]!Table1[26])</f>
        <v/>
      </c>
      <c r="BE233" s="30">
        <f>SUMIF([1]route!$E$3:$E$10005,E233,[1]!Table1[27])</f>
        <v/>
      </c>
      <c r="BF233" s="30">
        <f>SUMIF([1]route!$E$3:$E$10005,E233,[1]!Table1[28])</f>
        <v/>
      </c>
      <c r="BG233" s="30">
        <f>SUMIF([1]route!$E$3:$E$10005,E233,[1]!Table1[29])</f>
        <v/>
      </c>
      <c r="BH233" s="30">
        <f>SUMIF([1]route!$E$3:$E$10005,E233,[1]!Table1[30])</f>
        <v/>
      </c>
      <c r="BI233" s="30">
        <f>SUMIF([1]route!$E$3:$E$10005,E233,[1]!Table1[31])</f>
        <v/>
      </c>
      <c r="BJ233" s="30">
        <f>SUMIF([1]route!$E$3:$E$10005,E233,[1]!Table1[Remain PO])</f>
        <v/>
      </c>
      <c r="BK233" s="31">
        <f>SUMIF([1]route!$E$3:$E$10005,E233,[1]!Table1[N+1])</f>
        <v/>
      </c>
      <c r="BL233" s="31">
        <f>SUMIF([1]route!$E$3:$E$10005,E233,[1]!Table1[N+2])</f>
        <v/>
      </c>
      <c r="BM233" s="31">
        <f>SUMIF([1]route!$E$3:$E$10005,E233,[1]!Table1[N+3])</f>
        <v/>
      </c>
      <c r="BN233" s="32">
        <f>SUMIF([1]route!$E$3:$E$10005,E233,[1]!Table1[N+4])</f>
        <v/>
      </c>
      <c r="BP233" s="37">
        <f>$V233-$AD233</f>
        <v/>
      </c>
      <c r="BQ233" s="35">
        <f>BP233-AE233</f>
        <v/>
      </c>
      <c r="BR233" s="35">
        <f>BQ233-AF233</f>
        <v/>
      </c>
      <c r="BS233" s="35">
        <f>BR233-AG233</f>
        <v/>
      </c>
      <c r="BT233" s="35">
        <f>BS233-AH233</f>
        <v/>
      </c>
      <c r="BU233" s="35">
        <f>BT233-AI233</f>
        <v/>
      </c>
      <c r="BV233" s="35">
        <f>BU233-AJ233</f>
        <v/>
      </c>
      <c r="BW233" s="35">
        <f>BV233-AK233</f>
        <v/>
      </c>
      <c r="BX233" s="35">
        <f>BW233-AL233</f>
        <v/>
      </c>
      <c r="BY233" s="35">
        <f>BX233-AM233</f>
        <v/>
      </c>
      <c r="BZ233" s="35">
        <f>BY233-AN233</f>
        <v/>
      </c>
      <c r="CA233" s="35">
        <f>BZ233-AO233</f>
        <v/>
      </c>
      <c r="CB233" s="35">
        <f>CA233-AP233</f>
        <v/>
      </c>
      <c r="CC233" s="35">
        <f>CB233-AQ233</f>
        <v/>
      </c>
      <c r="CD233" s="35">
        <f>CC233-AR233</f>
        <v/>
      </c>
      <c r="CE233" s="35">
        <f>CD233-AS233</f>
        <v/>
      </c>
      <c r="CF233" s="35">
        <f>CE233-AT233</f>
        <v/>
      </c>
      <c r="CG233" s="35">
        <f>CF233-AU233</f>
        <v/>
      </c>
      <c r="CH233" s="35">
        <f>CG233-AV233</f>
        <v/>
      </c>
      <c r="CI233" s="35">
        <f>CH233-AW233</f>
        <v/>
      </c>
      <c r="CJ233" s="35">
        <f>CI233-AX233</f>
        <v/>
      </c>
      <c r="CK233" s="35">
        <f>CJ233-AY233</f>
        <v/>
      </c>
      <c r="CL233" s="35">
        <f>CK233-AZ233</f>
        <v/>
      </c>
      <c r="CM233" s="35">
        <f>CL233-BA233</f>
        <v/>
      </c>
      <c r="CN233" s="35">
        <f>CM233-BB233</f>
        <v/>
      </c>
      <c r="CO233" s="35">
        <f>CN233-BC233</f>
        <v/>
      </c>
      <c r="CP233" s="35">
        <f>CO233-BD233</f>
        <v/>
      </c>
      <c r="CQ233" s="35">
        <f>CP233-BE233</f>
        <v/>
      </c>
      <c r="CR233" s="35">
        <f>CQ233-BF233</f>
        <v/>
      </c>
      <c r="CS233" s="35">
        <f>CR233-BG233</f>
        <v/>
      </c>
      <c r="CT233" s="35">
        <f>CS233-BH233</f>
        <v/>
      </c>
      <c r="CU233" s="35">
        <f>CT233-BI233</f>
        <v/>
      </c>
      <c r="CV233" s="35">
        <f>CU233-BJ233</f>
        <v/>
      </c>
      <c r="CW233" s="38">
        <f>CV233-BK233</f>
        <v/>
      </c>
      <c r="CX233" s="38">
        <f>CW233-BL233</f>
        <v/>
      </c>
      <c r="CY233" s="38">
        <f>CX233-BM233</f>
        <v/>
      </c>
      <c r="CZ233" s="39">
        <f>CY233-BN233</f>
        <v/>
      </c>
      <c r="DA233" s="35" t="n"/>
    </row>
    <row r="234">
      <c r="D234" s="61">
        <f>VLOOKUP(F234,[1]Special!$O$2:$S$209,3,0)</f>
        <v/>
      </c>
      <c r="E234" s="20" t="inlineStr">
        <is>
          <t>|0200236041|22.20|0.00|1.200|0.0006020NBC</t>
        </is>
      </c>
      <c r="F234" s="19">
        <f>LEFT(E234,LEN(E234)-7)</f>
        <v/>
      </c>
      <c r="G234" s="19">
        <f>'Cutting Rules'!H234</f>
        <v/>
      </c>
      <c r="H234" s="19">
        <f>VLOOKUP(MID(F234,8,2),[1]Special!$H$2:$I$32,2,0)</f>
        <v/>
      </c>
      <c r="I234" s="19">
        <f>RIGHT(E234,3)</f>
        <v/>
      </c>
      <c r="J234" s="19">
        <f>IF(MID(E234,6,2)="22","P","C")</f>
        <v/>
      </c>
      <c r="K234" s="19">
        <f>MID(E234,13,4)</f>
        <v/>
      </c>
      <c r="L234" s="19">
        <f>MID(E234,19,4)</f>
        <v/>
      </c>
      <c r="M234" s="52">
        <f>MID(E234,LEN(E234)-17,4)</f>
        <v/>
      </c>
      <c r="N234" s="52">
        <f>MID(E234,LEN(E234)-6,4)</f>
        <v/>
      </c>
      <c r="O234" s="19">
        <f>VLOOKUP(F234,[1]Item!$A$5:$Z$10000,26,0)</f>
        <v/>
      </c>
      <c r="P234" s="19">
        <f>VLOOKUP(E234,[1]route!$E$3:$O$10005,11,0)</f>
        <v/>
      </c>
      <c r="Q234" s="167">
        <f>'Cutting Rules'!AD234</f>
        <v/>
      </c>
      <c r="R234" s="168">
        <f>SUMIF([1]route!$E$3:$E$10005,E234,[1]!Table1[生産])</f>
        <v/>
      </c>
      <c r="S234" s="24" t="n"/>
      <c r="T234" s="169" t="inlineStr"/>
      <c r="U234" s="19" t="n"/>
      <c r="V234" s="170">
        <f>SUMIF([1]route!$E$3:$E$10005,E234,[1]route!$M$3:$M$10005)</f>
        <v/>
      </c>
      <c r="W234" s="171">
        <f>O234*N234*V234/1000</f>
        <v/>
      </c>
      <c r="X234" s="27">
        <f t="array" ref="X234">INDEX($BP234:$CZ234,MATCH(TRUE,$BP234:$CZ234&lt;0,0))</f>
        <v/>
      </c>
      <c r="Y234" s="47">
        <f>IFERROR(CHOOSE($AC234,$BP$1,$BQ$1,$BR$1,$BS$1,$BT$1,$BU$1,$BV$1,$BW$1,$BX$1,$BY$1,$BZ$1,$CA$1,$CB$1,$CC$1,$CD$1,$CE$1,$CF$1,$CG$1,$CH$1,$CI$1,$CJ$1,$CK$1,$CL$1,$CM$1,$CN$1,$CO$1,$CP$1,$CQ$1,$CR$1,$CS$1,$CT$1,$CU$1,$CV$1,$CW$1,$CX$1,$CY$1,$CZ$1,),"")</f>
        <v/>
      </c>
      <c r="Z234" s="121">
        <f>IFERROR(VLOOKUP(E234,[1]route!$E$3:$BL$10005,59,0),"")&amp;IFERROR(VLOOKUP(E234,[1]route!$E$3:$BL$10005,60,0),"")</f>
        <v/>
      </c>
      <c r="AA234" s="172">
        <f>IF(R234&gt;V234,R234-V234,0)</f>
        <v/>
      </c>
      <c r="AB234" s="173">
        <f>AA234*O234*N234/1000</f>
        <v/>
      </c>
      <c r="AC234" s="4">
        <f>IFERROR(MATCH($X234,$BP234:$CZ234,0),"")</f>
        <v/>
      </c>
      <c r="AD234" s="29" t="n">
        <v>0</v>
      </c>
      <c r="AE234" s="30">
        <f>SUMIF([1]route!$E$3:$E$10005,E234,[1]!Table1[1])</f>
        <v/>
      </c>
      <c r="AF234" s="30">
        <f>SUMIF([1]route!$E$3:$E$10005,E234,[1]!Table1[2])</f>
        <v/>
      </c>
      <c r="AG234" s="30">
        <f>SUMIF([1]route!$E$3:$E$10005,E234,[1]!Table1[3])</f>
        <v/>
      </c>
      <c r="AH234" s="30">
        <f>SUMIF([1]route!$E$3:$E$10005,E234,[1]!Table1[4])</f>
        <v/>
      </c>
      <c r="AI234" s="30">
        <f>SUMIF([1]route!$E$3:$E$10005,E234,[1]!Table1[5])</f>
        <v/>
      </c>
      <c r="AJ234" s="30">
        <f>SUMIF([1]route!$E$3:$E$10005,E234,[1]!Table1[6])</f>
        <v/>
      </c>
      <c r="AK234" s="30">
        <f>SUMIF([1]route!$E$3:$E$10005,E234,[1]!Table1[7])</f>
        <v/>
      </c>
      <c r="AL234" s="30">
        <f>SUMIF([1]route!$E$3:$E$10005,E234,[1]!Table1[8])</f>
        <v/>
      </c>
      <c r="AM234" s="30">
        <f>SUMIF([1]route!$E$3:$E$10005,E234,[1]!Table1[9])</f>
        <v/>
      </c>
      <c r="AN234" s="30">
        <f>SUMIF([1]route!$E$3:$E$10005,E234,[1]!Table1[10])</f>
        <v/>
      </c>
      <c r="AO234" s="30">
        <f>SUMIF([1]route!$E$3:$E$10005,E234,[1]!Table1[11])</f>
        <v/>
      </c>
      <c r="AP234" s="30">
        <f>SUMIF([1]route!$E$3:$E$10005,E234,[1]!Table1[12])</f>
        <v/>
      </c>
      <c r="AQ234" s="30">
        <f>SUMIF([1]route!$E$3:$E$10005,E234,[1]!Table1[13])</f>
        <v/>
      </c>
      <c r="AR234" s="30">
        <f>SUMIF([1]route!$E$3:$E$10005,E234,[1]!Table1[14])</f>
        <v/>
      </c>
      <c r="AS234" s="30">
        <f>SUMIF([1]route!$E$3:$E$10005,E234,[1]!Table1[15])</f>
        <v/>
      </c>
      <c r="AT234" s="30">
        <f>SUMIF([1]route!$E$3:$E$10005,E234,[1]!Table1[16])</f>
        <v/>
      </c>
      <c r="AU234" s="30">
        <f>SUMIF([1]route!$E$3:$E$10005,E234,[1]!Table1[17])</f>
        <v/>
      </c>
      <c r="AV234" s="30">
        <f>SUMIF([1]route!$E$3:$E$10005,E234,[1]!Table1[18])</f>
        <v/>
      </c>
      <c r="AW234" s="30">
        <f>SUMIF([1]route!$E$3:$E$10005,E234,[1]!Table1[19])</f>
        <v/>
      </c>
      <c r="AX234" s="30">
        <f>SUMIF([1]route!$E$3:$E$10005,E234,[1]!Table1[20])</f>
        <v/>
      </c>
      <c r="AY234" s="30">
        <f>SUMIF([1]route!$E$3:$E$10005,E234,[1]!Table1[21])</f>
        <v/>
      </c>
      <c r="AZ234" s="30">
        <f>SUMIF([1]route!$E$3:$E$10005,E234,[1]!Table1[22])</f>
        <v/>
      </c>
      <c r="BA234" s="30">
        <f>SUMIF([1]route!$E$3:$E$10005,E234,[1]!Table1[23])</f>
        <v/>
      </c>
      <c r="BB234" s="30">
        <f>SUMIF([1]route!$E$3:$E$10005,E234,[1]!Table1[24])</f>
        <v/>
      </c>
      <c r="BC234" s="30">
        <f>SUMIF([1]route!$E$3:$E$10005,E234,[1]!Table1[25])</f>
        <v/>
      </c>
      <c r="BD234" s="30">
        <f>SUMIF([1]route!$E$3:$E$10005,E234,[1]!Table1[26])</f>
        <v/>
      </c>
      <c r="BE234" s="30">
        <f>SUMIF([1]route!$E$3:$E$10005,E234,[1]!Table1[27])</f>
        <v/>
      </c>
      <c r="BF234" s="30">
        <f>SUMIF([1]route!$E$3:$E$10005,E234,[1]!Table1[28])</f>
        <v/>
      </c>
      <c r="BG234" s="30">
        <f>SUMIF([1]route!$E$3:$E$10005,E234,[1]!Table1[29])</f>
        <v/>
      </c>
      <c r="BH234" s="30">
        <f>SUMIF([1]route!$E$3:$E$10005,E234,[1]!Table1[30])</f>
        <v/>
      </c>
      <c r="BI234" s="30">
        <f>SUMIF([1]route!$E$3:$E$10005,E234,[1]!Table1[31])</f>
        <v/>
      </c>
      <c r="BJ234" s="30">
        <f>SUMIF([1]route!$E$3:$E$10005,E234,[1]!Table1[Remain PO])</f>
        <v/>
      </c>
      <c r="BK234" s="31">
        <f>SUMIF([1]route!$E$3:$E$10005,E234,[1]!Table1[N+1])</f>
        <v/>
      </c>
      <c r="BL234" s="31">
        <f>SUMIF([1]route!$E$3:$E$10005,E234,[1]!Table1[N+2])</f>
        <v/>
      </c>
      <c r="BM234" s="31">
        <f>SUMIF([1]route!$E$3:$E$10005,E234,[1]!Table1[N+3])</f>
        <v/>
      </c>
      <c r="BN234" s="32">
        <f>SUMIF([1]route!$E$3:$E$10005,E234,[1]!Table1[N+4])</f>
        <v/>
      </c>
      <c r="BP234" s="37">
        <f>$V234-$AD234</f>
        <v/>
      </c>
      <c r="BQ234" s="35">
        <f>BP234-AE234</f>
        <v/>
      </c>
      <c r="BR234" s="35">
        <f>BQ234-AF234</f>
        <v/>
      </c>
      <c r="BS234" s="35">
        <f>BR234-AG234</f>
        <v/>
      </c>
      <c r="BT234" s="35">
        <f>BS234-AH234</f>
        <v/>
      </c>
      <c r="BU234" s="35">
        <f>BT234-AI234</f>
        <v/>
      </c>
      <c r="BV234" s="35">
        <f>BU234-AJ234</f>
        <v/>
      </c>
      <c r="BW234" s="35">
        <f>BV234-AK234</f>
        <v/>
      </c>
      <c r="BX234" s="35">
        <f>BW234-AL234</f>
        <v/>
      </c>
      <c r="BY234" s="35">
        <f>BX234-AM234</f>
        <v/>
      </c>
      <c r="BZ234" s="35">
        <f>BY234-AN234</f>
        <v/>
      </c>
      <c r="CA234" s="35">
        <f>BZ234-AO234</f>
        <v/>
      </c>
      <c r="CB234" s="35">
        <f>CA234-AP234</f>
        <v/>
      </c>
      <c r="CC234" s="35">
        <f>CB234-AQ234</f>
        <v/>
      </c>
      <c r="CD234" s="35">
        <f>CC234-AR234</f>
        <v/>
      </c>
      <c r="CE234" s="35">
        <f>CD234-AS234</f>
        <v/>
      </c>
      <c r="CF234" s="35">
        <f>CE234-AT234</f>
        <v/>
      </c>
      <c r="CG234" s="35">
        <f>CF234-AU234</f>
        <v/>
      </c>
      <c r="CH234" s="35">
        <f>CG234-AV234</f>
        <v/>
      </c>
      <c r="CI234" s="35">
        <f>CH234-AW234</f>
        <v/>
      </c>
      <c r="CJ234" s="35">
        <f>CI234-AX234</f>
        <v/>
      </c>
      <c r="CK234" s="35">
        <f>CJ234-AY234</f>
        <v/>
      </c>
      <c r="CL234" s="35">
        <f>CK234-AZ234</f>
        <v/>
      </c>
      <c r="CM234" s="35">
        <f>CL234-BA234</f>
        <v/>
      </c>
      <c r="CN234" s="35">
        <f>CM234-BB234</f>
        <v/>
      </c>
      <c r="CO234" s="35">
        <f>CN234-BC234</f>
        <v/>
      </c>
      <c r="CP234" s="35">
        <f>CO234-BD234</f>
        <v/>
      </c>
      <c r="CQ234" s="35">
        <f>CP234-BE234</f>
        <v/>
      </c>
      <c r="CR234" s="35">
        <f>CQ234-BF234</f>
        <v/>
      </c>
      <c r="CS234" s="35">
        <f>CR234-BG234</f>
        <v/>
      </c>
      <c r="CT234" s="35">
        <f>CS234-BH234</f>
        <v/>
      </c>
      <c r="CU234" s="35">
        <f>CT234-BI234</f>
        <v/>
      </c>
      <c r="CV234" s="35">
        <f>CU234-BJ234</f>
        <v/>
      </c>
      <c r="CW234" s="38">
        <f>CV234-BK234</f>
        <v/>
      </c>
      <c r="CX234" s="38">
        <f>CW234-BL234</f>
        <v/>
      </c>
      <c r="CY234" s="38">
        <f>CX234-BM234</f>
        <v/>
      </c>
      <c r="CZ234" s="39">
        <f>CY234-BN234</f>
        <v/>
      </c>
      <c r="DA234" s="35" t="n"/>
    </row>
    <row r="235">
      <c r="D235" s="61">
        <f>VLOOKUP(F235,[1]Special!$O$2:$S$209,3,0)</f>
        <v/>
      </c>
      <c r="E235" s="20" t="inlineStr">
        <is>
          <t>|0200226240|50.80|0.00|2.300|0.0005891IBC</t>
        </is>
      </c>
      <c r="F235" s="19">
        <f>LEFT(E235,LEN(E235)-7)</f>
        <v/>
      </c>
      <c r="G235" s="19">
        <f>'Cutting Rules'!H235</f>
        <v/>
      </c>
      <c r="H235" s="19">
        <f>VLOOKUP(MID(F235,8,2),[1]Special!$H$2:$I$32,2,0)</f>
        <v/>
      </c>
      <c r="I235" s="19">
        <f>RIGHT(E235,3)</f>
        <v/>
      </c>
      <c r="J235" s="19">
        <f>IF(MID(E235,6,2)="22","P","C")</f>
        <v/>
      </c>
      <c r="K235" s="19">
        <f>MID(E235,13,4)</f>
        <v/>
      </c>
      <c r="L235" s="19">
        <f>MID(E235,19,4)</f>
        <v/>
      </c>
      <c r="M235" s="52">
        <f>MID(E235,LEN(E235)-17,4)</f>
        <v/>
      </c>
      <c r="N235" s="52">
        <f>MID(E235,LEN(E235)-6,4)</f>
        <v/>
      </c>
      <c r="O235" s="19">
        <f>VLOOKUP(F235,[1]Item!$A$5:$Z$10000,26,0)</f>
        <v/>
      </c>
      <c r="P235" s="19">
        <f>VLOOKUP(E235,[1]route!$E$3:$O$10005,11,0)</f>
        <v/>
      </c>
      <c r="Q235" s="167">
        <f>'Cutting Rules'!AD235</f>
        <v/>
      </c>
      <c r="R235" s="168">
        <f>SUMIF([1]route!$E$3:$E$10005,E235,[1]!Table1[生産])</f>
        <v/>
      </c>
      <c r="S235" s="24" t="n"/>
      <c r="T235" s="169" t="inlineStr"/>
      <c r="U235" s="19" t="n"/>
      <c r="V235" s="170">
        <f>SUMIF([1]route!$E$3:$E$10005,E235,[1]route!$M$3:$M$10005)</f>
        <v/>
      </c>
      <c r="W235" s="171">
        <f>O235*N235*V235/1000</f>
        <v/>
      </c>
      <c r="X235" s="27">
        <f t="array" ref="X235">INDEX($BP235:$CZ235,MATCH(TRUE,$BP235:$CZ235&lt;0,0))</f>
        <v/>
      </c>
      <c r="Y235" s="47">
        <f>IFERROR(CHOOSE($AC235,$BP$1,$BQ$1,$BR$1,$BS$1,$BT$1,$BU$1,$BV$1,$BW$1,$BX$1,$BY$1,$BZ$1,$CA$1,$CB$1,$CC$1,$CD$1,$CE$1,$CF$1,$CG$1,$CH$1,$CI$1,$CJ$1,$CK$1,$CL$1,$CM$1,$CN$1,$CO$1,$CP$1,$CQ$1,$CR$1,$CS$1,$CT$1,$CU$1,$CV$1,$CW$1,$CX$1,$CY$1,$CZ$1,),"")</f>
        <v/>
      </c>
      <c r="Z235" s="121">
        <f>IFERROR(VLOOKUP(E235,[1]route!$E$3:$BL$10005,59,0),"")&amp;IFERROR(VLOOKUP(E235,[1]route!$E$3:$BL$10005,60,0),"")</f>
        <v/>
      </c>
      <c r="AA235" s="172">
        <f>IF(R235&gt;V235,R235-V235,0)</f>
        <v/>
      </c>
      <c r="AB235" s="173">
        <f>AA235*O235*N235/1000</f>
        <v/>
      </c>
      <c r="AC235" s="4">
        <f>IFERROR(MATCH($X235,$BP235:$CZ235,0),"")</f>
        <v/>
      </c>
      <c r="AD235" s="29" t="n">
        <v>0</v>
      </c>
      <c r="AE235" s="30">
        <f>SUMIF([1]route!$E$3:$E$10005,E235,[1]!Table1[1])</f>
        <v/>
      </c>
      <c r="AF235" s="30">
        <f>SUMIF([1]route!$E$3:$E$10005,E235,[1]!Table1[2])</f>
        <v/>
      </c>
      <c r="AG235" s="30">
        <f>SUMIF([1]route!$E$3:$E$10005,E235,[1]!Table1[3])</f>
        <v/>
      </c>
      <c r="AH235" s="30">
        <f>SUMIF([1]route!$E$3:$E$10005,E235,[1]!Table1[4])</f>
        <v/>
      </c>
      <c r="AI235" s="30">
        <f>SUMIF([1]route!$E$3:$E$10005,E235,[1]!Table1[5])</f>
        <v/>
      </c>
      <c r="AJ235" s="30">
        <f>SUMIF([1]route!$E$3:$E$10005,E235,[1]!Table1[6])</f>
        <v/>
      </c>
      <c r="AK235" s="30">
        <f>SUMIF([1]route!$E$3:$E$10005,E235,[1]!Table1[7])</f>
        <v/>
      </c>
      <c r="AL235" s="30">
        <f>SUMIF([1]route!$E$3:$E$10005,E235,[1]!Table1[8])</f>
        <v/>
      </c>
      <c r="AM235" s="30">
        <f>SUMIF([1]route!$E$3:$E$10005,E235,[1]!Table1[9])</f>
        <v/>
      </c>
      <c r="AN235" s="30">
        <f>SUMIF([1]route!$E$3:$E$10005,E235,[1]!Table1[10])</f>
        <v/>
      </c>
      <c r="AO235" s="30">
        <f>SUMIF([1]route!$E$3:$E$10005,E235,[1]!Table1[11])</f>
        <v/>
      </c>
      <c r="AP235" s="30">
        <f>SUMIF([1]route!$E$3:$E$10005,E235,[1]!Table1[12])</f>
        <v/>
      </c>
      <c r="AQ235" s="30">
        <f>SUMIF([1]route!$E$3:$E$10005,E235,[1]!Table1[13])</f>
        <v/>
      </c>
      <c r="AR235" s="30">
        <f>SUMIF([1]route!$E$3:$E$10005,E235,[1]!Table1[14])</f>
        <v/>
      </c>
      <c r="AS235" s="30">
        <f>SUMIF([1]route!$E$3:$E$10005,E235,[1]!Table1[15])</f>
        <v/>
      </c>
      <c r="AT235" s="30">
        <f>SUMIF([1]route!$E$3:$E$10005,E235,[1]!Table1[16])</f>
        <v/>
      </c>
      <c r="AU235" s="30">
        <f>SUMIF([1]route!$E$3:$E$10005,E235,[1]!Table1[17])</f>
        <v/>
      </c>
      <c r="AV235" s="30">
        <f>SUMIF([1]route!$E$3:$E$10005,E235,[1]!Table1[18])</f>
        <v/>
      </c>
      <c r="AW235" s="30">
        <f>SUMIF([1]route!$E$3:$E$10005,E235,[1]!Table1[19])</f>
        <v/>
      </c>
      <c r="AX235" s="30">
        <f>SUMIF([1]route!$E$3:$E$10005,E235,[1]!Table1[20])</f>
        <v/>
      </c>
      <c r="AY235" s="30">
        <f>SUMIF([1]route!$E$3:$E$10005,E235,[1]!Table1[21])</f>
        <v/>
      </c>
      <c r="AZ235" s="30">
        <f>SUMIF([1]route!$E$3:$E$10005,E235,[1]!Table1[22])</f>
        <v/>
      </c>
      <c r="BA235" s="30">
        <f>SUMIF([1]route!$E$3:$E$10005,E235,[1]!Table1[23])</f>
        <v/>
      </c>
      <c r="BB235" s="30">
        <f>SUMIF([1]route!$E$3:$E$10005,E235,[1]!Table1[24])</f>
        <v/>
      </c>
      <c r="BC235" s="30">
        <f>SUMIF([1]route!$E$3:$E$10005,E235,[1]!Table1[25])</f>
        <v/>
      </c>
      <c r="BD235" s="30">
        <f>SUMIF([1]route!$E$3:$E$10005,E235,[1]!Table1[26])</f>
        <v/>
      </c>
      <c r="BE235" s="30">
        <f>SUMIF([1]route!$E$3:$E$10005,E235,[1]!Table1[27])</f>
        <v/>
      </c>
      <c r="BF235" s="30">
        <f>SUMIF([1]route!$E$3:$E$10005,E235,[1]!Table1[28])</f>
        <v/>
      </c>
      <c r="BG235" s="30">
        <f>SUMIF([1]route!$E$3:$E$10005,E235,[1]!Table1[29])</f>
        <v/>
      </c>
      <c r="BH235" s="30">
        <f>SUMIF([1]route!$E$3:$E$10005,E235,[1]!Table1[30])</f>
        <v/>
      </c>
      <c r="BI235" s="30">
        <f>SUMIF([1]route!$E$3:$E$10005,E235,[1]!Table1[31])</f>
        <v/>
      </c>
      <c r="BJ235" s="30">
        <f>SUMIF([1]route!$E$3:$E$10005,E235,[1]!Table1[Remain PO])</f>
        <v/>
      </c>
      <c r="BK235" s="31">
        <f>SUMIF([1]route!$E$3:$E$10005,E235,[1]!Table1[N+1])</f>
        <v/>
      </c>
      <c r="BL235" s="31">
        <f>SUMIF([1]route!$E$3:$E$10005,E235,[1]!Table1[N+2])</f>
        <v/>
      </c>
      <c r="BM235" s="31">
        <f>SUMIF([1]route!$E$3:$E$10005,E235,[1]!Table1[N+3])</f>
        <v/>
      </c>
      <c r="BN235" s="32">
        <f>SUMIF([1]route!$E$3:$E$10005,E235,[1]!Table1[N+4])</f>
        <v/>
      </c>
      <c r="BP235" s="37">
        <f>$V235-$AD235</f>
        <v/>
      </c>
      <c r="BQ235" s="35">
        <f>BP235-AE235</f>
        <v/>
      </c>
      <c r="BR235" s="35">
        <f>BQ235-AF235</f>
        <v/>
      </c>
      <c r="BS235" s="35">
        <f>BR235-AG235</f>
        <v/>
      </c>
      <c r="BT235" s="35">
        <f>BS235-AH235</f>
        <v/>
      </c>
      <c r="BU235" s="35">
        <f>BT235-AI235</f>
        <v/>
      </c>
      <c r="BV235" s="35">
        <f>BU235-AJ235</f>
        <v/>
      </c>
      <c r="BW235" s="35">
        <f>BV235-AK235</f>
        <v/>
      </c>
      <c r="BX235" s="35">
        <f>BW235-AL235</f>
        <v/>
      </c>
      <c r="BY235" s="35">
        <f>BX235-AM235</f>
        <v/>
      </c>
      <c r="BZ235" s="35">
        <f>BY235-AN235</f>
        <v/>
      </c>
      <c r="CA235" s="35">
        <f>BZ235-AO235</f>
        <v/>
      </c>
      <c r="CB235" s="35">
        <f>CA235-AP235</f>
        <v/>
      </c>
      <c r="CC235" s="35">
        <f>CB235-AQ235</f>
        <v/>
      </c>
      <c r="CD235" s="35">
        <f>CC235-AR235</f>
        <v/>
      </c>
      <c r="CE235" s="35">
        <f>CD235-AS235</f>
        <v/>
      </c>
      <c r="CF235" s="35">
        <f>CE235-AT235</f>
        <v/>
      </c>
      <c r="CG235" s="35">
        <f>CF235-AU235</f>
        <v/>
      </c>
      <c r="CH235" s="35">
        <f>CG235-AV235</f>
        <v/>
      </c>
      <c r="CI235" s="35">
        <f>CH235-AW235</f>
        <v/>
      </c>
      <c r="CJ235" s="35">
        <f>CI235-AX235</f>
        <v/>
      </c>
      <c r="CK235" s="35">
        <f>CJ235-AY235</f>
        <v/>
      </c>
      <c r="CL235" s="35">
        <f>CK235-AZ235</f>
        <v/>
      </c>
      <c r="CM235" s="35">
        <f>CL235-BA235</f>
        <v/>
      </c>
      <c r="CN235" s="35">
        <f>CM235-BB235</f>
        <v/>
      </c>
      <c r="CO235" s="35">
        <f>CN235-BC235</f>
        <v/>
      </c>
      <c r="CP235" s="35">
        <f>CO235-BD235</f>
        <v/>
      </c>
      <c r="CQ235" s="35">
        <f>CP235-BE235</f>
        <v/>
      </c>
      <c r="CR235" s="35">
        <f>CQ235-BF235</f>
        <v/>
      </c>
      <c r="CS235" s="35">
        <f>CR235-BG235</f>
        <v/>
      </c>
      <c r="CT235" s="35">
        <f>CS235-BH235</f>
        <v/>
      </c>
      <c r="CU235" s="35">
        <f>CT235-BI235</f>
        <v/>
      </c>
      <c r="CV235" s="35">
        <f>CU235-BJ235</f>
        <v/>
      </c>
      <c r="CW235" s="38">
        <f>CV235-BK235</f>
        <v/>
      </c>
      <c r="CX235" s="38">
        <f>CW235-BL235</f>
        <v/>
      </c>
      <c r="CY235" s="38">
        <f>CX235-BM235</f>
        <v/>
      </c>
      <c r="CZ235" s="39">
        <f>CY235-BN235</f>
        <v/>
      </c>
      <c r="DA235" s="35" t="n"/>
    </row>
    <row r="236">
      <c r="D236" s="61">
        <f>VLOOKUP(F236,[1]Special!$O$2:$S$209,3,0)</f>
        <v/>
      </c>
      <c r="E236" s="20" t="inlineStr">
        <is>
          <t>|0200220139|22.20|0.00|1.600|0.0006000IBC</t>
        </is>
      </c>
      <c r="F236" s="19">
        <f>LEFT(E236,LEN(E236)-7)</f>
        <v/>
      </c>
      <c r="G236" s="19">
        <f>'Cutting Rules'!H236</f>
        <v/>
      </c>
      <c r="H236" s="19">
        <f>VLOOKUP(MID(F236,8,2),[1]Special!$H$2:$I$32,2,0)</f>
        <v/>
      </c>
      <c r="I236" s="19">
        <f>RIGHT(E236,3)</f>
        <v/>
      </c>
      <c r="J236" s="19">
        <f>IF(MID(E236,6,2)="22","P","C")</f>
        <v/>
      </c>
      <c r="K236" s="19">
        <f>MID(E236,13,4)</f>
        <v/>
      </c>
      <c r="L236" s="19">
        <f>MID(E236,19,4)</f>
        <v/>
      </c>
      <c r="M236" s="52">
        <f>MID(E236,LEN(E236)-17,4)</f>
        <v/>
      </c>
      <c r="N236" s="52">
        <f>MID(E236,LEN(E236)-6,4)</f>
        <v/>
      </c>
      <c r="O236" s="19">
        <f>VLOOKUP(F236,[1]Item!$A$5:$Z$10000,26,0)</f>
        <v/>
      </c>
      <c r="P236" s="19">
        <f>VLOOKUP(E236,[1]route!$E$3:$O$10005,11,0)</f>
        <v/>
      </c>
      <c r="Q236" s="167">
        <f>'Cutting Rules'!AD236</f>
        <v/>
      </c>
      <c r="R236" s="168">
        <f>SUMIF([1]route!$E$3:$E$10005,E236,[1]!Table1[生産])</f>
        <v/>
      </c>
      <c r="S236" s="24" t="n"/>
      <c r="T236" s="169" t="inlineStr"/>
      <c r="U236" s="19" t="n"/>
      <c r="V236" s="170">
        <f>SUMIF([1]route!$E$3:$E$10005,E236,[1]route!$M$3:$M$10005)</f>
        <v/>
      </c>
      <c r="W236" s="171">
        <f>O236*N236*V236/1000</f>
        <v/>
      </c>
      <c r="X236" s="27">
        <f t="array" ref="X236">INDEX($BP236:$CZ236,MATCH(TRUE,$BP236:$CZ236&lt;0,0))</f>
        <v/>
      </c>
      <c r="Y236" s="47">
        <f>IFERROR(CHOOSE($AC236,$BP$1,$BQ$1,$BR$1,$BS$1,$BT$1,$BU$1,$BV$1,$BW$1,$BX$1,$BY$1,$BZ$1,$CA$1,$CB$1,$CC$1,$CD$1,$CE$1,$CF$1,$CG$1,$CH$1,$CI$1,$CJ$1,$CK$1,$CL$1,$CM$1,$CN$1,$CO$1,$CP$1,$CQ$1,$CR$1,$CS$1,$CT$1,$CU$1,$CV$1,$CW$1,$CX$1,$CY$1,$CZ$1,),"")</f>
        <v/>
      </c>
      <c r="Z236" s="121">
        <f>IFERROR(VLOOKUP(E236,[1]route!$E$3:$BL$10005,59,0),"")&amp;IFERROR(VLOOKUP(E236,[1]route!$E$3:$BL$10005,60,0),"")</f>
        <v/>
      </c>
      <c r="AA236" s="172">
        <f>IF(R236&gt;V236,R236-V236,0)</f>
        <v/>
      </c>
      <c r="AB236" s="173">
        <f>AA236*O236*N236/1000</f>
        <v/>
      </c>
      <c r="AC236" s="4">
        <f>IFERROR(MATCH($X236,$BP236:$CZ236,0),"")</f>
        <v/>
      </c>
      <c r="AD236" s="29" t="n">
        <v>0</v>
      </c>
      <c r="AE236" s="30">
        <f>SUMIF([1]route!$E$3:$E$10005,E236,[1]!Table1[1])</f>
        <v/>
      </c>
      <c r="AF236" s="30">
        <f>SUMIF([1]route!$E$3:$E$10005,E236,[1]!Table1[2])</f>
        <v/>
      </c>
      <c r="AG236" s="30">
        <f>SUMIF([1]route!$E$3:$E$10005,E236,[1]!Table1[3])</f>
        <v/>
      </c>
      <c r="AH236" s="30">
        <f>SUMIF([1]route!$E$3:$E$10005,E236,[1]!Table1[4])</f>
        <v/>
      </c>
      <c r="AI236" s="30">
        <f>SUMIF([1]route!$E$3:$E$10005,E236,[1]!Table1[5])</f>
        <v/>
      </c>
      <c r="AJ236" s="30">
        <f>SUMIF([1]route!$E$3:$E$10005,E236,[1]!Table1[6])</f>
        <v/>
      </c>
      <c r="AK236" s="30">
        <f>SUMIF([1]route!$E$3:$E$10005,E236,[1]!Table1[7])</f>
        <v/>
      </c>
      <c r="AL236" s="30">
        <f>SUMIF([1]route!$E$3:$E$10005,E236,[1]!Table1[8])</f>
        <v/>
      </c>
      <c r="AM236" s="30">
        <f>SUMIF([1]route!$E$3:$E$10005,E236,[1]!Table1[9])</f>
        <v/>
      </c>
      <c r="AN236" s="30">
        <f>SUMIF([1]route!$E$3:$E$10005,E236,[1]!Table1[10])</f>
        <v/>
      </c>
      <c r="AO236" s="30">
        <f>SUMIF([1]route!$E$3:$E$10005,E236,[1]!Table1[11])</f>
        <v/>
      </c>
      <c r="AP236" s="30">
        <f>SUMIF([1]route!$E$3:$E$10005,E236,[1]!Table1[12])</f>
        <v/>
      </c>
      <c r="AQ236" s="30">
        <f>SUMIF([1]route!$E$3:$E$10005,E236,[1]!Table1[13])</f>
        <v/>
      </c>
      <c r="AR236" s="30">
        <f>SUMIF([1]route!$E$3:$E$10005,E236,[1]!Table1[14])</f>
        <v/>
      </c>
      <c r="AS236" s="30">
        <f>SUMIF([1]route!$E$3:$E$10005,E236,[1]!Table1[15])</f>
        <v/>
      </c>
      <c r="AT236" s="30">
        <f>SUMIF([1]route!$E$3:$E$10005,E236,[1]!Table1[16])</f>
        <v/>
      </c>
      <c r="AU236" s="30">
        <f>SUMIF([1]route!$E$3:$E$10005,E236,[1]!Table1[17])</f>
        <v/>
      </c>
      <c r="AV236" s="30">
        <f>SUMIF([1]route!$E$3:$E$10005,E236,[1]!Table1[18])</f>
        <v/>
      </c>
      <c r="AW236" s="30">
        <f>SUMIF([1]route!$E$3:$E$10005,E236,[1]!Table1[19])</f>
        <v/>
      </c>
      <c r="AX236" s="30">
        <f>SUMIF([1]route!$E$3:$E$10005,E236,[1]!Table1[20])</f>
        <v/>
      </c>
      <c r="AY236" s="30">
        <f>SUMIF([1]route!$E$3:$E$10005,E236,[1]!Table1[21])</f>
        <v/>
      </c>
      <c r="AZ236" s="30">
        <f>SUMIF([1]route!$E$3:$E$10005,E236,[1]!Table1[22])</f>
        <v/>
      </c>
      <c r="BA236" s="30">
        <f>SUMIF([1]route!$E$3:$E$10005,E236,[1]!Table1[23])</f>
        <v/>
      </c>
      <c r="BB236" s="30">
        <f>SUMIF([1]route!$E$3:$E$10005,E236,[1]!Table1[24])</f>
        <v/>
      </c>
      <c r="BC236" s="30">
        <f>SUMIF([1]route!$E$3:$E$10005,E236,[1]!Table1[25])</f>
        <v/>
      </c>
      <c r="BD236" s="30">
        <f>SUMIF([1]route!$E$3:$E$10005,E236,[1]!Table1[26])</f>
        <v/>
      </c>
      <c r="BE236" s="30">
        <f>SUMIF([1]route!$E$3:$E$10005,E236,[1]!Table1[27])</f>
        <v/>
      </c>
      <c r="BF236" s="30">
        <f>SUMIF([1]route!$E$3:$E$10005,E236,[1]!Table1[28])</f>
        <v/>
      </c>
      <c r="BG236" s="30">
        <f>SUMIF([1]route!$E$3:$E$10005,E236,[1]!Table1[29])</f>
        <v/>
      </c>
      <c r="BH236" s="30">
        <f>SUMIF([1]route!$E$3:$E$10005,E236,[1]!Table1[30])</f>
        <v/>
      </c>
      <c r="BI236" s="30">
        <f>SUMIF([1]route!$E$3:$E$10005,E236,[1]!Table1[31])</f>
        <v/>
      </c>
      <c r="BJ236" s="30">
        <f>SUMIF([1]route!$E$3:$E$10005,E236,[1]!Table1[Remain PO])</f>
        <v/>
      </c>
      <c r="BK236" s="31">
        <f>SUMIF([1]route!$E$3:$E$10005,E236,[1]!Table1[N+1])</f>
        <v/>
      </c>
      <c r="BL236" s="31">
        <f>SUMIF([1]route!$E$3:$E$10005,E236,[1]!Table1[N+2])</f>
        <v/>
      </c>
      <c r="BM236" s="31">
        <f>SUMIF([1]route!$E$3:$E$10005,E236,[1]!Table1[N+3])</f>
        <v/>
      </c>
      <c r="BN236" s="32">
        <f>SUMIF([1]route!$E$3:$E$10005,E236,[1]!Table1[N+4])</f>
        <v/>
      </c>
      <c r="BP236" s="37">
        <f>$V236-$AD236</f>
        <v/>
      </c>
      <c r="BQ236" s="35">
        <f>BP236-AE236</f>
        <v/>
      </c>
      <c r="BR236" s="35">
        <f>BQ236-AF236</f>
        <v/>
      </c>
      <c r="BS236" s="35">
        <f>BR236-AG236</f>
        <v/>
      </c>
      <c r="BT236" s="35">
        <f>BS236-AH236</f>
        <v/>
      </c>
      <c r="BU236" s="35">
        <f>BT236-AI236</f>
        <v/>
      </c>
      <c r="BV236" s="35">
        <f>BU236-AJ236</f>
        <v/>
      </c>
      <c r="BW236" s="35">
        <f>BV236-AK236</f>
        <v/>
      </c>
      <c r="BX236" s="35">
        <f>BW236-AL236</f>
        <v/>
      </c>
      <c r="BY236" s="35">
        <f>BX236-AM236</f>
        <v/>
      </c>
      <c r="BZ236" s="35">
        <f>BY236-AN236</f>
        <v/>
      </c>
      <c r="CA236" s="35">
        <f>BZ236-AO236</f>
        <v/>
      </c>
      <c r="CB236" s="35">
        <f>CA236-AP236</f>
        <v/>
      </c>
      <c r="CC236" s="35">
        <f>CB236-AQ236</f>
        <v/>
      </c>
      <c r="CD236" s="35">
        <f>CC236-AR236</f>
        <v/>
      </c>
      <c r="CE236" s="35">
        <f>CD236-AS236</f>
        <v/>
      </c>
      <c r="CF236" s="35">
        <f>CE236-AT236</f>
        <v/>
      </c>
      <c r="CG236" s="35">
        <f>CF236-AU236</f>
        <v/>
      </c>
      <c r="CH236" s="35">
        <f>CG236-AV236</f>
        <v/>
      </c>
      <c r="CI236" s="35">
        <f>CH236-AW236</f>
        <v/>
      </c>
      <c r="CJ236" s="35">
        <f>CI236-AX236</f>
        <v/>
      </c>
      <c r="CK236" s="35">
        <f>CJ236-AY236</f>
        <v/>
      </c>
      <c r="CL236" s="35">
        <f>CK236-AZ236</f>
        <v/>
      </c>
      <c r="CM236" s="35">
        <f>CL236-BA236</f>
        <v/>
      </c>
      <c r="CN236" s="35">
        <f>CM236-BB236</f>
        <v/>
      </c>
      <c r="CO236" s="35">
        <f>CN236-BC236</f>
        <v/>
      </c>
      <c r="CP236" s="35">
        <f>CO236-BD236</f>
        <v/>
      </c>
      <c r="CQ236" s="35">
        <f>CP236-BE236</f>
        <v/>
      </c>
      <c r="CR236" s="35">
        <f>CQ236-BF236</f>
        <v/>
      </c>
      <c r="CS236" s="35">
        <f>CR236-BG236</f>
        <v/>
      </c>
      <c r="CT236" s="35">
        <f>CS236-BH236</f>
        <v/>
      </c>
      <c r="CU236" s="35">
        <f>CT236-BI236</f>
        <v/>
      </c>
      <c r="CV236" s="35">
        <f>CU236-BJ236</f>
        <v/>
      </c>
      <c r="CW236" s="38">
        <f>CV236-BK236</f>
        <v/>
      </c>
      <c r="CX236" s="38">
        <f>CW236-BL236</f>
        <v/>
      </c>
      <c r="CY236" s="38">
        <f>CX236-BM236</f>
        <v/>
      </c>
      <c r="CZ236" s="39">
        <f>CY236-BN236</f>
        <v/>
      </c>
      <c r="DA236" s="35" t="n"/>
    </row>
    <row r="237">
      <c r="D237" s="61">
        <f>VLOOKUP(F237,[1]Special!$O$2:$S$209,3,0)</f>
        <v/>
      </c>
      <c r="E237" s="20" t="inlineStr">
        <is>
          <t>|0200226117|15.90|0.00|1.600|0.0005155NBC</t>
        </is>
      </c>
      <c r="F237" s="19">
        <f>LEFT(E237,LEN(E237)-7)</f>
        <v/>
      </c>
      <c r="G237" s="19">
        <f>'Cutting Rules'!H237</f>
        <v/>
      </c>
      <c r="H237" s="19">
        <f>VLOOKUP(MID(F237,8,2),[1]Special!$H$2:$I$32,2,0)</f>
        <v/>
      </c>
      <c r="I237" s="19">
        <f>RIGHT(E237,3)</f>
        <v/>
      </c>
      <c r="J237" s="19">
        <f>IF(MID(E237,6,2)="22","P","C")</f>
        <v/>
      </c>
      <c r="K237" s="19">
        <f>MID(E237,13,4)</f>
        <v/>
      </c>
      <c r="L237" s="19">
        <f>MID(E237,19,4)</f>
        <v/>
      </c>
      <c r="M237" s="52">
        <f>MID(E237,LEN(E237)-17,4)</f>
        <v/>
      </c>
      <c r="N237" s="52">
        <f>MID(E237,LEN(E237)-6,4)</f>
        <v/>
      </c>
      <c r="O237" s="19">
        <f>VLOOKUP(F237,[1]Item!$A$5:$Z$10000,26,0)</f>
        <v/>
      </c>
      <c r="P237" s="19">
        <f>VLOOKUP(E237,[1]route!$E$3:$O$10005,11,0)</f>
        <v/>
      </c>
      <c r="Q237" s="167">
        <f>'Cutting Rules'!AD237</f>
        <v/>
      </c>
      <c r="R237" s="168">
        <f>SUMIF([1]route!$E$3:$E$10005,E237,[1]!Table1[生産])</f>
        <v/>
      </c>
      <c r="S237" s="24" t="n"/>
      <c r="T237" s="169" t="inlineStr"/>
      <c r="U237" s="19" t="n"/>
      <c r="V237" s="170">
        <f>SUMIF([1]route!$E$3:$E$10005,E237,[1]route!$M$3:$M$10005)</f>
        <v/>
      </c>
      <c r="W237" s="171">
        <f>O237*N237*V237/1000</f>
        <v/>
      </c>
      <c r="X237" s="27">
        <f t="array" ref="X237">INDEX($BP237:$CZ237,MATCH(TRUE,$BP237:$CZ237&lt;0,0))</f>
        <v/>
      </c>
      <c r="Y237" s="47">
        <f>IFERROR(CHOOSE($AC237,$BP$1,$BQ$1,$BR$1,$BS$1,$BT$1,$BU$1,$BV$1,$BW$1,$BX$1,$BY$1,$BZ$1,$CA$1,$CB$1,$CC$1,$CD$1,$CE$1,$CF$1,$CG$1,$CH$1,$CI$1,$CJ$1,$CK$1,$CL$1,$CM$1,$CN$1,$CO$1,$CP$1,$CQ$1,$CR$1,$CS$1,$CT$1,$CU$1,$CV$1,$CW$1,$CX$1,$CY$1,$CZ$1,),"")</f>
        <v/>
      </c>
      <c r="Z237" s="121">
        <f>IFERROR(VLOOKUP(E237,[1]route!$E$3:$BL$10005,59,0),"")&amp;IFERROR(VLOOKUP(E237,[1]route!$E$3:$BL$10005,60,0),"")</f>
        <v/>
      </c>
      <c r="AA237" s="172">
        <f>IF(R237&gt;V237,R237-V237,0)</f>
        <v/>
      </c>
      <c r="AB237" s="173">
        <f>AA237*O237*N237/1000</f>
        <v/>
      </c>
      <c r="AC237" s="4">
        <f>IFERROR(MATCH($X237,$BP237:$CZ237,0),"")</f>
        <v/>
      </c>
      <c r="AD237" s="29" t="n">
        <v>0</v>
      </c>
      <c r="AE237" s="30">
        <f>SUMIF([1]route!$E$3:$E$10005,E237,[1]!Table1[1])</f>
        <v/>
      </c>
      <c r="AF237" s="30">
        <f>SUMIF([1]route!$E$3:$E$10005,E237,[1]!Table1[2])</f>
        <v/>
      </c>
      <c r="AG237" s="30">
        <f>SUMIF([1]route!$E$3:$E$10005,E237,[1]!Table1[3])</f>
        <v/>
      </c>
      <c r="AH237" s="30">
        <f>SUMIF([1]route!$E$3:$E$10005,E237,[1]!Table1[4])</f>
        <v/>
      </c>
      <c r="AI237" s="30">
        <f>SUMIF([1]route!$E$3:$E$10005,E237,[1]!Table1[5])</f>
        <v/>
      </c>
      <c r="AJ237" s="30">
        <f>SUMIF([1]route!$E$3:$E$10005,E237,[1]!Table1[6])</f>
        <v/>
      </c>
      <c r="AK237" s="30">
        <f>SUMIF([1]route!$E$3:$E$10005,E237,[1]!Table1[7])</f>
        <v/>
      </c>
      <c r="AL237" s="30">
        <f>SUMIF([1]route!$E$3:$E$10005,E237,[1]!Table1[8])</f>
        <v/>
      </c>
      <c r="AM237" s="30">
        <f>SUMIF([1]route!$E$3:$E$10005,E237,[1]!Table1[9])</f>
        <v/>
      </c>
      <c r="AN237" s="30">
        <f>SUMIF([1]route!$E$3:$E$10005,E237,[1]!Table1[10])</f>
        <v/>
      </c>
      <c r="AO237" s="30">
        <f>SUMIF([1]route!$E$3:$E$10005,E237,[1]!Table1[11])</f>
        <v/>
      </c>
      <c r="AP237" s="30">
        <f>SUMIF([1]route!$E$3:$E$10005,E237,[1]!Table1[12])</f>
        <v/>
      </c>
      <c r="AQ237" s="30">
        <f>SUMIF([1]route!$E$3:$E$10005,E237,[1]!Table1[13])</f>
        <v/>
      </c>
      <c r="AR237" s="30">
        <f>SUMIF([1]route!$E$3:$E$10005,E237,[1]!Table1[14])</f>
        <v/>
      </c>
      <c r="AS237" s="30">
        <f>SUMIF([1]route!$E$3:$E$10005,E237,[1]!Table1[15])</f>
        <v/>
      </c>
      <c r="AT237" s="30">
        <f>SUMIF([1]route!$E$3:$E$10005,E237,[1]!Table1[16])</f>
        <v/>
      </c>
      <c r="AU237" s="30">
        <f>SUMIF([1]route!$E$3:$E$10005,E237,[1]!Table1[17])</f>
        <v/>
      </c>
      <c r="AV237" s="30">
        <f>SUMIF([1]route!$E$3:$E$10005,E237,[1]!Table1[18])</f>
        <v/>
      </c>
      <c r="AW237" s="30">
        <f>SUMIF([1]route!$E$3:$E$10005,E237,[1]!Table1[19])</f>
        <v/>
      </c>
      <c r="AX237" s="30">
        <f>SUMIF([1]route!$E$3:$E$10005,E237,[1]!Table1[20])</f>
        <v/>
      </c>
      <c r="AY237" s="30">
        <f>SUMIF([1]route!$E$3:$E$10005,E237,[1]!Table1[21])</f>
        <v/>
      </c>
      <c r="AZ237" s="30">
        <f>SUMIF([1]route!$E$3:$E$10005,E237,[1]!Table1[22])</f>
        <v/>
      </c>
      <c r="BA237" s="30">
        <f>SUMIF([1]route!$E$3:$E$10005,E237,[1]!Table1[23])</f>
        <v/>
      </c>
      <c r="BB237" s="30">
        <f>SUMIF([1]route!$E$3:$E$10005,E237,[1]!Table1[24])</f>
        <v/>
      </c>
      <c r="BC237" s="30">
        <f>SUMIF([1]route!$E$3:$E$10005,E237,[1]!Table1[25])</f>
        <v/>
      </c>
      <c r="BD237" s="30">
        <f>SUMIF([1]route!$E$3:$E$10005,E237,[1]!Table1[26])</f>
        <v/>
      </c>
      <c r="BE237" s="30">
        <f>SUMIF([1]route!$E$3:$E$10005,E237,[1]!Table1[27])</f>
        <v/>
      </c>
      <c r="BF237" s="30">
        <f>SUMIF([1]route!$E$3:$E$10005,E237,[1]!Table1[28])</f>
        <v/>
      </c>
      <c r="BG237" s="30">
        <f>SUMIF([1]route!$E$3:$E$10005,E237,[1]!Table1[29])</f>
        <v/>
      </c>
      <c r="BH237" s="30">
        <f>SUMIF([1]route!$E$3:$E$10005,E237,[1]!Table1[30])</f>
        <v/>
      </c>
      <c r="BI237" s="30">
        <f>SUMIF([1]route!$E$3:$E$10005,E237,[1]!Table1[31])</f>
        <v/>
      </c>
      <c r="BJ237" s="30">
        <f>SUMIF([1]route!$E$3:$E$10005,E237,[1]!Table1[Remain PO])</f>
        <v/>
      </c>
      <c r="BK237" s="31">
        <f>SUMIF([1]route!$E$3:$E$10005,E237,[1]!Table1[N+1])</f>
        <v/>
      </c>
      <c r="BL237" s="31">
        <f>SUMIF([1]route!$E$3:$E$10005,E237,[1]!Table1[N+2])</f>
        <v/>
      </c>
      <c r="BM237" s="31">
        <f>SUMIF([1]route!$E$3:$E$10005,E237,[1]!Table1[N+3])</f>
        <v/>
      </c>
      <c r="BN237" s="32">
        <f>SUMIF([1]route!$E$3:$E$10005,E237,[1]!Table1[N+4])</f>
        <v/>
      </c>
      <c r="BP237" s="37">
        <f>$V237-$AD237</f>
        <v/>
      </c>
      <c r="BQ237" s="35">
        <f>BP237-AE237</f>
        <v/>
      </c>
      <c r="BR237" s="35">
        <f>BQ237-AF237</f>
        <v/>
      </c>
      <c r="BS237" s="35">
        <f>BR237-AG237</f>
        <v/>
      </c>
      <c r="BT237" s="35">
        <f>BS237-AH237</f>
        <v/>
      </c>
      <c r="BU237" s="35">
        <f>BT237-AI237</f>
        <v/>
      </c>
      <c r="BV237" s="35">
        <f>BU237-AJ237</f>
        <v/>
      </c>
      <c r="BW237" s="35">
        <f>BV237-AK237</f>
        <v/>
      </c>
      <c r="BX237" s="35">
        <f>BW237-AL237</f>
        <v/>
      </c>
      <c r="BY237" s="35">
        <f>BX237-AM237</f>
        <v/>
      </c>
      <c r="BZ237" s="35">
        <f>BY237-AN237</f>
        <v/>
      </c>
      <c r="CA237" s="35">
        <f>BZ237-AO237</f>
        <v/>
      </c>
      <c r="CB237" s="35">
        <f>CA237-AP237</f>
        <v/>
      </c>
      <c r="CC237" s="35">
        <f>CB237-AQ237</f>
        <v/>
      </c>
      <c r="CD237" s="35">
        <f>CC237-AR237</f>
        <v/>
      </c>
      <c r="CE237" s="35">
        <f>CD237-AS237</f>
        <v/>
      </c>
      <c r="CF237" s="35">
        <f>CE237-AT237</f>
        <v/>
      </c>
      <c r="CG237" s="35">
        <f>CF237-AU237</f>
        <v/>
      </c>
      <c r="CH237" s="35">
        <f>CG237-AV237</f>
        <v/>
      </c>
      <c r="CI237" s="35">
        <f>CH237-AW237</f>
        <v/>
      </c>
      <c r="CJ237" s="35">
        <f>CI237-AX237</f>
        <v/>
      </c>
      <c r="CK237" s="35">
        <f>CJ237-AY237</f>
        <v/>
      </c>
      <c r="CL237" s="35">
        <f>CK237-AZ237</f>
        <v/>
      </c>
      <c r="CM237" s="35">
        <f>CL237-BA237</f>
        <v/>
      </c>
      <c r="CN237" s="35">
        <f>CM237-BB237</f>
        <v/>
      </c>
      <c r="CO237" s="35">
        <f>CN237-BC237</f>
        <v/>
      </c>
      <c r="CP237" s="35">
        <f>CO237-BD237</f>
        <v/>
      </c>
      <c r="CQ237" s="35">
        <f>CP237-BE237</f>
        <v/>
      </c>
      <c r="CR237" s="35">
        <f>CQ237-BF237</f>
        <v/>
      </c>
      <c r="CS237" s="35">
        <f>CR237-BG237</f>
        <v/>
      </c>
      <c r="CT237" s="35">
        <f>CS237-BH237</f>
        <v/>
      </c>
      <c r="CU237" s="35">
        <f>CT237-BI237</f>
        <v/>
      </c>
      <c r="CV237" s="35">
        <f>CU237-BJ237</f>
        <v/>
      </c>
      <c r="CW237" s="38">
        <f>CV237-BK237</f>
        <v/>
      </c>
      <c r="CX237" s="38">
        <f>CW237-BL237</f>
        <v/>
      </c>
      <c r="CY237" s="38">
        <f>CX237-BM237</f>
        <v/>
      </c>
      <c r="CZ237" s="39">
        <f>CY237-BN237</f>
        <v/>
      </c>
      <c r="DA237" s="35" t="n"/>
    </row>
    <row r="238">
      <c r="D238" s="61">
        <f>VLOOKUP(F238,[1]Special!$O$2:$S$209,3,0)</f>
        <v/>
      </c>
      <c r="E238" s="20" t="inlineStr">
        <is>
          <t>|0200220139|22.20|0.00|2.000|0.0005759NBC</t>
        </is>
      </c>
      <c r="F238" s="19">
        <f>LEFT(E238,LEN(E238)-7)</f>
        <v/>
      </c>
      <c r="G238" s="19">
        <f>'Cutting Rules'!H238</f>
        <v/>
      </c>
      <c r="H238" s="19">
        <f>VLOOKUP(MID(F238,8,2),[1]Special!$H$2:$I$32,2,0)</f>
        <v/>
      </c>
      <c r="I238" s="19">
        <f>RIGHT(E238,3)</f>
        <v/>
      </c>
      <c r="J238" s="19">
        <f>IF(MID(E238,6,2)="22","P","C")</f>
        <v/>
      </c>
      <c r="K238" s="19">
        <f>MID(E238,13,4)</f>
        <v/>
      </c>
      <c r="L238" s="19">
        <f>MID(E238,19,4)</f>
        <v/>
      </c>
      <c r="M238" s="52">
        <f>MID(E238,LEN(E238)-17,4)</f>
        <v/>
      </c>
      <c r="N238" s="52">
        <f>MID(E238,LEN(E238)-6,4)</f>
        <v/>
      </c>
      <c r="O238" s="19">
        <f>VLOOKUP(F238,[1]Item!$A$5:$Z$10000,26,0)</f>
        <v/>
      </c>
      <c r="P238" s="19">
        <f>VLOOKUP(E238,[1]route!$E$3:$O$10005,11,0)</f>
        <v/>
      </c>
      <c r="Q238" s="167">
        <f>'Cutting Rules'!AD238</f>
        <v/>
      </c>
      <c r="R238" s="168">
        <f>SUMIF([1]route!$E$3:$E$10005,E238,[1]!Table1[生産])</f>
        <v/>
      </c>
      <c r="S238" s="24" t="n"/>
      <c r="T238" s="169" t="inlineStr"/>
      <c r="U238" s="19" t="n"/>
      <c r="V238" s="170">
        <f>SUMIF([1]route!$E$3:$E$10005,E238,[1]route!$M$3:$M$10005)</f>
        <v/>
      </c>
      <c r="W238" s="171">
        <f>O238*N238*V238/1000</f>
        <v/>
      </c>
      <c r="X238" s="27">
        <f t="array" ref="X238">INDEX($BP238:$CZ238,MATCH(TRUE,$BP238:$CZ238&lt;0,0))</f>
        <v/>
      </c>
      <c r="Y238" s="47">
        <f>IFERROR(CHOOSE($AC238,$BP$1,$BQ$1,$BR$1,$BS$1,$BT$1,$BU$1,$BV$1,$BW$1,$BX$1,$BY$1,$BZ$1,$CA$1,$CB$1,$CC$1,$CD$1,$CE$1,$CF$1,$CG$1,$CH$1,$CI$1,$CJ$1,$CK$1,$CL$1,$CM$1,$CN$1,$CO$1,$CP$1,$CQ$1,$CR$1,$CS$1,$CT$1,$CU$1,$CV$1,$CW$1,$CX$1,$CY$1,$CZ$1,),"")</f>
        <v/>
      </c>
      <c r="Z238" s="121">
        <f>IFERROR(VLOOKUP(E238,[1]route!$E$3:$BL$10005,59,0),"")&amp;IFERROR(VLOOKUP(E238,[1]route!$E$3:$BL$10005,60,0),"")</f>
        <v/>
      </c>
      <c r="AA238" s="172">
        <f>IF(R238&gt;V238,R238-V238,0)</f>
        <v/>
      </c>
      <c r="AB238" s="173">
        <f>AA238*O238*N238/1000</f>
        <v/>
      </c>
      <c r="AC238" s="4">
        <f>IFERROR(MATCH($X238,$BP238:$CZ238,0),"")</f>
        <v/>
      </c>
      <c r="AD238" s="29" t="n">
        <v>0</v>
      </c>
      <c r="AE238" s="30">
        <f>SUMIF([1]route!$E$3:$E$10005,E238,[1]!Table1[1])</f>
        <v/>
      </c>
      <c r="AF238" s="30">
        <f>SUMIF([1]route!$E$3:$E$10005,E238,[1]!Table1[2])</f>
        <v/>
      </c>
      <c r="AG238" s="30">
        <f>SUMIF([1]route!$E$3:$E$10005,E238,[1]!Table1[3])</f>
        <v/>
      </c>
      <c r="AH238" s="30">
        <f>SUMIF([1]route!$E$3:$E$10005,E238,[1]!Table1[4])</f>
        <v/>
      </c>
      <c r="AI238" s="30">
        <f>SUMIF([1]route!$E$3:$E$10005,E238,[1]!Table1[5])</f>
        <v/>
      </c>
      <c r="AJ238" s="30">
        <f>SUMIF([1]route!$E$3:$E$10005,E238,[1]!Table1[6])</f>
        <v/>
      </c>
      <c r="AK238" s="30">
        <f>SUMIF([1]route!$E$3:$E$10005,E238,[1]!Table1[7])</f>
        <v/>
      </c>
      <c r="AL238" s="30">
        <f>SUMIF([1]route!$E$3:$E$10005,E238,[1]!Table1[8])</f>
        <v/>
      </c>
      <c r="AM238" s="30">
        <f>SUMIF([1]route!$E$3:$E$10005,E238,[1]!Table1[9])</f>
        <v/>
      </c>
      <c r="AN238" s="30">
        <f>SUMIF([1]route!$E$3:$E$10005,E238,[1]!Table1[10])</f>
        <v/>
      </c>
      <c r="AO238" s="30">
        <f>SUMIF([1]route!$E$3:$E$10005,E238,[1]!Table1[11])</f>
        <v/>
      </c>
      <c r="AP238" s="30">
        <f>SUMIF([1]route!$E$3:$E$10005,E238,[1]!Table1[12])</f>
        <v/>
      </c>
      <c r="AQ238" s="30">
        <f>SUMIF([1]route!$E$3:$E$10005,E238,[1]!Table1[13])</f>
        <v/>
      </c>
      <c r="AR238" s="30">
        <f>SUMIF([1]route!$E$3:$E$10005,E238,[1]!Table1[14])</f>
        <v/>
      </c>
      <c r="AS238" s="30">
        <f>SUMIF([1]route!$E$3:$E$10005,E238,[1]!Table1[15])</f>
        <v/>
      </c>
      <c r="AT238" s="30">
        <f>SUMIF([1]route!$E$3:$E$10005,E238,[1]!Table1[16])</f>
        <v/>
      </c>
      <c r="AU238" s="30">
        <f>SUMIF([1]route!$E$3:$E$10005,E238,[1]!Table1[17])</f>
        <v/>
      </c>
      <c r="AV238" s="30">
        <f>SUMIF([1]route!$E$3:$E$10005,E238,[1]!Table1[18])</f>
        <v/>
      </c>
      <c r="AW238" s="30">
        <f>SUMIF([1]route!$E$3:$E$10005,E238,[1]!Table1[19])</f>
        <v/>
      </c>
      <c r="AX238" s="30">
        <f>SUMIF([1]route!$E$3:$E$10005,E238,[1]!Table1[20])</f>
        <v/>
      </c>
      <c r="AY238" s="30">
        <f>SUMIF([1]route!$E$3:$E$10005,E238,[1]!Table1[21])</f>
        <v/>
      </c>
      <c r="AZ238" s="30">
        <f>SUMIF([1]route!$E$3:$E$10005,E238,[1]!Table1[22])</f>
        <v/>
      </c>
      <c r="BA238" s="30">
        <f>SUMIF([1]route!$E$3:$E$10005,E238,[1]!Table1[23])</f>
        <v/>
      </c>
      <c r="BB238" s="30">
        <f>SUMIF([1]route!$E$3:$E$10005,E238,[1]!Table1[24])</f>
        <v/>
      </c>
      <c r="BC238" s="30">
        <f>SUMIF([1]route!$E$3:$E$10005,E238,[1]!Table1[25])</f>
        <v/>
      </c>
      <c r="BD238" s="30">
        <f>SUMIF([1]route!$E$3:$E$10005,E238,[1]!Table1[26])</f>
        <v/>
      </c>
      <c r="BE238" s="30">
        <f>SUMIF([1]route!$E$3:$E$10005,E238,[1]!Table1[27])</f>
        <v/>
      </c>
      <c r="BF238" s="30">
        <f>SUMIF([1]route!$E$3:$E$10005,E238,[1]!Table1[28])</f>
        <v/>
      </c>
      <c r="BG238" s="30">
        <f>SUMIF([1]route!$E$3:$E$10005,E238,[1]!Table1[29])</f>
        <v/>
      </c>
      <c r="BH238" s="30">
        <f>SUMIF([1]route!$E$3:$E$10005,E238,[1]!Table1[30])</f>
        <v/>
      </c>
      <c r="BI238" s="30">
        <f>SUMIF([1]route!$E$3:$E$10005,E238,[1]!Table1[31])</f>
        <v/>
      </c>
      <c r="BJ238" s="30">
        <f>SUMIF([1]route!$E$3:$E$10005,E238,[1]!Table1[Remain PO])</f>
        <v/>
      </c>
      <c r="BK238" s="31">
        <f>SUMIF([1]route!$E$3:$E$10005,E238,[1]!Table1[N+1])</f>
        <v/>
      </c>
      <c r="BL238" s="31">
        <f>SUMIF([1]route!$E$3:$E$10005,E238,[1]!Table1[N+2])</f>
        <v/>
      </c>
      <c r="BM238" s="31">
        <f>SUMIF([1]route!$E$3:$E$10005,E238,[1]!Table1[N+3])</f>
        <v/>
      </c>
      <c r="BN238" s="32">
        <f>SUMIF([1]route!$E$3:$E$10005,E238,[1]!Table1[N+4])</f>
        <v/>
      </c>
      <c r="BP238" s="37">
        <f>$V238-$AD238</f>
        <v/>
      </c>
      <c r="BQ238" s="35">
        <f>BP238-AE238</f>
        <v/>
      </c>
      <c r="BR238" s="35">
        <f>BQ238-AF238</f>
        <v/>
      </c>
      <c r="BS238" s="35">
        <f>BR238-AG238</f>
        <v/>
      </c>
      <c r="BT238" s="35">
        <f>BS238-AH238</f>
        <v/>
      </c>
      <c r="BU238" s="35">
        <f>BT238-AI238</f>
        <v/>
      </c>
      <c r="BV238" s="35">
        <f>BU238-AJ238</f>
        <v/>
      </c>
      <c r="BW238" s="35">
        <f>BV238-AK238</f>
        <v/>
      </c>
      <c r="BX238" s="35">
        <f>BW238-AL238</f>
        <v/>
      </c>
      <c r="BY238" s="35">
        <f>BX238-AM238</f>
        <v/>
      </c>
      <c r="BZ238" s="35">
        <f>BY238-AN238</f>
        <v/>
      </c>
      <c r="CA238" s="35">
        <f>BZ238-AO238</f>
        <v/>
      </c>
      <c r="CB238" s="35">
        <f>CA238-AP238</f>
        <v/>
      </c>
      <c r="CC238" s="35">
        <f>CB238-AQ238</f>
        <v/>
      </c>
      <c r="CD238" s="35">
        <f>CC238-AR238</f>
        <v/>
      </c>
      <c r="CE238" s="35">
        <f>CD238-AS238</f>
        <v/>
      </c>
      <c r="CF238" s="35">
        <f>CE238-AT238</f>
        <v/>
      </c>
      <c r="CG238" s="35">
        <f>CF238-AU238</f>
        <v/>
      </c>
      <c r="CH238" s="35">
        <f>CG238-AV238</f>
        <v/>
      </c>
      <c r="CI238" s="35">
        <f>CH238-AW238</f>
        <v/>
      </c>
      <c r="CJ238" s="35">
        <f>CI238-AX238</f>
        <v/>
      </c>
      <c r="CK238" s="35">
        <f>CJ238-AY238</f>
        <v/>
      </c>
      <c r="CL238" s="35">
        <f>CK238-AZ238</f>
        <v/>
      </c>
      <c r="CM238" s="35">
        <f>CL238-BA238</f>
        <v/>
      </c>
      <c r="CN238" s="35">
        <f>CM238-BB238</f>
        <v/>
      </c>
      <c r="CO238" s="35">
        <f>CN238-BC238</f>
        <v/>
      </c>
      <c r="CP238" s="35">
        <f>CO238-BD238</f>
        <v/>
      </c>
      <c r="CQ238" s="35">
        <f>CP238-BE238</f>
        <v/>
      </c>
      <c r="CR238" s="35">
        <f>CQ238-BF238</f>
        <v/>
      </c>
      <c r="CS238" s="35">
        <f>CR238-BG238</f>
        <v/>
      </c>
      <c r="CT238" s="35">
        <f>CS238-BH238</f>
        <v/>
      </c>
      <c r="CU238" s="35">
        <f>CT238-BI238</f>
        <v/>
      </c>
      <c r="CV238" s="35">
        <f>CU238-BJ238</f>
        <v/>
      </c>
      <c r="CW238" s="38">
        <f>CV238-BK238</f>
        <v/>
      </c>
      <c r="CX238" s="38">
        <f>CW238-BL238</f>
        <v/>
      </c>
      <c r="CY238" s="38">
        <f>CX238-BM238</f>
        <v/>
      </c>
      <c r="CZ238" s="39">
        <f>CY238-BN238</f>
        <v/>
      </c>
      <c r="DA238" s="35" t="n"/>
    </row>
    <row r="239">
      <c r="D239" s="61">
        <f>VLOOKUP(F239,[1]Special!$O$2:$S$209,3,0)</f>
        <v/>
      </c>
      <c r="E239" s="20" t="inlineStr">
        <is>
          <t>|0200220139|28.60|0.00|2.600|0.0005506NBC</t>
        </is>
      </c>
      <c r="F239" s="19">
        <f>LEFT(E239,LEN(E239)-7)</f>
        <v/>
      </c>
      <c r="G239" s="19">
        <f>'Cutting Rules'!H239</f>
        <v/>
      </c>
      <c r="H239" s="19">
        <f>VLOOKUP(MID(F239,8,2),[1]Special!$H$2:$I$32,2,0)</f>
        <v/>
      </c>
      <c r="I239" s="19">
        <f>RIGHT(E239,3)</f>
        <v/>
      </c>
      <c r="J239" s="19">
        <f>IF(MID(E239,6,2)="22","P","C")</f>
        <v/>
      </c>
      <c r="K239" s="19">
        <f>MID(E239,13,4)</f>
        <v/>
      </c>
      <c r="L239" s="19">
        <f>MID(E239,19,4)</f>
        <v/>
      </c>
      <c r="M239" s="52">
        <f>MID(E239,LEN(E239)-17,4)</f>
        <v/>
      </c>
      <c r="N239" s="52">
        <f>MID(E239,LEN(E239)-6,4)</f>
        <v/>
      </c>
      <c r="O239" s="19">
        <f>VLOOKUP(F239,[1]Item!$A$5:$Z$10000,26,0)</f>
        <v/>
      </c>
      <c r="P239" s="19">
        <f>VLOOKUP(E239,[1]route!$E$3:$O$10005,11,0)</f>
        <v/>
      </c>
      <c r="Q239" s="167">
        <f>'Cutting Rules'!AD239</f>
        <v/>
      </c>
      <c r="R239" s="168">
        <f>SUMIF([1]route!$E$3:$E$10005,E239,[1]!Table1[生産])</f>
        <v/>
      </c>
      <c r="S239" s="24" t="n"/>
      <c r="T239" s="169" t="inlineStr"/>
      <c r="U239" s="19" t="n"/>
      <c r="V239" s="170">
        <f>SUMIF([1]route!$E$3:$E$10005,E239,[1]route!$M$3:$M$10005)</f>
        <v/>
      </c>
      <c r="W239" s="171">
        <f>O239*N239*V239/1000</f>
        <v/>
      </c>
      <c r="X239" s="27">
        <f t="array" ref="X239">INDEX($BP239:$CZ239,MATCH(TRUE,$BP239:$CZ239&lt;0,0))</f>
        <v/>
      </c>
      <c r="Y239" s="47">
        <f>IFERROR(CHOOSE($AC239,$BP$1,$BQ$1,$BR$1,$BS$1,$BT$1,$BU$1,$BV$1,$BW$1,$BX$1,$BY$1,$BZ$1,$CA$1,$CB$1,$CC$1,$CD$1,$CE$1,$CF$1,$CG$1,$CH$1,$CI$1,$CJ$1,$CK$1,$CL$1,$CM$1,$CN$1,$CO$1,$CP$1,$CQ$1,$CR$1,$CS$1,$CT$1,$CU$1,$CV$1,$CW$1,$CX$1,$CY$1,$CZ$1,),"")</f>
        <v/>
      </c>
      <c r="Z239" s="121">
        <f>IFERROR(VLOOKUP(E239,[1]route!$E$3:$BL$10005,59,0),"")&amp;IFERROR(VLOOKUP(E239,[1]route!$E$3:$BL$10005,60,0),"")</f>
        <v/>
      </c>
      <c r="AA239" s="172">
        <f>IF(R239&gt;V239,R239-V239,0)</f>
        <v/>
      </c>
      <c r="AB239" s="173">
        <f>AA239*O239*N239/1000</f>
        <v/>
      </c>
      <c r="AC239" s="4">
        <f>IFERROR(MATCH($X239,$BP239:$CZ239,0),"")</f>
        <v/>
      </c>
      <c r="AD239" s="29" t="n">
        <v>0</v>
      </c>
      <c r="AE239" s="30">
        <f>SUMIF([1]route!$E$3:$E$10005,E239,[1]!Table1[1])</f>
        <v/>
      </c>
      <c r="AF239" s="30">
        <f>SUMIF([1]route!$E$3:$E$10005,E239,[1]!Table1[2])</f>
        <v/>
      </c>
      <c r="AG239" s="30">
        <f>SUMIF([1]route!$E$3:$E$10005,E239,[1]!Table1[3])</f>
        <v/>
      </c>
      <c r="AH239" s="30">
        <f>SUMIF([1]route!$E$3:$E$10005,E239,[1]!Table1[4])</f>
        <v/>
      </c>
      <c r="AI239" s="30">
        <f>SUMIF([1]route!$E$3:$E$10005,E239,[1]!Table1[5])</f>
        <v/>
      </c>
      <c r="AJ239" s="30">
        <f>SUMIF([1]route!$E$3:$E$10005,E239,[1]!Table1[6])</f>
        <v/>
      </c>
      <c r="AK239" s="30">
        <f>SUMIF([1]route!$E$3:$E$10005,E239,[1]!Table1[7])</f>
        <v/>
      </c>
      <c r="AL239" s="30">
        <f>SUMIF([1]route!$E$3:$E$10005,E239,[1]!Table1[8])</f>
        <v/>
      </c>
      <c r="AM239" s="30">
        <f>SUMIF([1]route!$E$3:$E$10005,E239,[1]!Table1[9])</f>
        <v/>
      </c>
      <c r="AN239" s="30">
        <f>SUMIF([1]route!$E$3:$E$10005,E239,[1]!Table1[10])</f>
        <v/>
      </c>
      <c r="AO239" s="30">
        <f>SUMIF([1]route!$E$3:$E$10005,E239,[1]!Table1[11])</f>
        <v/>
      </c>
      <c r="AP239" s="30">
        <f>SUMIF([1]route!$E$3:$E$10005,E239,[1]!Table1[12])</f>
        <v/>
      </c>
      <c r="AQ239" s="30">
        <f>SUMIF([1]route!$E$3:$E$10005,E239,[1]!Table1[13])</f>
        <v/>
      </c>
      <c r="AR239" s="30">
        <f>SUMIF([1]route!$E$3:$E$10005,E239,[1]!Table1[14])</f>
        <v/>
      </c>
      <c r="AS239" s="30">
        <f>SUMIF([1]route!$E$3:$E$10005,E239,[1]!Table1[15])</f>
        <v/>
      </c>
      <c r="AT239" s="30">
        <f>SUMIF([1]route!$E$3:$E$10005,E239,[1]!Table1[16])</f>
        <v/>
      </c>
      <c r="AU239" s="30">
        <f>SUMIF([1]route!$E$3:$E$10005,E239,[1]!Table1[17])</f>
        <v/>
      </c>
      <c r="AV239" s="30">
        <f>SUMIF([1]route!$E$3:$E$10005,E239,[1]!Table1[18])</f>
        <v/>
      </c>
      <c r="AW239" s="30">
        <f>SUMIF([1]route!$E$3:$E$10005,E239,[1]!Table1[19])</f>
        <v/>
      </c>
      <c r="AX239" s="30">
        <f>SUMIF([1]route!$E$3:$E$10005,E239,[1]!Table1[20])</f>
        <v/>
      </c>
      <c r="AY239" s="30">
        <f>SUMIF([1]route!$E$3:$E$10005,E239,[1]!Table1[21])</f>
        <v/>
      </c>
      <c r="AZ239" s="30">
        <f>SUMIF([1]route!$E$3:$E$10005,E239,[1]!Table1[22])</f>
        <v/>
      </c>
      <c r="BA239" s="30">
        <f>SUMIF([1]route!$E$3:$E$10005,E239,[1]!Table1[23])</f>
        <v/>
      </c>
      <c r="BB239" s="30">
        <f>SUMIF([1]route!$E$3:$E$10005,E239,[1]!Table1[24])</f>
        <v/>
      </c>
      <c r="BC239" s="30">
        <f>SUMIF([1]route!$E$3:$E$10005,E239,[1]!Table1[25])</f>
        <v/>
      </c>
      <c r="BD239" s="30">
        <f>SUMIF([1]route!$E$3:$E$10005,E239,[1]!Table1[26])</f>
        <v/>
      </c>
      <c r="BE239" s="30">
        <f>SUMIF([1]route!$E$3:$E$10005,E239,[1]!Table1[27])</f>
        <v/>
      </c>
      <c r="BF239" s="30">
        <f>SUMIF([1]route!$E$3:$E$10005,E239,[1]!Table1[28])</f>
        <v/>
      </c>
      <c r="BG239" s="30">
        <f>SUMIF([1]route!$E$3:$E$10005,E239,[1]!Table1[29])</f>
        <v/>
      </c>
      <c r="BH239" s="30">
        <f>SUMIF([1]route!$E$3:$E$10005,E239,[1]!Table1[30])</f>
        <v/>
      </c>
      <c r="BI239" s="30">
        <f>SUMIF([1]route!$E$3:$E$10005,E239,[1]!Table1[31])</f>
        <v/>
      </c>
      <c r="BJ239" s="30">
        <f>SUMIF([1]route!$E$3:$E$10005,E239,[1]!Table1[Remain PO])</f>
        <v/>
      </c>
      <c r="BK239" s="31">
        <f>SUMIF([1]route!$E$3:$E$10005,E239,[1]!Table1[N+1])</f>
        <v/>
      </c>
      <c r="BL239" s="31">
        <f>SUMIF([1]route!$E$3:$E$10005,E239,[1]!Table1[N+2])</f>
        <v/>
      </c>
      <c r="BM239" s="31">
        <f>SUMIF([1]route!$E$3:$E$10005,E239,[1]!Table1[N+3])</f>
        <v/>
      </c>
      <c r="BN239" s="32">
        <f>SUMIF([1]route!$E$3:$E$10005,E239,[1]!Table1[N+4])</f>
        <v/>
      </c>
      <c r="BP239" s="37">
        <f>$V239-$AD239</f>
        <v/>
      </c>
      <c r="BQ239" s="35">
        <f>BP239-AE239</f>
        <v/>
      </c>
      <c r="BR239" s="35">
        <f>BQ239-AF239</f>
        <v/>
      </c>
      <c r="BS239" s="35">
        <f>BR239-AG239</f>
        <v/>
      </c>
      <c r="BT239" s="35">
        <f>BS239-AH239</f>
        <v/>
      </c>
      <c r="BU239" s="35">
        <f>BT239-AI239</f>
        <v/>
      </c>
      <c r="BV239" s="35">
        <f>BU239-AJ239</f>
        <v/>
      </c>
      <c r="BW239" s="35">
        <f>BV239-AK239</f>
        <v/>
      </c>
      <c r="BX239" s="35">
        <f>BW239-AL239</f>
        <v/>
      </c>
      <c r="BY239" s="35">
        <f>BX239-AM239</f>
        <v/>
      </c>
      <c r="BZ239" s="35">
        <f>BY239-AN239</f>
        <v/>
      </c>
      <c r="CA239" s="35">
        <f>BZ239-AO239</f>
        <v/>
      </c>
      <c r="CB239" s="35">
        <f>CA239-AP239</f>
        <v/>
      </c>
      <c r="CC239" s="35">
        <f>CB239-AQ239</f>
        <v/>
      </c>
      <c r="CD239" s="35">
        <f>CC239-AR239</f>
        <v/>
      </c>
      <c r="CE239" s="35">
        <f>CD239-AS239</f>
        <v/>
      </c>
      <c r="CF239" s="35">
        <f>CE239-AT239</f>
        <v/>
      </c>
      <c r="CG239" s="35">
        <f>CF239-AU239</f>
        <v/>
      </c>
      <c r="CH239" s="35">
        <f>CG239-AV239</f>
        <v/>
      </c>
      <c r="CI239" s="35">
        <f>CH239-AW239</f>
        <v/>
      </c>
      <c r="CJ239" s="35">
        <f>CI239-AX239</f>
        <v/>
      </c>
      <c r="CK239" s="35">
        <f>CJ239-AY239</f>
        <v/>
      </c>
      <c r="CL239" s="35">
        <f>CK239-AZ239</f>
        <v/>
      </c>
      <c r="CM239" s="35">
        <f>CL239-BA239</f>
        <v/>
      </c>
      <c r="CN239" s="35">
        <f>CM239-BB239</f>
        <v/>
      </c>
      <c r="CO239" s="35">
        <f>CN239-BC239</f>
        <v/>
      </c>
      <c r="CP239" s="35">
        <f>CO239-BD239</f>
        <v/>
      </c>
      <c r="CQ239" s="35">
        <f>CP239-BE239</f>
        <v/>
      </c>
      <c r="CR239" s="35">
        <f>CQ239-BF239</f>
        <v/>
      </c>
      <c r="CS239" s="35">
        <f>CR239-BG239</f>
        <v/>
      </c>
      <c r="CT239" s="35">
        <f>CS239-BH239</f>
        <v/>
      </c>
      <c r="CU239" s="35">
        <f>CT239-BI239</f>
        <v/>
      </c>
      <c r="CV239" s="35">
        <f>CU239-BJ239</f>
        <v/>
      </c>
      <c r="CW239" s="38">
        <f>CV239-BK239</f>
        <v/>
      </c>
      <c r="CX239" s="38">
        <f>CW239-BL239</f>
        <v/>
      </c>
      <c r="CY239" s="38">
        <f>CX239-BM239</f>
        <v/>
      </c>
      <c r="CZ239" s="39">
        <f>CY239-BN239</f>
        <v/>
      </c>
      <c r="DA239" s="35" t="n"/>
    </row>
    <row r="240">
      <c r="D240" s="61">
        <f>VLOOKUP(F240,[1]Special!$O$2:$S$209,3,0)</f>
        <v/>
      </c>
      <c r="E240" s="20" t="inlineStr">
        <is>
          <t>|0200220103|13.80|0.00|1.600|0.0004525NBC</t>
        </is>
      </c>
      <c r="F240" s="19">
        <f>LEFT(E240,LEN(E240)-7)</f>
        <v/>
      </c>
      <c r="G240" s="19">
        <f>'Cutting Rules'!H240</f>
        <v/>
      </c>
      <c r="H240" s="19">
        <f>VLOOKUP(MID(F240,8,2),[1]Special!$H$2:$I$32,2,0)</f>
        <v/>
      </c>
      <c r="I240" s="19">
        <f>RIGHT(E240,3)</f>
        <v/>
      </c>
      <c r="J240" s="19">
        <f>IF(MID(E240,6,2)="22","P","C")</f>
        <v/>
      </c>
      <c r="K240" s="19">
        <f>MID(E240,13,4)</f>
        <v/>
      </c>
      <c r="L240" s="19">
        <f>MID(E240,19,4)</f>
        <v/>
      </c>
      <c r="M240" s="52">
        <f>MID(E240,LEN(E240)-17,4)</f>
        <v/>
      </c>
      <c r="N240" s="52">
        <f>MID(E240,LEN(E240)-6,4)</f>
        <v/>
      </c>
      <c r="O240" s="19">
        <f>VLOOKUP(F240,[1]Item!$A$5:$Z$10000,26,0)</f>
        <v/>
      </c>
      <c r="P240" s="19">
        <f>VLOOKUP(E240,[1]route!$E$3:$O$10005,11,0)</f>
        <v/>
      </c>
      <c r="Q240" s="167">
        <f>'Cutting Rules'!AD240</f>
        <v/>
      </c>
      <c r="R240" s="168">
        <f>SUMIF([1]route!$E$3:$E$10005,E240,[1]!Table1[生産])</f>
        <v/>
      </c>
      <c r="S240" s="24" t="n"/>
      <c r="T240" s="169" t="inlineStr"/>
      <c r="U240" s="19" t="n"/>
      <c r="V240" s="170">
        <f>SUMIF([1]route!$E$3:$E$10005,E240,[1]route!$M$3:$M$10005)</f>
        <v/>
      </c>
      <c r="W240" s="171">
        <f>O240*N240*V240/1000</f>
        <v/>
      </c>
      <c r="X240" s="27">
        <f t="array" ref="X240">INDEX($BP240:$CZ240,MATCH(TRUE,$BP240:$CZ240&lt;0,0))</f>
        <v/>
      </c>
      <c r="Y240" s="47">
        <f>IFERROR(CHOOSE($AC240,$BP$1,$BQ$1,$BR$1,$BS$1,$BT$1,$BU$1,$BV$1,$BW$1,$BX$1,$BY$1,$BZ$1,$CA$1,$CB$1,$CC$1,$CD$1,$CE$1,$CF$1,$CG$1,$CH$1,$CI$1,$CJ$1,$CK$1,$CL$1,$CM$1,$CN$1,$CO$1,$CP$1,$CQ$1,$CR$1,$CS$1,$CT$1,$CU$1,$CV$1,$CW$1,$CX$1,$CY$1,$CZ$1,),"")</f>
        <v/>
      </c>
      <c r="Z240" s="121">
        <f>IFERROR(VLOOKUP(E240,[1]route!$E$3:$BL$10005,59,0),"")&amp;IFERROR(VLOOKUP(E240,[1]route!$E$3:$BL$10005,60,0),"")</f>
        <v/>
      </c>
      <c r="AA240" s="172">
        <f>IF(R240&gt;V240,R240-V240,0)</f>
        <v/>
      </c>
      <c r="AB240" s="173">
        <f>AA240*O240*N240/1000</f>
        <v/>
      </c>
      <c r="AC240" s="4">
        <f>IFERROR(MATCH($X240,$BP240:$CZ240,0),"")</f>
        <v/>
      </c>
      <c r="AD240" s="29" t="n">
        <v>0</v>
      </c>
      <c r="AE240" s="30">
        <f>SUMIF([1]route!$E$3:$E$10005,E240,[1]!Table1[1])</f>
        <v/>
      </c>
      <c r="AF240" s="30">
        <f>SUMIF([1]route!$E$3:$E$10005,E240,[1]!Table1[2])</f>
        <v/>
      </c>
      <c r="AG240" s="30">
        <f>SUMIF([1]route!$E$3:$E$10005,E240,[1]!Table1[3])</f>
        <v/>
      </c>
      <c r="AH240" s="30">
        <f>SUMIF([1]route!$E$3:$E$10005,E240,[1]!Table1[4])</f>
        <v/>
      </c>
      <c r="AI240" s="30">
        <f>SUMIF([1]route!$E$3:$E$10005,E240,[1]!Table1[5])</f>
        <v/>
      </c>
      <c r="AJ240" s="30">
        <f>SUMIF([1]route!$E$3:$E$10005,E240,[1]!Table1[6])</f>
        <v/>
      </c>
      <c r="AK240" s="30">
        <f>SUMIF([1]route!$E$3:$E$10005,E240,[1]!Table1[7])</f>
        <v/>
      </c>
      <c r="AL240" s="30">
        <f>SUMIF([1]route!$E$3:$E$10005,E240,[1]!Table1[8])</f>
        <v/>
      </c>
      <c r="AM240" s="30">
        <f>SUMIF([1]route!$E$3:$E$10005,E240,[1]!Table1[9])</f>
        <v/>
      </c>
      <c r="AN240" s="30">
        <f>SUMIF([1]route!$E$3:$E$10005,E240,[1]!Table1[10])</f>
        <v/>
      </c>
      <c r="AO240" s="30">
        <f>SUMIF([1]route!$E$3:$E$10005,E240,[1]!Table1[11])</f>
        <v/>
      </c>
      <c r="AP240" s="30">
        <f>SUMIF([1]route!$E$3:$E$10005,E240,[1]!Table1[12])</f>
        <v/>
      </c>
      <c r="AQ240" s="30">
        <f>SUMIF([1]route!$E$3:$E$10005,E240,[1]!Table1[13])</f>
        <v/>
      </c>
      <c r="AR240" s="30">
        <f>SUMIF([1]route!$E$3:$E$10005,E240,[1]!Table1[14])</f>
        <v/>
      </c>
      <c r="AS240" s="30">
        <f>SUMIF([1]route!$E$3:$E$10005,E240,[1]!Table1[15])</f>
        <v/>
      </c>
      <c r="AT240" s="30">
        <f>SUMIF([1]route!$E$3:$E$10005,E240,[1]!Table1[16])</f>
        <v/>
      </c>
      <c r="AU240" s="30">
        <f>SUMIF([1]route!$E$3:$E$10005,E240,[1]!Table1[17])</f>
        <v/>
      </c>
      <c r="AV240" s="30">
        <f>SUMIF([1]route!$E$3:$E$10005,E240,[1]!Table1[18])</f>
        <v/>
      </c>
      <c r="AW240" s="30">
        <f>SUMIF([1]route!$E$3:$E$10005,E240,[1]!Table1[19])</f>
        <v/>
      </c>
      <c r="AX240" s="30">
        <f>SUMIF([1]route!$E$3:$E$10005,E240,[1]!Table1[20])</f>
        <v/>
      </c>
      <c r="AY240" s="30">
        <f>SUMIF([1]route!$E$3:$E$10005,E240,[1]!Table1[21])</f>
        <v/>
      </c>
      <c r="AZ240" s="30">
        <f>SUMIF([1]route!$E$3:$E$10005,E240,[1]!Table1[22])</f>
        <v/>
      </c>
      <c r="BA240" s="30">
        <f>SUMIF([1]route!$E$3:$E$10005,E240,[1]!Table1[23])</f>
        <v/>
      </c>
      <c r="BB240" s="30">
        <f>SUMIF([1]route!$E$3:$E$10005,E240,[1]!Table1[24])</f>
        <v/>
      </c>
      <c r="BC240" s="30">
        <f>SUMIF([1]route!$E$3:$E$10005,E240,[1]!Table1[25])</f>
        <v/>
      </c>
      <c r="BD240" s="30">
        <f>SUMIF([1]route!$E$3:$E$10005,E240,[1]!Table1[26])</f>
        <v/>
      </c>
      <c r="BE240" s="30">
        <f>SUMIF([1]route!$E$3:$E$10005,E240,[1]!Table1[27])</f>
        <v/>
      </c>
      <c r="BF240" s="30">
        <f>SUMIF([1]route!$E$3:$E$10005,E240,[1]!Table1[28])</f>
        <v/>
      </c>
      <c r="BG240" s="30">
        <f>SUMIF([1]route!$E$3:$E$10005,E240,[1]!Table1[29])</f>
        <v/>
      </c>
      <c r="BH240" s="30">
        <f>SUMIF([1]route!$E$3:$E$10005,E240,[1]!Table1[30])</f>
        <v/>
      </c>
      <c r="BI240" s="30">
        <f>SUMIF([1]route!$E$3:$E$10005,E240,[1]!Table1[31])</f>
        <v/>
      </c>
      <c r="BJ240" s="30">
        <f>SUMIF([1]route!$E$3:$E$10005,E240,[1]!Table1[Remain PO])</f>
        <v/>
      </c>
      <c r="BK240" s="31">
        <f>SUMIF([1]route!$E$3:$E$10005,E240,[1]!Table1[N+1])</f>
        <v/>
      </c>
      <c r="BL240" s="31">
        <f>SUMIF([1]route!$E$3:$E$10005,E240,[1]!Table1[N+2])</f>
        <v/>
      </c>
      <c r="BM240" s="31">
        <f>SUMIF([1]route!$E$3:$E$10005,E240,[1]!Table1[N+3])</f>
        <v/>
      </c>
      <c r="BN240" s="32">
        <f>SUMIF([1]route!$E$3:$E$10005,E240,[1]!Table1[N+4])</f>
        <v/>
      </c>
      <c r="BP240" s="37">
        <f>$V240-$AD240</f>
        <v/>
      </c>
      <c r="BQ240" s="35">
        <f>BP240-AE240</f>
        <v/>
      </c>
      <c r="BR240" s="35">
        <f>BQ240-AF240</f>
        <v/>
      </c>
      <c r="BS240" s="35">
        <f>BR240-AG240</f>
        <v/>
      </c>
      <c r="BT240" s="35">
        <f>BS240-AH240</f>
        <v/>
      </c>
      <c r="BU240" s="35">
        <f>BT240-AI240</f>
        <v/>
      </c>
      <c r="BV240" s="35">
        <f>BU240-AJ240</f>
        <v/>
      </c>
      <c r="BW240" s="35">
        <f>BV240-AK240</f>
        <v/>
      </c>
      <c r="BX240" s="35">
        <f>BW240-AL240</f>
        <v/>
      </c>
      <c r="BY240" s="35">
        <f>BX240-AM240</f>
        <v/>
      </c>
      <c r="BZ240" s="35">
        <f>BY240-AN240</f>
        <v/>
      </c>
      <c r="CA240" s="35">
        <f>BZ240-AO240</f>
        <v/>
      </c>
      <c r="CB240" s="35">
        <f>CA240-AP240</f>
        <v/>
      </c>
      <c r="CC240" s="35">
        <f>CB240-AQ240</f>
        <v/>
      </c>
      <c r="CD240" s="35">
        <f>CC240-AR240</f>
        <v/>
      </c>
      <c r="CE240" s="35">
        <f>CD240-AS240</f>
        <v/>
      </c>
      <c r="CF240" s="35">
        <f>CE240-AT240</f>
        <v/>
      </c>
      <c r="CG240" s="35">
        <f>CF240-AU240</f>
        <v/>
      </c>
      <c r="CH240" s="35">
        <f>CG240-AV240</f>
        <v/>
      </c>
      <c r="CI240" s="35">
        <f>CH240-AW240</f>
        <v/>
      </c>
      <c r="CJ240" s="35">
        <f>CI240-AX240</f>
        <v/>
      </c>
      <c r="CK240" s="35">
        <f>CJ240-AY240</f>
        <v/>
      </c>
      <c r="CL240" s="35">
        <f>CK240-AZ240</f>
        <v/>
      </c>
      <c r="CM240" s="35">
        <f>CL240-BA240</f>
        <v/>
      </c>
      <c r="CN240" s="35">
        <f>CM240-BB240</f>
        <v/>
      </c>
      <c r="CO240" s="35">
        <f>CN240-BC240</f>
        <v/>
      </c>
      <c r="CP240" s="35">
        <f>CO240-BD240</f>
        <v/>
      </c>
      <c r="CQ240" s="35">
        <f>CP240-BE240</f>
        <v/>
      </c>
      <c r="CR240" s="35">
        <f>CQ240-BF240</f>
        <v/>
      </c>
      <c r="CS240" s="35">
        <f>CR240-BG240</f>
        <v/>
      </c>
      <c r="CT240" s="35">
        <f>CS240-BH240</f>
        <v/>
      </c>
      <c r="CU240" s="35">
        <f>CT240-BI240</f>
        <v/>
      </c>
      <c r="CV240" s="35">
        <f>CU240-BJ240</f>
        <v/>
      </c>
      <c r="CW240" s="38">
        <f>CV240-BK240</f>
        <v/>
      </c>
      <c r="CX240" s="38">
        <f>CW240-BL240</f>
        <v/>
      </c>
      <c r="CY240" s="38">
        <f>CX240-BM240</f>
        <v/>
      </c>
      <c r="CZ240" s="39">
        <f>CY240-BN240</f>
        <v/>
      </c>
      <c r="DA240" s="35" t="n"/>
    </row>
    <row r="241">
      <c r="D241" s="61">
        <f>VLOOKUP(F241,[1]Special!$O$2:$S$209,3,0)</f>
        <v/>
      </c>
      <c r="E241" s="20" t="inlineStr">
        <is>
          <t>|0200226010|22.20|0.00|1.600|0.0005370NBC</t>
        </is>
      </c>
      <c r="F241" s="19">
        <f>LEFT(E241,LEN(E241)-7)</f>
        <v/>
      </c>
      <c r="G241" s="19">
        <f>'Cutting Rules'!H241</f>
        <v/>
      </c>
      <c r="H241" s="19">
        <f>VLOOKUP(MID(F241,8,2),[1]Special!$H$2:$I$32,2,0)</f>
        <v/>
      </c>
      <c r="I241" s="19">
        <f>RIGHT(E241,3)</f>
        <v/>
      </c>
      <c r="J241" s="19">
        <f>IF(MID(E241,6,2)="22","P","C")</f>
        <v/>
      </c>
      <c r="K241" s="19">
        <f>MID(E241,13,4)</f>
        <v/>
      </c>
      <c r="L241" s="19">
        <f>MID(E241,19,4)</f>
        <v/>
      </c>
      <c r="M241" s="52">
        <f>MID(E241,LEN(E241)-17,4)</f>
        <v/>
      </c>
      <c r="N241" s="52">
        <f>MID(E241,LEN(E241)-6,4)</f>
        <v/>
      </c>
      <c r="O241" s="19">
        <f>VLOOKUP(F241,[1]Item!$A$5:$Z$10000,26,0)</f>
        <v/>
      </c>
      <c r="P241" s="19">
        <f>VLOOKUP(E241,[1]route!$E$3:$O$10005,11,0)</f>
        <v/>
      </c>
      <c r="Q241" s="167">
        <f>'Cutting Rules'!AD241</f>
        <v/>
      </c>
      <c r="R241" s="168">
        <f>SUMIF([1]route!$E$3:$E$10005,E241,[1]!Table1[生産])</f>
        <v/>
      </c>
      <c r="S241" s="24" t="n"/>
      <c r="T241" s="169" t="inlineStr"/>
      <c r="U241" s="19" t="n"/>
      <c r="V241" s="170">
        <f>SUMIF([1]route!$E$3:$E$10005,E241,[1]route!$M$3:$M$10005)</f>
        <v/>
      </c>
      <c r="W241" s="171">
        <f>O241*N241*V241/1000</f>
        <v/>
      </c>
      <c r="X241" s="27">
        <f t="array" ref="X241">INDEX($BP241:$CZ241,MATCH(TRUE,$BP241:$CZ241&lt;0,0))</f>
        <v/>
      </c>
      <c r="Y241" s="47">
        <f>IFERROR(CHOOSE($AC241,$BP$1,$BQ$1,$BR$1,$BS$1,$BT$1,$BU$1,$BV$1,$BW$1,$BX$1,$BY$1,$BZ$1,$CA$1,$CB$1,$CC$1,$CD$1,$CE$1,$CF$1,$CG$1,$CH$1,$CI$1,$CJ$1,$CK$1,$CL$1,$CM$1,$CN$1,$CO$1,$CP$1,$CQ$1,$CR$1,$CS$1,$CT$1,$CU$1,$CV$1,$CW$1,$CX$1,$CY$1,$CZ$1,),"")</f>
        <v/>
      </c>
      <c r="Z241" s="121">
        <f>IFERROR(VLOOKUP(E241,[1]route!$E$3:$BL$10005,59,0),"")&amp;IFERROR(VLOOKUP(E241,[1]route!$E$3:$BL$10005,60,0),"")</f>
        <v/>
      </c>
      <c r="AA241" s="172">
        <f>IF(R241&gt;V241,R241-V241,0)</f>
        <v/>
      </c>
      <c r="AB241" s="173">
        <f>AA241*O241*N241/1000</f>
        <v/>
      </c>
      <c r="AC241" s="4">
        <f>IFERROR(MATCH($X241,$BP241:$CZ241,0),"")</f>
        <v/>
      </c>
      <c r="AD241" s="29" t="n">
        <v>0</v>
      </c>
      <c r="AE241" s="30">
        <f>SUMIF([1]route!$E$3:$E$10005,E241,[1]!Table1[1])</f>
        <v/>
      </c>
      <c r="AF241" s="30">
        <f>SUMIF([1]route!$E$3:$E$10005,E241,[1]!Table1[2])</f>
        <v/>
      </c>
      <c r="AG241" s="30">
        <f>SUMIF([1]route!$E$3:$E$10005,E241,[1]!Table1[3])</f>
        <v/>
      </c>
      <c r="AH241" s="30">
        <f>SUMIF([1]route!$E$3:$E$10005,E241,[1]!Table1[4])</f>
        <v/>
      </c>
      <c r="AI241" s="30">
        <f>SUMIF([1]route!$E$3:$E$10005,E241,[1]!Table1[5])</f>
        <v/>
      </c>
      <c r="AJ241" s="30">
        <f>SUMIF([1]route!$E$3:$E$10005,E241,[1]!Table1[6])</f>
        <v/>
      </c>
      <c r="AK241" s="30">
        <f>SUMIF([1]route!$E$3:$E$10005,E241,[1]!Table1[7])</f>
        <v/>
      </c>
      <c r="AL241" s="30">
        <f>SUMIF([1]route!$E$3:$E$10005,E241,[1]!Table1[8])</f>
        <v/>
      </c>
      <c r="AM241" s="30">
        <f>SUMIF([1]route!$E$3:$E$10005,E241,[1]!Table1[9])</f>
        <v/>
      </c>
      <c r="AN241" s="30">
        <f>SUMIF([1]route!$E$3:$E$10005,E241,[1]!Table1[10])</f>
        <v/>
      </c>
      <c r="AO241" s="30">
        <f>SUMIF([1]route!$E$3:$E$10005,E241,[1]!Table1[11])</f>
        <v/>
      </c>
      <c r="AP241" s="30">
        <f>SUMIF([1]route!$E$3:$E$10005,E241,[1]!Table1[12])</f>
        <v/>
      </c>
      <c r="AQ241" s="30">
        <f>SUMIF([1]route!$E$3:$E$10005,E241,[1]!Table1[13])</f>
        <v/>
      </c>
      <c r="AR241" s="30">
        <f>SUMIF([1]route!$E$3:$E$10005,E241,[1]!Table1[14])</f>
        <v/>
      </c>
      <c r="AS241" s="30">
        <f>SUMIF([1]route!$E$3:$E$10005,E241,[1]!Table1[15])</f>
        <v/>
      </c>
      <c r="AT241" s="30">
        <f>SUMIF([1]route!$E$3:$E$10005,E241,[1]!Table1[16])</f>
        <v/>
      </c>
      <c r="AU241" s="30">
        <f>SUMIF([1]route!$E$3:$E$10005,E241,[1]!Table1[17])</f>
        <v/>
      </c>
      <c r="AV241" s="30">
        <f>SUMIF([1]route!$E$3:$E$10005,E241,[1]!Table1[18])</f>
        <v/>
      </c>
      <c r="AW241" s="30">
        <f>SUMIF([1]route!$E$3:$E$10005,E241,[1]!Table1[19])</f>
        <v/>
      </c>
      <c r="AX241" s="30">
        <f>SUMIF([1]route!$E$3:$E$10005,E241,[1]!Table1[20])</f>
        <v/>
      </c>
      <c r="AY241" s="30">
        <f>SUMIF([1]route!$E$3:$E$10005,E241,[1]!Table1[21])</f>
        <v/>
      </c>
      <c r="AZ241" s="30">
        <f>SUMIF([1]route!$E$3:$E$10005,E241,[1]!Table1[22])</f>
        <v/>
      </c>
      <c r="BA241" s="30">
        <f>SUMIF([1]route!$E$3:$E$10005,E241,[1]!Table1[23])</f>
        <v/>
      </c>
      <c r="BB241" s="30">
        <f>SUMIF([1]route!$E$3:$E$10005,E241,[1]!Table1[24])</f>
        <v/>
      </c>
      <c r="BC241" s="30">
        <f>SUMIF([1]route!$E$3:$E$10005,E241,[1]!Table1[25])</f>
        <v/>
      </c>
      <c r="BD241" s="30">
        <f>SUMIF([1]route!$E$3:$E$10005,E241,[1]!Table1[26])</f>
        <v/>
      </c>
      <c r="BE241" s="30">
        <f>SUMIF([1]route!$E$3:$E$10005,E241,[1]!Table1[27])</f>
        <v/>
      </c>
      <c r="BF241" s="30">
        <f>SUMIF([1]route!$E$3:$E$10005,E241,[1]!Table1[28])</f>
        <v/>
      </c>
      <c r="BG241" s="30">
        <f>SUMIF([1]route!$E$3:$E$10005,E241,[1]!Table1[29])</f>
        <v/>
      </c>
      <c r="BH241" s="30">
        <f>SUMIF([1]route!$E$3:$E$10005,E241,[1]!Table1[30])</f>
        <v/>
      </c>
      <c r="BI241" s="30">
        <f>SUMIF([1]route!$E$3:$E$10005,E241,[1]!Table1[31])</f>
        <v/>
      </c>
      <c r="BJ241" s="30">
        <f>SUMIF([1]route!$E$3:$E$10005,E241,[1]!Table1[Remain PO])</f>
        <v/>
      </c>
      <c r="BK241" s="31">
        <f>SUMIF([1]route!$E$3:$E$10005,E241,[1]!Table1[N+1])</f>
        <v/>
      </c>
      <c r="BL241" s="31">
        <f>SUMIF([1]route!$E$3:$E$10005,E241,[1]!Table1[N+2])</f>
        <v/>
      </c>
      <c r="BM241" s="31">
        <f>SUMIF([1]route!$E$3:$E$10005,E241,[1]!Table1[N+3])</f>
        <v/>
      </c>
      <c r="BN241" s="32">
        <f>SUMIF([1]route!$E$3:$E$10005,E241,[1]!Table1[N+4])</f>
        <v/>
      </c>
      <c r="BP241" s="37">
        <f>$V241-$AD241</f>
        <v/>
      </c>
      <c r="BQ241" s="35">
        <f>BP241-AE241</f>
        <v/>
      </c>
      <c r="BR241" s="35">
        <f>BQ241-AF241</f>
        <v/>
      </c>
      <c r="BS241" s="35">
        <f>BR241-AG241</f>
        <v/>
      </c>
      <c r="BT241" s="35">
        <f>BS241-AH241</f>
        <v/>
      </c>
      <c r="BU241" s="35">
        <f>BT241-AI241</f>
        <v/>
      </c>
      <c r="BV241" s="35">
        <f>BU241-AJ241</f>
        <v/>
      </c>
      <c r="BW241" s="35">
        <f>BV241-AK241</f>
        <v/>
      </c>
      <c r="BX241" s="35">
        <f>BW241-AL241</f>
        <v/>
      </c>
      <c r="BY241" s="35">
        <f>BX241-AM241</f>
        <v/>
      </c>
      <c r="BZ241" s="35">
        <f>BY241-AN241</f>
        <v/>
      </c>
      <c r="CA241" s="35">
        <f>BZ241-AO241</f>
        <v/>
      </c>
      <c r="CB241" s="35">
        <f>CA241-AP241</f>
        <v/>
      </c>
      <c r="CC241" s="35">
        <f>CB241-AQ241</f>
        <v/>
      </c>
      <c r="CD241" s="35">
        <f>CC241-AR241</f>
        <v/>
      </c>
      <c r="CE241" s="35">
        <f>CD241-AS241</f>
        <v/>
      </c>
      <c r="CF241" s="35">
        <f>CE241-AT241</f>
        <v/>
      </c>
      <c r="CG241" s="35">
        <f>CF241-AU241</f>
        <v/>
      </c>
      <c r="CH241" s="35">
        <f>CG241-AV241</f>
        <v/>
      </c>
      <c r="CI241" s="35">
        <f>CH241-AW241</f>
        <v/>
      </c>
      <c r="CJ241" s="35">
        <f>CI241-AX241</f>
        <v/>
      </c>
      <c r="CK241" s="35">
        <f>CJ241-AY241</f>
        <v/>
      </c>
      <c r="CL241" s="35">
        <f>CK241-AZ241</f>
        <v/>
      </c>
      <c r="CM241" s="35">
        <f>CL241-BA241</f>
        <v/>
      </c>
      <c r="CN241" s="35">
        <f>CM241-BB241</f>
        <v/>
      </c>
      <c r="CO241" s="35">
        <f>CN241-BC241</f>
        <v/>
      </c>
      <c r="CP241" s="35">
        <f>CO241-BD241</f>
        <v/>
      </c>
      <c r="CQ241" s="35">
        <f>CP241-BE241</f>
        <v/>
      </c>
      <c r="CR241" s="35">
        <f>CQ241-BF241</f>
        <v/>
      </c>
      <c r="CS241" s="35">
        <f>CR241-BG241</f>
        <v/>
      </c>
      <c r="CT241" s="35">
        <f>CS241-BH241</f>
        <v/>
      </c>
      <c r="CU241" s="35">
        <f>CT241-BI241</f>
        <v/>
      </c>
      <c r="CV241" s="35">
        <f>CU241-BJ241</f>
        <v/>
      </c>
      <c r="CW241" s="38">
        <f>CV241-BK241</f>
        <v/>
      </c>
      <c r="CX241" s="38">
        <f>CW241-BL241</f>
        <v/>
      </c>
      <c r="CY241" s="38">
        <f>CX241-BM241</f>
        <v/>
      </c>
      <c r="CZ241" s="39">
        <f>CY241-BN241</f>
        <v/>
      </c>
      <c r="DA241" s="35" t="n"/>
    </row>
    <row r="242">
      <c r="D242" s="61">
        <f>VLOOKUP(F242,[1]Special!$O$2:$S$209,3,0)</f>
        <v/>
      </c>
      <c r="E242" s="20" t="inlineStr">
        <is>
          <t>|0200226010|42.70|0.00|1.400|0.0005757IBC</t>
        </is>
      </c>
      <c r="F242" s="19">
        <f>LEFT(E242,LEN(E242)-7)</f>
        <v/>
      </c>
      <c r="G242" s="19">
        <f>'Cutting Rules'!H242</f>
        <v/>
      </c>
      <c r="H242" s="19">
        <f>VLOOKUP(MID(F242,8,2),[1]Special!$H$2:$I$32,2,0)</f>
        <v/>
      </c>
      <c r="I242" s="19">
        <f>RIGHT(E242,3)</f>
        <v/>
      </c>
      <c r="J242" s="19">
        <f>IF(MID(E242,6,2)="22","P","C")</f>
        <v/>
      </c>
      <c r="K242" s="19">
        <f>MID(E242,13,4)</f>
        <v/>
      </c>
      <c r="L242" s="19">
        <f>MID(E242,19,4)</f>
        <v/>
      </c>
      <c r="M242" s="52">
        <f>MID(E242,LEN(E242)-17,4)</f>
        <v/>
      </c>
      <c r="N242" s="52">
        <f>MID(E242,LEN(E242)-6,4)</f>
        <v/>
      </c>
      <c r="O242" s="19">
        <f>VLOOKUP(F242,[1]Item!$A$5:$Z$10000,26,0)</f>
        <v/>
      </c>
      <c r="P242" s="19">
        <f>VLOOKUP(E242,[1]route!$E$3:$O$10005,11,0)</f>
        <v/>
      </c>
      <c r="Q242" s="167">
        <f>'Cutting Rules'!AD242</f>
        <v/>
      </c>
      <c r="R242" s="168">
        <f>SUMIF([1]route!$E$3:$E$10005,E242,[1]!Table1[生産])</f>
        <v/>
      </c>
      <c r="S242" s="24" t="n"/>
      <c r="T242" s="169" t="inlineStr"/>
      <c r="U242" s="19" t="n"/>
      <c r="V242" s="170">
        <f>SUMIF([1]route!$E$3:$E$10005,E242,[1]route!$M$3:$M$10005)</f>
        <v/>
      </c>
      <c r="W242" s="171">
        <f>O242*N242*V242/1000</f>
        <v/>
      </c>
      <c r="X242" s="27">
        <f t="array" ref="X242">INDEX($BP242:$CZ242,MATCH(TRUE,$BP242:$CZ242&lt;0,0))</f>
        <v/>
      </c>
      <c r="Y242" s="47">
        <f>IFERROR(CHOOSE($AC242,$BP$1,$BQ$1,$BR$1,$BS$1,$BT$1,$BU$1,$BV$1,$BW$1,$BX$1,$BY$1,$BZ$1,$CA$1,$CB$1,$CC$1,$CD$1,$CE$1,$CF$1,$CG$1,$CH$1,$CI$1,$CJ$1,$CK$1,$CL$1,$CM$1,$CN$1,$CO$1,$CP$1,$CQ$1,$CR$1,$CS$1,$CT$1,$CU$1,$CV$1,$CW$1,$CX$1,$CY$1,$CZ$1,),"")</f>
        <v/>
      </c>
      <c r="Z242" s="121">
        <f>IFERROR(VLOOKUP(E242,[1]route!$E$3:$BL$10005,59,0),"")&amp;IFERROR(VLOOKUP(E242,[1]route!$E$3:$BL$10005,60,0),"")</f>
        <v/>
      </c>
      <c r="AA242" s="172">
        <f>IF(R242&gt;V242,R242-V242,0)</f>
        <v/>
      </c>
      <c r="AB242" s="173">
        <f>AA242*O242*N242/1000</f>
        <v/>
      </c>
      <c r="AC242" s="4">
        <f>IFERROR(MATCH($X242,$BP242:$CZ242,0),"")</f>
        <v/>
      </c>
      <c r="AD242" s="29" t="n">
        <v>0</v>
      </c>
      <c r="AE242" s="30">
        <f>SUMIF([1]route!$E$3:$E$10005,E242,[1]!Table1[1])</f>
        <v/>
      </c>
      <c r="AF242" s="30">
        <f>SUMIF([1]route!$E$3:$E$10005,E242,[1]!Table1[2])</f>
        <v/>
      </c>
      <c r="AG242" s="30">
        <f>SUMIF([1]route!$E$3:$E$10005,E242,[1]!Table1[3])</f>
        <v/>
      </c>
      <c r="AH242" s="30">
        <f>SUMIF([1]route!$E$3:$E$10005,E242,[1]!Table1[4])</f>
        <v/>
      </c>
      <c r="AI242" s="30">
        <f>SUMIF([1]route!$E$3:$E$10005,E242,[1]!Table1[5])</f>
        <v/>
      </c>
      <c r="AJ242" s="30">
        <f>SUMIF([1]route!$E$3:$E$10005,E242,[1]!Table1[6])</f>
        <v/>
      </c>
      <c r="AK242" s="30">
        <f>SUMIF([1]route!$E$3:$E$10005,E242,[1]!Table1[7])</f>
        <v/>
      </c>
      <c r="AL242" s="30">
        <f>SUMIF([1]route!$E$3:$E$10005,E242,[1]!Table1[8])</f>
        <v/>
      </c>
      <c r="AM242" s="30">
        <f>SUMIF([1]route!$E$3:$E$10005,E242,[1]!Table1[9])</f>
        <v/>
      </c>
      <c r="AN242" s="30">
        <f>SUMIF([1]route!$E$3:$E$10005,E242,[1]!Table1[10])</f>
        <v/>
      </c>
      <c r="AO242" s="30">
        <f>SUMIF([1]route!$E$3:$E$10005,E242,[1]!Table1[11])</f>
        <v/>
      </c>
      <c r="AP242" s="30">
        <f>SUMIF([1]route!$E$3:$E$10005,E242,[1]!Table1[12])</f>
        <v/>
      </c>
      <c r="AQ242" s="30">
        <f>SUMIF([1]route!$E$3:$E$10005,E242,[1]!Table1[13])</f>
        <v/>
      </c>
      <c r="AR242" s="30">
        <f>SUMIF([1]route!$E$3:$E$10005,E242,[1]!Table1[14])</f>
        <v/>
      </c>
      <c r="AS242" s="30">
        <f>SUMIF([1]route!$E$3:$E$10005,E242,[1]!Table1[15])</f>
        <v/>
      </c>
      <c r="AT242" s="30">
        <f>SUMIF([1]route!$E$3:$E$10005,E242,[1]!Table1[16])</f>
        <v/>
      </c>
      <c r="AU242" s="30">
        <f>SUMIF([1]route!$E$3:$E$10005,E242,[1]!Table1[17])</f>
        <v/>
      </c>
      <c r="AV242" s="30">
        <f>SUMIF([1]route!$E$3:$E$10005,E242,[1]!Table1[18])</f>
        <v/>
      </c>
      <c r="AW242" s="30">
        <f>SUMIF([1]route!$E$3:$E$10005,E242,[1]!Table1[19])</f>
        <v/>
      </c>
      <c r="AX242" s="30">
        <f>SUMIF([1]route!$E$3:$E$10005,E242,[1]!Table1[20])</f>
        <v/>
      </c>
      <c r="AY242" s="30">
        <f>SUMIF([1]route!$E$3:$E$10005,E242,[1]!Table1[21])</f>
        <v/>
      </c>
      <c r="AZ242" s="30">
        <f>SUMIF([1]route!$E$3:$E$10005,E242,[1]!Table1[22])</f>
        <v/>
      </c>
      <c r="BA242" s="30">
        <f>SUMIF([1]route!$E$3:$E$10005,E242,[1]!Table1[23])</f>
        <v/>
      </c>
      <c r="BB242" s="30">
        <f>SUMIF([1]route!$E$3:$E$10005,E242,[1]!Table1[24])</f>
        <v/>
      </c>
      <c r="BC242" s="30">
        <f>SUMIF([1]route!$E$3:$E$10005,E242,[1]!Table1[25])</f>
        <v/>
      </c>
      <c r="BD242" s="30">
        <f>SUMIF([1]route!$E$3:$E$10005,E242,[1]!Table1[26])</f>
        <v/>
      </c>
      <c r="BE242" s="30">
        <f>SUMIF([1]route!$E$3:$E$10005,E242,[1]!Table1[27])</f>
        <v/>
      </c>
      <c r="BF242" s="30">
        <f>SUMIF([1]route!$E$3:$E$10005,E242,[1]!Table1[28])</f>
        <v/>
      </c>
      <c r="BG242" s="30">
        <f>SUMIF([1]route!$E$3:$E$10005,E242,[1]!Table1[29])</f>
        <v/>
      </c>
      <c r="BH242" s="30">
        <f>SUMIF([1]route!$E$3:$E$10005,E242,[1]!Table1[30])</f>
        <v/>
      </c>
      <c r="BI242" s="30">
        <f>SUMIF([1]route!$E$3:$E$10005,E242,[1]!Table1[31])</f>
        <v/>
      </c>
      <c r="BJ242" s="30">
        <f>SUMIF([1]route!$E$3:$E$10005,E242,[1]!Table1[Remain PO])</f>
        <v/>
      </c>
      <c r="BK242" s="31">
        <f>SUMIF([1]route!$E$3:$E$10005,E242,[1]!Table1[N+1])</f>
        <v/>
      </c>
      <c r="BL242" s="31">
        <f>SUMIF([1]route!$E$3:$E$10005,E242,[1]!Table1[N+2])</f>
        <v/>
      </c>
      <c r="BM242" s="31">
        <f>SUMIF([1]route!$E$3:$E$10005,E242,[1]!Table1[N+3])</f>
        <v/>
      </c>
      <c r="BN242" s="32">
        <f>SUMIF([1]route!$E$3:$E$10005,E242,[1]!Table1[N+4])</f>
        <v/>
      </c>
      <c r="BP242" s="37">
        <f>$V242-$AD242</f>
        <v/>
      </c>
      <c r="BQ242" s="35">
        <f>BP242-AE242</f>
        <v/>
      </c>
      <c r="BR242" s="35">
        <f>BQ242-AF242</f>
        <v/>
      </c>
      <c r="BS242" s="35">
        <f>BR242-AG242</f>
        <v/>
      </c>
      <c r="BT242" s="35">
        <f>BS242-AH242</f>
        <v/>
      </c>
      <c r="BU242" s="35">
        <f>BT242-AI242</f>
        <v/>
      </c>
      <c r="BV242" s="35">
        <f>BU242-AJ242</f>
        <v/>
      </c>
      <c r="BW242" s="35">
        <f>BV242-AK242</f>
        <v/>
      </c>
      <c r="BX242" s="35">
        <f>BW242-AL242</f>
        <v/>
      </c>
      <c r="BY242" s="35">
        <f>BX242-AM242</f>
        <v/>
      </c>
      <c r="BZ242" s="35">
        <f>BY242-AN242</f>
        <v/>
      </c>
      <c r="CA242" s="35">
        <f>BZ242-AO242</f>
        <v/>
      </c>
      <c r="CB242" s="35">
        <f>CA242-AP242</f>
        <v/>
      </c>
      <c r="CC242" s="35">
        <f>CB242-AQ242</f>
        <v/>
      </c>
      <c r="CD242" s="35">
        <f>CC242-AR242</f>
        <v/>
      </c>
      <c r="CE242" s="35">
        <f>CD242-AS242</f>
        <v/>
      </c>
      <c r="CF242" s="35">
        <f>CE242-AT242</f>
        <v/>
      </c>
      <c r="CG242" s="35">
        <f>CF242-AU242</f>
        <v/>
      </c>
      <c r="CH242" s="35">
        <f>CG242-AV242</f>
        <v/>
      </c>
      <c r="CI242" s="35">
        <f>CH242-AW242</f>
        <v/>
      </c>
      <c r="CJ242" s="35">
        <f>CI242-AX242</f>
        <v/>
      </c>
      <c r="CK242" s="35">
        <f>CJ242-AY242</f>
        <v/>
      </c>
      <c r="CL242" s="35">
        <f>CK242-AZ242</f>
        <v/>
      </c>
      <c r="CM242" s="35">
        <f>CL242-BA242</f>
        <v/>
      </c>
      <c r="CN242" s="35">
        <f>CM242-BB242</f>
        <v/>
      </c>
      <c r="CO242" s="35">
        <f>CN242-BC242</f>
        <v/>
      </c>
      <c r="CP242" s="35">
        <f>CO242-BD242</f>
        <v/>
      </c>
      <c r="CQ242" s="35">
        <f>CP242-BE242</f>
        <v/>
      </c>
      <c r="CR242" s="35">
        <f>CQ242-BF242</f>
        <v/>
      </c>
      <c r="CS242" s="35">
        <f>CR242-BG242</f>
        <v/>
      </c>
      <c r="CT242" s="35">
        <f>CS242-BH242</f>
        <v/>
      </c>
      <c r="CU242" s="35">
        <f>CT242-BI242</f>
        <v/>
      </c>
      <c r="CV242" s="35">
        <f>CU242-BJ242</f>
        <v/>
      </c>
      <c r="CW242" s="38">
        <f>CV242-BK242</f>
        <v/>
      </c>
      <c r="CX242" s="38">
        <f>CW242-BL242</f>
        <v/>
      </c>
      <c r="CY242" s="38">
        <f>CX242-BM242</f>
        <v/>
      </c>
      <c r="CZ242" s="39">
        <f>CY242-BN242</f>
        <v/>
      </c>
      <c r="DA242" s="35" t="n"/>
    </row>
    <row r="243">
      <c r="D243" s="61">
        <f>VLOOKUP(F243,[1]Special!$O$2:$S$209,3,0)</f>
        <v/>
      </c>
      <c r="E243" s="20" t="inlineStr">
        <is>
          <t>|0200220139|22.20|0.00|1.600|0.0005416NBC</t>
        </is>
      </c>
      <c r="F243" s="19">
        <f>LEFT(E243,LEN(E243)-7)</f>
        <v/>
      </c>
      <c r="G243" s="19">
        <f>'Cutting Rules'!H243</f>
        <v/>
      </c>
      <c r="H243" s="19">
        <f>VLOOKUP(MID(F243,8,2),[1]Special!$H$2:$I$32,2,0)</f>
        <v/>
      </c>
      <c r="I243" s="19">
        <f>RIGHT(E243,3)</f>
        <v/>
      </c>
      <c r="J243" s="19">
        <f>IF(MID(E243,6,2)="22","P","C")</f>
        <v/>
      </c>
      <c r="K243" s="19">
        <f>MID(E243,13,4)</f>
        <v/>
      </c>
      <c r="L243" s="19">
        <f>MID(E243,19,4)</f>
        <v/>
      </c>
      <c r="M243" s="52">
        <f>MID(E243,LEN(E243)-17,4)</f>
        <v/>
      </c>
      <c r="N243" s="52">
        <f>MID(E243,LEN(E243)-6,4)</f>
        <v/>
      </c>
      <c r="O243" s="19">
        <f>VLOOKUP(F243,[1]Item!$A$5:$Z$10000,26,0)</f>
        <v/>
      </c>
      <c r="P243" s="19">
        <f>VLOOKUP(E243,[1]route!$E$3:$O$10005,11,0)</f>
        <v/>
      </c>
      <c r="Q243" s="167">
        <f>'Cutting Rules'!AD243</f>
        <v/>
      </c>
      <c r="R243" s="168">
        <f>SUMIF([1]route!$E$3:$E$10005,E243,[1]!Table1[生産])</f>
        <v/>
      </c>
      <c r="S243" s="24" t="n"/>
      <c r="T243" s="169" t="inlineStr"/>
      <c r="U243" s="19" t="n"/>
      <c r="V243" s="170">
        <f>SUMIF([1]route!$E$3:$E$10005,E243,[1]route!$M$3:$M$10005)</f>
        <v/>
      </c>
      <c r="W243" s="171">
        <f>O243*N243*V243/1000</f>
        <v/>
      </c>
      <c r="X243" s="27">
        <f t="array" ref="X243">INDEX($BP243:$CZ243,MATCH(TRUE,$BP243:$CZ243&lt;0,0))</f>
        <v/>
      </c>
      <c r="Y243" s="47">
        <f>IFERROR(CHOOSE($AC243,$BP$1,$BQ$1,$BR$1,$BS$1,$BT$1,$BU$1,$BV$1,$BW$1,$BX$1,$BY$1,$BZ$1,$CA$1,$CB$1,$CC$1,$CD$1,$CE$1,$CF$1,$CG$1,$CH$1,$CI$1,$CJ$1,$CK$1,$CL$1,$CM$1,$CN$1,$CO$1,$CP$1,$CQ$1,$CR$1,$CS$1,$CT$1,$CU$1,$CV$1,$CW$1,$CX$1,$CY$1,$CZ$1,),"")</f>
        <v/>
      </c>
      <c r="Z243" s="121">
        <f>IFERROR(VLOOKUP(E243,[1]route!$E$3:$BL$10005,59,0),"")&amp;IFERROR(VLOOKUP(E243,[1]route!$E$3:$BL$10005,60,0),"")</f>
        <v/>
      </c>
      <c r="AA243" s="172">
        <f>IF(R243&gt;V243,R243-V243,0)</f>
        <v/>
      </c>
      <c r="AB243" s="173">
        <f>AA243*O243*N243/1000</f>
        <v/>
      </c>
      <c r="AC243" s="4">
        <f>IFERROR(MATCH($X243,$BP243:$CZ243,0),"")</f>
        <v/>
      </c>
      <c r="AD243" s="29" t="n">
        <v>0</v>
      </c>
      <c r="AE243" s="30">
        <f>SUMIF([1]route!$E$3:$E$10005,E243,[1]!Table1[1])</f>
        <v/>
      </c>
      <c r="AF243" s="30">
        <f>SUMIF([1]route!$E$3:$E$10005,E243,[1]!Table1[2])</f>
        <v/>
      </c>
      <c r="AG243" s="30">
        <f>SUMIF([1]route!$E$3:$E$10005,E243,[1]!Table1[3])</f>
        <v/>
      </c>
      <c r="AH243" s="30">
        <f>SUMIF([1]route!$E$3:$E$10005,E243,[1]!Table1[4])</f>
        <v/>
      </c>
      <c r="AI243" s="30">
        <f>SUMIF([1]route!$E$3:$E$10005,E243,[1]!Table1[5])</f>
        <v/>
      </c>
      <c r="AJ243" s="30">
        <f>SUMIF([1]route!$E$3:$E$10005,E243,[1]!Table1[6])</f>
        <v/>
      </c>
      <c r="AK243" s="30">
        <f>SUMIF([1]route!$E$3:$E$10005,E243,[1]!Table1[7])</f>
        <v/>
      </c>
      <c r="AL243" s="30">
        <f>SUMIF([1]route!$E$3:$E$10005,E243,[1]!Table1[8])</f>
        <v/>
      </c>
      <c r="AM243" s="30">
        <f>SUMIF([1]route!$E$3:$E$10005,E243,[1]!Table1[9])</f>
        <v/>
      </c>
      <c r="AN243" s="30">
        <f>SUMIF([1]route!$E$3:$E$10005,E243,[1]!Table1[10])</f>
        <v/>
      </c>
      <c r="AO243" s="30">
        <f>SUMIF([1]route!$E$3:$E$10005,E243,[1]!Table1[11])</f>
        <v/>
      </c>
      <c r="AP243" s="30">
        <f>SUMIF([1]route!$E$3:$E$10005,E243,[1]!Table1[12])</f>
        <v/>
      </c>
      <c r="AQ243" s="30">
        <f>SUMIF([1]route!$E$3:$E$10005,E243,[1]!Table1[13])</f>
        <v/>
      </c>
      <c r="AR243" s="30">
        <f>SUMIF([1]route!$E$3:$E$10005,E243,[1]!Table1[14])</f>
        <v/>
      </c>
      <c r="AS243" s="30">
        <f>SUMIF([1]route!$E$3:$E$10005,E243,[1]!Table1[15])</f>
        <v/>
      </c>
      <c r="AT243" s="30">
        <f>SUMIF([1]route!$E$3:$E$10005,E243,[1]!Table1[16])</f>
        <v/>
      </c>
      <c r="AU243" s="30">
        <f>SUMIF([1]route!$E$3:$E$10005,E243,[1]!Table1[17])</f>
        <v/>
      </c>
      <c r="AV243" s="30">
        <f>SUMIF([1]route!$E$3:$E$10005,E243,[1]!Table1[18])</f>
        <v/>
      </c>
      <c r="AW243" s="30">
        <f>SUMIF([1]route!$E$3:$E$10005,E243,[1]!Table1[19])</f>
        <v/>
      </c>
      <c r="AX243" s="30">
        <f>SUMIF([1]route!$E$3:$E$10005,E243,[1]!Table1[20])</f>
        <v/>
      </c>
      <c r="AY243" s="30">
        <f>SUMIF([1]route!$E$3:$E$10005,E243,[1]!Table1[21])</f>
        <v/>
      </c>
      <c r="AZ243" s="30">
        <f>SUMIF([1]route!$E$3:$E$10005,E243,[1]!Table1[22])</f>
        <v/>
      </c>
      <c r="BA243" s="30">
        <f>SUMIF([1]route!$E$3:$E$10005,E243,[1]!Table1[23])</f>
        <v/>
      </c>
      <c r="BB243" s="30">
        <f>SUMIF([1]route!$E$3:$E$10005,E243,[1]!Table1[24])</f>
        <v/>
      </c>
      <c r="BC243" s="30">
        <f>SUMIF([1]route!$E$3:$E$10005,E243,[1]!Table1[25])</f>
        <v/>
      </c>
      <c r="BD243" s="30">
        <f>SUMIF([1]route!$E$3:$E$10005,E243,[1]!Table1[26])</f>
        <v/>
      </c>
      <c r="BE243" s="30">
        <f>SUMIF([1]route!$E$3:$E$10005,E243,[1]!Table1[27])</f>
        <v/>
      </c>
      <c r="BF243" s="30">
        <f>SUMIF([1]route!$E$3:$E$10005,E243,[1]!Table1[28])</f>
        <v/>
      </c>
      <c r="BG243" s="30">
        <f>SUMIF([1]route!$E$3:$E$10005,E243,[1]!Table1[29])</f>
        <v/>
      </c>
      <c r="BH243" s="30">
        <f>SUMIF([1]route!$E$3:$E$10005,E243,[1]!Table1[30])</f>
        <v/>
      </c>
      <c r="BI243" s="30">
        <f>SUMIF([1]route!$E$3:$E$10005,E243,[1]!Table1[31])</f>
        <v/>
      </c>
      <c r="BJ243" s="30">
        <f>SUMIF([1]route!$E$3:$E$10005,E243,[1]!Table1[Remain PO])</f>
        <v/>
      </c>
      <c r="BK243" s="31">
        <f>SUMIF([1]route!$E$3:$E$10005,E243,[1]!Table1[N+1])</f>
        <v/>
      </c>
      <c r="BL243" s="31">
        <f>SUMIF([1]route!$E$3:$E$10005,E243,[1]!Table1[N+2])</f>
        <v/>
      </c>
      <c r="BM243" s="31">
        <f>SUMIF([1]route!$E$3:$E$10005,E243,[1]!Table1[N+3])</f>
        <v/>
      </c>
      <c r="BN243" s="32">
        <f>SUMIF([1]route!$E$3:$E$10005,E243,[1]!Table1[N+4])</f>
        <v/>
      </c>
      <c r="BP243" s="37">
        <f>$V243-$AD243</f>
        <v/>
      </c>
      <c r="BQ243" s="35">
        <f>BP243-AE243</f>
        <v/>
      </c>
      <c r="BR243" s="35">
        <f>BQ243-AF243</f>
        <v/>
      </c>
      <c r="BS243" s="35">
        <f>BR243-AG243</f>
        <v/>
      </c>
      <c r="BT243" s="35">
        <f>BS243-AH243</f>
        <v/>
      </c>
      <c r="BU243" s="35">
        <f>BT243-AI243</f>
        <v/>
      </c>
      <c r="BV243" s="35">
        <f>BU243-AJ243</f>
        <v/>
      </c>
      <c r="BW243" s="35">
        <f>BV243-AK243</f>
        <v/>
      </c>
      <c r="BX243" s="35">
        <f>BW243-AL243</f>
        <v/>
      </c>
      <c r="BY243" s="35">
        <f>BX243-AM243</f>
        <v/>
      </c>
      <c r="BZ243" s="35">
        <f>BY243-AN243</f>
        <v/>
      </c>
      <c r="CA243" s="35">
        <f>BZ243-AO243</f>
        <v/>
      </c>
      <c r="CB243" s="35">
        <f>CA243-AP243</f>
        <v/>
      </c>
      <c r="CC243" s="35">
        <f>CB243-AQ243</f>
        <v/>
      </c>
      <c r="CD243" s="35">
        <f>CC243-AR243</f>
        <v/>
      </c>
      <c r="CE243" s="35">
        <f>CD243-AS243</f>
        <v/>
      </c>
      <c r="CF243" s="35">
        <f>CE243-AT243</f>
        <v/>
      </c>
      <c r="CG243" s="35">
        <f>CF243-AU243</f>
        <v/>
      </c>
      <c r="CH243" s="35">
        <f>CG243-AV243</f>
        <v/>
      </c>
      <c r="CI243" s="35">
        <f>CH243-AW243</f>
        <v/>
      </c>
      <c r="CJ243" s="35">
        <f>CI243-AX243</f>
        <v/>
      </c>
      <c r="CK243" s="35">
        <f>CJ243-AY243</f>
        <v/>
      </c>
      <c r="CL243" s="35">
        <f>CK243-AZ243</f>
        <v/>
      </c>
      <c r="CM243" s="35">
        <f>CL243-BA243</f>
        <v/>
      </c>
      <c r="CN243" s="35">
        <f>CM243-BB243</f>
        <v/>
      </c>
      <c r="CO243" s="35">
        <f>CN243-BC243</f>
        <v/>
      </c>
      <c r="CP243" s="35">
        <f>CO243-BD243</f>
        <v/>
      </c>
      <c r="CQ243" s="35">
        <f>CP243-BE243</f>
        <v/>
      </c>
      <c r="CR243" s="35">
        <f>CQ243-BF243</f>
        <v/>
      </c>
      <c r="CS243" s="35">
        <f>CR243-BG243</f>
        <v/>
      </c>
      <c r="CT243" s="35">
        <f>CS243-BH243</f>
        <v/>
      </c>
      <c r="CU243" s="35">
        <f>CT243-BI243</f>
        <v/>
      </c>
      <c r="CV243" s="35">
        <f>CU243-BJ243</f>
        <v/>
      </c>
      <c r="CW243" s="38">
        <f>CV243-BK243</f>
        <v/>
      </c>
      <c r="CX243" s="38">
        <f>CW243-BL243</f>
        <v/>
      </c>
      <c r="CY243" s="38">
        <f>CX243-BM243</f>
        <v/>
      </c>
      <c r="CZ243" s="39">
        <f>CY243-BN243</f>
        <v/>
      </c>
      <c r="DA243" s="35" t="n"/>
    </row>
    <row r="244">
      <c r="D244" s="61">
        <f>VLOOKUP(F244,[1]Special!$O$2:$S$209,3,0)</f>
        <v/>
      </c>
      <c r="E244" s="20" t="inlineStr">
        <is>
          <t>|0200226010|54.00|0.00|2.600|0.0005600NBC</t>
        </is>
      </c>
      <c r="F244" s="19">
        <f>LEFT(E244,LEN(E244)-7)</f>
        <v/>
      </c>
      <c r="G244" s="19">
        <f>'Cutting Rules'!H244</f>
        <v/>
      </c>
      <c r="H244" s="19">
        <f>VLOOKUP(MID(F244,8,2),[1]Special!$H$2:$I$32,2,0)</f>
        <v/>
      </c>
      <c r="I244" s="19">
        <f>RIGHT(E244,3)</f>
        <v/>
      </c>
      <c r="J244" s="19">
        <f>IF(MID(E244,6,2)="22","P","C")</f>
        <v/>
      </c>
      <c r="K244" s="19">
        <f>MID(E244,13,4)</f>
        <v/>
      </c>
      <c r="L244" s="19">
        <f>MID(E244,19,4)</f>
        <v/>
      </c>
      <c r="M244" s="52">
        <f>MID(E244,LEN(E244)-17,4)</f>
        <v/>
      </c>
      <c r="N244" s="52">
        <f>MID(E244,LEN(E244)-6,4)</f>
        <v/>
      </c>
      <c r="O244" s="19">
        <f>VLOOKUP(F244,[1]Item!$A$5:$Z$10000,26,0)</f>
        <v/>
      </c>
      <c r="P244" s="19">
        <f>VLOOKUP(E244,[1]route!$E$3:$O$10005,11,0)</f>
        <v/>
      </c>
      <c r="Q244" s="167">
        <f>'Cutting Rules'!AD244</f>
        <v/>
      </c>
      <c r="R244" s="168">
        <f>SUMIF([1]route!$E$3:$E$10005,E244,[1]!Table1[生産])</f>
        <v/>
      </c>
      <c r="S244" s="24" t="n"/>
      <c r="T244" s="169" t="inlineStr"/>
      <c r="U244" s="19" t="n"/>
      <c r="V244" s="170">
        <f>SUMIF([1]route!$E$3:$E$10005,E244,[1]route!$M$3:$M$10005)</f>
        <v/>
      </c>
      <c r="W244" s="171">
        <f>O244*N244*V244/1000</f>
        <v/>
      </c>
      <c r="X244" s="27">
        <f t="array" ref="X244">INDEX($BP244:$CZ244,MATCH(TRUE,$BP244:$CZ244&lt;0,0))</f>
        <v/>
      </c>
      <c r="Y244" s="47">
        <f>IFERROR(CHOOSE($AC244,$BP$1,$BQ$1,$BR$1,$BS$1,$BT$1,$BU$1,$BV$1,$BW$1,$BX$1,$BY$1,$BZ$1,$CA$1,$CB$1,$CC$1,$CD$1,$CE$1,$CF$1,$CG$1,$CH$1,$CI$1,$CJ$1,$CK$1,$CL$1,$CM$1,$CN$1,$CO$1,$CP$1,$CQ$1,$CR$1,$CS$1,$CT$1,$CU$1,$CV$1,$CW$1,$CX$1,$CY$1,$CZ$1,),"")</f>
        <v/>
      </c>
      <c r="Z244" s="121">
        <f>IFERROR(VLOOKUP(E244,[1]route!$E$3:$BL$10005,59,0),"")&amp;IFERROR(VLOOKUP(E244,[1]route!$E$3:$BL$10005,60,0),"")</f>
        <v/>
      </c>
      <c r="AA244" s="172">
        <f>IF(R244&gt;V244,R244-V244,0)</f>
        <v/>
      </c>
      <c r="AB244" s="173">
        <f>AA244*O244*N244/1000</f>
        <v/>
      </c>
      <c r="AC244" s="4">
        <f>IFERROR(MATCH($X244,$BP244:$CZ244,0),"")</f>
        <v/>
      </c>
      <c r="AD244" s="29" t="n">
        <v>0</v>
      </c>
      <c r="AE244" s="30">
        <f>SUMIF([1]route!$E$3:$E$10005,E244,[1]!Table1[1])</f>
        <v/>
      </c>
      <c r="AF244" s="30">
        <f>SUMIF([1]route!$E$3:$E$10005,E244,[1]!Table1[2])</f>
        <v/>
      </c>
      <c r="AG244" s="30">
        <f>SUMIF([1]route!$E$3:$E$10005,E244,[1]!Table1[3])</f>
        <v/>
      </c>
      <c r="AH244" s="30">
        <f>SUMIF([1]route!$E$3:$E$10005,E244,[1]!Table1[4])</f>
        <v/>
      </c>
      <c r="AI244" s="30">
        <f>SUMIF([1]route!$E$3:$E$10005,E244,[1]!Table1[5])</f>
        <v/>
      </c>
      <c r="AJ244" s="30">
        <f>SUMIF([1]route!$E$3:$E$10005,E244,[1]!Table1[6])</f>
        <v/>
      </c>
      <c r="AK244" s="30">
        <f>SUMIF([1]route!$E$3:$E$10005,E244,[1]!Table1[7])</f>
        <v/>
      </c>
      <c r="AL244" s="30">
        <f>SUMIF([1]route!$E$3:$E$10005,E244,[1]!Table1[8])</f>
        <v/>
      </c>
      <c r="AM244" s="30">
        <f>SUMIF([1]route!$E$3:$E$10005,E244,[1]!Table1[9])</f>
        <v/>
      </c>
      <c r="AN244" s="30">
        <f>SUMIF([1]route!$E$3:$E$10005,E244,[1]!Table1[10])</f>
        <v/>
      </c>
      <c r="AO244" s="30">
        <f>SUMIF([1]route!$E$3:$E$10005,E244,[1]!Table1[11])</f>
        <v/>
      </c>
      <c r="AP244" s="30">
        <f>SUMIF([1]route!$E$3:$E$10005,E244,[1]!Table1[12])</f>
        <v/>
      </c>
      <c r="AQ244" s="30">
        <f>SUMIF([1]route!$E$3:$E$10005,E244,[1]!Table1[13])</f>
        <v/>
      </c>
      <c r="AR244" s="30">
        <f>SUMIF([1]route!$E$3:$E$10005,E244,[1]!Table1[14])</f>
        <v/>
      </c>
      <c r="AS244" s="30">
        <f>SUMIF([1]route!$E$3:$E$10005,E244,[1]!Table1[15])</f>
        <v/>
      </c>
      <c r="AT244" s="30">
        <f>SUMIF([1]route!$E$3:$E$10005,E244,[1]!Table1[16])</f>
        <v/>
      </c>
      <c r="AU244" s="30">
        <f>SUMIF([1]route!$E$3:$E$10005,E244,[1]!Table1[17])</f>
        <v/>
      </c>
      <c r="AV244" s="30">
        <f>SUMIF([1]route!$E$3:$E$10005,E244,[1]!Table1[18])</f>
        <v/>
      </c>
      <c r="AW244" s="30">
        <f>SUMIF([1]route!$E$3:$E$10005,E244,[1]!Table1[19])</f>
        <v/>
      </c>
      <c r="AX244" s="30">
        <f>SUMIF([1]route!$E$3:$E$10005,E244,[1]!Table1[20])</f>
        <v/>
      </c>
      <c r="AY244" s="30">
        <f>SUMIF([1]route!$E$3:$E$10005,E244,[1]!Table1[21])</f>
        <v/>
      </c>
      <c r="AZ244" s="30">
        <f>SUMIF([1]route!$E$3:$E$10005,E244,[1]!Table1[22])</f>
        <v/>
      </c>
      <c r="BA244" s="30">
        <f>SUMIF([1]route!$E$3:$E$10005,E244,[1]!Table1[23])</f>
        <v/>
      </c>
      <c r="BB244" s="30">
        <f>SUMIF([1]route!$E$3:$E$10005,E244,[1]!Table1[24])</f>
        <v/>
      </c>
      <c r="BC244" s="30">
        <f>SUMIF([1]route!$E$3:$E$10005,E244,[1]!Table1[25])</f>
        <v/>
      </c>
      <c r="BD244" s="30">
        <f>SUMIF([1]route!$E$3:$E$10005,E244,[1]!Table1[26])</f>
        <v/>
      </c>
      <c r="BE244" s="30">
        <f>SUMIF([1]route!$E$3:$E$10005,E244,[1]!Table1[27])</f>
        <v/>
      </c>
      <c r="BF244" s="30">
        <f>SUMIF([1]route!$E$3:$E$10005,E244,[1]!Table1[28])</f>
        <v/>
      </c>
      <c r="BG244" s="30">
        <f>SUMIF([1]route!$E$3:$E$10005,E244,[1]!Table1[29])</f>
        <v/>
      </c>
      <c r="BH244" s="30">
        <f>SUMIF([1]route!$E$3:$E$10005,E244,[1]!Table1[30])</f>
        <v/>
      </c>
      <c r="BI244" s="30">
        <f>SUMIF([1]route!$E$3:$E$10005,E244,[1]!Table1[31])</f>
        <v/>
      </c>
      <c r="BJ244" s="30">
        <f>SUMIF([1]route!$E$3:$E$10005,E244,[1]!Table1[Remain PO])</f>
        <v/>
      </c>
      <c r="BK244" s="31">
        <f>SUMIF([1]route!$E$3:$E$10005,E244,[1]!Table1[N+1])</f>
        <v/>
      </c>
      <c r="BL244" s="31">
        <f>SUMIF([1]route!$E$3:$E$10005,E244,[1]!Table1[N+2])</f>
        <v/>
      </c>
      <c r="BM244" s="31">
        <f>SUMIF([1]route!$E$3:$E$10005,E244,[1]!Table1[N+3])</f>
        <v/>
      </c>
      <c r="BN244" s="32">
        <f>SUMIF([1]route!$E$3:$E$10005,E244,[1]!Table1[N+4])</f>
        <v/>
      </c>
      <c r="BP244" s="37">
        <f>$V244-$AD244</f>
        <v/>
      </c>
      <c r="BQ244" s="35">
        <f>BP244-AE244</f>
        <v/>
      </c>
      <c r="BR244" s="35">
        <f>BQ244-AF244</f>
        <v/>
      </c>
      <c r="BS244" s="35">
        <f>BR244-AG244</f>
        <v/>
      </c>
      <c r="BT244" s="35">
        <f>BS244-AH244</f>
        <v/>
      </c>
      <c r="BU244" s="35">
        <f>BT244-AI244</f>
        <v/>
      </c>
      <c r="BV244" s="35">
        <f>BU244-AJ244</f>
        <v/>
      </c>
      <c r="BW244" s="35">
        <f>BV244-AK244</f>
        <v/>
      </c>
      <c r="BX244" s="35">
        <f>BW244-AL244</f>
        <v/>
      </c>
      <c r="BY244" s="35">
        <f>BX244-AM244</f>
        <v/>
      </c>
      <c r="BZ244" s="35">
        <f>BY244-AN244</f>
        <v/>
      </c>
      <c r="CA244" s="35">
        <f>BZ244-AO244</f>
        <v/>
      </c>
      <c r="CB244" s="35">
        <f>CA244-AP244</f>
        <v/>
      </c>
      <c r="CC244" s="35">
        <f>CB244-AQ244</f>
        <v/>
      </c>
      <c r="CD244" s="35">
        <f>CC244-AR244</f>
        <v/>
      </c>
      <c r="CE244" s="35">
        <f>CD244-AS244</f>
        <v/>
      </c>
      <c r="CF244" s="35">
        <f>CE244-AT244</f>
        <v/>
      </c>
      <c r="CG244" s="35">
        <f>CF244-AU244</f>
        <v/>
      </c>
      <c r="CH244" s="35">
        <f>CG244-AV244</f>
        <v/>
      </c>
      <c r="CI244" s="35">
        <f>CH244-AW244</f>
        <v/>
      </c>
      <c r="CJ244" s="35">
        <f>CI244-AX244</f>
        <v/>
      </c>
      <c r="CK244" s="35">
        <f>CJ244-AY244</f>
        <v/>
      </c>
      <c r="CL244" s="35">
        <f>CK244-AZ244</f>
        <v/>
      </c>
      <c r="CM244" s="35">
        <f>CL244-BA244</f>
        <v/>
      </c>
      <c r="CN244" s="35">
        <f>CM244-BB244</f>
        <v/>
      </c>
      <c r="CO244" s="35">
        <f>CN244-BC244</f>
        <v/>
      </c>
      <c r="CP244" s="35">
        <f>CO244-BD244</f>
        <v/>
      </c>
      <c r="CQ244" s="35">
        <f>CP244-BE244</f>
        <v/>
      </c>
      <c r="CR244" s="35">
        <f>CQ244-BF244</f>
        <v/>
      </c>
      <c r="CS244" s="35">
        <f>CR244-BG244</f>
        <v/>
      </c>
      <c r="CT244" s="35">
        <f>CS244-BH244</f>
        <v/>
      </c>
      <c r="CU244" s="35">
        <f>CT244-BI244</f>
        <v/>
      </c>
      <c r="CV244" s="35">
        <f>CU244-BJ244</f>
        <v/>
      </c>
      <c r="CW244" s="38">
        <f>CV244-BK244</f>
        <v/>
      </c>
      <c r="CX244" s="38">
        <f>CW244-BL244</f>
        <v/>
      </c>
      <c r="CY244" s="38">
        <f>CX244-BM244</f>
        <v/>
      </c>
      <c r="CZ244" s="39">
        <f>CY244-BN244</f>
        <v/>
      </c>
      <c r="DA244" s="35" t="n"/>
    </row>
    <row r="245">
      <c r="D245" s="61">
        <f>VLOOKUP(F245,[1]Special!$O$2:$S$209,3,0)</f>
        <v/>
      </c>
      <c r="E245" s="20" t="inlineStr">
        <is>
          <t>|0200226010|22.20|0.00|1.600|0.0006400NBC</t>
        </is>
      </c>
      <c r="F245" s="19">
        <f>LEFT(E245,LEN(E245)-7)</f>
        <v/>
      </c>
      <c r="G245" s="19">
        <f>'Cutting Rules'!H245</f>
        <v/>
      </c>
      <c r="H245" s="19">
        <f>VLOOKUP(MID(F245,8,2),[1]Special!$H$2:$I$32,2,0)</f>
        <v/>
      </c>
      <c r="I245" s="19">
        <f>RIGHT(E245,3)</f>
        <v/>
      </c>
      <c r="J245" s="19">
        <f>IF(MID(E245,6,2)="22","P","C")</f>
        <v/>
      </c>
      <c r="K245" s="19">
        <f>MID(E245,13,4)</f>
        <v/>
      </c>
      <c r="L245" s="19">
        <f>MID(E245,19,4)</f>
        <v/>
      </c>
      <c r="M245" s="52">
        <f>MID(E245,LEN(E245)-17,4)</f>
        <v/>
      </c>
      <c r="N245" s="52">
        <f>MID(E245,LEN(E245)-6,4)</f>
        <v/>
      </c>
      <c r="O245" s="19">
        <f>VLOOKUP(F245,[1]Item!$A$5:$Z$10000,26,0)</f>
        <v/>
      </c>
      <c r="P245" s="19">
        <f>VLOOKUP(E245,[1]route!$E$3:$O$10005,11,0)</f>
        <v/>
      </c>
      <c r="Q245" s="167">
        <f>'Cutting Rules'!AD245</f>
        <v/>
      </c>
      <c r="R245" s="168">
        <f>SUMIF([1]route!$E$3:$E$10005,E245,[1]!Table1[生産])</f>
        <v/>
      </c>
      <c r="S245" s="24" t="n"/>
      <c r="T245" s="169" t="inlineStr"/>
      <c r="U245" s="19" t="n"/>
      <c r="V245" s="170">
        <f>SUMIF([1]route!$E$3:$E$10005,E245,[1]route!$M$3:$M$10005)</f>
        <v/>
      </c>
      <c r="W245" s="171">
        <f>O245*N245*V245/1000</f>
        <v/>
      </c>
      <c r="X245" s="27">
        <f t="array" ref="X245">INDEX($BP245:$CZ245,MATCH(TRUE,$BP245:$CZ245&lt;0,0))</f>
        <v/>
      </c>
      <c r="Y245" s="47">
        <f>IFERROR(CHOOSE($AC245,$BP$1,$BQ$1,$BR$1,$BS$1,$BT$1,$BU$1,$BV$1,$BW$1,$BX$1,$BY$1,$BZ$1,$CA$1,$CB$1,$CC$1,$CD$1,$CE$1,$CF$1,$CG$1,$CH$1,$CI$1,$CJ$1,$CK$1,$CL$1,$CM$1,$CN$1,$CO$1,$CP$1,$CQ$1,$CR$1,$CS$1,$CT$1,$CU$1,$CV$1,$CW$1,$CX$1,$CY$1,$CZ$1,),"")</f>
        <v/>
      </c>
      <c r="Z245" s="121">
        <f>IFERROR(VLOOKUP(E245,[1]route!$E$3:$BL$10005,59,0),"")&amp;IFERROR(VLOOKUP(E245,[1]route!$E$3:$BL$10005,60,0),"")</f>
        <v/>
      </c>
      <c r="AA245" s="172">
        <f>IF(R245&gt;V245,R245-V245,0)</f>
        <v/>
      </c>
      <c r="AB245" s="173">
        <f>AA245*O245*N245/1000</f>
        <v/>
      </c>
      <c r="AC245" s="4">
        <f>IFERROR(MATCH($X245,$BP245:$CZ245,0),"")</f>
        <v/>
      </c>
      <c r="AD245" s="29" t="n">
        <v>0</v>
      </c>
      <c r="AE245" s="30">
        <f>SUMIF([1]route!$E$3:$E$10005,E245,[1]!Table1[1])</f>
        <v/>
      </c>
      <c r="AF245" s="30">
        <f>SUMIF([1]route!$E$3:$E$10005,E245,[1]!Table1[2])</f>
        <v/>
      </c>
      <c r="AG245" s="30">
        <f>SUMIF([1]route!$E$3:$E$10005,E245,[1]!Table1[3])</f>
        <v/>
      </c>
      <c r="AH245" s="30">
        <f>SUMIF([1]route!$E$3:$E$10005,E245,[1]!Table1[4])</f>
        <v/>
      </c>
      <c r="AI245" s="30">
        <f>SUMIF([1]route!$E$3:$E$10005,E245,[1]!Table1[5])</f>
        <v/>
      </c>
      <c r="AJ245" s="30">
        <f>SUMIF([1]route!$E$3:$E$10005,E245,[1]!Table1[6])</f>
        <v/>
      </c>
      <c r="AK245" s="30">
        <f>SUMIF([1]route!$E$3:$E$10005,E245,[1]!Table1[7])</f>
        <v/>
      </c>
      <c r="AL245" s="30">
        <f>SUMIF([1]route!$E$3:$E$10005,E245,[1]!Table1[8])</f>
        <v/>
      </c>
      <c r="AM245" s="30">
        <f>SUMIF([1]route!$E$3:$E$10005,E245,[1]!Table1[9])</f>
        <v/>
      </c>
      <c r="AN245" s="30">
        <f>SUMIF([1]route!$E$3:$E$10005,E245,[1]!Table1[10])</f>
        <v/>
      </c>
      <c r="AO245" s="30">
        <f>SUMIF([1]route!$E$3:$E$10005,E245,[1]!Table1[11])</f>
        <v/>
      </c>
      <c r="AP245" s="30">
        <f>SUMIF([1]route!$E$3:$E$10005,E245,[1]!Table1[12])</f>
        <v/>
      </c>
      <c r="AQ245" s="30">
        <f>SUMIF([1]route!$E$3:$E$10005,E245,[1]!Table1[13])</f>
        <v/>
      </c>
      <c r="AR245" s="30">
        <f>SUMIF([1]route!$E$3:$E$10005,E245,[1]!Table1[14])</f>
        <v/>
      </c>
      <c r="AS245" s="30">
        <f>SUMIF([1]route!$E$3:$E$10005,E245,[1]!Table1[15])</f>
        <v/>
      </c>
      <c r="AT245" s="30">
        <f>SUMIF([1]route!$E$3:$E$10005,E245,[1]!Table1[16])</f>
        <v/>
      </c>
      <c r="AU245" s="30">
        <f>SUMIF([1]route!$E$3:$E$10005,E245,[1]!Table1[17])</f>
        <v/>
      </c>
      <c r="AV245" s="30">
        <f>SUMIF([1]route!$E$3:$E$10005,E245,[1]!Table1[18])</f>
        <v/>
      </c>
      <c r="AW245" s="30">
        <f>SUMIF([1]route!$E$3:$E$10005,E245,[1]!Table1[19])</f>
        <v/>
      </c>
      <c r="AX245" s="30">
        <f>SUMIF([1]route!$E$3:$E$10005,E245,[1]!Table1[20])</f>
        <v/>
      </c>
      <c r="AY245" s="30">
        <f>SUMIF([1]route!$E$3:$E$10005,E245,[1]!Table1[21])</f>
        <v/>
      </c>
      <c r="AZ245" s="30">
        <f>SUMIF([1]route!$E$3:$E$10005,E245,[1]!Table1[22])</f>
        <v/>
      </c>
      <c r="BA245" s="30">
        <f>SUMIF([1]route!$E$3:$E$10005,E245,[1]!Table1[23])</f>
        <v/>
      </c>
      <c r="BB245" s="30">
        <f>SUMIF([1]route!$E$3:$E$10005,E245,[1]!Table1[24])</f>
        <v/>
      </c>
      <c r="BC245" s="30">
        <f>SUMIF([1]route!$E$3:$E$10005,E245,[1]!Table1[25])</f>
        <v/>
      </c>
      <c r="BD245" s="30">
        <f>SUMIF([1]route!$E$3:$E$10005,E245,[1]!Table1[26])</f>
        <v/>
      </c>
      <c r="BE245" s="30">
        <f>SUMIF([1]route!$E$3:$E$10005,E245,[1]!Table1[27])</f>
        <v/>
      </c>
      <c r="BF245" s="30">
        <f>SUMIF([1]route!$E$3:$E$10005,E245,[1]!Table1[28])</f>
        <v/>
      </c>
      <c r="BG245" s="30">
        <f>SUMIF([1]route!$E$3:$E$10005,E245,[1]!Table1[29])</f>
        <v/>
      </c>
      <c r="BH245" s="30">
        <f>SUMIF([1]route!$E$3:$E$10005,E245,[1]!Table1[30])</f>
        <v/>
      </c>
      <c r="BI245" s="30">
        <f>SUMIF([1]route!$E$3:$E$10005,E245,[1]!Table1[31])</f>
        <v/>
      </c>
      <c r="BJ245" s="30">
        <f>SUMIF([1]route!$E$3:$E$10005,E245,[1]!Table1[Remain PO])</f>
        <v/>
      </c>
      <c r="BK245" s="31">
        <f>SUMIF([1]route!$E$3:$E$10005,E245,[1]!Table1[N+1])</f>
        <v/>
      </c>
      <c r="BL245" s="31">
        <f>SUMIF([1]route!$E$3:$E$10005,E245,[1]!Table1[N+2])</f>
        <v/>
      </c>
      <c r="BM245" s="31">
        <f>SUMIF([1]route!$E$3:$E$10005,E245,[1]!Table1[N+3])</f>
        <v/>
      </c>
      <c r="BN245" s="32">
        <f>SUMIF([1]route!$E$3:$E$10005,E245,[1]!Table1[N+4])</f>
        <v/>
      </c>
      <c r="BP245" s="37">
        <f>$V245-$AD245</f>
        <v/>
      </c>
      <c r="BQ245" s="35">
        <f>BP245-AE245</f>
        <v/>
      </c>
      <c r="BR245" s="35">
        <f>BQ245-AF245</f>
        <v/>
      </c>
      <c r="BS245" s="35">
        <f>BR245-AG245</f>
        <v/>
      </c>
      <c r="BT245" s="35">
        <f>BS245-AH245</f>
        <v/>
      </c>
      <c r="BU245" s="35">
        <f>BT245-AI245</f>
        <v/>
      </c>
      <c r="BV245" s="35">
        <f>BU245-AJ245</f>
        <v/>
      </c>
      <c r="BW245" s="35">
        <f>BV245-AK245</f>
        <v/>
      </c>
      <c r="BX245" s="35">
        <f>BW245-AL245</f>
        <v/>
      </c>
      <c r="BY245" s="35">
        <f>BX245-AM245</f>
        <v/>
      </c>
      <c r="BZ245" s="35">
        <f>BY245-AN245</f>
        <v/>
      </c>
      <c r="CA245" s="35">
        <f>BZ245-AO245</f>
        <v/>
      </c>
      <c r="CB245" s="35">
        <f>CA245-AP245</f>
        <v/>
      </c>
      <c r="CC245" s="35">
        <f>CB245-AQ245</f>
        <v/>
      </c>
      <c r="CD245" s="35">
        <f>CC245-AR245</f>
        <v/>
      </c>
      <c r="CE245" s="35">
        <f>CD245-AS245</f>
        <v/>
      </c>
      <c r="CF245" s="35">
        <f>CE245-AT245</f>
        <v/>
      </c>
      <c r="CG245" s="35">
        <f>CF245-AU245</f>
        <v/>
      </c>
      <c r="CH245" s="35">
        <f>CG245-AV245</f>
        <v/>
      </c>
      <c r="CI245" s="35">
        <f>CH245-AW245</f>
        <v/>
      </c>
      <c r="CJ245" s="35">
        <f>CI245-AX245</f>
        <v/>
      </c>
      <c r="CK245" s="35">
        <f>CJ245-AY245</f>
        <v/>
      </c>
      <c r="CL245" s="35">
        <f>CK245-AZ245</f>
        <v/>
      </c>
      <c r="CM245" s="35">
        <f>CL245-BA245</f>
        <v/>
      </c>
      <c r="CN245" s="35">
        <f>CM245-BB245</f>
        <v/>
      </c>
      <c r="CO245" s="35">
        <f>CN245-BC245</f>
        <v/>
      </c>
      <c r="CP245" s="35">
        <f>CO245-BD245</f>
        <v/>
      </c>
      <c r="CQ245" s="35">
        <f>CP245-BE245</f>
        <v/>
      </c>
      <c r="CR245" s="35">
        <f>CQ245-BF245</f>
        <v/>
      </c>
      <c r="CS245" s="35">
        <f>CR245-BG245</f>
        <v/>
      </c>
      <c r="CT245" s="35">
        <f>CS245-BH245</f>
        <v/>
      </c>
      <c r="CU245" s="35">
        <f>CT245-BI245</f>
        <v/>
      </c>
      <c r="CV245" s="35">
        <f>CU245-BJ245</f>
        <v/>
      </c>
      <c r="CW245" s="38">
        <f>CV245-BK245</f>
        <v/>
      </c>
      <c r="CX245" s="38">
        <f>CW245-BL245</f>
        <v/>
      </c>
      <c r="CY245" s="38">
        <f>CX245-BM245</f>
        <v/>
      </c>
      <c r="CZ245" s="39">
        <f>CY245-BN245</f>
        <v/>
      </c>
      <c r="DA245" s="35" t="n"/>
    </row>
    <row r="246">
      <c r="D246" s="61">
        <f>VLOOKUP(F246,[1]Special!$O$2:$S$209,3,0)</f>
        <v/>
      </c>
      <c r="E246" s="20" t="inlineStr">
        <is>
          <t>|0200220139|22.20|0.00|1.600|0.0005503NBC</t>
        </is>
      </c>
      <c r="F246" s="19">
        <f>LEFT(E246,LEN(E246)-7)</f>
        <v/>
      </c>
      <c r="G246" s="19">
        <f>'Cutting Rules'!H246</f>
        <v/>
      </c>
      <c r="H246" s="19">
        <f>VLOOKUP(MID(F246,8,2),[1]Special!$H$2:$I$32,2,0)</f>
        <v/>
      </c>
      <c r="I246" s="19">
        <f>RIGHT(E246,3)</f>
        <v/>
      </c>
      <c r="J246" s="19">
        <f>IF(MID(E246,6,2)="22","P","C")</f>
        <v/>
      </c>
      <c r="K246" s="19">
        <f>MID(E246,13,4)</f>
        <v/>
      </c>
      <c r="L246" s="19">
        <f>MID(E246,19,4)</f>
        <v/>
      </c>
      <c r="M246" s="52">
        <f>MID(E246,LEN(E246)-17,4)</f>
        <v/>
      </c>
      <c r="N246" s="52">
        <f>MID(E246,LEN(E246)-6,4)</f>
        <v/>
      </c>
      <c r="O246" s="19">
        <f>VLOOKUP(F246,[1]Item!$A$5:$Z$10000,26,0)</f>
        <v/>
      </c>
      <c r="P246" s="19">
        <f>VLOOKUP(E246,[1]route!$E$3:$O$10005,11,0)</f>
        <v/>
      </c>
      <c r="Q246" s="167">
        <f>'Cutting Rules'!AD246</f>
        <v/>
      </c>
      <c r="R246" s="168">
        <f>SUMIF([1]route!$E$3:$E$10005,E246,[1]!Table1[生産])</f>
        <v/>
      </c>
      <c r="S246" s="24" t="n"/>
      <c r="T246" s="169" t="inlineStr"/>
      <c r="U246" s="19" t="n"/>
      <c r="V246" s="170">
        <f>SUMIF([1]route!$E$3:$E$10005,E246,[1]route!$M$3:$M$10005)</f>
        <v/>
      </c>
      <c r="W246" s="171">
        <f>O246*N246*V246/1000</f>
        <v/>
      </c>
      <c r="X246" s="27">
        <f t="array" ref="X246">INDEX($BP246:$CZ246,MATCH(TRUE,$BP246:$CZ246&lt;0,0))</f>
        <v/>
      </c>
      <c r="Y246" s="47">
        <f>IFERROR(CHOOSE($AC246,$BP$1,$BQ$1,$BR$1,$BS$1,$BT$1,$BU$1,$BV$1,$BW$1,$BX$1,$BY$1,$BZ$1,$CA$1,$CB$1,$CC$1,$CD$1,$CE$1,$CF$1,$CG$1,$CH$1,$CI$1,$CJ$1,$CK$1,$CL$1,$CM$1,$CN$1,$CO$1,$CP$1,$CQ$1,$CR$1,$CS$1,$CT$1,$CU$1,$CV$1,$CW$1,$CX$1,$CY$1,$CZ$1,),"")</f>
        <v/>
      </c>
      <c r="Z246" s="121">
        <f>IFERROR(VLOOKUP(E246,[1]route!$E$3:$BL$10005,59,0),"")&amp;IFERROR(VLOOKUP(E246,[1]route!$E$3:$BL$10005,60,0),"")</f>
        <v/>
      </c>
      <c r="AA246" s="172">
        <f>IF(R246&gt;V246,R246-V246,0)</f>
        <v/>
      </c>
      <c r="AB246" s="173">
        <f>AA246*O246*N246/1000</f>
        <v/>
      </c>
      <c r="AC246" s="4">
        <f>IFERROR(MATCH($X246,$BP246:$CZ246,0),"")</f>
        <v/>
      </c>
      <c r="AD246" s="29" t="n">
        <v>0</v>
      </c>
      <c r="AE246" s="30">
        <f>SUMIF([1]route!$E$3:$E$10005,E246,[1]!Table1[1])</f>
        <v/>
      </c>
      <c r="AF246" s="30">
        <f>SUMIF([1]route!$E$3:$E$10005,E246,[1]!Table1[2])</f>
        <v/>
      </c>
      <c r="AG246" s="30">
        <f>SUMIF([1]route!$E$3:$E$10005,E246,[1]!Table1[3])</f>
        <v/>
      </c>
      <c r="AH246" s="30">
        <f>SUMIF([1]route!$E$3:$E$10005,E246,[1]!Table1[4])</f>
        <v/>
      </c>
      <c r="AI246" s="30">
        <f>SUMIF([1]route!$E$3:$E$10005,E246,[1]!Table1[5])</f>
        <v/>
      </c>
      <c r="AJ246" s="30">
        <f>SUMIF([1]route!$E$3:$E$10005,E246,[1]!Table1[6])</f>
        <v/>
      </c>
      <c r="AK246" s="30">
        <f>SUMIF([1]route!$E$3:$E$10005,E246,[1]!Table1[7])</f>
        <v/>
      </c>
      <c r="AL246" s="30">
        <f>SUMIF([1]route!$E$3:$E$10005,E246,[1]!Table1[8])</f>
        <v/>
      </c>
      <c r="AM246" s="30">
        <f>SUMIF([1]route!$E$3:$E$10005,E246,[1]!Table1[9])</f>
        <v/>
      </c>
      <c r="AN246" s="30">
        <f>SUMIF([1]route!$E$3:$E$10005,E246,[1]!Table1[10])</f>
        <v/>
      </c>
      <c r="AO246" s="30">
        <f>SUMIF([1]route!$E$3:$E$10005,E246,[1]!Table1[11])</f>
        <v/>
      </c>
      <c r="AP246" s="30">
        <f>SUMIF([1]route!$E$3:$E$10005,E246,[1]!Table1[12])</f>
        <v/>
      </c>
      <c r="AQ246" s="30">
        <f>SUMIF([1]route!$E$3:$E$10005,E246,[1]!Table1[13])</f>
        <v/>
      </c>
      <c r="AR246" s="30">
        <f>SUMIF([1]route!$E$3:$E$10005,E246,[1]!Table1[14])</f>
        <v/>
      </c>
      <c r="AS246" s="30">
        <f>SUMIF([1]route!$E$3:$E$10005,E246,[1]!Table1[15])</f>
        <v/>
      </c>
      <c r="AT246" s="30">
        <f>SUMIF([1]route!$E$3:$E$10005,E246,[1]!Table1[16])</f>
        <v/>
      </c>
      <c r="AU246" s="30">
        <f>SUMIF([1]route!$E$3:$E$10005,E246,[1]!Table1[17])</f>
        <v/>
      </c>
      <c r="AV246" s="30">
        <f>SUMIF([1]route!$E$3:$E$10005,E246,[1]!Table1[18])</f>
        <v/>
      </c>
      <c r="AW246" s="30">
        <f>SUMIF([1]route!$E$3:$E$10005,E246,[1]!Table1[19])</f>
        <v/>
      </c>
      <c r="AX246" s="30">
        <f>SUMIF([1]route!$E$3:$E$10005,E246,[1]!Table1[20])</f>
        <v/>
      </c>
      <c r="AY246" s="30">
        <f>SUMIF([1]route!$E$3:$E$10005,E246,[1]!Table1[21])</f>
        <v/>
      </c>
      <c r="AZ246" s="30">
        <f>SUMIF([1]route!$E$3:$E$10005,E246,[1]!Table1[22])</f>
        <v/>
      </c>
      <c r="BA246" s="30">
        <f>SUMIF([1]route!$E$3:$E$10005,E246,[1]!Table1[23])</f>
        <v/>
      </c>
      <c r="BB246" s="30">
        <f>SUMIF([1]route!$E$3:$E$10005,E246,[1]!Table1[24])</f>
        <v/>
      </c>
      <c r="BC246" s="30">
        <f>SUMIF([1]route!$E$3:$E$10005,E246,[1]!Table1[25])</f>
        <v/>
      </c>
      <c r="BD246" s="30">
        <f>SUMIF([1]route!$E$3:$E$10005,E246,[1]!Table1[26])</f>
        <v/>
      </c>
      <c r="BE246" s="30">
        <f>SUMIF([1]route!$E$3:$E$10005,E246,[1]!Table1[27])</f>
        <v/>
      </c>
      <c r="BF246" s="30">
        <f>SUMIF([1]route!$E$3:$E$10005,E246,[1]!Table1[28])</f>
        <v/>
      </c>
      <c r="BG246" s="30">
        <f>SUMIF([1]route!$E$3:$E$10005,E246,[1]!Table1[29])</f>
        <v/>
      </c>
      <c r="BH246" s="30">
        <f>SUMIF([1]route!$E$3:$E$10005,E246,[1]!Table1[30])</f>
        <v/>
      </c>
      <c r="BI246" s="30">
        <f>SUMIF([1]route!$E$3:$E$10005,E246,[1]!Table1[31])</f>
        <v/>
      </c>
      <c r="BJ246" s="30">
        <f>SUMIF([1]route!$E$3:$E$10005,E246,[1]!Table1[Remain PO])</f>
        <v/>
      </c>
      <c r="BK246" s="31">
        <f>SUMIF([1]route!$E$3:$E$10005,E246,[1]!Table1[N+1])</f>
        <v/>
      </c>
      <c r="BL246" s="31">
        <f>SUMIF([1]route!$E$3:$E$10005,E246,[1]!Table1[N+2])</f>
        <v/>
      </c>
      <c r="BM246" s="31">
        <f>SUMIF([1]route!$E$3:$E$10005,E246,[1]!Table1[N+3])</f>
        <v/>
      </c>
      <c r="BN246" s="32">
        <f>SUMIF([1]route!$E$3:$E$10005,E246,[1]!Table1[N+4])</f>
        <v/>
      </c>
      <c r="BP246" s="37">
        <f>$V246-$AD246</f>
        <v/>
      </c>
      <c r="BQ246" s="35">
        <f>BP246-AE246</f>
        <v/>
      </c>
      <c r="BR246" s="35">
        <f>BQ246-AF246</f>
        <v/>
      </c>
      <c r="BS246" s="35">
        <f>BR246-AG246</f>
        <v/>
      </c>
      <c r="BT246" s="35">
        <f>BS246-AH246</f>
        <v/>
      </c>
      <c r="BU246" s="35">
        <f>BT246-AI246</f>
        <v/>
      </c>
      <c r="BV246" s="35">
        <f>BU246-AJ246</f>
        <v/>
      </c>
      <c r="BW246" s="35">
        <f>BV246-AK246</f>
        <v/>
      </c>
      <c r="BX246" s="35">
        <f>BW246-AL246</f>
        <v/>
      </c>
      <c r="BY246" s="35">
        <f>BX246-AM246</f>
        <v/>
      </c>
      <c r="BZ246" s="35">
        <f>BY246-AN246</f>
        <v/>
      </c>
      <c r="CA246" s="35">
        <f>BZ246-AO246</f>
        <v/>
      </c>
      <c r="CB246" s="35">
        <f>CA246-AP246</f>
        <v/>
      </c>
      <c r="CC246" s="35">
        <f>CB246-AQ246</f>
        <v/>
      </c>
      <c r="CD246" s="35">
        <f>CC246-AR246</f>
        <v/>
      </c>
      <c r="CE246" s="35">
        <f>CD246-AS246</f>
        <v/>
      </c>
      <c r="CF246" s="35">
        <f>CE246-AT246</f>
        <v/>
      </c>
      <c r="CG246" s="35">
        <f>CF246-AU246</f>
        <v/>
      </c>
      <c r="CH246" s="35">
        <f>CG246-AV246</f>
        <v/>
      </c>
      <c r="CI246" s="35">
        <f>CH246-AW246</f>
        <v/>
      </c>
      <c r="CJ246" s="35">
        <f>CI246-AX246</f>
        <v/>
      </c>
      <c r="CK246" s="35">
        <f>CJ246-AY246</f>
        <v/>
      </c>
      <c r="CL246" s="35">
        <f>CK246-AZ246</f>
        <v/>
      </c>
      <c r="CM246" s="35">
        <f>CL246-BA246</f>
        <v/>
      </c>
      <c r="CN246" s="35">
        <f>CM246-BB246</f>
        <v/>
      </c>
      <c r="CO246" s="35">
        <f>CN246-BC246</f>
        <v/>
      </c>
      <c r="CP246" s="35">
        <f>CO246-BD246</f>
        <v/>
      </c>
      <c r="CQ246" s="35">
        <f>CP246-BE246</f>
        <v/>
      </c>
      <c r="CR246" s="35">
        <f>CQ246-BF246</f>
        <v/>
      </c>
      <c r="CS246" s="35">
        <f>CR246-BG246</f>
        <v/>
      </c>
      <c r="CT246" s="35">
        <f>CS246-BH246</f>
        <v/>
      </c>
      <c r="CU246" s="35">
        <f>CT246-BI246</f>
        <v/>
      </c>
      <c r="CV246" s="35">
        <f>CU246-BJ246</f>
        <v/>
      </c>
      <c r="CW246" s="38">
        <f>CV246-BK246</f>
        <v/>
      </c>
      <c r="CX246" s="38">
        <f>CW246-BL246</f>
        <v/>
      </c>
      <c r="CY246" s="38">
        <f>CX246-BM246</f>
        <v/>
      </c>
      <c r="CZ246" s="39">
        <f>CY246-BN246</f>
        <v/>
      </c>
      <c r="DA246" s="35" t="n"/>
    </row>
    <row r="247">
      <c r="D247" s="61">
        <f>VLOOKUP(F247,[1]Special!$O$2:$S$209,3,0)</f>
        <v/>
      </c>
      <c r="E247" s="20" t="inlineStr">
        <is>
          <t>|0200230120|35.00|0.00|1.200|0.0005000NBC</t>
        </is>
      </c>
      <c r="F247" s="19">
        <f>LEFT(E247,LEN(E247)-7)</f>
        <v/>
      </c>
      <c r="G247" s="19">
        <f>'Cutting Rules'!H247</f>
        <v/>
      </c>
      <c r="H247" s="19">
        <f>VLOOKUP(MID(F247,8,2),[1]Special!$H$2:$I$32,2,0)</f>
        <v/>
      </c>
      <c r="I247" s="19">
        <f>RIGHT(E247,3)</f>
        <v/>
      </c>
      <c r="J247" s="19">
        <f>IF(MID(E247,6,2)="22","P","C")</f>
        <v/>
      </c>
      <c r="K247" s="19">
        <f>MID(E247,13,4)</f>
        <v/>
      </c>
      <c r="L247" s="19">
        <f>MID(E247,19,4)</f>
        <v/>
      </c>
      <c r="M247" s="52">
        <f>MID(E247,LEN(E247)-17,4)</f>
        <v/>
      </c>
      <c r="N247" s="52">
        <f>MID(E247,LEN(E247)-6,4)</f>
        <v/>
      </c>
      <c r="O247" s="19">
        <f>VLOOKUP(F247,[1]Item!$A$5:$Z$10000,26,0)</f>
        <v/>
      </c>
      <c r="P247" s="19">
        <f>VLOOKUP(E247,[1]route!$E$3:$O$10005,11,0)</f>
        <v/>
      </c>
      <c r="Q247" s="167">
        <f>'Cutting Rules'!AD247</f>
        <v/>
      </c>
      <c r="R247" s="168">
        <f>SUMIF([1]route!$E$3:$E$10005,E247,[1]!Table1[生産])</f>
        <v/>
      </c>
      <c r="S247" s="24" t="n"/>
      <c r="T247" s="169" t="inlineStr"/>
      <c r="U247" s="19" t="n"/>
      <c r="V247" s="170">
        <f>SUMIF([1]route!$E$3:$E$10005,E247,[1]route!$M$3:$M$10005)</f>
        <v/>
      </c>
      <c r="W247" s="171">
        <f>O247*N247*V247/1000</f>
        <v/>
      </c>
      <c r="X247" s="27">
        <f t="array" ref="X247">INDEX($BP247:$CZ247,MATCH(TRUE,$BP247:$CZ247&lt;0,0))</f>
        <v/>
      </c>
      <c r="Y247" s="47">
        <f>IFERROR(CHOOSE($AC247,$BP$1,$BQ$1,$BR$1,$BS$1,$BT$1,$BU$1,$BV$1,$BW$1,$BX$1,$BY$1,$BZ$1,$CA$1,$CB$1,$CC$1,$CD$1,$CE$1,$CF$1,$CG$1,$CH$1,$CI$1,$CJ$1,$CK$1,$CL$1,$CM$1,$CN$1,$CO$1,$CP$1,$CQ$1,$CR$1,$CS$1,$CT$1,$CU$1,$CV$1,$CW$1,$CX$1,$CY$1,$CZ$1,),"")</f>
        <v/>
      </c>
      <c r="Z247" s="121">
        <f>IFERROR(VLOOKUP(E247,[1]route!$E$3:$BL$10005,59,0),"")&amp;IFERROR(VLOOKUP(E247,[1]route!$E$3:$BL$10005,60,0),"")</f>
        <v/>
      </c>
      <c r="AA247" s="172">
        <f>IF(R247&gt;V247,R247-V247,0)</f>
        <v/>
      </c>
      <c r="AB247" s="173">
        <f>AA247*O247*N247/1000</f>
        <v/>
      </c>
      <c r="AC247" s="4">
        <f>IFERROR(MATCH($X247,$BP247:$CZ247,0),"")</f>
        <v/>
      </c>
      <c r="AD247" s="29" t="n">
        <v>0</v>
      </c>
      <c r="AE247" s="30">
        <f>SUMIF([1]route!$E$3:$E$10005,E247,[1]!Table1[1])</f>
        <v/>
      </c>
      <c r="AF247" s="30">
        <f>SUMIF([1]route!$E$3:$E$10005,E247,[1]!Table1[2])</f>
        <v/>
      </c>
      <c r="AG247" s="30">
        <f>SUMIF([1]route!$E$3:$E$10005,E247,[1]!Table1[3])</f>
        <v/>
      </c>
      <c r="AH247" s="30">
        <f>SUMIF([1]route!$E$3:$E$10005,E247,[1]!Table1[4])</f>
        <v/>
      </c>
      <c r="AI247" s="30">
        <f>SUMIF([1]route!$E$3:$E$10005,E247,[1]!Table1[5])</f>
        <v/>
      </c>
      <c r="AJ247" s="30">
        <f>SUMIF([1]route!$E$3:$E$10005,E247,[1]!Table1[6])</f>
        <v/>
      </c>
      <c r="AK247" s="30">
        <f>SUMIF([1]route!$E$3:$E$10005,E247,[1]!Table1[7])</f>
        <v/>
      </c>
      <c r="AL247" s="30">
        <f>SUMIF([1]route!$E$3:$E$10005,E247,[1]!Table1[8])</f>
        <v/>
      </c>
      <c r="AM247" s="30">
        <f>SUMIF([1]route!$E$3:$E$10005,E247,[1]!Table1[9])</f>
        <v/>
      </c>
      <c r="AN247" s="30">
        <f>SUMIF([1]route!$E$3:$E$10005,E247,[1]!Table1[10])</f>
        <v/>
      </c>
      <c r="AO247" s="30">
        <f>SUMIF([1]route!$E$3:$E$10005,E247,[1]!Table1[11])</f>
        <v/>
      </c>
      <c r="AP247" s="30">
        <f>SUMIF([1]route!$E$3:$E$10005,E247,[1]!Table1[12])</f>
        <v/>
      </c>
      <c r="AQ247" s="30">
        <f>SUMIF([1]route!$E$3:$E$10005,E247,[1]!Table1[13])</f>
        <v/>
      </c>
      <c r="AR247" s="30">
        <f>SUMIF([1]route!$E$3:$E$10005,E247,[1]!Table1[14])</f>
        <v/>
      </c>
      <c r="AS247" s="30">
        <f>SUMIF([1]route!$E$3:$E$10005,E247,[1]!Table1[15])</f>
        <v/>
      </c>
      <c r="AT247" s="30">
        <f>SUMIF([1]route!$E$3:$E$10005,E247,[1]!Table1[16])</f>
        <v/>
      </c>
      <c r="AU247" s="30">
        <f>SUMIF([1]route!$E$3:$E$10005,E247,[1]!Table1[17])</f>
        <v/>
      </c>
      <c r="AV247" s="30">
        <f>SUMIF([1]route!$E$3:$E$10005,E247,[1]!Table1[18])</f>
        <v/>
      </c>
      <c r="AW247" s="30">
        <f>SUMIF([1]route!$E$3:$E$10005,E247,[1]!Table1[19])</f>
        <v/>
      </c>
      <c r="AX247" s="30">
        <f>SUMIF([1]route!$E$3:$E$10005,E247,[1]!Table1[20])</f>
        <v/>
      </c>
      <c r="AY247" s="30">
        <f>SUMIF([1]route!$E$3:$E$10005,E247,[1]!Table1[21])</f>
        <v/>
      </c>
      <c r="AZ247" s="30">
        <f>SUMIF([1]route!$E$3:$E$10005,E247,[1]!Table1[22])</f>
        <v/>
      </c>
      <c r="BA247" s="30">
        <f>SUMIF([1]route!$E$3:$E$10005,E247,[1]!Table1[23])</f>
        <v/>
      </c>
      <c r="BB247" s="30">
        <f>SUMIF([1]route!$E$3:$E$10005,E247,[1]!Table1[24])</f>
        <v/>
      </c>
      <c r="BC247" s="30">
        <f>SUMIF([1]route!$E$3:$E$10005,E247,[1]!Table1[25])</f>
        <v/>
      </c>
      <c r="BD247" s="30">
        <f>SUMIF([1]route!$E$3:$E$10005,E247,[1]!Table1[26])</f>
        <v/>
      </c>
      <c r="BE247" s="30">
        <f>SUMIF([1]route!$E$3:$E$10005,E247,[1]!Table1[27])</f>
        <v/>
      </c>
      <c r="BF247" s="30">
        <f>SUMIF([1]route!$E$3:$E$10005,E247,[1]!Table1[28])</f>
        <v/>
      </c>
      <c r="BG247" s="30">
        <f>SUMIF([1]route!$E$3:$E$10005,E247,[1]!Table1[29])</f>
        <v/>
      </c>
      <c r="BH247" s="30">
        <f>SUMIF([1]route!$E$3:$E$10005,E247,[1]!Table1[30])</f>
        <v/>
      </c>
      <c r="BI247" s="30">
        <f>SUMIF([1]route!$E$3:$E$10005,E247,[1]!Table1[31])</f>
        <v/>
      </c>
      <c r="BJ247" s="30">
        <f>SUMIF([1]route!$E$3:$E$10005,E247,[1]!Table1[Remain PO])</f>
        <v/>
      </c>
      <c r="BK247" s="31">
        <f>SUMIF([1]route!$E$3:$E$10005,E247,[1]!Table1[N+1])</f>
        <v/>
      </c>
      <c r="BL247" s="31">
        <f>SUMIF([1]route!$E$3:$E$10005,E247,[1]!Table1[N+2])</f>
        <v/>
      </c>
      <c r="BM247" s="31">
        <f>SUMIF([1]route!$E$3:$E$10005,E247,[1]!Table1[N+3])</f>
        <v/>
      </c>
      <c r="BN247" s="32">
        <f>SUMIF([1]route!$E$3:$E$10005,E247,[1]!Table1[N+4])</f>
        <v/>
      </c>
      <c r="BP247" s="37">
        <f>$V247-$AD247</f>
        <v/>
      </c>
      <c r="BQ247" s="35">
        <f>BP247-AE247</f>
        <v/>
      </c>
      <c r="BR247" s="35">
        <f>BQ247-AF247</f>
        <v/>
      </c>
      <c r="BS247" s="35">
        <f>BR247-AG247</f>
        <v/>
      </c>
      <c r="BT247" s="35">
        <f>BS247-AH247</f>
        <v/>
      </c>
      <c r="BU247" s="35">
        <f>BT247-AI247</f>
        <v/>
      </c>
      <c r="BV247" s="35">
        <f>BU247-AJ247</f>
        <v/>
      </c>
      <c r="BW247" s="35">
        <f>BV247-AK247</f>
        <v/>
      </c>
      <c r="BX247" s="35">
        <f>BW247-AL247</f>
        <v/>
      </c>
      <c r="BY247" s="35">
        <f>BX247-AM247</f>
        <v/>
      </c>
      <c r="BZ247" s="35">
        <f>BY247-AN247</f>
        <v/>
      </c>
      <c r="CA247" s="35">
        <f>BZ247-AO247</f>
        <v/>
      </c>
      <c r="CB247" s="35">
        <f>CA247-AP247</f>
        <v/>
      </c>
      <c r="CC247" s="35">
        <f>CB247-AQ247</f>
        <v/>
      </c>
      <c r="CD247" s="35">
        <f>CC247-AR247</f>
        <v/>
      </c>
      <c r="CE247" s="35">
        <f>CD247-AS247</f>
        <v/>
      </c>
      <c r="CF247" s="35">
        <f>CE247-AT247</f>
        <v/>
      </c>
      <c r="CG247" s="35">
        <f>CF247-AU247</f>
        <v/>
      </c>
      <c r="CH247" s="35">
        <f>CG247-AV247</f>
        <v/>
      </c>
      <c r="CI247" s="35">
        <f>CH247-AW247</f>
        <v/>
      </c>
      <c r="CJ247" s="35">
        <f>CI247-AX247</f>
        <v/>
      </c>
      <c r="CK247" s="35">
        <f>CJ247-AY247</f>
        <v/>
      </c>
      <c r="CL247" s="35">
        <f>CK247-AZ247</f>
        <v/>
      </c>
      <c r="CM247" s="35">
        <f>CL247-BA247</f>
        <v/>
      </c>
      <c r="CN247" s="35">
        <f>CM247-BB247</f>
        <v/>
      </c>
      <c r="CO247" s="35">
        <f>CN247-BC247</f>
        <v/>
      </c>
      <c r="CP247" s="35">
        <f>CO247-BD247</f>
        <v/>
      </c>
      <c r="CQ247" s="35">
        <f>CP247-BE247</f>
        <v/>
      </c>
      <c r="CR247" s="35">
        <f>CQ247-BF247</f>
        <v/>
      </c>
      <c r="CS247" s="35">
        <f>CR247-BG247</f>
        <v/>
      </c>
      <c r="CT247" s="35">
        <f>CS247-BH247</f>
        <v/>
      </c>
      <c r="CU247" s="35">
        <f>CT247-BI247</f>
        <v/>
      </c>
      <c r="CV247" s="35">
        <f>CU247-BJ247</f>
        <v/>
      </c>
      <c r="CW247" s="38">
        <f>CV247-BK247</f>
        <v/>
      </c>
      <c r="CX247" s="38">
        <f>CW247-BL247</f>
        <v/>
      </c>
      <c r="CY247" s="38">
        <f>CX247-BM247</f>
        <v/>
      </c>
      <c r="CZ247" s="39">
        <f>CY247-BN247</f>
        <v/>
      </c>
      <c r="DA247" s="35" t="n"/>
    </row>
    <row r="248">
      <c r="D248" s="61">
        <f>VLOOKUP(F248,[1]Special!$O$2:$S$209,3,0)</f>
        <v/>
      </c>
      <c r="E248" s="20" t="inlineStr">
        <is>
          <t>|0200226117|22.20|0.00|1.600|0.0006067NBC</t>
        </is>
      </c>
      <c r="F248" s="19">
        <f>LEFT(E248,LEN(E248)-7)</f>
        <v/>
      </c>
      <c r="G248" s="19">
        <f>'Cutting Rules'!H248</f>
        <v/>
      </c>
      <c r="H248" s="19">
        <f>VLOOKUP(MID(F248,8,2),[1]Special!$H$2:$I$32,2,0)</f>
        <v/>
      </c>
      <c r="I248" s="19">
        <f>RIGHT(E248,3)</f>
        <v/>
      </c>
      <c r="J248" s="19">
        <f>IF(MID(E248,6,2)="22","P","C")</f>
        <v/>
      </c>
      <c r="K248" s="19">
        <f>MID(E248,13,4)</f>
        <v/>
      </c>
      <c r="L248" s="19">
        <f>MID(E248,19,4)</f>
        <v/>
      </c>
      <c r="M248" s="52">
        <f>MID(E248,LEN(E248)-17,4)</f>
        <v/>
      </c>
      <c r="N248" s="52">
        <f>MID(E248,LEN(E248)-6,4)</f>
        <v/>
      </c>
      <c r="O248" s="19">
        <f>VLOOKUP(F248,[1]Item!$A$5:$Z$10000,26,0)</f>
        <v/>
      </c>
      <c r="P248" s="19">
        <f>VLOOKUP(E248,[1]route!$E$3:$O$10005,11,0)</f>
        <v/>
      </c>
      <c r="Q248" s="167">
        <f>'Cutting Rules'!AD248</f>
        <v/>
      </c>
      <c r="R248" s="168">
        <f>SUMIF([1]route!$E$3:$E$10005,E248,[1]!Table1[生産])</f>
        <v/>
      </c>
      <c r="S248" s="24" t="n"/>
      <c r="T248" s="169" t="inlineStr"/>
      <c r="U248" s="19" t="n"/>
      <c r="V248" s="170">
        <f>SUMIF([1]route!$E$3:$E$10005,E248,[1]route!$M$3:$M$10005)</f>
        <v/>
      </c>
      <c r="W248" s="171">
        <f>O248*N248*V248/1000</f>
        <v/>
      </c>
      <c r="X248" s="27">
        <f t="array" ref="X248">INDEX($BP248:$CZ248,MATCH(TRUE,$BP248:$CZ248&lt;0,0))</f>
        <v/>
      </c>
      <c r="Y248" s="47">
        <f>IFERROR(CHOOSE($AC248,$BP$1,$BQ$1,$BR$1,$BS$1,$BT$1,$BU$1,$BV$1,$BW$1,$BX$1,$BY$1,$BZ$1,$CA$1,$CB$1,$CC$1,$CD$1,$CE$1,$CF$1,$CG$1,$CH$1,$CI$1,$CJ$1,$CK$1,$CL$1,$CM$1,$CN$1,$CO$1,$CP$1,$CQ$1,$CR$1,$CS$1,$CT$1,$CU$1,$CV$1,$CW$1,$CX$1,$CY$1,$CZ$1,),"")</f>
        <v/>
      </c>
      <c r="Z248" s="121">
        <f>IFERROR(VLOOKUP(E248,[1]route!$E$3:$BL$10005,59,0),"")&amp;IFERROR(VLOOKUP(E248,[1]route!$E$3:$BL$10005,60,0),"")</f>
        <v/>
      </c>
      <c r="AA248" s="172">
        <f>IF(R248&gt;V248,R248-V248,0)</f>
        <v/>
      </c>
      <c r="AB248" s="173">
        <f>AA248*O248*N248/1000</f>
        <v/>
      </c>
      <c r="AC248" s="4">
        <f>IFERROR(MATCH($X248,$BP248:$CZ248,0),"")</f>
        <v/>
      </c>
      <c r="AD248" s="29" t="n">
        <v>0</v>
      </c>
      <c r="AE248" s="30">
        <f>SUMIF([1]route!$E$3:$E$10005,E248,[1]!Table1[1])</f>
        <v/>
      </c>
      <c r="AF248" s="30">
        <f>SUMIF([1]route!$E$3:$E$10005,E248,[1]!Table1[2])</f>
        <v/>
      </c>
      <c r="AG248" s="30">
        <f>SUMIF([1]route!$E$3:$E$10005,E248,[1]!Table1[3])</f>
        <v/>
      </c>
      <c r="AH248" s="30">
        <f>SUMIF([1]route!$E$3:$E$10005,E248,[1]!Table1[4])</f>
        <v/>
      </c>
      <c r="AI248" s="30">
        <f>SUMIF([1]route!$E$3:$E$10005,E248,[1]!Table1[5])</f>
        <v/>
      </c>
      <c r="AJ248" s="30">
        <f>SUMIF([1]route!$E$3:$E$10005,E248,[1]!Table1[6])</f>
        <v/>
      </c>
      <c r="AK248" s="30">
        <f>SUMIF([1]route!$E$3:$E$10005,E248,[1]!Table1[7])</f>
        <v/>
      </c>
      <c r="AL248" s="30">
        <f>SUMIF([1]route!$E$3:$E$10005,E248,[1]!Table1[8])</f>
        <v/>
      </c>
      <c r="AM248" s="30">
        <f>SUMIF([1]route!$E$3:$E$10005,E248,[1]!Table1[9])</f>
        <v/>
      </c>
      <c r="AN248" s="30">
        <f>SUMIF([1]route!$E$3:$E$10005,E248,[1]!Table1[10])</f>
        <v/>
      </c>
      <c r="AO248" s="30">
        <f>SUMIF([1]route!$E$3:$E$10005,E248,[1]!Table1[11])</f>
        <v/>
      </c>
      <c r="AP248" s="30">
        <f>SUMIF([1]route!$E$3:$E$10005,E248,[1]!Table1[12])</f>
        <v/>
      </c>
      <c r="AQ248" s="30">
        <f>SUMIF([1]route!$E$3:$E$10005,E248,[1]!Table1[13])</f>
        <v/>
      </c>
      <c r="AR248" s="30">
        <f>SUMIF([1]route!$E$3:$E$10005,E248,[1]!Table1[14])</f>
        <v/>
      </c>
      <c r="AS248" s="30">
        <f>SUMIF([1]route!$E$3:$E$10005,E248,[1]!Table1[15])</f>
        <v/>
      </c>
      <c r="AT248" s="30">
        <f>SUMIF([1]route!$E$3:$E$10005,E248,[1]!Table1[16])</f>
        <v/>
      </c>
      <c r="AU248" s="30">
        <f>SUMIF([1]route!$E$3:$E$10005,E248,[1]!Table1[17])</f>
        <v/>
      </c>
      <c r="AV248" s="30">
        <f>SUMIF([1]route!$E$3:$E$10005,E248,[1]!Table1[18])</f>
        <v/>
      </c>
      <c r="AW248" s="30">
        <f>SUMIF([1]route!$E$3:$E$10005,E248,[1]!Table1[19])</f>
        <v/>
      </c>
      <c r="AX248" s="30">
        <f>SUMIF([1]route!$E$3:$E$10005,E248,[1]!Table1[20])</f>
        <v/>
      </c>
      <c r="AY248" s="30">
        <f>SUMIF([1]route!$E$3:$E$10005,E248,[1]!Table1[21])</f>
        <v/>
      </c>
      <c r="AZ248" s="30">
        <f>SUMIF([1]route!$E$3:$E$10005,E248,[1]!Table1[22])</f>
        <v/>
      </c>
      <c r="BA248" s="30">
        <f>SUMIF([1]route!$E$3:$E$10005,E248,[1]!Table1[23])</f>
        <v/>
      </c>
      <c r="BB248" s="30">
        <f>SUMIF([1]route!$E$3:$E$10005,E248,[1]!Table1[24])</f>
        <v/>
      </c>
      <c r="BC248" s="30">
        <f>SUMIF([1]route!$E$3:$E$10005,E248,[1]!Table1[25])</f>
        <v/>
      </c>
      <c r="BD248" s="30">
        <f>SUMIF([1]route!$E$3:$E$10005,E248,[1]!Table1[26])</f>
        <v/>
      </c>
      <c r="BE248" s="30">
        <f>SUMIF([1]route!$E$3:$E$10005,E248,[1]!Table1[27])</f>
        <v/>
      </c>
      <c r="BF248" s="30">
        <f>SUMIF([1]route!$E$3:$E$10005,E248,[1]!Table1[28])</f>
        <v/>
      </c>
      <c r="BG248" s="30">
        <f>SUMIF([1]route!$E$3:$E$10005,E248,[1]!Table1[29])</f>
        <v/>
      </c>
      <c r="BH248" s="30">
        <f>SUMIF([1]route!$E$3:$E$10005,E248,[1]!Table1[30])</f>
        <v/>
      </c>
      <c r="BI248" s="30">
        <f>SUMIF([1]route!$E$3:$E$10005,E248,[1]!Table1[31])</f>
        <v/>
      </c>
      <c r="BJ248" s="30">
        <f>SUMIF([1]route!$E$3:$E$10005,E248,[1]!Table1[Remain PO])</f>
        <v/>
      </c>
      <c r="BK248" s="31">
        <f>SUMIF([1]route!$E$3:$E$10005,E248,[1]!Table1[N+1])</f>
        <v/>
      </c>
      <c r="BL248" s="31">
        <f>SUMIF([1]route!$E$3:$E$10005,E248,[1]!Table1[N+2])</f>
        <v/>
      </c>
      <c r="BM248" s="31">
        <f>SUMIF([1]route!$E$3:$E$10005,E248,[1]!Table1[N+3])</f>
        <v/>
      </c>
      <c r="BN248" s="32">
        <f>SUMIF([1]route!$E$3:$E$10005,E248,[1]!Table1[N+4])</f>
        <v/>
      </c>
      <c r="BP248" s="37">
        <f>$V248-$AD248</f>
        <v/>
      </c>
      <c r="BQ248" s="35">
        <f>BP248-AE248</f>
        <v/>
      </c>
      <c r="BR248" s="35">
        <f>BQ248-AF248</f>
        <v/>
      </c>
      <c r="BS248" s="35">
        <f>BR248-AG248</f>
        <v/>
      </c>
      <c r="BT248" s="35">
        <f>BS248-AH248</f>
        <v/>
      </c>
      <c r="BU248" s="35">
        <f>BT248-AI248</f>
        <v/>
      </c>
      <c r="BV248" s="35">
        <f>BU248-AJ248</f>
        <v/>
      </c>
      <c r="BW248" s="35">
        <f>BV248-AK248</f>
        <v/>
      </c>
      <c r="BX248" s="35">
        <f>BW248-AL248</f>
        <v/>
      </c>
      <c r="BY248" s="35">
        <f>BX248-AM248</f>
        <v/>
      </c>
      <c r="BZ248" s="35">
        <f>BY248-AN248</f>
        <v/>
      </c>
      <c r="CA248" s="35">
        <f>BZ248-AO248</f>
        <v/>
      </c>
      <c r="CB248" s="35">
        <f>CA248-AP248</f>
        <v/>
      </c>
      <c r="CC248" s="35">
        <f>CB248-AQ248</f>
        <v/>
      </c>
      <c r="CD248" s="35">
        <f>CC248-AR248</f>
        <v/>
      </c>
      <c r="CE248" s="35">
        <f>CD248-AS248</f>
        <v/>
      </c>
      <c r="CF248" s="35">
        <f>CE248-AT248</f>
        <v/>
      </c>
      <c r="CG248" s="35">
        <f>CF248-AU248</f>
        <v/>
      </c>
      <c r="CH248" s="35">
        <f>CG248-AV248</f>
        <v/>
      </c>
      <c r="CI248" s="35">
        <f>CH248-AW248</f>
        <v/>
      </c>
      <c r="CJ248" s="35">
        <f>CI248-AX248</f>
        <v/>
      </c>
      <c r="CK248" s="35">
        <f>CJ248-AY248</f>
        <v/>
      </c>
      <c r="CL248" s="35">
        <f>CK248-AZ248</f>
        <v/>
      </c>
      <c r="CM248" s="35">
        <f>CL248-BA248</f>
        <v/>
      </c>
      <c r="CN248" s="35">
        <f>CM248-BB248</f>
        <v/>
      </c>
      <c r="CO248" s="35">
        <f>CN248-BC248</f>
        <v/>
      </c>
      <c r="CP248" s="35">
        <f>CO248-BD248</f>
        <v/>
      </c>
      <c r="CQ248" s="35">
        <f>CP248-BE248</f>
        <v/>
      </c>
      <c r="CR248" s="35">
        <f>CQ248-BF248</f>
        <v/>
      </c>
      <c r="CS248" s="35">
        <f>CR248-BG248</f>
        <v/>
      </c>
      <c r="CT248" s="35">
        <f>CS248-BH248</f>
        <v/>
      </c>
      <c r="CU248" s="35">
        <f>CT248-BI248</f>
        <v/>
      </c>
      <c r="CV248" s="35">
        <f>CU248-BJ248</f>
        <v/>
      </c>
      <c r="CW248" s="38">
        <f>CV248-BK248</f>
        <v/>
      </c>
      <c r="CX248" s="38">
        <f>CW248-BL248</f>
        <v/>
      </c>
      <c r="CY248" s="38">
        <f>CX248-BM248</f>
        <v/>
      </c>
      <c r="CZ248" s="39">
        <f>CY248-BN248</f>
        <v/>
      </c>
      <c r="DA248" s="35" t="n"/>
    </row>
    <row r="249">
      <c r="D249" s="61">
        <f>VLOOKUP(F249,[1]Special!$O$2:$S$209,3,0)</f>
        <v/>
      </c>
      <c r="E249" s="20" t="inlineStr">
        <is>
          <t>|0200226010|34.00|0.00|2.600|0.0005850IBC</t>
        </is>
      </c>
      <c r="F249" s="19">
        <f>LEFT(E249,LEN(E249)-7)</f>
        <v/>
      </c>
      <c r="G249" s="19">
        <f>'Cutting Rules'!H249</f>
        <v/>
      </c>
      <c r="H249" s="19">
        <f>VLOOKUP(MID(F249,8,2),[1]Special!$H$2:$I$32,2,0)</f>
        <v/>
      </c>
      <c r="I249" s="19">
        <f>RIGHT(E249,3)</f>
        <v/>
      </c>
      <c r="J249" s="19">
        <f>IF(MID(E249,6,2)="22","P","C")</f>
        <v/>
      </c>
      <c r="K249" s="19">
        <f>MID(E249,13,4)</f>
        <v/>
      </c>
      <c r="L249" s="19">
        <f>MID(E249,19,4)</f>
        <v/>
      </c>
      <c r="M249" s="52">
        <f>MID(E249,LEN(E249)-17,4)</f>
        <v/>
      </c>
      <c r="N249" s="52">
        <f>MID(E249,LEN(E249)-6,4)</f>
        <v/>
      </c>
      <c r="O249" s="19">
        <f>VLOOKUP(F249,[1]Item!$A$5:$Z$10000,26,0)</f>
        <v/>
      </c>
      <c r="P249" s="19">
        <f>VLOOKUP(E249,[1]route!$E$3:$O$10005,11,0)</f>
        <v/>
      </c>
      <c r="Q249" s="167">
        <f>'Cutting Rules'!AD249</f>
        <v/>
      </c>
      <c r="R249" s="168">
        <f>SUMIF([1]route!$E$3:$E$10005,E249,[1]!Table1[生産])</f>
        <v/>
      </c>
      <c r="S249" s="24" t="n"/>
      <c r="T249" s="169" t="inlineStr"/>
      <c r="U249" s="19" t="n"/>
      <c r="V249" s="170">
        <f>SUMIF([1]route!$E$3:$E$10005,E249,[1]route!$M$3:$M$10005)</f>
        <v/>
      </c>
      <c r="W249" s="171">
        <f>O249*N249*V249/1000</f>
        <v/>
      </c>
      <c r="X249" s="27">
        <f t="array" ref="X249">INDEX($BP249:$CZ249,MATCH(TRUE,$BP249:$CZ249&lt;0,0))</f>
        <v/>
      </c>
      <c r="Y249" s="47">
        <f>IFERROR(CHOOSE($AC249,$BP$1,$BQ$1,$BR$1,$BS$1,$BT$1,$BU$1,$BV$1,$BW$1,$BX$1,$BY$1,$BZ$1,$CA$1,$CB$1,$CC$1,$CD$1,$CE$1,$CF$1,$CG$1,$CH$1,$CI$1,$CJ$1,$CK$1,$CL$1,$CM$1,$CN$1,$CO$1,$CP$1,$CQ$1,$CR$1,$CS$1,$CT$1,$CU$1,$CV$1,$CW$1,$CX$1,$CY$1,$CZ$1,),"")</f>
        <v/>
      </c>
      <c r="Z249" s="121">
        <f>IFERROR(VLOOKUP(E249,[1]route!$E$3:$BL$10005,59,0),"")&amp;IFERROR(VLOOKUP(E249,[1]route!$E$3:$BL$10005,60,0),"")</f>
        <v/>
      </c>
      <c r="AA249" s="172">
        <f>IF(R249&gt;V249,R249-V249,0)</f>
        <v/>
      </c>
      <c r="AB249" s="173">
        <f>AA249*O249*N249/1000</f>
        <v/>
      </c>
      <c r="AC249" s="4">
        <f>IFERROR(MATCH($X249,$BP249:$CZ249,0),"")</f>
        <v/>
      </c>
      <c r="AD249" s="29" t="n">
        <v>0</v>
      </c>
      <c r="AE249" s="30">
        <f>SUMIF([1]route!$E$3:$E$10005,E249,[1]!Table1[1])</f>
        <v/>
      </c>
      <c r="AF249" s="30">
        <f>SUMIF([1]route!$E$3:$E$10005,E249,[1]!Table1[2])</f>
        <v/>
      </c>
      <c r="AG249" s="30">
        <f>SUMIF([1]route!$E$3:$E$10005,E249,[1]!Table1[3])</f>
        <v/>
      </c>
      <c r="AH249" s="30">
        <f>SUMIF([1]route!$E$3:$E$10005,E249,[1]!Table1[4])</f>
        <v/>
      </c>
      <c r="AI249" s="30">
        <f>SUMIF([1]route!$E$3:$E$10005,E249,[1]!Table1[5])</f>
        <v/>
      </c>
      <c r="AJ249" s="30">
        <f>SUMIF([1]route!$E$3:$E$10005,E249,[1]!Table1[6])</f>
        <v/>
      </c>
      <c r="AK249" s="30">
        <f>SUMIF([1]route!$E$3:$E$10005,E249,[1]!Table1[7])</f>
        <v/>
      </c>
      <c r="AL249" s="30">
        <f>SUMIF([1]route!$E$3:$E$10005,E249,[1]!Table1[8])</f>
        <v/>
      </c>
      <c r="AM249" s="30">
        <f>SUMIF([1]route!$E$3:$E$10005,E249,[1]!Table1[9])</f>
        <v/>
      </c>
      <c r="AN249" s="30">
        <f>SUMIF([1]route!$E$3:$E$10005,E249,[1]!Table1[10])</f>
        <v/>
      </c>
      <c r="AO249" s="30">
        <f>SUMIF([1]route!$E$3:$E$10005,E249,[1]!Table1[11])</f>
        <v/>
      </c>
      <c r="AP249" s="30">
        <f>SUMIF([1]route!$E$3:$E$10005,E249,[1]!Table1[12])</f>
        <v/>
      </c>
      <c r="AQ249" s="30">
        <f>SUMIF([1]route!$E$3:$E$10005,E249,[1]!Table1[13])</f>
        <v/>
      </c>
      <c r="AR249" s="30">
        <f>SUMIF([1]route!$E$3:$E$10005,E249,[1]!Table1[14])</f>
        <v/>
      </c>
      <c r="AS249" s="30">
        <f>SUMIF([1]route!$E$3:$E$10005,E249,[1]!Table1[15])</f>
        <v/>
      </c>
      <c r="AT249" s="30">
        <f>SUMIF([1]route!$E$3:$E$10005,E249,[1]!Table1[16])</f>
        <v/>
      </c>
      <c r="AU249" s="30">
        <f>SUMIF([1]route!$E$3:$E$10005,E249,[1]!Table1[17])</f>
        <v/>
      </c>
      <c r="AV249" s="30">
        <f>SUMIF([1]route!$E$3:$E$10005,E249,[1]!Table1[18])</f>
        <v/>
      </c>
      <c r="AW249" s="30">
        <f>SUMIF([1]route!$E$3:$E$10005,E249,[1]!Table1[19])</f>
        <v/>
      </c>
      <c r="AX249" s="30">
        <f>SUMIF([1]route!$E$3:$E$10005,E249,[1]!Table1[20])</f>
        <v/>
      </c>
      <c r="AY249" s="30">
        <f>SUMIF([1]route!$E$3:$E$10005,E249,[1]!Table1[21])</f>
        <v/>
      </c>
      <c r="AZ249" s="30">
        <f>SUMIF([1]route!$E$3:$E$10005,E249,[1]!Table1[22])</f>
        <v/>
      </c>
      <c r="BA249" s="30">
        <f>SUMIF([1]route!$E$3:$E$10005,E249,[1]!Table1[23])</f>
        <v/>
      </c>
      <c r="BB249" s="30">
        <f>SUMIF([1]route!$E$3:$E$10005,E249,[1]!Table1[24])</f>
        <v/>
      </c>
      <c r="BC249" s="30">
        <f>SUMIF([1]route!$E$3:$E$10005,E249,[1]!Table1[25])</f>
        <v/>
      </c>
      <c r="BD249" s="30">
        <f>SUMIF([1]route!$E$3:$E$10005,E249,[1]!Table1[26])</f>
        <v/>
      </c>
      <c r="BE249" s="30">
        <f>SUMIF([1]route!$E$3:$E$10005,E249,[1]!Table1[27])</f>
        <v/>
      </c>
      <c r="BF249" s="30">
        <f>SUMIF([1]route!$E$3:$E$10005,E249,[1]!Table1[28])</f>
        <v/>
      </c>
      <c r="BG249" s="30">
        <f>SUMIF([1]route!$E$3:$E$10005,E249,[1]!Table1[29])</f>
        <v/>
      </c>
      <c r="BH249" s="30">
        <f>SUMIF([1]route!$E$3:$E$10005,E249,[1]!Table1[30])</f>
        <v/>
      </c>
      <c r="BI249" s="30">
        <f>SUMIF([1]route!$E$3:$E$10005,E249,[1]!Table1[31])</f>
        <v/>
      </c>
      <c r="BJ249" s="30">
        <f>SUMIF([1]route!$E$3:$E$10005,E249,[1]!Table1[Remain PO])</f>
        <v/>
      </c>
      <c r="BK249" s="31">
        <f>SUMIF([1]route!$E$3:$E$10005,E249,[1]!Table1[N+1])</f>
        <v/>
      </c>
      <c r="BL249" s="31">
        <f>SUMIF([1]route!$E$3:$E$10005,E249,[1]!Table1[N+2])</f>
        <v/>
      </c>
      <c r="BM249" s="31">
        <f>SUMIF([1]route!$E$3:$E$10005,E249,[1]!Table1[N+3])</f>
        <v/>
      </c>
      <c r="BN249" s="32">
        <f>SUMIF([1]route!$E$3:$E$10005,E249,[1]!Table1[N+4])</f>
        <v/>
      </c>
      <c r="BP249" s="37">
        <f>$V249-$AD249</f>
        <v/>
      </c>
      <c r="BQ249" s="35">
        <f>BP249-AE249</f>
        <v/>
      </c>
      <c r="BR249" s="35">
        <f>BQ249-AF249</f>
        <v/>
      </c>
      <c r="BS249" s="35">
        <f>BR249-AG249</f>
        <v/>
      </c>
      <c r="BT249" s="35">
        <f>BS249-AH249</f>
        <v/>
      </c>
      <c r="BU249" s="35">
        <f>BT249-AI249</f>
        <v/>
      </c>
      <c r="BV249" s="35">
        <f>BU249-AJ249</f>
        <v/>
      </c>
      <c r="BW249" s="35">
        <f>BV249-AK249</f>
        <v/>
      </c>
      <c r="BX249" s="35">
        <f>BW249-AL249</f>
        <v/>
      </c>
      <c r="BY249" s="35">
        <f>BX249-AM249</f>
        <v/>
      </c>
      <c r="BZ249" s="35">
        <f>BY249-AN249</f>
        <v/>
      </c>
      <c r="CA249" s="35">
        <f>BZ249-AO249</f>
        <v/>
      </c>
      <c r="CB249" s="35">
        <f>CA249-AP249</f>
        <v/>
      </c>
      <c r="CC249" s="35">
        <f>CB249-AQ249</f>
        <v/>
      </c>
      <c r="CD249" s="35">
        <f>CC249-AR249</f>
        <v/>
      </c>
      <c r="CE249" s="35">
        <f>CD249-AS249</f>
        <v/>
      </c>
      <c r="CF249" s="35">
        <f>CE249-AT249</f>
        <v/>
      </c>
      <c r="CG249" s="35">
        <f>CF249-AU249</f>
        <v/>
      </c>
      <c r="CH249" s="35">
        <f>CG249-AV249</f>
        <v/>
      </c>
      <c r="CI249" s="35">
        <f>CH249-AW249</f>
        <v/>
      </c>
      <c r="CJ249" s="35">
        <f>CI249-AX249</f>
        <v/>
      </c>
      <c r="CK249" s="35">
        <f>CJ249-AY249</f>
        <v/>
      </c>
      <c r="CL249" s="35">
        <f>CK249-AZ249</f>
        <v/>
      </c>
      <c r="CM249" s="35">
        <f>CL249-BA249</f>
        <v/>
      </c>
      <c r="CN249" s="35">
        <f>CM249-BB249</f>
        <v/>
      </c>
      <c r="CO249" s="35">
        <f>CN249-BC249</f>
        <v/>
      </c>
      <c r="CP249" s="35">
        <f>CO249-BD249</f>
        <v/>
      </c>
      <c r="CQ249" s="35">
        <f>CP249-BE249</f>
        <v/>
      </c>
      <c r="CR249" s="35">
        <f>CQ249-BF249</f>
        <v/>
      </c>
      <c r="CS249" s="35">
        <f>CR249-BG249</f>
        <v/>
      </c>
      <c r="CT249" s="35">
        <f>CS249-BH249</f>
        <v/>
      </c>
      <c r="CU249" s="35">
        <f>CT249-BI249</f>
        <v/>
      </c>
      <c r="CV249" s="35">
        <f>CU249-BJ249</f>
        <v/>
      </c>
      <c r="CW249" s="38">
        <f>CV249-BK249</f>
        <v/>
      </c>
      <c r="CX249" s="38">
        <f>CW249-BL249</f>
        <v/>
      </c>
      <c r="CY249" s="38">
        <f>CX249-BM249</f>
        <v/>
      </c>
      <c r="CZ249" s="39">
        <f>CY249-BN249</f>
        <v/>
      </c>
      <c r="DA249" s="35" t="n"/>
    </row>
    <row r="250">
      <c r="D250" s="61">
        <f>VLOOKUP(F250,[1]Special!$O$2:$S$209,3,0)</f>
        <v/>
      </c>
      <c r="E250" s="20" t="inlineStr">
        <is>
          <t>|0200220139|15.90|0.00|2.300|0.0006049NBC</t>
        </is>
      </c>
      <c r="F250" s="19">
        <f>LEFT(E250,LEN(E250)-7)</f>
        <v/>
      </c>
      <c r="G250" s="19">
        <f>'Cutting Rules'!H250</f>
        <v/>
      </c>
      <c r="H250" s="19">
        <f>VLOOKUP(MID(F250,8,2),[1]Special!$H$2:$I$32,2,0)</f>
        <v/>
      </c>
      <c r="I250" s="19">
        <f>RIGHT(E250,3)</f>
        <v/>
      </c>
      <c r="J250" s="19">
        <f>IF(MID(E250,6,2)="22","P","C")</f>
        <v/>
      </c>
      <c r="K250" s="19">
        <f>MID(E250,13,4)</f>
        <v/>
      </c>
      <c r="L250" s="19">
        <f>MID(E250,19,4)</f>
        <v/>
      </c>
      <c r="M250" s="52">
        <f>MID(E250,LEN(E250)-17,4)</f>
        <v/>
      </c>
      <c r="N250" s="52">
        <f>MID(E250,LEN(E250)-6,4)</f>
        <v/>
      </c>
      <c r="O250" s="19">
        <f>VLOOKUP(F250,[1]Item!$A$5:$Z$10000,26,0)</f>
        <v/>
      </c>
      <c r="P250" s="19">
        <f>VLOOKUP(E250,[1]route!$E$3:$O$10005,11,0)</f>
        <v/>
      </c>
      <c r="Q250" s="167">
        <f>'Cutting Rules'!AD250</f>
        <v/>
      </c>
      <c r="R250" s="168">
        <f>SUMIF([1]route!$E$3:$E$10005,E250,[1]!Table1[生産])</f>
        <v/>
      </c>
      <c r="S250" s="24" t="n"/>
      <c r="T250" s="169" t="inlineStr"/>
      <c r="U250" s="19" t="n"/>
      <c r="V250" s="170">
        <f>SUMIF([1]route!$E$3:$E$10005,E250,[1]route!$M$3:$M$10005)</f>
        <v/>
      </c>
      <c r="W250" s="171">
        <f>O250*N250*V250/1000</f>
        <v/>
      </c>
      <c r="X250" s="27">
        <f t="array" ref="X250">INDEX($BP250:$CZ250,MATCH(TRUE,$BP250:$CZ250&lt;0,0))</f>
        <v/>
      </c>
      <c r="Y250" s="47">
        <f>IFERROR(CHOOSE($AC250,$BP$1,$BQ$1,$BR$1,$BS$1,$BT$1,$BU$1,$BV$1,$BW$1,$BX$1,$BY$1,$BZ$1,$CA$1,$CB$1,$CC$1,$CD$1,$CE$1,$CF$1,$CG$1,$CH$1,$CI$1,$CJ$1,$CK$1,$CL$1,$CM$1,$CN$1,$CO$1,$CP$1,$CQ$1,$CR$1,$CS$1,$CT$1,$CU$1,$CV$1,$CW$1,$CX$1,$CY$1,$CZ$1,),"")</f>
        <v/>
      </c>
      <c r="Z250" s="121">
        <f>IFERROR(VLOOKUP(E250,[1]route!$E$3:$BL$10005,59,0),"")&amp;IFERROR(VLOOKUP(E250,[1]route!$E$3:$BL$10005,60,0),"")</f>
        <v/>
      </c>
      <c r="AA250" s="172">
        <f>IF(R250&gt;V250,R250-V250,0)</f>
        <v/>
      </c>
      <c r="AB250" s="173">
        <f>AA250*O250*N250/1000</f>
        <v/>
      </c>
      <c r="AC250" s="4">
        <f>IFERROR(MATCH($X250,$BP250:$CZ250,0),"")</f>
        <v/>
      </c>
      <c r="AD250" s="29" t="n">
        <v>0</v>
      </c>
      <c r="AE250" s="30">
        <f>SUMIF([1]route!$E$3:$E$10005,E250,[1]!Table1[1])</f>
        <v/>
      </c>
      <c r="AF250" s="30">
        <f>SUMIF([1]route!$E$3:$E$10005,E250,[1]!Table1[2])</f>
        <v/>
      </c>
      <c r="AG250" s="30">
        <f>SUMIF([1]route!$E$3:$E$10005,E250,[1]!Table1[3])</f>
        <v/>
      </c>
      <c r="AH250" s="30">
        <f>SUMIF([1]route!$E$3:$E$10005,E250,[1]!Table1[4])</f>
        <v/>
      </c>
      <c r="AI250" s="30">
        <f>SUMIF([1]route!$E$3:$E$10005,E250,[1]!Table1[5])</f>
        <v/>
      </c>
      <c r="AJ250" s="30">
        <f>SUMIF([1]route!$E$3:$E$10005,E250,[1]!Table1[6])</f>
        <v/>
      </c>
      <c r="AK250" s="30">
        <f>SUMIF([1]route!$E$3:$E$10005,E250,[1]!Table1[7])</f>
        <v/>
      </c>
      <c r="AL250" s="30">
        <f>SUMIF([1]route!$E$3:$E$10005,E250,[1]!Table1[8])</f>
        <v/>
      </c>
      <c r="AM250" s="30">
        <f>SUMIF([1]route!$E$3:$E$10005,E250,[1]!Table1[9])</f>
        <v/>
      </c>
      <c r="AN250" s="30">
        <f>SUMIF([1]route!$E$3:$E$10005,E250,[1]!Table1[10])</f>
        <v/>
      </c>
      <c r="AO250" s="30">
        <f>SUMIF([1]route!$E$3:$E$10005,E250,[1]!Table1[11])</f>
        <v/>
      </c>
      <c r="AP250" s="30">
        <f>SUMIF([1]route!$E$3:$E$10005,E250,[1]!Table1[12])</f>
        <v/>
      </c>
      <c r="AQ250" s="30">
        <f>SUMIF([1]route!$E$3:$E$10005,E250,[1]!Table1[13])</f>
        <v/>
      </c>
      <c r="AR250" s="30">
        <f>SUMIF([1]route!$E$3:$E$10005,E250,[1]!Table1[14])</f>
        <v/>
      </c>
      <c r="AS250" s="30">
        <f>SUMIF([1]route!$E$3:$E$10005,E250,[1]!Table1[15])</f>
        <v/>
      </c>
      <c r="AT250" s="30">
        <f>SUMIF([1]route!$E$3:$E$10005,E250,[1]!Table1[16])</f>
        <v/>
      </c>
      <c r="AU250" s="30">
        <f>SUMIF([1]route!$E$3:$E$10005,E250,[1]!Table1[17])</f>
        <v/>
      </c>
      <c r="AV250" s="30">
        <f>SUMIF([1]route!$E$3:$E$10005,E250,[1]!Table1[18])</f>
        <v/>
      </c>
      <c r="AW250" s="30">
        <f>SUMIF([1]route!$E$3:$E$10005,E250,[1]!Table1[19])</f>
        <v/>
      </c>
      <c r="AX250" s="30">
        <f>SUMIF([1]route!$E$3:$E$10005,E250,[1]!Table1[20])</f>
        <v/>
      </c>
      <c r="AY250" s="30">
        <f>SUMIF([1]route!$E$3:$E$10005,E250,[1]!Table1[21])</f>
        <v/>
      </c>
      <c r="AZ250" s="30">
        <f>SUMIF([1]route!$E$3:$E$10005,E250,[1]!Table1[22])</f>
        <v/>
      </c>
      <c r="BA250" s="30">
        <f>SUMIF([1]route!$E$3:$E$10005,E250,[1]!Table1[23])</f>
        <v/>
      </c>
      <c r="BB250" s="30">
        <f>SUMIF([1]route!$E$3:$E$10005,E250,[1]!Table1[24])</f>
        <v/>
      </c>
      <c r="BC250" s="30">
        <f>SUMIF([1]route!$E$3:$E$10005,E250,[1]!Table1[25])</f>
        <v/>
      </c>
      <c r="BD250" s="30">
        <f>SUMIF([1]route!$E$3:$E$10005,E250,[1]!Table1[26])</f>
        <v/>
      </c>
      <c r="BE250" s="30">
        <f>SUMIF([1]route!$E$3:$E$10005,E250,[1]!Table1[27])</f>
        <v/>
      </c>
      <c r="BF250" s="30">
        <f>SUMIF([1]route!$E$3:$E$10005,E250,[1]!Table1[28])</f>
        <v/>
      </c>
      <c r="BG250" s="30">
        <f>SUMIF([1]route!$E$3:$E$10005,E250,[1]!Table1[29])</f>
        <v/>
      </c>
      <c r="BH250" s="30">
        <f>SUMIF([1]route!$E$3:$E$10005,E250,[1]!Table1[30])</f>
        <v/>
      </c>
      <c r="BI250" s="30">
        <f>SUMIF([1]route!$E$3:$E$10005,E250,[1]!Table1[31])</f>
        <v/>
      </c>
      <c r="BJ250" s="30">
        <f>SUMIF([1]route!$E$3:$E$10005,E250,[1]!Table1[Remain PO])</f>
        <v/>
      </c>
      <c r="BK250" s="31">
        <f>SUMIF([1]route!$E$3:$E$10005,E250,[1]!Table1[N+1])</f>
        <v/>
      </c>
      <c r="BL250" s="31">
        <f>SUMIF([1]route!$E$3:$E$10005,E250,[1]!Table1[N+2])</f>
        <v/>
      </c>
      <c r="BM250" s="31">
        <f>SUMIF([1]route!$E$3:$E$10005,E250,[1]!Table1[N+3])</f>
        <v/>
      </c>
      <c r="BN250" s="32">
        <f>SUMIF([1]route!$E$3:$E$10005,E250,[1]!Table1[N+4])</f>
        <v/>
      </c>
      <c r="BP250" s="37">
        <f>$V250-$AD250</f>
        <v/>
      </c>
      <c r="BQ250" s="35">
        <f>BP250-AE250</f>
        <v/>
      </c>
      <c r="BR250" s="35">
        <f>BQ250-AF250</f>
        <v/>
      </c>
      <c r="BS250" s="35">
        <f>BR250-AG250</f>
        <v/>
      </c>
      <c r="BT250" s="35">
        <f>BS250-AH250</f>
        <v/>
      </c>
      <c r="BU250" s="35">
        <f>BT250-AI250</f>
        <v/>
      </c>
      <c r="BV250" s="35">
        <f>BU250-AJ250</f>
        <v/>
      </c>
      <c r="BW250" s="35">
        <f>BV250-AK250</f>
        <v/>
      </c>
      <c r="BX250" s="35">
        <f>BW250-AL250</f>
        <v/>
      </c>
      <c r="BY250" s="35">
        <f>BX250-AM250</f>
        <v/>
      </c>
      <c r="BZ250" s="35">
        <f>BY250-AN250</f>
        <v/>
      </c>
      <c r="CA250" s="35">
        <f>BZ250-AO250</f>
        <v/>
      </c>
      <c r="CB250" s="35">
        <f>CA250-AP250</f>
        <v/>
      </c>
      <c r="CC250" s="35">
        <f>CB250-AQ250</f>
        <v/>
      </c>
      <c r="CD250" s="35">
        <f>CC250-AR250</f>
        <v/>
      </c>
      <c r="CE250" s="35">
        <f>CD250-AS250</f>
        <v/>
      </c>
      <c r="CF250" s="35">
        <f>CE250-AT250</f>
        <v/>
      </c>
      <c r="CG250" s="35">
        <f>CF250-AU250</f>
        <v/>
      </c>
      <c r="CH250" s="35">
        <f>CG250-AV250</f>
        <v/>
      </c>
      <c r="CI250" s="35">
        <f>CH250-AW250</f>
        <v/>
      </c>
      <c r="CJ250" s="35">
        <f>CI250-AX250</f>
        <v/>
      </c>
      <c r="CK250" s="35">
        <f>CJ250-AY250</f>
        <v/>
      </c>
      <c r="CL250" s="35">
        <f>CK250-AZ250</f>
        <v/>
      </c>
      <c r="CM250" s="35">
        <f>CL250-BA250</f>
        <v/>
      </c>
      <c r="CN250" s="35">
        <f>CM250-BB250</f>
        <v/>
      </c>
      <c r="CO250" s="35">
        <f>CN250-BC250</f>
        <v/>
      </c>
      <c r="CP250" s="35">
        <f>CO250-BD250</f>
        <v/>
      </c>
      <c r="CQ250" s="35">
        <f>CP250-BE250</f>
        <v/>
      </c>
      <c r="CR250" s="35">
        <f>CQ250-BF250</f>
        <v/>
      </c>
      <c r="CS250" s="35">
        <f>CR250-BG250</f>
        <v/>
      </c>
      <c r="CT250" s="35">
        <f>CS250-BH250</f>
        <v/>
      </c>
      <c r="CU250" s="35">
        <f>CT250-BI250</f>
        <v/>
      </c>
      <c r="CV250" s="35">
        <f>CU250-BJ250</f>
        <v/>
      </c>
      <c r="CW250" s="38">
        <f>CV250-BK250</f>
        <v/>
      </c>
      <c r="CX250" s="38">
        <f>CW250-BL250</f>
        <v/>
      </c>
      <c r="CY250" s="38">
        <f>CX250-BM250</f>
        <v/>
      </c>
      <c r="CZ250" s="39">
        <f>CY250-BN250</f>
        <v/>
      </c>
      <c r="DA250" s="35" t="n"/>
    </row>
    <row r="251">
      <c r="D251" s="61">
        <f>VLOOKUP(F251,[1]Special!$O$2:$S$209,3,0)</f>
        <v/>
      </c>
      <c r="E251" s="20" t="inlineStr">
        <is>
          <t>|0200226240|25.40|0.00|1.600|0.0005971NBC</t>
        </is>
      </c>
      <c r="F251" s="19">
        <f>LEFT(E251,LEN(E251)-7)</f>
        <v/>
      </c>
      <c r="G251" s="19">
        <f>'Cutting Rules'!H251</f>
        <v/>
      </c>
      <c r="H251" s="19">
        <f>VLOOKUP(MID(F251,8,2),[1]Special!$H$2:$I$32,2,0)</f>
        <v/>
      </c>
      <c r="I251" s="19">
        <f>RIGHT(E251,3)</f>
        <v/>
      </c>
      <c r="J251" s="19">
        <f>IF(MID(E251,6,2)="22","P","C")</f>
        <v/>
      </c>
      <c r="K251" s="19">
        <f>MID(E251,13,4)</f>
        <v/>
      </c>
      <c r="L251" s="19">
        <f>MID(E251,19,4)</f>
        <v/>
      </c>
      <c r="M251" s="52">
        <f>MID(E251,LEN(E251)-17,4)</f>
        <v/>
      </c>
      <c r="N251" s="52">
        <f>MID(E251,LEN(E251)-6,4)</f>
        <v/>
      </c>
      <c r="O251" s="19">
        <f>VLOOKUP(F251,[1]Item!$A$5:$Z$10000,26,0)</f>
        <v/>
      </c>
      <c r="P251" s="19">
        <f>VLOOKUP(E251,[1]route!$E$3:$O$10005,11,0)</f>
        <v/>
      </c>
      <c r="Q251" s="167">
        <f>'Cutting Rules'!AD251</f>
        <v/>
      </c>
      <c r="R251" s="168">
        <f>SUMIF([1]route!$E$3:$E$10005,E251,[1]!Table1[生産])</f>
        <v/>
      </c>
      <c r="S251" s="24" t="n"/>
      <c r="T251" s="169" t="inlineStr"/>
      <c r="U251" s="19" t="n"/>
      <c r="V251" s="170">
        <f>SUMIF([1]route!$E$3:$E$10005,E251,[1]route!$M$3:$M$10005)</f>
        <v/>
      </c>
      <c r="W251" s="171">
        <f>O251*N251*V251/1000</f>
        <v/>
      </c>
      <c r="X251" s="27">
        <f t="array" ref="X251">INDEX($BP251:$CZ251,MATCH(TRUE,$BP251:$CZ251&lt;0,0))</f>
        <v/>
      </c>
      <c r="Y251" s="47">
        <f>IFERROR(CHOOSE($AC251,$BP$1,$BQ$1,$BR$1,$BS$1,$BT$1,$BU$1,$BV$1,$BW$1,$BX$1,$BY$1,$BZ$1,$CA$1,$CB$1,$CC$1,$CD$1,$CE$1,$CF$1,$CG$1,$CH$1,$CI$1,$CJ$1,$CK$1,$CL$1,$CM$1,$CN$1,$CO$1,$CP$1,$CQ$1,$CR$1,$CS$1,$CT$1,$CU$1,$CV$1,$CW$1,$CX$1,$CY$1,$CZ$1,),"")</f>
        <v/>
      </c>
      <c r="Z251" s="121">
        <f>IFERROR(VLOOKUP(E251,[1]route!$E$3:$BL$10005,59,0),"")&amp;IFERROR(VLOOKUP(E251,[1]route!$E$3:$BL$10005,60,0),"")</f>
        <v/>
      </c>
      <c r="AA251" s="172">
        <f>IF(R251&gt;V251,R251-V251,0)</f>
        <v/>
      </c>
      <c r="AB251" s="173">
        <f>AA251*O251*N251/1000</f>
        <v/>
      </c>
      <c r="AC251" s="4">
        <f>IFERROR(MATCH($X251,$BP251:$CZ251,0),"")</f>
        <v/>
      </c>
      <c r="AD251" s="29" t="n">
        <v>0</v>
      </c>
      <c r="AE251" s="30">
        <f>SUMIF([1]route!$E$3:$E$10005,E251,[1]!Table1[1])</f>
        <v/>
      </c>
      <c r="AF251" s="30">
        <f>SUMIF([1]route!$E$3:$E$10005,E251,[1]!Table1[2])</f>
        <v/>
      </c>
      <c r="AG251" s="30">
        <f>SUMIF([1]route!$E$3:$E$10005,E251,[1]!Table1[3])</f>
        <v/>
      </c>
      <c r="AH251" s="30">
        <f>SUMIF([1]route!$E$3:$E$10005,E251,[1]!Table1[4])</f>
        <v/>
      </c>
      <c r="AI251" s="30">
        <f>SUMIF([1]route!$E$3:$E$10005,E251,[1]!Table1[5])</f>
        <v/>
      </c>
      <c r="AJ251" s="30">
        <f>SUMIF([1]route!$E$3:$E$10005,E251,[1]!Table1[6])</f>
        <v/>
      </c>
      <c r="AK251" s="30">
        <f>SUMIF([1]route!$E$3:$E$10005,E251,[1]!Table1[7])</f>
        <v/>
      </c>
      <c r="AL251" s="30">
        <f>SUMIF([1]route!$E$3:$E$10005,E251,[1]!Table1[8])</f>
        <v/>
      </c>
      <c r="AM251" s="30">
        <f>SUMIF([1]route!$E$3:$E$10005,E251,[1]!Table1[9])</f>
        <v/>
      </c>
      <c r="AN251" s="30">
        <f>SUMIF([1]route!$E$3:$E$10005,E251,[1]!Table1[10])</f>
        <v/>
      </c>
      <c r="AO251" s="30">
        <f>SUMIF([1]route!$E$3:$E$10005,E251,[1]!Table1[11])</f>
        <v/>
      </c>
      <c r="AP251" s="30">
        <f>SUMIF([1]route!$E$3:$E$10005,E251,[1]!Table1[12])</f>
        <v/>
      </c>
      <c r="AQ251" s="30">
        <f>SUMIF([1]route!$E$3:$E$10005,E251,[1]!Table1[13])</f>
        <v/>
      </c>
      <c r="AR251" s="30">
        <f>SUMIF([1]route!$E$3:$E$10005,E251,[1]!Table1[14])</f>
        <v/>
      </c>
      <c r="AS251" s="30">
        <f>SUMIF([1]route!$E$3:$E$10005,E251,[1]!Table1[15])</f>
        <v/>
      </c>
      <c r="AT251" s="30">
        <f>SUMIF([1]route!$E$3:$E$10005,E251,[1]!Table1[16])</f>
        <v/>
      </c>
      <c r="AU251" s="30">
        <f>SUMIF([1]route!$E$3:$E$10005,E251,[1]!Table1[17])</f>
        <v/>
      </c>
      <c r="AV251" s="30">
        <f>SUMIF([1]route!$E$3:$E$10005,E251,[1]!Table1[18])</f>
        <v/>
      </c>
      <c r="AW251" s="30">
        <f>SUMIF([1]route!$E$3:$E$10005,E251,[1]!Table1[19])</f>
        <v/>
      </c>
      <c r="AX251" s="30">
        <f>SUMIF([1]route!$E$3:$E$10005,E251,[1]!Table1[20])</f>
        <v/>
      </c>
      <c r="AY251" s="30">
        <f>SUMIF([1]route!$E$3:$E$10005,E251,[1]!Table1[21])</f>
        <v/>
      </c>
      <c r="AZ251" s="30">
        <f>SUMIF([1]route!$E$3:$E$10005,E251,[1]!Table1[22])</f>
        <v/>
      </c>
      <c r="BA251" s="30">
        <f>SUMIF([1]route!$E$3:$E$10005,E251,[1]!Table1[23])</f>
        <v/>
      </c>
      <c r="BB251" s="30">
        <f>SUMIF([1]route!$E$3:$E$10005,E251,[1]!Table1[24])</f>
        <v/>
      </c>
      <c r="BC251" s="30">
        <f>SUMIF([1]route!$E$3:$E$10005,E251,[1]!Table1[25])</f>
        <v/>
      </c>
      <c r="BD251" s="30">
        <f>SUMIF([1]route!$E$3:$E$10005,E251,[1]!Table1[26])</f>
        <v/>
      </c>
      <c r="BE251" s="30">
        <f>SUMIF([1]route!$E$3:$E$10005,E251,[1]!Table1[27])</f>
        <v/>
      </c>
      <c r="BF251" s="30">
        <f>SUMIF([1]route!$E$3:$E$10005,E251,[1]!Table1[28])</f>
        <v/>
      </c>
      <c r="BG251" s="30">
        <f>SUMIF([1]route!$E$3:$E$10005,E251,[1]!Table1[29])</f>
        <v/>
      </c>
      <c r="BH251" s="30">
        <f>SUMIF([1]route!$E$3:$E$10005,E251,[1]!Table1[30])</f>
        <v/>
      </c>
      <c r="BI251" s="30">
        <f>SUMIF([1]route!$E$3:$E$10005,E251,[1]!Table1[31])</f>
        <v/>
      </c>
      <c r="BJ251" s="30">
        <f>SUMIF([1]route!$E$3:$E$10005,E251,[1]!Table1[Remain PO])</f>
        <v/>
      </c>
      <c r="BK251" s="31">
        <f>SUMIF([1]route!$E$3:$E$10005,E251,[1]!Table1[N+1])</f>
        <v/>
      </c>
      <c r="BL251" s="31">
        <f>SUMIF([1]route!$E$3:$E$10005,E251,[1]!Table1[N+2])</f>
        <v/>
      </c>
      <c r="BM251" s="31">
        <f>SUMIF([1]route!$E$3:$E$10005,E251,[1]!Table1[N+3])</f>
        <v/>
      </c>
      <c r="BN251" s="32">
        <f>SUMIF([1]route!$E$3:$E$10005,E251,[1]!Table1[N+4])</f>
        <v/>
      </c>
      <c r="BP251" s="37">
        <f>$V251-$AD251</f>
        <v/>
      </c>
      <c r="BQ251" s="35">
        <f>BP251-AE251</f>
        <v/>
      </c>
      <c r="BR251" s="35">
        <f>BQ251-AF251</f>
        <v/>
      </c>
      <c r="BS251" s="35">
        <f>BR251-AG251</f>
        <v/>
      </c>
      <c r="BT251" s="35">
        <f>BS251-AH251</f>
        <v/>
      </c>
      <c r="BU251" s="35">
        <f>BT251-AI251</f>
        <v/>
      </c>
      <c r="BV251" s="35">
        <f>BU251-AJ251</f>
        <v/>
      </c>
      <c r="BW251" s="35">
        <f>BV251-AK251</f>
        <v/>
      </c>
      <c r="BX251" s="35">
        <f>BW251-AL251</f>
        <v/>
      </c>
      <c r="BY251" s="35">
        <f>BX251-AM251</f>
        <v/>
      </c>
      <c r="BZ251" s="35">
        <f>BY251-AN251</f>
        <v/>
      </c>
      <c r="CA251" s="35">
        <f>BZ251-AO251</f>
        <v/>
      </c>
      <c r="CB251" s="35">
        <f>CA251-AP251</f>
        <v/>
      </c>
      <c r="CC251" s="35">
        <f>CB251-AQ251</f>
        <v/>
      </c>
      <c r="CD251" s="35">
        <f>CC251-AR251</f>
        <v/>
      </c>
      <c r="CE251" s="35">
        <f>CD251-AS251</f>
        <v/>
      </c>
      <c r="CF251" s="35">
        <f>CE251-AT251</f>
        <v/>
      </c>
      <c r="CG251" s="35">
        <f>CF251-AU251</f>
        <v/>
      </c>
      <c r="CH251" s="35">
        <f>CG251-AV251</f>
        <v/>
      </c>
      <c r="CI251" s="35">
        <f>CH251-AW251</f>
        <v/>
      </c>
      <c r="CJ251" s="35">
        <f>CI251-AX251</f>
        <v/>
      </c>
      <c r="CK251" s="35">
        <f>CJ251-AY251</f>
        <v/>
      </c>
      <c r="CL251" s="35">
        <f>CK251-AZ251</f>
        <v/>
      </c>
      <c r="CM251" s="35">
        <f>CL251-BA251</f>
        <v/>
      </c>
      <c r="CN251" s="35">
        <f>CM251-BB251</f>
        <v/>
      </c>
      <c r="CO251" s="35">
        <f>CN251-BC251</f>
        <v/>
      </c>
      <c r="CP251" s="35">
        <f>CO251-BD251</f>
        <v/>
      </c>
      <c r="CQ251" s="35">
        <f>CP251-BE251</f>
        <v/>
      </c>
      <c r="CR251" s="35">
        <f>CQ251-BF251</f>
        <v/>
      </c>
      <c r="CS251" s="35">
        <f>CR251-BG251</f>
        <v/>
      </c>
      <c r="CT251" s="35">
        <f>CS251-BH251</f>
        <v/>
      </c>
      <c r="CU251" s="35">
        <f>CT251-BI251</f>
        <v/>
      </c>
      <c r="CV251" s="35">
        <f>CU251-BJ251</f>
        <v/>
      </c>
      <c r="CW251" s="38">
        <f>CV251-BK251</f>
        <v/>
      </c>
      <c r="CX251" s="38">
        <f>CW251-BL251</f>
        <v/>
      </c>
      <c r="CY251" s="38">
        <f>CX251-BM251</f>
        <v/>
      </c>
      <c r="CZ251" s="39">
        <f>CY251-BN251</f>
        <v/>
      </c>
      <c r="DA251" s="35" t="n"/>
    </row>
    <row r="252">
      <c r="D252" s="61">
        <f>VLOOKUP(F252,[1]Special!$O$2:$S$209,3,0)</f>
        <v/>
      </c>
      <c r="E252" s="20" t="inlineStr">
        <is>
          <t>|0200226240|22.20|0.00|2.000|0.0005710IBC</t>
        </is>
      </c>
      <c r="F252" s="19">
        <f>LEFT(E252,LEN(E252)-7)</f>
        <v/>
      </c>
      <c r="G252" s="19">
        <f>'Cutting Rules'!H252</f>
        <v/>
      </c>
      <c r="H252" s="19">
        <f>VLOOKUP(MID(F252,8,2),[1]Special!$H$2:$I$32,2,0)</f>
        <v/>
      </c>
      <c r="I252" s="19">
        <f>RIGHT(E252,3)</f>
        <v/>
      </c>
      <c r="J252" s="19">
        <f>IF(MID(E252,6,2)="22","P","C")</f>
        <v/>
      </c>
      <c r="K252" s="19">
        <f>MID(E252,13,4)</f>
        <v/>
      </c>
      <c r="L252" s="19">
        <f>MID(E252,19,4)</f>
        <v/>
      </c>
      <c r="M252" s="52">
        <f>MID(E252,LEN(E252)-17,4)</f>
        <v/>
      </c>
      <c r="N252" s="52">
        <f>MID(E252,LEN(E252)-6,4)</f>
        <v/>
      </c>
      <c r="O252" s="19">
        <f>VLOOKUP(F252,[1]Item!$A$5:$Z$10000,26,0)</f>
        <v/>
      </c>
      <c r="P252" s="19">
        <f>VLOOKUP(E252,[1]route!$E$3:$O$10005,11,0)</f>
        <v/>
      </c>
      <c r="Q252" s="167">
        <f>'Cutting Rules'!AD252</f>
        <v/>
      </c>
      <c r="R252" s="168">
        <f>SUMIF([1]route!$E$3:$E$10005,E252,[1]!Table1[生産])</f>
        <v/>
      </c>
      <c r="S252" s="24" t="n"/>
      <c r="T252" s="169" t="inlineStr"/>
      <c r="U252" s="19" t="n"/>
      <c r="V252" s="170">
        <f>SUMIF([1]route!$E$3:$E$10005,E252,[1]route!$M$3:$M$10005)</f>
        <v/>
      </c>
      <c r="W252" s="171">
        <f>O252*N252*V252/1000</f>
        <v/>
      </c>
      <c r="X252" s="27">
        <f t="array" ref="X252">INDEX($BP252:$CZ252,MATCH(TRUE,$BP252:$CZ252&lt;0,0))</f>
        <v/>
      </c>
      <c r="Y252" s="47">
        <f>IFERROR(CHOOSE($AC252,$BP$1,$BQ$1,$BR$1,$BS$1,$BT$1,$BU$1,$BV$1,$BW$1,$BX$1,$BY$1,$BZ$1,$CA$1,$CB$1,$CC$1,$CD$1,$CE$1,$CF$1,$CG$1,$CH$1,$CI$1,$CJ$1,$CK$1,$CL$1,$CM$1,$CN$1,$CO$1,$CP$1,$CQ$1,$CR$1,$CS$1,$CT$1,$CU$1,$CV$1,$CW$1,$CX$1,$CY$1,$CZ$1,),"")</f>
        <v/>
      </c>
      <c r="Z252" s="121">
        <f>IFERROR(VLOOKUP(E252,[1]route!$E$3:$BL$10005,59,0),"")&amp;IFERROR(VLOOKUP(E252,[1]route!$E$3:$BL$10005,60,0),"")</f>
        <v/>
      </c>
      <c r="AA252" s="172">
        <f>IF(R252&gt;V252,R252-V252,0)</f>
        <v/>
      </c>
      <c r="AB252" s="173">
        <f>AA252*O252*N252/1000</f>
        <v/>
      </c>
      <c r="AC252" s="4">
        <f>IFERROR(MATCH($X252,$BP252:$CZ252,0),"")</f>
        <v/>
      </c>
      <c r="AD252" s="29" t="n">
        <v>0</v>
      </c>
      <c r="AE252" s="30">
        <f>SUMIF([1]route!$E$3:$E$10005,E252,[1]!Table1[1])</f>
        <v/>
      </c>
      <c r="AF252" s="30">
        <f>SUMIF([1]route!$E$3:$E$10005,E252,[1]!Table1[2])</f>
        <v/>
      </c>
      <c r="AG252" s="30">
        <f>SUMIF([1]route!$E$3:$E$10005,E252,[1]!Table1[3])</f>
        <v/>
      </c>
      <c r="AH252" s="30">
        <f>SUMIF([1]route!$E$3:$E$10005,E252,[1]!Table1[4])</f>
        <v/>
      </c>
      <c r="AI252" s="30">
        <f>SUMIF([1]route!$E$3:$E$10005,E252,[1]!Table1[5])</f>
        <v/>
      </c>
      <c r="AJ252" s="30">
        <f>SUMIF([1]route!$E$3:$E$10005,E252,[1]!Table1[6])</f>
        <v/>
      </c>
      <c r="AK252" s="30">
        <f>SUMIF([1]route!$E$3:$E$10005,E252,[1]!Table1[7])</f>
        <v/>
      </c>
      <c r="AL252" s="30">
        <f>SUMIF([1]route!$E$3:$E$10005,E252,[1]!Table1[8])</f>
        <v/>
      </c>
      <c r="AM252" s="30">
        <f>SUMIF([1]route!$E$3:$E$10005,E252,[1]!Table1[9])</f>
        <v/>
      </c>
      <c r="AN252" s="30">
        <f>SUMIF([1]route!$E$3:$E$10005,E252,[1]!Table1[10])</f>
        <v/>
      </c>
      <c r="AO252" s="30">
        <f>SUMIF([1]route!$E$3:$E$10005,E252,[1]!Table1[11])</f>
        <v/>
      </c>
      <c r="AP252" s="30">
        <f>SUMIF([1]route!$E$3:$E$10005,E252,[1]!Table1[12])</f>
        <v/>
      </c>
      <c r="AQ252" s="30">
        <f>SUMIF([1]route!$E$3:$E$10005,E252,[1]!Table1[13])</f>
        <v/>
      </c>
      <c r="AR252" s="30">
        <f>SUMIF([1]route!$E$3:$E$10005,E252,[1]!Table1[14])</f>
        <v/>
      </c>
      <c r="AS252" s="30">
        <f>SUMIF([1]route!$E$3:$E$10005,E252,[1]!Table1[15])</f>
        <v/>
      </c>
      <c r="AT252" s="30">
        <f>SUMIF([1]route!$E$3:$E$10005,E252,[1]!Table1[16])</f>
        <v/>
      </c>
      <c r="AU252" s="30">
        <f>SUMIF([1]route!$E$3:$E$10005,E252,[1]!Table1[17])</f>
        <v/>
      </c>
      <c r="AV252" s="30">
        <f>SUMIF([1]route!$E$3:$E$10005,E252,[1]!Table1[18])</f>
        <v/>
      </c>
      <c r="AW252" s="30">
        <f>SUMIF([1]route!$E$3:$E$10005,E252,[1]!Table1[19])</f>
        <v/>
      </c>
      <c r="AX252" s="30">
        <f>SUMIF([1]route!$E$3:$E$10005,E252,[1]!Table1[20])</f>
        <v/>
      </c>
      <c r="AY252" s="30">
        <f>SUMIF([1]route!$E$3:$E$10005,E252,[1]!Table1[21])</f>
        <v/>
      </c>
      <c r="AZ252" s="30">
        <f>SUMIF([1]route!$E$3:$E$10005,E252,[1]!Table1[22])</f>
        <v/>
      </c>
      <c r="BA252" s="30">
        <f>SUMIF([1]route!$E$3:$E$10005,E252,[1]!Table1[23])</f>
        <v/>
      </c>
      <c r="BB252" s="30">
        <f>SUMIF([1]route!$E$3:$E$10005,E252,[1]!Table1[24])</f>
        <v/>
      </c>
      <c r="BC252" s="30">
        <f>SUMIF([1]route!$E$3:$E$10005,E252,[1]!Table1[25])</f>
        <v/>
      </c>
      <c r="BD252" s="30">
        <f>SUMIF([1]route!$E$3:$E$10005,E252,[1]!Table1[26])</f>
        <v/>
      </c>
      <c r="BE252" s="30">
        <f>SUMIF([1]route!$E$3:$E$10005,E252,[1]!Table1[27])</f>
        <v/>
      </c>
      <c r="BF252" s="30">
        <f>SUMIF([1]route!$E$3:$E$10005,E252,[1]!Table1[28])</f>
        <v/>
      </c>
      <c r="BG252" s="30">
        <f>SUMIF([1]route!$E$3:$E$10005,E252,[1]!Table1[29])</f>
        <v/>
      </c>
      <c r="BH252" s="30">
        <f>SUMIF([1]route!$E$3:$E$10005,E252,[1]!Table1[30])</f>
        <v/>
      </c>
      <c r="BI252" s="30">
        <f>SUMIF([1]route!$E$3:$E$10005,E252,[1]!Table1[31])</f>
        <v/>
      </c>
      <c r="BJ252" s="30">
        <f>SUMIF([1]route!$E$3:$E$10005,E252,[1]!Table1[Remain PO])</f>
        <v/>
      </c>
      <c r="BK252" s="31">
        <f>SUMIF([1]route!$E$3:$E$10005,E252,[1]!Table1[N+1])</f>
        <v/>
      </c>
      <c r="BL252" s="31">
        <f>SUMIF([1]route!$E$3:$E$10005,E252,[1]!Table1[N+2])</f>
        <v/>
      </c>
      <c r="BM252" s="31">
        <f>SUMIF([1]route!$E$3:$E$10005,E252,[1]!Table1[N+3])</f>
        <v/>
      </c>
      <c r="BN252" s="32">
        <f>SUMIF([1]route!$E$3:$E$10005,E252,[1]!Table1[N+4])</f>
        <v/>
      </c>
      <c r="BP252" s="37">
        <f>$V252-$AD252</f>
        <v/>
      </c>
      <c r="BQ252" s="35">
        <f>BP252-AE252</f>
        <v/>
      </c>
      <c r="BR252" s="35">
        <f>BQ252-AF252</f>
        <v/>
      </c>
      <c r="BS252" s="35">
        <f>BR252-AG252</f>
        <v/>
      </c>
      <c r="BT252" s="35">
        <f>BS252-AH252</f>
        <v/>
      </c>
      <c r="BU252" s="35">
        <f>BT252-AI252</f>
        <v/>
      </c>
      <c r="BV252" s="35">
        <f>BU252-AJ252</f>
        <v/>
      </c>
      <c r="BW252" s="35">
        <f>BV252-AK252</f>
        <v/>
      </c>
      <c r="BX252" s="35">
        <f>BW252-AL252</f>
        <v/>
      </c>
      <c r="BY252" s="35">
        <f>BX252-AM252</f>
        <v/>
      </c>
      <c r="BZ252" s="35">
        <f>BY252-AN252</f>
        <v/>
      </c>
      <c r="CA252" s="35">
        <f>BZ252-AO252</f>
        <v/>
      </c>
      <c r="CB252" s="35">
        <f>CA252-AP252</f>
        <v/>
      </c>
      <c r="CC252" s="35">
        <f>CB252-AQ252</f>
        <v/>
      </c>
      <c r="CD252" s="35">
        <f>CC252-AR252</f>
        <v/>
      </c>
      <c r="CE252" s="35">
        <f>CD252-AS252</f>
        <v/>
      </c>
      <c r="CF252" s="35">
        <f>CE252-AT252</f>
        <v/>
      </c>
      <c r="CG252" s="35">
        <f>CF252-AU252</f>
        <v/>
      </c>
      <c r="CH252" s="35">
        <f>CG252-AV252</f>
        <v/>
      </c>
      <c r="CI252" s="35">
        <f>CH252-AW252</f>
        <v/>
      </c>
      <c r="CJ252" s="35">
        <f>CI252-AX252</f>
        <v/>
      </c>
      <c r="CK252" s="35">
        <f>CJ252-AY252</f>
        <v/>
      </c>
      <c r="CL252" s="35">
        <f>CK252-AZ252</f>
        <v/>
      </c>
      <c r="CM252" s="35">
        <f>CL252-BA252</f>
        <v/>
      </c>
      <c r="CN252" s="35">
        <f>CM252-BB252</f>
        <v/>
      </c>
      <c r="CO252" s="35">
        <f>CN252-BC252</f>
        <v/>
      </c>
      <c r="CP252" s="35">
        <f>CO252-BD252</f>
        <v/>
      </c>
      <c r="CQ252" s="35">
        <f>CP252-BE252</f>
        <v/>
      </c>
      <c r="CR252" s="35">
        <f>CQ252-BF252</f>
        <v/>
      </c>
      <c r="CS252" s="35">
        <f>CR252-BG252</f>
        <v/>
      </c>
      <c r="CT252" s="35">
        <f>CS252-BH252</f>
        <v/>
      </c>
      <c r="CU252" s="35">
        <f>CT252-BI252</f>
        <v/>
      </c>
      <c r="CV252" s="35">
        <f>CU252-BJ252</f>
        <v/>
      </c>
      <c r="CW252" s="38">
        <f>CV252-BK252</f>
        <v/>
      </c>
      <c r="CX252" s="38">
        <f>CW252-BL252</f>
        <v/>
      </c>
      <c r="CY252" s="38">
        <f>CX252-BM252</f>
        <v/>
      </c>
      <c r="CZ252" s="39">
        <f>CY252-BN252</f>
        <v/>
      </c>
      <c r="DA252" s="35" t="n"/>
    </row>
    <row r="253">
      <c r="D253" s="61">
        <f>VLOOKUP(F253,[1]Special!$O$2:$S$209,3,0)</f>
        <v/>
      </c>
      <c r="E253" s="20" t="inlineStr">
        <is>
          <t>|0200226010|17.30|0.00|1.400|0.0005300NBC</t>
        </is>
      </c>
      <c r="F253" s="19">
        <f>LEFT(E253,LEN(E253)-7)</f>
        <v/>
      </c>
      <c r="G253" s="19">
        <f>'Cutting Rules'!H253</f>
        <v/>
      </c>
      <c r="H253" s="19">
        <f>VLOOKUP(MID(F253,8,2),[1]Special!$H$2:$I$32,2,0)</f>
        <v/>
      </c>
      <c r="I253" s="19">
        <f>RIGHT(E253,3)</f>
        <v/>
      </c>
      <c r="J253" s="19">
        <f>IF(MID(E253,6,2)="22","P","C")</f>
        <v/>
      </c>
      <c r="K253" s="19">
        <f>MID(E253,13,4)</f>
        <v/>
      </c>
      <c r="L253" s="19">
        <f>MID(E253,19,4)</f>
        <v/>
      </c>
      <c r="M253" s="52">
        <f>MID(E253,LEN(E253)-17,4)</f>
        <v/>
      </c>
      <c r="N253" s="52">
        <f>MID(E253,LEN(E253)-6,4)</f>
        <v/>
      </c>
      <c r="O253" s="19">
        <f>VLOOKUP(F253,[1]Item!$A$5:$Z$10000,26,0)</f>
        <v/>
      </c>
      <c r="P253" s="19">
        <f>VLOOKUP(E253,[1]route!$E$3:$O$10005,11,0)</f>
        <v/>
      </c>
      <c r="Q253" s="167">
        <f>'Cutting Rules'!AD253</f>
        <v/>
      </c>
      <c r="R253" s="168">
        <f>SUMIF([1]route!$E$3:$E$10005,E253,[1]!Table1[生産])</f>
        <v/>
      </c>
      <c r="S253" s="24" t="n"/>
      <c r="T253" s="169" t="inlineStr"/>
      <c r="U253" s="19" t="n"/>
      <c r="V253" s="170">
        <f>SUMIF([1]route!$E$3:$E$10005,E253,[1]route!$M$3:$M$10005)</f>
        <v/>
      </c>
      <c r="W253" s="171">
        <f>O253*N253*V253/1000</f>
        <v/>
      </c>
      <c r="X253" s="27">
        <f t="array" ref="X253">INDEX($BP253:$CZ253,MATCH(TRUE,$BP253:$CZ253&lt;0,0))</f>
        <v/>
      </c>
      <c r="Y253" s="47">
        <f>IFERROR(CHOOSE($AC253,$BP$1,$BQ$1,$BR$1,$BS$1,$BT$1,$BU$1,$BV$1,$BW$1,$BX$1,$BY$1,$BZ$1,$CA$1,$CB$1,$CC$1,$CD$1,$CE$1,$CF$1,$CG$1,$CH$1,$CI$1,$CJ$1,$CK$1,$CL$1,$CM$1,$CN$1,$CO$1,$CP$1,$CQ$1,$CR$1,$CS$1,$CT$1,$CU$1,$CV$1,$CW$1,$CX$1,$CY$1,$CZ$1,),"")</f>
        <v/>
      </c>
      <c r="Z253" s="121">
        <f>IFERROR(VLOOKUP(E253,[1]route!$E$3:$BL$10005,59,0),"")&amp;IFERROR(VLOOKUP(E253,[1]route!$E$3:$BL$10005,60,0),"")</f>
        <v/>
      </c>
      <c r="AA253" s="172">
        <f>IF(R253&gt;V253,R253-V253,0)</f>
        <v/>
      </c>
      <c r="AB253" s="173">
        <f>AA253*O253*N253/1000</f>
        <v/>
      </c>
      <c r="AC253" s="4">
        <f>IFERROR(MATCH($X253,$BP253:$CZ253,0),"")</f>
        <v/>
      </c>
      <c r="AD253" s="29" t="n">
        <v>0</v>
      </c>
      <c r="AE253" s="30">
        <f>SUMIF([1]route!$E$3:$E$10005,E253,[1]!Table1[1])</f>
        <v/>
      </c>
      <c r="AF253" s="30">
        <f>SUMIF([1]route!$E$3:$E$10005,E253,[1]!Table1[2])</f>
        <v/>
      </c>
      <c r="AG253" s="30">
        <f>SUMIF([1]route!$E$3:$E$10005,E253,[1]!Table1[3])</f>
        <v/>
      </c>
      <c r="AH253" s="30">
        <f>SUMIF([1]route!$E$3:$E$10005,E253,[1]!Table1[4])</f>
        <v/>
      </c>
      <c r="AI253" s="30">
        <f>SUMIF([1]route!$E$3:$E$10005,E253,[1]!Table1[5])</f>
        <v/>
      </c>
      <c r="AJ253" s="30">
        <f>SUMIF([1]route!$E$3:$E$10005,E253,[1]!Table1[6])</f>
        <v/>
      </c>
      <c r="AK253" s="30">
        <f>SUMIF([1]route!$E$3:$E$10005,E253,[1]!Table1[7])</f>
        <v/>
      </c>
      <c r="AL253" s="30">
        <f>SUMIF([1]route!$E$3:$E$10005,E253,[1]!Table1[8])</f>
        <v/>
      </c>
      <c r="AM253" s="30">
        <f>SUMIF([1]route!$E$3:$E$10005,E253,[1]!Table1[9])</f>
        <v/>
      </c>
      <c r="AN253" s="30">
        <f>SUMIF([1]route!$E$3:$E$10005,E253,[1]!Table1[10])</f>
        <v/>
      </c>
      <c r="AO253" s="30">
        <f>SUMIF([1]route!$E$3:$E$10005,E253,[1]!Table1[11])</f>
        <v/>
      </c>
      <c r="AP253" s="30">
        <f>SUMIF([1]route!$E$3:$E$10005,E253,[1]!Table1[12])</f>
        <v/>
      </c>
      <c r="AQ253" s="30">
        <f>SUMIF([1]route!$E$3:$E$10005,E253,[1]!Table1[13])</f>
        <v/>
      </c>
      <c r="AR253" s="30">
        <f>SUMIF([1]route!$E$3:$E$10005,E253,[1]!Table1[14])</f>
        <v/>
      </c>
      <c r="AS253" s="30">
        <f>SUMIF([1]route!$E$3:$E$10005,E253,[1]!Table1[15])</f>
        <v/>
      </c>
      <c r="AT253" s="30">
        <f>SUMIF([1]route!$E$3:$E$10005,E253,[1]!Table1[16])</f>
        <v/>
      </c>
      <c r="AU253" s="30">
        <f>SUMIF([1]route!$E$3:$E$10005,E253,[1]!Table1[17])</f>
        <v/>
      </c>
      <c r="AV253" s="30">
        <f>SUMIF([1]route!$E$3:$E$10005,E253,[1]!Table1[18])</f>
        <v/>
      </c>
      <c r="AW253" s="30">
        <f>SUMIF([1]route!$E$3:$E$10005,E253,[1]!Table1[19])</f>
        <v/>
      </c>
      <c r="AX253" s="30">
        <f>SUMIF([1]route!$E$3:$E$10005,E253,[1]!Table1[20])</f>
        <v/>
      </c>
      <c r="AY253" s="30">
        <f>SUMIF([1]route!$E$3:$E$10005,E253,[1]!Table1[21])</f>
        <v/>
      </c>
      <c r="AZ253" s="30">
        <f>SUMIF([1]route!$E$3:$E$10005,E253,[1]!Table1[22])</f>
        <v/>
      </c>
      <c r="BA253" s="30">
        <f>SUMIF([1]route!$E$3:$E$10005,E253,[1]!Table1[23])</f>
        <v/>
      </c>
      <c r="BB253" s="30">
        <f>SUMIF([1]route!$E$3:$E$10005,E253,[1]!Table1[24])</f>
        <v/>
      </c>
      <c r="BC253" s="30">
        <f>SUMIF([1]route!$E$3:$E$10005,E253,[1]!Table1[25])</f>
        <v/>
      </c>
      <c r="BD253" s="30">
        <f>SUMIF([1]route!$E$3:$E$10005,E253,[1]!Table1[26])</f>
        <v/>
      </c>
      <c r="BE253" s="30">
        <f>SUMIF([1]route!$E$3:$E$10005,E253,[1]!Table1[27])</f>
        <v/>
      </c>
      <c r="BF253" s="30">
        <f>SUMIF([1]route!$E$3:$E$10005,E253,[1]!Table1[28])</f>
        <v/>
      </c>
      <c r="BG253" s="30">
        <f>SUMIF([1]route!$E$3:$E$10005,E253,[1]!Table1[29])</f>
        <v/>
      </c>
      <c r="BH253" s="30">
        <f>SUMIF([1]route!$E$3:$E$10005,E253,[1]!Table1[30])</f>
        <v/>
      </c>
      <c r="BI253" s="30">
        <f>SUMIF([1]route!$E$3:$E$10005,E253,[1]!Table1[31])</f>
        <v/>
      </c>
      <c r="BJ253" s="30">
        <f>SUMIF([1]route!$E$3:$E$10005,E253,[1]!Table1[Remain PO])</f>
        <v/>
      </c>
      <c r="BK253" s="31">
        <f>SUMIF([1]route!$E$3:$E$10005,E253,[1]!Table1[N+1])</f>
        <v/>
      </c>
      <c r="BL253" s="31">
        <f>SUMIF([1]route!$E$3:$E$10005,E253,[1]!Table1[N+2])</f>
        <v/>
      </c>
      <c r="BM253" s="31">
        <f>SUMIF([1]route!$E$3:$E$10005,E253,[1]!Table1[N+3])</f>
        <v/>
      </c>
      <c r="BN253" s="32">
        <f>SUMIF([1]route!$E$3:$E$10005,E253,[1]!Table1[N+4])</f>
        <v/>
      </c>
      <c r="BP253" s="37">
        <f>$V253-$AD253</f>
        <v/>
      </c>
      <c r="BQ253" s="35">
        <f>BP253-AE253</f>
        <v/>
      </c>
      <c r="BR253" s="35">
        <f>BQ253-AF253</f>
        <v/>
      </c>
      <c r="BS253" s="35">
        <f>BR253-AG253</f>
        <v/>
      </c>
      <c r="BT253" s="35">
        <f>BS253-AH253</f>
        <v/>
      </c>
      <c r="BU253" s="35">
        <f>BT253-AI253</f>
        <v/>
      </c>
      <c r="BV253" s="35">
        <f>BU253-AJ253</f>
        <v/>
      </c>
      <c r="BW253" s="35">
        <f>BV253-AK253</f>
        <v/>
      </c>
      <c r="BX253" s="35">
        <f>BW253-AL253</f>
        <v/>
      </c>
      <c r="BY253" s="35">
        <f>BX253-AM253</f>
        <v/>
      </c>
      <c r="BZ253" s="35">
        <f>BY253-AN253</f>
        <v/>
      </c>
      <c r="CA253" s="35">
        <f>BZ253-AO253</f>
        <v/>
      </c>
      <c r="CB253" s="35">
        <f>CA253-AP253</f>
        <v/>
      </c>
      <c r="CC253" s="35">
        <f>CB253-AQ253</f>
        <v/>
      </c>
      <c r="CD253" s="35">
        <f>CC253-AR253</f>
        <v/>
      </c>
      <c r="CE253" s="35">
        <f>CD253-AS253</f>
        <v/>
      </c>
      <c r="CF253" s="35">
        <f>CE253-AT253</f>
        <v/>
      </c>
      <c r="CG253" s="35">
        <f>CF253-AU253</f>
        <v/>
      </c>
      <c r="CH253" s="35">
        <f>CG253-AV253</f>
        <v/>
      </c>
      <c r="CI253" s="35">
        <f>CH253-AW253</f>
        <v/>
      </c>
      <c r="CJ253" s="35">
        <f>CI253-AX253</f>
        <v/>
      </c>
      <c r="CK253" s="35">
        <f>CJ253-AY253</f>
        <v/>
      </c>
      <c r="CL253" s="35">
        <f>CK253-AZ253</f>
        <v/>
      </c>
      <c r="CM253" s="35">
        <f>CL253-BA253</f>
        <v/>
      </c>
      <c r="CN253" s="35">
        <f>CM253-BB253</f>
        <v/>
      </c>
      <c r="CO253" s="35">
        <f>CN253-BC253</f>
        <v/>
      </c>
      <c r="CP253" s="35">
        <f>CO253-BD253</f>
        <v/>
      </c>
      <c r="CQ253" s="35">
        <f>CP253-BE253</f>
        <v/>
      </c>
      <c r="CR253" s="35">
        <f>CQ253-BF253</f>
        <v/>
      </c>
      <c r="CS253" s="35">
        <f>CR253-BG253</f>
        <v/>
      </c>
      <c r="CT253" s="35">
        <f>CS253-BH253</f>
        <v/>
      </c>
      <c r="CU253" s="35">
        <f>CT253-BI253</f>
        <v/>
      </c>
      <c r="CV253" s="35">
        <f>CU253-BJ253</f>
        <v/>
      </c>
      <c r="CW253" s="38">
        <f>CV253-BK253</f>
        <v/>
      </c>
      <c r="CX253" s="38">
        <f>CW253-BL253</f>
        <v/>
      </c>
      <c r="CY253" s="38">
        <f>CX253-BM253</f>
        <v/>
      </c>
      <c r="CZ253" s="39">
        <f>CY253-BN253</f>
        <v/>
      </c>
      <c r="DA253" s="35" t="n"/>
    </row>
    <row r="254">
      <c r="D254" s="61">
        <f>VLOOKUP(F254,[1]Special!$O$2:$S$209,3,0)</f>
        <v/>
      </c>
      <c r="E254" s="20" t="inlineStr">
        <is>
          <t>|0200226240|19.10|0.00|1.600|0.0005791NBC</t>
        </is>
      </c>
      <c r="F254" s="19">
        <f>LEFT(E254,LEN(E254)-7)</f>
        <v/>
      </c>
      <c r="G254" s="19">
        <f>'Cutting Rules'!H254</f>
        <v/>
      </c>
      <c r="H254" s="19">
        <f>VLOOKUP(MID(F254,8,2),[1]Special!$H$2:$I$32,2,0)</f>
        <v/>
      </c>
      <c r="I254" s="19">
        <f>RIGHT(E254,3)</f>
        <v/>
      </c>
      <c r="J254" s="19">
        <f>IF(MID(E254,6,2)="22","P","C")</f>
        <v/>
      </c>
      <c r="K254" s="19">
        <f>MID(E254,13,4)</f>
        <v/>
      </c>
      <c r="L254" s="19">
        <f>MID(E254,19,4)</f>
        <v/>
      </c>
      <c r="M254" s="52">
        <f>MID(E254,LEN(E254)-17,4)</f>
        <v/>
      </c>
      <c r="N254" s="52">
        <f>MID(E254,LEN(E254)-6,4)</f>
        <v/>
      </c>
      <c r="O254" s="19">
        <f>VLOOKUP(F254,[1]Item!$A$5:$Z$10000,26,0)</f>
        <v/>
      </c>
      <c r="P254" s="19">
        <f>VLOOKUP(E254,[1]route!$E$3:$O$10005,11,0)</f>
        <v/>
      </c>
      <c r="Q254" s="167">
        <f>'Cutting Rules'!AD254</f>
        <v/>
      </c>
      <c r="R254" s="168">
        <f>SUMIF([1]route!$E$3:$E$10005,E254,[1]!Table1[生産])</f>
        <v/>
      </c>
      <c r="S254" s="24" t="n"/>
      <c r="T254" s="169" t="inlineStr"/>
      <c r="U254" s="19" t="n"/>
      <c r="V254" s="170">
        <f>SUMIF([1]route!$E$3:$E$10005,E254,[1]route!$M$3:$M$10005)</f>
        <v/>
      </c>
      <c r="W254" s="171">
        <f>O254*N254*V254/1000</f>
        <v/>
      </c>
      <c r="X254" s="27">
        <f t="array" ref="X254">INDEX($BP254:$CZ254,MATCH(TRUE,$BP254:$CZ254&lt;0,0))</f>
        <v/>
      </c>
      <c r="Y254" s="47">
        <f>IFERROR(CHOOSE($AC254,$BP$1,$BQ$1,$BR$1,$BS$1,$BT$1,$BU$1,$BV$1,$BW$1,$BX$1,$BY$1,$BZ$1,$CA$1,$CB$1,$CC$1,$CD$1,$CE$1,$CF$1,$CG$1,$CH$1,$CI$1,$CJ$1,$CK$1,$CL$1,$CM$1,$CN$1,$CO$1,$CP$1,$CQ$1,$CR$1,$CS$1,$CT$1,$CU$1,$CV$1,$CW$1,$CX$1,$CY$1,$CZ$1,),"")</f>
        <v/>
      </c>
      <c r="Z254" s="121">
        <f>IFERROR(VLOOKUP(E254,[1]route!$E$3:$BL$10005,59,0),"")&amp;IFERROR(VLOOKUP(E254,[1]route!$E$3:$BL$10005,60,0),"")</f>
        <v/>
      </c>
      <c r="AA254" s="172">
        <f>IF(R254&gt;V254,R254-V254,0)</f>
        <v/>
      </c>
      <c r="AB254" s="173">
        <f>AA254*O254*N254/1000</f>
        <v/>
      </c>
      <c r="AC254" s="4">
        <f>IFERROR(MATCH($X254,$BP254:$CZ254,0),"")</f>
        <v/>
      </c>
      <c r="AD254" s="29" t="n">
        <v>0</v>
      </c>
      <c r="AE254" s="30">
        <f>SUMIF([1]route!$E$3:$E$10005,E254,[1]!Table1[1])</f>
        <v/>
      </c>
      <c r="AF254" s="30">
        <f>SUMIF([1]route!$E$3:$E$10005,E254,[1]!Table1[2])</f>
        <v/>
      </c>
      <c r="AG254" s="30">
        <f>SUMIF([1]route!$E$3:$E$10005,E254,[1]!Table1[3])</f>
        <v/>
      </c>
      <c r="AH254" s="30">
        <f>SUMIF([1]route!$E$3:$E$10005,E254,[1]!Table1[4])</f>
        <v/>
      </c>
      <c r="AI254" s="30">
        <f>SUMIF([1]route!$E$3:$E$10005,E254,[1]!Table1[5])</f>
        <v/>
      </c>
      <c r="AJ254" s="30">
        <f>SUMIF([1]route!$E$3:$E$10005,E254,[1]!Table1[6])</f>
        <v/>
      </c>
      <c r="AK254" s="30">
        <f>SUMIF([1]route!$E$3:$E$10005,E254,[1]!Table1[7])</f>
        <v/>
      </c>
      <c r="AL254" s="30">
        <f>SUMIF([1]route!$E$3:$E$10005,E254,[1]!Table1[8])</f>
        <v/>
      </c>
      <c r="AM254" s="30">
        <f>SUMIF([1]route!$E$3:$E$10005,E254,[1]!Table1[9])</f>
        <v/>
      </c>
      <c r="AN254" s="30">
        <f>SUMIF([1]route!$E$3:$E$10005,E254,[1]!Table1[10])</f>
        <v/>
      </c>
      <c r="AO254" s="30">
        <f>SUMIF([1]route!$E$3:$E$10005,E254,[1]!Table1[11])</f>
        <v/>
      </c>
      <c r="AP254" s="30">
        <f>SUMIF([1]route!$E$3:$E$10005,E254,[1]!Table1[12])</f>
        <v/>
      </c>
      <c r="AQ254" s="30">
        <f>SUMIF([1]route!$E$3:$E$10005,E254,[1]!Table1[13])</f>
        <v/>
      </c>
      <c r="AR254" s="30">
        <f>SUMIF([1]route!$E$3:$E$10005,E254,[1]!Table1[14])</f>
        <v/>
      </c>
      <c r="AS254" s="30">
        <f>SUMIF([1]route!$E$3:$E$10005,E254,[1]!Table1[15])</f>
        <v/>
      </c>
      <c r="AT254" s="30">
        <f>SUMIF([1]route!$E$3:$E$10005,E254,[1]!Table1[16])</f>
        <v/>
      </c>
      <c r="AU254" s="30">
        <f>SUMIF([1]route!$E$3:$E$10005,E254,[1]!Table1[17])</f>
        <v/>
      </c>
      <c r="AV254" s="30">
        <f>SUMIF([1]route!$E$3:$E$10005,E254,[1]!Table1[18])</f>
        <v/>
      </c>
      <c r="AW254" s="30">
        <f>SUMIF([1]route!$E$3:$E$10005,E254,[1]!Table1[19])</f>
        <v/>
      </c>
      <c r="AX254" s="30">
        <f>SUMIF([1]route!$E$3:$E$10005,E254,[1]!Table1[20])</f>
        <v/>
      </c>
      <c r="AY254" s="30">
        <f>SUMIF([1]route!$E$3:$E$10005,E254,[1]!Table1[21])</f>
        <v/>
      </c>
      <c r="AZ254" s="30">
        <f>SUMIF([1]route!$E$3:$E$10005,E254,[1]!Table1[22])</f>
        <v/>
      </c>
      <c r="BA254" s="30">
        <f>SUMIF([1]route!$E$3:$E$10005,E254,[1]!Table1[23])</f>
        <v/>
      </c>
      <c r="BB254" s="30">
        <f>SUMIF([1]route!$E$3:$E$10005,E254,[1]!Table1[24])</f>
        <v/>
      </c>
      <c r="BC254" s="30">
        <f>SUMIF([1]route!$E$3:$E$10005,E254,[1]!Table1[25])</f>
        <v/>
      </c>
      <c r="BD254" s="30">
        <f>SUMIF([1]route!$E$3:$E$10005,E254,[1]!Table1[26])</f>
        <v/>
      </c>
      <c r="BE254" s="30">
        <f>SUMIF([1]route!$E$3:$E$10005,E254,[1]!Table1[27])</f>
        <v/>
      </c>
      <c r="BF254" s="30">
        <f>SUMIF([1]route!$E$3:$E$10005,E254,[1]!Table1[28])</f>
        <v/>
      </c>
      <c r="BG254" s="30">
        <f>SUMIF([1]route!$E$3:$E$10005,E254,[1]!Table1[29])</f>
        <v/>
      </c>
      <c r="BH254" s="30">
        <f>SUMIF([1]route!$E$3:$E$10005,E254,[1]!Table1[30])</f>
        <v/>
      </c>
      <c r="BI254" s="30">
        <f>SUMIF([1]route!$E$3:$E$10005,E254,[1]!Table1[31])</f>
        <v/>
      </c>
      <c r="BJ254" s="30">
        <f>SUMIF([1]route!$E$3:$E$10005,E254,[1]!Table1[Remain PO])</f>
        <v/>
      </c>
      <c r="BK254" s="31">
        <f>SUMIF([1]route!$E$3:$E$10005,E254,[1]!Table1[N+1])</f>
        <v/>
      </c>
      <c r="BL254" s="31">
        <f>SUMIF([1]route!$E$3:$E$10005,E254,[1]!Table1[N+2])</f>
        <v/>
      </c>
      <c r="BM254" s="31">
        <f>SUMIF([1]route!$E$3:$E$10005,E254,[1]!Table1[N+3])</f>
        <v/>
      </c>
      <c r="BN254" s="32">
        <f>SUMIF([1]route!$E$3:$E$10005,E254,[1]!Table1[N+4])</f>
        <v/>
      </c>
      <c r="BP254" s="37">
        <f>$V254-$AD254</f>
        <v/>
      </c>
      <c r="BQ254" s="35">
        <f>BP254-AE254</f>
        <v/>
      </c>
      <c r="BR254" s="35">
        <f>BQ254-AF254</f>
        <v/>
      </c>
      <c r="BS254" s="35">
        <f>BR254-AG254</f>
        <v/>
      </c>
      <c r="BT254" s="35">
        <f>BS254-AH254</f>
        <v/>
      </c>
      <c r="BU254" s="35">
        <f>BT254-AI254</f>
        <v/>
      </c>
      <c r="BV254" s="35">
        <f>BU254-AJ254</f>
        <v/>
      </c>
      <c r="BW254" s="35">
        <f>BV254-AK254</f>
        <v/>
      </c>
      <c r="BX254" s="35">
        <f>BW254-AL254</f>
        <v/>
      </c>
      <c r="BY254" s="35">
        <f>BX254-AM254</f>
        <v/>
      </c>
      <c r="BZ254" s="35">
        <f>BY254-AN254</f>
        <v/>
      </c>
      <c r="CA254" s="35">
        <f>BZ254-AO254</f>
        <v/>
      </c>
      <c r="CB254" s="35">
        <f>CA254-AP254</f>
        <v/>
      </c>
      <c r="CC254" s="35">
        <f>CB254-AQ254</f>
        <v/>
      </c>
      <c r="CD254" s="35">
        <f>CC254-AR254</f>
        <v/>
      </c>
      <c r="CE254" s="35">
        <f>CD254-AS254</f>
        <v/>
      </c>
      <c r="CF254" s="35">
        <f>CE254-AT254</f>
        <v/>
      </c>
      <c r="CG254" s="35">
        <f>CF254-AU254</f>
        <v/>
      </c>
      <c r="CH254" s="35">
        <f>CG254-AV254</f>
        <v/>
      </c>
      <c r="CI254" s="35">
        <f>CH254-AW254</f>
        <v/>
      </c>
      <c r="CJ254" s="35">
        <f>CI254-AX254</f>
        <v/>
      </c>
      <c r="CK254" s="35">
        <f>CJ254-AY254</f>
        <v/>
      </c>
      <c r="CL254" s="35">
        <f>CK254-AZ254</f>
        <v/>
      </c>
      <c r="CM254" s="35">
        <f>CL254-BA254</f>
        <v/>
      </c>
      <c r="CN254" s="35">
        <f>CM254-BB254</f>
        <v/>
      </c>
      <c r="CO254" s="35">
        <f>CN254-BC254</f>
        <v/>
      </c>
      <c r="CP254" s="35">
        <f>CO254-BD254</f>
        <v/>
      </c>
      <c r="CQ254" s="35">
        <f>CP254-BE254</f>
        <v/>
      </c>
      <c r="CR254" s="35">
        <f>CQ254-BF254</f>
        <v/>
      </c>
      <c r="CS254" s="35">
        <f>CR254-BG254</f>
        <v/>
      </c>
      <c r="CT254" s="35">
        <f>CS254-BH254</f>
        <v/>
      </c>
      <c r="CU254" s="35">
        <f>CT254-BI254</f>
        <v/>
      </c>
      <c r="CV254" s="35">
        <f>CU254-BJ254</f>
        <v/>
      </c>
      <c r="CW254" s="38">
        <f>CV254-BK254</f>
        <v/>
      </c>
      <c r="CX254" s="38">
        <f>CW254-BL254</f>
        <v/>
      </c>
      <c r="CY254" s="38">
        <f>CX254-BM254</f>
        <v/>
      </c>
      <c r="CZ254" s="39">
        <f>CY254-BN254</f>
        <v/>
      </c>
      <c r="DA254" s="35" t="n"/>
    </row>
    <row r="255">
      <c r="D255" s="61">
        <f>VLOOKUP(F255,[1]Special!$O$2:$S$209,3,0)</f>
        <v/>
      </c>
      <c r="E255" s="20" t="inlineStr">
        <is>
          <t>|0200226117|28.60|0.00|2.000|0.0006298NBC</t>
        </is>
      </c>
      <c r="F255" s="19">
        <f>LEFT(E255,LEN(E255)-7)</f>
        <v/>
      </c>
      <c r="G255" s="19">
        <f>'Cutting Rules'!H255</f>
        <v/>
      </c>
      <c r="H255" s="19">
        <f>VLOOKUP(MID(F255,8,2),[1]Special!$H$2:$I$32,2,0)</f>
        <v/>
      </c>
      <c r="I255" s="19">
        <f>RIGHT(E255,3)</f>
        <v/>
      </c>
      <c r="J255" s="19">
        <f>IF(MID(E255,6,2)="22","P","C")</f>
        <v/>
      </c>
      <c r="K255" s="19">
        <f>MID(E255,13,4)</f>
        <v/>
      </c>
      <c r="L255" s="19">
        <f>MID(E255,19,4)</f>
        <v/>
      </c>
      <c r="M255" s="52">
        <f>MID(E255,LEN(E255)-17,4)</f>
        <v/>
      </c>
      <c r="N255" s="52">
        <f>MID(E255,LEN(E255)-6,4)</f>
        <v/>
      </c>
      <c r="O255" s="19">
        <f>VLOOKUP(F255,[1]Item!$A$5:$Z$10000,26,0)</f>
        <v/>
      </c>
      <c r="P255" s="19">
        <f>VLOOKUP(E255,[1]route!$E$3:$O$10005,11,0)</f>
        <v/>
      </c>
      <c r="Q255" s="167">
        <f>'Cutting Rules'!AD255</f>
        <v/>
      </c>
      <c r="R255" s="168">
        <f>SUMIF([1]route!$E$3:$E$10005,E255,[1]!Table1[生産])</f>
        <v/>
      </c>
      <c r="S255" s="24" t="n"/>
      <c r="T255" s="169" t="inlineStr"/>
      <c r="U255" s="19" t="n"/>
      <c r="V255" s="170">
        <f>SUMIF([1]route!$E$3:$E$10005,E255,[1]route!$M$3:$M$10005)</f>
        <v/>
      </c>
      <c r="W255" s="171">
        <f>O255*N255*V255/1000</f>
        <v/>
      </c>
      <c r="X255" s="27">
        <f t="array" ref="X255">INDEX($BP255:$CZ255,MATCH(TRUE,$BP255:$CZ255&lt;0,0))</f>
        <v/>
      </c>
      <c r="Y255" s="47">
        <f>IFERROR(CHOOSE($AC255,$BP$1,$BQ$1,$BR$1,$BS$1,$BT$1,$BU$1,$BV$1,$BW$1,$BX$1,$BY$1,$BZ$1,$CA$1,$CB$1,$CC$1,$CD$1,$CE$1,$CF$1,$CG$1,$CH$1,$CI$1,$CJ$1,$CK$1,$CL$1,$CM$1,$CN$1,$CO$1,$CP$1,$CQ$1,$CR$1,$CS$1,$CT$1,$CU$1,$CV$1,$CW$1,$CX$1,$CY$1,$CZ$1,),"")</f>
        <v/>
      </c>
      <c r="Z255" s="121">
        <f>IFERROR(VLOOKUP(E255,[1]route!$E$3:$BL$10005,59,0),"")&amp;IFERROR(VLOOKUP(E255,[1]route!$E$3:$BL$10005,60,0),"")</f>
        <v/>
      </c>
      <c r="AA255" s="172">
        <f>IF(R255&gt;V255,R255-V255,0)</f>
        <v/>
      </c>
      <c r="AB255" s="173">
        <f>AA255*O255*N255/1000</f>
        <v/>
      </c>
      <c r="AC255" s="4">
        <f>IFERROR(MATCH($X255,$BP255:$CZ255,0),"")</f>
        <v/>
      </c>
      <c r="AD255" s="29" t="n">
        <v>0</v>
      </c>
      <c r="AE255" s="30">
        <f>SUMIF([1]route!$E$3:$E$10005,E255,[1]!Table1[1])</f>
        <v/>
      </c>
      <c r="AF255" s="30">
        <f>SUMIF([1]route!$E$3:$E$10005,E255,[1]!Table1[2])</f>
        <v/>
      </c>
      <c r="AG255" s="30">
        <f>SUMIF([1]route!$E$3:$E$10005,E255,[1]!Table1[3])</f>
        <v/>
      </c>
      <c r="AH255" s="30">
        <f>SUMIF([1]route!$E$3:$E$10005,E255,[1]!Table1[4])</f>
        <v/>
      </c>
      <c r="AI255" s="30">
        <f>SUMIF([1]route!$E$3:$E$10005,E255,[1]!Table1[5])</f>
        <v/>
      </c>
      <c r="AJ255" s="30">
        <f>SUMIF([1]route!$E$3:$E$10005,E255,[1]!Table1[6])</f>
        <v/>
      </c>
      <c r="AK255" s="30">
        <f>SUMIF([1]route!$E$3:$E$10005,E255,[1]!Table1[7])</f>
        <v/>
      </c>
      <c r="AL255" s="30">
        <f>SUMIF([1]route!$E$3:$E$10005,E255,[1]!Table1[8])</f>
        <v/>
      </c>
      <c r="AM255" s="30">
        <f>SUMIF([1]route!$E$3:$E$10005,E255,[1]!Table1[9])</f>
        <v/>
      </c>
      <c r="AN255" s="30">
        <f>SUMIF([1]route!$E$3:$E$10005,E255,[1]!Table1[10])</f>
        <v/>
      </c>
      <c r="AO255" s="30">
        <f>SUMIF([1]route!$E$3:$E$10005,E255,[1]!Table1[11])</f>
        <v/>
      </c>
      <c r="AP255" s="30">
        <f>SUMIF([1]route!$E$3:$E$10005,E255,[1]!Table1[12])</f>
        <v/>
      </c>
      <c r="AQ255" s="30">
        <f>SUMIF([1]route!$E$3:$E$10005,E255,[1]!Table1[13])</f>
        <v/>
      </c>
      <c r="AR255" s="30">
        <f>SUMIF([1]route!$E$3:$E$10005,E255,[1]!Table1[14])</f>
        <v/>
      </c>
      <c r="AS255" s="30">
        <f>SUMIF([1]route!$E$3:$E$10005,E255,[1]!Table1[15])</f>
        <v/>
      </c>
      <c r="AT255" s="30">
        <f>SUMIF([1]route!$E$3:$E$10005,E255,[1]!Table1[16])</f>
        <v/>
      </c>
      <c r="AU255" s="30">
        <f>SUMIF([1]route!$E$3:$E$10005,E255,[1]!Table1[17])</f>
        <v/>
      </c>
      <c r="AV255" s="30">
        <f>SUMIF([1]route!$E$3:$E$10005,E255,[1]!Table1[18])</f>
        <v/>
      </c>
      <c r="AW255" s="30">
        <f>SUMIF([1]route!$E$3:$E$10005,E255,[1]!Table1[19])</f>
        <v/>
      </c>
      <c r="AX255" s="30">
        <f>SUMIF([1]route!$E$3:$E$10005,E255,[1]!Table1[20])</f>
        <v/>
      </c>
      <c r="AY255" s="30">
        <f>SUMIF([1]route!$E$3:$E$10005,E255,[1]!Table1[21])</f>
        <v/>
      </c>
      <c r="AZ255" s="30">
        <f>SUMIF([1]route!$E$3:$E$10005,E255,[1]!Table1[22])</f>
        <v/>
      </c>
      <c r="BA255" s="30">
        <f>SUMIF([1]route!$E$3:$E$10005,E255,[1]!Table1[23])</f>
        <v/>
      </c>
      <c r="BB255" s="30">
        <f>SUMIF([1]route!$E$3:$E$10005,E255,[1]!Table1[24])</f>
        <v/>
      </c>
      <c r="BC255" s="30">
        <f>SUMIF([1]route!$E$3:$E$10005,E255,[1]!Table1[25])</f>
        <v/>
      </c>
      <c r="BD255" s="30">
        <f>SUMIF([1]route!$E$3:$E$10005,E255,[1]!Table1[26])</f>
        <v/>
      </c>
      <c r="BE255" s="30">
        <f>SUMIF([1]route!$E$3:$E$10005,E255,[1]!Table1[27])</f>
        <v/>
      </c>
      <c r="BF255" s="30">
        <f>SUMIF([1]route!$E$3:$E$10005,E255,[1]!Table1[28])</f>
        <v/>
      </c>
      <c r="BG255" s="30">
        <f>SUMIF([1]route!$E$3:$E$10005,E255,[1]!Table1[29])</f>
        <v/>
      </c>
      <c r="BH255" s="30">
        <f>SUMIF([1]route!$E$3:$E$10005,E255,[1]!Table1[30])</f>
        <v/>
      </c>
      <c r="BI255" s="30">
        <f>SUMIF([1]route!$E$3:$E$10005,E255,[1]!Table1[31])</f>
        <v/>
      </c>
      <c r="BJ255" s="30">
        <f>SUMIF([1]route!$E$3:$E$10005,E255,[1]!Table1[Remain PO])</f>
        <v/>
      </c>
      <c r="BK255" s="31">
        <f>SUMIF([1]route!$E$3:$E$10005,E255,[1]!Table1[N+1])</f>
        <v/>
      </c>
      <c r="BL255" s="31">
        <f>SUMIF([1]route!$E$3:$E$10005,E255,[1]!Table1[N+2])</f>
        <v/>
      </c>
      <c r="BM255" s="31">
        <f>SUMIF([1]route!$E$3:$E$10005,E255,[1]!Table1[N+3])</f>
        <v/>
      </c>
      <c r="BN255" s="32">
        <f>SUMIF([1]route!$E$3:$E$10005,E255,[1]!Table1[N+4])</f>
        <v/>
      </c>
      <c r="BP255" s="37">
        <f>$V255-$AD255</f>
        <v/>
      </c>
      <c r="BQ255" s="35">
        <f>BP255-AE255</f>
        <v/>
      </c>
      <c r="BR255" s="35">
        <f>BQ255-AF255</f>
        <v/>
      </c>
      <c r="BS255" s="35">
        <f>BR255-AG255</f>
        <v/>
      </c>
      <c r="BT255" s="35">
        <f>BS255-AH255</f>
        <v/>
      </c>
      <c r="BU255" s="35">
        <f>BT255-AI255</f>
        <v/>
      </c>
      <c r="BV255" s="35">
        <f>BU255-AJ255</f>
        <v/>
      </c>
      <c r="BW255" s="35">
        <f>BV255-AK255</f>
        <v/>
      </c>
      <c r="BX255" s="35">
        <f>BW255-AL255</f>
        <v/>
      </c>
      <c r="BY255" s="35">
        <f>BX255-AM255</f>
        <v/>
      </c>
      <c r="BZ255" s="35">
        <f>BY255-AN255</f>
        <v/>
      </c>
      <c r="CA255" s="35">
        <f>BZ255-AO255</f>
        <v/>
      </c>
      <c r="CB255" s="35">
        <f>CA255-AP255</f>
        <v/>
      </c>
      <c r="CC255" s="35">
        <f>CB255-AQ255</f>
        <v/>
      </c>
      <c r="CD255" s="35">
        <f>CC255-AR255</f>
        <v/>
      </c>
      <c r="CE255" s="35">
        <f>CD255-AS255</f>
        <v/>
      </c>
      <c r="CF255" s="35">
        <f>CE255-AT255</f>
        <v/>
      </c>
      <c r="CG255" s="35">
        <f>CF255-AU255</f>
        <v/>
      </c>
      <c r="CH255" s="35">
        <f>CG255-AV255</f>
        <v/>
      </c>
      <c r="CI255" s="35">
        <f>CH255-AW255</f>
        <v/>
      </c>
      <c r="CJ255" s="35">
        <f>CI255-AX255</f>
        <v/>
      </c>
      <c r="CK255" s="35">
        <f>CJ255-AY255</f>
        <v/>
      </c>
      <c r="CL255" s="35">
        <f>CK255-AZ255</f>
        <v/>
      </c>
      <c r="CM255" s="35">
        <f>CL255-BA255</f>
        <v/>
      </c>
      <c r="CN255" s="35">
        <f>CM255-BB255</f>
        <v/>
      </c>
      <c r="CO255" s="35">
        <f>CN255-BC255</f>
        <v/>
      </c>
      <c r="CP255" s="35">
        <f>CO255-BD255</f>
        <v/>
      </c>
      <c r="CQ255" s="35">
        <f>CP255-BE255</f>
        <v/>
      </c>
      <c r="CR255" s="35">
        <f>CQ255-BF255</f>
        <v/>
      </c>
      <c r="CS255" s="35">
        <f>CR255-BG255</f>
        <v/>
      </c>
      <c r="CT255" s="35">
        <f>CS255-BH255</f>
        <v/>
      </c>
      <c r="CU255" s="35">
        <f>CT255-BI255</f>
        <v/>
      </c>
      <c r="CV255" s="35">
        <f>CU255-BJ255</f>
        <v/>
      </c>
      <c r="CW255" s="38">
        <f>CV255-BK255</f>
        <v/>
      </c>
      <c r="CX255" s="38">
        <f>CW255-BL255</f>
        <v/>
      </c>
      <c r="CY255" s="38">
        <f>CX255-BM255</f>
        <v/>
      </c>
      <c r="CZ255" s="39">
        <f>CY255-BN255</f>
        <v/>
      </c>
      <c r="DA255" s="35" t="n"/>
    </row>
    <row r="256">
      <c r="D256" s="61">
        <f>VLOOKUP(F256,[1]Special!$O$2:$S$209,3,0)</f>
        <v/>
      </c>
      <c r="E256" s="20" t="inlineStr">
        <is>
          <t>|0200226010|19.10|0.00|2.000|0.0005600NBC</t>
        </is>
      </c>
      <c r="F256" s="19">
        <f>LEFT(E256,LEN(E256)-7)</f>
        <v/>
      </c>
      <c r="G256" s="19">
        <f>'Cutting Rules'!H256</f>
        <v/>
      </c>
      <c r="H256" s="19">
        <f>VLOOKUP(MID(F256,8,2),[1]Special!$H$2:$I$32,2,0)</f>
        <v/>
      </c>
      <c r="I256" s="19">
        <f>RIGHT(E256,3)</f>
        <v/>
      </c>
      <c r="J256" s="19">
        <f>IF(MID(E256,6,2)="22","P","C")</f>
        <v/>
      </c>
      <c r="K256" s="19">
        <f>MID(E256,13,4)</f>
        <v/>
      </c>
      <c r="L256" s="19">
        <f>MID(E256,19,4)</f>
        <v/>
      </c>
      <c r="M256" s="52">
        <f>MID(E256,LEN(E256)-17,4)</f>
        <v/>
      </c>
      <c r="N256" s="52">
        <f>MID(E256,LEN(E256)-6,4)</f>
        <v/>
      </c>
      <c r="O256" s="19">
        <f>VLOOKUP(F256,[1]Item!$A$5:$Z$10000,26,0)</f>
        <v/>
      </c>
      <c r="P256" s="19">
        <f>VLOOKUP(E256,[1]route!$E$3:$O$10005,11,0)</f>
        <v/>
      </c>
      <c r="Q256" s="167">
        <f>'Cutting Rules'!AD256</f>
        <v/>
      </c>
      <c r="R256" s="168">
        <f>SUMIF([1]route!$E$3:$E$10005,E256,[1]!Table1[生産])</f>
        <v/>
      </c>
      <c r="S256" s="24" t="n"/>
      <c r="T256" s="169" t="inlineStr"/>
      <c r="U256" s="19" t="n"/>
      <c r="V256" s="170">
        <f>SUMIF([1]route!$E$3:$E$10005,E256,[1]route!$M$3:$M$10005)</f>
        <v/>
      </c>
      <c r="W256" s="171">
        <f>O256*N256*V256/1000</f>
        <v/>
      </c>
      <c r="X256" s="27">
        <f t="array" ref="X256">INDEX($BP256:$CZ256,MATCH(TRUE,$BP256:$CZ256&lt;0,0))</f>
        <v/>
      </c>
      <c r="Y256" s="47">
        <f>IFERROR(CHOOSE($AC256,$BP$1,$BQ$1,$BR$1,$BS$1,$BT$1,$BU$1,$BV$1,$BW$1,$BX$1,$BY$1,$BZ$1,$CA$1,$CB$1,$CC$1,$CD$1,$CE$1,$CF$1,$CG$1,$CH$1,$CI$1,$CJ$1,$CK$1,$CL$1,$CM$1,$CN$1,$CO$1,$CP$1,$CQ$1,$CR$1,$CS$1,$CT$1,$CU$1,$CV$1,$CW$1,$CX$1,$CY$1,$CZ$1,),"")</f>
        <v/>
      </c>
      <c r="Z256" s="121">
        <f>IFERROR(VLOOKUP(E256,[1]route!$E$3:$BL$10005,59,0),"")&amp;IFERROR(VLOOKUP(E256,[1]route!$E$3:$BL$10005,60,0),"")</f>
        <v/>
      </c>
      <c r="AA256" s="172">
        <f>IF(R256&gt;V256,R256-V256,0)</f>
        <v/>
      </c>
      <c r="AB256" s="173">
        <f>AA256*O256*N256/1000</f>
        <v/>
      </c>
      <c r="AC256" s="4">
        <f>IFERROR(MATCH($X256,$BP256:$CZ256,0),"")</f>
        <v/>
      </c>
      <c r="AD256" s="29" t="n">
        <v>0</v>
      </c>
      <c r="AE256" s="30">
        <f>SUMIF([1]route!$E$3:$E$10005,E256,[1]!Table1[1])</f>
        <v/>
      </c>
      <c r="AF256" s="30">
        <f>SUMIF([1]route!$E$3:$E$10005,E256,[1]!Table1[2])</f>
        <v/>
      </c>
      <c r="AG256" s="30">
        <f>SUMIF([1]route!$E$3:$E$10005,E256,[1]!Table1[3])</f>
        <v/>
      </c>
      <c r="AH256" s="30">
        <f>SUMIF([1]route!$E$3:$E$10005,E256,[1]!Table1[4])</f>
        <v/>
      </c>
      <c r="AI256" s="30">
        <f>SUMIF([1]route!$E$3:$E$10005,E256,[1]!Table1[5])</f>
        <v/>
      </c>
      <c r="AJ256" s="30">
        <f>SUMIF([1]route!$E$3:$E$10005,E256,[1]!Table1[6])</f>
        <v/>
      </c>
      <c r="AK256" s="30">
        <f>SUMIF([1]route!$E$3:$E$10005,E256,[1]!Table1[7])</f>
        <v/>
      </c>
      <c r="AL256" s="30">
        <f>SUMIF([1]route!$E$3:$E$10005,E256,[1]!Table1[8])</f>
        <v/>
      </c>
      <c r="AM256" s="30">
        <f>SUMIF([1]route!$E$3:$E$10005,E256,[1]!Table1[9])</f>
        <v/>
      </c>
      <c r="AN256" s="30">
        <f>SUMIF([1]route!$E$3:$E$10005,E256,[1]!Table1[10])</f>
        <v/>
      </c>
      <c r="AO256" s="30">
        <f>SUMIF([1]route!$E$3:$E$10005,E256,[1]!Table1[11])</f>
        <v/>
      </c>
      <c r="AP256" s="30">
        <f>SUMIF([1]route!$E$3:$E$10005,E256,[1]!Table1[12])</f>
        <v/>
      </c>
      <c r="AQ256" s="30">
        <f>SUMIF([1]route!$E$3:$E$10005,E256,[1]!Table1[13])</f>
        <v/>
      </c>
      <c r="AR256" s="30">
        <f>SUMIF([1]route!$E$3:$E$10005,E256,[1]!Table1[14])</f>
        <v/>
      </c>
      <c r="AS256" s="30">
        <f>SUMIF([1]route!$E$3:$E$10005,E256,[1]!Table1[15])</f>
        <v/>
      </c>
      <c r="AT256" s="30">
        <f>SUMIF([1]route!$E$3:$E$10005,E256,[1]!Table1[16])</f>
        <v/>
      </c>
      <c r="AU256" s="30">
        <f>SUMIF([1]route!$E$3:$E$10005,E256,[1]!Table1[17])</f>
        <v/>
      </c>
      <c r="AV256" s="30">
        <f>SUMIF([1]route!$E$3:$E$10005,E256,[1]!Table1[18])</f>
        <v/>
      </c>
      <c r="AW256" s="30">
        <f>SUMIF([1]route!$E$3:$E$10005,E256,[1]!Table1[19])</f>
        <v/>
      </c>
      <c r="AX256" s="30">
        <f>SUMIF([1]route!$E$3:$E$10005,E256,[1]!Table1[20])</f>
        <v/>
      </c>
      <c r="AY256" s="30">
        <f>SUMIF([1]route!$E$3:$E$10005,E256,[1]!Table1[21])</f>
        <v/>
      </c>
      <c r="AZ256" s="30">
        <f>SUMIF([1]route!$E$3:$E$10005,E256,[1]!Table1[22])</f>
        <v/>
      </c>
      <c r="BA256" s="30">
        <f>SUMIF([1]route!$E$3:$E$10005,E256,[1]!Table1[23])</f>
        <v/>
      </c>
      <c r="BB256" s="30">
        <f>SUMIF([1]route!$E$3:$E$10005,E256,[1]!Table1[24])</f>
        <v/>
      </c>
      <c r="BC256" s="30">
        <f>SUMIF([1]route!$E$3:$E$10005,E256,[1]!Table1[25])</f>
        <v/>
      </c>
      <c r="BD256" s="30">
        <f>SUMIF([1]route!$E$3:$E$10005,E256,[1]!Table1[26])</f>
        <v/>
      </c>
      <c r="BE256" s="30">
        <f>SUMIF([1]route!$E$3:$E$10005,E256,[1]!Table1[27])</f>
        <v/>
      </c>
      <c r="BF256" s="30">
        <f>SUMIF([1]route!$E$3:$E$10005,E256,[1]!Table1[28])</f>
        <v/>
      </c>
      <c r="BG256" s="30">
        <f>SUMIF([1]route!$E$3:$E$10005,E256,[1]!Table1[29])</f>
        <v/>
      </c>
      <c r="BH256" s="30">
        <f>SUMIF([1]route!$E$3:$E$10005,E256,[1]!Table1[30])</f>
        <v/>
      </c>
      <c r="BI256" s="30">
        <f>SUMIF([1]route!$E$3:$E$10005,E256,[1]!Table1[31])</f>
        <v/>
      </c>
      <c r="BJ256" s="30">
        <f>SUMIF([1]route!$E$3:$E$10005,E256,[1]!Table1[Remain PO])</f>
        <v/>
      </c>
      <c r="BK256" s="31">
        <f>SUMIF([1]route!$E$3:$E$10005,E256,[1]!Table1[N+1])</f>
        <v/>
      </c>
      <c r="BL256" s="31">
        <f>SUMIF([1]route!$E$3:$E$10005,E256,[1]!Table1[N+2])</f>
        <v/>
      </c>
      <c r="BM256" s="31">
        <f>SUMIF([1]route!$E$3:$E$10005,E256,[1]!Table1[N+3])</f>
        <v/>
      </c>
      <c r="BN256" s="32">
        <f>SUMIF([1]route!$E$3:$E$10005,E256,[1]!Table1[N+4])</f>
        <v/>
      </c>
      <c r="BP256" s="37">
        <f>$V256-$AD256</f>
        <v/>
      </c>
      <c r="BQ256" s="35">
        <f>BP256-AE256</f>
        <v/>
      </c>
      <c r="BR256" s="35">
        <f>BQ256-AF256</f>
        <v/>
      </c>
      <c r="BS256" s="35">
        <f>BR256-AG256</f>
        <v/>
      </c>
      <c r="BT256" s="35">
        <f>BS256-AH256</f>
        <v/>
      </c>
      <c r="BU256" s="35">
        <f>BT256-AI256</f>
        <v/>
      </c>
      <c r="BV256" s="35">
        <f>BU256-AJ256</f>
        <v/>
      </c>
      <c r="BW256" s="35">
        <f>BV256-AK256</f>
        <v/>
      </c>
      <c r="BX256" s="35">
        <f>BW256-AL256</f>
        <v/>
      </c>
      <c r="BY256" s="35">
        <f>BX256-AM256</f>
        <v/>
      </c>
      <c r="BZ256" s="35">
        <f>BY256-AN256</f>
        <v/>
      </c>
      <c r="CA256" s="35">
        <f>BZ256-AO256</f>
        <v/>
      </c>
      <c r="CB256" s="35">
        <f>CA256-AP256</f>
        <v/>
      </c>
      <c r="CC256" s="35">
        <f>CB256-AQ256</f>
        <v/>
      </c>
      <c r="CD256" s="35">
        <f>CC256-AR256</f>
        <v/>
      </c>
      <c r="CE256" s="35">
        <f>CD256-AS256</f>
        <v/>
      </c>
      <c r="CF256" s="35">
        <f>CE256-AT256</f>
        <v/>
      </c>
      <c r="CG256" s="35">
        <f>CF256-AU256</f>
        <v/>
      </c>
      <c r="CH256" s="35">
        <f>CG256-AV256</f>
        <v/>
      </c>
      <c r="CI256" s="35">
        <f>CH256-AW256</f>
        <v/>
      </c>
      <c r="CJ256" s="35">
        <f>CI256-AX256</f>
        <v/>
      </c>
      <c r="CK256" s="35">
        <f>CJ256-AY256</f>
        <v/>
      </c>
      <c r="CL256" s="35">
        <f>CK256-AZ256</f>
        <v/>
      </c>
      <c r="CM256" s="35">
        <f>CL256-BA256</f>
        <v/>
      </c>
      <c r="CN256" s="35">
        <f>CM256-BB256</f>
        <v/>
      </c>
      <c r="CO256" s="35">
        <f>CN256-BC256</f>
        <v/>
      </c>
      <c r="CP256" s="35">
        <f>CO256-BD256</f>
        <v/>
      </c>
      <c r="CQ256" s="35">
        <f>CP256-BE256</f>
        <v/>
      </c>
      <c r="CR256" s="35">
        <f>CQ256-BF256</f>
        <v/>
      </c>
      <c r="CS256" s="35">
        <f>CR256-BG256</f>
        <v/>
      </c>
      <c r="CT256" s="35">
        <f>CS256-BH256</f>
        <v/>
      </c>
      <c r="CU256" s="35">
        <f>CT256-BI256</f>
        <v/>
      </c>
      <c r="CV256" s="35">
        <f>CU256-BJ256</f>
        <v/>
      </c>
      <c r="CW256" s="38">
        <f>CV256-BK256</f>
        <v/>
      </c>
      <c r="CX256" s="38">
        <f>CW256-BL256</f>
        <v/>
      </c>
      <c r="CY256" s="38">
        <f>CX256-BM256</f>
        <v/>
      </c>
      <c r="CZ256" s="39">
        <f>CY256-BN256</f>
        <v/>
      </c>
      <c r="DA256" s="35" t="n"/>
    </row>
    <row r="257">
      <c r="D257" s="61">
        <f>VLOOKUP(F257,[1]Special!$O$2:$S$209,3,0)</f>
        <v/>
      </c>
      <c r="E257" s="20" t="inlineStr">
        <is>
          <t>|0200220600|23.00|12.40|5.300|0.0003600IBC</t>
        </is>
      </c>
      <c r="F257" s="19">
        <f>LEFT(E257,LEN(E257)-7)</f>
        <v/>
      </c>
      <c r="G257" s="19">
        <f>'Cutting Rules'!H257</f>
        <v/>
      </c>
      <c r="H257" s="19">
        <f>VLOOKUP(MID(F257,8,2),[1]Special!$H$2:$I$32,2,0)</f>
        <v/>
      </c>
      <c r="I257" s="19">
        <f>RIGHT(E257,3)</f>
        <v/>
      </c>
      <c r="J257" s="19">
        <f>IF(MID(E257,6,2)="22","P","C")</f>
        <v/>
      </c>
      <c r="K257" s="19">
        <f>MID(E257,13,4)</f>
        <v/>
      </c>
      <c r="L257" s="19">
        <f>MID(E257,19,4)</f>
        <v/>
      </c>
      <c r="M257" s="52">
        <f>MID(E257,LEN(E257)-17,4)</f>
        <v/>
      </c>
      <c r="N257" s="52">
        <f>MID(E257,LEN(E257)-6,4)</f>
        <v/>
      </c>
      <c r="O257" s="19">
        <f>VLOOKUP(F257,[1]Item!$A$5:$Z$10000,26,0)</f>
        <v/>
      </c>
      <c r="P257" s="19">
        <f>VLOOKUP(E257,[1]route!$E$3:$O$10005,11,0)</f>
        <v/>
      </c>
      <c r="Q257" s="167">
        <f>'Cutting Rules'!AD257</f>
        <v/>
      </c>
      <c r="R257" s="168">
        <f>SUMIF([1]route!$E$3:$E$10005,E257,[1]!Table1[生産])</f>
        <v/>
      </c>
      <c r="S257" s="24" t="n"/>
      <c r="T257" s="169" t="inlineStr"/>
      <c r="U257" s="19" t="n"/>
      <c r="V257" s="170">
        <f>SUMIF([1]route!$E$3:$E$10005,E257,[1]route!$M$3:$M$10005)</f>
        <v/>
      </c>
      <c r="W257" s="171">
        <f>O257*N257*V257/1000</f>
        <v/>
      </c>
      <c r="X257" s="27">
        <f t="array" ref="X257">INDEX($BP257:$CZ257,MATCH(TRUE,$BP257:$CZ257&lt;0,0))</f>
        <v/>
      </c>
      <c r="Y257" s="47">
        <f>IFERROR(CHOOSE($AC257,$BP$1,$BQ$1,$BR$1,$BS$1,$BT$1,$BU$1,$BV$1,$BW$1,$BX$1,$BY$1,$BZ$1,$CA$1,$CB$1,$CC$1,$CD$1,$CE$1,$CF$1,$CG$1,$CH$1,$CI$1,$CJ$1,$CK$1,$CL$1,$CM$1,$CN$1,$CO$1,$CP$1,$CQ$1,$CR$1,$CS$1,$CT$1,$CU$1,$CV$1,$CW$1,$CX$1,$CY$1,$CZ$1,),"")</f>
        <v/>
      </c>
      <c r="Z257" s="121">
        <f>IFERROR(VLOOKUP(E257,[1]route!$E$3:$BL$10005,59,0),"")&amp;IFERROR(VLOOKUP(E257,[1]route!$E$3:$BL$10005,60,0),"")</f>
        <v/>
      </c>
      <c r="AA257" s="172">
        <f>IF(R257&gt;V257,R257-V257,0)</f>
        <v/>
      </c>
      <c r="AB257" s="173">
        <f>AA257*O257*N257/1000</f>
        <v/>
      </c>
      <c r="AC257" s="4">
        <f>IFERROR(MATCH($X257,$BP257:$CZ257,0),"")</f>
        <v/>
      </c>
      <c r="AD257" s="29" t="n">
        <v>0</v>
      </c>
      <c r="AE257" s="30">
        <f>SUMIF([1]route!$E$3:$E$10005,E257,[1]!Table1[1])</f>
        <v/>
      </c>
      <c r="AF257" s="30">
        <f>SUMIF([1]route!$E$3:$E$10005,E257,[1]!Table1[2])</f>
        <v/>
      </c>
      <c r="AG257" s="30">
        <f>SUMIF([1]route!$E$3:$E$10005,E257,[1]!Table1[3])</f>
        <v/>
      </c>
      <c r="AH257" s="30">
        <f>SUMIF([1]route!$E$3:$E$10005,E257,[1]!Table1[4])</f>
        <v/>
      </c>
      <c r="AI257" s="30">
        <f>SUMIF([1]route!$E$3:$E$10005,E257,[1]!Table1[5])</f>
        <v/>
      </c>
      <c r="AJ257" s="30">
        <f>SUMIF([1]route!$E$3:$E$10005,E257,[1]!Table1[6])</f>
        <v/>
      </c>
      <c r="AK257" s="30">
        <f>SUMIF([1]route!$E$3:$E$10005,E257,[1]!Table1[7])</f>
        <v/>
      </c>
      <c r="AL257" s="30">
        <f>SUMIF([1]route!$E$3:$E$10005,E257,[1]!Table1[8])</f>
        <v/>
      </c>
      <c r="AM257" s="30">
        <f>SUMIF([1]route!$E$3:$E$10005,E257,[1]!Table1[9])</f>
        <v/>
      </c>
      <c r="AN257" s="30">
        <f>SUMIF([1]route!$E$3:$E$10005,E257,[1]!Table1[10])</f>
        <v/>
      </c>
      <c r="AO257" s="30">
        <f>SUMIF([1]route!$E$3:$E$10005,E257,[1]!Table1[11])</f>
        <v/>
      </c>
      <c r="AP257" s="30">
        <f>SUMIF([1]route!$E$3:$E$10005,E257,[1]!Table1[12])</f>
        <v/>
      </c>
      <c r="AQ257" s="30">
        <f>SUMIF([1]route!$E$3:$E$10005,E257,[1]!Table1[13])</f>
        <v/>
      </c>
      <c r="AR257" s="30">
        <f>SUMIF([1]route!$E$3:$E$10005,E257,[1]!Table1[14])</f>
        <v/>
      </c>
      <c r="AS257" s="30">
        <f>SUMIF([1]route!$E$3:$E$10005,E257,[1]!Table1[15])</f>
        <v/>
      </c>
      <c r="AT257" s="30">
        <f>SUMIF([1]route!$E$3:$E$10005,E257,[1]!Table1[16])</f>
        <v/>
      </c>
      <c r="AU257" s="30">
        <f>SUMIF([1]route!$E$3:$E$10005,E257,[1]!Table1[17])</f>
        <v/>
      </c>
      <c r="AV257" s="30">
        <f>SUMIF([1]route!$E$3:$E$10005,E257,[1]!Table1[18])</f>
        <v/>
      </c>
      <c r="AW257" s="30">
        <f>SUMIF([1]route!$E$3:$E$10005,E257,[1]!Table1[19])</f>
        <v/>
      </c>
      <c r="AX257" s="30">
        <f>SUMIF([1]route!$E$3:$E$10005,E257,[1]!Table1[20])</f>
        <v/>
      </c>
      <c r="AY257" s="30">
        <f>SUMIF([1]route!$E$3:$E$10005,E257,[1]!Table1[21])</f>
        <v/>
      </c>
      <c r="AZ257" s="30">
        <f>SUMIF([1]route!$E$3:$E$10005,E257,[1]!Table1[22])</f>
        <v/>
      </c>
      <c r="BA257" s="30">
        <f>SUMIF([1]route!$E$3:$E$10005,E257,[1]!Table1[23])</f>
        <v/>
      </c>
      <c r="BB257" s="30">
        <f>SUMIF([1]route!$E$3:$E$10005,E257,[1]!Table1[24])</f>
        <v/>
      </c>
      <c r="BC257" s="30">
        <f>SUMIF([1]route!$E$3:$E$10005,E257,[1]!Table1[25])</f>
        <v/>
      </c>
      <c r="BD257" s="30">
        <f>SUMIF([1]route!$E$3:$E$10005,E257,[1]!Table1[26])</f>
        <v/>
      </c>
      <c r="BE257" s="30">
        <f>SUMIF([1]route!$E$3:$E$10005,E257,[1]!Table1[27])</f>
        <v/>
      </c>
      <c r="BF257" s="30">
        <f>SUMIF([1]route!$E$3:$E$10005,E257,[1]!Table1[28])</f>
        <v/>
      </c>
      <c r="BG257" s="30">
        <f>SUMIF([1]route!$E$3:$E$10005,E257,[1]!Table1[29])</f>
        <v/>
      </c>
      <c r="BH257" s="30">
        <f>SUMIF([1]route!$E$3:$E$10005,E257,[1]!Table1[30])</f>
        <v/>
      </c>
      <c r="BI257" s="30">
        <f>SUMIF([1]route!$E$3:$E$10005,E257,[1]!Table1[31])</f>
        <v/>
      </c>
      <c r="BJ257" s="30">
        <f>SUMIF([1]route!$E$3:$E$10005,E257,[1]!Table1[Remain PO])</f>
        <v/>
      </c>
      <c r="BK257" s="31">
        <f>SUMIF([1]route!$E$3:$E$10005,E257,[1]!Table1[N+1])</f>
        <v/>
      </c>
      <c r="BL257" s="31">
        <f>SUMIF([1]route!$E$3:$E$10005,E257,[1]!Table1[N+2])</f>
        <v/>
      </c>
      <c r="BM257" s="31">
        <f>SUMIF([1]route!$E$3:$E$10005,E257,[1]!Table1[N+3])</f>
        <v/>
      </c>
      <c r="BN257" s="32">
        <f>SUMIF([1]route!$E$3:$E$10005,E257,[1]!Table1[N+4])</f>
        <v/>
      </c>
      <c r="BP257" s="37">
        <f>$V257-$AD257</f>
        <v/>
      </c>
      <c r="BQ257" s="35">
        <f>BP257-AE257</f>
        <v/>
      </c>
      <c r="BR257" s="35">
        <f>BQ257-AF257</f>
        <v/>
      </c>
      <c r="BS257" s="35">
        <f>BR257-AG257</f>
        <v/>
      </c>
      <c r="BT257" s="35">
        <f>BS257-AH257</f>
        <v/>
      </c>
      <c r="BU257" s="35">
        <f>BT257-AI257</f>
        <v/>
      </c>
      <c r="BV257" s="35">
        <f>BU257-AJ257</f>
        <v/>
      </c>
      <c r="BW257" s="35">
        <f>BV257-AK257</f>
        <v/>
      </c>
      <c r="BX257" s="35">
        <f>BW257-AL257</f>
        <v/>
      </c>
      <c r="BY257" s="35">
        <f>BX257-AM257</f>
        <v/>
      </c>
      <c r="BZ257" s="35">
        <f>BY257-AN257</f>
        <v/>
      </c>
      <c r="CA257" s="35">
        <f>BZ257-AO257</f>
        <v/>
      </c>
      <c r="CB257" s="35">
        <f>CA257-AP257</f>
        <v/>
      </c>
      <c r="CC257" s="35">
        <f>CB257-AQ257</f>
        <v/>
      </c>
      <c r="CD257" s="35">
        <f>CC257-AR257</f>
        <v/>
      </c>
      <c r="CE257" s="35">
        <f>CD257-AS257</f>
        <v/>
      </c>
      <c r="CF257" s="35">
        <f>CE257-AT257</f>
        <v/>
      </c>
      <c r="CG257" s="35">
        <f>CF257-AU257</f>
        <v/>
      </c>
      <c r="CH257" s="35">
        <f>CG257-AV257</f>
        <v/>
      </c>
      <c r="CI257" s="35">
        <f>CH257-AW257</f>
        <v/>
      </c>
      <c r="CJ257" s="35">
        <f>CI257-AX257</f>
        <v/>
      </c>
      <c r="CK257" s="35">
        <f>CJ257-AY257</f>
        <v/>
      </c>
      <c r="CL257" s="35">
        <f>CK257-AZ257</f>
        <v/>
      </c>
      <c r="CM257" s="35">
        <f>CL257-BA257</f>
        <v/>
      </c>
      <c r="CN257" s="35">
        <f>CM257-BB257</f>
        <v/>
      </c>
      <c r="CO257" s="35">
        <f>CN257-BC257</f>
        <v/>
      </c>
      <c r="CP257" s="35">
        <f>CO257-BD257</f>
        <v/>
      </c>
      <c r="CQ257" s="35">
        <f>CP257-BE257</f>
        <v/>
      </c>
      <c r="CR257" s="35">
        <f>CQ257-BF257</f>
        <v/>
      </c>
      <c r="CS257" s="35">
        <f>CR257-BG257</f>
        <v/>
      </c>
      <c r="CT257" s="35">
        <f>CS257-BH257</f>
        <v/>
      </c>
      <c r="CU257" s="35">
        <f>CT257-BI257</f>
        <v/>
      </c>
      <c r="CV257" s="35">
        <f>CU257-BJ257</f>
        <v/>
      </c>
      <c r="CW257" s="38">
        <f>CV257-BK257</f>
        <v/>
      </c>
      <c r="CX257" s="38">
        <f>CW257-BL257</f>
        <v/>
      </c>
      <c r="CY257" s="38">
        <f>CX257-BM257</f>
        <v/>
      </c>
      <c r="CZ257" s="39">
        <f>CY257-BN257</f>
        <v/>
      </c>
      <c r="DA257" s="35" t="n"/>
    </row>
    <row r="258">
      <c r="D258" s="61">
        <f>VLOOKUP(F258,[1]Special!$O$2:$S$209,3,0)</f>
        <v/>
      </c>
      <c r="E258" s="20" t="inlineStr">
        <is>
          <t>|0200226010|48.60|0.00|3.500|0.0005400IBC</t>
        </is>
      </c>
      <c r="F258" s="19">
        <f>LEFT(E258,LEN(E258)-7)</f>
        <v/>
      </c>
      <c r="G258" s="19">
        <f>'Cutting Rules'!H258</f>
        <v/>
      </c>
      <c r="H258" s="19">
        <f>VLOOKUP(MID(F258,8,2),[1]Special!$H$2:$I$32,2,0)</f>
        <v/>
      </c>
      <c r="I258" s="19">
        <f>RIGHT(E258,3)</f>
        <v/>
      </c>
      <c r="J258" s="19">
        <f>IF(MID(E258,6,2)="22","P","C")</f>
        <v/>
      </c>
      <c r="K258" s="19">
        <f>MID(E258,13,4)</f>
        <v/>
      </c>
      <c r="L258" s="19">
        <f>MID(E258,19,4)</f>
        <v/>
      </c>
      <c r="M258" s="52">
        <f>MID(E258,LEN(E258)-17,4)</f>
        <v/>
      </c>
      <c r="N258" s="52">
        <f>MID(E258,LEN(E258)-6,4)</f>
        <v/>
      </c>
      <c r="O258" s="19">
        <f>VLOOKUP(F258,[1]Item!$A$5:$Z$10000,26,0)</f>
        <v/>
      </c>
      <c r="P258" s="19">
        <f>VLOOKUP(E258,[1]route!$E$3:$O$10005,11,0)</f>
        <v/>
      </c>
      <c r="Q258" s="167">
        <f>'Cutting Rules'!AD258</f>
        <v/>
      </c>
      <c r="R258" s="168">
        <f>SUMIF([1]route!$E$3:$E$10005,E258,[1]!Table1[生産])</f>
        <v/>
      </c>
      <c r="S258" s="24" t="n"/>
      <c r="T258" s="169" t="inlineStr"/>
      <c r="U258" s="19" t="n"/>
      <c r="V258" s="170">
        <f>SUMIF([1]route!$E$3:$E$10005,E258,[1]route!$M$3:$M$10005)</f>
        <v/>
      </c>
      <c r="W258" s="171">
        <f>O258*N258*V258/1000</f>
        <v/>
      </c>
      <c r="X258" s="27">
        <f t="array" ref="X258">INDEX($BP258:$CZ258,MATCH(TRUE,$BP258:$CZ258&lt;0,0))</f>
        <v/>
      </c>
      <c r="Y258" s="47">
        <f>IFERROR(CHOOSE($AC258,$BP$1,$BQ$1,$BR$1,$BS$1,$BT$1,$BU$1,$BV$1,$BW$1,$BX$1,$BY$1,$BZ$1,$CA$1,$CB$1,$CC$1,$CD$1,$CE$1,$CF$1,$CG$1,$CH$1,$CI$1,$CJ$1,$CK$1,$CL$1,$CM$1,$CN$1,$CO$1,$CP$1,$CQ$1,$CR$1,$CS$1,$CT$1,$CU$1,$CV$1,$CW$1,$CX$1,$CY$1,$CZ$1,),"")</f>
        <v/>
      </c>
      <c r="Z258" s="121">
        <f>IFERROR(VLOOKUP(E258,[1]route!$E$3:$BL$10005,59,0),"")&amp;IFERROR(VLOOKUP(E258,[1]route!$E$3:$BL$10005,60,0),"")</f>
        <v/>
      </c>
      <c r="AA258" s="172">
        <f>IF(R258&gt;V258,R258-V258,0)</f>
        <v/>
      </c>
      <c r="AB258" s="173">
        <f>AA258*O258*N258/1000</f>
        <v/>
      </c>
      <c r="AC258" s="4">
        <f>IFERROR(MATCH($X258,$BP258:$CZ258,0),"")</f>
        <v/>
      </c>
      <c r="AD258" s="29" t="n">
        <v>0</v>
      </c>
      <c r="AE258" s="30">
        <f>SUMIF([1]route!$E$3:$E$10005,E258,[1]!Table1[1])</f>
        <v/>
      </c>
      <c r="AF258" s="30">
        <f>SUMIF([1]route!$E$3:$E$10005,E258,[1]!Table1[2])</f>
        <v/>
      </c>
      <c r="AG258" s="30">
        <f>SUMIF([1]route!$E$3:$E$10005,E258,[1]!Table1[3])</f>
        <v/>
      </c>
      <c r="AH258" s="30">
        <f>SUMIF([1]route!$E$3:$E$10005,E258,[1]!Table1[4])</f>
        <v/>
      </c>
      <c r="AI258" s="30">
        <f>SUMIF([1]route!$E$3:$E$10005,E258,[1]!Table1[5])</f>
        <v/>
      </c>
      <c r="AJ258" s="30">
        <f>SUMIF([1]route!$E$3:$E$10005,E258,[1]!Table1[6])</f>
        <v/>
      </c>
      <c r="AK258" s="30">
        <f>SUMIF([1]route!$E$3:$E$10005,E258,[1]!Table1[7])</f>
        <v/>
      </c>
      <c r="AL258" s="30">
        <f>SUMIF([1]route!$E$3:$E$10005,E258,[1]!Table1[8])</f>
        <v/>
      </c>
      <c r="AM258" s="30">
        <f>SUMIF([1]route!$E$3:$E$10005,E258,[1]!Table1[9])</f>
        <v/>
      </c>
      <c r="AN258" s="30">
        <f>SUMIF([1]route!$E$3:$E$10005,E258,[1]!Table1[10])</f>
        <v/>
      </c>
      <c r="AO258" s="30">
        <f>SUMIF([1]route!$E$3:$E$10005,E258,[1]!Table1[11])</f>
        <v/>
      </c>
      <c r="AP258" s="30">
        <f>SUMIF([1]route!$E$3:$E$10005,E258,[1]!Table1[12])</f>
        <v/>
      </c>
      <c r="AQ258" s="30">
        <f>SUMIF([1]route!$E$3:$E$10005,E258,[1]!Table1[13])</f>
        <v/>
      </c>
      <c r="AR258" s="30">
        <f>SUMIF([1]route!$E$3:$E$10005,E258,[1]!Table1[14])</f>
        <v/>
      </c>
      <c r="AS258" s="30">
        <f>SUMIF([1]route!$E$3:$E$10005,E258,[1]!Table1[15])</f>
        <v/>
      </c>
      <c r="AT258" s="30">
        <f>SUMIF([1]route!$E$3:$E$10005,E258,[1]!Table1[16])</f>
        <v/>
      </c>
      <c r="AU258" s="30">
        <f>SUMIF([1]route!$E$3:$E$10005,E258,[1]!Table1[17])</f>
        <v/>
      </c>
      <c r="AV258" s="30">
        <f>SUMIF([1]route!$E$3:$E$10005,E258,[1]!Table1[18])</f>
        <v/>
      </c>
      <c r="AW258" s="30">
        <f>SUMIF([1]route!$E$3:$E$10005,E258,[1]!Table1[19])</f>
        <v/>
      </c>
      <c r="AX258" s="30">
        <f>SUMIF([1]route!$E$3:$E$10005,E258,[1]!Table1[20])</f>
        <v/>
      </c>
      <c r="AY258" s="30">
        <f>SUMIF([1]route!$E$3:$E$10005,E258,[1]!Table1[21])</f>
        <v/>
      </c>
      <c r="AZ258" s="30">
        <f>SUMIF([1]route!$E$3:$E$10005,E258,[1]!Table1[22])</f>
        <v/>
      </c>
      <c r="BA258" s="30">
        <f>SUMIF([1]route!$E$3:$E$10005,E258,[1]!Table1[23])</f>
        <v/>
      </c>
      <c r="BB258" s="30">
        <f>SUMIF([1]route!$E$3:$E$10005,E258,[1]!Table1[24])</f>
        <v/>
      </c>
      <c r="BC258" s="30">
        <f>SUMIF([1]route!$E$3:$E$10005,E258,[1]!Table1[25])</f>
        <v/>
      </c>
      <c r="BD258" s="30">
        <f>SUMIF([1]route!$E$3:$E$10005,E258,[1]!Table1[26])</f>
        <v/>
      </c>
      <c r="BE258" s="30">
        <f>SUMIF([1]route!$E$3:$E$10005,E258,[1]!Table1[27])</f>
        <v/>
      </c>
      <c r="BF258" s="30">
        <f>SUMIF([1]route!$E$3:$E$10005,E258,[1]!Table1[28])</f>
        <v/>
      </c>
      <c r="BG258" s="30">
        <f>SUMIF([1]route!$E$3:$E$10005,E258,[1]!Table1[29])</f>
        <v/>
      </c>
      <c r="BH258" s="30">
        <f>SUMIF([1]route!$E$3:$E$10005,E258,[1]!Table1[30])</f>
        <v/>
      </c>
      <c r="BI258" s="30">
        <f>SUMIF([1]route!$E$3:$E$10005,E258,[1]!Table1[31])</f>
        <v/>
      </c>
      <c r="BJ258" s="30">
        <f>SUMIF([1]route!$E$3:$E$10005,E258,[1]!Table1[Remain PO])</f>
        <v/>
      </c>
      <c r="BK258" s="31">
        <f>SUMIF([1]route!$E$3:$E$10005,E258,[1]!Table1[N+1])</f>
        <v/>
      </c>
      <c r="BL258" s="31">
        <f>SUMIF([1]route!$E$3:$E$10005,E258,[1]!Table1[N+2])</f>
        <v/>
      </c>
      <c r="BM258" s="31">
        <f>SUMIF([1]route!$E$3:$E$10005,E258,[1]!Table1[N+3])</f>
        <v/>
      </c>
      <c r="BN258" s="32">
        <f>SUMIF([1]route!$E$3:$E$10005,E258,[1]!Table1[N+4])</f>
        <v/>
      </c>
      <c r="BP258" s="37">
        <f>$V258-$AD258</f>
        <v/>
      </c>
      <c r="BQ258" s="35">
        <f>BP258-AE258</f>
        <v/>
      </c>
      <c r="BR258" s="35">
        <f>BQ258-AF258</f>
        <v/>
      </c>
      <c r="BS258" s="35">
        <f>BR258-AG258</f>
        <v/>
      </c>
      <c r="BT258" s="35">
        <f>BS258-AH258</f>
        <v/>
      </c>
      <c r="BU258" s="35">
        <f>BT258-AI258</f>
        <v/>
      </c>
      <c r="BV258" s="35">
        <f>BU258-AJ258</f>
        <v/>
      </c>
      <c r="BW258" s="35">
        <f>BV258-AK258</f>
        <v/>
      </c>
      <c r="BX258" s="35">
        <f>BW258-AL258</f>
        <v/>
      </c>
      <c r="BY258" s="35">
        <f>BX258-AM258</f>
        <v/>
      </c>
      <c r="BZ258" s="35">
        <f>BY258-AN258</f>
        <v/>
      </c>
      <c r="CA258" s="35">
        <f>BZ258-AO258</f>
        <v/>
      </c>
      <c r="CB258" s="35">
        <f>CA258-AP258</f>
        <v/>
      </c>
      <c r="CC258" s="35">
        <f>CB258-AQ258</f>
        <v/>
      </c>
      <c r="CD258" s="35">
        <f>CC258-AR258</f>
        <v/>
      </c>
      <c r="CE258" s="35">
        <f>CD258-AS258</f>
        <v/>
      </c>
      <c r="CF258" s="35">
        <f>CE258-AT258</f>
        <v/>
      </c>
      <c r="CG258" s="35">
        <f>CF258-AU258</f>
        <v/>
      </c>
      <c r="CH258" s="35">
        <f>CG258-AV258</f>
        <v/>
      </c>
      <c r="CI258" s="35">
        <f>CH258-AW258</f>
        <v/>
      </c>
      <c r="CJ258" s="35">
        <f>CI258-AX258</f>
        <v/>
      </c>
      <c r="CK258" s="35">
        <f>CJ258-AY258</f>
        <v/>
      </c>
      <c r="CL258" s="35">
        <f>CK258-AZ258</f>
        <v/>
      </c>
      <c r="CM258" s="35">
        <f>CL258-BA258</f>
        <v/>
      </c>
      <c r="CN258" s="35">
        <f>CM258-BB258</f>
        <v/>
      </c>
      <c r="CO258" s="35">
        <f>CN258-BC258</f>
        <v/>
      </c>
      <c r="CP258" s="35">
        <f>CO258-BD258</f>
        <v/>
      </c>
      <c r="CQ258" s="35">
        <f>CP258-BE258</f>
        <v/>
      </c>
      <c r="CR258" s="35">
        <f>CQ258-BF258</f>
        <v/>
      </c>
      <c r="CS258" s="35">
        <f>CR258-BG258</f>
        <v/>
      </c>
      <c r="CT258" s="35">
        <f>CS258-BH258</f>
        <v/>
      </c>
      <c r="CU258" s="35">
        <f>CT258-BI258</f>
        <v/>
      </c>
      <c r="CV258" s="35">
        <f>CU258-BJ258</f>
        <v/>
      </c>
      <c r="CW258" s="38">
        <f>CV258-BK258</f>
        <v/>
      </c>
      <c r="CX258" s="38">
        <f>CW258-BL258</f>
        <v/>
      </c>
      <c r="CY258" s="38">
        <f>CX258-BM258</f>
        <v/>
      </c>
      <c r="CZ258" s="39">
        <f>CY258-BN258</f>
        <v/>
      </c>
      <c r="DA258" s="35" t="n"/>
    </row>
    <row r="259">
      <c r="D259" s="61">
        <f>VLOOKUP(F259,[1]Special!$O$2:$S$209,3,0)</f>
        <v/>
      </c>
      <c r="E259" s="20" t="inlineStr">
        <is>
          <t>|0200220139|17.30|0.00|2.300|0.0005500NBC</t>
        </is>
      </c>
      <c r="F259" s="19">
        <f>LEFT(E259,LEN(E259)-7)</f>
        <v/>
      </c>
      <c r="G259" s="19">
        <f>'Cutting Rules'!H259</f>
        <v/>
      </c>
      <c r="H259" s="19">
        <f>VLOOKUP(MID(F259,8,2),[1]Special!$H$2:$I$32,2,0)</f>
        <v/>
      </c>
      <c r="I259" s="19">
        <f>RIGHT(E259,3)</f>
        <v/>
      </c>
      <c r="J259" s="19">
        <f>IF(MID(E259,6,2)="22","P","C")</f>
        <v/>
      </c>
      <c r="K259" s="19">
        <f>MID(E259,13,4)</f>
        <v/>
      </c>
      <c r="L259" s="19">
        <f>MID(E259,19,4)</f>
        <v/>
      </c>
      <c r="M259" s="52">
        <f>MID(E259,LEN(E259)-17,4)</f>
        <v/>
      </c>
      <c r="N259" s="52">
        <f>MID(E259,LEN(E259)-6,4)</f>
        <v/>
      </c>
      <c r="O259" s="19">
        <f>VLOOKUP(F259,[1]Item!$A$5:$Z$10000,26,0)</f>
        <v/>
      </c>
      <c r="P259" s="19">
        <f>VLOOKUP(E259,[1]route!$E$3:$O$10005,11,0)</f>
        <v/>
      </c>
      <c r="Q259" s="167">
        <f>'Cutting Rules'!AD259</f>
        <v/>
      </c>
      <c r="R259" s="168">
        <f>SUMIF([1]route!$E$3:$E$10005,E259,[1]!Table1[生産])</f>
        <v/>
      </c>
      <c r="S259" s="24" t="n"/>
      <c r="T259" s="169" t="inlineStr"/>
      <c r="U259" s="19" t="n"/>
      <c r="V259" s="170">
        <f>SUMIF([1]route!$E$3:$E$10005,E259,[1]route!$M$3:$M$10005)</f>
        <v/>
      </c>
      <c r="W259" s="171">
        <f>O259*N259*V259/1000</f>
        <v/>
      </c>
      <c r="X259" s="27">
        <f t="array" ref="X259">INDEX($BP259:$CZ259,MATCH(TRUE,$BP259:$CZ259&lt;0,0))</f>
        <v/>
      </c>
      <c r="Y259" s="47">
        <f>IFERROR(CHOOSE($AC259,$BP$1,$BQ$1,$BR$1,$BS$1,$BT$1,$BU$1,$BV$1,$BW$1,$BX$1,$BY$1,$BZ$1,$CA$1,$CB$1,$CC$1,$CD$1,$CE$1,$CF$1,$CG$1,$CH$1,$CI$1,$CJ$1,$CK$1,$CL$1,$CM$1,$CN$1,$CO$1,$CP$1,$CQ$1,$CR$1,$CS$1,$CT$1,$CU$1,$CV$1,$CW$1,$CX$1,$CY$1,$CZ$1,),"")</f>
        <v/>
      </c>
      <c r="Z259" s="121">
        <f>IFERROR(VLOOKUP(E259,[1]route!$E$3:$BL$10005,59,0),"")&amp;IFERROR(VLOOKUP(E259,[1]route!$E$3:$BL$10005,60,0),"")</f>
        <v/>
      </c>
      <c r="AA259" s="172">
        <f>IF(R259&gt;V259,R259-V259,0)</f>
        <v/>
      </c>
      <c r="AB259" s="173">
        <f>AA259*O259*N259/1000</f>
        <v/>
      </c>
      <c r="AC259" s="4">
        <f>IFERROR(MATCH($X259,$BP259:$CZ259,0),"")</f>
        <v/>
      </c>
      <c r="AD259" s="29" t="n">
        <v>0</v>
      </c>
      <c r="AE259" s="30">
        <f>SUMIF([1]route!$E$3:$E$10005,E259,[1]!Table1[1])</f>
        <v/>
      </c>
      <c r="AF259" s="30">
        <f>SUMIF([1]route!$E$3:$E$10005,E259,[1]!Table1[2])</f>
        <v/>
      </c>
      <c r="AG259" s="30">
        <f>SUMIF([1]route!$E$3:$E$10005,E259,[1]!Table1[3])</f>
        <v/>
      </c>
      <c r="AH259" s="30">
        <f>SUMIF([1]route!$E$3:$E$10005,E259,[1]!Table1[4])</f>
        <v/>
      </c>
      <c r="AI259" s="30">
        <f>SUMIF([1]route!$E$3:$E$10005,E259,[1]!Table1[5])</f>
        <v/>
      </c>
      <c r="AJ259" s="30">
        <f>SUMIF([1]route!$E$3:$E$10005,E259,[1]!Table1[6])</f>
        <v/>
      </c>
      <c r="AK259" s="30">
        <f>SUMIF([1]route!$E$3:$E$10005,E259,[1]!Table1[7])</f>
        <v/>
      </c>
      <c r="AL259" s="30">
        <f>SUMIF([1]route!$E$3:$E$10005,E259,[1]!Table1[8])</f>
        <v/>
      </c>
      <c r="AM259" s="30">
        <f>SUMIF([1]route!$E$3:$E$10005,E259,[1]!Table1[9])</f>
        <v/>
      </c>
      <c r="AN259" s="30">
        <f>SUMIF([1]route!$E$3:$E$10005,E259,[1]!Table1[10])</f>
        <v/>
      </c>
      <c r="AO259" s="30">
        <f>SUMIF([1]route!$E$3:$E$10005,E259,[1]!Table1[11])</f>
        <v/>
      </c>
      <c r="AP259" s="30">
        <f>SUMIF([1]route!$E$3:$E$10005,E259,[1]!Table1[12])</f>
        <v/>
      </c>
      <c r="AQ259" s="30">
        <f>SUMIF([1]route!$E$3:$E$10005,E259,[1]!Table1[13])</f>
        <v/>
      </c>
      <c r="AR259" s="30">
        <f>SUMIF([1]route!$E$3:$E$10005,E259,[1]!Table1[14])</f>
        <v/>
      </c>
      <c r="AS259" s="30">
        <f>SUMIF([1]route!$E$3:$E$10005,E259,[1]!Table1[15])</f>
        <v/>
      </c>
      <c r="AT259" s="30">
        <f>SUMIF([1]route!$E$3:$E$10005,E259,[1]!Table1[16])</f>
        <v/>
      </c>
      <c r="AU259" s="30">
        <f>SUMIF([1]route!$E$3:$E$10005,E259,[1]!Table1[17])</f>
        <v/>
      </c>
      <c r="AV259" s="30">
        <f>SUMIF([1]route!$E$3:$E$10005,E259,[1]!Table1[18])</f>
        <v/>
      </c>
      <c r="AW259" s="30">
        <f>SUMIF([1]route!$E$3:$E$10005,E259,[1]!Table1[19])</f>
        <v/>
      </c>
      <c r="AX259" s="30">
        <f>SUMIF([1]route!$E$3:$E$10005,E259,[1]!Table1[20])</f>
        <v/>
      </c>
      <c r="AY259" s="30">
        <f>SUMIF([1]route!$E$3:$E$10005,E259,[1]!Table1[21])</f>
        <v/>
      </c>
      <c r="AZ259" s="30">
        <f>SUMIF([1]route!$E$3:$E$10005,E259,[1]!Table1[22])</f>
        <v/>
      </c>
      <c r="BA259" s="30">
        <f>SUMIF([1]route!$E$3:$E$10005,E259,[1]!Table1[23])</f>
        <v/>
      </c>
      <c r="BB259" s="30">
        <f>SUMIF([1]route!$E$3:$E$10005,E259,[1]!Table1[24])</f>
        <v/>
      </c>
      <c r="BC259" s="30">
        <f>SUMIF([1]route!$E$3:$E$10005,E259,[1]!Table1[25])</f>
        <v/>
      </c>
      <c r="BD259" s="30">
        <f>SUMIF([1]route!$E$3:$E$10005,E259,[1]!Table1[26])</f>
        <v/>
      </c>
      <c r="BE259" s="30">
        <f>SUMIF([1]route!$E$3:$E$10005,E259,[1]!Table1[27])</f>
        <v/>
      </c>
      <c r="BF259" s="30">
        <f>SUMIF([1]route!$E$3:$E$10005,E259,[1]!Table1[28])</f>
        <v/>
      </c>
      <c r="BG259" s="30">
        <f>SUMIF([1]route!$E$3:$E$10005,E259,[1]!Table1[29])</f>
        <v/>
      </c>
      <c r="BH259" s="30">
        <f>SUMIF([1]route!$E$3:$E$10005,E259,[1]!Table1[30])</f>
        <v/>
      </c>
      <c r="BI259" s="30">
        <f>SUMIF([1]route!$E$3:$E$10005,E259,[1]!Table1[31])</f>
        <v/>
      </c>
      <c r="BJ259" s="30">
        <f>SUMIF([1]route!$E$3:$E$10005,E259,[1]!Table1[Remain PO])</f>
        <v/>
      </c>
      <c r="BK259" s="31">
        <f>SUMIF([1]route!$E$3:$E$10005,E259,[1]!Table1[N+1])</f>
        <v/>
      </c>
      <c r="BL259" s="31">
        <f>SUMIF([1]route!$E$3:$E$10005,E259,[1]!Table1[N+2])</f>
        <v/>
      </c>
      <c r="BM259" s="31">
        <f>SUMIF([1]route!$E$3:$E$10005,E259,[1]!Table1[N+3])</f>
        <v/>
      </c>
      <c r="BN259" s="32">
        <f>SUMIF([1]route!$E$3:$E$10005,E259,[1]!Table1[N+4])</f>
        <v/>
      </c>
      <c r="BP259" s="37">
        <f>$V259-$AD259</f>
        <v/>
      </c>
      <c r="BQ259" s="35">
        <f>BP259-AE259</f>
        <v/>
      </c>
      <c r="BR259" s="35">
        <f>BQ259-AF259</f>
        <v/>
      </c>
      <c r="BS259" s="35">
        <f>BR259-AG259</f>
        <v/>
      </c>
      <c r="BT259" s="35">
        <f>BS259-AH259</f>
        <v/>
      </c>
      <c r="BU259" s="35">
        <f>BT259-AI259</f>
        <v/>
      </c>
      <c r="BV259" s="35">
        <f>BU259-AJ259</f>
        <v/>
      </c>
      <c r="BW259" s="35">
        <f>BV259-AK259</f>
        <v/>
      </c>
      <c r="BX259" s="35">
        <f>BW259-AL259</f>
        <v/>
      </c>
      <c r="BY259" s="35">
        <f>BX259-AM259</f>
        <v/>
      </c>
      <c r="BZ259" s="35">
        <f>BY259-AN259</f>
        <v/>
      </c>
      <c r="CA259" s="35">
        <f>BZ259-AO259</f>
        <v/>
      </c>
      <c r="CB259" s="35">
        <f>CA259-AP259</f>
        <v/>
      </c>
      <c r="CC259" s="35">
        <f>CB259-AQ259</f>
        <v/>
      </c>
      <c r="CD259" s="35">
        <f>CC259-AR259</f>
        <v/>
      </c>
      <c r="CE259" s="35">
        <f>CD259-AS259</f>
        <v/>
      </c>
      <c r="CF259" s="35">
        <f>CE259-AT259</f>
        <v/>
      </c>
      <c r="CG259" s="35">
        <f>CF259-AU259</f>
        <v/>
      </c>
      <c r="CH259" s="35">
        <f>CG259-AV259</f>
        <v/>
      </c>
      <c r="CI259" s="35">
        <f>CH259-AW259</f>
        <v/>
      </c>
      <c r="CJ259" s="35">
        <f>CI259-AX259</f>
        <v/>
      </c>
      <c r="CK259" s="35">
        <f>CJ259-AY259</f>
        <v/>
      </c>
      <c r="CL259" s="35">
        <f>CK259-AZ259</f>
        <v/>
      </c>
      <c r="CM259" s="35">
        <f>CL259-BA259</f>
        <v/>
      </c>
      <c r="CN259" s="35">
        <f>CM259-BB259</f>
        <v/>
      </c>
      <c r="CO259" s="35">
        <f>CN259-BC259</f>
        <v/>
      </c>
      <c r="CP259" s="35">
        <f>CO259-BD259</f>
        <v/>
      </c>
      <c r="CQ259" s="35">
        <f>CP259-BE259</f>
        <v/>
      </c>
      <c r="CR259" s="35">
        <f>CQ259-BF259</f>
        <v/>
      </c>
      <c r="CS259" s="35">
        <f>CR259-BG259</f>
        <v/>
      </c>
      <c r="CT259" s="35">
        <f>CS259-BH259</f>
        <v/>
      </c>
      <c r="CU259" s="35">
        <f>CT259-BI259</f>
        <v/>
      </c>
      <c r="CV259" s="35">
        <f>CU259-BJ259</f>
        <v/>
      </c>
      <c r="CW259" s="38">
        <f>CV259-BK259</f>
        <v/>
      </c>
      <c r="CX259" s="38">
        <f>CW259-BL259</f>
        <v/>
      </c>
      <c r="CY259" s="38">
        <f>CX259-BM259</f>
        <v/>
      </c>
      <c r="CZ259" s="39">
        <f>CY259-BN259</f>
        <v/>
      </c>
      <c r="DA259" s="35" t="n"/>
    </row>
    <row r="260">
      <c r="D260" s="61">
        <f>VLOOKUP(F260,[1]Special!$O$2:$S$209,3,0)</f>
        <v/>
      </c>
      <c r="E260" s="20" t="inlineStr">
        <is>
          <t>|0200226010|22.20|0.00|1.400|0.0005190IBC</t>
        </is>
      </c>
      <c r="F260" s="19">
        <f>LEFT(E260,LEN(E260)-7)</f>
        <v/>
      </c>
      <c r="G260" s="19">
        <f>'Cutting Rules'!H260</f>
        <v/>
      </c>
      <c r="H260" s="19">
        <f>VLOOKUP(MID(F260,8,2),[1]Special!$H$2:$I$32,2,0)</f>
        <v/>
      </c>
      <c r="I260" s="19">
        <f>RIGHT(E260,3)</f>
        <v/>
      </c>
      <c r="J260" s="19">
        <f>IF(MID(E260,6,2)="22","P","C")</f>
        <v/>
      </c>
      <c r="K260" s="19">
        <f>MID(E260,13,4)</f>
        <v/>
      </c>
      <c r="L260" s="19">
        <f>MID(E260,19,4)</f>
        <v/>
      </c>
      <c r="M260" s="52">
        <f>MID(E260,LEN(E260)-17,4)</f>
        <v/>
      </c>
      <c r="N260" s="52">
        <f>MID(E260,LEN(E260)-6,4)</f>
        <v/>
      </c>
      <c r="O260" s="19">
        <f>VLOOKUP(F260,[1]Item!$A$5:$Z$10000,26,0)</f>
        <v/>
      </c>
      <c r="P260" s="19">
        <f>VLOOKUP(E260,[1]route!$E$3:$O$10005,11,0)</f>
        <v/>
      </c>
      <c r="Q260" s="167">
        <f>'Cutting Rules'!AD260</f>
        <v/>
      </c>
      <c r="R260" s="168">
        <f>SUMIF([1]route!$E$3:$E$10005,E260,[1]!Table1[生産])</f>
        <v/>
      </c>
      <c r="S260" s="24" t="n"/>
      <c r="T260" s="169" t="inlineStr"/>
      <c r="U260" s="19" t="n"/>
      <c r="V260" s="170">
        <f>SUMIF([1]route!$E$3:$E$10005,E260,[1]route!$M$3:$M$10005)</f>
        <v/>
      </c>
      <c r="W260" s="171">
        <f>O260*N260*V260/1000</f>
        <v/>
      </c>
      <c r="X260" s="27">
        <f t="array" ref="X260">INDEX($BP260:$CZ260,MATCH(TRUE,$BP260:$CZ260&lt;0,0))</f>
        <v/>
      </c>
      <c r="Y260" s="47">
        <f>IFERROR(CHOOSE($AC260,$BP$1,$BQ$1,$BR$1,$BS$1,$BT$1,$BU$1,$BV$1,$BW$1,$BX$1,$BY$1,$BZ$1,$CA$1,$CB$1,$CC$1,$CD$1,$CE$1,$CF$1,$CG$1,$CH$1,$CI$1,$CJ$1,$CK$1,$CL$1,$CM$1,$CN$1,$CO$1,$CP$1,$CQ$1,$CR$1,$CS$1,$CT$1,$CU$1,$CV$1,$CW$1,$CX$1,$CY$1,$CZ$1,),"")</f>
        <v/>
      </c>
      <c r="Z260" s="121">
        <f>IFERROR(VLOOKUP(E260,[1]route!$E$3:$BL$10005,59,0),"")&amp;IFERROR(VLOOKUP(E260,[1]route!$E$3:$BL$10005,60,0),"")</f>
        <v/>
      </c>
      <c r="AA260" s="172">
        <f>IF(R260&gt;V260,R260-V260,0)</f>
        <v/>
      </c>
      <c r="AB260" s="173">
        <f>AA260*O260*N260/1000</f>
        <v/>
      </c>
      <c r="AC260" s="4">
        <f>IFERROR(MATCH($X260,$BP260:$CZ260,0),"")</f>
        <v/>
      </c>
      <c r="AD260" s="29" t="n">
        <v>0</v>
      </c>
      <c r="AE260" s="30">
        <f>SUMIF([1]route!$E$3:$E$10005,E260,[1]!Table1[1])</f>
        <v/>
      </c>
      <c r="AF260" s="30">
        <f>SUMIF([1]route!$E$3:$E$10005,E260,[1]!Table1[2])</f>
        <v/>
      </c>
      <c r="AG260" s="30">
        <f>SUMIF([1]route!$E$3:$E$10005,E260,[1]!Table1[3])</f>
        <v/>
      </c>
      <c r="AH260" s="30">
        <f>SUMIF([1]route!$E$3:$E$10005,E260,[1]!Table1[4])</f>
        <v/>
      </c>
      <c r="AI260" s="30">
        <f>SUMIF([1]route!$E$3:$E$10005,E260,[1]!Table1[5])</f>
        <v/>
      </c>
      <c r="AJ260" s="30">
        <f>SUMIF([1]route!$E$3:$E$10005,E260,[1]!Table1[6])</f>
        <v/>
      </c>
      <c r="AK260" s="30">
        <f>SUMIF([1]route!$E$3:$E$10005,E260,[1]!Table1[7])</f>
        <v/>
      </c>
      <c r="AL260" s="30">
        <f>SUMIF([1]route!$E$3:$E$10005,E260,[1]!Table1[8])</f>
        <v/>
      </c>
      <c r="AM260" s="30">
        <f>SUMIF([1]route!$E$3:$E$10005,E260,[1]!Table1[9])</f>
        <v/>
      </c>
      <c r="AN260" s="30">
        <f>SUMIF([1]route!$E$3:$E$10005,E260,[1]!Table1[10])</f>
        <v/>
      </c>
      <c r="AO260" s="30">
        <f>SUMIF([1]route!$E$3:$E$10005,E260,[1]!Table1[11])</f>
        <v/>
      </c>
      <c r="AP260" s="30">
        <f>SUMIF([1]route!$E$3:$E$10005,E260,[1]!Table1[12])</f>
        <v/>
      </c>
      <c r="AQ260" s="30">
        <f>SUMIF([1]route!$E$3:$E$10005,E260,[1]!Table1[13])</f>
        <v/>
      </c>
      <c r="AR260" s="30">
        <f>SUMIF([1]route!$E$3:$E$10005,E260,[1]!Table1[14])</f>
        <v/>
      </c>
      <c r="AS260" s="30">
        <f>SUMIF([1]route!$E$3:$E$10005,E260,[1]!Table1[15])</f>
        <v/>
      </c>
      <c r="AT260" s="30">
        <f>SUMIF([1]route!$E$3:$E$10005,E260,[1]!Table1[16])</f>
        <v/>
      </c>
      <c r="AU260" s="30">
        <f>SUMIF([1]route!$E$3:$E$10005,E260,[1]!Table1[17])</f>
        <v/>
      </c>
      <c r="AV260" s="30">
        <f>SUMIF([1]route!$E$3:$E$10005,E260,[1]!Table1[18])</f>
        <v/>
      </c>
      <c r="AW260" s="30">
        <f>SUMIF([1]route!$E$3:$E$10005,E260,[1]!Table1[19])</f>
        <v/>
      </c>
      <c r="AX260" s="30">
        <f>SUMIF([1]route!$E$3:$E$10005,E260,[1]!Table1[20])</f>
        <v/>
      </c>
      <c r="AY260" s="30">
        <f>SUMIF([1]route!$E$3:$E$10005,E260,[1]!Table1[21])</f>
        <v/>
      </c>
      <c r="AZ260" s="30">
        <f>SUMIF([1]route!$E$3:$E$10005,E260,[1]!Table1[22])</f>
        <v/>
      </c>
      <c r="BA260" s="30">
        <f>SUMIF([1]route!$E$3:$E$10005,E260,[1]!Table1[23])</f>
        <v/>
      </c>
      <c r="BB260" s="30">
        <f>SUMIF([1]route!$E$3:$E$10005,E260,[1]!Table1[24])</f>
        <v/>
      </c>
      <c r="BC260" s="30">
        <f>SUMIF([1]route!$E$3:$E$10005,E260,[1]!Table1[25])</f>
        <v/>
      </c>
      <c r="BD260" s="30">
        <f>SUMIF([1]route!$E$3:$E$10005,E260,[1]!Table1[26])</f>
        <v/>
      </c>
      <c r="BE260" s="30">
        <f>SUMIF([1]route!$E$3:$E$10005,E260,[1]!Table1[27])</f>
        <v/>
      </c>
      <c r="BF260" s="30">
        <f>SUMIF([1]route!$E$3:$E$10005,E260,[1]!Table1[28])</f>
        <v/>
      </c>
      <c r="BG260" s="30">
        <f>SUMIF([1]route!$E$3:$E$10005,E260,[1]!Table1[29])</f>
        <v/>
      </c>
      <c r="BH260" s="30">
        <f>SUMIF([1]route!$E$3:$E$10005,E260,[1]!Table1[30])</f>
        <v/>
      </c>
      <c r="BI260" s="30">
        <f>SUMIF([1]route!$E$3:$E$10005,E260,[1]!Table1[31])</f>
        <v/>
      </c>
      <c r="BJ260" s="30">
        <f>SUMIF([1]route!$E$3:$E$10005,E260,[1]!Table1[Remain PO])</f>
        <v/>
      </c>
      <c r="BK260" s="31">
        <f>SUMIF([1]route!$E$3:$E$10005,E260,[1]!Table1[N+1])</f>
        <v/>
      </c>
      <c r="BL260" s="31">
        <f>SUMIF([1]route!$E$3:$E$10005,E260,[1]!Table1[N+2])</f>
        <v/>
      </c>
      <c r="BM260" s="31">
        <f>SUMIF([1]route!$E$3:$E$10005,E260,[1]!Table1[N+3])</f>
        <v/>
      </c>
      <c r="BN260" s="32">
        <f>SUMIF([1]route!$E$3:$E$10005,E260,[1]!Table1[N+4])</f>
        <v/>
      </c>
      <c r="BP260" s="37">
        <f>$V260-$AD260</f>
        <v/>
      </c>
      <c r="BQ260" s="35">
        <f>BP260-AE260</f>
        <v/>
      </c>
      <c r="BR260" s="35">
        <f>BQ260-AF260</f>
        <v/>
      </c>
      <c r="BS260" s="35">
        <f>BR260-AG260</f>
        <v/>
      </c>
      <c r="BT260" s="35">
        <f>BS260-AH260</f>
        <v/>
      </c>
      <c r="BU260" s="35">
        <f>BT260-AI260</f>
        <v/>
      </c>
      <c r="BV260" s="35">
        <f>BU260-AJ260</f>
        <v/>
      </c>
      <c r="BW260" s="35">
        <f>BV260-AK260</f>
        <v/>
      </c>
      <c r="BX260" s="35">
        <f>BW260-AL260</f>
        <v/>
      </c>
      <c r="BY260" s="35">
        <f>BX260-AM260</f>
        <v/>
      </c>
      <c r="BZ260" s="35">
        <f>BY260-AN260</f>
        <v/>
      </c>
      <c r="CA260" s="35">
        <f>BZ260-AO260</f>
        <v/>
      </c>
      <c r="CB260" s="35">
        <f>CA260-AP260</f>
        <v/>
      </c>
      <c r="CC260" s="35">
        <f>CB260-AQ260</f>
        <v/>
      </c>
      <c r="CD260" s="35">
        <f>CC260-AR260</f>
        <v/>
      </c>
      <c r="CE260" s="35">
        <f>CD260-AS260</f>
        <v/>
      </c>
      <c r="CF260" s="35">
        <f>CE260-AT260</f>
        <v/>
      </c>
      <c r="CG260" s="35">
        <f>CF260-AU260</f>
        <v/>
      </c>
      <c r="CH260" s="35">
        <f>CG260-AV260</f>
        <v/>
      </c>
      <c r="CI260" s="35">
        <f>CH260-AW260</f>
        <v/>
      </c>
      <c r="CJ260" s="35">
        <f>CI260-AX260</f>
        <v/>
      </c>
      <c r="CK260" s="35">
        <f>CJ260-AY260</f>
        <v/>
      </c>
      <c r="CL260" s="35">
        <f>CK260-AZ260</f>
        <v/>
      </c>
      <c r="CM260" s="35">
        <f>CL260-BA260</f>
        <v/>
      </c>
      <c r="CN260" s="35">
        <f>CM260-BB260</f>
        <v/>
      </c>
      <c r="CO260" s="35">
        <f>CN260-BC260</f>
        <v/>
      </c>
      <c r="CP260" s="35">
        <f>CO260-BD260</f>
        <v/>
      </c>
      <c r="CQ260" s="35">
        <f>CP260-BE260</f>
        <v/>
      </c>
      <c r="CR260" s="35">
        <f>CQ260-BF260</f>
        <v/>
      </c>
      <c r="CS260" s="35">
        <f>CR260-BG260</f>
        <v/>
      </c>
      <c r="CT260" s="35">
        <f>CS260-BH260</f>
        <v/>
      </c>
      <c r="CU260" s="35">
        <f>CT260-BI260</f>
        <v/>
      </c>
      <c r="CV260" s="35">
        <f>CU260-BJ260</f>
        <v/>
      </c>
      <c r="CW260" s="38">
        <f>CV260-BK260</f>
        <v/>
      </c>
      <c r="CX260" s="38">
        <f>CW260-BL260</f>
        <v/>
      </c>
      <c r="CY260" s="38">
        <f>CX260-BM260</f>
        <v/>
      </c>
      <c r="CZ260" s="39">
        <f>CY260-BN260</f>
        <v/>
      </c>
      <c r="DA260" s="35" t="n"/>
    </row>
    <row r="261">
      <c r="D261" s="61">
        <f>VLOOKUP(F261,[1]Special!$O$2:$S$209,3,0)</f>
        <v/>
      </c>
      <c r="E261" s="20" t="inlineStr">
        <is>
          <t>|0200226240|35.00|0.00|2.600|0.0006101NBC</t>
        </is>
      </c>
      <c r="F261" s="19">
        <f>LEFT(E261,LEN(E261)-7)</f>
        <v/>
      </c>
      <c r="G261" s="19">
        <f>'Cutting Rules'!H261</f>
        <v/>
      </c>
      <c r="H261" s="19">
        <f>VLOOKUP(MID(F261,8,2),[1]Special!$H$2:$I$32,2,0)</f>
        <v/>
      </c>
      <c r="I261" s="19">
        <f>RIGHT(E261,3)</f>
        <v/>
      </c>
      <c r="J261" s="19">
        <f>IF(MID(E261,6,2)="22","P","C")</f>
        <v/>
      </c>
      <c r="K261" s="19">
        <f>MID(E261,13,4)</f>
        <v/>
      </c>
      <c r="L261" s="19">
        <f>MID(E261,19,4)</f>
        <v/>
      </c>
      <c r="M261" s="52">
        <f>MID(E261,LEN(E261)-17,4)</f>
        <v/>
      </c>
      <c r="N261" s="52">
        <f>MID(E261,LEN(E261)-6,4)</f>
        <v/>
      </c>
      <c r="O261" s="19">
        <f>VLOOKUP(F261,[1]Item!$A$5:$Z$10000,26,0)</f>
        <v/>
      </c>
      <c r="P261" s="19">
        <f>VLOOKUP(E261,[1]route!$E$3:$O$10005,11,0)</f>
        <v/>
      </c>
      <c r="Q261" s="167">
        <f>'Cutting Rules'!AD261</f>
        <v/>
      </c>
      <c r="R261" s="168">
        <f>SUMIF([1]route!$E$3:$E$10005,E261,[1]!Table1[生産])</f>
        <v/>
      </c>
      <c r="S261" s="24" t="n"/>
      <c r="T261" s="169" t="inlineStr"/>
      <c r="U261" s="19" t="n"/>
      <c r="V261" s="170">
        <f>SUMIF([1]route!$E$3:$E$10005,E261,[1]route!$M$3:$M$10005)</f>
        <v/>
      </c>
      <c r="W261" s="171">
        <f>O261*N261*V261/1000</f>
        <v/>
      </c>
      <c r="X261" s="27">
        <f t="array" ref="X261">INDEX($BP261:$CZ261,MATCH(TRUE,$BP261:$CZ261&lt;0,0))</f>
        <v/>
      </c>
      <c r="Y261" s="47">
        <f>IFERROR(CHOOSE($AC261,$BP$1,$BQ$1,$BR$1,$BS$1,$BT$1,$BU$1,$BV$1,$BW$1,$BX$1,$BY$1,$BZ$1,$CA$1,$CB$1,$CC$1,$CD$1,$CE$1,$CF$1,$CG$1,$CH$1,$CI$1,$CJ$1,$CK$1,$CL$1,$CM$1,$CN$1,$CO$1,$CP$1,$CQ$1,$CR$1,$CS$1,$CT$1,$CU$1,$CV$1,$CW$1,$CX$1,$CY$1,$CZ$1,),"")</f>
        <v/>
      </c>
      <c r="Z261" s="121">
        <f>IFERROR(VLOOKUP(E261,[1]route!$E$3:$BL$10005,59,0),"")&amp;IFERROR(VLOOKUP(E261,[1]route!$E$3:$BL$10005,60,0),"")</f>
        <v/>
      </c>
      <c r="AA261" s="172">
        <f>IF(R261&gt;V261,R261-V261,0)</f>
        <v/>
      </c>
      <c r="AB261" s="173">
        <f>AA261*O261*N261/1000</f>
        <v/>
      </c>
      <c r="AC261" s="4">
        <f>IFERROR(MATCH($X261,$BP261:$CZ261,0),"")</f>
        <v/>
      </c>
      <c r="AD261" s="29" t="n">
        <v>0</v>
      </c>
      <c r="AE261" s="30">
        <f>SUMIF([1]route!$E$3:$E$10005,E261,[1]!Table1[1])</f>
        <v/>
      </c>
      <c r="AF261" s="30">
        <f>SUMIF([1]route!$E$3:$E$10005,E261,[1]!Table1[2])</f>
        <v/>
      </c>
      <c r="AG261" s="30">
        <f>SUMIF([1]route!$E$3:$E$10005,E261,[1]!Table1[3])</f>
        <v/>
      </c>
      <c r="AH261" s="30">
        <f>SUMIF([1]route!$E$3:$E$10005,E261,[1]!Table1[4])</f>
        <v/>
      </c>
      <c r="AI261" s="30">
        <f>SUMIF([1]route!$E$3:$E$10005,E261,[1]!Table1[5])</f>
        <v/>
      </c>
      <c r="AJ261" s="30">
        <f>SUMIF([1]route!$E$3:$E$10005,E261,[1]!Table1[6])</f>
        <v/>
      </c>
      <c r="AK261" s="30">
        <f>SUMIF([1]route!$E$3:$E$10005,E261,[1]!Table1[7])</f>
        <v/>
      </c>
      <c r="AL261" s="30">
        <f>SUMIF([1]route!$E$3:$E$10005,E261,[1]!Table1[8])</f>
        <v/>
      </c>
      <c r="AM261" s="30">
        <f>SUMIF([1]route!$E$3:$E$10005,E261,[1]!Table1[9])</f>
        <v/>
      </c>
      <c r="AN261" s="30">
        <f>SUMIF([1]route!$E$3:$E$10005,E261,[1]!Table1[10])</f>
        <v/>
      </c>
      <c r="AO261" s="30">
        <f>SUMIF([1]route!$E$3:$E$10005,E261,[1]!Table1[11])</f>
        <v/>
      </c>
      <c r="AP261" s="30">
        <f>SUMIF([1]route!$E$3:$E$10005,E261,[1]!Table1[12])</f>
        <v/>
      </c>
      <c r="AQ261" s="30">
        <f>SUMIF([1]route!$E$3:$E$10005,E261,[1]!Table1[13])</f>
        <v/>
      </c>
      <c r="AR261" s="30">
        <f>SUMIF([1]route!$E$3:$E$10005,E261,[1]!Table1[14])</f>
        <v/>
      </c>
      <c r="AS261" s="30">
        <f>SUMIF([1]route!$E$3:$E$10005,E261,[1]!Table1[15])</f>
        <v/>
      </c>
      <c r="AT261" s="30">
        <f>SUMIF([1]route!$E$3:$E$10005,E261,[1]!Table1[16])</f>
        <v/>
      </c>
      <c r="AU261" s="30">
        <f>SUMIF([1]route!$E$3:$E$10005,E261,[1]!Table1[17])</f>
        <v/>
      </c>
      <c r="AV261" s="30">
        <f>SUMIF([1]route!$E$3:$E$10005,E261,[1]!Table1[18])</f>
        <v/>
      </c>
      <c r="AW261" s="30">
        <f>SUMIF([1]route!$E$3:$E$10005,E261,[1]!Table1[19])</f>
        <v/>
      </c>
      <c r="AX261" s="30">
        <f>SUMIF([1]route!$E$3:$E$10005,E261,[1]!Table1[20])</f>
        <v/>
      </c>
      <c r="AY261" s="30">
        <f>SUMIF([1]route!$E$3:$E$10005,E261,[1]!Table1[21])</f>
        <v/>
      </c>
      <c r="AZ261" s="30">
        <f>SUMIF([1]route!$E$3:$E$10005,E261,[1]!Table1[22])</f>
        <v/>
      </c>
      <c r="BA261" s="30">
        <f>SUMIF([1]route!$E$3:$E$10005,E261,[1]!Table1[23])</f>
        <v/>
      </c>
      <c r="BB261" s="30">
        <f>SUMIF([1]route!$E$3:$E$10005,E261,[1]!Table1[24])</f>
        <v/>
      </c>
      <c r="BC261" s="30">
        <f>SUMIF([1]route!$E$3:$E$10005,E261,[1]!Table1[25])</f>
        <v/>
      </c>
      <c r="BD261" s="30">
        <f>SUMIF([1]route!$E$3:$E$10005,E261,[1]!Table1[26])</f>
        <v/>
      </c>
      <c r="BE261" s="30">
        <f>SUMIF([1]route!$E$3:$E$10005,E261,[1]!Table1[27])</f>
        <v/>
      </c>
      <c r="BF261" s="30">
        <f>SUMIF([1]route!$E$3:$E$10005,E261,[1]!Table1[28])</f>
        <v/>
      </c>
      <c r="BG261" s="30">
        <f>SUMIF([1]route!$E$3:$E$10005,E261,[1]!Table1[29])</f>
        <v/>
      </c>
      <c r="BH261" s="30">
        <f>SUMIF([1]route!$E$3:$E$10005,E261,[1]!Table1[30])</f>
        <v/>
      </c>
      <c r="BI261" s="30">
        <f>SUMIF([1]route!$E$3:$E$10005,E261,[1]!Table1[31])</f>
        <v/>
      </c>
      <c r="BJ261" s="30">
        <f>SUMIF([1]route!$E$3:$E$10005,E261,[1]!Table1[Remain PO])</f>
        <v/>
      </c>
      <c r="BK261" s="31">
        <f>SUMIF([1]route!$E$3:$E$10005,E261,[1]!Table1[N+1])</f>
        <v/>
      </c>
      <c r="BL261" s="31">
        <f>SUMIF([1]route!$E$3:$E$10005,E261,[1]!Table1[N+2])</f>
        <v/>
      </c>
      <c r="BM261" s="31">
        <f>SUMIF([1]route!$E$3:$E$10005,E261,[1]!Table1[N+3])</f>
        <v/>
      </c>
      <c r="BN261" s="32">
        <f>SUMIF([1]route!$E$3:$E$10005,E261,[1]!Table1[N+4])</f>
        <v/>
      </c>
      <c r="BP261" s="37">
        <f>$V261-$AD261</f>
        <v/>
      </c>
      <c r="BQ261" s="35">
        <f>BP261-AE261</f>
        <v/>
      </c>
      <c r="BR261" s="35">
        <f>BQ261-AF261</f>
        <v/>
      </c>
      <c r="BS261" s="35">
        <f>BR261-AG261</f>
        <v/>
      </c>
      <c r="BT261" s="35">
        <f>BS261-AH261</f>
        <v/>
      </c>
      <c r="BU261" s="35">
        <f>BT261-AI261</f>
        <v/>
      </c>
      <c r="BV261" s="35">
        <f>BU261-AJ261</f>
        <v/>
      </c>
      <c r="BW261" s="35">
        <f>BV261-AK261</f>
        <v/>
      </c>
      <c r="BX261" s="35">
        <f>BW261-AL261</f>
        <v/>
      </c>
      <c r="BY261" s="35">
        <f>BX261-AM261</f>
        <v/>
      </c>
      <c r="BZ261" s="35">
        <f>BY261-AN261</f>
        <v/>
      </c>
      <c r="CA261" s="35">
        <f>BZ261-AO261</f>
        <v/>
      </c>
      <c r="CB261" s="35">
        <f>CA261-AP261</f>
        <v/>
      </c>
      <c r="CC261" s="35">
        <f>CB261-AQ261</f>
        <v/>
      </c>
      <c r="CD261" s="35">
        <f>CC261-AR261</f>
        <v/>
      </c>
      <c r="CE261" s="35">
        <f>CD261-AS261</f>
        <v/>
      </c>
      <c r="CF261" s="35">
        <f>CE261-AT261</f>
        <v/>
      </c>
      <c r="CG261" s="35">
        <f>CF261-AU261</f>
        <v/>
      </c>
      <c r="CH261" s="35">
        <f>CG261-AV261</f>
        <v/>
      </c>
      <c r="CI261" s="35">
        <f>CH261-AW261</f>
        <v/>
      </c>
      <c r="CJ261" s="35">
        <f>CI261-AX261</f>
        <v/>
      </c>
      <c r="CK261" s="35">
        <f>CJ261-AY261</f>
        <v/>
      </c>
      <c r="CL261" s="35">
        <f>CK261-AZ261</f>
        <v/>
      </c>
      <c r="CM261" s="35">
        <f>CL261-BA261</f>
        <v/>
      </c>
      <c r="CN261" s="35">
        <f>CM261-BB261</f>
        <v/>
      </c>
      <c r="CO261" s="35">
        <f>CN261-BC261</f>
        <v/>
      </c>
      <c r="CP261" s="35">
        <f>CO261-BD261</f>
        <v/>
      </c>
      <c r="CQ261" s="35">
        <f>CP261-BE261</f>
        <v/>
      </c>
      <c r="CR261" s="35">
        <f>CQ261-BF261</f>
        <v/>
      </c>
      <c r="CS261" s="35">
        <f>CR261-BG261</f>
        <v/>
      </c>
      <c r="CT261" s="35">
        <f>CS261-BH261</f>
        <v/>
      </c>
      <c r="CU261" s="35">
        <f>CT261-BI261</f>
        <v/>
      </c>
      <c r="CV261" s="35">
        <f>CU261-BJ261</f>
        <v/>
      </c>
      <c r="CW261" s="38">
        <f>CV261-BK261</f>
        <v/>
      </c>
      <c r="CX261" s="38">
        <f>CW261-BL261</f>
        <v/>
      </c>
      <c r="CY261" s="38">
        <f>CX261-BM261</f>
        <v/>
      </c>
      <c r="CZ261" s="39">
        <f>CY261-BN261</f>
        <v/>
      </c>
      <c r="DA261" s="35" t="n"/>
    </row>
    <row r="262">
      <c r="D262" s="61">
        <f>VLOOKUP(F262,[1]Special!$O$2:$S$209,3,0)</f>
        <v/>
      </c>
      <c r="E262" s="20" t="inlineStr">
        <is>
          <t>|0200230841|19.10|0.00|1.200|0.0005353NBC</t>
        </is>
      </c>
      <c r="F262" s="19">
        <f>LEFT(E262,LEN(E262)-7)</f>
        <v/>
      </c>
      <c r="G262" s="19">
        <f>'Cutting Rules'!H262</f>
        <v/>
      </c>
      <c r="H262" s="19">
        <f>VLOOKUP(MID(F262,8,2),[1]Special!$H$2:$I$32,2,0)</f>
        <v/>
      </c>
      <c r="I262" s="19">
        <f>RIGHT(E262,3)</f>
        <v/>
      </c>
      <c r="J262" s="19">
        <f>IF(MID(E262,6,2)="22","P","C")</f>
        <v/>
      </c>
      <c r="K262" s="19">
        <f>MID(E262,13,4)</f>
        <v/>
      </c>
      <c r="L262" s="19">
        <f>MID(E262,19,4)</f>
        <v/>
      </c>
      <c r="M262" s="52">
        <f>MID(E262,LEN(E262)-17,4)</f>
        <v/>
      </c>
      <c r="N262" s="52">
        <f>MID(E262,LEN(E262)-6,4)</f>
        <v/>
      </c>
      <c r="O262" s="19">
        <f>VLOOKUP(F262,[1]Item!$A$5:$Z$10000,26,0)</f>
        <v/>
      </c>
      <c r="P262" s="19">
        <f>VLOOKUP(E262,[1]route!$E$3:$O$10005,11,0)</f>
        <v/>
      </c>
      <c r="Q262" s="167">
        <f>'Cutting Rules'!AD262</f>
        <v/>
      </c>
      <c r="R262" s="168">
        <f>SUMIF([1]route!$E$3:$E$10005,E262,[1]!Table1[生産])</f>
        <v/>
      </c>
      <c r="S262" s="24" t="n"/>
      <c r="T262" s="169" t="inlineStr"/>
      <c r="U262" s="19" t="n"/>
      <c r="V262" s="170">
        <f>SUMIF([1]route!$E$3:$E$10005,E262,[1]route!$M$3:$M$10005)</f>
        <v/>
      </c>
      <c r="W262" s="171">
        <f>O262*N262*V262/1000</f>
        <v/>
      </c>
      <c r="X262" s="27">
        <f t="array" ref="X262">INDEX($BP262:$CZ262,MATCH(TRUE,$BP262:$CZ262&lt;0,0))</f>
        <v/>
      </c>
      <c r="Y262" s="47">
        <f>IFERROR(CHOOSE($AC262,$BP$1,$BQ$1,$BR$1,$BS$1,$BT$1,$BU$1,$BV$1,$BW$1,$BX$1,$BY$1,$BZ$1,$CA$1,$CB$1,$CC$1,$CD$1,$CE$1,$CF$1,$CG$1,$CH$1,$CI$1,$CJ$1,$CK$1,$CL$1,$CM$1,$CN$1,$CO$1,$CP$1,$CQ$1,$CR$1,$CS$1,$CT$1,$CU$1,$CV$1,$CW$1,$CX$1,$CY$1,$CZ$1,),"")</f>
        <v/>
      </c>
      <c r="Z262" s="121">
        <f>IFERROR(VLOOKUP(E262,[1]route!$E$3:$BL$10005,59,0),"")&amp;IFERROR(VLOOKUP(E262,[1]route!$E$3:$BL$10005,60,0),"")</f>
        <v/>
      </c>
      <c r="AA262" s="172">
        <f>IF(R262&gt;V262,R262-V262,0)</f>
        <v/>
      </c>
      <c r="AB262" s="173">
        <f>AA262*O262*N262/1000</f>
        <v/>
      </c>
      <c r="AC262" s="4">
        <f>IFERROR(MATCH($X262,$BP262:$CZ262,0),"")</f>
        <v/>
      </c>
      <c r="AD262" s="29" t="n">
        <v>0</v>
      </c>
      <c r="AE262" s="30">
        <f>SUMIF([1]route!$E$3:$E$10005,E262,[1]!Table1[1])</f>
        <v/>
      </c>
      <c r="AF262" s="30">
        <f>SUMIF([1]route!$E$3:$E$10005,E262,[1]!Table1[2])</f>
        <v/>
      </c>
      <c r="AG262" s="30">
        <f>SUMIF([1]route!$E$3:$E$10005,E262,[1]!Table1[3])</f>
        <v/>
      </c>
      <c r="AH262" s="30">
        <f>SUMIF([1]route!$E$3:$E$10005,E262,[1]!Table1[4])</f>
        <v/>
      </c>
      <c r="AI262" s="30">
        <f>SUMIF([1]route!$E$3:$E$10005,E262,[1]!Table1[5])</f>
        <v/>
      </c>
      <c r="AJ262" s="30">
        <f>SUMIF([1]route!$E$3:$E$10005,E262,[1]!Table1[6])</f>
        <v/>
      </c>
      <c r="AK262" s="30">
        <f>SUMIF([1]route!$E$3:$E$10005,E262,[1]!Table1[7])</f>
        <v/>
      </c>
      <c r="AL262" s="30">
        <f>SUMIF([1]route!$E$3:$E$10005,E262,[1]!Table1[8])</f>
        <v/>
      </c>
      <c r="AM262" s="30">
        <f>SUMIF([1]route!$E$3:$E$10005,E262,[1]!Table1[9])</f>
        <v/>
      </c>
      <c r="AN262" s="30">
        <f>SUMIF([1]route!$E$3:$E$10005,E262,[1]!Table1[10])</f>
        <v/>
      </c>
      <c r="AO262" s="30">
        <f>SUMIF([1]route!$E$3:$E$10005,E262,[1]!Table1[11])</f>
        <v/>
      </c>
      <c r="AP262" s="30">
        <f>SUMIF([1]route!$E$3:$E$10005,E262,[1]!Table1[12])</f>
        <v/>
      </c>
      <c r="AQ262" s="30">
        <f>SUMIF([1]route!$E$3:$E$10005,E262,[1]!Table1[13])</f>
        <v/>
      </c>
      <c r="AR262" s="30">
        <f>SUMIF([1]route!$E$3:$E$10005,E262,[1]!Table1[14])</f>
        <v/>
      </c>
      <c r="AS262" s="30">
        <f>SUMIF([1]route!$E$3:$E$10005,E262,[1]!Table1[15])</f>
        <v/>
      </c>
      <c r="AT262" s="30">
        <f>SUMIF([1]route!$E$3:$E$10005,E262,[1]!Table1[16])</f>
        <v/>
      </c>
      <c r="AU262" s="30">
        <f>SUMIF([1]route!$E$3:$E$10005,E262,[1]!Table1[17])</f>
        <v/>
      </c>
      <c r="AV262" s="30">
        <f>SUMIF([1]route!$E$3:$E$10005,E262,[1]!Table1[18])</f>
        <v/>
      </c>
      <c r="AW262" s="30">
        <f>SUMIF([1]route!$E$3:$E$10005,E262,[1]!Table1[19])</f>
        <v/>
      </c>
      <c r="AX262" s="30">
        <f>SUMIF([1]route!$E$3:$E$10005,E262,[1]!Table1[20])</f>
        <v/>
      </c>
      <c r="AY262" s="30">
        <f>SUMIF([1]route!$E$3:$E$10005,E262,[1]!Table1[21])</f>
        <v/>
      </c>
      <c r="AZ262" s="30">
        <f>SUMIF([1]route!$E$3:$E$10005,E262,[1]!Table1[22])</f>
        <v/>
      </c>
      <c r="BA262" s="30">
        <f>SUMIF([1]route!$E$3:$E$10005,E262,[1]!Table1[23])</f>
        <v/>
      </c>
      <c r="BB262" s="30">
        <f>SUMIF([1]route!$E$3:$E$10005,E262,[1]!Table1[24])</f>
        <v/>
      </c>
      <c r="BC262" s="30">
        <f>SUMIF([1]route!$E$3:$E$10005,E262,[1]!Table1[25])</f>
        <v/>
      </c>
      <c r="BD262" s="30">
        <f>SUMIF([1]route!$E$3:$E$10005,E262,[1]!Table1[26])</f>
        <v/>
      </c>
      <c r="BE262" s="30">
        <f>SUMIF([1]route!$E$3:$E$10005,E262,[1]!Table1[27])</f>
        <v/>
      </c>
      <c r="BF262" s="30">
        <f>SUMIF([1]route!$E$3:$E$10005,E262,[1]!Table1[28])</f>
        <v/>
      </c>
      <c r="BG262" s="30">
        <f>SUMIF([1]route!$E$3:$E$10005,E262,[1]!Table1[29])</f>
        <v/>
      </c>
      <c r="BH262" s="30">
        <f>SUMIF([1]route!$E$3:$E$10005,E262,[1]!Table1[30])</f>
        <v/>
      </c>
      <c r="BI262" s="30">
        <f>SUMIF([1]route!$E$3:$E$10005,E262,[1]!Table1[31])</f>
        <v/>
      </c>
      <c r="BJ262" s="30">
        <f>SUMIF([1]route!$E$3:$E$10005,E262,[1]!Table1[Remain PO])</f>
        <v/>
      </c>
      <c r="BK262" s="31">
        <f>SUMIF([1]route!$E$3:$E$10005,E262,[1]!Table1[N+1])</f>
        <v/>
      </c>
      <c r="BL262" s="31">
        <f>SUMIF([1]route!$E$3:$E$10005,E262,[1]!Table1[N+2])</f>
        <v/>
      </c>
      <c r="BM262" s="31">
        <f>SUMIF([1]route!$E$3:$E$10005,E262,[1]!Table1[N+3])</f>
        <v/>
      </c>
      <c r="BN262" s="32">
        <f>SUMIF([1]route!$E$3:$E$10005,E262,[1]!Table1[N+4])</f>
        <v/>
      </c>
      <c r="BP262" s="37">
        <f>$V262-$AD262</f>
        <v/>
      </c>
      <c r="BQ262" s="35">
        <f>BP262-AE262</f>
        <v/>
      </c>
      <c r="BR262" s="35">
        <f>BQ262-AF262</f>
        <v/>
      </c>
      <c r="BS262" s="35">
        <f>BR262-AG262</f>
        <v/>
      </c>
      <c r="BT262" s="35">
        <f>BS262-AH262</f>
        <v/>
      </c>
      <c r="BU262" s="35">
        <f>BT262-AI262</f>
        <v/>
      </c>
      <c r="BV262" s="35">
        <f>BU262-AJ262</f>
        <v/>
      </c>
      <c r="BW262" s="35">
        <f>BV262-AK262</f>
        <v/>
      </c>
      <c r="BX262" s="35">
        <f>BW262-AL262</f>
        <v/>
      </c>
      <c r="BY262" s="35">
        <f>BX262-AM262</f>
        <v/>
      </c>
      <c r="BZ262" s="35">
        <f>BY262-AN262</f>
        <v/>
      </c>
      <c r="CA262" s="35">
        <f>BZ262-AO262</f>
        <v/>
      </c>
      <c r="CB262" s="35">
        <f>CA262-AP262</f>
        <v/>
      </c>
      <c r="CC262" s="35">
        <f>CB262-AQ262</f>
        <v/>
      </c>
      <c r="CD262" s="35">
        <f>CC262-AR262</f>
        <v/>
      </c>
      <c r="CE262" s="35">
        <f>CD262-AS262</f>
        <v/>
      </c>
      <c r="CF262" s="35">
        <f>CE262-AT262</f>
        <v/>
      </c>
      <c r="CG262" s="35">
        <f>CF262-AU262</f>
        <v/>
      </c>
      <c r="CH262" s="35">
        <f>CG262-AV262</f>
        <v/>
      </c>
      <c r="CI262" s="35">
        <f>CH262-AW262</f>
        <v/>
      </c>
      <c r="CJ262" s="35">
        <f>CI262-AX262</f>
        <v/>
      </c>
      <c r="CK262" s="35">
        <f>CJ262-AY262</f>
        <v/>
      </c>
      <c r="CL262" s="35">
        <f>CK262-AZ262</f>
        <v/>
      </c>
      <c r="CM262" s="35">
        <f>CL262-BA262</f>
        <v/>
      </c>
      <c r="CN262" s="35">
        <f>CM262-BB262</f>
        <v/>
      </c>
      <c r="CO262" s="35">
        <f>CN262-BC262</f>
        <v/>
      </c>
      <c r="CP262" s="35">
        <f>CO262-BD262</f>
        <v/>
      </c>
      <c r="CQ262" s="35">
        <f>CP262-BE262</f>
        <v/>
      </c>
      <c r="CR262" s="35">
        <f>CQ262-BF262</f>
        <v/>
      </c>
      <c r="CS262" s="35">
        <f>CR262-BG262</f>
        <v/>
      </c>
      <c r="CT262" s="35">
        <f>CS262-BH262</f>
        <v/>
      </c>
      <c r="CU262" s="35">
        <f>CT262-BI262</f>
        <v/>
      </c>
      <c r="CV262" s="35">
        <f>CU262-BJ262</f>
        <v/>
      </c>
      <c r="CW262" s="38">
        <f>CV262-BK262</f>
        <v/>
      </c>
      <c r="CX262" s="38">
        <f>CW262-BL262</f>
        <v/>
      </c>
      <c r="CY262" s="38">
        <f>CX262-BM262</f>
        <v/>
      </c>
      <c r="CZ262" s="39">
        <f>CY262-BN262</f>
        <v/>
      </c>
      <c r="DA262" s="35" t="n"/>
    </row>
    <row r="263">
      <c r="D263" s="61">
        <f>VLOOKUP(F263,[1]Special!$O$2:$S$209,3,0)</f>
        <v/>
      </c>
      <c r="E263" s="20" t="inlineStr">
        <is>
          <t>|0200226010|19.10|0.00|2.000|0.0005800NBC</t>
        </is>
      </c>
      <c r="F263" s="19">
        <f>LEFT(E263,LEN(E263)-7)</f>
        <v/>
      </c>
      <c r="G263" s="19">
        <f>'Cutting Rules'!H263</f>
        <v/>
      </c>
      <c r="H263" s="19">
        <f>VLOOKUP(MID(F263,8,2),[1]Special!$H$2:$I$32,2,0)</f>
        <v/>
      </c>
      <c r="I263" s="19">
        <f>RIGHT(E263,3)</f>
        <v/>
      </c>
      <c r="J263" s="19">
        <f>IF(MID(E263,6,2)="22","P","C")</f>
        <v/>
      </c>
      <c r="K263" s="19">
        <f>MID(E263,13,4)</f>
        <v/>
      </c>
      <c r="L263" s="19">
        <f>MID(E263,19,4)</f>
        <v/>
      </c>
      <c r="M263" s="52">
        <f>MID(E263,LEN(E263)-17,4)</f>
        <v/>
      </c>
      <c r="N263" s="52">
        <f>MID(E263,LEN(E263)-6,4)</f>
        <v/>
      </c>
      <c r="O263" s="19">
        <f>VLOOKUP(F263,[1]Item!$A$5:$Z$10000,26,0)</f>
        <v/>
      </c>
      <c r="P263" s="19">
        <f>VLOOKUP(E263,[1]route!$E$3:$O$10005,11,0)</f>
        <v/>
      </c>
      <c r="Q263" s="167">
        <f>'Cutting Rules'!AD263</f>
        <v/>
      </c>
      <c r="R263" s="168">
        <f>SUMIF([1]route!$E$3:$E$10005,E263,[1]!Table1[生産])</f>
        <v/>
      </c>
      <c r="S263" s="24" t="n"/>
      <c r="T263" s="169" t="inlineStr"/>
      <c r="U263" s="19" t="n"/>
      <c r="V263" s="170">
        <f>SUMIF([1]route!$E$3:$E$10005,E263,[1]route!$M$3:$M$10005)</f>
        <v/>
      </c>
      <c r="W263" s="171">
        <f>O263*N263*V263/1000</f>
        <v/>
      </c>
      <c r="X263" s="27">
        <f t="array" ref="X263">INDEX($BP263:$CZ263,MATCH(TRUE,$BP263:$CZ263&lt;0,0))</f>
        <v/>
      </c>
      <c r="Y263" s="47">
        <f>IFERROR(CHOOSE($AC263,$BP$1,$BQ$1,$BR$1,$BS$1,$BT$1,$BU$1,$BV$1,$BW$1,$BX$1,$BY$1,$BZ$1,$CA$1,$CB$1,$CC$1,$CD$1,$CE$1,$CF$1,$CG$1,$CH$1,$CI$1,$CJ$1,$CK$1,$CL$1,$CM$1,$CN$1,$CO$1,$CP$1,$CQ$1,$CR$1,$CS$1,$CT$1,$CU$1,$CV$1,$CW$1,$CX$1,$CY$1,$CZ$1,),"")</f>
        <v/>
      </c>
      <c r="Z263" s="121">
        <f>IFERROR(VLOOKUP(E263,[1]route!$E$3:$BL$10005,59,0),"")&amp;IFERROR(VLOOKUP(E263,[1]route!$E$3:$BL$10005,60,0),"")</f>
        <v/>
      </c>
      <c r="AA263" s="172">
        <f>IF(R263&gt;V263,R263-V263,0)</f>
        <v/>
      </c>
      <c r="AB263" s="173">
        <f>AA263*O263*N263/1000</f>
        <v/>
      </c>
      <c r="AC263" s="4">
        <f>IFERROR(MATCH($X263,$BP263:$CZ263,0),"")</f>
        <v/>
      </c>
      <c r="AD263" s="29" t="n">
        <v>0</v>
      </c>
      <c r="AE263" s="30">
        <f>SUMIF([1]route!$E$3:$E$10005,E263,[1]!Table1[1])</f>
        <v/>
      </c>
      <c r="AF263" s="30">
        <f>SUMIF([1]route!$E$3:$E$10005,E263,[1]!Table1[2])</f>
        <v/>
      </c>
      <c r="AG263" s="30">
        <f>SUMIF([1]route!$E$3:$E$10005,E263,[1]!Table1[3])</f>
        <v/>
      </c>
      <c r="AH263" s="30">
        <f>SUMIF([1]route!$E$3:$E$10005,E263,[1]!Table1[4])</f>
        <v/>
      </c>
      <c r="AI263" s="30">
        <f>SUMIF([1]route!$E$3:$E$10005,E263,[1]!Table1[5])</f>
        <v/>
      </c>
      <c r="AJ263" s="30">
        <f>SUMIF([1]route!$E$3:$E$10005,E263,[1]!Table1[6])</f>
        <v/>
      </c>
      <c r="AK263" s="30">
        <f>SUMIF([1]route!$E$3:$E$10005,E263,[1]!Table1[7])</f>
        <v/>
      </c>
      <c r="AL263" s="30">
        <f>SUMIF([1]route!$E$3:$E$10005,E263,[1]!Table1[8])</f>
        <v/>
      </c>
      <c r="AM263" s="30">
        <f>SUMIF([1]route!$E$3:$E$10005,E263,[1]!Table1[9])</f>
        <v/>
      </c>
      <c r="AN263" s="30">
        <f>SUMIF([1]route!$E$3:$E$10005,E263,[1]!Table1[10])</f>
        <v/>
      </c>
      <c r="AO263" s="30">
        <f>SUMIF([1]route!$E$3:$E$10005,E263,[1]!Table1[11])</f>
        <v/>
      </c>
      <c r="AP263" s="30">
        <f>SUMIF([1]route!$E$3:$E$10005,E263,[1]!Table1[12])</f>
        <v/>
      </c>
      <c r="AQ263" s="30">
        <f>SUMIF([1]route!$E$3:$E$10005,E263,[1]!Table1[13])</f>
        <v/>
      </c>
      <c r="AR263" s="30">
        <f>SUMIF([1]route!$E$3:$E$10005,E263,[1]!Table1[14])</f>
        <v/>
      </c>
      <c r="AS263" s="30">
        <f>SUMIF([1]route!$E$3:$E$10005,E263,[1]!Table1[15])</f>
        <v/>
      </c>
      <c r="AT263" s="30">
        <f>SUMIF([1]route!$E$3:$E$10005,E263,[1]!Table1[16])</f>
        <v/>
      </c>
      <c r="AU263" s="30">
        <f>SUMIF([1]route!$E$3:$E$10005,E263,[1]!Table1[17])</f>
        <v/>
      </c>
      <c r="AV263" s="30">
        <f>SUMIF([1]route!$E$3:$E$10005,E263,[1]!Table1[18])</f>
        <v/>
      </c>
      <c r="AW263" s="30">
        <f>SUMIF([1]route!$E$3:$E$10005,E263,[1]!Table1[19])</f>
        <v/>
      </c>
      <c r="AX263" s="30">
        <f>SUMIF([1]route!$E$3:$E$10005,E263,[1]!Table1[20])</f>
        <v/>
      </c>
      <c r="AY263" s="30">
        <f>SUMIF([1]route!$E$3:$E$10005,E263,[1]!Table1[21])</f>
        <v/>
      </c>
      <c r="AZ263" s="30">
        <f>SUMIF([1]route!$E$3:$E$10005,E263,[1]!Table1[22])</f>
        <v/>
      </c>
      <c r="BA263" s="30">
        <f>SUMIF([1]route!$E$3:$E$10005,E263,[1]!Table1[23])</f>
        <v/>
      </c>
      <c r="BB263" s="30">
        <f>SUMIF([1]route!$E$3:$E$10005,E263,[1]!Table1[24])</f>
        <v/>
      </c>
      <c r="BC263" s="30">
        <f>SUMIF([1]route!$E$3:$E$10005,E263,[1]!Table1[25])</f>
        <v/>
      </c>
      <c r="BD263" s="30">
        <f>SUMIF([1]route!$E$3:$E$10005,E263,[1]!Table1[26])</f>
        <v/>
      </c>
      <c r="BE263" s="30">
        <f>SUMIF([1]route!$E$3:$E$10005,E263,[1]!Table1[27])</f>
        <v/>
      </c>
      <c r="BF263" s="30">
        <f>SUMIF([1]route!$E$3:$E$10005,E263,[1]!Table1[28])</f>
        <v/>
      </c>
      <c r="BG263" s="30">
        <f>SUMIF([1]route!$E$3:$E$10005,E263,[1]!Table1[29])</f>
        <v/>
      </c>
      <c r="BH263" s="30">
        <f>SUMIF([1]route!$E$3:$E$10005,E263,[1]!Table1[30])</f>
        <v/>
      </c>
      <c r="BI263" s="30">
        <f>SUMIF([1]route!$E$3:$E$10005,E263,[1]!Table1[31])</f>
        <v/>
      </c>
      <c r="BJ263" s="30">
        <f>SUMIF([1]route!$E$3:$E$10005,E263,[1]!Table1[Remain PO])</f>
        <v/>
      </c>
      <c r="BK263" s="31">
        <f>SUMIF([1]route!$E$3:$E$10005,E263,[1]!Table1[N+1])</f>
        <v/>
      </c>
      <c r="BL263" s="31">
        <f>SUMIF([1]route!$E$3:$E$10005,E263,[1]!Table1[N+2])</f>
        <v/>
      </c>
      <c r="BM263" s="31">
        <f>SUMIF([1]route!$E$3:$E$10005,E263,[1]!Table1[N+3])</f>
        <v/>
      </c>
      <c r="BN263" s="32">
        <f>SUMIF([1]route!$E$3:$E$10005,E263,[1]!Table1[N+4])</f>
        <v/>
      </c>
      <c r="BP263" s="37">
        <f>$V263-$AD263</f>
        <v/>
      </c>
      <c r="BQ263" s="35">
        <f>BP263-AE263</f>
        <v/>
      </c>
      <c r="BR263" s="35">
        <f>BQ263-AF263</f>
        <v/>
      </c>
      <c r="BS263" s="35">
        <f>BR263-AG263</f>
        <v/>
      </c>
      <c r="BT263" s="35">
        <f>BS263-AH263</f>
        <v/>
      </c>
      <c r="BU263" s="35">
        <f>BT263-AI263</f>
        <v/>
      </c>
      <c r="BV263" s="35">
        <f>BU263-AJ263</f>
        <v/>
      </c>
      <c r="BW263" s="35">
        <f>BV263-AK263</f>
        <v/>
      </c>
      <c r="BX263" s="35">
        <f>BW263-AL263</f>
        <v/>
      </c>
      <c r="BY263" s="35">
        <f>BX263-AM263</f>
        <v/>
      </c>
      <c r="BZ263" s="35">
        <f>BY263-AN263</f>
        <v/>
      </c>
      <c r="CA263" s="35">
        <f>BZ263-AO263</f>
        <v/>
      </c>
      <c r="CB263" s="35">
        <f>CA263-AP263</f>
        <v/>
      </c>
      <c r="CC263" s="35">
        <f>CB263-AQ263</f>
        <v/>
      </c>
      <c r="CD263" s="35">
        <f>CC263-AR263</f>
        <v/>
      </c>
      <c r="CE263" s="35">
        <f>CD263-AS263</f>
        <v/>
      </c>
      <c r="CF263" s="35">
        <f>CE263-AT263</f>
        <v/>
      </c>
      <c r="CG263" s="35">
        <f>CF263-AU263</f>
        <v/>
      </c>
      <c r="CH263" s="35">
        <f>CG263-AV263</f>
        <v/>
      </c>
      <c r="CI263" s="35">
        <f>CH263-AW263</f>
        <v/>
      </c>
      <c r="CJ263" s="35">
        <f>CI263-AX263</f>
        <v/>
      </c>
      <c r="CK263" s="35">
        <f>CJ263-AY263</f>
        <v/>
      </c>
      <c r="CL263" s="35">
        <f>CK263-AZ263</f>
        <v/>
      </c>
      <c r="CM263" s="35">
        <f>CL263-BA263</f>
        <v/>
      </c>
      <c r="CN263" s="35">
        <f>CM263-BB263</f>
        <v/>
      </c>
      <c r="CO263" s="35">
        <f>CN263-BC263</f>
        <v/>
      </c>
      <c r="CP263" s="35">
        <f>CO263-BD263</f>
        <v/>
      </c>
      <c r="CQ263" s="35">
        <f>CP263-BE263</f>
        <v/>
      </c>
      <c r="CR263" s="35">
        <f>CQ263-BF263</f>
        <v/>
      </c>
      <c r="CS263" s="35">
        <f>CR263-BG263</f>
        <v/>
      </c>
      <c r="CT263" s="35">
        <f>CS263-BH263</f>
        <v/>
      </c>
      <c r="CU263" s="35">
        <f>CT263-BI263</f>
        <v/>
      </c>
      <c r="CV263" s="35">
        <f>CU263-BJ263</f>
        <v/>
      </c>
      <c r="CW263" s="38">
        <f>CV263-BK263</f>
        <v/>
      </c>
      <c r="CX263" s="38">
        <f>CW263-BL263</f>
        <v/>
      </c>
      <c r="CY263" s="38">
        <f>CX263-BM263</f>
        <v/>
      </c>
      <c r="CZ263" s="39">
        <f>CY263-BN263</f>
        <v/>
      </c>
      <c r="DA263" s="35" t="n"/>
    </row>
    <row r="264">
      <c r="D264" s="61">
        <f>VLOOKUP(F264,[1]Special!$O$2:$S$209,3,0)</f>
        <v/>
      </c>
      <c r="E264" s="20" t="inlineStr">
        <is>
          <t>|0200226010|17.30|0.00|1.600|0.0005600NBC</t>
        </is>
      </c>
      <c r="F264" s="19">
        <f>LEFT(E264,LEN(E264)-7)</f>
        <v/>
      </c>
      <c r="G264" s="19">
        <f>'Cutting Rules'!H264</f>
        <v/>
      </c>
      <c r="H264" s="19">
        <f>VLOOKUP(MID(F264,8,2),[1]Special!$H$2:$I$32,2,0)</f>
        <v/>
      </c>
      <c r="I264" s="19">
        <f>RIGHT(E264,3)</f>
        <v/>
      </c>
      <c r="J264" s="19">
        <f>IF(MID(E264,6,2)="22","P","C")</f>
        <v/>
      </c>
      <c r="K264" s="19">
        <f>MID(E264,13,4)</f>
        <v/>
      </c>
      <c r="L264" s="19">
        <f>MID(E264,19,4)</f>
        <v/>
      </c>
      <c r="M264" s="52">
        <f>MID(E264,LEN(E264)-17,4)</f>
        <v/>
      </c>
      <c r="N264" s="52">
        <f>MID(E264,LEN(E264)-6,4)</f>
        <v/>
      </c>
      <c r="O264" s="19">
        <f>VLOOKUP(F264,[1]Item!$A$5:$Z$10000,26,0)</f>
        <v/>
      </c>
      <c r="P264" s="19">
        <f>VLOOKUP(E264,[1]route!$E$3:$O$10005,11,0)</f>
        <v/>
      </c>
      <c r="Q264" s="167">
        <f>'Cutting Rules'!AD264</f>
        <v/>
      </c>
      <c r="R264" s="168">
        <f>SUMIF([1]route!$E$3:$E$10005,E264,[1]!Table1[生産])</f>
        <v/>
      </c>
      <c r="S264" s="24" t="n"/>
      <c r="T264" s="169" t="inlineStr"/>
      <c r="U264" s="19" t="n"/>
      <c r="V264" s="170">
        <f>SUMIF([1]route!$E$3:$E$10005,E264,[1]route!$M$3:$M$10005)</f>
        <v/>
      </c>
      <c r="W264" s="171">
        <f>O264*N264*V264/1000</f>
        <v/>
      </c>
      <c r="X264" s="27">
        <f t="array" ref="X264">INDEX($BP264:$CZ264,MATCH(TRUE,$BP264:$CZ264&lt;0,0))</f>
        <v/>
      </c>
      <c r="Y264" s="47">
        <f>IFERROR(CHOOSE($AC264,$BP$1,$BQ$1,$BR$1,$BS$1,$BT$1,$BU$1,$BV$1,$BW$1,$BX$1,$BY$1,$BZ$1,$CA$1,$CB$1,$CC$1,$CD$1,$CE$1,$CF$1,$CG$1,$CH$1,$CI$1,$CJ$1,$CK$1,$CL$1,$CM$1,$CN$1,$CO$1,$CP$1,$CQ$1,$CR$1,$CS$1,$CT$1,$CU$1,$CV$1,$CW$1,$CX$1,$CY$1,$CZ$1,),"")</f>
        <v/>
      </c>
      <c r="Z264" s="121">
        <f>IFERROR(VLOOKUP(E264,[1]route!$E$3:$BL$10005,59,0),"")&amp;IFERROR(VLOOKUP(E264,[1]route!$E$3:$BL$10005,60,0),"")</f>
        <v/>
      </c>
      <c r="AA264" s="172">
        <f>IF(R264&gt;V264,R264-V264,0)</f>
        <v/>
      </c>
      <c r="AB264" s="173">
        <f>AA264*O264*N264/1000</f>
        <v/>
      </c>
      <c r="AC264" s="4">
        <f>IFERROR(MATCH($X264,$BP264:$CZ264,0),"")</f>
        <v/>
      </c>
      <c r="AD264" s="29" t="n">
        <v>0</v>
      </c>
      <c r="AE264" s="30">
        <f>SUMIF([1]route!$E$3:$E$10005,E264,[1]!Table1[1])</f>
        <v/>
      </c>
      <c r="AF264" s="30">
        <f>SUMIF([1]route!$E$3:$E$10005,E264,[1]!Table1[2])</f>
        <v/>
      </c>
      <c r="AG264" s="30">
        <f>SUMIF([1]route!$E$3:$E$10005,E264,[1]!Table1[3])</f>
        <v/>
      </c>
      <c r="AH264" s="30">
        <f>SUMIF([1]route!$E$3:$E$10005,E264,[1]!Table1[4])</f>
        <v/>
      </c>
      <c r="AI264" s="30">
        <f>SUMIF([1]route!$E$3:$E$10005,E264,[1]!Table1[5])</f>
        <v/>
      </c>
      <c r="AJ264" s="30">
        <f>SUMIF([1]route!$E$3:$E$10005,E264,[1]!Table1[6])</f>
        <v/>
      </c>
      <c r="AK264" s="30">
        <f>SUMIF([1]route!$E$3:$E$10005,E264,[1]!Table1[7])</f>
        <v/>
      </c>
      <c r="AL264" s="30">
        <f>SUMIF([1]route!$E$3:$E$10005,E264,[1]!Table1[8])</f>
        <v/>
      </c>
      <c r="AM264" s="30">
        <f>SUMIF([1]route!$E$3:$E$10005,E264,[1]!Table1[9])</f>
        <v/>
      </c>
      <c r="AN264" s="30">
        <f>SUMIF([1]route!$E$3:$E$10005,E264,[1]!Table1[10])</f>
        <v/>
      </c>
      <c r="AO264" s="30">
        <f>SUMIF([1]route!$E$3:$E$10005,E264,[1]!Table1[11])</f>
        <v/>
      </c>
      <c r="AP264" s="30">
        <f>SUMIF([1]route!$E$3:$E$10005,E264,[1]!Table1[12])</f>
        <v/>
      </c>
      <c r="AQ264" s="30">
        <f>SUMIF([1]route!$E$3:$E$10005,E264,[1]!Table1[13])</f>
        <v/>
      </c>
      <c r="AR264" s="30">
        <f>SUMIF([1]route!$E$3:$E$10005,E264,[1]!Table1[14])</f>
        <v/>
      </c>
      <c r="AS264" s="30">
        <f>SUMIF([1]route!$E$3:$E$10005,E264,[1]!Table1[15])</f>
        <v/>
      </c>
      <c r="AT264" s="30">
        <f>SUMIF([1]route!$E$3:$E$10005,E264,[1]!Table1[16])</f>
        <v/>
      </c>
      <c r="AU264" s="30">
        <f>SUMIF([1]route!$E$3:$E$10005,E264,[1]!Table1[17])</f>
        <v/>
      </c>
      <c r="AV264" s="30">
        <f>SUMIF([1]route!$E$3:$E$10005,E264,[1]!Table1[18])</f>
        <v/>
      </c>
      <c r="AW264" s="30">
        <f>SUMIF([1]route!$E$3:$E$10005,E264,[1]!Table1[19])</f>
        <v/>
      </c>
      <c r="AX264" s="30">
        <f>SUMIF([1]route!$E$3:$E$10005,E264,[1]!Table1[20])</f>
        <v/>
      </c>
      <c r="AY264" s="30">
        <f>SUMIF([1]route!$E$3:$E$10005,E264,[1]!Table1[21])</f>
        <v/>
      </c>
      <c r="AZ264" s="30">
        <f>SUMIF([1]route!$E$3:$E$10005,E264,[1]!Table1[22])</f>
        <v/>
      </c>
      <c r="BA264" s="30">
        <f>SUMIF([1]route!$E$3:$E$10005,E264,[1]!Table1[23])</f>
        <v/>
      </c>
      <c r="BB264" s="30">
        <f>SUMIF([1]route!$E$3:$E$10005,E264,[1]!Table1[24])</f>
        <v/>
      </c>
      <c r="BC264" s="30">
        <f>SUMIF([1]route!$E$3:$E$10005,E264,[1]!Table1[25])</f>
        <v/>
      </c>
      <c r="BD264" s="30">
        <f>SUMIF([1]route!$E$3:$E$10005,E264,[1]!Table1[26])</f>
        <v/>
      </c>
      <c r="BE264" s="30">
        <f>SUMIF([1]route!$E$3:$E$10005,E264,[1]!Table1[27])</f>
        <v/>
      </c>
      <c r="BF264" s="30">
        <f>SUMIF([1]route!$E$3:$E$10005,E264,[1]!Table1[28])</f>
        <v/>
      </c>
      <c r="BG264" s="30">
        <f>SUMIF([1]route!$E$3:$E$10005,E264,[1]!Table1[29])</f>
        <v/>
      </c>
      <c r="BH264" s="30">
        <f>SUMIF([1]route!$E$3:$E$10005,E264,[1]!Table1[30])</f>
        <v/>
      </c>
      <c r="BI264" s="30">
        <f>SUMIF([1]route!$E$3:$E$10005,E264,[1]!Table1[31])</f>
        <v/>
      </c>
      <c r="BJ264" s="30">
        <f>SUMIF([1]route!$E$3:$E$10005,E264,[1]!Table1[Remain PO])</f>
        <v/>
      </c>
      <c r="BK264" s="31">
        <f>SUMIF([1]route!$E$3:$E$10005,E264,[1]!Table1[N+1])</f>
        <v/>
      </c>
      <c r="BL264" s="31">
        <f>SUMIF([1]route!$E$3:$E$10005,E264,[1]!Table1[N+2])</f>
        <v/>
      </c>
      <c r="BM264" s="31">
        <f>SUMIF([1]route!$E$3:$E$10005,E264,[1]!Table1[N+3])</f>
        <v/>
      </c>
      <c r="BN264" s="32">
        <f>SUMIF([1]route!$E$3:$E$10005,E264,[1]!Table1[N+4])</f>
        <v/>
      </c>
      <c r="BP264" s="37">
        <f>$V264-$AD264</f>
        <v/>
      </c>
      <c r="BQ264" s="35">
        <f>BP264-AE264</f>
        <v/>
      </c>
      <c r="BR264" s="35">
        <f>BQ264-AF264</f>
        <v/>
      </c>
      <c r="BS264" s="35">
        <f>BR264-AG264</f>
        <v/>
      </c>
      <c r="BT264" s="35">
        <f>BS264-AH264</f>
        <v/>
      </c>
      <c r="BU264" s="35">
        <f>BT264-AI264</f>
        <v/>
      </c>
      <c r="BV264" s="35">
        <f>BU264-AJ264</f>
        <v/>
      </c>
      <c r="BW264" s="35">
        <f>BV264-AK264</f>
        <v/>
      </c>
      <c r="BX264" s="35">
        <f>BW264-AL264</f>
        <v/>
      </c>
      <c r="BY264" s="35">
        <f>BX264-AM264</f>
        <v/>
      </c>
      <c r="BZ264" s="35">
        <f>BY264-AN264</f>
        <v/>
      </c>
      <c r="CA264" s="35">
        <f>BZ264-AO264</f>
        <v/>
      </c>
      <c r="CB264" s="35">
        <f>CA264-AP264</f>
        <v/>
      </c>
      <c r="CC264" s="35">
        <f>CB264-AQ264</f>
        <v/>
      </c>
      <c r="CD264" s="35">
        <f>CC264-AR264</f>
        <v/>
      </c>
      <c r="CE264" s="35">
        <f>CD264-AS264</f>
        <v/>
      </c>
      <c r="CF264" s="35">
        <f>CE264-AT264</f>
        <v/>
      </c>
      <c r="CG264" s="35">
        <f>CF264-AU264</f>
        <v/>
      </c>
      <c r="CH264" s="35">
        <f>CG264-AV264</f>
        <v/>
      </c>
      <c r="CI264" s="35">
        <f>CH264-AW264</f>
        <v/>
      </c>
      <c r="CJ264" s="35">
        <f>CI264-AX264</f>
        <v/>
      </c>
      <c r="CK264" s="35">
        <f>CJ264-AY264</f>
        <v/>
      </c>
      <c r="CL264" s="35">
        <f>CK264-AZ264</f>
        <v/>
      </c>
      <c r="CM264" s="35">
        <f>CL264-BA264</f>
        <v/>
      </c>
      <c r="CN264" s="35">
        <f>CM264-BB264</f>
        <v/>
      </c>
      <c r="CO264" s="35">
        <f>CN264-BC264</f>
        <v/>
      </c>
      <c r="CP264" s="35">
        <f>CO264-BD264</f>
        <v/>
      </c>
      <c r="CQ264" s="35">
        <f>CP264-BE264</f>
        <v/>
      </c>
      <c r="CR264" s="35">
        <f>CQ264-BF264</f>
        <v/>
      </c>
      <c r="CS264" s="35">
        <f>CR264-BG264</f>
        <v/>
      </c>
      <c r="CT264" s="35">
        <f>CS264-BH264</f>
        <v/>
      </c>
      <c r="CU264" s="35">
        <f>CT264-BI264</f>
        <v/>
      </c>
      <c r="CV264" s="35">
        <f>CU264-BJ264</f>
        <v/>
      </c>
      <c r="CW264" s="38">
        <f>CV264-BK264</f>
        <v/>
      </c>
      <c r="CX264" s="38">
        <f>CW264-BL264</f>
        <v/>
      </c>
      <c r="CY264" s="38">
        <f>CX264-BM264</f>
        <v/>
      </c>
      <c r="CZ264" s="39">
        <f>CY264-BN264</f>
        <v/>
      </c>
      <c r="DA264" s="35" t="n"/>
    </row>
    <row r="265">
      <c r="D265" s="61">
        <f>VLOOKUP(F265,[1]Special!$O$2:$S$209,3,0)</f>
        <v/>
      </c>
      <c r="E265" s="20" t="inlineStr">
        <is>
          <t>|0200226010|19.10|0.00|2.000|0.0005900NBC</t>
        </is>
      </c>
      <c r="F265" s="19">
        <f>LEFT(E265,LEN(E265)-7)</f>
        <v/>
      </c>
      <c r="G265" s="19">
        <f>'Cutting Rules'!H265</f>
        <v/>
      </c>
      <c r="H265" s="19">
        <f>VLOOKUP(MID(F265,8,2),[1]Special!$H$2:$I$32,2,0)</f>
        <v/>
      </c>
      <c r="I265" s="19">
        <f>RIGHT(E265,3)</f>
        <v/>
      </c>
      <c r="J265" s="19">
        <f>IF(MID(E265,6,2)="22","P","C")</f>
        <v/>
      </c>
      <c r="K265" s="19">
        <f>MID(E265,13,4)</f>
        <v/>
      </c>
      <c r="L265" s="19">
        <f>MID(E265,19,4)</f>
        <v/>
      </c>
      <c r="M265" s="52">
        <f>MID(E265,LEN(E265)-17,4)</f>
        <v/>
      </c>
      <c r="N265" s="52">
        <f>MID(E265,LEN(E265)-6,4)</f>
        <v/>
      </c>
      <c r="O265" s="19">
        <f>VLOOKUP(F265,[1]Item!$A$5:$Z$10000,26,0)</f>
        <v/>
      </c>
      <c r="P265" s="19">
        <f>VLOOKUP(E265,[1]route!$E$3:$O$10005,11,0)</f>
        <v/>
      </c>
      <c r="Q265" s="167">
        <f>'Cutting Rules'!AD265</f>
        <v/>
      </c>
      <c r="R265" s="168">
        <f>SUMIF([1]route!$E$3:$E$10005,E265,[1]!Table1[生産])</f>
        <v/>
      </c>
      <c r="S265" s="24" t="n"/>
      <c r="T265" s="169" t="inlineStr"/>
      <c r="U265" s="19" t="n"/>
      <c r="V265" s="170">
        <f>SUMIF([1]route!$E$3:$E$10005,E265,[1]route!$M$3:$M$10005)</f>
        <v/>
      </c>
      <c r="W265" s="171">
        <f>O265*N265*V265/1000</f>
        <v/>
      </c>
      <c r="X265" s="27">
        <f t="array" ref="X265">INDEX($BP265:$CZ265,MATCH(TRUE,$BP265:$CZ265&lt;0,0))</f>
        <v/>
      </c>
      <c r="Y265" s="47">
        <f>IFERROR(CHOOSE($AC265,$BP$1,$BQ$1,$BR$1,$BS$1,$BT$1,$BU$1,$BV$1,$BW$1,$BX$1,$BY$1,$BZ$1,$CA$1,$CB$1,$CC$1,$CD$1,$CE$1,$CF$1,$CG$1,$CH$1,$CI$1,$CJ$1,$CK$1,$CL$1,$CM$1,$CN$1,$CO$1,$CP$1,$CQ$1,$CR$1,$CS$1,$CT$1,$CU$1,$CV$1,$CW$1,$CX$1,$CY$1,$CZ$1,),"")</f>
        <v/>
      </c>
      <c r="Z265" s="121">
        <f>IFERROR(VLOOKUP(E265,[1]route!$E$3:$BL$10005,59,0),"")&amp;IFERROR(VLOOKUP(E265,[1]route!$E$3:$BL$10005,60,0),"")</f>
        <v/>
      </c>
      <c r="AA265" s="172">
        <f>IF(R265&gt;V265,R265-V265,0)</f>
        <v/>
      </c>
      <c r="AB265" s="173">
        <f>AA265*O265*N265/1000</f>
        <v/>
      </c>
      <c r="AC265" s="4">
        <f>IFERROR(MATCH($X265,$BP265:$CZ265,0),"")</f>
        <v/>
      </c>
      <c r="AD265" s="29" t="n">
        <v>0</v>
      </c>
      <c r="AE265" s="30">
        <f>SUMIF([1]route!$E$3:$E$10005,E265,[1]!Table1[1])</f>
        <v/>
      </c>
      <c r="AF265" s="30">
        <f>SUMIF([1]route!$E$3:$E$10005,E265,[1]!Table1[2])</f>
        <v/>
      </c>
      <c r="AG265" s="30">
        <f>SUMIF([1]route!$E$3:$E$10005,E265,[1]!Table1[3])</f>
        <v/>
      </c>
      <c r="AH265" s="30">
        <f>SUMIF([1]route!$E$3:$E$10005,E265,[1]!Table1[4])</f>
        <v/>
      </c>
      <c r="AI265" s="30">
        <f>SUMIF([1]route!$E$3:$E$10005,E265,[1]!Table1[5])</f>
        <v/>
      </c>
      <c r="AJ265" s="30">
        <f>SUMIF([1]route!$E$3:$E$10005,E265,[1]!Table1[6])</f>
        <v/>
      </c>
      <c r="AK265" s="30">
        <f>SUMIF([1]route!$E$3:$E$10005,E265,[1]!Table1[7])</f>
        <v/>
      </c>
      <c r="AL265" s="30">
        <f>SUMIF([1]route!$E$3:$E$10005,E265,[1]!Table1[8])</f>
        <v/>
      </c>
      <c r="AM265" s="30">
        <f>SUMIF([1]route!$E$3:$E$10005,E265,[1]!Table1[9])</f>
        <v/>
      </c>
      <c r="AN265" s="30">
        <f>SUMIF([1]route!$E$3:$E$10005,E265,[1]!Table1[10])</f>
        <v/>
      </c>
      <c r="AO265" s="30">
        <f>SUMIF([1]route!$E$3:$E$10005,E265,[1]!Table1[11])</f>
        <v/>
      </c>
      <c r="AP265" s="30">
        <f>SUMIF([1]route!$E$3:$E$10005,E265,[1]!Table1[12])</f>
        <v/>
      </c>
      <c r="AQ265" s="30">
        <f>SUMIF([1]route!$E$3:$E$10005,E265,[1]!Table1[13])</f>
        <v/>
      </c>
      <c r="AR265" s="30">
        <f>SUMIF([1]route!$E$3:$E$10005,E265,[1]!Table1[14])</f>
        <v/>
      </c>
      <c r="AS265" s="30">
        <f>SUMIF([1]route!$E$3:$E$10005,E265,[1]!Table1[15])</f>
        <v/>
      </c>
      <c r="AT265" s="30">
        <f>SUMIF([1]route!$E$3:$E$10005,E265,[1]!Table1[16])</f>
        <v/>
      </c>
      <c r="AU265" s="30">
        <f>SUMIF([1]route!$E$3:$E$10005,E265,[1]!Table1[17])</f>
        <v/>
      </c>
      <c r="AV265" s="30">
        <f>SUMIF([1]route!$E$3:$E$10005,E265,[1]!Table1[18])</f>
        <v/>
      </c>
      <c r="AW265" s="30">
        <f>SUMIF([1]route!$E$3:$E$10005,E265,[1]!Table1[19])</f>
        <v/>
      </c>
      <c r="AX265" s="30">
        <f>SUMIF([1]route!$E$3:$E$10005,E265,[1]!Table1[20])</f>
        <v/>
      </c>
      <c r="AY265" s="30">
        <f>SUMIF([1]route!$E$3:$E$10005,E265,[1]!Table1[21])</f>
        <v/>
      </c>
      <c r="AZ265" s="30">
        <f>SUMIF([1]route!$E$3:$E$10005,E265,[1]!Table1[22])</f>
        <v/>
      </c>
      <c r="BA265" s="30">
        <f>SUMIF([1]route!$E$3:$E$10005,E265,[1]!Table1[23])</f>
        <v/>
      </c>
      <c r="BB265" s="30">
        <f>SUMIF([1]route!$E$3:$E$10005,E265,[1]!Table1[24])</f>
        <v/>
      </c>
      <c r="BC265" s="30">
        <f>SUMIF([1]route!$E$3:$E$10005,E265,[1]!Table1[25])</f>
        <v/>
      </c>
      <c r="BD265" s="30">
        <f>SUMIF([1]route!$E$3:$E$10005,E265,[1]!Table1[26])</f>
        <v/>
      </c>
      <c r="BE265" s="30">
        <f>SUMIF([1]route!$E$3:$E$10005,E265,[1]!Table1[27])</f>
        <v/>
      </c>
      <c r="BF265" s="30">
        <f>SUMIF([1]route!$E$3:$E$10005,E265,[1]!Table1[28])</f>
        <v/>
      </c>
      <c r="BG265" s="30">
        <f>SUMIF([1]route!$E$3:$E$10005,E265,[1]!Table1[29])</f>
        <v/>
      </c>
      <c r="BH265" s="30">
        <f>SUMIF([1]route!$E$3:$E$10005,E265,[1]!Table1[30])</f>
        <v/>
      </c>
      <c r="BI265" s="30">
        <f>SUMIF([1]route!$E$3:$E$10005,E265,[1]!Table1[31])</f>
        <v/>
      </c>
      <c r="BJ265" s="30">
        <f>SUMIF([1]route!$E$3:$E$10005,E265,[1]!Table1[Remain PO])</f>
        <v/>
      </c>
      <c r="BK265" s="31">
        <f>SUMIF([1]route!$E$3:$E$10005,E265,[1]!Table1[N+1])</f>
        <v/>
      </c>
      <c r="BL265" s="31">
        <f>SUMIF([1]route!$E$3:$E$10005,E265,[1]!Table1[N+2])</f>
        <v/>
      </c>
      <c r="BM265" s="31">
        <f>SUMIF([1]route!$E$3:$E$10005,E265,[1]!Table1[N+3])</f>
        <v/>
      </c>
      <c r="BN265" s="32">
        <f>SUMIF([1]route!$E$3:$E$10005,E265,[1]!Table1[N+4])</f>
        <v/>
      </c>
      <c r="BP265" s="37">
        <f>$V265-$AD265</f>
        <v/>
      </c>
      <c r="BQ265" s="35">
        <f>BP265-AE265</f>
        <v/>
      </c>
      <c r="BR265" s="35">
        <f>BQ265-AF265</f>
        <v/>
      </c>
      <c r="BS265" s="35">
        <f>BR265-AG265</f>
        <v/>
      </c>
      <c r="BT265" s="35">
        <f>BS265-AH265</f>
        <v/>
      </c>
      <c r="BU265" s="35">
        <f>BT265-AI265</f>
        <v/>
      </c>
      <c r="BV265" s="35">
        <f>BU265-AJ265</f>
        <v/>
      </c>
      <c r="BW265" s="35">
        <f>BV265-AK265</f>
        <v/>
      </c>
      <c r="BX265" s="35">
        <f>BW265-AL265</f>
        <v/>
      </c>
      <c r="BY265" s="35">
        <f>BX265-AM265</f>
        <v/>
      </c>
      <c r="BZ265" s="35">
        <f>BY265-AN265</f>
        <v/>
      </c>
      <c r="CA265" s="35">
        <f>BZ265-AO265</f>
        <v/>
      </c>
      <c r="CB265" s="35">
        <f>CA265-AP265</f>
        <v/>
      </c>
      <c r="CC265" s="35">
        <f>CB265-AQ265</f>
        <v/>
      </c>
      <c r="CD265" s="35">
        <f>CC265-AR265</f>
        <v/>
      </c>
      <c r="CE265" s="35">
        <f>CD265-AS265</f>
        <v/>
      </c>
      <c r="CF265" s="35">
        <f>CE265-AT265</f>
        <v/>
      </c>
      <c r="CG265" s="35">
        <f>CF265-AU265</f>
        <v/>
      </c>
      <c r="CH265" s="35">
        <f>CG265-AV265</f>
        <v/>
      </c>
      <c r="CI265" s="35">
        <f>CH265-AW265</f>
        <v/>
      </c>
      <c r="CJ265" s="35">
        <f>CI265-AX265</f>
        <v/>
      </c>
      <c r="CK265" s="35">
        <f>CJ265-AY265</f>
        <v/>
      </c>
      <c r="CL265" s="35">
        <f>CK265-AZ265</f>
        <v/>
      </c>
      <c r="CM265" s="35">
        <f>CL265-BA265</f>
        <v/>
      </c>
      <c r="CN265" s="35">
        <f>CM265-BB265</f>
        <v/>
      </c>
      <c r="CO265" s="35">
        <f>CN265-BC265</f>
        <v/>
      </c>
      <c r="CP265" s="35">
        <f>CO265-BD265</f>
        <v/>
      </c>
      <c r="CQ265" s="35">
        <f>CP265-BE265</f>
        <v/>
      </c>
      <c r="CR265" s="35">
        <f>CQ265-BF265</f>
        <v/>
      </c>
      <c r="CS265" s="35">
        <f>CR265-BG265</f>
        <v/>
      </c>
      <c r="CT265" s="35">
        <f>CS265-BH265</f>
        <v/>
      </c>
      <c r="CU265" s="35">
        <f>CT265-BI265</f>
        <v/>
      </c>
      <c r="CV265" s="35">
        <f>CU265-BJ265</f>
        <v/>
      </c>
      <c r="CW265" s="38">
        <f>CV265-BK265</f>
        <v/>
      </c>
      <c r="CX265" s="38">
        <f>CW265-BL265</f>
        <v/>
      </c>
      <c r="CY265" s="38">
        <f>CX265-BM265</f>
        <v/>
      </c>
      <c r="CZ265" s="39">
        <f>CY265-BN265</f>
        <v/>
      </c>
      <c r="DA265" s="35" t="n"/>
    </row>
    <row r="266">
      <c r="D266" s="61">
        <f>VLOOKUP(F266,[1]Special!$O$2:$S$209,3,0)</f>
        <v/>
      </c>
      <c r="E266" s="20" t="inlineStr">
        <is>
          <t>|0200226117|22.20|0.00|2.300|0.0006184NBC</t>
        </is>
      </c>
      <c r="F266" s="19">
        <f>LEFT(E266,LEN(E266)-7)</f>
        <v/>
      </c>
      <c r="G266" s="19">
        <f>'Cutting Rules'!H266</f>
        <v/>
      </c>
      <c r="H266" s="19">
        <f>VLOOKUP(MID(F266,8,2),[1]Special!$H$2:$I$32,2,0)</f>
        <v/>
      </c>
      <c r="I266" s="19">
        <f>RIGHT(E266,3)</f>
        <v/>
      </c>
      <c r="J266" s="19">
        <f>IF(MID(E266,6,2)="22","P","C")</f>
        <v/>
      </c>
      <c r="K266" s="19">
        <f>MID(E266,13,4)</f>
        <v/>
      </c>
      <c r="L266" s="19">
        <f>MID(E266,19,4)</f>
        <v/>
      </c>
      <c r="M266" s="52">
        <f>MID(E266,LEN(E266)-17,4)</f>
        <v/>
      </c>
      <c r="N266" s="52">
        <f>MID(E266,LEN(E266)-6,4)</f>
        <v/>
      </c>
      <c r="O266" s="19">
        <f>VLOOKUP(F266,[1]Item!$A$5:$Z$10000,26,0)</f>
        <v/>
      </c>
      <c r="P266" s="19">
        <f>VLOOKUP(E266,[1]route!$E$3:$O$10005,11,0)</f>
        <v/>
      </c>
      <c r="Q266" s="167">
        <f>'Cutting Rules'!AD266</f>
        <v/>
      </c>
      <c r="R266" s="168">
        <f>SUMIF([1]route!$E$3:$E$10005,E266,[1]!Table1[生産])</f>
        <v/>
      </c>
      <c r="S266" s="24" t="n"/>
      <c r="T266" s="169" t="inlineStr"/>
      <c r="U266" s="19" t="n"/>
      <c r="V266" s="170">
        <f>SUMIF([1]route!$E$3:$E$10005,E266,[1]route!$M$3:$M$10005)</f>
        <v/>
      </c>
      <c r="W266" s="171">
        <f>O266*N266*V266/1000</f>
        <v/>
      </c>
      <c r="X266" s="27">
        <f t="array" ref="X266">INDEX($BP266:$CZ266,MATCH(TRUE,$BP266:$CZ266&lt;0,0))</f>
        <v/>
      </c>
      <c r="Y266" s="47">
        <f>IFERROR(CHOOSE($AC266,$BP$1,$BQ$1,$BR$1,$BS$1,$BT$1,$BU$1,$BV$1,$BW$1,$BX$1,$BY$1,$BZ$1,$CA$1,$CB$1,$CC$1,$CD$1,$CE$1,$CF$1,$CG$1,$CH$1,$CI$1,$CJ$1,$CK$1,$CL$1,$CM$1,$CN$1,$CO$1,$CP$1,$CQ$1,$CR$1,$CS$1,$CT$1,$CU$1,$CV$1,$CW$1,$CX$1,$CY$1,$CZ$1,),"")</f>
        <v/>
      </c>
      <c r="Z266" s="121">
        <f>IFERROR(VLOOKUP(E266,[1]route!$E$3:$BL$10005,59,0),"")&amp;IFERROR(VLOOKUP(E266,[1]route!$E$3:$BL$10005,60,0),"")</f>
        <v/>
      </c>
      <c r="AA266" s="172">
        <f>IF(R266&gt;V266,R266-V266,0)</f>
        <v/>
      </c>
      <c r="AB266" s="173">
        <f>AA266*O266*N266/1000</f>
        <v/>
      </c>
      <c r="AC266" s="4">
        <f>IFERROR(MATCH($X266,$BP266:$CZ266,0),"")</f>
        <v/>
      </c>
      <c r="AD266" s="29" t="n">
        <v>0</v>
      </c>
      <c r="AE266" s="30">
        <f>SUMIF([1]route!$E$3:$E$10005,E266,[1]!Table1[1])</f>
        <v/>
      </c>
      <c r="AF266" s="30">
        <f>SUMIF([1]route!$E$3:$E$10005,E266,[1]!Table1[2])</f>
        <v/>
      </c>
      <c r="AG266" s="30">
        <f>SUMIF([1]route!$E$3:$E$10005,E266,[1]!Table1[3])</f>
        <v/>
      </c>
      <c r="AH266" s="30">
        <f>SUMIF([1]route!$E$3:$E$10005,E266,[1]!Table1[4])</f>
        <v/>
      </c>
      <c r="AI266" s="30">
        <f>SUMIF([1]route!$E$3:$E$10005,E266,[1]!Table1[5])</f>
        <v/>
      </c>
      <c r="AJ266" s="30">
        <f>SUMIF([1]route!$E$3:$E$10005,E266,[1]!Table1[6])</f>
        <v/>
      </c>
      <c r="AK266" s="30">
        <f>SUMIF([1]route!$E$3:$E$10005,E266,[1]!Table1[7])</f>
        <v/>
      </c>
      <c r="AL266" s="30">
        <f>SUMIF([1]route!$E$3:$E$10005,E266,[1]!Table1[8])</f>
        <v/>
      </c>
      <c r="AM266" s="30">
        <f>SUMIF([1]route!$E$3:$E$10005,E266,[1]!Table1[9])</f>
        <v/>
      </c>
      <c r="AN266" s="30">
        <f>SUMIF([1]route!$E$3:$E$10005,E266,[1]!Table1[10])</f>
        <v/>
      </c>
      <c r="AO266" s="30">
        <f>SUMIF([1]route!$E$3:$E$10005,E266,[1]!Table1[11])</f>
        <v/>
      </c>
      <c r="AP266" s="30">
        <f>SUMIF([1]route!$E$3:$E$10005,E266,[1]!Table1[12])</f>
        <v/>
      </c>
      <c r="AQ266" s="30">
        <f>SUMIF([1]route!$E$3:$E$10005,E266,[1]!Table1[13])</f>
        <v/>
      </c>
      <c r="AR266" s="30">
        <f>SUMIF([1]route!$E$3:$E$10005,E266,[1]!Table1[14])</f>
        <v/>
      </c>
      <c r="AS266" s="30">
        <f>SUMIF([1]route!$E$3:$E$10005,E266,[1]!Table1[15])</f>
        <v/>
      </c>
      <c r="AT266" s="30">
        <f>SUMIF([1]route!$E$3:$E$10005,E266,[1]!Table1[16])</f>
        <v/>
      </c>
      <c r="AU266" s="30">
        <f>SUMIF([1]route!$E$3:$E$10005,E266,[1]!Table1[17])</f>
        <v/>
      </c>
      <c r="AV266" s="30">
        <f>SUMIF([1]route!$E$3:$E$10005,E266,[1]!Table1[18])</f>
        <v/>
      </c>
      <c r="AW266" s="30">
        <f>SUMIF([1]route!$E$3:$E$10005,E266,[1]!Table1[19])</f>
        <v/>
      </c>
      <c r="AX266" s="30">
        <f>SUMIF([1]route!$E$3:$E$10005,E266,[1]!Table1[20])</f>
        <v/>
      </c>
      <c r="AY266" s="30">
        <f>SUMIF([1]route!$E$3:$E$10005,E266,[1]!Table1[21])</f>
        <v/>
      </c>
      <c r="AZ266" s="30">
        <f>SUMIF([1]route!$E$3:$E$10005,E266,[1]!Table1[22])</f>
        <v/>
      </c>
      <c r="BA266" s="30">
        <f>SUMIF([1]route!$E$3:$E$10005,E266,[1]!Table1[23])</f>
        <v/>
      </c>
      <c r="BB266" s="30">
        <f>SUMIF([1]route!$E$3:$E$10005,E266,[1]!Table1[24])</f>
        <v/>
      </c>
      <c r="BC266" s="30">
        <f>SUMIF([1]route!$E$3:$E$10005,E266,[1]!Table1[25])</f>
        <v/>
      </c>
      <c r="BD266" s="30">
        <f>SUMIF([1]route!$E$3:$E$10005,E266,[1]!Table1[26])</f>
        <v/>
      </c>
      <c r="BE266" s="30">
        <f>SUMIF([1]route!$E$3:$E$10005,E266,[1]!Table1[27])</f>
        <v/>
      </c>
      <c r="BF266" s="30">
        <f>SUMIF([1]route!$E$3:$E$10005,E266,[1]!Table1[28])</f>
        <v/>
      </c>
      <c r="BG266" s="30">
        <f>SUMIF([1]route!$E$3:$E$10005,E266,[1]!Table1[29])</f>
        <v/>
      </c>
      <c r="BH266" s="30">
        <f>SUMIF([1]route!$E$3:$E$10005,E266,[1]!Table1[30])</f>
        <v/>
      </c>
      <c r="BI266" s="30">
        <f>SUMIF([1]route!$E$3:$E$10005,E266,[1]!Table1[31])</f>
        <v/>
      </c>
      <c r="BJ266" s="30">
        <f>SUMIF([1]route!$E$3:$E$10005,E266,[1]!Table1[Remain PO])</f>
        <v/>
      </c>
      <c r="BK266" s="31">
        <f>SUMIF([1]route!$E$3:$E$10005,E266,[1]!Table1[N+1])</f>
        <v/>
      </c>
      <c r="BL266" s="31">
        <f>SUMIF([1]route!$E$3:$E$10005,E266,[1]!Table1[N+2])</f>
        <v/>
      </c>
      <c r="BM266" s="31">
        <f>SUMIF([1]route!$E$3:$E$10005,E266,[1]!Table1[N+3])</f>
        <v/>
      </c>
      <c r="BN266" s="32">
        <f>SUMIF([1]route!$E$3:$E$10005,E266,[1]!Table1[N+4])</f>
        <v/>
      </c>
      <c r="BP266" s="37">
        <f>$V266-$AD266</f>
        <v/>
      </c>
      <c r="BQ266" s="35">
        <f>BP266-AE266</f>
        <v/>
      </c>
      <c r="BR266" s="35">
        <f>BQ266-AF266</f>
        <v/>
      </c>
      <c r="BS266" s="35">
        <f>BR266-AG266</f>
        <v/>
      </c>
      <c r="BT266" s="35">
        <f>BS266-AH266</f>
        <v/>
      </c>
      <c r="BU266" s="35">
        <f>BT266-AI266</f>
        <v/>
      </c>
      <c r="BV266" s="35">
        <f>BU266-AJ266</f>
        <v/>
      </c>
      <c r="BW266" s="35">
        <f>BV266-AK266</f>
        <v/>
      </c>
      <c r="BX266" s="35">
        <f>BW266-AL266</f>
        <v/>
      </c>
      <c r="BY266" s="35">
        <f>BX266-AM266</f>
        <v/>
      </c>
      <c r="BZ266" s="35">
        <f>BY266-AN266</f>
        <v/>
      </c>
      <c r="CA266" s="35">
        <f>BZ266-AO266</f>
        <v/>
      </c>
      <c r="CB266" s="35">
        <f>CA266-AP266</f>
        <v/>
      </c>
      <c r="CC266" s="35">
        <f>CB266-AQ266</f>
        <v/>
      </c>
      <c r="CD266" s="35">
        <f>CC266-AR266</f>
        <v/>
      </c>
      <c r="CE266" s="35">
        <f>CD266-AS266</f>
        <v/>
      </c>
      <c r="CF266" s="35">
        <f>CE266-AT266</f>
        <v/>
      </c>
      <c r="CG266" s="35">
        <f>CF266-AU266</f>
        <v/>
      </c>
      <c r="CH266" s="35">
        <f>CG266-AV266</f>
        <v/>
      </c>
      <c r="CI266" s="35">
        <f>CH266-AW266</f>
        <v/>
      </c>
      <c r="CJ266" s="35">
        <f>CI266-AX266</f>
        <v/>
      </c>
      <c r="CK266" s="35">
        <f>CJ266-AY266</f>
        <v/>
      </c>
      <c r="CL266" s="35">
        <f>CK266-AZ266</f>
        <v/>
      </c>
      <c r="CM266" s="35">
        <f>CL266-BA266</f>
        <v/>
      </c>
      <c r="CN266" s="35">
        <f>CM266-BB266</f>
        <v/>
      </c>
      <c r="CO266" s="35">
        <f>CN266-BC266</f>
        <v/>
      </c>
      <c r="CP266" s="35">
        <f>CO266-BD266</f>
        <v/>
      </c>
      <c r="CQ266" s="35">
        <f>CP266-BE266</f>
        <v/>
      </c>
      <c r="CR266" s="35">
        <f>CQ266-BF266</f>
        <v/>
      </c>
      <c r="CS266" s="35">
        <f>CR266-BG266</f>
        <v/>
      </c>
      <c r="CT266" s="35">
        <f>CS266-BH266</f>
        <v/>
      </c>
      <c r="CU266" s="35">
        <f>CT266-BI266</f>
        <v/>
      </c>
      <c r="CV266" s="35">
        <f>CU266-BJ266</f>
        <v/>
      </c>
      <c r="CW266" s="38">
        <f>CV266-BK266</f>
        <v/>
      </c>
      <c r="CX266" s="38">
        <f>CW266-BL266</f>
        <v/>
      </c>
      <c r="CY266" s="38">
        <f>CX266-BM266</f>
        <v/>
      </c>
      <c r="CZ266" s="39">
        <f>CY266-BN266</f>
        <v/>
      </c>
      <c r="DA266" s="35" t="n"/>
    </row>
    <row r="267">
      <c r="D267" s="61">
        <f>VLOOKUP(F267,[1]Special!$O$2:$S$209,3,0)</f>
        <v/>
      </c>
      <c r="E267" s="20" t="inlineStr">
        <is>
          <t>|0200236211|19.10|0.00|1.200|0.0004445NBC</t>
        </is>
      </c>
      <c r="F267" s="19">
        <f>LEFT(E267,LEN(E267)-7)</f>
        <v/>
      </c>
      <c r="G267" s="19">
        <f>'Cutting Rules'!H267</f>
        <v/>
      </c>
      <c r="H267" s="19">
        <f>VLOOKUP(MID(F267,8,2),[1]Special!$H$2:$I$32,2,0)</f>
        <v/>
      </c>
      <c r="I267" s="19">
        <f>RIGHT(E267,3)</f>
        <v/>
      </c>
      <c r="J267" s="19">
        <f>IF(MID(E267,6,2)="22","P","C")</f>
        <v/>
      </c>
      <c r="K267" s="19">
        <f>MID(E267,13,4)</f>
        <v/>
      </c>
      <c r="L267" s="19">
        <f>MID(E267,19,4)</f>
        <v/>
      </c>
      <c r="M267" s="52">
        <f>MID(E267,LEN(E267)-17,4)</f>
        <v/>
      </c>
      <c r="N267" s="52">
        <f>MID(E267,LEN(E267)-6,4)</f>
        <v/>
      </c>
      <c r="O267" s="19">
        <f>VLOOKUP(F267,[1]Item!$A$5:$Z$10000,26,0)</f>
        <v/>
      </c>
      <c r="P267" s="19">
        <f>VLOOKUP(E267,[1]route!$E$3:$O$10005,11,0)</f>
        <v/>
      </c>
      <c r="Q267" s="167">
        <f>'Cutting Rules'!AD267</f>
        <v/>
      </c>
      <c r="R267" s="168">
        <f>SUMIF([1]route!$E$3:$E$10005,E267,[1]!Table1[生産])</f>
        <v/>
      </c>
      <c r="S267" s="24" t="n"/>
      <c r="T267" s="169" t="inlineStr"/>
      <c r="U267" s="19" t="n"/>
      <c r="V267" s="170">
        <f>SUMIF([1]route!$E$3:$E$10005,E267,[1]route!$M$3:$M$10005)</f>
        <v/>
      </c>
      <c r="W267" s="171">
        <f>O267*N267*V267/1000</f>
        <v/>
      </c>
      <c r="X267" s="27">
        <f t="array" ref="X267">INDEX($BP267:$CZ267,MATCH(TRUE,$BP267:$CZ267&lt;0,0))</f>
        <v/>
      </c>
      <c r="Y267" s="47">
        <f>IFERROR(CHOOSE($AC267,$BP$1,$BQ$1,$BR$1,$BS$1,$BT$1,$BU$1,$BV$1,$BW$1,$BX$1,$BY$1,$BZ$1,$CA$1,$CB$1,$CC$1,$CD$1,$CE$1,$CF$1,$CG$1,$CH$1,$CI$1,$CJ$1,$CK$1,$CL$1,$CM$1,$CN$1,$CO$1,$CP$1,$CQ$1,$CR$1,$CS$1,$CT$1,$CU$1,$CV$1,$CW$1,$CX$1,$CY$1,$CZ$1,),"")</f>
        <v/>
      </c>
      <c r="Z267" s="121">
        <f>IFERROR(VLOOKUP(E267,[1]route!$E$3:$BL$10005,59,0),"")&amp;IFERROR(VLOOKUP(E267,[1]route!$E$3:$BL$10005,60,0),"")</f>
        <v/>
      </c>
      <c r="AA267" s="172">
        <f>IF(R267&gt;V267,R267-V267,0)</f>
        <v/>
      </c>
      <c r="AB267" s="173">
        <f>AA267*O267*N267/1000</f>
        <v/>
      </c>
      <c r="AC267" s="4">
        <f>IFERROR(MATCH($X267,$BP267:$CZ267,0),"")</f>
        <v/>
      </c>
      <c r="AD267" s="29" t="n">
        <v>0</v>
      </c>
      <c r="AE267" s="30">
        <f>SUMIF([1]route!$E$3:$E$10005,E267,[1]!Table1[1])</f>
        <v/>
      </c>
      <c r="AF267" s="30">
        <f>SUMIF([1]route!$E$3:$E$10005,E267,[1]!Table1[2])</f>
        <v/>
      </c>
      <c r="AG267" s="30">
        <f>SUMIF([1]route!$E$3:$E$10005,E267,[1]!Table1[3])</f>
        <v/>
      </c>
      <c r="AH267" s="30">
        <f>SUMIF([1]route!$E$3:$E$10005,E267,[1]!Table1[4])</f>
        <v/>
      </c>
      <c r="AI267" s="30">
        <f>SUMIF([1]route!$E$3:$E$10005,E267,[1]!Table1[5])</f>
        <v/>
      </c>
      <c r="AJ267" s="30">
        <f>SUMIF([1]route!$E$3:$E$10005,E267,[1]!Table1[6])</f>
        <v/>
      </c>
      <c r="AK267" s="30">
        <f>SUMIF([1]route!$E$3:$E$10005,E267,[1]!Table1[7])</f>
        <v/>
      </c>
      <c r="AL267" s="30">
        <f>SUMIF([1]route!$E$3:$E$10005,E267,[1]!Table1[8])</f>
        <v/>
      </c>
      <c r="AM267" s="30">
        <f>SUMIF([1]route!$E$3:$E$10005,E267,[1]!Table1[9])</f>
        <v/>
      </c>
      <c r="AN267" s="30">
        <f>SUMIF([1]route!$E$3:$E$10005,E267,[1]!Table1[10])</f>
        <v/>
      </c>
      <c r="AO267" s="30">
        <f>SUMIF([1]route!$E$3:$E$10005,E267,[1]!Table1[11])</f>
        <v/>
      </c>
      <c r="AP267" s="30">
        <f>SUMIF([1]route!$E$3:$E$10005,E267,[1]!Table1[12])</f>
        <v/>
      </c>
      <c r="AQ267" s="30">
        <f>SUMIF([1]route!$E$3:$E$10005,E267,[1]!Table1[13])</f>
        <v/>
      </c>
      <c r="AR267" s="30">
        <f>SUMIF([1]route!$E$3:$E$10005,E267,[1]!Table1[14])</f>
        <v/>
      </c>
      <c r="AS267" s="30">
        <f>SUMIF([1]route!$E$3:$E$10005,E267,[1]!Table1[15])</f>
        <v/>
      </c>
      <c r="AT267" s="30">
        <f>SUMIF([1]route!$E$3:$E$10005,E267,[1]!Table1[16])</f>
        <v/>
      </c>
      <c r="AU267" s="30">
        <f>SUMIF([1]route!$E$3:$E$10005,E267,[1]!Table1[17])</f>
        <v/>
      </c>
      <c r="AV267" s="30">
        <f>SUMIF([1]route!$E$3:$E$10005,E267,[1]!Table1[18])</f>
        <v/>
      </c>
      <c r="AW267" s="30">
        <f>SUMIF([1]route!$E$3:$E$10005,E267,[1]!Table1[19])</f>
        <v/>
      </c>
      <c r="AX267" s="30">
        <f>SUMIF([1]route!$E$3:$E$10005,E267,[1]!Table1[20])</f>
        <v/>
      </c>
      <c r="AY267" s="30">
        <f>SUMIF([1]route!$E$3:$E$10005,E267,[1]!Table1[21])</f>
        <v/>
      </c>
      <c r="AZ267" s="30">
        <f>SUMIF([1]route!$E$3:$E$10005,E267,[1]!Table1[22])</f>
        <v/>
      </c>
      <c r="BA267" s="30">
        <f>SUMIF([1]route!$E$3:$E$10005,E267,[1]!Table1[23])</f>
        <v/>
      </c>
      <c r="BB267" s="30">
        <f>SUMIF([1]route!$E$3:$E$10005,E267,[1]!Table1[24])</f>
        <v/>
      </c>
      <c r="BC267" s="30">
        <f>SUMIF([1]route!$E$3:$E$10005,E267,[1]!Table1[25])</f>
        <v/>
      </c>
      <c r="BD267" s="30">
        <f>SUMIF([1]route!$E$3:$E$10005,E267,[1]!Table1[26])</f>
        <v/>
      </c>
      <c r="BE267" s="30">
        <f>SUMIF([1]route!$E$3:$E$10005,E267,[1]!Table1[27])</f>
        <v/>
      </c>
      <c r="BF267" s="30">
        <f>SUMIF([1]route!$E$3:$E$10005,E267,[1]!Table1[28])</f>
        <v/>
      </c>
      <c r="BG267" s="30">
        <f>SUMIF([1]route!$E$3:$E$10005,E267,[1]!Table1[29])</f>
        <v/>
      </c>
      <c r="BH267" s="30">
        <f>SUMIF([1]route!$E$3:$E$10005,E267,[1]!Table1[30])</f>
        <v/>
      </c>
      <c r="BI267" s="30">
        <f>SUMIF([1]route!$E$3:$E$10005,E267,[1]!Table1[31])</f>
        <v/>
      </c>
      <c r="BJ267" s="30">
        <f>SUMIF([1]route!$E$3:$E$10005,E267,[1]!Table1[Remain PO])</f>
        <v/>
      </c>
      <c r="BK267" s="31">
        <f>SUMIF([1]route!$E$3:$E$10005,E267,[1]!Table1[N+1])</f>
        <v/>
      </c>
      <c r="BL267" s="31">
        <f>SUMIF([1]route!$E$3:$E$10005,E267,[1]!Table1[N+2])</f>
        <v/>
      </c>
      <c r="BM267" s="31">
        <f>SUMIF([1]route!$E$3:$E$10005,E267,[1]!Table1[N+3])</f>
        <v/>
      </c>
      <c r="BN267" s="32">
        <f>SUMIF([1]route!$E$3:$E$10005,E267,[1]!Table1[N+4])</f>
        <v/>
      </c>
      <c r="BP267" s="37">
        <f>$V267-$AD267</f>
        <v/>
      </c>
      <c r="BQ267" s="35">
        <f>BP267-AE267</f>
        <v/>
      </c>
      <c r="BR267" s="35">
        <f>BQ267-AF267</f>
        <v/>
      </c>
      <c r="BS267" s="35">
        <f>BR267-AG267</f>
        <v/>
      </c>
      <c r="BT267" s="35">
        <f>BS267-AH267</f>
        <v/>
      </c>
      <c r="BU267" s="35">
        <f>BT267-AI267</f>
        <v/>
      </c>
      <c r="BV267" s="35">
        <f>BU267-AJ267</f>
        <v/>
      </c>
      <c r="BW267" s="35">
        <f>BV267-AK267</f>
        <v/>
      </c>
      <c r="BX267" s="35">
        <f>BW267-AL267</f>
        <v/>
      </c>
      <c r="BY267" s="35">
        <f>BX267-AM267</f>
        <v/>
      </c>
      <c r="BZ267" s="35">
        <f>BY267-AN267</f>
        <v/>
      </c>
      <c r="CA267" s="35">
        <f>BZ267-AO267</f>
        <v/>
      </c>
      <c r="CB267" s="35">
        <f>CA267-AP267</f>
        <v/>
      </c>
      <c r="CC267" s="35">
        <f>CB267-AQ267</f>
        <v/>
      </c>
      <c r="CD267" s="35">
        <f>CC267-AR267</f>
        <v/>
      </c>
      <c r="CE267" s="35">
        <f>CD267-AS267</f>
        <v/>
      </c>
      <c r="CF267" s="35">
        <f>CE267-AT267</f>
        <v/>
      </c>
      <c r="CG267" s="35">
        <f>CF267-AU267</f>
        <v/>
      </c>
      <c r="CH267" s="35">
        <f>CG267-AV267</f>
        <v/>
      </c>
      <c r="CI267" s="35">
        <f>CH267-AW267</f>
        <v/>
      </c>
      <c r="CJ267" s="35">
        <f>CI267-AX267</f>
        <v/>
      </c>
      <c r="CK267" s="35">
        <f>CJ267-AY267</f>
        <v/>
      </c>
      <c r="CL267" s="35">
        <f>CK267-AZ267</f>
        <v/>
      </c>
      <c r="CM267" s="35">
        <f>CL267-BA267</f>
        <v/>
      </c>
      <c r="CN267" s="35">
        <f>CM267-BB267</f>
        <v/>
      </c>
      <c r="CO267" s="35">
        <f>CN267-BC267</f>
        <v/>
      </c>
      <c r="CP267" s="35">
        <f>CO267-BD267</f>
        <v/>
      </c>
      <c r="CQ267" s="35">
        <f>CP267-BE267</f>
        <v/>
      </c>
      <c r="CR267" s="35">
        <f>CQ267-BF267</f>
        <v/>
      </c>
      <c r="CS267" s="35">
        <f>CR267-BG267</f>
        <v/>
      </c>
      <c r="CT267" s="35">
        <f>CS267-BH267</f>
        <v/>
      </c>
      <c r="CU267" s="35">
        <f>CT267-BI267</f>
        <v/>
      </c>
      <c r="CV267" s="35">
        <f>CU267-BJ267</f>
        <v/>
      </c>
      <c r="CW267" s="38">
        <f>CV267-BK267</f>
        <v/>
      </c>
      <c r="CX267" s="38">
        <f>CW267-BL267</f>
        <v/>
      </c>
      <c r="CY267" s="38">
        <f>CX267-BM267</f>
        <v/>
      </c>
      <c r="CZ267" s="39">
        <f>CY267-BN267</f>
        <v/>
      </c>
      <c r="DA267" s="35" t="n"/>
    </row>
    <row r="268">
      <c r="D268" s="61">
        <f>VLOOKUP(F268,[1]Special!$O$2:$S$209,3,0)</f>
        <v/>
      </c>
      <c r="E268" s="20" t="inlineStr">
        <is>
          <t>|0200220810|25.40|0.00|2.600|0.0006115IBC</t>
        </is>
      </c>
      <c r="F268" s="19">
        <f>LEFT(E268,LEN(E268)-7)</f>
        <v/>
      </c>
      <c r="G268" s="19">
        <f>'Cutting Rules'!H268</f>
        <v/>
      </c>
      <c r="H268" s="19">
        <f>VLOOKUP(MID(F268,8,2),[1]Special!$H$2:$I$32,2,0)</f>
        <v/>
      </c>
      <c r="I268" s="19">
        <f>RIGHT(E268,3)</f>
        <v/>
      </c>
      <c r="J268" s="19">
        <f>IF(MID(E268,6,2)="22","P","C")</f>
        <v/>
      </c>
      <c r="K268" s="19">
        <f>MID(E268,13,4)</f>
        <v/>
      </c>
      <c r="L268" s="19">
        <f>MID(E268,19,4)</f>
        <v/>
      </c>
      <c r="M268" s="52">
        <f>MID(E268,LEN(E268)-17,4)</f>
        <v/>
      </c>
      <c r="N268" s="52">
        <f>MID(E268,LEN(E268)-6,4)</f>
        <v/>
      </c>
      <c r="O268" s="19">
        <f>VLOOKUP(F268,[1]Item!$A$5:$Z$10000,26,0)</f>
        <v/>
      </c>
      <c r="P268" s="19">
        <f>VLOOKUP(E268,[1]route!$E$3:$O$10005,11,0)</f>
        <v/>
      </c>
      <c r="Q268" s="167">
        <f>'Cutting Rules'!AD268</f>
        <v/>
      </c>
      <c r="R268" s="168">
        <f>SUMIF([1]route!$E$3:$E$10005,E268,[1]!Table1[生産])</f>
        <v/>
      </c>
      <c r="S268" s="24" t="n"/>
      <c r="T268" s="169" t="inlineStr"/>
      <c r="U268" s="19" t="n"/>
      <c r="V268" s="170">
        <f>SUMIF([1]route!$E$3:$E$10005,E268,[1]route!$M$3:$M$10005)</f>
        <v/>
      </c>
      <c r="W268" s="171">
        <f>O268*N268*V268/1000</f>
        <v/>
      </c>
      <c r="X268" s="27">
        <f t="array" ref="X268">INDEX($BP268:$CZ268,MATCH(TRUE,$BP268:$CZ268&lt;0,0))</f>
        <v/>
      </c>
      <c r="Y268" s="47">
        <f>IFERROR(CHOOSE($AC268,$BP$1,$BQ$1,$BR$1,$BS$1,$BT$1,$BU$1,$BV$1,$BW$1,$BX$1,$BY$1,$BZ$1,$CA$1,$CB$1,$CC$1,$CD$1,$CE$1,$CF$1,$CG$1,$CH$1,$CI$1,$CJ$1,$CK$1,$CL$1,$CM$1,$CN$1,$CO$1,$CP$1,$CQ$1,$CR$1,$CS$1,$CT$1,$CU$1,$CV$1,$CW$1,$CX$1,$CY$1,$CZ$1,),"")</f>
        <v/>
      </c>
      <c r="Z268" s="121">
        <f>IFERROR(VLOOKUP(E268,[1]route!$E$3:$BL$10005,59,0),"")&amp;IFERROR(VLOOKUP(E268,[1]route!$E$3:$BL$10005,60,0),"")</f>
        <v/>
      </c>
      <c r="AA268" s="172">
        <f>IF(R268&gt;V268,R268-V268,0)</f>
        <v/>
      </c>
      <c r="AB268" s="173">
        <f>AA268*O268*N268/1000</f>
        <v/>
      </c>
      <c r="AC268" s="4">
        <f>IFERROR(MATCH($X268,$BP268:$CZ268,0),"")</f>
        <v/>
      </c>
      <c r="AD268" s="29" t="n">
        <v>0</v>
      </c>
      <c r="AE268" s="30">
        <f>SUMIF([1]route!$E$3:$E$10005,E268,[1]!Table1[1])</f>
        <v/>
      </c>
      <c r="AF268" s="30">
        <f>SUMIF([1]route!$E$3:$E$10005,E268,[1]!Table1[2])</f>
        <v/>
      </c>
      <c r="AG268" s="30">
        <f>SUMIF([1]route!$E$3:$E$10005,E268,[1]!Table1[3])</f>
        <v/>
      </c>
      <c r="AH268" s="30">
        <f>SUMIF([1]route!$E$3:$E$10005,E268,[1]!Table1[4])</f>
        <v/>
      </c>
      <c r="AI268" s="30">
        <f>SUMIF([1]route!$E$3:$E$10005,E268,[1]!Table1[5])</f>
        <v/>
      </c>
      <c r="AJ268" s="30">
        <f>SUMIF([1]route!$E$3:$E$10005,E268,[1]!Table1[6])</f>
        <v/>
      </c>
      <c r="AK268" s="30">
        <f>SUMIF([1]route!$E$3:$E$10005,E268,[1]!Table1[7])</f>
        <v/>
      </c>
      <c r="AL268" s="30">
        <f>SUMIF([1]route!$E$3:$E$10005,E268,[1]!Table1[8])</f>
        <v/>
      </c>
      <c r="AM268" s="30">
        <f>SUMIF([1]route!$E$3:$E$10005,E268,[1]!Table1[9])</f>
        <v/>
      </c>
      <c r="AN268" s="30">
        <f>SUMIF([1]route!$E$3:$E$10005,E268,[1]!Table1[10])</f>
        <v/>
      </c>
      <c r="AO268" s="30">
        <f>SUMIF([1]route!$E$3:$E$10005,E268,[1]!Table1[11])</f>
        <v/>
      </c>
      <c r="AP268" s="30">
        <f>SUMIF([1]route!$E$3:$E$10005,E268,[1]!Table1[12])</f>
        <v/>
      </c>
      <c r="AQ268" s="30">
        <f>SUMIF([1]route!$E$3:$E$10005,E268,[1]!Table1[13])</f>
        <v/>
      </c>
      <c r="AR268" s="30">
        <f>SUMIF([1]route!$E$3:$E$10005,E268,[1]!Table1[14])</f>
        <v/>
      </c>
      <c r="AS268" s="30">
        <f>SUMIF([1]route!$E$3:$E$10005,E268,[1]!Table1[15])</f>
        <v/>
      </c>
      <c r="AT268" s="30">
        <f>SUMIF([1]route!$E$3:$E$10005,E268,[1]!Table1[16])</f>
        <v/>
      </c>
      <c r="AU268" s="30">
        <f>SUMIF([1]route!$E$3:$E$10005,E268,[1]!Table1[17])</f>
        <v/>
      </c>
      <c r="AV268" s="30">
        <f>SUMIF([1]route!$E$3:$E$10005,E268,[1]!Table1[18])</f>
        <v/>
      </c>
      <c r="AW268" s="30">
        <f>SUMIF([1]route!$E$3:$E$10005,E268,[1]!Table1[19])</f>
        <v/>
      </c>
      <c r="AX268" s="30">
        <f>SUMIF([1]route!$E$3:$E$10005,E268,[1]!Table1[20])</f>
        <v/>
      </c>
      <c r="AY268" s="30">
        <f>SUMIF([1]route!$E$3:$E$10005,E268,[1]!Table1[21])</f>
        <v/>
      </c>
      <c r="AZ268" s="30">
        <f>SUMIF([1]route!$E$3:$E$10005,E268,[1]!Table1[22])</f>
        <v/>
      </c>
      <c r="BA268" s="30">
        <f>SUMIF([1]route!$E$3:$E$10005,E268,[1]!Table1[23])</f>
        <v/>
      </c>
      <c r="BB268" s="30">
        <f>SUMIF([1]route!$E$3:$E$10005,E268,[1]!Table1[24])</f>
        <v/>
      </c>
      <c r="BC268" s="30">
        <f>SUMIF([1]route!$E$3:$E$10005,E268,[1]!Table1[25])</f>
        <v/>
      </c>
      <c r="BD268" s="30">
        <f>SUMIF([1]route!$E$3:$E$10005,E268,[1]!Table1[26])</f>
        <v/>
      </c>
      <c r="BE268" s="30">
        <f>SUMIF([1]route!$E$3:$E$10005,E268,[1]!Table1[27])</f>
        <v/>
      </c>
      <c r="BF268" s="30">
        <f>SUMIF([1]route!$E$3:$E$10005,E268,[1]!Table1[28])</f>
        <v/>
      </c>
      <c r="BG268" s="30">
        <f>SUMIF([1]route!$E$3:$E$10005,E268,[1]!Table1[29])</f>
        <v/>
      </c>
      <c r="BH268" s="30">
        <f>SUMIF([1]route!$E$3:$E$10005,E268,[1]!Table1[30])</f>
        <v/>
      </c>
      <c r="BI268" s="30">
        <f>SUMIF([1]route!$E$3:$E$10005,E268,[1]!Table1[31])</f>
        <v/>
      </c>
      <c r="BJ268" s="30">
        <f>SUMIF([1]route!$E$3:$E$10005,E268,[1]!Table1[Remain PO])</f>
        <v/>
      </c>
      <c r="BK268" s="31">
        <f>SUMIF([1]route!$E$3:$E$10005,E268,[1]!Table1[N+1])</f>
        <v/>
      </c>
      <c r="BL268" s="31">
        <f>SUMIF([1]route!$E$3:$E$10005,E268,[1]!Table1[N+2])</f>
        <v/>
      </c>
      <c r="BM268" s="31">
        <f>SUMIF([1]route!$E$3:$E$10005,E268,[1]!Table1[N+3])</f>
        <v/>
      </c>
      <c r="BN268" s="32">
        <f>SUMIF([1]route!$E$3:$E$10005,E268,[1]!Table1[N+4])</f>
        <v/>
      </c>
      <c r="BP268" s="37">
        <f>$V268-$AD268</f>
        <v/>
      </c>
      <c r="BQ268" s="35">
        <f>BP268-AE268</f>
        <v/>
      </c>
      <c r="BR268" s="35">
        <f>BQ268-AF268</f>
        <v/>
      </c>
      <c r="BS268" s="35">
        <f>BR268-AG268</f>
        <v/>
      </c>
      <c r="BT268" s="35">
        <f>BS268-AH268</f>
        <v/>
      </c>
      <c r="BU268" s="35">
        <f>BT268-AI268</f>
        <v/>
      </c>
      <c r="BV268" s="35">
        <f>BU268-AJ268</f>
        <v/>
      </c>
      <c r="BW268" s="35">
        <f>BV268-AK268</f>
        <v/>
      </c>
      <c r="BX268" s="35">
        <f>BW268-AL268</f>
        <v/>
      </c>
      <c r="BY268" s="35">
        <f>BX268-AM268</f>
        <v/>
      </c>
      <c r="BZ268" s="35">
        <f>BY268-AN268</f>
        <v/>
      </c>
      <c r="CA268" s="35">
        <f>BZ268-AO268</f>
        <v/>
      </c>
      <c r="CB268" s="35">
        <f>CA268-AP268</f>
        <v/>
      </c>
      <c r="CC268" s="35">
        <f>CB268-AQ268</f>
        <v/>
      </c>
      <c r="CD268" s="35">
        <f>CC268-AR268</f>
        <v/>
      </c>
      <c r="CE268" s="35">
        <f>CD268-AS268</f>
        <v/>
      </c>
      <c r="CF268" s="35">
        <f>CE268-AT268</f>
        <v/>
      </c>
      <c r="CG268" s="35">
        <f>CF268-AU268</f>
        <v/>
      </c>
      <c r="CH268" s="35">
        <f>CG268-AV268</f>
        <v/>
      </c>
      <c r="CI268" s="35">
        <f>CH268-AW268</f>
        <v/>
      </c>
      <c r="CJ268" s="35">
        <f>CI268-AX268</f>
        <v/>
      </c>
      <c r="CK268" s="35">
        <f>CJ268-AY268</f>
        <v/>
      </c>
      <c r="CL268" s="35">
        <f>CK268-AZ268</f>
        <v/>
      </c>
      <c r="CM268" s="35">
        <f>CL268-BA268</f>
        <v/>
      </c>
      <c r="CN268" s="35">
        <f>CM268-BB268</f>
        <v/>
      </c>
      <c r="CO268" s="35">
        <f>CN268-BC268</f>
        <v/>
      </c>
      <c r="CP268" s="35">
        <f>CO268-BD268</f>
        <v/>
      </c>
      <c r="CQ268" s="35">
        <f>CP268-BE268</f>
        <v/>
      </c>
      <c r="CR268" s="35">
        <f>CQ268-BF268</f>
        <v/>
      </c>
      <c r="CS268" s="35">
        <f>CR268-BG268</f>
        <v/>
      </c>
      <c r="CT268" s="35">
        <f>CS268-BH268</f>
        <v/>
      </c>
      <c r="CU268" s="35">
        <f>CT268-BI268</f>
        <v/>
      </c>
      <c r="CV268" s="35">
        <f>CU268-BJ268</f>
        <v/>
      </c>
      <c r="CW268" s="38">
        <f>CV268-BK268</f>
        <v/>
      </c>
      <c r="CX268" s="38">
        <f>CW268-BL268</f>
        <v/>
      </c>
      <c r="CY268" s="38">
        <f>CX268-BM268</f>
        <v/>
      </c>
      <c r="CZ268" s="39">
        <f>CY268-BN268</f>
        <v/>
      </c>
      <c r="DA268" s="35" t="n"/>
    </row>
    <row r="269">
      <c r="D269" s="61">
        <f>VLOOKUP(F269,[1]Special!$O$2:$S$209,3,0)</f>
        <v/>
      </c>
      <c r="E269" s="20" t="inlineStr">
        <is>
          <t>|0200262901|22.20|0.00|1.200|0.0005853IBC</t>
        </is>
      </c>
      <c r="F269" s="19">
        <f>LEFT(E269,LEN(E269)-7)</f>
        <v/>
      </c>
      <c r="G269" s="19">
        <f>'Cutting Rules'!H269</f>
        <v/>
      </c>
      <c r="H269" s="19">
        <f>VLOOKUP(MID(F269,8,2),[1]Special!$H$2:$I$32,2,0)</f>
        <v/>
      </c>
      <c r="I269" s="19">
        <f>RIGHT(E269,3)</f>
        <v/>
      </c>
      <c r="J269" s="19">
        <f>IF(MID(E269,6,2)="22","P","C")</f>
        <v/>
      </c>
      <c r="K269" s="19">
        <f>MID(E269,13,4)</f>
        <v/>
      </c>
      <c r="L269" s="19">
        <f>MID(E269,19,4)</f>
        <v/>
      </c>
      <c r="M269" s="52">
        <f>MID(E269,LEN(E269)-17,4)</f>
        <v/>
      </c>
      <c r="N269" s="52">
        <f>MID(E269,LEN(E269)-6,4)</f>
        <v/>
      </c>
      <c r="O269" s="19">
        <f>VLOOKUP(F269,[1]Item!$A$5:$Z$10000,26,0)</f>
        <v/>
      </c>
      <c r="P269" s="19">
        <f>VLOOKUP(E269,[1]route!$E$3:$O$10005,11,0)</f>
        <v/>
      </c>
      <c r="Q269" s="167">
        <f>'Cutting Rules'!AD269</f>
        <v/>
      </c>
      <c r="R269" s="168">
        <f>SUMIF([1]route!$E$3:$E$10005,E269,[1]!Table1[生産])</f>
        <v/>
      </c>
      <c r="S269" s="24" t="n"/>
      <c r="T269" s="169" t="inlineStr"/>
      <c r="U269" s="19" t="n"/>
      <c r="V269" s="170">
        <f>SUMIF([1]route!$E$3:$E$10005,E269,[1]route!$M$3:$M$10005)</f>
        <v/>
      </c>
      <c r="W269" s="171">
        <f>O269*N269*V269/1000</f>
        <v/>
      </c>
      <c r="X269" s="27">
        <f t="array" ref="X269">INDEX($BP269:$CZ269,MATCH(TRUE,$BP269:$CZ269&lt;0,0))</f>
        <v/>
      </c>
      <c r="Y269" s="47">
        <f>IFERROR(CHOOSE($AC269,$BP$1,$BQ$1,$BR$1,$BS$1,$BT$1,$BU$1,$BV$1,$BW$1,$BX$1,$BY$1,$BZ$1,$CA$1,$CB$1,$CC$1,$CD$1,$CE$1,$CF$1,$CG$1,$CH$1,$CI$1,$CJ$1,$CK$1,$CL$1,$CM$1,$CN$1,$CO$1,$CP$1,$CQ$1,$CR$1,$CS$1,$CT$1,$CU$1,$CV$1,$CW$1,$CX$1,$CY$1,$CZ$1,),"")</f>
        <v/>
      </c>
      <c r="Z269" s="121">
        <f>IFERROR(VLOOKUP(E269,[1]route!$E$3:$BL$10005,59,0),"")&amp;IFERROR(VLOOKUP(E269,[1]route!$E$3:$BL$10005,60,0),"")</f>
        <v/>
      </c>
      <c r="AA269" s="172">
        <f>IF(R269&gt;V269,R269-V269,0)</f>
        <v/>
      </c>
      <c r="AB269" s="173">
        <f>AA269*O269*N269/1000</f>
        <v/>
      </c>
      <c r="AC269" s="4">
        <f>IFERROR(MATCH($X269,$BP269:$CZ269,0),"")</f>
        <v/>
      </c>
      <c r="AD269" s="29" t="n">
        <v>0</v>
      </c>
      <c r="AE269" s="30">
        <f>SUMIF([1]route!$E$3:$E$10005,E269,[1]!Table1[1])</f>
        <v/>
      </c>
      <c r="AF269" s="30">
        <f>SUMIF([1]route!$E$3:$E$10005,E269,[1]!Table1[2])</f>
        <v/>
      </c>
      <c r="AG269" s="30">
        <f>SUMIF([1]route!$E$3:$E$10005,E269,[1]!Table1[3])</f>
        <v/>
      </c>
      <c r="AH269" s="30">
        <f>SUMIF([1]route!$E$3:$E$10005,E269,[1]!Table1[4])</f>
        <v/>
      </c>
      <c r="AI269" s="30">
        <f>SUMIF([1]route!$E$3:$E$10005,E269,[1]!Table1[5])</f>
        <v/>
      </c>
      <c r="AJ269" s="30">
        <f>SUMIF([1]route!$E$3:$E$10005,E269,[1]!Table1[6])</f>
        <v/>
      </c>
      <c r="AK269" s="30">
        <f>SUMIF([1]route!$E$3:$E$10005,E269,[1]!Table1[7])</f>
        <v/>
      </c>
      <c r="AL269" s="30">
        <f>SUMIF([1]route!$E$3:$E$10005,E269,[1]!Table1[8])</f>
        <v/>
      </c>
      <c r="AM269" s="30">
        <f>SUMIF([1]route!$E$3:$E$10005,E269,[1]!Table1[9])</f>
        <v/>
      </c>
      <c r="AN269" s="30">
        <f>SUMIF([1]route!$E$3:$E$10005,E269,[1]!Table1[10])</f>
        <v/>
      </c>
      <c r="AO269" s="30">
        <f>SUMIF([1]route!$E$3:$E$10005,E269,[1]!Table1[11])</f>
        <v/>
      </c>
      <c r="AP269" s="30">
        <f>SUMIF([1]route!$E$3:$E$10005,E269,[1]!Table1[12])</f>
        <v/>
      </c>
      <c r="AQ269" s="30">
        <f>SUMIF([1]route!$E$3:$E$10005,E269,[1]!Table1[13])</f>
        <v/>
      </c>
      <c r="AR269" s="30">
        <f>SUMIF([1]route!$E$3:$E$10005,E269,[1]!Table1[14])</f>
        <v/>
      </c>
      <c r="AS269" s="30">
        <f>SUMIF([1]route!$E$3:$E$10005,E269,[1]!Table1[15])</f>
        <v/>
      </c>
      <c r="AT269" s="30">
        <f>SUMIF([1]route!$E$3:$E$10005,E269,[1]!Table1[16])</f>
        <v/>
      </c>
      <c r="AU269" s="30">
        <f>SUMIF([1]route!$E$3:$E$10005,E269,[1]!Table1[17])</f>
        <v/>
      </c>
      <c r="AV269" s="30">
        <f>SUMIF([1]route!$E$3:$E$10005,E269,[1]!Table1[18])</f>
        <v/>
      </c>
      <c r="AW269" s="30">
        <f>SUMIF([1]route!$E$3:$E$10005,E269,[1]!Table1[19])</f>
        <v/>
      </c>
      <c r="AX269" s="30">
        <f>SUMIF([1]route!$E$3:$E$10005,E269,[1]!Table1[20])</f>
        <v/>
      </c>
      <c r="AY269" s="30">
        <f>SUMIF([1]route!$E$3:$E$10005,E269,[1]!Table1[21])</f>
        <v/>
      </c>
      <c r="AZ269" s="30">
        <f>SUMIF([1]route!$E$3:$E$10005,E269,[1]!Table1[22])</f>
        <v/>
      </c>
      <c r="BA269" s="30">
        <f>SUMIF([1]route!$E$3:$E$10005,E269,[1]!Table1[23])</f>
        <v/>
      </c>
      <c r="BB269" s="30">
        <f>SUMIF([1]route!$E$3:$E$10005,E269,[1]!Table1[24])</f>
        <v/>
      </c>
      <c r="BC269" s="30">
        <f>SUMIF([1]route!$E$3:$E$10005,E269,[1]!Table1[25])</f>
        <v/>
      </c>
      <c r="BD269" s="30">
        <f>SUMIF([1]route!$E$3:$E$10005,E269,[1]!Table1[26])</f>
        <v/>
      </c>
      <c r="BE269" s="30">
        <f>SUMIF([1]route!$E$3:$E$10005,E269,[1]!Table1[27])</f>
        <v/>
      </c>
      <c r="BF269" s="30">
        <f>SUMIF([1]route!$E$3:$E$10005,E269,[1]!Table1[28])</f>
        <v/>
      </c>
      <c r="BG269" s="30">
        <f>SUMIF([1]route!$E$3:$E$10005,E269,[1]!Table1[29])</f>
        <v/>
      </c>
      <c r="BH269" s="30">
        <f>SUMIF([1]route!$E$3:$E$10005,E269,[1]!Table1[30])</f>
        <v/>
      </c>
      <c r="BI269" s="30">
        <f>SUMIF([1]route!$E$3:$E$10005,E269,[1]!Table1[31])</f>
        <v/>
      </c>
      <c r="BJ269" s="30">
        <f>SUMIF([1]route!$E$3:$E$10005,E269,[1]!Table1[Remain PO])</f>
        <v/>
      </c>
      <c r="BK269" s="31">
        <f>SUMIF([1]route!$E$3:$E$10005,E269,[1]!Table1[N+1])</f>
        <v/>
      </c>
      <c r="BL269" s="31">
        <f>SUMIF([1]route!$E$3:$E$10005,E269,[1]!Table1[N+2])</f>
        <v/>
      </c>
      <c r="BM269" s="31">
        <f>SUMIF([1]route!$E$3:$E$10005,E269,[1]!Table1[N+3])</f>
        <v/>
      </c>
      <c r="BN269" s="32">
        <f>SUMIF([1]route!$E$3:$E$10005,E269,[1]!Table1[N+4])</f>
        <v/>
      </c>
      <c r="BP269" s="37">
        <f>$V269-$AD269</f>
        <v/>
      </c>
      <c r="BQ269" s="35">
        <f>BP269-AE269</f>
        <v/>
      </c>
      <c r="BR269" s="35">
        <f>BQ269-AF269</f>
        <v/>
      </c>
      <c r="BS269" s="35">
        <f>BR269-AG269</f>
        <v/>
      </c>
      <c r="BT269" s="35">
        <f>BS269-AH269</f>
        <v/>
      </c>
      <c r="BU269" s="35">
        <f>BT269-AI269</f>
        <v/>
      </c>
      <c r="BV269" s="35">
        <f>BU269-AJ269</f>
        <v/>
      </c>
      <c r="BW269" s="35">
        <f>BV269-AK269</f>
        <v/>
      </c>
      <c r="BX269" s="35">
        <f>BW269-AL269</f>
        <v/>
      </c>
      <c r="BY269" s="35">
        <f>BX269-AM269</f>
        <v/>
      </c>
      <c r="BZ269" s="35">
        <f>BY269-AN269</f>
        <v/>
      </c>
      <c r="CA269" s="35">
        <f>BZ269-AO269</f>
        <v/>
      </c>
      <c r="CB269" s="35">
        <f>CA269-AP269</f>
        <v/>
      </c>
      <c r="CC269" s="35">
        <f>CB269-AQ269</f>
        <v/>
      </c>
      <c r="CD269" s="35">
        <f>CC269-AR269</f>
        <v/>
      </c>
      <c r="CE269" s="35">
        <f>CD269-AS269</f>
        <v/>
      </c>
      <c r="CF269" s="35">
        <f>CE269-AT269</f>
        <v/>
      </c>
      <c r="CG269" s="35">
        <f>CF269-AU269</f>
        <v/>
      </c>
      <c r="CH269" s="35">
        <f>CG269-AV269</f>
        <v/>
      </c>
      <c r="CI269" s="35">
        <f>CH269-AW269</f>
        <v/>
      </c>
      <c r="CJ269" s="35">
        <f>CI269-AX269</f>
        <v/>
      </c>
      <c r="CK269" s="35">
        <f>CJ269-AY269</f>
        <v/>
      </c>
      <c r="CL269" s="35">
        <f>CK269-AZ269</f>
        <v/>
      </c>
      <c r="CM269" s="35">
        <f>CL269-BA269</f>
        <v/>
      </c>
      <c r="CN269" s="35">
        <f>CM269-BB269</f>
        <v/>
      </c>
      <c r="CO269" s="35">
        <f>CN269-BC269</f>
        <v/>
      </c>
      <c r="CP269" s="35">
        <f>CO269-BD269</f>
        <v/>
      </c>
      <c r="CQ269" s="35">
        <f>CP269-BE269</f>
        <v/>
      </c>
      <c r="CR269" s="35">
        <f>CQ269-BF269</f>
        <v/>
      </c>
      <c r="CS269" s="35">
        <f>CR269-BG269</f>
        <v/>
      </c>
      <c r="CT269" s="35">
        <f>CS269-BH269</f>
        <v/>
      </c>
      <c r="CU269" s="35">
        <f>CT269-BI269</f>
        <v/>
      </c>
      <c r="CV269" s="35">
        <f>CU269-BJ269</f>
        <v/>
      </c>
      <c r="CW269" s="38">
        <f>CV269-BK269</f>
        <v/>
      </c>
      <c r="CX269" s="38">
        <f>CW269-BL269</f>
        <v/>
      </c>
      <c r="CY269" s="38">
        <f>CX269-BM269</f>
        <v/>
      </c>
      <c r="CZ269" s="39">
        <f>CY269-BN269</f>
        <v/>
      </c>
      <c r="DA269" s="35" t="n"/>
    </row>
    <row r="270">
      <c r="D270" s="61">
        <f>VLOOKUP(F270,[1]Special!$O$2:$S$209,3,0)</f>
        <v/>
      </c>
      <c r="E270" s="20" t="inlineStr">
        <is>
          <t>|0200236643|28.60|0.00|1.200|0.0006071NBC</t>
        </is>
      </c>
      <c r="F270" s="19">
        <f>LEFT(E270,LEN(E270)-7)</f>
        <v/>
      </c>
      <c r="G270" s="19">
        <f>'Cutting Rules'!H270</f>
        <v/>
      </c>
      <c r="H270" s="19">
        <f>VLOOKUP(MID(F270,8,2),[1]Special!$H$2:$I$32,2,0)</f>
        <v/>
      </c>
      <c r="I270" s="19">
        <f>RIGHT(E270,3)</f>
        <v/>
      </c>
      <c r="J270" s="19">
        <f>IF(MID(E270,6,2)="22","P","C")</f>
        <v/>
      </c>
      <c r="K270" s="19">
        <f>MID(E270,13,4)</f>
        <v/>
      </c>
      <c r="L270" s="19">
        <f>MID(E270,19,4)</f>
        <v/>
      </c>
      <c r="M270" s="52">
        <f>MID(E270,LEN(E270)-17,4)</f>
        <v/>
      </c>
      <c r="N270" s="52">
        <f>MID(E270,LEN(E270)-6,4)</f>
        <v/>
      </c>
      <c r="O270" s="19">
        <f>VLOOKUP(F270,[1]Item!$A$5:$Z$10000,26,0)</f>
        <v/>
      </c>
      <c r="P270" s="19">
        <f>VLOOKUP(E270,[1]route!$E$3:$O$10005,11,0)</f>
        <v/>
      </c>
      <c r="Q270" s="167">
        <f>'Cutting Rules'!AD270</f>
        <v/>
      </c>
      <c r="R270" s="168">
        <f>SUMIF([1]route!$E$3:$E$10005,E270,[1]!Table1[生産])</f>
        <v/>
      </c>
      <c r="S270" s="24" t="n"/>
      <c r="T270" s="169" t="inlineStr"/>
      <c r="U270" s="19" t="n"/>
      <c r="V270" s="170">
        <f>SUMIF([1]route!$E$3:$E$10005,E270,[1]route!$M$3:$M$10005)</f>
        <v/>
      </c>
      <c r="W270" s="171">
        <f>O270*N270*V270/1000</f>
        <v/>
      </c>
      <c r="X270" s="27">
        <f t="array" ref="X270">INDEX($BP270:$CZ270,MATCH(TRUE,$BP270:$CZ270&lt;0,0))</f>
        <v/>
      </c>
      <c r="Y270" s="47">
        <f>IFERROR(CHOOSE($AC270,$BP$1,$BQ$1,$BR$1,$BS$1,$BT$1,$BU$1,$BV$1,$BW$1,$BX$1,$BY$1,$BZ$1,$CA$1,$CB$1,$CC$1,$CD$1,$CE$1,$CF$1,$CG$1,$CH$1,$CI$1,$CJ$1,$CK$1,$CL$1,$CM$1,$CN$1,$CO$1,$CP$1,$CQ$1,$CR$1,$CS$1,$CT$1,$CU$1,$CV$1,$CW$1,$CX$1,$CY$1,$CZ$1,),"")</f>
        <v/>
      </c>
      <c r="Z270" s="121">
        <f>IFERROR(VLOOKUP(E270,[1]route!$E$3:$BL$10005,59,0),"")&amp;IFERROR(VLOOKUP(E270,[1]route!$E$3:$BL$10005,60,0),"")</f>
        <v/>
      </c>
      <c r="AA270" s="172">
        <f>IF(R270&gt;V270,R270-V270,0)</f>
        <v/>
      </c>
      <c r="AB270" s="173">
        <f>AA270*O270*N270/1000</f>
        <v/>
      </c>
      <c r="AC270" s="4">
        <f>IFERROR(MATCH($X270,$BP270:$CZ270,0),"")</f>
        <v/>
      </c>
      <c r="AD270" s="29" t="n">
        <v>0</v>
      </c>
      <c r="AE270" s="30">
        <f>SUMIF([1]route!$E$3:$E$10005,E270,[1]!Table1[1])</f>
        <v/>
      </c>
      <c r="AF270" s="30">
        <f>SUMIF([1]route!$E$3:$E$10005,E270,[1]!Table1[2])</f>
        <v/>
      </c>
      <c r="AG270" s="30">
        <f>SUMIF([1]route!$E$3:$E$10005,E270,[1]!Table1[3])</f>
        <v/>
      </c>
      <c r="AH270" s="30">
        <f>SUMIF([1]route!$E$3:$E$10005,E270,[1]!Table1[4])</f>
        <v/>
      </c>
      <c r="AI270" s="30">
        <f>SUMIF([1]route!$E$3:$E$10005,E270,[1]!Table1[5])</f>
        <v/>
      </c>
      <c r="AJ270" s="30">
        <f>SUMIF([1]route!$E$3:$E$10005,E270,[1]!Table1[6])</f>
        <v/>
      </c>
      <c r="AK270" s="30">
        <f>SUMIF([1]route!$E$3:$E$10005,E270,[1]!Table1[7])</f>
        <v/>
      </c>
      <c r="AL270" s="30">
        <f>SUMIF([1]route!$E$3:$E$10005,E270,[1]!Table1[8])</f>
        <v/>
      </c>
      <c r="AM270" s="30">
        <f>SUMIF([1]route!$E$3:$E$10005,E270,[1]!Table1[9])</f>
        <v/>
      </c>
      <c r="AN270" s="30">
        <f>SUMIF([1]route!$E$3:$E$10005,E270,[1]!Table1[10])</f>
        <v/>
      </c>
      <c r="AO270" s="30">
        <f>SUMIF([1]route!$E$3:$E$10005,E270,[1]!Table1[11])</f>
        <v/>
      </c>
      <c r="AP270" s="30">
        <f>SUMIF([1]route!$E$3:$E$10005,E270,[1]!Table1[12])</f>
        <v/>
      </c>
      <c r="AQ270" s="30">
        <f>SUMIF([1]route!$E$3:$E$10005,E270,[1]!Table1[13])</f>
        <v/>
      </c>
      <c r="AR270" s="30">
        <f>SUMIF([1]route!$E$3:$E$10005,E270,[1]!Table1[14])</f>
        <v/>
      </c>
      <c r="AS270" s="30">
        <f>SUMIF([1]route!$E$3:$E$10005,E270,[1]!Table1[15])</f>
        <v/>
      </c>
      <c r="AT270" s="30">
        <f>SUMIF([1]route!$E$3:$E$10005,E270,[1]!Table1[16])</f>
        <v/>
      </c>
      <c r="AU270" s="30">
        <f>SUMIF([1]route!$E$3:$E$10005,E270,[1]!Table1[17])</f>
        <v/>
      </c>
      <c r="AV270" s="30">
        <f>SUMIF([1]route!$E$3:$E$10005,E270,[1]!Table1[18])</f>
        <v/>
      </c>
      <c r="AW270" s="30">
        <f>SUMIF([1]route!$E$3:$E$10005,E270,[1]!Table1[19])</f>
        <v/>
      </c>
      <c r="AX270" s="30">
        <f>SUMIF([1]route!$E$3:$E$10005,E270,[1]!Table1[20])</f>
        <v/>
      </c>
      <c r="AY270" s="30">
        <f>SUMIF([1]route!$E$3:$E$10005,E270,[1]!Table1[21])</f>
        <v/>
      </c>
      <c r="AZ270" s="30">
        <f>SUMIF([1]route!$E$3:$E$10005,E270,[1]!Table1[22])</f>
        <v/>
      </c>
      <c r="BA270" s="30">
        <f>SUMIF([1]route!$E$3:$E$10005,E270,[1]!Table1[23])</f>
        <v/>
      </c>
      <c r="BB270" s="30">
        <f>SUMIF([1]route!$E$3:$E$10005,E270,[1]!Table1[24])</f>
        <v/>
      </c>
      <c r="BC270" s="30">
        <f>SUMIF([1]route!$E$3:$E$10005,E270,[1]!Table1[25])</f>
        <v/>
      </c>
      <c r="BD270" s="30">
        <f>SUMIF([1]route!$E$3:$E$10005,E270,[1]!Table1[26])</f>
        <v/>
      </c>
      <c r="BE270" s="30">
        <f>SUMIF([1]route!$E$3:$E$10005,E270,[1]!Table1[27])</f>
        <v/>
      </c>
      <c r="BF270" s="30">
        <f>SUMIF([1]route!$E$3:$E$10005,E270,[1]!Table1[28])</f>
        <v/>
      </c>
      <c r="BG270" s="30">
        <f>SUMIF([1]route!$E$3:$E$10005,E270,[1]!Table1[29])</f>
        <v/>
      </c>
      <c r="BH270" s="30">
        <f>SUMIF([1]route!$E$3:$E$10005,E270,[1]!Table1[30])</f>
        <v/>
      </c>
      <c r="BI270" s="30">
        <f>SUMIF([1]route!$E$3:$E$10005,E270,[1]!Table1[31])</f>
        <v/>
      </c>
      <c r="BJ270" s="30">
        <f>SUMIF([1]route!$E$3:$E$10005,E270,[1]!Table1[Remain PO])</f>
        <v/>
      </c>
      <c r="BK270" s="31">
        <f>SUMIF([1]route!$E$3:$E$10005,E270,[1]!Table1[N+1])</f>
        <v/>
      </c>
      <c r="BL270" s="31">
        <f>SUMIF([1]route!$E$3:$E$10005,E270,[1]!Table1[N+2])</f>
        <v/>
      </c>
      <c r="BM270" s="31">
        <f>SUMIF([1]route!$E$3:$E$10005,E270,[1]!Table1[N+3])</f>
        <v/>
      </c>
      <c r="BN270" s="32">
        <f>SUMIF([1]route!$E$3:$E$10005,E270,[1]!Table1[N+4])</f>
        <v/>
      </c>
      <c r="BP270" s="37">
        <f>$V270-$AD270</f>
        <v/>
      </c>
      <c r="BQ270" s="35">
        <f>BP270-AE270</f>
        <v/>
      </c>
      <c r="BR270" s="35">
        <f>BQ270-AF270</f>
        <v/>
      </c>
      <c r="BS270" s="35">
        <f>BR270-AG270</f>
        <v/>
      </c>
      <c r="BT270" s="35">
        <f>BS270-AH270</f>
        <v/>
      </c>
      <c r="BU270" s="35">
        <f>BT270-AI270</f>
        <v/>
      </c>
      <c r="BV270" s="35">
        <f>BU270-AJ270</f>
        <v/>
      </c>
      <c r="BW270" s="35">
        <f>BV270-AK270</f>
        <v/>
      </c>
      <c r="BX270" s="35">
        <f>BW270-AL270</f>
        <v/>
      </c>
      <c r="BY270" s="35">
        <f>BX270-AM270</f>
        <v/>
      </c>
      <c r="BZ270" s="35">
        <f>BY270-AN270</f>
        <v/>
      </c>
      <c r="CA270" s="35">
        <f>BZ270-AO270</f>
        <v/>
      </c>
      <c r="CB270" s="35">
        <f>CA270-AP270</f>
        <v/>
      </c>
      <c r="CC270" s="35">
        <f>CB270-AQ270</f>
        <v/>
      </c>
      <c r="CD270" s="35">
        <f>CC270-AR270</f>
        <v/>
      </c>
      <c r="CE270" s="35">
        <f>CD270-AS270</f>
        <v/>
      </c>
      <c r="CF270" s="35">
        <f>CE270-AT270</f>
        <v/>
      </c>
      <c r="CG270" s="35">
        <f>CF270-AU270</f>
        <v/>
      </c>
      <c r="CH270" s="35">
        <f>CG270-AV270</f>
        <v/>
      </c>
      <c r="CI270" s="35">
        <f>CH270-AW270</f>
        <v/>
      </c>
      <c r="CJ270" s="35">
        <f>CI270-AX270</f>
        <v/>
      </c>
      <c r="CK270" s="35">
        <f>CJ270-AY270</f>
        <v/>
      </c>
      <c r="CL270" s="35">
        <f>CK270-AZ270</f>
        <v/>
      </c>
      <c r="CM270" s="35">
        <f>CL270-BA270</f>
        <v/>
      </c>
      <c r="CN270" s="35">
        <f>CM270-BB270</f>
        <v/>
      </c>
      <c r="CO270" s="35">
        <f>CN270-BC270</f>
        <v/>
      </c>
      <c r="CP270" s="35">
        <f>CO270-BD270</f>
        <v/>
      </c>
      <c r="CQ270" s="35">
        <f>CP270-BE270</f>
        <v/>
      </c>
      <c r="CR270" s="35">
        <f>CQ270-BF270</f>
        <v/>
      </c>
      <c r="CS270" s="35">
        <f>CR270-BG270</f>
        <v/>
      </c>
      <c r="CT270" s="35">
        <f>CS270-BH270</f>
        <v/>
      </c>
      <c r="CU270" s="35">
        <f>CT270-BI270</f>
        <v/>
      </c>
      <c r="CV270" s="35">
        <f>CU270-BJ270</f>
        <v/>
      </c>
      <c r="CW270" s="38">
        <f>CV270-BK270</f>
        <v/>
      </c>
      <c r="CX270" s="38">
        <f>CW270-BL270</f>
        <v/>
      </c>
      <c r="CY270" s="38">
        <f>CX270-BM270</f>
        <v/>
      </c>
      <c r="CZ270" s="39">
        <f>CY270-BN270</f>
        <v/>
      </c>
      <c r="DA270" s="35" t="n"/>
    </row>
    <row r="271">
      <c r="D271" s="61">
        <f>VLOOKUP(F271,[1]Special!$O$2:$S$209,3,0)</f>
        <v/>
      </c>
      <c r="E271" s="20" t="inlineStr">
        <is>
          <t>|0200236041|22.20|0.00|1.200|0.0005480NBC</t>
        </is>
      </c>
      <c r="F271" s="19">
        <f>LEFT(E271,LEN(E271)-7)</f>
        <v/>
      </c>
      <c r="G271" s="19">
        <f>'Cutting Rules'!H271</f>
        <v/>
      </c>
      <c r="H271" s="19">
        <f>VLOOKUP(MID(F271,8,2),[1]Special!$H$2:$I$32,2,0)</f>
        <v/>
      </c>
      <c r="I271" s="19">
        <f>RIGHT(E271,3)</f>
        <v/>
      </c>
      <c r="J271" s="19">
        <f>IF(MID(E271,6,2)="22","P","C")</f>
        <v/>
      </c>
      <c r="K271" s="19">
        <f>MID(E271,13,4)</f>
        <v/>
      </c>
      <c r="L271" s="19">
        <f>MID(E271,19,4)</f>
        <v/>
      </c>
      <c r="M271" s="52">
        <f>MID(E271,LEN(E271)-17,4)</f>
        <v/>
      </c>
      <c r="N271" s="52">
        <f>MID(E271,LEN(E271)-6,4)</f>
        <v/>
      </c>
      <c r="O271" s="19">
        <f>VLOOKUP(F271,[1]Item!$A$5:$Z$10000,26,0)</f>
        <v/>
      </c>
      <c r="P271" s="19">
        <f>VLOOKUP(E271,[1]route!$E$3:$O$10005,11,0)</f>
        <v/>
      </c>
      <c r="Q271" s="167">
        <f>'Cutting Rules'!AD271</f>
        <v/>
      </c>
      <c r="R271" s="168">
        <f>SUMIF([1]route!$E$3:$E$10005,E271,[1]!Table1[生産])</f>
        <v/>
      </c>
      <c r="S271" s="24" t="n"/>
      <c r="T271" s="169" t="inlineStr"/>
      <c r="U271" s="19" t="n"/>
      <c r="V271" s="170">
        <f>SUMIF([1]route!$E$3:$E$10005,E271,[1]route!$M$3:$M$10005)</f>
        <v/>
      </c>
      <c r="W271" s="171">
        <f>O271*N271*V271/1000</f>
        <v/>
      </c>
      <c r="X271" s="27">
        <f t="array" ref="X271">INDEX($BP271:$CZ271,MATCH(TRUE,$BP271:$CZ271&lt;0,0))</f>
        <v/>
      </c>
      <c r="Y271" s="47">
        <f>IFERROR(CHOOSE($AC271,$BP$1,$BQ$1,$BR$1,$BS$1,$BT$1,$BU$1,$BV$1,$BW$1,$BX$1,$BY$1,$BZ$1,$CA$1,$CB$1,$CC$1,$CD$1,$CE$1,$CF$1,$CG$1,$CH$1,$CI$1,$CJ$1,$CK$1,$CL$1,$CM$1,$CN$1,$CO$1,$CP$1,$CQ$1,$CR$1,$CS$1,$CT$1,$CU$1,$CV$1,$CW$1,$CX$1,$CY$1,$CZ$1,),"")</f>
        <v/>
      </c>
      <c r="Z271" s="121">
        <f>IFERROR(VLOOKUP(E271,[1]route!$E$3:$BL$10005,59,0),"")&amp;IFERROR(VLOOKUP(E271,[1]route!$E$3:$BL$10005,60,0),"")</f>
        <v/>
      </c>
      <c r="AA271" s="172">
        <f>IF(R271&gt;V271,R271-V271,0)</f>
        <v/>
      </c>
      <c r="AB271" s="173">
        <f>AA271*O271*N271/1000</f>
        <v/>
      </c>
      <c r="AC271" s="4">
        <f>IFERROR(MATCH($X271,$BP271:$CZ271,0),"")</f>
        <v/>
      </c>
      <c r="AD271" s="29" t="n">
        <v>0</v>
      </c>
      <c r="AE271" s="30">
        <f>SUMIF([1]route!$E$3:$E$10005,E271,[1]!Table1[1])</f>
        <v/>
      </c>
      <c r="AF271" s="30">
        <f>SUMIF([1]route!$E$3:$E$10005,E271,[1]!Table1[2])</f>
        <v/>
      </c>
      <c r="AG271" s="30">
        <f>SUMIF([1]route!$E$3:$E$10005,E271,[1]!Table1[3])</f>
        <v/>
      </c>
      <c r="AH271" s="30">
        <f>SUMIF([1]route!$E$3:$E$10005,E271,[1]!Table1[4])</f>
        <v/>
      </c>
      <c r="AI271" s="30">
        <f>SUMIF([1]route!$E$3:$E$10005,E271,[1]!Table1[5])</f>
        <v/>
      </c>
      <c r="AJ271" s="30">
        <f>SUMIF([1]route!$E$3:$E$10005,E271,[1]!Table1[6])</f>
        <v/>
      </c>
      <c r="AK271" s="30">
        <f>SUMIF([1]route!$E$3:$E$10005,E271,[1]!Table1[7])</f>
        <v/>
      </c>
      <c r="AL271" s="30">
        <f>SUMIF([1]route!$E$3:$E$10005,E271,[1]!Table1[8])</f>
        <v/>
      </c>
      <c r="AM271" s="30">
        <f>SUMIF([1]route!$E$3:$E$10005,E271,[1]!Table1[9])</f>
        <v/>
      </c>
      <c r="AN271" s="30">
        <f>SUMIF([1]route!$E$3:$E$10005,E271,[1]!Table1[10])</f>
        <v/>
      </c>
      <c r="AO271" s="30">
        <f>SUMIF([1]route!$E$3:$E$10005,E271,[1]!Table1[11])</f>
        <v/>
      </c>
      <c r="AP271" s="30">
        <f>SUMIF([1]route!$E$3:$E$10005,E271,[1]!Table1[12])</f>
        <v/>
      </c>
      <c r="AQ271" s="30">
        <f>SUMIF([1]route!$E$3:$E$10005,E271,[1]!Table1[13])</f>
        <v/>
      </c>
      <c r="AR271" s="30">
        <f>SUMIF([1]route!$E$3:$E$10005,E271,[1]!Table1[14])</f>
        <v/>
      </c>
      <c r="AS271" s="30">
        <f>SUMIF([1]route!$E$3:$E$10005,E271,[1]!Table1[15])</f>
        <v/>
      </c>
      <c r="AT271" s="30">
        <f>SUMIF([1]route!$E$3:$E$10005,E271,[1]!Table1[16])</f>
        <v/>
      </c>
      <c r="AU271" s="30">
        <f>SUMIF([1]route!$E$3:$E$10005,E271,[1]!Table1[17])</f>
        <v/>
      </c>
      <c r="AV271" s="30">
        <f>SUMIF([1]route!$E$3:$E$10005,E271,[1]!Table1[18])</f>
        <v/>
      </c>
      <c r="AW271" s="30">
        <f>SUMIF([1]route!$E$3:$E$10005,E271,[1]!Table1[19])</f>
        <v/>
      </c>
      <c r="AX271" s="30">
        <f>SUMIF([1]route!$E$3:$E$10005,E271,[1]!Table1[20])</f>
        <v/>
      </c>
      <c r="AY271" s="30">
        <f>SUMIF([1]route!$E$3:$E$10005,E271,[1]!Table1[21])</f>
        <v/>
      </c>
      <c r="AZ271" s="30">
        <f>SUMIF([1]route!$E$3:$E$10005,E271,[1]!Table1[22])</f>
        <v/>
      </c>
      <c r="BA271" s="30">
        <f>SUMIF([1]route!$E$3:$E$10005,E271,[1]!Table1[23])</f>
        <v/>
      </c>
      <c r="BB271" s="30">
        <f>SUMIF([1]route!$E$3:$E$10005,E271,[1]!Table1[24])</f>
        <v/>
      </c>
      <c r="BC271" s="30">
        <f>SUMIF([1]route!$E$3:$E$10005,E271,[1]!Table1[25])</f>
        <v/>
      </c>
      <c r="BD271" s="30">
        <f>SUMIF([1]route!$E$3:$E$10005,E271,[1]!Table1[26])</f>
        <v/>
      </c>
      <c r="BE271" s="30">
        <f>SUMIF([1]route!$E$3:$E$10005,E271,[1]!Table1[27])</f>
        <v/>
      </c>
      <c r="BF271" s="30">
        <f>SUMIF([1]route!$E$3:$E$10005,E271,[1]!Table1[28])</f>
        <v/>
      </c>
      <c r="BG271" s="30">
        <f>SUMIF([1]route!$E$3:$E$10005,E271,[1]!Table1[29])</f>
        <v/>
      </c>
      <c r="BH271" s="30">
        <f>SUMIF([1]route!$E$3:$E$10005,E271,[1]!Table1[30])</f>
        <v/>
      </c>
      <c r="BI271" s="30">
        <f>SUMIF([1]route!$E$3:$E$10005,E271,[1]!Table1[31])</f>
        <v/>
      </c>
      <c r="BJ271" s="30">
        <f>SUMIF([1]route!$E$3:$E$10005,E271,[1]!Table1[Remain PO])</f>
        <v/>
      </c>
      <c r="BK271" s="31">
        <f>SUMIF([1]route!$E$3:$E$10005,E271,[1]!Table1[N+1])</f>
        <v/>
      </c>
      <c r="BL271" s="31">
        <f>SUMIF([1]route!$E$3:$E$10005,E271,[1]!Table1[N+2])</f>
        <v/>
      </c>
      <c r="BM271" s="31">
        <f>SUMIF([1]route!$E$3:$E$10005,E271,[1]!Table1[N+3])</f>
        <v/>
      </c>
      <c r="BN271" s="32">
        <f>SUMIF([1]route!$E$3:$E$10005,E271,[1]!Table1[N+4])</f>
        <v/>
      </c>
      <c r="BP271" s="37">
        <f>$V271-$AD271</f>
        <v/>
      </c>
      <c r="BQ271" s="35">
        <f>BP271-AE271</f>
        <v/>
      </c>
      <c r="BR271" s="35">
        <f>BQ271-AF271</f>
        <v/>
      </c>
      <c r="BS271" s="35">
        <f>BR271-AG271</f>
        <v/>
      </c>
      <c r="BT271" s="35">
        <f>BS271-AH271</f>
        <v/>
      </c>
      <c r="BU271" s="35">
        <f>BT271-AI271</f>
        <v/>
      </c>
      <c r="BV271" s="35">
        <f>BU271-AJ271</f>
        <v/>
      </c>
      <c r="BW271" s="35">
        <f>BV271-AK271</f>
        <v/>
      </c>
      <c r="BX271" s="35">
        <f>BW271-AL271</f>
        <v/>
      </c>
      <c r="BY271" s="35">
        <f>BX271-AM271</f>
        <v/>
      </c>
      <c r="BZ271" s="35">
        <f>BY271-AN271</f>
        <v/>
      </c>
      <c r="CA271" s="35">
        <f>BZ271-AO271</f>
        <v/>
      </c>
      <c r="CB271" s="35">
        <f>CA271-AP271</f>
        <v/>
      </c>
      <c r="CC271" s="35">
        <f>CB271-AQ271</f>
        <v/>
      </c>
      <c r="CD271" s="35">
        <f>CC271-AR271</f>
        <v/>
      </c>
      <c r="CE271" s="35">
        <f>CD271-AS271</f>
        <v/>
      </c>
      <c r="CF271" s="35">
        <f>CE271-AT271</f>
        <v/>
      </c>
      <c r="CG271" s="35">
        <f>CF271-AU271</f>
        <v/>
      </c>
      <c r="CH271" s="35">
        <f>CG271-AV271</f>
        <v/>
      </c>
      <c r="CI271" s="35">
        <f>CH271-AW271</f>
        <v/>
      </c>
      <c r="CJ271" s="35">
        <f>CI271-AX271</f>
        <v/>
      </c>
      <c r="CK271" s="35">
        <f>CJ271-AY271</f>
        <v/>
      </c>
      <c r="CL271" s="35">
        <f>CK271-AZ271</f>
        <v/>
      </c>
      <c r="CM271" s="35">
        <f>CL271-BA271</f>
        <v/>
      </c>
      <c r="CN271" s="35">
        <f>CM271-BB271</f>
        <v/>
      </c>
      <c r="CO271" s="35">
        <f>CN271-BC271</f>
        <v/>
      </c>
      <c r="CP271" s="35">
        <f>CO271-BD271</f>
        <v/>
      </c>
      <c r="CQ271" s="35">
        <f>CP271-BE271</f>
        <v/>
      </c>
      <c r="CR271" s="35">
        <f>CQ271-BF271</f>
        <v/>
      </c>
      <c r="CS271" s="35">
        <f>CR271-BG271</f>
        <v/>
      </c>
      <c r="CT271" s="35">
        <f>CS271-BH271</f>
        <v/>
      </c>
      <c r="CU271" s="35">
        <f>CT271-BI271</f>
        <v/>
      </c>
      <c r="CV271" s="35">
        <f>CU271-BJ271</f>
        <v/>
      </c>
      <c r="CW271" s="38">
        <f>CV271-BK271</f>
        <v/>
      </c>
      <c r="CX271" s="38">
        <f>CW271-BL271</f>
        <v/>
      </c>
      <c r="CY271" s="38">
        <f>CX271-BM271</f>
        <v/>
      </c>
      <c r="CZ271" s="39">
        <f>CY271-BN271</f>
        <v/>
      </c>
      <c r="DA271" s="35" t="n"/>
    </row>
    <row r="272">
      <c r="D272" s="61">
        <f>VLOOKUP(F272,[1]Special!$O$2:$S$209,3,0)</f>
        <v/>
      </c>
      <c r="E272" s="20" t="inlineStr">
        <is>
          <t>|0200226010|25.40|0.00|1.600|0.0005763NBC</t>
        </is>
      </c>
      <c r="F272" s="19">
        <f>LEFT(E272,LEN(E272)-7)</f>
        <v/>
      </c>
      <c r="G272" s="19">
        <f>'Cutting Rules'!H272</f>
        <v/>
      </c>
      <c r="H272" s="19">
        <f>VLOOKUP(MID(F272,8,2),[1]Special!$H$2:$I$32,2,0)</f>
        <v/>
      </c>
      <c r="I272" s="19">
        <f>RIGHT(E272,3)</f>
        <v/>
      </c>
      <c r="J272" s="19">
        <f>IF(MID(E272,6,2)="22","P","C")</f>
        <v/>
      </c>
      <c r="K272" s="19">
        <f>MID(E272,13,4)</f>
        <v/>
      </c>
      <c r="L272" s="19">
        <f>MID(E272,19,4)</f>
        <v/>
      </c>
      <c r="M272" s="52">
        <f>MID(E272,LEN(E272)-17,4)</f>
        <v/>
      </c>
      <c r="N272" s="52">
        <f>MID(E272,LEN(E272)-6,4)</f>
        <v/>
      </c>
      <c r="O272" s="19">
        <f>VLOOKUP(F272,[1]Item!$A$5:$Z$10000,26,0)</f>
        <v/>
      </c>
      <c r="P272" s="19">
        <f>VLOOKUP(E272,[1]route!$E$3:$O$10005,11,0)</f>
        <v/>
      </c>
      <c r="Q272" s="167">
        <f>'Cutting Rules'!AD272</f>
        <v/>
      </c>
      <c r="R272" s="168">
        <f>SUMIF([1]route!$E$3:$E$10005,E272,[1]!Table1[生産])</f>
        <v/>
      </c>
      <c r="S272" s="24" t="n"/>
      <c r="T272" s="169" t="inlineStr"/>
      <c r="U272" s="19" t="n"/>
      <c r="V272" s="170">
        <f>SUMIF([1]route!$E$3:$E$10005,E272,[1]route!$M$3:$M$10005)</f>
        <v/>
      </c>
      <c r="W272" s="171">
        <f>O272*N272*V272/1000</f>
        <v/>
      </c>
      <c r="X272" s="27">
        <f t="array" ref="X272">INDEX($BP272:$CZ272,MATCH(TRUE,$BP272:$CZ272&lt;0,0))</f>
        <v/>
      </c>
      <c r="Y272" s="47">
        <f>IFERROR(CHOOSE($AC272,$BP$1,$BQ$1,$BR$1,$BS$1,$BT$1,$BU$1,$BV$1,$BW$1,$BX$1,$BY$1,$BZ$1,$CA$1,$CB$1,$CC$1,$CD$1,$CE$1,$CF$1,$CG$1,$CH$1,$CI$1,$CJ$1,$CK$1,$CL$1,$CM$1,$CN$1,$CO$1,$CP$1,$CQ$1,$CR$1,$CS$1,$CT$1,$CU$1,$CV$1,$CW$1,$CX$1,$CY$1,$CZ$1,),"")</f>
        <v/>
      </c>
      <c r="Z272" s="121">
        <f>IFERROR(VLOOKUP(E272,[1]route!$E$3:$BL$10005,59,0),"")&amp;IFERROR(VLOOKUP(E272,[1]route!$E$3:$BL$10005,60,0),"")</f>
        <v/>
      </c>
      <c r="AA272" s="172">
        <f>IF(R272&gt;V272,R272-V272,0)</f>
        <v/>
      </c>
      <c r="AB272" s="173">
        <f>AA272*O272*N272/1000</f>
        <v/>
      </c>
      <c r="AC272" s="4">
        <f>IFERROR(MATCH($X272,$BP272:$CZ272,0),"")</f>
        <v/>
      </c>
      <c r="AD272" s="29" t="n">
        <v>0</v>
      </c>
      <c r="AE272" s="30">
        <f>SUMIF([1]route!$E$3:$E$10005,E272,[1]!Table1[1])</f>
        <v/>
      </c>
      <c r="AF272" s="30">
        <f>SUMIF([1]route!$E$3:$E$10005,E272,[1]!Table1[2])</f>
        <v/>
      </c>
      <c r="AG272" s="30">
        <f>SUMIF([1]route!$E$3:$E$10005,E272,[1]!Table1[3])</f>
        <v/>
      </c>
      <c r="AH272" s="30">
        <f>SUMIF([1]route!$E$3:$E$10005,E272,[1]!Table1[4])</f>
        <v/>
      </c>
      <c r="AI272" s="30">
        <f>SUMIF([1]route!$E$3:$E$10005,E272,[1]!Table1[5])</f>
        <v/>
      </c>
      <c r="AJ272" s="30">
        <f>SUMIF([1]route!$E$3:$E$10005,E272,[1]!Table1[6])</f>
        <v/>
      </c>
      <c r="AK272" s="30">
        <f>SUMIF([1]route!$E$3:$E$10005,E272,[1]!Table1[7])</f>
        <v/>
      </c>
      <c r="AL272" s="30">
        <f>SUMIF([1]route!$E$3:$E$10005,E272,[1]!Table1[8])</f>
        <v/>
      </c>
      <c r="AM272" s="30">
        <f>SUMIF([1]route!$E$3:$E$10005,E272,[1]!Table1[9])</f>
        <v/>
      </c>
      <c r="AN272" s="30">
        <f>SUMIF([1]route!$E$3:$E$10005,E272,[1]!Table1[10])</f>
        <v/>
      </c>
      <c r="AO272" s="30">
        <f>SUMIF([1]route!$E$3:$E$10005,E272,[1]!Table1[11])</f>
        <v/>
      </c>
      <c r="AP272" s="30">
        <f>SUMIF([1]route!$E$3:$E$10005,E272,[1]!Table1[12])</f>
        <v/>
      </c>
      <c r="AQ272" s="30">
        <f>SUMIF([1]route!$E$3:$E$10005,E272,[1]!Table1[13])</f>
        <v/>
      </c>
      <c r="AR272" s="30">
        <f>SUMIF([1]route!$E$3:$E$10005,E272,[1]!Table1[14])</f>
        <v/>
      </c>
      <c r="AS272" s="30">
        <f>SUMIF([1]route!$E$3:$E$10005,E272,[1]!Table1[15])</f>
        <v/>
      </c>
      <c r="AT272" s="30">
        <f>SUMIF([1]route!$E$3:$E$10005,E272,[1]!Table1[16])</f>
        <v/>
      </c>
      <c r="AU272" s="30">
        <f>SUMIF([1]route!$E$3:$E$10005,E272,[1]!Table1[17])</f>
        <v/>
      </c>
      <c r="AV272" s="30">
        <f>SUMIF([1]route!$E$3:$E$10005,E272,[1]!Table1[18])</f>
        <v/>
      </c>
      <c r="AW272" s="30">
        <f>SUMIF([1]route!$E$3:$E$10005,E272,[1]!Table1[19])</f>
        <v/>
      </c>
      <c r="AX272" s="30">
        <f>SUMIF([1]route!$E$3:$E$10005,E272,[1]!Table1[20])</f>
        <v/>
      </c>
      <c r="AY272" s="30">
        <f>SUMIF([1]route!$E$3:$E$10005,E272,[1]!Table1[21])</f>
        <v/>
      </c>
      <c r="AZ272" s="30">
        <f>SUMIF([1]route!$E$3:$E$10005,E272,[1]!Table1[22])</f>
        <v/>
      </c>
      <c r="BA272" s="30">
        <f>SUMIF([1]route!$E$3:$E$10005,E272,[1]!Table1[23])</f>
        <v/>
      </c>
      <c r="BB272" s="30">
        <f>SUMIF([1]route!$E$3:$E$10005,E272,[1]!Table1[24])</f>
        <v/>
      </c>
      <c r="BC272" s="30">
        <f>SUMIF([1]route!$E$3:$E$10005,E272,[1]!Table1[25])</f>
        <v/>
      </c>
      <c r="BD272" s="30">
        <f>SUMIF([1]route!$E$3:$E$10005,E272,[1]!Table1[26])</f>
        <v/>
      </c>
      <c r="BE272" s="30">
        <f>SUMIF([1]route!$E$3:$E$10005,E272,[1]!Table1[27])</f>
        <v/>
      </c>
      <c r="BF272" s="30">
        <f>SUMIF([1]route!$E$3:$E$10005,E272,[1]!Table1[28])</f>
        <v/>
      </c>
      <c r="BG272" s="30">
        <f>SUMIF([1]route!$E$3:$E$10005,E272,[1]!Table1[29])</f>
        <v/>
      </c>
      <c r="BH272" s="30">
        <f>SUMIF([1]route!$E$3:$E$10005,E272,[1]!Table1[30])</f>
        <v/>
      </c>
      <c r="BI272" s="30">
        <f>SUMIF([1]route!$E$3:$E$10005,E272,[1]!Table1[31])</f>
        <v/>
      </c>
      <c r="BJ272" s="30">
        <f>SUMIF([1]route!$E$3:$E$10005,E272,[1]!Table1[Remain PO])</f>
        <v/>
      </c>
      <c r="BK272" s="31">
        <f>SUMIF([1]route!$E$3:$E$10005,E272,[1]!Table1[N+1])</f>
        <v/>
      </c>
      <c r="BL272" s="31">
        <f>SUMIF([1]route!$E$3:$E$10005,E272,[1]!Table1[N+2])</f>
        <v/>
      </c>
      <c r="BM272" s="31">
        <f>SUMIF([1]route!$E$3:$E$10005,E272,[1]!Table1[N+3])</f>
        <v/>
      </c>
      <c r="BN272" s="32">
        <f>SUMIF([1]route!$E$3:$E$10005,E272,[1]!Table1[N+4])</f>
        <v/>
      </c>
      <c r="BP272" s="37">
        <f>$V272-$AD272</f>
        <v/>
      </c>
      <c r="BQ272" s="35">
        <f>BP272-AE272</f>
        <v/>
      </c>
      <c r="BR272" s="35">
        <f>BQ272-AF272</f>
        <v/>
      </c>
      <c r="BS272" s="35">
        <f>BR272-AG272</f>
        <v/>
      </c>
      <c r="BT272" s="35">
        <f>BS272-AH272</f>
        <v/>
      </c>
      <c r="BU272" s="35">
        <f>BT272-AI272</f>
        <v/>
      </c>
      <c r="BV272" s="35">
        <f>BU272-AJ272</f>
        <v/>
      </c>
      <c r="BW272" s="35">
        <f>BV272-AK272</f>
        <v/>
      </c>
      <c r="BX272" s="35">
        <f>BW272-AL272</f>
        <v/>
      </c>
      <c r="BY272" s="35">
        <f>BX272-AM272</f>
        <v/>
      </c>
      <c r="BZ272" s="35">
        <f>BY272-AN272</f>
        <v/>
      </c>
      <c r="CA272" s="35">
        <f>BZ272-AO272</f>
        <v/>
      </c>
      <c r="CB272" s="35">
        <f>CA272-AP272</f>
        <v/>
      </c>
      <c r="CC272" s="35">
        <f>CB272-AQ272</f>
        <v/>
      </c>
      <c r="CD272" s="35">
        <f>CC272-AR272</f>
        <v/>
      </c>
      <c r="CE272" s="35">
        <f>CD272-AS272</f>
        <v/>
      </c>
      <c r="CF272" s="35">
        <f>CE272-AT272</f>
        <v/>
      </c>
      <c r="CG272" s="35">
        <f>CF272-AU272</f>
        <v/>
      </c>
      <c r="CH272" s="35">
        <f>CG272-AV272</f>
        <v/>
      </c>
      <c r="CI272" s="35">
        <f>CH272-AW272</f>
        <v/>
      </c>
      <c r="CJ272" s="35">
        <f>CI272-AX272</f>
        <v/>
      </c>
      <c r="CK272" s="35">
        <f>CJ272-AY272</f>
        <v/>
      </c>
      <c r="CL272" s="35">
        <f>CK272-AZ272</f>
        <v/>
      </c>
      <c r="CM272" s="35">
        <f>CL272-BA272</f>
        <v/>
      </c>
      <c r="CN272" s="35">
        <f>CM272-BB272</f>
        <v/>
      </c>
      <c r="CO272" s="35">
        <f>CN272-BC272</f>
        <v/>
      </c>
      <c r="CP272" s="35">
        <f>CO272-BD272</f>
        <v/>
      </c>
      <c r="CQ272" s="35">
        <f>CP272-BE272</f>
        <v/>
      </c>
      <c r="CR272" s="35">
        <f>CQ272-BF272</f>
        <v/>
      </c>
      <c r="CS272" s="35">
        <f>CR272-BG272</f>
        <v/>
      </c>
      <c r="CT272" s="35">
        <f>CS272-BH272</f>
        <v/>
      </c>
      <c r="CU272" s="35">
        <f>CT272-BI272</f>
        <v/>
      </c>
      <c r="CV272" s="35">
        <f>CU272-BJ272</f>
        <v/>
      </c>
      <c r="CW272" s="38">
        <f>CV272-BK272</f>
        <v/>
      </c>
      <c r="CX272" s="38">
        <f>CW272-BL272</f>
        <v/>
      </c>
      <c r="CY272" s="38">
        <f>CX272-BM272</f>
        <v/>
      </c>
      <c r="CZ272" s="39">
        <f>CY272-BN272</f>
        <v/>
      </c>
      <c r="DA272" s="35" t="n"/>
    </row>
    <row r="273">
      <c r="D273" s="61">
        <f>VLOOKUP(F273,[1]Special!$O$2:$S$209,3,0)</f>
        <v/>
      </c>
      <c r="E273" s="20" t="inlineStr">
        <is>
          <t>|0200220810|22.20|0.00|1.400|0.0005267NBC</t>
        </is>
      </c>
      <c r="F273" s="19">
        <f>LEFT(E273,LEN(E273)-7)</f>
        <v/>
      </c>
      <c r="G273" s="19">
        <f>'Cutting Rules'!H273</f>
        <v/>
      </c>
      <c r="H273" s="19">
        <f>VLOOKUP(MID(F273,8,2),[1]Special!$H$2:$I$32,2,0)</f>
        <v/>
      </c>
      <c r="I273" s="19">
        <f>RIGHT(E273,3)</f>
        <v/>
      </c>
      <c r="J273" s="19">
        <f>IF(MID(E273,6,2)="22","P","C")</f>
        <v/>
      </c>
      <c r="K273" s="19">
        <f>MID(E273,13,4)</f>
        <v/>
      </c>
      <c r="L273" s="19">
        <f>MID(E273,19,4)</f>
        <v/>
      </c>
      <c r="M273" s="52">
        <f>MID(E273,LEN(E273)-17,4)</f>
        <v/>
      </c>
      <c r="N273" s="52">
        <f>MID(E273,LEN(E273)-6,4)</f>
        <v/>
      </c>
      <c r="O273" s="19">
        <f>VLOOKUP(F273,[1]Item!$A$5:$Z$10000,26,0)</f>
        <v/>
      </c>
      <c r="P273" s="19">
        <f>VLOOKUP(E273,[1]route!$E$3:$O$10005,11,0)</f>
        <v/>
      </c>
      <c r="Q273" s="167">
        <f>'Cutting Rules'!AD273</f>
        <v/>
      </c>
      <c r="R273" s="168">
        <f>SUMIF([1]route!$E$3:$E$10005,E273,[1]!Table1[生産])</f>
        <v/>
      </c>
      <c r="S273" s="24" t="n"/>
      <c r="T273" s="169" t="inlineStr"/>
      <c r="U273" s="19" t="n"/>
      <c r="V273" s="170">
        <f>SUMIF([1]route!$E$3:$E$10005,E273,[1]route!$M$3:$M$10005)</f>
        <v/>
      </c>
      <c r="W273" s="171">
        <f>O273*N273*V273/1000</f>
        <v/>
      </c>
      <c r="X273" s="27">
        <f t="array" ref="X273">INDEX($BP273:$CZ273,MATCH(TRUE,$BP273:$CZ273&lt;0,0))</f>
        <v/>
      </c>
      <c r="Y273" s="47">
        <f>IFERROR(CHOOSE($AC273,$BP$1,$BQ$1,$BR$1,$BS$1,$BT$1,$BU$1,$BV$1,$BW$1,$BX$1,$BY$1,$BZ$1,$CA$1,$CB$1,$CC$1,$CD$1,$CE$1,$CF$1,$CG$1,$CH$1,$CI$1,$CJ$1,$CK$1,$CL$1,$CM$1,$CN$1,$CO$1,$CP$1,$CQ$1,$CR$1,$CS$1,$CT$1,$CU$1,$CV$1,$CW$1,$CX$1,$CY$1,$CZ$1,),"")</f>
        <v/>
      </c>
      <c r="Z273" s="121">
        <f>IFERROR(VLOOKUP(E273,[1]route!$E$3:$BL$10005,59,0),"")&amp;IFERROR(VLOOKUP(E273,[1]route!$E$3:$BL$10005,60,0),"")</f>
        <v/>
      </c>
      <c r="AA273" s="172">
        <f>IF(R273&gt;V273,R273-V273,0)</f>
        <v/>
      </c>
      <c r="AB273" s="173">
        <f>AA273*O273*N273/1000</f>
        <v/>
      </c>
      <c r="AC273" s="4">
        <f>IFERROR(MATCH($X273,$BP273:$CZ273,0),"")</f>
        <v/>
      </c>
      <c r="AD273" s="29" t="n">
        <v>0</v>
      </c>
      <c r="AE273" s="30">
        <f>SUMIF([1]route!$E$3:$E$10005,E273,[1]!Table1[1])</f>
        <v/>
      </c>
      <c r="AF273" s="30">
        <f>SUMIF([1]route!$E$3:$E$10005,E273,[1]!Table1[2])</f>
        <v/>
      </c>
      <c r="AG273" s="30">
        <f>SUMIF([1]route!$E$3:$E$10005,E273,[1]!Table1[3])</f>
        <v/>
      </c>
      <c r="AH273" s="30">
        <f>SUMIF([1]route!$E$3:$E$10005,E273,[1]!Table1[4])</f>
        <v/>
      </c>
      <c r="AI273" s="30">
        <f>SUMIF([1]route!$E$3:$E$10005,E273,[1]!Table1[5])</f>
        <v/>
      </c>
      <c r="AJ273" s="30">
        <f>SUMIF([1]route!$E$3:$E$10005,E273,[1]!Table1[6])</f>
        <v/>
      </c>
      <c r="AK273" s="30">
        <f>SUMIF([1]route!$E$3:$E$10005,E273,[1]!Table1[7])</f>
        <v/>
      </c>
      <c r="AL273" s="30">
        <f>SUMIF([1]route!$E$3:$E$10005,E273,[1]!Table1[8])</f>
        <v/>
      </c>
      <c r="AM273" s="30">
        <f>SUMIF([1]route!$E$3:$E$10005,E273,[1]!Table1[9])</f>
        <v/>
      </c>
      <c r="AN273" s="30">
        <f>SUMIF([1]route!$E$3:$E$10005,E273,[1]!Table1[10])</f>
        <v/>
      </c>
      <c r="AO273" s="30">
        <f>SUMIF([1]route!$E$3:$E$10005,E273,[1]!Table1[11])</f>
        <v/>
      </c>
      <c r="AP273" s="30">
        <f>SUMIF([1]route!$E$3:$E$10005,E273,[1]!Table1[12])</f>
        <v/>
      </c>
      <c r="AQ273" s="30">
        <f>SUMIF([1]route!$E$3:$E$10005,E273,[1]!Table1[13])</f>
        <v/>
      </c>
      <c r="AR273" s="30">
        <f>SUMIF([1]route!$E$3:$E$10005,E273,[1]!Table1[14])</f>
        <v/>
      </c>
      <c r="AS273" s="30">
        <f>SUMIF([1]route!$E$3:$E$10005,E273,[1]!Table1[15])</f>
        <v/>
      </c>
      <c r="AT273" s="30">
        <f>SUMIF([1]route!$E$3:$E$10005,E273,[1]!Table1[16])</f>
        <v/>
      </c>
      <c r="AU273" s="30">
        <f>SUMIF([1]route!$E$3:$E$10005,E273,[1]!Table1[17])</f>
        <v/>
      </c>
      <c r="AV273" s="30">
        <f>SUMIF([1]route!$E$3:$E$10005,E273,[1]!Table1[18])</f>
        <v/>
      </c>
      <c r="AW273" s="30">
        <f>SUMIF([1]route!$E$3:$E$10005,E273,[1]!Table1[19])</f>
        <v/>
      </c>
      <c r="AX273" s="30">
        <f>SUMIF([1]route!$E$3:$E$10005,E273,[1]!Table1[20])</f>
        <v/>
      </c>
      <c r="AY273" s="30">
        <f>SUMIF([1]route!$E$3:$E$10005,E273,[1]!Table1[21])</f>
        <v/>
      </c>
      <c r="AZ273" s="30">
        <f>SUMIF([1]route!$E$3:$E$10005,E273,[1]!Table1[22])</f>
        <v/>
      </c>
      <c r="BA273" s="30">
        <f>SUMIF([1]route!$E$3:$E$10005,E273,[1]!Table1[23])</f>
        <v/>
      </c>
      <c r="BB273" s="30">
        <f>SUMIF([1]route!$E$3:$E$10005,E273,[1]!Table1[24])</f>
        <v/>
      </c>
      <c r="BC273" s="30">
        <f>SUMIF([1]route!$E$3:$E$10005,E273,[1]!Table1[25])</f>
        <v/>
      </c>
      <c r="BD273" s="30">
        <f>SUMIF([1]route!$E$3:$E$10005,E273,[1]!Table1[26])</f>
        <v/>
      </c>
      <c r="BE273" s="30">
        <f>SUMIF([1]route!$E$3:$E$10005,E273,[1]!Table1[27])</f>
        <v/>
      </c>
      <c r="BF273" s="30">
        <f>SUMIF([1]route!$E$3:$E$10005,E273,[1]!Table1[28])</f>
        <v/>
      </c>
      <c r="BG273" s="30">
        <f>SUMIF([1]route!$E$3:$E$10005,E273,[1]!Table1[29])</f>
        <v/>
      </c>
      <c r="BH273" s="30">
        <f>SUMIF([1]route!$E$3:$E$10005,E273,[1]!Table1[30])</f>
        <v/>
      </c>
      <c r="BI273" s="30">
        <f>SUMIF([1]route!$E$3:$E$10005,E273,[1]!Table1[31])</f>
        <v/>
      </c>
      <c r="BJ273" s="30">
        <f>SUMIF([1]route!$E$3:$E$10005,E273,[1]!Table1[Remain PO])</f>
        <v/>
      </c>
      <c r="BK273" s="31">
        <f>SUMIF([1]route!$E$3:$E$10005,E273,[1]!Table1[N+1])</f>
        <v/>
      </c>
      <c r="BL273" s="31">
        <f>SUMIF([1]route!$E$3:$E$10005,E273,[1]!Table1[N+2])</f>
        <v/>
      </c>
      <c r="BM273" s="31">
        <f>SUMIF([1]route!$E$3:$E$10005,E273,[1]!Table1[N+3])</f>
        <v/>
      </c>
      <c r="BN273" s="32">
        <f>SUMIF([1]route!$E$3:$E$10005,E273,[1]!Table1[N+4])</f>
        <v/>
      </c>
      <c r="BP273" s="37">
        <f>$V273-$AD273</f>
        <v/>
      </c>
      <c r="BQ273" s="35">
        <f>BP273-AE273</f>
        <v/>
      </c>
      <c r="BR273" s="35">
        <f>BQ273-AF273</f>
        <v/>
      </c>
      <c r="BS273" s="35">
        <f>BR273-AG273</f>
        <v/>
      </c>
      <c r="BT273" s="35">
        <f>BS273-AH273</f>
        <v/>
      </c>
      <c r="BU273" s="35">
        <f>BT273-AI273</f>
        <v/>
      </c>
      <c r="BV273" s="35">
        <f>BU273-AJ273</f>
        <v/>
      </c>
      <c r="BW273" s="35">
        <f>BV273-AK273</f>
        <v/>
      </c>
      <c r="BX273" s="35">
        <f>BW273-AL273</f>
        <v/>
      </c>
      <c r="BY273" s="35">
        <f>BX273-AM273</f>
        <v/>
      </c>
      <c r="BZ273" s="35">
        <f>BY273-AN273</f>
        <v/>
      </c>
      <c r="CA273" s="35">
        <f>BZ273-AO273</f>
        <v/>
      </c>
      <c r="CB273" s="35">
        <f>CA273-AP273</f>
        <v/>
      </c>
      <c r="CC273" s="35">
        <f>CB273-AQ273</f>
        <v/>
      </c>
      <c r="CD273" s="35">
        <f>CC273-AR273</f>
        <v/>
      </c>
      <c r="CE273" s="35">
        <f>CD273-AS273</f>
        <v/>
      </c>
      <c r="CF273" s="35">
        <f>CE273-AT273</f>
        <v/>
      </c>
      <c r="CG273" s="35">
        <f>CF273-AU273</f>
        <v/>
      </c>
      <c r="CH273" s="35">
        <f>CG273-AV273</f>
        <v/>
      </c>
      <c r="CI273" s="35">
        <f>CH273-AW273</f>
        <v/>
      </c>
      <c r="CJ273" s="35">
        <f>CI273-AX273</f>
        <v/>
      </c>
      <c r="CK273" s="35">
        <f>CJ273-AY273</f>
        <v/>
      </c>
      <c r="CL273" s="35">
        <f>CK273-AZ273</f>
        <v/>
      </c>
      <c r="CM273" s="35">
        <f>CL273-BA273</f>
        <v/>
      </c>
      <c r="CN273" s="35">
        <f>CM273-BB273</f>
        <v/>
      </c>
      <c r="CO273" s="35">
        <f>CN273-BC273</f>
        <v/>
      </c>
      <c r="CP273" s="35">
        <f>CO273-BD273</f>
        <v/>
      </c>
      <c r="CQ273" s="35">
        <f>CP273-BE273</f>
        <v/>
      </c>
      <c r="CR273" s="35">
        <f>CQ273-BF273</f>
        <v/>
      </c>
      <c r="CS273" s="35">
        <f>CR273-BG273</f>
        <v/>
      </c>
      <c r="CT273" s="35">
        <f>CS273-BH273</f>
        <v/>
      </c>
      <c r="CU273" s="35">
        <f>CT273-BI273</f>
        <v/>
      </c>
      <c r="CV273" s="35">
        <f>CU273-BJ273</f>
        <v/>
      </c>
      <c r="CW273" s="38">
        <f>CV273-BK273</f>
        <v/>
      </c>
      <c r="CX273" s="38">
        <f>CW273-BL273</f>
        <v/>
      </c>
      <c r="CY273" s="38">
        <f>CX273-BM273</f>
        <v/>
      </c>
      <c r="CZ273" s="39">
        <f>CY273-BN273</f>
        <v/>
      </c>
      <c r="DA273" s="35" t="n"/>
    </row>
    <row r="274">
      <c r="D274" s="61">
        <f>VLOOKUP(F274,[1]Special!$O$2:$S$209,3,0)</f>
        <v/>
      </c>
      <c r="E274" s="20" t="inlineStr">
        <is>
          <t>|0200226700|46.00|38.00|4.000|0.0003515IBC</t>
        </is>
      </c>
      <c r="F274" s="19">
        <f>LEFT(E274,LEN(E274)-7)</f>
        <v/>
      </c>
      <c r="G274" s="19">
        <f>'Cutting Rules'!H274</f>
        <v/>
      </c>
      <c r="H274" s="19">
        <f>VLOOKUP(MID(F274,8,2),[1]Special!$H$2:$I$32,2,0)</f>
        <v/>
      </c>
      <c r="I274" s="19">
        <f>RIGHT(E274,3)</f>
        <v/>
      </c>
      <c r="J274" s="19">
        <f>IF(MID(E274,6,2)="22","P","C")</f>
        <v/>
      </c>
      <c r="K274" s="19">
        <f>MID(E274,13,4)</f>
        <v/>
      </c>
      <c r="L274" s="19">
        <f>MID(E274,19,4)</f>
        <v/>
      </c>
      <c r="M274" s="52">
        <f>MID(E274,LEN(E274)-17,4)</f>
        <v/>
      </c>
      <c r="N274" s="52">
        <f>MID(E274,LEN(E274)-6,4)</f>
        <v/>
      </c>
      <c r="O274" s="19">
        <f>VLOOKUP(F274,[1]Item!$A$5:$Z$10000,26,0)</f>
        <v/>
      </c>
      <c r="P274" s="19">
        <f>VLOOKUP(E274,[1]route!$E$3:$O$10005,11,0)</f>
        <v/>
      </c>
      <c r="Q274" s="167">
        <f>'Cutting Rules'!AD274</f>
        <v/>
      </c>
      <c r="R274" s="168">
        <f>SUMIF([1]route!$E$3:$E$10005,E274,[1]!Table1[生産])</f>
        <v/>
      </c>
      <c r="S274" s="24" t="n"/>
      <c r="T274" s="169" t="inlineStr"/>
      <c r="U274" s="19" t="n"/>
      <c r="V274" s="170">
        <f>SUMIF([1]route!$E$3:$E$10005,E274,[1]route!$M$3:$M$10005)</f>
        <v/>
      </c>
      <c r="W274" s="171">
        <f>O274*N274*V274/1000</f>
        <v/>
      </c>
      <c r="X274" s="27">
        <f t="array" ref="X274">INDEX($BP274:$CZ274,MATCH(TRUE,$BP274:$CZ274&lt;0,0))</f>
        <v/>
      </c>
      <c r="Y274" s="47">
        <f>IFERROR(CHOOSE($AC274,$BP$1,$BQ$1,$BR$1,$BS$1,$BT$1,$BU$1,$BV$1,$BW$1,$BX$1,$BY$1,$BZ$1,$CA$1,$CB$1,$CC$1,$CD$1,$CE$1,$CF$1,$CG$1,$CH$1,$CI$1,$CJ$1,$CK$1,$CL$1,$CM$1,$CN$1,$CO$1,$CP$1,$CQ$1,$CR$1,$CS$1,$CT$1,$CU$1,$CV$1,$CW$1,$CX$1,$CY$1,$CZ$1,),"")</f>
        <v/>
      </c>
      <c r="Z274" s="121">
        <f>IFERROR(VLOOKUP(E274,[1]route!$E$3:$BL$10005,59,0),"")&amp;IFERROR(VLOOKUP(E274,[1]route!$E$3:$BL$10005,60,0),"")</f>
        <v/>
      </c>
      <c r="AA274" s="172">
        <f>IF(R274&gt;V274,R274-V274,0)</f>
        <v/>
      </c>
      <c r="AB274" s="173">
        <f>AA274*O274*N274/1000</f>
        <v/>
      </c>
      <c r="AC274" s="4">
        <f>IFERROR(MATCH($X274,$BP274:$CZ274,0),"")</f>
        <v/>
      </c>
      <c r="AD274" s="29" t="n">
        <v>0</v>
      </c>
      <c r="AE274" s="30">
        <f>SUMIF([1]route!$E$3:$E$10005,E274,[1]!Table1[1])</f>
        <v/>
      </c>
      <c r="AF274" s="30">
        <f>SUMIF([1]route!$E$3:$E$10005,E274,[1]!Table1[2])</f>
        <v/>
      </c>
      <c r="AG274" s="30">
        <f>SUMIF([1]route!$E$3:$E$10005,E274,[1]!Table1[3])</f>
        <v/>
      </c>
      <c r="AH274" s="30">
        <f>SUMIF([1]route!$E$3:$E$10005,E274,[1]!Table1[4])</f>
        <v/>
      </c>
      <c r="AI274" s="30">
        <f>SUMIF([1]route!$E$3:$E$10005,E274,[1]!Table1[5])</f>
        <v/>
      </c>
      <c r="AJ274" s="30">
        <f>SUMIF([1]route!$E$3:$E$10005,E274,[1]!Table1[6])</f>
        <v/>
      </c>
      <c r="AK274" s="30">
        <f>SUMIF([1]route!$E$3:$E$10005,E274,[1]!Table1[7])</f>
        <v/>
      </c>
      <c r="AL274" s="30">
        <f>SUMIF([1]route!$E$3:$E$10005,E274,[1]!Table1[8])</f>
        <v/>
      </c>
      <c r="AM274" s="30">
        <f>SUMIF([1]route!$E$3:$E$10005,E274,[1]!Table1[9])</f>
        <v/>
      </c>
      <c r="AN274" s="30">
        <f>SUMIF([1]route!$E$3:$E$10005,E274,[1]!Table1[10])</f>
        <v/>
      </c>
      <c r="AO274" s="30">
        <f>SUMIF([1]route!$E$3:$E$10005,E274,[1]!Table1[11])</f>
        <v/>
      </c>
      <c r="AP274" s="30">
        <f>SUMIF([1]route!$E$3:$E$10005,E274,[1]!Table1[12])</f>
        <v/>
      </c>
      <c r="AQ274" s="30">
        <f>SUMIF([1]route!$E$3:$E$10005,E274,[1]!Table1[13])</f>
        <v/>
      </c>
      <c r="AR274" s="30">
        <f>SUMIF([1]route!$E$3:$E$10005,E274,[1]!Table1[14])</f>
        <v/>
      </c>
      <c r="AS274" s="30">
        <f>SUMIF([1]route!$E$3:$E$10005,E274,[1]!Table1[15])</f>
        <v/>
      </c>
      <c r="AT274" s="30">
        <f>SUMIF([1]route!$E$3:$E$10005,E274,[1]!Table1[16])</f>
        <v/>
      </c>
      <c r="AU274" s="30">
        <f>SUMIF([1]route!$E$3:$E$10005,E274,[1]!Table1[17])</f>
        <v/>
      </c>
      <c r="AV274" s="30">
        <f>SUMIF([1]route!$E$3:$E$10005,E274,[1]!Table1[18])</f>
        <v/>
      </c>
      <c r="AW274" s="30">
        <f>SUMIF([1]route!$E$3:$E$10005,E274,[1]!Table1[19])</f>
        <v/>
      </c>
      <c r="AX274" s="30">
        <f>SUMIF([1]route!$E$3:$E$10005,E274,[1]!Table1[20])</f>
        <v/>
      </c>
      <c r="AY274" s="30">
        <f>SUMIF([1]route!$E$3:$E$10005,E274,[1]!Table1[21])</f>
        <v/>
      </c>
      <c r="AZ274" s="30">
        <f>SUMIF([1]route!$E$3:$E$10005,E274,[1]!Table1[22])</f>
        <v/>
      </c>
      <c r="BA274" s="30">
        <f>SUMIF([1]route!$E$3:$E$10005,E274,[1]!Table1[23])</f>
        <v/>
      </c>
      <c r="BB274" s="30">
        <f>SUMIF([1]route!$E$3:$E$10005,E274,[1]!Table1[24])</f>
        <v/>
      </c>
      <c r="BC274" s="30">
        <f>SUMIF([1]route!$E$3:$E$10005,E274,[1]!Table1[25])</f>
        <v/>
      </c>
      <c r="BD274" s="30">
        <f>SUMIF([1]route!$E$3:$E$10005,E274,[1]!Table1[26])</f>
        <v/>
      </c>
      <c r="BE274" s="30">
        <f>SUMIF([1]route!$E$3:$E$10005,E274,[1]!Table1[27])</f>
        <v/>
      </c>
      <c r="BF274" s="30">
        <f>SUMIF([1]route!$E$3:$E$10005,E274,[1]!Table1[28])</f>
        <v/>
      </c>
      <c r="BG274" s="30">
        <f>SUMIF([1]route!$E$3:$E$10005,E274,[1]!Table1[29])</f>
        <v/>
      </c>
      <c r="BH274" s="30">
        <f>SUMIF([1]route!$E$3:$E$10005,E274,[1]!Table1[30])</f>
        <v/>
      </c>
      <c r="BI274" s="30">
        <f>SUMIF([1]route!$E$3:$E$10005,E274,[1]!Table1[31])</f>
        <v/>
      </c>
      <c r="BJ274" s="30">
        <f>SUMIF([1]route!$E$3:$E$10005,E274,[1]!Table1[Remain PO])</f>
        <v/>
      </c>
      <c r="BK274" s="31">
        <f>SUMIF([1]route!$E$3:$E$10005,E274,[1]!Table1[N+1])</f>
        <v/>
      </c>
      <c r="BL274" s="31">
        <f>SUMIF([1]route!$E$3:$E$10005,E274,[1]!Table1[N+2])</f>
        <v/>
      </c>
      <c r="BM274" s="31">
        <f>SUMIF([1]route!$E$3:$E$10005,E274,[1]!Table1[N+3])</f>
        <v/>
      </c>
      <c r="BN274" s="32">
        <f>SUMIF([1]route!$E$3:$E$10005,E274,[1]!Table1[N+4])</f>
        <v/>
      </c>
      <c r="BP274" s="37">
        <f>$V274-$AD274</f>
        <v/>
      </c>
      <c r="BQ274" s="35">
        <f>BP274-AE274</f>
        <v/>
      </c>
      <c r="BR274" s="35">
        <f>BQ274-AF274</f>
        <v/>
      </c>
      <c r="BS274" s="35">
        <f>BR274-AG274</f>
        <v/>
      </c>
      <c r="BT274" s="35">
        <f>BS274-AH274</f>
        <v/>
      </c>
      <c r="BU274" s="35">
        <f>BT274-AI274</f>
        <v/>
      </c>
      <c r="BV274" s="35">
        <f>BU274-AJ274</f>
        <v/>
      </c>
      <c r="BW274" s="35">
        <f>BV274-AK274</f>
        <v/>
      </c>
      <c r="BX274" s="35">
        <f>BW274-AL274</f>
        <v/>
      </c>
      <c r="BY274" s="35">
        <f>BX274-AM274</f>
        <v/>
      </c>
      <c r="BZ274" s="35">
        <f>BY274-AN274</f>
        <v/>
      </c>
      <c r="CA274" s="35">
        <f>BZ274-AO274</f>
        <v/>
      </c>
      <c r="CB274" s="35">
        <f>CA274-AP274</f>
        <v/>
      </c>
      <c r="CC274" s="35">
        <f>CB274-AQ274</f>
        <v/>
      </c>
      <c r="CD274" s="35">
        <f>CC274-AR274</f>
        <v/>
      </c>
      <c r="CE274" s="35">
        <f>CD274-AS274</f>
        <v/>
      </c>
      <c r="CF274" s="35">
        <f>CE274-AT274</f>
        <v/>
      </c>
      <c r="CG274" s="35">
        <f>CF274-AU274</f>
        <v/>
      </c>
      <c r="CH274" s="35">
        <f>CG274-AV274</f>
        <v/>
      </c>
      <c r="CI274" s="35">
        <f>CH274-AW274</f>
        <v/>
      </c>
      <c r="CJ274" s="35">
        <f>CI274-AX274</f>
        <v/>
      </c>
      <c r="CK274" s="35">
        <f>CJ274-AY274</f>
        <v/>
      </c>
      <c r="CL274" s="35">
        <f>CK274-AZ274</f>
        <v/>
      </c>
      <c r="CM274" s="35">
        <f>CL274-BA274</f>
        <v/>
      </c>
      <c r="CN274" s="35">
        <f>CM274-BB274</f>
        <v/>
      </c>
      <c r="CO274" s="35">
        <f>CN274-BC274</f>
        <v/>
      </c>
      <c r="CP274" s="35">
        <f>CO274-BD274</f>
        <v/>
      </c>
      <c r="CQ274" s="35">
        <f>CP274-BE274</f>
        <v/>
      </c>
      <c r="CR274" s="35">
        <f>CQ274-BF274</f>
        <v/>
      </c>
      <c r="CS274" s="35">
        <f>CR274-BG274</f>
        <v/>
      </c>
      <c r="CT274" s="35">
        <f>CS274-BH274</f>
        <v/>
      </c>
      <c r="CU274" s="35">
        <f>CT274-BI274</f>
        <v/>
      </c>
      <c r="CV274" s="35">
        <f>CU274-BJ274</f>
        <v/>
      </c>
      <c r="CW274" s="38">
        <f>CV274-BK274</f>
        <v/>
      </c>
      <c r="CX274" s="38">
        <f>CW274-BL274</f>
        <v/>
      </c>
      <c r="CY274" s="38">
        <f>CX274-BM274</f>
        <v/>
      </c>
      <c r="CZ274" s="39">
        <f>CY274-BN274</f>
        <v/>
      </c>
      <c r="DA274" s="35" t="n"/>
    </row>
    <row r="275">
      <c r="D275" s="61">
        <f>VLOOKUP(F275,[1]Special!$O$2:$S$209,3,0)</f>
        <v/>
      </c>
      <c r="E275" s="20" t="inlineStr">
        <is>
          <t>|0200230841|17.30|0.00|1.200|0.0005757NBC</t>
        </is>
      </c>
      <c r="F275" s="19">
        <f>LEFT(E275,LEN(E275)-7)</f>
        <v/>
      </c>
      <c r="G275" s="19">
        <f>'Cutting Rules'!H275</f>
        <v/>
      </c>
      <c r="H275" s="19">
        <f>VLOOKUP(MID(F275,8,2),[1]Special!$H$2:$I$32,2,0)</f>
        <v/>
      </c>
      <c r="I275" s="19">
        <f>RIGHT(E275,3)</f>
        <v/>
      </c>
      <c r="J275" s="19">
        <f>IF(MID(E275,6,2)="22","P","C")</f>
        <v/>
      </c>
      <c r="K275" s="19">
        <f>MID(E275,13,4)</f>
        <v/>
      </c>
      <c r="L275" s="19">
        <f>MID(E275,19,4)</f>
        <v/>
      </c>
      <c r="M275" s="52">
        <f>MID(E275,LEN(E275)-17,4)</f>
        <v/>
      </c>
      <c r="N275" s="52">
        <f>MID(E275,LEN(E275)-6,4)</f>
        <v/>
      </c>
      <c r="O275" s="19">
        <f>VLOOKUP(F275,[1]Item!$A$5:$Z$10000,26,0)</f>
        <v/>
      </c>
      <c r="P275" s="19">
        <f>VLOOKUP(E275,[1]route!$E$3:$O$10005,11,0)</f>
        <v/>
      </c>
      <c r="Q275" s="167">
        <f>'Cutting Rules'!AD275</f>
        <v/>
      </c>
      <c r="R275" s="168">
        <f>SUMIF([1]route!$E$3:$E$10005,E275,[1]!Table1[生産])</f>
        <v/>
      </c>
      <c r="S275" s="24" t="n"/>
      <c r="T275" s="169" t="inlineStr"/>
      <c r="U275" s="19" t="n"/>
      <c r="V275" s="170">
        <f>SUMIF([1]route!$E$3:$E$10005,E275,[1]route!$M$3:$M$10005)</f>
        <v/>
      </c>
      <c r="W275" s="171">
        <f>O275*N275*V275/1000</f>
        <v/>
      </c>
      <c r="X275" s="27">
        <f t="array" ref="X275">INDEX($BP275:$CZ275,MATCH(TRUE,$BP275:$CZ275&lt;0,0))</f>
        <v/>
      </c>
      <c r="Y275" s="47">
        <f>IFERROR(CHOOSE($AC275,$BP$1,$BQ$1,$BR$1,$BS$1,$BT$1,$BU$1,$BV$1,$BW$1,$BX$1,$BY$1,$BZ$1,$CA$1,$CB$1,$CC$1,$CD$1,$CE$1,$CF$1,$CG$1,$CH$1,$CI$1,$CJ$1,$CK$1,$CL$1,$CM$1,$CN$1,$CO$1,$CP$1,$CQ$1,$CR$1,$CS$1,$CT$1,$CU$1,$CV$1,$CW$1,$CX$1,$CY$1,$CZ$1,),"")</f>
        <v/>
      </c>
      <c r="Z275" s="121">
        <f>IFERROR(VLOOKUP(E275,[1]route!$E$3:$BL$10005,59,0),"")&amp;IFERROR(VLOOKUP(E275,[1]route!$E$3:$BL$10005,60,0),"")</f>
        <v/>
      </c>
      <c r="AA275" s="172">
        <f>IF(R275&gt;V275,R275-V275,0)</f>
        <v/>
      </c>
      <c r="AB275" s="173">
        <f>AA275*O275*N275/1000</f>
        <v/>
      </c>
      <c r="AC275" s="4">
        <f>IFERROR(MATCH($X275,$BP275:$CZ275,0),"")</f>
        <v/>
      </c>
      <c r="AD275" s="29" t="n">
        <v>0</v>
      </c>
      <c r="AE275" s="30">
        <f>SUMIF([1]route!$E$3:$E$10005,E275,[1]!Table1[1])</f>
        <v/>
      </c>
      <c r="AF275" s="30">
        <f>SUMIF([1]route!$E$3:$E$10005,E275,[1]!Table1[2])</f>
        <v/>
      </c>
      <c r="AG275" s="30">
        <f>SUMIF([1]route!$E$3:$E$10005,E275,[1]!Table1[3])</f>
        <v/>
      </c>
      <c r="AH275" s="30">
        <f>SUMIF([1]route!$E$3:$E$10005,E275,[1]!Table1[4])</f>
        <v/>
      </c>
      <c r="AI275" s="30">
        <f>SUMIF([1]route!$E$3:$E$10005,E275,[1]!Table1[5])</f>
        <v/>
      </c>
      <c r="AJ275" s="30">
        <f>SUMIF([1]route!$E$3:$E$10005,E275,[1]!Table1[6])</f>
        <v/>
      </c>
      <c r="AK275" s="30">
        <f>SUMIF([1]route!$E$3:$E$10005,E275,[1]!Table1[7])</f>
        <v/>
      </c>
      <c r="AL275" s="30">
        <f>SUMIF([1]route!$E$3:$E$10005,E275,[1]!Table1[8])</f>
        <v/>
      </c>
      <c r="AM275" s="30">
        <f>SUMIF([1]route!$E$3:$E$10005,E275,[1]!Table1[9])</f>
        <v/>
      </c>
      <c r="AN275" s="30">
        <f>SUMIF([1]route!$E$3:$E$10005,E275,[1]!Table1[10])</f>
        <v/>
      </c>
      <c r="AO275" s="30">
        <f>SUMIF([1]route!$E$3:$E$10005,E275,[1]!Table1[11])</f>
        <v/>
      </c>
      <c r="AP275" s="30">
        <f>SUMIF([1]route!$E$3:$E$10005,E275,[1]!Table1[12])</f>
        <v/>
      </c>
      <c r="AQ275" s="30">
        <f>SUMIF([1]route!$E$3:$E$10005,E275,[1]!Table1[13])</f>
        <v/>
      </c>
      <c r="AR275" s="30">
        <f>SUMIF([1]route!$E$3:$E$10005,E275,[1]!Table1[14])</f>
        <v/>
      </c>
      <c r="AS275" s="30">
        <f>SUMIF([1]route!$E$3:$E$10005,E275,[1]!Table1[15])</f>
        <v/>
      </c>
      <c r="AT275" s="30">
        <f>SUMIF([1]route!$E$3:$E$10005,E275,[1]!Table1[16])</f>
        <v/>
      </c>
      <c r="AU275" s="30">
        <f>SUMIF([1]route!$E$3:$E$10005,E275,[1]!Table1[17])</f>
        <v/>
      </c>
      <c r="AV275" s="30">
        <f>SUMIF([1]route!$E$3:$E$10005,E275,[1]!Table1[18])</f>
        <v/>
      </c>
      <c r="AW275" s="30">
        <f>SUMIF([1]route!$E$3:$E$10005,E275,[1]!Table1[19])</f>
        <v/>
      </c>
      <c r="AX275" s="30">
        <f>SUMIF([1]route!$E$3:$E$10005,E275,[1]!Table1[20])</f>
        <v/>
      </c>
      <c r="AY275" s="30">
        <f>SUMIF([1]route!$E$3:$E$10005,E275,[1]!Table1[21])</f>
        <v/>
      </c>
      <c r="AZ275" s="30">
        <f>SUMIF([1]route!$E$3:$E$10005,E275,[1]!Table1[22])</f>
        <v/>
      </c>
      <c r="BA275" s="30">
        <f>SUMIF([1]route!$E$3:$E$10005,E275,[1]!Table1[23])</f>
        <v/>
      </c>
      <c r="BB275" s="30">
        <f>SUMIF([1]route!$E$3:$E$10005,E275,[1]!Table1[24])</f>
        <v/>
      </c>
      <c r="BC275" s="30">
        <f>SUMIF([1]route!$E$3:$E$10005,E275,[1]!Table1[25])</f>
        <v/>
      </c>
      <c r="BD275" s="30">
        <f>SUMIF([1]route!$E$3:$E$10005,E275,[1]!Table1[26])</f>
        <v/>
      </c>
      <c r="BE275" s="30">
        <f>SUMIF([1]route!$E$3:$E$10005,E275,[1]!Table1[27])</f>
        <v/>
      </c>
      <c r="BF275" s="30">
        <f>SUMIF([1]route!$E$3:$E$10005,E275,[1]!Table1[28])</f>
        <v/>
      </c>
      <c r="BG275" s="30">
        <f>SUMIF([1]route!$E$3:$E$10005,E275,[1]!Table1[29])</f>
        <v/>
      </c>
      <c r="BH275" s="30">
        <f>SUMIF([1]route!$E$3:$E$10005,E275,[1]!Table1[30])</f>
        <v/>
      </c>
      <c r="BI275" s="30">
        <f>SUMIF([1]route!$E$3:$E$10005,E275,[1]!Table1[31])</f>
        <v/>
      </c>
      <c r="BJ275" s="30">
        <f>SUMIF([1]route!$E$3:$E$10005,E275,[1]!Table1[Remain PO])</f>
        <v/>
      </c>
      <c r="BK275" s="31">
        <f>SUMIF([1]route!$E$3:$E$10005,E275,[1]!Table1[N+1])</f>
        <v/>
      </c>
      <c r="BL275" s="31">
        <f>SUMIF([1]route!$E$3:$E$10005,E275,[1]!Table1[N+2])</f>
        <v/>
      </c>
      <c r="BM275" s="31">
        <f>SUMIF([1]route!$E$3:$E$10005,E275,[1]!Table1[N+3])</f>
        <v/>
      </c>
      <c r="BN275" s="32">
        <f>SUMIF([1]route!$E$3:$E$10005,E275,[1]!Table1[N+4])</f>
        <v/>
      </c>
      <c r="BP275" s="37">
        <f>$V275-$AD275</f>
        <v/>
      </c>
      <c r="BQ275" s="35">
        <f>BP275-AE275</f>
        <v/>
      </c>
      <c r="BR275" s="35">
        <f>BQ275-AF275</f>
        <v/>
      </c>
      <c r="BS275" s="35">
        <f>BR275-AG275</f>
        <v/>
      </c>
      <c r="BT275" s="35">
        <f>BS275-AH275</f>
        <v/>
      </c>
      <c r="BU275" s="35">
        <f>BT275-AI275</f>
        <v/>
      </c>
      <c r="BV275" s="35">
        <f>BU275-AJ275</f>
        <v/>
      </c>
      <c r="BW275" s="35">
        <f>BV275-AK275</f>
        <v/>
      </c>
      <c r="BX275" s="35">
        <f>BW275-AL275</f>
        <v/>
      </c>
      <c r="BY275" s="35">
        <f>BX275-AM275</f>
        <v/>
      </c>
      <c r="BZ275" s="35">
        <f>BY275-AN275</f>
        <v/>
      </c>
      <c r="CA275" s="35">
        <f>BZ275-AO275</f>
        <v/>
      </c>
      <c r="CB275" s="35">
        <f>CA275-AP275</f>
        <v/>
      </c>
      <c r="CC275" s="35">
        <f>CB275-AQ275</f>
        <v/>
      </c>
      <c r="CD275" s="35">
        <f>CC275-AR275</f>
        <v/>
      </c>
      <c r="CE275" s="35">
        <f>CD275-AS275</f>
        <v/>
      </c>
      <c r="CF275" s="35">
        <f>CE275-AT275</f>
        <v/>
      </c>
      <c r="CG275" s="35">
        <f>CF275-AU275</f>
        <v/>
      </c>
      <c r="CH275" s="35">
        <f>CG275-AV275</f>
        <v/>
      </c>
      <c r="CI275" s="35">
        <f>CH275-AW275</f>
        <v/>
      </c>
      <c r="CJ275" s="35">
        <f>CI275-AX275</f>
        <v/>
      </c>
      <c r="CK275" s="35">
        <f>CJ275-AY275</f>
        <v/>
      </c>
      <c r="CL275" s="35">
        <f>CK275-AZ275</f>
        <v/>
      </c>
      <c r="CM275" s="35">
        <f>CL275-BA275</f>
        <v/>
      </c>
      <c r="CN275" s="35">
        <f>CM275-BB275</f>
        <v/>
      </c>
      <c r="CO275" s="35">
        <f>CN275-BC275</f>
        <v/>
      </c>
      <c r="CP275" s="35">
        <f>CO275-BD275</f>
        <v/>
      </c>
      <c r="CQ275" s="35">
        <f>CP275-BE275</f>
        <v/>
      </c>
      <c r="CR275" s="35">
        <f>CQ275-BF275</f>
        <v/>
      </c>
      <c r="CS275" s="35">
        <f>CR275-BG275</f>
        <v/>
      </c>
      <c r="CT275" s="35">
        <f>CS275-BH275</f>
        <v/>
      </c>
      <c r="CU275" s="35">
        <f>CT275-BI275</f>
        <v/>
      </c>
      <c r="CV275" s="35">
        <f>CU275-BJ275</f>
        <v/>
      </c>
      <c r="CW275" s="38">
        <f>CV275-BK275</f>
        <v/>
      </c>
      <c r="CX275" s="38">
        <f>CW275-BL275</f>
        <v/>
      </c>
      <c r="CY275" s="38">
        <f>CX275-BM275</f>
        <v/>
      </c>
      <c r="CZ275" s="39">
        <f>CY275-BN275</f>
        <v/>
      </c>
      <c r="DA275" s="35" t="n"/>
    </row>
    <row r="276">
      <c r="D276" s="61">
        <f>VLOOKUP(F276,[1]Special!$O$2:$S$209,3,0)</f>
        <v/>
      </c>
      <c r="E276" s="20" t="inlineStr">
        <is>
          <t>|0200226010|31.80|0.00|1.400|0.0005650IBC</t>
        </is>
      </c>
      <c r="F276" s="19">
        <f>LEFT(E276,LEN(E276)-7)</f>
        <v/>
      </c>
      <c r="G276" s="19">
        <f>'Cutting Rules'!H276</f>
        <v/>
      </c>
      <c r="H276" s="19">
        <f>VLOOKUP(MID(F276,8,2),[1]Special!$H$2:$I$32,2,0)</f>
        <v/>
      </c>
      <c r="I276" s="19">
        <f>RIGHT(E276,3)</f>
        <v/>
      </c>
      <c r="J276" s="19">
        <f>IF(MID(E276,6,2)="22","P","C")</f>
        <v/>
      </c>
      <c r="K276" s="19">
        <f>MID(E276,13,4)</f>
        <v/>
      </c>
      <c r="L276" s="19">
        <f>MID(E276,19,4)</f>
        <v/>
      </c>
      <c r="M276" s="52">
        <f>MID(E276,LEN(E276)-17,4)</f>
        <v/>
      </c>
      <c r="N276" s="52">
        <f>MID(E276,LEN(E276)-6,4)</f>
        <v/>
      </c>
      <c r="O276" s="19">
        <f>VLOOKUP(F276,[1]Item!$A$5:$Z$10000,26,0)</f>
        <v/>
      </c>
      <c r="P276" s="19">
        <f>VLOOKUP(E276,[1]route!$E$3:$O$10005,11,0)</f>
        <v/>
      </c>
      <c r="Q276" s="167">
        <f>'Cutting Rules'!AD276</f>
        <v/>
      </c>
      <c r="R276" s="168">
        <f>SUMIF([1]route!$E$3:$E$10005,E276,[1]!Table1[生産])</f>
        <v/>
      </c>
      <c r="S276" s="24" t="n"/>
      <c r="T276" s="169" t="inlineStr"/>
      <c r="U276" s="19" t="n"/>
      <c r="V276" s="170">
        <f>SUMIF([1]route!$E$3:$E$10005,E276,[1]route!$M$3:$M$10005)</f>
        <v/>
      </c>
      <c r="W276" s="171">
        <f>O276*N276*V276/1000</f>
        <v/>
      </c>
      <c r="X276" s="27">
        <f t="array" ref="X276">INDEX($BP276:$CZ276,MATCH(TRUE,$BP276:$CZ276&lt;0,0))</f>
        <v/>
      </c>
      <c r="Y276" s="47">
        <f>IFERROR(CHOOSE($AC276,$BP$1,$BQ$1,$BR$1,$BS$1,$BT$1,$BU$1,$BV$1,$BW$1,$BX$1,$BY$1,$BZ$1,$CA$1,$CB$1,$CC$1,$CD$1,$CE$1,$CF$1,$CG$1,$CH$1,$CI$1,$CJ$1,$CK$1,$CL$1,$CM$1,$CN$1,$CO$1,$CP$1,$CQ$1,$CR$1,$CS$1,$CT$1,$CU$1,$CV$1,$CW$1,$CX$1,$CY$1,$CZ$1,),"")</f>
        <v/>
      </c>
      <c r="Z276" s="121">
        <f>IFERROR(VLOOKUP(E276,[1]route!$E$3:$BL$10005,59,0),"")&amp;IFERROR(VLOOKUP(E276,[1]route!$E$3:$BL$10005,60,0),"")</f>
        <v/>
      </c>
      <c r="AA276" s="172">
        <f>IF(R276&gt;V276,R276-V276,0)</f>
        <v/>
      </c>
      <c r="AB276" s="173">
        <f>AA276*O276*N276/1000</f>
        <v/>
      </c>
      <c r="AC276" s="4">
        <f>IFERROR(MATCH($X276,$BP276:$CZ276,0),"")</f>
        <v/>
      </c>
      <c r="AD276" s="29" t="n">
        <v>0</v>
      </c>
      <c r="AE276" s="30">
        <f>SUMIF([1]route!$E$3:$E$10005,E276,[1]!Table1[1])</f>
        <v/>
      </c>
      <c r="AF276" s="30">
        <f>SUMIF([1]route!$E$3:$E$10005,E276,[1]!Table1[2])</f>
        <v/>
      </c>
      <c r="AG276" s="30">
        <f>SUMIF([1]route!$E$3:$E$10005,E276,[1]!Table1[3])</f>
        <v/>
      </c>
      <c r="AH276" s="30">
        <f>SUMIF([1]route!$E$3:$E$10005,E276,[1]!Table1[4])</f>
        <v/>
      </c>
      <c r="AI276" s="30">
        <f>SUMIF([1]route!$E$3:$E$10005,E276,[1]!Table1[5])</f>
        <v/>
      </c>
      <c r="AJ276" s="30">
        <f>SUMIF([1]route!$E$3:$E$10005,E276,[1]!Table1[6])</f>
        <v/>
      </c>
      <c r="AK276" s="30">
        <f>SUMIF([1]route!$E$3:$E$10005,E276,[1]!Table1[7])</f>
        <v/>
      </c>
      <c r="AL276" s="30">
        <f>SUMIF([1]route!$E$3:$E$10005,E276,[1]!Table1[8])</f>
        <v/>
      </c>
      <c r="AM276" s="30">
        <f>SUMIF([1]route!$E$3:$E$10005,E276,[1]!Table1[9])</f>
        <v/>
      </c>
      <c r="AN276" s="30">
        <f>SUMIF([1]route!$E$3:$E$10005,E276,[1]!Table1[10])</f>
        <v/>
      </c>
      <c r="AO276" s="30">
        <f>SUMIF([1]route!$E$3:$E$10005,E276,[1]!Table1[11])</f>
        <v/>
      </c>
      <c r="AP276" s="30">
        <f>SUMIF([1]route!$E$3:$E$10005,E276,[1]!Table1[12])</f>
        <v/>
      </c>
      <c r="AQ276" s="30">
        <f>SUMIF([1]route!$E$3:$E$10005,E276,[1]!Table1[13])</f>
        <v/>
      </c>
      <c r="AR276" s="30">
        <f>SUMIF([1]route!$E$3:$E$10005,E276,[1]!Table1[14])</f>
        <v/>
      </c>
      <c r="AS276" s="30">
        <f>SUMIF([1]route!$E$3:$E$10005,E276,[1]!Table1[15])</f>
        <v/>
      </c>
      <c r="AT276" s="30">
        <f>SUMIF([1]route!$E$3:$E$10005,E276,[1]!Table1[16])</f>
        <v/>
      </c>
      <c r="AU276" s="30">
        <f>SUMIF([1]route!$E$3:$E$10005,E276,[1]!Table1[17])</f>
        <v/>
      </c>
      <c r="AV276" s="30">
        <f>SUMIF([1]route!$E$3:$E$10005,E276,[1]!Table1[18])</f>
        <v/>
      </c>
      <c r="AW276" s="30">
        <f>SUMIF([1]route!$E$3:$E$10005,E276,[1]!Table1[19])</f>
        <v/>
      </c>
      <c r="AX276" s="30">
        <f>SUMIF([1]route!$E$3:$E$10005,E276,[1]!Table1[20])</f>
        <v/>
      </c>
      <c r="AY276" s="30">
        <f>SUMIF([1]route!$E$3:$E$10005,E276,[1]!Table1[21])</f>
        <v/>
      </c>
      <c r="AZ276" s="30">
        <f>SUMIF([1]route!$E$3:$E$10005,E276,[1]!Table1[22])</f>
        <v/>
      </c>
      <c r="BA276" s="30">
        <f>SUMIF([1]route!$E$3:$E$10005,E276,[1]!Table1[23])</f>
        <v/>
      </c>
      <c r="BB276" s="30">
        <f>SUMIF([1]route!$E$3:$E$10005,E276,[1]!Table1[24])</f>
        <v/>
      </c>
      <c r="BC276" s="30">
        <f>SUMIF([1]route!$E$3:$E$10005,E276,[1]!Table1[25])</f>
        <v/>
      </c>
      <c r="BD276" s="30">
        <f>SUMIF([1]route!$E$3:$E$10005,E276,[1]!Table1[26])</f>
        <v/>
      </c>
      <c r="BE276" s="30">
        <f>SUMIF([1]route!$E$3:$E$10005,E276,[1]!Table1[27])</f>
        <v/>
      </c>
      <c r="BF276" s="30">
        <f>SUMIF([1]route!$E$3:$E$10005,E276,[1]!Table1[28])</f>
        <v/>
      </c>
      <c r="BG276" s="30">
        <f>SUMIF([1]route!$E$3:$E$10005,E276,[1]!Table1[29])</f>
        <v/>
      </c>
      <c r="BH276" s="30">
        <f>SUMIF([1]route!$E$3:$E$10005,E276,[1]!Table1[30])</f>
        <v/>
      </c>
      <c r="BI276" s="30">
        <f>SUMIF([1]route!$E$3:$E$10005,E276,[1]!Table1[31])</f>
        <v/>
      </c>
      <c r="BJ276" s="30">
        <f>SUMIF([1]route!$E$3:$E$10005,E276,[1]!Table1[Remain PO])</f>
        <v/>
      </c>
      <c r="BK276" s="31">
        <f>SUMIF([1]route!$E$3:$E$10005,E276,[1]!Table1[N+1])</f>
        <v/>
      </c>
      <c r="BL276" s="31">
        <f>SUMIF([1]route!$E$3:$E$10005,E276,[1]!Table1[N+2])</f>
        <v/>
      </c>
      <c r="BM276" s="31">
        <f>SUMIF([1]route!$E$3:$E$10005,E276,[1]!Table1[N+3])</f>
        <v/>
      </c>
      <c r="BN276" s="32">
        <f>SUMIF([1]route!$E$3:$E$10005,E276,[1]!Table1[N+4])</f>
        <v/>
      </c>
      <c r="BP276" s="37">
        <f>$V276-$AD276</f>
        <v/>
      </c>
      <c r="BQ276" s="35">
        <f>BP276-AE276</f>
        <v/>
      </c>
      <c r="BR276" s="35">
        <f>BQ276-AF276</f>
        <v/>
      </c>
      <c r="BS276" s="35">
        <f>BR276-AG276</f>
        <v/>
      </c>
      <c r="BT276" s="35">
        <f>BS276-AH276</f>
        <v/>
      </c>
      <c r="BU276" s="35">
        <f>BT276-AI276</f>
        <v/>
      </c>
      <c r="BV276" s="35">
        <f>BU276-AJ276</f>
        <v/>
      </c>
      <c r="BW276" s="35">
        <f>BV276-AK276</f>
        <v/>
      </c>
      <c r="BX276" s="35">
        <f>BW276-AL276</f>
        <v/>
      </c>
      <c r="BY276" s="35">
        <f>BX276-AM276</f>
        <v/>
      </c>
      <c r="BZ276" s="35">
        <f>BY276-AN276</f>
        <v/>
      </c>
      <c r="CA276" s="35">
        <f>BZ276-AO276</f>
        <v/>
      </c>
      <c r="CB276" s="35">
        <f>CA276-AP276</f>
        <v/>
      </c>
      <c r="CC276" s="35">
        <f>CB276-AQ276</f>
        <v/>
      </c>
      <c r="CD276" s="35">
        <f>CC276-AR276</f>
        <v/>
      </c>
      <c r="CE276" s="35">
        <f>CD276-AS276</f>
        <v/>
      </c>
      <c r="CF276" s="35">
        <f>CE276-AT276</f>
        <v/>
      </c>
      <c r="CG276" s="35">
        <f>CF276-AU276</f>
        <v/>
      </c>
      <c r="CH276" s="35">
        <f>CG276-AV276</f>
        <v/>
      </c>
      <c r="CI276" s="35">
        <f>CH276-AW276</f>
        <v/>
      </c>
      <c r="CJ276" s="35">
        <f>CI276-AX276</f>
        <v/>
      </c>
      <c r="CK276" s="35">
        <f>CJ276-AY276</f>
        <v/>
      </c>
      <c r="CL276" s="35">
        <f>CK276-AZ276</f>
        <v/>
      </c>
      <c r="CM276" s="35">
        <f>CL276-BA276</f>
        <v/>
      </c>
      <c r="CN276" s="35">
        <f>CM276-BB276</f>
        <v/>
      </c>
      <c r="CO276" s="35">
        <f>CN276-BC276</f>
        <v/>
      </c>
      <c r="CP276" s="35">
        <f>CO276-BD276</f>
        <v/>
      </c>
      <c r="CQ276" s="35">
        <f>CP276-BE276</f>
        <v/>
      </c>
      <c r="CR276" s="35">
        <f>CQ276-BF276</f>
        <v/>
      </c>
      <c r="CS276" s="35">
        <f>CR276-BG276</f>
        <v/>
      </c>
      <c r="CT276" s="35">
        <f>CS276-BH276</f>
        <v/>
      </c>
      <c r="CU276" s="35">
        <f>CT276-BI276</f>
        <v/>
      </c>
      <c r="CV276" s="35">
        <f>CU276-BJ276</f>
        <v/>
      </c>
      <c r="CW276" s="38">
        <f>CV276-BK276</f>
        <v/>
      </c>
      <c r="CX276" s="38">
        <f>CW276-BL276</f>
        <v/>
      </c>
      <c r="CY276" s="38">
        <f>CX276-BM276</f>
        <v/>
      </c>
      <c r="CZ276" s="39">
        <f>CY276-BN276</f>
        <v/>
      </c>
      <c r="DA276" s="35" t="n"/>
    </row>
    <row r="277">
      <c r="D277" s="61">
        <f>VLOOKUP(F277,[1]Special!$O$2:$S$209,3,0)</f>
        <v/>
      </c>
      <c r="E277" s="20" t="inlineStr">
        <is>
          <t>|0200226010|25.40|0.00|1.400|0.0006100NBC</t>
        </is>
      </c>
      <c r="F277" s="19">
        <f>LEFT(E277,LEN(E277)-7)</f>
        <v/>
      </c>
      <c r="G277" s="19">
        <f>'Cutting Rules'!H277</f>
        <v/>
      </c>
      <c r="H277" s="19">
        <f>VLOOKUP(MID(F277,8,2),[1]Special!$H$2:$I$32,2,0)</f>
        <v/>
      </c>
      <c r="I277" s="19">
        <f>RIGHT(E277,3)</f>
        <v/>
      </c>
      <c r="J277" s="19">
        <f>IF(MID(E277,6,2)="22","P","C")</f>
        <v/>
      </c>
      <c r="K277" s="19">
        <f>MID(E277,13,4)</f>
        <v/>
      </c>
      <c r="L277" s="19">
        <f>MID(E277,19,4)</f>
        <v/>
      </c>
      <c r="M277" s="52">
        <f>MID(E277,LEN(E277)-17,4)</f>
        <v/>
      </c>
      <c r="N277" s="52">
        <f>MID(E277,LEN(E277)-6,4)</f>
        <v/>
      </c>
      <c r="O277" s="19">
        <f>VLOOKUP(F277,[1]Item!$A$5:$Z$10000,26,0)</f>
        <v/>
      </c>
      <c r="P277" s="19">
        <f>VLOOKUP(E277,[1]route!$E$3:$O$10005,11,0)</f>
        <v/>
      </c>
      <c r="Q277" s="167">
        <f>'Cutting Rules'!AD277</f>
        <v/>
      </c>
      <c r="R277" s="168">
        <f>SUMIF([1]route!$E$3:$E$10005,E277,[1]!Table1[生産])</f>
        <v/>
      </c>
      <c r="S277" s="24" t="n"/>
      <c r="T277" s="169" t="inlineStr"/>
      <c r="U277" s="19" t="n"/>
      <c r="V277" s="170">
        <f>SUMIF([1]route!$E$3:$E$10005,E277,[1]route!$M$3:$M$10005)</f>
        <v/>
      </c>
      <c r="W277" s="171">
        <f>O277*N277*V277/1000</f>
        <v/>
      </c>
      <c r="X277" s="27">
        <f t="array" ref="X277">INDEX($BP277:$CZ277,MATCH(TRUE,$BP277:$CZ277&lt;0,0))</f>
        <v/>
      </c>
      <c r="Y277" s="47">
        <f>IFERROR(CHOOSE($AC277,$BP$1,$BQ$1,$BR$1,$BS$1,$BT$1,$BU$1,$BV$1,$BW$1,$BX$1,$BY$1,$BZ$1,$CA$1,$CB$1,$CC$1,$CD$1,$CE$1,$CF$1,$CG$1,$CH$1,$CI$1,$CJ$1,$CK$1,$CL$1,$CM$1,$CN$1,$CO$1,$CP$1,$CQ$1,$CR$1,$CS$1,$CT$1,$CU$1,$CV$1,$CW$1,$CX$1,$CY$1,$CZ$1,),"")</f>
        <v/>
      </c>
      <c r="Z277" s="121">
        <f>IFERROR(VLOOKUP(E277,[1]route!$E$3:$BL$10005,59,0),"")&amp;IFERROR(VLOOKUP(E277,[1]route!$E$3:$BL$10005,60,0),"")</f>
        <v/>
      </c>
      <c r="AA277" s="172">
        <f>IF(R277&gt;V277,R277-V277,0)</f>
        <v/>
      </c>
      <c r="AB277" s="173">
        <f>AA277*O277*N277/1000</f>
        <v/>
      </c>
      <c r="AC277" s="4">
        <f>IFERROR(MATCH($X277,$BP277:$CZ277,0),"")</f>
        <v/>
      </c>
      <c r="AD277" s="29" t="n">
        <v>0</v>
      </c>
      <c r="AE277" s="30">
        <f>SUMIF([1]route!$E$3:$E$10005,E277,[1]!Table1[1])</f>
        <v/>
      </c>
      <c r="AF277" s="30">
        <f>SUMIF([1]route!$E$3:$E$10005,E277,[1]!Table1[2])</f>
        <v/>
      </c>
      <c r="AG277" s="30">
        <f>SUMIF([1]route!$E$3:$E$10005,E277,[1]!Table1[3])</f>
        <v/>
      </c>
      <c r="AH277" s="30">
        <f>SUMIF([1]route!$E$3:$E$10005,E277,[1]!Table1[4])</f>
        <v/>
      </c>
      <c r="AI277" s="30">
        <f>SUMIF([1]route!$E$3:$E$10005,E277,[1]!Table1[5])</f>
        <v/>
      </c>
      <c r="AJ277" s="30">
        <f>SUMIF([1]route!$E$3:$E$10005,E277,[1]!Table1[6])</f>
        <v/>
      </c>
      <c r="AK277" s="30">
        <f>SUMIF([1]route!$E$3:$E$10005,E277,[1]!Table1[7])</f>
        <v/>
      </c>
      <c r="AL277" s="30">
        <f>SUMIF([1]route!$E$3:$E$10005,E277,[1]!Table1[8])</f>
        <v/>
      </c>
      <c r="AM277" s="30">
        <f>SUMIF([1]route!$E$3:$E$10005,E277,[1]!Table1[9])</f>
        <v/>
      </c>
      <c r="AN277" s="30">
        <f>SUMIF([1]route!$E$3:$E$10005,E277,[1]!Table1[10])</f>
        <v/>
      </c>
      <c r="AO277" s="30">
        <f>SUMIF([1]route!$E$3:$E$10005,E277,[1]!Table1[11])</f>
        <v/>
      </c>
      <c r="AP277" s="30">
        <f>SUMIF([1]route!$E$3:$E$10005,E277,[1]!Table1[12])</f>
        <v/>
      </c>
      <c r="AQ277" s="30">
        <f>SUMIF([1]route!$E$3:$E$10005,E277,[1]!Table1[13])</f>
        <v/>
      </c>
      <c r="AR277" s="30">
        <f>SUMIF([1]route!$E$3:$E$10005,E277,[1]!Table1[14])</f>
        <v/>
      </c>
      <c r="AS277" s="30">
        <f>SUMIF([1]route!$E$3:$E$10005,E277,[1]!Table1[15])</f>
        <v/>
      </c>
      <c r="AT277" s="30">
        <f>SUMIF([1]route!$E$3:$E$10005,E277,[1]!Table1[16])</f>
        <v/>
      </c>
      <c r="AU277" s="30">
        <f>SUMIF([1]route!$E$3:$E$10005,E277,[1]!Table1[17])</f>
        <v/>
      </c>
      <c r="AV277" s="30">
        <f>SUMIF([1]route!$E$3:$E$10005,E277,[1]!Table1[18])</f>
        <v/>
      </c>
      <c r="AW277" s="30">
        <f>SUMIF([1]route!$E$3:$E$10005,E277,[1]!Table1[19])</f>
        <v/>
      </c>
      <c r="AX277" s="30">
        <f>SUMIF([1]route!$E$3:$E$10005,E277,[1]!Table1[20])</f>
        <v/>
      </c>
      <c r="AY277" s="30">
        <f>SUMIF([1]route!$E$3:$E$10005,E277,[1]!Table1[21])</f>
        <v/>
      </c>
      <c r="AZ277" s="30">
        <f>SUMIF([1]route!$E$3:$E$10005,E277,[1]!Table1[22])</f>
        <v/>
      </c>
      <c r="BA277" s="30">
        <f>SUMIF([1]route!$E$3:$E$10005,E277,[1]!Table1[23])</f>
        <v/>
      </c>
      <c r="BB277" s="30">
        <f>SUMIF([1]route!$E$3:$E$10005,E277,[1]!Table1[24])</f>
        <v/>
      </c>
      <c r="BC277" s="30">
        <f>SUMIF([1]route!$E$3:$E$10005,E277,[1]!Table1[25])</f>
        <v/>
      </c>
      <c r="BD277" s="30">
        <f>SUMIF([1]route!$E$3:$E$10005,E277,[1]!Table1[26])</f>
        <v/>
      </c>
      <c r="BE277" s="30">
        <f>SUMIF([1]route!$E$3:$E$10005,E277,[1]!Table1[27])</f>
        <v/>
      </c>
      <c r="BF277" s="30">
        <f>SUMIF([1]route!$E$3:$E$10005,E277,[1]!Table1[28])</f>
        <v/>
      </c>
      <c r="BG277" s="30">
        <f>SUMIF([1]route!$E$3:$E$10005,E277,[1]!Table1[29])</f>
        <v/>
      </c>
      <c r="BH277" s="30">
        <f>SUMIF([1]route!$E$3:$E$10005,E277,[1]!Table1[30])</f>
        <v/>
      </c>
      <c r="BI277" s="30">
        <f>SUMIF([1]route!$E$3:$E$10005,E277,[1]!Table1[31])</f>
        <v/>
      </c>
      <c r="BJ277" s="30">
        <f>SUMIF([1]route!$E$3:$E$10005,E277,[1]!Table1[Remain PO])</f>
        <v/>
      </c>
      <c r="BK277" s="31">
        <f>SUMIF([1]route!$E$3:$E$10005,E277,[1]!Table1[N+1])</f>
        <v/>
      </c>
      <c r="BL277" s="31">
        <f>SUMIF([1]route!$E$3:$E$10005,E277,[1]!Table1[N+2])</f>
        <v/>
      </c>
      <c r="BM277" s="31">
        <f>SUMIF([1]route!$E$3:$E$10005,E277,[1]!Table1[N+3])</f>
        <v/>
      </c>
      <c r="BN277" s="32">
        <f>SUMIF([1]route!$E$3:$E$10005,E277,[1]!Table1[N+4])</f>
        <v/>
      </c>
      <c r="BP277" s="37">
        <f>$V277-$AD277</f>
        <v/>
      </c>
      <c r="BQ277" s="35">
        <f>BP277-AE277</f>
        <v/>
      </c>
      <c r="BR277" s="35">
        <f>BQ277-AF277</f>
        <v/>
      </c>
      <c r="BS277" s="35">
        <f>BR277-AG277</f>
        <v/>
      </c>
      <c r="BT277" s="35">
        <f>BS277-AH277</f>
        <v/>
      </c>
      <c r="BU277" s="35">
        <f>BT277-AI277</f>
        <v/>
      </c>
      <c r="BV277" s="35">
        <f>BU277-AJ277</f>
        <v/>
      </c>
      <c r="BW277" s="35">
        <f>BV277-AK277</f>
        <v/>
      </c>
      <c r="BX277" s="35">
        <f>BW277-AL277</f>
        <v/>
      </c>
      <c r="BY277" s="35">
        <f>BX277-AM277</f>
        <v/>
      </c>
      <c r="BZ277" s="35">
        <f>BY277-AN277</f>
        <v/>
      </c>
      <c r="CA277" s="35">
        <f>BZ277-AO277</f>
        <v/>
      </c>
      <c r="CB277" s="35">
        <f>CA277-AP277</f>
        <v/>
      </c>
      <c r="CC277" s="35">
        <f>CB277-AQ277</f>
        <v/>
      </c>
      <c r="CD277" s="35">
        <f>CC277-AR277</f>
        <v/>
      </c>
      <c r="CE277" s="35">
        <f>CD277-AS277</f>
        <v/>
      </c>
      <c r="CF277" s="35">
        <f>CE277-AT277</f>
        <v/>
      </c>
      <c r="CG277" s="35">
        <f>CF277-AU277</f>
        <v/>
      </c>
      <c r="CH277" s="35">
        <f>CG277-AV277</f>
        <v/>
      </c>
      <c r="CI277" s="35">
        <f>CH277-AW277</f>
        <v/>
      </c>
      <c r="CJ277" s="35">
        <f>CI277-AX277</f>
        <v/>
      </c>
      <c r="CK277" s="35">
        <f>CJ277-AY277</f>
        <v/>
      </c>
      <c r="CL277" s="35">
        <f>CK277-AZ277</f>
        <v/>
      </c>
      <c r="CM277" s="35">
        <f>CL277-BA277</f>
        <v/>
      </c>
      <c r="CN277" s="35">
        <f>CM277-BB277</f>
        <v/>
      </c>
      <c r="CO277" s="35">
        <f>CN277-BC277</f>
        <v/>
      </c>
      <c r="CP277" s="35">
        <f>CO277-BD277</f>
        <v/>
      </c>
      <c r="CQ277" s="35">
        <f>CP277-BE277</f>
        <v/>
      </c>
      <c r="CR277" s="35">
        <f>CQ277-BF277</f>
        <v/>
      </c>
      <c r="CS277" s="35">
        <f>CR277-BG277</f>
        <v/>
      </c>
      <c r="CT277" s="35">
        <f>CS277-BH277</f>
        <v/>
      </c>
      <c r="CU277" s="35">
        <f>CT277-BI277</f>
        <v/>
      </c>
      <c r="CV277" s="35">
        <f>CU277-BJ277</f>
        <v/>
      </c>
      <c r="CW277" s="38">
        <f>CV277-BK277</f>
        <v/>
      </c>
      <c r="CX277" s="38">
        <f>CW277-BL277</f>
        <v/>
      </c>
      <c r="CY277" s="38">
        <f>CX277-BM277</f>
        <v/>
      </c>
      <c r="CZ277" s="39">
        <f>CY277-BN277</f>
        <v/>
      </c>
      <c r="DA277" s="35" t="n"/>
    </row>
    <row r="278">
      <c r="D278" s="61">
        <f>VLOOKUP(F278,[1]Special!$O$2:$S$209,3,0)</f>
        <v/>
      </c>
      <c r="E278" s="20" t="inlineStr">
        <is>
          <t>|0200226240|19.10|0.00|1.600|0.0005731NBC</t>
        </is>
      </c>
      <c r="F278" s="19">
        <f>LEFT(E278,LEN(E278)-7)</f>
        <v/>
      </c>
      <c r="G278" s="19">
        <f>'Cutting Rules'!H278</f>
        <v/>
      </c>
      <c r="H278" s="19">
        <f>VLOOKUP(MID(F278,8,2),[1]Special!$H$2:$I$32,2,0)</f>
        <v/>
      </c>
      <c r="I278" s="19">
        <f>RIGHT(E278,3)</f>
        <v/>
      </c>
      <c r="J278" s="19">
        <f>IF(MID(E278,6,2)="22","P","C")</f>
        <v/>
      </c>
      <c r="K278" s="19">
        <f>MID(E278,13,4)</f>
        <v/>
      </c>
      <c r="L278" s="19">
        <f>MID(E278,19,4)</f>
        <v/>
      </c>
      <c r="M278" s="52">
        <f>MID(E278,LEN(E278)-17,4)</f>
        <v/>
      </c>
      <c r="N278" s="52">
        <f>MID(E278,LEN(E278)-6,4)</f>
        <v/>
      </c>
      <c r="O278" s="19">
        <f>VLOOKUP(F278,[1]Item!$A$5:$Z$10000,26,0)</f>
        <v/>
      </c>
      <c r="P278" s="19">
        <f>VLOOKUP(E278,[1]route!$E$3:$O$10005,11,0)</f>
        <v/>
      </c>
      <c r="Q278" s="167">
        <f>'Cutting Rules'!AD278</f>
        <v/>
      </c>
      <c r="R278" s="168">
        <f>SUMIF([1]route!$E$3:$E$10005,E278,[1]!Table1[生産])</f>
        <v/>
      </c>
      <c r="S278" s="24" t="n"/>
      <c r="T278" s="169" t="inlineStr"/>
      <c r="U278" s="19" t="n"/>
      <c r="V278" s="170">
        <f>SUMIF([1]route!$E$3:$E$10005,E278,[1]route!$M$3:$M$10005)</f>
        <v/>
      </c>
      <c r="W278" s="171">
        <f>O278*N278*V278/1000</f>
        <v/>
      </c>
      <c r="X278" s="27">
        <f t="array" ref="X278">INDEX($BP278:$CZ278,MATCH(TRUE,$BP278:$CZ278&lt;0,0))</f>
        <v/>
      </c>
      <c r="Y278" s="47">
        <f>IFERROR(CHOOSE($AC278,$BP$1,$BQ$1,$BR$1,$BS$1,$BT$1,$BU$1,$BV$1,$BW$1,$BX$1,$BY$1,$BZ$1,$CA$1,$CB$1,$CC$1,$CD$1,$CE$1,$CF$1,$CG$1,$CH$1,$CI$1,$CJ$1,$CK$1,$CL$1,$CM$1,$CN$1,$CO$1,$CP$1,$CQ$1,$CR$1,$CS$1,$CT$1,$CU$1,$CV$1,$CW$1,$CX$1,$CY$1,$CZ$1,),"")</f>
        <v/>
      </c>
      <c r="Z278" s="121">
        <f>IFERROR(VLOOKUP(E278,[1]route!$E$3:$BL$10005,59,0),"")&amp;IFERROR(VLOOKUP(E278,[1]route!$E$3:$BL$10005,60,0),"")</f>
        <v/>
      </c>
      <c r="AA278" s="172">
        <f>IF(R278&gt;V278,R278-V278,0)</f>
        <v/>
      </c>
      <c r="AB278" s="173">
        <f>AA278*O278*N278/1000</f>
        <v/>
      </c>
      <c r="AC278" s="4">
        <f>IFERROR(MATCH($X278,$BP278:$CZ278,0),"")</f>
        <v/>
      </c>
      <c r="AD278" s="29" t="n">
        <v>0</v>
      </c>
      <c r="AE278" s="30">
        <f>SUMIF([1]route!$E$3:$E$10005,E278,[1]!Table1[1])</f>
        <v/>
      </c>
      <c r="AF278" s="30">
        <f>SUMIF([1]route!$E$3:$E$10005,E278,[1]!Table1[2])</f>
        <v/>
      </c>
      <c r="AG278" s="30">
        <f>SUMIF([1]route!$E$3:$E$10005,E278,[1]!Table1[3])</f>
        <v/>
      </c>
      <c r="AH278" s="30">
        <f>SUMIF([1]route!$E$3:$E$10005,E278,[1]!Table1[4])</f>
        <v/>
      </c>
      <c r="AI278" s="30">
        <f>SUMIF([1]route!$E$3:$E$10005,E278,[1]!Table1[5])</f>
        <v/>
      </c>
      <c r="AJ278" s="30">
        <f>SUMIF([1]route!$E$3:$E$10005,E278,[1]!Table1[6])</f>
        <v/>
      </c>
      <c r="AK278" s="30">
        <f>SUMIF([1]route!$E$3:$E$10005,E278,[1]!Table1[7])</f>
        <v/>
      </c>
      <c r="AL278" s="30">
        <f>SUMIF([1]route!$E$3:$E$10005,E278,[1]!Table1[8])</f>
        <v/>
      </c>
      <c r="AM278" s="30">
        <f>SUMIF([1]route!$E$3:$E$10005,E278,[1]!Table1[9])</f>
        <v/>
      </c>
      <c r="AN278" s="30">
        <f>SUMIF([1]route!$E$3:$E$10005,E278,[1]!Table1[10])</f>
        <v/>
      </c>
      <c r="AO278" s="30">
        <f>SUMIF([1]route!$E$3:$E$10005,E278,[1]!Table1[11])</f>
        <v/>
      </c>
      <c r="AP278" s="30">
        <f>SUMIF([1]route!$E$3:$E$10005,E278,[1]!Table1[12])</f>
        <v/>
      </c>
      <c r="AQ278" s="30">
        <f>SUMIF([1]route!$E$3:$E$10005,E278,[1]!Table1[13])</f>
        <v/>
      </c>
      <c r="AR278" s="30">
        <f>SUMIF([1]route!$E$3:$E$10005,E278,[1]!Table1[14])</f>
        <v/>
      </c>
      <c r="AS278" s="30">
        <f>SUMIF([1]route!$E$3:$E$10005,E278,[1]!Table1[15])</f>
        <v/>
      </c>
      <c r="AT278" s="30">
        <f>SUMIF([1]route!$E$3:$E$10005,E278,[1]!Table1[16])</f>
        <v/>
      </c>
      <c r="AU278" s="30">
        <f>SUMIF([1]route!$E$3:$E$10005,E278,[1]!Table1[17])</f>
        <v/>
      </c>
      <c r="AV278" s="30">
        <f>SUMIF([1]route!$E$3:$E$10005,E278,[1]!Table1[18])</f>
        <v/>
      </c>
      <c r="AW278" s="30">
        <f>SUMIF([1]route!$E$3:$E$10005,E278,[1]!Table1[19])</f>
        <v/>
      </c>
      <c r="AX278" s="30">
        <f>SUMIF([1]route!$E$3:$E$10005,E278,[1]!Table1[20])</f>
        <v/>
      </c>
      <c r="AY278" s="30">
        <f>SUMIF([1]route!$E$3:$E$10005,E278,[1]!Table1[21])</f>
        <v/>
      </c>
      <c r="AZ278" s="30">
        <f>SUMIF([1]route!$E$3:$E$10005,E278,[1]!Table1[22])</f>
        <v/>
      </c>
      <c r="BA278" s="30">
        <f>SUMIF([1]route!$E$3:$E$10005,E278,[1]!Table1[23])</f>
        <v/>
      </c>
      <c r="BB278" s="30">
        <f>SUMIF([1]route!$E$3:$E$10005,E278,[1]!Table1[24])</f>
        <v/>
      </c>
      <c r="BC278" s="30">
        <f>SUMIF([1]route!$E$3:$E$10005,E278,[1]!Table1[25])</f>
        <v/>
      </c>
      <c r="BD278" s="30">
        <f>SUMIF([1]route!$E$3:$E$10005,E278,[1]!Table1[26])</f>
        <v/>
      </c>
      <c r="BE278" s="30">
        <f>SUMIF([1]route!$E$3:$E$10005,E278,[1]!Table1[27])</f>
        <v/>
      </c>
      <c r="BF278" s="30">
        <f>SUMIF([1]route!$E$3:$E$10005,E278,[1]!Table1[28])</f>
        <v/>
      </c>
      <c r="BG278" s="30">
        <f>SUMIF([1]route!$E$3:$E$10005,E278,[1]!Table1[29])</f>
        <v/>
      </c>
      <c r="BH278" s="30">
        <f>SUMIF([1]route!$E$3:$E$10005,E278,[1]!Table1[30])</f>
        <v/>
      </c>
      <c r="BI278" s="30">
        <f>SUMIF([1]route!$E$3:$E$10005,E278,[1]!Table1[31])</f>
        <v/>
      </c>
      <c r="BJ278" s="30">
        <f>SUMIF([1]route!$E$3:$E$10005,E278,[1]!Table1[Remain PO])</f>
        <v/>
      </c>
      <c r="BK278" s="31">
        <f>SUMIF([1]route!$E$3:$E$10005,E278,[1]!Table1[N+1])</f>
        <v/>
      </c>
      <c r="BL278" s="31">
        <f>SUMIF([1]route!$E$3:$E$10005,E278,[1]!Table1[N+2])</f>
        <v/>
      </c>
      <c r="BM278" s="31">
        <f>SUMIF([1]route!$E$3:$E$10005,E278,[1]!Table1[N+3])</f>
        <v/>
      </c>
      <c r="BN278" s="32">
        <f>SUMIF([1]route!$E$3:$E$10005,E278,[1]!Table1[N+4])</f>
        <v/>
      </c>
      <c r="BP278" s="37">
        <f>$V278-$AD278</f>
        <v/>
      </c>
      <c r="BQ278" s="35">
        <f>BP278-AE278</f>
        <v/>
      </c>
      <c r="BR278" s="35">
        <f>BQ278-AF278</f>
        <v/>
      </c>
      <c r="BS278" s="35">
        <f>BR278-AG278</f>
        <v/>
      </c>
      <c r="BT278" s="35">
        <f>BS278-AH278</f>
        <v/>
      </c>
      <c r="BU278" s="35">
        <f>BT278-AI278</f>
        <v/>
      </c>
      <c r="BV278" s="35">
        <f>BU278-AJ278</f>
        <v/>
      </c>
      <c r="BW278" s="35">
        <f>BV278-AK278</f>
        <v/>
      </c>
      <c r="BX278" s="35">
        <f>BW278-AL278</f>
        <v/>
      </c>
      <c r="BY278" s="35">
        <f>BX278-AM278</f>
        <v/>
      </c>
      <c r="BZ278" s="35">
        <f>BY278-AN278</f>
        <v/>
      </c>
      <c r="CA278" s="35">
        <f>BZ278-AO278</f>
        <v/>
      </c>
      <c r="CB278" s="35">
        <f>CA278-AP278</f>
        <v/>
      </c>
      <c r="CC278" s="35">
        <f>CB278-AQ278</f>
        <v/>
      </c>
      <c r="CD278" s="35">
        <f>CC278-AR278</f>
        <v/>
      </c>
      <c r="CE278" s="35">
        <f>CD278-AS278</f>
        <v/>
      </c>
      <c r="CF278" s="35">
        <f>CE278-AT278</f>
        <v/>
      </c>
      <c r="CG278" s="35">
        <f>CF278-AU278</f>
        <v/>
      </c>
      <c r="CH278" s="35">
        <f>CG278-AV278</f>
        <v/>
      </c>
      <c r="CI278" s="35">
        <f>CH278-AW278</f>
        <v/>
      </c>
      <c r="CJ278" s="35">
        <f>CI278-AX278</f>
        <v/>
      </c>
      <c r="CK278" s="35">
        <f>CJ278-AY278</f>
        <v/>
      </c>
      <c r="CL278" s="35">
        <f>CK278-AZ278</f>
        <v/>
      </c>
      <c r="CM278" s="35">
        <f>CL278-BA278</f>
        <v/>
      </c>
      <c r="CN278" s="35">
        <f>CM278-BB278</f>
        <v/>
      </c>
      <c r="CO278" s="35">
        <f>CN278-BC278</f>
        <v/>
      </c>
      <c r="CP278" s="35">
        <f>CO278-BD278</f>
        <v/>
      </c>
      <c r="CQ278" s="35">
        <f>CP278-BE278</f>
        <v/>
      </c>
      <c r="CR278" s="35">
        <f>CQ278-BF278</f>
        <v/>
      </c>
      <c r="CS278" s="35">
        <f>CR278-BG278</f>
        <v/>
      </c>
      <c r="CT278" s="35">
        <f>CS278-BH278</f>
        <v/>
      </c>
      <c r="CU278" s="35">
        <f>CT278-BI278</f>
        <v/>
      </c>
      <c r="CV278" s="35">
        <f>CU278-BJ278</f>
        <v/>
      </c>
      <c r="CW278" s="38">
        <f>CV278-BK278</f>
        <v/>
      </c>
      <c r="CX278" s="38">
        <f>CW278-BL278</f>
        <v/>
      </c>
      <c r="CY278" s="38">
        <f>CX278-BM278</f>
        <v/>
      </c>
      <c r="CZ278" s="39">
        <f>CY278-BN278</f>
        <v/>
      </c>
      <c r="DA278" s="35" t="n"/>
    </row>
    <row r="279">
      <c r="D279" s="61">
        <f>VLOOKUP(F279,[1]Special!$O$2:$S$209,3,0)</f>
        <v/>
      </c>
      <c r="E279" s="20" t="inlineStr">
        <is>
          <t>|0200226010|22.20|0.00|2.900|0.0005700NBC</t>
        </is>
      </c>
      <c r="F279" s="19">
        <f>LEFT(E279,LEN(E279)-7)</f>
        <v/>
      </c>
      <c r="G279" s="19">
        <f>'Cutting Rules'!H279</f>
        <v/>
      </c>
      <c r="H279" s="19">
        <f>VLOOKUP(MID(F279,8,2),[1]Special!$H$2:$I$32,2,0)</f>
        <v/>
      </c>
      <c r="I279" s="19">
        <f>RIGHT(E279,3)</f>
        <v/>
      </c>
      <c r="J279" s="19">
        <f>IF(MID(E279,6,2)="22","P","C")</f>
        <v/>
      </c>
      <c r="K279" s="19">
        <f>MID(E279,13,4)</f>
        <v/>
      </c>
      <c r="L279" s="19">
        <f>MID(E279,19,4)</f>
        <v/>
      </c>
      <c r="M279" s="52">
        <f>MID(E279,LEN(E279)-17,4)</f>
        <v/>
      </c>
      <c r="N279" s="52">
        <f>MID(E279,LEN(E279)-6,4)</f>
        <v/>
      </c>
      <c r="O279" s="19">
        <f>VLOOKUP(F279,[1]Item!$A$5:$Z$10000,26,0)</f>
        <v/>
      </c>
      <c r="P279" s="19">
        <f>VLOOKUP(E279,[1]route!$E$3:$O$10005,11,0)</f>
        <v/>
      </c>
      <c r="Q279" s="167">
        <f>'Cutting Rules'!AD279</f>
        <v/>
      </c>
      <c r="R279" s="168">
        <f>SUMIF([1]route!$E$3:$E$10005,E279,[1]!Table1[生産])</f>
        <v/>
      </c>
      <c r="S279" s="24" t="n"/>
      <c r="T279" s="169" t="inlineStr"/>
      <c r="U279" s="19" t="n"/>
      <c r="V279" s="170">
        <f>SUMIF([1]route!$E$3:$E$10005,E279,[1]route!$M$3:$M$10005)</f>
        <v/>
      </c>
      <c r="W279" s="171">
        <f>O279*N279*V279/1000</f>
        <v/>
      </c>
      <c r="X279" s="27">
        <f t="array" ref="X279">INDEX($BP279:$CZ279,MATCH(TRUE,$BP279:$CZ279&lt;0,0))</f>
        <v/>
      </c>
      <c r="Y279" s="47">
        <f>IFERROR(CHOOSE($AC279,$BP$1,$BQ$1,$BR$1,$BS$1,$BT$1,$BU$1,$BV$1,$BW$1,$BX$1,$BY$1,$BZ$1,$CA$1,$CB$1,$CC$1,$CD$1,$CE$1,$CF$1,$CG$1,$CH$1,$CI$1,$CJ$1,$CK$1,$CL$1,$CM$1,$CN$1,$CO$1,$CP$1,$CQ$1,$CR$1,$CS$1,$CT$1,$CU$1,$CV$1,$CW$1,$CX$1,$CY$1,$CZ$1,),"")</f>
        <v/>
      </c>
      <c r="Z279" s="121">
        <f>IFERROR(VLOOKUP(E279,[1]route!$E$3:$BL$10005,59,0),"")&amp;IFERROR(VLOOKUP(E279,[1]route!$E$3:$BL$10005,60,0),"")</f>
        <v/>
      </c>
      <c r="AA279" s="172">
        <f>IF(R279&gt;V279,R279-V279,0)</f>
        <v/>
      </c>
      <c r="AB279" s="173">
        <f>AA279*O279*N279/1000</f>
        <v/>
      </c>
      <c r="AC279" s="4">
        <f>IFERROR(MATCH($X279,$BP279:$CZ279,0),"")</f>
        <v/>
      </c>
      <c r="AD279" s="29" t="n">
        <v>0</v>
      </c>
      <c r="AE279" s="30">
        <f>SUMIF([1]route!$E$3:$E$10005,E279,[1]!Table1[1])</f>
        <v/>
      </c>
      <c r="AF279" s="30">
        <f>SUMIF([1]route!$E$3:$E$10005,E279,[1]!Table1[2])</f>
        <v/>
      </c>
      <c r="AG279" s="30">
        <f>SUMIF([1]route!$E$3:$E$10005,E279,[1]!Table1[3])</f>
        <v/>
      </c>
      <c r="AH279" s="30">
        <f>SUMIF([1]route!$E$3:$E$10005,E279,[1]!Table1[4])</f>
        <v/>
      </c>
      <c r="AI279" s="30">
        <f>SUMIF([1]route!$E$3:$E$10005,E279,[1]!Table1[5])</f>
        <v/>
      </c>
      <c r="AJ279" s="30">
        <f>SUMIF([1]route!$E$3:$E$10005,E279,[1]!Table1[6])</f>
        <v/>
      </c>
      <c r="AK279" s="30">
        <f>SUMIF([1]route!$E$3:$E$10005,E279,[1]!Table1[7])</f>
        <v/>
      </c>
      <c r="AL279" s="30">
        <f>SUMIF([1]route!$E$3:$E$10005,E279,[1]!Table1[8])</f>
        <v/>
      </c>
      <c r="AM279" s="30">
        <f>SUMIF([1]route!$E$3:$E$10005,E279,[1]!Table1[9])</f>
        <v/>
      </c>
      <c r="AN279" s="30">
        <f>SUMIF([1]route!$E$3:$E$10005,E279,[1]!Table1[10])</f>
        <v/>
      </c>
      <c r="AO279" s="30">
        <f>SUMIF([1]route!$E$3:$E$10005,E279,[1]!Table1[11])</f>
        <v/>
      </c>
      <c r="AP279" s="30">
        <f>SUMIF([1]route!$E$3:$E$10005,E279,[1]!Table1[12])</f>
        <v/>
      </c>
      <c r="AQ279" s="30">
        <f>SUMIF([1]route!$E$3:$E$10005,E279,[1]!Table1[13])</f>
        <v/>
      </c>
      <c r="AR279" s="30">
        <f>SUMIF([1]route!$E$3:$E$10005,E279,[1]!Table1[14])</f>
        <v/>
      </c>
      <c r="AS279" s="30">
        <f>SUMIF([1]route!$E$3:$E$10005,E279,[1]!Table1[15])</f>
        <v/>
      </c>
      <c r="AT279" s="30">
        <f>SUMIF([1]route!$E$3:$E$10005,E279,[1]!Table1[16])</f>
        <v/>
      </c>
      <c r="AU279" s="30">
        <f>SUMIF([1]route!$E$3:$E$10005,E279,[1]!Table1[17])</f>
        <v/>
      </c>
      <c r="AV279" s="30">
        <f>SUMIF([1]route!$E$3:$E$10005,E279,[1]!Table1[18])</f>
        <v/>
      </c>
      <c r="AW279" s="30">
        <f>SUMIF([1]route!$E$3:$E$10005,E279,[1]!Table1[19])</f>
        <v/>
      </c>
      <c r="AX279" s="30">
        <f>SUMIF([1]route!$E$3:$E$10005,E279,[1]!Table1[20])</f>
        <v/>
      </c>
      <c r="AY279" s="30">
        <f>SUMIF([1]route!$E$3:$E$10005,E279,[1]!Table1[21])</f>
        <v/>
      </c>
      <c r="AZ279" s="30">
        <f>SUMIF([1]route!$E$3:$E$10005,E279,[1]!Table1[22])</f>
        <v/>
      </c>
      <c r="BA279" s="30">
        <f>SUMIF([1]route!$E$3:$E$10005,E279,[1]!Table1[23])</f>
        <v/>
      </c>
      <c r="BB279" s="30">
        <f>SUMIF([1]route!$E$3:$E$10005,E279,[1]!Table1[24])</f>
        <v/>
      </c>
      <c r="BC279" s="30">
        <f>SUMIF([1]route!$E$3:$E$10005,E279,[1]!Table1[25])</f>
        <v/>
      </c>
      <c r="BD279" s="30">
        <f>SUMIF([1]route!$E$3:$E$10005,E279,[1]!Table1[26])</f>
        <v/>
      </c>
      <c r="BE279" s="30">
        <f>SUMIF([1]route!$E$3:$E$10005,E279,[1]!Table1[27])</f>
        <v/>
      </c>
      <c r="BF279" s="30">
        <f>SUMIF([1]route!$E$3:$E$10005,E279,[1]!Table1[28])</f>
        <v/>
      </c>
      <c r="BG279" s="30">
        <f>SUMIF([1]route!$E$3:$E$10005,E279,[1]!Table1[29])</f>
        <v/>
      </c>
      <c r="BH279" s="30">
        <f>SUMIF([1]route!$E$3:$E$10005,E279,[1]!Table1[30])</f>
        <v/>
      </c>
      <c r="BI279" s="30">
        <f>SUMIF([1]route!$E$3:$E$10005,E279,[1]!Table1[31])</f>
        <v/>
      </c>
      <c r="BJ279" s="30">
        <f>SUMIF([1]route!$E$3:$E$10005,E279,[1]!Table1[Remain PO])</f>
        <v/>
      </c>
      <c r="BK279" s="31">
        <f>SUMIF([1]route!$E$3:$E$10005,E279,[1]!Table1[N+1])</f>
        <v/>
      </c>
      <c r="BL279" s="31">
        <f>SUMIF([1]route!$E$3:$E$10005,E279,[1]!Table1[N+2])</f>
        <v/>
      </c>
      <c r="BM279" s="31">
        <f>SUMIF([1]route!$E$3:$E$10005,E279,[1]!Table1[N+3])</f>
        <v/>
      </c>
      <c r="BN279" s="32">
        <f>SUMIF([1]route!$E$3:$E$10005,E279,[1]!Table1[N+4])</f>
        <v/>
      </c>
      <c r="BP279" s="37">
        <f>$V279-$AD279</f>
        <v/>
      </c>
      <c r="BQ279" s="35">
        <f>BP279-AE279</f>
        <v/>
      </c>
      <c r="BR279" s="35">
        <f>BQ279-AF279</f>
        <v/>
      </c>
      <c r="BS279" s="35">
        <f>BR279-AG279</f>
        <v/>
      </c>
      <c r="BT279" s="35">
        <f>BS279-AH279</f>
        <v/>
      </c>
      <c r="BU279" s="35">
        <f>BT279-AI279</f>
        <v/>
      </c>
      <c r="BV279" s="35">
        <f>BU279-AJ279</f>
        <v/>
      </c>
      <c r="BW279" s="35">
        <f>BV279-AK279</f>
        <v/>
      </c>
      <c r="BX279" s="35">
        <f>BW279-AL279</f>
        <v/>
      </c>
      <c r="BY279" s="35">
        <f>BX279-AM279</f>
        <v/>
      </c>
      <c r="BZ279" s="35">
        <f>BY279-AN279</f>
        <v/>
      </c>
      <c r="CA279" s="35">
        <f>BZ279-AO279</f>
        <v/>
      </c>
      <c r="CB279" s="35">
        <f>CA279-AP279</f>
        <v/>
      </c>
      <c r="CC279" s="35">
        <f>CB279-AQ279</f>
        <v/>
      </c>
      <c r="CD279" s="35">
        <f>CC279-AR279</f>
        <v/>
      </c>
      <c r="CE279" s="35">
        <f>CD279-AS279</f>
        <v/>
      </c>
      <c r="CF279" s="35">
        <f>CE279-AT279</f>
        <v/>
      </c>
      <c r="CG279" s="35">
        <f>CF279-AU279</f>
        <v/>
      </c>
      <c r="CH279" s="35">
        <f>CG279-AV279</f>
        <v/>
      </c>
      <c r="CI279" s="35">
        <f>CH279-AW279</f>
        <v/>
      </c>
      <c r="CJ279" s="35">
        <f>CI279-AX279</f>
        <v/>
      </c>
      <c r="CK279" s="35">
        <f>CJ279-AY279</f>
        <v/>
      </c>
      <c r="CL279" s="35">
        <f>CK279-AZ279</f>
        <v/>
      </c>
      <c r="CM279" s="35">
        <f>CL279-BA279</f>
        <v/>
      </c>
      <c r="CN279" s="35">
        <f>CM279-BB279</f>
        <v/>
      </c>
      <c r="CO279" s="35">
        <f>CN279-BC279</f>
        <v/>
      </c>
      <c r="CP279" s="35">
        <f>CO279-BD279</f>
        <v/>
      </c>
      <c r="CQ279" s="35">
        <f>CP279-BE279</f>
        <v/>
      </c>
      <c r="CR279" s="35">
        <f>CQ279-BF279</f>
        <v/>
      </c>
      <c r="CS279" s="35">
        <f>CR279-BG279</f>
        <v/>
      </c>
      <c r="CT279" s="35">
        <f>CS279-BH279</f>
        <v/>
      </c>
      <c r="CU279" s="35">
        <f>CT279-BI279</f>
        <v/>
      </c>
      <c r="CV279" s="35">
        <f>CU279-BJ279</f>
        <v/>
      </c>
      <c r="CW279" s="38">
        <f>CV279-BK279</f>
        <v/>
      </c>
      <c r="CX279" s="38">
        <f>CW279-BL279</f>
        <v/>
      </c>
      <c r="CY279" s="38">
        <f>CX279-BM279</f>
        <v/>
      </c>
      <c r="CZ279" s="39">
        <f>CY279-BN279</f>
        <v/>
      </c>
      <c r="DA279" s="35" t="n"/>
    </row>
    <row r="280">
      <c r="D280" s="61">
        <f>VLOOKUP(F280,[1]Special!$O$2:$S$209,3,0)</f>
        <v/>
      </c>
      <c r="E280" s="20" t="inlineStr">
        <is>
          <t>|0200220139|31.80|0.00|2.000|0.0006475NBC</t>
        </is>
      </c>
      <c r="F280" s="19">
        <f>LEFT(E280,LEN(E280)-7)</f>
        <v/>
      </c>
      <c r="G280" s="19">
        <f>'Cutting Rules'!H280</f>
        <v/>
      </c>
      <c r="H280" s="19">
        <f>VLOOKUP(MID(F280,8,2),[1]Special!$H$2:$I$32,2,0)</f>
        <v/>
      </c>
      <c r="I280" s="19">
        <f>RIGHT(E280,3)</f>
        <v/>
      </c>
      <c r="J280" s="19">
        <f>IF(MID(E280,6,2)="22","P","C")</f>
        <v/>
      </c>
      <c r="K280" s="19">
        <f>MID(E280,13,4)</f>
        <v/>
      </c>
      <c r="L280" s="19">
        <f>MID(E280,19,4)</f>
        <v/>
      </c>
      <c r="M280" s="52">
        <f>MID(E280,LEN(E280)-17,4)</f>
        <v/>
      </c>
      <c r="N280" s="52">
        <f>MID(E280,LEN(E280)-6,4)</f>
        <v/>
      </c>
      <c r="O280" s="19">
        <f>VLOOKUP(F280,[1]Item!$A$5:$Z$10000,26,0)</f>
        <v/>
      </c>
      <c r="P280" s="19">
        <f>VLOOKUP(E280,[1]route!$E$3:$O$10005,11,0)</f>
        <v/>
      </c>
      <c r="Q280" s="167">
        <f>'Cutting Rules'!AD280</f>
        <v/>
      </c>
      <c r="R280" s="168">
        <f>SUMIF([1]route!$E$3:$E$10005,E280,[1]!Table1[生産])</f>
        <v/>
      </c>
      <c r="S280" s="24" t="n"/>
      <c r="T280" s="169" t="inlineStr"/>
      <c r="U280" s="19" t="n"/>
      <c r="V280" s="170">
        <f>SUMIF([1]route!$E$3:$E$10005,E280,[1]route!$M$3:$M$10005)</f>
        <v/>
      </c>
      <c r="W280" s="171">
        <f>O280*N280*V280/1000</f>
        <v/>
      </c>
      <c r="X280" s="27">
        <f t="array" ref="X280">INDEX($BP280:$CZ280,MATCH(TRUE,$BP280:$CZ280&lt;0,0))</f>
        <v/>
      </c>
      <c r="Y280" s="47">
        <f>IFERROR(CHOOSE($AC280,$BP$1,$BQ$1,$BR$1,$BS$1,$BT$1,$BU$1,$BV$1,$BW$1,$BX$1,$BY$1,$BZ$1,$CA$1,$CB$1,$CC$1,$CD$1,$CE$1,$CF$1,$CG$1,$CH$1,$CI$1,$CJ$1,$CK$1,$CL$1,$CM$1,$CN$1,$CO$1,$CP$1,$CQ$1,$CR$1,$CS$1,$CT$1,$CU$1,$CV$1,$CW$1,$CX$1,$CY$1,$CZ$1,),"")</f>
        <v/>
      </c>
      <c r="Z280" s="121">
        <f>IFERROR(VLOOKUP(E280,[1]route!$E$3:$BL$10005,59,0),"")&amp;IFERROR(VLOOKUP(E280,[1]route!$E$3:$BL$10005,60,0),"")</f>
        <v/>
      </c>
      <c r="AA280" s="172">
        <f>IF(R280&gt;V280,R280-V280,0)</f>
        <v/>
      </c>
      <c r="AB280" s="173">
        <f>AA280*O280*N280/1000</f>
        <v/>
      </c>
      <c r="AC280" s="4">
        <f>IFERROR(MATCH($X280,$BP280:$CZ280,0),"")</f>
        <v/>
      </c>
      <c r="AD280" s="29" t="n">
        <v>0</v>
      </c>
      <c r="AE280" s="30">
        <f>SUMIF([1]route!$E$3:$E$10005,E280,[1]!Table1[1])</f>
        <v/>
      </c>
      <c r="AF280" s="30">
        <f>SUMIF([1]route!$E$3:$E$10005,E280,[1]!Table1[2])</f>
        <v/>
      </c>
      <c r="AG280" s="30">
        <f>SUMIF([1]route!$E$3:$E$10005,E280,[1]!Table1[3])</f>
        <v/>
      </c>
      <c r="AH280" s="30">
        <f>SUMIF([1]route!$E$3:$E$10005,E280,[1]!Table1[4])</f>
        <v/>
      </c>
      <c r="AI280" s="30">
        <f>SUMIF([1]route!$E$3:$E$10005,E280,[1]!Table1[5])</f>
        <v/>
      </c>
      <c r="AJ280" s="30">
        <f>SUMIF([1]route!$E$3:$E$10005,E280,[1]!Table1[6])</f>
        <v/>
      </c>
      <c r="AK280" s="30">
        <f>SUMIF([1]route!$E$3:$E$10005,E280,[1]!Table1[7])</f>
        <v/>
      </c>
      <c r="AL280" s="30">
        <f>SUMIF([1]route!$E$3:$E$10005,E280,[1]!Table1[8])</f>
        <v/>
      </c>
      <c r="AM280" s="30">
        <f>SUMIF([1]route!$E$3:$E$10005,E280,[1]!Table1[9])</f>
        <v/>
      </c>
      <c r="AN280" s="30">
        <f>SUMIF([1]route!$E$3:$E$10005,E280,[1]!Table1[10])</f>
        <v/>
      </c>
      <c r="AO280" s="30">
        <f>SUMIF([1]route!$E$3:$E$10005,E280,[1]!Table1[11])</f>
        <v/>
      </c>
      <c r="AP280" s="30">
        <f>SUMIF([1]route!$E$3:$E$10005,E280,[1]!Table1[12])</f>
        <v/>
      </c>
      <c r="AQ280" s="30">
        <f>SUMIF([1]route!$E$3:$E$10005,E280,[1]!Table1[13])</f>
        <v/>
      </c>
      <c r="AR280" s="30">
        <f>SUMIF([1]route!$E$3:$E$10005,E280,[1]!Table1[14])</f>
        <v/>
      </c>
      <c r="AS280" s="30">
        <f>SUMIF([1]route!$E$3:$E$10005,E280,[1]!Table1[15])</f>
        <v/>
      </c>
      <c r="AT280" s="30">
        <f>SUMIF([1]route!$E$3:$E$10005,E280,[1]!Table1[16])</f>
        <v/>
      </c>
      <c r="AU280" s="30">
        <f>SUMIF([1]route!$E$3:$E$10005,E280,[1]!Table1[17])</f>
        <v/>
      </c>
      <c r="AV280" s="30">
        <f>SUMIF([1]route!$E$3:$E$10005,E280,[1]!Table1[18])</f>
        <v/>
      </c>
      <c r="AW280" s="30">
        <f>SUMIF([1]route!$E$3:$E$10005,E280,[1]!Table1[19])</f>
        <v/>
      </c>
      <c r="AX280" s="30">
        <f>SUMIF([1]route!$E$3:$E$10005,E280,[1]!Table1[20])</f>
        <v/>
      </c>
      <c r="AY280" s="30">
        <f>SUMIF([1]route!$E$3:$E$10005,E280,[1]!Table1[21])</f>
        <v/>
      </c>
      <c r="AZ280" s="30">
        <f>SUMIF([1]route!$E$3:$E$10005,E280,[1]!Table1[22])</f>
        <v/>
      </c>
      <c r="BA280" s="30">
        <f>SUMIF([1]route!$E$3:$E$10005,E280,[1]!Table1[23])</f>
        <v/>
      </c>
      <c r="BB280" s="30">
        <f>SUMIF([1]route!$E$3:$E$10005,E280,[1]!Table1[24])</f>
        <v/>
      </c>
      <c r="BC280" s="30">
        <f>SUMIF([1]route!$E$3:$E$10005,E280,[1]!Table1[25])</f>
        <v/>
      </c>
      <c r="BD280" s="30">
        <f>SUMIF([1]route!$E$3:$E$10005,E280,[1]!Table1[26])</f>
        <v/>
      </c>
      <c r="BE280" s="30">
        <f>SUMIF([1]route!$E$3:$E$10005,E280,[1]!Table1[27])</f>
        <v/>
      </c>
      <c r="BF280" s="30">
        <f>SUMIF([1]route!$E$3:$E$10005,E280,[1]!Table1[28])</f>
        <v/>
      </c>
      <c r="BG280" s="30">
        <f>SUMIF([1]route!$E$3:$E$10005,E280,[1]!Table1[29])</f>
        <v/>
      </c>
      <c r="BH280" s="30">
        <f>SUMIF([1]route!$E$3:$E$10005,E280,[1]!Table1[30])</f>
        <v/>
      </c>
      <c r="BI280" s="30">
        <f>SUMIF([1]route!$E$3:$E$10005,E280,[1]!Table1[31])</f>
        <v/>
      </c>
      <c r="BJ280" s="30">
        <f>SUMIF([1]route!$E$3:$E$10005,E280,[1]!Table1[Remain PO])</f>
        <v/>
      </c>
      <c r="BK280" s="31">
        <f>SUMIF([1]route!$E$3:$E$10005,E280,[1]!Table1[N+1])</f>
        <v/>
      </c>
      <c r="BL280" s="31">
        <f>SUMIF([1]route!$E$3:$E$10005,E280,[1]!Table1[N+2])</f>
        <v/>
      </c>
      <c r="BM280" s="31">
        <f>SUMIF([1]route!$E$3:$E$10005,E280,[1]!Table1[N+3])</f>
        <v/>
      </c>
      <c r="BN280" s="32">
        <f>SUMIF([1]route!$E$3:$E$10005,E280,[1]!Table1[N+4])</f>
        <v/>
      </c>
      <c r="BP280" s="37">
        <f>$V280-$AD280</f>
        <v/>
      </c>
      <c r="BQ280" s="35">
        <f>BP280-AE280</f>
        <v/>
      </c>
      <c r="BR280" s="35">
        <f>BQ280-AF280</f>
        <v/>
      </c>
      <c r="BS280" s="35">
        <f>BR280-AG280</f>
        <v/>
      </c>
      <c r="BT280" s="35">
        <f>BS280-AH280</f>
        <v/>
      </c>
      <c r="BU280" s="35">
        <f>BT280-AI280</f>
        <v/>
      </c>
      <c r="BV280" s="35">
        <f>BU280-AJ280</f>
        <v/>
      </c>
      <c r="BW280" s="35">
        <f>BV280-AK280</f>
        <v/>
      </c>
      <c r="BX280" s="35">
        <f>BW280-AL280</f>
        <v/>
      </c>
      <c r="BY280" s="35">
        <f>BX280-AM280</f>
        <v/>
      </c>
      <c r="BZ280" s="35">
        <f>BY280-AN280</f>
        <v/>
      </c>
      <c r="CA280" s="35">
        <f>BZ280-AO280</f>
        <v/>
      </c>
      <c r="CB280" s="35">
        <f>CA280-AP280</f>
        <v/>
      </c>
      <c r="CC280" s="35">
        <f>CB280-AQ280</f>
        <v/>
      </c>
      <c r="CD280" s="35">
        <f>CC280-AR280</f>
        <v/>
      </c>
      <c r="CE280" s="35">
        <f>CD280-AS280</f>
        <v/>
      </c>
      <c r="CF280" s="35">
        <f>CE280-AT280</f>
        <v/>
      </c>
      <c r="CG280" s="35">
        <f>CF280-AU280</f>
        <v/>
      </c>
      <c r="CH280" s="35">
        <f>CG280-AV280</f>
        <v/>
      </c>
      <c r="CI280" s="35">
        <f>CH280-AW280</f>
        <v/>
      </c>
      <c r="CJ280" s="35">
        <f>CI280-AX280</f>
        <v/>
      </c>
      <c r="CK280" s="35">
        <f>CJ280-AY280</f>
        <v/>
      </c>
      <c r="CL280" s="35">
        <f>CK280-AZ280</f>
        <v/>
      </c>
      <c r="CM280" s="35">
        <f>CL280-BA280</f>
        <v/>
      </c>
      <c r="CN280" s="35">
        <f>CM280-BB280</f>
        <v/>
      </c>
      <c r="CO280" s="35">
        <f>CN280-BC280</f>
        <v/>
      </c>
      <c r="CP280" s="35">
        <f>CO280-BD280</f>
        <v/>
      </c>
      <c r="CQ280" s="35">
        <f>CP280-BE280</f>
        <v/>
      </c>
      <c r="CR280" s="35">
        <f>CQ280-BF280</f>
        <v/>
      </c>
      <c r="CS280" s="35">
        <f>CR280-BG280</f>
        <v/>
      </c>
      <c r="CT280" s="35">
        <f>CS280-BH280</f>
        <v/>
      </c>
      <c r="CU280" s="35">
        <f>CT280-BI280</f>
        <v/>
      </c>
      <c r="CV280" s="35">
        <f>CU280-BJ280</f>
        <v/>
      </c>
      <c r="CW280" s="38">
        <f>CV280-BK280</f>
        <v/>
      </c>
      <c r="CX280" s="38">
        <f>CW280-BL280</f>
        <v/>
      </c>
      <c r="CY280" s="38">
        <f>CX280-BM280</f>
        <v/>
      </c>
      <c r="CZ280" s="39">
        <f>CY280-BN280</f>
        <v/>
      </c>
      <c r="DA280" s="35" t="n"/>
    </row>
    <row r="281">
      <c r="D281" s="61">
        <f>VLOOKUP(F281,[1]Special!$O$2:$S$209,3,0)</f>
        <v/>
      </c>
      <c r="E281" s="20" t="inlineStr">
        <is>
          <t>|0200220810|48.60|0.00|3.200|0.0005667NBC</t>
        </is>
      </c>
      <c r="F281" s="19">
        <f>LEFT(E281,LEN(E281)-7)</f>
        <v/>
      </c>
      <c r="G281" s="19">
        <f>'Cutting Rules'!H281</f>
        <v/>
      </c>
      <c r="H281" s="19">
        <f>VLOOKUP(MID(F281,8,2),[1]Special!$H$2:$I$32,2,0)</f>
        <v/>
      </c>
      <c r="I281" s="19">
        <f>RIGHT(E281,3)</f>
        <v/>
      </c>
      <c r="J281" s="19">
        <f>IF(MID(E281,6,2)="22","P","C")</f>
        <v/>
      </c>
      <c r="K281" s="19">
        <f>MID(E281,13,4)</f>
        <v/>
      </c>
      <c r="L281" s="19">
        <f>MID(E281,19,4)</f>
        <v/>
      </c>
      <c r="M281" s="52">
        <f>MID(E281,LEN(E281)-17,4)</f>
        <v/>
      </c>
      <c r="N281" s="52">
        <f>MID(E281,LEN(E281)-6,4)</f>
        <v/>
      </c>
      <c r="O281" s="19">
        <f>VLOOKUP(F281,[1]Item!$A$5:$Z$10000,26,0)</f>
        <v/>
      </c>
      <c r="P281" s="19">
        <f>VLOOKUP(E281,[1]route!$E$3:$O$10005,11,0)</f>
        <v/>
      </c>
      <c r="Q281" s="167">
        <f>'Cutting Rules'!AD281</f>
        <v/>
      </c>
      <c r="R281" s="168">
        <f>SUMIF([1]route!$E$3:$E$10005,E281,[1]!Table1[生産])</f>
        <v/>
      </c>
      <c r="S281" s="24" t="n"/>
      <c r="T281" s="169" t="inlineStr"/>
      <c r="U281" s="19" t="n"/>
      <c r="V281" s="170">
        <f>SUMIF([1]route!$E$3:$E$10005,E281,[1]route!$M$3:$M$10005)</f>
        <v/>
      </c>
      <c r="W281" s="171">
        <f>O281*N281*V281/1000</f>
        <v/>
      </c>
      <c r="X281" s="27">
        <f t="array" ref="X281">INDEX($BP281:$CZ281,MATCH(TRUE,$BP281:$CZ281&lt;0,0))</f>
        <v/>
      </c>
      <c r="Y281" s="47">
        <f>IFERROR(CHOOSE($AC281,$BP$1,$BQ$1,$BR$1,$BS$1,$BT$1,$BU$1,$BV$1,$BW$1,$BX$1,$BY$1,$BZ$1,$CA$1,$CB$1,$CC$1,$CD$1,$CE$1,$CF$1,$CG$1,$CH$1,$CI$1,$CJ$1,$CK$1,$CL$1,$CM$1,$CN$1,$CO$1,$CP$1,$CQ$1,$CR$1,$CS$1,$CT$1,$CU$1,$CV$1,$CW$1,$CX$1,$CY$1,$CZ$1,),"")</f>
        <v/>
      </c>
      <c r="Z281" s="121">
        <f>IFERROR(VLOOKUP(E281,[1]route!$E$3:$BL$10005,59,0),"")&amp;IFERROR(VLOOKUP(E281,[1]route!$E$3:$BL$10005,60,0),"")</f>
        <v/>
      </c>
      <c r="AA281" s="172">
        <f>IF(R281&gt;V281,R281-V281,0)</f>
        <v/>
      </c>
      <c r="AB281" s="173">
        <f>AA281*O281*N281/1000</f>
        <v/>
      </c>
      <c r="AC281" s="4">
        <f>IFERROR(MATCH($X281,$BP281:$CZ281,0),"")</f>
        <v/>
      </c>
      <c r="AD281" s="29" t="n">
        <v>0</v>
      </c>
      <c r="AE281" s="30">
        <f>SUMIF([1]route!$E$3:$E$10005,E281,[1]!Table1[1])</f>
        <v/>
      </c>
      <c r="AF281" s="30">
        <f>SUMIF([1]route!$E$3:$E$10005,E281,[1]!Table1[2])</f>
        <v/>
      </c>
      <c r="AG281" s="30">
        <f>SUMIF([1]route!$E$3:$E$10005,E281,[1]!Table1[3])</f>
        <v/>
      </c>
      <c r="AH281" s="30">
        <f>SUMIF([1]route!$E$3:$E$10005,E281,[1]!Table1[4])</f>
        <v/>
      </c>
      <c r="AI281" s="30">
        <f>SUMIF([1]route!$E$3:$E$10005,E281,[1]!Table1[5])</f>
        <v/>
      </c>
      <c r="AJ281" s="30">
        <f>SUMIF([1]route!$E$3:$E$10005,E281,[1]!Table1[6])</f>
        <v/>
      </c>
      <c r="AK281" s="30">
        <f>SUMIF([1]route!$E$3:$E$10005,E281,[1]!Table1[7])</f>
        <v/>
      </c>
      <c r="AL281" s="30">
        <f>SUMIF([1]route!$E$3:$E$10005,E281,[1]!Table1[8])</f>
        <v/>
      </c>
      <c r="AM281" s="30">
        <f>SUMIF([1]route!$E$3:$E$10005,E281,[1]!Table1[9])</f>
        <v/>
      </c>
      <c r="AN281" s="30">
        <f>SUMIF([1]route!$E$3:$E$10005,E281,[1]!Table1[10])</f>
        <v/>
      </c>
      <c r="AO281" s="30">
        <f>SUMIF([1]route!$E$3:$E$10005,E281,[1]!Table1[11])</f>
        <v/>
      </c>
      <c r="AP281" s="30">
        <f>SUMIF([1]route!$E$3:$E$10005,E281,[1]!Table1[12])</f>
        <v/>
      </c>
      <c r="AQ281" s="30">
        <f>SUMIF([1]route!$E$3:$E$10005,E281,[1]!Table1[13])</f>
        <v/>
      </c>
      <c r="AR281" s="30">
        <f>SUMIF([1]route!$E$3:$E$10005,E281,[1]!Table1[14])</f>
        <v/>
      </c>
      <c r="AS281" s="30">
        <f>SUMIF([1]route!$E$3:$E$10005,E281,[1]!Table1[15])</f>
        <v/>
      </c>
      <c r="AT281" s="30">
        <f>SUMIF([1]route!$E$3:$E$10005,E281,[1]!Table1[16])</f>
        <v/>
      </c>
      <c r="AU281" s="30">
        <f>SUMIF([1]route!$E$3:$E$10005,E281,[1]!Table1[17])</f>
        <v/>
      </c>
      <c r="AV281" s="30">
        <f>SUMIF([1]route!$E$3:$E$10005,E281,[1]!Table1[18])</f>
        <v/>
      </c>
      <c r="AW281" s="30">
        <f>SUMIF([1]route!$E$3:$E$10005,E281,[1]!Table1[19])</f>
        <v/>
      </c>
      <c r="AX281" s="30">
        <f>SUMIF([1]route!$E$3:$E$10005,E281,[1]!Table1[20])</f>
        <v/>
      </c>
      <c r="AY281" s="30">
        <f>SUMIF([1]route!$E$3:$E$10005,E281,[1]!Table1[21])</f>
        <v/>
      </c>
      <c r="AZ281" s="30">
        <f>SUMIF([1]route!$E$3:$E$10005,E281,[1]!Table1[22])</f>
        <v/>
      </c>
      <c r="BA281" s="30">
        <f>SUMIF([1]route!$E$3:$E$10005,E281,[1]!Table1[23])</f>
        <v/>
      </c>
      <c r="BB281" s="30">
        <f>SUMIF([1]route!$E$3:$E$10005,E281,[1]!Table1[24])</f>
        <v/>
      </c>
      <c r="BC281" s="30">
        <f>SUMIF([1]route!$E$3:$E$10005,E281,[1]!Table1[25])</f>
        <v/>
      </c>
      <c r="BD281" s="30">
        <f>SUMIF([1]route!$E$3:$E$10005,E281,[1]!Table1[26])</f>
        <v/>
      </c>
      <c r="BE281" s="30">
        <f>SUMIF([1]route!$E$3:$E$10005,E281,[1]!Table1[27])</f>
        <v/>
      </c>
      <c r="BF281" s="30">
        <f>SUMIF([1]route!$E$3:$E$10005,E281,[1]!Table1[28])</f>
        <v/>
      </c>
      <c r="BG281" s="30">
        <f>SUMIF([1]route!$E$3:$E$10005,E281,[1]!Table1[29])</f>
        <v/>
      </c>
      <c r="BH281" s="30">
        <f>SUMIF([1]route!$E$3:$E$10005,E281,[1]!Table1[30])</f>
        <v/>
      </c>
      <c r="BI281" s="30">
        <f>SUMIF([1]route!$E$3:$E$10005,E281,[1]!Table1[31])</f>
        <v/>
      </c>
      <c r="BJ281" s="30">
        <f>SUMIF([1]route!$E$3:$E$10005,E281,[1]!Table1[Remain PO])</f>
        <v/>
      </c>
      <c r="BK281" s="31">
        <f>SUMIF([1]route!$E$3:$E$10005,E281,[1]!Table1[N+1])</f>
        <v/>
      </c>
      <c r="BL281" s="31">
        <f>SUMIF([1]route!$E$3:$E$10005,E281,[1]!Table1[N+2])</f>
        <v/>
      </c>
      <c r="BM281" s="31">
        <f>SUMIF([1]route!$E$3:$E$10005,E281,[1]!Table1[N+3])</f>
        <v/>
      </c>
      <c r="BN281" s="32">
        <f>SUMIF([1]route!$E$3:$E$10005,E281,[1]!Table1[N+4])</f>
        <v/>
      </c>
      <c r="BP281" s="37">
        <f>$V281-$AD281</f>
        <v/>
      </c>
      <c r="BQ281" s="35">
        <f>BP281-AE281</f>
        <v/>
      </c>
      <c r="BR281" s="35">
        <f>BQ281-AF281</f>
        <v/>
      </c>
      <c r="BS281" s="35">
        <f>BR281-AG281</f>
        <v/>
      </c>
      <c r="BT281" s="35">
        <f>BS281-AH281</f>
        <v/>
      </c>
      <c r="BU281" s="35">
        <f>BT281-AI281</f>
        <v/>
      </c>
      <c r="BV281" s="35">
        <f>BU281-AJ281</f>
        <v/>
      </c>
      <c r="BW281" s="35">
        <f>BV281-AK281</f>
        <v/>
      </c>
      <c r="BX281" s="35">
        <f>BW281-AL281</f>
        <v/>
      </c>
      <c r="BY281" s="35">
        <f>BX281-AM281</f>
        <v/>
      </c>
      <c r="BZ281" s="35">
        <f>BY281-AN281</f>
        <v/>
      </c>
      <c r="CA281" s="35">
        <f>BZ281-AO281</f>
        <v/>
      </c>
      <c r="CB281" s="35">
        <f>CA281-AP281</f>
        <v/>
      </c>
      <c r="CC281" s="35">
        <f>CB281-AQ281</f>
        <v/>
      </c>
      <c r="CD281" s="35">
        <f>CC281-AR281</f>
        <v/>
      </c>
      <c r="CE281" s="35">
        <f>CD281-AS281</f>
        <v/>
      </c>
      <c r="CF281" s="35">
        <f>CE281-AT281</f>
        <v/>
      </c>
      <c r="CG281" s="35">
        <f>CF281-AU281</f>
        <v/>
      </c>
      <c r="CH281" s="35">
        <f>CG281-AV281</f>
        <v/>
      </c>
      <c r="CI281" s="35">
        <f>CH281-AW281</f>
        <v/>
      </c>
      <c r="CJ281" s="35">
        <f>CI281-AX281</f>
        <v/>
      </c>
      <c r="CK281" s="35">
        <f>CJ281-AY281</f>
        <v/>
      </c>
      <c r="CL281" s="35">
        <f>CK281-AZ281</f>
        <v/>
      </c>
      <c r="CM281" s="35">
        <f>CL281-BA281</f>
        <v/>
      </c>
      <c r="CN281" s="35">
        <f>CM281-BB281</f>
        <v/>
      </c>
      <c r="CO281" s="35">
        <f>CN281-BC281</f>
        <v/>
      </c>
      <c r="CP281" s="35">
        <f>CO281-BD281</f>
        <v/>
      </c>
      <c r="CQ281" s="35">
        <f>CP281-BE281</f>
        <v/>
      </c>
      <c r="CR281" s="35">
        <f>CQ281-BF281</f>
        <v/>
      </c>
      <c r="CS281" s="35">
        <f>CR281-BG281</f>
        <v/>
      </c>
      <c r="CT281" s="35">
        <f>CS281-BH281</f>
        <v/>
      </c>
      <c r="CU281" s="35">
        <f>CT281-BI281</f>
        <v/>
      </c>
      <c r="CV281" s="35">
        <f>CU281-BJ281</f>
        <v/>
      </c>
      <c r="CW281" s="38">
        <f>CV281-BK281</f>
        <v/>
      </c>
      <c r="CX281" s="38">
        <f>CW281-BL281</f>
        <v/>
      </c>
      <c r="CY281" s="38">
        <f>CX281-BM281</f>
        <v/>
      </c>
      <c r="CZ281" s="39">
        <f>CY281-BN281</f>
        <v/>
      </c>
      <c r="DA281" s="35" t="n"/>
    </row>
    <row r="282">
      <c r="D282" s="61">
        <f>VLOOKUP(F282,[1]Special!$O$2:$S$209,3,0)</f>
        <v/>
      </c>
      <c r="E282" s="20" t="inlineStr">
        <is>
          <t>|0200220810|50.00|20.00|1.600|0.0005593IBC</t>
        </is>
      </c>
      <c r="F282" s="19">
        <f>LEFT(E282,LEN(E282)-7)</f>
        <v/>
      </c>
      <c r="G282" s="19">
        <f>'Cutting Rules'!H282</f>
        <v/>
      </c>
      <c r="H282" s="19">
        <f>VLOOKUP(MID(F282,8,2),[1]Special!$H$2:$I$32,2,0)</f>
        <v/>
      </c>
      <c r="I282" s="19">
        <f>RIGHT(E282,3)</f>
        <v/>
      </c>
      <c r="J282" s="19">
        <f>IF(MID(E282,6,2)="22","P","C")</f>
        <v/>
      </c>
      <c r="K282" s="19">
        <f>MID(E282,13,4)</f>
        <v/>
      </c>
      <c r="L282" s="19">
        <f>MID(E282,19,4)</f>
        <v/>
      </c>
      <c r="M282" s="52">
        <f>MID(E282,LEN(E282)-17,4)</f>
        <v/>
      </c>
      <c r="N282" s="52">
        <f>MID(E282,LEN(E282)-6,4)</f>
        <v/>
      </c>
      <c r="O282" s="19">
        <f>VLOOKUP(F282,[1]Item!$A$5:$Z$10000,26,0)</f>
        <v/>
      </c>
      <c r="P282" s="19">
        <f>VLOOKUP(E282,[1]route!$E$3:$O$10005,11,0)</f>
        <v/>
      </c>
      <c r="Q282" s="167">
        <f>'Cutting Rules'!AD282</f>
        <v/>
      </c>
      <c r="R282" s="168">
        <f>SUMIF([1]route!$E$3:$E$10005,E282,[1]!Table1[生産])</f>
        <v/>
      </c>
      <c r="S282" s="24" t="n"/>
      <c r="T282" s="169" t="inlineStr"/>
      <c r="U282" s="19" t="n"/>
      <c r="V282" s="170">
        <f>SUMIF([1]route!$E$3:$E$10005,E282,[1]route!$M$3:$M$10005)</f>
        <v/>
      </c>
      <c r="W282" s="171">
        <f>O282*N282*V282/1000</f>
        <v/>
      </c>
      <c r="X282" s="27">
        <f t="array" ref="X282">INDEX($BP282:$CZ282,MATCH(TRUE,$BP282:$CZ282&lt;0,0))</f>
        <v/>
      </c>
      <c r="Y282" s="47">
        <f>IFERROR(CHOOSE($AC282,$BP$1,$BQ$1,$BR$1,$BS$1,$BT$1,$BU$1,$BV$1,$BW$1,$BX$1,$BY$1,$BZ$1,$CA$1,$CB$1,$CC$1,$CD$1,$CE$1,$CF$1,$CG$1,$CH$1,$CI$1,$CJ$1,$CK$1,$CL$1,$CM$1,$CN$1,$CO$1,$CP$1,$CQ$1,$CR$1,$CS$1,$CT$1,$CU$1,$CV$1,$CW$1,$CX$1,$CY$1,$CZ$1,),"")</f>
        <v/>
      </c>
      <c r="Z282" s="121">
        <f>IFERROR(VLOOKUP(E282,[1]route!$E$3:$BL$10005,59,0),"")&amp;IFERROR(VLOOKUP(E282,[1]route!$E$3:$BL$10005,60,0),"")</f>
        <v/>
      </c>
      <c r="AA282" s="172">
        <f>IF(R282&gt;V282,R282-V282,0)</f>
        <v/>
      </c>
      <c r="AB282" s="173">
        <f>AA282*O282*N282/1000</f>
        <v/>
      </c>
      <c r="AC282" s="4">
        <f>IFERROR(MATCH($X282,$BP282:$CZ282,0),"")</f>
        <v/>
      </c>
      <c r="AD282" s="29" t="n">
        <v>0</v>
      </c>
      <c r="AE282" s="30">
        <f>SUMIF([1]route!$E$3:$E$10005,E282,[1]!Table1[1])</f>
        <v/>
      </c>
      <c r="AF282" s="30">
        <f>SUMIF([1]route!$E$3:$E$10005,E282,[1]!Table1[2])</f>
        <v/>
      </c>
      <c r="AG282" s="30">
        <f>SUMIF([1]route!$E$3:$E$10005,E282,[1]!Table1[3])</f>
        <v/>
      </c>
      <c r="AH282" s="30">
        <f>SUMIF([1]route!$E$3:$E$10005,E282,[1]!Table1[4])</f>
        <v/>
      </c>
      <c r="AI282" s="30">
        <f>SUMIF([1]route!$E$3:$E$10005,E282,[1]!Table1[5])</f>
        <v/>
      </c>
      <c r="AJ282" s="30">
        <f>SUMIF([1]route!$E$3:$E$10005,E282,[1]!Table1[6])</f>
        <v/>
      </c>
      <c r="AK282" s="30">
        <f>SUMIF([1]route!$E$3:$E$10005,E282,[1]!Table1[7])</f>
        <v/>
      </c>
      <c r="AL282" s="30">
        <f>SUMIF([1]route!$E$3:$E$10005,E282,[1]!Table1[8])</f>
        <v/>
      </c>
      <c r="AM282" s="30">
        <f>SUMIF([1]route!$E$3:$E$10005,E282,[1]!Table1[9])</f>
        <v/>
      </c>
      <c r="AN282" s="30">
        <f>SUMIF([1]route!$E$3:$E$10005,E282,[1]!Table1[10])</f>
        <v/>
      </c>
      <c r="AO282" s="30">
        <f>SUMIF([1]route!$E$3:$E$10005,E282,[1]!Table1[11])</f>
        <v/>
      </c>
      <c r="AP282" s="30">
        <f>SUMIF([1]route!$E$3:$E$10005,E282,[1]!Table1[12])</f>
        <v/>
      </c>
      <c r="AQ282" s="30">
        <f>SUMIF([1]route!$E$3:$E$10005,E282,[1]!Table1[13])</f>
        <v/>
      </c>
      <c r="AR282" s="30">
        <f>SUMIF([1]route!$E$3:$E$10005,E282,[1]!Table1[14])</f>
        <v/>
      </c>
      <c r="AS282" s="30">
        <f>SUMIF([1]route!$E$3:$E$10005,E282,[1]!Table1[15])</f>
        <v/>
      </c>
      <c r="AT282" s="30">
        <f>SUMIF([1]route!$E$3:$E$10005,E282,[1]!Table1[16])</f>
        <v/>
      </c>
      <c r="AU282" s="30">
        <f>SUMIF([1]route!$E$3:$E$10005,E282,[1]!Table1[17])</f>
        <v/>
      </c>
      <c r="AV282" s="30">
        <f>SUMIF([1]route!$E$3:$E$10005,E282,[1]!Table1[18])</f>
        <v/>
      </c>
      <c r="AW282" s="30">
        <f>SUMIF([1]route!$E$3:$E$10005,E282,[1]!Table1[19])</f>
        <v/>
      </c>
      <c r="AX282" s="30">
        <f>SUMIF([1]route!$E$3:$E$10005,E282,[1]!Table1[20])</f>
        <v/>
      </c>
      <c r="AY282" s="30">
        <f>SUMIF([1]route!$E$3:$E$10005,E282,[1]!Table1[21])</f>
        <v/>
      </c>
      <c r="AZ282" s="30">
        <f>SUMIF([1]route!$E$3:$E$10005,E282,[1]!Table1[22])</f>
        <v/>
      </c>
      <c r="BA282" s="30">
        <f>SUMIF([1]route!$E$3:$E$10005,E282,[1]!Table1[23])</f>
        <v/>
      </c>
      <c r="BB282" s="30">
        <f>SUMIF([1]route!$E$3:$E$10005,E282,[1]!Table1[24])</f>
        <v/>
      </c>
      <c r="BC282" s="30">
        <f>SUMIF([1]route!$E$3:$E$10005,E282,[1]!Table1[25])</f>
        <v/>
      </c>
      <c r="BD282" s="30">
        <f>SUMIF([1]route!$E$3:$E$10005,E282,[1]!Table1[26])</f>
        <v/>
      </c>
      <c r="BE282" s="30">
        <f>SUMIF([1]route!$E$3:$E$10005,E282,[1]!Table1[27])</f>
        <v/>
      </c>
      <c r="BF282" s="30">
        <f>SUMIF([1]route!$E$3:$E$10005,E282,[1]!Table1[28])</f>
        <v/>
      </c>
      <c r="BG282" s="30">
        <f>SUMIF([1]route!$E$3:$E$10005,E282,[1]!Table1[29])</f>
        <v/>
      </c>
      <c r="BH282" s="30">
        <f>SUMIF([1]route!$E$3:$E$10005,E282,[1]!Table1[30])</f>
        <v/>
      </c>
      <c r="BI282" s="30">
        <f>SUMIF([1]route!$E$3:$E$10005,E282,[1]!Table1[31])</f>
        <v/>
      </c>
      <c r="BJ282" s="30">
        <f>SUMIF([1]route!$E$3:$E$10005,E282,[1]!Table1[Remain PO])</f>
        <v/>
      </c>
      <c r="BK282" s="31">
        <f>SUMIF([1]route!$E$3:$E$10005,E282,[1]!Table1[N+1])</f>
        <v/>
      </c>
      <c r="BL282" s="31">
        <f>SUMIF([1]route!$E$3:$E$10005,E282,[1]!Table1[N+2])</f>
        <v/>
      </c>
      <c r="BM282" s="31">
        <f>SUMIF([1]route!$E$3:$E$10005,E282,[1]!Table1[N+3])</f>
        <v/>
      </c>
      <c r="BN282" s="32">
        <f>SUMIF([1]route!$E$3:$E$10005,E282,[1]!Table1[N+4])</f>
        <v/>
      </c>
      <c r="BP282" s="37">
        <f>$V282-$AD282</f>
        <v/>
      </c>
      <c r="BQ282" s="35">
        <f>BP282-AE282</f>
        <v/>
      </c>
      <c r="BR282" s="35">
        <f>BQ282-AF282</f>
        <v/>
      </c>
      <c r="BS282" s="35">
        <f>BR282-AG282</f>
        <v/>
      </c>
      <c r="BT282" s="35">
        <f>BS282-AH282</f>
        <v/>
      </c>
      <c r="BU282" s="35">
        <f>BT282-AI282</f>
        <v/>
      </c>
      <c r="BV282" s="35">
        <f>BU282-AJ282</f>
        <v/>
      </c>
      <c r="BW282" s="35">
        <f>BV282-AK282</f>
        <v/>
      </c>
      <c r="BX282" s="35">
        <f>BW282-AL282</f>
        <v/>
      </c>
      <c r="BY282" s="35">
        <f>BX282-AM282</f>
        <v/>
      </c>
      <c r="BZ282" s="35">
        <f>BY282-AN282</f>
        <v/>
      </c>
      <c r="CA282" s="35">
        <f>BZ282-AO282</f>
        <v/>
      </c>
      <c r="CB282" s="35">
        <f>CA282-AP282</f>
        <v/>
      </c>
      <c r="CC282" s="35">
        <f>CB282-AQ282</f>
        <v/>
      </c>
      <c r="CD282" s="35">
        <f>CC282-AR282</f>
        <v/>
      </c>
      <c r="CE282" s="35">
        <f>CD282-AS282</f>
        <v/>
      </c>
      <c r="CF282" s="35">
        <f>CE282-AT282</f>
        <v/>
      </c>
      <c r="CG282" s="35">
        <f>CF282-AU282</f>
        <v/>
      </c>
      <c r="CH282" s="35">
        <f>CG282-AV282</f>
        <v/>
      </c>
      <c r="CI282" s="35">
        <f>CH282-AW282</f>
        <v/>
      </c>
      <c r="CJ282" s="35">
        <f>CI282-AX282</f>
        <v/>
      </c>
      <c r="CK282" s="35">
        <f>CJ282-AY282</f>
        <v/>
      </c>
      <c r="CL282" s="35">
        <f>CK282-AZ282</f>
        <v/>
      </c>
      <c r="CM282" s="35">
        <f>CL282-BA282</f>
        <v/>
      </c>
      <c r="CN282" s="35">
        <f>CM282-BB282</f>
        <v/>
      </c>
      <c r="CO282" s="35">
        <f>CN282-BC282</f>
        <v/>
      </c>
      <c r="CP282" s="35">
        <f>CO282-BD282</f>
        <v/>
      </c>
      <c r="CQ282" s="35">
        <f>CP282-BE282</f>
        <v/>
      </c>
      <c r="CR282" s="35">
        <f>CQ282-BF282</f>
        <v/>
      </c>
      <c r="CS282" s="35">
        <f>CR282-BG282</f>
        <v/>
      </c>
      <c r="CT282" s="35">
        <f>CS282-BH282</f>
        <v/>
      </c>
      <c r="CU282" s="35">
        <f>CT282-BI282</f>
        <v/>
      </c>
      <c r="CV282" s="35">
        <f>CU282-BJ282</f>
        <v/>
      </c>
      <c r="CW282" s="38">
        <f>CV282-BK282</f>
        <v/>
      </c>
      <c r="CX282" s="38">
        <f>CW282-BL282</f>
        <v/>
      </c>
      <c r="CY282" s="38">
        <f>CX282-BM282</f>
        <v/>
      </c>
      <c r="CZ282" s="39">
        <f>CY282-BN282</f>
        <v/>
      </c>
      <c r="DA282" s="35" t="n"/>
    </row>
    <row r="283">
      <c r="D283" s="61">
        <f>VLOOKUP(F283,[1]Special!$O$2:$S$209,3,0)</f>
        <v/>
      </c>
      <c r="E283" s="20" t="inlineStr">
        <is>
          <t>|0200220810|25.40|0.00|1.400|0.0005874NBC</t>
        </is>
      </c>
      <c r="F283" s="19">
        <f>LEFT(E283,LEN(E283)-7)</f>
        <v/>
      </c>
      <c r="G283" s="19">
        <f>'Cutting Rules'!H283</f>
        <v/>
      </c>
      <c r="H283" s="19">
        <f>VLOOKUP(MID(F283,8,2),[1]Special!$H$2:$I$32,2,0)</f>
        <v/>
      </c>
      <c r="I283" s="19">
        <f>RIGHT(E283,3)</f>
        <v/>
      </c>
      <c r="J283" s="19">
        <f>IF(MID(E283,6,2)="22","P","C")</f>
        <v/>
      </c>
      <c r="K283" s="19">
        <f>MID(E283,13,4)</f>
        <v/>
      </c>
      <c r="L283" s="19">
        <f>MID(E283,19,4)</f>
        <v/>
      </c>
      <c r="M283" s="52">
        <f>MID(E283,LEN(E283)-17,4)</f>
        <v/>
      </c>
      <c r="N283" s="52">
        <f>MID(E283,LEN(E283)-6,4)</f>
        <v/>
      </c>
      <c r="O283" s="19">
        <f>VLOOKUP(F283,[1]Item!$A$5:$Z$10000,26,0)</f>
        <v/>
      </c>
      <c r="P283" s="19">
        <f>VLOOKUP(E283,[1]route!$E$3:$O$10005,11,0)</f>
        <v/>
      </c>
      <c r="Q283" s="167">
        <f>'Cutting Rules'!AD283</f>
        <v/>
      </c>
      <c r="R283" s="168">
        <f>SUMIF([1]route!$E$3:$E$10005,E283,[1]!Table1[生産])</f>
        <v/>
      </c>
      <c r="S283" s="24" t="n"/>
      <c r="T283" s="169" t="inlineStr"/>
      <c r="U283" s="19" t="n"/>
      <c r="V283" s="170">
        <f>SUMIF([1]route!$E$3:$E$10005,E283,[1]route!$M$3:$M$10005)</f>
        <v/>
      </c>
      <c r="W283" s="171">
        <f>O283*N283*V283/1000</f>
        <v/>
      </c>
      <c r="X283" s="27">
        <f t="array" ref="X283">INDEX($BP283:$CZ283,MATCH(TRUE,$BP283:$CZ283&lt;0,0))</f>
        <v/>
      </c>
      <c r="Y283" s="47">
        <f>IFERROR(CHOOSE($AC283,$BP$1,$BQ$1,$BR$1,$BS$1,$BT$1,$BU$1,$BV$1,$BW$1,$BX$1,$BY$1,$BZ$1,$CA$1,$CB$1,$CC$1,$CD$1,$CE$1,$CF$1,$CG$1,$CH$1,$CI$1,$CJ$1,$CK$1,$CL$1,$CM$1,$CN$1,$CO$1,$CP$1,$CQ$1,$CR$1,$CS$1,$CT$1,$CU$1,$CV$1,$CW$1,$CX$1,$CY$1,$CZ$1,),"")</f>
        <v/>
      </c>
      <c r="Z283" s="121">
        <f>IFERROR(VLOOKUP(E283,[1]route!$E$3:$BL$10005,59,0),"")&amp;IFERROR(VLOOKUP(E283,[1]route!$E$3:$BL$10005,60,0),"")</f>
        <v/>
      </c>
      <c r="AA283" s="172">
        <f>IF(R283&gt;V283,R283-V283,0)</f>
        <v/>
      </c>
      <c r="AB283" s="173">
        <f>AA283*O283*N283/1000</f>
        <v/>
      </c>
      <c r="AC283" s="4">
        <f>IFERROR(MATCH($X283,$BP283:$CZ283,0),"")</f>
        <v/>
      </c>
      <c r="AD283" s="29" t="n">
        <v>0</v>
      </c>
      <c r="AE283" s="30">
        <f>SUMIF([1]route!$E$3:$E$10005,E283,[1]!Table1[1])</f>
        <v/>
      </c>
      <c r="AF283" s="30">
        <f>SUMIF([1]route!$E$3:$E$10005,E283,[1]!Table1[2])</f>
        <v/>
      </c>
      <c r="AG283" s="30">
        <f>SUMIF([1]route!$E$3:$E$10005,E283,[1]!Table1[3])</f>
        <v/>
      </c>
      <c r="AH283" s="30">
        <f>SUMIF([1]route!$E$3:$E$10005,E283,[1]!Table1[4])</f>
        <v/>
      </c>
      <c r="AI283" s="30">
        <f>SUMIF([1]route!$E$3:$E$10005,E283,[1]!Table1[5])</f>
        <v/>
      </c>
      <c r="AJ283" s="30">
        <f>SUMIF([1]route!$E$3:$E$10005,E283,[1]!Table1[6])</f>
        <v/>
      </c>
      <c r="AK283" s="30">
        <f>SUMIF([1]route!$E$3:$E$10005,E283,[1]!Table1[7])</f>
        <v/>
      </c>
      <c r="AL283" s="30">
        <f>SUMIF([1]route!$E$3:$E$10005,E283,[1]!Table1[8])</f>
        <v/>
      </c>
      <c r="AM283" s="30">
        <f>SUMIF([1]route!$E$3:$E$10005,E283,[1]!Table1[9])</f>
        <v/>
      </c>
      <c r="AN283" s="30">
        <f>SUMIF([1]route!$E$3:$E$10005,E283,[1]!Table1[10])</f>
        <v/>
      </c>
      <c r="AO283" s="30">
        <f>SUMIF([1]route!$E$3:$E$10005,E283,[1]!Table1[11])</f>
        <v/>
      </c>
      <c r="AP283" s="30">
        <f>SUMIF([1]route!$E$3:$E$10005,E283,[1]!Table1[12])</f>
        <v/>
      </c>
      <c r="AQ283" s="30">
        <f>SUMIF([1]route!$E$3:$E$10005,E283,[1]!Table1[13])</f>
        <v/>
      </c>
      <c r="AR283" s="30">
        <f>SUMIF([1]route!$E$3:$E$10005,E283,[1]!Table1[14])</f>
        <v/>
      </c>
      <c r="AS283" s="30">
        <f>SUMIF([1]route!$E$3:$E$10005,E283,[1]!Table1[15])</f>
        <v/>
      </c>
      <c r="AT283" s="30">
        <f>SUMIF([1]route!$E$3:$E$10005,E283,[1]!Table1[16])</f>
        <v/>
      </c>
      <c r="AU283" s="30">
        <f>SUMIF([1]route!$E$3:$E$10005,E283,[1]!Table1[17])</f>
        <v/>
      </c>
      <c r="AV283" s="30">
        <f>SUMIF([1]route!$E$3:$E$10005,E283,[1]!Table1[18])</f>
        <v/>
      </c>
      <c r="AW283" s="30">
        <f>SUMIF([1]route!$E$3:$E$10005,E283,[1]!Table1[19])</f>
        <v/>
      </c>
      <c r="AX283" s="30">
        <f>SUMIF([1]route!$E$3:$E$10005,E283,[1]!Table1[20])</f>
        <v/>
      </c>
      <c r="AY283" s="30">
        <f>SUMIF([1]route!$E$3:$E$10005,E283,[1]!Table1[21])</f>
        <v/>
      </c>
      <c r="AZ283" s="30">
        <f>SUMIF([1]route!$E$3:$E$10005,E283,[1]!Table1[22])</f>
        <v/>
      </c>
      <c r="BA283" s="30">
        <f>SUMIF([1]route!$E$3:$E$10005,E283,[1]!Table1[23])</f>
        <v/>
      </c>
      <c r="BB283" s="30">
        <f>SUMIF([1]route!$E$3:$E$10005,E283,[1]!Table1[24])</f>
        <v/>
      </c>
      <c r="BC283" s="30">
        <f>SUMIF([1]route!$E$3:$E$10005,E283,[1]!Table1[25])</f>
        <v/>
      </c>
      <c r="BD283" s="30">
        <f>SUMIF([1]route!$E$3:$E$10005,E283,[1]!Table1[26])</f>
        <v/>
      </c>
      <c r="BE283" s="30">
        <f>SUMIF([1]route!$E$3:$E$10005,E283,[1]!Table1[27])</f>
        <v/>
      </c>
      <c r="BF283" s="30">
        <f>SUMIF([1]route!$E$3:$E$10005,E283,[1]!Table1[28])</f>
        <v/>
      </c>
      <c r="BG283" s="30">
        <f>SUMIF([1]route!$E$3:$E$10005,E283,[1]!Table1[29])</f>
        <v/>
      </c>
      <c r="BH283" s="30">
        <f>SUMIF([1]route!$E$3:$E$10005,E283,[1]!Table1[30])</f>
        <v/>
      </c>
      <c r="BI283" s="30">
        <f>SUMIF([1]route!$E$3:$E$10005,E283,[1]!Table1[31])</f>
        <v/>
      </c>
      <c r="BJ283" s="30">
        <f>SUMIF([1]route!$E$3:$E$10005,E283,[1]!Table1[Remain PO])</f>
        <v/>
      </c>
      <c r="BK283" s="31">
        <f>SUMIF([1]route!$E$3:$E$10005,E283,[1]!Table1[N+1])</f>
        <v/>
      </c>
      <c r="BL283" s="31">
        <f>SUMIF([1]route!$E$3:$E$10005,E283,[1]!Table1[N+2])</f>
        <v/>
      </c>
      <c r="BM283" s="31">
        <f>SUMIF([1]route!$E$3:$E$10005,E283,[1]!Table1[N+3])</f>
        <v/>
      </c>
      <c r="BN283" s="32">
        <f>SUMIF([1]route!$E$3:$E$10005,E283,[1]!Table1[N+4])</f>
        <v/>
      </c>
      <c r="BP283" s="37">
        <f>$V283-$AD283</f>
        <v/>
      </c>
      <c r="BQ283" s="35">
        <f>BP283-AE283</f>
        <v/>
      </c>
      <c r="BR283" s="35">
        <f>BQ283-AF283</f>
        <v/>
      </c>
      <c r="BS283" s="35">
        <f>BR283-AG283</f>
        <v/>
      </c>
      <c r="BT283" s="35">
        <f>BS283-AH283</f>
        <v/>
      </c>
      <c r="BU283" s="35">
        <f>BT283-AI283</f>
        <v/>
      </c>
      <c r="BV283" s="35">
        <f>BU283-AJ283</f>
        <v/>
      </c>
      <c r="BW283" s="35">
        <f>BV283-AK283</f>
        <v/>
      </c>
      <c r="BX283" s="35">
        <f>BW283-AL283</f>
        <v/>
      </c>
      <c r="BY283" s="35">
        <f>BX283-AM283</f>
        <v/>
      </c>
      <c r="BZ283" s="35">
        <f>BY283-AN283</f>
        <v/>
      </c>
      <c r="CA283" s="35">
        <f>BZ283-AO283</f>
        <v/>
      </c>
      <c r="CB283" s="35">
        <f>CA283-AP283</f>
        <v/>
      </c>
      <c r="CC283" s="35">
        <f>CB283-AQ283</f>
        <v/>
      </c>
      <c r="CD283" s="35">
        <f>CC283-AR283</f>
        <v/>
      </c>
      <c r="CE283" s="35">
        <f>CD283-AS283</f>
        <v/>
      </c>
      <c r="CF283" s="35">
        <f>CE283-AT283</f>
        <v/>
      </c>
      <c r="CG283" s="35">
        <f>CF283-AU283</f>
        <v/>
      </c>
      <c r="CH283" s="35">
        <f>CG283-AV283</f>
        <v/>
      </c>
      <c r="CI283" s="35">
        <f>CH283-AW283</f>
        <v/>
      </c>
      <c r="CJ283" s="35">
        <f>CI283-AX283</f>
        <v/>
      </c>
      <c r="CK283" s="35">
        <f>CJ283-AY283</f>
        <v/>
      </c>
      <c r="CL283" s="35">
        <f>CK283-AZ283</f>
        <v/>
      </c>
      <c r="CM283" s="35">
        <f>CL283-BA283</f>
        <v/>
      </c>
      <c r="CN283" s="35">
        <f>CM283-BB283</f>
        <v/>
      </c>
      <c r="CO283" s="35">
        <f>CN283-BC283</f>
        <v/>
      </c>
      <c r="CP283" s="35">
        <f>CO283-BD283</f>
        <v/>
      </c>
      <c r="CQ283" s="35">
        <f>CP283-BE283</f>
        <v/>
      </c>
      <c r="CR283" s="35">
        <f>CQ283-BF283</f>
        <v/>
      </c>
      <c r="CS283" s="35">
        <f>CR283-BG283</f>
        <v/>
      </c>
      <c r="CT283" s="35">
        <f>CS283-BH283</f>
        <v/>
      </c>
      <c r="CU283" s="35">
        <f>CT283-BI283</f>
        <v/>
      </c>
      <c r="CV283" s="35">
        <f>CU283-BJ283</f>
        <v/>
      </c>
      <c r="CW283" s="38">
        <f>CV283-BK283</f>
        <v/>
      </c>
      <c r="CX283" s="38">
        <f>CW283-BL283</f>
        <v/>
      </c>
      <c r="CY283" s="38">
        <f>CX283-BM283</f>
        <v/>
      </c>
      <c r="CZ283" s="39">
        <f>CY283-BN283</f>
        <v/>
      </c>
      <c r="DA283" s="35" t="n"/>
    </row>
    <row r="284">
      <c r="D284" s="61">
        <f>VLOOKUP(F284,[1]Special!$O$2:$S$209,3,0)</f>
        <v/>
      </c>
      <c r="E284" s="20" t="inlineStr">
        <is>
          <t>|0200226240|28.60|0.00|2.300|0.0005731NBC</t>
        </is>
      </c>
      <c r="F284" s="19">
        <f>LEFT(E284,LEN(E284)-7)</f>
        <v/>
      </c>
      <c r="G284" s="19">
        <f>'Cutting Rules'!H284</f>
        <v/>
      </c>
      <c r="H284" s="19">
        <f>VLOOKUP(MID(F284,8,2),[1]Special!$H$2:$I$32,2,0)</f>
        <v/>
      </c>
      <c r="I284" s="19">
        <f>RIGHT(E284,3)</f>
        <v/>
      </c>
      <c r="J284" s="19">
        <f>IF(MID(E284,6,2)="22","P","C")</f>
        <v/>
      </c>
      <c r="K284" s="19">
        <f>MID(E284,13,4)</f>
        <v/>
      </c>
      <c r="L284" s="19">
        <f>MID(E284,19,4)</f>
        <v/>
      </c>
      <c r="M284" s="52">
        <f>MID(E284,LEN(E284)-17,4)</f>
        <v/>
      </c>
      <c r="N284" s="52">
        <f>MID(E284,LEN(E284)-6,4)</f>
        <v/>
      </c>
      <c r="O284" s="19">
        <f>VLOOKUP(F284,[1]Item!$A$5:$Z$10000,26,0)</f>
        <v/>
      </c>
      <c r="P284" s="19">
        <f>VLOOKUP(E284,[1]route!$E$3:$O$10005,11,0)</f>
        <v/>
      </c>
      <c r="Q284" s="167">
        <f>'Cutting Rules'!AD284</f>
        <v/>
      </c>
      <c r="R284" s="168">
        <f>SUMIF([1]route!$E$3:$E$10005,E284,[1]!Table1[生産])</f>
        <v/>
      </c>
      <c r="S284" s="24" t="n"/>
      <c r="T284" s="169" t="inlineStr"/>
      <c r="U284" s="19" t="n"/>
      <c r="V284" s="170">
        <f>SUMIF([1]route!$E$3:$E$10005,E284,[1]route!$M$3:$M$10005)</f>
        <v/>
      </c>
      <c r="W284" s="171">
        <f>O284*N284*V284/1000</f>
        <v/>
      </c>
      <c r="X284" s="27">
        <f t="array" ref="X284">INDEX($BP284:$CZ284,MATCH(TRUE,$BP284:$CZ284&lt;0,0))</f>
        <v/>
      </c>
      <c r="Y284" s="47">
        <f>IFERROR(CHOOSE($AC284,$BP$1,$BQ$1,$BR$1,$BS$1,$BT$1,$BU$1,$BV$1,$BW$1,$BX$1,$BY$1,$BZ$1,$CA$1,$CB$1,$CC$1,$CD$1,$CE$1,$CF$1,$CG$1,$CH$1,$CI$1,$CJ$1,$CK$1,$CL$1,$CM$1,$CN$1,$CO$1,$CP$1,$CQ$1,$CR$1,$CS$1,$CT$1,$CU$1,$CV$1,$CW$1,$CX$1,$CY$1,$CZ$1,),"")</f>
        <v/>
      </c>
      <c r="Z284" s="121">
        <f>IFERROR(VLOOKUP(E284,[1]route!$E$3:$BL$10005,59,0),"")&amp;IFERROR(VLOOKUP(E284,[1]route!$E$3:$BL$10005,60,0),"")</f>
        <v/>
      </c>
      <c r="AA284" s="172">
        <f>IF(R284&gt;V284,R284-V284,0)</f>
        <v/>
      </c>
      <c r="AB284" s="173">
        <f>AA284*O284*N284/1000</f>
        <v/>
      </c>
      <c r="AC284" s="4">
        <f>IFERROR(MATCH($X284,$BP284:$CZ284,0),"")</f>
        <v/>
      </c>
      <c r="AD284" s="29" t="n">
        <v>0</v>
      </c>
      <c r="AE284" s="30">
        <f>SUMIF([1]route!$E$3:$E$10005,E284,[1]!Table1[1])</f>
        <v/>
      </c>
      <c r="AF284" s="30">
        <f>SUMIF([1]route!$E$3:$E$10005,E284,[1]!Table1[2])</f>
        <v/>
      </c>
      <c r="AG284" s="30">
        <f>SUMIF([1]route!$E$3:$E$10005,E284,[1]!Table1[3])</f>
        <v/>
      </c>
      <c r="AH284" s="30">
        <f>SUMIF([1]route!$E$3:$E$10005,E284,[1]!Table1[4])</f>
        <v/>
      </c>
      <c r="AI284" s="30">
        <f>SUMIF([1]route!$E$3:$E$10005,E284,[1]!Table1[5])</f>
        <v/>
      </c>
      <c r="AJ284" s="30">
        <f>SUMIF([1]route!$E$3:$E$10005,E284,[1]!Table1[6])</f>
        <v/>
      </c>
      <c r="AK284" s="30">
        <f>SUMIF([1]route!$E$3:$E$10005,E284,[1]!Table1[7])</f>
        <v/>
      </c>
      <c r="AL284" s="30">
        <f>SUMIF([1]route!$E$3:$E$10005,E284,[1]!Table1[8])</f>
        <v/>
      </c>
      <c r="AM284" s="30">
        <f>SUMIF([1]route!$E$3:$E$10005,E284,[1]!Table1[9])</f>
        <v/>
      </c>
      <c r="AN284" s="30">
        <f>SUMIF([1]route!$E$3:$E$10005,E284,[1]!Table1[10])</f>
        <v/>
      </c>
      <c r="AO284" s="30">
        <f>SUMIF([1]route!$E$3:$E$10005,E284,[1]!Table1[11])</f>
        <v/>
      </c>
      <c r="AP284" s="30">
        <f>SUMIF([1]route!$E$3:$E$10005,E284,[1]!Table1[12])</f>
        <v/>
      </c>
      <c r="AQ284" s="30">
        <f>SUMIF([1]route!$E$3:$E$10005,E284,[1]!Table1[13])</f>
        <v/>
      </c>
      <c r="AR284" s="30">
        <f>SUMIF([1]route!$E$3:$E$10005,E284,[1]!Table1[14])</f>
        <v/>
      </c>
      <c r="AS284" s="30">
        <f>SUMIF([1]route!$E$3:$E$10005,E284,[1]!Table1[15])</f>
        <v/>
      </c>
      <c r="AT284" s="30">
        <f>SUMIF([1]route!$E$3:$E$10005,E284,[1]!Table1[16])</f>
        <v/>
      </c>
      <c r="AU284" s="30">
        <f>SUMIF([1]route!$E$3:$E$10005,E284,[1]!Table1[17])</f>
        <v/>
      </c>
      <c r="AV284" s="30">
        <f>SUMIF([1]route!$E$3:$E$10005,E284,[1]!Table1[18])</f>
        <v/>
      </c>
      <c r="AW284" s="30">
        <f>SUMIF([1]route!$E$3:$E$10005,E284,[1]!Table1[19])</f>
        <v/>
      </c>
      <c r="AX284" s="30">
        <f>SUMIF([1]route!$E$3:$E$10005,E284,[1]!Table1[20])</f>
        <v/>
      </c>
      <c r="AY284" s="30">
        <f>SUMIF([1]route!$E$3:$E$10005,E284,[1]!Table1[21])</f>
        <v/>
      </c>
      <c r="AZ284" s="30">
        <f>SUMIF([1]route!$E$3:$E$10005,E284,[1]!Table1[22])</f>
        <v/>
      </c>
      <c r="BA284" s="30">
        <f>SUMIF([1]route!$E$3:$E$10005,E284,[1]!Table1[23])</f>
        <v/>
      </c>
      <c r="BB284" s="30">
        <f>SUMIF([1]route!$E$3:$E$10005,E284,[1]!Table1[24])</f>
        <v/>
      </c>
      <c r="BC284" s="30">
        <f>SUMIF([1]route!$E$3:$E$10005,E284,[1]!Table1[25])</f>
        <v/>
      </c>
      <c r="BD284" s="30">
        <f>SUMIF([1]route!$E$3:$E$10005,E284,[1]!Table1[26])</f>
        <v/>
      </c>
      <c r="BE284" s="30">
        <f>SUMIF([1]route!$E$3:$E$10005,E284,[1]!Table1[27])</f>
        <v/>
      </c>
      <c r="BF284" s="30">
        <f>SUMIF([1]route!$E$3:$E$10005,E284,[1]!Table1[28])</f>
        <v/>
      </c>
      <c r="BG284" s="30">
        <f>SUMIF([1]route!$E$3:$E$10005,E284,[1]!Table1[29])</f>
        <v/>
      </c>
      <c r="BH284" s="30">
        <f>SUMIF([1]route!$E$3:$E$10005,E284,[1]!Table1[30])</f>
        <v/>
      </c>
      <c r="BI284" s="30">
        <f>SUMIF([1]route!$E$3:$E$10005,E284,[1]!Table1[31])</f>
        <v/>
      </c>
      <c r="BJ284" s="30">
        <f>SUMIF([1]route!$E$3:$E$10005,E284,[1]!Table1[Remain PO])</f>
        <v/>
      </c>
      <c r="BK284" s="31">
        <f>SUMIF([1]route!$E$3:$E$10005,E284,[1]!Table1[N+1])</f>
        <v/>
      </c>
      <c r="BL284" s="31">
        <f>SUMIF([1]route!$E$3:$E$10005,E284,[1]!Table1[N+2])</f>
        <v/>
      </c>
      <c r="BM284" s="31">
        <f>SUMIF([1]route!$E$3:$E$10005,E284,[1]!Table1[N+3])</f>
        <v/>
      </c>
      <c r="BN284" s="32">
        <f>SUMIF([1]route!$E$3:$E$10005,E284,[1]!Table1[N+4])</f>
        <v/>
      </c>
      <c r="BP284" s="37">
        <f>$V284-$AD284</f>
        <v/>
      </c>
      <c r="BQ284" s="35">
        <f>BP284-AE284</f>
        <v/>
      </c>
      <c r="BR284" s="35">
        <f>BQ284-AF284</f>
        <v/>
      </c>
      <c r="BS284" s="35">
        <f>BR284-AG284</f>
        <v/>
      </c>
      <c r="BT284" s="35">
        <f>BS284-AH284</f>
        <v/>
      </c>
      <c r="BU284" s="35">
        <f>BT284-AI284</f>
        <v/>
      </c>
      <c r="BV284" s="35">
        <f>BU284-AJ284</f>
        <v/>
      </c>
      <c r="BW284" s="35">
        <f>BV284-AK284</f>
        <v/>
      </c>
      <c r="BX284" s="35">
        <f>BW284-AL284</f>
        <v/>
      </c>
      <c r="BY284" s="35">
        <f>BX284-AM284</f>
        <v/>
      </c>
      <c r="BZ284" s="35">
        <f>BY284-AN284</f>
        <v/>
      </c>
      <c r="CA284" s="35">
        <f>BZ284-AO284</f>
        <v/>
      </c>
      <c r="CB284" s="35">
        <f>CA284-AP284</f>
        <v/>
      </c>
      <c r="CC284" s="35">
        <f>CB284-AQ284</f>
        <v/>
      </c>
      <c r="CD284" s="35">
        <f>CC284-AR284</f>
        <v/>
      </c>
      <c r="CE284" s="35">
        <f>CD284-AS284</f>
        <v/>
      </c>
      <c r="CF284" s="35">
        <f>CE284-AT284</f>
        <v/>
      </c>
      <c r="CG284" s="35">
        <f>CF284-AU284</f>
        <v/>
      </c>
      <c r="CH284" s="35">
        <f>CG284-AV284</f>
        <v/>
      </c>
      <c r="CI284" s="35">
        <f>CH284-AW284</f>
        <v/>
      </c>
      <c r="CJ284" s="35">
        <f>CI284-AX284</f>
        <v/>
      </c>
      <c r="CK284" s="35">
        <f>CJ284-AY284</f>
        <v/>
      </c>
      <c r="CL284" s="35">
        <f>CK284-AZ284</f>
        <v/>
      </c>
      <c r="CM284" s="35">
        <f>CL284-BA284</f>
        <v/>
      </c>
      <c r="CN284" s="35">
        <f>CM284-BB284</f>
        <v/>
      </c>
      <c r="CO284" s="35">
        <f>CN284-BC284</f>
        <v/>
      </c>
      <c r="CP284" s="35">
        <f>CO284-BD284</f>
        <v/>
      </c>
      <c r="CQ284" s="35">
        <f>CP284-BE284</f>
        <v/>
      </c>
      <c r="CR284" s="35">
        <f>CQ284-BF284</f>
        <v/>
      </c>
      <c r="CS284" s="35">
        <f>CR284-BG284</f>
        <v/>
      </c>
      <c r="CT284" s="35">
        <f>CS284-BH284</f>
        <v/>
      </c>
      <c r="CU284" s="35">
        <f>CT284-BI284</f>
        <v/>
      </c>
      <c r="CV284" s="35">
        <f>CU284-BJ284</f>
        <v/>
      </c>
      <c r="CW284" s="38">
        <f>CV284-BK284</f>
        <v/>
      </c>
      <c r="CX284" s="38">
        <f>CW284-BL284</f>
        <v/>
      </c>
      <c r="CY284" s="38">
        <f>CX284-BM284</f>
        <v/>
      </c>
      <c r="CZ284" s="39">
        <f>CY284-BN284</f>
        <v/>
      </c>
      <c r="DA284" s="35" t="n"/>
    </row>
    <row r="285">
      <c r="D285" s="61">
        <f>VLOOKUP(F285,[1]Special!$O$2:$S$209,3,0)</f>
        <v/>
      </c>
      <c r="E285" s="20" t="inlineStr">
        <is>
          <t>|0200220810|19.10|0.00|1.600|0.0005790NBC</t>
        </is>
      </c>
      <c r="F285" s="19">
        <f>LEFT(E285,LEN(E285)-7)</f>
        <v/>
      </c>
      <c r="G285" s="19">
        <f>'Cutting Rules'!H285</f>
        <v/>
      </c>
      <c r="H285" s="19">
        <f>VLOOKUP(MID(F285,8,2),[1]Special!$H$2:$I$32,2,0)</f>
        <v/>
      </c>
      <c r="I285" s="19">
        <f>RIGHT(E285,3)</f>
        <v/>
      </c>
      <c r="J285" s="19">
        <f>IF(MID(E285,6,2)="22","P","C")</f>
        <v/>
      </c>
      <c r="K285" s="19">
        <f>MID(E285,13,4)</f>
        <v/>
      </c>
      <c r="L285" s="19">
        <f>MID(E285,19,4)</f>
        <v/>
      </c>
      <c r="M285" s="52">
        <f>MID(E285,LEN(E285)-17,4)</f>
        <v/>
      </c>
      <c r="N285" s="52">
        <f>MID(E285,LEN(E285)-6,4)</f>
        <v/>
      </c>
      <c r="O285" s="19">
        <f>VLOOKUP(F285,[1]Item!$A$5:$Z$10000,26,0)</f>
        <v/>
      </c>
      <c r="P285" s="19">
        <f>VLOOKUP(E285,[1]route!$E$3:$O$10005,11,0)</f>
        <v/>
      </c>
      <c r="Q285" s="167">
        <f>'Cutting Rules'!AD285</f>
        <v/>
      </c>
      <c r="R285" s="168">
        <f>SUMIF([1]route!$E$3:$E$10005,E285,[1]!Table1[生産])</f>
        <v/>
      </c>
      <c r="S285" s="24" t="n"/>
      <c r="T285" s="169" t="inlineStr"/>
      <c r="U285" s="19" t="n"/>
      <c r="V285" s="170">
        <f>SUMIF([1]route!$E$3:$E$10005,E285,[1]route!$M$3:$M$10005)</f>
        <v/>
      </c>
      <c r="W285" s="171">
        <f>O285*N285*V285/1000</f>
        <v/>
      </c>
      <c r="X285" s="27">
        <f t="array" ref="X285">INDEX($BP285:$CZ285,MATCH(TRUE,$BP285:$CZ285&lt;0,0))</f>
        <v/>
      </c>
      <c r="Y285" s="47">
        <f>IFERROR(CHOOSE($AC285,$BP$1,$BQ$1,$BR$1,$BS$1,$BT$1,$BU$1,$BV$1,$BW$1,$BX$1,$BY$1,$BZ$1,$CA$1,$CB$1,$CC$1,$CD$1,$CE$1,$CF$1,$CG$1,$CH$1,$CI$1,$CJ$1,$CK$1,$CL$1,$CM$1,$CN$1,$CO$1,$CP$1,$CQ$1,$CR$1,$CS$1,$CT$1,$CU$1,$CV$1,$CW$1,$CX$1,$CY$1,$CZ$1,),"")</f>
        <v/>
      </c>
      <c r="Z285" s="121">
        <f>IFERROR(VLOOKUP(E285,[1]route!$E$3:$BL$10005,59,0),"")&amp;IFERROR(VLOOKUP(E285,[1]route!$E$3:$BL$10005,60,0),"")</f>
        <v/>
      </c>
      <c r="AA285" s="172">
        <f>IF(R285&gt;V285,R285-V285,0)</f>
        <v/>
      </c>
      <c r="AB285" s="173">
        <f>AA285*O285*N285/1000</f>
        <v/>
      </c>
      <c r="AC285" s="4">
        <f>IFERROR(MATCH($X285,$BP285:$CZ285,0),"")</f>
        <v/>
      </c>
      <c r="AD285" s="29" t="n">
        <v>0</v>
      </c>
      <c r="AE285" s="30">
        <f>SUMIF([1]route!$E$3:$E$10005,E285,[1]!Table1[1])</f>
        <v/>
      </c>
      <c r="AF285" s="30">
        <f>SUMIF([1]route!$E$3:$E$10005,E285,[1]!Table1[2])</f>
        <v/>
      </c>
      <c r="AG285" s="30">
        <f>SUMIF([1]route!$E$3:$E$10005,E285,[1]!Table1[3])</f>
        <v/>
      </c>
      <c r="AH285" s="30">
        <f>SUMIF([1]route!$E$3:$E$10005,E285,[1]!Table1[4])</f>
        <v/>
      </c>
      <c r="AI285" s="30">
        <f>SUMIF([1]route!$E$3:$E$10005,E285,[1]!Table1[5])</f>
        <v/>
      </c>
      <c r="AJ285" s="30">
        <f>SUMIF([1]route!$E$3:$E$10005,E285,[1]!Table1[6])</f>
        <v/>
      </c>
      <c r="AK285" s="30">
        <f>SUMIF([1]route!$E$3:$E$10005,E285,[1]!Table1[7])</f>
        <v/>
      </c>
      <c r="AL285" s="30">
        <f>SUMIF([1]route!$E$3:$E$10005,E285,[1]!Table1[8])</f>
        <v/>
      </c>
      <c r="AM285" s="30">
        <f>SUMIF([1]route!$E$3:$E$10005,E285,[1]!Table1[9])</f>
        <v/>
      </c>
      <c r="AN285" s="30">
        <f>SUMIF([1]route!$E$3:$E$10005,E285,[1]!Table1[10])</f>
        <v/>
      </c>
      <c r="AO285" s="30">
        <f>SUMIF([1]route!$E$3:$E$10005,E285,[1]!Table1[11])</f>
        <v/>
      </c>
      <c r="AP285" s="30">
        <f>SUMIF([1]route!$E$3:$E$10005,E285,[1]!Table1[12])</f>
        <v/>
      </c>
      <c r="AQ285" s="30">
        <f>SUMIF([1]route!$E$3:$E$10005,E285,[1]!Table1[13])</f>
        <v/>
      </c>
      <c r="AR285" s="30">
        <f>SUMIF([1]route!$E$3:$E$10005,E285,[1]!Table1[14])</f>
        <v/>
      </c>
      <c r="AS285" s="30">
        <f>SUMIF([1]route!$E$3:$E$10005,E285,[1]!Table1[15])</f>
        <v/>
      </c>
      <c r="AT285" s="30">
        <f>SUMIF([1]route!$E$3:$E$10005,E285,[1]!Table1[16])</f>
        <v/>
      </c>
      <c r="AU285" s="30">
        <f>SUMIF([1]route!$E$3:$E$10005,E285,[1]!Table1[17])</f>
        <v/>
      </c>
      <c r="AV285" s="30">
        <f>SUMIF([1]route!$E$3:$E$10005,E285,[1]!Table1[18])</f>
        <v/>
      </c>
      <c r="AW285" s="30">
        <f>SUMIF([1]route!$E$3:$E$10005,E285,[1]!Table1[19])</f>
        <v/>
      </c>
      <c r="AX285" s="30">
        <f>SUMIF([1]route!$E$3:$E$10005,E285,[1]!Table1[20])</f>
        <v/>
      </c>
      <c r="AY285" s="30">
        <f>SUMIF([1]route!$E$3:$E$10005,E285,[1]!Table1[21])</f>
        <v/>
      </c>
      <c r="AZ285" s="30">
        <f>SUMIF([1]route!$E$3:$E$10005,E285,[1]!Table1[22])</f>
        <v/>
      </c>
      <c r="BA285" s="30">
        <f>SUMIF([1]route!$E$3:$E$10005,E285,[1]!Table1[23])</f>
        <v/>
      </c>
      <c r="BB285" s="30">
        <f>SUMIF([1]route!$E$3:$E$10005,E285,[1]!Table1[24])</f>
        <v/>
      </c>
      <c r="BC285" s="30">
        <f>SUMIF([1]route!$E$3:$E$10005,E285,[1]!Table1[25])</f>
        <v/>
      </c>
      <c r="BD285" s="30">
        <f>SUMIF([1]route!$E$3:$E$10005,E285,[1]!Table1[26])</f>
        <v/>
      </c>
      <c r="BE285" s="30">
        <f>SUMIF([1]route!$E$3:$E$10005,E285,[1]!Table1[27])</f>
        <v/>
      </c>
      <c r="BF285" s="30">
        <f>SUMIF([1]route!$E$3:$E$10005,E285,[1]!Table1[28])</f>
        <v/>
      </c>
      <c r="BG285" s="30">
        <f>SUMIF([1]route!$E$3:$E$10005,E285,[1]!Table1[29])</f>
        <v/>
      </c>
      <c r="BH285" s="30">
        <f>SUMIF([1]route!$E$3:$E$10005,E285,[1]!Table1[30])</f>
        <v/>
      </c>
      <c r="BI285" s="30">
        <f>SUMIF([1]route!$E$3:$E$10005,E285,[1]!Table1[31])</f>
        <v/>
      </c>
      <c r="BJ285" s="30">
        <f>SUMIF([1]route!$E$3:$E$10005,E285,[1]!Table1[Remain PO])</f>
        <v/>
      </c>
      <c r="BK285" s="31">
        <f>SUMIF([1]route!$E$3:$E$10005,E285,[1]!Table1[N+1])</f>
        <v/>
      </c>
      <c r="BL285" s="31">
        <f>SUMIF([1]route!$E$3:$E$10005,E285,[1]!Table1[N+2])</f>
        <v/>
      </c>
      <c r="BM285" s="31">
        <f>SUMIF([1]route!$E$3:$E$10005,E285,[1]!Table1[N+3])</f>
        <v/>
      </c>
      <c r="BN285" s="32">
        <f>SUMIF([1]route!$E$3:$E$10005,E285,[1]!Table1[N+4])</f>
        <v/>
      </c>
      <c r="BP285" s="37">
        <f>$V285-$AD285</f>
        <v/>
      </c>
      <c r="BQ285" s="35">
        <f>BP285-AE285</f>
        <v/>
      </c>
      <c r="BR285" s="35">
        <f>BQ285-AF285</f>
        <v/>
      </c>
      <c r="BS285" s="35">
        <f>BR285-AG285</f>
        <v/>
      </c>
      <c r="BT285" s="35">
        <f>BS285-AH285</f>
        <v/>
      </c>
      <c r="BU285" s="35">
        <f>BT285-AI285</f>
        <v/>
      </c>
      <c r="BV285" s="35">
        <f>BU285-AJ285</f>
        <v/>
      </c>
      <c r="BW285" s="35">
        <f>BV285-AK285</f>
        <v/>
      </c>
      <c r="BX285" s="35">
        <f>BW285-AL285</f>
        <v/>
      </c>
      <c r="BY285" s="35">
        <f>BX285-AM285</f>
        <v/>
      </c>
      <c r="BZ285" s="35">
        <f>BY285-AN285</f>
        <v/>
      </c>
      <c r="CA285" s="35">
        <f>BZ285-AO285</f>
        <v/>
      </c>
      <c r="CB285" s="35">
        <f>CA285-AP285</f>
        <v/>
      </c>
      <c r="CC285" s="35">
        <f>CB285-AQ285</f>
        <v/>
      </c>
      <c r="CD285" s="35">
        <f>CC285-AR285</f>
        <v/>
      </c>
      <c r="CE285" s="35">
        <f>CD285-AS285</f>
        <v/>
      </c>
      <c r="CF285" s="35">
        <f>CE285-AT285</f>
        <v/>
      </c>
      <c r="CG285" s="35">
        <f>CF285-AU285</f>
        <v/>
      </c>
      <c r="CH285" s="35">
        <f>CG285-AV285</f>
        <v/>
      </c>
      <c r="CI285" s="35">
        <f>CH285-AW285</f>
        <v/>
      </c>
      <c r="CJ285" s="35">
        <f>CI285-AX285</f>
        <v/>
      </c>
      <c r="CK285" s="35">
        <f>CJ285-AY285</f>
        <v/>
      </c>
      <c r="CL285" s="35">
        <f>CK285-AZ285</f>
        <v/>
      </c>
      <c r="CM285" s="35">
        <f>CL285-BA285</f>
        <v/>
      </c>
      <c r="CN285" s="35">
        <f>CM285-BB285</f>
        <v/>
      </c>
      <c r="CO285" s="35">
        <f>CN285-BC285</f>
        <v/>
      </c>
      <c r="CP285" s="35">
        <f>CO285-BD285</f>
        <v/>
      </c>
      <c r="CQ285" s="35">
        <f>CP285-BE285</f>
        <v/>
      </c>
      <c r="CR285" s="35">
        <f>CQ285-BF285</f>
        <v/>
      </c>
      <c r="CS285" s="35">
        <f>CR285-BG285</f>
        <v/>
      </c>
      <c r="CT285" s="35">
        <f>CS285-BH285</f>
        <v/>
      </c>
      <c r="CU285" s="35">
        <f>CT285-BI285</f>
        <v/>
      </c>
      <c r="CV285" s="35">
        <f>CU285-BJ285</f>
        <v/>
      </c>
      <c r="CW285" s="38">
        <f>CV285-BK285</f>
        <v/>
      </c>
      <c r="CX285" s="38">
        <f>CW285-BL285</f>
        <v/>
      </c>
      <c r="CY285" s="38">
        <f>CX285-BM285</f>
        <v/>
      </c>
      <c r="CZ285" s="39">
        <f>CY285-BN285</f>
        <v/>
      </c>
      <c r="DA285" s="35" t="n"/>
    </row>
    <row r="286">
      <c r="D286" s="61">
        <f>VLOOKUP(F286,[1]Special!$O$2:$S$209,3,0)</f>
        <v/>
      </c>
      <c r="E286" s="20" t="inlineStr">
        <is>
          <t>|0200225939|22.20|0.00|2.000|0.0005900NBC</t>
        </is>
      </c>
      <c r="F286" s="19">
        <f>LEFT(E286,LEN(E286)-7)</f>
        <v/>
      </c>
      <c r="G286" s="19">
        <f>'Cutting Rules'!H286</f>
        <v/>
      </c>
      <c r="H286" s="19">
        <f>VLOOKUP(MID(F286,8,2),[1]Special!$H$2:$I$32,2,0)</f>
        <v/>
      </c>
      <c r="I286" s="19">
        <f>RIGHT(E286,3)</f>
        <v/>
      </c>
      <c r="J286" s="19">
        <f>IF(MID(E286,6,2)="22","P","C")</f>
        <v/>
      </c>
      <c r="K286" s="19">
        <f>MID(E286,13,4)</f>
        <v/>
      </c>
      <c r="L286" s="19">
        <f>MID(E286,19,4)</f>
        <v/>
      </c>
      <c r="M286" s="52">
        <f>MID(E286,LEN(E286)-17,4)</f>
        <v/>
      </c>
      <c r="N286" s="52">
        <f>MID(E286,LEN(E286)-6,4)</f>
        <v/>
      </c>
      <c r="O286" s="19">
        <f>VLOOKUP(F286,[1]Item!$A$5:$Z$10000,26,0)</f>
        <v/>
      </c>
      <c r="P286" s="19">
        <f>VLOOKUP(E286,[1]route!$E$3:$O$10005,11,0)</f>
        <v/>
      </c>
      <c r="Q286" s="167">
        <f>'Cutting Rules'!AD286</f>
        <v/>
      </c>
      <c r="R286" s="168">
        <f>SUMIF([1]route!$E$3:$E$10005,E286,[1]!Table1[生産])</f>
        <v/>
      </c>
      <c r="S286" s="24" t="n"/>
      <c r="T286" s="169" t="inlineStr"/>
      <c r="U286" s="19" t="n"/>
      <c r="V286" s="170">
        <f>SUMIF([1]route!$E$3:$E$10005,E286,[1]route!$M$3:$M$10005)</f>
        <v/>
      </c>
      <c r="W286" s="171">
        <f>O286*N286*V286/1000</f>
        <v/>
      </c>
      <c r="X286" s="27">
        <f t="array" ref="X286">INDEX($BP286:$CZ286,MATCH(TRUE,$BP286:$CZ286&lt;0,0))</f>
        <v/>
      </c>
      <c r="Y286" s="47">
        <f>IFERROR(CHOOSE($AC286,$BP$1,$BQ$1,$BR$1,$BS$1,$BT$1,$BU$1,$BV$1,$BW$1,$BX$1,$BY$1,$BZ$1,$CA$1,$CB$1,$CC$1,$CD$1,$CE$1,$CF$1,$CG$1,$CH$1,$CI$1,$CJ$1,$CK$1,$CL$1,$CM$1,$CN$1,$CO$1,$CP$1,$CQ$1,$CR$1,$CS$1,$CT$1,$CU$1,$CV$1,$CW$1,$CX$1,$CY$1,$CZ$1,),"")</f>
        <v/>
      </c>
      <c r="Z286" s="121">
        <f>IFERROR(VLOOKUP(E286,[1]route!$E$3:$BL$10005,59,0),"")&amp;IFERROR(VLOOKUP(E286,[1]route!$E$3:$BL$10005,60,0),"")</f>
        <v/>
      </c>
      <c r="AA286" s="172">
        <f>IF(R286&gt;V286,R286-V286,0)</f>
        <v/>
      </c>
      <c r="AB286" s="173">
        <f>AA286*O286*N286/1000</f>
        <v/>
      </c>
      <c r="AC286" s="4">
        <f>IFERROR(MATCH($X286,$BP286:$CZ286,0),"")</f>
        <v/>
      </c>
      <c r="AD286" s="29" t="n">
        <v>0</v>
      </c>
      <c r="AE286" s="30">
        <f>SUMIF([1]route!$E$3:$E$10005,E286,[1]!Table1[1])</f>
        <v/>
      </c>
      <c r="AF286" s="30">
        <f>SUMIF([1]route!$E$3:$E$10005,E286,[1]!Table1[2])</f>
        <v/>
      </c>
      <c r="AG286" s="30">
        <f>SUMIF([1]route!$E$3:$E$10005,E286,[1]!Table1[3])</f>
        <v/>
      </c>
      <c r="AH286" s="30">
        <f>SUMIF([1]route!$E$3:$E$10005,E286,[1]!Table1[4])</f>
        <v/>
      </c>
      <c r="AI286" s="30">
        <f>SUMIF([1]route!$E$3:$E$10005,E286,[1]!Table1[5])</f>
        <v/>
      </c>
      <c r="AJ286" s="30">
        <f>SUMIF([1]route!$E$3:$E$10005,E286,[1]!Table1[6])</f>
        <v/>
      </c>
      <c r="AK286" s="30">
        <f>SUMIF([1]route!$E$3:$E$10005,E286,[1]!Table1[7])</f>
        <v/>
      </c>
      <c r="AL286" s="30">
        <f>SUMIF([1]route!$E$3:$E$10005,E286,[1]!Table1[8])</f>
        <v/>
      </c>
      <c r="AM286" s="30">
        <f>SUMIF([1]route!$E$3:$E$10005,E286,[1]!Table1[9])</f>
        <v/>
      </c>
      <c r="AN286" s="30">
        <f>SUMIF([1]route!$E$3:$E$10005,E286,[1]!Table1[10])</f>
        <v/>
      </c>
      <c r="AO286" s="30">
        <f>SUMIF([1]route!$E$3:$E$10005,E286,[1]!Table1[11])</f>
        <v/>
      </c>
      <c r="AP286" s="30">
        <f>SUMIF([1]route!$E$3:$E$10005,E286,[1]!Table1[12])</f>
        <v/>
      </c>
      <c r="AQ286" s="30">
        <f>SUMIF([1]route!$E$3:$E$10005,E286,[1]!Table1[13])</f>
        <v/>
      </c>
      <c r="AR286" s="30">
        <f>SUMIF([1]route!$E$3:$E$10005,E286,[1]!Table1[14])</f>
        <v/>
      </c>
      <c r="AS286" s="30">
        <f>SUMIF([1]route!$E$3:$E$10005,E286,[1]!Table1[15])</f>
        <v/>
      </c>
      <c r="AT286" s="30">
        <f>SUMIF([1]route!$E$3:$E$10005,E286,[1]!Table1[16])</f>
        <v/>
      </c>
      <c r="AU286" s="30">
        <f>SUMIF([1]route!$E$3:$E$10005,E286,[1]!Table1[17])</f>
        <v/>
      </c>
      <c r="AV286" s="30">
        <f>SUMIF([1]route!$E$3:$E$10005,E286,[1]!Table1[18])</f>
        <v/>
      </c>
      <c r="AW286" s="30">
        <f>SUMIF([1]route!$E$3:$E$10005,E286,[1]!Table1[19])</f>
        <v/>
      </c>
      <c r="AX286" s="30">
        <f>SUMIF([1]route!$E$3:$E$10005,E286,[1]!Table1[20])</f>
        <v/>
      </c>
      <c r="AY286" s="30">
        <f>SUMIF([1]route!$E$3:$E$10005,E286,[1]!Table1[21])</f>
        <v/>
      </c>
      <c r="AZ286" s="30">
        <f>SUMIF([1]route!$E$3:$E$10005,E286,[1]!Table1[22])</f>
        <v/>
      </c>
      <c r="BA286" s="30">
        <f>SUMIF([1]route!$E$3:$E$10005,E286,[1]!Table1[23])</f>
        <v/>
      </c>
      <c r="BB286" s="30">
        <f>SUMIF([1]route!$E$3:$E$10005,E286,[1]!Table1[24])</f>
        <v/>
      </c>
      <c r="BC286" s="30">
        <f>SUMIF([1]route!$E$3:$E$10005,E286,[1]!Table1[25])</f>
        <v/>
      </c>
      <c r="BD286" s="30">
        <f>SUMIF([1]route!$E$3:$E$10005,E286,[1]!Table1[26])</f>
        <v/>
      </c>
      <c r="BE286" s="30">
        <f>SUMIF([1]route!$E$3:$E$10005,E286,[1]!Table1[27])</f>
        <v/>
      </c>
      <c r="BF286" s="30">
        <f>SUMIF([1]route!$E$3:$E$10005,E286,[1]!Table1[28])</f>
        <v/>
      </c>
      <c r="BG286" s="30">
        <f>SUMIF([1]route!$E$3:$E$10005,E286,[1]!Table1[29])</f>
        <v/>
      </c>
      <c r="BH286" s="30">
        <f>SUMIF([1]route!$E$3:$E$10005,E286,[1]!Table1[30])</f>
        <v/>
      </c>
      <c r="BI286" s="30">
        <f>SUMIF([1]route!$E$3:$E$10005,E286,[1]!Table1[31])</f>
        <v/>
      </c>
      <c r="BJ286" s="30">
        <f>SUMIF([1]route!$E$3:$E$10005,E286,[1]!Table1[Remain PO])</f>
        <v/>
      </c>
      <c r="BK286" s="31">
        <f>SUMIF([1]route!$E$3:$E$10005,E286,[1]!Table1[N+1])</f>
        <v/>
      </c>
      <c r="BL286" s="31">
        <f>SUMIF([1]route!$E$3:$E$10005,E286,[1]!Table1[N+2])</f>
        <v/>
      </c>
      <c r="BM286" s="31">
        <f>SUMIF([1]route!$E$3:$E$10005,E286,[1]!Table1[N+3])</f>
        <v/>
      </c>
      <c r="BN286" s="32">
        <f>SUMIF([1]route!$E$3:$E$10005,E286,[1]!Table1[N+4])</f>
        <v/>
      </c>
      <c r="BP286" s="37">
        <f>$V286-$AD286</f>
        <v/>
      </c>
      <c r="BQ286" s="35">
        <f>BP286-AE286</f>
        <v/>
      </c>
      <c r="BR286" s="35">
        <f>BQ286-AF286</f>
        <v/>
      </c>
      <c r="BS286" s="35">
        <f>BR286-AG286</f>
        <v/>
      </c>
      <c r="BT286" s="35">
        <f>BS286-AH286</f>
        <v/>
      </c>
      <c r="BU286" s="35">
        <f>BT286-AI286</f>
        <v/>
      </c>
      <c r="BV286" s="35">
        <f>BU286-AJ286</f>
        <v/>
      </c>
      <c r="BW286" s="35">
        <f>BV286-AK286</f>
        <v/>
      </c>
      <c r="BX286" s="35">
        <f>BW286-AL286</f>
        <v/>
      </c>
      <c r="BY286" s="35">
        <f>BX286-AM286</f>
        <v/>
      </c>
      <c r="BZ286" s="35">
        <f>BY286-AN286</f>
        <v/>
      </c>
      <c r="CA286" s="35">
        <f>BZ286-AO286</f>
        <v/>
      </c>
      <c r="CB286" s="35">
        <f>CA286-AP286</f>
        <v/>
      </c>
      <c r="CC286" s="35">
        <f>CB286-AQ286</f>
        <v/>
      </c>
      <c r="CD286" s="35">
        <f>CC286-AR286</f>
        <v/>
      </c>
      <c r="CE286" s="35">
        <f>CD286-AS286</f>
        <v/>
      </c>
      <c r="CF286" s="35">
        <f>CE286-AT286</f>
        <v/>
      </c>
      <c r="CG286" s="35">
        <f>CF286-AU286</f>
        <v/>
      </c>
      <c r="CH286" s="35">
        <f>CG286-AV286</f>
        <v/>
      </c>
      <c r="CI286" s="35">
        <f>CH286-AW286</f>
        <v/>
      </c>
      <c r="CJ286" s="35">
        <f>CI286-AX286</f>
        <v/>
      </c>
      <c r="CK286" s="35">
        <f>CJ286-AY286</f>
        <v/>
      </c>
      <c r="CL286" s="35">
        <f>CK286-AZ286</f>
        <v/>
      </c>
      <c r="CM286" s="35">
        <f>CL286-BA286</f>
        <v/>
      </c>
      <c r="CN286" s="35">
        <f>CM286-BB286</f>
        <v/>
      </c>
      <c r="CO286" s="35">
        <f>CN286-BC286</f>
        <v/>
      </c>
      <c r="CP286" s="35">
        <f>CO286-BD286</f>
        <v/>
      </c>
      <c r="CQ286" s="35">
        <f>CP286-BE286</f>
        <v/>
      </c>
      <c r="CR286" s="35">
        <f>CQ286-BF286</f>
        <v/>
      </c>
      <c r="CS286" s="35">
        <f>CR286-BG286</f>
        <v/>
      </c>
      <c r="CT286" s="35">
        <f>CS286-BH286</f>
        <v/>
      </c>
      <c r="CU286" s="35">
        <f>CT286-BI286</f>
        <v/>
      </c>
      <c r="CV286" s="35">
        <f>CU286-BJ286</f>
        <v/>
      </c>
      <c r="CW286" s="38">
        <f>CV286-BK286</f>
        <v/>
      </c>
      <c r="CX286" s="38">
        <f>CW286-BL286</f>
        <v/>
      </c>
      <c r="CY286" s="38">
        <f>CX286-BM286</f>
        <v/>
      </c>
      <c r="CZ286" s="39">
        <f>CY286-BN286</f>
        <v/>
      </c>
      <c r="DA286" s="35" t="n"/>
    </row>
    <row r="287">
      <c r="D287" s="61">
        <f>VLOOKUP(F287,[1]Special!$O$2:$S$209,3,0)</f>
        <v/>
      </c>
      <c r="E287" s="20" t="inlineStr">
        <is>
          <t>|0200226117|25.40|0.00|2.000|0.0006151NBC</t>
        </is>
      </c>
      <c r="F287" s="19">
        <f>LEFT(E287,LEN(E287)-7)</f>
        <v/>
      </c>
      <c r="G287" s="19">
        <f>'Cutting Rules'!H287</f>
        <v/>
      </c>
      <c r="H287" s="19">
        <f>VLOOKUP(MID(F287,8,2),[1]Special!$H$2:$I$32,2,0)</f>
        <v/>
      </c>
      <c r="I287" s="19">
        <f>RIGHT(E287,3)</f>
        <v/>
      </c>
      <c r="J287" s="19">
        <f>IF(MID(E287,6,2)="22","P","C")</f>
        <v/>
      </c>
      <c r="K287" s="19">
        <f>MID(E287,13,4)</f>
        <v/>
      </c>
      <c r="L287" s="19">
        <f>MID(E287,19,4)</f>
        <v/>
      </c>
      <c r="M287" s="52">
        <f>MID(E287,LEN(E287)-17,4)</f>
        <v/>
      </c>
      <c r="N287" s="52">
        <f>MID(E287,LEN(E287)-6,4)</f>
        <v/>
      </c>
      <c r="O287" s="19">
        <f>VLOOKUP(F287,[1]Item!$A$5:$Z$10000,26,0)</f>
        <v/>
      </c>
      <c r="P287" s="19">
        <f>VLOOKUP(E287,[1]route!$E$3:$O$10005,11,0)</f>
        <v/>
      </c>
      <c r="Q287" s="167">
        <f>'Cutting Rules'!AD287</f>
        <v/>
      </c>
      <c r="R287" s="168">
        <f>SUMIF([1]route!$E$3:$E$10005,E287,[1]!Table1[生産])</f>
        <v/>
      </c>
      <c r="S287" s="24" t="n"/>
      <c r="T287" s="169" t="inlineStr"/>
      <c r="U287" s="19" t="n"/>
      <c r="V287" s="170">
        <f>SUMIF([1]route!$E$3:$E$10005,E287,[1]route!$M$3:$M$10005)</f>
        <v/>
      </c>
      <c r="W287" s="171">
        <f>O287*N287*V287/1000</f>
        <v/>
      </c>
      <c r="X287" s="27">
        <f t="array" ref="X287">INDEX($BP287:$CZ287,MATCH(TRUE,$BP287:$CZ287&lt;0,0))</f>
        <v/>
      </c>
      <c r="Y287" s="47">
        <f>IFERROR(CHOOSE($AC287,$BP$1,$BQ$1,$BR$1,$BS$1,$BT$1,$BU$1,$BV$1,$BW$1,$BX$1,$BY$1,$BZ$1,$CA$1,$CB$1,$CC$1,$CD$1,$CE$1,$CF$1,$CG$1,$CH$1,$CI$1,$CJ$1,$CK$1,$CL$1,$CM$1,$CN$1,$CO$1,$CP$1,$CQ$1,$CR$1,$CS$1,$CT$1,$CU$1,$CV$1,$CW$1,$CX$1,$CY$1,$CZ$1,),"")</f>
        <v/>
      </c>
      <c r="Z287" s="121">
        <f>IFERROR(VLOOKUP(E287,[1]route!$E$3:$BL$10005,59,0),"")&amp;IFERROR(VLOOKUP(E287,[1]route!$E$3:$BL$10005,60,0),"")</f>
        <v/>
      </c>
      <c r="AA287" s="172">
        <f>IF(R287&gt;V287,R287-V287,0)</f>
        <v/>
      </c>
      <c r="AB287" s="173">
        <f>AA287*O287*N287/1000</f>
        <v/>
      </c>
      <c r="AC287" s="4">
        <f>IFERROR(MATCH($X287,$BP287:$CZ287,0),"")</f>
        <v/>
      </c>
      <c r="AD287" s="29" t="n">
        <v>0</v>
      </c>
      <c r="AE287" s="30">
        <f>SUMIF([1]route!$E$3:$E$10005,E287,[1]!Table1[1])</f>
        <v/>
      </c>
      <c r="AF287" s="30">
        <f>SUMIF([1]route!$E$3:$E$10005,E287,[1]!Table1[2])</f>
        <v/>
      </c>
      <c r="AG287" s="30">
        <f>SUMIF([1]route!$E$3:$E$10005,E287,[1]!Table1[3])</f>
        <v/>
      </c>
      <c r="AH287" s="30">
        <f>SUMIF([1]route!$E$3:$E$10005,E287,[1]!Table1[4])</f>
        <v/>
      </c>
      <c r="AI287" s="30">
        <f>SUMIF([1]route!$E$3:$E$10005,E287,[1]!Table1[5])</f>
        <v/>
      </c>
      <c r="AJ287" s="30">
        <f>SUMIF([1]route!$E$3:$E$10005,E287,[1]!Table1[6])</f>
        <v/>
      </c>
      <c r="AK287" s="30">
        <f>SUMIF([1]route!$E$3:$E$10005,E287,[1]!Table1[7])</f>
        <v/>
      </c>
      <c r="AL287" s="30">
        <f>SUMIF([1]route!$E$3:$E$10005,E287,[1]!Table1[8])</f>
        <v/>
      </c>
      <c r="AM287" s="30">
        <f>SUMIF([1]route!$E$3:$E$10005,E287,[1]!Table1[9])</f>
        <v/>
      </c>
      <c r="AN287" s="30">
        <f>SUMIF([1]route!$E$3:$E$10005,E287,[1]!Table1[10])</f>
        <v/>
      </c>
      <c r="AO287" s="30">
        <f>SUMIF([1]route!$E$3:$E$10005,E287,[1]!Table1[11])</f>
        <v/>
      </c>
      <c r="AP287" s="30">
        <f>SUMIF([1]route!$E$3:$E$10005,E287,[1]!Table1[12])</f>
        <v/>
      </c>
      <c r="AQ287" s="30">
        <f>SUMIF([1]route!$E$3:$E$10005,E287,[1]!Table1[13])</f>
        <v/>
      </c>
      <c r="AR287" s="30">
        <f>SUMIF([1]route!$E$3:$E$10005,E287,[1]!Table1[14])</f>
        <v/>
      </c>
      <c r="AS287" s="30">
        <f>SUMIF([1]route!$E$3:$E$10005,E287,[1]!Table1[15])</f>
        <v/>
      </c>
      <c r="AT287" s="30">
        <f>SUMIF([1]route!$E$3:$E$10005,E287,[1]!Table1[16])</f>
        <v/>
      </c>
      <c r="AU287" s="30">
        <f>SUMIF([1]route!$E$3:$E$10005,E287,[1]!Table1[17])</f>
        <v/>
      </c>
      <c r="AV287" s="30">
        <f>SUMIF([1]route!$E$3:$E$10005,E287,[1]!Table1[18])</f>
        <v/>
      </c>
      <c r="AW287" s="30">
        <f>SUMIF([1]route!$E$3:$E$10005,E287,[1]!Table1[19])</f>
        <v/>
      </c>
      <c r="AX287" s="30">
        <f>SUMIF([1]route!$E$3:$E$10005,E287,[1]!Table1[20])</f>
        <v/>
      </c>
      <c r="AY287" s="30">
        <f>SUMIF([1]route!$E$3:$E$10005,E287,[1]!Table1[21])</f>
        <v/>
      </c>
      <c r="AZ287" s="30">
        <f>SUMIF([1]route!$E$3:$E$10005,E287,[1]!Table1[22])</f>
        <v/>
      </c>
      <c r="BA287" s="30">
        <f>SUMIF([1]route!$E$3:$E$10005,E287,[1]!Table1[23])</f>
        <v/>
      </c>
      <c r="BB287" s="30">
        <f>SUMIF([1]route!$E$3:$E$10005,E287,[1]!Table1[24])</f>
        <v/>
      </c>
      <c r="BC287" s="30">
        <f>SUMIF([1]route!$E$3:$E$10005,E287,[1]!Table1[25])</f>
        <v/>
      </c>
      <c r="BD287" s="30">
        <f>SUMIF([1]route!$E$3:$E$10005,E287,[1]!Table1[26])</f>
        <v/>
      </c>
      <c r="BE287" s="30">
        <f>SUMIF([1]route!$E$3:$E$10005,E287,[1]!Table1[27])</f>
        <v/>
      </c>
      <c r="BF287" s="30">
        <f>SUMIF([1]route!$E$3:$E$10005,E287,[1]!Table1[28])</f>
        <v/>
      </c>
      <c r="BG287" s="30">
        <f>SUMIF([1]route!$E$3:$E$10005,E287,[1]!Table1[29])</f>
        <v/>
      </c>
      <c r="BH287" s="30">
        <f>SUMIF([1]route!$E$3:$E$10005,E287,[1]!Table1[30])</f>
        <v/>
      </c>
      <c r="BI287" s="30">
        <f>SUMIF([1]route!$E$3:$E$10005,E287,[1]!Table1[31])</f>
        <v/>
      </c>
      <c r="BJ287" s="30">
        <f>SUMIF([1]route!$E$3:$E$10005,E287,[1]!Table1[Remain PO])</f>
        <v/>
      </c>
      <c r="BK287" s="31">
        <f>SUMIF([1]route!$E$3:$E$10005,E287,[1]!Table1[N+1])</f>
        <v/>
      </c>
      <c r="BL287" s="31">
        <f>SUMIF([1]route!$E$3:$E$10005,E287,[1]!Table1[N+2])</f>
        <v/>
      </c>
      <c r="BM287" s="31">
        <f>SUMIF([1]route!$E$3:$E$10005,E287,[1]!Table1[N+3])</f>
        <v/>
      </c>
      <c r="BN287" s="32">
        <f>SUMIF([1]route!$E$3:$E$10005,E287,[1]!Table1[N+4])</f>
        <v/>
      </c>
      <c r="BP287" s="37">
        <f>$V287-$AD287</f>
        <v/>
      </c>
      <c r="BQ287" s="35">
        <f>BP287-AE287</f>
        <v/>
      </c>
      <c r="BR287" s="35">
        <f>BQ287-AF287</f>
        <v/>
      </c>
      <c r="BS287" s="35">
        <f>BR287-AG287</f>
        <v/>
      </c>
      <c r="BT287" s="35">
        <f>BS287-AH287</f>
        <v/>
      </c>
      <c r="BU287" s="35">
        <f>BT287-AI287</f>
        <v/>
      </c>
      <c r="BV287" s="35">
        <f>BU287-AJ287</f>
        <v/>
      </c>
      <c r="BW287" s="35">
        <f>BV287-AK287</f>
        <v/>
      </c>
      <c r="BX287" s="35">
        <f>BW287-AL287</f>
        <v/>
      </c>
      <c r="BY287" s="35">
        <f>BX287-AM287</f>
        <v/>
      </c>
      <c r="BZ287" s="35">
        <f>BY287-AN287</f>
        <v/>
      </c>
      <c r="CA287" s="35">
        <f>BZ287-AO287</f>
        <v/>
      </c>
      <c r="CB287" s="35">
        <f>CA287-AP287</f>
        <v/>
      </c>
      <c r="CC287" s="35">
        <f>CB287-AQ287</f>
        <v/>
      </c>
      <c r="CD287" s="35">
        <f>CC287-AR287</f>
        <v/>
      </c>
      <c r="CE287" s="35">
        <f>CD287-AS287</f>
        <v/>
      </c>
      <c r="CF287" s="35">
        <f>CE287-AT287</f>
        <v/>
      </c>
      <c r="CG287" s="35">
        <f>CF287-AU287</f>
        <v/>
      </c>
      <c r="CH287" s="35">
        <f>CG287-AV287</f>
        <v/>
      </c>
      <c r="CI287" s="35">
        <f>CH287-AW287</f>
        <v/>
      </c>
      <c r="CJ287" s="35">
        <f>CI287-AX287</f>
        <v/>
      </c>
      <c r="CK287" s="35">
        <f>CJ287-AY287</f>
        <v/>
      </c>
      <c r="CL287" s="35">
        <f>CK287-AZ287</f>
        <v/>
      </c>
      <c r="CM287" s="35">
        <f>CL287-BA287</f>
        <v/>
      </c>
      <c r="CN287" s="35">
        <f>CM287-BB287</f>
        <v/>
      </c>
      <c r="CO287" s="35">
        <f>CN287-BC287</f>
        <v/>
      </c>
      <c r="CP287" s="35">
        <f>CO287-BD287</f>
        <v/>
      </c>
      <c r="CQ287" s="35">
        <f>CP287-BE287</f>
        <v/>
      </c>
      <c r="CR287" s="35">
        <f>CQ287-BF287</f>
        <v/>
      </c>
      <c r="CS287" s="35">
        <f>CR287-BG287</f>
        <v/>
      </c>
      <c r="CT287" s="35">
        <f>CS287-BH287</f>
        <v/>
      </c>
      <c r="CU287" s="35">
        <f>CT287-BI287</f>
        <v/>
      </c>
      <c r="CV287" s="35">
        <f>CU287-BJ287</f>
        <v/>
      </c>
      <c r="CW287" s="38">
        <f>CV287-BK287</f>
        <v/>
      </c>
      <c r="CX287" s="38">
        <f>CW287-BL287</f>
        <v/>
      </c>
      <c r="CY287" s="38">
        <f>CX287-BM287</f>
        <v/>
      </c>
      <c r="CZ287" s="39">
        <f>CY287-BN287</f>
        <v/>
      </c>
      <c r="DA287" s="35" t="n"/>
    </row>
    <row r="288">
      <c r="D288" s="61">
        <f>VLOOKUP(F288,[1]Special!$O$2:$S$209,3,0)</f>
        <v/>
      </c>
      <c r="E288" s="20" t="inlineStr">
        <is>
          <t>|0200236041|22.20|0.00|1.200|0.0005570NBC</t>
        </is>
      </c>
      <c r="F288" s="19">
        <f>LEFT(E288,LEN(E288)-7)</f>
        <v/>
      </c>
      <c r="G288" s="19">
        <f>'Cutting Rules'!H288</f>
        <v/>
      </c>
      <c r="H288" s="19">
        <f>VLOOKUP(MID(F288,8,2),[1]Special!$H$2:$I$32,2,0)</f>
        <v/>
      </c>
      <c r="I288" s="19">
        <f>RIGHT(E288,3)</f>
        <v/>
      </c>
      <c r="J288" s="19">
        <f>IF(MID(E288,6,2)="22","P","C")</f>
        <v/>
      </c>
      <c r="K288" s="19">
        <f>MID(E288,13,4)</f>
        <v/>
      </c>
      <c r="L288" s="19">
        <f>MID(E288,19,4)</f>
        <v/>
      </c>
      <c r="M288" s="52">
        <f>MID(E288,LEN(E288)-17,4)</f>
        <v/>
      </c>
      <c r="N288" s="52">
        <f>MID(E288,LEN(E288)-6,4)</f>
        <v/>
      </c>
      <c r="O288" s="19">
        <f>VLOOKUP(F288,[1]Item!$A$5:$Z$10000,26,0)</f>
        <v/>
      </c>
      <c r="P288" s="19">
        <f>VLOOKUP(E288,[1]route!$E$3:$O$10005,11,0)</f>
        <v/>
      </c>
      <c r="Q288" s="167">
        <f>'Cutting Rules'!AD288</f>
        <v/>
      </c>
      <c r="R288" s="168">
        <f>SUMIF([1]route!$E$3:$E$10005,E288,[1]!Table1[生産])</f>
        <v/>
      </c>
      <c r="S288" s="24" t="n"/>
      <c r="T288" s="169" t="inlineStr"/>
      <c r="U288" s="19" t="n"/>
      <c r="V288" s="170">
        <f>SUMIF([1]route!$E$3:$E$10005,E288,[1]route!$M$3:$M$10005)</f>
        <v/>
      </c>
      <c r="W288" s="171">
        <f>O288*N288*V288/1000</f>
        <v/>
      </c>
      <c r="X288" s="27">
        <f t="array" ref="X288">INDEX($BP288:$CZ288,MATCH(TRUE,$BP288:$CZ288&lt;0,0))</f>
        <v/>
      </c>
      <c r="Y288" s="47">
        <f>IFERROR(CHOOSE($AC288,$BP$1,$BQ$1,$BR$1,$BS$1,$BT$1,$BU$1,$BV$1,$BW$1,$BX$1,$BY$1,$BZ$1,$CA$1,$CB$1,$CC$1,$CD$1,$CE$1,$CF$1,$CG$1,$CH$1,$CI$1,$CJ$1,$CK$1,$CL$1,$CM$1,$CN$1,$CO$1,$CP$1,$CQ$1,$CR$1,$CS$1,$CT$1,$CU$1,$CV$1,$CW$1,$CX$1,$CY$1,$CZ$1,),"")</f>
        <v/>
      </c>
      <c r="Z288" s="121">
        <f>IFERROR(VLOOKUP(E288,[1]route!$E$3:$BL$10005,59,0),"")&amp;IFERROR(VLOOKUP(E288,[1]route!$E$3:$BL$10005,60,0),"")</f>
        <v/>
      </c>
      <c r="AA288" s="172">
        <f>IF(R288&gt;V288,R288-V288,0)</f>
        <v/>
      </c>
      <c r="AB288" s="173">
        <f>AA288*O288*N288/1000</f>
        <v/>
      </c>
      <c r="AC288" s="4">
        <f>IFERROR(MATCH($X288,$BP288:$CZ288,0),"")</f>
        <v/>
      </c>
      <c r="AD288" s="29" t="n">
        <v>0</v>
      </c>
      <c r="AE288" s="30">
        <f>SUMIF([1]route!$E$3:$E$10005,E288,[1]!Table1[1])</f>
        <v/>
      </c>
      <c r="AF288" s="30">
        <f>SUMIF([1]route!$E$3:$E$10005,E288,[1]!Table1[2])</f>
        <v/>
      </c>
      <c r="AG288" s="30">
        <f>SUMIF([1]route!$E$3:$E$10005,E288,[1]!Table1[3])</f>
        <v/>
      </c>
      <c r="AH288" s="30">
        <f>SUMIF([1]route!$E$3:$E$10005,E288,[1]!Table1[4])</f>
        <v/>
      </c>
      <c r="AI288" s="30">
        <f>SUMIF([1]route!$E$3:$E$10005,E288,[1]!Table1[5])</f>
        <v/>
      </c>
      <c r="AJ288" s="30">
        <f>SUMIF([1]route!$E$3:$E$10005,E288,[1]!Table1[6])</f>
        <v/>
      </c>
      <c r="AK288" s="30">
        <f>SUMIF([1]route!$E$3:$E$10005,E288,[1]!Table1[7])</f>
        <v/>
      </c>
      <c r="AL288" s="30">
        <f>SUMIF([1]route!$E$3:$E$10005,E288,[1]!Table1[8])</f>
        <v/>
      </c>
      <c r="AM288" s="30">
        <f>SUMIF([1]route!$E$3:$E$10005,E288,[1]!Table1[9])</f>
        <v/>
      </c>
      <c r="AN288" s="30">
        <f>SUMIF([1]route!$E$3:$E$10005,E288,[1]!Table1[10])</f>
        <v/>
      </c>
      <c r="AO288" s="30">
        <f>SUMIF([1]route!$E$3:$E$10005,E288,[1]!Table1[11])</f>
        <v/>
      </c>
      <c r="AP288" s="30">
        <f>SUMIF([1]route!$E$3:$E$10005,E288,[1]!Table1[12])</f>
        <v/>
      </c>
      <c r="AQ288" s="30">
        <f>SUMIF([1]route!$E$3:$E$10005,E288,[1]!Table1[13])</f>
        <v/>
      </c>
      <c r="AR288" s="30">
        <f>SUMIF([1]route!$E$3:$E$10005,E288,[1]!Table1[14])</f>
        <v/>
      </c>
      <c r="AS288" s="30">
        <f>SUMIF([1]route!$E$3:$E$10005,E288,[1]!Table1[15])</f>
        <v/>
      </c>
      <c r="AT288" s="30">
        <f>SUMIF([1]route!$E$3:$E$10005,E288,[1]!Table1[16])</f>
        <v/>
      </c>
      <c r="AU288" s="30">
        <f>SUMIF([1]route!$E$3:$E$10005,E288,[1]!Table1[17])</f>
        <v/>
      </c>
      <c r="AV288" s="30">
        <f>SUMIF([1]route!$E$3:$E$10005,E288,[1]!Table1[18])</f>
        <v/>
      </c>
      <c r="AW288" s="30">
        <f>SUMIF([1]route!$E$3:$E$10005,E288,[1]!Table1[19])</f>
        <v/>
      </c>
      <c r="AX288" s="30">
        <f>SUMIF([1]route!$E$3:$E$10005,E288,[1]!Table1[20])</f>
        <v/>
      </c>
      <c r="AY288" s="30">
        <f>SUMIF([1]route!$E$3:$E$10005,E288,[1]!Table1[21])</f>
        <v/>
      </c>
      <c r="AZ288" s="30">
        <f>SUMIF([1]route!$E$3:$E$10005,E288,[1]!Table1[22])</f>
        <v/>
      </c>
      <c r="BA288" s="30">
        <f>SUMIF([1]route!$E$3:$E$10005,E288,[1]!Table1[23])</f>
        <v/>
      </c>
      <c r="BB288" s="30">
        <f>SUMIF([1]route!$E$3:$E$10005,E288,[1]!Table1[24])</f>
        <v/>
      </c>
      <c r="BC288" s="30">
        <f>SUMIF([1]route!$E$3:$E$10005,E288,[1]!Table1[25])</f>
        <v/>
      </c>
      <c r="BD288" s="30">
        <f>SUMIF([1]route!$E$3:$E$10005,E288,[1]!Table1[26])</f>
        <v/>
      </c>
      <c r="BE288" s="30">
        <f>SUMIF([1]route!$E$3:$E$10005,E288,[1]!Table1[27])</f>
        <v/>
      </c>
      <c r="BF288" s="30">
        <f>SUMIF([1]route!$E$3:$E$10005,E288,[1]!Table1[28])</f>
        <v/>
      </c>
      <c r="BG288" s="30">
        <f>SUMIF([1]route!$E$3:$E$10005,E288,[1]!Table1[29])</f>
        <v/>
      </c>
      <c r="BH288" s="30">
        <f>SUMIF([1]route!$E$3:$E$10005,E288,[1]!Table1[30])</f>
        <v/>
      </c>
      <c r="BI288" s="30">
        <f>SUMIF([1]route!$E$3:$E$10005,E288,[1]!Table1[31])</f>
        <v/>
      </c>
      <c r="BJ288" s="30">
        <f>SUMIF([1]route!$E$3:$E$10005,E288,[1]!Table1[Remain PO])</f>
        <v/>
      </c>
      <c r="BK288" s="31">
        <f>SUMIF([1]route!$E$3:$E$10005,E288,[1]!Table1[N+1])</f>
        <v/>
      </c>
      <c r="BL288" s="31">
        <f>SUMIF([1]route!$E$3:$E$10005,E288,[1]!Table1[N+2])</f>
        <v/>
      </c>
      <c r="BM288" s="31">
        <f>SUMIF([1]route!$E$3:$E$10005,E288,[1]!Table1[N+3])</f>
        <v/>
      </c>
      <c r="BN288" s="32">
        <f>SUMIF([1]route!$E$3:$E$10005,E288,[1]!Table1[N+4])</f>
        <v/>
      </c>
      <c r="BP288" s="37">
        <f>$V288-$AD288</f>
        <v/>
      </c>
      <c r="BQ288" s="35">
        <f>BP288-AE288</f>
        <v/>
      </c>
      <c r="BR288" s="35">
        <f>BQ288-AF288</f>
        <v/>
      </c>
      <c r="BS288" s="35">
        <f>BR288-AG288</f>
        <v/>
      </c>
      <c r="BT288" s="35">
        <f>BS288-AH288</f>
        <v/>
      </c>
      <c r="BU288" s="35">
        <f>BT288-AI288</f>
        <v/>
      </c>
      <c r="BV288" s="35">
        <f>BU288-AJ288</f>
        <v/>
      </c>
      <c r="BW288" s="35">
        <f>BV288-AK288</f>
        <v/>
      </c>
      <c r="BX288" s="35">
        <f>BW288-AL288</f>
        <v/>
      </c>
      <c r="BY288" s="35">
        <f>BX288-AM288</f>
        <v/>
      </c>
      <c r="BZ288" s="35">
        <f>BY288-AN288</f>
        <v/>
      </c>
      <c r="CA288" s="35">
        <f>BZ288-AO288</f>
        <v/>
      </c>
      <c r="CB288" s="35">
        <f>CA288-AP288</f>
        <v/>
      </c>
      <c r="CC288" s="35">
        <f>CB288-AQ288</f>
        <v/>
      </c>
      <c r="CD288" s="35">
        <f>CC288-AR288</f>
        <v/>
      </c>
      <c r="CE288" s="35">
        <f>CD288-AS288</f>
        <v/>
      </c>
      <c r="CF288" s="35">
        <f>CE288-AT288</f>
        <v/>
      </c>
      <c r="CG288" s="35">
        <f>CF288-AU288</f>
        <v/>
      </c>
      <c r="CH288" s="35">
        <f>CG288-AV288</f>
        <v/>
      </c>
      <c r="CI288" s="35">
        <f>CH288-AW288</f>
        <v/>
      </c>
      <c r="CJ288" s="35">
        <f>CI288-AX288</f>
        <v/>
      </c>
      <c r="CK288" s="35">
        <f>CJ288-AY288</f>
        <v/>
      </c>
      <c r="CL288" s="35">
        <f>CK288-AZ288</f>
        <v/>
      </c>
      <c r="CM288" s="35">
        <f>CL288-BA288</f>
        <v/>
      </c>
      <c r="CN288" s="35">
        <f>CM288-BB288</f>
        <v/>
      </c>
      <c r="CO288" s="35">
        <f>CN288-BC288</f>
        <v/>
      </c>
      <c r="CP288" s="35">
        <f>CO288-BD288</f>
        <v/>
      </c>
      <c r="CQ288" s="35">
        <f>CP288-BE288</f>
        <v/>
      </c>
      <c r="CR288" s="35">
        <f>CQ288-BF288</f>
        <v/>
      </c>
      <c r="CS288" s="35">
        <f>CR288-BG288</f>
        <v/>
      </c>
      <c r="CT288" s="35">
        <f>CS288-BH288</f>
        <v/>
      </c>
      <c r="CU288" s="35">
        <f>CT288-BI288</f>
        <v/>
      </c>
      <c r="CV288" s="35">
        <f>CU288-BJ288</f>
        <v/>
      </c>
      <c r="CW288" s="38">
        <f>CV288-BK288</f>
        <v/>
      </c>
      <c r="CX288" s="38">
        <f>CW288-BL288</f>
        <v/>
      </c>
      <c r="CY288" s="38">
        <f>CX288-BM288</f>
        <v/>
      </c>
      <c r="CZ288" s="39">
        <f>CY288-BN288</f>
        <v/>
      </c>
      <c r="DA288" s="35" t="n"/>
    </row>
    <row r="289">
      <c r="D289" s="61">
        <f>VLOOKUP(F289,[1]Special!$O$2:$S$209,3,0)</f>
        <v/>
      </c>
      <c r="E289" s="20" t="inlineStr">
        <is>
          <t>|0200226010|54.00|0.00|2.600|0.0004900IBC</t>
        </is>
      </c>
      <c r="F289" s="19">
        <f>LEFT(E289,LEN(E289)-7)</f>
        <v/>
      </c>
      <c r="G289" s="19">
        <f>'Cutting Rules'!H289</f>
        <v/>
      </c>
      <c r="H289" s="19">
        <f>VLOOKUP(MID(F289,8,2),[1]Special!$H$2:$I$32,2,0)</f>
        <v/>
      </c>
      <c r="I289" s="19">
        <f>RIGHT(E289,3)</f>
        <v/>
      </c>
      <c r="J289" s="19">
        <f>IF(MID(E289,6,2)="22","P","C")</f>
        <v/>
      </c>
      <c r="K289" s="19">
        <f>MID(E289,13,4)</f>
        <v/>
      </c>
      <c r="L289" s="19">
        <f>MID(E289,19,4)</f>
        <v/>
      </c>
      <c r="M289" s="52">
        <f>MID(E289,LEN(E289)-17,4)</f>
        <v/>
      </c>
      <c r="N289" s="52">
        <f>MID(E289,LEN(E289)-6,4)</f>
        <v/>
      </c>
      <c r="O289" s="19">
        <f>VLOOKUP(F289,[1]Item!$A$5:$Z$10000,26,0)</f>
        <v/>
      </c>
      <c r="P289" s="19">
        <f>VLOOKUP(E289,[1]route!$E$3:$O$10005,11,0)</f>
        <v/>
      </c>
      <c r="Q289" s="167">
        <f>'Cutting Rules'!AD289</f>
        <v/>
      </c>
      <c r="R289" s="168">
        <f>SUMIF([1]route!$E$3:$E$10005,E289,[1]!Table1[生産])</f>
        <v/>
      </c>
      <c r="S289" s="24" t="n"/>
      <c r="T289" s="169" t="inlineStr"/>
      <c r="U289" s="19" t="n"/>
      <c r="V289" s="170">
        <f>SUMIF([1]route!$E$3:$E$10005,E289,[1]route!$M$3:$M$10005)</f>
        <v/>
      </c>
      <c r="W289" s="171">
        <f>O289*N289*V289/1000</f>
        <v/>
      </c>
      <c r="X289" s="27">
        <f t="array" ref="X289">INDEX($BP289:$CZ289,MATCH(TRUE,$BP289:$CZ289&lt;0,0))</f>
        <v/>
      </c>
      <c r="Y289" s="47">
        <f>IFERROR(CHOOSE($AC289,$BP$1,$BQ$1,$BR$1,$BS$1,$BT$1,$BU$1,$BV$1,$BW$1,$BX$1,$BY$1,$BZ$1,$CA$1,$CB$1,$CC$1,$CD$1,$CE$1,$CF$1,$CG$1,$CH$1,$CI$1,$CJ$1,$CK$1,$CL$1,$CM$1,$CN$1,$CO$1,$CP$1,$CQ$1,$CR$1,$CS$1,$CT$1,$CU$1,$CV$1,$CW$1,$CX$1,$CY$1,$CZ$1,),"")</f>
        <v/>
      </c>
      <c r="Z289" s="121">
        <f>IFERROR(VLOOKUP(E289,[1]route!$E$3:$BL$10005,59,0),"")&amp;IFERROR(VLOOKUP(E289,[1]route!$E$3:$BL$10005,60,0),"")</f>
        <v/>
      </c>
      <c r="AA289" s="172">
        <f>IF(R289&gt;V289,R289-V289,0)</f>
        <v/>
      </c>
      <c r="AB289" s="173">
        <f>AA289*O289*N289/1000</f>
        <v/>
      </c>
      <c r="AC289" s="4">
        <f>IFERROR(MATCH($X289,$BP289:$CZ289,0),"")</f>
        <v/>
      </c>
      <c r="AD289" s="29" t="n">
        <v>0</v>
      </c>
      <c r="AE289" s="30">
        <f>SUMIF([1]route!$E$3:$E$10005,E289,[1]!Table1[1])</f>
        <v/>
      </c>
      <c r="AF289" s="30">
        <f>SUMIF([1]route!$E$3:$E$10005,E289,[1]!Table1[2])</f>
        <v/>
      </c>
      <c r="AG289" s="30">
        <f>SUMIF([1]route!$E$3:$E$10005,E289,[1]!Table1[3])</f>
        <v/>
      </c>
      <c r="AH289" s="30">
        <f>SUMIF([1]route!$E$3:$E$10005,E289,[1]!Table1[4])</f>
        <v/>
      </c>
      <c r="AI289" s="30">
        <f>SUMIF([1]route!$E$3:$E$10005,E289,[1]!Table1[5])</f>
        <v/>
      </c>
      <c r="AJ289" s="30">
        <f>SUMIF([1]route!$E$3:$E$10005,E289,[1]!Table1[6])</f>
        <v/>
      </c>
      <c r="AK289" s="30">
        <f>SUMIF([1]route!$E$3:$E$10005,E289,[1]!Table1[7])</f>
        <v/>
      </c>
      <c r="AL289" s="30">
        <f>SUMIF([1]route!$E$3:$E$10005,E289,[1]!Table1[8])</f>
        <v/>
      </c>
      <c r="AM289" s="30">
        <f>SUMIF([1]route!$E$3:$E$10005,E289,[1]!Table1[9])</f>
        <v/>
      </c>
      <c r="AN289" s="30">
        <f>SUMIF([1]route!$E$3:$E$10005,E289,[1]!Table1[10])</f>
        <v/>
      </c>
      <c r="AO289" s="30">
        <f>SUMIF([1]route!$E$3:$E$10005,E289,[1]!Table1[11])</f>
        <v/>
      </c>
      <c r="AP289" s="30">
        <f>SUMIF([1]route!$E$3:$E$10005,E289,[1]!Table1[12])</f>
        <v/>
      </c>
      <c r="AQ289" s="30">
        <f>SUMIF([1]route!$E$3:$E$10005,E289,[1]!Table1[13])</f>
        <v/>
      </c>
      <c r="AR289" s="30">
        <f>SUMIF([1]route!$E$3:$E$10005,E289,[1]!Table1[14])</f>
        <v/>
      </c>
      <c r="AS289" s="30">
        <f>SUMIF([1]route!$E$3:$E$10005,E289,[1]!Table1[15])</f>
        <v/>
      </c>
      <c r="AT289" s="30">
        <f>SUMIF([1]route!$E$3:$E$10005,E289,[1]!Table1[16])</f>
        <v/>
      </c>
      <c r="AU289" s="30">
        <f>SUMIF([1]route!$E$3:$E$10005,E289,[1]!Table1[17])</f>
        <v/>
      </c>
      <c r="AV289" s="30">
        <f>SUMIF([1]route!$E$3:$E$10005,E289,[1]!Table1[18])</f>
        <v/>
      </c>
      <c r="AW289" s="30">
        <f>SUMIF([1]route!$E$3:$E$10005,E289,[1]!Table1[19])</f>
        <v/>
      </c>
      <c r="AX289" s="30">
        <f>SUMIF([1]route!$E$3:$E$10005,E289,[1]!Table1[20])</f>
        <v/>
      </c>
      <c r="AY289" s="30">
        <f>SUMIF([1]route!$E$3:$E$10005,E289,[1]!Table1[21])</f>
        <v/>
      </c>
      <c r="AZ289" s="30">
        <f>SUMIF([1]route!$E$3:$E$10005,E289,[1]!Table1[22])</f>
        <v/>
      </c>
      <c r="BA289" s="30">
        <f>SUMIF([1]route!$E$3:$E$10005,E289,[1]!Table1[23])</f>
        <v/>
      </c>
      <c r="BB289" s="30">
        <f>SUMIF([1]route!$E$3:$E$10005,E289,[1]!Table1[24])</f>
        <v/>
      </c>
      <c r="BC289" s="30">
        <f>SUMIF([1]route!$E$3:$E$10005,E289,[1]!Table1[25])</f>
        <v/>
      </c>
      <c r="BD289" s="30">
        <f>SUMIF([1]route!$E$3:$E$10005,E289,[1]!Table1[26])</f>
        <v/>
      </c>
      <c r="BE289" s="30">
        <f>SUMIF([1]route!$E$3:$E$10005,E289,[1]!Table1[27])</f>
        <v/>
      </c>
      <c r="BF289" s="30">
        <f>SUMIF([1]route!$E$3:$E$10005,E289,[1]!Table1[28])</f>
        <v/>
      </c>
      <c r="BG289" s="30">
        <f>SUMIF([1]route!$E$3:$E$10005,E289,[1]!Table1[29])</f>
        <v/>
      </c>
      <c r="BH289" s="30">
        <f>SUMIF([1]route!$E$3:$E$10005,E289,[1]!Table1[30])</f>
        <v/>
      </c>
      <c r="BI289" s="30">
        <f>SUMIF([1]route!$E$3:$E$10005,E289,[1]!Table1[31])</f>
        <v/>
      </c>
      <c r="BJ289" s="30">
        <f>SUMIF([1]route!$E$3:$E$10005,E289,[1]!Table1[Remain PO])</f>
        <v/>
      </c>
      <c r="BK289" s="31">
        <f>SUMIF([1]route!$E$3:$E$10005,E289,[1]!Table1[N+1])</f>
        <v/>
      </c>
      <c r="BL289" s="31">
        <f>SUMIF([1]route!$E$3:$E$10005,E289,[1]!Table1[N+2])</f>
        <v/>
      </c>
      <c r="BM289" s="31">
        <f>SUMIF([1]route!$E$3:$E$10005,E289,[1]!Table1[N+3])</f>
        <v/>
      </c>
      <c r="BN289" s="32">
        <f>SUMIF([1]route!$E$3:$E$10005,E289,[1]!Table1[N+4])</f>
        <v/>
      </c>
      <c r="BP289" s="37">
        <f>$V289-$AD289</f>
        <v/>
      </c>
      <c r="BQ289" s="35">
        <f>BP289-AE289</f>
        <v/>
      </c>
      <c r="BR289" s="35">
        <f>BQ289-AF289</f>
        <v/>
      </c>
      <c r="BS289" s="35">
        <f>BR289-AG289</f>
        <v/>
      </c>
      <c r="BT289" s="35">
        <f>BS289-AH289</f>
        <v/>
      </c>
      <c r="BU289" s="35">
        <f>BT289-AI289</f>
        <v/>
      </c>
      <c r="BV289" s="35">
        <f>BU289-AJ289</f>
        <v/>
      </c>
      <c r="BW289" s="35">
        <f>BV289-AK289</f>
        <v/>
      </c>
      <c r="BX289" s="35">
        <f>BW289-AL289</f>
        <v/>
      </c>
      <c r="BY289" s="35">
        <f>BX289-AM289</f>
        <v/>
      </c>
      <c r="BZ289" s="35">
        <f>BY289-AN289</f>
        <v/>
      </c>
      <c r="CA289" s="35">
        <f>BZ289-AO289</f>
        <v/>
      </c>
      <c r="CB289" s="35">
        <f>CA289-AP289</f>
        <v/>
      </c>
      <c r="CC289" s="35">
        <f>CB289-AQ289</f>
        <v/>
      </c>
      <c r="CD289" s="35">
        <f>CC289-AR289</f>
        <v/>
      </c>
      <c r="CE289" s="35">
        <f>CD289-AS289</f>
        <v/>
      </c>
      <c r="CF289" s="35">
        <f>CE289-AT289</f>
        <v/>
      </c>
      <c r="CG289" s="35">
        <f>CF289-AU289</f>
        <v/>
      </c>
      <c r="CH289" s="35">
        <f>CG289-AV289</f>
        <v/>
      </c>
      <c r="CI289" s="35">
        <f>CH289-AW289</f>
        <v/>
      </c>
      <c r="CJ289" s="35">
        <f>CI289-AX289</f>
        <v/>
      </c>
      <c r="CK289" s="35">
        <f>CJ289-AY289</f>
        <v/>
      </c>
      <c r="CL289" s="35">
        <f>CK289-AZ289</f>
        <v/>
      </c>
      <c r="CM289" s="35">
        <f>CL289-BA289</f>
        <v/>
      </c>
      <c r="CN289" s="35">
        <f>CM289-BB289</f>
        <v/>
      </c>
      <c r="CO289" s="35">
        <f>CN289-BC289</f>
        <v/>
      </c>
      <c r="CP289" s="35">
        <f>CO289-BD289</f>
        <v/>
      </c>
      <c r="CQ289" s="35">
        <f>CP289-BE289</f>
        <v/>
      </c>
      <c r="CR289" s="35">
        <f>CQ289-BF289</f>
        <v/>
      </c>
      <c r="CS289" s="35">
        <f>CR289-BG289</f>
        <v/>
      </c>
      <c r="CT289" s="35">
        <f>CS289-BH289</f>
        <v/>
      </c>
      <c r="CU289" s="35">
        <f>CT289-BI289</f>
        <v/>
      </c>
      <c r="CV289" s="35">
        <f>CU289-BJ289</f>
        <v/>
      </c>
      <c r="CW289" s="38">
        <f>CV289-BK289</f>
        <v/>
      </c>
      <c r="CX289" s="38">
        <f>CW289-BL289</f>
        <v/>
      </c>
      <c r="CY289" s="38">
        <f>CX289-BM289</f>
        <v/>
      </c>
      <c r="CZ289" s="39">
        <f>CY289-BN289</f>
        <v/>
      </c>
      <c r="DA289" s="35" t="n"/>
    </row>
    <row r="290">
      <c r="D290" s="61">
        <f>VLOOKUP(F290,[1]Special!$O$2:$S$209,3,0)</f>
        <v/>
      </c>
      <c r="E290" s="20" t="inlineStr">
        <is>
          <t>|0200226117|45.00|0.00|2.300|0.0006028NBC</t>
        </is>
      </c>
      <c r="F290" s="19">
        <f>LEFT(E290,LEN(E290)-7)</f>
        <v/>
      </c>
      <c r="G290" s="19">
        <f>'Cutting Rules'!H290</f>
        <v/>
      </c>
      <c r="H290" s="19">
        <f>VLOOKUP(MID(F290,8,2),[1]Special!$H$2:$I$32,2,0)</f>
        <v/>
      </c>
      <c r="I290" s="19">
        <f>RIGHT(E290,3)</f>
        <v/>
      </c>
      <c r="J290" s="19">
        <f>IF(MID(E290,6,2)="22","P","C")</f>
        <v/>
      </c>
      <c r="K290" s="19">
        <f>MID(E290,13,4)</f>
        <v/>
      </c>
      <c r="L290" s="19">
        <f>MID(E290,19,4)</f>
        <v/>
      </c>
      <c r="M290" s="52">
        <f>MID(E290,LEN(E290)-17,4)</f>
        <v/>
      </c>
      <c r="N290" s="52">
        <f>MID(E290,LEN(E290)-6,4)</f>
        <v/>
      </c>
      <c r="O290" s="19">
        <f>VLOOKUP(F290,[1]Item!$A$5:$Z$10000,26,0)</f>
        <v/>
      </c>
      <c r="P290" s="19">
        <f>VLOOKUP(E290,[1]route!$E$3:$O$10005,11,0)</f>
        <v/>
      </c>
      <c r="Q290" s="167">
        <f>'Cutting Rules'!AD290</f>
        <v/>
      </c>
      <c r="R290" s="168">
        <f>SUMIF([1]route!$E$3:$E$10005,E290,[1]!Table1[生産])</f>
        <v/>
      </c>
      <c r="S290" s="24" t="n"/>
      <c r="T290" s="169" t="inlineStr"/>
      <c r="U290" s="19" t="n"/>
      <c r="V290" s="170">
        <f>SUMIF([1]route!$E$3:$E$10005,E290,[1]route!$M$3:$M$10005)</f>
        <v/>
      </c>
      <c r="W290" s="171">
        <f>O290*N290*V290/1000</f>
        <v/>
      </c>
      <c r="X290" s="27">
        <f t="array" ref="X290">INDEX($BP290:$CZ290,MATCH(TRUE,$BP290:$CZ290&lt;0,0))</f>
        <v/>
      </c>
      <c r="Y290" s="47">
        <f>IFERROR(CHOOSE($AC290,$BP$1,$BQ$1,$BR$1,$BS$1,$BT$1,$BU$1,$BV$1,$BW$1,$BX$1,$BY$1,$BZ$1,$CA$1,$CB$1,$CC$1,$CD$1,$CE$1,$CF$1,$CG$1,$CH$1,$CI$1,$CJ$1,$CK$1,$CL$1,$CM$1,$CN$1,$CO$1,$CP$1,$CQ$1,$CR$1,$CS$1,$CT$1,$CU$1,$CV$1,$CW$1,$CX$1,$CY$1,$CZ$1,),"")</f>
        <v/>
      </c>
      <c r="Z290" s="121">
        <f>IFERROR(VLOOKUP(E290,[1]route!$E$3:$BL$10005,59,0),"")&amp;IFERROR(VLOOKUP(E290,[1]route!$E$3:$BL$10005,60,0),"")</f>
        <v/>
      </c>
      <c r="AA290" s="172">
        <f>IF(R290&gt;V290,R290-V290,0)</f>
        <v/>
      </c>
      <c r="AB290" s="173">
        <f>AA290*O290*N290/1000</f>
        <v/>
      </c>
      <c r="AC290" s="4">
        <f>IFERROR(MATCH($X290,$BP290:$CZ290,0),"")</f>
        <v/>
      </c>
      <c r="AD290" s="29" t="n">
        <v>0</v>
      </c>
      <c r="AE290" s="30">
        <f>SUMIF([1]route!$E$3:$E$10005,E290,[1]!Table1[1])</f>
        <v/>
      </c>
      <c r="AF290" s="30">
        <f>SUMIF([1]route!$E$3:$E$10005,E290,[1]!Table1[2])</f>
        <v/>
      </c>
      <c r="AG290" s="30">
        <f>SUMIF([1]route!$E$3:$E$10005,E290,[1]!Table1[3])</f>
        <v/>
      </c>
      <c r="AH290" s="30">
        <f>SUMIF([1]route!$E$3:$E$10005,E290,[1]!Table1[4])</f>
        <v/>
      </c>
      <c r="AI290" s="30">
        <f>SUMIF([1]route!$E$3:$E$10005,E290,[1]!Table1[5])</f>
        <v/>
      </c>
      <c r="AJ290" s="30">
        <f>SUMIF([1]route!$E$3:$E$10005,E290,[1]!Table1[6])</f>
        <v/>
      </c>
      <c r="AK290" s="30">
        <f>SUMIF([1]route!$E$3:$E$10005,E290,[1]!Table1[7])</f>
        <v/>
      </c>
      <c r="AL290" s="30">
        <f>SUMIF([1]route!$E$3:$E$10005,E290,[1]!Table1[8])</f>
        <v/>
      </c>
      <c r="AM290" s="30">
        <f>SUMIF([1]route!$E$3:$E$10005,E290,[1]!Table1[9])</f>
        <v/>
      </c>
      <c r="AN290" s="30">
        <f>SUMIF([1]route!$E$3:$E$10005,E290,[1]!Table1[10])</f>
        <v/>
      </c>
      <c r="AO290" s="30">
        <f>SUMIF([1]route!$E$3:$E$10005,E290,[1]!Table1[11])</f>
        <v/>
      </c>
      <c r="AP290" s="30">
        <f>SUMIF([1]route!$E$3:$E$10005,E290,[1]!Table1[12])</f>
        <v/>
      </c>
      <c r="AQ290" s="30">
        <f>SUMIF([1]route!$E$3:$E$10005,E290,[1]!Table1[13])</f>
        <v/>
      </c>
      <c r="AR290" s="30">
        <f>SUMIF([1]route!$E$3:$E$10005,E290,[1]!Table1[14])</f>
        <v/>
      </c>
      <c r="AS290" s="30">
        <f>SUMIF([1]route!$E$3:$E$10005,E290,[1]!Table1[15])</f>
        <v/>
      </c>
      <c r="AT290" s="30">
        <f>SUMIF([1]route!$E$3:$E$10005,E290,[1]!Table1[16])</f>
        <v/>
      </c>
      <c r="AU290" s="30">
        <f>SUMIF([1]route!$E$3:$E$10005,E290,[1]!Table1[17])</f>
        <v/>
      </c>
      <c r="AV290" s="30">
        <f>SUMIF([1]route!$E$3:$E$10005,E290,[1]!Table1[18])</f>
        <v/>
      </c>
      <c r="AW290" s="30">
        <f>SUMIF([1]route!$E$3:$E$10005,E290,[1]!Table1[19])</f>
        <v/>
      </c>
      <c r="AX290" s="30">
        <f>SUMIF([1]route!$E$3:$E$10005,E290,[1]!Table1[20])</f>
        <v/>
      </c>
      <c r="AY290" s="30">
        <f>SUMIF([1]route!$E$3:$E$10005,E290,[1]!Table1[21])</f>
        <v/>
      </c>
      <c r="AZ290" s="30">
        <f>SUMIF([1]route!$E$3:$E$10005,E290,[1]!Table1[22])</f>
        <v/>
      </c>
      <c r="BA290" s="30">
        <f>SUMIF([1]route!$E$3:$E$10005,E290,[1]!Table1[23])</f>
        <v/>
      </c>
      <c r="BB290" s="30">
        <f>SUMIF([1]route!$E$3:$E$10005,E290,[1]!Table1[24])</f>
        <v/>
      </c>
      <c r="BC290" s="30">
        <f>SUMIF([1]route!$E$3:$E$10005,E290,[1]!Table1[25])</f>
        <v/>
      </c>
      <c r="BD290" s="30">
        <f>SUMIF([1]route!$E$3:$E$10005,E290,[1]!Table1[26])</f>
        <v/>
      </c>
      <c r="BE290" s="30">
        <f>SUMIF([1]route!$E$3:$E$10005,E290,[1]!Table1[27])</f>
        <v/>
      </c>
      <c r="BF290" s="30">
        <f>SUMIF([1]route!$E$3:$E$10005,E290,[1]!Table1[28])</f>
        <v/>
      </c>
      <c r="BG290" s="30">
        <f>SUMIF([1]route!$E$3:$E$10005,E290,[1]!Table1[29])</f>
        <v/>
      </c>
      <c r="BH290" s="30">
        <f>SUMIF([1]route!$E$3:$E$10005,E290,[1]!Table1[30])</f>
        <v/>
      </c>
      <c r="BI290" s="30">
        <f>SUMIF([1]route!$E$3:$E$10005,E290,[1]!Table1[31])</f>
        <v/>
      </c>
      <c r="BJ290" s="30">
        <f>SUMIF([1]route!$E$3:$E$10005,E290,[1]!Table1[Remain PO])</f>
        <v/>
      </c>
      <c r="BK290" s="31">
        <f>SUMIF([1]route!$E$3:$E$10005,E290,[1]!Table1[N+1])</f>
        <v/>
      </c>
      <c r="BL290" s="31">
        <f>SUMIF([1]route!$E$3:$E$10005,E290,[1]!Table1[N+2])</f>
        <v/>
      </c>
      <c r="BM290" s="31">
        <f>SUMIF([1]route!$E$3:$E$10005,E290,[1]!Table1[N+3])</f>
        <v/>
      </c>
      <c r="BN290" s="32">
        <f>SUMIF([1]route!$E$3:$E$10005,E290,[1]!Table1[N+4])</f>
        <v/>
      </c>
      <c r="BP290" s="37">
        <f>$V290-$AD290</f>
        <v/>
      </c>
      <c r="BQ290" s="35">
        <f>BP290-AE290</f>
        <v/>
      </c>
      <c r="BR290" s="35">
        <f>BQ290-AF290</f>
        <v/>
      </c>
      <c r="BS290" s="35">
        <f>BR290-AG290</f>
        <v/>
      </c>
      <c r="BT290" s="35">
        <f>BS290-AH290</f>
        <v/>
      </c>
      <c r="BU290" s="35">
        <f>BT290-AI290</f>
        <v/>
      </c>
      <c r="BV290" s="35">
        <f>BU290-AJ290</f>
        <v/>
      </c>
      <c r="BW290" s="35">
        <f>BV290-AK290</f>
        <v/>
      </c>
      <c r="BX290" s="35">
        <f>BW290-AL290</f>
        <v/>
      </c>
      <c r="BY290" s="35">
        <f>BX290-AM290</f>
        <v/>
      </c>
      <c r="BZ290" s="35">
        <f>BY290-AN290</f>
        <v/>
      </c>
      <c r="CA290" s="35">
        <f>BZ290-AO290</f>
        <v/>
      </c>
      <c r="CB290" s="35">
        <f>CA290-AP290</f>
        <v/>
      </c>
      <c r="CC290" s="35">
        <f>CB290-AQ290</f>
        <v/>
      </c>
      <c r="CD290" s="35">
        <f>CC290-AR290</f>
        <v/>
      </c>
      <c r="CE290" s="35">
        <f>CD290-AS290</f>
        <v/>
      </c>
      <c r="CF290" s="35">
        <f>CE290-AT290</f>
        <v/>
      </c>
      <c r="CG290" s="35">
        <f>CF290-AU290</f>
        <v/>
      </c>
      <c r="CH290" s="35">
        <f>CG290-AV290</f>
        <v/>
      </c>
      <c r="CI290" s="35">
        <f>CH290-AW290</f>
        <v/>
      </c>
      <c r="CJ290" s="35">
        <f>CI290-AX290</f>
        <v/>
      </c>
      <c r="CK290" s="35">
        <f>CJ290-AY290</f>
        <v/>
      </c>
      <c r="CL290" s="35">
        <f>CK290-AZ290</f>
        <v/>
      </c>
      <c r="CM290" s="35">
        <f>CL290-BA290</f>
        <v/>
      </c>
      <c r="CN290" s="35">
        <f>CM290-BB290</f>
        <v/>
      </c>
      <c r="CO290" s="35">
        <f>CN290-BC290</f>
        <v/>
      </c>
      <c r="CP290" s="35">
        <f>CO290-BD290</f>
        <v/>
      </c>
      <c r="CQ290" s="35">
        <f>CP290-BE290</f>
        <v/>
      </c>
      <c r="CR290" s="35">
        <f>CQ290-BF290</f>
        <v/>
      </c>
      <c r="CS290" s="35">
        <f>CR290-BG290</f>
        <v/>
      </c>
      <c r="CT290" s="35">
        <f>CS290-BH290</f>
        <v/>
      </c>
      <c r="CU290" s="35">
        <f>CT290-BI290</f>
        <v/>
      </c>
      <c r="CV290" s="35">
        <f>CU290-BJ290</f>
        <v/>
      </c>
      <c r="CW290" s="38">
        <f>CV290-BK290</f>
        <v/>
      </c>
      <c r="CX290" s="38">
        <f>CW290-BL290</f>
        <v/>
      </c>
      <c r="CY290" s="38">
        <f>CX290-BM290</f>
        <v/>
      </c>
      <c r="CZ290" s="39">
        <f>CY290-BN290</f>
        <v/>
      </c>
      <c r="DA290" s="35" t="n"/>
    </row>
    <row r="291">
      <c r="D291" s="61">
        <f>VLOOKUP(F291,[1]Special!$O$2:$S$209,3,0)</f>
        <v/>
      </c>
      <c r="E291" s="20" t="inlineStr">
        <is>
          <t>|0200226010|22.20|0.00|2.000|0.0005160NBC</t>
        </is>
      </c>
      <c r="F291" s="19">
        <f>LEFT(E291,LEN(E291)-7)</f>
        <v/>
      </c>
      <c r="G291" s="19">
        <f>'Cutting Rules'!H291</f>
        <v/>
      </c>
      <c r="H291" s="19">
        <f>VLOOKUP(MID(F291,8,2),[1]Special!$H$2:$I$32,2,0)</f>
        <v/>
      </c>
      <c r="I291" s="19">
        <f>RIGHT(E291,3)</f>
        <v/>
      </c>
      <c r="J291" s="19">
        <f>IF(MID(E291,6,2)="22","P","C")</f>
        <v/>
      </c>
      <c r="K291" s="19">
        <f>MID(E291,13,4)</f>
        <v/>
      </c>
      <c r="L291" s="19">
        <f>MID(E291,19,4)</f>
        <v/>
      </c>
      <c r="M291" s="52">
        <f>MID(E291,LEN(E291)-17,4)</f>
        <v/>
      </c>
      <c r="N291" s="52">
        <f>MID(E291,LEN(E291)-6,4)</f>
        <v/>
      </c>
      <c r="O291" s="19">
        <f>VLOOKUP(F291,[1]Item!$A$5:$Z$10000,26,0)</f>
        <v/>
      </c>
      <c r="P291" s="19">
        <f>VLOOKUP(E291,[1]route!$E$3:$O$10005,11,0)</f>
        <v/>
      </c>
      <c r="Q291" s="167">
        <f>'Cutting Rules'!AD291</f>
        <v/>
      </c>
      <c r="R291" s="168">
        <f>SUMIF([1]route!$E$3:$E$10005,E291,[1]!Table1[生産])</f>
        <v/>
      </c>
      <c r="S291" s="24" t="n"/>
      <c r="T291" s="169" t="inlineStr"/>
      <c r="U291" s="19" t="n"/>
      <c r="V291" s="170">
        <f>SUMIF([1]route!$E$3:$E$10005,E291,[1]route!$M$3:$M$10005)</f>
        <v/>
      </c>
      <c r="W291" s="171">
        <f>O291*N291*V291/1000</f>
        <v/>
      </c>
      <c r="X291" s="27">
        <f t="array" ref="X291">INDEX($BP291:$CZ291,MATCH(TRUE,$BP291:$CZ291&lt;0,0))</f>
        <v/>
      </c>
      <c r="Y291" s="47">
        <f>IFERROR(CHOOSE($AC291,$BP$1,$BQ$1,$BR$1,$BS$1,$BT$1,$BU$1,$BV$1,$BW$1,$BX$1,$BY$1,$BZ$1,$CA$1,$CB$1,$CC$1,$CD$1,$CE$1,$CF$1,$CG$1,$CH$1,$CI$1,$CJ$1,$CK$1,$CL$1,$CM$1,$CN$1,$CO$1,$CP$1,$CQ$1,$CR$1,$CS$1,$CT$1,$CU$1,$CV$1,$CW$1,$CX$1,$CY$1,$CZ$1,),"")</f>
        <v/>
      </c>
      <c r="Z291" s="121">
        <f>IFERROR(VLOOKUP(E291,[1]route!$E$3:$BL$10005,59,0),"")&amp;IFERROR(VLOOKUP(E291,[1]route!$E$3:$BL$10005,60,0),"")</f>
        <v/>
      </c>
      <c r="AA291" s="172">
        <f>IF(R291&gt;V291,R291-V291,0)</f>
        <v/>
      </c>
      <c r="AB291" s="173">
        <f>AA291*O291*N291/1000</f>
        <v/>
      </c>
      <c r="AC291" s="4">
        <f>IFERROR(MATCH($X291,$BP291:$CZ291,0),"")</f>
        <v/>
      </c>
      <c r="AD291" s="29" t="n">
        <v>0</v>
      </c>
      <c r="AE291" s="30">
        <f>SUMIF([1]route!$E$3:$E$10005,E291,[1]!Table1[1])</f>
        <v/>
      </c>
      <c r="AF291" s="30">
        <f>SUMIF([1]route!$E$3:$E$10005,E291,[1]!Table1[2])</f>
        <v/>
      </c>
      <c r="AG291" s="30">
        <f>SUMIF([1]route!$E$3:$E$10005,E291,[1]!Table1[3])</f>
        <v/>
      </c>
      <c r="AH291" s="30">
        <f>SUMIF([1]route!$E$3:$E$10005,E291,[1]!Table1[4])</f>
        <v/>
      </c>
      <c r="AI291" s="30">
        <f>SUMIF([1]route!$E$3:$E$10005,E291,[1]!Table1[5])</f>
        <v/>
      </c>
      <c r="AJ291" s="30">
        <f>SUMIF([1]route!$E$3:$E$10005,E291,[1]!Table1[6])</f>
        <v/>
      </c>
      <c r="AK291" s="30">
        <f>SUMIF([1]route!$E$3:$E$10005,E291,[1]!Table1[7])</f>
        <v/>
      </c>
      <c r="AL291" s="30">
        <f>SUMIF([1]route!$E$3:$E$10005,E291,[1]!Table1[8])</f>
        <v/>
      </c>
      <c r="AM291" s="30">
        <f>SUMIF([1]route!$E$3:$E$10005,E291,[1]!Table1[9])</f>
        <v/>
      </c>
      <c r="AN291" s="30">
        <f>SUMIF([1]route!$E$3:$E$10005,E291,[1]!Table1[10])</f>
        <v/>
      </c>
      <c r="AO291" s="30">
        <f>SUMIF([1]route!$E$3:$E$10005,E291,[1]!Table1[11])</f>
        <v/>
      </c>
      <c r="AP291" s="30">
        <f>SUMIF([1]route!$E$3:$E$10005,E291,[1]!Table1[12])</f>
        <v/>
      </c>
      <c r="AQ291" s="30">
        <f>SUMIF([1]route!$E$3:$E$10005,E291,[1]!Table1[13])</f>
        <v/>
      </c>
      <c r="AR291" s="30">
        <f>SUMIF([1]route!$E$3:$E$10005,E291,[1]!Table1[14])</f>
        <v/>
      </c>
      <c r="AS291" s="30">
        <f>SUMIF([1]route!$E$3:$E$10005,E291,[1]!Table1[15])</f>
        <v/>
      </c>
      <c r="AT291" s="30">
        <f>SUMIF([1]route!$E$3:$E$10005,E291,[1]!Table1[16])</f>
        <v/>
      </c>
      <c r="AU291" s="30">
        <f>SUMIF([1]route!$E$3:$E$10005,E291,[1]!Table1[17])</f>
        <v/>
      </c>
      <c r="AV291" s="30">
        <f>SUMIF([1]route!$E$3:$E$10005,E291,[1]!Table1[18])</f>
        <v/>
      </c>
      <c r="AW291" s="30">
        <f>SUMIF([1]route!$E$3:$E$10005,E291,[1]!Table1[19])</f>
        <v/>
      </c>
      <c r="AX291" s="30">
        <f>SUMIF([1]route!$E$3:$E$10005,E291,[1]!Table1[20])</f>
        <v/>
      </c>
      <c r="AY291" s="30">
        <f>SUMIF([1]route!$E$3:$E$10005,E291,[1]!Table1[21])</f>
        <v/>
      </c>
      <c r="AZ291" s="30">
        <f>SUMIF([1]route!$E$3:$E$10005,E291,[1]!Table1[22])</f>
        <v/>
      </c>
      <c r="BA291" s="30">
        <f>SUMIF([1]route!$E$3:$E$10005,E291,[1]!Table1[23])</f>
        <v/>
      </c>
      <c r="BB291" s="30">
        <f>SUMIF([1]route!$E$3:$E$10005,E291,[1]!Table1[24])</f>
        <v/>
      </c>
      <c r="BC291" s="30">
        <f>SUMIF([1]route!$E$3:$E$10005,E291,[1]!Table1[25])</f>
        <v/>
      </c>
      <c r="BD291" s="30">
        <f>SUMIF([1]route!$E$3:$E$10005,E291,[1]!Table1[26])</f>
        <v/>
      </c>
      <c r="BE291" s="30">
        <f>SUMIF([1]route!$E$3:$E$10005,E291,[1]!Table1[27])</f>
        <v/>
      </c>
      <c r="BF291" s="30">
        <f>SUMIF([1]route!$E$3:$E$10005,E291,[1]!Table1[28])</f>
        <v/>
      </c>
      <c r="BG291" s="30">
        <f>SUMIF([1]route!$E$3:$E$10005,E291,[1]!Table1[29])</f>
        <v/>
      </c>
      <c r="BH291" s="30">
        <f>SUMIF([1]route!$E$3:$E$10005,E291,[1]!Table1[30])</f>
        <v/>
      </c>
      <c r="BI291" s="30">
        <f>SUMIF([1]route!$E$3:$E$10005,E291,[1]!Table1[31])</f>
        <v/>
      </c>
      <c r="BJ291" s="30">
        <f>SUMIF([1]route!$E$3:$E$10005,E291,[1]!Table1[Remain PO])</f>
        <v/>
      </c>
      <c r="BK291" s="31">
        <f>SUMIF([1]route!$E$3:$E$10005,E291,[1]!Table1[N+1])</f>
        <v/>
      </c>
      <c r="BL291" s="31">
        <f>SUMIF([1]route!$E$3:$E$10005,E291,[1]!Table1[N+2])</f>
        <v/>
      </c>
      <c r="BM291" s="31">
        <f>SUMIF([1]route!$E$3:$E$10005,E291,[1]!Table1[N+3])</f>
        <v/>
      </c>
      <c r="BN291" s="32">
        <f>SUMIF([1]route!$E$3:$E$10005,E291,[1]!Table1[N+4])</f>
        <v/>
      </c>
      <c r="BP291" s="37">
        <f>$V291-$AD291</f>
        <v/>
      </c>
      <c r="BQ291" s="35">
        <f>BP291-AE291</f>
        <v/>
      </c>
      <c r="BR291" s="35">
        <f>BQ291-AF291</f>
        <v/>
      </c>
      <c r="BS291" s="35">
        <f>BR291-AG291</f>
        <v/>
      </c>
      <c r="BT291" s="35">
        <f>BS291-AH291</f>
        <v/>
      </c>
      <c r="BU291" s="35">
        <f>BT291-AI291</f>
        <v/>
      </c>
      <c r="BV291" s="35">
        <f>BU291-AJ291</f>
        <v/>
      </c>
      <c r="BW291" s="35">
        <f>BV291-AK291</f>
        <v/>
      </c>
      <c r="BX291" s="35">
        <f>BW291-AL291</f>
        <v/>
      </c>
      <c r="BY291" s="35">
        <f>BX291-AM291</f>
        <v/>
      </c>
      <c r="BZ291" s="35">
        <f>BY291-AN291</f>
        <v/>
      </c>
      <c r="CA291" s="35">
        <f>BZ291-AO291</f>
        <v/>
      </c>
      <c r="CB291" s="35">
        <f>CA291-AP291</f>
        <v/>
      </c>
      <c r="CC291" s="35">
        <f>CB291-AQ291</f>
        <v/>
      </c>
      <c r="CD291" s="35">
        <f>CC291-AR291</f>
        <v/>
      </c>
      <c r="CE291" s="35">
        <f>CD291-AS291</f>
        <v/>
      </c>
      <c r="CF291" s="35">
        <f>CE291-AT291</f>
        <v/>
      </c>
      <c r="CG291" s="35">
        <f>CF291-AU291</f>
        <v/>
      </c>
      <c r="CH291" s="35">
        <f>CG291-AV291</f>
        <v/>
      </c>
      <c r="CI291" s="35">
        <f>CH291-AW291</f>
        <v/>
      </c>
      <c r="CJ291" s="35">
        <f>CI291-AX291</f>
        <v/>
      </c>
      <c r="CK291" s="35">
        <f>CJ291-AY291</f>
        <v/>
      </c>
      <c r="CL291" s="35">
        <f>CK291-AZ291</f>
        <v/>
      </c>
      <c r="CM291" s="35">
        <f>CL291-BA291</f>
        <v/>
      </c>
      <c r="CN291" s="35">
        <f>CM291-BB291</f>
        <v/>
      </c>
      <c r="CO291" s="35">
        <f>CN291-BC291</f>
        <v/>
      </c>
      <c r="CP291" s="35">
        <f>CO291-BD291</f>
        <v/>
      </c>
      <c r="CQ291" s="35">
        <f>CP291-BE291</f>
        <v/>
      </c>
      <c r="CR291" s="35">
        <f>CQ291-BF291</f>
        <v/>
      </c>
      <c r="CS291" s="35">
        <f>CR291-BG291</f>
        <v/>
      </c>
      <c r="CT291" s="35">
        <f>CS291-BH291</f>
        <v/>
      </c>
      <c r="CU291" s="35">
        <f>CT291-BI291</f>
        <v/>
      </c>
      <c r="CV291" s="35">
        <f>CU291-BJ291</f>
        <v/>
      </c>
      <c r="CW291" s="38">
        <f>CV291-BK291</f>
        <v/>
      </c>
      <c r="CX291" s="38">
        <f>CW291-BL291</f>
        <v/>
      </c>
      <c r="CY291" s="38">
        <f>CX291-BM291</f>
        <v/>
      </c>
      <c r="CZ291" s="39">
        <f>CY291-BN291</f>
        <v/>
      </c>
      <c r="DA291" s="35" t="n"/>
    </row>
    <row r="292">
      <c r="D292" s="61">
        <f>VLOOKUP(F292,[1]Special!$O$2:$S$209,3,0)</f>
        <v/>
      </c>
      <c r="E292" s="20" t="inlineStr">
        <is>
          <t>|0200226117|28.60|0.00|2.000|0.0006037IBC</t>
        </is>
      </c>
      <c r="F292" s="19">
        <f>LEFT(E292,LEN(E292)-7)</f>
        <v/>
      </c>
      <c r="G292" s="19">
        <f>'Cutting Rules'!H292</f>
        <v/>
      </c>
      <c r="H292" s="19">
        <f>VLOOKUP(MID(F292,8,2),[1]Special!$H$2:$I$32,2,0)</f>
        <v/>
      </c>
      <c r="I292" s="19">
        <f>RIGHT(E292,3)</f>
        <v/>
      </c>
      <c r="J292" s="19">
        <f>IF(MID(E292,6,2)="22","P","C")</f>
        <v/>
      </c>
      <c r="K292" s="19">
        <f>MID(E292,13,4)</f>
        <v/>
      </c>
      <c r="L292" s="19">
        <f>MID(E292,19,4)</f>
        <v/>
      </c>
      <c r="M292" s="52">
        <f>MID(E292,LEN(E292)-17,4)</f>
        <v/>
      </c>
      <c r="N292" s="52">
        <f>MID(E292,LEN(E292)-6,4)</f>
        <v/>
      </c>
      <c r="O292" s="19">
        <f>VLOOKUP(F292,[1]Item!$A$5:$Z$10000,26,0)</f>
        <v/>
      </c>
      <c r="P292" s="19">
        <f>VLOOKUP(E292,[1]route!$E$3:$O$10005,11,0)</f>
        <v/>
      </c>
      <c r="Q292" s="167">
        <f>'Cutting Rules'!AD292</f>
        <v/>
      </c>
      <c r="R292" s="168">
        <f>SUMIF([1]route!$E$3:$E$10005,E292,[1]!Table1[生産])</f>
        <v/>
      </c>
      <c r="S292" s="24" t="n"/>
      <c r="T292" s="169" t="inlineStr"/>
      <c r="U292" s="19" t="n"/>
      <c r="V292" s="170">
        <f>SUMIF([1]route!$E$3:$E$10005,E292,[1]route!$M$3:$M$10005)</f>
        <v/>
      </c>
      <c r="W292" s="171">
        <f>O292*N292*V292/1000</f>
        <v/>
      </c>
      <c r="X292" s="27">
        <f t="array" ref="X292">INDEX($BP292:$CZ292,MATCH(TRUE,$BP292:$CZ292&lt;0,0))</f>
        <v/>
      </c>
      <c r="Y292" s="47">
        <f>IFERROR(CHOOSE($AC292,$BP$1,$BQ$1,$BR$1,$BS$1,$BT$1,$BU$1,$BV$1,$BW$1,$BX$1,$BY$1,$BZ$1,$CA$1,$CB$1,$CC$1,$CD$1,$CE$1,$CF$1,$CG$1,$CH$1,$CI$1,$CJ$1,$CK$1,$CL$1,$CM$1,$CN$1,$CO$1,$CP$1,$CQ$1,$CR$1,$CS$1,$CT$1,$CU$1,$CV$1,$CW$1,$CX$1,$CY$1,$CZ$1,),"")</f>
        <v/>
      </c>
      <c r="Z292" s="121">
        <f>IFERROR(VLOOKUP(E292,[1]route!$E$3:$BL$10005,59,0),"")&amp;IFERROR(VLOOKUP(E292,[1]route!$E$3:$BL$10005,60,0),"")</f>
        <v/>
      </c>
      <c r="AA292" s="172">
        <f>IF(R292&gt;V292,R292-V292,0)</f>
        <v/>
      </c>
      <c r="AB292" s="173">
        <f>AA292*O292*N292/1000</f>
        <v/>
      </c>
      <c r="AC292" s="4">
        <f>IFERROR(MATCH($X292,$BP292:$CZ292,0),"")</f>
        <v/>
      </c>
      <c r="AD292" s="29" t="n">
        <v>0</v>
      </c>
      <c r="AE292" s="30">
        <f>SUMIF([1]route!$E$3:$E$10005,E292,[1]!Table1[1])</f>
        <v/>
      </c>
      <c r="AF292" s="30">
        <f>SUMIF([1]route!$E$3:$E$10005,E292,[1]!Table1[2])</f>
        <v/>
      </c>
      <c r="AG292" s="30">
        <f>SUMIF([1]route!$E$3:$E$10005,E292,[1]!Table1[3])</f>
        <v/>
      </c>
      <c r="AH292" s="30">
        <f>SUMIF([1]route!$E$3:$E$10005,E292,[1]!Table1[4])</f>
        <v/>
      </c>
      <c r="AI292" s="30">
        <f>SUMIF([1]route!$E$3:$E$10005,E292,[1]!Table1[5])</f>
        <v/>
      </c>
      <c r="AJ292" s="30">
        <f>SUMIF([1]route!$E$3:$E$10005,E292,[1]!Table1[6])</f>
        <v/>
      </c>
      <c r="AK292" s="30">
        <f>SUMIF([1]route!$E$3:$E$10005,E292,[1]!Table1[7])</f>
        <v/>
      </c>
      <c r="AL292" s="30">
        <f>SUMIF([1]route!$E$3:$E$10005,E292,[1]!Table1[8])</f>
        <v/>
      </c>
      <c r="AM292" s="30">
        <f>SUMIF([1]route!$E$3:$E$10005,E292,[1]!Table1[9])</f>
        <v/>
      </c>
      <c r="AN292" s="30">
        <f>SUMIF([1]route!$E$3:$E$10005,E292,[1]!Table1[10])</f>
        <v/>
      </c>
      <c r="AO292" s="30">
        <f>SUMIF([1]route!$E$3:$E$10005,E292,[1]!Table1[11])</f>
        <v/>
      </c>
      <c r="AP292" s="30">
        <f>SUMIF([1]route!$E$3:$E$10005,E292,[1]!Table1[12])</f>
        <v/>
      </c>
      <c r="AQ292" s="30">
        <f>SUMIF([1]route!$E$3:$E$10005,E292,[1]!Table1[13])</f>
        <v/>
      </c>
      <c r="AR292" s="30">
        <f>SUMIF([1]route!$E$3:$E$10005,E292,[1]!Table1[14])</f>
        <v/>
      </c>
      <c r="AS292" s="30">
        <f>SUMIF([1]route!$E$3:$E$10005,E292,[1]!Table1[15])</f>
        <v/>
      </c>
      <c r="AT292" s="30">
        <f>SUMIF([1]route!$E$3:$E$10005,E292,[1]!Table1[16])</f>
        <v/>
      </c>
      <c r="AU292" s="30">
        <f>SUMIF([1]route!$E$3:$E$10005,E292,[1]!Table1[17])</f>
        <v/>
      </c>
      <c r="AV292" s="30">
        <f>SUMIF([1]route!$E$3:$E$10005,E292,[1]!Table1[18])</f>
        <v/>
      </c>
      <c r="AW292" s="30">
        <f>SUMIF([1]route!$E$3:$E$10005,E292,[1]!Table1[19])</f>
        <v/>
      </c>
      <c r="AX292" s="30">
        <f>SUMIF([1]route!$E$3:$E$10005,E292,[1]!Table1[20])</f>
        <v/>
      </c>
      <c r="AY292" s="30">
        <f>SUMIF([1]route!$E$3:$E$10005,E292,[1]!Table1[21])</f>
        <v/>
      </c>
      <c r="AZ292" s="30">
        <f>SUMIF([1]route!$E$3:$E$10005,E292,[1]!Table1[22])</f>
        <v/>
      </c>
      <c r="BA292" s="30">
        <f>SUMIF([1]route!$E$3:$E$10005,E292,[1]!Table1[23])</f>
        <v/>
      </c>
      <c r="BB292" s="30">
        <f>SUMIF([1]route!$E$3:$E$10005,E292,[1]!Table1[24])</f>
        <v/>
      </c>
      <c r="BC292" s="30">
        <f>SUMIF([1]route!$E$3:$E$10005,E292,[1]!Table1[25])</f>
        <v/>
      </c>
      <c r="BD292" s="30">
        <f>SUMIF([1]route!$E$3:$E$10005,E292,[1]!Table1[26])</f>
        <v/>
      </c>
      <c r="BE292" s="30">
        <f>SUMIF([1]route!$E$3:$E$10005,E292,[1]!Table1[27])</f>
        <v/>
      </c>
      <c r="BF292" s="30">
        <f>SUMIF([1]route!$E$3:$E$10005,E292,[1]!Table1[28])</f>
        <v/>
      </c>
      <c r="BG292" s="30">
        <f>SUMIF([1]route!$E$3:$E$10005,E292,[1]!Table1[29])</f>
        <v/>
      </c>
      <c r="BH292" s="30">
        <f>SUMIF([1]route!$E$3:$E$10005,E292,[1]!Table1[30])</f>
        <v/>
      </c>
      <c r="BI292" s="30">
        <f>SUMIF([1]route!$E$3:$E$10005,E292,[1]!Table1[31])</f>
        <v/>
      </c>
      <c r="BJ292" s="30">
        <f>SUMIF([1]route!$E$3:$E$10005,E292,[1]!Table1[Remain PO])</f>
        <v/>
      </c>
      <c r="BK292" s="31">
        <f>SUMIF([1]route!$E$3:$E$10005,E292,[1]!Table1[N+1])</f>
        <v/>
      </c>
      <c r="BL292" s="31">
        <f>SUMIF([1]route!$E$3:$E$10005,E292,[1]!Table1[N+2])</f>
        <v/>
      </c>
      <c r="BM292" s="31">
        <f>SUMIF([1]route!$E$3:$E$10005,E292,[1]!Table1[N+3])</f>
        <v/>
      </c>
      <c r="BN292" s="32">
        <f>SUMIF([1]route!$E$3:$E$10005,E292,[1]!Table1[N+4])</f>
        <v/>
      </c>
      <c r="BP292" s="37">
        <f>$V292-$AD292</f>
        <v/>
      </c>
      <c r="BQ292" s="35">
        <f>BP292-AE292</f>
        <v/>
      </c>
      <c r="BR292" s="35">
        <f>BQ292-AF292</f>
        <v/>
      </c>
      <c r="BS292" s="35">
        <f>BR292-AG292</f>
        <v/>
      </c>
      <c r="BT292" s="35">
        <f>BS292-AH292</f>
        <v/>
      </c>
      <c r="BU292" s="35">
        <f>BT292-AI292</f>
        <v/>
      </c>
      <c r="BV292" s="35">
        <f>BU292-AJ292</f>
        <v/>
      </c>
      <c r="BW292" s="35">
        <f>BV292-AK292</f>
        <v/>
      </c>
      <c r="BX292" s="35">
        <f>BW292-AL292</f>
        <v/>
      </c>
      <c r="BY292" s="35">
        <f>BX292-AM292</f>
        <v/>
      </c>
      <c r="BZ292" s="35">
        <f>BY292-AN292</f>
        <v/>
      </c>
      <c r="CA292" s="35">
        <f>BZ292-AO292</f>
        <v/>
      </c>
      <c r="CB292" s="35">
        <f>CA292-AP292</f>
        <v/>
      </c>
      <c r="CC292" s="35">
        <f>CB292-AQ292</f>
        <v/>
      </c>
      <c r="CD292" s="35">
        <f>CC292-AR292</f>
        <v/>
      </c>
      <c r="CE292" s="35">
        <f>CD292-AS292</f>
        <v/>
      </c>
      <c r="CF292" s="35">
        <f>CE292-AT292</f>
        <v/>
      </c>
      <c r="CG292" s="35">
        <f>CF292-AU292</f>
        <v/>
      </c>
      <c r="CH292" s="35">
        <f>CG292-AV292</f>
        <v/>
      </c>
      <c r="CI292" s="35">
        <f>CH292-AW292</f>
        <v/>
      </c>
      <c r="CJ292" s="35">
        <f>CI292-AX292</f>
        <v/>
      </c>
      <c r="CK292" s="35">
        <f>CJ292-AY292</f>
        <v/>
      </c>
      <c r="CL292" s="35">
        <f>CK292-AZ292</f>
        <v/>
      </c>
      <c r="CM292" s="35">
        <f>CL292-BA292</f>
        <v/>
      </c>
      <c r="CN292" s="35">
        <f>CM292-BB292</f>
        <v/>
      </c>
      <c r="CO292" s="35">
        <f>CN292-BC292</f>
        <v/>
      </c>
      <c r="CP292" s="35">
        <f>CO292-BD292</f>
        <v/>
      </c>
      <c r="CQ292" s="35">
        <f>CP292-BE292</f>
        <v/>
      </c>
      <c r="CR292" s="35">
        <f>CQ292-BF292</f>
        <v/>
      </c>
      <c r="CS292" s="35">
        <f>CR292-BG292</f>
        <v/>
      </c>
      <c r="CT292" s="35">
        <f>CS292-BH292</f>
        <v/>
      </c>
      <c r="CU292" s="35">
        <f>CT292-BI292</f>
        <v/>
      </c>
      <c r="CV292" s="35">
        <f>CU292-BJ292</f>
        <v/>
      </c>
      <c r="CW292" s="38">
        <f>CV292-BK292</f>
        <v/>
      </c>
      <c r="CX292" s="38">
        <f>CW292-BL292</f>
        <v/>
      </c>
      <c r="CY292" s="38">
        <f>CX292-BM292</f>
        <v/>
      </c>
      <c r="CZ292" s="39">
        <f>CY292-BN292</f>
        <v/>
      </c>
      <c r="DA292" s="35" t="n"/>
    </row>
    <row r="293">
      <c r="D293" s="61">
        <f>VLOOKUP(F293,[1]Special!$O$2:$S$209,3,0)</f>
        <v/>
      </c>
      <c r="E293" s="20" t="inlineStr">
        <is>
          <t>|0200220810|48.60|0.00|2.600|0.0005692IBC</t>
        </is>
      </c>
      <c r="F293" s="19">
        <f>LEFT(E293,LEN(E293)-7)</f>
        <v/>
      </c>
      <c r="G293" s="19">
        <f>'Cutting Rules'!H293</f>
        <v/>
      </c>
      <c r="H293" s="19">
        <f>VLOOKUP(MID(F293,8,2),[1]Special!$H$2:$I$32,2,0)</f>
        <v/>
      </c>
      <c r="I293" s="19">
        <f>RIGHT(E293,3)</f>
        <v/>
      </c>
      <c r="J293" s="19">
        <f>IF(MID(E293,6,2)="22","P","C")</f>
        <v/>
      </c>
      <c r="K293" s="19">
        <f>MID(E293,13,4)</f>
        <v/>
      </c>
      <c r="L293" s="19">
        <f>MID(E293,19,4)</f>
        <v/>
      </c>
      <c r="M293" s="52">
        <f>MID(E293,LEN(E293)-17,4)</f>
        <v/>
      </c>
      <c r="N293" s="52">
        <f>MID(E293,LEN(E293)-6,4)</f>
        <v/>
      </c>
      <c r="O293" s="19">
        <f>VLOOKUP(F293,[1]Item!$A$5:$Z$10000,26,0)</f>
        <v/>
      </c>
      <c r="P293" s="19">
        <f>VLOOKUP(E293,[1]route!$E$3:$O$10005,11,0)</f>
        <v/>
      </c>
      <c r="Q293" s="167">
        <f>'Cutting Rules'!AD293</f>
        <v/>
      </c>
      <c r="R293" s="168">
        <f>SUMIF([1]route!$E$3:$E$10005,E293,[1]!Table1[生産])</f>
        <v/>
      </c>
      <c r="S293" s="24" t="n"/>
      <c r="T293" s="169" t="inlineStr"/>
      <c r="U293" s="19" t="n"/>
      <c r="V293" s="170">
        <f>SUMIF([1]route!$E$3:$E$10005,E293,[1]route!$M$3:$M$10005)</f>
        <v/>
      </c>
      <c r="W293" s="171">
        <f>O293*N293*V293/1000</f>
        <v/>
      </c>
      <c r="X293" s="27">
        <f t="array" ref="X293">INDEX($BP293:$CZ293,MATCH(TRUE,$BP293:$CZ293&lt;0,0))</f>
        <v/>
      </c>
      <c r="Y293" s="47">
        <f>IFERROR(CHOOSE($AC293,$BP$1,$BQ$1,$BR$1,$BS$1,$BT$1,$BU$1,$BV$1,$BW$1,$BX$1,$BY$1,$BZ$1,$CA$1,$CB$1,$CC$1,$CD$1,$CE$1,$CF$1,$CG$1,$CH$1,$CI$1,$CJ$1,$CK$1,$CL$1,$CM$1,$CN$1,$CO$1,$CP$1,$CQ$1,$CR$1,$CS$1,$CT$1,$CU$1,$CV$1,$CW$1,$CX$1,$CY$1,$CZ$1,),"")</f>
        <v/>
      </c>
      <c r="Z293" s="121">
        <f>IFERROR(VLOOKUP(E293,[1]route!$E$3:$BL$10005,59,0),"")&amp;IFERROR(VLOOKUP(E293,[1]route!$E$3:$BL$10005,60,0),"")</f>
        <v/>
      </c>
      <c r="AA293" s="172">
        <f>IF(R293&gt;V293,R293-V293,0)</f>
        <v/>
      </c>
      <c r="AB293" s="173">
        <f>AA293*O293*N293/1000</f>
        <v/>
      </c>
      <c r="AC293" s="4">
        <f>IFERROR(MATCH($X293,$BP293:$CZ293,0),"")</f>
        <v/>
      </c>
      <c r="AD293" s="29" t="n">
        <v>0</v>
      </c>
      <c r="AE293" s="30">
        <f>SUMIF([1]route!$E$3:$E$10005,E293,[1]!Table1[1])</f>
        <v/>
      </c>
      <c r="AF293" s="30">
        <f>SUMIF([1]route!$E$3:$E$10005,E293,[1]!Table1[2])</f>
        <v/>
      </c>
      <c r="AG293" s="30">
        <f>SUMIF([1]route!$E$3:$E$10005,E293,[1]!Table1[3])</f>
        <v/>
      </c>
      <c r="AH293" s="30">
        <f>SUMIF([1]route!$E$3:$E$10005,E293,[1]!Table1[4])</f>
        <v/>
      </c>
      <c r="AI293" s="30">
        <f>SUMIF([1]route!$E$3:$E$10005,E293,[1]!Table1[5])</f>
        <v/>
      </c>
      <c r="AJ293" s="30">
        <f>SUMIF([1]route!$E$3:$E$10005,E293,[1]!Table1[6])</f>
        <v/>
      </c>
      <c r="AK293" s="30">
        <f>SUMIF([1]route!$E$3:$E$10005,E293,[1]!Table1[7])</f>
        <v/>
      </c>
      <c r="AL293" s="30">
        <f>SUMIF([1]route!$E$3:$E$10005,E293,[1]!Table1[8])</f>
        <v/>
      </c>
      <c r="AM293" s="30">
        <f>SUMIF([1]route!$E$3:$E$10005,E293,[1]!Table1[9])</f>
        <v/>
      </c>
      <c r="AN293" s="30">
        <f>SUMIF([1]route!$E$3:$E$10005,E293,[1]!Table1[10])</f>
        <v/>
      </c>
      <c r="AO293" s="30">
        <f>SUMIF([1]route!$E$3:$E$10005,E293,[1]!Table1[11])</f>
        <v/>
      </c>
      <c r="AP293" s="30">
        <f>SUMIF([1]route!$E$3:$E$10005,E293,[1]!Table1[12])</f>
        <v/>
      </c>
      <c r="AQ293" s="30">
        <f>SUMIF([1]route!$E$3:$E$10005,E293,[1]!Table1[13])</f>
        <v/>
      </c>
      <c r="AR293" s="30">
        <f>SUMIF([1]route!$E$3:$E$10005,E293,[1]!Table1[14])</f>
        <v/>
      </c>
      <c r="AS293" s="30">
        <f>SUMIF([1]route!$E$3:$E$10005,E293,[1]!Table1[15])</f>
        <v/>
      </c>
      <c r="AT293" s="30">
        <f>SUMIF([1]route!$E$3:$E$10005,E293,[1]!Table1[16])</f>
        <v/>
      </c>
      <c r="AU293" s="30">
        <f>SUMIF([1]route!$E$3:$E$10005,E293,[1]!Table1[17])</f>
        <v/>
      </c>
      <c r="AV293" s="30">
        <f>SUMIF([1]route!$E$3:$E$10005,E293,[1]!Table1[18])</f>
        <v/>
      </c>
      <c r="AW293" s="30">
        <f>SUMIF([1]route!$E$3:$E$10005,E293,[1]!Table1[19])</f>
        <v/>
      </c>
      <c r="AX293" s="30">
        <f>SUMIF([1]route!$E$3:$E$10005,E293,[1]!Table1[20])</f>
        <v/>
      </c>
      <c r="AY293" s="30">
        <f>SUMIF([1]route!$E$3:$E$10005,E293,[1]!Table1[21])</f>
        <v/>
      </c>
      <c r="AZ293" s="30">
        <f>SUMIF([1]route!$E$3:$E$10005,E293,[1]!Table1[22])</f>
        <v/>
      </c>
      <c r="BA293" s="30">
        <f>SUMIF([1]route!$E$3:$E$10005,E293,[1]!Table1[23])</f>
        <v/>
      </c>
      <c r="BB293" s="30">
        <f>SUMIF([1]route!$E$3:$E$10005,E293,[1]!Table1[24])</f>
        <v/>
      </c>
      <c r="BC293" s="30">
        <f>SUMIF([1]route!$E$3:$E$10005,E293,[1]!Table1[25])</f>
        <v/>
      </c>
      <c r="BD293" s="30">
        <f>SUMIF([1]route!$E$3:$E$10005,E293,[1]!Table1[26])</f>
        <v/>
      </c>
      <c r="BE293" s="30">
        <f>SUMIF([1]route!$E$3:$E$10005,E293,[1]!Table1[27])</f>
        <v/>
      </c>
      <c r="BF293" s="30">
        <f>SUMIF([1]route!$E$3:$E$10005,E293,[1]!Table1[28])</f>
        <v/>
      </c>
      <c r="BG293" s="30">
        <f>SUMIF([1]route!$E$3:$E$10005,E293,[1]!Table1[29])</f>
        <v/>
      </c>
      <c r="BH293" s="30">
        <f>SUMIF([1]route!$E$3:$E$10005,E293,[1]!Table1[30])</f>
        <v/>
      </c>
      <c r="BI293" s="30">
        <f>SUMIF([1]route!$E$3:$E$10005,E293,[1]!Table1[31])</f>
        <v/>
      </c>
      <c r="BJ293" s="30">
        <f>SUMIF([1]route!$E$3:$E$10005,E293,[1]!Table1[Remain PO])</f>
        <v/>
      </c>
      <c r="BK293" s="31">
        <f>SUMIF([1]route!$E$3:$E$10005,E293,[1]!Table1[N+1])</f>
        <v/>
      </c>
      <c r="BL293" s="31">
        <f>SUMIF([1]route!$E$3:$E$10005,E293,[1]!Table1[N+2])</f>
        <v/>
      </c>
      <c r="BM293" s="31">
        <f>SUMIF([1]route!$E$3:$E$10005,E293,[1]!Table1[N+3])</f>
        <v/>
      </c>
      <c r="BN293" s="32">
        <f>SUMIF([1]route!$E$3:$E$10005,E293,[1]!Table1[N+4])</f>
        <v/>
      </c>
      <c r="BP293" s="37">
        <f>$V293-$AD293</f>
        <v/>
      </c>
      <c r="BQ293" s="35">
        <f>BP293-AE293</f>
        <v/>
      </c>
      <c r="BR293" s="35">
        <f>BQ293-AF293</f>
        <v/>
      </c>
      <c r="BS293" s="35">
        <f>BR293-AG293</f>
        <v/>
      </c>
      <c r="BT293" s="35">
        <f>BS293-AH293</f>
        <v/>
      </c>
      <c r="BU293" s="35">
        <f>BT293-AI293</f>
        <v/>
      </c>
      <c r="BV293" s="35">
        <f>BU293-AJ293</f>
        <v/>
      </c>
      <c r="BW293" s="35">
        <f>BV293-AK293</f>
        <v/>
      </c>
      <c r="BX293" s="35">
        <f>BW293-AL293</f>
        <v/>
      </c>
      <c r="BY293" s="35">
        <f>BX293-AM293</f>
        <v/>
      </c>
      <c r="BZ293" s="35">
        <f>BY293-AN293</f>
        <v/>
      </c>
      <c r="CA293" s="35">
        <f>BZ293-AO293</f>
        <v/>
      </c>
      <c r="CB293" s="35">
        <f>CA293-AP293</f>
        <v/>
      </c>
      <c r="CC293" s="35">
        <f>CB293-AQ293</f>
        <v/>
      </c>
      <c r="CD293" s="35">
        <f>CC293-AR293</f>
        <v/>
      </c>
      <c r="CE293" s="35">
        <f>CD293-AS293</f>
        <v/>
      </c>
      <c r="CF293" s="35">
        <f>CE293-AT293</f>
        <v/>
      </c>
      <c r="CG293" s="35">
        <f>CF293-AU293</f>
        <v/>
      </c>
      <c r="CH293" s="35">
        <f>CG293-AV293</f>
        <v/>
      </c>
      <c r="CI293" s="35">
        <f>CH293-AW293</f>
        <v/>
      </c>
      <c r="CJ293" s="35">
        <f>CI293-AX293</f>
        <v/>
      </c>
      <c r="CK293" s="35">
        <f>CJ293-AY293</f>
        <v/>
      </c>
      <c r="CL293" s="35">
        <f>CK293-AZ293</f>
        <v/>
      </c>
      <c r="CM293" s="35">
        <f>CL293-BA293</f>
        <v/>
      </c>
      <c r="CN293" s="35">
        <f>CM293-BB293</f>
        <v/>
      </c>
      <c r="CO293" s="35">
        <f>CN293-BC293</f>
        <v/>
      </c>
      <c r="CP293" s="35">
        <f>CO293-BD293</f>
        <v/>
      </c>
      <c r="CQ293" s="35">
        <f>CP293-BE293</f>
        <v/>
      </c>
      <c r="CR293" s="35">
        <f>CQ293-BF293</f>
        <v/>
      </c>
      <c r="CS293" s="35">
        <f>CR293-BG293</f>
        <v/>
      </c>
      <c r="CT293" s="35">
        <f>CS293-BH293</f>
        <v/>
      </c>
      <c r="CU293" s="35">
        <f>CT293-BI293</f>
        <v/>
      </c>
      <c r="CV293" s="35">
        <f>CU293-BJ293</f>
        <v/>
      </c>
      <c r="CW293" s="38">
        <f>CV293-BK293</f>
        <v/>
      </c>
      <c r="CX293" s="38">
        <f>CW293-BL293</f>
        <v/>
      </c>
      <c r="CY293" s="38">
        <f>CX293-BM293</f>
        <v/>
      </c>
      <c r="CZ293" s="39">
        <f>CY293-BN293</f>
        <v/>
      </c>
      <c r="DA293" s="35" t="n"/>
    </row>
    <row r="294">
      <c r="D294" s="61">
        <f>VLOOKUP(F294,[1]Special!$O$2:$S$209,3,0)</f>
        <v/>
      </c>
      <c r="E294" s="20" t="inlineStr">
        <is>
          <t>|0200220139|25.40|0.00|1.600|0.0006003NBC</t>
        </is>
      </c>
      <c r="F294" s="19">
        <f>LEFT(E294,LEN(E294)-7)</f>
        <v/>
      </c>
      <c r="G294" s="19">
        <f>'Cutting Rules'!H294</f>
        <v/>
      </c>
      <c r="H294" s="19">
        <f>VLOOKUP(MID(F294,8,2),[1]Special!$H$2:$I$32,2,0)</f>
        <v/>
      </c>
      <c r="I294" s="19">
        <f>RIGHT(E294,3)</f>
        <v/>
      </c>
      <c r="J294" s="19">
        <f>IF(MID(E294,6,2)="22","P","C")</f>
        <v/>
      </c>
      <c r="K294" s="19">
        <f>MID(E294,13,4)</f>
        <v/>
      </c>
      <c r="L294" s="19">
        <f>MID(E294,19,4)</f>
        <v/>
      </c>
      <c r="M294" s="52">
        <f>MID(E294,LEN(E294)-17,4)</f>
        <v/>
      </c>
      <c r="N294" s="52">
        <f>MID(E294,LEN(E294)-6,4)</f>
        <v/>
      </c>
      <c r="O294" s="19">
        <f>VLOOKUP(F294,[1]Item!$A$5:$Z$10000,26,0)</f>
        <v/>
      </c>
      <c r="P294" s="19">
        <f>VLOOKUP(E294,[1]route!$E$3:$O$10005,11,0)</f>
        <v/>
      </c>
      <c r="Q294" s="167">
        <f>'Cutting Rules'!AD294</f>
        <v/>
      </c>
      <c r="R294" s="168">
        <f>SUMIF([1]route!$E$3:$E$10005,E294,[1]!Table1[生産])</f>
        <v/>
      </c>
      <c r="S294" s="24" t="n"/>
      <c r="T294" s="169" t="inlineStr"/>
      <c r="U294" s="19" t="n"/>
      <c r="V294" s="170">
        <f>SUMIF([1]route!$E$3:$E$10005,E294,[1]route!$M$3:$M$10005)</f>
        <v/>
      </c>
      <c r="W294" s="171">
        <f>O294*N294*V294/1000</f>
        <v/>
      </c>
      <c r="X294" s="27">
        <f t="array" ref="X294">INDEX($BP294:$CZ294,MATCH(TRUE,$BP294:$CZ294&lt;0,0))</f>
        <v/>
      </c>
      <c r="Y294" s="47">
        <f>IFERROR(CHOOSE($AC294,$BP$1,$BQ$1,$BR$1,$BS$1,$BT$1,$BU$1,$BV$1,$BW$1,$BX$1,$BY$1,$BZ$1,$CA$1,$CB$1,$CC$1,$CD$1,$CE$1,$CF$1,$CG$1,$CH$1,$CI$1,$CJ$1,$CK$1,$CL$1,$CM$1,$CN$1,$CO$1,$CP$1,$CQ$1,$CR$1,$CS$1,$CT$1,$CU$1,$CV$1,$CW$1,$CX$1,$CY$1,$CZ$1,),"")</f>
        <v/>
      </c>
      <c r="Z294" s="121">
        <f>IFERROR(VLOOKUP(E294,[1]route!$E$3:$BL$10005,59,0),"")&amp;IFERROR(VLOOKUP(E294,[1]route!$E$3:$BL$10005,60,0),"")</f>
        <v/>
      </c>
      <c r="AA294" s="172">
        <f>IF(R294&gt;V294,R294-V294,0)</f>
        <v/>
      </c>
      <c r="AB294" s="173">
        <f>AA294*O294*N294/1000</f>
        <v/>
      </c>
      <c r="AC294" s="4">
        <f>IFERROR(MATCH($X294,$BP294:$CZ294,0),"")</f>
        <v/>
      </c>
      <c r="AD294" s="29" t="n">
        <v>0</v>
      </c>
      <c r="AE294" s="30">
        <f>SUMIF([1]route!$E$3:$E$10005,E294,[1]!Table1[1])</f>
        <v/>
      </c>
      <c r="AF294" s="30">
        <f>SUMIF([1]route!$E$3:$E$10005,E294,[1]!Table1[2])</f>
        <v/>
      </c>
      <c r="AG294" s="30">
        <f>SUMIF([1]route!$E$3:$E$10005,E294,[1]!Table1[3])</f>
        <v/>
      </c>
      <c r="AH294" s="30">
        <f>SUMIF([1]route!$E$3:$E$10005,E294,[1]!Table1[4])</f>
        <v/>
      </c>
      <c r="AI294" s="30">
        <f>SUMIF([1]route!$E$3:$E$10005,E294,[1]!Table1[5])</f>
        <v/>
      </c>
      <c r="AJ294" s="30">
        <f>SUMIF([1]route!$E$3:$E$10005,E294,[1]!Table1[6])</f>
        <v/>
      </c>
      <c r="AK294" s="30">
        <f>SUMIF([1]route!$E$3:$E$10005,E294,[1]!Table1[7])</f>
        <v/>
      </c>
      <c r="AL294" s="30">
        <f>SUMIF([1]route!$E$3:$E$10005,E294,[1]!Table1[8])</f>
        <v/>
      </c>
      <c r="AM294" s="30">
        <f>SUMIF([1]route!$E$3:$E$10005,E294,[1]!Table1[9])</f>
        <v/>
      </c>
      <c r="AN294" s="30">
        <f>SUMIF([1]route!$E$3:$E$10005,E294,[1]!Table1[10])</f>
        <v/>
      </c>
      <c r="AO294" s="30">
        <f>SUMIF([1]route!$E$3:$E$10005,E294,[1]!Table1[11])</f>
        <v/>
      </c>
      <c r="AP294" s="30">
        <f>SUMIF([1]route!$E$3:$E$10005,E294,[1]!Table1[12])</f>
        <v/>
      </c>
      <c r="AQ294" s="30">
        <f>SUMIF([1]route!$E$3:$E$10005,E294,[1]!Table1[13])</f>
        <v/>
      </c>
      <c r="AR294" s="30">
        <f>SUMIF([1]route!$E$3:$E$10005,E294,[1]!Table1[14])</f>
        <v/>
      </c>
      <c r="AS294" s="30">
        <f>SUMIF([1]route!$E$3:$E$10005,E294,[1]!Table1[15])</f>
        <v/>
      </c>
      <c r="AT294" s="30">
        <f>SUMIF([1]route!$E$3:$E$10005,E294,[1]!Table1[16])</f>
        <v/>
      </c>
      <c r="AU294" s="30">
        <f>SUMIF([1]route!$E$3:$E$10005,E294,[1]!Table1[17])</f>
        <v/>
      </c>
      <c r="AV294" s="30">
        <f>SUMIF([1]route!$E$3:$E$10005,E294,[1]!Table1[18])</f>
        <v/>
      </c>
      <c r="AW294" s="30">
        <f>SUMIF([1]route!$E$3:$E$10005,E294,[1]!Table1[19])</f>
        <v/>
      </c>
      <c r="AX294" s="30">
        <f>SUMIF([1]route!$E$3:$E$10005,E294,[1]!Table1[20])</f>
        <v/>
      </c>
      <c r="AY294" s="30">
        <f>SUMIF([1]route!$E$3:$E$10005,E294,[1]!Table1[21])</f>
        <v/>
      </c>
      <c r="AZ294" s="30">
        <f>SUMIF([1]route!$E$3:$E$10005,E294,[1]!Table1[22])</f>
        <v/>
      </c>
      <c r="BA294" s="30">
        <f>SUMIF([1]route!$E$3:$E$10005,E294,[1]!Table1[23])</f>
        <v/>
      </c>
      <c r="BB294" s="30">
        <f>SUMIF([1]route!$E$3:$E$10005,E294,[1]!Table1[24])</f>
        <v/>
      </c>
      <c r="BC294" s="30">
        <f>SUMIF([1]route!$E$3:$E$10005,E294,[1]!Table1[25])</f>
        <v/>
      </c>
      <c r="BD294" s="30">
        <f>SUMIF([1]route!$E$3:$E$10005,E294,[1]!Table1[26])</f>
        <v/>
      </c>
      <c r="BE294" s="30">
        <f>SUMIF([1]route!$E$3:$E$10005,E294,[1]!Table1[27])</f>
        <v/>
      </c>
      <c r="BF294" s="30">
        <f>SUMIF([1]route!$E$3:$E$10005,E294,[1]!Table1[28])</f>
        <v/>
      </c>
      <c r="BG294" s="30">
        <f>SUMIF([1]route!$E$3:$E$10005,E294,[1]!Table1[29])</f>
        <v/>
      </c>
      <c r="BH294" s="30">
        <f>SUMIF([1]route!$E$3:$E$10005,E294,[1]!Table1[30])</f>
        <v/>
      </c>
      <c r="BI294" s="30">
        <f>SUMIF([1]route!$E$3:$E$10005,E294,[1]!Table1[31])</f>
        <v/>
      </c>
      <c r="BJ294" s="30">
        <f>SUMIF([1]route!$E$3:$E$10005,E294,[1]!Table1[Remain PO])</f>
        <v/>
      </c>
      <c r="BK294" s="31">
        <f>SUMIF([1]route!$E$3:$E$10005,E294,[1]!Table1[N+1])</f>
        <v/>
      </c>
      <c r="BL294" s="31">
        <f>SUMIF([1]route!$E$3:$E$10005,E294,[1]!Table1[N+2])</f>
        <v/>
      </c>
      <c r="BM294" s="31">
        <f>SUMIF([1]route!$E$3:$E$10005,E294,[1]!Table1[N+3])</f>
        <v/>
      </c>
      <c r="BN294" s="32">
        <f>SUMIF([1]route!$E$3:$E$10005,E294,[1]!Table1[N+4])</f>
        <v/>
      </c>
      <c r="BP294" s="37">
        <f>$V294-$AD294</f>
        <v/>
      </c>
      <c r="BQ294" s="35">
        <f>BP294-AE294</f>
        <v/>
      </c>
      <c r="BR294" s="35">
        <f>BQ294-AF294</f>
        <v/>
      </c>
      <c r="BS294" s="35">
        <f>BR294-AG294</f>
        <v/>
      </c>
      <c r="BT294" s="35">
        <f>BS294-AH294</f>
        <v/>
      </c>
      <c r="BU294" s="35">
        <f>BT294-AI294</f>
        <v/>
      </c>
      <c r="BV294" s="35">
        <f>BU294-AJ294</f>
        <v/>
      </c>
      <c r="BW294" s="35">
        <f>BV294-AK294</f>
        <v/>
      </c>
      <c r="BX294" s="35">
        <f>BW294-AL294</f>
        <v/>
      </c>
      <c r="BY294" s="35">
        <f>BX294-AM294</f>
        <v/>
      </c>
      <c r="BZ294" s="35">
        <f>BY294-AN294</f>
        <v/>
      </c>
      <c r="CA294" s="35">
        <f>BZ294-AO294</f>
        <v/>
      </c>
      <c r="CB294" s="35">
        <f>CA294-AP294</f>
        <v/>
      </c>
      <c r="CC294" s="35">
        <f>CB294-AQ294</f>
        <v/>
      </c>
      <c r="CD294" s="35">
        <f>CC294-AR294</f>
        <v/>
      </c>
      <c r="CE294" s="35">
        <f>CD294-AS294</f>
        <v/>
      </c>
      <c r="CF294" s="35">
        <f>CE294-AT294</f>
        <v/>
      </c>
      <c r="CG294" s="35">
        <f>CF294-AU294</f>
        <v/>
      </c>
      <c r="CH294" s="35">
        <f>CG294-AV294</f>
        <v/>
      </c>
      <c r="CI294" s="35">
        <f>CH294-AW294</f>
        <v/>
      </c>
      <c r="CJ294" s="35">
        <f>CI294-AX294</f>
        <v/>
      </c>
      <c r="CK294" s="35">
        <f>CJ294-AY294</f>
        <v/>
      </c>
      <c r="CL294" s="35">
        <f>CK294-AZ294</f>
        <v/>
      </c>
      <c r="CM294" s="35">
        <f>CL294-BA294</f>
        <v/>
      </c>
      <c r="CN294" s="35">
        <f>CM294-BB294</f>
        <v/>
      </c>
      <c r="CO294" s="35">
        <f>CN294-BC294</f>
        <v/>
      </c>
      <c r="CP294" s="35">
        <f>CO294-BD294</f>
        <v/>
      </c>
      <c r="CQ294" s="35">
        <f>CP294-BE294</f>
        <v/>
      </c>
      <c r="CR294" s="35">
        <f>CQ294-BF294</f>
        <v/>
      </c>
      <c r="CS294" s="35">
        <f>CR294-BG294</f>
        <v/>
      </c>
      <c r="CT294" s="35">
        <f>CS294-BH294</f>
        <v/>
      </c>
      <c r="CU294" s="35">
        <f>CT294-BI294</f>
        <v/>
      </c>
      <c r="CV294" s="35">
        <f>CU294-BJ294</f>
        <v/>
      </c>
      <c r="CW294" s="38">
        <f>CV294-BK294</f>
        <v/>
      </c>
      <c r="CX294" s="38">
        <f>CW294-BL294</f>
        <v/>
      </c>
      <c r="CY294" s="38">
        <f>CX294-BM294</f>
        <v/>
      </c>
      <c r="CZ294" s="39">
        <f>CY294-BN294</f>
        <v/>
      </c>
      <c r="DA294" s="35" t="n"/>
    </row>
    <row r="295">
      <c r="D295" s="61">
        <f>VLOOKUP(F295,[1]Special!$O$2:$S$209,3,0)</f>
        <v/>
      </c>
      <c r="E295" s="20" t="inlineStr">
        <is>
          <t>|0200236041|22.20|0.00|1.200|0.0006290NBC</t>
        </is>
      </c>
      <c r="F295" s="19">
        <f>LEFT(E295,LEN(E295)-7)</f>
        <v/>
      </c>
      <c r="G295" s="19">
        <f>'Cutting Rules'!H295</f>
        <v/>
      </c>
      <c r="H295" s="19">
        <f>VLOOKUP(MID(F295,8,2),[1]Special!$H$2:$I$32,2,0)</f>
        <v/>
      </c>
      <c r="I295" s="19">
        <f>RIGHT(E295,3)</f>
        <v/>
      </c>
      <c r="J295" s="19">
        <f>IF(MID(E295,6,2)="22","P","C")</f>
        <v/>
      </c>
      <c r="K295" s="19">
        <f>MID(E295,13,4)</f>
        <v/>
      </c>
      <c r="L295" s="19">
        <f>MID(E295,19,4)</f>
        <v/>
      </c>
      <c r="M295" s="52">
        <f>MID(E295,LEN(E295)-17,4)</f>
        <v/>
      </c>
      <c r="N295" s="52">
        <f>MID(E295,LEN(E295)-6,4)</f>
        <v/>
      </c>
      <c r="O295" s="19">
        <f>VLOOKUP(F295,[1]Item!$A$5:$Z$10000,26,0)</f>
        <v/>
      </c>
      <c r="P295" s="19">
        <f>VLOOKUP(E295,[1]route!$E$3:$O$10005,11,0)</f>
        <v/>
      </c>
      <c r="Q295" s="167">
        <f>'Cutting Rules'!AD295</f>
        <v/>
      </c>
      <c r="R295" s="168">
        <f>SUMIF([1]route!$E$3:$E$10005,E295,[1]!Table1[生産])</f>
        <v/>
      </c>
      <c r="S295" s="24" t="n"/>
      <c r="T295" s="169" t="inlineStr"/>
      <c r="U295" s="19" t="n"/>
      <c r="V295" s="170">
        <f>SUMIF([1]route!$E$3:$E$10005,E295,[1]route!$M$3:$M$10005)</f>
        <v/>
      </c>
      <c r="W295" s="171">
        <f>O295*N295*V295/1000</f>
        <v/>
      </c>
      <c r="X295" s="27">
        <f t="array" ref="X295">INDEX($BP295:$CZ295,MATCH(TRUE,$BP295:$CZ295&lt;0,0))</f>
        <v/>
      </c>
      <c r="Y295" s="47">
        <f>IFERROR(CHOOSE($AC295,$BP$1,$BQ$1,$BR$1,$BS$1,$BT$1,$BU$1,$BV$1,$BW$1,$BX$1,$BY$1,$BZ$1,$CA$1,$CB$1,$CC$1,$CD$1,$CE$1,$CF$1,$CG$1,$CH$1,$CI$1,$CJ$1,$CK$1,$CL$1,$CM$1,$CN$1,$CO$1,$CP$1,$CQ$1,$CR$1,$CS$1,$CT$1,$CU$1,$CV$1,$CW$1,$CX$1,$CY$1,$CZ$1,),"")</f>
        <v/>
      </c>
      <c r="Z295" s="121">
        <f>IFERROR(VLOOKUP(E295,[1]route!$E$3:$BL$10005,59,0),"")&amp;IFERROR(VLOOKUP(E295,[1]route!$E$3:$BL$10005,60,0),"")</f>
        <v/>
      </c>
      <c r="AA295" s="172">
        <f>IF(R295&gt;V295,R295-V295,0)</f>
        <v/>
      </c>
      <c r="AB295" s="173">
        <f>AA295*O295*N295/1000</f>
        <v/>
      </c>
      <c r="AC295" s="4">
        <f>IFERROR(MATCH($X295,$BP295:$CZ295,0),"")</f>
        <v/>
      </c>
      <c r="AD295" s="29" t="n">
        <v>0</v>
      </c>
      <c r="AE295" s="30">
        <f>SUMIF([1]route!$E$3:$E$10005,E295,[1]!Table1[1])</f>
        <v/>
      </c>
      <c r="AF295" s="30">
        <f>SUMIF([1]route!$E$3:$E$10005,E295,[1]!Table1[2])</f>
        <v/>
      </c>
      <c r="AG295" s="30">
        <f>SUMIF([1]route!$E$3:$E$10005,E295,[1]!Table1[3])</f>
        <v/>
      </c>
      <c r="AH295" s="30">
        <f>SUMIF([1]route!$E$3:$E$10005,E295,[1]!Table1[4])</f>
        <v/>
      </c>
      <c r="AI295" s="30">
        <f>SUMIF([1]route!$E$3:$E$10005,E295,[1]!Table1[5])</f>
        <v/>
      </c>
      <c r="AJ295" s="30">
        <f>SUMIF([1]route!$E$3:$E$10005,E295,[1]!Table1[6])</f>
        <v/>
      </c>
      <c r="AK295" s="30">
        <f>SUMIF([1]route!$E$3:$E$10005,E295,[1]!Table1[7])</f>
        <v/>
      </c>
      <c r="AL295" s="30">
        <f>SUMIF([1]route!$E$3:$E$10005,E295,[1]!Table1[8])</f>
        <v/>
      </c>
      <c r="AM295" s="30">
        <f>SUMIF([1]route!$E$3:$E$10005,E295,[1]!Table1[9])</f>
        <v/>
      </c>
      <c r="AN295" s="30">
        <f>SUMIF([1]route!$E$3:$E$10005,E295,[1]!Table1[10])</f>
        <v/>
      </c>
      <c r="AO295" s="30">
        <f>SUMIF([1]route!$E$3:$E$10005,E295,[1]!Table1[11])</f>
        <v/>
      </c>
      <c r="AP295" s="30">
        <f>SUMIF([1]route!$E$3:$E$10005,E295,[1]!Table1[12])</f>
        <v/>
      </c>
      <c r="AQ295" s="30">
        <f>SUMIF([1]route!$E$3:$E$10005,E295,[1]!Table1[13])</f>
        <v/>
      </c>
      <c r="AR295" s="30">
        <f>SUMIF([1]route!$E$3:$E$10005,E295,[1]!Table1[14])</f>
        <v/>
      </c>
      <c r="AS295" s="30">
        <f>SUMIF([1]route!$E$3:$E$10005,E295,[1]!Table1[15])</f>
        <v/>
      </c>
      <c r="AT295" s="30">
        <f>SUMIF([1]route!$E$3:$E$10005,E295,[1]!Table1[16])</f>
        <v/>
      </c>
      <c r="AU295" s="30">
        <f>SUMIF([1]route!$E$3:$E$10005,E295,[1]!Table1[17])</f>
        <v/>
      </c>
      <c r="AV295" s="30">
        <f>SUMIF([1]route!$E$3:$E$10005,E295,[1]!Table1[18])</f>
        <v/>
      </c>
      <c r="AW295" s="30">
        <f>SUMIF([1]route!$E$3:$E$10005,E295,[1]!Table1[19])</f>
        <v/>
      </c>
      <c r="AX295" s="30">
        <f>SUMIF([1]route!$E$3:$E$10005,E295,[1]!Table1[20])</f>
        <v/>
      </c>
      <c r="AY295" s="30">
        <f>SUMIF([1]route!$E$3:$E$10005,E295,[1]!Table1[21])</f>
        <v/>
      </c>
      <c r="AZ295" s="30">
        <f>SUMIF([1]route!$E$3:$E$10005,E295,[1]!Table1[22])</f>
        <v/>
      </c>
      <c r="BA295" s="30">
        <f>SUMIF([1]route!$E$3:$E$10005,E295,[1]!Table1[23])</f>
        <v/>
      </c>
      <c r="BB295" s="30">
        <f>SUMIF([1]route!$E$3:$E$10005,E295,[1]!Table1[24])</f>
        <v/>
      </c>
      <c r="BC295" s="30">
        <f>SUMIF([1]route!$E$3:$E$10005,E295,[1]!Table1[25])</f>
        <v/>
      </c>
      <c r="BD295" s="30">
        <f>SUMIF([1]route!$E$3:$E$10005,E295,[1]!Table1[26])</f>
        <v/>
      </c>
      <c r="BE295" s="30">
        <f>SUMIF([1]route!$E$3:$E$10005,E295,[1]!Table1[27])</f>
        <v/>
      </c>
      <c r="BF295" s="30">
        <f>SUMIF([1]route!$E$3:$E$10005,E295,[1]!Table1[28])</f>
        <v/>
      </c>
      <c r="BG295" s="30">
        <f>SUMIF([1]route!$E$3:$E$10005,E295,[1]!Table1[29])</f>
        <v/>
      </c>
      <c r="BH295" s="30">
        <f>SUMIF([1]route!$E$3:$E$10005,E295,[1]!Table1[30])</f>
        <v/>
      </c>
      <c r="BI295" s="30">
        <f>SUMIF([1]route!$E$3:$E$10005,E295,[1]!Table1[31])</f>
        <v/>
      </c>
      <c r="BJ295" s="30">
        <f>SUMIF([1]route!$E$3:$E$10005,E295,[1]!Table1[Remain PO])</f>
        <v/>
      </c>
      <c r="BK295" s="31">
        <f>SUMIF([1]route!$E$3:$E$10005,E295,[1]!Table1[N+1])</f>
        <v/>
      </c>
      <c r="BL295" s="31">
        <f>SUMIF([1]route!$E$3:$E$10005,E295,[1]!Table1[N+2])</f>
        <v/>
      </c>
      <c r="BM295" s="31">
        <f>SUMIF([1]route!$E$3:$E$10005,E295,[1]!Table1[N+3])</f>
        <v/>
      </c>
      <c r="BN295" s="32">
        <f>SUMIF([1]route!$E$3:$E$10005,E295,[1]!Table1[N+4])</f>
        <v/>
      </c>
      <c r="BP295" s="37">
        <f>$V295-$AD295</f>
        <v/>
      </c>
      <c r="BQ295" s="35">
        <f>BP295-AE295</f>
        <v/>
      </c>
      <c r="BR295" s="35">
        <f>BQ295-AF295</f>
        <v/>
      </c>
      <c r="BS295" s="35">
        <f>BR295-AG295</f>
        <v/>
      </c>
      <c r="BT295" s="35">
        <f>BS295-AH295</f>
        <v/>
      </c>
      <c r="BU295" s="35">
        <f>BT295-AI295</f>
        <v/>
      </c>
      <c r="BV295" s="35">
        <f>BU295-AJ295</f>
        <v/>
      </c>
      <c r="BW295" s="35">
        <f>BV295-AK295</f>
        <v/>
      </c>
      <c r="BX295" s="35">
        <f>BW295-AL295</f>
        <v/>
      </c>
      <c r="BY295" s="35">
        <f>BX295-AM295</f>
        <v/>
      </c>
      <c r="BZ295" s="35">
        <f>BY295-AN295</f>
        <v/>
      </c>
      <c r="CA295" s="35">
        <f>BZ295-AO295</f>
        <v/>
      </c>
      <c r="CB295" s="35">
        <f>CA295-AP295</f>
        <v/>
      </c>
      <c r="CC295" s="35">
        <f>CB295-AQ295</f>
        <v/>
      </c>
      <c r="CD295" s="35">
        <f>CC295-AR295</f>
        <v/>
      </c>
      <c r="CE295" s="35">
        <f>CD295-AS295</f>
        <v/>
      </c>
      <c r="CF295" s="35">
        <f>CE295-AT295</f>
        <v/>
      </c>
      <c r="CG295" s="35">
        <f>CF295-AU295</f>
        <v/>
      </c>
      <c r="CH295" s="35">
        <f>CG295-AV295</f>
        <v/>
      </c>
      <c r="CI295" s="35">
        <f>CH295-AW295</f>
        <v/>
      </c>
      <c r="CJ295" s="35">
        <f>CI295-AX295</f>
        <v/>
      </c>
      <c r="CK295" s="35">
        <f>CJ295-AY295</f>
        <v/>
      </c>
      <c r="CL295" s="35">
        <f>CK295-AZ295</f>
        <v/>
      </c>
      <c r="CM295" s="35">
        <f>CL295-BA295</f>
        <v/>
      </c>
      <c r="CN295" s="35">
        <f>CM295-BB295</f>
        <v/>
      </c>
      <c r="CO295" s="35">
        <f>CN295-BC295</f>
        <v/>
      </c>
      <c r="CP295" s="35">
        <f>CO295-BD295</f>
        <v/>
      </c>
      <c r="CQ295" s="35">
        <f>CP295-BE295</f>
        <v/>
      </c>
      <c r="CR295" s="35">
        <f>CQ295-BF295</f>
        <v/>
      </c>
      <c r="CS295" s="35">
        <f>CR295-BG295</f>
        <v/>
      </c>
      <c r="CT295" s="35">
        <f>CS295-BH295</f>
        <v/>
      </c>
      <c r="CU295" s="35">
        <f>CT295-BI295</f>
        <v/>
      </c>
      <c r="CV295" s="35">
        <f>CU295-BJ295</f>
        <v/>
      </c>
      <c r="CW295" s="38">
        <f>CV295-BK295</f>
        <v/>
      </c>
      <c r="CX295" s="38">
        <f>CW295-BL295</f>
        <v/>
      </c>
      <c r="CY295" s="38">
        <f>CX295-BM295</f>
        <v/>
      </c>
      <c r="CZ295" s="39">
        <f>CY295-BN295</f>
        <v/>
      </c>
      <c r="DA295" s="35" t="n"/>
    </row>
    <row r="296">
      <c r="D296" s="61">
        <f>VLOOKUP(F296,[1]Special!$O$2:$S$209,3,0)</f>
        <v/>
      </c>
      <c r="E296" s="20" t="inlineStr">
        <is>
          <t>|0200226010|22.20|0.00|1.400|0.0005420IBC</t>
        </is>
      </c>
      <c r="F296" s="19">
        <f>LEFT(E296,LEN(E296)-7)</f>
        <v/>
      </c>
      <c r="G296" s="19">
        <f>'Cutting Rules'!H296</f>
        <v/>
      </c>
      <c r="H296" s="19">
        <f>VLOOKUP(MID(F296,8,2),[1]Special!$H$2:$I$32,2,0)</f>
        <v/>
      </c>
      <c r="I296" s="19">
        <f>RIGHT(E296,3)</f>
        <v/>
      </c>
      <c r="J296" s="19">
        <f>IF(MID(E296,6,2)="22","P","C")</f>
        <v/>
      </c>
      <c r="K296" s="19">
        <f>MID(E296,13,4)</f>
        <v/>
      </c>
      <c r="L296" s="19">
        <f>MID(E296,19,4)</f>
        <v/>
      </c>
      <c r="M296" s="52">
        <f>MID(E296,LEN(E296)-17,4)</f>
        <v/>
      </c>
      <c r="N296" s="52">
        <f>MID(E296,LEN(E296)-6,4)</f>
        <v/>
      </c>
      <c r="O296" s="19">
        <f>VLOOKUP(F296,[1]Item!$A$5:$Z$10000,26,0)</f>
        <v/>
      </c>
      <c r="P296" s="19">
        <f>VLOOKUP(E296,[1]route!$E$3:$O$10005,11,0)</f>
        <v/>
      </c>
      <c r="Q296" s="167">
        <f>'Cutting Rules'!AD296</f>
        <v/>
      </c>
      <c r="R296" s="168">
        <f>SUMIF([1]route!$E$3:$E$10005,E296,[1]!Table1[生産])</f>
        <v/>
      </c>
      <c r="S296" s="24" t="n"/>
      <c r="T296" s="169" t="inlineStr"/>
      <c r="U296" s="19" t="n"/>
      <c r="V296" s="170">
        <f>SUMIF([1]route!$E$3:$E$10005,E296,[1]route!$M$3:$M$10005)</f>
        <v/>
      </c>
      <c r="W296" s="171">
        <f>O296*N296*V296/1000</f>
        <v/>
      </c>
      <c r="X296" s="27">
        <f t="array" ref="X296">INDEX($BP296:$CZ296,MATCH(TRUE,$BP296:$CZ296&lt;0,0))</f>
        <v/>
      </c>
      <c r="Y296" s="47">
        <f>IFERROR(CHOOSE($AC296,$BP$1,$BQ$1,$BR$1,$BS$1,$BT$1,$BU$1,$BV$1,$BW$1,$BX$1,$BY$1,$BZ$1,$CA$1,$CB$1,$CC$1,$CD$1,$CE$1,$CF$1,$CG$1,$CH$1,$CI$1,$CJ$1,$CK$1,$CL$1,$CM$1,$CN$1,$CO$1,$CP$1,$CQ$1,$CR$1,$CS$1,$CT$1,$CU$1,$CV$1,$CW$1,$CX$1,$CY$1,$CZ$1,),"")</f>
        <v/>
      </c>
      <c r="Z296" s="121">
        <f>IFERROR(VLOOKUP(E296,[1]route!$E$3:$BL$10005,59,0),"")&amp;IFERROR(VLOOKUP(E296,[1]route!$E$3:$BL$10005,60,0),"")</f>
        <v/>
      </c>
      <c r="AA296" s="172">
        <f>IF(R296&gt;V296,R296-V296,0)</f>
        <v/>
      </c>
      <c r="AB296" s="173">
        <f>AA296*O296*N296/1000</f>
        <v/>
      </c>
      <c r="AC296" s="4">
        <f>IFERROR(MATCH($X296,$BP296:$CZ296,0),"")</f>
        <v/>
      </c>
      <c r="AD296" s="29" t="n">
        <v>0</v>
      </c>
      <c r="AE296" s="30">
        <f>SUMIF([1]route!$E$3:$E$10005,E296,[1]!Table1[1])</f>
        <v/>
      </c>
      <c r="AF296" s="30">
        <f>SUMIF([1]route!$E$3:$E$10005,E296,[1]!Table1[2])</f>
        <v/>
      </c>
      <c r="AG296" s="30">
        <f>SUMIF([1]route!$E$3:$E$10005,E296,[1]!Table1[3])</f>
        <v/>
      </c>
      <c r="AH296" s="30">
        <f>SUMIF([1]route!$E$3:$E$10005,E296,[1]!Table1[4])</f>
        <v/>
      </c>
      <c r="AI296" s="30">
        <f>SUMIF([1]route!$E$3:$E$10005,E296,[1]!Table1[5])</f>
        <v/>
      </c>
      <c r="AJ296" s="30">
        <f>SUMIF([1]route!$E$3:$E$10005,E296,[1]!Table1[6])</f>
        <v/>
      </c>
      <c r="AK296" s="30">
        <f>SUMIF([1]route!$E$3:$E$10005,E296,[1]!Table1[7])</f>
        <v/>
      </c>
      <c r="AL296" s="30">
        <f>SUMIF([1]route!$E$3:$E$10005,E296,[1]!Table1[8])</f>
        <v/>
      </c>
      <c r="AM296" s="30">
        <f>SUMIF([1]route!$E$3:$E$10005,E296,[1]!Table1[9])</f>
        <v/>
      </c>
      <c r="AN296" s="30">
        <f>SUMIF([1]route!$E$3:$E$10005,E296,[1]!Table1[10])</f>
        <v/>
      </c>
      <c r="AO296" s="30">
        <f>SUMIF([1]route!$E$3:$E$10005,E296,[1]!Table1[11])</f>
        <v/>
      </c>
      <c r="AP296" s="30">
        <f>SUMIF([1]route!$E$3:$E$10005,E296,[1]!Table1[12])</f>
        <v/>
      </c>
      <c r="AQ296" s="30">
        <f>SUMIF([1]route!$E$3:$E$10005,E296,[1]!Table1[13])</f>
        <v/>
      </c>
      <c r="AR296" s="30">
        <f>SUMIF([1]route!$E$3:$E$10005,E296,[1]!Table1[14])</f>
        <v/>
      </c>
      <c r="AS296" s="30">
        <f>SUMIF([1]route!$E$3:$E$10005,E296,[1]!Table1[15])</f>
        <v/>
      </c>
      <c r="AT296" s="30">
        <f>SUMIF([1]route!$E$3:$E$10005,E296,[1]!Table1[16])</f>
        <v/>
      </c>
      <c r="AU296" s="30">
        <f>SUMIF([1]route!$E$3:$E$10005,E296,[1]!Table1[17])</f>
        <v/>
      </c>
      <c r="AV296" s="30">
        <f>SUMIF([1]route!$E$3:$E$10005,E296,[1]!Table1[18])</f>
        <v/>
      </c>
      <c r="AW296" s="30">
        <f>SUMIF([1]route!$E$3:$E$10005,E296,[1]!Table1[19])</f>
        <v/>
      </c>
      <c r="AX296" s="30">
        <f>SUMIF([1]route!$E$3:$E$10005,E296,[1]!Table1[20])</f>
        <v/>
      </c>
      <c r="AY296" s="30">
        <f>SUMIF([1]route!$E$3:$E$10005,E296,[1]!Table1[21])</f>
        <v/>
      </c>
      <c r="AZ296" s="30">
        <f>SUMIF([1]route!$E$3:$E$10005,E296,[1]!Table1[22])</f>
        <v/>
      </c>
      <c r="BA296" s="30">
        <f>SUMIF([1]route!$E$3:$E$10005,E296,[1]!Table1[23])</f>
        <v/>
      </c>
      <c r="BB296" s="30">
        <f>SUMIF([1]route!$E$3:$E$10005,E296,[1]!Table1[24])</f>
        <v/>
      </c>
      <c r="BC296" s="30">
        <f>SUMIF([1]route!$E$3:$E$10005,E296,[1]!Table1[25])</f>
        <v/>
      </c>
      <c r="BD296" s="30">
        <f>SUMIF([1]route!$E$3:$E$10005,E296,[1]!Table1[26])</f>
        <v/>
      </c>
      <c r="BE296" s="30">
        <f>SUMIF([1]route!$E$3:$E$10005,E296,[1]!Table1[27])</f>
        <v/>
      </c>
      <c r="BF296" s="30">
        <f>SUMIF([1]route!$E$3:$E$10005,E296,[1]!Table1[28])</f>
        <v/>
      </c>
      <c r="BG296" s="30">
        <f>SUMIF([1]route!$E$3:$E$10005,E296,[1]!Table1[29])</f>
        <v/>
      </c>
      <c r="BH296" s="30">
        <f>SUMIF([1]route!$E$3:$E$10005,E296,[1]!Table1[30])</f>
        <v/>
      </c>
      <c r="BI296" s="30">
        <f>SUMIF([1]route!$E$3:$E$10005,E296,[1]!Table1[31])</f>
        <v/>
      </c>
      <c r="BJ296" s="30">
        <f>SUMIF([1]route!$E$3:$E$10005,E296,[1]!Table1[Remain PO])</f>
        <v/>
      </c>
      <c r="BK296" s="31">
        <f>SUMIF([1]route!$E$3:$E$10005,E296,[1]!Table1[N+1])</f>
        <v/>
      </c>
      <c r="BL296" s="31">
        <f>SUMIF([1]route!$E$3:$E$10005,E296,[1]!Table1[N+2])</f>
        <v/>
      </c>
      <c r="BM296" s="31">
        <f>SUMIF([1]route!$E$3:$E$10005,E296,[1]!Table1[N+3])</f>
        <v/>
      </c>
      <c r="BN296" s="32">
        <f>SUMIF([1]route!$E$3:$E$10005,E296,[1]!Table1[N+4])</f>
        <v/>
      </c>
      <c r="BP296" s="37">
        <f>$V296-$AD296</f>
        <v/>
      </c>
      <c r="BQ296" s="35">
        <f>BP296-AE296</f>
        <v/>
      </c>
      <c r="BR296" s="35">
        <f>BQ296-AF296</f>
        <v/>
      </c>
      <c r="BS296" s="35">
        <f>BR296-AG296</f>
        <v/>
      </c>
      <c r="BT296" s="35">
        <f>BS296-AH296</f>
        <v/>
      </c>
      <c r="BU296" s="35">
        <f>BT296-AI296</f>
        <v/>
      </c>
      <c r="BV296" s="35">
        <f>BU296-AJ296</f>
        <v/>
      </c>
      <c r="BW296" s="35">
        <f>BV296-AK296</f>
        <v/>
      </c>
      <c r="BX296" s="35">
        <f>BW296-AL296</f>
        <v/>
      </c>
      <c r="BY296" s="35">
        <f>BX296-AM296</f>
        <v/>
      </c>
      <c r="BZ296" s="35">
        <f>BY296-AN296</f>
        <v/>
      </c>
      <c r="CA296" s="35">
        <f>BZ296-AO296</f>
        <v/>
      </c>
      <c r="CB296" s="35">
        <f>CA296-AP296</f>
        <v/>
      </c>
      <c r="CC296" s="35">
        <f>CB296-AQ296</f>
        <v/>
      </c>
      <c r="CD296" s="35">
        <f>CC296-AR296</f>
        <v/>
      </c>
      <c r="CE296" s="35">
        <f>CD296-AS296</f>
        <v/>
      </c>
      <c r="CF296" s="35">
        <f>CE296-AT296</f>
        <v/>
      </c>
      <c r="CG296" s="35">
        <f>CF296-AU296</f>
        <v/>
      </c>
      <c r="CH296" s="35">
        <f>CG296-AV296</f>
        <v/>
      </c>
      <c r="CI296" s="35">
        <f>CH296-AW296</f>
        <v/>
      </c>
      <c r="CJ296" s="35">
        <f>CI296-AX296</f>
        <v/>
      </c>
      <c r="CK296" s="35">
        <f>CJ296-AY296</f>
        <v/>
      </c>
      <c r="CL296" s="35">
        <f>CK296-AZ296</f>
        <v/>
      </c>
      <c r="CM296" s="35">
        <f>CL296-BA296</f>
        <v/>
      </c>
      <c r="CN296" s="35">
        <f>CM296-BB296</f>
        <v/>
      </c>
      <c r="CO296" s="35">
        <f>CN296-BC296</f>
        <v/>
      </c>
      <c r="CP296" s="35">
        <f>CO296-BD296</f>
        <v/>
      </c>
      <c r="CQ296" s="35">
        <f>CP296-BE296</f>
        <v/>
      </c>
      <c r="CR296" s="35">
        <f>CQ296-BF296</f>
        <v/>
      </c>
      <c r="CS296" s="35">
        <f>CR296-BG296</f>
        <v/>
      </c>
      <c r="CT296" s="35">
        <f>CS296-BH296</f>
        <v/>
      </c>
      <c r="CU296" s="35">
        <f>CT296-BI296</f>
        <v/>
      </c>
      <c r="CV296" s="35">
        <f>CU296-BJ296</f>
        <v/>
      </c>
      <c r="CW296" s="38">
        <f>CV296-BK296</f>
        <v/>
      </c>
      <c r="CX296" s="38">
        <f>CW296-BL296</f>
        <v/>
      </c>
      <c r="CY296" s="38">
        <f>CX296-BM296</f>
        <v/>
      </c>
      <c r="CZ296" s="39">
        <f>CY296-BN296</f>
        <v/>
      </c>
      <c r="DA296" s="35" t="n"/>
    </row>
    <row r="297">
      <c r="D297" s="61">
        <f>VLOOKUP(F297,[1]Special!$O$2:$S$209,3,0)</f>
        <v/>
      </c>
      <c r="E297" s="20" t="inlineStr">
        <is>
          <t>|0200220810|38.10|0.00|2.600|0.0005830NBC</t>
        </is>
      </c>
      <c r="F297" s="19">
        <f>LEFT(E297,LEN(E297)-7)</f>
        <v/>
      </c>
      <c r="G297" s="19">
        <f>'Cutting Rules'!H297</f>
        <v/>
      </c>
      <c r="H297" s="19">
        <f>VLOOKUP(MID(F297,8,2),[1]Special!$H$2:$I$32,2,0)</f>
        <v/>
      </c>
      <c r="I297" s="19">
        <f>RIGHT(E297,3)</f>
        <v/>
      </c>
      <c r="J297" s="19">
        <f>IF(MID(E297,6,2)="22","P","C")</f>
        <v/>
      </c>
      <c r="K297" s="19">
        <f>MID(E297,13,4)</f>
        <v/>
      </c>
      <c r="L297" s="19">
        <f>MID(E297,19,4)</f>
        <v/>
      </c>
      <c r="M297" s="52">
        <f>MID(E297,LEN(E297)-17,4)</f>
        <v/>
      </c>
      <c r="N297" s="52">
        <f>MID(E297,LEN(E297)-6,4)</f>
        <v/>
      </c>
      <c r="O297" s="19">
        <f>VLOOKUP(F297,[1]Item!$A$5:$Z$10000,26,0)</f>
        <v/>
      </c>
      <c r="P297" s="19">
        <f>VLOOKUP(E297,[1]route!$E$3:$O$10005,11,0)</f>
        <v/>
      </c>
      <c r="Q297" s="167">
        <f>'Cutting Rules'!AD297</f>
        <v/>
      </c>
      <c r="R297" s="168">
        <f>SUMIF([1]route!$E$3:$E$10005,E297,[1]!Table1[生産])</f>
        <v/>
      </c>
      <c r="S297" s="24" t="n"/>
      <c r="T297" s="169" t="inlineStr"/>
      <c r="U297" s="19" t="n"/>
      <c r="V297" s="170">
        <f>SUMIF([1]route!$E$3:$E$10005,E297,[1]route!$M$3:$M$10005)</f>
        <v/>
      </c>
      <c r="W297" s="171">
        <f>O297*N297*V297/1000</f>
        <v/>
      </c>
      <c r="X297" s="27">
        <f t="array" ref="X297">INDEX($BP297:$CZ297,MATCH(TRUE,$BP297:$CZ297&lt;0,0))</f>
        <v/>
      </c>
      <c r="Y297" s="47">
        <f>IFERROR(CHOOSE($AC297,$BP$1,$BQ$1,$BR$1,$BS$1,$BT$1,$BU$1,$BV$1,$BW$1,$BX$1,$BY$1,$BZ$1,$CA$1,$CB$1,$CC$1,$CD$1,$CE$1,$CF$1,$CG$1,$CH$1,$CI$1,$CJ$1,$CK$1,$CL$1,$CM$1,$CN$1,$CO$1,$CP$1,$CQ$1,$CR$1,$CS$1,$CT$1,$CU$1,$CV$1,$CW$1,$CX$1,$CY$1,$CZ$1,),"")</f>
        <v/>
      </c>
      <c r="Z297" s="121">
        <f>IFERROR(VLOOKUP(E297,[1]route!$E$3:$BL$10005,59,0),"")&amp;IFERROR(VLOOKUP(E297,[1]route!$E$3:$BL$10005,60,0),"")</f>
        <v/>
      </c>
      <c r="AA297" s="172">
        <f>IF(R297&gt;V297,R297-V297,0)</f>
        <v/>
      </c>
      <c r="AB297" s="173">
        <f>AA297*O297*N297/1000</f>
        <v/>
      </c>
      <c r="AC297" s="4">
        <f>IFERROR(MATCH($X297,$BP297:$CZ297,0),"")</f>
        <v/>
      </c>
      <c r="AD297" s="29" t="n">
        <v>0</v>
      </c>
      <c r="AE297" s="30">
        <f>SUMIF([1]route!$E$3:$E$10005,E297,[1]!Table1[1])</f>
        <v/>
      </c>
      <c r="AF297" s="30">
        <f>SUMIF([1]route!$E$3:$E$10005,E297,[1]!Table1[2])</f>
        <v/>
      </c>
      <c r="AG297" s="30">
        <f>SUMIF([1]route!$E$3:$E$10005,E297,[1]!Table1[3])</f>
        <v/>
      </c>
      <c r="AH297" s="30">
        <f>SUMIF([1]route!$E$3:$E$10005,E297,[1]!Table1[4])</f>
        <v/>
      </c>
      <c r="AI297" s="30">
        <f>SUMIF([1]route!$E$3:$E$10005,E297,[1]!Table1[5])</f>
        <v/>
      </c>
      <c r="AJ297" s="30">
        <f>SUMIF([1]route!$E$3:$E$10005,E297,[1]!Table1[6])</f>
        <v/>
      </c>
      <c r="AK297" s="30">
        <f>SUMIF([1]route!$E$3:$E$10005,E297,[1]!Table1[7])</f>
        <v/>
      </c>
      <c r="AL297" s="30">
        <f>SUMIF([1]route!$E$3:$E$10005,E297,[1]!Table1[8])</f>
        <v/>
      </c>
      <c r="AM297" s="30">
        <f>SUMIF([1]route!$E$3:$E$10005,E297,[1]!Table1[9])</f>
        <v/>
      </c>
      <c r="AN297" s="30">
        <f>SUMIF([1]route!$E$3:$E$10005,E297,[1]!Table1[10])</f>
        <v/>
      </c>
      <c r="AO297" s="30">
        <f>SUMIF([1]route!$E$3:$E$10005,E297,[1]!Table1[11])</f>
        <v/>
      </c>
      <c r="AP297" s="30">
        <f>SUMIF([1]route!$E$3:$E$10005,E297,[1]!Table1[12])</f>
        <v/>
      </c>
      <c r="AQ297" s="30">
        <f>SUMIF([1]route!$E$3:$E$10005,E297,[1]!Table1[13])</f>
        <v/>
      </c>
      <c r="AR297" s="30">
        <f>SUMIF([1]route!$E$3:$E$10005,E297,[1]!Table1[14])</f>
        <v/>
      </c>
      <c r="AS297" s="30">
        <f>SUMIF([1]route!$E$3:$E$10005,E297,[1]!Table1[15])</f>
        <v/>
      </c>
      <c r="AT297" s="30">
        <f>SUMIF([1]route!$E$3:$E$10005,E297,[1]!Table1[16])</f>
        <v/>
      </c>
      <c r="AU297" s="30">
        <f>SUMIF([1]route!$E$3:$E$10005,E297,[1]!Table1[17])</f>
        <v/>
      </c>
      <c r="AV297" s="30">
        <f>SUMIF([1]route!$E$3:$E$10005,E297,[1]!Table1[18])</f>
        <v/>
      </c>
      <c r="AW297" s="30">
        <f>SUMIF([1]route!$E$3:$E$10005,E297,[1]!Table1[19])</f>
        <v/>
      </c>
      <c r="AX297" s="30">
        <f>SUMIF([1]route!$E$3:$E$10005,E297,[1]!Table1[20])</f>
        <v/>
      </c>
      <c r="AY297" s="30">
        <f>SUMIF([1]route!$E$3:$E$10005,E297,[1]!Table1[21])</f>
        <v/>
      </c>
      <c r="AZ297" s="30">
        <f>SUMIF([1]route!$E$3:$E$10005,E297,[1]!Table1[22])</f>
        <v/>
      </c>
      <c r="BA297" s="30">
        <f>SUMIF([1]route!$E$3:$E$10005,E297,[1]!Table1[23])</f>
        <v/>
      </c>
      <c r="BB297" s="30">
        <f>SUMIF([1]route!$E$3:$E$10005,E297,[1]!Table1[24])</f>
        <v/>
      </c>
      <c r="BC297" s="30">
        <f>SUMIF([1]route!$E$3:$E$10005,E297,[1]!Table1[25])</f>
        <v/>
      </c>
      <c r="BD297" s="30">
        <f>SUMIF([1]route!$E$3:$E$10005,E297,[1]!Table1[26])</f>
        <v/>
      </c>
      <c r="BE297" s="30">
        <f>SUMIF([1]route!$E$3:$E$10005,E297,[1]!Table1[27])</f>
        <v/>
      </c>
      <c r="BF297" s="30">
        <f>SUMIF([1]route!$E$3:$E$10005,E297,[1]!Table1[28])</f>
        <v/>
      </c>
      <c r="BG297" s="30">
        <f>SUMIF([1]route!$E$3:$E$10005,E297,[1]!Table1[29])</f>
        <v/>
      </c>
      <c r="BH297" s="30">
        <f>SUMIF([1]route!$E$3:$E$10005,E297,[1]!Table1[30])</f>
        <v/>
      </c>
      <c r="BI297" s="30">
        <f>SUMIF([1]route!$E$3:$E$10005,E297,[1]!Table1[31])</f>
        <v/>
      </c>
      <c r="BJ297" s="30">
        <f>SUMIF([1]route!$E$3:$E$10005,E297,[1]!Table1[Remain PO])</f>
        <v/>
      </c>
      <c r="BK297" s="31">
        <f>SUMIF([1]route!$E$3:$E$10005,E297,[1]!Table1[N+1])</f>
        <v/>
      </c>
      <c r="BL297" s="31">
        <f>SUMIF([1]route!$E$3:$E$10005,E297,[1]!Table1[N+2])</f>
        <v/>
      </c>
      <c r="BM297" s="31">
        <f>SUMIF([1]route!$E$3:$E$10005,E297,[1]!Table1[N+3])</f>
        <v/>
      </c>
      <c r="BN297" s="32">
        <f>SUMIF([1]route!$E$3:$E$10005,E297,[1]!Table1[N+4])</f>
        <v/>
      </c>
      <c r="BP297" s="37">
        <f>$V297-$AD297</f>
        <v/>
      </c>
      <c r="BQ297" s="35">
        <f>BP297-AE297</f>
        <v/>
      </c>
      <c r="BR297" s="35">
        <f>BQ297-AF297</f>
        <v/>
      </c>
      <c r="BS297" s="35">
        <f>BR297-AG297</f>
        <v/>
      </c>
      <c r="BT297" s="35">
        <f>BS297-AH297</f>
        <v/>
      </c>
      <c r="BU297" s="35">
        <f>BT297-AI297</f>
        <v/>
      </c>
      <c r="BV297" s="35">
        <f>BU297-AJ297</f>
        <v/>
      </c>
      <c r="BW297" s="35">
        <f>BV297-AK297</f>
        <v/>
      </c>
      <c r="BX297" s="35">
        <f>BW297-AL297</f>
        <v/>
      </c>
      <c r="BY297" s="35">
        <f>BX297-AM297</f>
        <v/>
      </c>
      <c r="BZ297" s="35">
        <f>BY297-AN297</f>
        <v/>
      </c>
      <c r="CA297" s="35">
        <f>BZ297-AO297</f>
        <v/>
      </c>
      <c r="CB297" s="35">
        <f>CA297-AP297</f>
        <v/>
      </c>
      <c r="CC297" s="35">
        <f>CB297-AQ297</f>
        <v/>
      </c>
      <c r="CD297" s="35">
        <f>CC297-AR297</f>
        <v/>
      </c>
      <c r="CE297" s="35">
        <f>CD297-AS297</f>
        <v/>
      </c>
      <c r="CF297" s="35">
        <f>CE297-AT297</f>
        <v/>
      </c>
      <c r="CG297" s="35">
        <f>CF297-AU297</f>
        <v/>
      </c>
      <c r="CH297" s="35">
        <f>CG297-AV297</f>
        <v/>
      </c>
      <c r="CI297" s="35">
        <f>CH297-AW297</f>
        <v/>
      </c>
      <c r="CJ297" s="35">
        <f>CI297-AX297</f>
        <v/>
      </c>
      <c r="CK297" s="35">
        <f>CJ297-AY297</f>
        <v/>
      </c>
      <c r="CL297" s="35">
        <f>CK297-AZ297</f>
        <v/>
      </c>
      <c r="CM297" s="35">
        <f>CL297-BA297</f>
        <v/>
      </c>
      <c r="CN297" s="35">
        <f>CM297-BB297</f>
        <v/>
      </c>
      <c r="CO297" s="35">
        <f>CN297-BC297</f>
        <v/>
      </c>
      <c r="CP297" s="35">
        <f>CO297-BD297</f>
        <v/>
      </c>
      <c r="CQ297" s="35">
        <f>CP297-BE297</f>
        <v/>
      </c>
      <c r="CR297" s="35">
        <f>CQ297-BF297</f>
        <v/>
      </c>
      <c r="CS297" s="35">
        <f>CR297-BG297</f>
        <v/>
      </c>
      <c r="CT297" s="35">
        <f>CS297-BH297</f>
        <v/>
      </c>
      <c r="CU297" s="35">
        <f>CT297-BI297</f>
        <v/>
      </c>
      <c r="CV297" s="35">
        <f>CU297-BJ297</f>
        <v/>
      </c>
      <c r="CW297" s="38">
        <f>CV297-BK297</f>
        <v/>
      </c>
      <c r="CX297" s="38">
        <f>CW297-BL297</f>
        <v/>
      </c>
      <c r="CY297" s="38">
        <f>CX297-BM297</f>
        <v/>
      </c>
      <c r="CZ297" s="39">
        <f>CY297-BN297</f>
        <v/>
      </c>
      <c r="DA297" s="35" t="n"/>
    </row>
    <row r="298">
      <c r="D298" s="61">
        <f>VLOOKUP(F298,[1]Special!$O$2:$S$209,3,0)</f>
        <v/>
      </c>
      <c r="E298" s="20" t="inlineStr">
        <is>
          <t>|0200226010|22.20|0.00|1.600|0.0005900NBC</t>
        </is>
      </c>
      <c r="F298" s="19">
        <f>LEFT(E298,LEN(E298)-7)</f>
        <v/>
      </c>
      <c r="G298" s="19">
        <f>'Cutting Rules'!H298</f>
        <v/>
      </c>
      <c r="H298" s="19">
        <f>VLOOKUP(MID(F298,8,2),[1]Special!$H$2:$I$32,2,0)</f>
        <v/>
      </c>
      <c r="I298" s="19">
        <f>RIGHT(E298,3)</f>
        <v/>
      </c>
      <c r="J298" s="19">
        <f>IF(MID(E298,6,2)="22","P","C")</f>
        <v/>
      </c>
      <c r="K298" s="19">
        <f>MID(E298,13,4)</f>
        <v/>
      </c>
      <c r="L298" s="19">
        <f>MID(E298,19,4)</f>
        <v/>
      </c>
      <c r="M298" s="52">
        <f>MID(E298,LEN(E298)-17,4)</f>
        <v/>
      </c>
      <c r="N298" s="52">
        <f>MID(E298,LEN(E298)-6,4)</f>
        <v/>
      </c>
      <c r="O298" s="19">
        <f>VLOOKUP(F298,[1]Item!$A$5:$Z$10000,26,0)</f>
        <v/>
      </c>
      <c r="P298" s="19">
        <f>VLOOKUP(E298,[1]route!$E$3:$O$10005,11,0)</f>
        <v/>
      </c>
      <c r="Q298" s="167">
        <f>'Cutting Rules'!AD298</f>
        <v/>
      </c>
      <c r="R298" s="168">
        <f>SUMIF([1]route!$E$3:$E$10005,E298,[1]!Table1[生産])</f>
        <v/>
      </c>
      <c r="S298" s="24" t="n"/>
      <c r="T298" s="169" t="inlineStr"/>
      <c r="U298" s="19" t="n"/>
      <c r="V298" s="170">
        <f>SUMIF([1]route!$E$3:$E$10005,E298,[1]route!$M$3:$M$10005)</f>
        <v/>
      </c>
      <c r="W298" s="171">
        <f>O298*N298*V298/1000</f>
        <v/>
      </c>
      <c r="X298" s="27">
        <f t="array" ref="X298">INDEX($BP298:$CZ298,MATCH(TRUE,$BP298:$CZ298&lt;0,0))</f>
        <v/>
      </c>
      <c r="Y298" s="47">
        <f>IFERROR(CHOOSE($AC298,$BP$1,$BQ$1,$BR$1,$BS$1,$BT$1,$BU$1,$BV$1,$BW$1,$BX$1,$BY$1,$BZ$1,$CA$1,$CB$1,$CC$1,$CD$1,$CE$1,$CF$1,$CG$1,$CH$1,$CI$1,$CJ$1,$CK$1,$CL$1,$CM$1,$CN$1,$CO$1,$CP$1,$CQ$1,$CR$1,$CS$1,$CT$1,$CU$1,$CV$1,$CW$1,$CX$1,$CY$1,$CZ$1,),"")</f>
        <v/>
      </c>
      <c r="Z298" s="121">
        <f>IFERROR(VLOOKUP(E298,[1]route!$E$3:$BL$10005,59,0),"")&amp;IFERROR(VLOOKUP(E298,[1]route!$E$3:$BL$10005,60,0),"")</f>
        <v/>
      </c>
      <c r="AA298" s="172">
        <f>IF(R298&gt;V298,R298-V298,0)</f>
        <v/>
      </c>
      <c r="AB298" s="173">
        <f>AA298*O298*N298/1000</f>
        <v/>
      </c>
      <c r="AC298" s="4">
        <f>IFERROR(MATCH($X298,$BP298:$CZ298,0),"")</f>
        <v/>
      </c>
      <c r="AD298" s="29" t="n">
        <v>0</v>
      </c>
      <c r="AE298" s="30">
        <f>SUMIF([1]route!$E$3:$E$10005,E298,[1]!Table1[1])</f>
        <v/>
      </c>
      <c r="AF298" s="30">
        <f>SUMIF([1]route!$E$3:$E$10005,E298,[1]!Table1[2])</f>
        <v/>
      </c>
      <c r="AG298" s="30">
        <f>SUMIF([1]route!$E$3:$E$10005,E298,[1]!Table1[3])</f>
        <v/>
      </c>
      <c r="AH298" s="30">
        <f>SUMIF([1]route!$E$3:$E$10005,E298,[1]!Table1[4])</f>
        <v/>
      </c>
      <c r="AI298" s="30">
        <f>SUMIF([1]route!$E$3:$E$10005,E298,[1]!Table1[5])</f>
        <v/>
      </c>
      <c r="AJ298" s="30">
        <f>SUMIF([1]route!$E$3:$E$10005,E298,[1]!Table1[6])</f>
        <v/>
      </c>
      <c r="AK298" s="30">
        <f>SUMIF([1]route!$E$3:$E$10005,E298,[1]!Table1[7])</f>
        <v/>
      </c>
      <c r="AL298" s="30">
        <f>SUMIF([1]route!$E$3:$E$10005,E298,[1]!Table1[8])</f>
        <v/>
      </c>
      <c r="AM298" s="30">
        <f>SUMIF([1]route!$E$3:$E$10005,E298,[1]!Table1[9])</f>
        <v/>
      </c>
      <c r="AN298" s="30">
        <f>SUMIF([1]route!$E$3:$E$10005,E298,[1]!Table1[10])</f>
        <v/>
      </c>
      <c r="AO298" s="30">
        <f>SUMIF([1]route!$E$3:$E$10005,E298,[1]!Table1[11])</f>
        <v/>
      </c>
      <c r="AP298" s="30">
        <f>SUMIF([1]route!$E$3:$E$10005,E298,[1]!Table1[12])</f>
        <v/>
      </c>
      <c r="AQ298" s="30">
        <f>SUMIF([1]route!$E$3:$E$10005,E298,[1]!Table1[13])</f>
        <v/>
      </c>
      <c r="AR298" s="30">
        <f>SUMIF([1]route!$E$3:$E$10005,E298,[1]!Table1[14])</f>
        <v/>
      </c>
      <c r="AS298" s="30">
        <f>SUMIF([1]route!$E$3:$E$10005,E298,[1]!Table1[15])</f>
        <v/>
      </c>
      <c r="AT298" s="30">
        <f>SUMIF([1]route!$E$3:$E$10005,E298,[1]!Table1[16])</f>
        <v/>
      </c>
      <c r="AU298" s="30">
        <f>SUMIF([1]route!$E$3:$E$10005,E298,[1]!Table1[17])</f>
        <v/>
      </c>
      <c r="AV298" s="30">
        <f>SUMIF([1]route!$E$3:$E$10005,E298,[1]!Table1[18])</f>
        <v/>
      </c>
      <c r="AW298" s="30">
        <f>SUMIF([1]route!$E$3:$E$10005,E298,[1]!Table1[19])</f>
        <v/>
      </c>
      <c r="AX298" s="30">
        <f>SUMIF([1]route!$E$3:$E$10005,E298,[1]!Table1[20])</f>
        <v/>
      </c>
      <c r="AY298" s="30">
        <f>SUMIF([1]route!$E$3:$E$10005,E298,[1]!Table1[21])</f>
        <v/>
      </c>
      <c r="AZ298" s="30">
        <f>SUMIF([1]route!$E$3:$E$10005,E298,[1]!Table1[22])</f>
        <v/>
      </c>
      <c r="BA298" s="30">
        <f>SUMIF([1]route!$E$3:$E$10005,E298,[1]!Table1[23])</f>
        <v/>
      </c>
      <c r="BB298" s="30">
        <f>SUMIF([1]route!$E$3:$E$10005,E298,[1]!Table1[24])</f>
        <v/>
      </c>
      <c r="BC298" s="30">
        <f>SUMIF([1]route!$E$3:$E$10005,E298,[1]!Table1[25])</f>
        <v/>
      </c>
      <c r="BD298" s="30">
        <f>SUMIF([1]route!$E$3:$E$10005,E298,[1]!Table1[26])</f>
        <v/>
      </c>
      <c r="BE298" s="30">
        <f>SUMIF([1]route!$E$3:$E$10005,E298,[1]!Table1[27])</f>
        <v/>
      </c>
      <c r="BF298" s="30">
        <f>SUMIF([1]route!$E$3:$E$10005,E298,[1]!Table1[28])</f>
        <v/>
      </c>
      <c r="BG298" s="30">
        <f>SUMIF([1]route!$E$3:$E$10005,E298,[1]!Table1[29])</f>
        <v/>
      </c>
      <c r="BH298" s="30">
        <f>SUMIF([1]route!$E$3:$E$10005,E298,[1]!Table1[30])</f>
        <v/>
      </c>
      <c r="BI298" s="30">
        <f>SUMIF([1]route!$E$3:$E$10005,E298,[1]!Table1[31])</f>
        <v/>
      </c>
      <c r="BJ298" s="30">
        <f>SUMIF([1]route!$E$3:$E$10005,E298,[1]!Table1[Remain PO])</f>
        <v/>
      </c>
      <c r="BK298" s="31">
        <f>SUMIF([1]route!$E$3:$E$10005,E298,[1]!Table1[N+1])</f>
        <v/>
      </c>
      <c r="BL298" s="31">
        <f>SUMIF([1]route!$E$3:$E$10005,E298,[1]!Table1[N+2])</f>
        <v/>
      </c>
      <c r="BM298" s="31">
        <f>SUMIF([1]route!$E$3:$E$10005,E298,[1]!Table1[N+3])</f>
        <v/>
      </c>
      <c r="BN298" s="32">
        <f>SUMIF([1]route!$E$3:$E$10005,E298,[1]!Table1[N+4])</f>
        <v/>
      </c>
      <c r="BP298" s="37">
        <f>$V298-$AD298</f>
        <v/>
      </c>
      <c r="BQ298" s="35">
        <f>BP298-AE298</f>
        <v/>
      </c>
      <c r="BR298" s="35">
        <f>BQ298-AF298</f>
        <v/>
      </c>
      <c r="BS298" s="35">
        <f>BR298-AG298</f>
        <v/>
      </c>
      <c r="BT298" s="35">
        <f>BS298-AH298</f>
        <v/>
      </c>
      <c r="BU298" s="35">
        <f>BT298-AI298</f>
        <v/>
      </c>
      <c r="BV298" s="35">
        <f>BU298-AJ298</f>
        <v/>
      </c>
      <c r="BW298" s="35">
        <f>BV298-AK298</f>
        <v/>
      </c>
      <c r="BX298" s="35">
        <f>BW298-AL298</f>
        <v/>
      </c>
      <c r="BY298" s="35">
        <f>BX298-AM298</f>
        <v/>
      </c>
      <c r="BZ298" s="35">
        <f>BY298-AN298</f>
        <v/>
      </c>
      <c r="CA298" s="35">
        <f>BZ298-AO298</f>
        <v/>
      </c>
      <c r="CB298" s="35">
        <f>CA298-AP298</f>
        <v/>
      </c>
      <c r="CC298" s="35">
        <f>CB298-AQ298</f>
        <v/>
      </c>
      <c r="CD298" s="35">
        <f>CC298-AR298</f>
        <v/>
      </c>
      <c r="CE298" s="35">
        <f>CD298-AS298</f>
        <v/>
      </c>
      <c r="CF298" s="35">
        <f>CE298-AT298</f>
        <v/>
      </c>
      <c r="CG298" s="35">
        <f>CF298-AU298</f>
        <v/>
      </c>
      <c r="CH298" s="35">
        <f>CG298-AV298</f>
        <v/>
      </c>
      <c r="CI298" s="35">
        <f>CH298-AW298</f>
        <v/>
      </c>
      <c r="CJ298" s="35">
        <f>CI298-AX298</f>
        <v/>
      </c>
      <c r="CK298" s="35">
        <f>CJ298-AY298</f>
        <v/>
      </c>
      <c r="CL298" s="35">
        <f>CK298-AZ298</f>
        <v/>
      </c>
      <c r="CM298" s="35">
        <f>CL298-BA298</f>
        <v/>
      </c>
      <c r="CN298" s="35">
        <f>CM298-BB298</f>
        <v/>
      </c>
      <c r="CO298" s="35">
        <f>CN298-BC298</f>
        <v/>
      </c>
      <c r="CP298" s="35">
        <f>CO298-BD298</f>
        <v/>
      </c>
      <c r="CQ298" s="35">
        <f>CP298-BE298</f>
        <v/>
      </c>
      <c r="CR298" s="35">
        <f>CQ298-BF298</f>
        <v/>
      </c>
      <c r="CS298" s="35">
        <f>CR298-BG298</f>
        <v/>
      </c>
      <c r="CT298" s="35">
        <f>CS298-BH298</f>
        <v/>
      </c>
      <c r="CU298" s="35">
        <f>CT298-BI298</f>
        <v/>
      </c>
      <c r="CV298" s="35">
        <f>CU298-BJ298</f>
        <v/>
      </c>
      <c r="CW298" s="38">
        <f>CV298-BK298</f>
        <v/>
      </c>
      <c r="CX298" s="38">
        <f>CW298-BL298</f>
        <v/>
      </c>
      <c r="CY298" s="38">
        <f>CX298-BM298</f>
        <v/>
      </c>
      <c r="CZ298" s="39">
        <f>CY298-BN298</f>
        <v/>
      </c>
      <c r="DA298" s="35" t="n"/>
    </row>
    <row r="299">
      <c r="D299" s="61">
        <f>VLOOKUP(F299,[1]Special!$O$2:$S$209,3,0)</f>
        <v/>
      </c>
      <c r="E299" s="20" t="inlineStr">
        <is>
          <t>|0200220810|34.00|0.00|2.600|0.0005850IBC</t>
        </is>
      </c>
      <c r="F299" s="19">
        <f>LEFT(E299,LEN(E299)-7)</f>
        <v/>
      </c>
      <c r="G299" s="19">
        <f>'Cutting Rules'!H299</f>
        <v/>
      </c>
      <c r="H299" s="19">
        <f>VLOOKUP(MID(F299,8,2),[1]Special!$H$2:$I$32,2,0)</f>
        <v/>
      </c>
      <c r="I299" s="19">
        <f>RIGHT(E299,3)</f>
        <v/>
      </c>
      <c r="J299" s="19">
        <f>IF(MID(E299,6,2)="22","P","C")</f>
        <v/>
      </c>
      <c r="K299" s="19">
        <f>MID(E299,13,4)</f>
        <v/>
      </c>
      <c r="L299" s="19">
        <f>MID(E299,19,4)</f>
        <v/>
      </c>
      <c r="M299" s="52">
        <f>MID(E299,LEN(E299)-17,4)</f>
        <v/>
      </c>
      <c r="N299" s="52">
        <f>MID(E299,LEN(E299)-6,4)</f>
        <v/>
      </c>
      <c r="O299" s="19">
        <f>VLOOKUP(F299,[1]Item!$A$5:$Z$10000,26,0)</f>
        <v/>
      </c>
      <c r="P299" s="19">
        <f>VLOOKUP(E299,[1]route!$E$3:$O$10005,11,0)</f>
        <v/>
      </c>
      <c r="Q299" s="167">
        <f>'Cutting Rules'!AD299</f>
        <v/>
      </c>
      <c r="R299" s="168">
        <f>SUMIF([1]route!$E$3:$E$10005,E299,[1]!Table1[生産])</f>
        <v/>
      </c>
      <c r="S299" s="24" t="n"/>
      <c r="T299" s="169" t="inlineStr"/>
      <c r="U299" s="19" t="n"/>
      <c r="V299" s="170">
        <f>SUMIF([1]route!$E$3:$E$10005,E299,[1]route!$M$3:$M$10005)</f>
        <v/>
      </c>
      <c r="W299" s="171">
        <f>O299*N299*V299/1000</f>
        <v/>
      </c>
      <c r="X299" s="27">
        <f t="array" ref="X299">INDEX($BP299:$CZ299,MATCH(TRUE,$BP299:$CZ299&lt;0,0))</f>
        <v/>
      </c>
      <c r="Y299" s="47">
        <f>IFERROR(CHOOSE($AC299,$BP$1,$BQ$1,$BR$1,$BS$1,$BT$1,$BU$1,$BV$1,$BW$1,$BX$1,$BY$1,$BZ$1,$CA$1,$CB$1,$CC$1,$CD$1,$CE$1,$CF$1,$CG$1,$CH$1,$CI$1,$CJ$1,$CK$1,$CL$1,$CM$1,$CN$1,$CO$1,$CP$1,$CQ$1,$CR$1,$CS$1,$CT$1,$CU$1,$CV$1,$CW$1,$CX$1,$CY$1,$CZ$1,),"")</f>
        <v/>
      </c>
      <c r="Z299" s="121">
        <f>IFERROR(VLOOKUP(E299,[1]route!$E$3:$BL$10005,59,0),"")&amp;IFERROR(VLOOKUP(E299,[1]route!$E$3:$BL$10005,60,0),"")</f>
        <v/>
      </c>
      <c r="AA299" s="172">
        <f>IF(R299&gt;V299,R299-V299,0)</f>
        <v/>
      </c>
      <c r="AB299" s="173">
        <f>AA299*O299*N299/1000</f>
        <v/>
      </c>
      <c r="AC299" s="4">
        <f>IFERROR(MATCH($X299,$BP299:$CZ299,0),"")</f>
        <v/>
      </c>
      <c r="AD299" s="29" t="n">
        <v>0</v>
      </c>
      <c r="AE299" s="30">
        <f>SUMIF([1]route!$E$3:$E$10005,E299,[1]!Table1[1])</f>
        <v/>
      </c>
      <c r="AF299" s="30">
        <f>SUMIF([1]route!$E$3:$E$10005,E299,[1]!Table1[2])</f>
        <v/>
      </c>
      <c r="AG299" s="30">
        <f>SUMIF([1]route!$E$3:$E$10005,E299,[1]!Table1[3])</f>
        <v/>
      </c>
      <c r="AH299" s="30">
        <f>SUMIF([1]route!$E$3:$E$10005,E299,[1]!Table1[4])</f>
        <v/>
      </c>
      <c r="AI299" s="30">
        <f>SUMIF([1]route!$E$3:$E$10005,E299,[1]!Table1[5])</f>
        <v/>
      </c>
      <c r="AJ299" s="30">
        <f>SUMIF([1]route!$E$3:$E$10005,E299,[1]!Table1[6])</f>
        <v/>
      </c>
      <c r="AK299" s="30">
        <f>SUMIF([1]route!$E$3:$E$10005,E299,[1]!Table1[7])</f>
        <v/>
      </c>
      <c r="AL299" s="30">
        <f>SUMIF([1]route!$E$3:$E$10005,E299,[1]!Table1[8])</f>
        <v/>
      </c>
      <c r="AM299" s="30">
        <f>SUMIF([1]route!$E$3:$E$10005,E299,[1]!Table1[9])</f>
        <v/>
      </c>
      <c r="AN299" s="30">
        <f>SUMIF([1]route!$E$3:$E$10005,E299,[1]!Table1[10])</f>
        <v/>
      </c>
      <c r="AO299" s="30">
        <f>SUMIF([1]route!$E$3:$E$10005,E299,[1]!Table1[11])</f>
        <v/>
      </c>
      <c r="AP299" s="30">
        <f>SUMIF([1]route!$E$3:$E$10005,E299,[1]!Table1[12])</f>
        <v/>
      </c>
      <c r="AQ299" s="30">
        <f>SUMIF([1]route!$E$3:$E$10005,E299,[1]!Table1[13])</f>
        <v/>
      </c>
      <c r="AR299" s="30">
        <f>SUMIF([1]route!$E$3:$E$10005,E299,[1]!Table1[14])</f>
        <v/>
      </c>
      <c r="AS299" s="30">
        <f>SUMIF([1]route!$E$3:$E$10005,E299,[1]!Table1[15])</f>
        <v/>
      </c>
      <c r="AT299" s="30">
        <f>SUMIF([1]route!$E$3:$E$10005,E299,[1]!Table1[16])</f>
        <v/>
      </c>
      <c r="AU299" s="30">
        <f>SUMIF([1]route!$E$3:$E$10005,E299,[1]!Table1[17])</f>
        <v/>
      </c>
      <c r="AV299" s="30">
        <f>SUMIF([1]route!$E$3:$E$10005,E299,[1]!Table1[18])</f>
        <v/>
      </c>
      <c r="AW299" s="30">
        <f>SUMIF([1]route!$E$3:$E$10005,E299,[1]!Table1[19])</f>
        <v/>
      </c>
      <c r="AX299" s="30">
        <f>SUMIF([1]route!$E$3:$E$10005,E299,[1]!Table1[20])</f>
        <v/>
      </c>
      <c r="AY299" s="30">
        <f>SUMIF([1]route!$E$3:$E$10005,E299,[1]!Table1[21])</f>
        <v/>
      </c>
      <c r="AZ299" s="30">
        <f>SUMIF([1]route!$E$3:$E$10005,E299,[1]!Table1[22])</f>
        <v/>
      </c>
      <c r="BA299" s="30">
        <f>SUMIF([1]route!$E$3:$E$10005,E299,[1]!Table1[23])</f>
        <v/>
      </c>
      <c r="BB299" s="30">
        <f>SUMIF([1]route!$E$3:$E$10005,E299,[1]!Table1[24])</f>
        <v/>
      </c>
      <c r="BC299" s="30">
        <f>SUMIF([1]route!$E$3:$E$10005,E299,[1]!Table1[25])</f>
        <v/>
      </c>
      <c r="BD299" s="30">
        <f>SUMIF([1]route!$E$3:$E$10005,E299,[1]!Table1[26])</f>
        <v/>
      </c>
      <c r="BE299" s="30">
        <f>SUMIF([1]route!$E$3:$E$10005,E299,[1]!Table1[27])</f>
        <v/>
      </c>
      <c r="BF299" s="30">
        <f>SUMIF([1]route!$E$3:$E$10005,E299,[1]!Table1[28])</f>
        <v/>
      </c>
      <c r="BG299" s="30">
        <f>SUMIF([1]route!$E$3:$E$10005,E299,[1]!Table1[29])</f>
        <v/>
      </c>
      <c r="BH299" s="30">
        <f>SUMIF([1]route!$E$3:$E$10005,E299,[1]!Table1[30])</f>
        <v/>
      </c>
      <c r="BI299" s="30">
        <f>SUMIF([1]route!$E$3:$E$10005,E299,[1]!Table1[31])</f>
        <v/>
      </c>
      <c r="BJ299" s="30">
        <f>SUMIF([1]route!$E$3:$E$10005,E299,[1]!Table1[Remain PO])</f>
        <v/>
      </c>
      <c r="BK299" s="31">
        <f>SUMIF([1]route!$E$3:$E$10005,E299,[1]!Table1[N+1])</f>
        <v/>
      </c>
      <c r="BL299" s="31">
        <f>SUMIF([1]route!$E$3:$E$10005,E299,[1]!Table1[N+2])</f>
        <v/>
      </c>
      <c r="BM299" s="31">
        <f>SUMIF([1]route!$E$3:$E$10005,E299,[1]!Table1[N+3])</f>
        <v/>
      </c>
      <c r="BN299" s="32">
        <f>SUMIF([1]route!$E$3:$E$10005,E299,[1]!Table1[N+4])</f>
        <v/>
      </c>
      <c r="BP299" s="37">
        <f>$V299-$AD299</f>
        <v/>
      </c>
      <c r="BQ299" s="35">
        <f>BP299-AE299</f>
        <v/>
      </c>
      <c r="BR299" s="35">
        <f>BQ299-AF299</f>
        <v/>
      </c>
      <c r="BS299" s="35">
        <f>BR299-AG299</f>
        <v/>
      </c>
      <c r="BT299" s="35">
        <f>BS299-AH299</f>
        <v/>
      </c>
      <c r="BU299" s="35">
        <f>BT299-AI299</f>
        <v/>
      </c>
      <c r="BV299" s="35">
        <f>BU299-AJ299</f>
        <v/>
      </c>
      <c r="BW299" s="35">
        <f>BV299-AK299</f>
        <v/>
      </c>
      <c r="BX299" s="35">
        <f>BW299-AL299</f>
        <v/>
      </c>
      <c r="BY299" s="35">
        <f>BX299-AM299</f>
        <v/>
      </c>
      <c r="BZ299" s="35">
        <f>BY299-AN299</f>
        <v/>
      </c>
      <c r="CA299" s="35">
        <f>BZ299-AO299</f>
        <v/>
      </c>
      <c r="CB299" s="35">
        <f>CA299-AP299</f>
        <v/>
      </c>
      <c r="CC299" s="35">
        <f>CB299-AQ299</f>
        <v/>
      </c>
      <c r="CD299" s="35">
        <f>CC299-AR299</f>
        <v/>
      </c>
      <c r="CE299" s="35">
        <f>CD299-AS299</f>
        <v/>
      </c>
      <c r="CF299" s="35">
        <f>CE299-AT299</f>
        <v/>
      </c>
      <c r="CG299" s="35">
        <f>CF299-AU299</f>
        <v/>
      </c>
      <c r="CH299" s="35">
        <f>CG299-AV299</f>
        <v/>
      </c>
      <c r="CI299" s="35">
        <f>CH299-AW299</f>
        <v/>
      </c>
      <c r="CJ299" s="35">
        <f>CI299-AX299</f>
        <v/>
      </c>
      <c r="CK299" s="35">
        <f>CJ299-AY299</f>
        <v/>
      </c>
      <c r="CL299" s="35">
        <f>CK299-AZ299</f>
        <v/>
      </c>
      <c r="CM299" s="35">
        <f>CL299-BA299</f>
        <v/>
      </c>
      <c r="CN299" s="35">
        <f>CM299-BB299</f>
        <v/>
      </c>
      <c r="CO299" s="35">
        <f>CN299-BC299</f>
        <v/>
      </c>
      <c r="CP299" s="35">
        <f>CO299-BD299</f>
        <v/>
      </c>
      <c r="CQ299" s="35">
        <f>CP299-BE299</f>
        <v/>
      </c>
      <c r="CR299" s="35">
        <f>CQ299-BF299</f>
        <v/>
      </c>
      <c r="CS299" s="35">
        <f>CR299-BG299</f>
        <v/>
      </c>
      <c r="CT299" s="35">
        <f>CS299-BH299</f>
        <v/>
      </c>
      <c r="CU299" s="35">
        <f>CT299-BI299</f>
        <v/>
      </c>
      <c r="CV299" s="35">
        <f>CU299-BJ299</f>
        <v/>
      </c>
      <c r="CW299" s="38">
        <f>CV299-BK299</f>
        <v/>
      </c>
      <c r="CX299" s="38">
        <f>CW299-BL299</f>
        <v/>
      </c>
      <c r="CY299" s="38">
        <f>CX299-BM299</f>
        <v/>
      </c>
      <c r="CZ299" s="39">
        <f>CY299-BN299</f>
        <v/>
      </c>
      <c r="DA299" s="35" t="n"/>
    </row>
    <row r="300">
      <c r="D300" s="61">
        <f>VLOOKUP(F300,[1]Special!$O$2:$S$209,3,0)</f>
        <v/>
      </c>
      <c r="E300" s="20" t="inlineStr">
        <is>
          <t>|0200226240|22.20|0.00|2.000|0.0005997NBC</t>
        </is>
      </c>
      <c r="F300" s="19">
        <f>LEFT(E300,LEN(E300)-7)</f>
        <v/>
      </c>
      <c r="G300" s="19">
        <f>'Cutting Rules'!H300</f>
        <v/>
      </c>
      <c r="H300" s="19">
        <f>VLOOKUP(MID(F300,8,2),[1]Special!$H$2:$I$32,2,0)</f>
        <v/>
      </c>
      <c r="I300" s="19">
        <f>RIGHT(E300,3)</f>
        <v/>
      </c>
      <c r="J300" s="19">
        <f>IF(MID(E300,6,2)="22","P","C")</f>
        <v/>
      </c>
      <c r="K300" s="19">
        <f>MID(E300,13,4)</f>
        <v/>
      </c>
      <c r="L300" s="19">
        <f>MID(E300,19,4)</f>
        <v/>
      </c>
      <c r="M300" s="52">
        <f>MID(E300,LEN(E300)-17,4)</f>
        <v/>
      </c>
      <c r="N300" s="52">
        <f>MID(E300,LEN(E300)-6,4)</f>
        <v/>
      </c>
      <c r="O300" s="19">
        <f>VLOOKUP(F300,[1]Item!$A$5:$Z$10000,26,0)</f>
        <v/>
      </c>
      <c r="P300" s="19">
        <f>VLOOKUP(E300,[1]route!$E$3:$O$10005,11,0)</f>
        <v/>
      </c>
      <c r="Q300" s="167">
        <f>'Cutting Rules'!AD300</f>
        <v/>
      </c>
      <c r="R300" s="168">
        <f>SUMIF([1]route!$E$3:$E$10005,E300,[1]!Table1[生産])</f>
        <v/>
      </c>
      <c r="S300" s="24" t="n"/>
      <c r="T300" s="169" t="inlineStr"/>
      <c r="U300" s="19" t="n"/>
      <c r="V300" s="170">
        <f>SUMIF([1]route!$E$3:$E$10005,E300,[1]route!$M$3:$M$10005)</f>
        <v/>
      </c>
      <c r="W300" s="171">
        <f>O300*N300*V300/1000</f>
        <v/>
      </c>
      <c r="X300" s="27">
        <f t="array" ref="X300">INDEX($BP300:$CZ300,MATCH(TRUE,$BP300:$CZ300&lt;0,0))</f>
        <v/>
      </c>
      <c r="Y300" s="47">
        <f>IFERROR(CHOOSE($AC300,$BP$1,$BQ$1,$BR$1,$BS$1,$BT$1,$BU$1,$BV$1,$BW$1,$BX$1,$BY$1,$BZ$1,$CA$1,$CB$1,$CC$1,$CD$1,$CE$1,$CF$1,$CG$1,$CH$1,$CI$1,$CJ$1,$CK$1,$CL$1,$CM$1,$CN$1,$CO$1,$CP$1,$CQ$1,$CR$1,$CS$1,$CT$1,$CU$1,$CV$1,$CW$1,$CX$1,$CY$1,$CZ$1,),"")</f>
        <v/>
      </c>
      <c r="Z300" s="121">
        <f>IFERROR(VLOOKUP(E300,[1]route!$E$3:$BL$10005,59,0),"")&amp;IFERROR(VLOOKUP(E300,[1]route!$E$3:$BL$10005,60,0),"")</f>
        <v/>
      </c>
      <c r="AA300" s="172">
        <f>IF(R300&gt;V300,R300-V300,0)</f>
        <v/>
      </c>
      <c r="AB300" s="173">
        <f>AA300*O300*N300/1000</f>
        <v/>
      </c>
      <c r="AC300" s="4">
        <f>IFERROR(MATCH($X300,$BP300:$CZ300,0),"")</f>
        <v/>
      </c>
      <c r="AD300" s="29" t="n">
        <v>0</v>
      </c>
      <c r="AE300" s="30">
        <f>SUMIF([1]route!$E$3:$E$10005,E300,[1]!Table1[1])</f>
        <v/>
      </c>
      <c r="AF300" s="30">
        <f>SUMIF([1]route!$E$3:$E$10005,E300,[1]!Table1[2])</f>
        <v/>
      </c>
      <c r="AG300" s="30">
        <f>SUMIF([1]route!$E$3:$E$10005,E300,[1]!Table1[3])</f>
        <v/>
      </c>
      <c r="AH300" s="30">
        <f>SUMIF([1]route!$E$3:$E$10005,E300,[1]!Table1[4])</f>
        <v/>
      </c>
      <c r="AI300" s="30">
        <f>SUMIF([1]route!$E$3:$E$10005,E300,[1]!Table1[5])</f>
        <v/>
      </c>
      <c r="AJ300" s="30">
        <f>SUMIF([1]route!$E$3:$E$10005,E300,[1]!Table1[6])</f>
        <v/>
      </c>
      <c r="AK300" s="30">
        <f>SUMIF([1]route!$E$3:$E$10005,E300,[1]!Table1[7])</f>
        <v/>
      </c>
      <c r="AL300" s="30">
        <f>SUMIF([1]route!$E$3:$E$10005,E300,[1]!Table1[8])</f>
        <v/>
      </c>
      <c r="AM300" s="30">
        <f>SUMIF([1]route!$E$3:$E$10005,E300,[1]!Table1[9])</f>
        <v/>
      </c>
      <c r="AN300" s="30">
        <f>SUMIF([1]route!$E$3:$E$10005,E300,[1]!Table1[10])</f>
        <v/>
      </c>
      <c r="AO300" s="30">
        <f>SUMIF([1]route!$E$3:$E$10005,E300,[1]!Table1[11])</f>
        <v/>
      </c>
      <c r="AP300" s="30">
        <f>SUMIF([1]route!$E$3:$E$10005,E300,[1]!Table1[12])</f>
        <v/>
      </c>
      <c r="AQ300" s="30">
        <f>SUMIF([1]route!$E$3:$E$10005,E300,[1]!Table1[13])</f>
        <v/>
      </c>
      <c r="AR300" s="30">
        <f>SUMIF([1]route!$E$3:$E$10005,E300,[1]!Table1[14])</f>
        <v/>
      </c>
      <c r="AS300" s="30">
        <f>SUMIF([1]route!$E$3:$E$10005,E300,[1]!Table1[15])</f>
        <v/>
      </c>
      <c r="AT300" s="30">
        <f>SUMIF([1]route!$E$3:$E$10005,E300,[1]!Table1[16])</f>
        <v/>
      </c>
      <c r="AU300" s="30">
        <f>SUMIF([1]route!$E$3:$E$10005,E300,[1]!Table1[17])</f>
        <v/>
      </c>
      <c r="AV300" s="30">
        <f>SUMIF([1]route!$E$3:$E$10005,E300,[1]!Table1[18])</f>
        <v/>
      </c>
      <c r="AW300" s="30">
        <f>SUMIF([1]route!$E$3:$E$10005,E300,[1]!Table1[19])</f>
        <v/>
      </c>
      <c r="AX300" s="30">
        <f>SUMIF([1]route!$E$3:$E$10005,E300,[1]!Table1[20])</f>
        <v/>
      </c>
      <c r="AY300" s="30">
        <f>SUMIF([1]route!$E$3:$E$10005,E300,[1]!Table1[21])</f>
        <v/>
      </c>
      <c r="AZ300" s="30">
        <f>SUMIF([1]route!$E$3:$E$10005,E300,[1]!Table1[22])</f>
        <v/>
      </c>
      <c r="BA300" s="30">
        <f>SUMIF([1]route!$E$3:$E$10005,E300,[1]!Table1[23])</f>
        <v/>
      </c>
      <c r="BB300" s="30">
        <f>SUMIF([1]route!$E$3:$E$10005,E300,[1]!Table1[24])</f>
        <v/>
      </c>
      <c r="BC300" s="30">
        <f>SUMIF([1]route!$E$3:$E$10005,E300,[1]!Table1[25])</f>
        <v/>
      </c>
      <c r="BD300" s="30">
        <f>SUMIF([1]route!$E$3:$E$10005,E300,[1]!Table1[26])</f>
        <v/>
      </c>
      <c r="BE300" s="30">
        <f>SUMIF([1]route!$E$3:$E$10005,E300,[1]!Table1[27])</f>
        <v/>
      </c>
      <c r="BF300" s="30">
        <f>SUMIF([1]route!$E$3:$E$10005,E300,[1]!Table1[28])</f>
        <v/>
      </c>
      <c r="BG300" s="30">
        <f>SUMIF([1]route!$E$3:$E$10005,E300,[1]!Table1[29])</f>
        <v/>
      </c>
      <c r="BH300" s="30">
        <f>SUMIF([1]route!$E$3:$E$10005,E300,[1]!Table1[30])</f>
        <v/>
      </c>
      <c r="BI300" s="30">
        <f>SUMIF([1]route!$E$3:$E$10005,E300,[1]!Table1[31])</f>
        <v/>
      </c>
      <c r="BJ300" s="30">
        <f>SUMIF([1]route!$E$3:$E$10005,E300,[1]!Table1[Remain PO])</f>
        <v/>
      </c>
      <c r="BK300" s="31">
        <f>SUMIF([1]route!$E$3:$E$10005,E300,[1]!Table1[N+1])</f>
        <v/>
      </c>
      <c r="BL300" s="31">
        <f>SUMIF([1]route!$E$3:$E$10005,E300,[1]!Table1[N+2])</f>
        <v/>
      </c>
      <c r="BM300" s="31">
        <f>SUMIF([1]route!$E$3:$E$10005,E300,[1]!Table1[N+3])</f>
        <v/>
      </c>
      <c r="BN300" s="32">
        <f>SUMIF([1]route!$E$3:$E$10005,E300,[1]!Table1[N+4])</f>
        <v/>
      </c>
      <c r="BP300" s="37">
        <f>$V300-$AD300</f>
        <v/>
      </c>
      <c r="BQ300" s="35">
        <f>BP300-AE300</f>
        <v/>
      </c>
      <c r="BR300" s="35">
        <f>BQ300-AF300</f>
        <v/>
      </c>
      <c r="BS300" s="35">
        <f>BR300-AG300</f>
        <v/>
      </c>
      <c r="BT300" s="35">
        <f>BS300-AH300</f>
        <v/>
      </c>
      <c r="BU300" s="35">
        <f>BT300-AI300</f>
        <v/>
      </c>
      <c r="BV300" s="35">
        <f>BU300-AJ300</f>
        <v/>
      </c>
      <c r="BW300" s="35">
        <f>BV300-AK300</f>
        <v/>
      </c>
      <c r="BX300" s="35">
        <f>BW300-AL300</f>
        <v/>
      </c>
      <c r="BY300" s="35">
        <f>BX300-AM300</f>
        <v/>
      </c>
      <c r="BZ300" s="35">
        <f>BY300-AN300</f>
        <v/>
      </c>
      <c r="CA300" s="35">
        <f>BZ300-AO300</f>
        <v/>
      </c>
      <c r="CB300" s="35">
        <f>CA300-AP300</f>
        <v/>
      </c>
      <c r="CC300" s="35">
        <f>CB300-AQ300</f>
        <v/>
      </c>
      <c r="CD300" s="35">
        <f>CC300-AR300</f>
        <v/>
      </c>
      <c r="CE300" s="35">
        <f>CD300-AS300</f>
        <v/>
      </c>
      <c r="CF300" s="35">
        <f>CE300-AT300</f>
        <v/>
      </c>
      <c r="CG300" s="35">
        <f>CF300-AU300</f>
        <v/>
      </c>
      <c r="CH300" s="35">
        <f>CG300-AV300</f>
        <v/>
      </c>
      <c r="CI300" s="35">
        <f>CH300-AW300</f>
        <v/>
      </c>
      <c r="CJ300" s="35">
        <f>CI300-AX300</f>
        <v/>
      </c>
      <c r="CK300" s="35">
        <f>CJ300-AY300</f>
        <v/>
      </c>
      <c r="CL300" s="35">
        <f>CK300-AZ300</f>
        <v/>
      </c>
      <c r="CM300" s="35">
        <f>CL300-BA300</f>
        <v/>
      </c>
      <c r="CN300" s="35">
        <f>CM300-BB300</f>
        <v/>
      </c>
      <c r="CO300" s="35">
        <f>CN300-BC300</f>
        <v/>
      </c>
      <c r="CP300" s="35">
        <f>CO300-BD300</f>
        <v/>
      </c>
      <c r="CQ300" s="35">
        <f>CP300-BE300</f>
        <v/>
      </c>
      <c r="CR300" s="35">
        <f>CQ300-BF300</f>
        <v/>
      </c>
      <c r="CS300" s="35">
        <f>CR300-BG300</f>
        <v/>
      </c>
      <c r="CT300" s="35">
        <f>CS300-BH300</f>
        <v/>
      </c>
      <c r="CU300" s="35">
        <f>CT300-BI300</f>
        <v/>
      </c>
      <c r="CV300" s="35">
        <f>CU300-BJ300</f>
        <v/>
      </c>
      <c r="CW300" s="38">
        <f>CV300-BK300</f>
        <v/>
      </c>
      <c r="CX300" s="38">
        <f>CW300-BL300</f>
        <v/>
      </c>
      <c r="CY300" s="38">
        <f>CX300-BM300</f>
        <v/>
      </c>
      <c r="CZ300" s="39">
        <f>CY300-BN300</f>
        <v/>
      </c>
      <c r="DA300" s="35" t="n"/>
    </row>
    <row r="301">
      <c r="D301" s="61">
        <f>VLOOKUP(F301,[1]Special!$O$2:$S$209,3,0)</f>
        <v/>
      </c>
      <c r="E301" s="20" t="inlineStr">
        <is>
          <t>|0200226010|19.10|0.00|2.300|0.0006265NBC</t>
        </is>
      </c>
      <c r="F301" s="19">
        <f>LEFT(E301,LEN(E301)-7)</f>
        <v/>
      </c>
      <c r="G301" s="19">
        <f>'Cutting Rules'!H301</f>
        <v/>
      </c>
      <c r="H301" s="19">
        <f>VLOOKUP(MID(F301,8,2),[1]Special!$H$2:$I$32,2,0)</f>
        <v/>
      </c>
      <c r="I301" s="19">
        <f>RIGHT(E301,3)</f>
        <v/>
      </c>
      <c r="J301" s="19">
        <f>IF(MID(E301,6,2)="22","P","C")</f>
        <v/>
      </c>
      <c r="K301" s="19">
        <f>MID(E301,13,4)</f>
        <v/>
      </c>
      <c r="L301" s="19">
        <f>MID(E301,19,4)</f>
        <v/>
      </c>
      <c r="M301" s="52">
        <f>MID(E301,LEN(E301)-17,4)</f>
        <v/>
      </c>
      <c r="N301" s="52">
        <f>MID(E301,LEN(E301)-6,4)</f>
        <v/>
      </c>
      <c r="O301" s="19">
        <f>VLOOKUP(F301,[1]Item!$A$5:$Z$10000,26,0)</f>
        <v/>
      </c>
      <c r="P301" s="19">
        <f>VLOOKUP(E301,[1]route!$E$3:$O$10005,11,0)</f>
        <v/>
      </c>
      <c r="Q301" s="167">
        <f>'Cutting Rules'!AD301</f>
        <v/>
      </c>
      <c r="R301" s="168">
        <f>SUMIF([1]route!$E$3:$E$10005,E301,[1]!Table1[生産])</f>
        <v/>
      </c>
      <c r="S301" s="24" t="n"/>
      <c r="T301" s="169" t="inlineStr"/>
      <c r="U301" s="19" t="n"/>
      <c r="V301" s="170">
        <f>SUMIF([1]route!$E$3:$E$10005,E301,[1]route!$M$3:$M$10005)</f>
        <v/>
      </c>
      <c r="W301" s="171">
        <f>O301*N301*V301/1000</f>
        <v/>
      </c>
      <c r="X301" s="27">
        <f t="array" ref="X301">INDEX($BP301:$CZ301,MATCH(TRUE,$BP301:$CZ301&lt;0,0))</f>
        <v/>
      </c>
      <c r="Y301" s="47">
        <f>IFERROR(CHOOSE($AC301,$BP$1,$BQ$1,$BR$1,$BS$1,$BT$1,$BU$1,$BV$1,$BW$1,$BX$1,$BY$1,$BZ$1,$CA$1,$CB$1,$CC$1,$CD$1,$CE$1,$CF$1,$CG$1,$CH$1,$CI$1,$CJ$1,$CK$1,$CL$1,$CM$1,$CN$1,$CO$1,$CP$1,$CQ$1,$CR$1,$CS$1,$CT$1,$CU$1,$CV$1,$CW$1,$CX$1,$CY$1,$CZ$1,),"")</f>
        <v/>
      </c>
      <c r="Z301" s="121">
        <f>IFERROR(VLOOKUP(E301,[1]route!$E$3:$BL$10005,59,0),"")&amp;IFERROR(VLOOKUP(E301,[1]route!$E$3:$BL$10005,60,0),"")</f>
        <v/>
      </c>
      <c r="AA301" s="172">
        <f>IF(R301&gt;V301,R301-V301,0)</f>
        <v/>
      </c>
      <c r="AB301" s="173">
        <f>AA301*O301*N301/1000</f>
        <v/>
      </c>
      <c r="AC301" s="4">
        <f>IFERROR(MATCH($X301,$BP301:$CZ301,0),"")</f>
        <v/>
      </c>
      <c r="AD301" s="29" t="n">
        <v>0</v>
      </c>
      <c r="AE301" s="30">
        <f>SUMIF([1]route!$E$3:$E$10005,E301,[1]!Table1[1])</f>
        <v/>
      </c>
      <c r="AF301" s="30">
        <f>SUMIF([1]route!$E$3:$E$10005,E301,[1]!Table1[2])</f>
        <v/>
      </c>
      <c r="AG301" s="30">
        <f>SUMIF([1]route!$E$3:$E$10005,E301,[1]!Table1[3])</f>
        <v/>
      </c>
      <c r="AH301" s="30">
        <f>SUMIF([1]route!$E$3:$E$10005,E301,[1]!Table1[4])</f>
        <v/>
      </c>
      <c r="AI301" s="30">
        <f>SUMIF([1]route!$E$3:$E$10005,E301,[1]!Table1[5])</f>
        <v/>
      </c>
      <c r="AJ301" s="30">
        <f>SUMIF([1]route!$E$3:$E$10005,E301,[1]!Table1[6])</f>
        <v/>
      </c>
      <c r="AK301" s="30">
        <f>SUMIF([1]route!$E$3:$E$10005,E301,[1]!Table1[7])</f>
        <v/>
      </c>
      <c r="AL301" s="30">
        <f>SUMIF([1]route!$E$3:$E$10005,E301,[1]!Table1[8])</f>
        <v/>
      </c>
      <c r="AM301" s="30">
        <f>SUMIF([1]route!$E$3:$E$10005,E301,[1]!Table1[9])</f>
        <v/>
      </c>
      <c r="AN301" s="30">
        <f>SUMIF([1]route!$E$3:$E$10005,E301,[1]!Table1[10])</f>
        <v/>
      </c>
      <c r="AO301" s="30">
        <f>SUMIF([1]route!$E$3:$E$10005,E301,[1]!Table1[11])</f>
        <v/>
      </c>
      <c r="AP301" s="30">
        <f>SUMIF([1]route!$E$3:$E$10005,E301,[1]!Table1[12])</f>
        <v/>
      </c>
      <c r="AQ301" s="30">
        <f>SUMIF([1]route!$E$3:$E$10005,E301,[1]!Table1[13])</f>
        <v/>
      </c>
      <c r="AR301" s="30">
        <f>SUMIF([1]route!$E$3:$E$10005,E301,[1]!Table1[14])</f>
        <v/>
      </c>
      <c r="AS301" s="30">
        <f>SUMIF([1]route!$E$3:$E$10005,E301,[1]!Table1[15])</f>
        <v/>
      </c>
      <c r="AT301" s="30">
        <f>SUMIF([1]route!$E$3:$E$10005,E301,[1]!Table1[16])</f>
        <v/>
      </c>
      <c r="AU301" s="30">
        <f>SUMIF([1]route!$E$3:$E$10005,E301,[1]!Table1[17])</f>
        <v/>
      </c>
      <c r="AV301" s="30">
        <f>SUMIF([1]route!$E$3:$E$10005,E301,[1]!Table1[18])</f>
        <v/>
      </c>
      <c r="AW301" s="30">
        <f>SUMIF([1]route!$E$3:$E$10005,E301,[1]!Table1[19])</f>
        <v/>
      </c>
      <c r="AX301" s="30">
        <f>SUMIF([1]route!$E$3:$E$10005,E301,[1]!Table1[20])</f>
        <v/>
      </c>
      <c r="AY301" s="30">
        <f>SUMIF([1]route!$E$3:$E$10005,E301,[1]!Table1[21])</f>
        <v/>
      </c>
      <c r="AZ301" s="30">
        <f>SUMIF([1]route!$E$3:$E$10005,E301,[1]!Table1[22])</f>
        <v/>
      </c>
      <c r="BA301" s="30">
        <f>SUMIF([1]route!$E$3:$E$10005,E301,[1]!Table1[23])</f>
        <v/>
      </c>
      <c r="BB301" s="30">
        <f>SUMIF([1]route!$E$3:$E$10005,E301,[1]!Table1[24])</f>
        <v/>
      </c>
      <c r="BC301" s="30">
        <f>SUMIF([1]route!$E$3:$E$10005,E301,[1]!Table1[25])</f>
        <v/>
      </c>
      <c r="BD301" s="30">
        <f>SUMIF([1]route!$E$3:$E$10005,E301,[1]!Table1[26])</f>
        <v/>
      </c>
      <c r="BE301" s="30">
        <f>SUMIF([1]route!$E$3:$E$10005,E301,[1]!Table1[27])</f>
        <v/>
      </c>
      <c r="BF301" s="30">
        <f>SUMIF([1]route!$E$3:$E$10005,E301,[1]!Table1[28])</f>
        <v/>
      </c>
      <c r="BG301" s="30">
        <f>SUMIF([1]route!$E$3:$E$10005,E301,[1]!Table1[29])</f>
        <v/>
      </c>
      <c r="BH301" s="30">
        <f>SUMIF([1]route!$E$3:$E$10005,E301,[1]!Table1[30])</f>
        <v/>
      </c>
      <c r="BI301" s="30">
        <f>SUMIF([1]route!$E$3:$E$10005,E301,[1]!Table1[31])</f>
        <v/>
      </c>
      <c r="BJ301" s="30">
        <f>SUMIF([1]route!$E$3:$E$10005,E301,[1]!Table1[Remain PO])</f>
        <v/>
      </c>
      <c r="BK301" s="31">
        <f>SUMIF([1]route!$E$3:$E$10005,E301,[1]!Table1[N+1])</f>
        <v/>
      </c>
      <c r="BL301" s="31">
        <f>SUMIF([1]route!$E$3:$E$10005,E301,[1]!Table1[N+2])</f>
        <v/>
      </c>
      <c r="BM301" s="31">
        <f>SUMIF([1]route!$E$3:$E$10005,E301,[1]!Table1[N+3])</f>
        <v/>
      </c>
      <c r="BN301" s="32">
        <f>SUMIF([1]route!$E$3:$E$10005,E301,[1]!Table1[N+4])</f>
        <v/>
      </c>
      <c r="BP301" s="37">
        <f>$V301-$AD301</f>
        <v/>
      </c>
      <c r="BQ301" s="35">
        <f>BP301-AE301</f>
        <v/>
      </c>
      <c r="BR301" s="35">
        <f>BQ301-AF301</f>
        <v/>
      </c>
      <c r="BS301" s="35">
        <f>BR301-AG301</f>
        <v/>
      </c>
      <c r="BT301" s="35">
        <f>BS301-AH301</f>
        <v/>
      </c>
      <c r="BU301" s="35">
        <f>BT301-AI301</f>
        <v/>
      </c>
      <c r="BV301" s="35">
        <f>BU301-AJ301</f>
        <v/>
      </c>
      <c r="BW301" s="35">
        <f>BV301-AK301</f>
        <v/>
      </c>
      <c r="BX301" s="35">
        <f>BW301-AL301</f>
        <v/>
      </c>
      <c r="BY301" s="35">
        <f>BX301-AM301</f>
        <v/>
      </c>
      <c r="BZ301" s="35">
        <f>BY301-AN301</f>
        <v/>
      </c>
      <c r="CA301" s="35">
        <f>BZ301-AO301</f>
        <v/>
      </c>
      <c r="CB301" s="35">
        <f>CA301-AP301</f>
        <v/>
      </c>
      <c r="CC301" s="35">
        <f>CB301-AQ301</f>
        <v/>
      </c>
      <c r="CD301" s="35">
        <f>CC301-AR301</f>
        <v/>
      </c>
      <c r="CE301" s="35">
        <f>CD301-AS301</f>
        <v/>
      </c>
      <c r="CF301" s="35">
        <f>CE301-AT301</f>
        <v/>
      </c>
      <c r="CG301" s="35">
        <f>CF301-AU301</f>
        <v/>
      </c>
      <c r="CH301" s="35">
        <f>CG301-AV301</f>
        <v/>
      </c>
      <c r="CI301" s="35">
        <f>CH301-AW301</f>
        <v/>
      </c>
      <c r="CJ301" s="35">
        <f>CI301-AX301</f>
        <v/>
      </c>
      <c r="CK301" s="35">
        <f>CJ301-AY301</f>
        <v/>
      </c>
      <c r="CL301" s="35">
        <f>CK301-AZ301</f>
        <v/>
      </c>
      <c r="CM301" s="35">
        <f>CL301-BA301</f>
        <v/>
      </c>
      <c r="CN301" s="35">
        <f>CM301-BB301</f>
        <v/>
      </c>
      <c r="CO301" s="35">
        <f>CN301-BC301</f>
        <v/>
      </c>
      <c r="CP301" s="35">
        <f>CO301-BD301</f>
        <v/>
      </c>
      <c r="CQ301" s="35">
        <f>CP301-BE301</f>
        <v/>
      </c>
      <c r="CR301" s="35">
        <f>CQ301-BF301</f>
        <v/>
      </c>
      <c r="CS301" s="35">
        <f>CR301-BG301</f>
        <v/>
      </c>
      <c r="CT301" s="35">
        <f>CS301-BH301</f>
        <v/>
      </c>
      <c r="CU301" s="35">
        <f>CT301-BI301</f>
        <v/>
      </c>
      <c r="CV301" s="35">
        <f>CU301-BJ301</f>
        <v/>
      </c>
      <c r="CW301" s="38">
        <f>CV301-BK301</f>
        <v/>
      </c>
      <c r="CX301" s="38">
        <f>CW301-BL301</f>
        <v/>
      </c>
      <c r="CY301" s="38">
        <f>CX301-BM301</f>
        <v/>
      </c>
      <c r="CZ301" s="39">
        <f>CY301-BN301</f>
        <v/>
      </c>
      <c r="DA301" s="35" t="n"/>
    </row>
    <row r="302">
      <c r="D302" s="61">
        <f>VLOOKUP(F302,[1]Special!$O$2:$S$209,3,0)</f>
        <v/>
      </c>
      <c r="E302" s="20" t="inlineStr">
        <is>
          <t>|0200220810|22.20|0.00|1.400|0.0005771NBC</t>
        </is>
      </c>
      <c r="F302" s="19">
        <f>LEFT(E302,LEN(E302)-7)</f>
        <v/>
      </c>
      <c r="G302" s="19">
        <f>'Cutting Rules'!H302</f>
        <v/>
      </c>
      <c r="H302" s="19">
        <f>VLOOKUP(MID(F302,8,2),[1]Special!$H$2:$I$32,2,0)</f>
        <v/>
      </c>
      <c r="I302" s="19">
        <f>RIGHT(E302,3)</f>
        <v/>
      </c>
      <c r="J302" s="19">
        <f>IF(MID(E302,6,2)="22","P","C")</f>
        <v/>
      </c>
      <c r="K302" s="19">
        <f>MID(E302,13,4)</f>
        <v/>
      </c>
      <c r="L302" s="19">
        <f>MID(E302,19,4)</f>
        <v/>
      </c>
      <c r="M302" s="52">
        <f>MID(E302,LEN(E302)-17,4)</f>
        <v/>
      </c>
      <c r="N302" s="52">
        <f>MID(E302,LEN(E302)-6,4)</f>
        <v/>
      </c>
      <c r="O302" s="19">
        <f>VLOOKUP(F302,[1]Item!$A$5:$Z$10000,26,0)</f>
        <v/>
      </c>
      <c r="P302" s="19">
        <f>VLOOKUP(E302,[1]route!$E$3:$O$10005,11,0)</f>
        <v/>
      </c>
      <c r="Q302" s="167">
        <f>'Cutting Rules'!AD302</f>
        <v/>
      </c>
      <c r="R302" s="168">
        <f>SUMIF([1]route!$E$3:$E$10005,E302,[1]!Table1[生産])</f>
        <v/>
      </c>
      <c r="S302" s="24" t="n"/>
      <c r="T302" s="169" t="inlineStr"/>
      <c r="U302" s="19" t="n"/>
      <c r="V302" s="170">
        <f>SUMIF([1]route!$E$3:$E$10005,E302,[1]route!$M$3:$M$10005)</f>
        <v/>
      </c>
      <c r="W302" s="171">
        <f>O302*N302*V302/1000</f>
        <v/>
      </c>
      <c r="X302" s="27">
        <f t="array" ref="X302">INDEX($BP302:$CZ302,MATCH(TRUE,$BP302:$CZ302&lt;0,0))</f>
        <v/>
      </c>
      <c r="Y302" s="47">
        <f>IFERROR(CHOOSE($AC302,$BP$1,$BQ$1,$BR$1,$BS$1,$BT$1,$BU$1,$BV$1,$BW$1,$BX$1,$BY$1,$BZ$1,$CA$1,$CB$1,$CC$1,$CD$1,$CE$1,$CF$1,$CG$1,$CH$1,$CI$1,$CJ$1,$CK$1,$CL$1,$CM$1,$CN$1,$CO$1,$CP$1,$CQ$1,$CR$1,$CS$1,$CT$1,$CU$1,$CV$1,$CW$1,$CX$1,$CY$1,$CZ$1,),"")</f>
        <v/>
      </c>
      <c r="Z302" s="121">
        <f>IFERROR(VLOOKUP(E302,[1]route!$E$3:$BL$10005,59,0),"")&amp;IFERROR(VLOOKUP(E302,[1]route!$E$3:$BL$10005,60,0),"")</f>
        <v/>
      </c>
      <c r="AA302" s="172">
        <f>IF(R302&gt;V302,R302-V302,0)</f>
        <v/>
      </c>
      <c r="AB302" s="173">
        <f>AA302*O302*N302/1000</f>
        <v/>
      </c>
      <c r="AC302" s="4">
        <f>IFERROR(MATCH($X302,$BP302:$CZ302,0),"")</f>
        <v/>
      </c>
      <c r="AD302" s="29" t="n">
        <v>0</v>
      </c>
      <c r="AE302" s="30">
        <f>SUMIF([1]route!$E$3:$E$10005,E302,[1]!Table1[1])</f>
        <v/>
      </c>
      <c r="AF302" s="30">
        <f>SUMIF([1]route!$E$3:$E$10005,E302,[1]!Table1[2])</f>
        <v/>
      </c>
      <c r="AG302" s="30">
        <f>SUMIF([1]route!$E$3:$E$10005,E302,[1]!Table1[3])</f>
        <v/>
      </c>
      <c r="AH302" s="30">
        <f>SUMIF([1]route!$E$3:$E$10005,E302,[1]!Table1[4])</f>
        <v/>
      </c>
      <c r="AI302" s="30">
        <f>SUMIF([1]route!$E$3:$E$10005,E302,[1]!Table1[5])</f>
        <v/>
      </c>
      <c r="AJ302" s="30">
        <f>SUMIF([1]route!$E$3:$E$10005,E302,[1]!Table1[6])</f>
        <v/>
      </c>
      <c r="AK302" s="30">
        <f>SUMIF([1]route!$E$3:$E$10005,E302,[1]!Table1[7])</f>
        <v/>
      </c>
      <c r="AL302" s="30">
        <f>SUMIF([1]route!$E$3:$E$10005,E302,[1]!Table1[8])</f>
        <v/>
      </c>
      <c r="AM302" s="30">
        <f>SUMIF([1]route!$E$3:$E$10005,E302,[1]!Table1[9])</f>
        <v/>
      </c>
      <c r="AN302" s="30">
        <f>SUMIF([1]route!$E$3:$E$10005,E302,[1]!Table1[10])</f>
        <v/>
      </c>
      <c r="AO302" s="30">
        <f>SUMIF([1]route!$E$3:$E$10005,E302,[1]!Table1[11])</f>
        <v/>
      </c>
      <c r="AP302" s="30">
        <f>SUMIF([1]route!$E$3:$E$10005,E302,[1]!Table1[12])</f>
        <v/>
      </c>
      <c r="AQ302" s="30">
        <f>SUMIF([1]route!$E$3:$E$10005,E302,[1]!Table1[13])</f>
        <v/>
      </c>
      <c r="AR302" s="30">
        <f>SUMIF([1]route!$E$3:$E$10005,E302,[1]!Table1[14])</f>
        <v/>
      </c>
      <c r="AS302" s="30">
        <f>SUMIF([1]route!$E$3:$E$10005,E302,[1]!Table1[15])</f>
        <v/>
      </c>
      <c r="AT302" s="30">
        <f>SUMIF([1]route!$E$3:$E$10005,E302,[1]!Table1[16])</f>
        <v/>
      </c>
      <c r="AU302" s="30">
        <f>SUMIF([1]route!$E$3:$E$10005,E302,[1]!Table1[17])</f>
        <v/>
      </c>
      <c r="AV302" s="30">
        <f>SUMIF([1]route!$E$3:$E$10005,E302,[1]!Table1[18])</f>
        <v/>
      </c>
      <c r="AW302" s="30">
        <f>SUMIF([1]route!$E$3:$E$10005,E302,[1]!Table1[19])</f>
        <v/>
      </c>
      <c r="AX302" s="30">
        <f>SUMIF([1]route!$E$3:$E$10005,E302,[1]!Table1[20])</f>
        <v/>
      </c>
      <c r="AY302" s="30">
        <f>SUMIF([1]route!$E$3:$E$10005,E302,[1]!Table1[21])</f>
        <v/>
      </c>
      <c r="AZ302" s="30">
        <f>SUMIF([1]route!$E$3:$E$10005,E302,[1]!Table1[22])</f>
        <v/>
      </c>
      <c r="BA302" s="30">
        <f>SUMIF([1]route!$E$3:$E$10005,E302,[1]!Table1[23])</f>
        <v/>
      </c>
      <c r="BB302" s="30">
        <f>SUMIF([1]route!$E$3:$E$10005,E302,[1]!Table1[24])</f>
        <v/>
      </c>
      <c r="BC302" s="30">
        <f>SUMIF([1]route!$E$3:$E$10005,E302,[1]!Table1[25])</f>
        <v/>
      </c>
      <c r="BD302" s="30">
        <f>SUMIF([1]route!$E$3:$E$10005,E302,[1]!Table1[26])</f>
        <v/>
      </c>
      <c r="BE302" s="30">
        <f>SUMIF([1]route!$E$3:$E$10005,E302,[1]!Table1[27])</f>
        <v/>
      </c>
      <c r="BF302" s="30">
        <f>SUMIF([1]route!$E$3:$E$10005,E302,[1]!Table1[28])</f>
        <v/>
      </c>
      <c r="BG302" s="30">
        <f>SUMIF([1]route!$E$3:$E$10005,E302,[1]!Table1[29])</f>
        <v/>
      </c>
      <c r="BH302" s="30">
        <f>SUMIF([1]route!$E$3:$E$10005,E302,[1]!Table1[30])</f>
        <v/>
      </c>
      <c r="BI302" s="30">
        <f>SUMIF([1]route!$E$3:$E$10005,E302,[1]!Table1[31])</f>
        <v/>
      </c>
      <c r="BJ302" s="30">
        <f>SUMIF([1]route!$E$3:$E$10005,E302,[1]!Table1[Remain PO])</f>
        <v/>
      </c>
      <c r="BK302" s="31">
        <f>SUMIF([1]route!$E$3:$E$10005,E302,[1]!Table1[N+1])</f>
        <v/>
      </c>
      <c r="BL302" s="31">
        <f>SUMIF([1]route!$E$3:$E$10005,E302,[1]!Table1[N+2])</f>
        <v/>
      </c>
      <c r="BM302" s="31">
        <f>SUMIF([1]route!$E$3:$E$10005,E302,[1]!Table1[N+3])</f>
        <v/>
      </c>
      <c r="BN302" s="32">
        <f>SUMIF([1]route!$E$3:$E$10005,E302,[1]!Table1[N+4])</f>
        <v/>
      </c>
      <c r="BP302" s="37">
        <f>$V302-$AD302</f>
        <v/>
      </c>
      <c r="BQ302" s="35">
        <f>BP302-AE302</f>
        <v/>
      </c>
      <c r="BR302" s="35">
        <f>BQ302-AF302</f>
        <v/>
      </c>
      <c r="BS302" s="35">
        <f>BR302-AG302</f>
        <v/>
      </c>
      <c r="BT302" s="35">
        <f>BS302-AH302</f>
        <v/>
      </c>
      <c r="BU302" s="35">
        <f>BT302-AI302</f>
        <v/>
      </c>
      <c r="BV302" s="35">
        <f>BU302-AJ302</f>
        <v/>
      </c>
      <c r="BW302" s="35">
        <f>BV302-AK302</f>
        <v/>
      </c>
      <c r="BX302" s="35">
        <f>BW302-AL302</f>
        <v/>
      </c>
      <c r="BY302" s="35">
        <f>BX302-AM302</f>
        <v/>
      </c>
      <c r="BZ302" s="35">
        <f>BY302-AN302</f>
        <v/>
      </c>
      <c r="CA302" s="35">
        <f>BZ302-AO302</f>
        <v/>
      </c>
      <c r="CB302" s="35">
        <f>CA302-AP302</f>
        <v/>
      </c>
      <c r="CC302" s="35">
        <f>CB302-AQ302</f>
        <v/>
      </c>
      <c r="CD302" s="35">
        <f>CC302-AR302</f>
        <v/>
      </c>
      <c r="CE302" s="35">
        <f>CD302-AS302</f>
        <v/>
      </c>
      <c r="CF302" s="35">
        <f>CE302-AT302</f>
        <v/>
      </c>
      <c r="CG302" s="35">
        <f>CF302-AU302</f>
        <v/>
      </c>
      <c r="CH302" s="35">
        <f>CG302-AV302</f>
        <v/>
      </c>
      <c r="CI302" s="35">
        <f>CH302-AW302</f>
        <v/>
      </c>
      <c r="CJ302" s="35">
        <f>CI302-AX302</f>
        <v/>
      </c>
      <c r="CK302" s="35">
        <f>CJ302-AY302</f>
        <v/>
      </c>
      <c r="CL302" s="35">
        <f>CK302-AZ302</f>
        <v/>
      </c>
      <c r="CM302" s="35">
        <f>CL302-BA302</f>
        <v/>
      </c>
      <c r="CN302" s="35">
        <f>CM302-BB302</f>
        <v/>
      </c>
      <c r="CO302" s="35">
        <f>CN302-BC302</f>
        <v/>
      </c>
      <c r="CP302" s="35">
        <f>CO302-BD302</f>
        <v/>
      </c>
      <c r="CQ302" s="35">
        <f>CP302-BE302</f>
        <v/>
      </c>
      <c r="CR302" s="35">
        <f>CQ302-BF302</f>
        <v/>
      </c>
      <c r="CS302" s="35">
        <f>CR302-BG302</f>
        <v/>
      </c>
      <c r="CT302" s="35">
        <f>CS302-BH302</f>
        <v/>
      </c>
      <c r="CU302" s="35">
        <f>CT302-BI302</f>
        <v/>
      </c>
      <c r="CV302" s="35">
        <f>CU302-BJ302</f>
        <v/>
      </c>
      <c r="CW302" s="38">
        <f>CV302-BK302</f>
        <v/>
      </c>
      <c r="CX302" s="38">
        <f>CW302-BL302</f>
        <v/>
      </c>
      <c r="CY302" s="38">
        <f>CX302-BM302</f>
        <v/>
      </c>
      <c r="CZ302" s="39">
        <f>CY302-BN302</f>
        <v/>
      </c>
      <c r="DA302" s="35" t="n"/>
    </row>
    <row r="303">
      <c r="D303" s="61">
        <f>VLOOKUP(F303,[1]Special!$O$2:$S$209,3,0)</f>
        <v/>
      </c>
      <c r="E303" s="20" t="inlineStr">
        <is>
          <t>|0200226010|25.40|0.00|1.600|0.0006113IBC</t>
        </is>
      </c>
      <c r="F303" s="19">
        <f>LEFT(E303,LEN(E303)-7)</f>
        <v/>
      </c>
      <c r="G303" s="19">
        <f>'Cutting Rules'!H303</f>
        <v/>
      </c>
      <c r="H303" s="19">
        <f>VLOOKUP(MID(F303,8,2),[1]Special!$H$2:$I$32,2,0)</f>
        <v/>
      </c>
      <c r="I303" s="19">
        <f>RIGHT(E303,3)</f>
        <v/>
      </c>
      <c r="J303" s="19">
        <f>IF(MID(E303,6,2)="22","P","C")</f>
        <v/>
      </c>
      <c r="K303" s="19">
        <f>MID(E303,13,4)</f>
        <v/>
      </c>
      <c r="L303" s="19">
        <f>MID(E303,19,4)</f>
        <v/>
      </c>
      <c r="M303" s="52">
        <f>MID(E303,LEN(E303)-17,4)</f>
        <v/>
      </c>
      <c r="N303" s="52">
        <f>MID(E303,LEN(E303)-6,4)</f>
        <v/>
      </c>
      <c r="O303" s="19">
        <f>VLOOKUP(F303,[1]Item!$A$5:$Z$10000,26,0)</f>
        <v/>
      </c>
      <c r="P303" s="19">
        <f>VLOOKUP(E303,[1]route!$E$3:$O$10005,11,0)</f>
        <v/>
      </c>
      <c r="Q303" s="167">
        <f>'Cutting Rules'!AD303</f>
        <v/>
      </c>
      <c r="R303" s="168">
        <f>SUMIF([1]route!$E$3:$E$10005,E303,[1]!Table1[生産])</f>
        <v/>
      </c>
      <c r="S303" s="24" t="n"/>
      <c r="T303" s="169" t="inlineStr"/>
      <c r="U303" s="19" t="n"/>
      <c r="V303" s="170">
        <f>SUMIF([1]route!$E$3:$E$10005,E303,[1]route!$M$3:$M$10005)</f>
        <v/>
      </c>
      <c r="W303" s="171">
        <f>O303*N303*V303/1000</f>
        <v/>
      </c>
      <c r="X303" s="27">
        <f t="array" ref="X303">INDEX($BP303:$CZ303,MATCH(TRUE,$BP303:$CZ303&lt;0,0))</f>
        <v/>
      </c>
      <c r="Y303" s="47">
        <f>IFERROR(CHOOSE($AC303,$BP$1,$BQ$1,$BR$1,$BS$1,$BT$1,$BU$1,$BV$1,$BW$1,$BX$1,$BY$1,$BZ$1,$CA$1,$CB$1,$CC$1,$CD$1,$CE$1,$CF$1,$CG$1,$CH$1,$CI$1,$CJ$1,$CK$1,$CL$1,$CM$1,$CN$1,$CO$1,$CP$1,$CQ$1,$CR$1,$CS$1,$CT$1,$CU$1,$CV$1,$CW$1,$CX$1,$CY$1,$CZ$1,),"")</f>
        <v/>
      </c>
      <c r="Z303" s="121">
        <f>IFERROR(VLOOKUP(E303,[1]route!$E$3:$BL$10005,59,0),"")&amp;IFERROR(VLOOKUP(E303,[1]route!$E$3:$BL$10005,60,0),"")</f>
        <v/>
      </c>
      <c r="AA303" s="172">
        <f>IF(R303&gt;V303,R303-V303,0)</f>
        <v/>
      </c>
      <c r="AB303" s="173">
        <f>AA303*O303*N303/1000</f>
        <v/>
      </c>
      <c r="AC303" s="4">
        <f>IFERROR(MATCH($X303,$BP303:$CZ303,0),"")</f>
        <v/>
      </c>
      <c r="AD303" s="29" t="n">
        <v>0</v>
      </c>
      <c r="AE303" s="30">
        <f>SUMIF([1]route!$E$3:$E$10005,E303,[1]!Table1[1])</f>
        <v/>
      </c>
      <c r="AF303" s="30">
        <f>SUMIF([1]route!$E$3:$E$10005,E303,[1]!Table1[2])</f>
        <v/>
      </c>
      <c r="AG303" s="30">
        <f>SUMIF([1]route!$E$3:$E$10005,E303,[1]!Table1[3])</f>
        <v/>
      </c>
      <c r="AH303" s="30">
        <f>SUMIF([1]route!$E$3:$E$10005,E303,[1]!Table1[4])</f>
        <v/>
      </c>
      <c r="AI303" s="30">
        <f>SUMIF([1]route!$E$3:$E$10005,E303,[1]!Table1[5])</f>
        <v/>
      </c>
      <c r="AJ303" s="30">
        <f>SUMIF([1]route!$E$3:$E$10005,E303,[1]!Table1[6])</f>
        <v/>
      </c>
      <c r="AK303" s="30">
        <f>SUMIF([1]route!$E$3:$E$10005,E303,[1]!Table1[7])</f>
        <v/>
      </c>
      <c r="AL303" s="30">
        <f>SUMIF([1]route!$E$3:$E$10005,E303,[1]!Table1[8])</f>
        <v/>
      </c>
      <c r="AM303" s="30">
        <f>SUMIF([1]route!$E$3:$E$10005,E303,[1]!Table1[9])</f>
        <v/>
      </c>
      <c r="AN303" s="30">
        <f>SUMIF([1]route!$E$3:$E$10005,E303,[1]!Table1[10])</f>
        <v/>
      </c>
      <c r="AO303" s="30">
        <f>SUMIF([1]route!$E$3:$E$10005,E303,[1]!Table1[11])</f>
        <v/>
      </c>
      <c r="AP303" s="30">
        <f>SUMIF([1]route!$E$3:$E$10005,E303,[1]!Table1[12])</f>
        <v/>
      </c>
      <c r="AQ303" s="30">
        <f>SUMIF([1]route!$E$3:$E$10005,E303,[1]!Table1[13])</f>
        <v/>
      </c>
      <c r="AR303" s="30">
        <f>SUMIF([1]route!$E$3:$E$10005,E303,[1]!Table1[14])</f>
        <v/>
      </c>
      <c r="AS303" s="30">
        <f>SUMIF([1]route!$E$3:$E$10005,E303,[1]!Table1[15])</f>
        <v/>
      </c>
      <c r="AT303" s="30">
        <f>SUMIF([1]route!$E$3:$E$10005,E303,[1]!Table1[16])</f>
        <v/>
      </c>
      <c r="AU303" s="30">
        <f>SUMIF([1]route!$E$3:$E$10005,E303,[1]!Table1[17])</f>
        <v/>
      </c>
      <c r="AV303" s="30">
        <f>SUMIF([1]route!$E$3:$E$10005,E303,[1]!Table1[18])</f>
        <v/>
      </c>
      <c r="AW303" s="30">
        <f>SUMIF([1]route!$E$3:$E$10005,E303,[1]!Table1[19])</f>
        <v/>
      </c>
      <c r="AX303" s="30">
        <f>SUMIF([1]route!$E$3:$E$10005,E303,[1]!Table1[20])</f>
        <v/>
      </c>
      <c r="AY303" s="30">
        <f>SUMIF([1]route!$E$3:$E$10005,E303,[1]!Table1[21])</f>
        <v/>
      </c>
      <c r="AZ303" s="30">
        <f>SUMIF([1]route!$E$3:$E$10005,E303,[1]!Table1[22])</f>
        <v/>
      </c>
      <c r="BA303" s="30">
        <f>SUMIF([1]route!$E$3:$E$10005,E303,[1]!Table1[23])</f>
        <v/>
      </c>
      <c r="BB303" s="30">
        <f>SUMIF([1]route!$E$3:$E$10005,E303,[1]!Table1[24])</f>
        <v/>
      </c>
      <c r="BC303" s="30">
        <f>SUMIF([1]route!$E$3:$E$10005,E303,[1]!Table1[25])</f>
        <v/>
      </c>
      <c r="BD303" s="30">
        <f>SUMIF([1]route!$E$3:$E$10005,E303,[1]!Table1[26])</f>
        <v/>
      </c>
      <c r="BE303" s="30">
        <f>SUMIF([1]route!$E$3:$E$10005,E303,[1]!Table1[27])</f>
        <v/>
      </c>
      <c r="BF303" s="30">
        <f>SUMIF([1]route!$E$3:$E$10005,E303,[1]!Table1[28])</f>
        <v/>
      </c>
      <c r="BG303" s="30">
        <f>SUMIF([1]route!$E$3:$E$10005,E303,[1]!Table1[29])</f>
        <v/>
      </c>
      <c r="BH303" s="30">
        <f>SUMIF([1]route!$E$3:$E$10005,E303,[1]!Table1[30])</f>
        <v/>
      </c>
      <c r="BI303" s="30">
        <f>SUMIF([1]route!$E$3:$E$10005,E303,[1]!Table1[31])</f>
        <v/>
      </c>
      <c r="BJ303" s="30">
        <f>SUMIF([1]route!$E$3:$E$10005,E303,[1]!Table1[Remain PO])</f>
        <v/>
      </c>
      <c r="BK303" s="31">
        <f>SUMIF([1]route!$E$3:$E$10005,E303,[1]!Table1[N+1])</f>
        <v/>
      </c>
      <c r="BL303" s="31">
        <f>SUMIF([1]route!$E$3:$E$10005,E303,[1]!Table1[N+2])</f>
        <v/>
      </c>
      <c r="BM303" s="31">
        <f>SUMIF([1]route!$E$3:$E$10005,E303,[1]!Table1[N+3])</f>
        <v/>
      </c>
      <c r="BN303" s="32">
        <f>SUMIF([1]route!$E$3:$E$10005,E303,[1]!Table1[N+4])</f>
        <v/>
      </c>
      <c r="BP303" s="37">
        <f>$V303-$AD303</f>
        <v/>
      </c>
      <c r="BQ303" s="35">
        <f>BP303-AE303</f>
        <v/>
      </c>
      <c r="BR303" s="35">
        <f>BQ303-AF303</f>
        <v/>
      </c>
      <c r="BS303" s="35">
        <f>BR303-AG303</f>
        <v/>
      </c>
      <c r="BT303" s="35">
        <f>BS303-AH303</f>
        <v/>
      </c>
      <c r="BU303" s="35">
        <f>BT303-AI303</f>
        <v/>
      </c>
      <c r="BV303" s="35">
        <f>BU303-AJ303</f>
        <v/>
      </c>
      <c r="BW303" s="35">
        <f>BV303-AK303</f>
        <v/>
      </c>
      <c r="BX303" s="35">
        <f>BW303-AL303</f>
        <v/>
      </c>
      <c r="BY303" s="35">
        <f>BX303-AM303</f>
        <v/>
      </c>
      <c r="BZ303" s="35">
        <f>BY303-AN303</f>
        <v/>
      </c>
      <c r="CA303" s="35">
        <f>BZ303-AO303</f>
        <v/>
      </c>
      <c r="CB303" s="35">
        <f>CA303-AP303</f>
        <v/>
      </c>
      <c r="CC303" s="35">
        <f>CB303-AQ303</f>
        <v/>
      </c>
      <c r="CD303" s="35">
        <f>CC303-AR303</f>
        <v/>
      </c>
      <c r="CE303" s="35">
        <f>CD303-AS303</f>
        <v/>
      </c>
      <c r="CF303" s="35">
        <f>CE303-AT303</f>
        <v/>
      </c>
      <c r="CG303" s="35">
        <f>CF303-AU303</f>
        <v/>
      </c>
      <c r="CH303" s="35">
        <f>CG303-AV303</f>
        <v/>
      </c>
      <c r="CI303" s="35">
        <f>CH303-AW303</f>
        <v/>
      </c>
      <c r="CJ303" s="35">
        <f>CI303-AX303</f>
        <v/>
      </c>
      <c r="CK303" s="35">
        <f>CJ303-AY303</f>
        <v/>
      </c>
      <c r="CL303" s="35">
        <f>CK303-AZ303</f>
        <v/>
      </c>
      <c r="CM303" s="35">
        <f>CL303-BA303</f>
        <v/>
      </c>
      <c r="CN303" s="35">
        <f>CM303-BB303</f>
        <v/>
      </c>
      <c r="CO303" s="35">
        <f>CN303-BC303</f>
        <v/>
      </c>
      <c r="CP303" s="35">
        <f>CO303-BD303</f>
        <v/>
      </c>
      <c r="CQ303" s="35">
        <f>CP303-BE303</f>
        <v/>
      </c>
      <c r="CR303" s="35">
        <f>CQ303-BF303</f>
        <v/>
      </c>
      <c r="CS303" s="35">
        <f>CR303-BG303</f>
        <v/>
      </c>
      <c r="CT303" s="35">
        <f>CS303-BH303</f>
        <v/>
      </c>
      <c r="CU303" s="35">
        <f>CT303-BI303</f>
        <v/>
      </c>
      <c r="CV303" s="35">
        <f>CU303-BJ303</f>
        <v/>
      </c>
      <c r="CW303" s="38">
        <f>CV303-BK303</f>
        <v/>
      </c>
      <c r="CX303" s="38">
        <f>CW303-BL303</f>
        <v/>
      </c>
      <c r="CY303" s="38">
        <f>CX303-BM303</f>
        <v/>
      </c>
      <c r="CZ303" s="39">
        <f>CY303-BN303</f>
        <v/>
      </c>
      <c r="DA303" s="35" t="n"/>
    </row>
    <row r="304">
      <c r="D304" s="61">
        <f>VLOOKUP(F304,[1]Special!$O$2:$S$209,3,0)</f>
        <v/>
      </c>
      <c r="E304" s="20" t="inlineStr">
        <is>
          <t>|0200226010|42.70|0.00|2.000|0.0006078IBC</t>
        </is>
      </c>
      <c r="F304" s="19">
        <f>LEFT(E304,LEN(E304)-7)</f>
        <v/>
      </c>
      <c r="G304" s="19">
        <f>'Cutting Rules'!H304</f>
        <v/>
      </c>
      <c r="H304" s="19">
        <f>VLOOKUP(MID(F304,8,2),[1]Special!$H$2:$I$32,2,0)</f>
        <v/>
      </c>
      <c r="I304" s="19">
        <f>RIGHT(E304,3)</f>
        <v/>
      </c>
      <c r="J304" s="19">
        <f>IF(MID(E304,6,2)="22","P","C")</f>
        <v/>
      </c>
      <c r="K304" s="19">
        <f>MID(E304,13,4)</f>
        <v/>
      </c>
      <c r="L304" s="19">
        <f>MID(E304,19,4)</f>
        <v/>
      </c>
      <c r="M304" s="52">
        <f>MID(E304,LEN(E304)-17,4)</f>
        <v/>
      </c>
      <c r="N304" s="52">
        <f>MID(E304,LEN(E304)-6,4)</f>
        <v/>
      </c>
      <c r="O304" s="19">
        <f>VLOOKUP(F304,[1]Item!$A$5:$Z$10000,26,0)</f>
        <v/>
      </c>
      <c r="P304" s="19">
        <f>VLOOKUP(E304,[1]route!$E$3:$O$10005,11,0)</f>
        <v/>
      </c>
      <c r="Q304" s="167">
        <f>'Cutting Rules'!AD304</f>
        <v/>
      </c>
      <c r="R304" s="168">
        <f>SUMIF([1]route!$E$3:$E$10005,E304,[1]!Table1[生産])</f>
        <v/>
      </c>
      <c r="S304" s="24" t="n"/>
      <c r="T304" s="169" t="inlineStr"/>
      <c r="U304" s="19" t="n"/>
      <c r="V304" s="170">
        <f>SUMIF([1]route!$E$3:$E$10005,E304,[1]route!$M$3:$M$10005)</f>
        <v/>
      </c>
      <c r="W304" s="171">
        <f>O304*N304*V304/1000</f>
        <v/>
      </c>
      <c r="X304" s="27">
        <f t="array" ref="X304">INDEX($BP304:$CZ304,MATCH(TRUE,$BP304:$CZ304&lt;0,0))</f>
        <v/>
      </c>
      <c r="Y304" s="47">
        <f>IFERROR(CHOOSE($AC304,$BP$1,$BQ$1,$BR$1,$BS$1,$BT$1,$BU$1,$BV$1,$BW$1,$BX$1,$BY$1,$BZ$1,$CA$1,$CB$1,$CC$1,$CD$1,$CE$1,$CF$1,$CG$1,$CH$1,$CI$1,$CJ$1,$CK$1,$CL$1,$CM$1,$CN$1,$CO$1,$CP$1,$CQ$1,$CR$1,$CS$1,$CT$1,$CU$1,$CV$1,$CW$1,$CX$1,$CY$1,$CZ$1,),"")</f>
        <v/>
      </c>
      <c r="Z304" s="121">
        <f>IFERROR(VLOOKUP(E304,[1]route!$E$3:$BL$10005,59,0),"")&amp;IFERROR(VLOOKUP(E304,[1]route!$E$3:$BL$10005,60,0),"")</f>
        <v/>
      </c>
      <c r="AA304" s="172">
        <f>IF(R304&gt;V304,R304-V304,0)</f>
        <v/>
      </c>
      <c r="AB304" s="173">
        <f>AA304*O304*N304/1000</f>
        <v/>
      </c>
      <c r="AC304" s="4">
        <f>IFERROR(MATCH($X304,$BP304:$CZ304,0),"")</f>
        <v/>
      </c>
      <c r="AD304" s="29" t="n">
        <v>0</v>
      </c>
      <c r="AE304" s="30">
        <f>SUMIF([1]route!$E$3:$E$10005,E304,[1]!Table1[1])</f>
        <v/>
      </c>
      <c r="AF304" s="30">
        <f>SUMIF([1]route!$E$3:$E$10005,E304,[1]!Table1[2])</f>
        <v/>
      </c>
      <c r="AG304" s="30">
        <f>SUMIF([1]route!$E$3:$E$10005,E304,[1]!Table1[3])</f>
        <v/>
      </c>
      <c r="AH304" s="30">
        <f>SUMIF([1]route!$E$3:$E$10005,E304,[1]!Table1[4])</f>
        <v/>
      </c>
      <c r="AI304" s="30">
        <f>SUMIF([1]route!$E$3:$E$10005,E304,[1]!Table1[5])</f>
        <v/>
      </c>
      <c r="AJ304" s="30">
        <f>SUMIF([1]route!$E$3:$E$10005,E304,[1]!Table1[6])</f>
        <v/>
      </c>
      <c r="AK304" s="30">
        <f>SUMIF([1]route!$E$3:$E$10005,E304,[1]!Table1[7])</f>
        <v/>
      </c>
      <c r="AL304" s="30">
        <f>SUMIF([1]route!$E$3:$E$10005,E304,[1]!Table1[8])</f>
        <v/>
      </c>
      <c r="AM304" s="30">
        <f>SUMIF([1]route!$E$3:$E$10005,E304,[1]!Table1[9])</f>
        <v/>
      </c>
      <c r="AN304" s="30">
        <f>SUMIF([1]route!$E$3:$E$10005,E304,[1]!Table1[10])</f>
        <v/>
      </c>
      <c r="AO304" s="30">
        <f>SUMIF([1]route!$E$3:$E$10005,E304,[1]!Table1[11])</f>
        <v/>
      </c>
      <c r="AP304" s="30">
        <f>SUMIF([1]route!$E$3:$E$10005,E304,[1]!Table1[12])</f>
        <v/>
      </c>
      <c r="AQ304" s="30">
        <f>SUMIF([1]route!$E$3:$E$10005,E304,[1]!Table1[13])</f>
        <v/>
      </c>
      <c r="AR304" s="30">
        <f>SUMIF([1]route!$E$3:$E$10005,E304,[1]!Table1[14])</f>
        <v/>
      </c>
      <c r="AS304" s="30">
        <f>SUMIF([1]route!$E$3:$E$10005,E304,[1]!Table1[15])</f>
        <v/>
      </c>
      <c r="AT304" s="30">
        <f>SUMIF([1]route!$E$3:$E$10005,E304,[1]!Table1[16])</f>
        <v/>
      </c>
      <c r="AU304" s="30">
        <f>SUMIF([1]route!$E$3:$E$10005,E304,[1]!Table1[17])</f>
        <v/>
      </c>
      <c r="AV304" s="30">
        <f>SUMIF([1]route!$E$3:$E$10005,E304,[1]!Table1[18])</f>
        <v/>
      </c>
      <c r="AW304" s="30">
        <f>SUMIF([1]route!$E$3:$E$10005,E304,[1]!Table1[19])</f>
        <v/>
      </c>
      <c r="AX304" s="30">
        <f>SUMIF([1]route!$E$3:$E$10005,E304,[1]!Table1[20])</f>
        <v/>
      </c>
      <c r="AY304" s="30">
        <f>SUMIF([1]route!$E$3:$E$10005,E304,[1]!Table1[21])</f>
        <v/>
      </c>
      <c r="AZ304" s="30">
        <f>SUMIF([1]route!$E$3:$E$10005,E304,[1]!Table1[22])</f>
        <v/>
      </c>
      <c r="BA304" s="30">
        <f>SUMIF([1]route!$E$3:$E$10005,E304,[1]!Table1[23])</f>
        <v/>
      </c>
      <c r="BB304" s="30">
        <f>SUMIF([1]route!$E$3:$E$10005,E304,[1]!Table1[24])</f>
        <v/>
      </c>
      <c r="BC304" s="30">
        <f>SUMIF([1]route!$E$3:$E$10005,E304,[1]!Table1[25])</f>
        <v/>
      </c>
      <c r="BD304" s="30">
        <f>SUMIF([1]route!$E$3:$E$10005,E304,[1]!Table1[26])</f>
        <v/>
      </c>
      <c r="BE304" s="30">
        <f>SUMIF([1]route!$E$3:$E$10005,E304,[1]!Table1[27])</f>
        <v/>
      </c>
      <c r="BF304" s="30">
        <f>SUMIF([1]route!$E$3:$E$10005,E304,[1]!Table1[28])</f>
        <v/>
      </c>
      <c r="BG304" s="30">
        <f>SUMIF([1]route!$E$3:$E$10005,E304,[1]!Table1[29])</f>
        <v/>
      </c>
      <c r="BH304" s="30">
        <f>SUMIF([1]route!$E$3:$E$10005,E304,[1]!Table1[30])</f>
        <v/>
      </c>
      <c r="BI304" s="30">
        <f>SUMIF([1]route!$E$3:$E$10005,E304,[1]!Table1[31])</f>
        <v/>
      </c>
      <c r="BJ304" s="30">
        <f>SUMIF([1]route!$E$3:$E$10005,E304,[1]!Table1[Remain PO])</f>
        <v/>
      </c>
      <c r="BK304" s="31">
        <f>SUMIF([1]route!$E$3:$E$10005,E304,[1]!Table1[N+1])</f>
        <v/>
      </c>
      <c r="BL304" s="31">
        <f>SUMIF([1]route!$E$3:$E$10005,E304,[1]!Table1[N+2])</f>
        <v/>
      </c>
      <c r="BM304" s="31">
        <f>SUMIF([1]route!$E$3:$E$10005,E304,[1]!Table1[N+3])</f>
        <v/>
      </c>
      <c r="BN304" s="32">
        <f>SUMIF([1]route!$E$3:$E$10005,E304,[1]!Table1[N+4])</f>
        <v/>
      </c>
      <c r="BP304" s="37">
        <f>$V304-$AD304</f>
        <v/>
      </c>
      <c r="BQ304" s="35">
        <f>BP304-AE304</f>
        <v/>
      </c>
      <c r="BR304" s="35">
        <f>BQ304-AF304</f>
        <v/>
      </c>
      <c r="BS304" s="35">
        <f>BR304-AG304</f>
        <v/>
      </c>
      <c r="BT304" s="35">
        <f>BS304-AH304</f>
        <v/>
      </c>
      <c r="BU304" s="35">
        <f>BT304-AI304</f>
        <v/>
      </c>
      <c r="BV304" s="35">
        <f>BU304-AJ304</f>
        <v/>
      </c>
      <c r="BW304" s="35">
        <f>BV304-AK304</f>
        <v/>
      </c>
      <c r="BX304" s="35">
        <f>BW304-AL304</f>
        <v/>
      </c>
      <c r="BY304" s="35">
        <f>BX304-AM304</f>
        <v/>
      </c>
      <c r="BZ304" s="35">
        <f>BY304-AN304</f>
        <v/>
      </c>
      <c r="CA304" s="35">
        <f>BZ304-AO304</f>
        <v/>
      </c>
      <c r="CB304" s="35">
        <f>CA304-AP304</f>
        <v/>
      </c>
      <c r="CC304" s="35">
        <f>CB304-AQ304</f>
        <v/>
      </c>
      <c r="CD304" s="35">
        <f>CC304-AR304</f>
        <v/>
      </c>
      <c r="CE304" s="35">
        <f>CD304-AS304</f>
        <v/>
      </c>
      <c r="CF304" s="35">
        <f>CE304-AT304</f>
        <v/>
      </c>
      <c r="CG304" s="35">
        <f>CF304-AU304</f>
        <v/>
      </c>
      <c r="CH304" s="35">
        <f>CG304-AV304</f>
        <v/>
      </c>
      <c r="CI304" s="35">
        <f>CH304-AW304</f>
        <v/>
      </c>
      <c r="CJ304" s="35">
        <f>CI304-AX304</f>
        <v/>
      </c>
      <c r="CK304" s="35">
        <f>CJ304-AY304</f>
        <v/>
      </c>
      <c r="CL304" s="35">
        <f>CK304-AZ304</f>
        <v/>
      </c>
      <c r="CM304" s="35">
        <f>CL304-BA304</f>
        <v/>
      </c>
      <c r="CN304" s="35">
        <f>CM304-BB304</f>
        <v/>
      </c>
      <c r="CO304" s="35">
        <f>CN304-BC304</f>
        <v/>
      </c>
      <c r="CP304" s="35">
        <f>CO304-BD304</f>
        <v/>
      </c>
      <c r="CQ304" s="35">
        <f>CP304-BE304</f>
        <v/>
      </c>
      <c r="CR304" s="35">
        <f>CQ304-BF304</f>
        <v/>
      </c>
      <c r="CS304" s="35">
        <f>CR304-BG304</f>
        <v/>
      </c>
      <c r="CT304" s="35">
        <f>CS304-BH304</f>
        <v/>
      </c>
      <c r="CU304" s="35">
        <f>CT304-BI304</f>
        <v/>
      </c>
      <c r="CV304" s="35">
        <f>CU304-BJ304</f>
        <v/>
      </c>
      <c r="CW304" s="38">
        <f>CV304-BK304</f>
        <v/>
      </c>
      <c r="CX304" s="38">
        <f>CW304-BL304</f>
        <v/>
      </c>
      <c r="CY304" s="38">
        <f>CX304-BM304</f>
        <v/>
      </c>
      <c r="CZ304" s="39">
        <f>CY304-BN304</f>
        <v/>
      </c>
      <c r="DA304" s="35" t="n"/>
    </row>
    <row r="305">
      <c r="D305" s="61">
        <f>VLOOKUP(F305,[1]Special!$O$2:$S$209,3,0)</f>
        <v/>
      </c>
      <c r="E305" s="20" t="inlineStr">
        <is>
          <t>|0200226240|25.40|0.00|2.000|0.0005527NBC</t>
        </is>
      </c>
      <c r="F305" s="19">
        <f>LEFT(E305,LEN(E305)-7)</f>
        <v/>
      </c>
      <c r="G305" s="19">
        <f>'Cutting Rules'!H305</f>
        <v/>
      </c>
      <c r="H305" s="19">
        <f>VLOOKUP(MID(F305,8,2),[1]Special!$H$2:$I$32,2,0)</f>
        <v/>
      </c>
      <c r="I305" s="19">
        <f>RIGHT(E305,3)</f>
        <v/>
      </c>
      <c r="J305" s="19">
        <f>IF(MID(E305,6,2)="22","P","C")</f>
        <v/>
      </c>
      <c r="K305" s="19">
        <f>MID(E305,13,4)</f>
        <v/>
      </c>
      <c r="L305" s="19">
        <f>MID(E305,19,4)</f>
        <v/>
      </c>
      <c r="M305" s="52">
        <f>MID(E305,LEN(E305)-17,4)</f>
        <v/>
      </c>
      <c r="N305" s="52">
        <f>MID(E305,LEN(E305)-6,4)</f>
        <v/>
      </c>
      <c r="O305" s="19">
        <f>VLOOKUP(F305,[1]Item!$A$5:$Z$10000,26,0)</f>
        <v/>
      </c>
      <c r="P305" s="19">
        <f>VLOOKUP(E305,[1]route!$E$3:$O$10005,11,0)</f>
        <v/>
      </c>
      <c r="Q305" s="167">
        <f>'Cutting Rules'!AD305</f>
        <v/>
      </c>
      <c r="R305" s="168">
        <f>SUMIF([1]route!$E$3:$E$10005,E305,[1]!Table1[生産])</f>
        <v/>
      </c>
      <c r="S305" s="24" t="n"/>
      <c r="T305" s="169" t="inlineStr"/>
      <c r="U305" s="19" t="n"/>
      <c r="V305" s="170">
        <f>SUMIF([1]route!$E$3:$E$10005,E305,[1]route!$M$3:$M$10005)</f>
        <v/>
      </c>
      <c r="W305" s="171">
        <f>O305*N305*V305/1000</f>
        <v/>
      </c>
      <c r="X305" s="27">
        <f t="array" ref="X305">INDEX($BP305:$CZ305,MATCH(TRUE,$BP305:$CZ305&lt;0,0))</f>
        <v/>
      </c>
      <c r="Y305" s="47">
        <f>IFERROR(CHOOSE($AC305,$BP$1,$BQ$1,$BR$1,$BS$1,$BT$1,$BU$1,$BV$1,$BW$1,$BX$1,$BY$1,$BZ$1,$CA$1,$CB$1,$CC$1,$CD$1,$CE$1,$CF$1,$CG$1,$CH$1,$CI$1,$CJ$1,$CK$1,$CL$1,$CM$1,$CN$1,$CO$1,$CP$1,$CQ$1,$CR$1,$CS$1,$CT$1,$CU$1,$CV$1,$CW$1,$CX$1,$CY$1,$CZ$1,),"")</f>
        <v/>
      </c>
      <c r="Z305" s="121">
        <f>IFERROR(VLOOKUP(E305,[1]route!$E$3:$BL$10005,59,0),"")&amp;IFERROR(VLOOKUP(E305,[1]route!$E$3:$BL$10005,60,0),"")</f>
        <v/>
      </c>
      <c r="AA305" s="172">
        <f>IF(R305&gt;V305,R305-V305,0)</f>
        <v/>
      </c>
      <c r="AB305" s="173">
        <f>AA305*O305*N305/1000</f>
        <v/>
      </c>
      <c r="AC305" s="4">
        <f>IFERROR(MATCH($X305,$BP305:$CZ305,0),"")</f>
        <v/>
      </c>
      <c r="AD305" s="29" t="n">
        <v>0</v>
      </c>
      <c r="AE305" s="30">
        <f>SUMIF([1]route!$E$3:$E$10005,E305,[1]!Table1[1])</f>
        <v/>
      </c>
      <c r="AF305" s="30">
        <f>SUMIF([1]route!$E$3:$E$10005,E305,[1]!Table1[2])</f>
        <v/>
      </c>
      <c r="AG305" s="30">
        <f>SUMIF([1]route!$E$3:$E$10005,E305,[1]!Table1[3])</f>
        <v/>
      </c>
      <c r="AH305" s="30">
        <f>SUMIF([1]route!$E$3:$E$10005,E305,[1]!Table1[4])</f>
        <v/>
      </c>
      <c r="AI305" s="30">
        <f>SUMIF([1]route!$E$3:$E$10005,E305,[1]!Table1[5])</f>
        <v/>
      </c>
      <c r="AJ305" s="30">
        <f>SUMIF([1]route!$E$3:$E$10005,E305,[1]!Table1[6])</f>
        <v/>
      </c>
      <c r="AK305" s="30">
        <f>SUMIF([1]route!$E$3:$E$10005,E305,[1]!Table1[7])</f>
        <v/>
      </c>
      <c r="AL305" s="30">
        <f>SUMIF([1]route!$E$3:$E$10005,E305,[1]!Table1[8])</f>
        <v/>
      </c>
      <c r="AM305" s="30">
        <f>SUMIF([1]route!$E$3:$E$10005,E305,[1]!Table1[9])</f>
        <v/>
      </c>
      <c r="AN305" s="30">
        <f>SUMIF([1]route!$E$3:$E$10005,E305,[1]!Table1[10])</f>
        <v/>
      </c>
      <c r="AO305" s="30">
        <f>SUMIF([1]route!$E$3:$E$10005,E305,[1]!Table1[11])</f>
        <v/>
      </c>
      <c r="AP305" s="30">
        <f>SUMIF([1]route!$E$3:$E$10005,E305,[1]!Table1[12])</f>
        <v/>
      </c>
      <c r="AQ305" s="30">
        <f>SUMIF([1]route!$E$3:$E$10005,E305,[1]!Table1[13])</f>
        <v/>
      </c>
      <c r="AR305" s="30">
        <f>SUMIF([1]route!$E$3:$E$10005,E305,[1]!Table1[14])</f>
        <v/>
      </c>
      <c r="AS305" s="30">
        <f>SUMIF([1]route!$E$3:$E$10005,E305,[1]!Table1[15])</f>
        <v/>
      </c>
      <c r="AT305" s="30">
        <f>SUMIF([1]route!$E$3:$E$10005,E305,[1]!Table1[16])</f>
        <v/>
      </c>
      <c r="AU305" s="30">
        <f>SUMIF([1]route!$E$3:$E$10005,E305,[1]!Table1[17])</f>
        <v/>
      </c>
      <c r="AV305" s="30">
        <f>SUMIF([1]route!$E$3:$E$10005,E305,[1]!Table1[18])</f>
        <v/>
      </c>
      <c r="AW305" s="30">
        <f>SUMIF([1]route!$E$3:$E$10005,E305,[1]!Table1[19])</f>
        <v/>
      </c>
      <c r="AX305" s="30">
        <f>SUMIF([1]route!$E$3:$E$10005,E305,[1]!Table1[20])</f>
        <v/>
      </c>
      <c r="AY305" s="30">
        <f>SUMIF([1]route!$E$3:$E$10005,E305,[1]!Table1[21])</f>
        <v/>
      </c>
      <c r="AZ305" s="30">
        <f>SUMIF([1]route!$E$3:$E$10005,E305,[1]!Table1[22])</f>
        <v/>
      </c>
      <c r="BA305" s="30">
        <f>SUMIF([1]route!$E$3:$E$10005,E305,[1]!Table1[23])</f>
        <v/>
      </c>
      <c r="BB305" s="30">
        <f>SUMIF([1]route!$E$3:$E$10005,E305,[1]!Table1[24])</f>
        <v/>
      </c>
      <c r="BC305" s="30">
        <f>SUMIF([1]route!$E$3:$E$10005,E305,[1]!Table1[25])</f>
        <v/>
      </c>
      <c r="BD305" s="30">
        <f>SUMIF([1]route!$E$3:$E$10005,E305,[1]!Table1[26])</f>
        <v/>
      </c>
      <c r="BE305" s="30">
        <f>SUMIF([1]route!$E$3:$E$10005,E305,[1]!Table1[27])</f>
        <v/>
      </c>
      <c r="BF305" s="30">
        <f>SUMIF([1]route!$E$3:$E$10005,E305,[1]!Table1[28])</f>
        <v/>
      </c>
      <c r="BG305" s="30">
        <f>SUMIF([1]route!$E$3:$E$10005,E305,[1]!Table1[29])</f>
        <v/>
      </c>
      <c r="BH305" s="30">
        <f>SUMIF([1]route!$E$3:$E$10005,E305,[1]!Table1[30])</f>
        <v/>
      </c>
      <c r="BI305" s="30">
        <f>SUMIF([1]route!$E$3:$E$10005,E305,[1]!Table1[31])</f>
        <v/>
      </c>
      <c r="BJ305" s="30">
        <f>SUMIF([1]route!$E$3:$E$10005,E305,[1]!Table1[Remain PO])</f>
        <v/>
      </c>
      <c r="BK305" s="31">
        <f>SUMIF([1]route!$E$3:$E$10005,E305,[1]!Table1[N+1])</f>
        <v/>
      </c>
      <c r="BL305" s="31">
        <f>SUMIF([1]route!$E$3:$E$10005,E305,[1]!Table1[N+2])</f>
        <v/>
      </c>
      <c r="BM305" s="31">
        <f>SUMIF([1]route!$E$3:$E$10005,E305,[1]!Table1[N+3])</f>
        <v/>
      </c>
      <c r="BN305" s="32">
        <f>SUMIF([1]route!$E$3:$E$10005,E305,[1]!Table1[N+4])</f>
        <v/>
      </c>
      <c r="BP305" s="37">
        <f>$V305-$AD305</f>
        <v/>
      </c>
      <c r="BQ305" s="35">
        <f>BP305-AE305</f>
        <v/>
      </c>
      <c r="BR305" s="35">
        <f>BQ305-AF305</f>
        <v/>
      </c>
      <c r="BS305" s="35">
        <f>BR305-AG305</f>
        <v/>
      </c>
      <c r="BT305" s="35">
        <f>BS305-AH305</f>
        <v/>
      </c>
      <c r="BU305" s="35">
        <f>BT305-AI305</f>
        <v/>
      </c>
      <c r="BV305" s="35">
        <f>BU305-AJ305</f>
        <v/>
      </c>
      <c r="BW305" s="35">
        <f>BV305-AK305</f>
        <v/>
      </c>
      <c r="BX305" s="35">
        <f>BW305-AL305</f>
        <v/>
      </c>
      <c r="BY305" s="35">
        <f>BX305-AM305</f>
        <v/>
      </c>
      <c r="BZ305" s="35">
        <f>BY305-AN305</f>
        <v/>
      </c>
      <c r="CA305" s="35">
        <f>BZ305-AO305</f>
        <v/>
      </c>
      <c r="CB305" s="35">
        <f>CA305-AP305</f>
        <v/>
      </c>
      <c r="CC305" s="35">
        <f>CB305-AQ305</f>
        <v/>
      </c>
      <c r="CD305" s="35">
        <f>CC305-AR305</f>
        <v/>
      </c>
      <c r="CE305" s="35">
        <f>CD305-AS305</f>
        <v/>
      </c>
      <c r="CF305" s="35">
        <f>CE305-AT305</f>
        <v/>
      </c>
      <c r="CG305" s="35">
        <f>CF305-AU305</f>
        <v/>
      </c>
      <c r="CH305" s="35">
        <f>CG305-AV305</f>
        <v/>
      </c>
      <c r="CI305" s="35">
        <f>CH305-AW305</f>
        <v/>
      </c>
      <c r="CJ305" s="35">
        <f>CI305-AX305</f>
        <v/>
      </c>
      <c r="CK305" s="35">
        <f>CJ305-AY305</f>
        <v/>
      </c>
      <c r="CL305" s="35">
        <f>CK305-AZ305</f>
        <v/>
      </c>
      <c r="CM305" s="35">
        <f>CL305-BA305</f>
        <v/>
      </c>
      <c r="CN305" s="35">
        <f>CM305-BB305</f>
        <v/>
      </c>
      <c r="CO305" s="35">
        <f>CN305-BC305</f>
        <v/>
      </c>
      <c r="CP305" s="35">
        <f>CO305-BD305</f>
        <v/>
      </c>
      <c r="CQ305" s="35">
        <f>CP305-BE305</f>
        <v/>
      </c>
      <c r="CR305" s="35">
        <f>CQ305-BF305</f>
        <v/>
      </c>
      <c r="CS305" s="35">
        <f>CR305-BG305</f>
        <v/>
      </c>
      <c r="CT305" s="35">
        <f>CS305-BH305</f>
        <v/>
      </c>
      <c r="CU305" s="35">
        <f>CT305-BI305</f>
        <v/>
      </c>
      <c r="CV305" s="35">
        <f>CU305-BJ305</f>
        <v/>
      </c>
      <c r="CW305" s="38">
        <f>CV305-BK305</f>
        <v/>
      </c>
      <c r="CX305" s="38">
        <f>CW305-BL305</f>
        <v/>
      </c>
      <c r="CY305" s="38">
        <f>CX305-BM305</f>
        <v/>
      </c>
      <c r="CZ305" s="39">
        <f>CY305-BN305</f>
        <v/>
      </c>
      <c r="DA305" s="35" t="n"/>
    </row>
    <row r="306">
      <c r="D306" s="61">
        <f>VLOOKUP(F306,[1]Special!$O$2:$S$209,3,0)</f>
        <v/>
      </c>
      <c r="E306" s="20" t="inlineStr">
        <is>
          <t>|0200220810|19.10|0.00|1.600|0.0005919NBC</t>
        </is>
      </c>
      <c r="F306" s="19">
        <f>LEFT(E306,LEN(E306)-7)</f>
        <v/>
      </c>
      <c r="G306" s="19">
        <f>'Cutting Rules'!H306</f>
        <v/>
      </c>
      <c r="H306" s="19">
        <f>VLOOKUP(MID(F306,8,2),[1]Special!$H$2:$I$32,2,0)</f>
        <v/>
      </c>
      <c r="I306" s="19">
        <f>RIGHT(E306,3)</f>
        <v/>
      </c>
      <c r="J306" s="19">
        <f>IF(MID(E306,6,2)="22","P","C")</f>
        <v/>
      </c>
      <c r="K306" s="19">
        <f>MID(E306,13,4)</f>
        <v/>
      </c>
      <c r="L306" s="19">
        <f>MID(E306,19,4)</f>
        <v/>
      </c>
      <c r="M306" s="52">
        <f>MID(E306,LEN(E306)-17,4)</f>
        <v/>
      </c>
      <c r="N306" s="52">
        <f>MID(E306,LEN(E306)-6,4)</f>
        <v/>
      </c>
      <c r="O306" s="19">
        <f>VLOOKUP(F306,[1]Item!$A$5:$Z$10000,26,0)</f>
        <v/>
      </c>
      <c r="P306" s="19">
        <f>VLOOKUP(E306,[1]route!$E$3:$O$10005,11,0)</f>
        <v/>
      </c>
      <c r="Q306" s="167">
        <f>'Cutting Rules'!AD306</f>
        <v/>
      </c>
      <c r="R306" s="168">
        <f>SUMIF([1]route!$E$3:$E$10005,E306,[1]!Table1[生産])</f>
        <v/>
      </c>
      <c r="S306" s="24" t="n"/>
      <c r="T306" s="169" t="inlineStr"/>
      <c r="U306" s="19" t="n"/>
      <c r="V306" s="170">
        <f>SUMIF([1]route!$E$3:$E$10005,E306,[1]route!$M$3:$M$10005)</f>
        <v/>
      </c>
      <c r="W306" s="171">
        <f>O306*N306*V306/1000</f>
        <v/>
      </c>
      <c r="X306" s="27">
        <f t="array" ref="X306">INDEX($BP306:$CZ306,MATCH(TRUE,$BP306:$CZ306&lt;0,0))</f>
        <v/>
      </c>
      <c r="Y306" s="47">
        <f>IFERROR(CHOOSE($AC306,$BP$1,$BQ$1,$BR$1,$BS$1,$BT$1,$BU$1,$BV$1,$BW$1,$BX$1,$BY$1,$BZ$1,$CA$1,$CB$1,$CC$1,$CD$1,$CE$1,$CF$1,$CG$1,$CH$1,$CI$1,$CJ$1,$CK$1,$CL$1,$CM$1,$CN$1,$CO$1,$CP$1,$CQ$1,$CR$1,$CS$1,$CT$1,$CU$1,$CV$1,$CW$1,$CX$1,$CY$1,$CZ$1,),"")</f>
        <v/>
      </c>
      <c r="Z306" s="121">
        <f>IFERROR(VLOOKUP(E306,[1]route!$E$3:$BL$10005,59,0),"")&amp;IFERROR(VLOOKUP(E306,[1]route!$E$3:$BL$10005,60,0),"")</f>
        <v/>
      </c>
      <c r="AA306" s="172">
        <f>IF(R306&gt;V306,R306-V306,0)</f>
        <v/>
      </c>
      <c r="AB306" s="173">
        <f>AA306*O306*N306/1000</f>
        <v/>
      </c>
      <c r="AC306" s="4">
        <f>IFERROR(MATCH($X306,$BP306:$CZ306,0),"")</f>
        <v/>
      </c>
      <c r="AD306" s="29" t="n">
        <v>0</v>
      </c>
      <c r="AE306" s="30">
        <f>SUMIF([1]route!$E$3:$E$10005,E306,[1]!Table1[1])</f>
        <v/>
      </c>
      <c r="AF306" s="30">
        <f>SUMIF([1]route!$E$3:$E$10005,E306,[1]!Table1[2])</f>
        <v/>
      </c>
      <c r="AG306" s="30">
        <f>SUMIF([1]route!$E$3:$E$10005,E306,[1]!Table1[3])</f>
        <v/>
      </c>
      <c r="AH306" s="30">
        <f>SUMIF([1]route!$E$3:$E$10005,E306,[1]!Table1[4])</f>
        <v/>
      </c>
      <c r="AI306" s="30">
        <f>SUMIF([1]route!$E$3:$E$10005,E306,[1]!Table1[5])</f>
        <v/>
      </c>
      <c r="AJ306" s="30">
        <f>SUMIF([1]route!$E$3:$E$10005,E306,[1]!Table1[6])</f>
        <v/>
      </c>
      <c r="AK306" s="30">
        <f>SUMIF([1]route!$E$3:$E$10005,E306,[1]!Table1[7])</f>
        <v/>
      </c>
      <c r="AL306" s="30">
        <f>SUMIF([1]route!$E$3:$E$10005,E306,[1]!Table1[8])</f>
        <v/>
      </c>
      <c r="AM306" s="30">
        <f>SUMIF([1]route!$E$3:$E$10005,E306,[1]!Table1[9])</f>
        <v/>
      </c>
      <c r="AN306" s="30">
        <f>SUMIF([1]route!$E$3:$E$10005,E306,[1]!Table1[10])</f>
        <v/>
      </c>
      <c r="AO306" s="30">
        <f>SUMIF([1]route!$E$3:$E$10005,E306,[1]!Table1[11])</f>
        <v/>
      </c>
      <c r="AP306" s="30">
        <f>SUMIF([1]route!$E$3:$E$10005,E306,[1]!Table1[12])</f>
        <v/>
      </c>
      <c r="AQ306" s="30">
        <f>SUMIF([1]route!$E$3:$E$10005,E306,[1]!Table1[13])</f>
        <v/>
      </c>
      <c r="AR306" s="30">
        <f>SUMIF([1]route!$E$3:$E$10005,E306,[1]!Table1[14])</f>
        <v/>
      </c>
      <c r="AS306" s="30">
        <f>SUMIF([1]route!$E$3:$E$10005,E306,[1]!Table1[15])</f>
        <v/>
      </c>
      <c r="AT306" s="30">
        <f>SUMIF([1]route!$E$3:$E$10005,E306,[1]!Table1[16])</f>
        <v/>
      </c>
      <c r="AU306" s="30">
        <f>SUMIF([1]route!$E$3:$E$10005,E306,[1]!Table1[17])</f>
        <v/>
      </c>
      <c r="AV306" s="30">
        <f>SUMIF([1]route!$E$3:$E$10005,E306,[1]!Table1[18])</f>
        <v/>
      </c>
      <c r="AW306" s="30">
        <f>SUMIF([1]route!$E$3:$E$10005,E306,[1]!Table1[19])</f>
        <v/>
      </c>
      <c r="AX306" s="30">
        <f>SUMIF([1]route!$E$3:$E$10005,E306,[1]!Table1[20])</f>
        <v/>
      </c>
      <c r="AY306" s="30">
        <f>SUMIF([1]route!$E$3:$E$10005,E306,[1]!Table1[21])</f>
        <v/>
      </c>
      <c r="AZ306" s="30">
        <f>SUMIF([1]route!$E$3:$E$10005,E306,[1]!Table1[22])</f>
        <v/>
      </c>
      <c r="BA306" s="30">
        <f>SUMIF([1]route!$E$3:$E$10005,E306,[1]!Table1[23])</f>
        <v/>
      </c>
      <c r="BB306" s="30">
        <f>SUMIF([1]route!$E$3:$E$10005,E306,[1]!Table1[24])</f>
        <v/>
      </c>
      <c r="BC306" s="30">
        <f>SUMIF([1]route!$E$3:$E$10005,E306,[1]!Table1[25])</f>
        <v/>
      </c>
      <c r="BD306" s="30">
        <f>SUMIF([1]route!$E$3:$E$10005,E306,[1]!Table1[26])</f>
        <v/>
      </c>
      <c r="BE306" s="30">
        <f>SUMIF([1]route!$E$3:$E$10005,E306,[1]!Table1[27])</f>
        <v/>
      </c>
      <c r="BF306" s="30">
        <f>SUMIF([1]route!$E$3:$E$10005,E306,[1]!Table1[28])</f>
        <v/>
      </c>
      <c r="BG306" s="30">
        <f>SUMIF([1]route!$E$3:$E$10005,E306,[1]!Table1[29])</f>
        <v/>
      </c>
      <c r="BH306" s="30">
        <f>SUMIF([1]route!$E$3:$E$10005,E306,[1]!Table1[30])</f>
        <v/>
      </c>
      <c r="BI306" s="30">
        <f>SUMIF([1]route!$E$3:$E$10005,E306,[1]!Table1[31])</f>
        <v/>
      </c>
      <c r="BJ306" s="30">
        <f>SUMIF([1]route!$E$3:$E$10005,E306,[1]!Table1[Remain PO])</f>
        <v/>
      </c>
      <c r="BK306" s="31">
        <f>SUMIF([1]route!$E$3:$E$10005,E306,[1]!Table1[N+1])</f>
        <v/>
      </c>
      <c r="BL306" s="31">
        <f>SUMIF([1]route!$E$3:$E$10005,E306,[1]!Table1[N+2])</f>
        <v/>
      </c>
      <c r="BM306" s="31">
        <f>SUMIF([1]route!$E$3:$E$10005,E306,[1]!Table1[N+3])</f>
        <v/>
      </c>
      <c r="BN306" s="32">
        <f>SUMIF([1]route!$E$3:$E$10005,E306,[1]!Table1[N+4])</f>
        <v/>
      </c>
      <c r="BP306" s="37">
        <f>$V306-$AD306</f>
        <v/>
      </c>
      <c r="BQ306" s="35">
        <f>BP306-AE306</f>
        <v/>
      </c>
      <c r="BR306" s="35">
        <f>BQ306-AF306</f>
        <v/>
      </c>
      <c r="BS306" s="35">
        <f>BR306-AG306</f>
        <v/>
      </c>
      <c r="BT306" s="35">
        <f>BS306-AH306</f>
        <v/>
      </c>
      <c r="BU306" s="35">
        <f>BT306-AI306</f>
        <v/>
      </c>
      <c r="BV306" s="35">
        <f>BU306-AJ306</f>
        <v/>
      </c>
      <c r="BW306" s="35">
        <f>BV306-AK306</f>
        <v/>
      </c>
      <c r="BX306" s="35">
        <f>BW306-AL306</f>
        <v/>
      </c>
      <c r="BY306" s="35">
        <f>BX306-AM306</f>
        <v/>
      </c>
      <c r="BZ306" s="35">
        <f>BY306-AN306</f>
        <v/>
      </c>
      <c r="CA306" s="35">
        <f>BZ306-AO306</f>
        <v/>
      </c>
      <c r="CB306" s="35">
        <f>CA306-AP306</f>
        <v/>
      </c>
      <c r="CC306" s="35">
        <f>CB306-AQ306</f>
        <v/>
      </c>
      <c r="CD306" s="35">
        <f>CC306-AR306</f>
        <v/>
      </c>
      <c r="CE306" s="35">
        <f>CD306-AS306</f>
        <v/>
      </c>
      <c r="CF306" s="35">
        <f>CE306-AT306</f>
        <v/>
      </c>
      <c r="CG306" s="35">
        <f>CF306-AU306</f>
        <v/>
      </c>
      <c r="CH306" s="35">
        <f>CG306-AV306</f>
        <v/>
      </c>
      <c r="CI306" s="35">
        <f>CH306-AW306</f>
        <v/>
      </c>
      <c r="CJ306" s="35">
        <f>CI306-AX306</f>
        <v/>
      </c>
      <c r="CK306" s="35">
        <f>CJ306-AY306</f>
        <v/>
      </c>
      <c r="CL306" s="35">
        <f>CK306-AZ306</f>
        <v/>
      </c>
      <c r="CM306" s="35">
        <f>CL306-BA306</f>
        <v/>
      </c>
      <c r="CN306" s="35">
        <f>CM306-BB306</f>
        <v/>
      </c>
      <c r="CO306" s="35">
        <f>CN306-BC306</f>
        <v/>
      </c>
      <c r="CP306" s="35">
        <f>CO306-BD306</f>
        <v/>
      </c>
      <c r="CQ306" s="35">
        <f>CP306-BE306</f>
        <v/>
      </c>
      <c r="CR306" s="35">
        <f>CQ306-BF306</f>
        <v/>
      </c>
      <c r="CS306" s="35">
        <f>CR306-BG306</f>
        <v/>
      </c>
      <c r="CT306" s="35">
        <f>CS306-BH306</f>
        <v/>
      </c>
      <c r="CU306" s="35">
        <f>CT306-BI306</f>
        <v/>
      </c>
      <c r="CV306" s="35">
        <f>CU306-BJ306</f>
        <v/>
      </c>
      <c r="CW306" s="38">
        <f>CV306-BK306</f>
        <v/>
      </c>
      <c r="CX306" s="38">
        <f>CW306-BL306</f>
        <v/>
      </c>
      <c r="CY306" s="38">
        <f>CX306-BM306</f>
        <v/>
      </c>
      <c r="CZ306" s="39">
        <f>CY306-BN306</f>
        <v/>
      </c>
      <c r="DA306" s="35" t="n"/>
    </row>
    <row r="307">
      <c r="D307" s="61">
        <f>VLOOKUP(F307,[1]Special!$O$2:$S$209,3,0)</f>
        <v/>
      </c>
      <c r="E307" s="20" t="inlineStr">
        <is>
          <t>|0200226117|22.20|0.00|2.300|0.0005704NBC</t>
        </is>
      </c>
      <c r="F307" s="19">
        <f>LEFT(E307,LEN(E307)-7)</f>
        <v/>
      </c>
      <c r="G307" s="19">
        <f>'Cutting Rules'!H307</f>
        <v/>
      </c>
      <c r="H307" s="19">
        <f>VLOOKUP(MID(F307,8,2),[1]Special!$H$2:$I$32,2,0)</f>
        <v/>
      </c>
      <c r="I307" s="19">
        <f>RIGHT(E307,3)</f>
        <v/>
      </c>
      <c r="J307" s="19">
        <f>IF(MID(E307,6,2)="22","P","C")</f>
        <v/>
      </c>
      <c r="K307" s="19">
        <f>MID(E307,13,4)</f>
        <v/>
      </c>
      <c r="L307" s="19">
        <f>MID(E307,19,4)</f>
        <v/>
      </c>
      <c r="M307" s="52">
        <f>MID(E307,LEN(E307)-17,4)</f>
        <v/>
      </c>
      <c r="N307" s="52">
        <f>MID(E307,LEN(E307)-6,4)</f>
        <v/>
      </c>
      <c r="O307" s="19">
        <f>VLOOKUP(F307,[1]Item!$A$5:$Z$10000,26,0)</f>
        <v/>
      </c>
      <c r="P307" s="19">
        <f>VLOOKUP(E307,[1]route!$E$3:$O$10005,11,0)</f>
        <v/>
      </c>
      <c r="Q307" s="167">
        <f>'Cutting Rules'!AD307</f>
        <v/>
      </c>
      <c r="R307" s="168">
        <f>SUMIF([1]route!$E$3:$E$10005,E307,[1]!Table1[生産])</f>
        <v/>
      </c>
      <c r="S307" s="24" t="n"/>
      <c r="T307" s="169" t="inlineStr"/>
      <c r="U307" s="19" t="n"/>
      <c r="V307" s="170">
        <f>SUMIF([1]route!$E$3:$E$10005,E307,[1]route!$M$3:$M$10005)</f>
        <v/>
      </c>
      <c r="W307" s="171">
        <f>O307*N307*V307/1000</f>
        <v/>
      </c>
      <c r="X307" s="27">
        <f t="array" ref="X307">INDEX($BP307:$CZ307,MATCH(TRUE,$BP307:$CZ307&lt;0,0))</f>
        <v/>
      </c>
      <c r="Y307" s="47">
        <f>IFERROR(CHOOSE($AC307,$BP$1,$BQ$1,$BR$1,$BS$1,$BT$1,$BU$1,$BV$1,$BW$1,$BX$1,$BY$1,$BZ$1,$CA$1,$CB$1,$CC$1,$CD$1,$CE$1,$CF$1,$CG$1,$CH$1,$CI$1,$CJ$1,$CK$1,$CL$1,$CM$1,$CN$1,$CO$1,$CP$1,$CQ$1,$CR$1,$CS$1,$CT$1,$CU$1,$CV$1,$CW$1,$CX$1,$CY$1,$CZ$1,),"")</f>
        <v/>
      </c>
      <c r="Z307" s="121">
        <f>IFERROR(VLOOKUP(E307,[1]route!$E$3:$BL$10005,59,0),"")&amp;IFERROR(VLOOKUP(E307,[1]route!$E$3:$BL$10005,60,0),"")</f>
        <v/>
      </c>
      <c r="AA307" s="172">
        <f>IF(R307&gt;V307,R307-V307,0)</f>
        <v/>
      </c>
      <c r="AB307" s="173">
        <f>AA307*O307*N307/1000</f>
        <v/>
      </c>
      <c r="AC307" s="4">
        <f>IFERROR(MATCH($X307,$BP307:$CZ307,0),"")</f>
        <v/>
      </c>
      <c r="AD307" s="29" t="n">
        <v>0</v>
      </c>
      <c r="AE307" s="30">
        <f>SUMIF([1]route!$E$3:$E$10005,E307,[1]!Table1[1])</f>
        <v/>
      </c>
      <c r="AF307" s="30">
        <f>SUMIF([1]route!$E$3:$E$10005,E307,[1]!Table1[2])</f>
        <v/>
      </c>
      <c r="AG307" s="30">
        <f>SUMIF([1]route!$E$3:$E$10005,E307,[1]!Table1[3])</f>
        <v/>
      </c>
      <c r="AH307" s="30">
        <f>SUMIF([1]route!$E$3:$E$10005,E307,[1]!Table1[4])</f>
        <v/>
      </c>
      <c r="AI307" s="30">
        <f>SUMIF([1]route!$E$3:$E$10005,E307,[1]!Table1[5])</f>
        <v/>
      </c>
      <c r="AJ307" s="30">
        <f>SUMIF([1]route!$E$3:$E$10005,E307,[1]!Table1[6])</f>
        <v/>
      </c>
      <c r="AK307" s="30">
        <f>SUMIF([1]route!$E$3:$E$10005,E307,[1]!Table1[7])</f>
        <v/>
      </c>
      <c r="AL307" s="30">
        <f>SUMIF([1]route!$E$3:$E$10005,E307,[1]!Table1[8])</f>
        <v/>
      </c>
      <c r="AM307" s="30">
        <f>SUMIF([1]route!$E$3:$E$10005,E307,[1]!Table1[9])</f>
        <v/>
      </c>
      <c r="AN307" s="30">
        <f>SUMIF([1]route!$E$3:$E$10005,E307,[1]!Table1[10])</f>
        <v/>
      </c>
      <c r="AO307" s="30">
        <f>SUMIF([1]route!$E$3:$E$10005,E307,[1]!Table1[11])</f>
        <v/>
      </c>
      <c r="AP307" s="30">
        <f>SUMIF([1]route!$E$3:$E$10005,E307,[1]!Table1[12])</f>
        <v/>
      </c>
      <c r="AQ307" s="30">
        <f>SUMIF([1]route!$E$3:$E$10005,E307,[1]!Table1[13])</f>
        <v/>
      </c>
      <c r="AR307" s="30">
        <f>SUMIF([1]route!$E$3:$E$10005,E307,[1]!Table1[14])</f>
        <v/>
      </c>
      <c r="AS307" s="30">
        <f>SUMIF([1]route!$E$3:$E$10005,E307,[1]!Table1[15])</f>
        <v/>
      </c>
      <c r="AT307" s="30">
        <f>SUMIF([1]route!$E$3:$E$10005,E307,[1]!Table1[16])</f>
        <v/>
      </c>
      <c r="AU307" s="30">
        <f>SUMIF([1]route!$E$3:$E$10005,E307,[1]!Table1[17])</f>
        <v/>
      </c>
      <c r="AV307" s="30">
        <f>SUMIF([1]route!$E$3:$E$10005,E307,[1]!Table1[18])</f>
        <v/>
      </c>
      <c r="AW307" s="30">
        <f>SUMIF([1]route!$E$3:$E$10005,E307,[1]!Table1[19])</f>
        <v/>
      </c>
      <c r="AX307" s="30">
        <f>SUMIF([1]route!$E$3:$E$10005,E307,[1]!Table1[20])</f>
        <v/>
      </c>
      <c r="AY307" s="30">
        <f>SUMIF([1]route!$E$3:$E$10005,E307,[1]!Table1[21])</f>
        <v/>
      </c>
      <c r="AZ307" s="30">
        <f>SUMIF([1]route!$E$3:$E$10005,E307,[1]!Table1[22])</f>
        <v/>
      </c>
      <c r="BA307" s="30">
        <f>SUMIF([1]route!$E$3:$E$10005,E307,[1]!Table1[23])</f>
        <v/>
      </c>
      <c r="BB307" s="30">
        <f>SUMIF([1]route!$E$3:$E$10005,E307,[1]!Table1[24])</f>
        <v/>
      </c>
      <c r="BC307" s="30">
        <f>SUMIF([1]route!$E$3:$E$10005,E307,[1]!Table1[25])</f>
        <v/>
      </c>
      <c r="BD307" s="30">
        <f>SUMIF([1]route!$E$3:$E$10005,E307,[1]!Table1[26])</f>
        <v/>
      </c>
      <c r="BE307" s="30">
        <f>SUMIF([1]route!$E$3:$E$10005,E307,[1]!Table1[27])</f>
        <v/>
      </c>
      <c r="BF307" s="30">
        <f>SUMIF([1]route!$E$3:$E$10005,E307,[1]!Table1[28])</f>
        <v/>
      </c>
      <c r="BG307" s="30">
        <f>SUMIF([1]route!$E$3:$E$10005,E307,[1]!Table1[29])</f>
        <v/>
      </c>
      <c r="BH307" s="30">
        <f>SUMIF([1]route!$E$3:$E$10005,E307,[1]!Table1[30])</f>
        <v/>
      </c>
      <c r="BI307" s="30">
        <f>SUMIF([1]route!$E$3:$E$10005,E307,[1]!Table1[31])</f>
        <v/>
      </c>
      <c r="BJ307" s="30">
        <f>SUMIF([1]route!$E$3:$E$10005,E307,[1]!Table1[Remain PO])</f>
        <v/>
      </c>
      <c r="BK307" s="31">
        <f>SUMIF([1]route!$E$3:$E$10005,E307,[1]!Table1[N+1])</f>
        <v/>
      </c>
      <c r="BL307" s="31">
        <f>SUMIF([1]route!$E$3:$E$10005,E307,[1]!Table1[N+2])</f>
        <v/>
      </c>
      <c r="BM307" s="31">
        <f>SUMIF([1]route!$E$3:$E$10005,E307,[1]!Table1[N+3])</f>
        <v/>
      </c>
      <c r="BN307" s="32">
        <f>SUMIF([1]route!$E$3:$E$10005,E307,[1]!Table1[N+4])</f>
        <v/>
      </c>
      <c r="BP307" s="37">
        <f>$V307-$AD307</f>
        <v/>
      </c>
      <c r="BQ307" s="35">
        <f>BP307-AE307</f>
        <v/>
      </c>
      <c r="BR307" s="35">
        <f>BQ307-AF307</f>
        <v/>
      </c>
      <c r="BS307" s="35">
        <f>BR307-AG307</f>
        <v/>
      </c>
      <c r="BT307" s="35">
        <f>BS307-AH307</f>
        <v/>
      </c>
      <c r="BU307" s="35">
        <f>BT307-AI307</f>
        <v/>
      </c>
      <c r="BV307" s="35">
        <f>BU307-AJ307</f>
        <v/>
      </c>
      <c r="BW307" s="35">
        <f>BV307-AK307</f>
        <v/>
      </c>
      <c r="BX307" s="35">
        <f>BW307-AL307</f>
        <v/>
      </c>
      <c r="BY307" s="35">
        <f>BX307-AM307</f>
        <v/>
      </c>
      <c r="BZ307" s="35">
        <f>BY307-AN307</f>
        <v/>
      </c>
      <c r="CA307" s="35">
        <f>BZ307-AO307</f>
        <v/>
      </c>
      <c r="CB307" s="35">
        <f>CA307-AP307</f>
        <v/>
      </c>
      <c r="CC307" s="35">
        <f>CB307-AQ307</f>
        <v/>
      </c>
      <c r="CD307" s="35">
        <f>CC307-AR307</f>
        <v/>
      </c>
      <c r="CE307" s="35">
        <f>CD307-AS307</f>
        <v/>
      </c>
      <c r="CF307" s="35">
        <f>CE307-AT307</f>
        <v/>
      </c>
      <c r="CG307" s="35">
        <f>CF307-AU307</f>
        <v/>
      </c>
      <c r="CH307" s="35">
        <f>CG307-AV307</f>
        <v/>
      </c>
      <c r="CI307" s="35">
        <f>CH307-AW307</f>
        <v/>
      </c>
      <c r="CJ307" s="35">
        <f>CI307-AX307</f>
        <v/>
      </c>
      <c r="CK307" s="35">
        <f>CJ307-AY307</f>
        <v/>
      </c>
      <c r="CL307" s="35">
        <f>CK307-AZ307</f>
        <v/>
      </c>
      <c r="CM307" s="35">
        <f>CL307-BA307</f>
        <v/>
      </c>
      <c r="CN307" s="35">
        <f>CM307-BB307</f>
        <v/>
      </c>
      <c r="CO307" s="35">
        <f>CN307-BC307</f>
        <v/>
      </c>
      <c r="CP307" s="35">
        <f>CO307-BD307</f>
        <v/>
      </c>
      <c r="CQ307" s="35">
        <f>CP307-BE307</f>
        <v/>
      </c>
      <c r="CR307" s="35">
        <f>CQ307-BF307</f>
        <v/>
      </c>
      <c r="CS307" s="35">
        <f>CR307-BG307</f>
        <v/>
      </c>
      <c r="CT307" s="35">
        <f>CS307-BH307</f>
        <v/>
      </c>
      <c r="CU307" s="35">
        <f>CT307-BI307</f>
        <v/>
      </c>
      <c r="CV307" s="35">
        <f>CU307-BJ307</f>
        <v/>
      </c>
      <c r="CW307" s="38">
        <f>CV307-BK307</f>
        <v/>
      </c>
      <c r="CX307" s="38">
        <f>CW307-BL307</f>
        <v/>
      </c>
      <c r="CY307" s="38">
        <f>CX307-BM307</f>
        <v/>
      </c>
      <c r="CZ307" s="39">
        <f>CY307-BN307</f>
        <v/>
      </c>
      <c r="DA307" s="35" t="n"/>
    </row>
    <row r="308">
      <c r="D308" s="61">
        <f>VLOOKUP(F308,[1]Special!$O$2:$S$209,3,0)</f>
        <v/>
      </c>
      <c r="E308" s="20" t="inlineStr">
        <is>
          <t>|0200226240|35.00|0.00|2.600|0.0006147NBC</t>
        </is>
      </c>
      <c r="F308" s="19">
        <f>LEFT(E308,LEN(E308)-7)</f>
        <v/>
      </c>
      <c r="G308" s="19">
        <f>'Cutting Rules'!H308</f>
        <v/>
      </c>
      <c r="H308" s="19">
        <f>VLOOKUP(MID(F308,8,2),[1]Special!$H$2:$I$32,2,0)</f>
        <v/>
      </c>
      <c r="I308" s="19">
        <f>RIGHT(E308,3)</f>
        <v/>
      </c>
      <c r="J308" s="19">
        <f>IF(MID(E308,6,2)="22","P","C")</f>
        <v/>
      </c>
      <c r="K308" s="19">
        <f>MID(E308,13,4)</f>
        <v/>
      </c>
      <c r="L308" s="19">
        <f>MID(E308,19,4)</f>
        <v/>
      </c>
      <c r="M308" s="52">
        <f>MID(E308,LEN(E308)-17,4)</f>
        <v/>
      </c>
      <c r="N308" s="52">
        <f>MID(E308,LEN(E308)-6,4)</f>
        <v/>
      </c>
      <c r="O308" s="19">
        <f>VLOOKUP(F308,[1]Item!$A$5:$Z$10000,26,0)</f>
        <v/>
      </c>
      <c r="P308" s="19">
        <f>VLOOKUP(E308,[1]route!$E$3:$O$10005,11,0)</f>
        <v/>
      </c>
      <c r="Q308" s="167">
        <f>'Cutting Rules'!AD308</f>
        <v/>
      </c>
      <c r="R308" s="168">
        <f>SUMIF([1]route!$E$3:$E$10005,E308,[1]!Table1[生産])</f>
        <v/>
      </c>
      <c r="S308" s="24" t="n"/>
      <c r="T308" s="169" t="inlineStr"/>
      <c r="U308" s="19" t="n"/>
      <c r="V308" s="170">
        <f>SUMIF([1]route!$E$3:$E$10005,E308,[1]route!$M$3:$M$10005)</f>
        <v/>
      </c>
      <c r="W308" s="171">
        <f>O308*N308*V308/1000</f>
        <v/>
      </c>
      <c r="X308" s="27">
        <f t="array" ref="X308">INDEX($BP308:$CZ308,MATCH(TRUE,$BP308:$CZ308&lt;0,0))</f>
        <v/>
      </c>
      <c r="Y308" s="47">
        <f>IFERROR(CHOOSE($AC308,$BP$1,$BQ$1,$BR$1,$BS$1,$BT$1,$BU$1,$BV$1,$BW$1,$BX$1,$BY$1,$BZ$1,$CA$1,$CB$1,$CC$1,$CD$1,$CE$1,$CF$1,$CG$1,$CH$1,$CI$1,$CJ$1,$CK$1,$CL$1,$CM$1,$CN$1,$CO$1,$CP$1,$CQ$1,$CR$1,$CS$1,$CT$1,$CU$1,$CV$1,$CW$1,$CX$1,$CY$1,$CZ$1,),"")</f>
        <v/>
      </c>
      <c r="Z308" s="121">
        <f>IFERROR(VLOOKUP(E308,[1]route!$E$3:$BL$10005,59,0),"")&amp;IFERROR(VLOOKUP(E308,[1]route!$E$3:$BL$10005,60,0),"")</f>
        <v/>
      </c>
      <c r="AA308" s="172">
        <f>IF(R308&gt;V308,R308-V308,0)</f>
        <v/>
      </c>
      <c r="AB308" s="173">
        <f>AA308*O308*N308/1000</f>
        <v/>
      </c>
      <c r="AC308" s="4">
        <f>IFERROR(MATCH($X308,$BP308:$CZ308,0),"")</f>
        <v/>
      </c>
      <c r="AD308" s="29" t="n">
        <v>0</v>
      </c>
      <c r="AE308" s="30">
        <f>SUMIF([1]route!$E$3:$E$10005,E308,[1]!Table1[1])</f>
        <v/>
      </c>
      <c r="AF308" s="30">
        <f>SUMIF([1]route!$E$3:$E$10005,E308,[1]!Table1[2])</f>
        <v/>
      </c>
      <c r="AG308" s="30">
        <f>SUMIF([1]route!$E$3:$E$10005,E308,[1]!Table1[3])</f>
        <v/>
      </c>
      <c r="AH308" s="30">
        <f>SUMIF([1]route!$E$3:$E$10005,E308,[1]!Table1[4])</f>
        <v/>
      </c>
      <c r="AI308" s="30">
        <f>SUMIF([1]route!$E$3:$E$10005,E308,[1]!Table1[5])</f>
        <v/>
      </c>
      <c r="AJ308" s="30">
        <f>SUMIF([1]route!$E$3:$E$10005,E308,[1]!Table1[6])</f>
        <v/>
      </c>
      <c r="AK308" s="30">
        <f>SUMIF([1]route!$E$3:$E$10005,E308,[1]!Table1[7])</f>
        <v/>
      </c>
      <c r="AL308" s="30">
        <f>SUMIF([1]route!$E$3:$E$10005,E308,[1]!Table1[8])</f>
        <v/>
      </c>
      <c r="AM308" s="30">
        <f>SUMIF([1]route!$E$3:$E$10005,E308,[1]!Table1[9])</f>
        <v/>
      </c>
      <c r="AN308" s="30">
        <f>SUMIF([1]route!$E$3:$E$10005,E308,[1]!Table1[10])</f>
        <v/>
      </c>
      <c r="AO308" s="30">
        <f>SUMIF([1]route!$E$3:$E$10005,E308,[1]!Table1[11])</f>
        <v/>
      </c>
      <c r="AP308" s="30">
        <f>SUMIF([1]route!$E$3:$E$10005,E308,[1]!Table1[12])</f>
        <v/>
      </c>
      <c r="AQ308" s="30">
        <f>SUMIF([1]route!$E$3:$E$10005,E308,[1]!Table1[13])</f>
        <v/>
      </c>
      <c r="AR308" s="30">
        <f>SUMIF([1]route!$E$3:$E$10005,E308,[1]!Table1[14])</f>
        <v/>
      </c>
      <c r="AS308" s="30">
        <f>SUMIF([1]route!$E$3:$E$10005,E308,[1]!Table1[15])</f>
        <v/>
      </c>
      <c r="AT308" s="30">
        <f>SUMIF([1]route!$E$3:$E$10005,E308,[1]!Table1[16])</f>
        <v/>
      </c>
      <c r="AU308" s="30">
        <f>SUMIF([1]route!$E$3:$E$10005,E308,[1]!Table1[17])</f>
        <v/>
      </c>
      <c r="AV308" s="30">
        <f>SUMIF([1]route!$E$3:$E$10005,E308,[1]!Table1[18])</f>
        <v/>
      </c>
      <c r="AW308" s="30">
        <f>SUMIF([1]route!$E$3:$E$10005,E308,[1]!Table1[19])</f>
        <v/>
      </c>
      <c r="AX308" s="30">
        <f>SUMIF([1]route!$E$3:$E$10005,E308,[1]!Table1[20])</f>
        <v/>
      </c>
      <c r="AY308" s="30">
        <f>SUMIF([1]route!$E$3:$E$10005,E308,[1]!Table1[21])</f>
        <v/>
      </c>
      <c r="AZ308" s="30">
        <f>SUMIF([1]route!$E$3:$E$10005,E308,[1]!Table1[22])</f>
        <v/>
      </c>
      <c r="BA308" s="30">
        <f>SUMIF([1]route!$E$3:$E$10005,E308,[1]!Table1[23])</f>
        <v/>
      </c>
      <c r="BB308" s="30">
        <f>SUMIF([1]route!$E$3:$E$10005,E308,[1]!Table1[24])</f>
        <v/>
      </c>
      <c r="BC308" s="30">
        <f>SUMIF([1]route!$E$3:$E$10005,E308,[1]!Table1[25])</f>
        <v/>
      </c>
      <c r="BD308" s="30">
        <f>SUMIF([1]route!$E$3:$E$10005,E308,[1]!Table1[26])</f>
        <v/>
      </c>
      <c r="BE308" s="30">
        <f>SUMIF([1]route!$E$3:$E$10005,E308,[1]!Table1[27])</f>
        <v/>
      </c>
      <c r="BF308" s="30">
        <f>SUMIF([1]route!$E$3:$E$10005,E308,[1]!Table1[28])</f>
        <v/>
      </c>
      <c r="BG308" s="30">
        <f>SUMIF([1]route!$E$3:$E$10005,E308,[1]!Table1[29])</f>
        <v/>
      </c>
      <c r="BH308" s="30">
        <f>SUMIF([1]route!$E$3:$E$10005,E308,[1]!Table1[30])</f>
        <v/>
      </c>
      <c r="BI308" s="30">
        <f>SUMIF([1]route!$E$3:$E$10005,E308,[1]!Table1[31])</f>
        <v/>
      </c>
      <c r="BJ308" s="30">
        <f>SUMIF([1]route!$E$3:$E$10005,E308,[1]!Table1[Remain PO])</f>
        <v/>
      </c>
      <c r="BK308" s="31">
        <f>SUMIF([1]route!$E$3:$E$10005,E308,[1]!Table1[N+1])</f>
        <v/>
      </c>
      <c r="BL308" s="31">
        <f>SUMIF([1]route!$E$3:$E$10005,E308,[1]!Table1[N+2])</f>
        <v/>
      </c>
      <c r="BM308" s="31">
        <f>SUMIF([1]route!$E$3:$E$10005,E308,[1]!Table1[N+3])</f>
        <v/>
      </c>
      <c r="BN308" s="32">
        <f>SUMIF([1]route!$E$3:$E$10005,E308,[1]!Table1[N+4])</f>
        <v/>
      </c>
      <c r="BP308" s="37">
        <f>$V308-$AD308</f>
        <v/>
      </c>
      <c r="BQ308" s="35">
        <f>BP308-AE308</f>
        <v/>
      </c>
      <c r="BR308" s="35">
        <f>BQ308-AF308</f>
        <v/>
      </c>
      <c r="BS308" s="35">
        <f>BR308-AG308</f>
        <v/>
      </c>
      <c r="BT308" s="35">
        <f>BS308-AH308</f>
        <v/>
      </c>
      <c r="BU308" s="35">
        <f>BT308-AI308</f>
        <v/>
      </c>
      <c r="BV308" s="35">
        <f>BU308-AJ308</f>
        <v/>
      </c>
      <c r="BW308" s="35">
        <f>BV308-AK308</f>
        <v/>
      </c>
      <c r="BX308" s="35">
        <f>BW308-AL308</f>
        <v/>
      </c>
      <c r="BY308" s="35">
        <f>BX308-AM308</f>
        <v/>
      </c>
      <c r="BZ308" s="35">
        <f>BY308-AN308</f>
        <v/>
      </c>
      <c r="CA308" s="35">
        <f>BZ308-AO308</f>
        <v/>
      </c>
      <c r="CB308" s="35">
        <f>CA308-AP308</f>
        <v/>
      </c>
      <c r="CC308" s="35">
        <f>CB308-AQ308</f>
        <v/>
      </c>
      <c r="CD308" s="35">
        <f>CC308-AR308</f>
        <v/>
      </c>
      <c r="CE308" s="35">
        <f>CD308-AS308</f>
        <v/>
      </c>
      <c r="CF308" s="35">
        <f>CE308-AT308</f>
        <v/>
      </c>
      <c r="CG308" s="35">
        <f>CF308-AU308</f>
        <v/>
      </c>
      <c r="CH308" s="35">
        <f>CG308-AV308</f>
        <v/>
      </c>
      <c r="CI308" s="35">
        <f>CH308-AW308</f>
        <v/>
      </c>
      <c r="CJ308" s="35">
        <f>CI308-AX308</f>
        <v/>
      </c>
      <c r="CK308" s="35">
        <f>CJ308-AY308</f>
        <v/>
      </c>
      <c r="CL308" s="35">
        <f>CK308-AZ308</f>
        <v/>
      </c>
      <c r="CM308" s="35">
        <f>CL308-BA308</f>
        <v/>
      </c>
      <c r="CN308" s="35">
        <f>CM308-BB308</f>
        <v/>
      </c>
      <c r="CO308" s="35">
        <f>CN308-BC308</f>
        <v/>
      </c>
      <c r="CP308" s="35">
        <f>CO308-BD308</f>
        <v/>
      </c>
      <c r="CQ308" s="35">
        <f>CP308-BE308</f>
        <v/>
      </c>
      <c r="CR308" s="35">
        <f>CQ308-BF308</f>
        <v/>
      </c>
      <c r="CS308" s="35">
        <f>CR308-BG308</f>
        <v/>
      </c>
      <c r="CT308" s="35">
        <f>CS308-BH308</f>
        <v/>
      </c>
      <c r="CU308" s="35">
        <f>CT308-BI308</f>
        <v/>
      </c>
      <c r="CV308" s="35">
        <f>CU308-BJ308</f>
        <v/>
      </c>
      <c r="CW308" s="38">
        <f>CV308-BK308</f>
        <v/>
      </c>
      <c r="CX308" s="38">
        <f>CW308-BL308</f>
        <v/>
      </c>
      <c r="CY308" s="38">
        <f>CX308-BM308</f>
        <v/>
      </c>
      <c r="CZ308" s="39">
        <f>CY308-BN308</f>
        <v/>
      </c>
      <c r="DA308" s="35" t="n"/>
    </row>
    <row r="309">
      <c r="D309" s="61">
        <f>VLOOKUP(F309,[1]Special!$O$2:$S$209,3,0)</f>
        <v/>
      </c>
      <c r="E309" s="20" t="inlineStr">
        <is>
          <t>|0200220810|22.20|0.00|1.400|0.0005619NBC</t>
        </is>
      </c>
      <c r="F309" s="19">
        <f>LEFT(E309,LEN(E309)-7)</f>
        <v/>
      </c>
      <c r="G309" s="19">
        <f>'Cutting Rules'!H309</f>
        <v/>
      </c>
      <c r="H309" s="19">
        <f>VLOOKUP(MID(F309,8,2),[1]Special!$H$2:$I$32,2,0)</f>
        <v/>
      </c>
      <c r="I309" s="19">
        <f>RIGHT(E309,3)</f>
        <v/>
      </c>
      <c r="J309" s="19">
        <f>IF(MID(E309,6,2)="22","P","C")</f>
        <v/>
      </c>
      <c r="K309" s="19">
        <f>MID(E309,13,4)</f>
        <v/>
      </c>
      <c r="L309" s="19">
        <f>MID(E309,19,4)</f>
        <v/>
      </c>
      <c r="M309" s="52">
        <f>MID(E309,LEN(E309)-17,4)</f>
        <v/>
      </c>
      <c r="N309" s="52">
        <f>MID(E309,LEN(E309)-6,4)</f>
        <v/>
      </c>
      <c r="O309" s="19">
        <f>VLOOKUP(F309,[1]Item!$A$5:$Z$10000,26,0)</f>
        <v/>
      </c>
      <c r="P309" s="19">
        <f>VLOOKUP(E309,[1]route!$E$3:$O$10005,11,0)</f>
        <v/>
      </c>
      <c r="Q309" s="167">
        <f>'Cutting Rules'!AD309</f>
        <v/>
      </c>
      <c r="R309" s="168">
        <f>SUMIF([1]route!$E$3:$E$10005,E309,[1]!Table1[生産])</f>
        <v/>
      </c>
      <c r="S309" s="24" t="n"/>
      <c r="T309" s="169" t="inlineStr"/>
      <c r="U309" s="19" t="n"/>
      <c r="V309" s="170">
        <f>SUMIF([1]route!$E$3:$E$10005,E309,[1]route!$M$3:$M$10005)</f>
        <v/>
      </c>
      <c r="W309" s="171">
        <f>O309*N309*V309/1000</f>
        <v/>
      </c>
      <c r="X309" s="27">
        <f t="array" ref="X309">INDEX($BP309:$CZ309,MATCH(TRUE,$BP309:$CZ309&lt;0,0))</f>
        <v/>
      </c>
      <c r="Y309" s="47">
        <f>IFERROR(CHOOSE($AC309,$BP$1,$BQ$1,$BR$1,$BS$1,$BT$1,$BU$1,$BV$1,$BW$1,$BX$1,$BY$1,$BZ$1,$CA$1,$CB$1,$CC$1,$CD$1,$CE$1,$CF$1,$CG$1,$CH$1,$CI$1,$CJ$1,$CK$1,$CL$1,$CM$1,$CN$1,$CO$1,$CP$1,$CQ$1,$CR$1,$CS$1,$CT$1,$CU$1,$CV$1,$CW$1,$CX$1,$CY$1,$CZ$1,),"")</f>
        <v/>
      </c>
      <c r="Z309" s="121">
        <f>IFERROR(VLOOKUP(E309,[1]route!$E$3:$BL$10005,59,0),"")&amp;IFERROR(VLOOKUP(E309,[1]route!$E$3:$BL$10005,60,0),"")</f>
        <v/>
      </c>
      <c r="AA309" s="172">
        <f>IF(R309&gt;V309,R309-V309,0)</f>
        <v/>
      </c>
      <c r="AB309" s="173">
        <f>AA309*O309*N309/1000</f>
        <v/>
      </c>
      <c r="AC309" s="4">
        <f>IFERROR(MATCH($X309,$BP309:$CZ309,0),"")</f>
        <v/>
      </c>
      <c r="AD309" s="29" t="n">
        <v>0</v>
      </c>
      <c r="AE309" s="30">
        <f>SUMIF([1]route!$E$3:$E$10005,E309,[1]!Table1[1])</f>
        <v/>
      </c>
      <c r="AF309" s="30">
        <f>SUMIF([1]route!$E$3:$E$10005,E309,[1]!Table1[2])</f>
        <v/>
      </c>
      <c r="AG309" s="30">
        <f>SUMIF([1]route!$E$3:$E$10005,E309,[1]!Table1[3])</f>
        <v/>
      </c>
      <c r="AH309" s="30">
        <f>SUMIF([1]route!$E$3:$E$10005,E309,[1]!Table1[4])</f>
        <v/>
      </c>
      <c r="AI309" s="30">
        <f>SUMIF([1]route!$E$3:$E$10005,E309,[1]!Table1[5])</f>
        <v/>
      </c>
      <c r="AJ309" s="30">
        <f>SUMIF([1]route!$E$3:$E$10005,E309,[1]!Table1[6])</f>
        <v/>
      </c>
      <c r="AK309" s="30">
        <f>SUMIF([1]route!$E$3:$E$10005,E309,[1]!Table1[7])</f>
        <v/>
      </c>
      <c r="AL309" s="30">
        <f>SUMIF([1]route!$E$3:$E$10005,E309,[1]!Table1[8])</f>
        <v/>
      </c>
      <c r="AM309" s="30">
        <f>SUMIF([1]route!$E$3:$E$10005,E309,[1]!Table1[9])</f>
        <v/>
      </c>
      <c r="AN309" s="30">
        <f>SUMIF([1]route!$E$3:$E$10005,E309,[1]!Table1[10])</f>
        <v/>
      </c>
      <c r="AO309" s="30">
        <f>SUMIF([1]route!$E$3:$E$10005,E309,[1]!Table1[11])</f>
        <v/>
      </c>
      <c r="AP309" s="30">
        <f>SUMIF([1]route!$E$3:$E$10005,E309,[1]!Table1[12])</f>
        <v/>
      </c>
      <c r="AQ309" s="30">
        <f>SUMIF([1]route!$E$3:$E$10005,E309,[1]!Table1[13])</f>
        <v/>
      </c>
      <c r="AR309" s="30">
        <f>SUMIF([1]route!$E$3:$E$10005,E309,[1]!Table1[14])</f>
        <v/>
      </c>
      <c r="AS309" s="30">
        <f>SUMIF([1]route!$E$3:$E$10005,E309,[1]!Table1[15])</f>
        <v/>
      </c>
      <c r="AT309" s="30">
        <f>SUMIF([1]route!$E$3:$E$10005,E309,[1]!Table1[16])</f>
        <v/>
      </c>
      <c r="AU309" s="30">
        <f>SUMIF([1]route!$E$3:$E$10005,E309,[1]!Table1[17])</f>
        <v/>
      </c>
      <c r="AV309" s="30">
        <f>SUMIF([1]route!$E$3:$E$10005,E309,[1]!Table1[18])</f>
        <v/>
      </c>
      <c r="AW309" s="30">
        <f>SUMIF([1]route!$E$3:$E$10005,E309,[1]!Table1[19])</f>
        <v/>
      </c>
      <c r="AX309" s="30">
        <f>SUMIF([1]route!$E$3:$E$10005,E309,[1]!Table1[20])</f>
        <v/>
      </c>
      <c r="AY309" s="30">
        <f>SUMIF([1]route!$E$3:$E$10005,E309,[1]!Table1[21])</f>
        <v/>
      </c>
      <c r="AZ309" s="30">
        <f>SUMIF([1]route!$E$3:$E$10005,E309,[1]!Table1[22])</f>
        <v/>
      </c>
      <c r="BA309" s="30">
        <f>SUMIF([1]route!$E$3:$E$10005,E309,[1]!Table1[23])</f>
        <v/>
      </c>
      <c r="BB309" s="30">
        <f>SUMIF([1]route!$E$3:$E$10005,E309,[1]!Table1[24])</f>
        <v/>
      </c>
      <c r="BC309" s="30">
        <f>SUMIF([1]route!$E$3:$E$10005,E309,[1]!Table1[25])</f>
        <v/>
      </c>
      <c r="BD309" s="30">
        <f>SUMIF([1]route!$E$3:$E$10005,E309,[1]!Table1[26])</f>
        <v/>
      </c>
      <c r="BE309" s="30">
        <f>SUMIF([1]route!$E$3:$E$10005,E309,[1]!Table1[27])</f>
        <v/>
      </c>
      <c r="BF309" s="30">
        <f>SUMIF([1]route!$E$3:$E$10005,E309,[1]!Table1[28])</f>
        <v/>
      </c>
      <c r="BG309" s="30">
        <f>SUMIF([1]route!$E$3:$E$10005,E309,[1]!Table1[29])</f>
        <v/>
      </c>
      <c r="BH309" s="30">
        <f>SUMIF([1]route!$E$3:$E$10005,E309,[1]!Table1[30])</f>
        <v/>
      </c>
      <c r="BI309" s="30">
        <f>SUMIF([1]route!$E$3:$E$10005,E309,[1]!Table1[31])</f>
        <v/>
      </c>
      <c r="BJ309" s="30">
        <f>SUMIF([1]route!$E$3:$E$10005,E309,[1]!Table1[Remain PO])</f>
        <v/>
      </c>
      <c r="BK309" s="31">
        <f>SUMIF([1]route!$E$3:$E$10005,E309,[1]!Table1[N+1])</f>
        <v/>
      </c>
      <c r="BL309" s="31">
        <f>SUMIF([1]route!$E$3:$E$10005,E309,[1]!Table1[N+2])</f>
        <v/>
      </c>
      <c r="BM309" s="31">
        <f>SUMIF([1]route!$E$3:$E$10005,E309,[1]!Table1[N+3])</f>
        <v/>
      </c>
      <c r="BN309" s="32">
        <f>SUMIF([1]route!$E$3:$E$10005,E309,[1]!Table1[N+4])</f>
        <v/>
      </c>
      <c r="BP309" s="37">
        <f>$V309-$AD309</f>
        <v/>
      </c>
      <c r="BQ309" s="35">
        <f>BP309-AE309</f>
        <v/>
      </c>
      <c r="BR309" s="35">
        <f>BQ309-AF309</f>
        <v/>
      </c>
      <c r="BS309" s="35">
        <f>BR309-AG309</f>
        <v/>
      </c>
      <c r="BT309" s="35">
        <f>BS309-AH309</f>
        <v/>
      </c>
      <c r="BU309" s="35">
        <f>BT309-AI309</f>
        <v/>
      </c>
      <c r="BV309" s="35">
        <f>BU309-AJ309</f>
        <v/>
      </c>
      <c r="BW309" s="35">
        <f>BV309-AK309</f>
        <v/>
      </c>
      <c r="BX309" s="35">
        <f>BW309-AL309</f>
        <v/>
      </c>
      <c r="BY309" s="35">
        <f>BX309-AM309</f>
        <v/>
      </c>
      <c r="BZ309" s="35">
        <f>BY309-AN309</f>
        <v/>
      </c>
      <c r="CA309" s="35">
        <f>BZ309-AO309</f>
        <v/>
      </c>
      <c r="CB309" s="35">
        <f>CA309-AP309</f>
        <v/>
      </c>
      <c r="CC309" s="35">
        <f>CB309-AQ309</f>
        <v/>
      </c>
      <c r="CD309" s="35">
        <f>CC309-AR309</f>
        <v/>
      </c>
      <c r="CE309" s="35">
        <f>CD309-AS309</f>
        <v/>
      </c>
      <c r="CF309" s="35">
        <f>CE309-AT309</f>
        <v/>
      </c>
      <c r="CG309" s="35">
        <f>CF309-AU309</f>
        <v/>
      </c>
      <c r="CH309" s="35">
        <f>CG309-AV309</f>
        <v/>
      </c>
      <c r="CI309" s="35">
        <f>CH309-AW309</f>
        <v/>
      </c>
      <c r="CJ309" s="35">
        <f>CI309-AX309</f>
        <v/>
      </c>
      <c r="CK309" s="35">
        <f>CJ309-AY309</f>
        <v/>
      </c>
      <c r="CL309" s="35">
        <f>CK309-AZ309</f>
        <v/>
      </c>
      <c r="CM309" s="35">
        <f>CL309-BA309</f>
        <v/>
      </c>
      <c r="CN309" s="35">
        <f>CM309-BB309</f>
        <v/>
      </c>
      <c r="CO309" s="35">
        <f>CN309-BC309</f>
        <v/>
      </c>
      <c r="CP309" s="35">
        <f>CO309-BD309</f>
        <v/>
      </c>
      <c r="CQ309" s="35">
        <f>CP309-BE309</f>
        <v/>
      </c>
      <c r="CR309" s="35">
        <f>CQ309-BF309</f>
        <v/>
      </c>
      <c r="CS309" s="35">
        <f>CR309-BG309</f>
        <v/>
      </c>
      <c r="CT309" s="35">
        <f>CS309-BH309</f>
        <v/>
      </c>
      <c r="CU309" s="35">
        <f>CT309-BI309</f>
        <v/>
      </c>
      <c r="CV309" s="35">
        <f>CU309-BJ309</f>
        <v/>
      </c>
      <c r="CW309" s="38">
        <f>CV309-BK309</f>
        <v/>
      </c>
      <c r="CX309" s="38">
        <f>CW309-BL309</f>
        <v/>
      </c>
      <c r="CY309" s="38">
        <f>CX309-BM309</f>
        <v/>
      </c>
      <c r="CZ309" s="39">
        <f>CY309-BN309</f>
        <v/>
      </c>
      <c r="DA309" s="35" t="n"/>
    </row>
    <row r="310">
      <c r="D310" s="61">
        <f>VLOOKUP(F310,[1]Special!$O$2:$S$209,3,0)</f>
        <v/>
      </c>
      <c r="E310" s="20" t="inlineStr">
        <is>
          <t>|0200220139|25.40|0.00|2.600|0.0006163NBC</t>
        </is>
      </c>
      <c r="F310" s="19">
        <f>LEFT(E310,LEN(E310)-7)</f>
        <v/>
      </c>
      <c r="G310" s="19">
        <f>'Cutting Rules'!H310</f>
        <v/>
      </c>
      <c r="H310" s="19">
        <f>VLOOKUP(MID(F310,8,2),[1]Special!$H$2:$I$32,2,0)</f>
        <v/>
      </c>
      <c r="I310" s="19">
        <f>RIGHT(E310,3)</f>
        <v/>
      </c>
      <c r="J310" s="19">
        <f>IF(MID(E310,6,2)="22","P","C")</f>
        <v/>
      </c>
      <c r="K310" s="19">
        <f>MID(E310,13,4)</f>
        <v/>
      </c>
      <c r="L310" s="19">
        <f>MID(E310,19,4)</f>
        <v/>
      </c>
      <c r="M310" s="52">
        <f>MID(E310,LEN(E310)-17,4)</f>
        <v/>
      </c>
      <c r="N310" s="52">
        <f>MID(E310,LEN(E310)-6,4)</f>
        <v/>
      </c>
      <c r="O310" s="19">
        <f>VLOOKUP(F310,[1]Item!$A$5:$Z$10000,26,0)</f>
        <v/>
      </c>
      <c r="P310" s="19">
        <f>VLOOKUP(E310,[1]route!$E$3:$O$10005,11,0)</f>
        <v/>
      </c>
      <c r="Q310" s="167">
        <f>'Cutting Rules'!AD310</f>
        <v/>
      </c>
      <c r="R310" s="168">
        <f>SUMIF([1]route!$E$3:$E$10005,E310,[1]!Table1[生産])</f>
        <v/>
      </c>
      <c r="S310" s="24" t="n"/>
      <c r="T310" s="169" t="inlineStr"/>
      <c r="U310" s="19" t="n"/>
      <c r="V310" s="170">
        <f>SUMIF([1]route!$E$3:$E$10005,E310,[1]route!$M$3:$M$10005)</f>
        <v/>
      </c>
      <c r="W310" s="171">
        <f>O310*N310*V310/1000</f>
        <v/>
      </c>
      <c r="X310" s="27">
        <f t="array" ref="X310">INDEX($BP310:$CZ310,MATCH(TRUE,$BP310:$CZ310&lt;0,0))</f>
        <v/>
      </c>
      <c r="Y310" s="47">
        <f>IFERROR(CHOOSE($AC310,$BP$1,$BQ$1,$BR$1,$BS$1,$BT$1,$BU$1,$BV$1,$BW$1,$BX$1,$BY$1,$BZ$1,$CA$1,$CB$1,$CC$1,$CD$1,$CE$1,$CF$1,$CG$1,$CH$1,$CI$1,$CJ$1,$CK$1,$CL$1,$CM$1,$CN$1,$CO$1,$CP$1,$CQ$1,$CR$1,$CS$1,$CT$1,$CU$1,$CV$1,$CW$1,$CX$1,$CY$1,$CZ$1,),"")</f>
        <v/>
      </c>
      <c r="Z310" s="121">
        <f>IFERROR(VLOOKUP(E310,[1]route!$E$3:$BL$10005,59,0),"")&amp;IFERROR(VLOOKUP(E310,[1]route!$E$3:$BL$10005,60,0),"")</f>
        <v/>
      </c>
      <c r="AA310" s="172">
        <f>IF(R310&gt;V310,R310-V310,0)</f>
        <v/>
      </c>
      <c r="AB310" s="173">
        <f>AA310*O310*N310/1000</f>
        <v/>
      </c>
      <c r="AC310" s="4">
        <f>IFERROR(MATCH($X310,$BP310:$CZ310,0),"")</f>
        <v/>
      </c>
      <c r="AD310" s="29" t="n">
        <v>0</v>
      </c>
      <c r="AE310" s="30">
        <f>SUMIF([1]route!$E$3:$E$10005,E310,[1]!Table1[1])</f>
        <v/>
      </c>
      <c r="AF310" s="30">
        <f>SUMIF([1]route!$E$3:$E$10005,E310,[1]!Table1[2])</f>
        <v/>
      </c>
      <c r="AG310" s="30">
        <f>SUMIF([1]route!$E$3:$E$10005,E310,[1]!Table1[3])</f>
        <v/>
      </c>
      <c r="AH310" s="30">
        <f>SUMIF([1]route!$E$3:$E$10005,E310,[1]!Table1[4])</f>
        <v/>
      </c>
      <c r="AI310" s="30">
        <f>SUMIF([1]route!$E$3:$E$10005,E310,[1]!Table1[5])</f>
        <v/>
      </c>
      <c r="AJ310" s="30">
        <f>SUMIF([1]route!$E$3:$E$10005,E310,[1]!Table1[6])</f>
        <v/>
      </c>
      <c r="AK310" s="30">
        <f>SUMIF([1]route!$E$3:$E$10005,E310,[1]!Table1[7])</f>
        <v/>
      </c>
      <c r="AL310" s="30">
        <f>SUMIF([1]route!$E$3:$E$10005,E310,[1]!Table1[8])</f>
        <v/>
      </c>
      <c r="AM310" s="30">
        <f>SUMIF([1]route!$E$3:$E$10005,E310,[1]!Table1[9])</f>
        <v/>
      </c>
      <c r="AN310" s="30">
        <f>SUMIF([1]route!$E$3:$E$10005,E310,[1]!Table1[10])</f>
        <v/>
      </c>
      <c r="AO310" s="30">
        <f>SUMIF([1]route!$E$3:$E$10005,E310,[1]!Table1[11])</f>
        <v/>
      </c>
      <c r="AP310" s="30">
        <f>SUMIF([1]route!$E$3:$E$10005,E310,[1]!Table1[12])</f>
        <v/>
      </c>
      <c r="AQ310" s="30">
        <f>SUMIF([1]route!$E$3:$E$10005,E310,[1]!Table1[13])</f>
        <v/>
      </c>
      <c r="AR310" s="30">
        <f>SUMIF([1]route!$E$3:$E$10005,E310,[1]!Table1[14])</f>
        <v/>
      </c>
      <c r="AS310" s="30">
        <f>SUMIF([1]route!$E$3:$E$10005,E310,[1]!Table1[15])</f>
        <v/>
      </c>
      <c r="AT310" s="30">
        <f>SUMIF([1]route!$E$3:$E$10005,E310,[1]!Table1[16])</f>
        <v/>
      </c>
      <c r="AU310" s="30">
        <f>SUMIF([1]route!$E$3:$E$10005,E310,[1]!Table1[17])</f>
        <v/>
      </c>
      <c r="AV310" s="30">
        <f>SUMIF([1]route!$E$3:$E$10005,E310,[1]!Table1[18])</f>
        <v/>
      </c>
      <c r="AW310" s="30">
        <f>SUMIF([1]route!$E$3:$E$10005,E310,[1]!Table1[19])</f>
        <v/>
      </c>
      <c r="AX310" s="30">
        <f>SUMIF([1]route!$E$3:$E$10005,E310,[1]!Table1[20])</f>
        <v/>
      </c>
      <c r="AY310" s="30">
        <f>SUMIF([1]route!$E$3:$E$10005,E310,[1]!Table1[21])</f>
        <v/>
      </c>
      <c r="AZ310" s="30">
        <f>SUMIF([1]route!$E$3:$E$10005,E310,[1]!Table1[22])</f>
        <v/>
      </c>
      <c r="BA310" s="30">
        <f>SUMIF([1]route!$E$3:$E$10005,E310,[1]!Table1[23])</f>
        <v/>
      </c>
      <c r="BB310" s="30">
        <f>SUMIF([1]route!$E$3:$E$10005,E310,[1]!Table1[24])</f>
        <v/>
      </c>
      <c r="BC310" s="30">
        <f>SUMIF([1]route!$E$3:$E$10005,E310,[1]!Table1[25])</f>
        <v/>
      </c>
      <c r="BD310" s="30">
        <f>SUMIF([1]route!$E$3:$E$10005,E310,[1]!Table1[26])</f>
        <v/>
      </c>
      <c r="BE310" s="30">
        <f>SUMIF([1]route!$E$3:$E$10005,E310,[1]!Table1[27])</f>
        <v/>
      </c>
      <c r="BF310" s="30">
        <f>SUMIF([1]route!$E$3:$E$10005,E310,[1]!Table1[28])</f>
        <v/>
      </c>
      <c r="BG310" s="30">
        <f>SUMIF([1]route!$E$3:$E$10005,E310,[1]!Table1[29])</f>
        <v/>
      </c>
      <c r="BH310" s="30">
        <f>SUMIF([1]route!$E$3:$E$10005,E310,[1]!Table1[30])</f>
        <v/>
      </c>
      <c r="BI310" s="30">
        <f>SUMIF([1]route!$E$3:$E$10005,E310,[1]!Table1[31])</f>
        <v/>
      </c>
      <c r="BJ310" s="30">
        <f>SUMIF([1]route!$E$3:$E$10005,E310,[1]!Table1[Remain PO])</f>
        <v/>
      </c>
      <c r="BK310" s="31">
        <f>SUMIF([1]route!$E$3:$E$10005,E310,[1]!Table1[N+1])</f>
        <v/>
      </c>
      <c r="BL310" s="31">
        <f>SUMIF([1]route!$E$3:$E$10005,E310,[1]!Table1[N+2])</f>
        <v/>
      </c>
      <c r="BM310" s="31">
        <f>SUMIF([1]route!$E$3:$E$10005,E310,[1]!Table1[N+3])</f>
        <v/>
      </c>
      <c r="BN310" s="32">
        <f>SUMIF([1]route!$E$3:$E$10005,E310,[1]!Table1[N+4])</f>
        <v/>
      </c>
      <c r="BP310" s="37">
        <f>$V310-$AD310</f>
        <v/>
      </c>
      <c r="BQ310" s="35">
        <f>BP310-AE310</f>
        <v/>
      </c>
      <c r="BR310" s="35">
        <f>BQ310-AF310</f>
        <v/>
      </c>
      <c r="BS310" s="35">
        <f>BR310-AG310</f>
        <v/>
      </c>
      <c r="BT310" s="35">
        <f>BS310-AH310</f>
        <v/>
      </c>
      <c r="BU310" s="35">
        <f>BT310-AI310</f>
        <v/>
      </c>
      <c r="BV310" s="35">
        <f>BU310-AJ310</f>
        <v/>
      </c>
      <c r="BW310" s="35">
        <f>BV310-AK310</f>
        <v/>
      </c>
      <c r="BX310" s="35">
        <f>BW310-AL310</f>
        <v/>
      </c>
      <c r="BY310" s="35">
        <f>BX310-AM310</f>
        <v/>
      </c>
      <c r="BZ310" s="35">
        <f>BY310-AN310</f>
        <v/>
      </c>
      <c r="CA310" s="35">
        <f>BZ310-AO310</f>
        <v/>
      </c>
      <c r="CB310" s="35">
        <f>CA310-AP310</f>
        <v/>
      </c>
      <c r="CC310" s="35">
        <f>CB310-AQ310</f>
        <v/>
      </c>
      <c r="CD310" s="35">
        <f>CC310-AR310</f>
        <v/>
      </c>
      <c r="CE310" s="35">
        <f>CD310-AS310</f>
        <v/>
      </c>
      <c r="CF310" s="35">
        <f>CE310-AT310</f>
        <v/>
      </c>
      <c r="CG310" s="35">
        <f>CF310-AU310</f>
        <v/>
      </c>
      <c r="CH310" s="35">
        <f>CG310-AV310</f>
        <v/>
      </c>
      <c r="CI310" s="35">
        <f>CH310-AW310</f>
        <v/>
      </c>
      <c r="CJ310" s="35">
        <f>CI310-AX310</f>
        <v/>
      </c>
      <c r="CK310" s="35">
        <f>CJ310-AY310</f>
        <v/>
      </c>
      <c r="CL310" s="35">
        <f>CK310-AZ310</f>
        <v/>
      </c>
      <c r="CM310" s="35">
        <f>CL310-BA310</f>
        <v/>
      </c>
      <c r="CN310" s="35">
        <f>CM310-BB310</f>
        <v/>
      </c>
      <c r="CO310" s="35">
        <f>CN310-BC310</f>
        <v/>
      </c>
      <c r="CP310" s="35">
        <f>CO310-BD310</f>
        <v/>
      </c>
      <c r="CQ310" s="35">
        <f>CP310-BE310</f>
        <v/>
      </c>
      <c r="CR310" s="35">
        <f>CQ310-BF310</f>
        <v/>
      </c>
      <c r="CS310" s="35">
        <f>CR310-BG310</f>
        <v/>
      </c>
      <c r="CT310" s="35">
        <f>CS310-BH310</f>
        <v/>
      </c>
      <c r="CU310" s="35">
        <f>CT310-BI310</f>
        <v/>
      </c>
      <c r="CV310" s="35">
        <f>CU310-BJ310</f>
        <v/>
      </c>
      <c r="CW310" s="38">
        <f>CV310-BK310</f>
        <v/>
      </c>
      <c r="CX310" s="38">
        <f>CW310-BL310</f>
        <v/>
      </c>
      <c r="CY310" s="38">
        <f>CX310-BM310</f>
        <v/>
      </c>
      <c r="CZ310" s="39">
        <f>CY310-BN310</f>
        <v/>
      </c>
      <c r="DA310" s="35" t="n"/>
    </row>
    <row r="311">
      <c r="D311" s="61">
        <f>VLOOKUP(F311,[1]Special!$O$2:$S$209,3,0)</f>
        <v/>
      </c>
      <c r="E311" s="20" t="inlineStr">
        <is>
          <t>|0200230742|22.20|0.00|1.400|0.0006035NBC</t>
        </is>
      </c>
      <c r="F311" s="19">
        <f>LEFT(E311,LEN(E311)-7)</f>
        <v/>
      </c>
      <c r="G311" s="19">
        <f>'Cutting Rules'!H311</f>
        <v/>
      </c>
      <c r="H311" s="19">
        <f>VLOOKUP(MID(F311,8,2),[1]Special!$H$2:$I$32,2,0)</f>
        <v/>
      </c>
      <c r="I311" s="19">
        <f>RIGHT(E311,3)</f>
        <v/>
      </c>
      <c r="J311" s="19">
        <f>IF(MID(E311,6,2)="22","P","C")</f>
        <v/>
      </c>
      <c r="K311" s="19">
        <f>MID(E311,13,4)</f>
        <v/>
      </c>
      <c r="L311" s="19">
        <f>MID(E311,19,4)</f>
        <v/>
      </c>
      <c r="M311" s="52">
        <f>MID(E311,LEN(E311)-17,4)</f>
        <v/>
      </c>
      <c r="N311" s="52">
        <f>MID(E311,LEN(E311)-6,4)</f>
        <v/>
      </c>
      <c r="O311" s="19">
        <f>VLOOKUP(F311,[1]Item!$A$5:$Z$10000,26,0)</f>
        <v/>
      </c>
      <c r="P311" s="19">
        <f>VLOOKUP(E311,[1]route!$E$3:$O$10005,11,0)</f>
        <v/>
      </c>
      <c r="Q311" s="167">
        <f>'Cutting Rules'!AD311</f>
        <v/>
      </c>
      <c r="R311" s="168">
        <f>SUMIF([1]route!$E$3:$E$10005,E311,[1]!Table1[生産])</f>
        <v/>
      </c>
      <c r="S311" s="24" t="n"/>
      <c r="T311" s="169" t="inlineStr"/>
      <c r="U311" s="19" t="n"/>
      <c r="V311" s="170">
        <f>SUMIF([1]route!$E$3:$E$10005,E311,[1]route!$M$3:$M$10005)</f>
        <v/>
      </c>
      <c r="W311" s="171">
        <f>O311*N311*V311/1000</f>
        <v/>
      </c>
      <c r="X311" s="27">
        <f t="array" ref="X311">INDEX($BP311:$CZ311,MATCH(TRUE,$BP311:$CZ311&lt;0,0))</f>
        <v/>
      </c>
      <c r="Y311" s="47">
        <f>IFERROR(CHOOSE($AC311,$BP$1,$BQ$1,$BR$1,$BS$1,$BT$1,$BU$1,$BV$1,$BW$1,$BX$1,$BY$1,$BZ$1,$CA$1,$CB$1,$CC$1,$CD$1,$CE$1,$CF$1,$CG$1,$CH$1,$CI$1,$CJ$1,$CK$1,$CL$1,$CM$1,$CN$1,$CO$1,$CP$1,$CQ$1,$CR$1,$CS$1,$CT$1,$CU$1,$CV$1,$CW$1,$CX$1,$CY$1,$CZ$1,),"")</f>
        <v/>
      </c>
      <c r="Z311" s="121">
        <f>IFERROR(VLOOKUP(E311,[1]route!$E$3:$BL$10005,59,0),"")&amp;IFERROR(VLOOKUP(E311,[1]route!$E$3:$BL$10005,60,0),"")</f>
        <v/>
      </c>
      <c r="AA311" s="172">
        <f>IF(R311&gt;V311,R311-V311,0)</f>
        <v/>
      </c>
      <c r="AB311" s="173">
        <f>AA311*O311*N311/1000</f>
        <v/>
      </c>
      <c r="AC311" s="4">
        <f>IFERROR(MATCH($X311,$BP311:$CZ311,0),"")</f>
        <v/>
      </c>
      <c r="AD311" s="29" t="n">
        <v>0</v>
      </c>
      <c r="AE311" s="30">
        <f>SUMIF([1]route!$E$3:$E$10005,E311,[1]!Table1[1])</f>
        <v/>
      </c>
      <c r="AF311" s="30">
        <f>SUMIF([1]route!$E$3:$E$10005,E311,[1]!Table1[2])</f>
        <v/>
      </c>
      <c r="AG311" s="30">
        <f>SUMIF([1]route!$E$3:$E$10005,E311,[1]!Table1[3])</f>
        <v/>
      </c>
      <c r="AH311" s="30">
        <f>SUMIF([1]route!$E$3:$E$10005,E311,[1]!Table1[4])</f>
        <v/>
      </c>
      <c r="AI311" s="30">
        <f>SUMIF([1]route!$E$3:$E$10005,E311,[1]!Table1[5])</f>
        <v/>
      </c>
      <c r="AJ311" s="30">
        <f>SUMIF([1]route!$E$3:$E$10005,E311,[1]!Table1[6])</f>
        <v/>
      </c>
      <c r="AK311" s="30">
        <f>SUMIF([1]route!$E$3:$E$10005,E311,[1]!Table1[7])</f>
        <v/>
      </c>
      <c r="AL311" s="30">
        <f>SUMIF([1]route!$E$3:$E$10005,E311,[1]!Table1[8])</f>
        <v/>
      </c>
      <c r="AM311" s="30">
        <f>SUMIF([1]route!$E$3:$E$10005,E311,[1]!Table1[9])</f>
        <v/>
      </c>
      <c r="AN311" s="30">
        <f>SUMIF([1]route!$E$3:$E$10005,E311,[1]!Table1[10])</f>
        <v/>
      </c>
      <c r="AO311" s="30">
        <f>SUMIF([1]route!$E$3:$E$10005,E311,[1]!Table1[11])</f>
        <v/>
      </c>
      <c r="AP311" s="30">
        <f>SUMIF([1]route!$E$3:$E$10005,E311,[1]!Table1[12])</f>
        <v/>
      </c>
      <c r="AQ311" s="30">
        <f>SUMIF([1]route!$E$3:$E$10005,E311,[1]!Table1[13])</f>
        <v/>
      </c>
      <c r="AR311" s="30">
        <f>SUMIF([1]route!$E$3:$E$10005,E311,[1]!Table1[14])</f>
        <v/>
      </c>
      <c r="AS311" s="30">
        <f>SUMIF([1]route!$E$3:$E$10005,E311,[1]!Table1[15])</f>
        <v/>
      </c>
      <c r="AT311" s="30">
        <f>SUMIF([1]route!$E$3:$E$10005,E311,[1]!Table1[16])</f>
        <v/>
      </c>
      <c r="AU311" s="30">
        <f>SUMIF([1]route!$E$3:$E$10005,E311,[1]!Table1[17])</f>
        <v/>
      </c>
      <c r="AV311" s="30">
        <f>SUMIF([1]route!$E$3:$E$10005,E311,[1]!Table1[18])</f>
        <v/>
      </c>
      <c r="AW311" s="30">
        <f>SUMIF([1]route!$E$3:$E$10005,E311,[1]!Table1[19])</f>
        <v/>
      </c>
      <c r="AX311" s="30">
        <f>SUMIF([1]route!$E$3:$E$10005,E311,[1]!Table1[20])</f>
        <v/>
      </c>
      <c r="AY311" s="30">
        <f>SUMIF([1]route!$E$3:$E$10005,E311,[1]!Table1[21])</f>
        <v/>
      </c>
      <c r="AZ311" s="30">
        <f>SUMIF([1]route!$E$3:$E$10005,E311,[1]!Table1[22])</f>
        <v/>
      </c>
      <c r="BA311" s="30">
        <f>SUMIF([1]route!$E$3:$E$10005,E311,[1]!Table1[23])</f>
        <v/>
      </c>
      <c r="BB311" s="30">
        <f>SUMIF([1]route!$E$3:$E$10005,E311,[1]!Table1[24])</f>
        <v/>
      </c>
      <c r="BC311" s="30">
        <f>SUMIF([1]route!$E$3:$E$10005,E311,[1]!Table1[25])</f>
        <v/>
      </c>
      <c r="BD311" s="30">
        <f>SUMIF([1]route!$E$3:$E$10005,E311,[1]!Table1[26])</f>
        <v/>
      </c>
      <c r="BE311" s="30">
        <f>SUMIF([1]route!$E$3:$E$10005,E311,[1]!Table1[27])</f>
        <v/>
      </c>
      <c r="BF311" s="30">
        <f>SUMIF([1]route!$E$3:$E$10005,E311,[1]!Table1[28])</f>
        <v/>
      </c>
      <c r="BG311" s="30">
        <f>SUMIF([1]route!$E$3:$E$10005,E311,[1]!Table1[29])</f>
        <v/>
      </c>
      <c r="BH311" s="30">
        <f>SUMIF([1]route!$E$3:$E$10005,E311,[1]!Table1[30])</f>
        <v/>
      </c>
      <c r="BI311" s="30">
        <f>SUMIF([1]route!$E$3:$E$10005,E311,[1]!Table1[31])</f>
        <v/>
      </c>
      <c r="BJ311" s="30">
        <f>SUMIF([1]route!$E$3:$E$10005,E311,[1]!Table1[Remain PO])</f>
        <v/>
      </c>
      <c r="BK311" s="31">
        <f>SUMIF([1]route!$E$3:$E$10005,E311,[1]!Table1[N+1])</f>
        <v/>
      </c>
      <c r="BL311" s="31">
        <f>SUMIF([1]route!$E$3:$E$10005,E311,[1]!Table1[N+2])</f>
        <v/>
      </c>
      <c r="BM311" s="31">
        <f>SUMIF([1]route!$E$3:$E$10005,E311,[1]!Table1[N+3])</f>
        <v/>
      </c>
      <c r="BN311" s="32">
        <f>SUMIF([1]route!$E$3:$E$10005,E311,[1]!Table1[N+4])</f>
        <v/>
      </c>
      <c r="BP311" s="37">
        <f>$V311-$AD311</f>
        <v/>
      </c>
      <c r="BQ311" s="35">
        <f>BP311-AE311</f>
        <v/>
      </c>
      <c r="BR311" s="35">
        <f>BQ311-AF311</f>
        <v/>
      </c>
      <c r="BS311" s="35">
        <f>BR311-AG311</f>
        <v/>
      </c>
      <c r="BT311" s="35">
        <f>BS311-AH311</f>
        <v/>
      </c>
      <c r="BU311" s="35">
        <f>BT311-AI311</f>
        <v/>
      </c>
      <c r="BV311" s="35">
        <f>BU311-AJ311</f>
        <v/>
      </c>
      <c r="BW311" s="35">
        <f>BV311-AK311</f>
        <v/>
      </c>
      <c r="BX311" s="35">
        <f>BW311-AL311</f>
        <v/>
      </c>
      <c r="BY311" s="35">
        <f>BX311-AM311</f>
        <v/>
      </c>
      <c r="BZ311" s="35">
        <f>BY311-AN311</f>
        <v/>
      </c>
      <c r="CA311" s="35">
        <f>BZ311-AO311</f>
        <v/>
      </c>
      <c r="CB311" s="35">
        <f>CA311-AP311</f>
        <v/>
      </c>
      <c r="CC311" s="35">
        <f>CB311-AQ311</f>
        <v/>
      </c>
      <c r="CD311" s="35">
        <f>CC311-AR311</f>
        <v/>
      </c>
      <c r="CE311" s="35">
        <f>CD311-AS311</f>
        <v/>
      </c>
      <c r="CF311" s="35">
        <f>CE311-AT311</f>
        <v/>
      </c>
      <c r="CG311" s="35">
        <f>CF311-AU311</f>
        <v/>
      </c>
      <c r="CH311" s="35">
        <f>CG311-AV311</f>
        <v/>
      </c>
      <c r="CI311" s="35">
        <f>CH311-AW311</f>
        <v/>
      </c>
      <c r="CJ311" s="35">
        <f>CI311-AX311</f>
        <v/>
      </c>
      <c r="CK311" s="35">
        <f>CJ311-AY311</f>
        <v/>
      </c>
      <c r="CL311" s="35">
        <f>CK311-AZ311</f>
        <v/>
      </c>
      <c r="CM311" s="35">
        <f>CL311-BA311</f>
        <v/>
      </c>
      <c r="CN311" s="35">
        <f>CM311-BB311</f>
        <v/>
      </c>
      <c r="CO311" s="35">
        <f>CN311-BC311</f>
        <v/>
      </c>
      <c r="CP311" s="35">
        <f>CO311-BD311</f>
        <v/>
      </c>
      <c r="CQ311" s="35">
        <f>CP311-BE311</f>
        <v/>
      </c>
      <c r="CR311" s="35">
        <f>CQ311-BF311</f>
        <v/>
      </c>
      <c r="CS311" s="35">
        <f>CR311-BG311</f>
        <v/>
      </c>
      <c r="CT311" s="35">
        <f>CS311-BH311</f>
        <v/>
      </c>
      <c r="CU311" s="35">
        <f>CT311-BI311</f>
        <v/>
      </c>
      <c r="CV311" s="35">
        <f>CU311-BJ311</f>
        <v/>
      </c>
      <c r="CW311" s="38">
        <f>CV311-BK311</f>
        <v/>
      </c>
      <c r="CX311" s="38">
        <f>CW311-BL311</f>
        <v/>
      </c>
      <c r="CY311" s="38">
        <f>CX311-BM311</f>
        <v/>
      </c>
      <c r="CZ311" s="39">
        <f>CY311-BN311</f>
        <v/>
      </c>
      <c r="DA311" s="35" t="n"/>
    </row>
    <row r="312">
      <c r="D312" s="61">
        <f>VLOOKUP(F312,[1]Special!$O$2:$S$209,3,0)</f>
        <v/>
      </c>
      <c r="E312" s="20" t="inlineStr">
        <is>
          <t>|0200262901|25.40|0.00|1.200|0.0006097IBC</t>
        </is>
      </c>
      <c r="F312" s="19">
        <f>LEFT(E312,LEN(E312)-7)</f>
        <v/>
      </c>
      <c r="G312" s="19">
        <f>'Cutting Rules'!H312</f>
        <v/>
      </c>
      <c r="H312" s="19">
        <f>VLOOKUP(MID(F312,8,2),[1]Special!$H$2:$I$32,2,0)</f>
        <v/>
      </c>
      <c r="I312" s="19">
        <f>RIGHT(E312,3)</f>
        <v/>
      </c>
      <c r="J312" s="19">
        <f>IF(MID(E312,6,2)="22","P","C")</f>
        <v/>
      </c>
      <c r="K312" s="19">
        <f>MID(E312,13,4)</f>
        <v/>
      </c>
      <c r="L312" s="19">
        <f>MID(E312,19,4)</f>
        <v/>
      </c>
      <c r="M312" s="52">
        <f>MID(E312,LEN(E312)-17,4)</f>
        <v/>
      </c>
      <c r="N312" s="52">
        <f>MID(E312,LEN(E312)-6,4)</f>
        <v/>
      </c>
      <c r="O312" s="19">
        <f>VLOOKUP(F312,[1]Item!$A$5:$Z$10000,26,0)</f>
        <v/>
      </c>
      <c r="P312" s="19">
        <f>VLOOKUP(E312,[1]route!$E$3:$O$10005,11,0)</f>
        <v/>
      </c>
      <c r="Q312" s="167">
        <f>'Cutting Rules'!AD312</f>
        <v/>
      </c>
      <c r="R312" s="168">
        <f>SUMIF([1]route!$E$3:$E$10005,E312,[1]!Table1[生産])</f>
        <v/>
      </c>
      <c r="S312" s="24" t="n"/>
      <c r="T312" s="169" t="inlineStr"/>
      <c r="U312" s="19" t="n"/>
      <c r="V312" s="170">
        <f>SUMIF([1]route!$E$3:$E$10005,E312,[1]route!$M$3:$M$10005)</f>
        <v/>
      </c>
      <c r="W312" s="171">
        <f>O312*N312*V312/1000</f>
        <v/>
      </c>
      <c r="X312" s="27">
        <f t="array" ref="X312">INDEX($BP312:$CZ312,MATCH(TRUE,$BP312:$CZ312&lt;0,0))</f>
        <v/>
      </c>
      <c r="Y312" s="47">
        <f>IFERROR(CHOOSE($AC312,$BP$1,$BQ$1,$BR$1,$BS$1,$BT$1,$BU$1,$BV$1,$BW$1,$BX$1,$BY$1,$BZ$1,$CA$1,$CB$1,$CC$1,$CD$1,$CE$1,$CF$1,$CG$1,$CH$1,$CI$1,$CJ$1,$CK$1,$CL$1,$CM$1,$CN$1,$CO$1,$CP$1,$CQ$1,$CR$1,$CS$1,$CT$1,$CU$1,$CV$1,$CW$1,$CX$1,$CY$1,$CZ$1,),"")</f>
        <v/>
      </c>
      <c r="Z312" s="121">
        <f>IFERROR(VLOOKUP(E312,[1]route!$E$3:$BL$10005,59,0),"")&amp;IFERROR(VLOOKUP(E312,[1]route!$E$3:$BL$10005,60,0),"")</f>
        <v/>
      </c>
      <c r="AA312" s="172">
        <f>IF(R312&gt;V312,R312-V312,0)</f>
        <v/>
      </c>
      <c r="AB312" s="173">
        <f>AA312*O312*N312/1000</f>
        <v/>
      </c>
      <c r="AC312" s="4">
        <f>IFERROR(MATCH($X312,$BP312:$CZ312,0),"")</f>
        <v/>
      </c>
      <c r="AD312" s="29" t="n">
        <v>0</v>
      </c>
      <c r="AE312" s="30">
        <f>SUMIF([1]route!$E$3:$E$10005,E312,[1]!Table1[1])</f>
        <v/>
      </c>
      <c r="AF312" s="30">
        <f>SUMIF([1]route!$E$3:$E$10005,E312,[1]!Table1[2])</f>
        <v/>
      </c>
      <c r="AG312" s="30">
        <f>SUMIF([1]route!$E$3:$E$10005,E312,[1]!Table1[3])</f>
        <v/>
      </c>
      <c r="AH312" s="30">
        <f>SUMIF([1]route!$E$3:$E$10005,E312,[1]!Table1[4])</f>
        <v/>
      </c>
      <c r="AI312" s="30">
        <f>SUMIF([1]route!$E$3:$E$10005,E312,[1]!Table1[5])</f>
        <v/>
      </c>
      <c r="AJ312" s="30">
        <f>SUMIF([1]route!$E$3:$E$10005,E312,[1]!Table1[6])</f>
        <v/>
      </c>
      <c r="AK312" s="30">
        <f>SUMIF([1]route!$E$3:$E$10005,E312,[1]!Table1[7])</f>
        <v/>
      </c>
      <c r="AL312" s="30">
        <f>SUMIF([1]route!$E$3:$E$10005,E312,[1]!Table1[8])</f>
        <v/>
      </c>
      <c r="AM312" s="30">
        <f>SUMIF([1]route!$E$3:$E$10005,E312,[1]!Table1[9])</f>
        <v/>
      </c>
      <c r="AN312" s="30">
        <f>SUMIF([1]route!$E$3:$E$10005,E312,[1]!Table1[10])</f>
        <v/>
      </c>
      <c r="AO312" s="30">
        <f>SUMIF([1]route!$E$3:$E$10005,E312,[1]!Table1[11])</f>
        <v/>
      </c>
      <c r="AP312" s="30">
        <f>SUMIF([1]route!$E$3:$E$10005,E312,[1]!Table1[12])</f>
        <v/>
      </c>
      <c r="AQ312" s="30">
        <f>SUMIF([1]route!$E$3:$E$10005,E312,[1]!Table1[13])</f>
        <v/>
      </c>
      <c r="AR312" s="30">
        <f>SUMIF([1]route!$E$3:$E$10005,E312,[1]!Table1[14])</f>
        <v/>
      </c>
      <c r="AS312" s="30">
        <f>SUMIF([1]route!$E$3:$E$10005,E312,[1]!Table1[15])</f>
        <v/>
      </c>
      <c r="AT312" s="30">
        <f>SUMIF([1]route!$E$3:$E$10005,E312,[1]!Table1[16])</f>
        <v/>
      </c>
      <c r="AU312" s="30">
        <f>SUMIF([1]route!$E$3:$E$10005,E312,[1]!Table1[17])</f>
        <v/>
      </c>
      <c r="AV312" s="30">
        <f>SUMIF([1]route!$E$3:$E$10005,E312,[1]!Table1[18])</f>
        <v/>
      </c>
      <c r="AW312" s="30">
        <f>SUMIF([1]route!$E$3:$E$10005,E312,[1]!Table1[19])</f>
        <v/>
      </c>
      <c r="AX312" s="30">
        <f>SUMIF([1]route!$E$3:$E$10005,E312,[1]!Table1[20])</f>
        <v/>
      </c>
      <c r="AY312" s="30">
        <f>SUMIF([1]route!$E$3:$E$10005,E312,[1]!Table1[21])</f>
        <v/>
      </c>
      <c r="AZ312" s="30">
        <f>SUMIF([1]route!$E$3:$E$10005,E312,[1]!Table1[22])</f>
        <v/>
      </c>
      <c r="BA312" s="30">
        <f>SUMIF([1]route!$E$3:$E$10005,E312,[1]!Table1[23])</f>
        <v/>
      </c>
      <c r="BB312" s="30">
        <f>SUMIF([1]route!$E$3:$E$10005,E312,[1]!Table1[24])</f>
        <v/>
      </c>
      <c r="BC312" s="30">
        <f>SUMIF([1]route!$E$3:$E$10005,E312,[1]!Table1[25])</f>
        <v/>
      </c>
      <c r="BD312" s="30">
        <f>SUMIF([1]route!$E$3:$E$10005,E312,[1]!Table1[26])</f>
        <v/>
      </c>
      <c r="BE312" s="30">
        <f>SUMIF([1]route!$E$3:$E$10005,E312,[1]!Table1[27])</f>
        <v/>
      </c>
      <c r="BF312" s="30">
        <f>SUMIF([1]route!$E$3:$E$10005,E312,[1]!Table1[28])</f>
        <v/>
      </c>
      <c r="BG312" s="30">
        <f>SUMIF([1]route!$E$3:$E$10005,E312,[1]!Table1[29])</f>
        <v/>
      </c>
      <c r="BH312" s="30">
        <f>SUMIF([1]route!$E$3:$E$10005,E312,[1]!Table1[30])</f>
        <v/>
      </c>
      <c r="BI312" s="30">
        <f>SUMIF([1]route!$E$3:$E$10005,E312,[1]!Table1[31])</f>
        <v/>
      </c>
      <c r="BJ312" s="30">
        <f>SUMIF([1]route!$E$3:$E$10005,E312,[1]!Table1[Remain PO])</f>
        <v/>
      </c>
      <c r="BK312" s="31">
        <f>SUMIF([1]route!$E$3:$E$10005,E312,[1]!Table1[N+1])</f>
        <v/>
      </c>
      <c r="BL312" s="31">
        <f>SUMIF([1]route!$E$3:$E$10005,E312,[1]!Table1[N+2])</f>
        <v/>
      </c>
      <c r="BM312" s="31">
        <f>SUMIF([1]route!$E$3:$E$10005,E312,[1]!Table1[N+3])</f>
        <v/>
      </c>
      <c r="BN312" s="32">
        <f>SUMIF([1]route!$E$3:$E$10005,E312,[1]!Table1[N+4])</f>
        <v/>
      </c>
      <c r="BP312" s="37">
        <f>$V312-$AD312</f>
        <v/>
      </c>
      <c r="BQ312" s="35">
        <f>BP312-AE312</f>
        <v/>
      </c>
      <c r="BR312" s="35">
        <f>BQ312-AF312</f>
        <v/>
      </c>
      <c r="BS312" s="35">
        <f>BR312-AG312</f>
        <v/>
      </c>
      <c r="BT312" s="35">
        <f>BS312-AH312</f>
        <v/>
      </c>
      <c r="BU312" s="35">
        <f>BT312-AI312</f>
        <v/>
      </c>
      <c r="BV312" s="35">
        <f>BU312-AJ312</f>
        <v/>
      </c>
      <c r="BW312" s="35">
        <f>BV312-AK312</f>
        <v/>
      </c>
      <c r="BX312" s="35">
        <f>BW312-AL312</f>
        <v/>
      </c>
      <c r="BY312" s="35">
        <f>BX312-AM312</f>
        <v/>
      </c>
      <c r="BZ312" s="35">
        <f>BY312-AN312</f>
        <v/>
      </c>
      <c r="CA312" s="35">
        <f>BZ312-AO312</f>
        <v/>
      </c>
      <c r="CB312" s="35">
        <f>CA312-AP312</f>
        <v/>
      </c>
      <c r="CC312" s="35">
        <f>CB312-AQ312</f>
        <v/>
      </c>
      <c r="CD312" s="35">
        <f>CC312-AR312</f>
        <v/>
      </c>
      <c r="CE312" s="35">
        <f>CD312-AS312</f>
        <v/>
      </c>
      <c r="CF312" s="35">
        <f>CE312-AT312</f>
        <v/>
      </c>
      <c r="CG312" s="35">
        <f>CF312-AU312</f>
        <v/>
      </c>
      <c r="CH312" s="35">
        <f>CG312-AV312</f>
        <v/>
      </c>
      <c r="CI312" s="35">
        <f>CH312-AW312</f>
        <v/>
      </c>
      <c r="CJ312" s="35">
        <f>CI312-AX312</f>
        <v/>
      </c>
      <c r="CK312" s="35">
        <f>CJ312-AY312</f>
        <v/>
      </c>
      <c r="CL312" s="35">
        <f>CK312-AZ312</f>
        <v/>
      </c>
      <c r="CM312" s="35">
        <f>CL312-BA312</f>
        <v/>
      </c>
      <c r="CN312" s="35">
        <f>CM312-BB312</f>
        <v/>
      </c>
      <c r="CO312" s="35">
        <f>CN312-BC312</f>
        <v/>
      </c>
      <c r="CP312" s="35">
        <f>CO312-BD312</f>
        <v/>
      </c>
      <c r="CQ312" s="35">
        <f>CP312-BE312</f>
        <v/>
      </c>
      <c r="CR312" s="35">
        <f>CQ312-BF312</f>
        <v/>
      </c>
      <c r="CS312" s="35">
        <f>CR312-BG312</f>
        <v/>
      </c>
      <c r="CT312" s="35">
        <f>CS312-BH312</f>
        <v/>
      </c>
      <c r="CU312" s="35">
        <f>CT312-BI312</f>
        <v/>
      </c>
      <c r="CV312" s="35">
        <f>CU312-BJ312</f>
        <v/>
      </c>
      <c r="CW312" s="38">
        <f>CV312-BK312</f>
        <v/>
      </c>
      <c r="CX312" s="38">
        <f>CW312-BL312</f>
        <v/>
      </c>
      <c r="CY312" s="38">
        <f>CX312-BM312</f>
        <v/>
      </c>
      <c r="CZ312" s="39">
        <f>CY312-BN312</f>
        <v/>
      </c>
      <c r="DA312" s="35" t="n"/>
    </row>
    <row r="313">
      <c r="D313" s="61">
        <f>VLOOKUP(F313,[1]Special!$O$2:$S$209,3,0)</f>
        <v/>
      </c>
      <c r="E313" s="20" t="inlineStr">
        <is>
          <t>|0200226010|31.80|0.00|2.600|0.0006122NBC</t>
        </is>
      </c>
      <c r="F313" s="19">
        <f>LEFT(E313,LEN(E313)-7)</f>
        <v/>
      </c>
      <c r="G313" s="19">
        <f>'Cutting Rules'!H313</f>
        <v/>
      </c>
      <c r="H313" s="19">
        <f>VLOOKUP(MID(F313,8,2),[1]Special!$H$2:$I$32,2,0)</f>
        <v/>
      </c>
      <c r="I313" s="19">
        <f>RIGHT(E313,3)</f>
        <v/>
      </c>
      <c r="J313" s="19">
        <f>IF(MID(E313,6,2)="22","P","C")</f>
        <v/>
      </c>
      <c r="K313" s="19">
        <f>MID(E313,13,4)</f>
        <v/>
      </c>
      <c r="L313" s="19">
        <f>MID(E313,19,4)</f>
        <v/>
      </c>
      <c r="M313" s="52">
        <f>MID(E313,LEN(E313)-17,4)</f>
        <v/>
      </c>
      <c r="N313" s="52">
        <f>MID(E313,LEN(E313)-6,4)</f>
        <v/>
      </c>
      <c r="O313" s="19">
        <f>VLOOKUP(F313,[1]Item!$A$5:$Z$10000,26,0)</f>
        <v/>
      </c>
      <c r="P313" s="19">
        <f>VLOOKUP(E313,[1]route!$E$3:$O$10005,11,0)</f>
        <v/>
      </c>
      <c r="Q313" s="167">
        <f>'Cutting Rules'!AD313</f>
        <v/>
      </c>
      <c r="R313" s="168">
        <f>SUMIF([1]route!$E$3:$E$10005,E313,[1]!Table1[生産])</f>
        <v/>
      </c>
      <c r="S313" s="24" t="n"/>
      <c r="T313" s="169" t="inlineStr"/>
      <c r="U313" s="19" t="n"/>
      <c r="V313" s="170">
        <f>SUMIF([1]route!$E$3:$E$10005,E313,[1]route!$M$3:$M$10005)</f>
        <v/>
      </c>
      <c r="W313" s="171">
        <f>O313*N313*V313/1000</f>
        <v/>
      </c>
      <c r="X313" s="27">
        <f t="array" ref="X313">INDEX($BP313:$CZ313,MATCH(TRUE,$BP313:$CZ313&lt;0,0))</f>
        <v/>
      </c>
      <c r="Y313" s="47">
        <f>IFERROR(CHOOSE($AC313,$BP$1,$BQ$1,$BR$1,$BS$1,$BT$1,$BU$1,$BV$1,$BW$1,$BX$1,$BY$1,$BZ$1,$CA$1,$CB$1,$CC$1,$CD$1,$CE$1,$CF$1,$CG$1,$CH$1,$CI$1,$CJ$1,$CK$1,$CL$1,$CM$1,$CN$1,$CO$1,$CP$1,$CQ$1,$CR$1,$CS$1,$CT$1,$CU$1,$CV$1,$CW$1,$CX$1,$CY$1,$CZ$1,),"")</f>
        <v/>
      </c>
      <c r="Z313" s="121">
        <f>IFERROR(VLOOKUP(E313,[1]route!$E$3:$BL$10005,59,0),"")&amp;IFERROR(VLOOKUP(E313,[1]route!$E$3:$BL$10005,60,0),"")</f>
        <v/>
      </c>
      <c r="AA313" s="172">
        <f>IF(R313&gt;V313,R313-V313,0)</f>
        <v/>
      </c>
      <c r="AB313" s="173">
        <f>AA313*O313*N313/1000</f>
        <v/>
      </c>
      <c r="AC313" s="4">
        <f>IFERROR(MATCH($X313,$BP313:$CZ313,0),"")</f>
        <v/>
      </c>
      <c r="AD313" s="29" t="n">
        <v>0</v>
      </c>
      <c r="AE313" s="30">
        <f>SUMIF([1]route!$E$3:$E$10005,E313,[1]!Table1[1])</f>
        <v/>
      </c>
      <c r="AF313" s="30">
        <f>SUMIF([1]route!$E$3:$E$10005,E313,[1]!Table1[2])</f>
        <v/>
      </c>
      <c r="AG313" s="30">
        <f>SUMIF([1]route!$E$3:$E$10005,E313,[1]!Table1[3])</f>
        <v/>
      </c>
      <c r="AH313" s="30">
        <f>SUMIF([1]route!$E$3:$E$10005,E313,[1]!Table1[4])</f>
        <v/>
      </c>
      <c r="AI313" s="30">
        <f>SUMIF([1]route!$E$3:$E$10005,E313,[1]!Table1[5])</f>
        <v/>
      </c>
      <c r="AJ313" s="30">
        <f>SUMIF([1]route!$E$3:$E$10005,E313,[1]!Table1[6])</f>
        <v/>
      </c>
      <c r="AK313" s="30">
        <f>SUMIF([1]route!$E$3:$E$10005,E313,[1]!Table1[7])</f>
        <v/>
      </c>
      <c r="AL313" s="30">
        <f>SUMIF([1]route!$E$3:$E$10005,E313,[1]!Table1[8])</f>
        <v/>
      </c>
      <c r="AM313" s="30">
        <f>SUMIF([1]route!$E$3:$E$10005,E313,[1]!Table1[9])</f>
        <v/>
      </c>
      <c r="AN313" s="30">
        <f>SUMIF([1]route!$E$3:$E$10005,E313,[1]!Table1[10])</f>
        <v/>
      </c>
      <c r="AO313" s="30">
        <f>SUMIF([1]route!$E$3:$E$10005,E313,[1]!Table1[11])</f>
        <v/>
      </c>
      <c r="AP313" s="30">
        <f>SUMIF([1]route!$E$3:$E$10005,E313,[1]!Table1[12])</f>
        <v/>
      </c>
      <c r="AQ313" s="30">
        <f>SUMIF([1]route!$E$3:$E$10005,E313,[1]!Table1[13])</f>
        <v/>
      </c>
      <c r="AR313" s="30">
        <f>SUMIF([1]route!$E$3:$E$10005,E313,[1]!Table1[14])</f>
        <v/>
      </c>
      <c r="AS313" s="30">
        <f>SUMIF([1]route!$E$3:$E$10005,E313,[1]!Table1[15])</f>
        <v/>
      </c>
      <c r="AT313" s="30">
        <f>SUMIF([1]route!$E$3:$E$10005,E313,[1]!Table1[16])</f>
        <v/>
      </c>
      <c r="AU313" s="30">
        <f>SUMIF([1]route!$E$3:$E$10005,E313,[1]!Table1[17])</f>
        <v/>
      </c>
      <c r="AV313" s="30">
        <f>SUMIF([1]route!$E$3:$E$10005,E313,[1]!Table1[18])</f>
        <v/>
      </c>
      <c r="AW313" s="30">
        <f>SUMIF([1]route!$E$3:$E$10005,E313,[1]!Table1[19])</f>
        <v/>
      </c>
      <c r="AX313" s="30">
        <f>SUMIF([1]route!$E$3:$E$10005,E313,[1]!Table1[20])</f>
        <v/>
      </c>
      <c r="AY313" s="30">
        <f>SUMIF([1]route!$E$3:$E$10005,E313,[1]!Table1[21])</f>
        <v/>
      </c>
      <c r="AZ313" s="30">
        <f>SUMIF([1]route!$E$3:$E$10005,E313,[1]!Table1[22])</f>
        <v/>
      </c>
      <c r="BA313" s="30">
        <f>SUMIF([1]route!$E$3:$E$10005,E313,[1]!Table1[23])</f>
        <v/>
      </c>
      <c r="BB313" s="30">
        <f>SUMIF([1]route!$E$3:$E$10005,E313,[1]!Table1[24])</f>
        <v/>
      </c>
      <c r="BC313" s="30">
        <f>SUMIF([1]route!$E$3:$E$10005,E313,[1]!Table1[25])</f>
        <v/>
      </c>
      <c r="BD313" s="30">
        <f>SUMIF([1]route!$E$3:$E$10005,E313,[1]!Table1[26])</f>
        <v/>
      </c>
      <c r="BE313" s="30">
        <f>SUMIF([1]route!$E$3:$E$10005,E313,[1]!Table1[27])</f>
        <v/>
      </c>
      <c r="BF313" s="30">
        <f>SUMIF([1]route!$E$3:$E$10005,E313,[1]!Table1[28])</f>
        <v/>
      </c>
      <c r="BG313" s="30">
        <f>SUMIF([1]route!$E$3:$E$10005,E313,[1]!Table1[29])</f>
        <v/>
      </c>
      <c r="BH313" s="30">
        <f>SUMIF([1]route!$E$3:$E$10005,E313,[1]!Table1[30])</f>
        <v/>
      </c>
      <c r="BI313" s="30">
        <f>SUMIF([1]route!$E$3:$E$10005,E313,[1]!Table1[31])</f>
        <v/>
      </c>
      <c r="BJ313" s="30">
        <f>SUMIF([1]route!$E$3:$E$10005,E313,[1]!Table1[Remain PO])</f>
        <v/>
      </c>
      <c r="BK313" s="31">
        <f>SUMIF([1]route!$E$3:$E$10005,E313,[1]!Table1[N+1])</f>
        <v/>
      </c>
      <c r="BL313" s="31">
        <f>SUMIF([1]route!$E$3:$E$10005,E313,[1]!Table1[N+2])</f>
        <v/>
      </c>
      <c r="BM313" s="31">
        <f>SUMIF([1]route!$E$3:$E$10005,E313,[1]!Table1[N+3])</f>
        <v/>
      </c>
      <c r="BN313" s="32">
        <f>SUMIF([1]route!$E$3:$E$10005,E313,[1]!Table1[N+4])</f>
        <v/>
      </c>
      <c r="BP313" s="37">
        <f>$V313-$AD313</f>
        <v/>
      </c>
      <c r="BQ313" s="35">
        <f>BP313-AE313</f>
        <v/>
      </c>
      <c r="BR313" s="35">
        <f>BQ313-AF313</f>
        <v/>
      </c>
      <c r="BS313" s="35">
        <f>BR313-AG313</f>
        <v/>
      </c>
      <c r="BT313" s="35">
        <f>BS313-AH313</f>
        <v/>
      </c>
      <c r="BU313" s="35">
        <f>BT313-AI313</f>
        <v/>
      </c>
      <c r="BV313" s="35">
        <f>BU313-AJ313</f>
        <v/>
      </c>
      <c r="BW313" s="35">
        <f>BV313-AK313</f>
        <v/>
      </c>
      <c r="BX313" s="35">
        <f>BW313-AL313</f>
        <v/>
      </c>
      <c r="BY313" s="35">
        <f>BX313-AM313</f>
        <v/>
      </c>
      <c r="BZ313" s="35">
        <f>BY313-AN313</f>
        <v/>
      </c>
      <c r="CA313" s="35">
        <f>BZ313-AO313</f>
        <v/>
      </c>
      <c r="CB313" s="35">
        <f>CA313-AP313</f>
        <v/>
      </c>
      <c r="CC313" s="35">
        <f>CB313-AQ313</f>
        <v/>
      </c>
      <c r="CD313" s="35">
        <f>CC313-AR313</f>
        <v/>
      </c>
      <c r="CE313" s="35">
        <f>CD313-AS313</f>
        <v/>
      </c>
      <c r="CF313" s="35">
        <f>CE313-AT313</f>
        <v/>
      </c>
      <c r="CG313" s="35">
        <f>CF313-AU313</f>
        <v/>
      </c>
      <c r="CH313" s="35">
        <f>CG313-AV313</f>
        <v/>
      </c>
      <c r="CI313" s="35">
        <f>CH313-AW313</f>
        <v/>
      </c>
      <c r="CJ313" s="35">
        <f>CI313-AX313</f>
        <v/>
      </c>
      <c r="CK313" s="35">
        <f>CJ313-AY313</f>
        <v/>
      </c>
      <c r="CL313" s="35">
        <f>CK313-AZ313</f>
        <v/>
      </c>
      <c r="CM313" s="35">
        <f>CL313-BA313</f>
        <v/>
      </c>
      <c r="CN313" s="35">
        <f>CM313-BB313</f>
        <v/>
      </c>
      <c r="CO313" s="35">
        <f>CN313-BC313</f>
        <v/>
      </c>
      <c r="CP313" s="35">
        <f>CO313-BD313</f>
        <v/>
      </c>
      <c r="CQ313" s="35">
        <f>CP313-BE313</f>
        <v/>
      </c>
      <c r="CR313" s="35">
        <f>CQ313-BF313</f>
        <v/>
      </c>
      <c r="CS313" s="35">
        <f>CR313-BG313</f>
        <v/>
      </c>
      <c r="CT313" s="35">
        <f>CS313-BH313</f>
        <v/>
      </c>
      <c r="CU313" s="35">
        <f>CT313-BI313</f>
        <v/>
      </c>
      <c r="CV313" s="35">
        <f>CU313-BJ313</f>
        <v/>
      </c>
      <c r="CW313" s="38">
        <f>CV313-BK313</f>
        <v/>
      </c>
      <c r="CX313" s="38">
        <f>CW313-BL313</f>
        <v/>
      </c>
      <c r="CY313" s="38">
        <f>CX313-BM313</f>
        <v/>
      </c>
      <c r="CZ313" s="39">
        <f>CY313-BN313</f>
        <v/>
      </c>
      <c r="DA313" s="35" t="n"/>
    </row>
    <row r="314">
      <c r="D314" s="61">
        <f>VLOOKUP(F314,[1]Special!$O$2:$S$209,3,0)</f>
        <v/>
      </c>
      <c r="E314" s="20" t="inlineStr">
        <is>
          <t>|0200236211|19.10|0.00|1.200|0.0005941NBC</t>
        </is>
      </c>
      <c r="F314" s="19">
        <f>LEFT(E314,LEN(E314)-7)</f>
        <v/>
      </c>
      <c r="G314" s="19">
        <f>'Cutting Rules'!H314</f>
        <v/>
      </c>
      <c r="H314" s="19">
        <f>VLOOKUP(MID(F314,8,2),[1]Special!$H$2:$I$32,2,0)</f>
        <v/>
      </c>
      <c r="I314" s="19">
        <f>RIGHT(E314,3)</f>
        <v/>
      </c>
      <c r="J314" s="19">
        <f>IF(MID(E314,6,2)="22","P","C")</f>
        <v/>
      </c>
      <c r="K314" s="19">
        <f>MID(E314,13,4)</f>
        <v/>
      </c>
      <c r="L314" s="19">
        <f>MID(E314,19,4)</f>
        <v/>
      </c>
      <c r="M314" s="52">
        <f>MID(E314,LEN(E314)-17,4)</f>
        <v/>
      </c>
      <c r="N314" s="52">
        <f>MID(E314,LEN(E314)-6,4)</f>
        <v/>
      </c>
      <c r="O314" s="19">
        <f>VLOOKUP(F314,[1]Item!$A$5:$Z$10000,26,0)</f>
        <v/>
      </c>
      <c r="P314" s="19">
        <f>VLOOKUP(E314,[1]route!$E$3:$O$10005,11,0)</f>
        <v/>
      </c>
      <c r="Q314" s="167">
        <f>'Cutting Rules'!AD314</f>
        <v/>
      </c>
      <c r="R314" s="168">
        <f>SUMIF([1]route!$E$3:$E$10005,E314,[1]!Table1[生産])</f>
        <v/>
      </c>
      <c r="S314" s="24" t="n"/>
      <c r="T314" s="169" t="inlineStr"/>
      <c r="U314" s="19" t="n"/>
      <c r="V314" s="170">
        <f>SUMIF([1]route!$E$3:$E$10005,E314,[1]route!$M$3:$M$10005)</f>
        <v/>
      </c>
      <c r="W314" s="171">
        <f>O314*N314*V314/1000</f>
        <v/>
      </c>
      <c r="X314" s="27">
        <f t="array" ref="X314">INDEX($BP314:$CZ314,MATCH(TRUE,$BP314:$CZ314&lt;0,0))</f>
        <v/>
      </c>
      <c r="Y314" s="47">
        <f>IFERROR(CHOOSE($AC314,$BP$1,$BQ$1,$BR$1,$BS$1,$BT$1,$BU$1,$BV$1,$BW$1,$BX$1,$BY$1,$BZ$1,$CA$1,$CB$1,$CC$1,$CD$1,$CE$1,$CF$1,$CG$1,$CH$1,$CI$1,$CJ$1,$CK$1,$CL$1,$CM$1,$CN$1,$CO$1,$CP$1,$CQ$1,$CR$1,$CS$1,$CT$1,$CU$1,$CV$1,$CW$1,$CX$1,$CY$1,$CZ$1,),"")</f>
        <v/>
      </c>
      <c r="Z314" s="121">
        <f>IFERROR(VLOOKUP(E314,[1]route!$E$3:$BL$10005,59,0),"")&amp;IFERROR(VLOOKUP(E314,[1]route!$E$3:$BL$10005,60,0),"")</f>
        <v/>
      </c>
      <c r="AA314" s="172">
        <f>IF(R314&gt;V314,R314-V314,0)</f>
        <v/>
      </c>
      <c r="AB314" s="173">
        <f>AA314*O314*N314/1000</f>
        <v/>
      </c>
      <c r="AC314" s="4">
        <f>IFERROR(MATCH($X314,$BP314:$CZ314,0),"")</f>
        <v/>
      </c>
      <c r="AD314" s="29" t="n">
        <v>0</v>
      </c>
      <c r="AE314" s="30">
        <f>SUMIF([1]route!$E$3:$E$10005,E314,[1]!Table1[1])</f>
        <v/>
      </c>
      <c r="AF314" s="30">
        <f>SUMIF([1]route!$E$3:$E$10005,E314,[1]!Table1[2])</f>
        <v/>
      </c>
      <c r="AG314" s="30">
        <f>SUMIF([1]route!$E$3:$E$10005,E314,[1]!Table1[3])</f>
        <v/>
      </c>
      <c r="AH314" s="30">
        <f>SUMIF([1]route!$E$3:$E$10005,E314,[1]!Table1[4])</f>
        <v/>
      </c>
      <c r="AI314" s="30">
        <f>SUMIF([1]route!$E$3:$E$10005,E314,[1]!Table1[5])</f>
        <v/>
      </c>
      <c r="AJ314" s="30">
        <f>SUMIF([1]route!$E$3:$E$10005,E314,[1]!Table1[6])</f>
        <v/>
      </c>
      <c r="AK314" s="30">
        <f>SUMIF([1]route!$E$3:$E$10005,E314,[1]!Table1[7])</f>
        <v/>
      </c>
      <c r="AL314" s="30">
        <f>SUMIF([1]route!$E$3:$E$10005,E314,[1]!Table1[8])</f>
        <v/>
      </c>
      <c r="AM314" s="30">
        <f>SUMIF([1]route!$E$3:$E$10005,E314,[1]!Table1[9])</f>
        <v/>
      </c>
      <c r="AN314" s="30">
        <f>SUMIF([1]route!$E$3:$E$10005,E314,[1]!Table1[10])</f>
        <v/>
      </c>
      <c r="AO314" s="30">
        <f>SUMIF([1]route!$E$3:$E$10005,E314,[1]!Table1[11])</f>
        <v/>
      </c>
      <c r="AP314" s="30">
        <f>SUMIF([1]route!$E$3:$E$10005,E314,[1]!Table1[12])</f>
        <v/>
      </c>
      <c r="AQ314" s="30">
        <f>SUMIF([1]route!$E$3:$E$10005,E314,[1]!Table1[13])</f>
        <v/>
      </c>
      <c r="AR314" s="30">
        <f>SUMIF([1]route!$E$3:$E$10005,E314,[1]!Table1[14])</f>
        <v/>
      </c>
      <c r="AS314" s="30">
        <f>SUMIF([1]route!$E$3:$E$10005,E314,[1]!Table1[15])</f>
        <v/>
      </c>
      <c r="AT314" s="30">
        <f>SUMIF([1]route!$E$3:$E$10005,E314,[1]!Table1[16])</f>
        <v/>
      </c>
      <c r="AU314" s="30">
        <f>SUMIF([1]route!$E$3:$E$10005,E314,[1]!Table1[17])</f>
        <v/>
      </c>
      <c r="AV314" s="30">
        <f>SUMIF([1]route!$E$3:$E$10005,E314,[1]!Table1[18])</f>
        <v/>
      </c>
      <c r="AW314" s="30">
        <f>SUMIF([1]route!$E$3:$E$10005,E314,[1]!Table1[19])</f>
        <v/>
      </c>
      <c r="AX314" s="30">
        <f>SUMIF([1]route!$E$3:$E$10005,E314,[1]!Table1[20])</f>
        <v/>
      </c>
      <c r="AY314" s="30">
        <f>SUMIF([1]route!$E$3:$E$10005,E314,[1]!Table1[21])</f>
        <v/>
      </c>
      <c r="AZ314" s="30">
        <f>SUMIF([1]route!$E$3:$E$10005,E314,[1]!Table1[22])</f>
        <v/>
      </c>
      <c r="BA314" s="30">
        <f>SUMIF([1]route!$E$3:$E$10005,E314,[1]!Table1[23])</f>
        <v/>
      </c>
      <c r="BB314" s="30">
        <f>SUMIF([1]route!$E$3:$E$10005,E314,[1]!Table1[24])</f>
        <v/>
      </c>
      <c r="BC314" s="30">
        <f>SUMIF([1]route!$E$3:$E$10005,E314,[1]!Table1[25])</f>
        <v/>
      </c>
      <c r="BD314" s="30">
        <f>SUMIF([1]route!$E$3:$E$10005,E314,[1]!Table1[26])</f>
        <v/>
      </c>
      <c r="BE314" s="30">
        <f>SUMIF([1]route!$E$3:$E$10005,E314,[1]!Table1[27])</f>
        <v/>
      </c>
      <c r="BF314" s="30">
        <f>SUMIF([1]route!$E$3:$E$10005,E314,[1]!Table1[28])</f>
        <v/>
      </c>
      <c r="BG314" s="30">
        <f>SUMIF([1]route!$E$3:$E$10005,E314,[1]!Table1[29])</f>
        <v/>
      </c>
      <c r="BH314" s="30">
        <f>SUMIF([1]route!$E$3:$E$10005,E314,[1]!Table1[30])</f>
        <v/>
      </c>
      <c r="BI314" s="30">
        <f>SUMIF([1]route!$E$3:$E$10005,E314,[1]!Table1[31])</f>
        <v/>
      </c>
      <c r="BJ314" s="30">
        <f>SUMIF([1]route!$E$3:$E$10005,E314,[1]!Table1[Remain PO])</f>
        <v/>
      </c>
      <c r="BK314" s="31">
        <f>SUMIF([1]route!$E$3:$E$10005,E314,[1]!Table1[N+1])</f>
        <v/>
      </c>
      <c r="BL314" s="31">
        <f>SUMIF([1]route!$E$3:$E$10005,E314,[1]!Table1[N+2])</f>
        <v/>
      </c>
      <c r="BM314" s="31">
        <f>SUMIF([1]route!$E$3:$E$10005,E314,[1]!Table1[N+3])</f>
        <v/>
      </c>
      <c r="BN314" s="32">
        <f>SUMIF([1]route!$E$3:$E$10005,E314,[1]!Table1[N+4])</f>
        <v/>
      </c>
      <c r="BP314" s="37">
        <f>$V314-$AD314</f>
        <v/>
      </c>
      <c r="BQ314" s="35">
        <f>BP314-AE314</f>
        <v/>
      </c>
      <c r="BR314" s="35">
        <f>BQ314-AF314</f>
        <v/>
      </c>
      <c r="BS314" s="35">
        <f>BR314-AG314</f>
        <v/>
      </c>
      <c r="BT314" s="35">
        <f>BS314-AH314</f>
        <v/>
      </c>
      <c r="BU314" s="35">
        <f>BT314-AI314</f>
        <v/>
      </c>
      <c r="BV314" s="35">
        <f>BU314-AJ314</f>
        <v/>
      </c>
      <c r="BW314" s="35">
        <f>BV314-AK314</f>
        <v/>
      </c>
      <c r="BX314" s="35">
        <f>BW314-AL314</f>
        <v/>
      </c>
      <c r="BY314" s="35">
        <f>BX314-AM314</f>
        <v/>
      </c>
      <c r="BZ314" s="35">
        <f>BY314-AN314</f>
        <v/>
      </c>
      <c r="CA314" s="35">
        <f>BZ314-AO314</f>
        <v/>
      </c>
      <c r="CB314" s="35">
        <f>CA314-AP314</f>
        <v/>
      </c>
      <c r="CC314" s="35">
        <f>CB314-AQ314</f>
        <v/>
      </c>
      <c r="CD314" s="35">
        <f>CC314-AR314</f>
        <v/>
      </c>
      <c r="CE314" s="35">
        <f>CD314-AS314</f>
        <v/>
      </c>
      <c r="CF314" s="35">
        <f>CE314-AT314</f>
        <v/>
      </c>
      <c r="CG314" s="35">
        <f>CF314-AU314</f>
        <v/>
      </c>
      <c r="CH314" s="35">
        <f>CG314-AV314</f>
        <v/>
      </c>
      <c r="CI314" s="35">
        <f>CH314-AW314</f>
        <v/>
      </c>
      <c r="CJ314" s="35">
        <f>CI314-AX314</f>
        <v/>
      </c>
      <c r="CK314" s="35">
        <f>CJ314-AY314</f>
        <v/>
      </c>
      <c r="CL314" s="35">
        <f>CK314-AZ314</f>
        <v/>
      </c>
      <c r="CM314" s="35">
        <f>CL314-BA314</f>
        <v/>
      </c>
      <c r="CN314" s="35">
        <f>CM314-BB314</f>
        <v/>
      </c>
      <c r="CO314" s="35">
        <f>CN314-BC314</f>
        <v/>
      </c>
      <c r="CP314" s="35">
        <f>CO314-BD314</f>
        <v/>
      </c>
      <c r="CQ314" s="35">
        <f>CP314-BE314</f>
        <v/>
      </c>
      <c r="CR314" s="35">
        <f>CQ314-BF314</f>
        <v/>
      </c>
      <c r="CS314" s="35">
        <f>CR314-BG314</f>
        <v/>
      </c>
      <c r="CT314" s="35">
        <f>CS314-BH314</f>
        <v/>
      </c>
      <c r="CU314" s="35">
        <f>CT314-BI314</f>
        <v/>
      </c>
      <c r="CV314" s="35">
        <f>CU314-BJ314</f>
        <v/>
      </c>
      <c r="CW314" s="38">
        <f>CV314-BK314</f>
        <v/>
      </c>
      <c r="CX314" s="38">
        <f>CW314-BL314</f>
        <v/>
      </c>
      <c r="CY314" s="38">
        <f>CX314-BM314</f>
        <v/>
      </c>
      <c r="CZ314" s="39">
        <f>CY314-BN314</f>
        <v/>
      </c>
      <c r="DA314" s="35" t="n"/>
    </row>
    <row r="315">
      <c r="D315" s="61">
        <f>VLOOKUP(F315,[1]Special!$O$2:$S$209,3,0)</f>
        <v/>
      </c>
      <c r="E315" s="20" t="inlineStr">
        <is>
          <t>|0200220600|23.00|12.40|5.300|0.0004300IBC</t>
        </is>
      </c>
      <c r="F315" s="19">
        <f>LEFT(E315,LEN(E315)-7)</f>
        <v/>
      </c>
      <c r="G315" s="19">
        <f>'Cutting Rules'!H315</f>
        <v/>
      </c>
      <c r="H315" s="19">
        <f>VLOOKUP(MID(F315,8,2),[1]Special!$H$2:$I$32,2,0)</f>
        <v/>
      </c>
      <c r="I315" s="19">
        <f>RIGHT(E315,3)</f>
        <v/>
      </c>
      <c r="J315" s="19">
        <f>IF(MID(E315,6,2)="22","P","C")</f>
        <v/>
      </c>
      <c r="K315" s="19">
        <f>MID(E315,13,4)</f>
        <v/>
      </c>
      <c r="L315" s="19">
        <f>MID(E315,19,4)</f>
        <v/>
      </c>
      <c r="M315" s="52">
        <f>MID(E315,LEN(E315)-17,4)</f>
        <v/>
      </c>
      <c r="N315" s="52">
        <f>MID(E315,LEN(E315)-6,4)</f>
        <v/>
      </c>
      <c r="O315" s="19">
        <f>VLOOKUP(F315,[1]Item!$A$5:$Z$10000,26,0)</f>
        <v/>
      </c>
      <c r="P315" s="19">
        <f>VLOOKUP(E315,[1]route!$E$3:$O$10005,11,0)</f>
        <v/>
      </c>
      <c r="Q315" s="167">
        <f>'Cutting Rules'!AD315</f>
        <v/>
      </c>
      <c r="R315" s="168">
        <f>SUMIF([1]route!$E$3:$E$10005,E315,[1]!Table1[生産])</f>
        <v/>
      </c>
      <c r="S315" s="24" t="n"/>
      <c r="T315" s="169" t="inlineStr"/>
      <c r="U315" s="19" t="n"/>
      <c r="V315" s="170">
        <f>SUMIF([1]route!$E$3:$E$10005,E315,[1]route!$M$3:$M$10005)</f>
        <v/>
      </c>
      <c r="W315" s="171">
        <f>O315*N315*V315/1000</f>
        <v/>
      </c>
      <c r="X315" s="27">
        <f t="array" ref="X315">INDEX($BP315:$CZ315,MATCH(TRUE,$BP315:$CZ315&lt;0,0))</f>
        <v/>
      </c>
      <c r="Y315" s="47">
        <f>IFERROR(CHOOSE($AC315,$BP$1,$BQ$1,$BR$1,$BS$1,$BT$1,$BU$1,$BV$1,$BW$1,$BX$1,$BY$1,$BZ$1,$CA$1,$CB$1,$CC$1,$CD$1,$CE$1,$CF$1,$CG$1,$CH$1,$CI$1,$CJ$1,$CK$1,$CL$1,$CM$1,$CN$1,$CO$1,$CP$1,$CQ$1,$CR$1,$CS$1,$CT$1,$CU$1,$CV$1,$CW$1,$CX$1,$CY$1,$CZ$1,),"")</f>
        <v/>
      </c>
      <c r="Z315" s="121">
        <f>IFERROR(VLOOKUP(E315,[1]route!$E$3:$BL$10005,59,0),"")&amp;IFERROR(VLOOKUP(E315,[1]route!$E$3:$BL$10005,60,0),"")</f>
        <v/>
      </c>
      <c r="AA315" s="172">
        <f>IF(R315&gt;V315,R315-V315,0)</f>
        <v/>
      </c>
      <c r="AB315" s="173">
        <f>AA315*O315*N315/1000</f>
        <v/>
      </c>
      <c r="AC315" s="4">
        <f>IFERROR(MATCH($X315,$BP315:$CZ315,0),"")</f>
        <v/>
      </c>
      <c r="AD315" s="29" t="n">
        <v>0</v>
      </c>
      <c r="AE315" s="30">
        <f>SUMIF([1]route!$E$3:$E$10005,E315,[1]!Table1[1])</f>
        <v/>
      </c>
      <c r="AF315" s="30">
        <f>SUMIF([1]route!$E$3:$E$10005,E315,[1]!Table1[2])</f>
        <v/>
      </c>
      <c r="AG315" s="30">
        <f>SUMIF([1]route!$E$3:$E$10005,E315,[1]!Table1[3])</f>
        <v/>
      </c>
      <c r="AH315" s="30">
        <f>SUMIF([1]route!$E$3:$E$10005,E315,[1]!Table1[4])</f>
        <v/>
      </c>
      <c r="AI315" s="30">
        <f>SUMIF([1]route!$E$3:$E$10005,E315,[1]!Table1[5])</f>
        <v/>
      </c>
      <c r="AJ315" s="30">
        <f>SUMIF([1]route!$E$3:$E$10005,E315,[1]!Table1[6])</f>
        <v/>
      </c>
      <c r="AK315" s="30">
        <f>SUMIF([1]route!$E$3:$E$10005,E315,[1]!Table1[7])</f>
        <v/>
      </c>
      <c r="AL315" s="30">
        <f>SUMIF([1]route!$E$3:$E$10005,E315,[1]!Table1[8])</f>
        <v/>
      </c>
      <c r="AM315" s="30">
        <f>SUMIF([1]route!$E$3:$E$10005,E315,[1]!Table1[9])</f>
        <v/>
      </c>
      <c r="AN315" s="30">
        <f>SUMIF([1]route!$E$3:$E$10005,E315,[1]!Table1[10])</f>
        <v/>
      </c>
      <c r="AO315" s="30">
        <f>SUMIF([1]route!$E$3:$E$10005,E315,[1]!Table1[11])</f>
        <v/>
      </c>
      <c r="AP315" s="30">
        <f>SUMIF([1]route!$E$3:$E$10005,E315,[1]!Table1[12])</f>
        <v/>
      </c>
      <c r="AQ315" s="30">
        <f>SUMIF([1]route!$E$3:$E$10005,E315,[1]!Table1[13])</f>
        <v/>
      </c>
      <c r="AR315" s="30">
        <f>SUMIF([1]route!$E$3:$E$10005,E315,[1]!Table1[14])</f>
        <v/>
      </c>
      <c r="AS315" s="30">
        <f>SUMIF([1]route!$E$3:$E$10005,E315,[1]!Table1[15])</f>
        <v/>
      </c>
      <c r="AT315" s="30">
        <f>SUMIF([1]route!$E$3:$E$10005,E315,[1]!Table1[16])</f>
        <v/>
      </c>
      <c r="AU315" s="30">
        <f>SUMIF([1]route!$E$3:$E$10005,E315,[1]!Table1[17])</f>
        <v/>
      </c>
      <c r="AV315" s="30">
        <f>SUMIF([1]route!$E$3:$E$10005,E315,[1]!Table1[18])</f>
        <v/>
      </c>
      <c r="AW315" s="30">
        <f>SUMIF([1]route!$E$3:$E$10005,E315,[1]!Table1[19])</f>
        <v/>
      </c>
      <c r="AX315" s="30">
        <f>SUMIF([1]route!$E$3:$E$10005,E315,[1]!Table1[20])</f>
        <v/>
      </c>
      <c r="AY315" s="30">
        <f>SUMIF([1]route!$E$3:$E$10005,E315,[1]!Table1[21])</f>
        <v/>
      </c>
      <c r="AZ315" s="30">
        <f>SUMIF([1]route!$E$3:$E$10005,E315,[1]!Table1[22])</f>
        <v/>
      </c>
      <c r="BA315" s="30">
        <f>SUMIF([1]route!$E$3:$E$10005,E315,[1]!Table1[23])</f>
        <v/>
      </c>
      <c r="BB315" s="30">
        <f>SUMIF([1]route!$E$3:$E$10005,E315,[1]!Table1[24])</f>
        <v/>
      </c>
      <c r="BC315" s="30">
        <f>SUMIF([1]route!$E$3:$E$10005,E315,[1]!Table1[25])</f>
        <v/>
      </c>
      <c r="BD315" s="30">
        <f>SUMIF([1]route!$E$3:$E$10005,E315,[1]!Table1[26])</f>
        <v/>
      </c>
      <c r="BE315" s="30">
        <f>SUMIF([1]route!$E$3:$E$10005,E315,[1]!Table1[27])</f>
        <v/>
      </c>
      <c r="BF315" s="30">
        <f>SUMIF([1]route!$E$3:$E$10005,E315,[1]!Table1[28])</f>
        <v/>
      </c>
      <c r="BG315" s="30">
        <f>SUMIF([1]route!$E$3:$E$10005,E315,[1]!Table1[29])</f>
        <v/>
      </c>
      <c r="BH315" s="30">
        <f>SUMIF([1]route!$E$3:$E$10005,E315,[1]!Table1[30])</f>
        <v/>
      </c>
      <c r="BI315" s="30">
        <f>SUMIF([1]route!$E$3:$E$10005,E315,[1]!Table1[31])</f>
        <v/>
      </c>
      <c r="BJ315" s="30">
        <f>SUMIF([1]route!$E$3:$E$10005,E315,[1]!Table1[Remain PO])</f>
        <v/>
      </c>
      <c r="BK315" s="31">
        <f>SUMIF([1]route!$E$3:$E$10005,E315,[1]!Table1[N+1])</f>
        <v/>
      </c>
      <c r="BL315" s="31">
        <f>SUMIF([1]route!$E$3:$E$10005,E315,[1]!Table1[N+2])</f>
        <v/>
      </c>
      <c r="BM315" s="31">
        <f>SUMIF([1]route!$E$3:$E$10005,E315,[1]!Table1[N+3])</f>
        <v/>
      </c>
      <c r="BN315" s="32">
        <f>SUMIF([1]route!$E$3:$E$10005,E315,[1]!Table1[N+4])</f>
        <v/>
      </c>
      <c r="BP315" s="37">
        <f>$V315-$AD315</f>
        <v/>
      </c>
      <c r="BQ315" s="35">
        <f>BP315-AE315</f>
        <v/>
      </c>
      <c r="BR315" s="35">
        <f>BQ315-AF315</f>
        <v/>
      </c>
      <c r="BS315" s="35">
        <f>BR315-AG315</f>
        <v/>
      </c>
      <c r="BT315" s="35">
        <f>BS315-AH315</f>
        <v/>
      </c>
      <c r="BU315" s="35">
        <f>BT315-AI315</f>
        <v/>
      </c>
      <c r="BV315" s="35">
        <f>BU315-AJ315</f>
        <v/>
      </c>
      <c r="BW315" s="35">
        <f>BV315-AK315</f>
        <v/>
      </c>
      <c r="BX315" s="35">
        <f>BW315-AL315</f>
        <v/>
      </c>
      <c r="BY315" s="35">
        <f>BX315-AM315</f>
        <v/>
      </c>
      <c r="BZ315" s="35">
        <f>BY315-AN315</f>
        <v/>
      </c>
      <c r="CA315" s="35">
        <f>BZ315-AO315</f>
        <v/>
      </c>
      <c r="CB315" s="35">
        <f>CA315-AP315</f>
        <v/>
      </c>
      <c r="CC315" s="35">
        <f>CB315-AQ315</f>
        <v/>
      </c>
      <c r="CD315" s="35">
        <f>CC315-AR315</f>
        <v/>
      </c>
      <c r="CE315" s="35">
        <f>CD315-AS315</f>
        <v/>
      </c>
      <c r="CF315" s="35">
        <f>CE315-AT315</f>
        <v/>
      </c>
      <c r="CG315" s="35">
        <f>CF315-AU315</f>
        <v/>
      </c>
      <c r="CH315" s="35">
        <f>CG315-AV315</f>
        <v/>
      </c>
      <c r="CI315" s="35">
        <f>CH315-AW315</f>
        <v/>
      </c>
      <c r="CJ315" s="35">
        <f>CI315-AX315</f>
        <v/>
      </c>
      <c r="CK315" s="35">
        <f>CJ315-AY315</f>
        <v/>
      </c>
      <c r="CL315" s="35">
        <f>CK315-AZ315</f>
        <v/>
      </c>
      <c r="CM315" s="35">
        <f>CL315-BA315</f>
        <v/>
      </c>
      <c r="CN315" s="35">
        <f>CM315-BB315</f>
        <v/>
      </c>
      <c r="CO315" s="35">
        <f>CN315-BC315</f>
        <v/>
      </c>
      <c r="CP315" s="35">
        <f>CO315-BD315</f>
        <v/>
      </c>
      <c r="CQ315" s="35">
        <f>CP315-BE315</f>
        <v/>
      </c>
      <c r="CR315" s="35">
        <f>CQ315-BF315</f>
        <v/>
      </c>
      <c r="CS315" s="35">
        <f>CR315-BG315</f>
        <v/>
      </c>
      <c r="CT315" s="35">
        <f>CS315-BH315</f>
        <v/>
      </c>
      <c r="CU315" s="35">
        <f>CT315-BI315</f>
        <v/>
      </c>
      <c r="CV315" s="35">
        <f>CU315-BJ315</f>
        <v/>
      </c>
      <c r="CW315" s="38">
        <f>CV315-BK315</f>
        <v/>
      </c>
      <c r="CX315" s="38">
        <f>CW315-BL315</f>
        <v/>
      </c>
      <c r="CY315" s="38">
        <f>CX315-BM315</f>
        <v/>
      </c>
      <c r="CZ315" s="39">
        <f>CY315-BN315</f>
        <v/>
      </c>
      <c r="DA315" s="35" t="n"/>
    </row>
    <row r="316">
      <c r="D316" s="61">
        <f>VLOOKUP(F316,[1]Special!$O$2:$S$209,3,0)</f>
        <v/>
      </c>
      <c r="E316" s="20" t="inlineStr">
        <is>
          <t>|0200220139|12.70|0.00|2.000|0.0004870NBC</t>
        </is>
      </c>
      <c r="F316" s="19">
        <f>LEFT(E316,LEN(E316)-7)</f>
        <v/>
      </c>
      <c r="G316" s="19">
        <f>'Cutting Rules'!H316</f>
        <v/>
      </c>
      <c r="H316" s="19">
        <f>VLOOKUP(MID(F316,8,2),[1]Special!$H$2:$I$32,2,0)</f>
        <v/>
      </c>
      <c r="I316" s="19">
        <f>RIGHT(E316,3)</f>
        <v/>
      </c>
      <c r="J316" s="19">
        <f>IF(MID(E316,6,2)="22","P","C")</f>
        <v/>
      </c>
      <c r="K316" s="19">
        <f>MID(E316,13,4)</f>
        <v/>
      </c>
      <c r="L316" s="19">
        <f>MID(E316,19,4)</f>
        <v/>
      </c>
      <c r="M316" s="52">
        <f>MID(E316,LEN(E316)-17,4)</f>
        <v/>
      </c>
      <c r="N316" s="52">
        <f>MID(E316,LEN(E316)-6,4)</f>
        <v/>
      </c>
      <c r="O316" s="19">
        <f>VLOOKUP(F316,[1]Item!$A$5:$Z$10000,26,0)</f>
        <v/>
      </c>
      <c r="P316" s="19">
        <f>VLOOKUP(E316,[1]route!$E$3:$O$10005,11,0)</f>
        <v/>
      </c>
      <c r="Q316" s="167">
        <f>'Cutting Rules'!AD316</f>
        <v/>
      </c>
      <c r="R316" s="168">
        <f>SUMIF([1]route!$E$3:$E$10005,E316,[1]!Table1[生産])</f>
        <v/>
      </c>
      <c r="S316" s="24" t="n"/>
      <c r="T316" s="169" t="inlineStr"/>
      <c r="U316" s="19" t="n"/>
      <c r="V316" s="170">
        <f>SUMIF([1]route!$E$3:$E$10005,E316,[1]route!$M$3:$M$10005)</f>
        <v/>
      </c>
      <c r="W316" s="171">
        <f>O316*N316*V316/1000</f>
        <v/>
      </c>
      <c r="X316" s="27">
        <f t="array" ref="X316">INDEX($BP316:$CZ316,MATCH(TRUE,$BP316:$CZ316&lt;0,0))</f>
        <v/>
      </c>
      <c r="Y316" s="47">
        <f>IFERROR(CHOOSE($AC316,$BP$1,$BQ$1,$BR$1,$BS$1,$BT$1,$BU$1,$BV$1,$BW$1,$BX$1,$BY$1,$BZ$1,$CA$1,$CB$1,$CC$1,$CD$1,$CE$1,$CF$1,$CG$1,$CH$1,$CI$1,$CJ$1,$CK$1,$CL$1,$CM$1,$CN$1,$CO$1,$CP$1,$CQ$1,$CR$1,$CS$1,$CT$1,$CU$1,$CV$1,$CW$1,$CX$1,$CY$1,$CZ$1,),"")</f>
        <v/>
      </c>
      <c r="Z316" s="121">
        <f>IFERROR(VLOOKUP(E316,[1]route!$E$3:$BL$10005,59,0),"")&amp;IFERROR(VLOOKUP(E316,[1]route!$E$3:$BL$10005,60,0),"")</f>
        <v/>
      </c>
      <c r="AA316" s="172">
        <f>IF(R316&gt;V316,R316-V316,0)</f>
        <v/>
      </c>
      <c r="AB316" s="173">
        <f>AA316*O316*N316/1000</f>
        <v/>
      </c>
      <c r="AC316" s="4">
        <f>IFERROR(MATCH($X316,$BP316:$CZ316,0),"")</f>
        <v/>
      </c>
      <c r="AD316" s="29" t="n">
        <v>0</v>
      </c>
      <c r="AE316" s="30">
        <f>SUMIF([1]route!$E$3:$E$10005,E316,[1]!Table1[1])</f>
        <v/>
      </c>
      <c r="AF316" s="30">
        <f>SUMIF([1]route!$E$3:$E$10005,E316,[1]!Table1[2])</f>
        <v/>
      </c>
      <c r="AG316" s="30">
        <f>SUMIF([1]route!$E$3:$E$10005,E316,[1]!Table1[3])</f>
        <v/>
      </c>
      <c r="AH316" s="30">
        <f>SUMIF([1]route!$E$3:$E$10005,E316,[1]!Table1[4])</f>
        <v/>
      </c>
      <c r="AI316" s="30">
        <f>SUMIF([1]route!$E$3:$E$10005,E316,[1]!Table1[5])</f>
        <v/>
      </c>
      <c r="AJ316" s="30">
        <f>SUMIF([1]route!$E$3:$E$10005,E316,[1]!Table1[6])</f>
        <v/>
      </c>
      <c r="AK316" s="30">
        <f>SUMIF([1]route!$E$3:$E$10005,E316,[1]!Table1[7])</f>
        <v/>
      </c>
      <c r="AL316" s="30">
        <f>SUMIF([1]route!$E$3:$E$10005,E316,[1]!Table1[8])</f>
        <v/>
      </c>
      <c r="AM316" s="30">
        <f>SUMIF([1]route!$E$3:$E$10005,E316,[1]!Table1[9])</f>
        <v/>
      </c>
      <c r="AN316" s="30">
        <f>SUMIF([1]route!$E$3:$E$10005,E316,[1]!Table1[10])</f>
        <v/>
      </c>
      <c r="AO316" s="30">
        <f>SUMIF([1]route!$E$3:$E$10005,E316,[1]!Table1[11])</f>
        <v/>
      </c>
      <c r="AP316" s="30">
        <f>SUMIF([1]route!$E$3:$E$10005,E316,[1]!Table1[12])</f>
        <v/>
      </c>
      <c r="AQ316" s="30">
        <f>SUMIF([1]route!$E$3:$E$10005,E316,[1]!Table1[13])</f>
        <v/>
      </c>
      <c r="AR316" s="30">
        <f>SUMIF([1]route!$E$3:$E$10005,E316,[1]!Table1[14])</f>
        <v/>
      </c>
      <c r="AS316" s="30">
        <f>SUMIF([1]route!$E$3:$E$10005,E316,[1]!Table1[15])</f>
        <v/>
      </c>
      <c r="AT316" s="30">
        <f>SUMIF([1]route!$E$3:$E$10005,E316,[1]!Table1[16])</f>
        <v/>
      </c>
      <c r="AU316" s="30">
        <f>SUMIF([1]route!$E$3:$E$10005,E316,[1]!Table1[17])</f>
        <v/>
      </c>
      <c r="AV316" s="30">
        <f>SUMIF([1]route!$E$3:$E$10005,E316,[1]!Table1[18])</f>
        <v/>
      </c>
      <c r="AW316" s="30">
        <f>SUMIF([1]route!$E$3:$E$10005,E316,[1]!Table1[19])</f>
        <v/>
      </c>
      <c r="AX316" s="30">
        <f>SUMIF([1]route!$E$3:$E$10005,E316,[1]!Table1[20])</f>
        <v/>
      </c>
      <c r="AY316" s="30">
        <f>SUMIF([1]route!$E$3:$E$10005,E316,[1]!Table1[21])</f>
        <v/>
      </c>
      <c r="AZ316" s="30">
        <f>SUMIF([1]route!$E$3:$E$10005,E316,[1]!Table1[22])</f>
        <v/>
      </c>
      <c r="BA316" s="30">
        <f>SUMIF([1]route!$E$3:$E$10005,E316,[1]!Table1[23])</f>
        <v/>
      </c>
      <c r="BB316" s="30">
        <f>SUMIF([1]route!$E$3:$E$10005,E316,[1]!Table1[24])</f>
        <v/>
      </c>
      <c r="BC316" s="30">
        <f>SUMIF([1]route!$E$3:$E$10005,E316,[1]!Table1[25])</f>
        <v/>
      </c>
      <c r="BD316" s="30">
        <f>SUMIF([1]route!$E$3:$E$10005,E316,[1]!Table1[26])</f>
        <v/>
      </c>
      <c r="BE316" s="30">
        <f>SUMIF([1]route!$E$3:$E$10005,E316,[1]!Table1[27])</f>
        <v/>
      </c>
      <c r="BF316" s="30">
        <f>SUMIF([1]route!$E$3:$E$10005,E316,[1]!Table1[28])</f>
        <v/>
      </c>
      <c r="BG316" s="30">
        <f>SUMIF([1]route!$E$3:$E$10005,E316,[1]!Table1[29])</f>
        <v/>
      </c>
      <c r="BH316" s="30">
        <f>SUMIF([1]route!$E$3:$E$10005,E316,[1]!Table1[30])</f>
        <v/>
      </c>
      <c r="BI316" s="30">
        <f>SUMIF([1]route!$E$3:$E$10005,E316,[1]!Table1[31])</f>
        <v/>
      </c>
      <c r="BJ316" s="30">
        <f>SUMIF([1]route!$E$3:$E$10005,E316,[1]!Table1[Remain PO])</f>
        <v/>
      </c>
      <c r="BK316" s="31">
        <f>SUMIF([1]route!$E$3:$E$10005,E316,[1]!Table1[N+1])</f>
        <v/>
      </c>
      <c r="BL316" s="31">
        <f>SUMIF([1]route!$E$3:$E$10005,E316,[1]!Table1[N+2])</f>
        <v/>
      </c>
      <c r="BM316" s="31">
        <f>SUMIF([1]route!$E$3:$E$10005,E316,[1]!Table1[N+3])</f>
        <v/>
      </c>
      <c r="BN316" s="32">
        <f>SUMIF([1]route!$E$3:$E$10005,E316,[1]!Table1[N+4])</f>
        <v/>
      </c>
      <c r="BP316" s="37">
        <f>$V316-$AD316</f>
        <v/>
      </c>
      <c r="BQ316" s="35">
        <f>BP316-AE316</f>
        <v/>
      </c>
      <c r="BR316" s="35">
        <f>BQ316-AF316</f>
        <v/>
      </c>
      <c r="BS316" s="35">
        <f>BR316-AG316</f>
        <v/>
      </c>
      <c r="BT316" s="35">
        <f>BS316-AH316</f>
        <v/>
      </c>
      <c r="BU316" s="35">
        <f>BT316-AI316</f>
        <v/>
      </c>
      <c r="BV316" s="35">
        <f>BU316-AJ316</f>
        <v/>
      </c>
      <c r="BW316" s="35">
        <f>BV316-AK316</f>
        <v/>
      </c>
      <c r="BX316" s="35">
        <f>BW316-AL316</f>
        <v/>
      </c>
      <c r="BY316" s="35">
        <f>BX316-AM316</f>
        <v/>
      </c>
      <c r="BZ316" s="35">
        <f>BY316-AN316</f>
        <v/>
      </c>
      <c r="CA316" s="35">
        <f>BZ316-AO316</f>
        <v/>
      </c>
      <c r="CB316" s="35">
        <f>CA316-AP316</f>
        <v/>
      </c>
      <c r="CC316" s="35">
        <f>CB316-AQ316</f>
        <v/>
      </c>
      <c r="CD316" s="35">
        <f>CC316-AR316</f>
        <v/>
      </c>
      <c r="CE316" s="35">
        <f>CD316-AS316</f>
        <v/>
      </c>
      <c r="CF316" s="35">
        <f>CE316-AT316</f>
        <v/>
      </c>
      <c r="CG316" s="35">
        <f>CF316-AU316</f>
        <v/>
      </c>
      <c r="CH316" s="35">
        <f>CG316-AV316</f>
        <v/>
      </c>
      <c r="CI316" s="35">
        <f>CH316-AW316</f>
        <v/>
      </c>
      <c r="CJ316" s="35">
        <f>CI316-AX316</f>
        <v/>
      </c>
      <c r="CK316" s="35">
        <f>CJ316-AY316</f>
        <v/>
      </c>
      <c r="CL316" s="35">
        <f>CK316-AZ316</f>
        <v/>
      </c>
      <c r="CM316" s="35">
        <f>CL316-BA316</f>
        <v/>
      </c>
      <c r="CN316" s="35">
        <f>CM316-BB316</f>
        <v/>
      </c>
      <c r="CO316" s="35">
        <f>CN316-BC316</f>
        <v/>
      </c>
      <c r="CP316" s="35">
        <f>CO316-BD316</f>
        <v/>
      </c>
      <c r="CQ316" s="35">
        <f>CP316-BE316</f>
        <v/>
      </c>
      <c r="CR316" s="35">
        <f>CQ316-BF316</f>
        <v/>
      </c>
      <c r="CS316" s="35">
        <f>CR316-BG316</f>
        <v/>
      </c>
      <c r="CT316" s="35">
        <f>CS316-BH316</f>
        <v/>
      </c>
      <c r="CU316" s="35">
        <f>CT316-BI316</f>
        <v/>
      </c>
      <c r="CV316" s="35">
        <f>CU316-BJ316</f>
        <v/>
      </c>
      <c r="CW316" s="38">
        <f>CV316-BK316</f>
        <v/>
      </c>
      <c r="CX316" s="38">
        <f>CW316-BL316</f>
        <v/>
      </c>
      <c r="CY316" s="38">
        <f>CX316-BM316</f>
        <v/>
      </c>
      <c r="CZ316" s="39">
        <f>CY316-BN316</f>
        <v/>
      </c>
      <c r="DA316" s="35" t="n"/>
    </row>
    <row r="317">
      <c r="D317" s="61">
        <f>VLOOKUP(F317,[1]Special!$O$2:$S$209,3,0)</f>
        <v/>
      </c>
      <c r="E317" s="20" t="inlineStr">
        <is>
          <t>|0200220139|22.20|0.00|2.000|0.0005800IBC</t>
        </is>
      </c>
      <c r="F317" s="19">
        <f>LEFT(E317,LEN(E317)-7)</f>
        <v/>
      </c>
      <c r="G317" s="19">
        <f>'Cutting Rules'!H317</f>
        <v/>
      </c>
      <c r="H317" s="19">
        <f>VLOOKUP(MID(F317,8,2),[1]Special!$H$2:$I$32,2,0)</f>
        <v/>
      </c>
      <c r="I317" s="19">
        <f>RIGHT(E317,3)</f>
        <v/>
      </c>
      <c r="J317" s="19">
        <f>IF(MID(E317,6,2)="22","P","C")</f>
        <v/>
      </c>
      <c r="K317" s="19">
        <f>MID(E317,13,4)</f>
        <v/>
      </c>
      <c r="L317" s="19">
        <f>MID(E317,19,4)</f>
        <v/>
      </c>
      <c r="M317" s="52">
        <f>MID(E317,LEN(E317)-17,4)</f>
        <v/>
      </c>
      <c r="N317" s="52">
        <f>MID(E317,LEN(E317)-6,4)</f>
        <v/>
      </c>
      <c r="O317" s="19">
        <f>VLOOKUP(F317,[1]Item!$A$5:$Z$10000,26,0)</f>
        <v/>
      </c>
      <c r="P317" s="19">
        <f>VLOOKUP(E317,[1]route!$E$3:$O$10005,11,0)</f>
        <v/>
      </c>
      <c r="Q317" s="167">
        <f>'Cutting Rules'!AD317</f>
        <v/>
      </c>
      <c r="R317" s="168">
        <f>SUMIF([1]route!$E$3:$E$10005,E317,[1]!Table1[生産])</f>
        <v/>
      </c>
      <c r="S317" s="24" t="n"/>
      <c r="T317" s="169" t="inlineStr"/>
      <c r="U317" s="19" t="n"/>
      <c r="V317" s="170">
        <f>SUMIF([1]route!$E$3:$E$10005,E317,[1]route!$M$3:$M$10005)</f>
        <v/>
      </c>
      <c r="W317" s="171">
        <f>O317*N317*V317/1000</f>
        <v/>
      </c>
      <c r="X317" s="27">
        <f t="array" ref="X317">INDEX($BP317:$CZ317,MATCH(TRUE,$BP317:$CZ317&lt;0,0))</f>
        <v/>
      </c>
      <c r="Y317" s="47">
        <f>IFERROR(CHOOSE($AC317,$BP$1,$BQ$1,$BR$1,$BS$1,$BT$1,$BU$1,$BV$1,$BW$1,$BX$1,$BY$1,$BZ$1,$CA$1,$CB$1,$CC$1,$CD$1,$CE$1,$CF$1,$CG$1,$CH$1,$CI$1,$CJ$1,$CK$1,$CL$1,$CM$1,$CN$1,$CO$1,$CP$1,$CQ$1,$CR$1,$CS$1,$CT$1,$CU$1,$CV$1,$CW$1,$CX$1,$CY$1,$CZ$1,),"")</f>
        <v/>
      </c>
      <c r="Z317" s="121">
        <f>IFERROR(VLOOKUP(E317,[1]route!$E$3:$BL$10005,59,0),"")&amp;IFERROR(VLOOKUP(E317,[1]route!$E$3:$BL$10005,60,0),"")</f>
        <v/>
      </c>
      <c r="AA317" s="172">
        <f>IF(R317&gt;V317,R317-V317,0)</f>
        <v/>
      </c>
      <c r="AB317" s="173">
        <f>AA317*O317*N317/1000</f>
        <v/>
      </c>
      <c r="AC317" s="4">
        <f>IFERROR(MATCH($X317,$BP317:$CZ317,0),"")</f>
        <v/>
      </c>
      <c r="AD317" s="29" t="n">
        <v>0</v>
      </c>
      <c r="AE317" s="30">
        <f>SUMIF([1]route!$E$3:$E$10005,E317,[1]!Table1[1])</f>
        <v/>
      </c>
      <c r="AF317" s="30">
        <f>SUMIF([1]route!$E$3:$E$10005,E317,[1]!Table1[2])</f>
        <v/>
      </c>
      <c r="AG317" s="30">
        <f>SUMIF([1]route!$E$3:$E$10005,E317,[1]!Table1[3])</f>
        <v/>
      </c>
      <c r="AH317" s="30">
        <f>SUMIF([1]route!$E$3:$E$10005,E317,[1]!Table1[4])</f>
        <v/>
      </c>
      <c r="AI317" s="30">
        <f>SUMIF([1]route!$E$3:$E$10005,E317,[1]!Table1[5])</f>
        <v/>
      </c>
      <c r="AJ317" s="30">
        <f>SUMIF([1]route!$E$3:$E$10005,E317,[1]!Table1[6])</f>
        <v/>
      </c>
      <c r="AK317" s="30">
        <f>SUMIF([1]route!$E$3:$E$10005,E317,[1]!Table1[7])</f>
        <v/>
      </c>
      <c r="AL317" s="30">
        <f>SUMIF([1]route!$E$3:$E$10005,E317,[1]!Table1[8])</f>
        <v/>
      </c>
      <c r="AM317" s="30">
        <f>SUMIF([1]route!$E$3:$E$10005,E317,[1]!Table1[9])</f>
        <v/>
      </c>
      <c r="AN317" s="30">
        <f>SUMIF([1]route!$E$3:$E$10005,E317,[1]!Table1[10])</f>
        <v/>
      </c>
      <c r="AO317" s="30">
        <f>SUMIF([1]route!$E$3:$E$10005,E317,[1]!Table1[11])</f>
        <v/>
      </c>
      <c r="AP317" s="30">
        <f>SUMIF([1]route!$E$3:$E$10005,E317,[1]!Table1[12])</f>
        <v/>
      </c>
      <c r="AQ317" s="30">
        <f>SUMIF([1]route!$E$3:$E$10005,E317,[1]!Table1[13])</f>
        <v/>
      </c>
      <c r="AR317" s="30">
        <f>SUMIF([1]route!$E$3:$E$10005,E317,[1]!Table1[14])</f>
        <v/>
      </c>
      <c r="AS317" s="30">
        <f>SUMIF([1]route!$E$3:$E$10005,E317,[1]!Table1[15])</f>
        <v/>
      </c>
      <c r="AT317" s="30">
        <f>SUMIF([1]route!$E$3:$E$10005,E317,[1]!Table1[16])</f>
        <v/>
      </c>
      <c r="AU317" s="30">
        <f>SUMIF([1]route!$E$3:$E$10005,E317,[1]!Table1[17])</f>
        <v/>
      </c>
      <c r="AV317" s="30">
        <f>SUMIF([1]route!$E$3:$E$10005,E317,[1]!Table1[18])</f>
        <v/>
      </c>
      <c r="AW317" s="30">
        <f>SUMIF([1]route!$E$3:$E$10005,E317,[1]!Table1[19])</f>
        <v/>
      </c>
      <c r="AX317" s="30">
        <f>SUMIF([1]route!$E$3:$E$10005,E317,[1]!Table1[20])</f>
        <v/>
      </c>
      <c r="AY317" s="30">
        <f>SUMIF([1]route!$E$3:$E$10005,E317,[1]!Table1[21])</f>
        <v/>
      </c>
      <c r="AZ317" s="30">
        <f>SUMIF([1]route!$E$3:$E$10005,E317,[1]!Table1[22])</f>
        <v/>
      </c>
      <c r="BA317" s="30">
        <f>SUMIF([1]route!$E$3:$E$10005,E317,[1]!Table1[23])</f>
        <v/>
      </c>
      <c r="BB317" s="30">
        <f>SUMIF([1]route!$E$3:$E$10005,E317,[1]!Table1[24])</f>
        <v/>
      </c>
      <c r="BC317" s="30">
        <f>SUMIF([1]route!$E$3:$E$10005,E317,[1]!Table1[25])</f>
        <v/>
      </c>
      <c r="BD317" s="30">
        <f>SUMIF([1]route!$E$3:$E$10005,E317,[1]!Table1[26])</f>
        <v/>
      </c>
      <c r="BE317" s="30">
        <f>SUMIF([1]route!$E$3:$E$10005,E317,[1]!Table1[27])</f>
        <v/>
      </c>
      <c r="BF317" s="30">
        <f>SUMIF([1]route!$E$3:$E$10005,E317,[1]!Table1[28])</f>
        <v/>
      </c>
      <c r="BG317" s="30">
        <f>SUMIF([1]route!$E$3:$E$10005,E317,[1]!Table1[29])</f>
        <v/>
      </c>
      <c r="BH317" s="30">
        <f>SUMIF([1]route!$E$3:$E$10005,E317,[1]!Table1[30])</f>
        <v/>
      </c>
      <c r="BI317" s="30">
        <f>SUMIF([1]route!$E$3:$E$10005,E317,[1]!Table1[31])</f>
        <v/>
      </c>
      <c r="BJ317" s="30">
        <f>SUMIF([1]route!$E$3:$E$10005,E317,[1]!Table1[Remain PO])</f>
        <v/>
      </c>
      <c r="BK317" s="31">
        <f>SUMIF([1]route!$E$3:$E$10005,E317,[1]!Table1[N+1])</f>
        <v/>
      </c>
      <c r="BL317" s="31">
        <f>SUMIF([1]route!$E$3:$E$10005,E317,[1]!Table1[N+2])</f>
        <v/>
      </c>
      <c r="BM317" s="31">
        <f>SUMIF([1]route!$E$3:$E$10005,E317,[1]!Table1[N+3])</f>
        <v/>
      </c>
      <c r="BN317" s="32">
        <f>SUMIF([1]route!$E$3:$E$10005,E317,[1]!Table1[N+4])</f>
        <v/>
      </c>
      <c r="BP317" s="37">
        <f>$V317-$AD317</f>
        <v/>
      </c>
      <c r="BQ317" s="35">
        <f>BP317-AE317</f>
        <v/>
      </c>
      <c r="BR317" s="35">
        <f>BQ317-AF317</f>
        <v/>
      </c>
      <c r="BS317" s="35">
        <f>BR317-AG317</f>
        <v/>
      </c>
      <c r="BT317" s="35">
        <f>BS317-AH317</f>
        <v/>
      </c>
      <c r="BU317" s="35">
        <f>BT317-AI317</f>
        <v/>
      </c>
      <c r="BV317" s="35">
        <f>BU317-AJ317</f>
        <v/>
      </c>
      <c r="BW317" s="35">
        <f>BV317-AK317</f>
        <v/>
      </c>
      <c r="BX317" s="35">
        <f>BW317-AL317</f>
        <v/>
      </c>
      <c r="BY317" s="35">
        <f>BX317-AM317</f>
        <v/>
      </c>
      <c r="BZ317" s="35">
        <f>BY317-AN317</f>
        <v/>
      </c>
      <c r="CA317" s="35">
        <f>BZ317-AO317</f>
        <v/>
      </c>
      <c r="CB317" s="35">
        <f>CA317-AP317</f>
        <v/>
      </c>
      <c r="CC317" s="35">
        <f>CB317-AQ317</f>
        <v/>
      </c>
      <c r="CD317" s="35">
        <f>CC317-AR317</f>
        <v/>
      </c>
      <c r="CE317" s="35">
        <f>CD317-AS317</f>
        <v/>
      </c>
      <c r="CF317" s="35">
        <f>CE317-AT317</f>
        <v/>
      </c>
      <c r="CG317" s="35">
        <f>CF317-AU317</f>
        <v/>
      </c>
      <c r="CH317" s="35">
        <f>CG317-AV317</f>
        <v/>
      </c>
      <c r="CI317" s="35">
        <f>CH317-AW317</f>
        <v/>
      </c>
      <c r="CJ317" s="35">
        <f>CI317-AX317</f>
        <v/>
      </c>
      <c r="CK317" s="35">
        <f>CJ317-AY317</f>
        <v/>
      </c>
      <c r="CL317" s="35">
        <f>CK317-AZ317</f>
        <v/>
      </c>
      <c r="CM317" s="35">
        <f>CL317-BA317</f>
        <v/>
      </c>
      <c r="CN317" s="35">
        <f>CM317-BB317</f>
        <v/>
      </c>
      <c r="CO317" s="35">
        <f>CN317-BC317</f>
        <v/>
      </c>
      <c r="CP317" s="35">
        <f>CO317-BD317</f>
        <v/>
      </c>
      <c r="CQ317" s="35">
        <f>CP317-BE317</f>
        <v/>
      </c>
      <c r="CR317" s="35">
        <f>CQ317-BF317</f>
        <v/>
      </c>
      <c r="CS317" s="35">
        <f>CR317-BG317</f>
        <v/>
      </c>
      <c r="CT317" s="35">
        <f>CS317-BH317</f>
        <v/>
      </c>
      <c r="CU317" s="35">
        <f>CT317-BI317</f>
        <v/>
      </c>
      <c r="CV317" s="35">
        <f>CU317-BJ317</f>
        <v/>
      </c>
      <c r="CW317" s="38">
        <f>CV317-BK317</f>
        <v/>
      </c>
      <c r="CX317" s="38">
        <f>CW317-BL317</f>
        <v/>
      </c>
      <c r="CY317" s="38">
        <f>CX317-BM317</f>
        <v/>
      </c>
      <c r="CZ317" s="39">
        <f>CY317-BN317</f>
        <v/>
      </c>
      <c r="DA317" s="35" t="n"/>
    </row>
    <row r="318">
      <c r="D318" s="61">
        <f>VLOOKUP(F318,[1]Special!$O$2:$S$209,3,0)</f>
        <v/>
      </c>
      <c r="E318" s="20" t="inlineStr">
        <is>
          <t>|0200226117|25.40|0.00|1.600|0.0005884IBC</t>
        </is>
      </c>
      <c r="F318" s="19">
        <f>LEFT(E318,LEN(E318)-7)</f>
        <v/>
      </c>
      <c r="G318" s="19">
        <f>'Cutting Rules'!H318</f>
        <v/>
      </c>
      <c r="H318" s="19">
        <f>VLOOKUP(MID(F318,8,2),[1]Special!$H$2:$I$32,2,0)</f>
        <v/>
      </c>
      <c r="I318" s="19">
        <f>RIGHT(E318,3)</f>
        <v/>
      </c>
      <c r="J318" s="19">
        <f>IF(MID(E318,6,2)="22","P","C")</f>
        <v/>
      </c>
      <c r="K318" s="19">
        <f>MID(E318,13,4)</f>
        <v/>
      </c>
      <c r="L318" s="19">
        <f>MID(E318,19,4)</f>
        <v/>
      </c>
      <c r="M318" s="52">
        <f>MID(E318,LEN(E318)-17,4)</f>
        <v/>
      </c>
      <c r="N318" s="52">
        <f>MID(E318,LEN(E318)-6,4)</f>
        <v/>
      </c>
      <c r="O318" s="19">
        <f>VLOOKUP(F318,[1]Item!$A$5:$Z$10000,26,0)</f>
        <v/>
      </c>
      <c r="P318" s="19">
        <f>VLOOKUP(E318,[1]route!$E$3:$O$10005,11,0)</f>
        <v/>
      </c>
      <c r="Q318" s="167">
        <f>'Cutting Rules'!AD318</f>
        <v/>
      </c>
      <c r="R318" s="168">
        <f>SUMIF([1]route!$E$3:$E$10005,E318,[1]!Table1[生産])</f>
        <v/>
      </c>
      <c r="S318" s="24" t="n"/>
      <c r="T318" s="169" t="inlineStr"/>
      <c r="U318" s="19" t="n"/>
      <c r="V318" s="170">
        <f>SUMIF([1]route!$E$3:$E$10005,E318,[1]route!$M$3:$M$10005)</f>
        <v/>
      </c>
      <c r="W318" s="171">
        <f>O318*N318*V318/1000</f>
        <v/>
      </c>
      <c r="X318" s="27">
        <f t="array" ref="X318">INDEX($BP318:$CZ318,MATCH(TRUE,$BP318:$CZ318&lt;0,0))</f>
        <v/>
      </c>
      <c r="Y318" s="47">
        <f>IFERROR(CHOOSE($AC318,$BP$1,$BQ$1,$BR$1,$BS$1,$BT$1,$BU$1,$BV$1,$BW$1,$BX$1,$BY$1,$BZ$1,$CA$1,$CB$1,$CC$1,$CD$1,$CE$1,$CF$1,$CG$1,$CH$1,$CI$1,$CJ$1,$CK$1,$CL$1,$CM$1,$CN$1,$CO$1,$CP$1,$CQ$1,$CR$1,$CS$1,$CT$1,$CU$1,$CV$1,$CW$1,$CX$1,$CY$1,$CZ$1,),"")</f>
        <v/>
      </c>
      <c r="Z318" s="121">
        <f>IFERROR(VLOOKUP(E318,[1]route!$E$3:$BL$10005,59,0),"")&amp;IFERROR(VLOOKUP(E318,[1]route!$E$3:$BL$10005,60,0),"")</f>
        <v/>
      </c>
      <c r="AA318" s="172">
        <f>IF(R318&gt;V318,R318-V318,0)</f>
        <v/>
      </c>
      <c r="AB318" s="173">
        <f>AA318*O318*N318/1000</f>
        <v/>
      </c>
      <c r="AC318" s="4">
        <f>IFERROR(MATCH($X318,$BP318:$CZ318,0),"")</f>
        <v/>
      </c>
      <c r="AD318" s="29" t="n">
        <v>0</v>
      </c>
      <c r="AE318" s="30">
        <f>SUMIF([1]route!$E$3:$E$10005,E318,[1]!Table1[1])</f>
        <v/>
      </c>
      <c r="AF318" s="30">
        <f>SUMIF([1]route!$E$3:$E$10005,E318,[1]!Table1[2])</f>
        <v/>
      </c>
      <c r="AG318" s="30">
        <f>SUMIF([1]route!$E$3:$E$10005,E318,[1]!Table1[3])</f>
        <v/>
      </c>
      <c r="AH318" s="30">
        <f>SUMIF([1]route!$E$3:$E$10005,E318,[1]!Table1[4])</f>
        <v/>
      </c>
      <c r="AI318" s="30">
        <f>SUMIF([1]route!$E$3:$E$10005,E318,[1]!Table1[5])</f>
        <v/>
      </c>
      <c r="AJ318" s="30">
        <f>SUMIF([1]route!$E$3:$E$10005,E318,[1]!Table1[6])</f>
        <v/>
      </c>
      <c r="AK318" s="30">
        <f>SUMIF([1]route!$E$3:$E$10005,E318,[1]!Table1[7])</f>
        <v/>
      </c>
      <c r="AL318" s="30">
        <f>SUMIF([1]route!$E$3:$E$10005,E318,[1]!Table1[8])</f>
        <v/>
      </c>
      <c r="AM318" s="30">
        <f>SUMIF([1]route!$E$3:$E$10005,E318,[1]!Table1[9])</f>
        <v/>
      </c>
      <c r="AN318" s="30">
        <f>SUMIF([1]route!$E$3:$E$10005,E318,[1]!Table1[10])</f>
        <v/>
      </c>
      <c r="AO318" s="30">
        <f>SUMIF([1]route!$E$3:$E$10005,E318,[1]!Table1[11])</f>
        <v/>
      </c>
      <c r="AP318" s="30">
        <f>SUMIF([1]route!$E$3:$E$10005,E318,[1]!Table1[12])</f>
        <v/>
      </c>
      <c r="AQ318" s="30">
        <f>SUMIF([1]route!$E$3:$E$10005,E318,[1]!Table1[13])</f>
        <v/>
      </c>
      <c r="AR318" s="30">
        <f>SUMIF([1]route!$E$3:$E$10005,E318,[1]!Table1[14])</f>
        <v/>
      </c>
      <c r="AS318" s="30">
        <f>SUMIF([1]route!$E$3:$E$10005,E318,[1]!Table1[15])</f>
        <v/>
      </c>
      <c r="AT318" s="30">
        <f>SUMIF([1]route!$E$3:$E$10005,E318,[1]!Table1[16])</f>
        <v/>
      </c>
      <c r="AU318" s="30">
        <f>SUMIF([1]route!$E$3:$E$10005,E318,[1]!Table1[17])</f>
        <v/>
      </c>
      <c r="AV318" s="30">
        <f>SUMIF([1]route!$E$3:$E$10005,E318,[1]!Table1[18])</f>
        <v/>
      </c>
      <c r="AW318" s="30">
        <f>SUMIF([1]route!$E$3:$E$10005,E318,[1]!Table1[19])</f>
        <v/>
      </c>
      <c r="AX318" s="30">
        <f>SUMIF([1]route!$E$3:$E$10005,E318,[1]!Table1[20])</f>
        <v/>
      </c>
      <c r="AY318" s="30">
        <f>SUMIF([1]route!$E$3:$E$10005,E318,[1]!Table1[21])</f>
        <v/>
      </c>
      <c r="AZ318" s="30">
        <f>SUMIF([1]route!$E$3:$E$10005,E318,[1]!Table1[22])</f>
        <v/>
      </c>
      <c r="BA318" s="30">
        <f>SUMIF([1]route!$E$3:$E$10005,E318,[1]!Table1[23])</f>
        <v/>
      </c>
      <c r="BB318" s="30">
        <f>SUMIF([1]route!$E$3:$E$10005,E318,[1]!Table1[24])</f>
        <v/>
      </c>
      <c r="BC318" s="30">
        <f>SUMIF([1]route!$E$3:$E$10005,E318,[1]!Table1[25])</f>
        <v/>
      </c>
      <c r="BD318" s="30">
        <f>SUMIF([1]route!$E$3:$E$10005,E318,[1]!Table1[26])</f>
        <v/>
      </c>
      <c r="BE318" s="30">
        <f>SUMIF([1]route!$E$3:$E$10005,E318,[1]!Table1[27])</f>
        <v/>
      </c>
      <c r="BF318" s="30">
        <f>SUMIF([1]route!$E$3:$E$10005,E318,[1]!Table1[28])</f>
        <v/>
      </c>
      <c r="BG318" s="30">
        <f>SUMIF([1]route!$E$3:$E$10005,E318,[1]!Table1[29])</f>
        <v/>
      </c>
      <c r="BH318" s="30">
        <f>SUMIF([1]route!$E$3:$E$10005,E318,[1]!Table1[30])</f>
        <v/>
      </c>
      <c r="BI318" s="30">
        <f>SUMIF([1]route!$E$3:$E$10005,E318,[1]!Table1[31])</f>
        <v/>
      </c>
      <c r="BJ318" s="30">
        <f>SUMIF([1]route!$E$3:$E$10005,E318,[1]!Table1[Remain PO])</f>
        <v/>
      </c>
      <c r="BK318" s="31">
        <f>SUMIF([1]route!$E$3:$E$10005,E318,[1]!Table1[N+1])</f>
        <v/>
      </c>
      <c r="BL318" s="31">
        <f>SUMIF([1]route!$E$3:$E$10005,E318,[1]!Table1[N+2])</f>
        <v/>
      </c>
      <c r="BM318" s="31">
        <f>SUMIF([1]route!$E$3:$E$10005,E318,[1]!Table1[N+3])</f>
        <v/>
      </c>
      <c r="BN318" s="32">
        <f>SUMIF([1]route!$E$3:$E$10005,E318,[1]!Table1[N+4])</f>
        <v/>
      </c>
      <c r="BP318" s="37">
        <f>$V318-$AD318</f>
        <v/>
      </c>
      <c r="BQ318" s="35">
        <f>BP318-AE318</f>
        <v/>
      </c>
      <c r="BR318" s="35">
        <f>BQ318-AF318</f>
        <v/>
      </c>
      <c r="BS318" s="35">
        <f>BR318-AG318</f>
        <v/>
      </c>
      <c r="BT318" s="35">
        <f>BS318-AH318</f>
        <v/>
      </c>
      <c r="BU318" s="35">
        <f>BT318-AI318</f>
        <v/>
      </c>
      <c r="BV318" s="35">
        <f>BU318-AJ318</f>
        <v/>
      </c>
      <c r="BW318" s="35">
        <f>BV318-AK318</f>
        <v/>
      </c>
      <c r="BX318" s="35">
        <f>BW318-AL318</f>
        <v/>
      </c>
      <c r="BY318" s="35">
        <f>BX318-AM318</f>
        <v/>
      </c>
      <c r="BZ318" s="35">
        <f>BY318-AN318</f>
        <v/>
      </c>
      <c r="CA318" s="35">
        <f>BZ318-AO318</f>
        <v/>
      </c>
      <c r="CB318" s="35">
        <f>CA318-AP318</f>
        <v/>
      </c>
      <c r="CC318" s="35">
        <f>CB318-AQ318</f>
        <v/>
      </c>
      <c r="CD318" s="35">
        <f>CC318-AR318</f>
        <v/>
      </c>
      <c r="CE318" s="35">
        <f>CD318-AS318</f>
        <v/>
      </c>
      <c r="CF318" s="35">
        <f>CE318-AT318</f>
        <v/>
      </c>
      <c r="CG318" s="35">
        <f>CF318-AU318</f>
        <v/>
      </c>
      <c r="CH318" s="35">
        <f>CG318-AV318</f>
        <v/>
      </c>
      <c r="CI318" s="35">
        <f>CH318-AW318</f>
        <v/>
      </c>
      <c r="CJ318" s="35">
        <f>CI318-AX318</f>
        <v/>
      </c>
      <c r="CK318" s="35">
        <f>CJ318-AY318</f>
        <v/>
      </c>
      <c r="CL318" s="35">
        <f>CK318-AZ318</f>
        <v/>
      </c>
      <c r="CM318" s="35">
        <f>CL318-BA318</f>
        <v/>
      </c>
      <c r="CN318" s="35">
        <f>CM318-BB318</f>
        <v/>
      </c>
      <c r="CO318" s="35">
        <f>CN318-BC318</f>
        <v/>
      </c>
      <c r="CP318" s="35">
        <f>CO318-BD318</f>
        <v/>
      </c>
      <c r="CQ318" s="35">
        <f>CP318-BE318</f>
        <v/>
      </c>
      <c r="CR318" s="35">
        <f>CQ318-BF318</f>
        <v/>
      </c>
      <c r="CS318" s="35">
        <f>CR318-BG318</f>
        <v/>
      </c>
      <c r="CT318" s="35">
        <f>CS318-BH318</f>
        <v/>
      </c>
      <c r="CU318" s="35">
        <f>CT318-BI318</f>
        <v/>
      </c>
      <c r="CV318" s="35">
        <f>CU318-BJ318</f>
        <v/>
      </c>
      <c r="CW318" s="38">
        <f>CV318-BK318</f>
        <v/>
      </c>
      <c r="CX318" s="38">
        <f>CW318-BL318</f>
        <v/>
      </c>
      <c r="CY318" s="38">
        <f>CX318-BM318</f>
        <v/>
      </c>
      <c r="CZ318" s="39">
        <f>CY318-BN318</f>
        <v/>
      </c>
      <c r="DA318" s="35" t="n"/>
    </row>
    <row r="319">
      <c r="D319" s="61">
        <f>VLOOKUP(F319,[1]Special!$O$2:$S$209,3,0)</f>
        <v/>
      </c>
      <c r="E319" s="20" t="inlineStr">
        <is>
          <t>|0200225900|15.00|10.30|2.350|0.0005900IBC</t>
        </is>
      </c>
      <c r="F319" s="19">
        <f>LEFT(E319,LEN(E319)-7)</f>
        <v/>
      </c>
      <c r="G319" s="19">
        <f>'Cutting Rules'!H319</f>
        <v/>
      </c>
      <c r="H319" s="19">
        <f>VLOOKUP(MID(F319,8,2),[1]Special!$H$2:$I$32,2,0)</f>
        <v/>
      </c>
      <c r="I319" s="19">
        <f>RIGHT(E319,3)</f>
        <v/>
      </c>
      <c r="J319" s="19">
        <f>IF(MID(E319,6,2)="22","P","C")</f>
        <v/>
      </c>
      <c r="K319" s="19">
        <f>MID(E319,13,4)</f>
        <v/>
      </c>
      <c r="L319" s="19">
        <f>MID(E319,19,4)</f>
        <v/>
      </c>
      <c r="M319" s="52">
        <f>MID(E319,LEN(E319)-17,4)</f>
        <v/>
      </c>
      <c r="N319" s="52">
        <f>MID(E319,LEN(E319)-6,4)</f>
        <v/>
      </c>
      <c r="O319" s="19">
        <f>VLOOKUP(F319,[1]Item!$A$5:$Z$10000,26,0)</f>
        <v/>
      </c>
      <c r="P319" s="19">
        <f>VLOOKUP(E319,[1]route!$E$3:$O$10005,11,0)</f>
        <v/>
      </c>
      <c r="Q319" s="167">
        <f>'Cutting Rules'!AD319</f>
        <v/>
      </c>
      <c r="R319" s="168">
        <f>SUMIF([1]route!$E$3:$E$10005,E319,[1]!Table1[生産])</f>
        <v/>
      </c>
      <c r="S319" s="24" t="n"/>
      <c r="T319" s="169" t="inlineStr"/>
      <c r="U319" s="19" t="n"/>
      <c r="V319" s="170">
        <f>SUMIF([1]route!$E$3:$E$10005,E319,[1]route!$M$3:$M$10005)</f>
        <v/>
      </c>
      <c r="W319" s="171">
        <f>O319*N319*V319/1000</f>
        <v/>
      </c>
      <c r="X319" s="27">
        <f t="array" ref="X319">INDEX($BP319:$CZ319,MATCH(TRUE,$BP319:$CZ319&lt;0,0))</f>
        <v/>
      </c>
      <c r="Y319" s="47">
        <f>IFERROR(CHOOSE($AC319,$BP$1,$BQ$1,$BR$1,$BS$1,$BT$1,$BU$1,$BV$1,$BW$1,$BX$1,$BY$1,$BZ$1,$CA$1,$CB$1,$CC$1,$CD$1,$CE$1,$CF$1,$CG$1,$CH$1,$CI$1,$CJ$1,$CK$1,$CL$1,$CM$1,$CN$1,$CO$1,$CP$1,$CQ$1,$CR$1,$CS$1,$CT$1,$CU$1,$CV$1,$CW$1,$CX$1,$CY$1,$CZ$1,),"")</f>
        <v/>
      </c>
      <c r="Z319" s="121">
        <f>IFERROR(VLOOKUP(E319,[1]route!$E$3:$BL$10005,59,0),"")&amp;IFERROR(VLOOKUP(E319,[1]route!$E$3:$BL$10005,60,0),"")</f>
        <v/>
      </c>
      <c r="AA319" s="172">
        <f>IF(R319&gt;V319,R319-V319,0)</f>
        <v/>
      </c>
      <c r="AB319" s="173">
        <f>AA319*O319*N319/1000</f>
        <v/>
      </c>
      <c r="AC319" s="4">
        <f>IFERROR(MATCH($X319,$BP319:$CZ319,0),"")</f>
        <v/>
      </c>
      <c r="AD319" s="29" t="n">
        <v>0</v>
      </c>
      <c r="AE319" s="30">
        <f>SUMIF([1]route!$E$3:$E$10005,E319,[1]!Table1[1])</f>
        <v/>
      </c>
      <c r="AF319" s="30">
        <f>SUMIF([1]route!$E$3:$E$10005,E319,[1]!Table1[2])</f>
        <v/>
      </c>
      <c r="AG319" s="30">
        <f>SUMIF([1]route!$E$3:$E$10005,E319,[1]!Table1[3])</f>
        <v/>
      </c>
      <c r="AH319" s="30">
        <f>SUMIF([1]route!$E$3:$E$10005,E319,[1]!Table1[4])</f>
        <v/>
      </c>
      <c r="AI319" s="30">
        <f>SUMIF([1]route!$E$3:$E$10005,E319,[1]!Table1[5])</f>
        <v/>
      </c>
      <c r="AJ319" s="30">
        <f>SUMIF([1]route!$E$3:$E$10005,E319,[1]!Table1[6])</f>
        <v/>
      </c>
      <c r="AK319" s="30">
        <f>SUMIF([1]route!$E$3:$E$10005,E319,[1]!Table1[7])</f>
        <v/>
      </c>
      <c r="AL319" s="30">
        <f>SUMIF([1]route!$E$3:$E$10005,E319,[1]!Table1[8])</f>
        <v/>
      </c>
      <c r="AM319" s="30">
        <f>SUMIF([1]route!$E$3:$E$10005,E319,[1]!Table1[9])</f>
        <v/>
      </c>
      <c r="AN319" s="30">
        <f>SUMIF([1]route!$E$3:$E$10005,E319,[1]!Table1[10])</f>
        <v/>
      </c>
      <c r="AO319" s="30">
        <f>SUMIF([1]route!$E$3:$E$10005,E319,[1]!Table1[11])</f>
        <v/>
      </c>
      <c r="AP319" s="30">
        <f>SUMIF([1]route!$E$3:$E$10005,E319,[1]!Table1[12])</f>
        <v/>
      </c>
      <c r="AQ319" s="30">
        <f>SUMIF([1]route!$E$3:$E$10005,E319,[1]!Table1[13])</f>
        <v/>
      </c>
      <c r="AR319" s="30">
        <f>SUMIF([1]route!$E$3:$E$10005,E319,[1]!Table1[14])</f>
        <v/>
      </c>
      <c r="AS319" s="30">
        <f>SUMIF([1]route!$E$3:$E$10005,E319,[1]!Table1[15])</f>
        <v/>
      </c>
      <c r="AT319" s="30">
        <f>SUMIF([1]route!$E$3:$E$10005,E319,[1]!Table1[16])</f>
        <v/>
      </c>
      <c r="AU319" s="30">
        <f>SUMIF([1]route!$E$3:$E$10005,E319,[1]!Table1[17])</f>
        <v/>
      </c>
      <c r="AV319" s="30">
        <f>SUMIF([1]route!$E$3:$E$10005,E319,[1]!Table1[18])</f>
        <v/>
      </c>
      <c r="AW319" s="30">
        <f>SUMIF([1]route!$E$3:$E$10005,E319,[1]!Table1[19])</f>
        <v/>
      </c>
      <c r="AX319" s="30">
        <f>SUMIF([1]route!$E$3:$E$10005,E319,[1]!Table1[20])</f>
        <v/>
      </c>
      <c r="AY319" s="30">
        <f>SUMIF([1]route!$E$3:$E$10005,E319,[1]!Table1[21])</f>
        <v/>
      </c>
      <c r="AZ319" s="30">
        <f>SUMIF([1]route!$E$3:$E$10005,E319,[1]!Table1[22])</f>
        <v/>
      </c>
      <c r="BA319" s="30">
        <f>SUMIF([1]route!$E$3:$E$10005,E319,[1]!Table1[23])</f>
        <v/>
      </c>
      <c r="BB319" s="30">
        <f>SUMIF([1]route!$E$3:$E$10005,E319,[1]!Table1[24])</f>
        <v/>
      </c>
      <c r="BC319" s="30">
        <f>SUMIF([1]route!$E$3:$E$10005,E319,[1]!Table1[25])</f>
        <v/>
      </c>
      <c r="BD319" s="30">
        <f>SUMIF([1]route!$E$3:$E$10005,E319,[1]!Table1[26])</f>
        <v/>
      </c>
      <c r="BE319" s="30">
        <f>SUMIF([1]route!$E$3:$E$10005,E319,[1]!Table1[27])</f>
        <v/>
      </c>
      <c r="BF319" s="30">
        <f>SUMIF([1]route!$E$3:$E$10005,E319,[1]!Table1[28])</f>
        <v/>
      </c>
      <c r="BG319" s="30">
        <f>SUMIF([1]route!$E$3:$E$10005,E319,[1]!Table1[29])</f>
        <v/>
      </c>
      <c r="BH319" s="30">
        <f>SUMIF([1]route!$E$3:$E$10005,E319,[1]!Table1[30])</f>
        <v/>
      </c>
      <c r="BI319" s="30">
        <f>SUMIF([1]route!$E$3:$E$10005,E319,[1]!Table1[31])</f>
        <v/>
      </c>
      <c r="BJ319" s="30">
        <f>SUMIF([1]route!$E$3:$E$10005,E319,[1]!Table1[Remain PO])</f>
        <v/>
      </c>
      <c r="BK319" s="31">
        <f>SUMIF([1]route!$E$3:$E$10005,E319,[1]!Table1[N+1])</f>
        <v/>
      </c>
      <c r="BL319" s="31">
        <f>SUMIF([1]route!$E$3:$E$10005,E319,[1]!Table1[N+2])</f>
        <v/>
      </c>
      <c r="BM319" s="31">
        <f>SUMIF([1]route!$E$3:$E$10005,E319,[1]!Table1[N+3])</f>
        <v/>
      </c>
      <c r="BN319" s="32">
        <f>SUMIF([1]route!$E$3:$E$10005,E319,[1]!Table1[N+4])</f>
        <v/>
      </c>
      <c r="BP319" s="37">
        <f>$V319-$AD319</f>
        <v/>
      </c>
      <c r="BQ319" s="35">
        <f>BP319-AE319</f>
        <v/>
      </c>
      <c r="BR319" s="35">
        <f>BQ319-AF319</f>
        <v/>
      </c>
      <c r="BS319" s="35">
        <f>BR319-AG319</f>
        <v/>
      </c>
      <c r="BT319" s="35">
        <f>BS319-AH319</f>
        <v/>
      </c>
      <c r="BU319" s="35">
        <f>BT319-AI319</f>
        <v/>
      </c>
      <c r="BV319" s="35">
        <f>BU319-AJ319</f>
        <v/>
      </c>
      <c r="BW319" s="35">
        <f>BV319-AK319</f>
        <v/>
      </c>
      <c r="BX319" s="35">
        <f>BW319-AL319</f>
        <v/>
      </c>
      <c r="BY319" s="35">
        <f>BX319-AM319</f>
        <v/>
      </c>
      <c r="BZ319" s="35">
        <f>BY319-AN319</f>
        <v/>
      </c>
      <c r="CA319" s="35">
        <f>BZ319-AO319</f>
        <v/>
      </c>
      <c r="CB319" s="35">
        <f>CA319-AP319</f>
        <v/>
      </c>
      <c r="CC319" s="35">
        <f>CB319-AQ319</f>
        <v/>
      </c>
      <c r="CD319" s="35">
        <f>CC319-AR319</f>
        <v/>
      </c>
      <c r="CE319" s="35">
        <f>CD319-AS319</f>
        <v/>
      </c>
      <c r="CF319" s="35">
        <f>CE319-AT319</f>
        <v/>
      </c>
      <c r="CG319" s="35">
        <f>CF319-AU319</f>
        <v/>
      </c>
      <c r="CH319" s="35">
        <f>CG319-AV319</f>
        <v/>
      </c>
      <c r="CI319" s="35">
        <f>CH319-AW319</f>
        <v/>
      </c>
      <c r="CJ319" s="35">
        <f>CI319-AX319</f>
        <v/>
      </c>
      <c r="CK319" s="35">
        <f>CJ319-AY319</f>
        <v/>
      </c>
      <c r="CL319" s="35">
        <f>CK319-AZ319</f>
        <v/>
      </c>
      <c r="CM319" s="35">
        <f>CL319-BA319</f>
        <v/>
      </c>
      <c r="CN319" s="35">
        <f>CM319-BB319</f>
        <v/>
      </c>
      <c r="CO319" s="35">
        <f>CN319-BC319</f>
        <v/>
      </c>
      <c r="CP319" s="35">
        <f>CO319-BD319</f>
        <v/>
      </c>
      <c r="CQ319" s="35">
        <f>CP319-BE319</f>
        <v/>
      </c>
      <c r="CR319" s="35">
        <f>CQ319-BF319</f>
        <v/>
      </c>
      <c r="CS319" s="35">
        <f>CR319-BG319</f>
        <v/>
      </c>
      <c r="CT319" s="35">
        <f>CS319-BH319</f>
        <v/>
      </c>
      <c r="CU319" s="35">
        <f>CT319-BI319</f>
        <v/>
      </c>
      <c r="CV319" s="35">
        <f>CU319-BJ319</f>
        <v/>
      </c>
      <c r="CW319" s="38">
        <f>CV319-BK319</f>
        <v/>
      </c>
      <c r="CX319" s="38">
        <f>CW319-BL319</f>
        <v/>
      </c>
      <c r="CY319" s="38">
        <f>CX319-BM319</f>
        <v/>
      </c>
      <c r="CZ319" s="39">
        <f>CY319-BN319</f>
        <v/>
      </c>
      <c r="DA319" s="35" t="n"/>
    </row>
    <row r="320">
      <c r="D320" s="61">
        <f>VLOOKUP(F320,[1]Special!$O$2:$S$209,3,0)</f>
        <v/>
      </c>
      <c r="E320" s="20" t="inlineStr">
        <is>
          <t>|0200226010|22.20|0.00|2.000|0.0005979IBC</t>
        </is>
      </c>
      <c r="F320" s="19">
        <f>LEFT(E320,LEN(E320)-7)</f>
        <v/>
      </c>
      <c r="G320" s="19">
        <f>'Cutting Rules'!H320</f>
        <v/>
      </c>
      <c r="H320" s="19">
        <f>VLOOKUP(MID(F320,8,2),[1]Special!$H$2:$I$32,2,0)</f>
        <v/>
      </c>
      <c r="I320" s="19">
        <f>RIGHT(E320,3)</f>
        <v/>
      </c>
      <c r="J320" s="19">
        <f>IF(MID(E320,6,2)="22","P","C")</f>
        <v/>
      </c>
      <c r="K320" s="19">
        <f>MID(E320,13,4)</f>
        <v/>
      </c>
      <c r="L320" s="19">
        <f>MID(E320,19,4)</f>
        <v/>
      </c>
      <c r="M320" s="52">
        <f>MID(E320,LEN(E320)-17,4)</f>
        <v/>
      </c>
      <c r="N320" s="52">
        <f>MID(E320,LEN(E320)-6,4)</f>
        <v/>
      </c>
      <c r="O320" s="19">
        <f>VLOOKUP(F320,[1]Item!$A$5:$Z$10000,26,0)</f>
        <v/>
      </c>
      <c r="P320" s="19">
        <f>VLOOKUP(E320,[1]route!$E$3:$O$10005,11,0)</f>
        <v/>
      </c>
      <c r="Q320" s="167">
        <f>'Cutting Rules'!AD320</f>
        <v/>
      </c>
      <c r="R320" s="168">
        <f>SUMIF([1]route!$E$3:$E$10005,E320,[1]!Table1[生産])</f>
        <v/>
      </c>
      <c r="S320" s="24" t="n"/>
      <c r="T320" s="169" t="inlineStr"/>
      <c r="U320" s="19" t="n"/>
      <c r="V320" s="170">
        <f>SUMIF([1]route!$E$3:$E$10005,E320,[1]route!$M$3:$M$10005)</f>
        <v/>
      </c>
      <c r="W320" s="171">
        <f>O320*N320*V320/1000</f>
        <v/>
      </c>
      <c r="X320" s="27">
        <f t="array" ref="X320">INDEX($BP320:$CZ320,MATCH(TRUE,$BP320:$CZ320&lt;0,0))</f>
        <v/>
      </c>
      <c r="Y320" s="47">
        <f>IFERROR(CHOOSE($AC320,$BP$1,$BQ$1,$BR$1,$BS$1,$BT$1,$BU$1,$BV$1,$BW$1,$BX$1,$BY$1,$BZ$1,$CA$1,$CB$1,$CC$1,$CD$1,$CE$1,$CF$1,$CG$1,$CH$1,$CI$1,$CJ$1,$CK$1,$CL$1,$CM$1,$CN$1,$CO$1,$CP$1,$CQ$1,$CR$1,$CS$1,$CT$1,$CU$1,$CV$1,$CW$1,$CX$1,$CY$1,$CZ$1,),"")</f>
        <v/>
      </c>
      <c r="Z320" s="121">
        <f>IFERROR(VLOOKUP(E320,[1]route!$E$3:$BL$10005,59,0),"")&amp;IFERROR(VLOOKUP(E320,[1]route!$E$3:$BL$10005,60,0),"")</f>
        <v/>
      </c>
      <c r="AA320" s="172">
        <f>IF(R320&gt;V320,R320-V320,0)</f>
        <v/>
      </c>
      <c r="AB320" s="173">
        <f>AA320*O320*N320/1000</f>
        <v/>
      </c>
      <c r="AC320" s="4">
        <f>IFERROR(MATCH($X320,$BP320:$CZ320,0),"")</f>
        <v/>
      </c>
      <c r="AD320" s="29" t="n">
        <v>0</v>
      </c>
      <c r="AE320" s="30">
        <f>SUMIF([1]route!$E$3:$E$10005,E320,[1]!Table1[1])</f>
        <v/>
      </c>
      <c r="AF320" s="30">
        <f>SUMIF([1]route!$E$3:$E$10005,E320,[1]!Table1[2])</f>
        <v/>
      </c>
      <c r="AG320" s="30">
        <f>SUMIF([1]route!$E$3:$E$10005,E320,[1]!Table1[3])</f>
        <v/>
      </c>
      <c r="AH320" s="30">
        <f>SUMIF([1]route!$E$3:$E$10005,E320,[1]!Table1[4])</f>
        <v/>
      </c>
      <c r="AI320" s="30">
        <f>SUMIF([1]route!$E$3:$E$10005,E320,[1]!Table1[5])</f>
        <v/>
      </c>
      <c r="AJ320" s="30">
        <f>SUMIF([1]route!$E$3:$E$10005,E320,[1]!Table1[6])</f>
        <v/>
      </c>
      <c r="AK320" s="30">
        <f>SUMIF([1]route!$E$3:$E$10005,E320,[1]!Table1[7])</f>
        <v/>
      </c>
      <c r="AL320" s="30">
        <f>SUMIF([1]route!$E$3:$E$10005,E320,[1]!Table1[8])</f>
        <v/>
      </c>
      <c r="AM320" s="30">
        <f>SUMIF([1]route!$E$3:$E$10005,E320,[1]!Table1[9])</f>
        <v/>
      </c>
      <c r="AN320" s="30">
        <f>SUMIF([1]route!$E$3:$E$10005,E320,[1]!Table1[10])</f>
        <v/>
      </c>
      <c r="AO320" s="30">
        <f>SUMIF([1]route!$E$3:$E$10005,E320,[1]!Table1[11])</f>
        <v/>
      </c>
      <c r="AP320" s="30">
        <f>SUMIF([1]route!$E$3:$E$10005,E320,[1]!Table1[12])</f>
        <v/>
      </c>
      <c r="AQ320" s="30">
        <f>SUMIF([1]route!$E$3:$E$10005,E320,[1]!Table1[13])</f>
        <v/>
      </c>
      <c r="AR320" s="30">
        <f>SUMIF([1]route!$E$3:$E$10005,E320,[1]!Table1[14])</f>
        <v/>
      </c>
      <c r="AS320" s="30">
        <f>SUMIF([1]route!$E$3:$E$10005,E320,[1]!Table1[15])</f>
        <v/>
      </c>
      <c r="AT320" s="30">
        <f>SUMIF([1]route!$E$3:$E$10005,E320,[1]!Table1[16])</f>
        <v/>
      </c>
      <c r="AU320" s="30">
        <f>SUMIF([1]route!$E$3:$E$10005,E320,[1]!Table1[17])</f>
        <v/>
      </c>
      <c r="AV320" s="30">
        <f>SUMIF([1]route!$E$3:$E$10005,E320,[1]!Table1[18])</f>
        <v/>
      </c>
      <c r="AW320" s="30">
        <f>SUMIF([1]route!$E$3:$E$10005,E320,[1]!Table1[19])</f>
        <v/>
      </c>
      <c r="AX320" s="30">
        <f>SUMIF([1]route!$E$3:$E$10005,E320,[1]!Table1[20])</f>
        <v/>
      </c>
      <c r="AY320" s="30">
        <f>SUMIF([1]route!$E$3:$E$10005,E320,[1]!Table1[21])</f>
        <v/>
      </c>
      <c r="AZ320" s="30">
        <f>SUMIF([1]route!$E$3:$E$10005,E320,[1]!Table1[22])</f>
        <v/>
      </c>
      <c r="BA320" s="30">
        <f>SUMIF([1]route!$E$3:$E$10005,E320,[1]!Table1[23])</f>
        <v/>
      </c>
      <c r="BB320" s="30">
        <f>SUMIF([1]route!$E$3:$E$10005,E320,[1]!Table1[24])</f>
        <v/>
      </c>
      <c r="BC320" s="30">
        <f>SUMIF([1]route!$E$3:$E$10005,E320,[1]!Table1[25])</f>
        <v/>
      </c>
      <c r="BD320" s="30">
        <f>SUMIF([1]route!$E$3:$E$10005,E320,[1]!Table1[26])</f>
        <v/>
      </c>
      <c r="BE320" s="30">
        <f>SUMIF([1]route!$E$3:$E$10005,E320,[1]!Table1[27])</f>
        <v/>
      </c>
      <c r="BF320" s="30">
        <f>SUMIF([1]route!$E$3:$E$10005,E320,[1]!Table1[28])</f>
        <v/>
      </c>
      <c r="BG320" s="30">
        <f>SUMIF([1]route!$E$3:$E$10005,E320,[1]!Table1[29])</f>
        <v/>
      </c>
      <c r="BH320" s="30">
        <f>SUMIF([1]route!$E$3:$E$10005,E320,[1]!Table1[30])</f>
        <v/>
      </c>
      <c r="BI320" s="30">
        <f>SUMIF([1]route!$E$3:$E$10005,E320,[1]!Table1[31])</f>
        <v/>
      </c>
      <c r="BJ320" s="30">
        <f>SUMIF([1]route!$E$3:$E$10005,E320,[1]!Table1[Remain PO])</f>
        <v/>
      </c>
      <c r="BK320" s="31">
        <f>SUMIF([1]route!$E$3:$E$10005,E320,[1]!Table1[N+1])</f>
        <v/>
      </c>
      <c r="BL320" s="31">
        <f>SUMIF([1]route!$E$3:$E$10005,E320,[1]!Table1[N+2])</f>
        <v/>
      </c>
      <c r="BM320" s="31">
        <f>SUMIF([1]route!$E$3:$E$10005,E320,[1]!Table1[N+3])</f>
        <v/>
      </c>
      <c r="BN320" s="32">
        <f>SUMIF([1]route!$E$3:$E$10005,E320,[1]!Table1[N+4])</f>
        <v/>
      </c>
      <c r="BP320" s="37">
        <f>$V320-$AD320</f>
        <v/>
      </c>
      <c r="BQ320" s="35">
        <f>BP320-AE320</f>
        <v/>
      </c>
      <c r="BR320" s="35">
        <f>BQ320-AF320</f>
        <v/>
      </c>
      <c r="BS320" s="35">
        <f>BR320-AG320</f>
        <v/>
      </c>
      <c r="BT320" s="35">
        <f>BS320-AH320</f>
        <v/>
      </c>
      <c r="BU320" s="35">
        <f>BT320-AI320</f>
        <v/>
      </c>
      <c r="BV320" s="35">
        <f>BU320-AJ320</f>
        <v/>
      </c>
      <c r="BW320" s="35">
        <f>BV320-AK320</f>
        <v/>
      </c>
      <c r="BX320" s="35">
        <f>BW320-AL320</f>
        <v/>
      </c>
      <c r="BY320" s="35">
        <f>BX320-AM320</f>
        <v/>
      </c>
      <c r="BZ320" s="35">
        <f>BY320-AN320</f>
        <v/>
      </c>
      <c r="CA320" s="35">
        <f>BZ320-AO320</f>
        <v/>
      </c>
      <c r="CB320" s="35">
        <f>CA320-AP320</f>
        <v/>
      </c>
      <c r="CC320" s="35">
        <f>CB320-AQ320</f>
        <v/>
      </c>
      <c r="CD320" s="35">
        <f>CC320-AR320</f>
        <v/>
      </c>
      <c r="CE320" s="35">
        <f>CD320-AS320</f>
        <v/>
      </c>
      <c r="CF320" s="35">
        <f>CE320-AT320</f>
        <v/>
      </c>
      <c r="CG320" s="35">
        <f>CF320-AU320</f>
        <v/>
      </c>
      <c r="CH320" s="35">
        <f>CG320-AV320</f>
        <v/>
      </c>
      <c r="CI320" s="35">
        <f>CH320-AW320</f>
        <v/>
      </c>
      <c r="CJ320" s="35">
        <f>CI320-AX320</f>
        <v/>
      </c>
      <c r="CK320" s="35">
        <f>CJ320-AY320</f>
        <v/>
      </c>
      <c r="CL320" s="35">
        <f>CK320-AZ320</f>
        <v/>
      </c>
      <c r="CM320" s="35">
        <f>CL320-BA320</f>
        <v/>
      </c>
      <c r="CN320" s="35">
        <f>CM320-BB320</f>
        <v/>
      </c>
      <c r="CO320" s="35">
        <f>CN320-BC320</f>
        <v/>
      </c>
      <c r="CP320" s="35">
        <f>CO320-BD320</f>
        <v/>
      </c>
      <c r="CQ320" s="35">
        <f>CP320-BE320</f>
        <v/>
      </c>
      <c r="CR320" s="35">
        <f>CQ320-BF320</f>
        <v/>
      </c>
      <c r="CS320" s="35">
        <f>CR320-BG320</f>
        <v/>
      </c>
      <c r="CT320" s="35">
        <f>CS320-BH320</f>
        <v/>
      </c>
      <c r="CU320" s="35">
        <f>CT320-BI320</f>
        <v/>
      </c>
      <c r="CV320" s="35">
        <f>CU320-BJ320</f>
        <v/>
      </c>
      <c r="CW320" s="38">
        <f>CV320-BK320</f>
        <v/>
      </c>
      <c r="CX320" s="38">
        <f>CW320-BL320</f>
        <v/>
      </c>
      <c r="CY320" s="38">
        <f>CX320-BM320</f>
        <v/>
      </c>
      <c r="CZ320" s="39">
        <f>CY320-BN320</f>
        <v/>
      </c>
      <c r="DA320" s="35" t="n"/>
    </row>
    <row r="321">
      <c r="D321" s="61">
        <f>VLOOKUP(F321,[1]Special!$O$2:$S$209,3,0)</f>
        <v/>
      </c>
      <c r="E321" s="20" t="inlineStr">
        <is>
          <t>|0200226010|19.10|0.00|1.600|0.0005580NBC</t>
        </is>
      </c>
      <c r="F321" s="19">
        <f>LEFT(E321,LEN(E321)-7)</f>
        <v/>
      </c>
      <c r="G321" s="19">
        <f>'Cutting Rules'!H321</f>
        <v/>
      </c>
      <c r="H321" s="19">
        <f>VLOOKUP(MID(F321,8,2),[1]Special!$H$2:$I$32,2,0)</f>
        <v/>
      </c>
      <c r="I321" s="19">
        <f>RIGHT(E321,3)</f>
        <v/>
      </c>
      <c r="J321" s="19">
        <f>IF(MID(E321,6,2)="22","P","C")</f>
        <v/>
      </c>
      <c r="K321" s="19">
        <f>MID(E321,13,4)</f>
        <v/>
      </c>
      <c r="L321" s="19">
        <f>MID(E321,19,4)</f>
        <v/>
      </c>
      <c r="M321" s="52">
        <f>MID(E321,LEN(E321)-17,4)</f>
        <v/>
      </c>
      <c r="N321" s="52">
        <f>MID(E321,LEN(E321)-6,4)</f>
        <v/>
      </c>
      <c r="O321" s="19">
        <f>VLOOKUP(F321,[1]Item!$A$5:$Z$10000,26,0)</f>
        <v/>
      </c>
      <c r="P321" s="19">
        <f>VLOOKUP(E321,[1]route!$E$3:$O$10005,11,0)</f>
        <v/>
      </c>
      <c r="Q321" s="167">
        <f>'Cutting Rules'!AD321</f>
        <v/>
      </c>
      <c r="R321" s="168">
        <f>SUMIF([1]route!$E$3:$E$10005,E321,[1]!Table1[生産])</f>
        <v/>
      </c>
      <c r="S321" s="24" t="n"/>
      <c r="T321" s="169" t="inlineStr"/>
      <c r="U321" s="19" t="n"/>
      <c r="V321" s="170">
        <f>SUMIF([1]route!$E$3:$E$10005,E321,[1]route!$M$3:$M$10005)</f>
        <v/>
      </c>
      <c r="W321" s="171">
        <f>O321*N321*V321/1000</f>
        <v/>
      </c>
      <c r="X321" s="27">
        <f t="array" ref="X321">INDEX($BP321:$CZ321,MATCH(TRUE,$BP321:$CZ321&lt;0,0))</f>
        <v/>
      </c>
      <c r="Y321" s="47">
        <f>IFERROR(CHOOSE($AC321,$BP$1,$BQ$1,$BR$1,$BS$1,$BT$1,$BU$1,$BV$1,$BW$1,$BX$1,$BY$1,$BZ$1,$CA$1,$CB$1,$CC$1,$CD$1,$CE$1,$CF$1,$CG$1,$CH$1,$CI$1,$CJ$1,$CK$1,$CL$1,$CM$1,$CN$1,$CO$1,$CP$1,$CQ$1,$CR$1,$CS$1,$CT$1,$CU$1,$CV$1,$CW$1,$CX$1,$CY$1,$CZ$1,),"")</f>
        <v/>
      </c>
      <c r="Z321" s="121">
        <f>IFERROR(VLOOKUP(E321,[1]route!$E$3:$BL$10005,59,0),"")&amp;IFERROR(VLOOKUP(E321,[1]route!$E$3:$BL$10005,60,0),"")</f>
        <v/>
      </c>
      <c r="AA321" s="172">
        <f>IF(R321&gt;V321,R321-V321,0)</f>
        <v/>
      </c>
      <c r="AB321" s="173">
        <f>AA321*O321*N321/1000</f>
        <v/>
      </c>
      <c r="AC321" s="4">
        <f>IFERROR(MATCH($X321,$BP321:$CZ321,0),"")</f>
        <v/>
      </c>
      <c r="AD321" s="29" t="n">
        <v>0</v>
      </c>
      <c r="AE321" s="30">
        <f>SUMIF([1]route!$E$3:$E$10005,E321,[1]!Table1[1])</f>
        <v/>
      </c>
      <c r="AF321" s="30">
        <f>SUMIF([1]route!$E$3:$E$10005,E321,[1]!Table1[2])</f>
        <v/>
      </c>
      <c r="AG321" s="30">
        <f>SUMIF([1]route!$E$3:$E$10005,E321,[1]!Table1[3])</f>
        <v/>
      </c>
      <c r="AH321" s="30">
        <f>SUMIF([1]route!$E$3:$E$10005,E321,[1]!Table1[4])</f>
        <v/>
      </c>
      <c r="AI321" s="30">
        <f>SUMIF([1]route!$E$3:$E$10005,E321,[1]!Table1[5])</f>
        <v/>
      </c>
      <c r="AJ321" s="30">
        <f>SUMIF([1]route!$E$3:$E$10005,E321,[1]!Table1[6])</f>
        <v/>
      </c>
      <c r="AK321" s="30">
        <f>SUMIF([1]route!$E$3:$E$10005,E321,[1]!Table1[7])</f>
        <v/>
      </c>
      <c r="AL321" s="30">
        <f>SUMIF([1]route!$E$3:$E$10005,E321,[1]!Table1[8])</f>
        <v/>
      </c>
      <c r="AM321" s="30">
        <f>SUMIF([1]route!$E$3:$E$10005,E321,[1]!Table1[9])</f>
        <v/>
      </c>
      <c r="AN321" s="30">
        <f>SUMIF([1]route!$E$3:$E$10005,E321,[1]!Table1[10])</f>
        <v/>
      </c>
      <c r="AO321" s="30">
        <f>SUMIF([1]route!$E$3:$E$10005,E321,[1]!Table1[11])</f>
        <v/>
      </c>
      <c r="AP321" s="30">
        <f>SUMIF([1]route!$E$3:$E$10005,E321,[1]!Table1[12])</f>
        <v/>
      </c>
      <c r="AQ321" s="30">
        <f>SUMIF([1]route!$E$3:$E$10005,E321,[1]!Table1[13])</f>
        <v/>
      </c>
      <c r="AR321" s="30">
        <f>SUMIF([1]route!$E$3:$E$10005,E321,[1]!Table1[14])</f>
        <v/>
      </c>
      <c r="AS321" s="30">
        <f>SUMIF([1]route!$E$3:$E$10005,E321,[1]!Table1[15])</f>
        <v/>
      </c>
      <c r="AT321" s="30">
        <f>SUMIF([1]route!$E$3:$E$10005,E321,[1]!Table1[16])</f>
        <v/>
      </c>
      <c r="AU321" s="30">
        <f>SUMIF([1]route!$E$3:$E$10005,E321,[1]!Table1[17])</f>
        <v/>
      </c>
      <c r="AV321" s="30">
        <f>SUMIF([1]route!$E$3:$E$10005,E321,[1]!Table1[18])</f>
        <v/>
      </c>
      <c r="AW321" s="30">
        <f>SUMIF([1]route!$E$3:$E$10005,E321,[1]!Table1[19])</f>
        <v/>
      </c>
      <c r="AX321" s="30">
        <f>SUMIF([1]route!$E$3:$E$10005,E321,[1]!Table1[20])</f>
        <v/>
      </c>
      <c r="AY321" s="30">
        <f>SUMIF([1]route!$E$3:$E$10005,E321,[1]!Table1[21])</f>
        <v/>
      </c>
      <c r="AZ321" s="30">
        <f>SUMIF([1]route!$E$3:$E$10005,E321,[1]!Table1[22])</f>
        <v/>
      </c>
      <c r="BA321" s="30">
        <f>SUMIF([1]route!$E$3:$E$10005,E321,[1]!Table1[23])</f>
        <v/>
      </c>
      <c r="BB321" s="30">
        <f>SUMIF([1]route!$E$3:$E$10005,E321,[1]!Table1[24])</f>
        <v/>
      </c>
      <c r="BC321" s="30">
        <f>SUMIF([1]route!$E$3:$E$10005,E321,[1]!Table1[25])</f>
        <v/>
      </c>
      <c r="BD321" s="30">
        <f>SUMIF([1]route!$E$3:$E$10005,E321,[1]!Table1[26])</f>
        <v/>
      </c>
      <c r="BE321" s="30">
        <f>SUMIF([1]route!$E$3:$E$10005,E321,[1]!Table1[27])</f>
        <v/>
      </c>
      <c r="BF321" s="30">
        <f>SUMIF([1]route!$E$3:$E$10005,E321,[1]!Table1[28])</f>
        <v/>
      </c>
      <c r="BG321" s="30">
        <f>SUMIF([1]route!$E$3:$E$10005,E321,[1]!Table1[29])</f>
        <v/>
      </c>
      <c r="BH321" s="30">
        <f>SUMIF([1]route!$E$3:$E$10005,E321,[1]!Table1[30])</f>
        <v/>
      </c>
      <c r="BI321" s="30">
        <f>SUMIF([1]route!$E$3:$E$10005,E321,[1]!Table1[31])</f>
        <v/>
      </c>
      <c r="BJ321" s="30">
        <f>SUMIF([1]route!$E$3:$E$10005,E321,[1]!Table1[Remain PO])</f>
        <v/>
      </c>
      <c r="BK321" s="31">
        <f>SUMIF([1]route!$E$3:$E$10005,E321,[1]!Table1[N+1])</f>
        <v/>
      </c>
      <c r="BL321" s="31">
        <f>SUMIF([1]route!$E$3:$E$10005,E321,[1]!Table1[N+2])</f>
        <v/>
      </c>
      <c r="BM321" s="31">
        <f>SUMIF([1]route!$E$3:$E$10005,E321,[1]!Table1[N+3])</f>
        <v/>
      </c>
      <c r="BN321" s="32">
        <f>SUMIF([1]route!$E$3:$E$10005,E321,[1]!Table1[N+4])</f>
        <v/>
      </c>
      <c r="BP321" s="37">
        <f>$V321-$AD321</f>
        <v/>
      </c>
      <c r="BQ321" s="35">
        <f>BP321-AE321</f>
        <v/>
      </c>
      <c r="BR321" s="35">
        <f>BQ321-AF321</f>
        <v/>
      </c>
      <c r="BS321" s="35">
        <f>BR321-AG321</f>
        <v/>
      </c>
      <c r="BT321" s="35">
        <f>BS321-AH321</f>
        <v/>
      </c>
      <c r="BU321" s="35">
        <f>BT321-AI321</f>
        <v/>
      </c>
      <c r="BV321" s="35">
        <f>BU321-AJ321</f>
        <v/>
      </c>
      <c r="BW321" s="35">
        <f>BV321-AK321</f>
        <v/>
      </c>
      <c r="BX321" s="35">
        <f>BW321-AL321</f>
        <v/>
      </c>
      <c r="BY321" s="35">
        <f>BX321-AM321</f>
        <v/>
      </c>
      <c r="BZ321" s="35">
        <f>BY321-AN321</f>
        <v/>
      </c>
      <c r="CA321" s="35">
        <f>BZ321-AO321</f>
        <v/>
      </c>
      <c r="CB321" s="35">
        <f>CA321-AP321</f>
        <v/>
      </c>
      <c r="CC321" s="35">
        <f>CB321-AQ321</f>
        <v/>
      </c>
      <c r="CD321" s="35">
        <f>CC321-AR321</f>
        <v/>
      </c>
      <c r="CE321" s="35">
        <f>CD321-AS321</f>
        <v/>
      </c>
      <c r="CF321" s="35">
        <f>CE321-AT321</f>
        <v/>
      </c>
      <c r="CG321" s="35">
        <f>CF321-AU321</f>
        <v/>
      </c>
      <c r="CH321" s="35">
        <f>CG321-AV321</f>
        <v/>
      </c>
      <c r="CI321" s="35">
        <f>CH321-AW321</f>
        <v/>
      </c>
      <c r="CJ321" s="35">
        <f>CI321-AX321</f>
        <v/>
      </c>
      <c r="CK321" s="35">
        <f>CJ321-AY321</f>
        <v/>
      </c>
      <c r="CL321" s="35">
        <f>CK321-AZ321</f>
        <v/>
      </c>
      <c r="CM321" s="35">
        <f>CL321-BA321</f>
        <v/>
      </c>
      <c r="CN321" s="35">
        <f>CM321-BB321</f>
        <v/>
      </c>
      <c r="CO321" s="35">
        <f>CN321-BC321</f>
        <v/>
      </c>
      <c r="CP321" s="35">
        <f>CO321-BD321</f>
        <v/>
      </c>
      <c r="CQ321" s="35">
        <f>CP321-BE321</f>
        <v/>
      </c>
      <c r="CR321" s="35">
        <f>CQ321-BF321</f>
        <v/>
      </c>
      <c r="CS321" s="35">
        <f>CR321-BG321</f>
        <v/>
      </c>
      <c r="CT321" s="35">
        <f>CS321-BH321</f>
        <v/>
      </c>
      <c r="CU321" s="35">
        <f>CT321-BI321</f>
        <v/>
      </c>
      <c r="CV321" s="35">
        <f>CU321-BJ321</f>
        <v/>
      </c>
      <c r="CW321" s="38">
        <f>CV321-BK321</f>
        <v/>
      </c>
      <c r="CX321" s="38">
        <f>CW321-BL321</f>
        <v/>
      </c>
      <c r="CY321" s="38">
        <f>CX321-BM321</f>
        <v/>
      </c>
      <c r="CZ321" s="39">
        <f>CY321-BN321</f>
        <v/>
      </c>
      <c r="DA321" s="35" t="n"/>
    </row>
    <row r="322">
      <c r="D322" s="61">
        <f>VLOOKUP(F322,[1]Special!$O$2:$S$209,3,0)</f>
        <v/>
      </c>
      <c r="E322" s="20" t="inlineStr">
        <is>
          <t>|0200220810|32.00|32.00|2.300|0.0006033NBC</t>
        </is>
      </c>
      <c r="F322" s="19">
        <f>LEFT(E322,LEN(E322)-7)</f>
        <v/>
      </c>
      <c r="G322" s="19">
        <f>'Cutting Rules'!H322</f>
        <v/>
      </c>
      <c r="H322" s="19">
        <f>VLOOKUP(MID(F322,8,2),[1]Special!$H$2:$I$32,2,0)</f>
        <v/>
      </c>
      <c r="I322" s="19">
        <f>RIGHT(E322,3)</f>
        <v/>
      </c>
      <c r="J322" s="19">
        <f>IF(MID(E322,6,2)="22","P","C")</f>
        <v/>
      </c>
      <c r="K322" s="19">
        <f>MID(E322,13,4)</f>
        <v/>
      </c>
      <c r="L322" s="19">
        <f>MID(E322,19,4)</f>
        <v/>
      </c>
      <c r="M322" s="52">
        <f>MID(E322,LEN(E322)-17,4)</f>
        <v/>
      </c>
      <c r="N322" s="52">
        <f>MID(E322,LEN(E322)-6,4)</f>
        <v/>
      </c>
      <c r="O322" s="19">
        <f>VLOOKUP(F322,[1]Item!$A$5:$Z$10000,26,0)</f>
        <v/>
      </c>
      <c r="P322" s="19">
        <f>VLOOKUP(E322,[1]route!$E$3:$O$10005,11,0)</f>
        <v/>
      </c>
      <c r="Q322" s="167">
        <f>'Cutting Rules'!AD322</f>
        <v/>
      </c>
      <c r="R322" s="168">
        <f>SUMIF([1]route!$E$3:$E$10005,E322,[1]!Table1[生産])</f>
        <v/>
      </c>
      <c r="S322" s="24" t="n"/>
      <c r="T322" s="169" t="inlineStr"/>
      <c r="U322" s="19" t="n"/>
      <c r="V322" s="170">
        <f>SUMIF([1]route!$E$3:$E$10005,E322,[1]route!$M$3:$M$10005)</f>
        <v/>
      </c>
      <c r="W322" s="171">
        <f>O322*N322*V322/1000</f>
        <v/>
      </c>
      <c r="X322" s="27">
        <f t="array" ref="X322">INDEX($BP322:$CZ322,MATCH(TRUE,$BP322:$CZ322&lt;0,0))</f>
        <v/>
      </c>
      <c r="Y322" s="47">
        <f>IFERROR(CHOOSE($AC322,$BP$1,$BQ$1,$BR$1,$BS$1,$BT$1,$BU$1,$BV$1,$BW$1,$BX$1,$BY$1,$BZ$1,$CA$1,$CB$1,$CC$1,$CD$1,$CE$1,$CF$1,$CG$1,$CH$1,$CI$1,$CJ$1,$CK$1,$CL$1,$CM$1,$CN$1,$CO$1,$CP$1,$CQ$1,$CR$1,$CS$1,$CT$1,$CU$1,$CV$1,$CW$1,$CX$1,$CY$1,$CZ$1,),"")</f>
        <v/>
      </c>
      <c r="Z322" s="121">
        <f>IFERROR(VLOOKUP(E322,[1]route!$E$3:$BL$10005,59,0),"")&amp;IFERROR(VLOOKUP(E322,[1]route!$E$3:$BL$10005,60,0),"")</f>
        <v/>
      </c>
      <c r="AA322" s="172">
        <f>IF(R322&gt;V322,R322-V322,0)</f>
        <v/>
      </c>
      <c r="AB322" s="173">
        <f>AA322*O322*N322/1000</f>
        <v/>
      </c>
      <c r="AC322" s="4">
        <f>IFERROR(MATCH($X322,$BP322:$CZ322,0),"")</f>
        <v/>
      </c>
      <c r="AD322" s="29" t="n">
        <v>0</v>
      </c>
      <c r="AE322" s="30">
        <f>SUMIF([1]route!$E$3:$E$10005,E322,[1]!Table1[1])</f>
        <v/>
      </c>
      <c r="AF322" s="30">
        <f>SUMIF([1]route!$E$3:$E$10005,E322,[1]!Table1[2])</f>
        <v/>
      </c>
      <c r="AG322" s="30">
        <f>SUMIF([1]route!$E$3:$E$10005,E322,[1]!Table1[3])</f>
        <v/>
      </c>
      <c r="AH322" s="30">
        <f>SUMIF([1]route!$E$3:$E$10005,E322,[1]!Table1[4])</f>
        <v/>
      </c>
      <c r="AI322" s="30">
        <f>SUMIF([1]route!$E$3:$E$10005,E322,[1]!Table1[5])</f>
        <v/>
      </c>
      <c r="AJ322" s="30">
        <f>SUMIF([1]route!$E$3:$E$10005,E322,[1]!Table1[6])</f>
        <v/>
      </c>
      <c r="AK322" s="30">
        <f>SUMIF([1]route!$E$3:$E$10005,E322,[1]!Table1[7])</f>
        <v/>
      </c>
      <c r="AL322" s="30">
        <f>SUMIF([1]route!$E$3:$E$10005,E322,[1]!Table1[8])</f>
        <v/>
      </c>
      <c r="AM322" s="30">
        <f>SUMIF([1]route!$E$3:$E$10005,E322,[1]!Table1[9])</f>
        <v/>
      </c>
      <c r="AN322" s="30">
        <f>SUMIF([1]route!$E$3:$E$10005,E322,[1]!Table1[10])</f>
        <v/>
      </c>
      <c r="AO322" s="30">
        <f>SUMIF([1]route!$E$3:$E$10005,E322,[1]!Table1[11])</f>
        <v/>
      </c>
      <c r="AP322" s="30">
        <f>SUMIF([1]route!$E$3:$E$10005,E322,[1]!Table1[12])</f>
        <v/>
      </c>
      <c r="AQ322" s="30">
        <f>SUMIF([1]route!$E$3:$E$10005,E322,[1]!Table1[13])</f>
        <v/>
      </c>
      <c r="AR322" s="30">
        <f>SUMIF([1]route!$E$3:$E$10005,E322,[1]!Table1[14])</f>
        <v/>
      </c>
      <c r="AS322" s="30">
        <f>SUMIF([1]route!$E$3:$E$10005,E322,[1]!Table1[15])</f>
        <v/>
      </c>
      <c r="AT322" s="30">
        <f>SUMIF([1]route!$E$3:$E$10005,E322,[1]!Table1[16])</f>
        <v/>
      </c>
      <c r="AU322" s="30">
        <f>SUMIF([1]route!$E$3:$E$10005,E322,[1]!Table1[17])</f>
        <v/>
      </c>
      <c r="AV322" s="30">
        <f>SUMIF([1]route!$E$3:$E$10005,E322,[1]!Table1[18])</f>
        <v/>
      </c>
      <c r="AW322" s="30">
        <f>SUMIF([1]route!$E$3:$E$10005,E322,[1]!Table1[19])</f>
        <v/>
      </c>
      <c r="AX322" s="30">
        <f>SUMIF([1]route!$E$3:$E$10005,E322,[1]!Table1[20])</f>
        <v/>
      </c>
      <c r="AY322" s="30">
        <f>SUMIF([1]route!$E$3:$E$10005,E322,[1]!Table1[21])</f>
        <v/>
      </c>
      <c r="AZ322" s="30">
        <f>SUMIF([1]route!$E$3:$E$10005,E322,[1]!Table1[22])</f>
        <v/>
      </c>
      <c r="BA322" s="30">
        <f>SUMIF([1]route!$E$3:$E$10005,E322,[1]!Table1[23])</f>
        <v/>
      </c>
      <c r="BB322" s="30">
        <f>SUMIF([1]route!$E$3:$E$10005,E322,[1]!Table1[24])</f>
        <v/>
      </c>
      <c r="BC322" s="30">
        <f>SUMIF([1]route!$E$3:$E$10005,E322,[1]!Table1[25])</f>
        <v/>
      </c>
      <c r="BD322" s="30">
        <f>SUMIF([1]route!$E$3:$E$10005,E322,[1]!Table1[26])</f>
        <v/>
      </c>
      <c r="BE322" s="30">
        <f>SUMIF([1]route!$E$3:$E$10005,E322,[1]!Table1[27])</f>
        <v/>
      </c>
      <c r="BF322" s="30">
        <f>SUMIF([1]route!$E$3:$E$10005,E322,[1]!Table1[28])</f>
        <v/>
      </c>
      <c r="BG322" s="30">
        <f>SUMIF([1]route!$E$3:$E$10005,E322,[1]!Table1[29])</f>
        <v/>
      </c>
      <c r="BH322" s="30">
        <f>SUMIF([1]route!$E$3:$E$10005,E322,[1]!Table1[30])</f>
        <v/>
      </c>
      <c r="BI322" s="30">
        <f>SUMIF([1]route!$E$3:$E$10005,E322,[1]!Table1[31])</f>
        <v/>
      </c>
      <c r="BJ322" s="30">
        <f>SUMIF([1]route!$E$3:$E$10005,E322,[1]!Table1[Remain PO])</f>
        <v/>
      </c>
      <c r="BK322" s="31">
        <f>SUMIF([1]route!$E$3:$E$10005,E322,[1]!Table1[N+1])</f>
        <v/>
      </c>
      <c r="BL322" s="31">
        <f>SUMIF([1]route!$E$3:$E$10005,E322,[1]!Table1[N+2])</f>
        <v/>
      </c>
      <c r="BM322" s="31">
        <f>SUMIF([1]route!$E$3:$E$10005,E322,[1]!Table1[N+3])</f>
        <v/>
      </c>
      <c r="BN322" s="32">
        <f>SUMIF([1]route!$E$3:$E$10005,E322,[1]!Table1[N+4])</f>
        <v/>
      </c>
      <c r="BP322" s="37">
        <f>$V322-$AD322</f>
        <v/>
      </c>
      <c r="BQ322" s="35">
        <f>BP322-AE322</f>
        <v/>
      </c>
      <c r="BR322" s="35">
        <f>BQ322-AF322</f>
        <v/>
      </c>
      <c r="BS322" s="35">
        <f>BR322-AG322</f>
        <v/>
      </c>
      <c r="BT322" s="35">
        <f>BS322-AH322</f>
        <v/>
      </c>
      <c r="BU322" s="35">
        <f>BT322-AI322</f>
        <v/>
      </c>
      <c r="BV322" s="35">
        <f>BU322-AJ322</f>
        <v/>
      </c>
      <c r="BW322" s="35">
        <f>BV322-AK322</f>
        <v/>
      </c>
      <c r="BX322" s="35">
        <f>BW322-AL322</f>
        <v/>
      </c>
      <c r="BY322" s="35">
        <f>BX322-AM322</f>
        <v/>
      </c>
      <c r="BZ322" s="35">
        <f>BY322-AN322</f>
        <v/>
      </c>
      <c r="CA322" s="35">
        <f>BZ322-AO322</f>
        <v/>
      </c>
      <c r="CB322" s="35">
        <f>CA322-AP322</f>
        <v/>
      </c>
      <c r="CC322" s="35">
        <f>CB322-AQ322</f>
        <v/>
      </c>
      <c r="CD322" s="35">
        <f>CC322-AR322</f>
        <v/>
      </c>
      <c r="CE322" s="35">
        <f>CD322-AS322</f>
        <v/>
      </c>
      <c r="CF322" s="35">
        <f>CE322-AT322</f>
        <v/>
      </c>
      <c r="CG322" s="35">
        <f>CF322-AU322</f>
        <v/>
      </c>
      <c r="CH322" s="35">
        <f>CG322-AV322</f>
        <v/>
      </c>
      <c r="CI322" s="35">
        <f>CH322-AW322</f>
        <v/>
      </c>
      <c r="CJ322" s="35">
        <f>CI322-AX322</f>
        <v/>
      </c>
      <c r="CK322" s="35">
        <f>CJ322-AY322</f>
        <v/>
      </c>
      <c r="CL322" s="35">
        <f>CK322-AZ322</f>
        <v/>
      </c>
      <c r="CM322" s="35">
        <f>CL322-BA322</f>
        <v/>
      </c>
      <c r="CN322" s="35">
        <f>CM322-BB322</f>
        <v/>
      </c>
      <c r="CO322" s="35">
        <f>CN322-BC322</f>
        <v/>
      </c>
      <c r="CP322" s="35">
        <f>CO322-BD322</f>
        <v/>
      </c>
      <c r="CQ322" s="35">
        <f>CP322-BE322</f>
        <v/>
      </c>
      <c r="CR322" s="35">
        <f>CQ322-BF322</f>
        <v/>
      </c>
      <c r="CS322" s="35">
        <f>CR322-BG322</f>
        <v/>
      </c>
      <c r="CT322" s="35">
        <f>CS322-BH322</f>
        <v/>
      </c>
      <c r="CU322" s="35">
        <f>CT322-BI322</f>
        <v/>
      </c>
      <c r="CV322" s="35">
        <f>CU322-BJ322</f>
        <v/>
      </c>
      <c r="CW322" s="38">
        <f>CV322-BK322</f>
        <v/>
      </c>
      <c r="CX322" s="38">
        <f>CW322-BL322</f>
        <v/>
      </c>
      <c r="CY322" s="38">
        <f>CX322-BM322</f>
        <v/>
      </c>
      <c r="CZ322" s="39">
        <f>CY322-BN322</f>
        <v/>
      </c>
      <c r="DA322" s="35" t="n"/>
    </row>
    <row r="323">
      <c r="D323" s="61">
        <f>VLOOKUP(F323,[1]Special!$O$2:$S$209,3,0)</f>
        <v/>
      </c>
      <c r="E323" s="20" t="inlineStr">
        <is>
          <t>|0200220810|45.00|0.00|2.300|0.0005833NBC</t>
        </is>
      </c>
      <c r="F323" s="19">
        <f>LEFT(E323,LEN(E323)-7)</f>
        <v/>
      </c>
      <c r="G323" s="19">
        <f>'Cutting Rules'!H323</f>
        <v/>
      </c>
      <c r="H323" s="19">
        <f>VLOOKUP(MID(F323,8,2),[1]Special!$H$2:$I$32,2,0)</f>
        <v/>
      </c>
      <c r="I323" s="19">
        <f>RIGHT(E323,3)</f>
        <v/>
      </c>
      <c r="J323" s="19">
        <f>IF(MID(E323,6,2)="22","P","C")</f>
        <v/>
      </c>
      <c r="K323" s="19">
        <f>MID(E323,13,4)</f>
        <v/>
      </c>
      <c r="L323" s="19">
        <f>MID(E323,19,4)</f>
        <v/>
      </c>
      <c r="M323" s="52">
        <f>MID(E323,LEN(E323)-17,4)</f>
        <v/>
      </c>
      <c r="N323" s="52">
        <f>MID(E323,LEN(E323)-6,4)</f>
        <v/>
      </c>
      <c r="O323" s="19">
        <f>VLOOKUP(F323,[1]Item!$A$5:$Z$10000,26,0)</f>
        <v/>
      </c>
      <c r="P323" s="19">
        <f>VLOOKUP(E323,[1]route!$E$3:$O$10005,11,0)</f>
        <v/>
      </c>
      <c r="Q323" s="167">
        <f>'Cutting Rules'!AD323</f>
        <v/>
      </c>
      <c r="R323" s="168">
        <f>SUMIF([1]route!$E$3:$E$10005,E323,[1]!Table1[生産])</f>
        <v/>
      </c>
      <c r="S323" s="24" t="n"/>
      <c r="T323" s="169" t="inlineStr"/>
      <c r="U323" s="19" t="n"/>
      <c r="V323" s="170">
        <f>SUMIF([1]route!$E$3:$E$10005,E323,[1]route!$M$3:$M$10005)</f>
        <v/>
      </c>
      <c r="W323" s="171">
        <f>O323*N323*V323/1000</f>
        <v/>
      </c>
      <c r="X323" s="27">
        <f t="array" ref="X323">INDEX($BP323:$CZ323,MATCH(TRUE,$BP323:$CZ323&lt;0,0))</f>
        <v/>
      </c>
      <c r="Y323" s="47">
        <f>IFERROR(CHOOSE($AC323,$BP$1,$BQ$1,$BR$1,$BS$1,$BT$1,$BU$1,$BV$1,$BW$1,$BX$1,$BY$1,$BZ$1,$CA$1,$CB$1,$CC$1,$CD$1,$CE$1,$CF$1,$CG$1,$CH$1,$CI$1,$CJ$1,$CK$1,$CL$1,$CM$1,$CN$1,$CO$1,$CP$1,$CQ$1,$CR$1,$CS$1,$CT$1,$CU$1,$CV$1,$CW$1,$CX$1,$CY$1,$CZ$1,),"")</f>
        <v/>
      </c>
      <c r="Z323" s="121">
        <f>IFERROR(VLOOKUP(E323,[1]route!$E$3:$BL$10005,59,0),"")&amp;IFERROR(VLOOKUP(E323,[1]route!$E$3:$BL$10005,60,0),"")</f>
        <v/>
      </c>
      <c r="AA323" s="172">
        <f>IF(R323&gt;V323,R323-V323,0)</f>
        <v/>
      </c>
      <c r="AB323" s="173">
        <f>AA323*O323*N323/1000</f>
        <v/>
      </c>
      <c r="AC323" s="4">
        <f>IFERROR(MATCH($X323,$BP323:$CZ323,0),"")</f>
        <v/>
      </c>
      <c r="AD323" s="29" t="n">
        <v>0</v>
      </c>
      <c r="AE323" s="30">
        <f>SUMIF([1]route!$E$3:$E$10005,E323,[1]!Table1[1])</f>
        <v/>
      </c>
      <c r="AF323" s="30">
        <f>SUMIF([1]route!$E$3:$E$10005,E323,[1]!Table1[2])</f>
        <v/>
      </c>
      <c r="AG323" s="30">
        <f>SUMIF([1]route!$E$3:$E$10005,E323,[1]!Table1[3])</f>
        <v/>
      </c>
      <c r="AH323" s="30">
        <f>SUMIF([1]route!$E$3:$E$10005,E323,[1]!Table1[4])</f>
        <v/>
      </c>
      <c r="AI323" s="30">
        <f>SUMIF([1]route!$E$3:$E$10005,E323,[1]!Table1[5])</f>
        <v/>
      </c>
      <c r="AJ323" s="30">
        <f>SUMIF([1]route!$E$3:$E$10005,E323,[1]!Table1[6])</f>
        <v/>
      </c>
      <c r="AK323" s="30">
        <f>SUMIF([1]route!$E$3:$E$10005,E323,[1]!Table1[7])</f>
        <v/>
      </c>
      <c r="AL323" s="30">
        <f>SUMIF([1]route!$E$3:$E$10005,E323,[1]!Table1[8])</f>
        <v/>
      </c>
      <c r="AM323" s="30">
        <f>SUMIF([1]route!$E$3:$E$10005,E323,[1]!Table1[9])</f>
        <v/>
      </c>
      <c r="AN323" s="30">
        <f>SUMIF([1]route!$E$3:$E$10005,E323,[1]!Table1[10])</f>
        <v/>
      </c>
      <c r="AO323" s="30">
        <f>SUMIF([1]route!$E$3:$E$10005,E323,[1]!Table1[11])</f>
        <v/>
      </c>
      <c r="AP323" s="30">
        <f>SUMIF([1]route!$E$3:$E$10005,E323,[1]!Table1[12])</f>
        <v/>
      </c>
      <c r="AQ323" s="30">
        <f>SUMIF([1]route!$E$3:$E$10005,E323,[1]!Table1[13])</f>
        <v/>
      </c>
      <c r="AR323" s="30">
        <f>SUMIF([1]route!$E$3:$E$10005,E323,[1]!Table1[14])</f>
        <v/>
      </c>
      <c r="AS323" s="30">
        <f>SUMIF([1]route!$E$3:$E$10005,E323,[1]!Table1[15])</f>
        <v/>
      </c>
      <c r="AT323" s="30">
        <f>SUMIF([1]route!$E$3:$E$10005,E323,[1]!Table1[16])</f>
        <v/>
      </c>
      <c r="AU323" s="30">
        <f>SUMIF([1]route!$E$3:$E$10005,E323,[1]!Table1[17])</f>
        <v/>
      </c>
      <c r="AV323" s="30">
        <f>SUMIF([1]route!$E$3:$E$10005,E323,[1]!Table1[18])</f>
        <v/>
      </c>
      <c r="AW323" s="30">
        <f>SUMIF([1]route!$E$3:$E$10005,E323,[1]!Table1[19])</f>
        <v/>
      </c>
      <c r="AX323" s="30">
        <f>SUMIF([1]route!$E$3:$E$10005,E323,[1]!Table1[20])</f>
        <v/>
      </c>
      <c r="AY323" s="30">
        <f>SUMIF([1]route!$E$3:$E$10005,E323,[1]!Table1[21])</f>
        <v/>
      </c>
      <c r="AZ323" s="30">
        <f>SUMIF([1]route!$E$3:$E$10005,E323,[1]!Table1[22])</f>
        <v/>
      </c>
      <c r="BA323" s="30">
        <f>SUMIF([1]route!$E$3:$E$10005,E323,[1]!Table1[23])</f>
        <v/>
      </c>
      <c r="BB323" s="30">
        <f>SUMIF([1]route!$E$3:$E$10005,E323,[1]!Table1[24])</f>
        <v/>
      </c>
      <c r="BC323" s="30">
        <f>SUMIF([1]route!$E$3:$E$10005,E323,[1]!Table1[25])</f>
        <v/>
      </c>
      <c r="BD323" s="30">
        <f>SUMIF([1]route!$E$3:$E$10005,E323,[1]!Table1[26])</f>
        <v/>
      </c>
      <c r="BE323" s="30">
        <f>SUMIF([1]route!$E$3:$E$10005,E323,[1]!Table1[27])</f>
        <v/>
      </c>
      <c r="BF323" s="30">
        <f>SUMIF([1]route!$E$3:$E$10005,E323,[1]!Table1[28])</f>
        <v/>
      </c>
      <c r="BG323" s="30">
        <f>SUMIF([1]route!$E$3:$E$10005,E323,[1]!Table1[29])</f>
        <v/>
      </c>
      <c r="BH323" s="30">
        <f>SUMIF([1]route!$E$3:$E$10005,E323,[1]!Table1[30])</f>
        <v/>
      </c>
      <c r="BI323" s="30">
        <f>SUMIF([1]route!$E$3:$E$10005,E323,[1]!Table1[31])</f>
        <v/>
      </c>
      <c r="BJ323" s="30">
        <f>SUMIF([1]route!$E$3:$E$10005,E323,[1]!Table1[Remain PO])</f>
        <v/>
      </c>
      <c r="BK323" s="31">
        <f>SUMIF([1]route!$E$3:$E$10005,E323,[1]!Table1[N+1])</f>
        <v/>
      </c>
      <c r="BL323" s="31">
        <f>SUMIF([1]route!$E$3:$E$10005,E323,[1]!Table1[N+2])</f>
        <v/>
      </c>
      <c r="BM323" s="31">
        <f>SUMIF([1]route!$E$3:$E$10005,E323,[1]!Table1[N+3])</f>
        <v/>
      </c>
      <c r="BN323" s="32">
        <f>SUMIF([1]route!$E$3:$E$10005,E323,[1]!Table1[N+4])</f>
        <v/>
      </c>
      <c r="BP323" s="37">
        <f>$V323-$AD323</f>
        <v/>
      </c>
      <c r="BQ323" s="35">
        <f>BP323-AE323</f>
        <v/>
      </c>
      <c r="BR323" s="35">
        <f>BQ323-AF323</f>
        <v/>
      </c>
      <c r="BS323" s="35">
        <f>BR323-AG323</f>
        <v/>
      </c>
      <c r="BT323" s="35">
        <f>BS323-AH323</f>
        <v/>
      </c>
      <c r="BU323" s="35">
        <f>BT323-AI323</f>
        <v/>
      </c>
      <c r="BV323" s="35">
        <f>BU323-AJ323</f>
        <v/>
      </c>
      <c r="BW323" s="35">
        <f>BV323-AK323</f>
        <v/>
      </c>
      <c r="BX323" s="35">
        <f>BW323-AL323</f>
        <v/>
      </c>
      <c r="BY323" s="35">
        <f>BX323-AM323</f>
        <v/>
      </c>
      <c r="BZ323" s="35">
        <f>BY323-AN323</f>
        <v/>
      </c>
      <c r="CA323" s="35">
        <f>BZ323-AO323</f>
        <v/>
      </c>
      <c r="CB323" s="35">
        <f>CA323-AP323</f>
        <v/>
      </c>
      <c r="CC323" s="35">
        <f>CB323-AQ323</f>
        <v/>
      </c>
      <c r="CD323" s="35">
        <f>CC323-AR323</f>
        <v/>
      </c>
      <c r="CE323" s="35">
        <f>CD323-AS323</f>
        <v/>
      </c>
      <c r="CF323" s="35">
        <f>CE323-AT323</f>
        <v/>
      </c>
      <c r="CG323" s="35">
        <f>CF323-AU323</f>
        <v/>
      </c>
      <c r="CH323" s="35">
        <f>CG323-AV323</f>
        <v/>
      </c>
      <c r="CI323" s="35">
        <f>CH323-AW323</f>
        <v/>
      </c>
      <c r="CJ323" s="35">
        <f>CI323-AX323</f>
        <v/>
      </c>
      <c r="CK323" s="35">
        <f>CJ323-AY323</f>
        <v/>
      </c>
      <c r="CL323" s="35">
        <f>CK323-AZ323</f>
        <v/>
      </c>
      <c r="CM323" s="35">
        <f>CL323-BA323</f>
        <v/>
      </c>
      <c r="CN323" s="35">
        <f>CM323-BB323</f>
        <v/>
      </c>
      <c r="CO323" s="35">
        <f>CN323-BC323</f>
        <v/>
      </c>
      <c r="CP323" s="35">
        <f>CO323-BD323</f>
        <v/>
      </c>
      <c r="CQ323" s="35">
        <f>CP323-BE323</f>
        <v/>
      </c>
      <c r="CR323" s="35">
        <f>CQ323-BF323</f>
        <v/>
      </c>
      <c r="CS323" s="35">
        <f>CR323-BG323</f>
        <v/>
      </c>
      <c r="CT323" s="35">
        <f>CS323-BH323</f>
        <v/>
      </c>
      <c r="CU323" s="35">
        <f>CT323-BI323</f>
        <v/>
      </c>
      <c r="CV323" s="35">
        <f>CU323-BJ323</f>
        <v/>
      </c>
      <c r="CW323" s="38">
        <f>CV323-BK323</f>
        <v/>
      </c>
      <c r="CX323" s="38">
        <f>CW323-BL323</f>
        <v/>
      </c>
      <c r="CY323" s="38">
        <f>CX323-BM323</f>
        <v/>
      </c>
      <c r="CZ323" s="39">
        <f>CY323-BN323</f>
        <v/>
      </c>
      <c r="DA323" s="35" t="n"/>
    </row>
    <row r="324">
      <c r="D324" s="61">
        <f>VLOOKUP(F324,[1]Special!$O$2:$S$209,3,0)</f>
        <v/>
      </c>
      <c r="E324" s="20" t="inlineStr">
        <is>
          <t>|0200220126|42.70|0.00|3.500|0.0006007NBC</t>
        </is>
      </c>
      <c r="F324" s="19">
        <f>LEFT(E324,LEN(E324)-7)</f>
        <v/>
      </c>
      <c r="G324" s="19">
        <f>'Cutting Rules'!H324</f>
        <v/>
      </c>
      <c r="H324" s="19">
        <f>VLOOKUP(MID(F324,8,2),[1]Special!$H$2:$I$32,2,0)</f>
        <v/>
      </c>
      <c r="I324" s="19">
        <f>RIGHT(E324,3)</f>
        <v/>
      </c>
      <c r="J324" s="19">
        <f>IF(MID(E324,6,2)="22","P","C")</f>
        <v/>
      </c>
      <c r="K324" s="19">
        <f>MID(E324,13,4)</f>
        <v/>
      </c>
      <c r="L324" s="19">
        <f>MID(E324,19,4)</f>
        <v/>
      </c>
      <c r="M324" s="52">
        <f>MID(E324,LEN(E324)-17,4)</f>
        <v/>
      </c>
      <c r="N324" s="52">
        <f>MID(E324,LEN(E324)-6,4)</f>
        <v/>
      </c>
      <c r="O324" s="19">
        <f>VLOOKUP(F324,[1]Item!$A$5:$Z$10000,26,0)</f>
        <v/>
      </c>
      <c r="P324" s="19">
        <f>VLOOKUP(E324,[1]route!$E$3:$O$10005,11,0)</f>
        <v/>
      </c>
      <c r="Q324" s="167">
        <f>'Cutting Rules'!AD324</f>
        <v/>
      </c>
      <c r="R324" s="168">
        <f>SUMIF([1]route!$E$3:$E$10005,E324,[1]!Table1[生産])</f>
        <v/>
      </c>
      <c r="S324" s="24" t="n"/>
      <c r="T324" s="169" t="inlineStr"/>
      <c r="U324" s="19" t="n"/>
      <c r="V324" s="170">
        <f>SUMIF([1]route!$E$3:$E$10005,E324,[1]route!$M$3:$M$10005)</f>
        <v/>
      </c>
      <c r="W324" s="171">
        <f>O324*N324*V324/1000</f>
        <v/>
      </c>
      <c r="X324" s="27">
        <f t="array" ref="X324">INDEX($BP324:$CZ324,MATCH(TRUE,$BP324:$CZ324&lt;0,0))</f>
        <v/>
      </c>
      <c r="Y324" s="47">
        <f>IFERROR(CHOOSE($AC324,$BP$1,$BQ$1,$BR$1,$BS$1,$BT$1,$BU$1,$BV$1,$BW$1,$BX$1,$BY$1,$BZ$1,$CA$1,$CB$1,$CC$1,$CD$1,$CE$1,$CF$1,$CG$1,$CH$1,$CI$1,$CJ$1,$CK$1,$CL$1,$CM$1,$CN$1,$CO$1,$CP$1,$CQ$1,$CR$1,$CS$1,$CT$1,$CU$1,$CV$1,$CW$1,$CX$1,$CY$1,$CZ$1,),"")</f>
        <v/>
      </c>
      <c r="Z324" s="121">
        <f>IFERROR(VLOOKUP(E324,[1]route!$E$3:$BL$10005,59,0),"")&amp;IFERROR(VLOOKUP(E324,[1]route!$E$3:$BL$10005,60,0),"")</f>
        <v/>
      </c>
      <c r="AA324" s="172">
        <f>IF(R324&gt;V324,R324-V324,0)</f>
        <v/>
      </c>
      <c r="AB324" s="173">
        <f>AA324*O324*N324/1000</f>
        <v/>
      </c>
      <c r="AC324" s="4">
        <f>IFERROR(MATCH($X324,$BP324:$CZ324,0),"")</f>
        <v/>
      </c>
      <c r="AD324" s="29" t="n">
        <v>0</v>
      </c>
      <c r="AE324" s="30">
        <f>SUMIF([1]route!$E$3:$E$10005,E324,[1]!Table1[1])</f>
        <v/>
      </c>
      <c r="AF324" s="30">
        <f>SUMIF([1]route!$E$3:$E$10005,E324,[1]!Table1[2])</f>
        <v/>
      </c>
      <c r="AG324" s="30">
        <f>SUMIF([1]route!$E$3:$E$10005,E324,[1]!Table1[3])</f>
        <v/>
      </c>
      <c r="AH324" s="30">
        <f>SUMIF([1]route!$E$3:$E$10005,E324,[1]!Table1[4])</f>
        <v/>
      </c>
      <c r="AI324" s="30">
        <f>SUMIF([1]route!$E$3:$E$10005,E324,[1]!Table1[5])</f>
        <v/>
      </c>
      <c r="AJ324" s="30">
        <f>SUMIF([1]route!$E$3:$E$10005,E324,[1]!Table1[6])</f>
        <v/>
      </c>
      <c r="AK324" s="30">
        <f>SUMIF([1]route!$E$3:$E$10005,E324,[1]!Table1[7])</f>
        <v/>
      </c>
      <c r="AL324" s="30">
        <f>SUMIF([1]route!$E$3:$E$10005,E324,[1]!Table1[8])</f>
        <v/>
      </c>
      <c r="AM324" s="30">
        <f>SUMIF([1]route!$E$3:$E$10005,E324,[1]!Table1[9])</f>
        <v/>
      </c>
      <c r="AN324" s="30">
        <f>SUMIF([1]route!$E$3:$E$10005,E324,[1]!Table1[10])</f>
        <v/>
      </c>
      <c r="AO324" s="30">
        <f>SUMIF([1]route!$E$3:$E$10005,E324,[1]!Table1[11])</f>
        <v/>
      </c>
      <c r="AP324" s="30">
        <f>SUMIF([1]route!$E$3:$E$10005,E324,[1]!Table1[12])</f>
        <v/>
      </c>
      <c r="AQ324" s="30">
        <f>SUMIF([1]route!$E$3:$E$10005,E324,[1]!Table1[13])</f>
        <v/>
      </c>
      <c r="AR324" s="30">
        <f>SUMIF([1]route!$E$3:$E$10005,E324,[1]!Table1[14])</f>
        <v/>
      </c>
      <c r="AS324" s="30">
        <f>SUMIF([1]route!$E$3:$E$10005,E324,[1]!Table1[15])</f>
        <v/>
      </c>
      <c r="AT324" s="30">
        <f>SUMIF([1]route!$E$3:$E$10005,E324,[1]!Table1[16])</f>
        <v/>
      </c>
      <c r="AU324" s="30">
        <f>SUMIF([1]route!$E$3:$E$10005,E324,[1]!Table1[17])</f>
        <v/>
      </c>
      <c r="AV324" s="30">
        <f>SUMIF([1]route!$E$3:$E$10005,E324,[1]!Table1[18])</f>
        <v/>
      </c>
      <c r="AW324" s="30">
        <f>SUMIF([1]route!$E$3:$E$10005,E324,[1]!Table1[19])</f>
        <v/>
      </c>
      <c r="AX324" s="30">
        <f>SUMIF([1]route!$E$3:$E$10005,E324,[1]!Table1[20])</f>
        <v/>
      </c>
      <c r="AY324" s="30">
        <f>SUMIF([1]route!$E$3:$E$10005,E324,[1]!Table1[21])</f>
        <v/>
      </c>
      <c r="AZ324" s="30">
        <f>SUMIF([1]route!$E$3:$E$10005,E324,[1]!Table1[22])</f>
        <v/>
      </c>
      <c r="BA324" s="30">
        <f>SUMIF([1]route!$E$3:$E$10005,E324,[1]!Table1[23])</f>
        <v/>
      </c>
      <c r="BB324" s="30">
        <f>SUMIF([1]route!$E$3:$E$10005,E324,[1]!Table1[24])</f>
        <v/>
      </c>
      <c r="BC324" s="30">
        <f>SUMIF([1]route!$E$3:$E$10005,E324,[1]!Table1[25])</f>
        <v/>
      </c>
      <c r="BD324" s="30">
        <f>SUMIF([1]route!$E$3:$E$10005,E324,[1]!Table1[26])</f>
        <v/>
      </c>
      <c r="BE324" s="30">
        <f>SUMIF([1]route!$E$3:$E$10005,E324,[1]!Table1[27])</f>
        <v/>
      </c>
      <c r="BF324" s="30">
        <f>SUMIF([1]route!$E$3:$E$10005,E324,[1]!Table1[28])</f>
        <v/>
      </c>
      <c r="BG324" s="30">
        <f>SUMIF([1]route!$E$3:$E$10005,E324,[1]!Table1[29])</f>
        <v/>
      </c>
      <c r="BH324" s="30">
        <f>SUMIF([1]route!$E$3:$E$10005,E324,[1]!Table1[30])</f>
        <v/>
      </c>
      <c r="BI324" s="30">
        <f>SUMIF([1]route!$E$3:$E$10005,E324,[1]!Table1[31])</f>
        <v/>
      </c>
      <c r="BJ324" s="30">
        <f>SUMIF([1]route!$E$3:$E$10005,E324,[1]!Table1[Remain PO])</f>
        <v/>
      </c>
      <c r="BK324" s="31">
        <f>SUMIF([1]route!$E$3:$E$10005,E324,[1]!Table1[N+1])</f>
        <v/>
      </c>
      <c r="BL324" s="31">
        <f>SUMIF([1]route!$E$3:$E$10005,E324,[1]!Table1[N+2])</f>
        <v/>
      </c>
      <c r="BM324" s="31">
        <f>SUMIF([1]route!$E$3:$E$10005,E324,[1]!Table1[N+3])</f>
        <v/>
      </c>
      <c r="BN324" s="32">
        <f>SUMIF([1]route!$E$3:$E$10005,E324,[1]!Table1[N+4])</f>
        <v/>
      </c>
      <c r="BP324" s="37">
        <f>$V324-$AD324</f>
        <v/>
      </c>
      <c r="BQ324" s="35">
        <f>BP324-AE324</f>
        <v/>
      </c>
      <c r="BR324" s="35">
        <f>BQ324-AF324</f>
        <v/>
      </c>
      <c r="BS324" s="35">
        <f>BR324-AG324</f>
        <v/>
      </c>
      <c r="BT324" s="35">
        <f>BS324-AH324</f>
        <v/>
      </c>
      <c r="BU324" s="35">
        <f>BT324-AI324</f>
        <v/>
      </c>
      <c r="BV324" s="35">
        <f>BU324-AJ324</f>
        <v/>
      </c>
      <c r="BW324" s="35">
        <f>BV324-AK324</f>
        <v/>
      </c>
      <c r="BX324" s="35">
        <f>BW324-AL324</f>
        <v/>
      </c>
      <c r="BY324" s="35">
        <f>BX324-AM324</f>
        <v/>
      </c>
      <c r="BZ324" s="35">
        <f>BY324-AN324</f>
        <v/>
      </c>
      <c r="CA324" s="35">
        <f>BZ324-AO324</f>
        <v/>
      </c>
      <c r="CB324" s="35">
        <f>CA324-AP324</f>
        <v/>
      </c>
      <c r="CC324" s="35">
        <f>CB324-AQ324</f>
        <v/>
      </c>
      <c r="CD324" s="35">
        <f>CC324-AR324</f>
        <v/>
      </c>
      <c r="CE324" s="35">
        <f>CD324-AS324</f>
        <v/>
      </c>
      <c r="CF324" s="35">
        <f>CE324-AT324</f>
        <v/>
      </c>
      <c r="CG324" s="35">
        <f>CF324-AU324</f>
        <v/>
      </c>
      <c r="CH324" s="35">
        <f>CG324-AV324</f>
        <v/>
      </c>
      <c r="CI324" s="35">
        <f>CH324-AW324</f>
        <v/>
      </c>
      <c r="CJ324" s="35">
        <f>CI324-AX324</f>
        <v/>
      </c>
      <c r="CK324" s="35">
        <f>CJ324-AY324</f>
        <v/>
      </c>
      <c r="CL324" s="35">
        <f>CK324-AZ324</f>
        <v/>
      </c>
      <c r="CM324" s="35">
        <f>CL324-BA324</f>
        <v/>
      </c>
      <c r="CN324" s="35">
        <f>CM324-BB324</f>
        <v/>
      </c>
      <c r="CO324" s="35">
        <f>CN324-BC324</f>
        <v/>
      </c>
      <c r="CP324" s="35">
        <f>CO324-BD324</f>
        <v/>
      </c>
      <c r="CQ324" s="35">
        <f>CP324-BE324</f>
        <v/>
      </c>
      <c r="CR324" s="35">
        <f>CQ324-BF324</f>
        <v/>
      </c>
      <c r="CS324" s="35">
        <f>CR324-BG324</f>
        <v/>
      </c>
      <c r="CT324" s="35">
        <f>CS324-BH324</f>
        <v/>
      </c>
      <c r="CU324" s="35">
        <f>CT324-BI324</f>
        <v/>
      </c>
      <c r="CV324" s="35">
        <f>CU324-BJ324</f>
        <v/>
      </c>
      <c r="CW324" s="38">
        <f>CV324-BK324</f>
        <v/>
      </c>
      <c r="CX324" s="38">
        <f>CW324-BL324</f>
        <v/>
      </c>
      <c r="CY324" s="38">
        <f>CX324-BM324</f>
        <v/>
      </c>
      <c r="CZ324" s="39">
        <f>CY324-BN324</f>
        <v/>
      </c>
      <c r="DA324" s="35" t="n"/>
    </row>
    <row r="325">
      <c r="D325" s="61">
        <f>VLOOKUP(F325,[1]Special!$O$2:$S$209,3,0)</f>
        <v/>
      </c>
      <c r="E325" s="20" t="inlineStr">
        <is>
          <t>|0200230841|15.90|0.00|1.200|0.0005813NBC</t>
        </is>
      </c>
      <c r="F325" s="19">
        <f>LEFT(E325,LEN(E325)-7)</f>
        <v/>
      </c>
      <c r="G325" s="19">
        <f>'Cutting Rules'!H325</f>
        <v/>
      </c>
      <c r="H325" s="19">
        <f>VLOOKUP(MID(F325,8,2),[1]Special!$H$2:$I$32,2,0)</f>
        <v/>
      </c>
      <c r="I325" s="19">
        <f>RIGHT(E325,3)</f>
        <v/>
      </c>
      <c r="J325" s="19">
        <f>IF(MID(E325,6,2)="22","P","C")</f>
        <v/>
      </c>
      <c r="K325" s="19">
        <f>MID(E325,13,4)</f>
        <v/>
      </c>
      <c r="L325" s="19">
        <f>MID(E325,19,4)</f>
        <v/>
      </c>
      <c r="M325" s="52">
        <f>MID(E325,LEN(E325)-17,4)</f>
        <v/>
      </c>
      <c r="N325" s="52">
        <f>MID(E325,LEN(E325)-6,4)</f>
        <v/>
      </c>
      <c r="O325" s="19">
        <f>VLOOKUP(F325,[1]Item!$A$5:$Z$10000,26,0)</f>
        <v/>
      </c>
      <c r="P325" s="19">
        <f>VLOOKUP(E325,[1]route!$E$3:$O$10005,11,0)</f>
        <v/>
      </c>
      <c r="Q325" s="167">
        <f>'Cutting Rules'!AD325</f>
        <v/>
      </c>
      <c r="R325" s="168">
        <f>SUMIF([1]route!$E$3:$E$10005,E325,[1]!Table1[生産])</f>
        <v/>
      </c>
      <c r="S325" s="24" t="n"/>
      <c r="T325" s="169" t="inlineStr"/>
      <c r="U325" s="19" t="n"/>
      <c r="V325" s="170">
        <f>SUMIF([1]route!$E$3:$E$10005,E325,[1]route!$M$3:$M$10005)</f>
        <v/>
      </c>
      <c r="W325" s="171">
        <f>O325*N325*V325/1000</f>
        <v/>
      </c>
      <c r="X325" s="27">
        <f t="array" ref="X325">INDEX($BP325:$CZ325,MATCH(TRUE,$BP325:$CZ325&lt;0,0))</f>
        <v/>
      </c>
      <c r="Y325" s="47">
        <f>IFERROR(CHOOSE($AC325,$BP$1,$BQ$1,$BR$1,$BS$1,$BT$1,$BU$1,$BV$1,$BW$1,$BX$1,$BY$1,$BZ$1,$CA$1,$CB$1,$CC$1,$CD$1,$CE$1,$CF$1,$CG$1,$CH$1,$CI$1,$CJ$1,$CK$1,$CL$1,$CM$1,$CN$1,$CO$1,$CP$1,$CQ$1,$CR$1,$CS$1,$CT$1,$CU$1,$CV$1,$CW$1,$CX$1,$CY$1,$CZ$1,),"")</f>
        <v/>
      </c>
      <c r="Z325" s="121">
        <f>IFERROR(VLOOKUP(E325,[1]route!$E$3:$BL$10005,59,0),"")&amp;IFERROR(VLOOKUP(E325,[1]route!$E$3:$BL$10005,60,0),"")</f>
        <v/>
      </c>
      <c r="AA325" s="172">
        <f>IF(R325&gt;V325,R325-V325,0)</f>
        <v/>
      </c>
      <c r="AB325" s="173">
        <f>AA325*O325*N325/1000</f>
        <v/>
      </c>
      <c r="AC325" s="4">
        <f>IFERROR(MATCH($X325,$BP325:$CZ325,0),"")</f>
        <v/>
      </c>
      <c r="AD325" s="29" t="n">
        <v>0</v>
      </c>
      <c r="AE325" s="30">
        <f>SUMIF([1]route!$E$3:$E$10005,E325,[1]!Table1[1])</f>
        <v/>
      </c>
      <c r="AF325" s="30">
        <f>SUMIF([1]route!$E$3:$E$10005,E325,[1]!Table1[2])</f>
        <v/>
      </c>
      <c r="AG325" s="30">
        <f>SUMIF([1]route!$E$3:$E$10005,E325,[1]!Table1[3])</f>
        <v/>
      </c>
      <c r="AH325" s="30">
        <f>SUMIF([1]route!$E$3:$E$10005,E325,[1]!Table1[4])</f>
        <v/>
      </c>
      <c r="AI325" s="30">
        <f>SUMIF([1]route!$E$3:$E$10005,E325,[1]!Table1[5])</f>
        <v/>
      </c>
      <c r="AJ325" s="30">
        <f>SUMIF([1]route!$E$3:$E$10005,E325,[1]!Table1[6])</f>
        <v/>
      </c>
      <c r="AK325" s="30">
        <f>SUMIF([1]route!$E$3:$E$10005,E325,[1]!Table1[7])</f>
        <v/>
      </c>
      <c r="AL325" s="30">
        <f>SUMIF([1]route!$E$3:$E$10005,E325,[1]!Table1[8])</f>
        <v/>
      </c>
      <c r="AM325" s="30">
        <f>SUMIF([1]route!$E$3:$E$10005,E325,[1]!Table1[9])</f>
        <v/>
      </c>
      <c r="AN325" s="30">
        <f>SUMIF([1]route!$E$3:$E$10005,E325,[1]!Table1[10])</f>
        <v/>
      </c>
      <c r="AO325" s="30">
        <f>SUMIF([1]route!$E$3:$E$10005,E325,[1]!Table1[11])</f>
        <v/>
      </c>
      <c r="AP325" s="30">
        <f>SUMIF([1]route!$E$3:$E$10005,E325,[1]!Table1[12])</f>
        <v/>
      </c>
      <c r="AQ325" s="30">
        <f>SUMIF([1]route!$E$3:$E$10005,E325,[1]!Table1[13])</f>
        <v/>
      </c>
      <c r="AR325" s="30">
        <f>SUMIF([1]route!$E$3:$E$10005,E325,[1]!Table1[14])</f>
        <v/>
      </c>
      <c r="AS325" s="30">
        <f>SUMIF([1]route!$E$3:$E$10005,E325,[1]!Table1[15])</f>
        <v/>
      </c>
      <c r="AT325" s="30">
        <f>SUMIF([1]route!$E$3:$E$10005,E325,[1]!Table1[16])</f>
        <v/>
      </c>
      <c r="AU325" s="30">
        <f>SUMIF([1]route!$E$3:$E$10005,E325,[1]!Table1[17])</f>
        <v/>
      </c>
      <c r="AV325" s="30">
        <f>SUMIF([1]route!$E$3:$E$10005,E325,[1]!Table1[18])</f>
        <v/>
      </c>
      <c r="AW325" s="30">
        <f>SUMIF([1]route!$E$3:$E$10005,E325,[1]!Table1[19])</f>
        <v/>
      </c>
      <c r="AX325" s="30">
        <f>SUMIF([1]route!$E$3:$E$10005,E325,[1]!Table1[20])</f>
        <v/>
      </c>
      <c r="AY325" s="30">
        <f>SUMIF([1]route!$E$3:$E$10005,E325,[1]!Table1[21])</f>
        <v/>
      </c>
      <c r="AZ325" s="30">
        <f>SUMIF([1]route!$E$3:$E$10005,E325,[1]!Table1[22])</f>
        <v/>
      </c>
      <c r="BA325" s="30">
        <f>SUMIF([1]route!$E$3:$E$10005,E325,[1]!Table1[23])</f>
        <v/>
      </c>
      <c r="BB325" s="30">
        <f>SUMIF([1]route!$E$3:$E$10005,E325,[1]!Table1[24])</f>
        <v/>
      </c>
      <c r="BC325" s="30">
        <f>SUMIF([1]route!$E$3:$E$10005,E325,[1]!Table1[25])</f>
        <v/>
      </c>
      <c r="BD325" s="30">
        <f>SUMIF([1]route!$E$3:$E$10005,E325,[1]!Table1[26])</f>
        <v/>
      </c>
      <c r="BE325" s="30">
        <f>SUMIF([1]route!$E$3:$E$10005,E325,[1]!Table1[27])</f>
        <v/>
      </c>
      <c r="BF325" s="30">
        <f>SUMIF([1]route!$E$3:$E$10005,E325,[1]!Table1[28])</f>
        <v/>
      </c>
      <c r="BG325" s="30">
        <f>SUMIF([1]route!$E$3:$E$10005,E325,[1]!Table1[29])</f>
        <v/>
      </c>
      <c r="BH325" s="30">
        <f>SUMIF([1]route!$E$3:$E$10005,E325,[1]!Table1[30])</f>
        <v/>
      </c>
      <c r="BI325" s="30">
        <f>SUMIF([1]route!$E$3:$E$10005,E325,[1]!Table1[31])</f>
        <v/>
      </c>
      <c r="BJ325" s="30">
        <f>SUMIF([1]route!$E$3:$E$10005,E325,[1]!Table1[Remain PO])</f>
        <v/>
      </c>
      <c r="BK325" s="31">
        <f>SUMIF([1]route!$E$3:$E$10005,E325,[1]!Table1[N+1])</f>
        <v/>
      </c>
      <c r="BL325" s="31">
        <f>SUMIF([1]route!$E$3:$E$10005,E325,[1]!Table1[N+2])</f>
        <v/>
      </c>
      <c r="BM325" s="31">
        <f>SUMIF([1]route!$E$3:$E$10005,E325,[1]!Table1[N+3])</f>
        <v/>
      </c>
      <c r="BN325" s="32">
        <f>SUMIF([1]route!$E$3:$E$10005,E325,[1]!Table1[N+4])</f>
        <v/>
      </c>
      <c r="BP325" s="37">
        <f>$V325-$AD325</f>
        <v/>
      </c>
      <c r="BQ325" s="35">
        <f>BP325-AE325</f>
        <v/>
      </c>
      <c r="BR325" s="35">
        <f>BQ325-AF325</f>
        <v/>
      </c>
      <c r="BS325" s="35">
        <f>BR325-AG325</f>
        <v/>
      </c>
      <c r="BT325" s="35">
        <f>BS325-AH325</f>
        <v/>
      </c>
      <c r="BU325" s="35">
        <f>BT325-AI325</f>
        <v/>
      </c>
      <c r="BV325" s="35">
        <f>BU325-AJ325</f>
        <v/>
      </c>
      <c r="BW325" s="35">
        <f>BV325-AK325</f>
        <v/>
      </c>
      <c r="BX325" s="35">
        <f>BW325-AL325</f>
        <v/>
      </c>
      <c r="BY325" s="35">
        <f>BX325-AM325</f>
        <v/>
      </c>
      <c r="BZ325" s="35">
        <f>BY325-AN325</f>
        <v/>
      </c>
      <c r="CA325" s="35">
        <f>BZ325-AO325</f>
        <v/>
      </c>
      <c r="CB325" s="35">
        <f>CA325-AP325</f>
        <v/>
      </c>
      <c r="CC325" s="35">
        <f>CB325-AQ325</f>
        <v/>
      </c>
      <c r="CD325" s="35">
        <f>CC325-AR325</f>
        <v/>
      </c>
      <c r="CE325" s="35">
        <f>CD325-AS325</f>
        <v/>
      </c>
      <c r="CF325" s="35">
        <f>CE325-AT325</f>
        <v/>
      </c>
      <c r="CG325" s="35">
        <f>CF325-AU325</f>
        <v/>
      </c>
      <c r="CH325" s="35">
        <f>CG325-AV325</f>
        <v/>
      </c>
      <c r="CI325" s="35">
        <f>CH325-AW325</f>
        <v/>
      </c>
      <c r="CJ325" s="35">
        <f>CI325-AX325</f>
        <v/>
      </c>
      <c r="CK325" s="35">
        <f>CJ325-AY325</f>
        <v/>
      </c>
      <c r="CL325" s="35">
        <f>CK325-AZ325</f>
        <v/>
      </c>
      <c r="CM325" s="35">
        <f>CL325-BA325</f>
        <v/>
      </c>
      <c r="CN325" s="35">
        <f>CM325-BB325</f>
        <v/>
      </c>
      <c r="CO325" s="35">
        <f>CN325-BC325</f>
        <v/>
      </c>
      <c r="CP325" s="35">
        <f>CO325-BD325</f>
        <v/>
      </c>
      <c r="CQ325" s="35">
        <f>CP325-BE325</f>
        <v/>
      </c>
      <c r="CR325" s="35">
        <f>CQ325-BF325</f>
        <v/>
      </c>
      <c r="CS325" s="35">
        <f>CR325-BG325</f>
        <v/>
      </c>
      <c r="CT325" s="35">
        <f>CS325-BH325</f>
        <v/>
      </c>
      <c r="CU325" s="35">
        <f>CT325-BI325</f>
        <v/>
      </c>
      <c r="CV325" s="35">
        <f>CU325-BJ325</f>
        <v/>
      </c>
      <c r="CW325" s="38">
        <f>CV325-BK325</f>
        <v/>
      </c>
      <c r="CX325" s="38">
        <f>CW325-BL325</f>
        <v/>
      </c>
      <c r="CY325" s="38">
        <f>CX325-BM325</f>
        <v/>
      </c>
      <c r="CZ325" s="39">
        <f>CY325-BN325</f>
        <v/>
      </c>
      <c r="DA325" s="35" t="n"/>
    </row>
    <row r="326">
      <c r="D326" s="61">
        <f>VLOOKUP(F326,[1]Special!$O$2:$S$209,3,0)</f>
        <v/>
      </c>
      <c r="E326" s="20" t="inlineStr">
        <is>
          <t>|0200236041|19.10|0.00|1.200|0.0005510NBC</t>
        </is>
      </c>
      <c r="F326" s="19">
        <f>LEFT(E326,LEN(E326)-7)</f>
        <v/>
      </c>
      <c r="G326" s="19">
        <f>'Cutting Rules'!H326</f>
        <v/>
      </c>
      <c r="H326" s="19">
        <f>VLOOKUP(MID(F326,8,2),[1]Special!$H$2:$I$32,2,0)</f>
        <v/>
      </c>
      <c r="I326" s="19">
        <f>RIGHT(E326,3)</f>
        <v/>
      </c>
      <c r="J326" s="19">
        <f>IF(MID(E326,6,2)="22","P","C")</f>
        <v/>
      </c>
      <c r="K326" s="19">
        <f>MID(E326,13,4)</f>
        <v/>
      </c>
      <c r="L326" s="19">
        <f>MID(E326,19,4)</f>
        <v/>
      </c>
      <c r="M326" s="52">
        <f>MID(E326,LEN(E326)-17,4)</f>
        <v/>
      </c>
      <c r="N326" s="52">
        <f>MID(E326,LEN(E326)-6,4)</f>
        <v/>
      </c>
      <c r="O326" s="19">
        <f>VLOOKUP(F326,[1]Item!$A$5:$Z$10000,26,0)</f>
        <v/>
      </c>
      <c r="P326" s="19">
        <f>VLOOKUP(E326,[1]route!$E$3:$O$10005,11,0)</f>
        <v/>
      </c>
      <c r="Q326" s="167">
        <f>'Cutting Rules'!AD326</f>
        <v/>
      </c>
      <c r="R326" s="168">
        <f>SUMIF([1]route!$E$3:$E$10005,E326,[1]!Table1[生産])</f>
        <v/>
      </c>
      <c r="S326" s="24" t="n"/>
      <c r="T326" s="169" t="inlineStr"/>
      <c r="U326" s="19" t="n"/>
      <c r="V326" s="170">
        <f>SUMIF([1]route!$E$3:$E$10005,E326,[1]route!$M$3:$M$10005)</f>
        <v/>
      </c>
      <c r="W326" s="171">
        <f>O326*N326*V326/1000</f>
        <v/>
      </c>
      <c r="X326" s="27">
        <f t="array" ref="X326">INDEX($BP326:$CZ326,MATCH(TRUE,$BP326:$CZ326&lt;0,0))</f>
        <v/>
      </c>
      <c r="Y326" s="47">
        <f>IFERROR(CHOOSE($AC326,$BP$1,$BQ$1,$BR$1,$BS$1,$BT$1,$BU$1,$BV$1,$BW$1,$BX$1,$BY$1,$BZ$1,$CA$1,$CB$1,$CC$1,$CD$1,$CE$1,$CF$1,$CG$1,$CH$1,$CI$1,$CJ$1,$CK$1,$CL$1,$CM$1,$CN$1,$CO$1,$CP$1,$CQ$1,$CR$1,$CS$1,$CT$1,$CU$1,$CV$1,$CW$1,$CX$1,$CY$1,$CZ$1,),"")</f>
        <v/>
      </c>
      <c r="Z326" s="121">
        <f>IFERROR(VLOOKUP(E326,[1]route!$E$3:$BL$10005,59,0),"")&amp;IFERROR(VLOOKUP(E326,[1]route!$E$3:$BL$10005,60,0),"")</f>
        <v/>
      </c>
      <c r="AA326" s="172">
        <f>IF(R326&gt;V326,R326-V326,0)</f>
        <v/>
      </c>
      <c r="AB326" s="173">
        <f>AA326*O326*N326/1000</f>
        <v/>
      </c>
      <c r="AC326" s="4">
        <f>IFERROR(MATCH($X326,$BP326:$CZ326,0),"")</f>
        <v/>
      </c>
      <c r="AD326" s="29" t="n">
        <v>0</v>
      </c>
      <c r="AE326" s="30">
        <f>SUMIF([1]route!$E$3:$E$10005,E326,[1]!Table1[1])</f>
        <v/>
      </c>
      <c r="AF326" s="30">
        <f>SUMIF([1]route!$E$3:$E$10005,E326,[1]!Table1[2])</f>
        <v/>
      </c>
      <c r="AG326" s="30">
        <f>SUMIF([1]route!$E$3:$E$10005,E326,[1]!Table1[3])</f>
        <v/>
      </c>
      <c r="AH326" s="30">
        <f>SUMIF([1]route!$E$3:$E$10005,E326,[1]!Table1[4])</f>
        <v/>
      </c>
      <c r="AI326" s="30">
        <f>SUMIF([1]route!$E$3:$E$10005,E326,[1]!Table1[5])</f>
        <v/>
      </c>
      <c r="AJ326" s="30">
        <f>SUMIF([1]route!$E$3:$E$10005,E326,[1]!Table1[6])</f>
        <v/>
      </c>
      <c r="AK326" s="30">
        <f>SUMIF([1]route!$E$3:$E$10005,E326,[1]!Table1[7])</f>
        <v/>
      </c>
      <c r="AL326" s="30">
        <f>SUMIF([1]route!$E$3:$E$10005,E326,[1]!Table1[8])</f>
        <v/>
      </c>
      <c r="AM326" s="30">
        <f>SUMIF([1]route!$E$3:$E$10005,E326,[1]!Table1[9])</f>
        <v/>
      </c>
      <c r="AN326" s="30">
        <f>SUMIF([1]route!$E$3:$E$10005,E326,[1]!Table1[10])</f>
        <v/>
      </c>
      <c r="AO326" s="30">
        <f>SUMIF([1]route!$E$3:$E$10005,E326,[1]!Table1[11])</f>
        <v/>
      </c>
      <c r="AP326" s="30">
        <f>SUMIF([1]route!$E$3:$E$10005,E326,[1]!Table1[12])</f>
        <v/>
      </c>
      <c r="AQ326" s="30">
        <f>SUMIF([1]route!$E$3:$E$10005,E326,[1]!Table1[13])</f>
        <v/>
      </c>
      <c r="AR326" s="30">
        <f>SUMIF([1]route!$E$3:$E$10005,E326,[1]!Table1[14])</f>
        <v/>
      </c>
      <c r="AS326" s="30">
        <f>SUMIF([1]route!$E$3:$E$10005,E326,[1]!Table1[15])</f>
        <v/>
      </c>
      <c r="AT326" s="30">
        <f>SUMIF([1]route!$E$3:$E$10005,E326,[1]!Table1[16])</f>
        <v/>
      </c>
      <c r="AU326" s="30">
        <f>SUMIF([1]route!$E$3:$E$10005,E326,[1]!Table1[17])</f>
        <v/>
      </c>
      <c r="AV326" s="30">
        <f>SUMIF([1]route!$E$3:$E$10005,E326,[1]!Table1[18])</f>
        <v/>
      </c>
      <c r="AW326" s="30">
        <f>SUMIF([1]route!$E$3:$E$10005,E326,[1]!Table1[19])</f>
        <v/>
      </c>
      <c r="AX326" s="30">
        <f>SUMIF([1]route!$E$3:$E$10005,E326,[1]!Table1[20])</f>
        <v/>
      </c>
      <c r="AY326" s="30">
        <f>SUMIF([1]route!$E$3:$E$10005,E326,[1]!Table1[21])</f>
        <v/>
      </c>
      <c r="AZ326" s="30">
        <f>SUMIF([1]route!$E$3:$E$10005,E326,[1]!Table1[22])</f>
        <v/>
      </c>
      <c r="BA326" s="30">
        <f>SUMIF([1]route!$E$3:$E$10005,E326,[1]!Table1[23])</f>
        <v/>
      </c>
      <c r="BB326" s="30">
        <f>SUMIF([1]route!$E$3:$E$10005,E326,[1]!Table1[24])</f>
        <v/>
      </c>
      <c r="BC326" s="30">
        <f>SUMIF([1]route!$E$3:$E$10005,E326,[1]!Table1[25])</f>
        <v/>
      </c>
      <c r="BD326" s="30">
        <f>SUMIF([1]route!$E$3:$E$10005,E326,[1]!Table1[26])</f>
        <v/>
      </c>
      <c r="BE326" s="30">
        <f>SUMIF([1]route!$E$3:$E$10005,E326,[1]!Table1[27])</f>
        <v/>
      </c>
      <c r="BF326" s="30">
        <f>SUMIF([1]route!$E$3:$E$10005,E326,[1]!Table1[28])</f>
        <v/>
      </c>
      <c r="BG326" s="30">
        <f>SUMIF([1]route!$E$3:$E$10005,E326,[1]!Table1[29])</f>
        <v/>
      </c>
      <c r="BH326" s="30">
        <f>SUMIF([1]route!$E$3:$E$10005,E326,[1]!Table1[30])</f>
        <v/>
      </c>
      <c r="BI326" s="30">
        <f>SUMIF([1]route!$E$3:$E$10005,E326,[1]!Table1[31])</f>
        <v/>
      </c>
      <c r="BJ326" s="30">
        <f>SUMIF([1]route!$E$3:$E$10005,E326,[1]!Table1[Remain PO])</f>
        <v/>
      </c>
      <c r="BK326" s="31">
        <f>SUMIF([1]route!$E$3:$E$10005,E326,[1]!Table1[N+1])</f>
        <v/>
      </c>
      <c r="BL326" s="31">
        <f>SUMIF([1]route!$E$3:$E$10005,E326,[1]!Table1[N+2])</f>
        <v/>
      </c>
      <c r="BM326" s="31">
        <f>SUMIF([1]route!$E$3:$E$10005,E326,[1]!Table1[N+3])</f>
        <v/>
      </c>
      <c r="BN326" s="32">
        <f>SUMIF([1]route!$E$3:$E$10005,E326,[1]!Table1[N+4])</f>
        <v/>
      </c>
      <c r="BP326" s="37">
        <f>$V326-$AD326</f>
        <v/>
      </c>
      <c r="BQ326" s="35">
        <f>BP326-AE326</f>
        <v/>
      </c>
      <c r="BR326" s="35">
        <f>BQ326-AF326</f>
        <v/>
      </c>
      <c r="BS326" s="35">
        <f>BR326-AG326</f>
        <v/>
      </c>
      <c r="BT326" s="35">
        <f>BS326-AH326</f>
        <v/>
      </c>
      <c r="BU326" s="35">
        <f>BT326-AI326</f>
        <v/>
      </c>
      <c r="BV326" s="35">
        <f>BU326-AJ326</f>
        <v/>
      </c>
      <c r="BW326" s="35">
        <f>BV326-AK326</f>
        <v/>
      </c>
      <c r="BX326" s="35">
        <f>BW326-AL326</f>
        <v/>
      </c>
      <c r="BY326" s="35">
        <f>BX326-AM326</f>
        <v/>
      </c>
      <c r="BZ326" s="35">
        <f>BY326-AN326</f>
        <v/>
      </c>
      <c r="CA326" s="35">
        <f>BZ326-AO326</f>
        <v/>
      </c>
      <c r="CB326" s="35">
        <f>CA326-AP326</f>
        <v/>
      </c>
      <c r="CC326" s="35">
        <f>CB326-AQ326</f>
        <v/>
      </c>
      <c r="CD326" s="35">
        <f>CC326-AR326</f>
        <v/>
      </c>
      <c r="CE326" s="35">
        <f>CD326-AS326</f>
        <v/>
      </c>
      <c r="CF326" s="35">
        <f>CE326-AT326</f>
        <v/>
      </c>
      <c r="CG326" s="35">
        <f>CF326-AU326</f>
        <v/>
      </c>
      <c r="CH326" s="35">
        <f>CG326-AV326</f>
        <v/>
      </c>
      <c r="CI326" s="35">
        <f>CH326-AW326</f>
        <v/>
      </c>
      <c r="CJ326" s="35">
        <f>CI326-AX326</f>
        <v/>
      </c>
      <c r="CK326" s="35">
        <f>CJ326-AY326</f>
        <v/>
      </c>
      <c r="CL326" s="35">
        <f>CK326-AZ326</f>
        <v/>
      </c>
      <c r="CM326" s="35">
        <f>CL326-BA326</f>
        <v/>
      </c>
      <c r="CN326" s="35">
        <f>CM326-BB326</f>
        <v/>
      </c>
      <c r="CO326" s="35">
        <f>CN326-BC326</f>
        <v/>
      </c>
      <c r="CP326" s="35">
        <f>CO326-BD326</f>
        <v/>
      </c>
      <c r="CQ326" s="35">
        <f>CP326-BE326</f>
        <v/>
      </c>
      <c r="CR326" s="35">
        <f>CQ326-BF326</f>
        <v/>
      </c>
      <c r="CS326" s="35">
        <f>CR326-BG326</f>
        <v/>
      </c>
      <c r="CT326" s="35">
        <f>CS326-BH326</f>
        <v/>
      </c>
      <c r="CU326" s="35">
        <f>CT326-BI326</f>
        <v/>
      </c>
      <c r="CV326" s="35">
        <f>CU326-BJ326</f>
        <v/>
      </c>
      <c r="CW326" s="38">
        <f>CV326-BK326</f>
        <v/>
      </c>
      <c r="CX326" s="38">
        <f>CW326-BL326</f>
        <v/>
      </c>
      <c r="CY326" s="38">
        <f>CX326-BM326</f>
        <v/>
      </c>
      <c r="CZ326" s="39">
        <f>CY326-BN326</f>
        <v/>
      </c>
      <c r="DA326" s="35" t="n"/>
    </row>
    <row r="327">
      <c r="D327" s="61">
        <f>VLOOKUP(F327,[1]Special!$O$2:$S$209,3,0)</f>
        <v/>
      </c>
      <c r="E327" s="20" t="inlineStr">
        <is>
          <t>|0200226010|31.80|0.00|1.600|0.0005820IBC</t>
        </is>
      </c>
      <c r="F327" s="19">
        <f>LEFT(E327,LEN(E327)-7)</f>
        <v/>
      </c>
      <c r="G327" s="19">
        <f>'Cutting Rules'!H327</f>
        <v/>
      </c>
      <c r="H327" s="19">
        <f>VLOOKUP(MID(F327,8,2),[1]Special!$H$2:$I$32,2,0)</f>
        <v/>
      </c>
      <c r="I327" s="19">
        <f>RIGHT(E327,3)</f>
        <v/>
      </c>
      <c r="J327" s="19">
        <f>IF(MID(E327,6,2)="22","P","C")</f>
        <v/>
      </c>
      <c r="K327" s="19">
        <f>MID(E327,13,4)</f>
        <v/>
      </c>
      <c r="L327" s="19">
        <f>MID(E327,19,4)</f>
        <v/>
      </c>
      <c r="M327" s="52">
        <f>MID(E327,LEN(E327)-17,4)</f>
        <v/>
      </c>
      <c r="N327" s="52">
        <f>MID(E327,LEN(E327)-6,4)</f>
        <v/>
      </c>
      <c r="O327" s="19">
        <f>VLOOKUP(F327,[1]Item!$A$5:$Z$10000,26,0)</f>
        <v/>
      </c>
      <c r="P327" s="19">
        <f>VLOOKUP(E327,[1]route!$E$3:$O$10005,11,0)</f>
        <v/>
      </c>
      <c r="Q327" s="167">
        <f>'Cutting Rules'!AD327</f>
        <v/>
      </c>
      <c r="R327" s="168">
        <f>SUMIF([1]route!$E$3:$E$10005,E327,[1]!Table1[生産])</f>
        <v/>
      </c>
      <c r="S327" s="24" t="n"/>
      <c r="T327" s="169" t="inlineStr"/>
      <c r="U327" s="19" t="n"/>
      <c r="V327" s="170">
        <f>SUMIF([1]route!$E$3:$E$10005,E327,[1]route!$M$3:$M$10005)</f>
        <v/>
      </c>
      <c r="W327" s="171">
        <f>O327*N327*V327/1000</f>
        <v/>
      </c>
      <c r="X327" s="27">
        <f t="array" ref="X327">INDEX($BP327:$CZ327,MATCH(TRUE,$BP327:$CZ327&lt;0,0))</f>
        <v/>
      </c>
      <c r="Y327" s="47">
        <f>IFERROR(CHOOSE($AC327,$BP$1,$BQ$1,$BR$1,$BS$1,$BT$1,$BU$1,$BV$1,$BW$1,$BX$1,$BY$1,$BZ$1,$CA$1,$CB$1,$CC$1,$CD$1,$CE$1,$CF$1,$CG$1,$CH$1,$CI$1,$CJ$1,$CK$1,$CL$1,$CM$1,$CN$1,$CO$1,$CP$1,$CQ$1,$CR$1,$CS$1,$CT$1,$CU$1,$CV$1,$CW$1,$CX$1,$CY$1,$CZ$1,),"")</f>
        <v/>
      </c>
      <c r="Z327" s="121">
        <f>IFERROR(VLOOKUP(E327,[1]route!$E$3:$BL$10005,59,0),"")&amp;IFERROR(VLOOKUP(E327,[1]route!$E$3:$BL$10005,60,0),"")</f>
        <v/>
      </c>
      <c r="AA327" s="172">
        <f>IF(R327&gt;V327,R327-V327,0)</f>
        <v/>
      </c>
      <c r="AB327" s="173">
        <f>AA327*O327*N327/1000</f>
        <v/>
      </c>
      <c r="AC327" s="4">
        <f>IFERROR(MATCH($X327,$BP327:$CZ327,0),"")</f>
        <v/>
      </c>
      <c r="AD327" s="29" t="n">
        <v>0</v>
      </c>
      <c r="AE327" s="30">
        <f>SUMIF([1]route!$E$3:$E$10005,E327,[1]!Table1[1])</f>
        <v/>
      </c>
      <c r="AF327" s="30">
        <f>SUMIF([1]route!$E$3:$E$10005,E327,[1]!Table1[2])</f>
        <v/>
      </c>
      <c r="AG327" s="30">
        <f>SUMIF([1]route!$E$3:$E$10005,E327,[1]!Table1[3])</f>
        <v/>
      </c>
      <c r="AH327" s="30">
        <f>SUMIF([1]route!$E$3:$E$10005,E327,[1]!Table1[4])</f>
        <v/>
      </c>
      <c r="AI327" s="30">
        <f>SUMIF([1]route!$E$3:$E$10005,E327,[1]!Table1[5])</f>
        <v/>
      </c>
      <c r="AJ327" s="30">
        <f>SUMIF([1]route!$E$3:$E$10005,E327,[1]!Table1[6])</f>
        <v/>
      </c>
      <c r="AK327" s="30">
        <f>SUMIF([1]route!$E$3:$E$10005,E327,[1]!Table1[7])</f>
        <v/>
      </c>
      <c r="AL327" s="30">
        <f>SUMIF([1]route!$E$3:$E$10005,E327,[1]!Table1[8])</f>
        <v/>
      </c>
      <c r="AM327" s="30">
        <f>SUMIF([1]route!$E$3:$E$10005,E327,[1]!Table1[9])</f>
        <v/>
      </c>
      <c r="AN327" s="30">
        <f>SUMIF([1]route!$E$3:$E$10005,E327,[1]!Table1[10])</f>
        <v/>
      </c>
      <c r="AO327" s="30">
        <f>SUMIF([1]route!$E$3:$E$10005,E327,[1]!Table1[11])</f>
        <v/>
      </c>
      <c r="AP327" s="30">
        <f>SUMIF([1]route!$E$3:$E$10005,E327,[1]!Table1[12])</f>
        <v/>
      </c>
      <c r="AQ327" s="30">
        <f>SUMIF([1]route!$E$3:$E$10005,E327,[1]!Table1[13])</f>
        <v/>
      </c>
      <c r="AR327" s="30">
        <f>SUMIF([1]route!$E$3:$E$10005,E327,[1]!Table1[14])</f>
        <v/>
      </c>
      <c r="AS327" s="30">
        <f>SUMIF([1]route!$E$3:$E$10005,E327,[1]!Table1[15])</f>
        <v/>
      </c>
      <c r="AT327" s="30">
        <f>SUMIF([1]route!$E$3:$E$10005,E327,[1]!Table1[16])</f>
        <v/>
      </c>
      <c r="AU327" s="30">
        <f>SUMIF([1]route!$E$3:$E$10005,E327,[1]!Table1[17])</f>
        <v/>
      </c>
      <c r="AV327" s="30">
        <f>SUMIF([1]route!$E$3:$E$10005,E327,[1]!Table1[18])</f>
        <v/>
      </c>
      <c r="AW327" s="30">
        <f>SUMIF([1]route!$E$3:$E$10005,E327,[1]!Table1[19])</f>
        <v/>
      </c>
      <c r="AX327" s="30">
        <f>SUMIF([1]route!$E$3:$E$10005,E327,[1]!Table1[20])</f>
        <v/>
      </c>
      <c r="AY327" s="30">
        <f>SUMIF([1]route!$E$3:$E$10005,E327,[1]!Table1[21])</f>
        <v/>
      </c>
      <c r="AZ327" s="30">
        <f>SUMIF([1]route!$E$3:$E$10005,E327,[1]!Table1[22])</f>
        <v/>
      </c>
      <c r="BA327" s="30">
        <f>SUMIF([1]route!$E$3:$E$10005,E327,[1]!Table1[23])</f>
        <v/>
      </c>
      <c r="BB327" s="30">
        <f>SUMIF([1]route!$E$3:$E$10005,E327,[1]!Table1[24])</f>
        <v/>
      </c>
      <c r="BC327" s="30">
        <f>SUMIF([1]route!$E$3:$E$10005,E327,[1]!Table1[25])</f>
        <v/>
      </c>
      <c r="BD327" s="30">
        <f>SUMIF([1]route!$E$3:$E$10005,E327,[1]!Table1[26])</f>
        <v/>
      </c>
      <c r="BE327" s="30">
        <f>SUMIF([1]route!$E$3:$E$10005,E327,[1]!Table1[27])</f>
        <v/>
      </c>
      <c r="BF327" s="30">
        <f>SUMIF([1]route!$E$3:$E$10005,E327,[1]!Table1[28])</f>
        <v/>
      </c>
      <c r="BG327" s="30">
        <f>SUMIF([1]route!$E$3:$E$10005,E327,[1]!Table1[29])</f>
        <v/>
      </c>
      <c r="BH327" s="30">
        <f>SUMIF([1]route!$E$3:$E$10005,E327,[1]!Table1[30])</f>
        <v/>
      </c>
      <c r="BI327" s="30">
        <f>SUMIF([1]route!$E$3:$E$10005,E327,[1]!Table1[31])</f>
        <v/>
      </c>
      <c r="BJ327" s="30">
        <f>SUMIF([1]route!$E$3:$E$10005,E327,[1]!Table1[Remain PO])</f>
        <v/>
      </c>
      <c r="BK327" s="31">
        <f>SUMIF([1]route!$E$3:$E$10005,E327,[1]!Table1[N+1])</f>
        <v/>
      </c>
      <c r="BL327" s="31">
        <f>SUMIF([1]route!$E$3:$E$10005,E327,[1]!Table1[N+2])</f>
        <v/>
      </c>
      <c r="BM327" s="31">
        <f>SUMIF([1]route!$E$3:$E$10005,E327,[1]!Table1[N+3])</f>
        <v/>
      </c>
      <c r="BN327" s="32">
        <f>SUMIF([1]route!$E$3:$E$10005,E327,[1]!Table1[N+4])</f>
        <v/>
      </c>
      <c r="BP327" s="37">
        <f>$V327-$AD327</f>
        <v/>
      </c>
      <c r="BQ327" s="35">
        <f>BP327-AE327</f>
        <v/>
      </c>
      <c r="BR327" s="35">
        <f>BQ327-AF327</f>
        <v/>
      </c>
      <c r="BS327" s="35">
        <f>BR327-AG327</f>
        <v/>
      </c>
      <c r="BT327" s="35">
        <f>BS327-AH327</f>
        <v/>
      </c>
      <c r="BU327" s="35">
        <f>BT327-AI327</f>
        <v/>
      </c>
      <c r="BV327" s="35">
        <f>BU327-AJ327</f>
        <v/>
      </c>
      <c r="BW327" s="35">
        <f>BV327-AK327</f>
        <v/>
      </c>
      <c r="BX327" s="35">
        <f>BW327-AL327</f>
        <v/>
      </c>
      <c r="BY327" s="35">
        <f>BX327-AM327</f>
        <v/>
      </c>
      <c r="BZ327" s="35">
        <f>BY327-AN327</f>
        <v/>
      </c>
      <c r="CA327" s="35">
        <f>BZ327-AO327</f>
        <v/>
      </c>
      <c r="CB327" s="35">
        <f>CA327-AP327</f>
        <v/>
      </c>
      <c r="CC327" s="35">
        <f>CB327-AQ327</f>
        <v/>
      </c>
      <c r="CD327" s="35">
        <f>CC327-AR327</f>
        <v/>
      </c>
      <c r="CE327" s="35">
        <f>CD327-AS327</f>
        <v/>
      </c>
      <c r="CF327" s="35">
        <f>CE327-AT327</f>
        <v/>
      </c>
      <c r="CG327" s="35">
        <f>CF327-AU327</f>
        <v/>
      </c>
      <c r="CH327" s="35">
        <f>CG327-AV327</f>
        <v/>
      </c>
      <c r="CI327" s="35">
        <f>CH327-AW327</f>
        <v/>
      </c>
      <c r="CJ327" s="35">
        <f>CI327-AX327</f>
        <v/>
      </c>
      <c r="CK327" s="35">
        <f>CJ327-AY327</f>
        <v/>
      </c>
      <c r="CL327" s="35">
        <f>CK327-AZ327</f>
        <v/>
      </c>
      <c r="CM327" s="35">
        <f>CL327-BA327</f>
        <v/>
      </c>
      <c r="CN327" s="35">
        <f>CM327-BB327</f>
        <v/>
      </c>
      <c r="CO327" s="35">
        <f>CN327-BC327</f>
        <v/>
      </c>
      <c r="CP327" s="35">
        <f>CO327-BD327</f>
        <v/>
      </c>
      <c r="CQ327" s="35">
        <f>CP327-BE327</f>
        <v/>
      </c>
      <c r="CR327" s="35">
        <f>CQ327-BF327</f>
        <v/>
      </c>
      <c r="CS327" s="35">
        <f>CR327-BG327</f>
        <v/>
      </c>
      <c r="CT327" s="35">
        <f>CS327-BH327</f>
        <v/>
      </c>
      <c r="CU327" s="35">
        <f>CT327-BI327</f>
        <v/>
      </c>
      <c r="CV327" s="35">
        <f>CU327-BJ327</f>
        <v/>
      </c>
      <c r="CW327" s="38">
        <f>CV327-BK327</f>
        <v/>
      </c>
      <c r="CX327" s="38">
        <f>CW327-BL327</f>
        <v/>
      </c>
      <c r="CY327" s="38">
        <f>CX327-BM327</f>
        <v/>
      </c>
      <c r="CZ327" s="39">
        <f>CY327-BN327</f>
        <v/>
      </c>
      <c r="DA327" s="35" t="n"/>
    </row>
    <row r="328">
      <c r="D328" s="61">
        <f>VLOOKUP(F328,[1]Special!$O$2:$S$209,3,0)</f>
        <v/>
      </c>
      <c r="E328" s="20" t="inlineStr">
        <is>
          <t>|0200226010|38.10|0.00|2.000|0.0006298IBC</t>
        </is>
      </c>
      <c r="F328" s="19">
        <f>LEFT(E328,LEN(E328)-7)</f>
        <v/>
      </c>
      <c r="G328" s="19">
        <f>'Cutting Rules'!H328</f>
        <v/>
      </c>
      <c r="H328" s="19">
        <f>VLOOKUP(MID(F328,8,2),[1]Special!$H$2:$I$32,2,0)</f>
        <v/>
      </c>
      <c r="I328" s="19">
        <f>RIGHT(E328,3)</f>
        <v/>
      </c>
      <c r="J328" s="19">
        <f>IF(MID(E328,6,2)="22","P","C")</f>
        <v/>
      </c>
      <c r="K328" s="19">
        <f>MID(E328,13,4)</f>
        <v/>
      </c>
      <c r="L328" s="19">
        <f>MID(E328,19,4)</f>
        <v/>
      </c>
      <c r="M328" s="52">
        <f>MID(E328,LEN(E328)-17,4)</f>
        <v/>
      </c>
      <c r="N328" s="52">
        <f>MID(E328,LEN(E328)-6,4)</f>
        <v/>
      </c>
      <c r="O328" s="19">
        <f>VLOOKUP(F328,[1]Item!$A$5:$Z$10000,26,0)</f>
        <v/>
      </c>
      <c r="P328" s="19">
        <f>VLOOKUP(E328,[1]route!$E$3:$O$10005,11,0)</f>
        <v/>
      </c>
      <c r="Q328" s="167">
        <f>'Cutting Rules'!AD328</f>
        <v/>
      </c>
      <c r="R328" s="168">
        <f>SUMIF([1]route!$E$3:$E$10005,E328,[1]!Table1[生産])</f>
        <v/>
      </c>
      <c r="S328" s="24" t="n"/>
      <c r="T328" s="169" t="inlineStr"/>
      <c r="U328" s="19" t="n"/>
      <c r="V328" s="170">
        <f>SUMIF([1]route!$E$3:$E$10005,E328,[1]route!$M$3:$M$10005)</f>
        <v/>
      </c>
      <c r="W328" s="171">
        <f>O328*N328*V328/1000</f>
        <v/>
      </c>
      <c r="X328" s="27">
        <f t="array" ref="X328">INDEX($BP328:$CZ328,MATCH(TRUE,$BP328:$CZ328&lt;0,0))</f>
        <v/>
      </c>
      <c r="Y328" s="47">
        <f>IFERROR(CHOOSE($AC328,$BP$1,$BQ$1,$BR$1,$BS$1,$BT$1,$BU$1,$BV$1,$BW$1,$BX$1,$BY$1,$BZ$1,$CA$1,$CB$1,$CC$1,$CD$1,$CE$1,$CF$1,$CG$1,$CH$1,$CI$1,$CJ$1,$CK$1,$CL$1,$CM$1,$CN$1,$CO$1,$CP$1,$CQ$1,$CR$1,$CS$1,$CT$1,$CU$1,$CV$1,$CW$1,$CX$1,$CY$1,$CZ$1,),"")</f>
        <v/>
      </c>
      <c r="Z328" s="121">
        <f>IFERROR(VLOOKUP(E328,[1]route!$E$3:$BL$10005,59,0),"")&amp;IFERROR(VLOOKUP(E328,[1]route!$E$3:$BL$10005,60,0),"")</f>
        <v/>
      </c>
      <c r="AA328" s="172">
        <f>IF(R328&gt;V328,R328-V328,0)</f>
        <v/>
      </c>
      <c r="AB328" s="173">
        <f>AA328*O328*N328/1000</f>
        <v/>
      </c>
      <c r="AC328" s="4">
        <f>IFERROR(MATCH($X328,$BP328:$CZ328,0),"")</f>
        <v/>
      </c>
      <c r="AD328" s="29" t="n">
        <v>0</v>
      </c>
      <c r="AE328" s="30">
        <f>SUMIF([1]route!$E$3:$E$10005,E328,[1]!Table1[1])</f>
        <v/>
      </c>
      <c r="AF328" s="30">
        <f>SUMIF([1]route!$E$3:$E$10005,E328,[1]!Table1[2])</f>
        <v/>
      </c>
      <c r="AG328" s="30">
        <f>SUMIF([1]route!$E$3:$E$10005,E328,[1]!Table1[3])</f>
        <v/>
      </c>
      <c r="AH328" s="30">
        <f>SUMIF([1]route!$E$3:$E$10005,E328,[1]!Table1[4])</f>
        <v/>
      </c>
      <c r="AI328" s="30">
        <f>SUMIF([1]route!$E$3:$E$10005,E328,[1]!Table1[5])</f>
        <v/>
      </c>
      <c r="AJ328" s="30">
        <f>SUMIF([1]route!$E$3:$E$10005,E328,[1]!Table1[6])</f>
        <v/>
      </c>
      <c r="AK328" s="30">
        <f>SUMIF([1]route!$E$3:$E$10005,E328,[1]!Table1[7])</f>
        <v/>
      </c>
      <c r="AL328" s="30">
        <f>SUMIF([1]route!$E$3:$E$10005,E328,[1]!Table1[8])</f>
        <v/>
      </c>
      <c r="AM328" s="30">
        <f>SUMIF([1]route!$E$3:$E$10005,E328,[1]!Table1[9])</f>
        <v/>
      </c>
      <c r="AN328" s="30">
        <f>SUMIF([1]route!$E$3:$E$10005,E328,[1]!Table1[10])</f>
        <v/>
      </c>
      <c r="AO328" s="30">
        <f>SUMIF([1]route!$E$3:$E$10005,E328,[1]!Table1[11])</f>
        <v/>
      </c>
      <c r="AP328" s="30">
        <f>SUMIF([1]route!$E$3:$E$10005,E328,[1]!Table1[12])</f>
        <v/>
      </c>
      <c r="AQ328" s="30">
        <f>SUMIF([1]route!$E$3:$E$10005,E328,[1]!Table1[13])</f>
        <v/>
      </c>
      <c r="AR328" s="30">
        <f>SUMIF([1]route!$E$3:$E$10005,E328,[1]!Table1[14])</f>
        <v/>
      </c>
      <c r="AS328" s="30">
        <f>SUMIF([1]route!$E$3:$E$10005,E328,[1]!Table1[15])</f>
        <v/>
      </c>
      <c r="AT328" s="30">
        <f>SUMIF([1]route!$E$3:$E$10005,E328,[1]!Table1[16])</f>
        <v/>
      </c>
      <c r="AU328" s="30">
        <f>SUMIF([1]route!$E$3:$E$10005,E328,[1]!Table1[17])</f>
        <v/>
      </c>
      <c r="AV328" s="30">
        <f>SUMIF([1]route!$E$3:$E$10005,E328,[1]!Table1[18])</f>
        <v/>
      </c>
      <c r="AW328" s="30">
        <f>SUMIF([1]route!$E$3:$E$10005,E328,[1]!Table1[19])</f>
        <v/>
      </c>
      <c r="AX328" s="30">
        <f>SUMIF([1]route!$E$3:$E$10005,E328,[1]!Table1[20])</f>
        <v/>
      </c>
      <c r="AY328" s="30">
        <f>SUMIF([1]route!$E$3:$E$10005,E328,[1]!Table1[21])</f>
        <v/>
      </c>
      <c r="AZ328" s="30">
        <f>SUMIF([1]route!$E$3:$E$10005,E328,[1]!Table1[22])</f>
        <v/>
      </c>
      <c r="BA328" s="30">
        <f>SUMIF([1]route!$E$3:$E$10005,E328,[1]!Table1[23])</f>
        <v/>
      </c>
      <c r="BB328" s="30">
        <f>SUMIF([1]route!$E$3:$E$10005,E328,[1]!Table1[24])</f>
        <v/>
      </c>
      <c r="BC328" s="30">
        <f>SUMIF([1]route!$E$3:$E$10005,E328,[1]!Table1[25])</f>
        <v/>
      </c>
      <c r="BD328" s="30">
        <f>SUMIF([1]route!$E$3:$E$10005,E328,[1]!Table1[26])</f>
        <v/>
      </c>
      <c r="BE328" s="30">
        <f>SUMIF([1]route!$E$3:$E$10005,E328,[1]!Table1[27])</f>
        <v/>
      </c>
      <c r="BF328" s="30">
        <f>SUMIF([1]route!$E$3:$E$10005,E328,[1]!Table1[28])</f>
        <v/>
      </c>
      <c r="BG328" s="30">
        <f>SUMIF([1]route!$E$3:$E$10005,E328,[1]!Table1[29])</f>
        <v/>
      </c>
      <c r="BH328" s="30">
        <f>SUMIF([1]route!$E$3:$E$10005,E328,[1]!Table1[30])</f>
        <v/>
      </c>
      <c r="BI328" s="30">
        <f>SUMIF([1]route!$E$3:$E$10005,E328,[1]!Table1[31])</f>
        <v/>
      </c>
      <c r="BJ328" s="30">
        <f>SUMIF([1]route!$E$3:$E$10005,E328,[1]!Table1[Remain PO])</f>
        <v/>
      </c>
      <c r="BK328" s="31">
        <f>SUMIF([1]route!$E$3:$E$10005,E328,[1]!Table1[N+1])</f>
        <v/>
      </c>
      <c r="BL328" s="31">
        <f>SUMIF([1]route!$E$3:$E$10005,E328,[1]!Table1[N+2])</f>
        <v/>
      </c>
      <c r="BM328" s="31">
        <f>SUMIF([1]route!$E$3:$E$10005,E328,[1]!Table1[N+3])</f>
        <v/>
      </c>
      <c r="BN328" s="32">
        <f>SUMIF([1]route!$E$3:$E$10005,E328,[1]!Table1[N+4])</f>
        <v/>
      </c>
      <c r="BP328" s="37">
        <f>$V328-$AD328</f>
        <v/>
      </c>
      <c r="BQ328" s="35">
        <f>BP328-AE328</f>
        <v/>
      </c>
      <c r="BR328" s="35">
        <f>BQ328-AF328</f>
        <v/>
      </c>
      <c r="BS328" s="35">
        <f>BR328-AG328</f>
        <v/>
      </c>
      <c r="BT328" s="35">
        <f>BS328-AH328</f>
        <v/>
      </c>
      <c r="BU328" s="35">
        <f>BT328-AI328</f>
        <v/>
      </c>
      <c r="BV328" s="35">
        <f>BU328-AJ328</f>
        <v/>
      </c>
      <c r="BW328" s="35">
        <f>BV328-AK328</f>
        <v/>
      </c>
      <c r="BX328" s="35">
        <f>BW328-AL328</f>
        <v/>
      </c>
      <c r="BY328" s="35">
        <f>BX328-AM328</f>
        <v/>
      </c>
      <c r="BZ328" s="35">
        <f>BY328-AN328</f>
        <v/>
      </c>
      <c r="CA328" s="35">
        <f>BZ328-AO328</f>
        <v/>
      </c>
      <c r="CB328" s="35">
        <f>CA328-AP328</f>
        <v/>
      </c>
      <c r="CC328" s="35">
        <f>CB328-AQ328</f>
        <v/>
      </c>
      <c r="CD328" s="35">
        <f>CC328-AR328</f>
        <v/>
      </c>
      <c r="CE328" s="35">
        <f>CD328-AS328</f>
        <v/>
      </c>
      <c r="CF328" s="35">
        <f>CE328-AT328</f>
        <v/>
      </c>
      <c r="CG328" s="35">
        <f>CF328-AU328</f>
        <v/>
      </c>
      <c r="CH328" s="35">
        <f>CG328-AV328</f>
        <v/>
      </c>
      <c r="CI328" s="35">
        <f>CH328-AW328</f>
        <v/>
      </c>
      <c r="CJ328" s="35">
        <f>CI328-AX328</f>
        <v/>
      </c>
      <c r="CK328" s="35">
        <f>CJ328-AY328</f>
        <v/>
      </c>
      <c r="CL328" s="35">
        <f>CK328-AZ328</f>
        <v/>
      </c>
      <c r="CM328" s="35">
        <f>CL328-BA328</f>
        <v/>
      </c>
      <c r="CN328" s="35">
        <f>CM328-BB328</f>
        <v/>
      </c>
      <c r="CO328" s="35">
        <f>CN328-BC328</f>
        <v/>
      </c>
      <c r="CP328" s="35">
        <f>CO328-BD328</f>
        <v/>
      </c>
      <c r="CQ328" s="35">
        <f>CP328-BE328</f>
        <v/>
      </c>
      <c r="CR328" s="35">
        <f>CQ328-BF328</f>
        <v/>
      </c>
      <c r="CS328" s="35">
        <f>CR328-BG328</f>
        <v/>
      </c>
      <c r="CT328" s="35">
        <f>CS328-BH328</f>
        <v/>
      </c>
      <c r="CU328" s="35">
        <f>CT328-BI328</f>
        <v/>
      </c>
      <c r="CV328" s="35">
        <f>CU328-BJ328</f>
        <v/>
      </c>
      <c r="CW328" s="38">
        <f>CV328-BK328</f>
        <v/>
      </c>
      <c r="CX328" s="38">
        <f>CW328-BL328</f>
        <v/>
      </c>
      <c r="CY328" s="38">
        <f>CX328-BM328</f>
        <v/>
      </c>
      <c r="CZ328" s="39">
        <f>CY328-BN328</f>
        <v/>
      </c>
      <c r="DA328" s="35" t="n"/>
    </row>
    <row r="329">
      <c r="D329" s="61">
        <f>VLOOKUP(F329,[1]Special!$O$2:$S$209,3,0)</f>
        <v/>
      </c>
      <c r="E329" s="20" t="inlineStr">
        <is>
          <t>|0200220810|22.20|0.00|1.400|0.0005927NBC</t>
        </is>
      </c>
      <c r="F329" s="19">
        <f>LEFT(E329,LEN(E329)-7)</f>
        <v/>
      </c>
      <c r="G329" s="19">
        <f>'Cutting Rules'!H329</f>
        <v/>
      </c>
      <c r="H329" s="19">
        <f>VLOOKUP(MID(F329,8,2),[1]Special!$H$2:$I$32,2,0)</f>
        <v/>
      </c>
      <c r="I329" s="19">
        <f>RIGHT(E329,3)</f>
        <v/>
      </c>
      <c r="J329" s="19">
        <f>IF(MID(E329,6,2)="22","P","C")</f>
        <v/>
      </c>
      <c r="K329" s="19">
        <f>MID(E329,13,4)</f>
        <v/>
      </c>
      <c r="L329" s="19">
        <f>MID(E329,19,4)</f>
        <v/>
      </c>
      <c r="M329" s="52">
        <f>MID(E329,LEN(E329)-17,4)</f>
        <v/>
      </c>
      <c r="N329" s="52">
        <f>MID(E329,LEN(E329)-6,4)</f>
        <v/>
      </c>
      <c r="O329" s="19">
        <f>VLOOKUP(F329,[1]Item!$A$5:$Z$10000,26,0)</f>
        <v/>
      </c>
      <c r="P329" s="19">
        <f>VLOOKUP(E329,[1]route!$E$3:$O$10005,11,0)</f>
        <v/>
      </c>
      <c r="Q329" s="167">
        <f>'Cutting Rules'!AD329</f>
        <v/>
      </c>
      <c r="R329" s="168">
        <f>SUMIF([1]route!$E$3:$E$10005,E329,[1]!Table1[生産])</f>
        <v/>
      </c>
      <c r="S329" s="24" t="n"/>
      <c r="T329" s="169" t="inlineStr"/>
      <c r="U329" s="19" t="n"/>
      <c r="V329" s="170">
        <f>SUMIF([1]route!$E$3:$E$10005,E329,[1]route!$M$3:$M$10005)</f>
        <v/>
      </c>
      <c r="W329" s="171">
        <f>O329*N329*V329/1000</f>
        <v/>
      </c>
      <c r="X329" s="27">
        <f t="array" ref="X329">INDEX($BP329:$CZ329,MATCH(TRUE,$BP329:$CZ329&lt;0,0))</f>
        <v/>
      </c>
      <c r="Y329" s="47">
        <f>IFERROR(CHOOSE($AC329,$BP$1,$BQ$1,$BR$1,$BS$1,$BT$1,$BU$1,$BV$1,$BW$1,$BX$1,$BY$1,$BZ$1,$CA$1,$CB$1,$CC$1,$CD$1,$CE$1,$CF$1,$CG$1,$CH$1,$CI$1,$CJ$1,$CK$1,$CL$1,$CM$1,$CN$1,$CO$1,$CP$1,$CQ$1,$CR$1,$CS$1,$CT$1,$CU$1,$CV$1,$CW$1,$CX$1,$CY$1,$CZ$1,),"")</f>
        <v/>
      </c>
      <c r="Z329" s="121">
        <f>IFERROR(VLOOKUP(E329,[1]route!$E$3:$BL$10005,59,0),"")&amp;IFERROR(VLOOKUP(E329,[1]route!$E$3:$BL$10005,60,0),"")</f>
        <v/>
      </c>
      <c r="AA329" s="172">
        <f>IF(R329&gt;V329,R329-V329,0)</f>
        <v/>
      </c>
      <c r="AB329" s="173">
        <f>AA329*O329*N329/1000</f>
        <v/>
      </c>
      <c r="AC329" s="4">
        <f>IFERROR(MATCH($X329,$BP329:$CZ329,0),"")</f>
        <v/>
      </c>
      <c r="AD329" s="29" t="n">
        <v>0</v>
      </c>
      <c r="AE329" s="30">
        <f>SUMIF([1]route!$E$3:$E$10005,E329,[1]!Table1[1])</f>
        <v/>
      </c>
      <c r="AF329" s="30">
        <f>SUMIF([1]route!$E$3:$E$10005,E329,[1]!Table1[2])</f>
        <v/>
      </c>
      <c r="AG329" s="30">
        <f>SUMIF([1]route!$E$3:$E$10005,E329,[1]!Table1[3])</f>
        <v/>
      </c>
      <c r="AH329" s="30">
        <f>SUMIF([1]route!$E$3:$E$10005,E329,[1]!Table1[4])</f>
        <v/>
      </c>
      <c r="AI329" s="30">
        <f>SUMIF([1]route!$E$3:$E$10005,E329,[1]!Table1[5])</f>
        <v/>
      </c>
      <c r="AJ329" s="30">
        <f>SUMIF([1]route!$E$3:$E$10005,E329,[1]!Table1[6])</f>
        <v/>
      </c>
      <c r="AK329" s="30">
        <f>SUMIF([1]route!$E$3:$E$10005,E329,[1]!Table1[7])</f>
        <v/>
      </c>
      <c r="AL329" s="30">
        <f>SUMIF([1]route!$E$3:$E$10005,E329,[1]!Table1[8])</f>
        <v/>
      </c>
      <c r="AM329" s="30">
        <f>SUMIF([1]route!$E$3:$E$10005,E329,[1]!Table1[9])</f>
        <v/>
      </c>
      <c r="AN329" s="30">
        <f>SUMIF([1]route!$E$3:$E$10005,E329,[1]!Table1[10])</f>
        <v/>
      </c>
      <c r="AO329" s="30">
        <f>SUMIF([1]route!$E$3:$E$10005,E329,[1]!Table1[11])</f>
        <v/>
      </c>
      <c r="AP329" s="30">
        <f>SUMIF([1]route!$E$3:$E$10005,E329,[1]!Table1[12])</f>
        <v/>
      </c>
      <c r="AQ329" s="30">
        <f>SUMIF([1]route!$E$3:$E$10005,E329,[1]!Table1[13])</f>
        <v/>
      </c>
      <c r="AR329" s="30">
        <f>SUMIF([1]route!$E$3:$E$10005,E329,[1]!Table1[14])</f>
        <v/>
      </c>
      <c r="AS329" s="30">
        <f>SUMIF([1]route!$E$3:$E$10005,E329,[1]!Table1[15])</f>
        <v/>
      </c>
      <c r="AT329" s="30">
        <f>SUMIF([1]route!$E$3:$E$10005,E329,[1]!Table1[16])</f>
        <v/>
      </c>
      <c r="AU329" s="30">
        <f>SUMIF([1]route!$E$3:$E$10005,E329,[1]!Table1[17])</f>
        <v/>
      </c>
      <c r="AV329" s="30">
        <f>SUMIF([1]route!$E$3:$E$10005,E329,[1]!Table1[18])</f>
        <v/>
      </c>
      <c r="AW329" s="30">
        <f>SUMIF([1]route!$E$3:$E$10005,E329,[1]!Table1[19])</f>
        <v/>
      </c>
      <c r="AX329" s="30">
        <f>SUMIF([1]route!$E$3:$E$10005,E329,[1]!Table1[20])</f>
        <v/>
      </c>
      <c r="AY329" s="30">
        <f>SUMIF([1]route!$E$3:$E$10005,E329,[1]!Table1[21])</f>
        <v/>
      </c>
      <c r="AZ329" s="30">
        <f>SUMIF([1]route!$E$3:$E$10005,E329,[1]!Table1[22])</f>
        <v/>
      </c>
      <c r="BA329" s="30">
        <f>SUMIF([1]route!$E$3:$E$10005,E329,[1]!Table1[23])</f>
        <v/>
      </c>
      <c r="BB329" s="30">
        <f>SUMIF([1]route!$E$3:$E$10005,E329,[1]!Table1[24])</f>
        <v/>
      </c>
      <c r="BC329" s="30">
        <f>SUMIF([1]route!$E$3:$E$10005,E329,[1]!Table1[25])</f>
        <v/>
      </c>
      <c r="BD329" s="30">
        <f>SUMIF([1]route!$E$3:$E$10005,E329,[1]!Table1[26])</f>
        <v/>
      </c>
      <c r="BE329" s="30">
        <f>SUMIF([1]route!$E$3:$E$10005,E329,[1]!Table1[27])</f>
        <v/>
      </c>
      <c r="BF329" s="30">
        <f>SUMIF([1]route!$E$3:$E$10005,E329,[1]!Table1[28])</f>
        <v/>
      </c>
      <c r="BG329" s="30">
        <f>SUMIF([1]route!$E$3:$E$10005,E329,[1]!Table1[29])</f>
        <v/>
      </c>
      <c r="BH329" s="30">
        <f>SUMIF([1]route!$E$3:$E$10005,E329,[1]!Table1[30])</f>
        <v/>
      </c>
      <c r="BI329" s="30">
        <f>SUMIF([1]route!$E$3:$E$10005,E329,[1]!Table1[31])</f>
        <v/>
      </c>
      <c r="BJ329" s="30">
        <f>SUMIF([1]route!$E$3:$E$10005,E329,[1]!Table1[Remain PO])</f>
        <v/>
      </c>
      <c r="BK329" s="31">
        <f>SUMIF([1]route!$E$3:$E$10005,E329,[1]!Table1[N+1])</f>
        <v/>
      </c>
      <c r="BL329" s="31">
        <f>SUMIF([1]route!$E$3:$E$10005,E329,[1]!Table1[N+2])</f>
        <v/>
      </c>
      <c r="BM329" s="31">
        <f>SUMIF([1]route!$E$3:$E$10005,E329,[1]!Table1[N+3])</f>
        <v/>
      </c>
      <c r="BN329" s="32">
        <f>SUMIF([1]route!$E$3:$E$10005,E329,[1]!Table1[N+4])</f>
        <v/>
      </c>
      <c r="BP329" s="37">
        <f>$V329-$AD329</f>
        <v/>
      </c>
      <c r="BQ329" s="35">
        <f>BP329-AE329</f>
        <v/>
      </c>
      <c r="BR329" s="35">
        <f>BQ329-AF329</f>
        <v/>
      </c>
      <c r="BS329" s="35">
        <f>BR329-AG329</f>
        <v/>
      </c>
      <c r="BT329" s="35">
        <f>BS329-AH329</f>
        <v/>
      </c>
      <c r="BU329" s="35">
        <f>BT329-AI329</f>
        <v/>
      </c>
      <c r="BV329" s="35">
        <f>BU329-AJ329</f>
        <v/>
      </c>
      <c r="BW329" s="35">
        <f>BV329-AK329</f>
        <v/>
      </c>
      <c r="BX329" s="35">
        <f>BW329-AL329</f>
        <v/>
      </c>
      <c r="BY329" s="35">
        <f>BX329-AM329</f>
        <v/>
      </c>
      <c r="BZ329" s="35">
        <f>BY329-AN329</f>
        <v/>
      </c>
      <c r="CA329" s="35">
        <f>BZ329-AO329</f>
        <v/>
      </c>
      <c r="CB329" s="35">
        <f>CA329-AP329</f>
        <v/>
      </c>
      <c r="CC329" s="35">
        <f>CB329-AQ329</f>
        <v/>
      </c>
      <c r="CD329" s="35">
        <f>CC329-AR329</f>
        <v/>
      </c>
      <c r="CE329" s="35">
        <f>CD329-AS329</f>
        <v/>
      </c>
      <c r="CF329" s="35">
        <f>CE329-AT329</f>
        <v/>
      </c>
      <c r="CG329" s="35">
        <f>CF329-AU329</f>
        <v/>
      </c>
      <c r="CH329" s="35">
        <f>CG329-AV329</f>
        <v/>
      </c>
      <c r="CI329" s="35">
        <f>CH329-AW329</f>
        <v/>
      </c>
      <c r="CJ329" s="35">
        <f>CI329-AX329</f>
        <v/>
      </c>
      <c r="CK329" s="35">
        <f>CJ329-AY329</f>
        <v/>
      </c>
      <c r="CL329" s="35">
        <f>CK329-AZ329</f>
        <v/>
      </c>
      <c r="CM329" s="35">
        <f>CL329-BA329</f>
        <v/>
      </c>
      <c r="CN329" s="35">
        <f>CM329-BB329</f>
        <v/>
      </c>
      <c r="CO329" s="35">
        <f>CN329-BC329</f>
        <v/>
      </c>
      <c r="CP329" s="35">
        <f>CO329-BD329</f>
        <v/>
      </c>
      <c r="CQ329" s="35">
        <f>CP329-BE329</f>
        <v/>
      </c>
      <c r="CR329" s="35">
        <f>CQ329-BF329</f>
        <v/>
      </c>
      <c r="CS329" s="35">
        <f>CR329-BG329</f>
        <v/>
      </c>
      <c r="CT329" s="35">
        <f>CS329-BH329</f>
        <v/>
      </c>
      <c r="CU329" s="35">
        <f>CT329-BI329</f>
        <v/>
      </c>
      <c r="CV329" s="35">
        <f>CU329-BJ329</f>
        <v/>
      </c>
      <c r="CW329" s="38">
        <f>CV329-BK329</f>
        <v/>
      </c>
      <c r="CX329" s="38">
        <f>CW329-BL329</f>
        <v/>
      </c>
      <c r="CY329" s="38">
        <f>CX329-BM329</f>
        <v/>
      </c>
      <c r="CZ329" s="39">
        <f>CY329-BN329</f>
        <v/>
      </c>
      <c r="DA329" s="35" t="n"/>
    </row>
    <row r="330">
      <c r="D330" s="61">
        <f>VLOOKUP(F330,[1]Special!$O$2:$S$209,3,0)</f>
        <v/>
      </c>
      <c r="E330" s="20" t="inlineStr">
        <is>
          <t>|0200226117|25.40|0.00|1.600|0.0006110NBC</t>
        </is>
      </c>
      <c r="F330" s="19">
        <f>LEFT(E330,LEN(E330)-7)</f>
        <v/>
      </c>
      <c r="G330" s="19">
        <f>'Cutting Rules'!H330</f>
        <v/>
      </c>
      <c r="H330" s="19">
        <f>VLOOKUP(MID(F330,8,2),[1]Special!$H$2:$I$32,2,0)</f>
        <v/>
      </c>
      <c r="I330" s="19">
        <f>RIGHT(E330,3)</f>
        <v/>
      </c>
      <c r="J330" s="19">
        <f>IF(MID(E330,6,2)="22","P","C")</f>
        <v/>
      </c>
      <c r="K330" s="19">
        <f>MID(E330,13,4)</f>
        <v/>
      </c>
      <c r="L330" s="19">
        <f>MID(E330,19,4)</f>
        <v/>
      </c>
      <c r="M330" s="52">
        <f>MID(E330,LEN(E330)-17,4)</f>
        <v/>
      </c>
      <c r="N330" s="52">
        <f>MID(E330,LEN(E330)-6,4)</f>
        <v/>
      </c>
      <c r="O330" s="19">
        <f>VLOOKUP(F330,[1]Item!$A$5:$Z$10000,26,0)</f>
        <v/>
      </c>
      <c r="P330" s="19">
        <f>VLOOKUP(E330,[1]route!$E$3:$O$10005,11,0)</f>
        <v/>
      </c>
      <c r="Q330" s="167">
        <f>'Cutting Rules'!AD330</f>
        <v/>
      </c>
      <c r="R330" s="168">
        <f>SUMIF([1]route!$E$3:$E$10005,E330,[1]!Table1[生産])</f>
        <v/>
      </c>
      <c r="S330" s="24" t="n"/>
      <c r="T330" s="169" t="inlineStr"/>
      <c r="U330" s="19" t="n"/>
      <c r="V330" s="170">
        <f>SUMIF([1]route!$E$3:$E$10005,E330,[1]route!$M$3:$M$10005)</f>
        <v/>
      </c>
      <c r="W330" s="171">
        <f>O330*N330*V330/1000</f>
        <v/>
      </c>
      <c r="X330" s="27">
        <f t="array" ref="X330">INDEX($BP330:$CZ330,MATCH(TRUE,$BP330:$CZ330&lt;0,0))</f>
        <v/>
      </c>
      <c r="Y330" s="47">
        <f>IFERROR(CHOOSE($AC330,$BP$1,$BQ$1,$BR$1,$BS$1,$BT$1,$BU$1,$BV$1,$BW$1,$BX$1,$BY$1,$BZ$1,$CA$1,$CB$1,$CC$1,$CD$1,$CE$1,$CF$1,$CG$1,$CH$1,$CI$1,$CJ$1,$CK$1,$CL$1,$CM$1,$CN$1,$CO$1,$CP$1,$CQ$1,$CR$1,$CS$1,$CT$1,$CU$1,$CV$1,$CW$1,$CX$1,$CY$1,$CZ$1,),"")</f>
        <v/>
      </c>
      <c r="Z330" s="121">
        <f>IFERROR(VLOOKUP(E330,[1]route!$E$3:$BL$10005,59,0),"")&amp;IFERROR(VLOOKUP(E330,[1]route!$E$3:$BL$10005,60,0),"")</f>
        <v/>
      </c>
      <c r="AA330" s="172">
        <f>IF(R330&gt;V330,R330-V330,0)</f>
        <v/>
      </c>
      <c r="AB330" s="173">
        <f>AA330*O330*N330/1000</f>
        <v/>
      </c>
      <c r="AC330" s="4">
        <f>IFERROR(MATCH($X330,$BP330:$CZ330,0),"")</f>
        <v/>
      </c>
      <c r="AD330" s="29" t="n">
        <v>0</v>
      </c>
      <c r="AE330" s="30">
        <f>SUMIF([1]route!$E$3:$E$10005,E330,[1]!Table1[1])</f>
        <v/>
      </c>
      <c r="AF330" s="30">
        <f>SUMIF([1]route!$E$3:$E$10005,E330,[1]!Table1[2])</f>
        <v/>
      </c>
      <c r="AG330" s="30">
        <f>SUMIF([1]route!$E$3:$E$10005,E330,[1]!Table1[3])</f>
        <v/>
      </c>
      <c r="AH330" s="30">
        <f>SUMIF([1]route!$E$3:$E$10005,E330,[1]!Table1[4])</f>
        <v/>
      </c>
      <c r="AI330" s="30">
        <f>SUMIF([1]route!$E$3:$E$10005,E330,[1]!Table1[5])</f>
        <v/>
      </c>
      <c r="AJ330" s="30">
        <f>SUMIF([1]route!$E$3:$E$10005,E330,[1]!Table1[6])</f>
        <v/>
      </c>
      <c r="AK330" s="30">
        <f>SUMIF([1]route!$E$3:$E$10005,E330,[1]!Table1[7])</f>
        <v/>
      </c>
      <c r="AL330" s="30">
        <f>SUMIF([1]route!$E$3:$E$10005,E330,[1]!Table1[8])</f>
        <v/>
      </c>
      <c r="AM330" s="30">
        <f>SUMIF([1]route!$E$3:$E$10005,E330,[1]!Table1[9])</f>
        <v/>
      </c>
      <c r="AN330" s="30">
        <f>SUMIF([1]route!$E$3:$E$10005,E330,[1]!Table1[10])</f>
        <v/>
      </c>
      <c r="AO330" s="30">
        <f>SUMIF([1]route!$E$3:$E$10005,E330,[1]!Table1[11])</f>
        <v/>
      </c>
      <c r="AP330" s="30">
        <f>SUMIF([1]route!$E$3:$E$10005,E330,[1]!Table1[12])</f>
        <v/>
      </c>
      <c r="AQ330" s="30">
        <f>SUMIF([1]route!$E$3:$E$10005,E330,[1]!Table1[13])</f>
        <v/>
      </c>
      <c r="AR330" s="30">
        <f>SUMIF([1]route!$E$3:$E$10005,E330,[1]!Table1[14])</f>
        <v/>
      </c>
      <c r="AS330" s="30">
        <f>SUMIF([1]route!$E$3:$E$10005,E330,[1]!Table1[15])</f>
        <v/>
      </c>
      <c r="AT330" s="30">
        <f>SUMIF([1]route!$E$3:$E$10005,E330,[1]!Table1[16])</f>
        <v/>
      </c>
      <c r="AU330" s="30">
        <f>SUMIF([1]route!$E$3:$E$10005,E330,[1]!Table1[17])</f>
        <v/>
      </c>
      <c r="AV330" s="30">
        <f>SUMIF([1]route!$E$3:$E$10005,E330,[1]!Table1[18])</f>
        <v/>
      </c>
      <c r="AW330" s="30">
        <f>SUMIF([1]route!$E$3:$E$10005,E330,[1]!Table1[19])</f>
        <v/>
      </c>
      <c r="AX330" s="30">
        <f>SUMIF([1]route!$E$3:$E$10005,E330,[1]!Table1[20])</f>
        <v/>
      </c>
      <c r="AY330" s="30">
        <f>SUMIF([1]route!$E$3:$E$10005,E330,[1]!Table1[21])</f>
        <v/>
      </c>
      <c r="AZ330" s="30">
        <f>SUMIF([1]route!$E$3:$E$10005,E330,[1]!Table1[22])</f>
        <v/>
      </c>
      <c r="BA330" s="30">
        <f>SUMIF([1]route!$E$3:$E$10005,E330,[1]!Table1[23])</f>
        <v/>
      </c>
      <c r="BB330" s="30">
        <f>SUMIF([1]route!$E$3:$E$10005,E330,[1]!Table1[24])</f>
        <v/>
      </c>
      <c r="BC330" s="30">
        <f>SUMIF([1]route!$E$3:$E$10005,E330,[1]!Table1[25])</f>
        <v/>
      </c>
      <c r="BD330" s="30">
        <f>SUMIF([1]route!$E$3:$E$10005,E330,[1]!Table1[26])</f>
        <v/>
      </c>
      <c r="BE330" s="30">
        <f>SUMIF([1]route!$E$3:$E$10005,E330,[1]!Table1[27])</f>
        <v/>
      </c>
      <c r="BF330" s="30">
        <f>SUMIF([1]route!$E$3:$E$10005,E330,[1]!Table1[28])</f>
        <v/>
      </c>
      <c r="BG330" s="30">
        <f>SUMIF([1]route!$E$3:$E$10005,E330,[1]!Table1[29])</f>
        <v/>
      </c>
      <c r="BH330" s="30">
        <f>SUMIF([1]route!$E$3:$E$10005,E330,[1]!Table1[30])</f>
        <v/>
      </c>
      <c r="BI330" s="30">
        <f>SUMIF([1]route!$E$3:$E$10005,E330,[1]!Table1[31])</f>
        <v/>
      </c>
      <c r="BJ330" s="30">
        <f>SUMIF([1]route!$E$3:$E$10005,E330,[1]!Table1[Remain PO])</f>
        <v/>
      </c>
      <c r="BK330" s="31">
        <f>SUMIF([1]route!$E$3:$E$10005,E330,[1]!Table1[N+1])</f>
        <v/>
      </c>
      <c r="BL330" s="31">
        <f>SUMIF([1]route!$E$3:$E$10005,E330,[1]!Table1[N+2])</f>
        <v/>
      </c>
      <c r="BM330" s="31">
        <f>SUMIF([1]route!$E$3:$E$10005,E330,[1]!Table1[N+3])</f>
        <v/>
      </c>
      <c r="BN330" s="32">
        <f>SUMIF([1]route!$E$3:$E$10005,E330,[1]!Table1[N+4])</f>
        <v/>
      </c>
      <c r="BP330" s="37">
        <f>$V330-$AD330</f>
        <v/>
      </c>
      <c r="BQ330" s="35">
        <f>BP330-AE330</f>
        <v/>
      </c>
      <c r="BR330" s="35">
        <f>BQ330-AF330</f>
        <v/>
      </c>
      <c r="BS330" s="35">
        <f>BR330-AG330</f>
        <v/>
      </c>
      <c r="BT330" s="35">
        <f>BS330-AH330</f>
        <v/>
      </c>
      <c r="BU330" s="35">
        <f>BT330-AI330</f>
        <v/>
      </c>
      <c r="BV330" s="35">
        <f>BU330-AJ330</f>
        <v/>
      </c>
      <c r="BW330" s="35">
        <f>BV330-AK330</f>
        <v/>
      </c>
      <c r="BX330" s="35">
        <f>BW330-AL330</f>
        <v/>
      </c>
      <c r="BY330" s="35">
        <f>BX330-AM330</f>
        <v/>
      </c>
      <c r="BZ330" s="35">
        <f>BY330-AN330</f>
        <v/>
      </c>
      <c r="CA330" s="35">
        <f>BZ330-AO330</f>
        <v/>
      </c>
      <c r="CB330" s="35">
        <f>CA330-AP330</f>
        <v/>
      </c>
      <c r="CC330" s="35">
        <f>CB330-AQ330</f>
        <v/>
      </c>
      <c r="CD330" s="35">
        <f>CC330-AR330</f>
        <v/>
      </c>
      <c r="CE330" s="35">
        <f>CD330-AS330</f>
        <v/>
      </c>
      <c r="CF330" s="35">
        <f>CE330-AT330</f>
        <v/>
      </c>
      <c r="CG330" s="35">
        <f>CF330-AU330</f>
        <v/>
      </c>
      <c r="CH330" s="35">
        <f>CG330-AV330</f>
        <v/>
      </c>
      <c r="CI330" s="35">
        <f>CH330-AW330</f>
        <v/>
      </c>
      <c r="CJ330" s="35">
        <f>CI330-AX330</f>
        <v/>
      </c>
      <c r="CK330" s="35">
        <f>CJ330-AY330</f>
        <v/>
      </c>
      <c r="CL330" s="35">
        <f>CK330-AZ330</f>
        <v/>
      </c>
      <c r="CM330" s="35">
        <f>CL330-BA330</f>
        <v/>
      </c>
      <c r="CN330" s="35">
        <f>CM330-BB330</f>
        <v/>
      </c>
      <c r="CO330" s="35">
        <f>CN330-BC330</f>
        <v/>
      </c>
      <c r="CP330" s="35">
        <f>CO330-BD330</f>
        <v/>
      </c>
      <c r="CQ330" s="35">
        <f>CP330-BE330</f>
        <v/>
      </c>
      <c r="CR330" s="35">
        <f>CQ330-BF330</f>
        <v/>
      </c>
      <c r="CS330" s="35">
        <f>CR330-BG330</f>
        <v/>
      </c>
      <c r="CT330" s="35">
        <f>CS330-BH330</f>
        <v/>
      </c>
      <c r="CU330" s="35">
        <f>CT330-BI330</f>
        <v/>
      </c>
      <c r="CV330" s="35">
        <f>CU330-BJ330</f>
        <v/>
      </c>
      <c r="CW330" s="38">
        <f>CV330-BK330</f>
        <v/>
      </c>
      <c r="CX330" s="38">
        <f>CW330-BL330</f>
        <v/>
      </c>
      <c r="CY330" s="38">
        <f>CX330-BM330</f>
        <v/>
      </c>
      <c r="CZ330" s="39">
        <f>CY330-BN330</f>
        <v/>
      </c>
      <c r="DA330" s="35" t="n"/>
    </row>
    <row r="331">
      <c r="D331" s="61">
        <f>VLOOKUP(F331,[1]Special!$O$2:$S$209,3,0)</f>
        <v/>
      </c>
      <c r="E331" s="20" t="inlineStr">
        <is>
          <t>|0200226010|38.10|0.00|3.200|0.0005979NBC</t>
        </is>
      </c>
      <c r="F331" s="19">
        <f>LEFT(E331,LEN(E331)-7)</f>
        <v/>
      </c>
      <c r="G331" s="19">
        <f>'Cutting Rules'!H331</f>
        <v/>
      </c>
      <c r="H331" s="19">
        <f>VLOOKUP(MID(F331,8,2),[1]Special!$H$2:$I$32,2,0)</f>
        <v/>
      </c>
      <c r="I331" s="19">
        <f>RIGHT(E331,3)</f>
        <v/>
      </c>
      <c r="J331" s="19">
        <f>IF(MID(E331,6,2)="22","P","C")</f>
        <v/>
      </c>
      <c r="K331" s="19">
        <f>MID(E331,13,4)</f>
        <v/>
      </c>
      <c r="L331" s="19">
        <f>MID(E331,19,4)</f>
        <v/>
      </c>
      <c r="M331" s="52">
        <f>MID(E331,LEN(E331)-17,4)</f>
        <v/>
      </c>
      <c r="N331" s="52">
        <f>MID(E331,LEN(E331)-6,4)</f>
        <v/>
      </c>
      <c r="O331" s="19">
        <f>VLOOKUP(F331,[1]Item!$A$5:$Z$10000,26,0)</f>
        <v/>
      </c>
      <c r="P331" s="19">
        <f>VLOOKUP(E331,[1]route!$E$3:$O$10005,11,0)</f>
        <v/>
      </c>
      <c r="Q331" s="167">
        <f>'Cutting Rules'!AD331</f>
        <v/>
      </c>
      <c r="R331" s="168">
        <f>SUMIF([1]route!$E$3:$E$10005,E331,[1]!Table1[生産])</f>
        <v/>
      </c>
      <c r="S331" s="24" t="n"/>
      <c r="T331" s="169" t="inlineStr"/>
      <c r="U331" s="19" t="n"/>
      <c r="V331" s="170">
        <f>SUMIF([1]route!$E$3:$E$10005,E331,[1]route!$M$3:$M$10005)</f>
        <v/>
      </c>
      <c r="W331" s="171">
        <f>O331*N331*V331/1000</f>
        <v/>
      </c>
      <c r="X331" s="27">
        <f t="array" ref="X331">INDEX($BP331:$CZ331,MATCH(TRUE,$BP331:$CZ331&lt;0,0))</f>
        <v/>
      </c>
      <c r="Y331" s="47">
        <f>IFERROR(CHOOSE($AC331,$BP$1,$BQ$1,$BR$1,$BS$1,$BT$1,$BU$1,$BV$1,$BW$1,$BX$1,$BY$1,$BZ$1,$CA$1,$CB$1,$CC$1,$CD$1,$CE$1,$CF$1,$CG$1,$CH$1,$CI$1,$CJ$1,$CK$1,$CL$1,$CM$1,$CN$1,$CO$1,$CP$1,$CQ$1,$CR$1,$CS$1,$CT$1,$CU$1,$CV$1,$CW$1,$CX$1,$CY$1,$CZ$1,),"")</f>
        <v/>
      </c>
      <c r="Z331" s="121">
        <f>IFERROR(VLOOKUP(E331,[1]route!$E$3:$BL$10005,59,0),"")&amp;IFERROR(VLOOKUP(E331,[1]route!$E$3:$BL$10005,60,0),"")</f>
        <v/>
      </c>
      <c r="AA331" s="172">
        <f>IF(R331&gt;V331,R331-V331,0)</f>
        <v/>
      </c>
      <c r="AB331" s="173">
        <f>AA331*O331*N331/1000</f>
        <v/>
      </c>
      <c r="AC331" s="4">
        <f>IFERROR(MATCH($X331,$BP331:$CZ331,0),"")</f>
        <v/>
      </c>
      <c r="AD331" s="29" t="n">
        <v>0</v>
      </c>
      <c r="AE331" s="30">
        <f>SUMIF([1]route!$E$3:$E$10005,E331,[1]!Table1[1])</f>
        <v/>
      </c>
      <c r="AF331" s="30">
        <f>SUMIF([1]route!$E$3:$E$10005,E331,[1]!Table1[2])</f>
        <v/>
      </c>
      <c r="AG331" s="30">
        <f>SUMIF([1]route!$E$3:$E$10005,E331,[1]!Table1[3])</f>
        <v/>
      </c>
      <c r="AH331" s="30">
        <f>SUMIF([1]route!$E$3:$E$10005,E331,[1]!Table1[4])</f>
        <v/>
      </c>
      <c r="AI331" s="30">
        <f>SUMIF([1]route!$E$3:$E$10005,E331,[1]!Table1[5])</f>
        <v/>
      </c>
      <c r="AJ331" s="30">
        <f>SUMIF([1]route!$E$3:$E$10005,E331,[1]!Table1[6])</f>
        <v/>
      </c>
      <c r="AK331" s="30">
        <f>SUMIF([1]route!$E$3:$E$10005,E331,[1]!Table1[7])</f>
        <v/>
      </c>
      <c r="AL331" s="30">
        <f>SUMIF([1]route!$E$3:$E$10005,E331,[1]!Table1[8])</f>
        <v/>
      </c>
      <c r="AM331" s="30">
        <f>SUMIF([1]route!$E$3:$E$10005,E331,[1]!Table1[9])</f>
        <v/>
      </c>
      <c r="AN331" s="30">
        <f>SUMIF([1]route!$E$3:$E$10005,E331,[1]!Table1[10])</f>
        <v/>
      </c>
      <c r="AO331" s="30">
        <f>SUMIF([1]route!$E$3:$E$10005,E331,[1]!Table1[11])</f>
        <v/>
      </c>
      <c r="AP331" s="30">
        <f>SUMIF([1]route!$E$3:$E$10005,E331,[1]!Table1[12])</f>
        <v/>
      </c>
      <c r="AQ331" s="30">
        <f>SUMIF([1]route!$E$3:$E$10005,E331,[1]!Table1[13])</f>
        <v/>
      </c>
      <c r="AR331" s="30">
        <f>SUMIF([1]route!$E$3:$E$10005,E331,[1]!Table1[14])</f>
        <v/>
      </c>
      <c r="AS331" s="30">
        <f>SUMIF([1]route!$E$3:$E$10005,E331,[1]!Table1[15])</f>
        <v/>
      </c>
      <c r="AT331" s="30">
        <f>SUMIF([1]route!$E$3:$E$10005,E331,[1]!Table1[16])</f>
        <v/>
      </c>
      <c r="AU331" s="30">
        <f>SUMIF([1]route!$E$3:$E$10005,E331,[1]!Table1[17])</f>
        <v/>
      </c>
      <c r="AV331" s="30">
        <f>SUMIF([1]route!$E$3:$E$10005,E331,[1]!Table1[18])</f>
        <v/>
      </c>
      <c r="AW331" s="30">
        <f>SUMIF([1]route!$E$3:$E$10005,E331,[1]!Table1[19])</f>
        <v/>
      </c>
      <c r="AX331" s="30">
        <f>SUMIF([1]route!$E$3:$E$10005,E331,[1]!Table1[20])</f>
        <v/>
      </c>
      <c r="AY331" s="30">
        <f>SUMIF([1]route!$E$3:$E$10005,E331,[1]!Table1[21])</f>
        <v/>
      </c>
      <c r="AZ331" s="30">
        <f>SUMIF([1]route!$E$3:$E$10005,E331,[1]!Table1[22])</f>
        <v/>
      </c>
      <c r="BA331" s="30">
        <f>SUMIF([1]route!$E$3:$E$10005,E331,[1]!Table1[23])</f>
        <v/>
      </c>
      <c r="BB331" s="30">
        <f>SUMIF([1]route!$E$3:$E$10005,E331,[1]!Table1[24])</f>
        <v/>
      </c>
      <c r="BC331" s="30">
        <f>SUMIF([1]route!$E$3:$E$10005,E331,[1]!Table1[25])</f>
        <v/>
      </c>
      <c r="BD331" s="30">
        <f>SUMIF([1]route!$E$3:$E$10005,E331,[1]!Table1[26])</f>
        <v/>
      </c>
      <c r="BE331" s="30">
        <f>SUMIF([1]route!$E$3:$E$10005,E331,[1]!Table1[27])</f>
        <v/>
      </c>
      <c r="BF331" s="30">
        <f>SUMIF([1]route!$E$3:$E$10005,E331,[1]!Table1[28])</f>
        <v/>
      </c>
      <c r="BG331" s="30">
        <f>SUMIF([1]route!$E$3:$E$10005,E331,[1]!Table1[29])</f>
        <v/>
      </c>
      <c r="BH331" s="30">
        <f>SUMIF([1]route!$E$3:$E$10005,E331,[1]!Table1[30])</f>
        <v/>
      </c>
      <c r="BI331" s="30">
        <f>SUMIF([1]route!$E$3:$E$10005,E331,[1]!Table1[31])</f>
        <v/>
      </c>
      <c r="BJ331" s="30">
        <f>SUMIF([1]route!$E$3:$E$10005,E331,[1]!Table1[Remain PO])</f>
        <v/>
      </c>
      <c r="BK331" s="31">
        <f>SUMIF([1]route!$E$3:$E$10005,E331,[1]!Table1[N+1])</f>
        <v/>
      </c>
      <c r="BL331" s="31">
        <f>SUMIF([1]route!$E$3:$E$10005,E331,[1]!Table1[N+2])</f>
        <v/>
      </c>
      <c r="BM331" s="31">
        <f>SUMIF([1]route!$E$3:$E$10005,E331,[1]!Table1[N+3])</f>
        <v/>
      </c>
      <c r="BN331" s="32">
        <f>SUMIF([1]route!$E$3:$E$10005,E331,[1]!Table1[N+4])</f>
        <v/>
      </c>
      <c r="BP331" s="37">
        <f>$V331-$AD331</f>
        <v/>
      </c>
      <c r="BQ331" s="35">
        <f>BP331-AE331</f>
        <v/>
      </c>
      <c r="BR331" s="35">
        <f>BQ331-AF331</f>
        <v/>
      </c>
      <c r="BS331" s="35">
        <f>BR331-AG331</f>
        <v/>
      </c>
      <c r="BT331" s="35">
        <f>BS331-AH331</f>
        <v/>
      </c>
      <c r="BU331" s="35">
        <f>BT331-AI331</f>
        <v/>
      </c>
      <c r="BV331" s="35">
        <f>BU331-AJ331</f>
        <v/>
      </c>
      <c r="BW331" s="35">
        <f>BV331-AK331</f>
        <v/>
      </c>
      <c r="BX331" s="35">
        <f>BW331-AL331</f>
        <v/>
      </c>
      <c r="BY331" s="35">
        <f>BX331-AM331</f>
        <v/>
      </c>
      <c r="BZ331" s="35">
        <f>BY331-AN331</f>
        <v/>
      </c>
      <c r="CA331" s="35">
        <f>BZ331-AO331</f>
        <v/>
      </c>
      <c r="CB331" s="35">
        <f>CA331-AP331</f>
        <v/>
      </c>
      <c r="CC331" s="35">
        <f>CB331-AQ331</f>
        <v/>
      </c>
      <c r="CD331" s="35">
        <f>CC331-AR331</f>
        <v/>
      </c>
      <c r="CE331" s="35">
        <f>CD331-AS331</f>
        <v/>
      </c>
      <c r="CF331" s="35">
        <f>CE331-AT331</f>
        <v/>
      </c>
      <c r="CG331" s="35">
        <f>CF331-AU331</f>
        <v/>
      </c>
      <c r="CH331" s="35">
        <f>CG331-AV331</f>
        <v/>
      </c>
      <c r="CI331" s="35">
        <f>CH331-AW331</f>
        <v/>
      </c>
      <c r="CJ331" s="35">
        <f>CI331-AX331</f>
        <v/>
      </c>
      <c r="CK331" s="35">
        <f>CJ331-AY331</f>
        <v/>
      </c>
      <c r="CL331" s="35">
        <f>CK331-AZ331</f>
        <v/>
      </c>
      <c r="CM331" s="35">
        <f>CL331-BA331</f>
        <v/>
      </c>
      <c r="CN331" s="35">
        <f>CM331-BB331</f>
        <v/>
      </c>
      <c r="CO331" s="35">
        <f>CN331-BC331</f>
        <v/>
      </c>
      <c r="CP331" s="35">
        <f>CO331-BD331</f>
        <v/>
      </c>
      <c r="CQ331" s="35">
        <f>CP331-BE331</f>
        <v/>
      </c>
      <c r="CR331" s="35">
        <f>CQ331-BF331</f>
        <v/>
      </c>
      <c r="CS331" s="35">
        <f>CR331-BG331</f>
        <v/>
      </c>
      <c r="CT331" s="35">
        <f>CS331-BH331</f>
        <v/>
      </c>
      <c r="CU331" s="35">
        <f>CT331-BI331</f>
        <v/>
      </c>
      <c r="CV331" s="35">
        <f>CU331-BJ331</f>
        <v/>
      </c>
      <c r="CW331" s="38">
        <f>CV331-BK331</f>
        <v/>
      </c>
      <c r="CX331" s="38">
        <f>CW331-BL331</f>
        <v/>
      </c>
      <c r="CY331" s="38">
        <f>CX331-BM331</f>
        <v/>
      </c>
      <c r="CZ331" s="39">
        <f>CY331-BN331</f>
        <v/>
      </c>
      <c r="DA331" s="35" t="n"/>
    </row>
    <row r="332">
      <c r="D332" s="61">
        <f>VLOOKUP(F332,[1]Special!$O$2:$S$209,3,0)</f>
        <v/>
      </c>
      <c r="E332" s="20" t="inlineStr">
        <is>
          <t>|0200221042|25.40|0.00|1.600|0.0005724NBC</t>
        </is>
      </c>
      <c r="F332" s="19">
        <f>LEFT(E332,LEN(E332)-7)</f>
        <v/>
      </c>
      <c r="G332" s="19">
        <f>'Cutting Rules'!H332</f>
        <v/>
      </c>
      <c r="H332" s="19">
        <f>VLOOKUP(MID(F332,8,2),[1]Special!$H$2:$I$32,2,0)</f>
        <v/>
      </c>
      <c r="I332" s="19">
        <f>RIGHT(E332,3)</f>
        <v/>
      </c>
      <c r="J332" s="19">
        <f>IF(MID(E332,6,2)="22","P","C")</f>
        <v/>
      </c>
      <c r="K332" s="19">
        <f>MID(E332,13,4)</f>
        <v/>
      </c>
      <c r="L332" s="19">
        <f>MID(E332,19,4)</f>
        <v/>
      </c>
      <c r="M332" s="52">
        <f>MID(E332,LEN(E332)-17,4)</f>
        <v/>
      </c>
      <c r="N332" s="52">
        <f>MID(E332,LEN(E332)-6,4)</f>
        <v/>
      </c>
      <c r="O332" s="19">
        <f>VLOOKUP(F332,[1]Item!$A$5:$Z$10000,26,0)</f>
        <v/>
      </c>
      <c r="P332" s="19">
        <f>VLOOKUP(E332,[1]route!$E$3:$O$10005,11,0)</f>
        <v/>
      </c>
      <c r="Q332" s="167">
        <f>'Cutting Rules'!AD332</f>
        <v/>
      </c>
      <c r="R332" s="168">
        <f>SUMIF([1]route!$E$3:$E$10005,E332,[1]!Table1[生産])</f>
        <v/>
      </c>
      <c r="S332" s="24" t="n"/>
      <c r="T332" s="169" t="inlineStr"/>
      <c r="U332" s="19" t="n"/>
      <c r="V332" s="170">
        <f>SUMIF([1]route!$E$3:$E$10005,E332,[1]route!$M$3:$M$10005)</f>
        <v/>
      </c>
      <c r="W332" s="171">
        <f>O332*N332*V332/1000</f>
        <v/>
      </c>
      <c r="X332" s="27">
        <f t="array" ref="X332">INDEX($BP332:$CZ332,MATCH(TRUE,$BP332:$CZ332&lt;0,0))</f>
        <v/>
      </c>
      <c r="Y332" s="47">
        <f>IFERROR(CHOOSE($AC332,$BP$1,$BQ$1,$BR$1,$BS$1,$BT$1,$BU$1,$BV$1,$BW$1,$BX$1,$BY$1,$BZ$1,$CA$1,$CB$1,$CC$1,$CD$1,$CE$1,$CF$1,$CG$1,$CH$1,$CI$1,$CJ$1,$CK$1,$CL$1,$CM$1,$CN$1,$CO$1,$CP$1,$CQ$1,$CR$1,$CS$1,$CT$1,$CU$1,$CV$1,$CW$1,$CX$1,$CY$1,$CZ$1,),"")</f>
        <v/>
      </c>
      <c r="Z332" s="121">
        <f>IFERROR(VLOOKUP(E332,[1]route!$E$3:$BL$10005,59,0),"")&amp;IFERROR(VLOOKUP(E332,[1]route!$E$3:$BL$10005,60,0),"")</f>
        <v/>
      </c>
      <c r="AA332" s="172">
        <f>IF(R332&gt;V332,R332-V332,0)</f>
        <v/>
      </c>
      <c r="AB332" s="173">
        <f>AA332*O332*N332/1000</f>
        <v/>
      </c>
      <c r="AC332" s="4">
        <f>IFERROR(MATCH($X332,$BP332:$CZ332,0),"")</f>
        <v/>
      </c>
      <c r="AD332" s="29" t="n">
        <v>0</v>
      </c>
      <c r="AE332" s="30">
        <f>SUMIF([1]route!$E$3:$E$10005,E332,[1]!Table1[1])</f>
        <v/>
      </c>
      <c r="AF332" s="30">
        <f>SUMIF([1]route!$E$3:$E$10005,E332,[1]!Table1[2])</f>
        <v/>
      </c>
      <c r="AG332" s="30">
        <f>SUMIF([1]route!$E$3:$E$10005,E332,[1]!Table1[3])</f>
        <v/>
      </c>
      <c r="AH332" s="30">
        <f>SUMIF([1]route!$E$3:$E$10005,E332,[1]!Table1[4])</f>
        <v/>
      </c>
      <c r="AI332" s="30">
        <f>SUMIF([1]route!$E$3:$E$10005,E332,[1]!Table1[5])</f>
        <v/>
      </c>
      <c r="AJ332" s="30">
        <f>SUMIF([1]route!$E$3:$E$10005,E332,[1]!Table1[6])</f>
        <v/>
      </c>
      <c r="AK332" s="30">
        <f>SUMIF([1]route!$E$3:$E$10005,E332,[1]!Table1[7])</f>
        <v/>
      </c>
      <c r="AL332" s="30">
        <f>SUMIF([1]route!$E$3:$E$10005,E332,[1]!Table1[8])</f>
        <v/>
      </c>
      <c r="AM332" s="30">
        <f>SUMIF([1]route!$E$3:$E$10005,E332,[1]!Table1[9])</f>
        <v/>
      </c>
      <c r="AN332" s="30">
        <f>SUMIF([1]route!$E$3:$E$10005,E332,[1]!Table1[10])</f>
        <v/>
      </c>
      <c r="AO332" s="30">
        <f>SUMIF([1]route!$E$3:$E$10005,E332,[1]!Table1[11])</f>
        <v/>
      </c>
      <c r="AP332" s="30">
        <f>SUMIF([1]route!$E$3:$E$10005,E332,[1]!Table1[12])</f>
        <v/>
      </c>
      <c r="AQ332" s="30">
        <f>SUMIF([1]route!$E$3:$E$10005,E332,[1]!Table1[13])</f>
        <v/>
      </c>
      <c r="AR332" s="30">
        <f>SUMIF([1]route!$E$3:$E$10005,E332,[1]!Table1[14])</f>
        <v/>
      </c>
      <c r="AS332" s="30">
        <f>SUMIF([1]route!$E$3:$E$10005,E332,[1]!Table1[15])</f>
        <v/>
      </c>
      <c r="AT332" s="30">
        <f>SUMIF([1]route!$E$3:$E$10005,E332,[1]!Table1[16])</f>
        <v/>
      </c>
      <c r="AU332" s="30">
        <f>SUMIF([1]route!$E$3:$E$10005,E332,[1]!Table1[17])</f>
        <v/>
      </c>
      <c r="AV332" s="30">
        <f>SUMIF([1]route!$E$3:$E$10005,E332,[1]!Table1[18])</f>
        <v/>
      </c>
      <c r="AW332" s="30">
        <f>SUMIF([1]route!$E$3:$E$10005,E332,[1]!Table1[19])</f>
        <v/>
      </c>
      <c r="AX332" s="30">
        <f>SUMIF([1]route!$E$3:$E$10005,E332,[1]!Table1[20])</f>
        <v/>
      </c>
      <c r="AY332" s="30">
        <f>SUMIF([1]route!$E$3:$E$10005,E332,[1]!Table1[21])</f>
        <v/>
      </c>
      <c r="AZ332" s="30">
        <f>SUMIF([1]route!$E$3:$E$10005,E332,[1]!Table1[22])</f>
        <v/>
      </c>
      <c r="BA332" s="30">
        <f>SUMIF([1]route!$E$3:$E$10005,E332,[1]!Table1[23])</f>
        <v/>
      </c>
      <c r="BB332" s="30">
        <f>SUMIF([1]route!$E$3:$E$10005,E332,[1]!Table1[24])</f>
        <v/>
      </c>
      <c r="BC332" s="30">
        <f>SUMIF([1]route!$E$3:$E$10005,E332,[1]!Table1[25])</f>
        <v/>
      </c>
      <c r="BD332" s="30">
        <f>SUMIF([1]route!$E$3:$E$10005,E332,[1]!Table1[26])</f>
        <v/>
      </c>
      <c r="BE332" s="30">
        <f>SUMIF([1]route!$E$3:$E$10005,E332,[1]!Table1[27])</f>
        <v/>
      </c>
      <c r="BF332" s="30">
        <f>SUMIF([1]route!$E$3:$E$10005,E332,[1]!Table1[28])</f>
        <v/>
      </c>
      <c r="BG332" s="30">
        <f>SUMIF([1]route!$E$3:$E$10005,E332,[1]!Table1[29])</f>
        <v/>
      </c>
      <c r="BH332" s="30">
        <f>SUMIF([1]route!$E$3:$E$10005,E332,[1]!Table1[30])</f>
        <v/>
      </c>
      <c r="BI332" s="30">
        <f>SUMIF([1]route!$E$3:$E$10005,E332,[1]!Table1[31])</f>
        <v/>
      </c>
      <c r="BJ332" s="30">
        <f>SUMIF([1]route!$E$3:$E$10005,E332,[1]!Table1[Remain PO])</f>
        <v/>
      </c>
      <c r="BK332" s="31">
        <f>SUMIF([1]route!$E$3:$E$10005,E332,[1]!Table1[N+1])</f>
        <v/>
      </c>
      <c r="BL332" s="31">
        <f>SUMIF([1]route!$E$3:$E$10005,E332,[1]!Table1[N+2])</f>
        <v/>
      </c>
      <c r="BM332" s="31">
        <f>SUMIF([1]route!$E$3:$E$10005,E332,[1]!Table1[N+3])</f>
        <v/>
      </c>
      <c r="BN332" s="32">
        <f>SUMIF([1]route!$E$3:$E$10005,E332,[1]!Table1[N+4])</f>
        <v/>
      </c>
      <c r="BP332" s="37">
        <f>$V332-$AD332</f>
        <v/>
      </c>
      <c r="BQ332" s="35">
        <f>BP332-AE332</f>
        <v/>
      </c>
      <c r="BR332" s="35">
        <f>BQ332-AF332</f>
        <v/>
      </c>
      <c r="BS332" s="35">
        <f>BR332-AG332</f>
        <v/>
      </c>
      <c r="BT332" s="35">
        <f>BS332-AH332</f>
        <v/>
      </c>
      <c r="BU332" s="35">
        <f>BT332-AI332</f>
        <v/>
      </c>
      <c r="BV332" s="35">
        <f>BU332-AJ332</f>
        <v/>
      </c>
      <c r="BW332" s="35">
        <f>BV332-AK332</f>
        <v/>
      </c>
      <c r="BX332" s="35">
        <f>BW332-AL332</f>
        <v/>
      </c>
      <c r="BY332" s="35">
        <f>BX332-AM332</f>
        <v/>
      </c>
      <c r="BZ332" s="35">
        <f>BY332-AN332</f>
        <v/>
      </c>
      <c r="CA332" s="35">
        <f>BZ332-AO332</f>
        <v/>
      </c>
      <c r="CB332" s="35">
        <f>CA332-AP332</f>
        <v/>
      </c>
      <c r="CC332" s="35">
        <f>CB332-AQ332</f>
        <v/>
      </c>
      <c r="CD332" s="35">
        <f>CC332-AR332</f>
        <v/>
      </c>
      <c r="CE332" s="35">
        <f>CD332-AS332</f>
        <v/>
      </c>
      <c r="CF332" s="35">
        <f>CE332-AT332</f>
        <v/>
      </c>
      <c r="CG332" s="35">
        <f>CF332-AU332</f>
        <v/>
      </c>
      <c r="CH332" s="35">
        <f>CG332-AV332</f>
        <v/>
      </c>
      <c r="CI332" s="35">
        <f>CH332-AW332</f>
        <v/>
      </c>
      <c r="CJ332" s="35">
        <f>CI332-AX332</f>
        <v/>
      </c>
      <c r="CK332" s="35">
        <f>CJ332-AY332</f>
        <v/>
      </c>
      <c r="CL332" s="35">
        <f>CK332-AZ332</f>
        <v/>
      </c>
      <c r="CM332" s="35">
        <f>CL332-BA332</f>
        <v/>
      </c>
      <c r="CN332" s="35">
        <f>CM332-BB332</f>
        <v/>
      </c>
      <c r="CO332" s="35">
        <f>CN332-BC332</f>
        <v/>
      </c>
      <c r="CP332" s="35">
        <f>CO332-BD332</f>
        <v/>
      </c>
      <c r="CQ332" s="35">
        <f>CP332-BE332</f>
        <v/>
      </c>
      <c r="CR332" s="35">
        <f>CQ332-BF332</f>
        <v/>
      </c>
      <c r="CS332" s="35">
        <f>CR332-BG332</f>
        <v/>
      </c>
      <c r="CT332" s="35">
        <f>CS332-BH332</f>
        <v/>
      </c>
      <c r="CU332" s="35">
        <f>CT332-BI332</f>
        <v/>
      </c>
      <c r="CV332" s="35">
        <f>CU332-BJ332</f>
        <v/>
      </c>
      <c r="CW332" s="38">
        <f>CV332-BK332</f>
        <v/>
      </c>
      <c r="CX332" s="38">
        <f>CW332-BL332</f>
        <v/>
      </c>
      <c r="CY332" s="38">
        <f>CX332-BM332</f>
        <v/>
      </c>
      <c r="CZ332" s="39">
        <f>CY332-BN332</f>
        <v/>
      </c>
      <c r="DA332" s="35" t="n"/>
    </row>
    <row r="333">
      <c r="D333" s="61">
        <f>VLOOKUP(F333,[1]Special!$O$2:$S$209,3,0)</f>
        <v/>
      </c>
      <c r="E333" s="20" t="inlineStr">
        <is>
          <t>|0200220139|35.00|0.00|1.500|0.0005210IBC</t>
        </is>
      </c>
      <c r="F333" s="19">
        <f>LEFT(E333,LEN(E333)-7)</f>
        <v/>
      </c>
      <c r="G333" s="19">
        <f>'Cutting Rules'!H333</f>
        <v/>
      </c>
      <c r="H333" s="19">
        <f>VLOOKUP(MID(F333,8,2),[1]Special!$H$2:$I$32,2,0)</f>
        <v/>
      </c>
      <c r="I333" s="19">
        <f>RIGHT(E333,3)</f>
        <v/>
      </c>
      <c r="J333" s="19">
        <f>IF(MID(E333,6,2)="22","P","C")</f>
        <v/>
      </c>
      <c r="K333" s="19">
        <f>MID(E333,13,4)</f>
        <v/>
      </c>
      <c r="L333" s="19">
        <f>MID(E333,19,4)</f>
        <v/>
      </c>
      <c r="M333" s="52">
        <f>MID(E333,LEN(E333)-17,4)</f>
        <v/>
      </c>
      <c r="N333" s="52">
        <f>MID(E333,LEN(E333)-6,4)</f>
        <v/>
      </c>
      <c r="O333" s="19">
        <f>VLOOKUP(F333,[1]Item!$A$5:$Z$10000,26,0)</f>
        <v/>
      </c>
      <c r="P333" s="19">
        <f>VLOOKUP(E333,[1]route!$E$3:$O$10005,11,0)</f>
        <v/>
      </c>
      <c r="Q333" s="167">
        <f>'Cutting Rules'!AD333</f>
        <v/>
      </c>
      <c r="R333" s="168">
        <f>SUMIF([1]route!$E$3:$E$10005,E333,[1]!Table1[生産])</f>
        <v/>
      </c>
      <c r="S333" s="24" t="n"/>
      <c r="T333" s="169" t="inlineStr"/>
      <c r="U333" s="19" t="n"/>
      <c r="V333" s="170">
        <f>SUMIF([1]route!$E$3:$E$10005,E333,[1]route!$M$3:$M$10005)</f>
        <v/>
      </c>
      <c r="W333" s="171">
        <f>O333*N333*V333/1000</f>
        <v/>
      </c>
      <c r="X333" s="27">
        <f t="array" ref="X333">INDEX($BP333:$CZ333,MATCH(TRUE,$BP333:$CZ333&lt;0,0))</f>
        <v/>
      </c>
      <c r="Y333" s="47">
        <f>IFERROR(CHOOSE($AC333,$BP$1,$BQ$1,$BR$1,$BS$1,$BT$1,$BU$1,$BV$1,$BW$1,$BX$1,$BY$1,$BZ$1,$CA$1,$CB$1,$CC$1,$CD$1,$CE$1,$CF$1,$CG$1,$CH$1,$CI$1,$CJ$1,$CK$1,$CL$1,$CM$1,$CN$1,$CO$1,$CP$1,$CQ$1,$CR$1,$CS$1,$CT$1,$CU$1,$CV$1,$CW$1,$CX$1,$CY$1,$CZ$1,),"")</f>
        <v/>
      </c>
      <c r="Z333" s="121">
        <f>IFERROR(VLOOKUP(E333,[1]route!$E$3:$BL$10005,59,0),"")&amp;IFERROR(VLOOKUP(E333,[1]route!$E$3:$BL$10005,60,0),"")</f>
        <v/>
      </c>
      <c r="AA333" s="172">
        <f>IF(R333&gt;V333,R333-V333,0)</f>
        <v/>
      </c>
      <c r="AB333" s="173">
        <f>AA333*O333*N333/1000</f>
        <v/>
      </c>
      <c r="AC333" s="4">
        <f>IFERROR(MATCH($X333,$BP333:$CZ333,0),"")</f>
        <v/>
      </c>
      <c r="AD333" s="29" t="n">
        <v>0</v>
      </c>
      <c r="AE333" s="30">
        <f>SUMIF([1]route!$E$3:$E$10005,E333,[1]!Table1[1])</f>
        <v/>
      </c>
      <c r="AF333" s="30">
        <f>SUMIF([1]route!$E$3:$E$10005,E333,[1]!Table1[2])</f>
        <v/>
      </c>
      <c r="AG333" s="30">
        <f>SUMIF([1]route!$E$3:$E$10005,E333,[1]!Table1[3])</f>
        <v/>
      </c>
      <c r="AH333" s="30">
        <f>SUMIF([1]route!$E$3:$E$10005,E333,[1]!Table1[4])</f>
        <v/>
      </c>
      <c r="AI333" s="30">
        <f>SUMIF([1]route!$E$3:$E$10005,E333,[1]!Table1[5])</f>
        <v/>
      </c>
      <c r="AJ333" s="30">
        <f>SUMIF([1]route!$E$3:$E$10005,E333,[1]!Table1[6])</f>
        <v/>
      </c>
      <c r="AK333" s="30">
        <f>SUMIF([1]route!$E$3:$E$10005,E333,[1]!Table1[7])</f>
        <v/>
      </c>
      <c r="AL333" s="30">
        <f>SUMIF([1]route!$E$3:$E$10005,E333,[1]!Table1[8])</f>
        <v/>
      </c>
      <c r="AM333" s="30">
        <f>SUMIF([1]route!$E$3:$E$10005,E333,[1]!Table1[9])</f>
        <v/>
      </c>
      <c r="AN333" s="30">
        <f>SUMIF([1]route!$E$3:$E$10005,E333,[1]!Table1[10])</f>
        <v/>
      </c>
      <c r="AO333" s="30">
        <f>SUMIF([1]route!$E$3:$E$10005,E333,[1]!Table1[11])</f>
        <v/>
      </c>
      <c r="AP333" s="30">
        <f>SUMIF([1]route!$E$3:$E$10005,E333,[1]!Table1[12])</f>
        <v/>
      </c>
      <c r="AQ333" s="30">
        <f>SUMIF([1]route!$E$3:$E$10005,E333,[1]!Table1[13])</f>
        <v/>
      </c>
      <c r="AR333" s="30">
        <f>SUMIF([1]route!$E$3:$E$10005,E333,[1]!Table1[14])</f>
        <v/>
      </c>
      <c r="AS333" s="30">
        <f>SUMIF([1]route!$E$3:$E$10005,E333,[1]!Table1[15])</f>
        <v/>
      </c>
      <c r="AT333" s="30">
        <f>SUMIF([1]route!$E$3:$E$10005,E333,[1]!Table1[16])</f>
        <v/>
      </c>
      <c r="AU333" s="30">
        <f>SUMIF([1]route!$E$3:$E$10005,E333,[1]!Table1[17])</f>
        <v/>
      </c>
      <c r="AV333" s="30">
        <f>SUMIF([1]route!$E$3:$E$10005,E333,[1]!Table1[18])</f>
        <v/>
      </c>
      <c r="AW333" s="30">
        <f>SUMIF([1]route!$E$3:$E$10005,E333,[1]!Table1[19])</f>
        <v/>
      </c>
      <c r="AX333" s="30">
        <f>SUMIF([1]route!$E$3:$E$10005,E333,[1]!Table1[20])</f>
        <v/>
      </c>
      <c r="AY333" s="30">
        <f>SUMIF([1]route!$E$3:$E$10005,E333,[1]!Table1[21])</f>
        <v/>
      </c>
      <c r="AZ333" s="30">
        <f>SUMIF([1]route!$E$3:$E$10005,E333,[1]!Table1[22])</f>
        <v/>
      </c>
      <c r="BA333" s="30">
        <f>SUMIF([1]route!$E$3:$E$10005,E333,[1]!Table1[23])</f>
        <v/>
      </c>
      <c r="BB333" s="30">
        <f>SUMIF([1]route!$E$3:$E$10005,E333,[1]!Table1[24])</f>
        <v/>
      </c>
      <c r="BC333" s="30">
        <f>SUMIF([1]route!$E$3:$E$10005,E333,[1]!Table1[25])</f>
        <v/>
      </c>
      <c r="BD333" s="30">
        <f>SUMIF([1]route!$E$3:$E$10005,E333,[1]!Table1[26])</f>
        <v/>
      </c>
      <c r="BE333" s="30">
        <f>SUMIF([1]route!$E$3:$E$10005,E333,[1]!Table1[27])</f>
        <v/>
      </c>
      <c r="BF333" s="30">
        <f>SUMIF([1]route!$E$3:$E$10005,E333,[1]!Table1[28])</f>
        <v/>
      </c>
      <c r="BG333" s="30">
        <f>SUMIF([1]route!$E$3:$E$10005,E333,[1]!Table1[29])</f>
        <v/>
      </c>
      <c r="BH333" s="30">
        <f>SUMIF([1]route!$E$3:$E$10005,E333,[1]!Table1[30])</f>
        <v/>
      </c>
      <c r="BI333" s="30">
        <f>SUMIF([1]route!$E$3:$E$10005,E333,[1]!Table1[31])</f>
        <v/>
      </c>
      <c r="BJ333" s="30">
        <f>SUMIF([1]route!$E$3:$E$10005,E333,[1]!Table1[Remain PO])</f>
        <v/>
      </c>
      <c r="BK333" s="31">
        <f>SUMIF([1]route!$E$3:$E$10005,E333,[1]!Table1[N+1])</f>
        <v/>
      </c>
      <c r="BL333" s="31">
        <f>SUMIF([1]route!$E$3:$E$10005,E333,[1]!Table1[N+2])</f>
        <v/>
      </c>
      <c r="BM333" s="31">
        <f>SUMIF([1]route!$E$3:$E$10005,E333,[1]!Table1[N+3])</f>
        <v/>
      </c>
      <c r="BN333" s="32">
        <f>SUMIF([1]route!$E$3:$E$10005,E333,[1]!Table1[N+4])</f>
        <v/>
      </c>
      <c r="BP333" s="37">
        <f>$V333-$AD333</f>
        <v/>
      </c>
      <c r="BQ333" s="35">
        <f>BP333-AE333</f>
        <v/>
      </c>
      <c r="BR333" s="35">
        <f>BQ333-AF333</f>
        <v/>
      </c>
      <c r="BS333" s="35">
        <f>BR333-AG333</f>
        <v/>
      </c>
      <c r="BT333" s="35">
        <f>BS333-AH333</f>
        <v/>
      </c>
      <c r="BU333" s="35">
        <f>BT333-AI333</f>
        <v/>
      </c>
      <c r="BV333" s="35">
        <f>BU333-AJ333</f>
        <v/>
      </c>
      <c r="BW333" s="35">
        <f>BV333-AK333</f>
        <v/>
      </c>
      <c r="BX333" s="35">
        <f>BW333-AL333</f>
        <v/>
      </c>
      <c r="BY333" s="35">
        <f>BX333-AM333</f>
        <v/>
      </c>
      <c r="BZ333" s="35">
        <f>BY333-AN333</f>
        <v/>
      </c>
      <c r="CA333" s="35">
        <f>BZ333-AO333</f>
        <v/>
      </c>
      <c r="CB333" s="35">
        <f>CA333-AP333</f>
        <v/>
      </c>
      <c r="CC333" s="35">
        <f>CB333-AQ333</f>
        <v/>
      </c>
      <c r="CD333" s="35">
        <f>CC333-AR333</f>
        <v/>
      </c>
      <c r="CE333" s="35">
        <f>CD333-AS333</f>
        <v/>
      </c>
      <c r="CF333" s="35">
        <f>CE333-AT333</f>
        <v/>
      </c>
      <c r="CG333" s="35">
        <f>CF333-AU333</f>
        <v/>
      </c>
      <c r="CH333" s="35">
        <f>CG333-AV333</f>
        <v/>
      </c>
      <c r="CI333" s="35">
        <f>CH333-AW333</f>
        <v/>
      </c>
      <c r="CJ333" s="35">
        <f>CI333-AX333</f>
        <v/>
      </c>
      <c r="CK333" s="35">
        <f>CJ333-AY333</f>
        <v/>
      </c>
      <c r="CL333" s="35">
        <f>CK333-AZ333</f>
        <v/>
      </c>
      <c r="CM333" s="35">
        <f>CL333-BA333</f>
        <v/>
      </c>
      <c r="CN333" s="35">
        <f>CM333-BB333</f>
        <v/>
      </c>
      <c r="CO333" s="35">
        <f>CN333-BC333</f>
        <v/>
      </c>
      <c r="CP333" s="35">
        <f>CO333-BD333</f>
        <v/>
      </c>
      <c r="CQ333" s="35">
        <f>CP333-BE333</f>
        <v/>
      </c>
      <c r="CR333" s="35">
        <f>CQ333-BF333</f>
        <v/>
      </c>
      <c r="CS333" s="35">
        <f>CR333-BG333</f>
        <v/>
      </c>
      <c r="CT333" s="35">
        <f>CS333-BH333</f>
        <v/>
      </c>
      <c r="CU333" s="35">
        <f>CT333-BI333</f>
        <v/>
      </c>
      <c r="CV333" s="35">
        <f>CU333-BJ333</f>
        <v/>
      </c>
      <c r="CW333" s="38">
        <f>CV333-BK333</f>
        <v/>
      </c>
      <c r="CX333" s="38">
        <f>CW333-BL333</f>
        <v/>
      </c>
      <c r="CY333" s="38">
        <f>CX333-BM333</f>
        <v/>
      </c>
      <c r="CZ333" s="39">
        <f>CY333-BN333</f>
        <v/>
      </c>
      <c r="DA333" s="35" t="n"/>
    </row>
    <row r="334">
      <c r="D334" s="61">
        <f>VLOOKUP(F334,[1]Special!$O$2:$S$209,3,0)</f>
        <v/>
      </c>
      <c r="E334" s="20" t="inlineStr">
        <is>
          <t>|0200226010|19.10|0.00|2.000|0.0005300NBC</t>
        </is>
      </c>
      <c r="F334" s="19">
        <f>LEFT(E334,LEN(E334)-7)</f>
        <v/>
      </c>
      <c r="G334" s="19">
        <f>'Cutting Rules'!H334</f>
        <v/>
      </c>
      <c r="H334" s="19">
        <f>VLOOKUP(MID(F334,8,2),[1]Special!$H$2:$I$32,2,0)</f>
        <v/>
      </c>
      <c r="I334" s="19">
        <f>RIGHT(E334,3)</f>
        <v/>
      </c>
      <c r="J334" s="19">
        <f>IF(MID(E334,6,2)="22","P","C")</f>
        <v/>
      </c>
      <c r="K334" s="19">
        <f>MID(E334,13,4)</f>
        <v/>
      </c>
      <c r="L334" s="19">
        <f>MID(E334,19,4)</f>
        <v/>
      </c>
      <c r="M334" s="52">
        <f>MID(E334,LEN(E334)-17,4)</f>
        <v/>
      </c>
      <c r="N334" s="52">
        <f>MID(E334,LEN(E334)-6,4)</f>
        <v/>
      </c>
      <c r="O334" s="19">
        <f>VLOOKUP(F334,[1]Item!$A$5:$Z$10000,26,0)</f>
        <v/>
      </c>
      <c r="P334" s="19">
        <f>VLOOKUP(E334,[1]route!$E$3:$O$10005,11,0)</f>
        <v/>
      </c>
      <c r="Q334" s="167">
        <f>'Cutting Rules'!AD334</f>
        <v/>
      </c>
      <c r="R334" s="168">
        <f>SUMIF([1]route!$E$3:$E$10005,E334,[1]!Table1[生産])</f>
        <v/>
      </c>
      <c r="S334" s="24" t="n"/>
      <c r="T334" s="169" t="inlineStr"/>
      <c r="U334" s="19" t="n"/>
      <c r="V334" s="170">
        <f>SUMIF([1]route!$E$3:$E$10005,E334,[1]route!$M$3:$M$10005)</f>
        <v/>
      </c>
      <c r="W334" s="171">
        <f>O334*N334*V334/1000</f>
        <v/>
      </c>
      <c r="X334" s="27">
        <f t="array" ref="X334">INDEX($BP334:$CZ334,MATCH(TRUE,$BP334:$CZ334&lt;0,0))</f>
        <v/>
      </c>
      <c r="Y334" s="47">
        <f>IFERROR(CHOOSE($AC334,$BP$1,$BQ$1,$BR$1,$BS$1,$BT$1,$BU$1,$BV$1,$BW$1,$BX$1,$BY$1,$BZ$1,$CA$1,$CB$1,$CC$1,$CD$1,$CE$1,$CF$1,$CG$1,$CH$1,$CI$1,$CJ$1,$CK$1,$CL$1,$CM$1,$CN$1,$CO$1,$CP$1,$CQ$1,$CR$1,$CS$1,$CT$1,$CU$1,$CV$1,$CW$1,$CX$1,$CY$1,$CZ$1,),"")</f>
        <v/>
      </c>
      <c r="Z334" s="121">
        <f>IFERROR(VLOOKUP(E334,[1]route!$E$3:$BL$10005,59,0),"")&amp;IFERROR(VLOOKUP(E334,[1]route!$E$3:$BL$10005,60,0),"")</f>
        <v/>
      </c>
      <c r="AA334" s="172">
        <f>IF(R334&gt;V334,R334-V334,0)</f>
        <v/>
      </c>
      <c r="AB334" s="173">
        <f>AA334*O334*N334/1000</f>
        <v/>
      </c>
      <c r="AC334" s="4">
        <f>IFERROR(MATCH($X334,$BP334:$CZ334,0),"")</f>
        <v/>
      </c>
      <c r="AD334" s="29" t="n">
        <v>0</v>
      </c>
      <c r="AE334" s="30">
        <f>SUMIF([1]route!$E$3:$E$10005,E334,[1]!Table1[1])</f>
        <v/>
      </c>
      <c r="AF334" s="30">
        <f>SUMIF([1]route!$E$3:$E$10005,E334,[1]!Table1[2])</f>
        <v/>
      </c>
      <c r="AG334" s="30">
        <f>SUMIF([1]route!$E$3:$E$10005,E334,[1]!Table1[3])</f>
        <v/>
      </c>
      <c r="AH334" s="30">
        <f>SUMIF([1]route!$E$3:$E$10005,E334,[1]!Table1[4])</f>
        <v/>
      </c>
      <c r="AI334" s="30">
        <f>SUMIF([1]route!$E$3:$E$10005,E334,[1]!Table1[5])</f>
        <v/>
      </c>
      <c r="AJ334" s="30">
        <f>SUMIF([1]route!$E$3:$E$10005,E334,[1]!Table1[6])</f>
        <v/>
      </c>
      <c r="AK334" s="30">
        <f>SUMIF([1]route!$E$3:$E$10005,E334,[1]!Table1[7])</f>
        <v/>
      </c>
      <c r="AL334" s="30">
        <f>SUMIF([1]route!$E$3:$E$10005,E334,[1]!Table1[8])</f>
        <v/>
      </c>
      <c r="AM334" s="30">
        <f>SUMIF([1]route!$E$3:$E$10005,E334,[1]!Table1[9])</f>
        <v/>
      </c>
      <c r="AN334" s="30">
        <f>SUMIF([1]route!$E$3:$E$10005,E334,[1]!Table1[10])</f>
        <v/>
      </c>
      <c r="AO334" s="30">
        <f>SUMIF([1]route!$E$3:$E$10005,E334,[1]!Table1[11])</f>
        <v/>
      </c>
      <c r="AP334" s="30">
        <f>SUMIF([1]route!$E$3:$E$10005,E334,[1]!Table1[12])</f>
        <v/>
      </c>
      <c r="AQ334" s="30">
        <f>SUMIF([1]route!$E$3:$E$10005,E334,[1]!Table1[13])</f>
        <v/>
      </c>
      <c r="AR334" s="30">
        <f>SUMIF([1]route!$E$3:$E$10005,E334,[1]!Table1[14])</f>
        <v/>
      </c>
      <c r="AS334" s="30">
        <f>SUMIF([1]route!$E$3:$E$10005,E334,[1]!Table1[15])</f>
        <v/>
      </c>
      <c r="AT334" s="30">
        <f>SUMIF([1]route!$E$3:$E$10005,E334,[1]!Table1[16])</f>
        <v/>
      </c>
      <c r="AU334" s="30">
        <f>SUMIF([1]route!$E$3:$E$10005,E334,[1]!Table1[17])</f>
        <v/>
      </c>
      <c r="AV334" s="30">
        <f>SUMIF([1]route!$E$3:$E$10005,E334,[1]!Table1[18])</f>
        <v/>
      </c>
      <c r="AW334" s="30">
        <f>SUMIF([1]route!$E$3:$E$10005,E334,[1]!Table1[19])</f>
        <v/>
      </c>
      <c r="AX334" s="30">
        <f>SUMIF([1]route!$E$3:$E$10005,E334,[1]!Table1[20])</f>
        <v/>
      </c>
      <c r="AY334" s="30">
        <f>SUMIF([1]route!$E$3:$E$10005,E334,[1]!Table1[21])</f>
        <v/>
      </c>
      <c r="AZ334" s="30">
        <f>SUMIF([1]route!$E$3:$E$10005,E334,[1]!Table1[22])</f>
        <v/>
      </c>
      <c r="BA334" s="30">
        <f>SUMIF([1]route!$E$3:$E$10005,E334,[1]!Table1[23])</f>
        <v/>
      </c>
      <c r="BB334" s="30">
        <f>SUMIF([1]route!$E$3:$E$10005,E334,[1]!Table1[24])</f>
        <v/>
      </c>
      <c r="BC334" s="30">
        <f>SUMIF([1]route!$E$3:$E$10005,E334,[1]!Table1[25])</f>
        <v/>
      </c>
      <c r="BD334" s="30">
        <f>SUMIF([1]route!$E$3:$E$10005,E334,[1]!Table1[26])</f>
        <v/>
      </c>
      <c r="BE334" s="30">
        <f>SUMIF([1]route!$E$3:$E$10005,E334,[1]!Table1[27])</f>
        <v/>
      </c>
      <c r="BF334" s="30">
        <f>SUMIF([1]route!$E$3:$E$10005,E334,[1]!Table1[28])</f>
        <v/>
      </c>
      <c r="BG334" s="30">
        <f>SUMIF([1]route!$E$3:$E$10005,E334,[1]!Table1[29])</f>
        <v/>
      </c>
      <c r="BH334" s="30">
        <f>SUMIF([1]route!$E$3:$E$10005,E334,[1]!Table1[30])</f>
        <v/>
      </c>
      <c r="BI334" s="30">
        <f>SUMIF([1]route!$E$3:$E$10005,E334,[1]!Table1[31])</f>
        <v/>
      </c>
      <c r="BJ334" s="30">
        <f>SUMIF([1]route!$E$3:$E$10005,E334,[1]!Table1[Remain PO])</f>
        <v/>
      </c>
      <c r="BK334" s="31">
        <f>SUMIF([1]route!$E$3:$E$10005,E334,[1]!Table1[N+1])</f>
        <v/>
      </c>
      <c r="BL334" s="31">
        <f>SUMIF([1]route!$E$3:$E$10005,E334,[1]!Table1[N+2])</f>
        <v/>
      </c>
      <c r="BM334" s="31">
        <f>SUMIF([1]route!$E$3:$E$10005,E334,[1]!Table1[N+3])</f>
        <v/>
      </c>
      <c r="BN334" s="32">
        <f>SUMIF([1]route!$E$3:$E$10005,E334,[1]!Table1[N+4])</f>
        <v/>
      </c>
      <c r="BP334" s="37">
        <f>$V334-$AD334</f>
        <v/>
      </c>
      <c r="BQ334" s="35">
        <f>BP334-AE334</f>
        <v/>
      </c>
      <c r="BR334" s="35">
        <f>BQ334-AF334</f>
        <v/>
      </c>
      <c r="BS334" s="35">
        <f>BR334-AG334</f>
        <v/>
      </c>
      <c r="BT334" s="35">
        <f>BS334-AH334</f>
        <v/>
      </c>
      <c r="BU334" s="35">
        <f>BT334-AI334</f>
        <v/>
      </c>
      <c r="BV334" s="35">
        <f>BU334-AJ334</f>
        <v/>
      </c>
      <c r="BW334" s="35">
        <f>BV334-AK334</f>
        <v/>
      </c>
      <c r="BX334" s="35">
        <f>BW334-AL334</f>
        <v/>
      </c>
      <c r="BY334" s="35">
        <f>BX334-AM334</f>
        <v/>
      </c>
      <c r="BZ334" s="35">
        <f>BY334-AN334</f>
        <v/>
      </c>
      <c r="CA334" s="35">
        <f>BZ334-AO334</f>
        <v/>
      </c>
      <c r="CB334" s="35">
        <f>CA334-AP334</f>
        <v/>
      </c>
      <c r="CC334" s="35">
        <f>CB334-AQ334</f>
        <v/>
      </c>
      <c r="CD334" s="35">
        <f>CC334-AR334</f>
        <v/>
      </c>
      <c r="CE334" s="35">
        <f>CD334-AS334</f>
        <v/>
      </c>
      <c r="CF334" s="35">
        <f>CE334-AT334</f>
        <v/>
      </c>
      <c r="CG334" s="35">
        <f>CF334-AU334</f>
        <v/>
      </c>
      <c r="CH334" s="35">
        <f>CG334-AV334</f>
        <v/>
      </c>
      <c r="CI334" s="35">
        <f>CH334-AW334</f>
        <v/>
      </c>
      <c r="CJ334" s="35">
        <f>CI334-AX334</f>
        <v/>
      </c>
      <c r="CK334" s="35">
        <f>CJ334-AY334</f>
        <v/>
      </c>
      <c r="CL334" s="35">
        <f>CK334-AZ334</f>
        <v/>
      </c>
      <c r="CM334" s="35">
        <f>CL334-BA334</f>
        <v/>
      </c>
      <c r="CN334" s="35">
        <f>CM334-BB334</f>
        <v/>
      </c>
      <c r="CO334" s="35">
        <f>CN334-BC334</f>
        <v/>
      </c>
      <c r="CP334" s="35">
        <f>CO334-BD334</f>
        <v/>
      </c>
      <c r="CQ334" s="35">
        <f>CP334-BE334</f>
        <v/>
      </c>
      <c r="CR334" s="35">
        <f>CQ334-BF334</f>
        <v/>
      </c>
      <c r="CS334" s="35">
        <f>CR334-BG334</f>
        <v/>
      </c>
      <c r="CT334" s="35">
        <f>CS334-BH334</f>
        <v/>
      </c>
      <c r="CU334" s="35">
        <f>CT334-BI334</f>
        <v/>
      </c>
      <c r="CV334" s="35">
        <f>CU334-BJ334</f>
        <v/>
      </c>
      <c r="CW334" s="38">
        <f>CV334-BK334</f>
        <v/>
      </c>
      <c r="CX334" s="38">
        <f>CW334-BL334</f>
        <v/>
      </c>
      <c r="CY334" s="38">
        <f>CX334-BM334</f>
        <v/>
      </c>
      <c r="CZ334" s="39">
        <f>CY334-BN334</f>
        <v/>
      </c>
      <c r="DA334" s="35" t="n"/>
    </row>
    <row r="335">
      <c r="D335" s="61">
        <f>VLOOKUP(F335,[1]Special!$O$2:$S$209,3,0)</f>
        <v/>
      </c>
      <c r="E335" s="20" t="inlineStr">
        <is>
          <t>|0200220810|19.10|0.00|2.300|0.0005100NBC</t>
        </is>
      </c>
      <c r="F335" s="19">
        <f>LEFT(E335,LEN(E335)-7)</f>
        <v/>
      </c>
      <c r="G335" s="19">
        <f>'Cutting Rules'!H335</f>
        <v/>
      </c>
      <c r="H335" s="19">
        <f>VLOOKUP(MID(F335,8,2),[1]Special!$H$2:$I$32,2,0)</f>
        <v/>
      </c>
      <c r="I335" s="19">
        <f>RIGHT(E335,3)</f>
        <v/>
      </c>
      <c r="J335" s="19">
        <f>IF(MID(E335,6,2)="22","P","C")</f>
        <v/>
      </c>
      <c r="K335" s="19">
        <f>MID(E335,13,4)</f>
        <v/>
      </c>
      <c r="L335" s="19">
        <f>MID(E335,19,4)</f>
        <v/>
      </c>
      <c r="M335" s="52">
        <f>MID(E335,LEN(E335)-17,4)</f>
        <v/>
      </c>
      <c r="N335" s="52">
        <f>MID(E335,LEN(E335)-6,4)</f>
        <v/>
      </c>
      <c r="O335" s="19">
        <f>VLOOKUP(F335,[1]Item!$A$5:$Z$10000,26,0)</f>
        <v/>
      </c>
      <c r="P335" s="19">
        <f>VLOOKUP(E335,[1]route!$E$3:$O$10005,11,0)</f>
        <v/>
      </c>
      <c r="Q335" s="167">
        <f>'Cutting Rules'!AD335</f>
        <v/>
      </c>
      <c r="R335" s="168">
        <f>SUMIF([1]route!$E$3:$E$10005,E335,[1]!Table1[生産])</f>
        <v/>
      </c>
      <c r="S335" s="24" t="n"/>
      <c r="T335" s="169" t="inlineStr"/>
      <c r="U335" s="19" t="n"/>
      <c r="V335" s="170">
        <f>SUMIF([1]route!$E$3:$E$10005,E335,[1]route!$M$3:$M$10005)</f>
        <v/>
      </c>
      <c r="W335" s="171">
        <f>O335*N335*V335/1000</f>
        <v/>
      </c>
      <c r="X335" s="27">
        <f t="array" ref="X335">INDEX($BP335:$CZ335,MATCH(TRUE,$BP335:$CZ335&lt;0,0))</f>
        <v/>
      </c>
      <c r="Y335" s="47">
        <f>IFERROR(CHOOSE($AC335,$BP$1,$BQ$1,$BR$1,$BS$1,$BT$1,$BU$1,$BV$1,$BW$1,$BX$1,$BY$1,$BZ$1,$CA$1,$CB$1,$CC$1,$CD$1,$CE$1,$CF$1,$CG$1,$CH$1,$CI$1,$CJ$1,$CK$1,$CL$1,$CM$1,$CN$1,$CO$1,$CP$1,$CQ$1,$CR$1,$CS$1,$CT$1,$CU$1,$CV$1,$CW$1,$CX$1,$CY$1,$CZ$1,),"")</f>
        <v/>
      </c>
      <c r="Z335" s="121">
        <f>IFERROR(VLOOKUP(E335,[1]route!$E$3:$BL$10005,59,0),"")&amp;IFERROR(VLOOKUP(E335,[1]route!$E$3:$BL$10005,60,0),"")</f>
        <v/>
      </c>
      <c r="AA335" s="172">
        <f>IF(R335&gt;V335,R335-V335,0)</f>
        <v/>
      </c>
      <c r="AB335" s="173">
        <f>AA335*O335*N335/1000</f>
        <v/>
      </c>
      <c r="AC335" s="4">
        <f>IFERROR(MATCH($X335,$BP335:$CZ335,0),"")</f>
        <v/>
      </c>
      <c r="AD335" s="29" t="n">
        <v>0</v>
      </c>
      <c r="AE335" s="30">
        <f>SUMIF([1]route!$E$3:$E$10005,E335,[1]!Table1[1])</f>
        <v/>
      </c>
      <c r="AF335" s="30">
        <f>SUMIF([1]route!$E$3:$E$10005,E335,[1]!Table1[2])</f>
        <v/>
      </c>
      <c r="AG335" s="30">
        <f>SUMIF([1]route!$E$3:$E$10005,E335,[1]!Table1[3])</f>
        <v/>
      </c>
      <c r="AH335" s="30">
        <f>SUMIF([1]route!$E$3:$E$10005,E335,[1]!Table1[4])</f>
        <v/>
      </c>
      <c r="AI335" s="30">
        <f>SUMIF([1]route!$E$3:$E$10005,E335,[1]!Table1[5])</f>
        <v/>
      </c>
      <c r="AJ335" s="30">
        <f>SUMIF([1]route!$E$3:$E$10005,E335,[1]!Table1[6])</f>
        <v/>
      </c>
      <c r="AK335" s="30">
        <f>SUMIF([1]route!$E$3:$E$10005,E335,[1]!Table1[7])</f>
        <v/>
      </c>
      <c r="AL335" s="30">
        <f>SUMIF([1]route!$E$3:$E$10005,E335,[1]!Table1[8])</f>
        <v/>
      </c>
      <c r="AM335" s="30">
        <f>SUMIF([1]route!$E$3:$E$10005,E335,[1]!Table1[9])</f>
        <v/>
      </c>
      <c r="AN335" s="30">
        <f>SUMIF([1]route!$E$3:$E$10005,E335,[1]!Table1[10])</f>
        <v/>
      </c>
      <c r="AO335" s="30">
        <f>SUMIF([1]route!$E$3:$E$10005,E335,[1]!Table1[11])</f>
        <v/>
      </c>
      <c r="AP335" s="30">
        <f>SUMIF([1]route!$E$3:$E$10005,E335,[1]!Table1[12])</f>
        <v/>
      </c>
      <c r="AQ335" s="30">
        <f>SUMIF([1]route!$E$3:$E$10005,E335,[1]!Table1[13])</f>
        <v/>
      </c>
      <c r="AR335" s="30">
        <f>SUMIF([1]route!$E$3:$E$10005,E335,[1]!Table1[14])</f>
        <v/>
      </c>
      <c r="AS335" s="30">
        <f>SUMIF([1]route!$E$3:$E$10005,E335,[1]!Table1[15])</f>
        <v/>
      </c>
      <c r="AT335" s="30">
        <f>SUMIF([1]route!$E$3:$E$10005,E335,[1]!Table1[16])</f>
        <v/>
      </c>
      <c r="AU335" s="30">
        <f>SUMIF([1]route!$E$3:$E$10005,E335,[1]!Table1[17])</f>
        <v/>
      </c>
      <c r="AV335" s="30">
        <f>SUMIF([1]route!$E$3:$E$10005,E335,[1]!Table1[18])</f>
        <v/>
      </c>
      <c r="AW335" s="30">
        <f>SUMIF([1]route!$E$3:$E$10005,E335,[1]!Table1[19])</f>
        <v/>
      </c>
      <c r="AX335" s="30">
        <f>SUMIF([1]route!$E$3:$E$10005,E335,[1]!Table1[20])</f>
        <v/>
      </c>
      <c r="AY335" s="30">
        <f>SUMIF([1]route!$E$3:$E$10005,E335,[1]!Table1[21])</f>
        <v/>
      </c>
      <c r="AZ335" s="30">
        <f>SUMIF([1]route!$E$3:$E$10005,E335,[1]!Table1[22])</f>
        <v/>
      </c>
      <c r="BA335" s="30">
        <f>SUMIF([1]route!$E$3:$E$10005,E335,[1]!Table1[23])</f>
        <v/>
      </c>
      <c r="BB335" s="30">
        <f>SUMIF([1]route!$E$3:$E$10005,E335,[1]!Table1[24])</f>
        <v/>
      </c>
      <c r="BC335" s="30">
        <f>SUMIF([1]route!$E$3:$E$10005,E335,[1]!Table1[25])</f>
        <v/>
      </c>
      <c r="BD335" s="30">
        <f>SUMIF([1]route!$E$3:$E$10005,E335,[1]!Table1[26])</f>
        <v/>
      </c>
      <c r="BE335" s="30">
        <f>SUMIF([1]route!$E$3:$E$10005,E335,[1]!Table1[27])</f>
        <v/>
      </c>
      <c r="BF335" s="30">
        <f>SUMIF([1]route!$E$3:$E$10005,E335,[1]!Table1[28])</f>
        <v/>
      </c>
      <c r="BG335" s="30">
        <f>SUMIF([1]route!$E$3:$E$10005,E335,[1]!Table1[29])</f>
        <v/>
      </c>
      <c r="BH335" s="30">
        <f>SUMIF([1]route!$E$3:$E$10005,E335,[1]!Table1[30])</f>
        <v/>
      </c>
      <c r="BI335" s="30">
        <f>SUMIF([1]route!$E$3:$E$10005,E335,[1]!Table1[31])</f>
        <v/>
      </c>
      <c r="BJ335" s="30">
        <f>SUMIF([1]route!$E$3:$E$10005,E335,[1]!Table1[Remain PO])</f>
        <v/>
      </c>
      <c r="BK335" s="31">
        <f>SUMIF([1]route!$E$3:$E$10005,E335,[1]!Table1[N+1])</f>
        <v/>
      </c>
      <c r="BL335" s="31">
        <f>SUMIF([1]route!$E$3:$E$10005,E335,[1]!Table1[N+2])</f>
        <v/>
      </c>
      <c r="BM335" s="31">
        <f>SUMIF([1]route!$E$3:$E$10005,E335,[1]!Table1[N+3])</f>
        <v/>
      </c>
      <c r="BN335" s="32">
        <f>SUMIF([1]route!$E$3:$E$10005,E335,[1]!Table1[N+4])</f>
        <v/>
      </c>
      <c r="BP335" s="37">
        <f>$V335-$AD335</f>
        <v/>
      </c>
      <c r="BQ335" s="35">
        <f>BP335-AE335</f>
        <v/>
      </c>
      <c r="BR335" s="35">
        <f>BQ335-AF335</f>
        <v/>
      </c>
      <c r="BS335" s="35">
        <f>BR335-AG335</f>
        <v/>
      </c>
      <c r="BT335" s="35">
        <f>BS335-AH335</f>
        <v/>
      </c>
      <c r="BU335" s="35">
        <f>BT335-AI335</f>
        <v/>
      </c>
      <c r="BV335" s="35">
        <f>BU335-AJ335</f>
        <v/>
      </c>
      <c r="BW335" s="35">
        <f>BV335-AK335</f>
        <v/>
      </c>
      <c r="BX335" s="35">
        <f>BW335-AL335</f>
        <v/>
      </c>
      <c r="BY335" s="35">
        <f>BX335-AM335</f>
        <v/>
      </c>
      <c r="BZ335" s="35">
        <f>BY335-AN335</f>
        <v/>
      </c>
      <c r="CA335" s="35">
        <f>BZ335-AO335</f>
        <v/>
      </c>
      <c r="CB335" s="35">
        <f>CA335-AP335</f>
        <v/>
      </c>
      <c r="CC335" s="35">
        <f>CB335-AQ335</f>
        <v/>
      </c>
      <c r="CD335" s="35">
        <f>CC335-AR335</f>
        <v/>
      </c>
      <c r="CE335" s="35">
        <f>CD335-AS335</f>
        <v/>
      </c>
      <c r="CF335" s="35">
        <f>CE335-AT335</f>
        <v/>
      </c>
      <c r="CG335" s="35">
        <f>CF335-AU335</f>
        <v/>
      </c>
      <c r="CH335" s="35">
        <f>CG335-AV335</f>
        <v/>
      </c>
      <c r="CI335" s="35">
        <f>CH335-AW335</f>
        <v/>
      </c>
      <c r="CJ335" s="35">
        <f>CI335-AX335</f>
        <v/>
      </c>
      <c r="CK335" s="35">
        <f>CJ335-AY335</f>
        <v/>
      </c>
      <c r="CL335" s="35">
        <f>CK335-AZ335</f>
        <v/>
      </c>
      <c r="CM335" s="35">
        <f>CL335-BA335</f>
        <v/>
      </c>
      <c r="CN335" s="35">
        <f>CM335-BB335</f>
        <v/>
      </c>
      <c r="CO335" s="35">
        <f>CN335-BC335</f>
        <v/>
      </c>
      <c r="CP335" s="35">
        <f>CO335-BD335</f>
        <v/>
      </c>
      <c r="CQ335" s="35">
        <f>CP335-BE335</f>
        <v/>
      </c>
      <c r="CR335" s="35">
        <f>CQ335-BF335</f>
        <v/>
      </c>
      <c r="CS335" s="35">
        <f>CR335-BG335</f>
        <v/>
      </c>
      <c r="CT335" s="35">
        <f>CS335-BH335</f>
        <v/>
      </c>
      <c r="CU335" s="35">
        <f>CT335-BI335</f>
        <v/>
      </c>
      <c r="CV335" s="35">
        <f>CU335-BJ335</f>
        <v/>
      </c>
      <c r="CW335" s="38">
        <f>CV335-BK335</f>
        <v/>
      </c>
      <c r="CX335" s="38">
        <f>CW335-BL335</f>
        <v/>
      </c>
      <c r="CY335" s="38">
        <f>CX335-BM335</f>
        <v/>
      </c>
      <c r="CZ335" s="39">
        <f>CY335-BN335</f>
        <v/>
      </c>
      <c r="DA335" s="35" t="n"/>
    </row>
    <row r="336">
      <c r="D336" s="61">
        <f>VLOOKUP(F336,[1]Special!$O$2:$S$209,3,0)</f>
        <v/>
      </c>
      <c r="E336" s="20" t="inlineStr">
        <is>
          <t>|0200226339|50.00|25.00|2.300|0.0005577NBC</t>
        </is>
      </c>
      <c r="F336" s="19">
        <f>LEFT(E336,LEN(E336)-7)</f>
        <v/>
      </c>
      <c r="G336" s="19">
        <f>'Cutting Rules'!H336</f>
        <v/>
      </c>
      <c r="H336" s="19">
        <f>VLOOKUP(MID(F336,8,2),[1]Special!$H$2:$I$32,2,0)</f>
        <v/>
      </c>
      <c r="I336" s="19">
        <f>RIGHT(E336,3)</f>
        <v/>
      </c>
      <c r="J336" s="19">
        <f>IF(MID(E336,6,2)="22","P","C")</f>
        <v/>
      </c>
      <c r="K336" s="19">
        <f>MID(E336,13,4)</f>
        <v/>
      </c>
      <c r="L336" s="19">
        <f>MID(E336,19,4)</f>
        <v/>
      </c>
      <c r="M336" s="52">
        <f>MID(E336,LEN(E336)-17,4)</f>
        <v/>
      </c>
      <c r="N336" s="52">
        <f>MID(E336,LEN(E336)-6,4)</f>
        <v/>
      </c>
      <c r="O336" s="19">
        <f>VLOOKUP(F336,[1]Item!$A$5:$Z$10000,26,0)</f>
        <v/>
      </c>
      <c r="P336" s="19">
        <f>VLOOKUP(E336,[1]route!$E$3:$O$10005,11,0)</f>
        <v/>
      </c>
      <c r="Q336" s="167">
        <f>'Cutting Rules'!AD336</f>
        <v/>
      </c>
      <c r="R336" s="168">
        <f>SUMIF([1]route!$E$3:$E$10005,E336,[1]!Table1[生産])</f>
        <v/>
      </c>
      <c r="S336" s="24" t="n"/>
      <c r="T336" s="169" t="inlineStr"/>
      <c r="U336" s="19" t="n"/>
      <c r="V336" s="170">
        <f>SUMIF([1]route!$E$3:$E$10005,E336,[1]route!$M$3:$M$10005)</f>
        <v/>
      </c>
      <c r="W336" s="171">
        <f>O336*N336*V336/1000</f>
        <v/>
      </c>
      <c r="X336" s="27">
        <f t="array" ref="X336">INDEX($BP336:$CZ336,MATCH(TRUE,$BP336:$CZ336&lt;0,0))</f>
        <v/>
      </c>
      <c r="Y336" s="47">
        <f>IFERROR(CHOOSE($AC336,$BP$1,$BQ$1,$BR$1,$BS$1,$BT$1,$BU$1,$BV$1,$BW$1,$BX$1,$BY$1,$BZ$1,$CA$1,$CB$1,$CC$1,$CD$1,$CE$1,$CF$1,$CG$1,$CH$1,$CI$1,$CJ$1,$CK$1,$CL$1,$CM$1,$CN$1,$CO$1,$CP$1,$CQ$1,$CR$1,$CS$1,$CT$1,$CU$1,$CV$1,$CW$1,$CX$1,$CY$1,$CZ$1,),"")</f>
        <v/>
      </c>
      <c r="Z336" s="121">
        <f>IFERROR(VLOOKUP(E336,[1]route!$E$3:$BL$10005,59,0),"")&amp;IFERROR(VLOOKUP(E336,[1]route!$E$3:$BL$10005,60,0),"")</f>
        <v/>
      </c>
      <c r="AA336" s="172">
        <f>IF(R336&gt;V336,R336-V336,0)</f>
        <v/>
      </c>
      <c r="AB336" s="173">
        <f>AA336*O336*N336/1000</f>
        <v/>
      </c>
      <c r="AC336" s="4">
        <f>IFERROR(MATCH($X336,$BP336:$CZ336,0),"")</f>
        <v/>
      </c>
      <c r="AD336" s="29" t="n">
        <v>0</v>
      </c>
      <c r="AE336" s="30">
        <f>SUMIF([1]route!$E$3:$E$10005,E336,[1]!Table1[1])</f>
        <v/>
      </c>
      <c r="AF336" s="30">
        <f>SUMIF([1]route!$E$3:$E$10005,E336,[1]!Table1[2])</f>
        <v/>
      </c>
      <c r="AG336" s="30">
        <f>SUMIF([1]route!$E$3:$E$10005,E336,[1]!Table1[3])</f>
        <v/>
      </c>
      <c r="AH336" s="30">
        <f>SUMIF([1]route!$E$3:$E$10005,E336,[1]!Table1[4])</f>
        <v/>
      </c>
      <c r="AI336" s="30">
        <f>SUMIF([1]route!$E$3:$E$10005,E336,[1]!Table1[5])</f>
        <v/>
      </c>
      <c r="AJ336" s="30">
        <f>SUMIF([1]route!$E$3:$E$10005,E336,[1]!Table1[6])</f>
        <v/>
      </c>
      <c r="AK336" s="30">
        <f>SUMIF([1]route!$E$3:$E$10005,E336,[1]!Table1[7])</f>
        <v/>
      </c>
      <c r="AL336" s="30">
        <f>SUMIF([1]route!$E$3:$E$10005,E336,[1]!Table1[8])</f>
        <v/>
      </c>
      <c r="AM336" s="30">
        <f>SUMIF([1]route!$E$3:$E$10005,E336,[1]!Table1[9])</f>
        <v/>
      </c>
      <c r="AN336" s="30">
        <f>SUMIF([1]route!$E$3:$E$10005,E336,[1]!Table1[10])</f>
        <v/>
      </c>
      <c r="AO336" s="30">
        <f>SUMIF([1]route!$E$3:$E$10005,E336,[1]!Table1[11])</f>
        <v/>
      </c>
      <c r="AP336" s="30">
        <f>SUMIF([1]route!$E$3:$E$10005,E336,[1]!Table1[12])</f>
        <v/>
      </c>
      <c r="AQ336" s="30">
        <f>SUMIF([1]route!$E$3:$E$10005,E336,[1]!Table1[13])</f>
        <v/>
      </c>
      <c r="AR336" s="30">
        <f>SUMIF([1]route!$E$3:$E$10005,E336,[1]!Table1[14])</f>
        <v/>
      </c>
      <c r="AS336" s="30">
        <f>SUMIF([1]route!$E$3:$E$10005,E336,[1]!Table1[15])</f>
        <v/>
      </c>
      <c r="AT336" s="30">
        <f>SUMIF([1]route!$E$3:$E$10005,E336,[1]!Table1[16])</f>
        <v/>
      </c>
      <c r="AU336" s="30">
        <f>SUMIF([1]route!$E$3:$E$10005,E336,[1]!Table1[17])</f>
        <v/>
      </c>
      <c r="AV336" s="30">
        <f>SUMIF([1]route!$E$3:$E$10005,E336,[1]!Table1[18])</f>
        <v/>
      </c>
      <c r="AW336" s="30">
        <f>SUMIF([1]route!$E$3:$E$10005,E336,[1]!Table1[19])</f>
        <v/>
      </c>
      <c r="AX336" s="30">
        <f>SUMIF([1]route!$E$3:$E$10005,E336,[1]!Table1[20])</f>
        <v/>
      </c>
      <c r="AY336" s="30">
        <f>SUMIF([1]route!$E$3:$E$10005,E336,[1]!Table1[21])</f>
        <v/>
      </c>
      <c r="AZ336" s="30">
        <f>SUMIF([1]route!$E$3:$E$10005,E336,[1]!Table1[22])</f>
        <v/>
      </c>
      <c r="BA336" s="30">
        <f>SUMIF([1]route!$E$3:$E$10005,E336,[1]!Table1[23])</f>
        <v/>
      </c>
      <c r="BB336" s="30">
        <f>SUMIF([1]route!$E$3:$E$10005,E336,[1]!Table1[24])</f>
        <v/>
      </c>
      <c r="BC336" s="30">
        <f>SUMIF([1]route!$E$3:$E$10005,E336,[1]!Table1[25])</f>
        <v/>
      </c>
      <c r="BD336" s="30">
        <f>SUMIF([1]route!$E$3:$E$10005,E336,[1]!Table1[26])</f>
        <v/>
      </c>
      <c r="BE336" s="30">
        <f>SUMIF([1]route!$E$3:$E$10005,E336,[1]!Table1[27])</f>
        <v/>
      </c>
      <c r="BF336" s="30">
        <f>SUMIF([1]route!$E$3:$E$10005,E336,[1]!Table1[28])</f>
        <v/>
      </c>
      <c r="BG336" s="30">
        <f>SUMIF([1]route!$E$3:$E$10005,E336,[1]!Table1[29])</f>
        <v/>
      </c>
      <c r="BH336" s="30">
        <f>SUMIF([1]route!$E$3:$E$10005,E336,[1]!Table1[30])</f>
        <v/>
      </c>
      <c r="BI336" s="30">
        <f>SUMIF([1]route!$E$3:$E$10005,E336,[1]!Table1[31])</f>
        <v/>
      </c>
      <c r="BJ336" s="30">
        <f>SUMIF([1]route!$E$3:$E$10005,E336,[1]!Table1[Remain PO])</f>
        <v/>
      </c>
      <c r="BK336" s="31">
        <f>SUMIF([1]route!$E$3:$E$10005,E336,[1]!Table1[N+1])</f>
        <v/>
      </c>
      <c r="BL336" s="31">
        <f>SUMIF([1]route!$E$3:$E$10005,E336,[1]!Table1[N+2])</f>
        <v/>
      </c>
      <c r="BM336" s="31">
        <f>SUMIF([1]route!$E$3:$E$10005,E336,[1]!Table1[N+3])</f>
        <v/>
      </c>
      <c r="BN336" s="32">
        <f>SUMIF([1]route!$E$3:$E$10005,E336,[1]!Table1[N+4])</f>
        <v/>
      </c>
      <c r="BP336" s="37">
        <f>$V336-$AD336</f>
        <v/>
      </c>
      <c r="BQ336" s="35">
        <f>BP336-AE336</f>
        <v/>
      </c>
      <c r="BR336" s="35">
        <f>BQ336-AF336</f>
        <v/>
      </c>
      <c r="BS336" s="35">
        <f>BR336-AG336</f>
        <v/>
      </c>
      <c r="BT336" s="35">
        <f>BS336-AH336</f>
        <v/>
      </c>
      <c r="BU336" s="35">
        <f>BT336-AI336</f>
        <v/>
      </c>
      <c r="BV336" s="35">
        <f>BU336-AJ336</f>
        <v/>
      </c>
      <c r="BW336" s="35">
        <f>BV336-AK336</f>
        <v/>
      </c>
      <c r="BX336" s="35">
        <f>BW336-AL336</f>
        <v/>
      </c>
      <c r="BY336" s="35">
        <f>BX336-AM336</f>
        <v/>
      </c>
      <c r="BZ336" s="35">
        <f>BY336-AN336</f>
        <v/>
      </c>
      <c r="CA336" s="35">
        <f>BZ336-AO336</f>
        <v/>
      </c>
      <c r="CB336" s="35">
        <f>CA336-AP336</f>
        <v/>
      </c>
      <c r="CC336" s="35">
        <f>CB336-AQ336</f>
        <v/>
      </c>
      <c r="CD336" s="35">
        <f>CC336-AR336</f>
        <v/>
      </c>
      <c r="CE336" s="35">
        <f>CD336-AS336</f>
        <v/>
      </c>
      <c r="CF336" s="35">
        <f>CE336-AT336</f>
        <v/>
      </c>
      <c r="CG336" s="35">
        <f>CF336-AU336</f>
        <v/>
      </c>
      <c r="CH336" s="35">
        <f>CG336-AV336</f>
        <v/>
      </c>
      <c r="CI336" s="35">
        <f>CH336-AW336</f>
        <v/>
      </c>
      <c r="CJ336" s="35">
        <f>CI336-AX336</f>
        <v/>
      </c>
      <c r="CK336" s="35">
        <f>CJ336-AY336</f>
        <v/>
      </c>
      <c r="CL336" s="35">
        <f>CK336-AZ336</f>
        <v/>
      </c>
      <c r="CM336" s="35">
        <f>CL336-BA336</f>
        <v/>
      </c>
      <c r="CN336" s="35">
        <f>CM336-BB336</f>
        <v/>
      </c>
      <c r="CO336" s="35">
        <f>CN336-BC336</f>
        <v/>
      </c>
      <c r="CP336" s="35">
        <f>CO336-BD336</f>
        <v/>
      </c>
      <c r="CQ336" s="35">
        <f>CP336-BE336</f>
        <v/>
      </c>
      <c r="CR336" s="35">
        <f>CQ336-BF336</f>
        <v/>
      </c>
      <c r="CS336" s="35">
        <f>CR336-BG336</f>
        <v/>
      </c>
      <c r="CT336" s="35">
        <f>CS336-BH336</f>
        <v/>
      </c>
      <c r="CU336" s="35">
        <f>CT336-BI336</f>
        <v/>
      </c>
      <c r="CV336" s="35">
        <f>CU336-BJ336</f>
        <v/>
      </c>
      <c r="CW336" s="38">
        <f>CV336-BK336</f>
        <v/>
      </c>
      <c r="CX336" s="38">
        <f>CW336-BL336</f>
        <v/>
      </c>
      <c r="CY336" s="38">
        <f>CX336-BM336</f>
        <v/>
      </c>
      <c r="CZ336" s="39">
        <f>CY336-BN336</f>
        <v/>
      </c>
      <c r="DA336" s="35" t="n"/>
    </row>
    <row r="337">
      <c r="D337" s="61">
        <f>VLOOKUP(F337,[1]Special!$O$2:$S$209,3,0)</f>
        <v/>
      </c>
      <c r="E337" s="20" t="inlineStr">
        <is>
          <t>|0200226010|19.10|0.00|2.300|0.0005570NBC</t>
        </is>
      </c>
      <c r="F337" s="19">
        <f>LEFT(E337,LEN(E337)-7)</f>
        <v/>
      </c>
      <c r="G337" s="19">
        <f>'Cutting Rules'!H337</f>
        <v/>
      </c>
      <c r="H337" s="19">
        <f>VLOOKUP(MID(F337,8,2),[1]Special!$H$2:$I$32,2,0)</f>
        <v/>
      </c>
      <c r="I337" s="19">
        <f>RIGHT(E337,3)</f>
        <v/>
      </c>
      <c r="J337" s="19">
        <f>IF(MID(E337,6,2)="22","P","C")</f>
        <v/>
      </c>
      <c r="K337" s="19">
        <f>MID(E337,13,4)</f>
        <v/>
      </c>
      <c r="L337" s="19">
        <f>MID(E337,19,4)</f>
        <v/>
      </c>
      <c r="M337" s="52">
        <f>MID(E337,LEN(E337)-17,4)</f>
        <v/>
      </c>
      <c r="N337" s="52">
        <f>MID(E337,LEN(E337)-6,4)</f>
        <v/>
      </c>
      <c r="O337" s="19">
        <f>VLOOKUP(F337,[1]Item!$A$5:$Z$10000,26,0)</f>
        <v/>
      </c>
      <c r="P337" s="19">
        <f>VLOOKUP(E337,[1]route!$E$3:$O$10005,11,0)</f>
        <v/>
      </c>
      <c r="Q337" s="167">
        <f>'Cutting Rules'!AD337</f>
        <v/>
      </c>
      <c r="R337" s="168">
        <f>SUMIF([1]route!$E$3:$E$10005,E337,[1]!Table1[生産])</f>
        <v/>
      </c>
      <c r="S337" s="24" t="n"/>
      <c r="T337" s="169" t="inlineStr"/>
      <c r="U337" s="19" t="n"/>
      <c r="V337" s="170">
        <f>SUMIF([1]route!$E$3:$E$10005,E337,[1]route!$M$3:$M$10005)</f>
        <v/>
      </c>
      <c r="W337" s="171">
        <f>O337*N337*V337/1000</f>
        <v/>
      </c>
      <c r="X337" s="27">
        <f t="array" ref="X337">INDEX($BP337:$CZ337,MATCH(TRUE,$BP337:$CZ337&lt;0,0))</f>
        <v/>
      </c>
      <c r="Y337" s="47">
        <f>IFERROR(CHOOSE($AC337,$BP$1,$BQ$1,$BR$1,$BS$1,$BT$1,$BU$1,$BV$1,$BW$1,$BX$1,$BY$1,$BZ$1,$CA$1,$CB$1,$CC$1,$CD$1,$CE$1,$CF$1,$CG$1,$CH$1,$CI$1,$CJ$1,$CK$1,$CL$1,$CM$1,$CN$1,$CO$1,$CP$1,$CQ$1,$CR$1,$CS$1,$CT$1,$CU$1,$CV$1,$CW$1,$CX$1,$CY$1,$CZ$1,),"")</f>
        <v/>
      </c>
      <c r="Z337" s="121">
        <f>IFERROR(VLOOKUP(E337,[1]route!$E$3:$BL$10005,59,0),"")&amp;IFERROR(VLOOKUP(E337,[1]route!$E$3:$BL$10005,60,0),"")</f>
        <v/>
      </c>
      <c r="AA337" s="172">
        <f>IF(R337&gt;V337,R337-V337,0)</f>
        <v/>
      </c>
      <c r="AB337" s="173">
        <f>AA337*O337*N337/1000</f>
        <v/>
      </c>
      <c r="AC337" s="4">
        <f>IFERROR(MATCH($X337,$BP337:$CZ337,0),"")</f>
        <v/>
      </c>
      <c r="AD337" s="29" t="n">
        <v>0</v>
      </c>
      <c r="AE337" s="30">
        <f>SUMIF([1]route!$E$3:$E$10005,E337,[1]!Table1[1])</f>
        <v/>
      </c>
      <c r="AF337" s="30">
        <f>SUMIF([1]route!$E$3:$E$10005,E337,[1]!Table1[2])</f>
        <v/>
      </c>
      <c r="AG337" s="30">
        <f>SUMIF([1]route!$E$3:$E$10005,E337,[1]!Table1[3])</f>
        <v/>
      </c>
      <c r="AH337" s="30">
        <f>SUMIF([1]route!$E$3:$E$10005,E337,[1]!Table1[4])</f>
        <v/>
      </c>
      <c r="AI337" s="30">
        <f>SUMIF([1]route!$E$3:$E$10005,E337,[1]!Table1[5])</f>
        <v/>
      </c>
      <c r="AJ337" s="30">
        <f>SUMIF([1]route!$E$3:$E$10005,E337,[1]!Table1[6])</f>
        <v/>
      </c>
      <c r="AK337" s="30">
        <f>SUMIF([1]route!$E$3:$E$10005,E337,[1]!Table1[7])</f>
        <v/>
      </c>
      <c r="AL337" s="30">
        <f>SUMIF([1]route!$E$3:$E$10005,E337,[1]!Table1[8])</f>
        <v/>
      </c>
      <c r="AM337" s="30">
        <f>SUMIF([1]route!$E$3:$E$10005,E337,[1]!Table1[9])</f>
        <v/>
      </c>
      <c r="AN337" s="30">
        <f>SUMIF([1]route!$E$3:$E$10005,E337,[1]!Table1[10])</f>
        <v/>
      </c>
      <c r="AO337" s="30">
        <f>SUMIF([1]route!$E$3:$E$10005,E337,[1]!Table1[11])</f>
        <v/>
      </c>
      <c r="AP337" s="30">
        <f>SUMIF([1]route!$E$3:$E$10005,E337,[1]!Table1[12])</f>
        <v/>
      </c>
      <c r="AQ337" s="30">
        <f>SUMIF([1]route!$E$3:$E$10005,E337,[1]!Table1[13])</f>
        <v/>
      </c>
      <c r="AR337" s="30">
        <f>SUMIF([1]route!$E$3:$E$10005,E337,[1]!Table1[14])</f>
        <v/>
      </c>
      <c r="AS337" s="30">
        <f>SUMIF([1]route!$E$3:$E$10005,E337,[1]!Table1[15])</f>
        <v/>
      </c>
      <c r="AT337" s="30">
        <f>SUMIF([1]route!$E$3:$E$10005,E337,[1]!Table1[16])</f>
        <v/>
      </c>
      <c r="AU337" s="30">
        <f>SUMIF([1]route!$E$3:$E$10005,E337,[1]!Table1[17])</f>
        <v/>
      </c>
      <c r="AV337" s="30">
        <f>SUMIF([1]route!$E$3:$E$10005,E337,[1]!Table1[18])</f>
        <v/>
      </c>
      <c r="AW337" s="30">
        <f>SUMIF([1]route!$E$3:$E$10005,E337,[1]!Table1[19])</f>
        <v/>
      </c>
      <c r="AX337" s="30">
        <f>SUMIF([1]route!$E$3:$E$10005,E337,[1]!Table1[20])</f>
        <v/>
      </c>
      <c r="AY337" s="30">
        <f>SUMIF([1]route!$E$3:$E$10005,E337,[1]!Table1[21])</f>
        <v/>
      </c>
      <c r="AZ337" s="30">
        <f>SUMIF([1]route!$E$3:$E$10005,E337,[1]!Table1[22])</f>
        <v/>
      </c>
      <c r="BA337" s="30">
        <f>SUMIF([1]route!$E$3:$E$10005,E337,[1]!Table1[23])</f>
        <v/>
      </c>
      <c r="BB337" s="30">
        <f>SUMIF([1]route!$E$3:$E$10005,E337,[1]!Table1[24])</f>
        <v/>
      </c>
      <c r="BC337" s="30">
        <f>SUMIF([1]route!$E$3:$E$10005,E337,[1]!Table1[25])</f>
        <v/>
      </c>
      <c r="BD337" s="30">
        <f>SUMIF([1]route!$E$3:$E$10005,E337,[1]!Table1[26])</f>
        <v/>
      </c>
      <c r="BE337" s="30">
        <f>SUMIF([1]route!$E$3:$E$10005,E337,[1]!Table1[27])</f>
        <v/>
      </c>
      <c r="BF337" s="30">
        <f>SUMIF([1]route!$E$3:$E$10005,E337,[1]!Table1[28])</f>
        <v/>
      </c>
      <c r="BG337" s="30">
        <f>SUMIF([1]route!$E$3:$E$10005,E337,[1]!Table1[29])</f>
        <v/>
      </c>
      <c r="BH337" s="30">
        <f>SUMIF([1]route!$E$3:$E$10005,E337,[1]!Table1[30])</f>
        <v/>
      </c>
      <c r="BI337" s="30">
        <f>SUMIF([1]route!$E$3:$E$10005,E337,[1]!Table1[31])</f>
        <v/>
      </c>
      <c r="BJ337" s="30">
        <f>SUMIF([1]route!$E$3:$E$10005,E337,[1]!Table1[Remain PO])</f>
        <v/>
      </c>
      <c r="BK337" s="31">
        <f>SUMIF([1]route!$E$3:$E$10005,E337,[1]!Table1[N+1])</f>
        <v/>
      </c>
      <c r="BL337" s="31">
        <f>SUMIF([1]route!$E$3:$E$10005,E337,[1]!Table1[N+2])</f>
        <v/>
      </c>
      <c r="BM337" s="31">
        <f>SUMIF([1]route!$E$3:$E$10005,E337,[1]!Table1[N+3])</f>
        <v/>
      </c>
      <c r="BN337" s="32">
        <f>SUMIF([1]route!$E$3:$E$10005,E337,[1]!Table1[N+4])</f>
        <v/>
      </c>
      <c r="BP337" s="37">
        <f>$V337-$AD337</f>
        <v/>
      </c>
      <c r="BQ337" s="35">
        <f>BP337-AE337</f>
        <v/>
      </c>
      <c r="BR337" s="35">
        <f>BQ337-AF337</f>
        <v/>
      </c>
      <c r="BS337" s="35">
        <f>BR337-AG337</f>
        <v/>
      </c>
      <c r="BT337" s="35">
        <f>BS337-AH337</f>
        <v/>
      </c>
      <c r="BU337" s="35">
        <f>BT337-AI337</f>
        <v/>
      </c>
      <c r="BV337" s="35">
        <f>BU337-AJ337</f>
        <v/>
      </c>
      <c r="BW337" s="35">
        <f>BV337-AK337</f>
        <v/>
      </c>
      <c r="BX337" s="35">
        <f>BW337-AL337</f>
        <v/>
      </c>
      <c r="BY337" s="35">
        <f>BX337-AM337</f>
        <v/>
      </c>
      <c r="BZ337" s="35">
        <f>BY337-AN337</f>
        <v/>
      </c>
      <c r="CA337" s="35">
        <f>BZ337-AO337</f>
        <v/>
      </c>
      <c r="CB337" s="35">
        <f>CA337-AP337</f>
        <v/>
      </c>
      <c r="CC337" s="35">
        <f>CB337-AQ337</f>
        <v/>
      </c>
      <c r="CD337" s="35">
        <f>CC337-AR337</f>
        <v/>
      </c>
      <c r="CE337" s="35">
        <f>CD337-AS337</f>
        <v/>
      </c>
      <c r="CF337" s="35">
        <f>CE337-AT337</f>
        <v/>
      </c>
      <c r="CG337" s="35">
        <f>CF337-AU337</f>
        <v/>
      </c>
      <c r="CH337" s="35">
        <f>CG337-AV337</f>
        <v/>
      </c>
      <c r="CI337" s="35">
        <f>CH337-AW337</f>
        <v/>
      </c>
      <c r="CJ337" s="35">
        <f>CI337-AX337</f>
        <v/>
      </c>
      <c r="CK337" s="35">
        <f>CJ337-AY337</f>
        <v/>
      </c>
      <c r="CL337" s="35">
        <f>CK337-AZ337</f>
        <v/>
      </c>
      <c r="CM337" s="35">
        <f>CL337-BA337</f>
        <v/>
      </c>
      <c r="CN337" s="35">
        <f>CM337-BB337</f>
        <v/>
      </c>
      <c r="CO337" s="35">
        <f>CN337-BC337</f>
        <v/>
      </c>
      <c r="CP337" s="35">
        <f>CO337-BD337</f>
        <v/>
      </c>
      <c r="CQ337" s="35">
        <f>CP337-BE337</f>
        <v/>
      </c>
      <c r="CR337" s="35">
        <f>CQ337-BF337</f>
        <v/>
      </c>
      <c r="CS337" s="35">
        <f>CR337-BG337</f>
        <v/>
      </c>
      <c r="CT337" s="35">
        <f>CS337-BH337</f>
        <v/>
      </c>
      <c r="CU337" s="35">
        <f>CT337-BI337</f>
        <v/>
      </c>
      <c r="CV337" s="35">
        <f>CU337-BJ337</f>
        <v/>
      </c>
      <c r="CW337" s="38">
        <f>CV337-BK337</f>
        <v/>
      </c>
      <c r="CX337" s="38">
        <f>CW337-BL337</f>
        <v/>
      </c>
      <c r="CY337" s="38">
        <f>CX337-BM337</f>
        <v/>
      </c>
      <c r="CZ337" s="39">
        <f>CY337-BN337</f>
        <v/>
      </c>
      <c r="DA337" s="35" t="n"/>
    </row>
    <row r="338">
      <c r="D338" s="61">
        <f>VLOOKUP(F338,[1]Special!$O$2:$S$209,3,0)</f>
        <v/>
      </c>
      <c r="E338" s="20" t="inlineStr">
        <is>
          <t>|0200226240|28.60|0.00|2.600|0.0005869NBC</t>
        </is>
      </c>
      <c r="F338" s="19">
        <f>LEFT(E338,LEN(E338)-7)</f>
        <v/>
      </c>
      <c r="G338" s="19">
        <f>'Cutting Rules'!H338</f>
        <v/>
      </c>
      <c r="H338" s="19">
        <f>VLOOKUP(MID(F338,8,2),[1]Special!$H$2:$I$32,2,0)</f>
        <v/>
      </c>
      <c r="I338" s="19">
        <f>RIGHT(E338,3)</f>
        <v/>
      </c>
      <c r="J338" s="19">
        <f>IF(MID(E338,6,2)="22","P","C")</f>
        <v/>
      </c>
      <c r="K338" s="19">
        <f>MID(E338,13,4)</f>
        <v/>
      </c>
      <c r="L338" s="19">
        <f>MID(E338,19,4)</f>
        <v/>
      </c>
      <c r="M338" s="52">
        <f>MID(E338,LEN(E338)-17,4)</f>
        <v/>
      </c>
      <c r="N338" s="52">
        <f>MID(E338,LEN(E338)-6,4)</f>
        <v/>
      </c>
      <c r="O338" s="19">
        <f>VLOOKUP(F338,[1]Item!$A$5:$Z$10000,26,0)</f>
        <v/>
      </c>
      <c r="P338" s="19">
        <f>VLOOKUP(E338,[1]route!$E$3:$O$10005,11,0)</f>
        <v/>
      </c>
      <c r="Q338" s="167">
        <f>'Cutting Rules'!AD338</f>
        <v/>
      </c>
      <c r="R338" s="168">
        <f>SUMIF([1]route!$E$3:$E$10005,E338,[1]!Table1[生産])</f>
        <v/>
      </c>
      <c r="S338" s="24" t="n"/>
      <c r="T338" s="169" t="inlineStr"/>
      <c r="U338" s="19" t="n"/>
      <c r="V338" s="170">
        <f>SUMIF([1]route!$E$3:$E$10005,E338,[1]route!$M$3:$M$10005)</f>
        <v/>
      </c>
      <c r="W338" s="171">
        <f>O338*N338*V338/1000</f>
        <v/>
      </c>
      <c r="X338" s="27">
        <f t="array" ref="X338">INDEX($BP338:$CZ338,MATCH(TRUE,$BP338:$CZ338&lt;0,0))</f>
        <v/>
      </c>
      <c r="Y338" s="47">
        <f>IFERROR(CHOOSE($AC338,$BP$1,$BQ$1,$BR$1,$BS$1,$BT$1,$BU$1,$BV$1,$BW$1,$BX$1,$BY$1,$BZ$1,$CA$1,$CB$1,$CC$1,$CD$1,$CE$1,$CF$1,$CG$1,$CH$1,$CI$1,$CJ$1,$CK$1,$CL$1,$CM$1,$CN$1,$CO$1,$CP$1,$CQ$1,$CR$1,$CS$1,$CT$1,$CU$1,$CV$1,$CW$1,$CX$1,$CY$1,$CZ$1,),"")</f>
        <v/>
      </c>
      <c r="Z338" s="121">
        <f>IFERROR(VLOOKUP(E338,[1]route!$E$3:$BL$10005,59,0),"")&amp;IFERROR(VLOOKUP(E338,[1]route!$E$3:$BL$10005,60,0),"")</f>
        <v/>
      </c>
      <c r="AA338" s="172">
        <f>IF(R338&gt;V338,R338-V338,0)</f>
        <v/>
      </c>
      <c r="AB338" s="173">
        <f>AA338*O338*N338/1000</f>
        <v/>
      </c>
      <c r="AC338" s="4">
        <f>IFERROR(MATCH($X338,$BP338:$CZ338,0),"")</f>
        <v/>
      </c>
      <c r="AD338" s="29" t="n">
        <v>0</v>
      </c>
      <c r="AE338" s="30">
        <f>SUMIF([1]route!$E$3:$E$10005,E338,[1]!Table1[1])</f>
        <v/>
      </c>
      <c r="AF338" s="30">
        <f>SUMIF([1]route!$E$3:$E$10005,E338,[1]!Table1[2])</f>
        <v/>
      </c>
      <c r="AG338" s="30">
        <f>SUMIF([1]route!$E$3:$E$10005,E338,[1]!Table1[3])</f>
        <v/>
      </c>
      <c r="AH338" s="30">
        <f>SUMIF([1]route!$E$3:$E$10005,E338,[1]!Table1[4])</f>
        <v/>
      </c>
      <c r="AI338" s="30">
        <f>SUMIF([1]route!$E$3:$E$10005,E338,[1]!Table1[5])</f>
        <v/>
      </c>
      <c r="AJ338" s="30">
        <f>SUMIF([1]route!$E$3:$E$10005,E338,[1]!Table1[6])</f>
        <v/>
      </c>
      <c r="AK338" s="30">
        <f>SUMIF([1]route!$E$3:$E$10005,E338,[1]!Table1[7])</f>
        <v/>
      </c>
      <c r="AL338" s="30">
        <f>SUMIF([1]route!$E$3:$E$10005,E338,[1]!Table1[8])</f>
        <v/>
      </c>
      <c r="AM338" s="30">
        <f>SUMIF([1]route!$E$3:$E$10005,E338,[1]!Table1[9])</f>
        <v/>
      </c>
      <c r="AN338" s="30">
        <f>SUMIF([1]route!$E$3:$E$10005,E338,[1]!Table1[10])</f>
        <v/>
      </c>
      <c r="AO338" s="30">
        <f>SUMIF([1]route!$E$3:$E$10005,E338,[1]!Table1[11])</f>
        <v/>
      </c>
      <c r="AP338" s="30">
        <f>SUMIF([1]route!$E$3:$E$10005,E338,[1]!Table1[12])</f>
        <v/>
      </c>
      <c r="AQ338" s="30">
        <f>SUMIF([1]route!$E$3:$E$10005,E338,[1]!Table1[13])</f>
        <v/>
      </c>
      <c r="AR338" s="30">
        <f>SUMIF([1]route!$E$3:$E$10005,E338,[1]!Table1[14])</f>
        <v/>
      </c>
      <c r="AS338" s="30">
        <f>SUMIF([1]route!$E$3:$E$10005,E338,[1]!Table1[15])</f>
        <v/>
      </c>
      <c r="AT338" s="30">
        <f>SUMIF([1]route!$E$3:$E$10005,E338,[1]!Table1[16])</f>
        <v/>
      </c>
      <c r="AU338" s="30">
        <f>SUMIF([1]route!$E$3:$E$10005,E338,[1]!Table1[17])</f>
        <v/>
      </c>
      <c r="AV338" s="30">
        <f>SUMIF([1]route!$E$3:$E$10005,E338,[1]!Table1[18])</f>
        <v/>
      </c>
      <c r="AW338" s="30">
        <f>SUMIF([1]route!$E$3:$E$10005,E338,[1]!Table1[19])</f>
        <v/>
      </c>
      <c r="AX338" s="30">
        <f>SUMIF([1]route!$E$3:$E$10005,E338,[1]!Table1[20])</f>
        <v/>
      </c>
      <c r="AY338" s="30">
        <f>SUMIF([1]route!$E$3:$E$10005,E338,[1]!Table1[21])</f>
        <v/>
      </c>
      <c r="AZ338" s="30">
        <f>SUMIF([1]route!$E$3:$E$10005,E338,[1]!Table1[22])</f>
        <v/>
      </c>
      <c r="BA338" s="30">
        <f>SUMIF([1]route!$E$3:$E$10005,E338,[1]!Table1[23])</f>
        <v/>
      </c>
      <c r="BB338" s="30">
        <f>SUMIF([1]route!$E$3:$E$10005,E338,[1]!Table1[24])</f>
        <v/>
      </c>
      <c r="BC338" s="30">
        <f>SUMIF([1]route!$E$3:$E$10005,E338,[1]!Table1[25])</f>
        <v/>
      </c>
      <c r="BD338" s="30">
        <f>SUMIF([1]route!$E$3:$E$10005,E338,[1]!Table1[26])</f>
        <v/>
      </c>
      <c r="BE338" s="30">
        <f>SUMIF([1]route!$E$3:$E$10005,E338,[1]!Table1[27])</f>
        <v/>
      </c>
      <c r="BF338" s="30">
        <f>SUMIF([1]route!$E$3:$E$10005,E338,[1]!Table1[28])</f>
        <v/>
      </c>
      <c r="BG338" s="30">
        <f>SUMIF([1]route!$E$3:$E$10005,E338,[1]!Table1[29])</f>
        <v/>
      </c>
      <c r="BH338" s="30">
        <f>SUMIF([1]route!$E$3:$E$10005,E338,[1]!Table1[30])</f>
        <v/>
      </c>
      <c r="BI338" s="30">
        <f>SUMIF([1]route!$E$3:$E$10005,E338,[1]!Table1[31])</f>
        <v/>
      </c>
      <c r="BJ338" s="30">
        <f>SUMIF([1]route!$E$3:$E$10005,E338,[1]!Table1[Remain PO])</f>
        <v/>
      </c>
      <c r="BK338" s="31">
        <f>SUMIF([1]route!$E$3:$E$10005,E338,[1]!Table1[N+1])</f>
        <v/>
      </c>
      <c r="BL338" s="31">
        <f>SUMIF([1]route!$E$3:$E$10005,E338,[1]!Table1[N+2])</f>
        <v/>
      </c>
      <c r="BM338" s="31">
        <f>SUMIF([1]route!$E$3:$E$10005,E338,[1]!Table1[N+3])</f>
        <v/>
      </c>
      <c r="BN338" s="32">
        <f>SUMIF([1]route!$E$3:$E$10005,E338,[1]!Table1[N+4])</f>
        <v/>
      </c>
      <c r="BP338" s="37">
        <f>$V338-$AD338</f>
        <v/>
      </c>
      <c r="BQ338" s="35">
        <f>BP338-AE338</f>
        <v/>
      </c>
      <c r="BR338" s="35">
        <f>BQ338-AF338</f>
        <v/>
      </c>
      <c r="BS338" s="35">
        <f>BR338-AG338</f>
        <v/>
      </c>
      <c r="BT338" s="35">
        <f>BS338-AH338</f>
        <v/>
      </c>
      <c r="BU338" s="35">
        <f>BT338-AI338</f>
        <v/>
      </c>
      <c r="BV338" s="35">
        <f>BU338-AJ338</f>
        <v/>
      </c>
      <c r="BW338" s="35">
        <f>BV338-AK338</f>
        <v/>
      </c>
      <c r="BX338" s="35">
        <f>BW338-AL338</f>
        <v/>
      </c>
      <c r="BY338" s="35">
        <f>BX338-AM338</f>
        <v/>
      </c>
      <c r="BZ338" s="35">
        <f>BY338-AN338</f>
        <v/>
      </c>
      <c r="CA338" s="35">
        <f>BZ338-AO338</f>
        <v/>
      </c>
      <c r="CB338" s="35">
        <f>CA338-AP338</f>
        <v/>
      </c>
      <c r="CC338" s="35">
        <f>CB338-AQ338</f>
        <v/>
      </c>
      <c r="CD338" s="35">
        <f>CC338-AR338</f>
        <v/>
      </c>
      <c r="CE338" s="35">
        <f>CD338-AS338</f>
        <v/>
      </c>
      <c r="CF338" s="35">
        <f>CE338-AT338</f>
        <v/>
      </c>
      <c r="CG338" s="35">
        <f>CF338-AU338</f>
        <v/>
      </c>
      <c r="CH338" s="35">
        <f>CG338-AV338</f>
        <v/>
      </c>
      <c r="CI338" s="35">
        <f>CH338-AW338</f>
        <v/>
      </c>
      <c r="CJ338" s="35">
        <f>CI338-AX338</f>
        <v/>
      </c>
      <c r="CK338" s="35">
        <f>CJ338-AY338</f>
        <v/>
      </c>
      <c r="CL338" s="35">
        <f>CK338-AZ338</f>
        <v/>
      </c>
      <c r="CM338" s="35">
        <f>CL338-BA338</f>
        <v/>
      </c>
      <c r="CN338" s="35">
        <f>CM338-BB338</f>
        <v/>
      </c>
      <c r="CO338" s="35">
        <f>CN338-BC338</f>
        <v/>
      </c>
      <c r="CP338" s="35">
        <f>CO338-BD338</f>
        <v/>
      </c>
      <c r="CQ338" s="35">
        <f>CP338-BE338</f>
        <v/>
      </c>
      <c r="CR338" s="35">
        <f>CQ338-BF338</f>
        <v/>
      </c>
      <c r="CS338" s="35">
        <f>CR338-BG338</f>
        <v/>
      </c>
      <c r="CT338" s="35">
        <f>CS338-BH338</f>
        <v/>
      </c>
      <c r="CU338" s="35">
        <f>CT338-BI338</f>
        <v/>
      </c>
      <c r="CV338" s="35">
        <f>CU338-BJ338</f>
        <v/>
      </c>
      <c r="CW338" s="38">
        <f>CV338-BK338</f>
        <v/>
      </c>
      <c r="CX338" s="38">
        <f>CW338-BL338</f>
        <v/>
      </c>
      <c r="CY338" s="38">
        <f>CX338-BM338</f>
        <v/>
      </c>
      <c r="CZ338" s="39">
        <f>CY338-BN338</f>
        <v/>
      </c>
      <c r="DA338" s="35" t="n"/>
    </row>
    <row r="339">
      <c r="D339" s="61">
        <f>VLOOKUP(F339,[1]Special!$O$2:$S$209,3,0)</f>
        <v/>
      </c>
      <c r="E339" s="20" t="inlineStr">
        <is>
          <t>|0200220810|21.70|0.00|2.000|0.0005500NBC</t>
        </is>
      </c>
      <c r="F339" s="19">
        <f>LEFT(E339,LEN(E339)-7)</f>
        <v/>
      </c>
      <c r="G339" s="19">
        <f>'Cutting Rules'!H339</f>
        <v/>
      </c>
      <c r="H339" s="19">
        <f>VLOOKUP(MID(F339,8,2),[1]Special!$H$2:$I$32,2,0)</f>
        <v/>
      </c>
      <c r="I339" s="19">
        <f>RIGHT(E339,3)</f>
        <v/>
      </c>
      <c r="J339" s="19">
        <f>IF(MID(E339,6,2)="22","P","C")</f>
        <v/>
      </c>
      <c r="K339" s="19">
        <f>MID(E339,13,4)</f>
        <v/>
      </c>
      <c r="L339" s="19">
        <f>MID(E339,19,4)</f>
        <v/>
      </c>
      <c r="M339" s="52">
        <f>MID(E339,LEN(E339)-17,4)</f>
        <v/>
      </c>
      <c r="N339" s="52">
        <f>MID(E339,LEN(E339)-6,4)</f>
        <v/>
      </c>
      <c r="O339" s="19">
        <f>VLOOKUP(F339,[1]Item!$A$5:$Z$10000,26,0)</f>
        <v/>
      </c>
      <c r="P339" s="19">
        <f>VLOOKUP(E339,[1]route!$E$3:$O$10005,11,0)</f>
        <v/>
      </c>
      <c r="Q339" s="167">
        <f>'Cutting Rules'!AD339</f>
        <v/>
      </c>
      <c r="R339" s="168">
        <f>SUMIF([1]route!$E$3:$E$10005,E339,[1]!Table1[生産])</f>
        <v/>
      </c>
      <c r="S339" s="24" t="n"/>
      <c r="T339" s="169" t="inlineStr"/>
      <c r="U339" s="19" t="n"/>
      <c r="V339" s="170">
        <f>SUMIF([1]route!$E$3:$E$10005,E339,[1]route!$M$3:$M$10005)</f>
        <v/>
      </c>
      <c r="W339" s="171">
        <f>O339*N339*V339/1000</f>
        <v/>
      </c>
      <c r="X339" s="27">
        <f t="array" ref="X339">INDEX($BP339:$CZ339,MATCH(TRUE,$BP339:$CZ339&lt;0,0))</f>
        <v/>
      </c>
      <c r="Y339" s="47">
        <f>IFERROR(CHOOSE($AC339,$BP$1,$BQ$1,$BR$1,$BS$1,$BT$1,$BU$1,$BV$1,$BW$1,$BX$1,$BY$1,$BZ$1,$CA$1,$CB$1,$CC$1,$CD$1,$CE$1,$CF$1,$CG$1,$CH$1,$CI$1,$CJ$1,$CK$1,$CL$1,$CM$1,$CN$1,$CO$1,$CP$1,$CQ$1,$CR$1,$CS$1,$CT$1,$CU$1,$CV$1,$CW$1,$CX$1,$CY$1,$CZ$1,),"")</f>
        <v/>
      </c>
      <c r="Z339" s="121">
        <f>IFERROR(VLOOKUP(E339,[1]route!$E$3:$BL$10005,59,0),"")&amp;IFERROR(VLOOKUP(E339,[1]route!$E$3:$BL$10005,60,0),"")</f>
        <v/>
      </c>
      <c r="AA339" s="172">
        <f>IF(R339&gt;V339,R339-V339,0)</f>
        <v/>
      </c>
      <c r="AB339" s="173">
        <f>AA339*O339*N339/1000</f>
        <v/>
      </c>
      <c r="AC339" s="4">
        <f>IFERROR(MATCH($X339,$BP339:$CZ339,0),"")</f>
        <v/>
      </c>
      <c r="AD339" s="29" t="n">
        <v>0</v>
      </c>
      <c r="AE339" s="30">
        <f>SUMIF([1]route!$E$3:$E$10005,E339,[1]!Table1[1])</f>
        <v/>
      </c>
      <c r="AF339" s="30">
        <f>SUMIF([1]route!$E$3:$E$10005,E339,[1]!Table1[2])</f>
        <v/>
      </c>
      <c r="AG339" s="30">
        <f>SUMIF([1]route!$E$3:$E$10005,E339,[1]!Table1[3])</f>
        <v/>
      </c>
      <c r="AH339" s="30">
        <f>SUMIF([1]route!$E$3:$E$10005,E339,[1]!Table1[4])</f>
        <v/>
      </c>
      <c r="AI339" s="30">
        <f>SUMIF([1]route!$E$3:$E$10005,E339,[1]!Table1[5])</f>
        <v/>
      </c>
      <c r="AJ339" s="30">
        <f>SUMIF([1]route!$E$3:$E$10005,E339,[1]!Table1[6])</f>
        <v/>
      </c>
      <c r="AK339" s="30">
        <f>SUMIF([1]route!$E$3:$E$10005,E339,[1]!Table1[7])</f>
        <v/>
      </c>
      <c r="AL339" s="30">
        <f>SUMIF([1]route!$E$3:$E$10005,E339,[1]!Table1[8])</f>
        <v/>
      </c>
      <c r="AM339" s="30">
        <f>SUMIF([1]route!$E$3:$E$10005,E339,[1]!Table1[9])</f>
        <v/>
      </c>
      <c r="AN339" s="30">
        <f>SUMIF([1]route!$E$3:$E$10005,E339,[1]!Table1[10])</f>
        <v/>
      </c>
      <c r="AO339" s="30">
        <f>SUMIF([1]route!$E$3:$E$10005,E339,[1]!Table1[11])</f>
        <v/>
      </c>
      <c r="AP339" s="30">
        <f>SUMIF([1]route!$E$3:$E$10005,E339,[1]!Table1[12])</f>
        <v/>
      </c>
      <c r="AQ339" s="30">
        <f>SUMIF([1]route!$E$3:$E$10005,E339,[1]!Table1[13])</f>
        <v/>
      </c>
      <c r="AR339" s="30">
        <f>SUMIF([1]route!$E$3:$E$10005,E339,[1]!Table1[14])</f>
        <v/>
      </c>
      <c r="AS339" s="30">
        <f>SUMIF([1]route!$E$3:$E$10005,E339,[1]!Table1[15])</f>
        <v/>
      </c>
      <c r="AT339" s="30">
        <f>SUMIF([1]route!$E$3:$E$10005,E339,[1]!Table1[16])</f>
        <v/>
      </c>
      <c r="AU339" s="30">
        <f>SUMIF([1]route!$E$3:$E$10005,E339,[1]!Table1[17])</f>
        <v/>
      </c>
      <c r="AV339" s="30">
        <f>SUMIF([1]route!$E$3:$E$10005,E339,[1]!Table1[18])</f>
        <v/>
      </c>
      <c r="AW339" s="30">
        <f>SUMIF([1]route!$E$3:$E$10005,E339,[1]!Table1[19])</f>
        <v/>
      </c>
      <c r="AX339" s="30">
        <f>SUMIF([1]route!$E$3:$E$10005,E339,[1]!Table1[20])</f>
        <v/>
      </c>
      <c r="AY339" s="30">
        <f>SUMIF([1]route!$E$3:$E$10005,E339,[1]!Table1[21])</f>
        <v/>
      </c>
      <c r="AZ339" s="30">
        <f>SUMIF([1]route!$E$3:$E$10005,E339,[1]!Table1[22])</f>
        <v/>
      </c>
      <c r="BA339" s="30">
        <f>SUMIF([1]route!$E$3:$E$10005,E339,[1]!Table1[23])</f>
        <v/>
      </c>
      <c r="BB339" s="30">
        <f>SUMIF([1]route!$E$3:$E$10005,E339,[1]!Table1[24])</f>
        <v/>
      </c>
      <c r="BC339" s="30">
        <f>SUMIF([1]route!$E$3:$E$10005,E339,[1]!Table1[25])</f>
        <v/>
      </c>
      <c r="BD339" s="30">
        <f>SUMIF([1]route!$E$3:$E$10005,E339,[1]!Table1[26])</f>
        <v/>
      </c>
      <c r="BE339" s="30">
        <f>SUMIF([1]route!$E$3:$E$10005,E339,[1]!Table1[27])</f>
        <v/>
      </c>
      <c r="BF339" s="30">
        <f>SUMIF([1]route!$E$3:$E$10005,E339,[1]!Table1[28])</f>
        <v/>
      </c>
      <c r="BG339" s="30">
        <f>SUMIF([1]route!$E$3:$E$10005,E339,[1]!Table1[29])</f>
        <v/>
      </c>
      <c r="BH339" s="30">
        <f>SUMIF([1]route!$E$3:$E$10005,E339,[1]!Table1[30])</f>
        <v/>
      </c>
      <c r="BI339" s="30">
        <f>SUMIF([1]route!$E$3:$E$10005,E339,[1]!Table1[31])</f>
        <v/>
      </c>
      <c r="BJ339" s="30">
        <f>SUMIF([1]route!$E$3:$E$10005,E339,[1]!Table1[Remain PO])</f>
        <v/>
      </c>
      <c r="BK339" s="31">
        <f>SUMIF([1]route!$E$3:$E$10005,E339,[1]!Table1[N+1])</f>
        <v/>
      </c>
      <c r="BL339" s="31">
        <f>SUMIF([1]route!$E$3:$E$10005,E339,[1]!Table1[N+2])</f>
        <v/>
      </c>
      <c r="BM339" s="31">
        <f>SUMIF([1]route!$E$3:$E$10005,E339,[1]!Table1[N+3])</f>
        <v/>
      </c>
      <c r="BN339" s="32">
        <f>SUMIF([1]route!$E$3:$E$10005,E339,[1]!Table1[N+4])</f>
        <v/>
      </c>
      <c r="BP339" s="37">
        <f>$V339-$AD339</f>
        <v/>
      </c>
      <c r="BQ339" s="35">
        <f>BP339-AE339</f>
        <v/>
      </c>
      <c r="BR339" s="35">
        <f>BQ339-AF339</f>
        <v/>
      </c>
      <c r="BS339" s="35">
        <f>BR339-AG339</f>
        <v/>
      </c>
      <c r="BT339" s="35">
        <f>BS339-AH339</f>
        <v/>
      </c>
      <c r="BU339" s="35">
        <f>BT339-AI339</f>
        <v/>
      </c>
      <c r="BV339" s="35">
        <f>BU339-AJ339</f>
        <v/>
      </c>
      <c r="BW339" s="35">
        <f>BV339-AK339</f>
        <v/>
      </c>
      <c r="BX339" s="35">
        <f>BW339-AL339</f>
        <v/>
      </c>
      <c r="BY339" s="35">
        <f>BX339-AM339</f>
        <v/>
      </c>
      <c r="BZ339" s="35">
        <f>BY339-AN339</f>
        <v/>
      </c>
      <c r="CA339" s="35">
        <f>BZ339-AO339</f>
        <v/>
      </c>
      <c r="CB339" s="35">
        <f>CA339-AP339</f>
        <v/>
      </c>
      <c r="CC339" s="35">
        <f>CB339-AQ339</f>
        <v/>
      </c>
      <c r="CD339" s="35">
        <f>CC339-AR339</f>
        <v/>
      </c>
      <c r="CE339" s="35">
        <f>CD339-AS339</f>
        <v/>
      </c>
      <c r="CF339" s="35">
        <f>CE339-AT339</f>
        <v/>
      </c>
      <c r="CG339" s="35">
        <f>CF339-AU339</f>
        <v/>
      </c>
      <c r="CH339" s="35">
        <f>CG339-AV339</f>
        <v/>
      </c>
      <c r="CI339" s="35">
        <f>CH339-AW339</f>
        <v/>
      </c>
      <c r="CJ339" s="35">
        <f>CI339-AX339</f>
        <v/>
      </c>
      <c r="CK339" s="35">
        <f>CJ339-AY339</f>
        <v/>
      </c>
      <c r="CL339" s="35">
        <f>CK339-AZ339</f>
        <v/>
      </c>
      <c r="CM339" s="35">
        <f>CL339-BA339</f>
        <v/>
      </c>
      <c r="CN339" s="35">
        <f>CM339-BB339</f>
        <v/>
      </c>
      <c r="CO339" s="35">
        <f>CN339-BC339</f>
        <v/>
      </c>
      <c r="CP339" s="35">
        <f>CO339-BD339</f>
        <v/>
      </c>
      <c r="CQ339" s="35">
        <f>CP339-BE339</f>
        <v/>
      </c>
      <c r="CR339" s="35">
        <f>CQ339-BF339</f>
        <v/>
      </c>
      <c r="CS339" s="35">
        <f>CR339-BG339</f>
        <v/>
      </c>
      <c r="CT339" s="35">
        <f>CS339-BH339</f>
        <v/>
      </c>
      <c r="CU339" s="35">
        <f>CT339-BI339</f>
        <v/>
      </c>
      <c r="CV339" s="35">
        <f>CU339-BJ339</f>
        <v/>
      </c>
      <c r="CW339" s="38">
        <f>CV339-BK339</f>
        <v/>
      </c>
      <c r="CX339" s="38">
        <f>CW339-BL339</f>
        <v/>
      </c>
      <c r="CY339" s="38">
        <f>CX339-BM339</f>
        <v/>
      </c>
      <c r="CZ339" s="39">
        <f>CY339-BN339</f>
        <v/>
      </c>
      <c r="DA339" s="35" t="n"/>
    </row>
    <row r="340">
      <c r="D340" s="61">
        <f>VLOOKUP(F340,[1]Special!$O$2:$S$209,3,0)</f>
        <v/>
      </c>
      <c r="E340" s="20" t="inlineStr">
        <is>
          <t>|0200220139|15.90|0.00|1.600|0.0006000NBC</t>
        </is>
      </c>
      <c r="F340" s="19">
        <f>LEFT(E340,LEN(E340)-7)</f>
        <v/>
      </c>
      <c r="G340" s="19">
        <f>'Cutting Rules'!H340</f>
        <v/>
      </c>
      <c r="H340" s="19">
        <f>VLOOKUP(MID(F340,8,2),[1]Special!$H$2:$I$32,2,0)</f>
        <v/>
      </c>
      <c r="I340" s="19">
        <f>RIGHT(E340,3)</f>
        <v/>
      </c>
      <c r="J340" s="19">
        <f>IF(MID(E340,6,2)="22","P","C")</f>
        <v/>
      </c>
      <c r="K340" s="19">
        <f>MID(E340,13,4)</f>
        <v/>
      </c>
      <c r="L340" s="19">
        <f>MID(E340,19,4)</f>
        <v/>
      </c>
      <c r="M340" s="52">
        <f>MID(E340,LEN(E340)-17,4)</f>
        <v/>
      </c>
      <c r="N340" s="52">
        <f>MID(E340,LEN(E340)-6,4)</f>
        <v/>
      </c>
      <c r="O340" s="19">
        <f>VLOOKUP(F340,[1]Item!$A$5:$Z$10000,26,0)</f>
        <v/>
      </c>
      <c r="P340" s="19">
        <f>VLOOKUP(E340,[1]route!$E$3:$O$10005,11,0)</f>
        <v/>
      </c>
      <c r="Q340" s="167">
        <f>'Cutting Rules'!AD340</f>
        <v/>
      </c>
      <c r="R340" s="168">
        <f>SUMIF([1]route!$E$3:$E$10005,E340,[1]!Table1[生産])</f>
        <v/>
      </c>
      <c r="S340" s="24" t="n"/>
      <c r="T340" s="169" t="inlineStr"/>
      <c r="U340" s="19" t="n"/>
      <c r="V340" s="170">
        <f>SUMIF([1]route!$E$3:$E$10005,E340,[1]route!$M$3:$M$10005)</f>
        <v/>
      </c>
      <c r="W340" s="171">
        <f>O340*N340*V340/1000</f>
        <v/>
      </c>
      <c r="X340" s="27">
        <f t="array" ref="X340">INDEX($BP340:$CZ340,MATCH(TRUE,$BP340:$CZ340&lt;0,0))</f>
        <v/>
      </c>
      <c r="Y340" s="47">
        <f>IFERROR(CHOOSE($AC340,$BP$1,$BQ$1,$BR$1,$BS$1,$BT$1,$BU$1,$BV$1,$BW$1,$BX$1,$BY$1,$BZ$1,$CA$1,$CB$1,$CC$1,$CD$1,$CE$1,$CF$1,$CG$1,$CH$1,$CI$1,$CJ$1,$CK$1,$CL$1,$CM$1,$CN$1,$CO$1,$CP$1,$CQ$1,$CR$1,$CS$1,$CT$1,$CU$1,$CV$1,$CW$1,$CX$1,$CY$1,$CZ$1,),"")</f>
        <v/>
      </c>
      <c r="Z340" s="121">
        <f>IFERROR(VLOOKUP(E340,[1]route!$E$3:$BL$10005,59,0),"")&amp;IFERROR(VLOOKUP(E340,[1]route!$E$3:$BL$10005,60,0),"")</f>
        <v/>
      </c>
      <c r="AA340" s="172">
        <f>IF(R340&gt;V340,R340-V340,0)</f>
        <v/>
      </c>
      <c r="AB340" s="173">
        <f>AA340*O340*N340/1000</f>
        <v/>
      </c>
      <c r="AC340" s="4">
        <f>IFERROR(MATCH($X340,$BP340:$CZ340,0),"")</f>
        <v/>
      </c>
      <c r="AD340" s="29" t="n">
        <v>0</v>
      </c>
      <c r="AE340" s="30">
        <f>SUMIF([1]route!$E$3:$E$10005,E340,[1]!Table1[1])</f>
        <v/>
      </c>
      <c r="AF340" s="30">
        <f>SUMIF([1]route!$E$3:$E$10005,E340,[1]!Table1[2])</f>
        <v/>
      </c>
      <c r="AG340" s="30">
        <f>SUMIF([1]route!$E$3:$E$10005,E340,[1]!Table1[3])</f>
        <v/>
      </c>
      <c r="AH340" s="30">
        <f>SUMIF([1]route!$E$3:$E$10005,E340,[1]!Table1[4])</f>
        <v/>
      </c>
      <c r="AI340" s="30">
        <f>SUMIF([1]route!$E$3:$E$10005,E340,[1]!Table1[5])</f>
        <v/>
      </c>
      <c r="AJ340" s="30">
        <f>SUMIF([1]route!$E$3:$E$10005,E340,[1]!Table1[6])</f>
        <v/>
      </c>
      <c r="AK340" s="30">
        <f>SUMIF([1]route!$E$3:$E$10005,E340,[1]!Table1[7])</f>
        <v/>
      </c>
      <c r="AL340" s="30">
        <f>SUMIF([1]route!$E$3:$E$10005,E340,[1]!Table1[8])</f>
        <v/>
      </c>
      <c r="AM340" s="30">
        <f>SUMIF([1]route!$E$3:$E$10005,E340,[1]!Table1[9])</f>
        <v/>
      </c>
      <c r="AN340" s="30">
        <f>SUMIF([1]route!$E$3:$E$10005,E340,[1]!Table1[10])</f>
        <v/>
      </c>
      <c r="AO340" s="30">
        <f>SUMIF([1]route!$E$3:$E$10005,E340,[1]!Table1[11])</f>
        <v/>
      </c>
      <c r="AP340" s="30">
        <f>SUMIF([1]route!$E$3:$E$10005,E340,[1]!Table1[12])</f>
        <v/>
      </c>
      <c r="AQ340" s="30">
        <f>SUMIF([1]route!$E$3:$E$10005,E340,[1]!Table1[13])</f>
        <v/>
      </c>
      <c r="AR340" s="30">
        <f>SUMIF([1]route!$E$3:$E$10005,E340,[1]!Table1[14])</f>
        <v/>
      </c>
      <c r="AS340" s="30">
        <f>SUMIF([1]route!$E$3:$E$10005,E340,[1]!Table1[15])</f>
        <v/>
      </c>
      <c r="AT340" s="30">
        <f>SUMIF([1]route!$E$3:$E$10005,E340,[1]!Table1[16])</f>
        <v/>
      </c>
      <c r="AU340" s="30">
        <f>SUMIF([1]route!$E$3:$E$10005,E340,[1]!Table1[17])</f>
        <v/>
      </c>
      <c r="AV340" s="30">
        <f>SUMIF([1]route!$E$3:$E$10005,E340,[1]!Table1[18])</f>
        <v/>
      </c>
      <c r="AW340" s="30">
        <f>SUMIF([1]route!$E$3:$E$10005,E340,[1]!Table1[19])</f>
        <v/>
      </c>
      <c r="AX340" s="30">
        <f>SUMIF([1]route!$E$3:$E$10005,E340,[1]!Table1[20])</f>
        <v/>
      </c>
      <c r="AY340" s="30">
        <f>SUMIF([1]route!$E$3:$E$10005,E340,[1]!Table1[21])</f>
        <v/>
      </c>
      <c r="AZ340" s="30">
        <f>SUMIF([1]route!$E$3:$E$10005,E340,[1]!Table1[22])</f>
        <v/>
      </c>
      <c r="BA340" s="30">
        <f>SUMIF([1]route!$E$3:$E$10005,E340,[1]!Table1[23])</f>
        <v/>
      </c>
      <c r="BB340" s="30">
        <f>SUMIF([1]route!$E$3:$E$10005,E340,[1]!Table1[24])</f>
        <v/>
      </c>
      <c r="BC340" s="30">
        <f>SUMIF([1]route!$E$3:$E$10005,E340,[1]!Table1[25])</f>
        <v/>
      </c>
      <c r="BD340" s="30">
        <f>SUMIF([1]route!$E$3:$E$10005,E340,[1]!Table1[26])</f>
        <v/>
      </c>
      <c r="BE340" s="30">
        <f>SUMIF([1]route!$E$3:$E$10005,E340,[1]!Table1[27])</f>
        <v/>
      </c>
      <c r="BF340" s="30">
        <f>SUMIF([1]route!$E$3:$E$10005,E340,[1]!Table1[28])</f>
        <v/>
      </c>
      <c r="BG340" s="30">
        <f>SUMIF([1]route!$E$3:$E$10005,E340,[1]!Table1[29])</f>
        <v/>
      </c>
      <c r="BH340" s="30">
        <f>SUMIF([1]route!$E$3:$E$10005,E340,[1]!Table1[30])</f>
        <v/>
      </c>
      <c r="BI340" s="30">
        <f>SUMIF([1]route!$E$3:$E$10005,E340,[1]!Table1[31])</f>
        <v/>
      </c>
      <c r="BJ340" s="30">
        <f>SUMIF([1]route!$E$3:$E$10005,E340,[1]!Table1[Remain PO])</f>
        <v/>
      </c>
      <c r="BK340" s="31">
        <f>SUMIF([1]route!$E$3:$E$10005,E340,[1]!Table1[N+1])</f>
        <v/>
      </c>
      <c r="BL340" s="31">
        <f>SUMIF([1]route!$E$3:$E$10005,E340,[1]!Table1[N+2])</f>
        <v/>
      </c>
      <c r="BM340" s="31">
        <f>SUMIF([1]route!$E$3:$E$10005,E340,[1]!Table1[N+3])</f>
        <v/>
      </c>
      <c r="BN340" s="32">
        <f>SUMIF([1]route!$E$3:$E$10005,E340,[1]!Table1[N+4])</f>
        <v/>
      </c>
      <c r="BP340" s="37">
        <f>$V340-$AD340</f>
        <v/>
      </c>
      <c r="BQ340" s="35">
        <f>BP340-AE340</f>
        <v/>
      </c>
      <c r="BR340" s="35">
        <f>BQ340-AF340</f>
        <v/>
      </c>
      <c r="BS340" s="35">
        <f>BR340-AG340</f>
        <v/>
      </c>
      <c r="BT340" s="35">
        <f>BS340-AH340</f>
        <v/>
      </c>
      <c r="BU340" s="35">
        <f>BT340-AI340</f>
        <v/>
      </c>
      <c r="BV340" s="35">
        <f>BU340-AJ340</f>
        <v/>
      </c>
      <c r="BW340" s="35">
        <f>BV340-AK340</f>
        <v/>
      </c>
      <c r="BX340" s="35">
        <f>BW340-AL340</f>
        <v/>
      </c>
      <c r="BY340" s="35">
        <f>BX340-AM340</f>
        <v/>
      </c>
      <c r="BZ340" s="35">
        <f>BY340-AN340</f>
        <v/>
      </c>
      <c r="CA340" s="35">
        <f>BZ340-AO340</f>
        <v/>
      </c>
      <c r="CB340" s="35">
        <f>CA340-AP340</f>
        <v/>
      </c>
      <c r="CC340" s="35">
        <f>CB340-AQ340</f>
        <v/>
      </c>
      <c r="CD340" s="35">
        <f>CC340-AR340</f>
        <v/>
      </c>
      <c r="CE340" s="35">
        <f>CD340-AS340</f>
        <v/>
      </c>
      <c r="CF340" s="35">
        <f>CE340-AT340</f>
        <v/>
      </c>
      <c r="CG340" s="35">
        <f>CF340-AU340</f>
        <v/>
      </c>
      <c r="CH340" s="35">
        <f>CG340-AV340</f>
        <v/>
      </c>
      <c r="CI340" s="35">
        <f>CH340-AW340</f>
        <v/>
      </c>
      <c r="CJ340" s="35">
        <f>CI340-AX340</f>
        <v/>
      </c>
      <c r="CK340" s="35">
        <f>CJ340-AY340</f>
        <v/>
      </c>
      <c r="CL340" s="35">
        <f>CK340-AZ340</f>
        <v/>
      </c>
      <c r="CM340" s="35">
        <f>CL340-BA340</f>
        <v/>
      </c>
      <c r="CN340" s="35">
        <f>CM340-BB340</f>
        <v/>
      </c>
      <c r="CO340" s="35">
        <f>CN340-BC340</f>
        <v/>
      </c>
      <c r="CP340" s="35">
        <f>CO340-BD340</f>
        <v/>
      </c>
      <c r="CQ340" s="35">
        <f>CP340-BE340</f>
        <v/>
      </c>
      <c r="CR340" s="35">
        <f>CQ340-BF340</f>
        <v/>
      </c>
      <c r="CS340" s="35">
        <f>CR340-BG340</f>
        <v/>
      </c>
      <c r="CT340" s="35">
        <f>CS340-BH340</f>
        <v/>
      </c>
      <c r="CU340" s="35">
        <f>CT340-BI340</f>
        <v/>
      </c>
      <c r="CV340" s="35">
        <f>CU340-BJ340</f>
        <v/>
      </c>
      <c r="CW340" s="38">
        <f>CV340-BK340</f>
        <v/>
      </c>
      <c r="CX340" s="38">
        <f>CW340-BL340</f>
        <v/>
      </c>
      <c r="CY340" s="38">
        <f>CX340-BM340</f>
        <v/>
      </c>
      <c r="CZ340" s="39">
        <f>CY340-BN340</f>
        <v/>
      </c>
      <c r="DA340" s="35" t="n"/>
    </row>
    <row r="341">
      <c r="D341" s="61">
        <f>VLOOKUP(F341,[1]Special!$O$2:$S$209,3,0)</f>
        <v/>
      </c>
      <c r="E341" s="20" t="inlineStr">
        <is>
          <t>|0200220810|38.10|31.75|2.000|0.0005050IBC</t>
        </is>
      </c>
      <c r="F341" s="19">
        <f>LEFT(E341,LEN(E341)-7)</f>
        <v/>
      </c>
      <c r="G341" s="19">
        <f>'Cutting Rules'!H341</f>
        <v/>
      </c>
      <c r="H341" s="19">
        <f>VLOOKUP(MID(F341,8,2),[1]Special!$H$2:$I$32,2,0)</f>
        <v/>
      </c>
      <c r="I341" s="19">
        <f>RIGHT(E341,3)</f>
        <v/>
      </c>
      <c r="J341" s="19">
        <f>IF(MID(E341,6,2)="22","P","C")</f>
        <v/>
      </c>
      <c r="K341" s="19">
        <f>MID(E341,13,4)</f>
        <v/>
      </c>
      <c r="L341" s="19">
        <f>MID(E341,19,4)</f>
        <v/>
      </c>
      <c r="M341" s="52">
        <f>MID(E341,LEN(E341)-17,4)</f>
        <v/>
      </c>
      <c r="N341" s="52">
        <f>MID(E341,LEN(E341)-6,4)</f>
        <v/>
      </c>
      <c r="O341" s="19">
        <f>VLOOKUP(F341,[1]Item!$A$5:$Z$10000,26,0)</f>
        <v/>
      </c>
      <c r="P341" s="19">
        <f>VLOOKUP(E341,[1]route!$E$3:$O$10005,11,0)</f>
        <v/>
      </c>
      <c r="Q341" s="167">
        <f>'Cutting Rules'!AD341</f>
        <v/>
      </c>
      <c r="R341" s="168">
        <f>SUMIF([1]route!$E$3:$E$10005,E341,[1]!Table1[生産])</f>
        <v/>
      </c>
      <c r="S341" s="24" t="n"/>
      <c r="T341" s="169" t="inlineStr"/>
      <c r="U341" s="19" t="n"/>
      <c r="V341" s="170">
        <f>SUMIF([1]route!$E$3:$E$10005,E341,[1]route!$M$3:$M$10005)</f>
        <v/>
      </c>
      <c r="W341" s="171">
        <f>O341*N341*V341/1000</f>
        <v/>
      </c>
      <c r="X341" s="27">
        <f t="array" ref="X341">INDEX($BP341:$CZ341,MATCH(TRUE,$BP341:$CZ341&lt;0,0))</f>
        <v/>
      </c>
      <c r="Y341" s="47">
        <f>IFERROR(CHOOSE($AC341,$BP$1,$BQ$1,$BR$1,$BS$1,$BT$1,$BU$1,$BV$1,$BW$1,$BX$1,$BY$1,$BZ$1,$CA$1,$CB$1,$CC$1,$CD$1,$CE$1,$CF$1,$CG$1,$CH$1,$CI$1,$CJ$1,$CK$1,$CL$1,$CM$1,$CN$1,$CO$1,$CP$1,$CQ$1,$CR$1,$CS$1,$CT$1,$CU$1,$CV$1,$CW$1,$CX$1,$CY$1,$CZ$1,),"")</f>
        <v/>
      </c>
      <c r="Z341" s="121">
        <f>IFERROR(VLOOKUP(E341,[1]route!$E$3:$BL$10005,59,0),"")&amp;IFERROR(VLOOKUP(E341,[1]route!$E$3:$BL$10005,60,0),"")</f>
        <v/>
      </c>
      <c r="AA341" s="172">
        <f>IF(R341&gt;V341,R341-V341,0)</f>
        <v/>
      </c>
      <c r="AB341" s="173">
        <f>AA341*O341*N341/1000</f>
        <v/>
      </c>
      <c r="AC341" s="4">
        <f>IFERROR(MATCH($X341,$BP341:$CZ341,0),"")</f>
        <v/>
      </c>
      <c r="AD341" s="29" t="n">
        <v>0</v>
      </c>
      <c r="AE341" s="30">
        <f>SUMIF([1]route!$E$3:$E$10005,E341,[1]!Table1[1])</f>
        <v/>
      </c>
      <c r="AF341" s="30">
        <f>SUMIF([1]route!$E$3:$E$10005,E341,[1]!Table1[2])</f>
        <v/>
      </c>
      <c r="AG341" s="30">
        <f>SUMIF([1]route!$E$3:$E$10005,E341,[1]!Table1[3])</f>
        <v/>
      </c>
      <c r="AH341" s="30">
        <f>SUMIF([1]route!$E$3:$E$10005,E341,[1]!Table1[4])</f>
        <v/>
      </c>
      <c r="AI341" s="30">
        <f>SUMIF([1]route!$E$3:$E$10005,E341,[1]!Table1[5])</f>
        <v/>
      </c>
      <c r="AJ341" s="30">
        <f>SUMIF([1]route!$E$3:$E$10005,E341,[1]!Table1[6])</f>
        <v/>
      </c>
      <c r="AK341" s="30">
        <f>SUMIF([1]route!$E$3:$E$10005,E341,[1]!Table1[7])</f>
        <v/>
      </c>
      <c r="AL341" s="30">
        <f>SUMIF([1]route!$E$3:$E$10005,E341,[1]!Table1[8])</f>
        <v/>
      </c>
      <c r="AM341" s="30">
        <f>SUMIF([1]route!$E$3:$E$10005,E341,[1]!Table1[9])</f>
        <v/>
      </c>
      <c r="AN341" s="30">
        <f>SUMIF([1]route!$E$3:$E$10005,E341,[1]!Table1[10])</f>
        <v/>
      </c>
      <c r="AO341" s="30">
        <f>SUMIF([1]route!$E$3:$E$10005,E341,[1]!Table1[11])</f>
        <v/>
      </c>
      <c r="AP341" s="30">
        <f>SUMIF([1]route!$E$3:$E$10005,E341,[1]!Table1[12])</f>
        <v/>
      </c>
      <c r="AQ341" s="30">
        <f>SUMIF([1]route!$E$3:$E$10005,E341,[1]!Table1[13])</f>
        <v/>
      </c>
      <c r="AR341" s="30">
        <f>SUMIF([1]route!$E$3:$E$10005,E341,[1]!Table1[14])</f>
        <v/>
      </c>
      <c r="AS341" s="30">
        <f>SUMIF([1]route!$E$3:$E$10005,E341,[1]!Table1[15])</f>
        <v/>
      </c>
      <c r="AT341" s="30">
        <f>SUMIF([1]route!$E$3:$E$10005,E341,[1]!Table1[16])</f>
        <v/>
      </c>
      <c r="AU341" s="30">
        <f>SUMIF([1]route!$E$3:$E$10005,E341,[1]!Table1[17])</f>
        <v/>
      </c>
      <c r="AV341" s="30">
        <f>SUMIF([1]route!$E$3:$E$10005,E341,[1]!Table1[18])</f>
        <v/>
      </c>
      <c r="AW341" s="30">
        <f>SUMIF([1]route!$E$3:$E$10005,E341,[1]!Table1[19])</f>
        <v/>
      </c>
      <c r="AX341" s="30">
        <f>SUMIF([1]route!$E$3:$E$10005,E341,[1]!Table1[20])</f>
        <v/>
      </c>
      <c r="AY341" s="30">
        <f>SUMIF([1]route!$E$3:$E$10005,E341,[1]!Table1[21])</f>
        <v/>
      </c>
      <c r="AZ341" s="30">
        <f>SUMIF([1]route!$E$3:$E$10005,E341,[1]!Table1[22])</f>
        <v/>
      </c>
      <c r="BA341" s="30">
        <f>SUMIF([1]route!$E$3:$E$10005,E341,[1]!Table1[23])</f>
        <v/>
      </c>
      <c r="BB341" s="30">
        <f>SUMIF([1]route!$E$3:$E$10005,E341,[1]!Table1[24])</f>
        <v/>
      </c>
      <c r="BC341" s="30">
        <f>SUMIF([1]route!$E$3:$E$10005,E341,[1]!Table1[25])</f>
        <v/>
      </c>
      <c r="BD341" s="30">
        <f>SUMIF([1]route!$E$3:$E$10005,E341,[1]!Table1[26])</f>
        <v/>
      </c>
      <c r="BE341" s="30">
        <f>SUMIF([1]route!$E$3:$E$10005,E341,[1]!Table1[27])</f>
        <v/>
      </c>
      <c r="BF341" s="30">
        <f>SUMIF([1]route!$E$3:$E$10005,E341,[1]!Table1[28])</f>
        <v/>
      </c>
      <c r="BG341" s="30">
        <f>SUMIF([1]route!$E$3:$E$10005,E341,[1]!Table1[29])</f>
        <v/>
      </c>
      <c r="BH341" s="30">
        <f>SUMIF([1]route!$E$3:$E$10005,E341,[1]!Table1[30])</f>
        <v/>
      </c>
      <c r="BI341" s="30">
        <f>SUMIF([1]route!$E$3:$E$10005,E341,[1]!Table1[31])</f>
        <v/>
      </c>
      <c r="BJ341" s="30">
        <f>SUMIF([1]route!$E$3:$E$10005,E341,[1]!Table1[Remain PO])</f>
        <v/>
      </c>
      <c r="BK341" s="31">
        <f>SUMIF([1]route!$E$3:$E$10005,E341,[1]!Table1[N+1])</f>
        <v/>
      </c>
      <c r="BL341" s="31">
        <f>SUMIF([1]route!$E$3:$E$10005,E341,[1]!Table1[N+2])</f>
        <v/>
      </c>
      <c r="BM341" s="31">
        <f>SUMIF([1]route!$E$3:$E$10005,E341,[1]!Table1[N+3])</f>
        <v/>
      </c>
      <c r="BN341" s="32">
        <f>SUMIF([1]route!$E$3:$E$10005,E341,[1]!Table1[N+4])</f>
        <v/>
      </c>
      <c r="BP341" s="37">
        <f>$V341-$AD341</f>
        <v/>
      </c>
      <c r="BQ341" s="35">
        <f>BP341-AE341</f>
        <v/>
      </c>
      <c r="BR341" s="35">
        <f>BQ341-AF341</f>
        <v/>
      </c>
      <c r="BS341" s="35">
        <f>BR341-AG341</f>
        <v/>
      </c>
      <c r="BT341" s="35">
        <f>BS341-AH341</f>
        <v/>
      </c>
      <c r="BU341" s="35">
        <f>BT341-AI341</f>
        <v/>
      </c>
      <c r="BV341" s="35">
        <f>BU341-AJ341</f>
        <v/>
      </c>
      <c r="BW341" s="35">
        <f>BV341-AK341</f>
        <v/>
      </c>
      <c r="BX341" s="35">
        <f>BW341-AL341</f>
        <v/>
      </c>
      <c r="BY341" s="35">
        <f>BX341-AM341</f>
        <v/>
      </c>
      <c r="BZ341" s="35">
        <f>BY341-AN341</f>
        <v/>
      </c>
      <c r="CA341" s="35">
        <f>BZ341-AO341</f>
        <v/>
      </c>
      <c r="CB341" s="35">
        <f>CA341-AP341</f>
        <v/>
      </c>
      <c r="CC341" s="35">
        <f>CB341-AQ341</f>
        <v/>
      </c>
      <c r="CD341" s="35">
        <f>CC341-AR341</f>
        <v/>
      </c>
      <c r="CE341" s="35">
        <f>CD341-AS341</f>
        <v/>
      </c>
      <c r="CF341" s="35">
        <f>CE341-AT341</f>
        <v/>
      </c>
      <c r="CG341" s="35">
        <f>CF341-AU341</f>
        <v/>
      </c>
      <c r="CH341" s="35">
        <f>CG341-AV341</f>
        <v/>
      </c>
      <c r="CI341" s="35">
        <f>CH341-AW341</f>
        <v/>
      </c>
      <c r="CJ341" s="35">
        <f>CI341-AX341</f>
        <v/>
      </c>
      <c r="CK341" s="35">
        <f>CJ341-AY341</f>
        <v/>
      </c>
      <c r="CL341" s="35">
        <f>CK341-AZ341</f>
        <v/>
      </c>
      <c r="CM341" s="35">
        <f>CL341-BA341</f>
        <v/>
      </c>
      <c r="CN341" s="35">
        <f>CM341-BB341</f>
        <v/>
      </c>
      <c r="CO341" s="35">
        <f>CN341-BC341</f>
        <v/>
      </c>
      <c r="CP341" s="35">
        <f>CO341-BD341</f>
        <v/>
      </c>
      <c r="CQ341" s="35">
        <f>CP341-BE341</f>
        <v/>
      </c>
      <c r="CR341" s="35">
        <f>CQ341-BF341</f>
        <v/>
      </c>
      <c r="CS341" s="35">
        <f>CR341-BG341</f>
        <v/>
      </c>
      <c r="CT341" s="35">
        <f>CS341-BH341</f>
        <v/>
      </c>
      <c r="CU341" s="35">
        <f>CT341-BI341</f>
        <v/>
      </c>
      <c r="CV341" s="35">
        <f>CU341-BJ341</f>
        <v/>
      </c>
      <c r="CW341" s="38">
        <f>CV341-BK341</f>
        <v/>
      </c>
      <c r="CX341" s="38">
        <f>CW341-BL341</f>
        <v/>
      </c>
      <c r="CY341" s="38">
        <f>CX341-BM341</f>
        <v/>
      </c>
      <c r="CZ341" s="39">
        <f>CY341-BN341</f>
        <v/>
      </c>
      <c r="DA341" s="35" t="n"/>
    </row>
    <row r="342">
      <c r="D342" s="61">
        <f>VLOOKUP(F342,[1]Special!$O$2:$S$209,3,0)</f>
        <v/>
      </c>
      <c r="E342" s="20" t="inlineStr">
        <is>
          <t>|0200226010|31.80|0.00|2.600|0.0005350NBC</t>
        </is>
      </c>
      <c r="F342" s="19">
        <f>LEFT(E342,LEN(E342)-7)</f>
        <v/>
      </c>
      <c r="G342" s="19">
        <f>'Cutting Rules'!H342</f>
        <v/>
      </c>
      <c r="H342" s="19">
        <f>VLOOKUP(MID(F342,8,2),[1]Special!$H$2:$I$32,2,0)</f>
        <v/>
      </c>
      <c r="I342" s="19">
        <f>RIGHT(E342,3)</f>
        <v/>
      </c>
      <c r="J342" s="19">
        <f>IF(MID(E342,6,2)="22","P","C")</f>
        <v/>
      </c>
      <c r="K342" s="19">
        <f>MID(E342,13,4)</f>
        <v/>
      </c>
      <c r="L342" s="19">
        <f>MID(E342,19,4)</f>
        <v/>
      </c>
      <c r="M342" s="52">
        <f>MID(E342,LEN(E342)-17,4)</f>
        <v/>
      </c>
      <c r="N342" s="52">
        <f>MID(E342,LEN(E342)-6,4)</f>
        <v/>
      </c>
      <c r="O342" s="19">
        <f>VLOOKUP(F342,[1]Item!$A$5:$Z$10000,26,0)</f>
        <v/>
      </c>
      <c r="P342" s="19">
        <f>VLOOKUP(E342,[1]route!$E$3:$O$10005,11,0)</f>
        <v/>
      </c>
      <c r="Q342" s="167">
        <f>'Cutting Rules'!AD342</f>
        <v/>
      </c>
      <c r="R342" s="168">
        <f>SUMIF([1]route!$E$3:$E$10005,E342,[1]!Table1[生産])</f>
        <v/>
      </c>
      <c r="S342" s="24" t="n"/>
      <c r="T342" s="169" t="inlineStr"/>
      <c r="U342" s="19" t="n"/>
      <c r="V342" s="170">
        <f>SUMIF([1]route!$E$3:$E$10005,E342,[1]route!$M$3:$M$10005)</f>
        <v/>
      </c>
      <c r="W342" s="171">
        <f>O342*N342*V342/1000</f>
        <v/>
      </c>
      <c r="X342" s="27">
        <f t="array" ref="X342">INDEX($BP342:$CZ342,MATCH(TRUE,$BP342:$CZ342&lt;0,0))</f>
        <v/>
      </c>
      <c r="Y342" s="47">
        <f>IFERROR(CHOOSE($AC342,$BP$1,$BQ$1,$BR$1,$BS$1,$BT$1,$BU$1,$BV$1,$BW$1,$BX$1,$BY$1,$BZ$1,$CA$1,$CB$1,$CC$1,$CD$1,$CE$1,$CF$1,$CG$1,$CH$1,$CI$1,$CJ$1,$CK$1,$CL$1,$CM$1,$CN$1,$CO$1,$CP$1,$CQ$1,$CR$1,$CS$1,$CT$1,$CU$1,$CV$1,$CW$1,$CX$1,$CY$1,$CZ$1,),"")</f>
        <v/>
      </c>
      <c r="Z342" s="121">
        <f>IFERROR(VLOOKUP(E342,[1]route!$E$3:$BL$10005,59,0),"")&amp;IFERROR(VLOOKUP(E342,[1]route!$E$3:$BL$10005,60,0),"")</f>
        <v/>
      </c>
      <c r="AA342" s="172">
        <f>IF(R342&gt;V342,R342-V342,0)</f>
        <v/>
      </c>
      <c r="AB342" s="173">
        <f>AA342*O342*N342/1000</f>
        <v/>
      </c>
      <c r="AC342" s="4">
        <f>IFERROR(MATCH($X342,$BP342:$CZ342,0),"")</f>
        <v/>
      </c>
      <c r="AD342" s="29" t="n">
        <v>0</v>
      </c>
      <c r="AE342" s="30">
        <f>SUMIF([1]route!$E$3:$E$10005,E342,[1]!Table1[1])</f>
        <v/>
      </c>
      <c r="AF342" s="30">
        <f>SUMIF([1]route!$E$3:$E$10005,E342,[1]!Table1[2])</f>
        <v/>
      </c>
      <c r="AG342" s="30">
        <f>SUMIF([1]route!$E$3:$E$10005,E342,[1]!Table1[3])</f>
        <v/>
      </c>
      <c r="AH342" s="30">
        <f>SUMIF([1]route!$E$3:$E$10005,E342,[1]!Table1[4])</f>
        <v/>
      </c>
      <c r="AI342" s="30">
        <f>SUMIF([1]route!$E$3:$E$10005,E342,[1]!Table1[5])</f>
        <v/>
      </c>
      <c r="AJ342" s="30">
        <f>SUMIF([1]route!$E$3:$E$10005,E342,[1]!Table1[6])</f>
        <v/>
      </c>
      <c r="AK342" s="30">
        <f>SUMIF([1]route!$E$3:$E$10005,E342,[1]!Table1[7])</f>
        <v/>
      </c>
      <c r="AL342" s="30">
        <f>SUMIF([1]route!$E$3:$E$10005,E342,[1]!Table1[8])</f>
        <v/>
      </c>
      <c r="AM342" s="30">
        <f>SUMIF([1]route!$E$3:$E$10005,E342,[1]!Table1[9])</f>
        <v/>
      </c>
      <c r="AN342" s="30">
        <f>SUMIF([1]route!$E$3:$E$10005,E342,[1]!Table1[10])</f>
        <v/>
      </c>
      <c r="AO342" s="30">
        <f>SUMIF([1]route!$E$3:$E$10005,E342,[1]!Table1[11])</f>
        <v/>
      </c>
      <c r="AP342" s="30">
        <f>SUMIF([1]route!$E$3:$E$10005,E342,[1]!Table1[12])</f>
        <v/>
      </c>
      <c r="AQ342" s="30">
        <f>SUMIF([1]route!$E$3:$E$10005,E342,[1]!Table1[13])</f>
        <v/>
      </c>
      <c r="AR342" s="30">
        <f>SUMIF([1]route!$E$3:$E$10005,E342,[1]!Table1[14])</f>
        <v/>
      </c>
      <c r="AS342" s="30">
        <f>SUMIF([1]route!$E$3:$E$10005,E342,[1]!Table1[15])</f>
        <v/>
      </c>
      <c r="AT342" s="30">
        <f>SUMIF([1]route!$E$3:$E$10005,E342,[1]!Table1[16])</f>
        <v/>
      </c>
      <c r="AU342" s="30">
        <f>SUMIF([1]route!$E$3:$E$10005,E342,[1]!Table1[17])</f>
        <v/>
      </c>
      <c r="AV342" s="30">
        <f>SUMIF([1]route!$E$3:$E$10005,E342,[1]!Table1[18])</f>
        <v/>
      </c>
      <c r="AW342" s="30">
        <f>SUMIF([1]route!$E$3:$E$10005,E342,[1]!Table1[19])</f>
        <v/>
      </c>
      <c r="AX342" s="30">
        <f>SUMIF([1]route!$E$3:$E$10005,E342,[1]!Table1[20])</f>
        <v/>
      </c>
      <c r="AY342" s="30">
        <f>SUMIF([1]route!$E$3:$E$10005,E342,[1]!Table1[21])</f>
        <v/>
      </c>
      <c r="AZ342" s="30">
        <f>SUMIF([1]route!$E$3:$E$10005,E342,[1]!Table1[22])</f>
        <v/>
      </c>
      <c r="BA342" s="30">
        <f>SUMIF([1]route!$E$3:$E$10005,E342,[1]!Table1[23])</f>
        <v/>
      </c>
      <c r="BB342" s="30">
        <f>SUMIF([1]route!$E$3:$E$10005,E342,[1]!Table1[24])</f>
        <v/>
      </c>
      <c r="BC342" s="30">
        <f>SUMIF([1]route!$E$3:$E$10005,E342,[1]!Table1[25])</f>
        <v/>
      </c>
      <c r="BD342" s="30">
        <f>SUMIF([1]route!$E$3:$E$10005,E342,[1]!Table1[26])</f>
        <v/>
      </c>
      <c r="BE342" s="30">
        <f>SUMIF([1]route!$E$3:$E$10005,E342,[1]!Table1[27])</f>
        <v/>
      </c>
      <c r="BF342" s="30">
        <f>SUMIF([1]route!$E$3:$E$10005,E342,[1]!Table1[28])</f>
        <v/>
      </c>
      <c r="BG342" s="30">
        <f>SUMIF([1]route!$E$3:$E$10005,E342,[1]!Table1[29])</f>
        <v/>
      </c>
      <c r="BH342" s="30">
        <f>SUMIF([1]route!$E$3:$E$10005,E342,[1]!Table1[30])</f>
        <v/>
      </c>
      <c r="BI342" s="30">
        <f>SUMIF([1]route!$E$3:$E$10005,E342,[1]!Table1[31])</f>
        <v/>
      </c>
      <c r="BJ342" s="30">
        <f>SUMIF([1]route!$E$3:$E$10005,E342,[1]!Table1[Remain PO])</f>
        <v/>
      </c>
      <c r="BK342" s="31">
        <f>SUMIF([1]route!$E$3:$E$10005,E342,[1]!Table1[N+1])</f>
        <v/>
      </c>
      <c r="BL342" s="31">
        <f>SUMIF([1]route!$E$3:$E$10005,E342,[1]!Table1[N+2])</f>
        <v/>
      </c>
      <c r="BM342" s="31">
        <f>SUMIF([1]route!$E$3:$E$10005,E342,[1]!Table1[N+3])</f>
        <v/>
      </c>
      <c r="BN342" s="32">
        <f>SUMIF([1]route!$E$3:$E$10005,E342,[1]!Table1[N+4])</f>
        <v/>
      </c>
      <c r="BP342" s="37">
        <f>$V342-$AD342</f>
        <v/>
      </c>
      <c r="BQ342" s="35">
        <f>BP342-AE342</f>
        <v/>
      </c>
      <c r="BR342" s="35">
        <f>BQ342-AF342</f>
        <v/>
      </c>
      <c r="BS342" s="35">
        <f>BR342-AG342</f>
        <v/>
      </c>
      <c r="BT342" s="35">
        <f>BS342-AH342</f>
        <v/>
      </c>
      <c r="BU342" s="35">
        <f>BT342-AI342</f>
        <v/>
      </c>
      <c r="BV342" s="35">
        <f>BU342-AJ342</f>
        <v/>
      </c>
      <c r="BW342" s="35">
        <f>BV342-AK342</f>
        <v/>
      </c>
      <c r="BX342" s="35">
        <f>BW342-AL342</f>
        <v/>
      </c>
      <c r="BY342" s="35">
        <f>BX342-AM342</f>
        <v/>
      </c>
      <c r="BZ342" s="35">
        <f>BY342-AN342</f>
        <v/>
      </c>
      <c r="CA342" s="35">
        <f>BZ342-AO342</f>
        <v/>
      </c>
      <c r="CB342" s="35">
        <f>CA342-AP342</f>
        <v/>
      </c>
      <c r="CC342" s="35">
        <f>CB342-AQ342</f>
        <v/>
      </c>
      <c r="CD342" s="35">
        <f>CC342-AR342</f>
        <v/>
      </c>
      <c r="CE342" s="35">
        <f>CD342-AS342</f>
        <v/>
      </c>
      <c r="CF342" s="35">
        <f>CE342-AT342</f>
        <v/>
      </c>
      <c r="CG342" s="35">
        <f>CF342-AU342</f>
        <v/>
      </c>
      <c r="CH342" s="35">
        <f>CG342-AV342</f>
        <v/>
      </c>
      <c r="CI342" s="35">
        <f>CH342-AW342</f>
        <v/>
      </c>
      <c r="CJ342" s="35">
        <f>CI342-AX342</f>
        <v/>
      </c>
      <c r="CK342" s="35">
        <f>CJ342-AY342</f>
        <v/>
      </c>
      <c r="CL342" s="35">
        <f>CK342-AZ342</f>
        <v/>
      </c>
      <c r="CM342" s="35">
        <f>CL342-BA342</f>
        <v/>
      </c>
      <c r="CN342" s="35">
        <f>CM342-BB342</f>
        <v/>
      </c>
      <c r="CO342" s="35">
        <f>CN342-BC342</f>
        <v/>
      </c>
      <c r="CP342" s="35">
        <f>CO342-BD342</f>
        <v/>
      </c>
      <c r="CQ342" s="35">
        <f>CP342-BE342</f>
        <v/>
      </c>
      <c r="CR342" s="35">
        <f>CQ342-BF342</f>
        <v/>
      </c>
      <c r="CS342" s="35">
        <f>CR342-BG342</f>
        <v/>
      </c>
      <c r="CT342" s="35">
        <f>CS342-BH342</f>
        <v/>
      </c>
      <c r="CU342" s="35">
        <f>CT342-BI342</f>
        <v/>
      </c>
      <c r="CV342" s="35">
        <f>CU342-BJ342</f>
        <v/>
      </c>
      <c r="CW342" s="38">
        <f>CV342-BK342</f>
        <v/>
      </c>
      <c r="CX342" s="38">
        <f>CW342-BL342</f>
        <v/>
      </c>
      <c r="CY342" s="38">
        <f>CX342-BM342</f>
        <v/>
      </c>
      <c r="CZ342" s="39">
        <f>CY342-BN342</f>
        <v/>
      </c>
      <c r="DA342" s="35" t="n"/>
    </row>
    <row r="343">
      <c r="D343" s="61">
        <f>VLOOKUP(F343,[1]Special!$O$2:$S$209,3,0)</f>
        <v/>
      </c>
      <c r="E343" s="20" t="inlineStr">
        <is>
          <t>|0200226010|31.80|0.00|1.600|0.0005900IBC</t>
        </is>
      </c>
      <c r="F343" s="19">
        <f>LEFT(E343,LEN(E343)-7)</f>
        <v/>
      </c>
      <c r="G343" s="19">
        <f>'Cutting Rules'!H343</f>
        <v/>
      </c>
      <c r="H343" s="19">
        <f>VLOOKUP(MID(F343,8,2),[1]Special!$H$2:$I$32,2,0)</f>
        <v/>
      </c>
      <c r="I343" s="19">
        <f>RIGHT(E343,3)</f>
        <v/>
      </c>
      <c r="J343" s="19">
        <f>IF(MID(E343,6,2)="22","P","C")</f>
        <v/>
      </c>
      <c r="K343" s="19">
        <f>MID(E343,13,4)</f>
        <v/>
      </c>
      <c r="L343" s="19">
        <f>MID(E343,19,4)</f>
        <v/>
      </c>
      <c r="M343" s="52">
        <f>MID(E343,LEN(E343)-17,4)</f>
        <v/>
      </c>
      <c r="N343" s="52">
        <f>MID(E343,LEN(E343)-6,4)</f>
        <v/>
      </c>
      <c r="O343" s="19">
        <f>VLOOKUP(F343,[1]Item!$A$5:$Z$10000,26,0)</f>
        <v/>
      </c>
      <c r="P343" s="19">
        <f>VLOOKUP(E343,[1]route!$E$3:$O$10005,11,0)</f>
        <v/>
      </c>
      <c r="Q343" s="167">
        <f>'Cutting Rules'!AD343</f>
        <v/>
      </c>
      <c r="R343" s="168">
        <f>SUMIF([1]route!$E$3:$E$10005,E343,[1]!Table1[生産])</f>
        <v/>
      </c>
      <c r="S343" s="24" t="n"/>
      <c r="T343" s="169" t="inlineStr"/>
      <c r="U343" s="19" t="n"/>
      <c r="V343" s="170">
        <f>SUMIF([1]route!$E$3:$E$10005,E343,[1]route!$M$3:$M$10005)</f>
        <v/>
      </c>
      <c r="W343" s="171">
        <f>O343*N343*V343/1000</f>
        <v/>
      </c>
      <c r="X343" s="27">
        <f t="array" ref="X343">INDEX($BP343:$CZ343,MATCH(TRUE,$BP343:$CZ343&lt;0,0))</f>
        <v/>
      </c>
      <c r="Y343" s="47">
        <f>IFERROR(CHOOSE($AC343,$BP$1,$BQ$1,$BR$1,$BS$1,$BT$1,$BU$1,$BV$1,$BW$1,$BX$1,$BY$1,$BZ$1,$CA$1,$CB$1,$CC$1,$CD$1,$CE$1,$CF$1,$CG$1,$CH$1,$CI$1,$CJ$1,$CK$1,$CL$1,$CM$1,$CN$1,$CO$1,$CP$1,$CQ$1,$CR$1,$CS$1,$CT$1,$CU$1,$CV$1,$CW$1,$CX$1,$CY$1,$CZ$1,),"")</f>
        <v/>
      </c>
      <c r="Z343" s="121">
        <f>IFERROR(VLOOKUP(E343,[1]route!$E$3:$BL$10005,59,0),"")&amp;IFERROR(VLOOKUP(E343,[1]route!$E$3:$BL$10005,60,0),"")</f>
        <v/>
      </c>
      <c r="AA343" s="172">
        <f>IF(R343&gt;V343,R343-V343,0)</f>
        <v/>
      </c>
      <c r="AB343" s="173">
        <f>AA343*O343*N343/1000</f>
        <v/>
      </c>
      <c r="AC343" s="4">
        <f>IFERROR(MATCH($X343,$BP343:$CZ343,0),"")</f>
        <v/>
      </c>
      <c r="AD343" s="29" t="n">
        <v>0</v>
      </c>
      <c r="AE343" s="30">
        <f>SUMIF([1]route!$E$3:$E$10005,E343,[1]!Table1[1])</f>
        <v/>
      </c>
      <c r="AF343" s="30">
        <f>SUMIF([1]route!$E$3:$E$10005,E343,[1]!Table1[2])</f>
        <v/>
      </c>
      <c r="AG343" s="30">
        <f>SUMIF([1]route!$E$3:$E$10005,E343,[1]!Table1[3])</f>
        <v/>
      </c>
      <c r="AH343" s="30">
        <f>SUMIF([1]route!$E$3:$E$10005,E343,[1]!Table1[4])</f>
        <v/>
      </c>
      <c r="AI343" s="30">
        <f>SUMIF([1]route!$E$3:$E$10005,E343,[1]!Table1[5])</f>
        <v/>
      </c>
      <c r="AJ343" s="30">
        <f>SUMIF([1]route!$E$3:$E$10005,E343,[1]!Table1[6])</f>
        <v/>
      </c>
      <c r="AK343" s="30">
        <f>SUMIF([1]route!$E$3:$E$10005,E343,[1]!Table1[7])</f>
        <v/>
      </c>
      <c r="AL343" s="30">
        <f>SUMIF([1]route!$E$3:$E$10005,E343,[1]!Table1[8])</f>
        <v/>
      </c>
      <c r="AM343" s="30">
        <f>SUMIF([1]route!$E$3:$E$10005,E343,[1]!Table1[9])</f>
        <v/>
      </c>
      <c r="AN343" s="30">
        <f>SUMIF([1]route!$E$3:$E$10005,E343,[1]!Table1[10])</f>
        <v/>
      </c>
      <c r="AO343" s="30">
        <f>SUMIF([1]route!$E$3:$E$10005,E343,[1]!Table1[11])</f>
        <v/>
      </c>
      <c r="AP343" s="30">
        <f>SUMIF([1]route!$E$3:$E$10005,E343,[1]!Table1[12])</f>
        <v/>
      </c>
      <c r="AQ343" s="30">
        <f>SUMIF([1]route!$E$3:$E$10005,E343,[1]!Table1[13])</f>
        <v/>
      </c>
      <c r="AR343" s="30">
        <f>SUMIF([1]route!$E$3:$E$10005,E343,[1]!Table1[14])</f>
        <v/>
      </c>
      <c r="AS343" s="30">
        <f>SUMIF([1]route!$E$3:$E$10005,E343,[1]!Table1[15])</f>
        <v/>
      </c>
      <c r="AT343" s="30">
        <f>SUMIF([1]route!$E$3:$E$10005,E343,[1]!Table1[16])</f>
        <v/>
      </c>
      <c r="AU343" s="30">
        <f>SUMIF([1]route!$E$3:$E$10005,E343,[1]!Table1[17])</f>
        <v/>
      </c>
      <c r="AV343" s="30">
        <f>SUMIF([1]route!$E$3:$E$10005,E343,[1]!Table1[18])</f>
        <v/>
      </c>
      <c r="AW343" s="30">
        <f>SUMIF([1]route!$E$3:$E$10005,E343,[1]!Table1[19])</f>
        <v/>
      </c>
      <c r="AX343" s="30">
        <f>SUMIF([1]route!$E$3:$E$10005,E343,[1]!Table1[20])</f>
        <v/>
      </c>
      <c r="AY343" s="30">
        <f>SUMIF([1]route!$E$3:$E$10005,E343,[1]!Table1[21])</f>
        <v/>
      </c>
      <c r="AZ343" s="30">
        <f>SUMIF([1]route!$E$3:$E$10005,E343,[1]!Table1[22])</f>
        <v/>
      </c>
      <c r="BA343" s="30">
        <f>SUMIF([1]route!$E$3:$E$10005,E343,[1]!Table1[23])</f>
        <v/>
      </c>
      <c r="BB343" s="30">
        <f>SUMIF([1]route!$E$3:$E$10005,E343,[1]!Table1[24])</f>
        <v/>
      </c>
      <c r="BC343" s="30">
        <f>SUMIF([1]route!$E$3:$E$10005,E343,[1]!Table1[25])</f>
        <v/>
      </c>
      <c r="BD343" s="30">
        <f>SUMIF([1]route!$E$3:$E$10005,E343,[1]!Table1[26])</f>
        <v/>
      </c>
      <c r="BE343" s="30">
        <f>SUMIF([1]route!$E$3:$E$10005,E343,[1]!Table1[27])</f>
        <v/>
      </c>
      <c r="BF343" s="30">
        <f>SUMIF([1]route!$E$3:$E$10005,E343,[1]!Table1[28])</f>
        <v/>
      </c>
      <c r="BG343" s="30">
        <f>SUMIF([1]route!$E$3:$E$10005,E343,[1]!Table1[29])</f>
        <v/>
      </c>
      <c r="BH343" s="30">
        <f>SUMIF([1]route!$E$3:$E$10005,E343,[1]!Table1[30])</f>
        <v/>
      </c>
      <c r="BI343" s="30">
        <f>SUMIF([1]route!$E$3:$E$10005,E343,[1]!Table1[31])</f>
        <v/>
      </c>
      <c r="BJ343" s="30">
        <f>SUMIF([1]route!$E$3:$E$10005,E343,[1]!Table1[Remain PO])</f>
        <v/>
      </c>
      <c r="BK343" s="31">
        <f>SUMIF([1]route!$E$3:$E$10005,E343,[1]!Table1[N+1])</f>
        <v/>
      </c>
      <c r="BL343" s="31">
        <f>SUMIF([1]route!$E$3:$E$10005,E343,[1]!Table1[N+2])</f>
        <v/>
      </c>
      <c r="BM343" s="31">
        <f>SUMIF([1]route!$E$3:$E$10005,E343,[1]!Table1[N+3])</f>
        <v/>
      </c>
      <c r="BN343" s="32">
        <f>SUMIF([1]route!$E$3:$E$10005,E343,[1]!Table1[N+4])</f>
        <v/>
      </c>
      <c r="BP343" s="37">
        <f>$V343-$AD343</f>
        <v/>
      </c>
      <c r="BQ343" s="35">
        <f>BP343-AE343</f>
        <v/>
      </c>
      <c r="BR343" s="35">
        <f>BQ343-AF343</f>
        <v/>
      </c>
      <c r="BS343" s="35">
        <f>BR343-AG343</f>
        <v/>
      </c>
      <c r="BT343" s="35">
        <f>BS343-AH343</f>
        <v/>
      </c>
      <c r="BU343" s="35">
        <f>BT343-AI343</f>
        <v/>
      </c>
      <c r="BV343" s="35">
        <f>BU343-AJ343</f>
        <v/>
      </c>
      <c r="BW343" s="35">
        <f>BV343-AK343</f>
        <v/>
      </c>
      <c r="BX343" s="35">
        <f>BW343-AL343</f>
        <v/>
      </c>
      <c r="BY343" s="35">
        <f>BX343-AM343</f>
        <v/>
      </c>
      <c r="BZ343" s="35">
        <f>BY343-AN343</f>
        <v/>
      </c>
      <c r="CA343" s="35">
        <f>BZ343-AO343</f>
        <v/>
      </c>
      <c r="CB343" s="35">
        <f>CA343-AP343</f>
        <v/>
      </c>
      <c r="CC343" s="35">
        <f>CB343-AQ343</f>
        <v/>
      </c>
      <c r="CD343" s="35">
        <f>CC343-AR343</f>
        <v/>
      </c>
      <c r="CE343" s="35">
        <f>CD343-AS343</f>
        <v/>
      </c>
      <c r="CF343" s="35">
        <f>CE343-AT343</f>
        <v/>
      </c>
      <c r="CG343" s="35">
        <f>CF343-AU343</f>
        <v/>
      </c>
      <c r="CH343" s="35">
        <f>CG343-AV343</f>
        <v/>
      </c>
      <c r="CI343" s="35">
        <f>CH343-AW343</f>
        <v/>
      </c>
      <c r="CJ343" s="35">
        <f>CI343-AX343</f>
        <v/>
      </c>
      <c r="CK343" s="35">
        <f>CJ343-AY343</f>
        <v/>
      </c>
      <c r="CL343" s="35">
        <f>CK343-AZ343</f>
        <v/>
      </c>
      <c r="CM343" s="35">
        <f>CL343-BA343</f>
        <v/>
      </c>
      <c r="CN343" s="35">
        <f>CM343-BB343</f>
        <v/>
      </c>
      <c r="CO343" s="35">
        <f>CN343-BC343</f>
        <v/>
      </c>
      <c r="CP343" s="35">
        <f>CO343-BD343</f>
        <v/>
      </c>
      <c r="CQ343" s="35">
        <f>CP343-BE343</f>
        <v/>
      </c>
      <c r="CR343" s="35">
        <f>CQ343-BF343</f>
        <v/>
      </c>
      <c r="CS343" s="35">
        <f>CR343-BG343</f>
        <v/>
      </c>
      <c r="CT343" s="35">
        <f>CS343-BH343</f>
        <v/>
      </c>
      <c r="CU343" s="35">
        <f>CT343-BI343</f>
        <v/>
      </c>
      <c r="CV343" s="35">
        <f>CU343-BJ343</f>
        <v/>
      </c>
      <c r="CW343" s="38">
        <f>CV343-BK343</f>
        <v/>
      </c>
      <c r="CX343" s="38">
        <f>CW343-BL343</f>
        <v/>
      </c>
      <c r="CY343" s="38">
        <f>CX343-BM343</f>
        <v/>
      </c>
      <c r="CZ343" s="39">
        <f>CY343-BN343</f>
        <v/>
      </c>
      <c r="DA343" s="35" t="n"/>
    </row>
    <row r="344" ht="14.4" customHeight="1">
      <c r="D344" s="61">
        <f>VLOOKUP(F344,[1]Special!$O$2:$S$209,3,0)</f>
        <v/>
      </c>
      <c r="E344" s="20" t="inlineStr">
        <is>
          <t>|0200226010|31.80|0.00|1.400|0.0005750IBC</t>
        </is>
      </c>
      <c r="F344" s="19">
        <f>LEFT(E344,LEN(E344)-7)</f>
        <v/>
      </c>
      <c r="G344" s="19">
        <f>'Cutting Rules'!H344</f>
        <v/>
      </c>
      <c r="H344" s="19">
        <f>VLOOKUP(MID(F344,8,2),[1]Special!$H$2:$I$32,2,0)</f>
        <v/>
      </c>
      <c r="I344" s="19">
        <f>RIGHT(E344,3)</f>
        <v/>
      </c>
      <c r="J344" s="19">
        <f>IF(MID(E344,6,2)="22","P","C")</f>
        <v/>
      </c>
      <c r="K344" s="19">
        <f>MID(E344,13,4)</f>
        <v/>
      </c>
      <c r="L344" s="19">
        <f>MID(E344,19,4)</f>
        <v/>
      </c>
      <c r="M344" s="52">
        <f>MID(E344,LEN(E344)-17,4)</f>
        <v/>
      </c>
      <c r="N344" s="52">
        <f>MID(E344,LEN(E344)-6,4)</f>
        <v/>
      </c>
      <c r="O344" s="19">
        <f>VLOOKUP(F344,[1]Item!$A$5:$Z$10000,26,0)</f>
        <v/>
      </c>
      <c r="P344" s="19">
        <f>VLOOKUP(E344,[1]route!$E$3:$O$10005,11,0)</f>
        <v/>
      </c>
      <c r="Q344" s="167">
        <f>'Cutting Rules'!AD344</f>
        <v/>
      </c>
      <c r="R344" s="168">
        <f>SUMIF([1]route!$E$3:$E$10005,E344,[1]!Table1[生産])</f>
        <v/>
      </c>
      <c r="S344" s="24" t="n"/>
      <c r="T344" s="169" t="inlineStr"/>
      <c r="U344" s="19" t="n"/>
      <c r="V344" s="170">
        <f>SUMIF([1]route!$E$3:$E$10005,E344,[1]route!$M$3:$M$10005)</f>
        <v/>
      </c>
      <c r="W344" s="171">
        <f>O344*N344*V344/1000</f>
        <v/>
      </c>
      <c r="X344" s="27">
        <f t="array" ref="X344">INDEX($BP344:$CZ344,MATCH(TRUE,$BP344:$CZ344&lt;0,0))</f>
        <v/>
      </c>
      <c r="Y344" s="47">
        <f>IFERROR(CHOOSE($AC344,$BP$1,$BQ$1,$BR$1,$BS$1,$BT$1,$BU$1,$BV$1,$BW$1,$BX$1,$BY$1,$BZ$1,$CA$1,$CB$1,$CC$1,$CD$1,$CE$1,$CF$1,$CG$1,$CH$1,$CI$1,$CJ$1,$CK$1,$CL$1,$CM$1,$CN$1,$CO$1,$CP$1,$CQ$1,$CR$1,$CS$1,$CT$1,$CU$1,$CV$1,$CW$1,$CX$1,$CY$1,$CZ$1,),"")</f>
        <v/>
      </c>
      <c r="Z344" s="121">
        <f>IFERROR(VLOOKUP(E344,[1]route!$E$3:$BL$10005,59,0),"")&amp;IFERROR(VLOOKUP(E344,[1]route!$E$3:$BL$10005,60,0),"")</f>
        <v/>
      </c>
      <c r="AA344" s="172">
        <f>IF(R344&gt;V344,R344-V344,0)</f>
        <v/>
      </c>
      <c r="AB344" s="173">
        <f>AA344*O344*N344/1000</f>
        <v/>
      </c>
      <c r="AC344" s="4">
        <f>IFERROR(MATCH($X344,$BP344:$CZ344,0),"")</f>
        <v/>
      </c>
      <c r="AD344" s="29" t="n">
        <v>0</v>
      </c>
      <c r="AE344" s="30">
        <f>SUMIF([1]route!$E$3:$E$10005,E344,[1]!Table1[1])</f>
        <v/>
      </c>
      <c r="AF344" s="30">
        <f>SUMIF([1]route!$E$3:$E$10005,E344,[1]!Table1[2])</f>
        <v/>
      </c>
      <c r="AG344" s="30">
        <f>SUMIF([1]route!$E$3:$E$10005,E344,[1]!Table1[3])</f>
        <v/>
      </c>
      <c r="AH344" s="30">
        <f>SUMIF([1]route!$E$3:$E$10005,E344,[1]!Table1[4])</f>
        <v/>
      </c>
      <c r="AI344" s="30">
        <f>SUMIF([1]route!$E$3:$E$10005,E344,[1]!Table1[5])</f>
        <v/>
      </c>
      <c r="AJ344" s="30">
        <f>SUMIF([1]route!$E$3:$E$10005,E344,[1]!Table1[6])</f>
        <v/>
      </c>
      <c r="AK344" s="30">
        <f>SUMIF([1]route!$E$3:$E$10005,E344,[1]!Table1[7])</f>
        <v/>
      </c>
      <c r="AL344" s="30">
        <f>SUMIF([1]route!$E$3:$E$10005,E344,[1]!Table1[8])</f>
        <v/>
      </c>
      <c r="AM344" s="30">
        <f>SUMIF([1]route!$E$3:$E$10005,E344,[1]!Table1[9])</f>
        <v/>
      </c>
      <c r="AN344" s="30">
        <f>SUMIF([1]route!$E$3:$E$10005,E344,[1]!Table1[10])</f>
        <v/>
      </c>
      <c r="AO344" s="30">
        <f>SUMIF([1]route!$E$3:$E$10005,E344,[1]!Table1[11])</f>
        <v/>
      </c>
      <c r="AP344" s="30">
        <f>SUMIF([1]route!$E$3:$E$10005,E344,[1]!Table1[12])</f>
        <v/>
      </c>
      <c r="AQ344" s="30">
        <f>SUMIF([1]route!$E$3:$E$10005,E344,[1]!Table1[13])</f>
        <v/>
      </c>
      <c r="AR344" s="30">
        <f>SUMIF([1]route!$E$3:$E$10005,E344,[1]!Table1[14])</f>
        <v/>
      </c>
      <c r="AS344" s="30">
        <f>SUMIF([1]route!$E$3:$E$10005,E344,[1]!Table1[15])</f>
        <v/>
      </c>
      <c r="AT344" s="30">
        <f>SUMIF([1]route!$E$3:$E$10005,E344,[1]!Table1[16])</f>
        <v/>
      </c>
      <c r="AU344" s="30">
        <f>SUMIF([1]route!$E$3:$E$10005,E344,[1]!Table1[17])</f>
        <v/>
      </c>
      <c r="AV344" s="30">
        <f>SUMIF([1]route!$E$3:$E$10005,E344,[1]!Table1[18])</f>
        <v/>
      </c>
      <c r="AW344" s="30">
        <f>SUMIF([1]route!$E$3:$E$10005,E344,[1]!Table1[19])</f>
        <v/>
      </c>
      <c r="AX344" s="30">
        <f>SUMIF([1]route!$E$3:$E$10005,E344,[1]!Table1[20])</f>
        <v/>
      </c>
      <c r="AY344" s="30">
        <f>SUMIF([1]route!$E$3:$E$10005,E344,[1]!Table1[21])</f>
        <v/>
      </c>
      <c r="AZ344" s="30">
        <f>SUMIF([1]route!$E$3:$E$10005,E344,[1]!Table1[22])</f>
        <v/>
      </c>
      <c r="BA344" s="30">
        <f>SUMIF([1]route!$E$3:$E$10005,E344,[1]!Table1[23])</f>
        <v/>
      </c>
      <c r="BB344" s="30">
        <f>SUMIF([1]route!$E$3:$E$10005,E344,[1]!Table1[24])</f>
        <v/>
      </c>
      <c r="BC344" s="30">
        <f>SUMIF([1]route!$E$3:$E$10005,E344,[1]!Table1[25])</f>
        <v/>
      </c>
      <c r="BD344" s="30">
        <f>SUMIF([1]route!$E$3:$E$10005,E344,[1]!Table1[26])</f>
        <v/>
      </c>
      <c r="BE344" s="30">
        <f>SUMIF([1]route!$E$3:$E$10005,E344,[1]!Table1[27])</f>
        <v/>
      </c>
      <c r="BF344" s="30">
        <f>SUMIF([1]route!$E$3:$E$10005,E344,[1]!Table1[28])</f>
        <v/>
      </c>
      <c r="BG344" s="30">
        <f>SUMIF([1]route!$E$3:$E$10005,E344,[1]!Table1[29])</f>
        <v/>
      </c>
      <c r="BH344" s="30">
        <f>SUMIF([1]route!$E$3:$E$10005,E344,[1]!Table1[30])</f>
        <v/>
      </c>
      <c r="BI344" s="30">
        <f>SUMIF([1]route!$E$3:$E$10005,E344,[1]!Table1[31])</f>
        <v/>
      </c>
      <c r="BJ344" s="30">
        <f>SUMIF([1]route!$E$3:$E$10005,E344,[1]!Table1[Remain PO])</f>
        <v/>
      </c>
      <c r="BK344" s="31">
        <f>SUMIF([1]route!$E$3:$E$10005,E344,[1]!Table1[N+1])</f>
        <v/>
      </c>
      <c r="BL344" s="31">
        <f>SUMIF([1]route!$E$3:$E$10005,E344,[1]!Table1[N+2])</f>
        <v/>
      </c>
      <c r="BM344" s="31">
        <f>SUMIF([1]route!$E$3:$E$10005,E344,[1]!Table1[N+3])</f>
        <v/>
      </c>
      <c r="BN344" s="32">
        <f>SUMIF([1]route!$E$3:$E$10005,E344,[1]!Table1[N+4])</f>
        <v/>
      </c>
      <c r="BP344" s="37">
        <f>$V344-$AD344</f>
        <v/>
      </c>
      <c r="BQ344" s="35">
        <f>BP344-AE344</f>
        <v/>
      </c>
      <c r="BR344" s="35">
        <f>BQ344-AF344</f>
        <v/>
      </c>
      <c r="BS344" s="35">
        <f>BR344-AG344</f>
        <v/>
      </c>
      <c r="BT344" s="35">
        <f>BS344-AH344</f>
        <v/>
      </c>
      <c r="BU344" s="35">
        <f>BT344-AI344</f>
        <v/>
      </c>
      <c r="BV344" s="35">
        <f>BU344-AJ344</f>
        <v/>
      </c>
      <c r="BW344" s="35">
        <f>BV344-AK344</f>
        <v/>
      </c>
      <c r="BX344" s="35">
        <f>BW344-AL344</f>
        <v/>
      </c>
      <c r="BY344" s="35">
        <f>BX344-AM344</f>
        <v/>
      </c>
      <c r="BZ344" s="35">
        <f>BY344-AN344</f>
        <v/>
      </c>
      <c r="CA344" s="35">
        <f>BZ344-AO344</f>
        <v/>
      </c>
      <c r="CB344" s="35">
        <f>CA344-AP344</f>
        <v/>
      </c>
      <c r="CC344" s="35">
        <f>CB344-AQ344</f>
        <v/>
      </c>
      <c r="CD344" s="35">
        <f>CC344-AR344</f>
        <v/>
      </c>
      <c r="CE344" s="35">
        <f>CD344-AS344</f>
        <v/>
      </c>
      <c r="CF344" s="35">
        <f>CE344-AT344</f>
        <v/>
      </c>
      <c r="CG344" s="35">
        <f>CF344-AU344</f>
        <v/>
      </c>
      <c r="CH344" s="35">
        <f>CG344-AV344</f>
        <v/>
      </c>
      <c r="CI344" s="35">
        <f>CH344-AW344</f>
        <v/>
      </c>
      <c r="CJ344" s="35">
        <f>CI344-AX344</f>
        <v/>
      </c>
      <c r="CK344" s="35">
        <f>CJ344-AY344</f>
        <v/>
      </c>
      <c r="CL344" s="35">
        <f>CK344-AZ344</f>
        <v/>
      </c>
      <c r="CM344" s="35">
        <f>CL344-BA344</f>
        <v/>
      </c>
      <c r="CN344" s="35">
        <f>CM344-BB344</f>
        <v/>
      </c>
      <c r="CO344" s="35">
        <f>CN344-BC344</f>
        <v/>
      </c>
      <c r="CP344" s="35">
        <f>CO344-BD344</f>
        <v/>
      </c>
      <c r="CQ344" s="35">
        <f>CP344-BE344</f>
        <v/>
      </c>
      <c r="CR344" s="35">
        <f>CQ344-BF344</f>
        <v/>
      </c>
      <c r="CS344" s="35">
        <f>CR344-BG344</f>
        <v/>
      </c>
      <c r="CT344" s="35">
        <f>CS344-BH344</f>
        <v/>
      </c>
      <c r="CU344" s="35">
        <f>CT344-BI344</f>
        <v/>
      </c>
      <c r="CV344" s="35">
        <f>CU344-BJ344</f>
        <v/>
      </c>
      <c r="CW344" s="38">
        <f>CV344-BK344</f>
        <v/>
      </c>
      <c r="CX344" s="38">
        <f>CW344-BL344</f>
        <v/>
      </c>
      <c r="CY344" s="38">
        <f>CX344-BM344</f>
        <v/>
      </c>
      <c r="CZ344" s="39">
        <f>CY344-BN344</f>
        <v/>
      </c>
      <c r="DA344" s="35" t="n"/>
    </row>
    <row r="345">
      <c r="D345" s="61">
        <f>VLOOKUP(F345,[1]Special!$O$2:$S$209,3,0)</f>
        <v/>
      </c>
      <c r="E345" s="20" t="inlineStr">
        <is>
          <t>|0200226010|19.10|0.00|2.000|0.0005460NBC</t>
        </is>
      </c>
      <c r="F345" s="19">
        <f>LEFT(E345,LEN(E345)-7)</f>
        <v/>
      </c>
      <c r="G345" s="19">
        <f>'Cutting Rules'!H345</f>
        <v/>
      </c>
      <c r="H345" s="19">
        <f>VLOOKUP(MID(F345,8,2),[1]Special!$H$2:$I$32,2,0)</f>
        <v/>
      </c>
      <c r="I345" s="19">
        <f>RIGHT(E345,3)</f>
        <v/>
      </c>
      <c r="J345" s="19">
        <f>IF(MID(E345,6,2)="22","P","C")</f>
        <v/>
      </c>
      <c r="K345" s="19">
        <f>MID(E345,13,4)</f>
        <v/>
      </c>
      <c r="L345" s="19">
        <f>MID(E345,19,4)</f>
        <v/>
      </c>
      <c r="M345" s="52">
        <f>MID(E345,LEN(E345)-17,4)</f>
        <v/>
      </c>
      <c r="N345" s="52">
        <f>MID(E345,LEN(E345)-6,4)</f>
        <v/>
      </c>
      <c r="O345" s="19">
        <f>VLOOKUP(F345,[1]Item!$A$5:$Z$10000,26,0)</f>
        <v/>
      </c>
      <c r="P345" s="19">
        <f>VLOOKUP(E345,[1]route!$E$3:$O$10005,11,0)</f>
        <v/>
      </c>
      <c r="Q345" s="167">
        <f>'Cutting Rules'!AD345</f>
        <v/>
      </c>
      <c r="R345" s="168">
        <f>SUMIF([1]route!$E$3:$E$10005,E345,[1]!Table1[生産])</f>
        <v/>
      </c>
      <c r="S345" s="24" t="n"/>
      <c r="T345" s="169" t="inlineStr"/>
      <c r="U345" s="19" t="n"/>
      <c r="V345" s="170">
        <f>SUMIF([1]route!$E$3:$E$10005,E345,[1]route!$M$3:$M$10005)</f>
        <v/>
      </c>
      <c r="W345" s="171">
        <f>O345*N345*V345/1000</f>
        <v/>
      </c>
      <c r="X345" s="27">
        <f t="array" ref="X345">INDEX($BP345:$CZ345,MATCH(TRUE,$BP345:$CZ345&lt;0,0))</f>
        <v/>
      </c>
      <c r="Y345" s="47">
        <f>IFERROR(CHOOSE($AC345,$BP$1,$BQ$1,$BR$1,$BS$1,$BT$1,$BU$1,$BV$1,$BW$1,$BX$1,$BY$1,$BZ$1,$CA$1,$CB$1,$CC$1,$CD$1,$CE$1,$CF$1,$CG$1,$CH$1,$CI$1,$CJ$1,$CK$1,$CL$1,$CM$1,$CN$1,$CO$1,$CP$1,$CQ$1,$CR$1,$CS$1,$CT$1,$CU$1,$CV$1,$CW$1,$CX$1,$CY$1,$CZ$1,),"")</f>
        <v/>
      </c>
      <c r="Z345" s="121">
        <f>IFERROR(VLOOKUP(E345,[1]route!$E$3:$BL$10005,59,0),"")&amp;IFERROR(VLOOKUP(E345,[1]route!$E$3:$BL$10005,60,0),"")</f>
        <v/>
      </c>
      <c r="AA345" s="172">
        <f>IF(R345&gt;V345,R345-V345,0)</f>
        <v/>
      </c>
      <c r="AB345" s="173">
        <f>AA345*O345*N345/1000</f>
        <v/>
      </c>
      <c r="AC345" s="4">
        <f>IFERROR(MATCH($X345,$BP345:$CZ345,0),"")</f>
        <v/>
      </c>
      <c r="AD345" s="29" t="n">
        <v>0</v>
      </c>
      <c r="AE345" s="30">
        <f>SUMIF([1]route!$E$3:$E$10005,E345,[1]!Table1[1])</f>
        <v/>
      </c>
      <c r="AF345" s="30">
        <f>SUMIF([1]route!$E$3:$E$10005,E345,[1]!Table1[2])</f>
        <v/>
      </c>
      <c r="AG345" s="30">
        <f>SUMIF([1]route!$E$3:$E$10005,E345,[1]!Table1[3])</f>
        <v/>
      </c>
      <c r="AH345" s="30">
        <f>SUMIF([1]route!$E$3:$E$10005,E345,[1]!Table1[4])</f>
        <v/>
      </c>
      <c r="AI345" s="30">
        <f>SUMIF([1]route!$E$3:$E$10005,E345,[1]!Table1[5])</f>
        <v/>
      </c>
      <c r="AJ345" s="30">
        <f>SUMIF([1]route!$E$3:$E$10005,E345,[1]!Table1[6])</f>
        <v/>
      </c>
      <c r="AK345" s="30">
        <f>SUMIF([1]route!$E$3:$E$10005,E345,[1]!Table1[7])</f>
        <v/>
      </c>
      <c r="AL345" s="30">
        <f>SUMIF([1]route!$E$3:$E$10005,E345,[1]!Table1[8])</f>
        <v/>
      </c>
      <c r="AM345" s="30">
        <f>SUMIF([1]route!$E$3:$E$10005,E345,[1]!Table1[9])</f>
        <v/>
      </c>
      <c r="AN345" s="30">
        <f>SUMIF([1]route!$E$3:$E$10005,E345,[1]!Table1[10])</f>
        <v/>
      </c>
      <c r="AO345" s="30">
        <f>SUMIF([1]route!$E$3:$E$10005,E345,[1]!Table1[11])</f>
        <v/>
      </c>
      <c r="AP345" s="30">
        <f>SUMIF([1]route!$E$3:$E$10005,E345,[1]!Table1[12])</f>
        <v/>
      </c>
      <c r="AQ345" s="30">
        <f>SUMIF([1]route!$E$3:$E$10005,E345,[1]!Table1[13])</f>
        <v/>
      </c>
      <c r="AR345" s="30">
        <f>SUMIF([1]route!$E$3:$E$10005,E345,[1]!Table1[14])</f>
        <v/>
      </c>
      <c r="AS345" s="30">
        <f>SUMIF([1]route!$E$3:$E$10005,E345,[1]!Table1[15])</f>
        <v/>
      </c>
      <c r="AT345" s="30">
        <f>SUMIF([1]route!$E$3:$E$10005,E345,[1]!Table1[16])</f>
        <v/>
      </c>
      <c r="AU345" s="30">
        <f>SUMIF([1]route!$E$3:$E$10005,E345,[1]!Table1[17])</f>
        <v/>
      </c>
      <c r="AV345" s="30">
        <f>SUMIF([1]route!$E$3:$E$10005,E345,[1]!Table1[18])</f>
        <v/>
      </c>
      <c r="AW345" s="30">
        <f>SUMIF([1]route!$E$3:$E$10005,E345,[1]!Table1[19])</f>
        <v/>
      </c>
      <c r="AX345" s="30">
        <f>SUMIF([1]route!$E$3:$E$10005,E345,[1]!Table1[20])</f>
        <v/>
      </c>
      <c r="AY345" s="30">
        <f>SUMIF([1]route!$E$3:$E$10005,E345,[1]!Table1[21])</f>
        <v/>
      </c>
      <c r="AZ345" s="30">
        <f>SUMIF([1]route!$E$3:$E$10005,E345,[1]!Table1[22])</f>
        <v/>
      </c>
      <c r="BA345" s="30">
        <f>SUMIF([1]route!$E$3:$E$10005,E345,[1]!Table1[23])</f>
        <v/>
      </c>
      <c r="BB345" s="30">
        <f>SUMIF([1]route!$E$3:$E$10005,E345,[1]!Table1[24])</f>
        <v/>
      </c>
      <c r="BC345" s="30">
        <f>SUMIF([1]route!$E$3:$E$10005,E345,[1]!Table1[25])</f>
        <v/>
      </c>
      <c r="BD345" s="30">
        <f>SUMIF([1]route!$E$3:$E$10005,E345,[1]!Table1[26])</f>
        <v/>
      </c>
      <c r="BE345" s="30">
        <f>SUMIF([1]route!$E$3:$E$10005,E345,[1]!Table1[27])</f>
        <v/>
      </c>
      <c r="BF345" s="30">
        <f>SUMIF([1]route!$E$3:$E$10005,E345,[1]!Table1[28])</f>
        <v/>
      </c>
      <c r="BG345" s="30">
        <f>SUMIF([1]route!$E$3:$E$10005,E345,[1]!Table1[29])</f>
        <v/>
      </c>
      <c r="BH345" s="30">
        <f>SUMIF([1]route!$E$3:$E$10005,E345,[1]!Table1[30])</f>
        <v/>
      </c>
      <c r="BI345" s="30">
        <f>SUMIF([1]route!$E$3:$E$10005,E345,[1]!Table1[31])</f>
        <v/>
      </c>
      <c r="BJ345" s="30">
        <f>SUMIF([1]route!$E$3:$E$10005,E345,[1]!Table1[Remain PO])</f>
        <v/>
      </c>
      <c r="BK345" s="31">
        <f>SUMIF([1]route!$E$3:$E$10005,E345,[1]!Table1[N+1])</f>
        <v/>
      </c>
      <c r="BL345" s="31">
        <f>SUMIF([1]route!$E$3:$E$10005,E345,[1]!Table1[N+2])</f>
        <v/>
      </c>
      <c r="BM345" s="31">
        <f>SUMIF([1]route!$E$3:$E$10005,E345,[1]!Table1[N+3])</f>
        <v/>
      </c>
      <c r="BN345" s="32">
        <f>SUMIF([1]route!$E$3:$E$10005,E345,[1]!Table1[N+4])</f>
        <v/>
      </c>
      <c r="BP345" s="37">
        <f>$V345-$AD345</f>
        <v/>
      </c>
      <c r="BQ345" s="35">
        <f>BP345-AE345</f>
        <v/>
      </c>
      <c r="BR345" s="35">
        <f>BQ345-AF345</f>
        <v/>
      </c>
      <c r="BS345" s="35">
        <f>BR345-AG345</f>
        <v/>
      </c>
      <c r="BT345" s="35">
        <f>BS345-AH345</f>
        <v/>
      </c>
      <c r="BU345" s="35">
        <f>BT345-AI345</f>
        <v/>
      </c>
      <c r="BV345" s="35">
        <f>BU345-AJ345</f>
        <v/>
      </c>
      <c r="BW345" s="35">
        <f>BV345-AK345</f>
        <v/>
      </c>
      <c r="BX345" s="35">
        <f>BW345-AL345</f>
        <v/>
      </c>
      <c r="BY345" s="35">
        <f>BX345-AM345</f>
        <v/>
      </c>
      <c r="BZ345" s="35">
        <f>BY345-AN345</f>
        <v/>
      </c>
      <c r="CA345" s="35">
        <f>BZ345-AO345</f>
        <v/>
      </c>
      <c r="CB345" s="35">
        <f>CA345-AP345</f>
        <v/>
      </c>
      <c r="CC345" s="35">
        <f>CB345-AQ345</f>
        <v/>
      </c>
      <c r="CD345" s="35">
        <f>CC345-AR345</f>
        <v/>
      </c>
      <c r="CE345" s="35">
        <f>CD345-AS345</f>
        <v/>
      </c>
      <c r="CF345" s="35">
        <f>CE345-AT345</f>
        <v/>
      </c>
      <c r="CG345" s="35">
        <f>CF345-AU345</f>
        <v/>
      </c>
      <c r="CH345" s="35">
        <f>CG345-AV345</f>
        <v/>
      </c>
      <c r="CI345" s="35">
        <f>CH345-AW345</f>
        <v/>
      </c>
      <c r="CJ345" s="35">
        <f>CI345-AX345</f>
        <v/>
      </c>
      <c r="CK345" s="35">
        <f>CJ345-AY345</f>
        <v/>
      </c>
      <c r="CL345" s="35">
        <f>CK345-AZ345</f>
        <v/>
      </c>
      <c r="CM345" s="35">
        <f>CL345-BA345</f>
        <v/>
      </c>
      <c r="CN345" s="35">
        <f>CM345-BB345</f>
        <v/>
      </c>
      <c r="CO345" s="35">
        <f>CN345-BC345</f>
        <v/>
      </c>
      <c r="CP345" s="35">
        <f>CO345-BD345</f>
        <v/>
      </c>
      <c r="CQ345" s="35">
        <f>CP345-BE345</f>
        <v/>
      </c>
      <c r="CR345" s="35">
        <f>CQ345-BF345</f>
        <v/>
      </c>
      <c r="CS345" s="35">
        <f>CR345-BG345</f>
        <v/>
      </c>
      <c r="CT345" s="35">
        <f>CS345-BH345</f>
        <v/>
      </c>
      <c r="CU345" s="35">
        <f>CT345-BI345</f>
        <v/>
      </c>
      <c r="CV345" s="35">
        <f>CU345-BJ345</f>
        <v/>
      </c>
      <c r="CW345" s="38">
        <f>CV345-BK345</f>
        <v/>
      </c>
      <c r="CX345" s="38">
        <f>CW345-BL345</f>
        <v/>
      </c>
      <c r="CY345" s="38">
        <f>CX345-BM345</f>
        <v/>
      </c>
      <c r="CZ345" s="39">
        <f>CY345-BN345</f>
        <v/>
      </c>
      <c r="DA345" s="35" t="n"/>
    </row>
    <row r="346">
      <c r="D346" s="61">
        <f>VLOOKUP(F346,[1]Special!$O$2:$S$209,3,0)</f>
        <v/>
      </c>
      <c r="E346" s="20" t="inlineStr">
        <is>
          <t>|0200226339|40.00|20.00|2.300|0.0006153NBC</t>
        </is>
      </c>
      <c r="F346" s="19">
        <f>LEFT(E346,LEN(E346)-7)</f>
        <v/>
      </c>
      <c r="G346" s="19">
        <f>'Cutting Rules'!H346</f>
        <v/>
      </c>
      <c r="H346" s="19">
        <f>VLOOKUP(MID(F346,8,2),[1]Special!$H$2:$I$32,2,0)</f>
        <v/>
      </c>
      <c r="I346" s="19">
        <f>RIGHT(E346,3)</f>
        <v/>
      </c>
      <c r="J346" s="19">
        <f>IF(MID(E346,6,2)="22","P","C")</f>
        <v/>
      </c>
      <c r="K346" s="19">
        <f>MID(E346,13,4)</f>
        <v/>
      </c>
      <c r="L346" s="19">
        <f>MID(E346,19,4)</f>
        <v/>
      </c>
      <c r="M346" s="52">
        <f>MID(E346,LEN(E346)-17,4)</f>
        <v/>
      </c>
      <c r="N346" s="52">
        <f>MID(E346,LEN(E346)-6,4)</f>
        <v/>
      </c>
      <c r="O346" s="19">
        <f>VLOOKUP(F346,[1]Item!$A$5:$Z$10000,26,0)</f>
        <v/>
      </c>
      <c r="P346" s="19">
        <f>VLOOKUP(E346,[1]route!$E$3:$O$10005,11,0)</f>
        <v/>
      </c>
      <c r="Q346" s="167">
        <f>'Cutting Rules'!AD346</f>
        <v/>
      </c>
      <c r="R346" s="168">
        <f>SUMIF([1]route!$E$3:$E$10005,E346,[1]!Table1[生産])</f>
        <v/>
      </c>
      <c r="S346" s="24" t="n"/>
      <c r="T346" s="169" t="inlineStr"/>
      <c r="U346" s="19" t="n"/>
      <c r="V346" s="170">
        <f>SUMIF([1]route!$E$3:$E$10005,E346,[1]route!$M$3:$M$10005)</f>
        <v/>
      </c>
      <c r="W346" s="171">
        <f>O346*N346*V346/1000</f>
        <v/>
      </c>
      <c r="X346" s="27">
        <f t="array" ref="X346">INDEX($BP346:$CZ346,MATCH(TRUE,$BP346:$CZ346&lt;0,0))</f>
        <v/>
      </c>
      <c r="Y346" s="47">
        <f>IFERROR(CHOOSE($AC346,$BP$1,$BQ$1,$BR$1,$BS$1,$BT$1,$BU$1,$BV$1,$BW$1,$BX$1,$BY$1,$BZ$1,$CA$1,$CB$1,$CC$1,$CD$1,$CE$1,$CF$1,$CG$1,$CH$1,$CI$1,$CJ$1,$CK$1,$CL$1,$CM$1,$CN$1,$CO$1,$CP$1,$CQ$1,$CR$1,$CS$1,$CT$1,$CU$1,$CV$1,$CW$1,$CX$1,$CY$1,$CZ$1,),"")</f>
        <v/>
      </c>
      <c r="Z346" s="121">
        <f>IFERROR(VLOOKUP(E346,[1]route!$E$3:$BL$10005,59,0),"")&amp;IFERROR(VLOOKUP(E346,[1]route!$E$3:$BL$10005,60,0),"")</f>
        <v/>
      </c>
      <c r="AA346" s="172">
        <f>IF(R346&gt;V346,R346-V346,0)</f>
        <v/>
      </c>
      <c r="AB346" s="173">
        <f>AA346*O346*N346/1000</f>
        <v/>
      </c>
      <c r="AC346" s="4">
        <f>IFERROR(MATCH($X346,$BP346:$CZ346,0),"")</f>
        <v/>
      </c>
      <c r="AD346" s="29" t="n">
        <v>0</v>
      </c>
      <c r="AE346" s="30">
        <f>SUMIF([1]route!$E$3:$E$10005,E346,[1]!Table1[1])</f>
        <v/>
      </c>
      <c r="AF346" s="30">
        <f>SUMIF([1]route!$E$3:$E$10005,E346,[1]!Table1[2])</f>
        <v/>
      </c>
      <c r="AG346" s="30">
        <f>SUMIF([1]route!$E$3:$E$10005,E346,[1]!Table1[3])</f>
        <v/>
      </c>
      <c r="AH346" s="30">
        <f>SUMIF([1]route!$E$3:$E$10005,E346,[1]!Table1[4])</f>
        <v/>
      </c>
      <c r="AI346" s="30">
        <f>SUMIF([1]route!$E$3:$E$10005,E346,[1]!Table1[5])</f>
        <v/>
      </c>
      <c r="AJ346" s="30">
        <f>SUMIF([1]route!$E$3:$E$10005,E346,[1]!Table1[6])</f>
        <v/>
      </c>
      <c r="AK346" s="30">
        <f>SUMIF([1]route!$E$3:$E$10005,E346,[1]!Table1[7])</f>
        <v/>
      </c>
      <c r="AL346" s="30">
        <f>SUMIF([1]route!$E$3:$E$10005,E346,[1]!Table1[8])</f>
        <v/>
      </c>
      <c r="AM346" s="30">
        <f>SUMIF([1]route!$E$3:$E$10005,E346,[1]!Table1[9])</f>
        <v/>
      </c>
      <c r="AN346" s="30">
        <f>SUMIF([1]route!$E$3:$E$10005,E346,[1]!Table1[10])</f>
        <v/>
      </c>
      <c r="AO346" s="30">
        <f>SUMIF([1]route!$E$3:$E$10005,E346,[1]!Table1[11])</f>
        <v/>
      </c>
      <c r="AP346" s="30">
        <f>SUMIF([1]route!$E$3:$E$10005,E346,[1]!Table1[12])</f>
        <v/>
      </c>
      <c r="AQ346" s="30">
        <f>SUMIF([1]route!$E$3:$E$10005,E346,[1]!Table1[13])</f>
        <v/>
      </c>
      <c r="AR346" s="30">
        <f>SUMIF([1]route!$E$3:$E$10005,E346,[1]!Table1[14])</f>
        <v/>
      </c>
      <c r="AS346" s="30">
        <f>SUMIF([1]route!$E$3:$E$10005,E346,[1]!Table1[15])</f>
        <v/>
      </c>
      <c r="AT346" s="30">
        <f>SUMIF([1]route!$E$3:$E$10005,E346,[1]!Table1[16])</f>
        <v/>
      </c>
      <c r="AU346" s="30">
        <f>SUMIF([1]route!$E$3:$E$10005,E346,[1]!Table1[17])</f>
        <v/>
      </c>
      <c r="AV346" s="30">
        <f>SUMIF([1]route!$E$3:$E$10005,E346,[1]!Table1[18])</f>
        <v/>
      </c>
      <c r="AW346" s="30">
        <f>SUMIF([1]route!$E$3:$E$10005,E346,[1]!Table1[19])</f>
        <v/>
      </c>
      <c r="AX346" s="30">
        <f>SUMIF([1]route!$E$3:$E$10005,E346,[1]!Table1[20])</f>
        <v/>
      </c>
      <c r="AY346" s="30">
        <f>SUMIF([1]route!$E$3:$E$10005,E346,[1]!Table1[21])</f>
        <v/>
      </c>
      <c r="AZ346" s="30">
        <f>SUMIF([1]route!$E$3:$E$10005,E346,[1]!Table1[22])</f>
        <v/>
      </c>
      <c r="BA346" s="30">
        <f>SUMIF([1]route!$E$3:$E$10005,E346,[1]!Table1[23])</f>
        <v/>
      </c>
      <c r="BB346" s="30">
        <f>SUMIF([1]route!$E$3:$E$10005,E346,[1]!Table1[24])</f>
        <v/>
      </c>
      <c r="BC346" s="30">
        <f>SUMIF([1]route!$E$3:$E$10005,E346,[1]!Table1[25])</f>
        <v/>
      </c>
      <c r="BD346" s="30">
        <f>SUMIF([1]route!$E$3:$E$10005,E346,[1]!Table1[26])</f>
        <v/>
      </c>
      <c r="BE346" s="30">
        <f>SUMIF([1]route!$E$3:$E$10005,E346,[1]!Table1[27])</f>
        <v/>
      </c>
      <c r="BF346" s="30">
        <f>SUMIF([1]route!$E$3:$E$10005,E346,[1]!Table1[28])</f>
        <v/>
      </c>
      <c r="BG346" s="30">
        <f>SUMIF([1]route!$E$3:$E$10005,E346,[1]!Table1[29])</f>
        <v/>
      </c>
      <c r="BH346" s="30">
        <f>SUMIF([1]route!$E$3:$E$10005,E346,[1]!Table1[30])</f>
        <v/>
      </c>
      <c r="BI346" s="30">
        <f>SUMIF([1]route!$E$3:$E$10005,E346,[1]!Table1[31])</f>
        <v/>
      </c>
      <c r="BJ346" s="30">
        <f>SUMIF([1]route!$E$3:$E$10005,E346,[1]!Table1[Remain PO])</f>
        <v/>
      </c>
      <c r="BK346" s="31">
        <f>SUMIF([1]route!$E$3:$E$10005,E346,[1]!Table1[N+1])</f>
        <v/>
      </c>
      <c r="BL346" s="31">
        <f>SUMIF([1]route!$E$3:$E$10005,E346,[1]!Table1[N+2])</f>
        <v/>
      </c>
      <c r="BM346" s="31">
        <f>SUMIF([1]route!$E$3:$E$10005,E346,[1]!Table1[N+3])</f>
        <v/>
      </c>
      <c r="BN346" s="32">
        <f>SUMIF([1]route!$E$3:$E$10005,E346,[1]!Table1[N+4])</f>
        <v/>
      </c>
      <c r="BP346" s="37">
        <f>$V346-$AD346</f>
        <v/>
      </c>
      <c r="BQ346" s="35">
        <f>BP346-AE346</f>
        <v/>
      </c>
      <c r="BR346" s="35">
        <f>BQ346-AF346</f>
        <v/>
      </c>
      <c r="BS346" s="35">
        <f>BR346-AG346</f>
        <v/>
      </c>
      <c r="BT346" s="35">
        <f>BS346-AH346</f>
        <v/>
      </c>
      <c r="BU346" s="35">
        <f>BT346-AI346</f>
        <v/>
      </c>
      <c r="BV346" s="35">
        <f>BU346-AJ346</f>
        <v/>
      </c>
      <c r="BW346" s="35">
        <f>BV346-AK346</f>
        <v/>
      </c>
      <c r="BX346" s="35">
        <f>BW346-AL346</f>
        <v/>
      </c>
      <c r="BY346" s="35">
        <f>BX346-AM346</f>
        <v/>
      </c>
      <c r="BZ346" s="35">
        <f>BY346-AN346</f>
        <v/>
      </c>
      <c r="CA346" s="35">
        <f>BZ346-AO346</f>
        <v/>
      </c>
      <c r="CB346" s="35">
        <f>CA346-AP346</f>
        <v/>
      </c>
      <c r="CC346" s="35">
        <f>CB346-AQ346</f>
        <v/>
      </c>
      <c r="CD346" s="35">
        <f>CC346-AR346</f>
        <v/>
      </c>
      <c r="CE346" s="35">
        <f>CD346-AS346</f>
        <v/>
      </c>
      <c r="CF346" s="35">
        <f>CE346-AT346</f>
        <v/>
      </c>
      <c r="CG346" s="35">
        <f>CF346-AU346</f>
        <v/>
      </c>
      <c r="CH346" s="35">
        <f>CG346-AV346</f>
        <v/>
      </c>
      <c r="CI346" s="35">
        <f>CH346-AW346</f>
        <v/>
      </c>
      <c r="CJ346" s="35">
        <f>CI346-AX346</f>
        <v/>
      </c>
      <c r="CK346" s="35">
        <f>CJ346-AY346</f>
        <v/>
      </c>
      <c r="CL346" s="35">
        <f>CK346-AZ346</f>
        <v/>
      </c>
      <c r="CM346" s="35">
        <f>CL346-BA346</f>
        <v/>
      </c>
      <c r="CN346" s="35">
        <f>CM346-BB346</f>
        <v/>
      </c>
      <c r="CO346" s="35">
        <f>CN346-BC346</f>
        <v/>
      </c>
      <c r="CP346" s="35">
        <f>CO346-BD346</f>
        <v/>
      </c>
      <c r="CQ346" s="35">
        <f>CP346-BE346</f>
        <v/>
      </c>
      <c r="CR346" s="35">
        <f>CQ346-BF346</f>
        <v/>
      </c>
      <c r="CS346" s="35">
        <f>CR346-BG346</f>
        <v/>
      </c>
      <c r="CT346" s="35">
        <f>CS346-BH346</f>
        <v/>
      </c>
      <c r="CU346" s="35">
        <f>CT346-BI346</f>
        <v/>
      </c>
      <c r="CV346" s="35">
        <f>CU346-BJ346</f>
        <v/>
      </c>
      <c r="CW346" s="38">
        <f>CV346-BK346</f>
        <v/>
      </c>
      <c r="CX346" s="38">
        <f>CW346-BL346</f>
        <v/>
      </c>
      <c r="CY346" s="38">
        <f>CX346-BM346</f>
        <v/>
      </c>
      <c r="CZ346" s="39">
        <f>CY346-BN346</f>
        <v/>
      </c>
      <c r="DA346" s="35" t="n"/>
    </row>
    <row r="347">
      <c r="D347" s="61">
        <f>VLOOKUP(F347,[1]Special!$O$2:$S$209,3,0)</f>
        <v/>
      </c>
      <c r="E347" s="20" t="inlineStr">
        <is>
          <t>|0200226117|45.00|0.00|2.300|0.0006353NBC</t>
        </is>
      </c>
      <c r="F347" s="19">
        <f>LEFT(E347,LEN(E347)-7)</f>
        <v/>
      </c>
      <c r="G347" s="19">
        <f>'Cutting Rules'!H347</f>
        <v/>
      </c>
      <c r="H347" s="19">
        <f>VLOOKUP(MID(F347,8,2),[1]Special!$H$2:$I$32,2,0)</f>
        <v/>
      </c>
      <c r="I347" s="19">
        <f>RIGHT(E347,3)</f>
        <v/>
      </c>
      <c r="J347" s="19">
        <f>IF(MID(E347,6,2)="22","P","C")</f>
        <v/>
      </c>
      <c r="K347" s="19">
        <f>MID(E347,13,4)</f>
        <v/>
      </c>
      <c r="L347" s="19">
        <f>MID(E347,19,4)</f>
        <v/>
      </c>
      <c r="M347" s="52">
        <f>MID(E347,LEN(E347)-17,4)</f>
        <v/>
      </c>
      <c r="N347" s="52">
        <f>MID(E347,LEN(E347)-6,4)</f>
        <v/>
      </c>
      <c r="O347" s="19">
        <f>VLOOKUP(F347,[1]Item!$A$5:$Z$10000,26,0)</f>
        <v/>
      </c>
      <c r="P347" s="19">
        <f>VLOOKUP(E347,[1]route!$E$3:$O$10005,11,0)</f>
        <v/>
      </c>
      <c r="Q347" s="167">
        <f>'Cutting Rules'!AD347</f>
        <v/>
      </c>
      <c r="R347" s="168">
        <f>SUMIF([1]route!$E$3:$E$10005,E347,[1]!Table1[生産])</f>
        <v/>
      </c>
      <c r="S347" s="24" t="n"/>
      <c r="T347" s="169" t="inlineStr"/>
      <c r="U347" s="19" t="n"/>
      <c r="V347" s="170">
        <f>SUMIF([1]route!$E$3:$E$10005,E347,[1]route!$M$3:$M$10005)</f>
        <v/>
      </c>
      <c r="W347" s="171">
        <f>O347*N347*V347/1000</f>
        <v/>
      </c>
      <c r="X347" s="27">
        <f t="array" ref="X347">INDEX($BP347:$CZ347,MATCH(TRUE,$BP347:$CZ347&lt;0,0))</f>
        <v/>
      </c>
      <c r="Y347" s="47">
        <f>IFERROR(CHOOSE($AC347,$BP$1,$BQ$1,$BR$1,$BS$1,$BT$1,$BU$1,$BV$1,$BW$1,$BX$1,$BY$1,$BZ$1,$CA$1,$CB$1,$CC$1,$CD$1,$CE$1,$CF$1,$CG$1,$CH$1,$CI$1,$CJ$1,$CK$1,$CL$1,$CM$1,$CN$1,$CO$1,$CP$1,$CQ$1,$CR$1,$CS$1,$CT$1,$CU$1,$CV$1,$CW$1,$CX$1,$CY$1,$CZ$1,),"")</f>
        <v/>
      </c>
      <c r="Z347" s="121">
        <f>IFERROR(VLOOKUP(E347,[1]route!$E$3:$BL$10005,59,0),"")&amp;IFERROR(VLOOKUP(E347,[1]route!$E$3:$BL$10005,60,0),"")</f>
        <v/>
      </c>
      <c r="AA347" s="172">
        <f>IF(R347&gt;V347,R347-V347,0)</f>
        <v/>
      </c>
      <c r="AB347" s="173">
        <f>AA347*O347*N347/1000</f>
        <v/>
      </c>
      <c r="AC347" s="4">
        <f>IFERROR(MATCH($X347,$BP347:$CZ347,0),"")</f>
        <v/>
      </c>
      <c r="AD347" s="29" t="n">
        <v>0</v>
      </c>
      <c r="AE347" s="30">
        <f>SUMIF([1]route!$E$3:$E$10005,E347,[1]!Table1[1])</f>
        <v/>
      </c>
      <c r="AF347" s="30">
        <f>SUMIF([1]route!$E$3:$E$10005,E347,[1]!Table1[2])</f>
        <v/>
      </c>
      <c r="AG347" s="30">
        <f>SUMIF([1]route!$E$3:$E$10005,E347,[1]!Table1[3])</f>
        <v/>
      </c>
      <c r="AH347" s="30">
        <f>SUMIF([1]route!$E$3:$E$10005,E347,[1]!Table1[4])</f>
        <v/>
      </c>
      <c r="AI347" s="30">
        <f>SUMIF([1]route!$E$3:$E$10005,E347,[1]!Table1[5])</f>
        <v/>
      </c>
      <c r="AJ347" s="30">
        <f>SUMIF([1]route!$E$3:$E$10005,E347,[1]!Table1[6])</f>
        <v/>
      </c>
      <c r="AK347" s="30">
        <f>SUMIF([1]route!$E$3:$E$10005,E347,[1]!Table1[7])</f>
        <v/>
      </c>
      <c r="AL347" s="30">
        <f>SUMIF([1]route!$E$3:$E$10005,E347,[1]!Table1[8])</f>
        <v/>
      </c>
      <c r="AM347" s="30">
        <f>SUMIF([1]route!$E$3:$E$10005,E347,[1]!Table1[9])</f>
        <v/>
      </c>
      <c r="AN347" s="30">
        <f>SUMIF([1]route!$E$3:$E$10005,E347,[1]!Table1[10])</f>
        <v/>
      </c>
      <c r="AO347" s="30">
        <f>SUMIF([1]route!$E$3:$E$10005,E347,[1]!Table1[11])</f>
        <v/>
      </c>
      <c r="AP347" s="30">
        <f>SUMIF([1]route!$E$3:$E$10005,E347,[1]!Table1[12])</f>
        <v/>
      </c>
      <c r="AQ347" s="30">
        <f>SUMIF([1]route!$E$3:$E$10005,E347,[1]!Table1[13])</f>
        <v/>
      </c>
      <c r="AR347" s="30">
        <f>SUMIF([1]route!$E$3:$E$10005,E347,[1]!Table1[14])</f>
        <v/>
      </c>
      <c r="AS347" s="30">
        <f>SUMIF([1]route!$E$3:$E$10005,E347,[1]!Table1[15])</f>
        <v/>
      </c>
      <c r="AT347" s="30">
        <f>SUMIF([1]route!$E$3:$E$10005,E347,[1]!Table1[16])</f>
        <v/>
      </c>
      <c r="AU347" s="30">
        <f>SUMIF([1]route!$E$3:$E$10005,E347,[1]!Table1[17])</f>
        <v/>
      </c>
      <c r="AV347" s="30">
        <f>SUMIF([1]route!$E$3:$E$10005,E347,[1]!Table1[18])</f>
        <v/>
      </c>
      <c r="AW347" s="30">
        <f>SUMIF([1]route!$E$3:$E$10005,E347,[1]!Table1[19])</f>
        <v/>
      </c>
      <c r="AX347" s="30">
        <f>SUMIF([1]route!$E$3:$E$10005,E347,[1]!Table1[20])</f>
        <v/>
      </c>
      <c r="AY347" s="30">
        <f>SUMIF([1]route!$E$3:$E$10005,E347,[1]!Table1[21])</f>
        <v/>
      </c>
      <c r="AZ347" s="30">
        <f>SUMIF([1]route!$E$3:$E$10005,E347,[1]!Table1[22])</f>
        <v/>
      </c>
      <c r="BA347" s="30">
        <f>SUMIF([1]route!$E$3:$E$10005,E347,[1]!Table1[23])</f>
        <v/>
      </c>
      <c r="BB347" s="30">
        <f>SUMIF([1]route!$E$3:$E$10005,E347,[1]!Table1[24])</f>
        <v/>
      </c>
      <c r="BC347" s="30">
        <f>SUMIF([1]route!$E$3:$E$10005,E347,[1]!Table1[25])</f>
        <v/>
      </c>
      <c r="BD347" s="30">
        <f>SUMIF([1]route!$E$3:$E$10005,E347,[1]!Table1[26])</f>
        <v/>
      </c>
      <c r="BE347" s="30">
        <f>SUMIF([1]route!$E$3:$E$10005,E347,[1]!Table1[27])</f>
        <v/>
      </c>
      <c r="BF347" s="30">
        <f>SUMIF([1]route!$E$3:$E$10005,E347,[1]!Table1[28])</f>
        <v/>
      </c>
      <c r="BG347" s="30">
        <f>SUMIF([1]route!$E$3:$E$10005,E347,[1]!Table1[29])</f>
        <v/>
      </c>
      <c r="BH347" s="30">
        <f>SUMIF([1]route!$E$3:$E$10005,E347,[1]!Table1[30])</f>
        <v/>
      </c>
      <c r="BI347" s="30">
        <f>SUMIF([1]route!$E$3:$E$10005,E347,[1]!Table1[31])</f>
        <v/>
      </c>
      <c r="BJ347" s="30">
        <f>SUMIF([1]route!$E$3:$E$10005,E347,[1]!Table1[Remain PO])</f>
        <v/>
      </c>
      <c r="BK347" s="31">
        <f>SUMIF([1]route!$E$3:$E$10005,E347,[1]!Table1[N+1])</f>
        <v/>
      </c>
      <c r="BL347" s="31">
        <f>SUMIF([1]route!$E$3:$E$10005,E347,[1]!Table1[N+2])</f>
        <v/>
      </c>
      <c r="BM347" s="31">
        <f>SUMIF([1]route!$E$3:$E$10005,E347,[1]!Table1[N+3])</f>
        <v/>
      </c>
      <c r="BN347" s="32">
        <f>SUMIF([1]route!$E$3:$E$10005,E347,[1]!Table1[N+4])</f>
        <v/>
      </c>
      <c r="BP347" s="37">
        <f>$V347-$AD347</f>
        <v/>
      </c>
      <c r="BQ347" s="35">
        <f>BP347-AE347</f>
        <v/>
      </c>
      <c r="BR347" s="35">
        <f>BQ347-AF347</f>
        <v/>
      </c>
      <c r="BS347" s="35">
        <f>BR347-AG347</f>
        <v/>
      </c>
      <c r="BT347" s="35">
        <f>BS347-AH347</f>
        <v/>
      </c>
      <c r="BU347" s="35">
        <f>BT347-AI347</f>
        <v/>
      </c>
      <c r="BV347" s="35">
        <f>BU347-AJ347</f>
        <v/>
      </c>
      <c r="BW347" s="35">
        <f>BV347-AK347</f>
        <v/>
      </c>
      <c r="BX347" s="35">
        <f>BW347-AL347</f>
        <v/>
      </c>
      <c r="BY347" s="35">
        <f>BX347-AM347</f>
        <v/>
      </c>
      <c r="BZ347" s="35">
        <f>BY347-AN347</f>
        <v/>
      </c>
      <c r="CA347" s="35">
        <f>BZ347-AO347</f>
        <v/>
      </c>
      <c r="CB347" s="35">
        <f>CA347-AP347</f>
        <v/>
      </c>
      <c r="CC347" s="35">
        <f>CB347-AQ347</f>
        <v/>
      </c>
      <c r="CD347" s="35">
        <f>CC347-AR347</f>
        <v/>
      </c>
      <c r="CE347" s="35">
        <f>CD347-AS347</f>
        <v/>
      </c>
      <c r="CF347" s="35">
        <f>CE347-AT347</f>
        <v/>
      </c>
      <c r="CG347" s="35">
        <f>CF347-AU347</f>
        <v/>
      </c>
      <c r="CH347" s="35">
        <f>CG347-AV347</f>
        <v/>
      </c>
      <c r="CI347" s="35">
        <f>CH347-AW347</f>
        <v/>
      </c>
      <c r="CJ347" s="35">
        <f>CI347-AX347</f>
        <v/>
      </c>
      <c r="CK347" s="35">
        <f>CJ347-AY347</f>
        <v/>
      </c>
      <c r="CL347" s="35">
        <f>CK347-AZ347</f>
        <v/>
      </c>
      <c r="CM347" s="35">
        <f>CL347-BA347</f>
        <v/>
      </c>
      <c r="CN347" s="35">
        <f>CM347-BB347</f>
        <v/>
      </c>
      <c r="CO347" s="35">
        <f>CN347-BC347</f>
        <v/>
      </c>
      <c r="CP347" s="35">
        <f>CO347-BD347</f>
        <v/>
      </c>
      <c r="CQ347" s="35">
        <f>CP347-BE347</f>
        <v/>
      </c>
      <c r="CR347" s="35">
        <f>CQ347-BF347</f>
        <v/>
      </c>
      <c r="CS347" s="35">
        <f>CR347-BG347</f>
        <v/>
      </c>
      <c r="CT347" s="35">
        <f>CS347-BH347</f>
        <v/>
      </c>
      <c r="CU347" s="35">
        <f>CT347-BI347</f>
        <v/>
      </c>
      <c r="CV347" s="35">
        <f>CU347-BJ347</f>
        <v/>
      </c>
      <c r="CW347" s="38">
        <f>CV347-BK347</f>
        <v/>
      </c>
      <c r="CX347" s="38">
        <f>CW347-BL347</f>
        <v/>
      </c>
      <c r="CY347" s="38">
        <f>CX347-BM347</f>
        <v/>
      </c>
      <c r="CZ347" s="39">
        <f>CY347-BN347</f>
        <v/>
      </c>
      <c r="DA347" s="35" t="n"/>
    </row>
    <row r="348">
      <c r="D348" s="61">
        <f>VLOOKUP(F348,[1]Special!$O$2:$S$209,3,0)</f>
        <v/>
      </c>
      <c r="E348" s="20" t="inlineStr">
        <is>
          <t>|0200220810|25.40|0.00|1.400|0.0005652NBC</t>
        </is>
      </c>
      <c r="F348" s="19">
        <f>LEFT(E348,LEN(E348)-7)</f>
        <v/>
      </c>
      <c r="G348" s="19">
        <f>'Cutting Rules'!H348</f>
        <v/>
      </c>
      <c r="H348" s="19">
        <f>VLOOKUP(MID(F348,8,2),[1]Special!$H$2:$I$32,2,0)</f>
        <v/>
      </c>
      <c r="I348" s="19">
        <f>RIGHT(E348,3)</f>
        <v/>
      </c>
      <c r="J348" s="19">
        <f>IF(MID(E348,6,2)="22","P","C")</f>
        <v/>
      </c>
      <c r="K348" s="19">
        <f>MID(E348,13,4)</f>
        <v/>
      </c>
      <c r="L348" s="19">
        <f>MID(E348,19,4)</f>
        <v/>
      </c>
      <c r="M348" s="52">
        <f>MID(E348,LEN(E348)-17,4)</f>
        <v/>
      </c>
      <c r="N348" s="52">
        <f>MID(E348,LEN(E348)-6,4)</f>
        <v/>
      </c>
      <c r="O348" s="19">
        <f>VLOOKUP(F348,[1]Item!$A$5:$Z$10000,26,0)</f>
        <v/>
      </c>
      <c r="P348" s="19">
        <f>VLOOKUP(E348,[1]route!$E$3:$O$10005,11,0)</f>
        <v/>
      </c>
      <c r="Q348" s="167">
        <f>'Cutting Rules'!AD348</f>
        <v/>
      </c>
      <c r="R348" s="168">
        <f>SUMIF([1]route!$E$3:$E$10005,E348,[1]!Table1[生産])</f>
        <v/>
      </c>
      <c r="S348" s="24" t="n"/>
      <c r="T348" s="169" t="inlineStr"/>
      <c r="U348" s="19" t="n"/>
      <c r="V348" s="170">
        <f>SUMIF([1]route!$E$3:$E$10005,E348,[1]route!$M$3:$M$10005)</f>
        <v/>
      </c>
      <c r="W348" s="171">
        <f>O348*N348*V348/1000</f>
        <v/>
      </c>
      <c r="X348" s="27">
        <f t="array" ref="X348">INDEX($BP348:$CZ348,MATCH(TRUE,$BP348:$CZ348&lt;0,0))</f>
        <v/>
      </c>
      <c r="Y348" s="47">
        <f>IFERROR(CHOOSE($AC348,$BP$1,$BQ$1,$BR$1,$BS$1,$BT$1,$BU$1,$BV$1,$BW$1,$BX$1,$BY$1,$BZ$1,$CA$1,$CB$1,$CC$1,$CD$1,$CE$1,$CF$1,$CG$1,$CH$1,$CI$1,$CJ$1,$CK$1,$CL$1,$CM$1,$CN$1,$CO$1,$CP$1,$CQ$1,$CR$1,$CS$1,$CT$1,$CU$1,$CV$1,$CW$1,$CX$1,$CY$1,$CZ$1,),"")</f>
        <v/>
      </c>
      <c r="Z348" s="121">
        <f>IFERROR(VLOOKUP(E348,[1]route!$E$3:$BL$10005,59,0),"")&amp;IFERROR(VLOOKUP(E348,[1]route!$E$3:$BL$10005,60,0),"")</f>
        <v/>
      </c>
      <c r="AA348" s="172">
        <f>IF(R348&gt;V348,R348-V348,0)</f>
        <v/>
      </c>
      <c r="AB348" s="173">
        <f>AA348*O348*N348/1000</f>
        <v/>
      </c>
      <c r="AC348" s="4">
        <f>IFERROR(MATCH($X348,$BP348:$CZ348,0),"")</f>
        <v/>
      </c>
      <c r="AD348" s="29" t="n">
        <v>0</v>
      </c>
      <c r="AE348" s="30">
        <f>SUMIF([1]route!$E$3:$E$10005,E348,[1]!Table1[1])</f>
        <v/>
      </c>
      <c r="AF348" s="30">
        <f>SUMIF([1]route!$E$3:$E$10005,E348,[1]!Table1[2])</f>
        <v/>
      </c>
      <c r="AG348" s="30">
        <f>SUMIF([1]route!$E$3:$E$10005,E348,[1]!Table1[3])</f>
        <v/>
      </c>
      <c r="AH348" s="30">
        <f>SUMIF([1]route!$E$3:$E$10005,E348,[1]!Table1[4])</f>
        <v/>
      </c>
      <c r="AI348" s="30">
        <f>SUMIF([1]route!$E$3:$E$10005,E348,[1]!Table1[5])</f>
        <v/>
      </c>
      <c r="AJ348" s="30">
        <f>SUMIF([1]route!$E$3:$E$10005,E348,[1]!Table1[6])</f>
        <v/>
      </c>
      <c r="AK348" s="30">
        <f>SUMIF([1]route!$E$3:$E$10005,E348,[1]!Table1[7])</f>
        <v/>
      </c>
      <c r="AL348" s="30">
        <f>SUMIF([1]route!$E$3:$E$10005,E348,[1]!Table1[8])</f>
        <v/>
      </c>
      <c r="AM348" s="30">
        <f>SUMIF([1]route!$E$3:$E$10005,E348,[1]!Table1[9])</f>
        <v/>
      </c>
      <c r="AN348" s="30">
        <f>SUMIF([1]route!$E$3:$E$10005,E348,[1]!Table1[10])</f>
        <v/>
      </c>
      <c r="AO348" s="30">
        <f>SUMIF([1]route!$E$3:$E$10005,E348,[1]!Table1[11])</f>
        <v/>
      </c>
      <c r="AP348" s="30">
        <f>SUMIF([1]route!$E$3:$E$10005,E348,[1]!Table1[12])</f>
        <v/>
      </c>
      <c r="AQ348" s="30">
        <f>SUMIF([1]route!$E$3:$E$10005,E348,[1]!Table1[13])</f>
        <v/>
      </c>
      <c r="AR348" s="30">
        <f>SUMIF([1]route!$E$3:$E$10005,E348,[1]!Table1[14])</f>
        <v/>
      </c>
      <c r="AS348" s="30">
        <f>SUMIF([1]route!$E$3:$E$10005,E348,[1]!Table1[15])</f>
        <v/>
      </c>
      <c r="AT348" s="30">
        <f>SUMIF([1]route!$E$3:$E$10005,E348,[1]!Table1[16])</f>
        <v/>
      </c>
      <c r="AU348" s="30">
        <f>SUMIF([1]route!$E$3:$E$10005,E348,[1]!Table1[17])</f>
        <v/>
      </c>
      <c r="AV348" s="30">
        <f>SUMIF([1]route!$E$3:$E$10005,E348,[1]!Table1[18])</f>
        <v/>
      </c>
      <c r="AW348" s="30">
        <f>SUMIF([1]route!$E$3:$E$10005,E348,[1]!Table1[19])</f>
        <v/>
      </c>
      <c r="AX348" s="30">
        <f>SUMIF([1]route!$E$3:$E$10005,E348,[1]!Table1[20])</f>
        <v/>
      </c>
      <c r="AY348" s="30">
        <f>SUMIF([1]route!$E$3:$E$10005,E348,[1]!Table1[21])</f>
        <v/>
      </c>
      <c r="AZ348" s="30">
        <f>SUMIF([1]route!$E$3:$E$10005,E348,[1]!Table1[22])</f>
        <v/>
      </c>
      <c r="BA348" s="30">
        <f>SUMIF([1]route!$E$3:$E$10005,E348,[1]!Table1[23])</f>
        <v/>
      </c>
      <c r="BB348" s="30">
        <f>SUMIF([1]route!$E$3:$E$10005,E348,[1]!Table1[24])</f>
        <v/>
      </c>
      <c r="BC348" s="30">
        <f>SUMIF([1]route!$E$3:$E$10005,E348,[1]!Table1[25])</f>
        <v/>
      </c>
      <c r="BD348" s="30">
        <f>SUMIF([1]route!$E$3:$E$10005,E348,[1]!Table1[26])</f>
        <v/>
      </c>
      <c r="BE348" s="30">
        <f>SUMIF([1]route!$E$3:$E$10005,E348,[1]!Table1[27])</f>
        <v/>
      </c>
      <c r="BF348" s="30">
        <f>SUMIF([1]route!$E$3:$E$10005,E348,[1]!Table1[28])</f>
        <v/>
      </c>
      <c r="BG348" s="30">
        <f>SUMIF([1]route!$E$3:$E$10005,E348,[1]!Table1[29])</f>
        <v/>
      </c>
      <c r="BH348" s="30">
        <f>SUMIF([1]route!$E$3:$E$10005,E348,[1]!Table1[30])</f>
        <v/>
      </c>
      <c r="BI348" s="30">
        <f>SUMIF([1]route!$E$3:$E$10005,E348,[1]!Table1[31])</f>
        <v/>
      </c>
      <c r="BJ348" s="30">
        <f>SUMIF([1]route!$E$3:$E$10005,E348,[1]!Table1[Remain PO])</f>
        <v/>
      </c>
      <c r="BK348" s="31">
        <f>SUMIF([1]route!$E$3:$E$10005,E348,[1]!Table1[N+1])</f>
        <v/>
      </c>
      <c r="BL348" s="31">
        <f>SUMIF([1]route!$E$3:$E$10005,E348,[1]!Table1[N+2])</f>
        <v/>
      </c>
      <c r="BM348" s="31">
        <f>SUMIF([1]route!$E$3:$E$10005,E348,[1]!Table1[N+3])</f>
        <v/>
      </c>
      <c r="BN348" s="32">
        <f>SUMIF([1]route!$E$3:$E$10005,E348,[1]!Table1[N+4])</f>
        <v/>
      </c>
      <c r="BP348" s="37">
        <f>$V348-$AD348</f>
        <v/>
      </c>
      <c r="BQ348" s="35">
        <f>BP348-AE348</f>
        <v/>
      </c>
      <c r="BR348" s="35">
        <f>BQ348-AF348</f>
        <v/>
      </c>
      <c r="BS348" s="35">
        <f>BR348-AG348</f>
        <v/>
      </c>
      <c r="BT348" s="35">
        <f>BS348-AH348</f>
        <v/>
      </c>
      <c r="BU348" s="35">
        <f>BT348-AI348</f>
        <v/>
      </c>
      <c r="BV348" s="35">
        <f>BU348-AJ348</f>
        <v/>
      </c>
      <c r="BW348" s="35">
        <f>BV348-AK348</f>
        <v/>
      </c>
      <c r="BX348" s="35">
        <f>BW348-AL348</f>
        <v/>
      </c>
      <c r="BY348" s="35">
        <f>BX348-AM348</f>
        <v/>
      </c>
      <c r="BZ348" s="35">
        <f>BY348-AN348</f>
        <v/>
      </c>
      <c r="CA348" s="35">
        <f>BZ348-AO348</f>
        <v/>
      </c>
      <c r="CB348" s="35">
        <f>CA348-AP348</f>
        <v/>
      </c>
      <c r="CC348" s="35">
        <f>CB348-AQ348</f>
        <v/>
      </c>
      <c r="CD348" s="35">
        <f>CC348-AR348</f>
        <v/>
      </c>
      <c r="CE348" s="35">
        <f>CD348-AS348</f>
        <v/>
      </c>
      <c r="CF348" s="35">
        <f>CE348-AT348</f>
        <v/>
      </c>
      <c r="CG348" s="35">
        <f>CF348-AU348</f>
        <v/>
      </c>
      <c r="CH348" s="35">
        <f>CG348-AV348</f>
        <v/>
      </c>
      <c r="CI348" s="35">
        <f>CH348-AW348</f>
        <v/>
      </c>
      <c r="CJ348" s="35">
        <f>CI348-AX348</f>
        <v/>
      </c>
      <c r="CK348" s="35">
        <f>CJ348-AY348</f>
        <v/>
      </c>
      <c r="CL348" s="35">
        <f>CK348-AZ348</f>
        <v/>
      </c>
      <c r="CM348" s="35">
        <f>CL348-BA348</f>
        <v/>
      </c>
      <c r="CN348" s="35">
        <f>CM348-BB348</f>
        <v/>
      </c>
      <c r="CO348" s="35">
        <f>CN348-BC348</f>
        <v/>
      </c>
      <c r="CP348" s="35">
        <f>CO348-BD348</f>
        <v/>
      </c>
      <c r="CQ348" s="35">
        <f>CP348-BE348</f>
        <v/>
      </c>
      <c r="CR348" s="35">
        <f>CQ348-BF348</f>
        <v/>
      </c>
      <c r="CS348" s="35">
        <f>CR348-BG348</f>
        <v/>
      </c>
      <c r="CT348" s="35">
        <f>CS348-BH348</f>
        <v/>
      </c>
      <c r="CU348" s="35">
        <f>CT348-BI348</f>
        <v/>
      </c>
      <c r="CV348" s="35">
        <f>CU348-BJ348</f>
        <v/>
      </c>
      <c r="CW348" s="38">
        <f>CV348-BK348</f>
        <v/>
      </c>
      <c r="CX348" s="38">
        <f>CW348-BL348</f>
        <v/>
      </c>
      <c r="CY348" s="38">
        <f>CX348-BM348</f>
        <v/>
      </c>
      <c r="CZ348" s="39">
        <f>CY348-BN348</f>
        <v/>
      </c>
      <c r="DA348" s="35" t="n"/>
    </row>
    <row r="349">
      <c r="D349" s="61">
        <f>VLOOKUP(F349,[1]Special!$O$2:$S$209,3,0)</f>
        <v/>
      </c>
      <c r="E349" s="20" t="inlineStr">
        <is>
          <t>|0200226240|25.40|0.00|2.000|0.0006163NBC</t>
        </is>
      </c>
      <c r="F349" s="19">
        <f>LEFT(E349,LEN(E349)-7)</f>
        <v/>
      </c>
      <c r="G349" s="19">
        <f>'Cutting Rules'!H349</f>
        <v/>
      </c>
      <c r="H349" s="19">
        <f>VLOOKUP(MID(F349,8,2),[1]Special!$H$2:$I$32,2,0)</f>
        <v/>
      </c>
      <c r="I349" s="19">
        <f>RIGHT(E349,3)</f>
        <v/>
      </c>
      <c r="J349" s="19">
        <f>IF(MID(E349,6,2)="22","P","C")</f>
        <v/>
      </c>
      <c r="K349" s="19">
        <f>MID(E349,13,4)</f>
        <v/>
      </c>
      <c r="L349" s="19">
        <f>MID(E349,19,4)</f>
        <v/>
      </c>
      <c r="M349" s="52">
        <f>MID(E349,LEN(E349)-17,4)</f>
        <v/>
      </c>
      <c r="N349" s="52">
        <f>MID(E349,LEN(E349)-6,4)</f>
        <v/>
      </c>
      <c r="O349" s="19">
        <f>VLOOKUP(F349,[1]Item!$A$5:$Z$10000,26,0)</f>
        <v/>
      </c>
      <c r="P349" s="19">
        <f>VLOOKUP(E349,[1]route!$E$3:$O$10005,11,0)</f>
        <v/>
      </c>
      <c r="Q349" s="167">
        <f>'Cutting Rules'!AD349</f>
        <v/>
      </c>
      <c r="R349" s="168">
        <f>SUMIF([1]route!$E$3:$E$10005,E349,[1]!Table1[生産])</f>
        <v/>
      </c>
      <c r="S349" s="24" t="n"/>
      <c r="T349" s="169" t="inlineStr"/>
      <c r="U349" s="19" t="n"/>
      <c r="V349" s="170">
        <f>SUMIF([1]route!$E$3:$E$10005,E349,[1]route!$M$3:$M$10005)</f>
        <v/>
      </c>
      <c r="W349" s="171">
        <f>O349*N349*V349/1000</f>
        <v/>
      </c>
      <c r="X349" s="27">
        <f t="array" ref="X349">INDEX($BP349:$CZ349,MATCH(TRUE,$BP349:$CZ349&lt;0,0))</f>
        <v/>
      </c>
      <c r="Y349" s="47">
        <f>IFERROR(CHOOSE($AC349,$BP$1,$BQ$1,$BR$1,$BS$1,$BT$1,$BU$1,$BV$1,$BW$1,$BX$1,$BY$1,$BZ$1,$CA$1,$CB$1,$CC$1,$CD$1,$CE$1,$CF$1,$CG$1,$CH$1,$CI$1,$CJ$1,$CK$1,$CL$1,$CM$1,$CN$1,$CO$1,$CP$1,$CQ$1,$CR$1,$CS$1,$CT$1,$CU$1,$CV$1,$CW$1,$CX$1,$CY$1,$CZ$1,),"")</f>
        <v/>
      </c>
      <c r="Z349" s="121">
        <f>IFERROR(VLOOKUP(E349,[1]route!$E$3:$BL$10005,59,0),"")&amp;IFERROR(VLOOKUP(E349,[1]route!$E$3:$BL$10005,60,0),"")</f>
        <v/>
      </c>
      <c r="AA349" s="172">
        <f>IF(R349&gt;V349,R349-V349,0)</f>
        <v/>
      </c>
      <c r="AB349" s="173">
        <f>AA349*O349*N349/1000</f>
        <v/>
      </c>
      <c r="AC349" s="4">
        <f>IFERROR(MATCH($X349,$BP349:$CZ349,0),"")</f>
        <v/>
      </c>
      <c r="AD349" s="29" t="n">
        <v>0</v>
      </c>
      <c r="AE349" s="30">
        <f>SUMIF([1]route!$E$3:$E$10005,E349,[1]!Table1[1])</f>
        <v/>
      </c>
      <c r="AF349" s="30">
        <f>SUMIF([1]route!$E$3:$E$10005,E349,[1]!Table1[2])</f>
        <v/>
      </c>
      <c r="AG349" s="30">
        <f>SUMIF([1]route!$E$3:$E$10005,E349,[1]!Table1[3])</f>
        <v/>
      </c>
      <c r="AH349" s="30">
        <f>SUMIF([1]route!$E$3:$E$10005,E349,[1]!Table1[4])</f>
        <v/>
      </c>
      <c r="AI349" s="30">
        <f>SUMIF([1]route!$E$3:$E$10005,E349,[1]!Table1[5])</f>
        <v/>
      </c>
      <c r="AJ349" s="30">
        <f>SUMIF([1]route!$E$3:$E$10005,E349,[1]!Table1[6])</f>
        <v/>
      </c>
      <c r="AK349" s="30">
        <f>SUMIF([1]route!$E$3:$E$10005,E349,[1]!Table1[7])</f>
        <v/>
      </c>
      <c r="AL349" s="30">
        <f>SUMIF([1]route!$E$3:$E$10005,E349,[1]!Table1[8])</f>
        <v/>
      </c>
      <c r="AM349" s="30">
        <f>SUMIF([1]route!$E$3:$E$10005,E349,[1]!Table1[9])</f>
        <v/>
      </c>
      <c r="AN349" s="30">
        <f>SUMIF([1]route!$E$3:$E$10005,E349,[1]!Table1[10])</f>
        <v/>
      </c>
      <c r="AO349" s="30">
        <f>SUMIF([1]route!$E$3:$E$10005,E349,[1]!Table1[11])</f>
        <v/>
      </c>
      <c r="AP349" s="30">
        <f>SUMIF([1]route!$E$3:$E$10005,E349,[1]!Table1[12])</f>
        <v/>
      </c>
      <c r="AQ349" s="30">
        <f>SUMIF([1]route!$E$3:$E$10005,E349,[1]!Table1[13])</f>
        <v/>
      </c>
      <c r="AR349" s="30">
        <f>SUMIF([1]route!$E$3:$E$10005,E349,[1]!Table1[14])</f>
        <v/>
      </c>
      <c r="AS349" s="30">
        <f>SUMIF([1]route!$E$3:$E$10005,E349,[1]!Table1[15])</f>
        <v/>
      </c>
      <c r="AT349" s="30">
        <f>SUMIF([1]route!$E$3:$E$10005,E349,[1]!Table1[16])</f>
        <v/>
      </c>
      <c r="AU349" s="30">
        <f>SUMIF([1]route!$E$3:$E$10005,E349,[1]!Table1[17])</f>
        <v/>
      </c>
      <c r="AV349" s="30">
        <f>SUMIF([1]route!$E$3:$E$10005,E349,[1]!Table1[18])</f>
        <v/>
      </c>
      <c r="AW349" s="30">
        <f>SUMIF([1]route!$E$3:$E$10005,E349,[1]!Table1[19])</f>
        <v/>
      </c>
      <c r="AX349" s="30">
        <f>SUMIF([1]route!$E$3:$E$10005,E349,[1]!Table1[20])</f>
        <v/>
      </c>
      <c r="AY349" s="30">
        <f>SUMIF([1]route!$E$3:$E$10005,E349,[1]!Table1[21])</f>
        <v/>
      </c>
      <c r="AZ349" s="30">
        <f>SUMIF([1]route!$E$3:$E$10005,E349,[1]!Table1[22])</f>
        <v/>
      </c>
      <c r="BA349" s="30">
        <f>SUMIF([1]route!$E$3:$E$10005,E349,[1]!Table1[23])</f>
        <v/>
      </c>
      <c r="BB349" s="30">
        <f>SUMIF([1]route!$E$3:$E$10005,E349,[1]!Table1[24])</f>
        <v/>
      </c>
      <c r="BC349" s="30">
        <f>SUMIF([1]route!$E$3:$E$10005,E349,[1]!Table1[25])</f>
        <v/>
      </c>
      <c r="BD349" s="30">
        <f>SUMIF([1]route!$E$3:$E$10005,E349,[1]!Table1[26])</f>
        <v/>
      </c>
      <c r="BE349" s="30">
        <f>SUMIF([1]route!$E$3:$E$10005,E349,[1]!Table1[27])</f>
        <v/>
      </c>
      <c r="BF349" s="30">
        <f>SUMIF([1]route!$E$3:$E$10005,E349,[1]!Table1[28])</f>
        <v/>
      </c>
      <c r="BG349" s="30">
        <f>SUMIF([1]route!$E$3:$E$10005,E349,[1]!Table1[29])</f>
        <v/>
      </c>
      <c r="BH349" s="30">
        <f>SUMIF([1]route!$E$3:$E$10005,E349,[1]!Table1[30])</f>
        <v/>
      </c>
      <c r="BI349" s="30">
        <f>SUMIF([1]route!$E$3:$E$10005,E349,[1]!Table1[31])</f>
        <v/>
      </c>
      <c r="BJ349" s="30">
        <f>SUMIF([1]route!$E$3:$E$10005,E349,[1]!Table1[Remain PO])</f>
        <v/>
      </c>
      <c r="BK349" s="31">
        <f>SUMIF([1]route!$E$3:$E$10005,E349,[1]!Table1[N+1])</f>
        <v/>
      </c>
      <c r="BL349" s="31">
        <f>SUMIF([1]route!$E$3:$E$10005,E349,[1]!Table1[N+2])</f>
        <v/>
      </c>
      <c r="BM349" s="31">
        <f>SUMIF([1]route!$E$3:$E$10005,E349,[1]!Table1[N+3])</f>
        <v/>
      </c>
      <c r="BN349" s="32">
        <f>SUMIF([1]route!$E$3:$E$10005,E349,[1]!Table1[N+4])</f>
        <v/>
      </c>
      <c r="BP349" s="37">
        <f>$V349-$AD349</f>
        <v/>
      </c>
      <c r="BQ349" s="35">
        <f>BP349-AE349</f>
        <v/>
      </c>
      <c r="BR349" s="35">
        <f>BQ349-AF349</f>
        <v/>
      </c>
      <c r="BS349" s="35">
        <f>BR349-AG349</f>
        <v/>
      </c>
      <c r="BT349" s="35">
        <f>BS349-AH349</f>
        <v/>
      </c>
      <c r="BU349" s="35">
        <f>BT349-AI349</f>
        <v/>
      </c>
      <c r="BV349" s="35">
        <f>BU349-AJ349</f>
        <v/>
      </c>
      <c r="BW349" s="35">
        <f>BV349-AK349</f>
        <v/>
      </c>
      <c r="BX349" s="35">
        <f>BW349-AL349</f>
        <v/>
      </c>
      <c r="BY349" s="35">
        <f>BX349-AM349</f>
        <v/>
      </c>
      <c r="BZ349" s="35">
        <f>BY349-AN349</f>
        <v/>
      </c>
      <c r="CA349" s="35">
        <f>BZ349-AO349</f>
        <v/>
      </c>
      <c r="CB349" s="35">
        <f>CA349-AP349</f>
        <v/>
      </c>
      <c r="CC349" s="35">
        <f>CB349-AQ349</f>
        <v/>
      </c>
      <c r="CD349" s="35">
        <f>CC349-AR349</f>
        <v/>
      </c>
      <c r="CE349" s="35">
        <f>CD349-AS349</f>
        <v/>
      </c>
      <c r="CF349" s="35">
        <f>CE349-AT349</f>
        <v/>
      </c>
      <c r="CG349" s="35">
        <f>CF349-AU349</f>
        <v/>
      </c>
      <c r="CH349" s="35">
        <f>CG349-AV349</f>
        <v/>
      </c>
      <c r="CI349" s="35">
        <f>CH349-AW349</f>
        <v/>
      </c>
      <c r="CJ349" s="35">
        <f>CI349-AX349</f>
        <v/>
      </c>
      <c r="CK349" s="35">
        <f>CJ349-AY349</f>
        <v/>
      </c>
      <c r="CL349" s="35">
        <f>CK349-AZ349</f>
        <v/>
      </c>
      <c r="CM349" s="35">
        <f>CL349-BA349</f>
        <v/>
      </c>
      <c r="CN349" s="35">
        <f>CM349-BB349</f>
        <v/>
      </c>
      <c r="CO349" s="35">
        <f>CN349-BC349</f>
        <v/>
      </c>
      <c r="CP349" s="35">
        <f>CO349-BD349</f>
        <v/>
      </c>
      <c r="CQ349" s="35">
        <f>CP349-BE349</f>
        <v/>
      </c>
      <c r="CR349" s="35">
        <f>CQ349-BF349</f>
        <v/>
      </c>
      <c r="CS349" s="35">
        <f>CR349-BG349</f>
        <v/>
      </c>
      <c r="CT349" s="35">
        <f>CS349-BH349</f>
        <v/>
      </c>
      <c r="CU349" s="35">
        <f>CT349-BI349</f>
        <v/>
      </c>
      <c r="CV349" s="35">
        <f>CU349-BJ349</f>
        <v/>
      </c>
      <c r="CW349" s="38">
        <f>CV349-BK349</f>
        <v/>
      </c>
      <c r="CX349" s="38">
        <f>CW349-BL349</f>
        <v/>
      </c>
      <c r="CY349" s="38">
        <f>CX349-BM349</f>
        <v/>
      </c>
      <c r="CZ349" s="39">
        <f>CY349-BN349</f>
        <v/>
      </c>
      <c r="DA349" s="35" t="n"/>
    </row>
    <row r="350">
      <c r="D350" s="61">
        <f>VLOOKUP(F350,[1]Special!$O$2:$S$209,3,0)</f>
        <v/>
      </c>
      <c r="E350" s="20" t="inlineStr">
        <is>
          <t>|0200226240|28.60|0.00|1.600|0.0005903NBC</t>
        </is>
      </c>
      <c r="F350" s="19">
        <f>LEFT(E350,LEN(E350)-7)</f>
        <v/>
      </c>
      <c r="G350" s="19">
        <f>'Cutting Rules'!H350</f>
        <v/>
      </c>
      <c r="H350" s="19">
        <f>VLOOKUP(MID(F350,8,2),[1]Special!$H$2:$I$32,2,0)</f>
        <v/>
      </c>
      <c r="I350" s="19">
        <f>RIGHT(E350,3)</f>
        <v/>
      </c>
      <c r="J350" s="19">
        <f>IF(MID(E350,6,2)="22","P","C")</f>
        <v/>
      </c>
      <c r="K350" s="19">
        <f>MID(E350,13,4)</f>
        <v/>
      </c>
      <c r="L350" s="19">
        <f>MID(E350,19,4)</f>
        <v/>
      </c>
      <c r="M350" s="52">
        <f>MID(E350,LEN(E350)-17,4)</f>
        <v/>
      </c>
      <c r="N350" s="52">
        <f>MID(E350,LEN(E350)-6,4)</f>
        <v/>
      </c>
      <c r="O350" s="19">
        <f>VLOOKUP(F350,[1]Item!$A$5:$Z$10000,26,0)</f>
        <v/>
      </c>
      <c r="P350" s="19">
        <f>VLOOKUP(E350,[1]route!$E$3:$O$10005,11,0)</f>
        <v/>
      </c>
      <c r="Q350" s="167">
        <f>'Cutting Rules'!AD350</f>
        <v/>
      </c>
      <c r="R350" s="168">
        <f>SUMIF([1]route!$E$3:$E$10005,E350,[1]!Table1[生産])</f>
        <v/>
      </c>
      <c r="S350" s="24" t="n"/>
      <c r="T350" s="169" t="inlineStr"/>
      <c r="U350" s="19" t="n"/>
      <c r="V350" s="170">
        <f>SUMIF([1]route!$E$3:$E$10005,E350,[1]route!$M$3:$M$10005)</f>
        <v/>
      </c>
      <c r="W350" s="171">
        <f>O350*N350*V350/1000</f>
        <v/>
      </c>
      <c r="X350" s="27">
        <f t="array" ref="X350">INDEX($BP350:$CZ350,MATCH(TRUE,$BP350:$CZ350&lt;0,0))</f>
        <v/>
      </c>
      <c r="Y350" s="47">
        <f>IFERROR(CHOOSE($AC350,$BP$1,$BQ$1,$BR$1,$BS$1,$BT$1,$BU$1,$BV$1,$BW$1,$BX$1,$BY$1,$BZ$1,$CA$1,$CB$1,$CC$1,$CD$1,$CE$1,$CF$1,$CG$1,$CH$1,$CI$1,$CJ$1,$CK$1,$CL$1,$CM$1,$CN$1,$CO$1,$CP$1,$CQ$1,$CR$1,$CS$1,$CT$1,$CU$1,$CV$1,$CW$1,$CX$1,$CY$1,$CZ$1,),"")</f>
        <v/>
      </c>
      <c r="Z350" s="121">
        <f>IFERROR(VLOOKUP(E350,[1]route!$E$3:$BL$10005,59,0),"")&amp;IFERROR(VLOOKUP(E350,[1]route!$E$3:$BL$10005,60,0),"")</f>
        <v/>
      </c>
      <c r="AA350" s="172">
        <f>IF(R350&gt;V350,R350-V350,0)</f>
        <v/>
      </c>
      <c r="AB350" s="173">
        <f>AA350*O350*N350/1000</f>
        <v/>
      </c>
      <c r="AC350" s="4">
        <f>IFERROR(MATCH($X350,$BP350:$CZ350,0),"")</f>
        <v/>
      </c>
      <c r="AD350" s="29" t="n">
        <v>0</v>
      </c>
      <c r="AE350" s="30">
        <f>SUMIF([1]route!$E$3:$E$10005,E350,[1]!Table1[1])</f>
        <v/>
      </c>
      <c r="AF350" s="30">
        <f>SUMIF([1]route!$E$3:$E$10005,E350,[1]!Table1[2])</f>
        <v/>
      </c>
      <c r="AG350" s="30">
        <f>SUMIF([1]route!$E$3:$E$10005,E350,[1]!Table1[3])</f>
        <v/>
      </c>
      <c r="AH350" s="30">
        <f>SUMIF([1]route!$E$3:$E$10005,E350,[1]!Table1[4])</f>
        <v/>
      </c>
      <c r="AI350" s="30">
        <f>SUMIF([1]route!$E$3:$E$10005,E350,[1]!Table1[5])</f>
        <v/>
      </c>
      <c r="AJ350" s="30">
        <f>SUMIF([1]route!$E$3:$E$10005,E350,[1]!Table1[6])</f>
        <v/>
      </c>
      <c r="AK350" s="30">
        <f>SUMIF([1]route!$E$3:$E$10005,E350,[1]!Table1[7])</f>
        <v/>
      </c>
      <c r="AL350" s="30">
        <f>SUMIF([1]route!$E$3:$E$10005,E350,[1]!Table1[8])</f>
        <v/>
      </c>
      <c r="AM350" s="30">
        <f>SUMIF([1]route!$E$3:$E$10005,E350,[1]!Table1[9])</f>
        <v/>
      </c>
      <c r="AN350" s="30">
        <f>SUMIF([1]route!$E$3:$E$10005,E350,[1]!Table1[10])</f>
        <v/>
      </c>
      <c r="AO350" s="30">
        <f>SUMIF([1]route!$E$3:$E$10005,E350,[1]!Table1[11])</f>
        <v/>
      </c>
      <c r="AP350" s="30">
        <f>SUMIF([1]route!$E$3:$E$10005,E350,[1]!Table1[12])</f>
        <v/>
      </c>
      <c r="AQ350" s="30">
        <f>SUMIF([1]route!$E$3:$E$10005,E350,[1]!Table1[13])</f>
        <v/>
      </c>
      <c r="AR350" s="30">
        <f>SUMIF([1]route!$E$3:$E$10005,E350,[1]!Table1[14])</f>
        <v/>
      </c>
      <c r="AS350" s="30">
        <f>SUMIF([1]route!$E$3:$E$10005,E350,[1]!Table1[15])</f>
        <v/>
      </c>
      <c r="AT350" s="30">
        <f>SUMIF([1]route!$E$3:$E$10005,E350,[1]!Table1[16])</f>
        <v/>
      </c>
      <c r="AU350" s="30">
        <f>SUMIF([1]route!$E$3:$E$10005,E350,[1]!Table1[17])</f>
        <v/>
      </c>
      <c r="AV350" s="30">
        <f>SUMIF([1]route!$E$3:$E$10005,E350,[1]!Table1[18])</f>
        <v/>
      </c>
      <c r="AW350" s="30">
        <f>SUMIF([1]route!$E$3:$E$10005,E350,[1]!Table1[19])</f>
        <v/>
      </c>
      <c r="AX350" s="30">
        <f>SUMIF([1]route!$E$3:$E$10005,E350,[1]!Table1[20])</f>
        <v/>
      </c>
      <c r="AY350" s="30">
        <f>SUMIF([1]route!$E$3:$E$10005,E350,[1]!Table1[21])</f>
        <v/>
      </c>
      <c r="AZ350" s="30">
        <f>SUMIF([1]route!$E$3:$E$10005,E350,[1]!Table1[22])</f>
        <v/>
      </c>
      <c r="BA350" s="30">
        <f>SUMIF([1]route!$E$3:$E$10005,E350,[1]!Table1[23])</f>
        <v/>
      </c>
      <c r="BB350" s="30">
        <f>SUMIF([1]route!$E$3:$E$10005,E350,[1]!Table1[24])</f>
        <v/>
      </c>
      <c r="BC350" s="30">
        <f>SUMIF([1]route!$E$3:$E$10005,E350,[1]!Table1[25])</f>
        <v/>
      </c>
      <c r="BD350" s="30">
        <f>SUMIF([1]route!$E$3:$E$10005,E350,[1]!Table1[26])</f>
        <v/>
      </c>
      <c r="BE350" s="30">
        <f>SUMIF([1]route!$E$3:$E$10005,E350,[1]!Table1[27])</f>
        <v/>
      </c>
      <c r="BF350" s="30">
        <f>SUMIF([1]route!$E$3:$E$10005,E350,[1]!Table1[28])</f>
        <v/>
      </c>
      <c r="BG350" s="30">
        <f>SUMIF([1]route!$E$3:$E$10005,E350,[1]!Table1[29])</f>
        <v/>
      </c>
      <c r="BH350" s="30">
        <f>SUMIF([1]route!$E$3:$E$10005,E350,[1]!Table1[30])</f>
        <v/>
      </c>
      <c r="BI350" s="30">
        <f>SUMIF([1]route!$E$3:$E$10005,E350,[1]!Table1[31])</f>
        <v/>
      </c>
      <c r="BJ350" s="30">
        <f>SUMIF([1]route!$E$3:$E$10005,E350,[1]!Table1[Remain PO])</f>
        <v/>
      </c>
      <c r="BK350" s="31">
        <f>SUMIF([1]route!$E$3:$E$10005,E350,[1]!Table1[N+1])</f>
        <v/>
      </c>
      <c r="BL350" s="31">
        <f>SUMIF([1]route!$E$3:$E$10005,E350,[1]!Table1[N+2])</f>
        <v/>
      </c>
      <c r="BM350" s="31">
        <f>SUMIF([1]route!$E$3:$E$10005,E350,[1]!Table1[N+3])</f>
        <v/>
      </c>
      <c r="BN350" s="32">
        <f>SUMIF([1]route!$E$3:$E$10005,E350,[1]!Table1[N+4])</f>
        <v/>
      </c>
      <c r="BP350" s="37">
        <f>$V350-$AD350</f>
        <v/>
      </c>
      <c r="BQ350" s="35">
        <f>BP350-AE350</f>
        <v/>
      </c>
      <c r="BR350" s="35">
        <f>BQ350-AF350</f>
        <v/>
      </c>
      <c r="BS350" s="35">
        <f>BR350-AG350</f>
        <v/>
      </c>
      <c r="BT350" s="35">
        <f>BS350-AH350</f>
        <v/>
      </c>
      <c r="BU350" s="35">
        <f>BT350-AI350</f>
        <v/>
      </c>
      <c r="BV350" s="35">
        <f>BU350-AJ350</f>
        <v/>
      </c>
      <c r="BW350" s="35">
        <f>BV350-AK350</f>
        <v/>
      </c>
      <c r="BX350" s="35">
        <f>BW350-AL350</f>
        <v/>
      </c>
      <c r="BY350" s="35">
        <f>BX350-AM350</f>
        <v/>
      </c>
      <c r="BZ350" s="35">
        <f>BY350-AN350</f>
        <v/>
      </c>
      <c r="CA350" s="35">
        <f>BZ350-AO350</f>
        <v/>
      </c>
      <c r="CB350" s="35">
        <f>CA350-AP350</f>
        <v/>
      </c>
      <c r="CC350" s="35">
        <f>CB350-AQ350</f>
        <v/>
      </c>
      <c r="CD350" s="35">
        <f>CC350-AR350</f>
        <v/>
      </c>
      <c r="CE350" s="35">
        <f>CD350-AS350</f>
        <v/>
      </c>
      <c r="CF350" s="35">
        <f>CE350-AT350</f>
        <v/>
      </c>
      <c r="CG350" s="35">
        <f>CF350-AU350</f>
        <v/>
      </c>
      <c r="CH350" s="35">
        <f>CG350-AV350</f>
        <v/>
      </c>
      <c r="CI350" s="35">
        <f>CH350-AW350</f>
        <v/>
      </c>
      <c r="CJ350" s="35">
        <f>CI350-AX350</f>
        <v/>
      </c>
      <c r="CK350" s="35">
        <f>CJ350-AY350</f>
        <v/>
      </c>
      <c r="CL350" s="35">
        <f>CK350-AZ350</f>
        <v/>
      </c>
      <c r="CM350" s="35">
        <f>CL350-BA350</f>
        <v/>
      </c>
      <c r="CN350" s="35">
        <f>CM350-BB350</f>
        <v/>
      </c>
      <c r="CO350" s="35">
        <f>CN350-BC350</f>
        <v/>
      </c>
      <c r="CP350" s="35">
        <f>CO350-BD350</f>
        <v/>
      </c>
      <c r="CQ350" s="35">
        <f>CP350-BE350</f>
        <v/>
      </c>
      <c r="CR350" s="35">
        <f>CQ350-BF350</f>
        <v/>
      </c>
      <c r="CS350" s="35">
        <f>CR350-BG350</f>
        <v/>
      </c>
      <c r="CT350" s="35">
        <f>CS350-BH350</f>
        <v/>
      </c>
      <c r="CU350" s="35">
        <f>CT350-BI350</f>
        <v/>
      </c>
      <c r="CV350" s="35">
        <f>CU350-BJ350</f>
        <v/>
      </c>
      <c r="CW350" s="38">
        <f>CV350-BK350</f>
        <v/>
      </c>
      <c r="CX350" s="38">
        <f>CW350-BL350</f>
        <v/>
      </c>
      <c r="CY350" s="38">
        <f>CX350-BM350</f>
        <v/>
      </c>
      <c r="CZ350" s="39">
        <f>CY350-BN350</f>
        <v/>
      </c>
      <c r="DA350" s="35" t="n"/>
    </row>
    <row r="351">
      <c r="D351" s="61">
        <f>VLOOKUP(F351,[1]Special!$O$2:$S$209,3,0)</f>
        <v/>
      </c>
      <c r="E351" s="20" t="inlineStr">
        <is>
          <t>|0200226010|34.00|0.00|2.000|0.0006299NBC</t>
        </is>
      </c>
      <c r="F351" s="19">
        <f>LEFT(E351,LEN(E351)-7)</f>
        <v/>
      </c>
      <c r="G351" s="19">
        <f>'Cutting Rules'!H351</f>
        <v/>
      </c>
      <c r="H351" s="19">
        <f>VLOOKUP(MID(F351,8,2),[1]Special!$H$2:$I$32,2,0)</f>
        <v/>
      </c>
      <c r="I351" s="19">
        <f>RIGHT(E351,3)</f>
        <v/>
      </c>
      <c r="J351" s="19">
        <f>IF(MID(E351,6,2)="22","P","C")</f>
        <v/>
      </c>
      <c r="K351" s="19">
        <f>MID(E351,13,4)</f>
        <v/>
      </c>
      <c r="L351" s="19">
        <f>MID(E351,19,4)</f>
        <v/>
      </c>
      <c r="M351" s="52">
        <f>MID(E351,LEN(E351)-17,4)</f>
        <v/>
      </c>
      <c r="N351" s="52">
        <f>MID(E351,LEN(E351)-6,4)</f>
        <v/>
      </c>
      <c r="O351" s="19">
        <f>VLOOKUP(F351,[1]Item!$A$5:$Z$10000,26,0)</f>
        <v/>
      </c>
      <c r="P351" s="19">
        <f>VLOOKUP(E351,[1]route!$E$3:$O$10005,11,0)</f>
        <v/>
      </c>
      <c r="Q351" s="167">
        <f>'Cutting Rules'!AD351</f>
        <v/>
      </c>
      <c r="R351" s="168">
        <f>SUMIF([1]route!$E$3:$E$10005,E351,[1]!Table1[生産])</f>
        <v/>
      </c>
      <c r="S351" s="24" t="n"/>
      <c r="T351" s="169" t="inlineStr"/>
      <c r="U351" s="19" t="n"/>
      <c r="V351" s="170">
        <f>SUMIF([1]route!$E$3:$E$10005,E351,[1]route!$M$3:$M$10005)</f>
        <v/>
      </c>
      <c r="W351" s="171">
        <f>O351*N351*V351/1000</f>
        <v/>
      </c>
      <c r="X351" s="27">
        <f t="array" ref="X351">INDEX($BP351:$CZ351,MATCH(TRUE,$BP351:$CZ351&lt;0,0))</f>
        <v/>
      </c>
      <c r="Y351" s="47">
        <f>IFERROR(CHOOSE($AC351,$BP$1,$BQ$1,$BR$1,$BS$1,$BT$1,$BU$1,$BV$1,$BW$1,$BX$1,$BY$1,$BZ$1,$CA$1,$CB$1,$CC$1,$CD$1,$CE$1,$CF$1,$CG$1,$CH$1,$CI$1,$CJ$1,$CK$1,$CL$1,$CM$1,$CN$1,$CO$1,$CP$1,$CQ$1,$CR$1,$CS$1,$CT$1,$CU$1,$CV$1,$CW$1,$CX$1,$CY$1,$CZ$1,),"")</f>
        <v/>
      </c>
      <c r="Z351" s="121">
        <f>IFERROR(VLOOKUP(E351,[1]route!$E$3:$BL$10005,59,0),"")&amp;IFERROR(VLOOKUP(E351,[1]route!$E$3:$BL$10005,60,0),"")</f>
        <v/>
      </c>
      <c r="AA351" s="172">
        <f>IF(R351&gt;V351,R351-V351,0)</f>
        <v/>
      </c>
      <c r="AB351" s="173">
        <f>AA351*O351*N351/1000</f>
        <v/>
      </c>
      <c r="AC351" s="4">
        <f>IFERROR(MATCH($X351,$BP351:$CZ351,0),"")</f>
        <v/>
      </c>
      <c r="AD351" s="29" t="n">
        <v>0</v>
      </c>
      <c r="AE351" s="30">
        <f>SUMIF([1]route!$E$3:$E$10005,E351,[1]!Table1[1])</f>
        <v/>
      </c>
      <c r="AF351" s="30">
        <f>SUMIF([1]route!$E$3:$E$10005,E351,[1]!Table1[2])</f>
        <v/>
      </c>
      <c r="AG351" s="30">
        <f>SUMIF([1]route!$E$3:$E$10005,E351,[1]!Table1[3])</f>
        <v/>
      </c>
      <c r="AH351" s="30">
        <f>SUMIF([1]route!$E$3:$E$10005,E351,[1]!Table1[4])</f>
        <v/>
      </c>
      <c r="AI351" s="30">
        <f>SUMIF([1]route!$E$3:$E$10005,E351,[1]!Table1[5])</f>
        <v/>
      </c>
      <c r="AJ351" s="30">
        <f>SUMIF([1]route!$E$3:$E$10005,E351,[1]!Table1[6])</f>
        <v/>
      </c>
      <c r="AK351" s="30">
        <f>SUMIF([1]route!$E$3:$E$10005,E351,[1]!Table1[7])</f>
        <v/>
      </c>
      <c r="AL351" s="30">
        <f>SUMIF([1]route!$E$3:$E$10005,E351,[1]!Table1[8])</f>
        <v/>
      </c>
      <c r="AM351" s="30">
        <f>SUMIF([1]route!$E$3:$E$10005,E351,[1]!Table1[9])</f>
        <v/>
      </c>
      <c r="AN351" s="30">
        <f>SUMIF([1]route!$E$3:$E$10005,E351,[1]!Table1[10])</f>
        <v/>
      </c>
      <c r="AO351" s="30">
        <f>SUMIF([1]route!$E$3:$E$10005,E351,[1]!Table1[11])</f>
        <v/>
      </c>
      <c r="AP351" s="30">
        <f>SUMIF([1]route!$E$3:$E$10005,E351,[1]!Table1[12])</f>
        <v/>
      </c>
      <c r="AQ351" s="30">
        <f>SUMIF([1]route!$E$3:$E$10005,E351,[1]!Table1[13])</f>
        <v/>
      </c>
      <c r="AR351" s="30">
        <f>SUMIF([1]route!$E$3:$E$10005,E351,[1]!Table1[14])</f>
        <v/>
      </c>
      <c r="AS351" s="30">
        <f>SUMIF([1]route!$E$3:$E$10005,E351,[1]!Table1[15])</f>
        <v/>
      </c>
      <c r="AT351" s="30">
        <f>SUMIF([1]route!$E$3:$E$10005,E351,[1]!Table1[16])</f>
        <v/>
      </c>
      <c r="AU351" s="30">
        <f>SUMIF([1]route!$E$3:$E$10005,E351,[1]!Table1[17])</f>
        <v/>
      </c>
      <c r="AV351" s="30">
        <f>SUMIF([1]route!$E$3:$E$10005,E351,[1]!Table1[18])</f>
        <v/>
      </c>
      <c r="AW351" s="30">
        <f>SUMIF([1]route!$E$3:$E$10005,E351,[1]!Table1[19])</f>
        <v/>
      </c>
      <c r="AX351" s="30">
        <f>SUMIF([1]route!$E$3:$E$10005,E351,[1]!Table1[20])</f>
        <v/>
      </c>
      <c r="AY351" s="30">
        <f>SUMIF([1]route!$E$3:$E$10005,E351,[1]!Table1[21])</f>
        <v/>
      </c>
      <c r="AZ351" s="30">
        <f>SUMIF([1]route!$E$3:$E$10005,E351,[1]!Table1[22])</f>
        <v/>
      </c>
      <c r="BA351" s="30">
        <f>SUMIF([1]route!$E$3:$E$10005,E351,[1]!Table1[23])</f>
        <v/>
      </c>
      <c r="BB351" s="30">
        <f>SUMIF([1]route!$E$3:$E$10005,E351,[1]!Table1[24])</f>
        <v/>
      </c>
      <c r="BC351" s="30">
        <f>SUMIF([1]route!$E$3:$E$10005,E351,[1]!Table1[25])</f>
        <v/>
      </c>
      <c r="BD351" s="30">
        <f>SUMIF([1]route!$E$3:$E$10005,E351,[1]!Table1[26])</f>
        <v/>
      </c>
      <c r="BE351" s="30">
        <f>SUMIF([1]route!$E$3:$E$10005,E351,[1]!Table1[27])</f>
        <v/>
      </c>
      <c r="BF351" s="30">
        <f>SUMIF([1]route!$E$3:$E$10005,E351,[1]!Table1[28])</f>
        <v/>
      </c>
      <c r="BG351" s="30">
        <f>SUMIF([1]route!$E$3:$E$10005,E351,[1]!Table1[29])</f>
        <v/>
      </c>
      <c r="BH351" s="30">
        <f>SUMIF([1]route!$E$3:$E$10005,E351,[1]!Table1[30])</f>
        <v/>
      </c>
      <c r="BI351" s="30">
        <f>SUMIF([1]route!$E$3:$E$10005,E351,[1]!Table1[31])</f>
        <v/>
      </c>
      <c r="BJ351" s="30">
        <f>SUMIF([1]route!$E$3:$E$10005,E351,[1]!Table1[Remain PO])</f>
        <v/>
      </c>
      <c r="BK351" s="31">
        <f>SUMIF([1]route!$E$3:$E$10005,E351,[1]!Table1[N+1])</f>
        <v/>
      </c>
      <c r="BL351" s="31">
        <f>SUMIF([1]route!$E$3:$E$10005,E351,[1]!Table1[N+2])</f>
        <v/>
      </c>
      <c r="BM351" s="31">
        <f>SUMIF([1]route!$E$3:$E$10005,E351,[1]!Table1[N+3])</f>
        <v/>
      </c>
      <c r="BN351" s="32">
        <f>SUMIF([1]route!$E$3:$E$10005,E351,[1]!Table1[N+4])</f>
        <v/>
      </c>
      <c r="BP351" s="37">
        <f>$V351-$AD351</f>
        <v/>
      </c>
      <c r="BQ351" s="35">
        <f>BP351-AE351</f>
        <v/>
      </c>
      <c r="BR351" s="35">
        <f>BQ351-AF351</f>
        <v/>
      </c>
      <c r="BS351" s="35">
        <f>BR351-AG351</f>
        <v/>
      </c>
      <c r="BT351" s="35">
        <f>BS351-AH351</f>
        <v/>
      </c>
      <c r="BU351" s="35">
        <f>BT351-AI351</f>
        <v/>
      </c>
      <c r="BV351" s="35">
        <f>BU351-AJ351</f>
        <v/>
      </c>
      <c r="BW351" s="35">
        <f>BV351-AK351</f>
        <v/>
      </c>
      <c r="BX351" s="35">
        <f>BW351-AL351</f>
        <v/>
      </c>
      <c r="BY351" s="35">
        <f>BX351-AM351</f>
        <v/>
      </c>
      <c r="BZ351" s="35">
        <f>BY351-AN351</f>
        <v/>
      </c>
      <c r="CA351" s="35">
        <f>BZ351-AO351</f>
        <v/>
      </c>
      <c r="CB351" s="35">
        <f>CA351-AP351</f>
        <v/>
      </c>
      <c r="CC351" s="35">
        <f>CB351-AQ351</f>
        <v/>
      </c>
      <c r="CD351" s="35">
        <f>CC351-AR351</f>
        <v/>
      </c>
      <c r="CE351" s="35">
        <f>CD351-AS351</f>
        <v/>
      </c>
      <c r="CF351" s="35">
        <f>CE351-AT351</f>
        <v/>
      </c>
      <c r="CG351" s="35">
        <f>CF351-AU351</f>
        <v/>
      </c>
      <c r="CH351" s="35">
        <f>CG351-AV351</f>
        <v/>
      </c>
      <c r="CI351" s="35">
        <f>CH351-AW351</f>
        <v/>
      </c>
      <c r="CJ351" s="35">
        <f>CI351-AX351</f>
        <v/>
      </c>
      <c r="CK351" s="35">
        <f>CJ351-AY351</f>
        <v/>
      </c>
      <c r="CL351" s="35">
        <f>CK351-AZ351</f>
        <v/>
      </c>
      <c r="CM351" s="35">
        <f>CL351-BA351</f>
        <v/>
      </c>
      <c r="CN351" s="35">
        <f>CM351-BB351</f>
        <v/>
      </c>
      <c r="CO351" s="35">
        <f>CN351-BC351</f>
        <v/>
      </c>
      <c r="CP351" s="35">
        <f>CO351-BD351</f>
        <v/>
      </c>
      <c r="CQ351" s="35">
        <f>CP351-BE351</f>
        <v/>
      </c>
      <c r="CR351" s="35">
        <f>CQ351-BF351</f>
        <v/>
      </c>
      <c r="CS351" s="35">
        <f>CR351-BG351</f>
        <v/>
      </c>
      <c r="CT351" s="35">
        <f>CS351-BH351</f>
        <v/>
      </c>
      <c r="CU351" s="35">
        <f>CT351-BI351</f>
        <v/>
      </c>
      <c r="CV351" s="35">
        <f>CU351-BJ351</f>
        <v/>
      </c>
      <c r="CW351" s="38">
        <f>CV351-BK351</f>
        <v/>
      </c>
      <c r="CX351" s="38">
        <f>CW351-BL351</f>
        <v/>
      </c>
      <c r="CY351" s="38">
        <f>CX351-BM351</f>
        <v/>
      </c>
      <c r="CZ351" s="39">
        <f>CY351-BN351</f>
        <v/>
      </c>
      <c r="DA351" s="35" t="n"/>
    </row>
    <row r="352">
      <c r="D352" s="61">
        <f>VLOOKUP(F352,[1]Special!$O$2:$S$209,3,0)</f>
        <v/>
      </c>
      <c r="E352" s="20" t="inlineStr">
        <is>
          <t>|0200226117|31.80|0.00|2.000|0.0006123NBC</t>
        </is>
      </c>
      <c r="F352" s="19">
        <f>LEFT(E352,LEN(E352)-7)</f>
        <v/>
      </c>
      <c r="G352" s="19">
        <f>'Cutting Rules'!H352</f>
        <v/>
      </c>
      <c r="H352" s="19">
        <f>VLOOKUP(MID(F352,8,2),[1]Special!$H$2:$I$32,2,0)</f>
        <v/>
      </c>
      <c r="I352" s="19">
        <f>RIGHT(E352,3)</f>
        <v/>
      </c>
      <c r="J352" s="19">
        <f>IF(MID(E352,6,2)="22","P","C")</f>
        <v/>
      </c>
      <c r="K352" s="19">
        <f>MID(E352,13,4)</f>
        <v/>
      </c>
      <c r="L352" s="19">
        <f>MID(E352,19,4)</f>
        <v/>
      </c>
      <c r="M352" s="52">
        <f>MID(E352,LEN(E352)-17,4)</f>
        <v/>
      </c>
      <c r="N352" s="52">
        <f>MID(E352,LEN(E352)-6,4)</f>
        <v/>
      </c>
      <c r="O352" s="19">
        <f>VLOOKUP(F352,[1]Item!$A$5:$Z$10000,26,0)</f>
        <v/>
      </c>
      <c r="P352" s="19">
        <f>VLOOKUP(E352,[1]route!$E$3:$O$10005,11,0)</f>
        <v/>
      </c>
      <c r="Q352" s="167">
        <f>'Cutting Rules'!AD352</f>
        <v/>
      </c>
      <c r="R352" s="168">
        <f>SUMIF([1]route!$E$3:$E$10005,E352,[1]!Table1[生産])</f>
        <v/>
      </c>
      <c r="S352" s="24" t="n"/>
      <c r="T352" s="169" t="inlineStr"/>
      <c r="U352" s="19" t="n"/>
      <c r="V352" s="170">
        <f>SUMIF([1]route!$E$3:$E$10005,E352,[1]route!$M$3:$M$10005)</f>
        <v/>
      </c>
      <c r="W352" s="171">
        <f>O352*N352*V352/1000</f>
        <v/>
      </c>
      <c r="X352" s="27">
        <f t="array" ref="X352">INDEX($BP352:$CZ352,MATCH(TRUE,$BP352:$CZ352&lt;0,0))</f>
        <v/>
      </c>
      <c r="Y352" s="47">
        <f>IFERROR(CHOOSE($AC352,$BP$1,$BQ$1,$BR$1,$BS$1,$BT$1,$BU$1,$BV$1,$BW$1,$BX$1,$BY$1,$BZ$1,$CA$1,$CB$1,$CC$1,$CD$1,$CE$1,$CF$1,$CG$1,$CH$1,$CI$1,$CJ$1,$CK$1,$CL$1,$CM$1,$CN$1,$CO$1,$CP$1,$CQ$1,$CR$1,$CS$1,$CT$1,$CU$1,$CV$1,$CW$1,$CX$1,$CY$1,$CZ$1,),"")</f>
        <v/>
      </c>
      <c r="Z352" s="121">
        <f>IFERROR(VLOOKUP(E352,[1]route!$E$3:$BL$10005,59,0),"")&amp;IFERROR(VLOOKUP(E352,[1]route!$E$3:$BL$10005,60,0),"")</f>
        <v/>
      </c>
      <c r="AA352" s="172">
        <f>IF(R352&gt;V352,R352-V352,0)</f>
        <v/>
      </c>
      <c r="AB352" s="173">
        <f>AA352*O352*N352/1000</f>
        <v/>
      </c>
      <c r="AC352" s="4">
        <f>IFERROR(MATCH($X352,$BP352:$CZ352,0),"")</f>
        <v/>
      </c>
      <c r="AD352" s="29" t="n">
        <v>0</v>
      </c>
      <c r="AE352" s="30">
        <f>SUMIF([1]route!$E$3:$E$10005,E352,[1]!Table1[1])</f>
        <v/>
      </c>
      <c r="AF352" s="30">
        <f>SUMIF([1]route!$E$3:$E$10005,E352,[1]!Table1[2])</f>
        <v/>
      </c>
      <c r="AG352" s="30">
        <f>SUMIF([1]route!$E$3:$E$10005,E352,[1]!Table1[3])</f>
        <v/>
      </c>
      <c r="AH352" s="30">
        <f>SUMIF([1]route!$E$3:$E$10005,E352,[1]!Table1[4])</f>
        <v/>
      </c>
      <c r="AI352" s="30">
        <f>SUMIF([1]route!$E$3:$E$10005,E352,[1]!Table1[5])</f>
        <v/>
      </c>
      <c r="AJ352" s="30">
        <f>SUMIF([1]route!$E$3:$E$10005,E352,[1]!Table1[6])</f>
        <v/>
      </c>
      <c r="AK352" s="30">
        <f>SUMIF([1]route!$E$3:$E$10005,E352,[1]!Table1[7])</f>
        <v/>
      </c>
      <c r="AL352" s="30">
        <f>SUMIF([1]route!$E$3:$E$10005,E352,[1]!Table1[8])</f>
        <v/>
      </c>
      <c r="AM352" s="30">
        <f>SUMIF([1]route!$E$3:$E$10005,E352,[1]!Table1[9])</f>
        <v/>
      </c>
      <c r="AN352" s="30">
        <f>SUMIF([1]route!$E$3:$E$10005,E352,[1]!Table1[10])</f>
        <v/>
      </c>
      <c r="AO352" s="30">
        <f>SUMIF([1]route!$E$3:$E$10005,E352,[1]!Table1[11])</f>
        <v/>
      </c>
      <c r="AP352" s="30">
        <f>SUMIF([1]route!$E$3:$E$10005,E352,[1]!Table1[12])</f>
        <v/>
      </c>
      <c r="AQ352" s="30">
        <f>SUMIF([1]route!$E$3:$E$10005,E352,[1]!Table1[13])</f>
        <v/>
      </c>
      <c r="AR352" s="30">
        <f>SUMIF([1]route!$E$3:$E$10005,E352,[1]!Table1[14])</f>
        <v/>
      </c>
      <c r="AS352" s="30">
        <f>SUMIF([1]route!$E$3:$E$10005,E352,[1]!Table1[15])</f>
        <v/>
      </c>
      <c r="AT352" s="30">
        <f>SUMIF([1]route!$E$3:$E$10005,E352,[1]!Table1[16])</f>
        <v/>
      </c>
      <c r="AU352" s="30">
        <f>SUMIF([1]route!$E$3:$E$10005,E352,[1]!Table1[17])</f>
        <v/>
      </c>
      <c r="AV352" s="30">
        <f>SUMIF([1]route!$E$3:$E$10005,E352,[1]!Table1[18])</f>
        <v/>
      </c>
      <c r="AW352" s="30">
        <f>SUMIF([1]route!$E$3:$E$10005,E352,[1]!Table1[19])</f>
        <v/>
      </c>
      <c r="AX352" s="30">
        <f>SUMIF([1]route!$E$3:$E$10005,E352,[1]!Table1[20])</f>
        <v/>
      </c>
      <c r="AY352" s="30">
        <f>SUMIF([1]route!$E$3:$E$10005,E352,[1]!Table1[21])</f>
        <v/>
      </c>
      <c r="AZ352" s="30">
        <f>SUMIF([1]route!$E$3:$E$10005,E352,[1]!Table1[22])</f>
        <v/>
      </c>
      <c r="BA352" s="30">
        <f>SUMIF([1]route!$E$3:$E$10005,E352,[1]!Table1[23])</f>
        <v/>
      </c>
      <c r="BB352" s="30">
        <f>SUMIF([1]route!$E$3:$E$10005,E352,[1]!Table1[24])</f>
        <v/>
      </c>
      <c r="BC352" s="30">
        <f>SUMIF([1]route!$E$3:$E$10005,E352,[1]!Table1[25])</f>
        <v/>
      </c>
      <c r="BD352" s="30">
        <f>SUMIF([1]route!$E$3:$E$10005,E352,[1]!Table1[26])</f>
        <v/>
      </c>
      <c r="BE352" s="30">
        <f>SUMIF([1]route!$E$3:$E$10005,E352,[1]!Table1[27])</f>
        <v/>
      </c>
      <c r="BF352" s="30">
        <f>SUMIF([1]route!$E$3:$E$10005,E352,[1]!Table1[28])</f>
        <v/>
      </c>
      <c r="BG352" s="30">
        <f>SUMIF([1]route!$E$3:$E$10005,E352,[1]!Table1[29])</f>
        <v/>
      </c>
      <c r="BH352" s="30">
        <f>SUMIF([1]route!$E$3:$E$10005,E352,[1]!Table1[30])</f>
        <v/>
      </c>
      <c r="BI352" s="30">
        <f>SUMIF([1]route!$E$3:$E$10005,E352,[1]!Table1[31])</f>
        <v/>
      </c>
      <c r="BJ352" s="30">
        <f>SUMIF([1]route!$E$3:$E$10005,E352,[1]!Table1[Remain PO])</f>
        <v/>
      </c>
      <c r="BK352" s="31">
        <f>SUMIF([1]route!$E$3:$E$10005,E352,[1]!Table1[N+1])</f>
        <v/>
      </c>
      <c r="BL352" s="31">
        <f>SUMIF([1]route!$E$3:$E$10005,E352,[1]!Table1[N+2])</f>
        <v/>
      </c>
      <c r="BM352" s="31">
        <f>SUMIF([1]route!$E$3:$E$10005,E352,[1]!Table1[N+3])</f>
        <v/>
      </c>
      <c r="BN352" s="32">
        <f>SUMIF([1]route!$E$3:$E$10005,E352,[1]!Table1[N+4])</f>
        <v/>
      </c>
      <c r="BP352" s="37">
        <f>$V352-$AD352</f>
        <v/>
      </c>
      <c r="BQ352" s="35">
        <f>BP352-AE352</f>
        <v/>
      </c>
      <c r="BR352" s="35">
        <f>BQ352-AF352</f>
        <v/>
      </c>
      <c r="BS352" s="35">
        <f>BR352-AG352</f>
        <v/>
      </c>
      <c r="BT352" s="35">
        <f>BS352-AH352</f>
        <v/>
      </c>
      <c r="BU352" s="35">
        <f>BT352-AI352</f>
        <v/>
      </c>
      <c r="BV352" s="35">
        <f>BU352-AJ352</f>
        <v/>
      </c>
      <c r="BW352" s="35">
        <f>BV352-AK352</f>
        <v/>
      </c>
      <c r="BX352" s="35">
        <f>BW352-AL352</f>
        <v/>
      </c>
      <c r="BY352" s="35">
        <f>BX352-AM352</f>
        <v/>
      </c>
      <c r="BZ352" s="35">
        <f>BY352-AN352</f>
        <v/>
      </c>
      <c r="CA352" s="35">
        <f>BZ352-AO352</f>
        <v/>
      </c>
      <c r="CB352" s="35">
        <f>CA352-AP352</f>
        <v/>
      </c>
      <c r="CC352" s="35">
        <f>CB352-AQ352</f>
        <v/>
      </c>
      <c r="CD352" s="35">
        <f>CC352-AR352</f>
        <v/>
      </c>
      <c r="CE352" s="35">
        <f>CD352-AS352</f>
        <v/>
      </c>
      <c r="CF352" s="35">
        <f>CE352-AT352</f>
        <v/>
      </c>
      <c r="CG352" s="35">
        <f>CF352-AU352</f>
        <v/>
      </c>
      <c r="CH352" s="35">
        <f>CG352-AV352</f>
        <v/>
      </c>
      <c r="CI352" s="35">
        <f>CH352-AW352</f>
        <v/>
      </c>
      <c r="CJ352" s="35">
        <f>CI352-AX352</f>
        <v/>
      </c>
      <c r="CK352" s="35">
        <f>CJ352-AY352</f>
        <v/>
      </c>
      <c r="CL352" s="35">
        <f>CK352-AZ352</f>
        <v/>
      </c>
      <c r="CM352" s="35">
        <f>CL352-BA352</f>
        <v/>
      </c>
      <c r="CN352" s="35">
        <f>CM352-BB352</f>
        <v/>
      </c>
      <c r="CO352" s="35">
        <f>CN352-BC352</f>
        <v/>
      </c>
      <c r="CP352" s="35">
        <f>CO352-BD352</f>
        <v/>
      </c>
      <c r="CQ352" s="35">
        <f>CP352-BE352</f>
        <v/>
      </c>
      <c r="CR352" s="35">
        <f>CQ352-BF352</f>
        <v/>
      </c>
      <c r="CS352" s="35">
        <f>CR352-BG352</f>
        <v/>
      </c>
      <c r="CT352" s="35">
        <f>CS352-BH352</f>
        <v/>
      </c>
      <c r="CU352" s="35">
        <f>CT352-BI352</f>
        <v/>
      </c>
      <c r="CV352" s="35">
        <f>CU352-BJ352</f>
        <v/>
      </c>
      <c r="CW352" s="38">
        <f>CV352-BK352</f>
        <v/>
      </c>
      <c r="CX352" s="38">
        <f>CW352-BL352</f>
        <v/>
      </c>
      <c r="CY352" s="38">
        <f>CX352-BM352</f>
        <v/>
      </c>
      <c r="CZ352" s="39">
        <f>CY352-BN352</f>
        <v/>
      </c>
      <c r="DA352" s="35" t="n"/>
    </row>
    <row r="353">
      <c r="D353" s="61">
        <f>VLOOKUP(F353,[1]Special!$O$2:$S$209,3,0)</f>
        <v/>
      </c>
      <c r="E353" s="20" t="inlineStr">
        <is>
          <t>|0200226117|22.20|0.00|2.300|0.0005974NBC</t>
        </is>
      </c>
      <c r="F353" s="19">
        <f>LEFT(E353,LEN(E353)-7)</f>
        <v/>
      </c>
      <c r="G353" s="19">
        <f>'Cutting Rules'!H353</f>
        <v/>
      </c>
      <c r="H353" s="19">
        <f>VLOOKUP(MID(F353,8,2),[1]Special!$H$2:$I$32,2,0)</f>
        <v/>
      </c>
      <c r="I353" s="19">
        <f>RIGHT(E353,3)</f>
        <v/>
      </c>
      <c r="J353" s="19">
        <f>IF(MID(E353,6,2)="22","P","C")</f>
        <v/>
      </c>
      <c r="K353" s="19">
        <f>MID(E353,13,4)</f>
        <v/>
      </c>
      <c r="L353" s="19">
        <f>MID(E353,19,4)</f>
        <v/>
      </c>
      <c r="M353" s="52">
        <f>MID(E353,LEN(E353)-17,4)</f>
        <v/>
      </c>
      <c r="N353" s="52">
        <f>MID(E353,LEN(E353)-6,4)</f>
        <v/>
      </c>
      <c r="O353" s="19">
        <f>VLOOKUP(F353,[1]Item!$A$5:$Z$10000,26,0)</f>
        <v/>
      </c>
      <c r="P353" s="19">
        <f>VLOOKUP(E353,[1]route!$E$3:$O$10005,11,0)</f>
        <v/>
      </c>
      <c r="Q353" s="167">
        <f>'Cutting Rules'!AD353</f>
        <v/>
      </c>
      <c r="R353" s="168">
        <f>SUMIF([1]route!$E$3:$E$10005,E353,[1]!Table1[生産])</f>
        <v/>
      </c>
      <c r="S353" s="24" t="n"/>
      <c r="T353" s="169" t="inlineStr"/>
      <c r="U353" s="19" t="n"/>
      <c r="V353" s="170">
        <f>SUMIF([1]route!$E$3:$E$10005,E353,[1]route!$M$3:$M$10005)</f>
        <v/>
      </c>
      <c r="W353" s="171">
        <f>O353*N353*V353/1000</f>
        <v/>
      </c>
      <c r="X353" s="27">
        <f t="array" ref="X353">INDEX($BP353:$CZ353,MATCH(TRUE,$BP353:$CZ353&lt;0,0))</f>
        <v/>
      </c>
      <c r="Y353" s="47">
        <f>IFERROR(CHOOSE($AC353,$BP$1,$BQ$1,$BR$1,$BS$1,$BT$1,$BU$1,$BV$1,$BW$1,$BX$1,$BY$1,$BZ$1,$CA$1,$CB$1,$CC$1,$CD$1,$CE$1,$CF$1,$CG$1,$CH$1,$CI$1,$CJ$1,$CK$1,$CL$1,$CM$1,$CN$1,$CO$1,$CP$1,$CQ$1,$CR$1,$CS$1,$CT$1,$CU$1,$CV$1,$CW$1,$CX$1,$CY$1,$CZ$1,),"")</f>
        <v/>
      </c>
      <c r="Z353" s="121">
        <f>IFERROR(VLOOKUP(E353,[1]route!$E$3:$BL$10005,59,0),"")&amp;IFERROR(VLOOKUP(E353,[1]route!$E$3:$BL$10005,60,0),"")</f>
        <v/>
      </c>
      <c r="AA353" s="172">
        <f>IF(R353&gt;V353,R353-V353,0)</f>
        <v/>
      </c>
      <c r="AB353" s="173">
        <f>AA353*O353*N353/1000</f>
        <v/>
      </c>
      <c r="AC353" s="4">
        <f>IFERROR(MATCH($X353,$BP353:$CZ353,0),"")</f>
        <v/>
      </c>
      <c r="AD353" s="29" t="n">
        <v>0</v>
      </c>
      <c r="AE353" s="30">
        <f>SUMIF([1]route!$E$3:$E$10005,E353,[1]!Table1[1])</f>
        <v/>
      </c>
      <c r="AF353" s="30">
        <f>SUMIF([1]route!$E$3:$E$10005,E353,[1]!Table1[2])</f>
        <v/>
      </c>
      <c r="AG353" s="30">
        <f>SUMIF([1]route!$E$3:$E$10005,E353,[1]!Table1[3])</f>
        <v/>
      </c>
      <c r="AH353" s="30">
        <f>SUMIF([1]route!$E$3:$E$10005,E353,[1]!Table1[4])</f>
        <v/>
      </c>
      <c r="AI353" s="30">
        <f>SUMIF([1]route!$E$3:$E$10005,E353,[1]!Table1[5])</f>
        <v/>
      </c>
      <c r="AJ353" s="30">
        <f>SUMIF([1]route!$E$3:$E$10005,E353,[1]!Table1[6])</f>
        <v/>
      </c>
      <c r="AK353" s="30">
        <f>SUMIF([1]route!$E$3:$E$10005,E353,[1]!Table1[7])</f>
        <v/>
      </c>
      <c r="AL353" s="30">
        <f>SUMIF([1]route!$E$3:$E$10005,E353,[1]!Table1[8])</f>
        <v/>
      </c>
      <c r="AM353" s="30">
        <f>SUMIF([1]route!$E$3:$E$10005,E353,[1]!Table1[9])</f>
        <v/>
      </c>
      <c r="AN353" s="30">
        <f>SUMIF([1]route!$E$3:$E$10005,E353,[1]!Table1[10])</f>
        <v/>
      </c>
      <c r="AO353" s="30">
        <f>SUMIF([1]route!$E$3:$E$10005,E353,[1]!Table1[11])</f>
        <v/>
      </c>
      <c r="AP353" s="30">
        <f>SUMIF([1]route!$E$3:$E$10005,E353,[1]!Table1[12])</f>
        <v/>
      </c>
      <c r="AQ353" s="30">
        <f>SUMIF([1]route!$E$3:$E$10005,E353,[1]!Table1[13])</f>
        <v/>
      </c>
      <c r="AR353" s="30">
        <f>SUMIF([1]route!$E$3:$E$10005,E353,[1]!Table1[14])</f>
        <v/>
      </c>
      <c r="AS353" s="30">
        <f>SUMIF([1]route!$E$3:$E$10005,E353,[1]!Table1[15])</f>
        <v/>
      </c>
      <c r="AT353" s="30">
        <f>SUMIF([1]route!$E$3:$E$10005,E353,[1]!Table1[16])</f>
        <v/>
      </c>
      <c r="AU353" s="30">
        <f>SUMIF([1]route!$E$3:$E$10005,E353,[1]!Table1[17])</f>
        <v/>
      </c>
      <c r="AV353" s="30">
        <f>SUMIF([1]route!$E$3:$E$10005,E353,[1]!Table1[18])</f>
        <v/>
      </c>
      <c r="AW353" s="30">
        <f>SUMIF([1]route!$E$3:$E$10005,E353,[1]!Table1[19])</f>
        <v/>
      </c>
      <c r="AX353" s="30">
        <f>SUMIF([1]route!$E$3:$E$10005,E353,[1]!Table1[20])</f>
        <v/>
      </c>
      <c r="AY353" s="30">
        <f>SUMIF([1]route!$E$3:$E$10005,E353,[1]!Table1[21])</f>
        <v/>
      </c>
      <c r="AZ353" s="30">
        <f>SUMIF([1]route!$E$3:$E$10005,E353,[1]!Table1[22])</f>
        <v/>
      </c>
      <c r="BA353" s="30">
        <f>SUMIF([1]route!$E$3:$E$10005,E353,[1]!Table1[23])</f>
        <v/>
      </c>
      <c r="BB353" s="30">
        <f>SUMIF([1]route!$E$3:$E$10005,E353,[1]!Table1[24])</f>
        <v/>
      </c>
      <c r="BC353" s="30">
        <f>SUMIF([1]route!$E$3:$E$10005,E353,[1]!Table1[25])</f>
        <v/>
      </c>
      <c r="BD353" s="30">
        <f>SUMIF([1]route!$E$3:$E$10005,E353,[1]!Table1[26])</f>
        <v/>
      </c>
      <c r="BE353" s="30">
        <f>SUMIF([1]route!$E$3:$E$10005,E353,[1]!Table1[27])</f>
        <v/>
      </c>
      <c r="BF353" s="30">
        <f>SUMIF([1]route!$E$3:$E$10005,E353,[1]!Table1[28])</f>
        <v/>
      </c>
      <c r="BG353" s="30">
        <f>SUMIF([1]route!$E$3:$E$10005,E353,[1]!Table1[29])</f>
        <v/>
      </c>
      <c r="BH353" s="30">
        <f>SUMIF([1]route!$E$3:$E$10005,E353,[1]!Table1[30])</f>
        <v/>
      </c>
      <c r="BI353" s="30">
        <f>SUMIF([1]route!$E$3:$E$10005,E353,[1]!Table1[31])</f>
        <v/>
      </c>
      <c r="BJ353" s="30">
        <f>SUMIF([1]route!$E$3:$E$10005,E353,[1]!Table1[Remain PO])</f>
        <v/>
      </c>
      <c r="BK353" s="31">
        <f>SUMIF([1]route!$E$3:$E$10005,E353,[1]!Table1[N+1])</f>
        <v/>
      </c>
      <c r="BL353" s="31">
        <f>SUMIF([1]route!$E$3:$E$10005,E353,[1]!Table1[N+2])</f>
        <v/>
      </c>
      <c r="BM353" s="31">
        <f>SUMIF([1]route!$E$3:$E$10005,E353,[1]!Table1[N+3])</f>
        <v/>
      </c>
      <c r="BN353" s="32">
        <f>SUMIF([1]route!$E$3:$E$10005,E353,[1]!Table1[N+4])</f>
        <v/>
      </c>
      <c r="BP353" s="37">
        <f>$V353-$AD353</f>
        <v/>
      </c>
      <c r="BQ353" s="35">
        <f>BP353-AE353</f>
        <v/>
      </c>
      <c r="BR353" s="35">
        <f>BQ353-AF353</f>
        <v/>
      </c>
      <c r="BS353" s="35">
        <f>BR353-AG353</f>
        <v/>
      </c>
      <c r="BT353" s="35">
        <f>BS353-AH353</f>
        <v/>
      </c>
      <c r="BU353" s="35">
        <f>BT353-AI353</f>
        <v/>
      </c>
      <c r="BV353" s="35">
        <f>BU353-AJ353</f>
        <v/>
      </c>
      <c r="BW353" s="35">
        <f>BV353-AK353</f>
        <v/>
      </c>
      <c r="BX353" s="35">
        <f>BW353-AL353</f>
        <v/>
      </c>
      <c r="BY353" s="35">
        <f>BX353-AM353</f>
        <v/>
      </c>
      <c r="BZ353" s="35">
        <f>BY353-AN353</f>
        <v/>
      </c>
      <c r="CA353" s="35">
        <f>BZ353-AO353</f>
        <v/>
      </c>
      <c r="CB353" s="35">
        <f>CA353-AP353</f>
        <v/>
      </c>
      <c r="CC353" s="35">
        <f>CB353-AQ353</f>
        <v/>
      </c>
      <c r="CD353" s="35">
        <f>CC353-AR353</f>
        <v/>
      </c>
      <c r="CE353" s="35">
        <f>CD353-AS353</f>
        <v/>
      </c>
      <c r="CF353" s="35">
        <f>CE353-AT353</f>
        <v/>
      </c>
      <c r="CG353" s="35">
        <f>CF353-AU353</f>
        <v/>
      </c>
      <c r="CH353" s="35">
        <f>CG353-AV353</f>
        <v/>
      </c>
      <c r="CI353" s="35">
        <f>CH353-AW353</f>
        <v/>
      </c>
      <c r="CJ353" s="35">
        <f>CI353-AX353</f>
        <v/>
      </c>
      <c r="CK353" s="35">
        <f>CJ353-AY353</f>
        <v/>
      </c>
      <c r="CL353" s="35">
        <f>CK353-AZ353</f>
        <v/>
      </c>
      <c r="CM353" s="35">
        <f>CL353-BA353</f>
        <v/>
      </c>
      <c r="CN353" s="35">
        <f>CM353-BB353</f>
        <v/>
      </c>
      <c r="CO353" s="35">
        <f>CN353-BC353</f>
        <v/>
      </c>
      <c r="CP353" s="35">
        <f>CO353-BD353</f>
        <v/>
      </c>
      <c r="CQ353" s="35">
        <f>CP353-BE353</f>
        <v/>
      </c>
      <c r="CR353" s="35">
        <f>CQ353-BF353</f>
        <v/>
      </c>
      <c r="CS353" s="35">
        <f>CR353-BG353</f>
        <v/>
      </c>
      <c r="CT353" s="35">
        <f>CS353-BH353</f>
        <v/>
      </c>
      <c r="CU353" s="35">
        <f>CT353-BI353</f>
        <v/>
      </c>
      <c r="CV353" s="35">
        <f>CU353-BJ353</f>
        <v/>
      </c>
      <c r="CW353" s="38">
        <f>CV353-BK353</f>
        <v/>
      </c>
      <c r="CX353" s="38">
        <f>CW353-BL353</f>
        <v/>
      </c>
      <c r="CY353" s="38">
        <f>CX353-BM353</f>
        <v/>
      </c>
      <c r="CZ353" s="39">
        <f>CY353-BN353</f>
        <v/>
      </c>
      <c r="DA353" s="35" t="n"/>
    </row>
    <row r="354">
      <c r="D354" s="61">
        <f>VLOOKUP(F354,[1]Special!$O$2:$S$209,3,0)</f>
        <v/>
      </c>
      <c r="E354" s="20" t="inlineStr">
        <is>
          <t>|0200230841|19.10|0.00|1.200|0.0004900NBC</t>
        </is>
      </c>
      <c r="F354" s="19">
        <f>LEFT(E354,LEN(E354)-7)</f>
        <v/>
      </c>
      <c r="G354" s="19">
        <f>'Cutting Rules'!H354</f>
        <v/>
      </c>
      <c r="H354" s="19">
        <f>VLOOKUP(MID(F354,8,2),[1]Special!$H$2:$I$32,2,0)</f>
        <v/>
      </c>
      <c r="I354" s="19">
        <f>RIGHT(E354,3)</f>
        <v/>
      </c>
      <c r="J354" s="19">
        <f>IF(MID(E354,6,2)="22","P","C")</f>
        <v/>
      </c>
      <c r="K354" s="19">
        <f>MID(E354,13,4)</f>
        <v/>
      </c>
      <c r="L354" s="19">
        <f>MID(E354,19,4)</f>
        <v/>
      </c>
      <c r="M354" s="52">
        <f>MID(E354,LEN(E354)-17,4)</f>
        <v/>
      </c>
      <c r="N354" s="52">
        <f>MID(E354,LEN(E354)-6,4)</f>
        <v/>
      </c>
      <c r="O354" s="19">
        <f>VLOOKUP(F354,[1]Item!$A$5:$Z$10000,26,0)</f>
        <v/>
      </c>
      <c r="P354" s="19">
        <f>VLOOKUP(E354,[1]route!$E$3:$O$10005,11,0)</f>
        <v/>
      </c>
      <c r="Q354" s="167">
        <f>'Cutting Rules'!AD354</f>
        <v/>
      </c>
      <c r="R354" s="168">
        <f>SUMIF([1]route!$E$3:$E$10005,E354,[1]!Table1[生産])</f>
        <v/>
      </c>
      <c r="S354" s="24" t="n"/>
      <c r="T354" s="169" t="inlineStr"/>
      <c r="U354" s="19" t="n"/>
      <c r="V354" s="170">
        <f>SUMIF([1]route!$E$3:$E$10005,E354,[1]route!$M$3:$M$10005)</f>
        <v/>
      </c>
      <c r="W354" s="171">
        <f>O354*N354*V354/1000</f>
        <v/>
      </c>
      <c r="X354" s="27">
        <f t="array" ref="X354">INDEX($BP354:$CZ354,MATCH(TRUE,$BP354:$CZ354&lt;0,0))</f>
        <v/>
      </c>
      <c r="Y354" s="47">
        <f>IFERROR(CHOOSE($AC354,$BP$1,$BQ$1,$BR$1,$BS$1,$BT$1,$BU$1,$BV$1,$BW$1,$BX$1,$BY$1,$BZ$1,$CA$1,$CB$1,$CC$1,$CD$1,$CE$1,$CF$1,$CG$1,$CH$1,$CI$1,$CJ$1,$CK$1,$CL$1,$CM$1,$CN$1,$CO$1,$CP$1,$CQ$1,$CR$1,$CS$1,$CT$1,$CU$1,$CV$1,$CW$1,$CX$1,$CY$1,$CZ$1,),"")</f>
        <v/>
      </c>
      <c r="Z354" s="121">
        <f>IFERROR(VLOOKUP(E354,[1]route!$E$3:$BL$10005,59,0),"")&amp;IFERROR(VLOOKUP(E354,[1]route!$E$3:$BL$10005,60,0),"")</f>
        <v/>
      </c>
      <c r="AA354" s="172">
        <f>IF(R354&gt;V354,R354-V354,0)</f>
        <v/>
      </c>
      <c r="AB354" s="173">
        <f>AA354*O354*N354/1000</f>
        <v/>
      </c>
      <c r="AC354" s="4">
        <f>IFERROR(MATCH($X354,$BP354:$CZ354,0),"")</f>
        <v/>
      </c>
      <c r="AD354" s="29" t="n">
        <v>0</v>
      </c>
      <c r="AE354" s="30">
        <f>SUMIF([1]route!$E$3:$E$10005,E354,[1]!Table1[1])</f>
        <v/>
      </c>
      <c r="AF354" s="30">
        <f>SUMIF([1]route!$E$3:$E$10005,E354,[1]!Table1[2])</f>
        <v/>
      </c>
      <c r="AG354" s="30">
        <f>SUMIF([1]route!$E$3:$E$10005,E354,[1]!Table1[3])</f>
        <v/>
      </c>
      <c r="AH354" s="30">
        <f>SUMIF([1]route!$E$3:$E$10005,E354,[1]!Table1[4])</f>
        <v/>
      </c>
      <c r="AI354" s="30">
        <f>SUMIF([1]route!$E$3:$E$10005,E354,[1]!Table1[5])</f>
        <v/>
      </c>
      <c r="AJ354" s="30">
        <f>SUMIF([1]route!$E$3:$E$10005,E354,[1]!Table1[6])</f>
        <v/>
      </c>
      <c r="AK354" s="30">
        <f>SUMIF([1]route!$E$3:$E$10005,E354,[1]!Table1[7])</f>
        <v/>
      </c>
      <c r="AL354" s="30">
        <f>SUMIF([1]route!$E$3:$E$10005,E354,[1]!Table1[8])</f>
        <v/>
      </c>
      <c r="AM354" s="30">
        <f>SUMIF([1]route!$E$3:$E$10005,E354,[1]!Table1[9])</f>
        <v/>
      </c>
      <c r="AN354" s="30">
        <f>SUMIF([1]route!$E$3:$E$10005,E354,[1]!Table1[10])</f>
        <v/>
      </c>
      <c r="AO354" s="30">
        <f>SUMIF([1]route!$E$3:$E$10005,E354,[1]!Table1[11])</f>
        <v/>
      </c>
      <c r="AP354" s="30">
        <f>SUMIF([1]route!$E$3:$E$10005,E354,[1]!Table1[12])</f>
        <v/>
      </c>
      <c r="AQ354" s="30">
        <f>SUMIF([1]route!$E$3:$E$10005,E354,[1]!Table1[13])</f>
        <v/>
      </c>
      <c r="AR354" s="30">
        <f>SUMIF([1]route!$E$3:$E$10005,E354,[1]!Table1[14])</f>
        <v/>
      </c>
      <c r="AS354" s="30">
        <f>SUMIF([1]route!$E$3:$E$10005,E354,[1]!Table1[15])</f>
        <v/>
      </c>
      <c r="AT354" s="30">
        <f>SUMIF([1]route!$E$3:$E$10005,E354,[1]!Table1[16])</f>
        <v/>
      </c>
      <c r="AU354" s="30">
        <f>SUMIF([1]route!$E$3:$E$10005,E354,[1]!Table1[17])</f>
        <v/>
      </c>
      <c r="AV354" s="30">
        <f>SUMIF([1]route!$E$3:$E$10005,E354,[1]!Table1[18])</f>
        <v/>
      </c>
      <c r="AW354" s="30">
        <f>SUMIF([1]route!$E$3:$E$10005,E354,[1]!Table1[19])</f>
        <v/>
      </c>
      <c r="AX354" s="30">
        <f>SUMIF([1]route!$E$3:$E$10005,E354,[1]!Table1[20])</f>
        <v/>
      </c>
      <c r="AY354" s="30">
        <f>SUMIF([1]route!$E$3:$E$10005,E354,[1]!Table1[21])</f>
        <v/>
      </c>
      <c r="AZ354" s="30">
        <f>SUMIF([1]route!$E$3:$E$10005,E354,[1]!Table1[22])</f>
        <v/>
      </c>
      <c r="BA354" s="30">
        <f>SUMIF([1]route!$E$3:$E$10005,E354,[1]!Table1[23])</f>
        <v/>
      </c>
      <c r="BB354" s="30">
        <f>SUMIF([1]route!$E$3:$E$10005,E354,[1]!Table1[24])</f>
        <v/>
      </c>
      <c r="BC354" s="30">
        <f>SUMIF([1]route!$E$3:$E$10005,E354,[1]!Table1[25])</f>
        <v/>
      </c>
      <c r="BD354" s="30">
        <f>SUMIF([1]route!$E$3:$E$10005,E354,[1]!Table1[26])</f>
        <v/>
      </c>
      <c r="BE354" s="30">
        <f>SUMIF([1]route!$E$3:$E$10005,E354,[1]!Table1[27])</f>
        <v/>
      </c>
      <c r="BF354" s="30">
        <f>SUMIF([1]route!$E$3:$E$10005,E354,[1]!Table1[28])</f>
        <v/>
      </c>
      <c r="BG354" s="30">
        <f>SUMIF([1]route!$E$3:$E$10005,E354,[1]!Table1[29])</f>
        <v/>
      </c>
      <c r="BH354" s="30">
        <f>SUMIF([1]route!$E$3:$E$10005,E354,[1]!Table1[30])</f>
        <v/>
      </c>
      <c r="BI354" s="30">
        <f>SUMIF([1]route!$E$3:$E$10005,E354,[1]!Table1[31])</f>
        <v/>
      </c>
      <c r="BJ354" s="30">
        <f>SUMIF([1]route!$E$3:$E$10005,E354,[1]!Table1[Remain PO])</f>
        <v/>
      </c>
      <c r="BK354" s="31">
        <f>SUMIF([1]route!$E$3:$E$10005,E354,[1]!Table1[N+1])</f>
        <v/>
      </c>
      <c r="BL354" s="31">
        <f>SUMIF([1]route!$E$3:$E$10005,E354,[1]!Table1[N+2])</f>
        <v/>
      </c>
      <c r="BM354" s="31">
        <f>SUMIF([1]route!$E$3:$E$10005,E354,[1]!Table1[N+3])</f>
        <v/>
      </c>
      <c r="BN354" s="32">
        <f>SUMIF([1]route!$E$3:$E$10005,E354,[1]!Table1[N+4])</f>
        <v/>
      </c>
      <c r="BP354" s="37">
        <f>$V354-$AD354</f>
        <v/>
      </c>
      <c r="BQ354" s="35">
        <f>BP354-AE354</f>
        <v/>
      </c>
      <c r="BR354" s="35">
        <f>BQ354-AF354</f>
        <v/>
      </c>
      <c r="BS354" s="35">
        <f>BR354-AG354</f>
        <v/>
      </c>
      <c r="BT354" s="35">
        <f>BS354-AH354</f>
        <v/>
      </c>
      <c r="BU354" s="35">
        <f>BT354-AI354</f>
        <v/>
      </c>
      <c r="BV354" s="35">
        <f>BU354-AJ354</f>
        <v/>
      </c>
      <c r="BW354" s="35">
        <f>BV354-AK354</f>
        <v/>
      </c>
      <c r="BX354" s="35">
        <f>BW354-AL354</f>
        <v/>
      </c>
      <c r="BY354" s="35">
        <f>BX354-AM354</f>
        <v/>
      </c>
      <c r="BZ354" s="35">
        <f>BY354-AN354</f>
        <v/>
      </c>
      <c r="CA354" s="35">
        <f>BZ354-AO354</f>
        <v/>
      </c>
      <c r="CB354" s="35">
        <f>CA354-AP354</f>
        <v/>
      </c>
      <c r="CC354" s="35">
        <f>CB354-AQ354</f>
        <v/>
      </c>
      <c r="CD354" s="35">
        <f>CC354-AR354</f>
        <v/>
      </c>
      <c r="CE354" s="35">
        <f>CD354-AS354</f>
        <v/>
      </c>
      <c r="CF354" s="35">
        <f>CE354-AT354</f>
        <v/>
      </c>
      <c r="CG354" s="35">
        <f>CF354-AU354</f>
        <v/>
      </c>
      <c r="CH354" s="35">
        <f>CG354-AV354</f>
        <v/>
      </c>
      <c r="CI354" s="35">
        <f>CH354-AW354</f>
        <v/>
      </c>
      <c r="CJ354" s="35">
        <f>CI354-AX354</f>
        <v/>
      </c>
      <c r="CK354" s="35">
        <f>CJ354-AY354</f>
        <v/>
      </c>
      <c r="CL354" s="35">
        <f>CK354-AZ354</f>
        <v/>
      </c>
      <c r="CM354" s="35">
        <f>CL354-BA354</f>
        <v/>
      </c>
      <c r="CN354" s="35">
        <f>CM354-BB354</f>
        <v/>
      </c>
      <c r="CO354" s="35">
        <f>CN354-BC354</f>
        <v/>
      </c>
      <c r="CP354" s="35">
        <f>CO354-BD354</f>
        <v/>
      </c>
      <c r="CQ354" s="35">
        <f>CP354-BE354</f>
        <v/>
      </c>
      <c r="CR354" s="35">
        <f>CQ354-BF354</f>
        <v/>
      </c>
      <c r="CS354" s="35">
        <f>CR354-BG354</f>
        <v/>
      </c>
      <c r="CT354" s="35">
        <f>CS354-BH354</f>
        <v/>
      </c>
      <c r="CU354" s="35">
        <f>CT354-BI354</f>
        <v/>
      </c>
      <c r="CV354" s="35">
        <f>CU354-BJ354</f>
        <v/>
      </c>
      <c r="CW354" s="38">
        <f>CV354-BK354</f>
        <v/>
      </c>
      <c r="CX354" s="38">
        <f>CW354-BL354</f>
        <v/>
      </c>
      <c r="CY354" s="38">
        <f>CX354-BM354</f>
        <v/>
      </c>
      <c r="CZ354" s="39">
        <f>CY354-BN354</f>
        <v/>
      </c>
      <c r="DA354" s="35" t="n"/>
    </row>
    <row r="355">
      <c r="D355" s="61">
        <f>VLOOKUP(F355,[1]Special!$O$2:$S$209,3,0)</f>
        <v/>
      </c>
      <c r="E355" s="20" t="inlineStr">
        <is>
          <t>|0200220139|22.20|0.00|2.000|0.0005723NBC</t>
        </is>
      </c>
      <c r="F355" s="19">
        <f>LEFT(E355,LEN(E355)-7)</f>
        <v/>
      </c>
      <c r="G355" s="19">
        <f>'Cutting Rules'!H355</f>
        <v/>
      </c>
      <c r="H355" s="19">
        <f>VLOOKUP(MID(F355,8,2),[1]Special!$H$2:$I$32,2,0)</f>
        <v/>
      </c>
      <c r="I355" s="19">
        <f>RIGHT(E355,3)</f>
        <v/>
      </c>
      <c r="J355" s="19">
        <f>IF(MID(E355,6,2)="22","P","C")</f>
        <v/>
      </c>
      <c r="K355" s="19">
        <f>MID(E355,13,4)</f>
        <v/>
      </c>
      <c r="L355" s="19">
        <f>MID(E355,19,4)</f>
        <v/>
      </c>
      <c r="M355" s="52">
        <f>MID(E355,LEN(E355)-17,4)</f>
        <v/>
      </c>
      <c r="N355" s="52">
        <f>MID(E355,LEN(E355)-6,4)</f>
        <v/>
      </c>
      <c r="O355" s="19">
        <f>VLOOKUP(F355,[1]Item!$A$5:$Z$10000,26,0)</f>
        <v/>
      </c>
      <c r="P355" s="19">
        <f>VLOOKUP(E355,[1]route!$E$3:$O$10005,11,0)</f>
        <v/>
      </c>
      <c r="Q355" s="167">
        <f>'Cutting Rules'!AD355</f>
        <v/>
      </c>
      <c r="R355" s="168">
        <f>SUMIF([1]route!$E$3:$E$10005,E355,[1]!Table1[生産])</f>
        <v/>
      </c>
      <c r="S355" s="24" t="n"/>
      <c r="T355" s="169" t="inlineStr"/>
      <c r="U355" s="19" t="n"/>
      <c r="V355" s="170">
        <f>SUMIF([1]route!$E$3:$E$10005,E355,[1]route!$M$3:$M$10005)</f>
        <v/>
      </c>
      <c r="W355" s="171">
        <f>O355*N355*V355/1000</f>
        <v/>
      </c>
      <c r="X355" s="27">
        <f t="array" ref="X355">INDEX($BP355:$CZ355,MATCH(TRUE,$BP355:$CZ355&lt;0,0))</f>
        <v/>
      </c>
      <c r="Y355" s="47">
        <f>IFERROR(CHOOSE($AC355,$BP$1,$BQ$1,$BR$1,$BS$1,$BT$1,$BU$1,$BV$1,$BW$1,$BX$1,$BY$1,$BZ$1,$CA$1,$CB$1,$CC$1,$CD$1,$CE$1,$CF$1,$CG$1,$CH$1,$CI$1,$CJ$1,$CK$1,$CL$1,$CM$1,$CN$1,$CO$1,$CP$1,$CQ$1,$CR$1,$CS$1,$CT$1,$CU$1,$CV$1,$CW$1,$CX$1,$CY$1,$CZ$1,),"")</f>
        <v/>
      </c>
      <c r="Z355" s="121">
        <f>IFERROR(VLOOKUP(E355,[1]route!$E$3:$BL$10005,59,0),"")&amp;IFERROR(VLOOKUP(E355,[1]route!$E$3:$BL$10005,60,0),"")</f>
        <v/>
      </c>
      <c r="AA355" s="172">
        <f>IF(R355&gt;V355,R355-V355,0)</f>
        <v/>
      </c>
      <c r="AB355" s="173">
        <f>AA355*O355*N355/1000</f>
        <v/>
      </c>
      <c r="AC355" s="4">
        <f>IFERROR(MATCH($X355,$BP355:$CZ355,0),"")</f>
        <v/>
      </c>
      <c r="AD355" s="29" t="n">
        <v>0</v>
      </c>
      <c r="AE355" s="30">
        <f>SUMIF([1]route!$E$3:$E$10005,E355,[1]!Table1[1])</f>
        <v/>
      </c>
      <c r="AF355" s="30">
        <f>SUMIF([1]route!$E$3:$E$10005,E355,[1]!Table1[2])</f>
        <v/>
      </c>
      <c r="AG355" s="30">
        <f>SUMIF([1]route!$E$3:$E$10005,E355,[1]!Table1[3])</f>
        <v/>
      </c>
      <c r="AH355" s="30">
        <f>SUMIF([1]route!$E$3:$E$10005,E355,[1]!Table1[4])</f>
        <v/>
      </c>
      <c r="AI355" s="30">
        <f>SUMIF([1]route!$E$3:$E$10005,E355,[1]!Table1[5])</f>
        <v/>
      </c>
      <c r="AJ355" s="30">
        <f>SUMIF([1]route!$E$3:$E$10005,E355,[1]!Table1[6])</f>
        <v/>
      </c>
      <c r="AK355" s="30">
        <f>SUMIF([1]route!$E$3:$E$10005,E355,[1]!Table1[7])</f>
        <v/>
      </c>
      <c r="AL355" s="30">
        <f>SUMIF([1]route!$E$3:$E$10005,E355,[1]!Table1[8])</f>
        <v/>
      </c>
      <c r="AM355" s="30">
        <f>SUMIF([1]route!$E$3:$E$10005,E355,[1]!Table1[9])</f>
        <v/>
      </c>
      <c r="AN355" s="30">
        <f>SUMIF([1]route!$E$3:$E$10005,E355,[1]!Table1[10])</f>
        <v/>
      </c>
      <c r="AO355" s="30">
        <f>SUMIF([1]route!$E$3:$E$10005,E355,[1]!Table1[11])</f>
        <v/>
      </c>
      <c r="AP355" s="30">
        <f>SUMIF([1]route!$E$3:$E$10005,E355,[1]!Table1[12])</f>
        <v/>
      </c>
      <c r="AQ355" s="30">
        <f>SUMIF([1]route!$E$3:$E$10005,E355,[1]!Table1[13])</f>
        <v/>
      </c>
      <c r="AR355" s="30">
        <f>SUMIF([1]route!$E$3:$E$10005,E355,[1]!Table1[14])</f>
        <v/>
      </c>
      <c r="AS355" s="30">
        <f>SUMIF([1]route!$E$3:$E$10005,E355,[1]!Table1[15])</f>
        <v/>
      </c>
      <c r="AT355" s="30">
        <f>SUMIF([1]route!$E$3:$E$10005,E355,[1]!Table1[16])</f>
        <v/>
      </c>
      <c r="AU355" s="30">
        <f>SUMIF([1]route!$E$3:$E$10005,E355,[1]!Table1[17])</f>
        <v/>
      </c>
      <c r="AV355" s="30">
        <f>SUMIF([1]route!$E$3:$E$10005,E355,[1]!Table1[18])</f>
        <v/>
      </c>
      <c r="AW355" s="30">
        <f>SUMIF([1]route!$E$3:$E$10005,E355,[1]!Table1[19])</f>
        <v/>
      </c>
      <c r="AX355" s="30">
        <f>SUMIF([1]route!$E$3:$E$10005,E355,[1]!Table1[20])</f>
        <v/>
      </c>
      <c r="AY355" s="30">
        <f>SUMIF([1]route!$E$3:$E$10005,E355,[1]!Table1[21])</f>
        <v/>
      </c>
      <c r="AZ355" s="30">
        <f>SUMIF([1]route!$E$3:$E$10005,E355,[1]!Table1[22])</f>
        <v/>
      </c>
      <c r="BA355" s="30">
        <f>SUMIF([1]route!$E$3:$E$10005,E355,[1]!Table1[23])</f>
        <v/>
      </c>
      <c r="BB355" s="30">
        <f>SUMIF([1]route!$E$3:$E$10005,E355,[1]!Table1[24])</f>
        <v/>
      </c>
      <c r="BC355" s="30">
        <f>SUMIF([1]route!$E$3:$E$10005,E355,[1]!Table1[25])</f>
        <v/>
      </c>
      <c r="BD355" s="30">
        <f>SUMIF([1]route!$E$3:$E$10005,E355,[1]!Table1[26])</f>
        <v/>
      </c>
      <c r="BE355" s="30">
        <f>SUMIF([1]route!$E$3:$E$10005,E355,[1]!Table1[27])</f>
        <v/>
      </c>
      <c r="BF355" s="30">
        <f>SUMIF([1]route!$E$3:$E$10005,E355,[1]!Table1[28])</f>
        <v/>
      </c>
      <c r="BG355" s="30">
        <f>SUMIF([1]route!$E$3:$E$10005,E355,[1]!Table1[29])</f>
        <v/>
      </c>
      <c r="BH355" s="30">
        <f>SUMIF([1]route!$E$3:$E$10005,E355,[1]!Table1[30])</f>
        <v/>
      </c>
      <c r="BI355" s="30">
        <f>SUMIF([1]route!$E$3:$E$10005,E355,[1]!Table1[31])</f>
        <v/>
      </c>
      <c r="BJ355" s="30">
        <f>SUMIF([1]route!$E$3:$E$10005,E355,[1]!Table1[Remain PO])</f>
        <v/>
      </c>
      <c r="BK355" s="31">
        <f>SUMIF([1]route!$E$3:$E$10005,E355,[1]!Table1[N+1])</f>
        <v/>
      </c>
      <c r="BL355" s="31">
        <f>SUMIF([1]route!$E$3:$E$10005,E355,[1]!Table1[N+2])</f>
        <v/>
      </c>
      <c r="BM355" s="31">
        <f>SUMIF([1]route!$E$3:$E$10005,E355,[1]!Table1[N+3])</f>
        <v/>
      </c>
      <c r="BN355" s="32">
        <f>SUMIF([1]route!$E$3:$E$10005,E355,[1]!Table1[N+4])</f>
        <v/>
      </c>
      <c r="BP355" s="37">
        <f>$V355-$AD355</f>
        <v/>
      </c>
      <c r="BQ355" s="35">
        <f>BP355-AE355</f>
        <v/>
      </c>
      <c r="BR355" s="35">
        <f>BQ355-AF355</f>
        <v/>
      </c>
      <c r="BS355" s="35">
        <f>BR355-AG355</f>
        <v/>
      </c>
      <c r="BT355" s="35">
        <f>BS355-AH355</f>
        <v/>
      </c>
      <c r="BU355" s="35">
        <f>BT355-AI355</f>
        <v/>
      </c>
      <c r="BV355" s="35">
        <f>BU355-AJ355</f>
        <v/>
      </c>
      <c r="BW355" s="35">
        <f>BV355-AK355</f>
        <v/>
      </c>
      <c r="BX355" s="35">
        <f>BW355-AL355</f>
        <v/>
      </c>
      <c r="BY355" s="35">
        <f>BX355-AM355</f>
        <v/>
      </c>
      <c r="BZ355" s="35">
        <f>BY355-AN355</f>
        <v/>
      </c>
      <c r="CA355" s="35">
        <f>BZ355-AO355</f>
        <v/>
      </c>
      <c r="CB355" s="35">
        <f>CA355-AP355</f>
        <v/>
      </c>
      <c r="CC355" s="35">
        <f>CB355-AQ355</f>
        <v/>
      </c>
      <c r="CD355" s="35">
        <f>CC355-AR355</f>
        <v/>
      </c>
      <c r="CE355" s="35">
        <f>CD355-AS355</f>
        <v/>
      </c>
      <c r="CF355" s="35">
        <f>CE355-AT355</f>
        <v/>
      </c>
      <c r="CG355" s="35">
        <f>CF355-AU355</f>
        <v/>
      </c>
      <c r="CH355" s="35">
        <f>CG355-AV355</f>
        <v/>
      </c>
      <c r="CI355" s="35">
        <f>CH355-AW355</f>
        <v/>
      </c>
      <c r="CJ355" s="35">
        <f>CI355-AX355</f>
        <v/>
      </c>
      <c r="CK355" s="35">
        <f>CJ355-AY355</f>
        <v/>
      </c>
      <c r="CL355" s="35">
        <f>CK355-AZ355</f>
        <v/>
      </c>
      <c r="CM355" s="35">
        <f>CL355-BA355</f>
        <v/>
      </c>
      <c r="CN355" s="35">
        <f>CM355-BB355</f>
        <v/>
      </c>
      <c r="CO355" s="35">
        <f>CN355-BC355</f>
        <v/>
      </c>
      <c r="CP355" s="35">
        <f>CO355-BD355</f>
        <v/>
      </c>
      <c r="CQ355" s="35">
        <f>CP355-BE355</f>
        <v/>
      </c>
      <c r="CR355" s="35">
        <f>CQ355-BF355</f>
        <v/>
      </c>
      <c r="CS355" s="35">
        <f>CR355-BG355</f>
        <v/>
      </c>
      <c r="CT355" s="35">
        <f>CS355-BH355</f>
        <v/>
      </c>
      <c r="CU355" s="35">
        <f>CT355-BI355</f>
        <v/>
      </c>
      <c r="CV355" s="35">
        <f>CU355-BJ355</f>
        <v/>
      </c>
      <c r="CW355" s="38">
        <f>CV355-BK355</f>
        <v/>
      </c>
      <c r="CX355" s="38">
        <f>CW355-BL355</f>
        <v/>
      </c>
      <c r="CY355" s="38">
        <f>CX355-BM355</f>
        <v/>
      </c>
      <c r="CZ355" s="39">
        <f>CY355-BN355</f>
        <v/>
      </c>
      <c r="DA355" s="35" t="n"/>
    </row>
    <row r="356">
      <c r="D356" s="61">
        <f>VLOOKUP(F356,[1]Special!$O$2:$S$209,3,0)</f>
        <v/>
      </c>
      <c r="E356" s="20" t="inlineStr">
        <is>
          <t>|0200226010|19.10|0.00|1.400|0.0005600NBC</t>
        </is>
      </c>
      <c r="F356" s="19">
        <f>LEFT(E356,LEN(E356)-7)</f>
        <v/>
      </c>
      <c r="G356" s="19">
        <f>'Cutting Rules'!H356</f>
        <v/>
      </c>
      <c r="H356" s="19">
        <f>VLOOKUP(MID(F356,8,2),[1]Special!$H$2:$I$32,2,0)</f>
        <v/>
      </c>
      <c r="I356" s="19">
        <f>RIGHT(E356,3)</f>
        <v/>
      </c>
      <c r="J356" s="19">
        <f>IF(MID(E356,6,2)="22","P","C")</f>
        <v/>
      </c>
      <c r="K356" s="19">
        <f>MID(E356,13,4)</f>
        <v/>
      </c>
      <c r="L356" s="19">
        <f>MID(E356,19,4)</f>
        <v/>
      </c>
      <c r="M356" s="52">
        <f>MID(E356,LEN(E356)-17,4)</f>
        <v/>
      </c>
      <c r="N356" s="52">
        <f>MID(E356,LEN(E356)-6,4)</f>
        <v/>
      </c>
      <c r="O356" s="19">
        <f>VLOOKUP(F356,[1]Item!$A$5:$Z$10000,26,0)</f>
        <v/>
      </c>
      <c r="P356" s="19">
        <f>VLOOKUP(E356,[1]route!$E$3:$O$10005,11,0)</f>
        <v/>
      </c>
      <c r="Q356" s="167">
        <f>'Cutting Rules'!AD356</f>
        <v/>
      </c>
      <c r="R356" s="168">
        <f>SUMIF([1]route!$E$3:$E$10005,E356,[1]!Table1[生産])</f>
        <v/>
      </c>
      <c r="S356" s="24" t="n"/>
      <c r="T356" s="169" t="inlineStr"/>
      <c r="U356" s="19" t="n"/>
      <c r="V356" s="170">
        <f>SUMIF([1]route!$E$3:$E$10005,E356,[1]route!$M$3:$M$10005)</f>
        <v/>
      </c>
      <c r="W356" s="171">
        <f>O356*N356*V356/1000</f>
        <v/>
      </c>
      <c r="X356" s="27">
        <f t="array" ref="X356">INDEX($BP356:$CZ356,MATCH(TRUE,$BP356:$CZ356&lt;0,0))</f>
        <v/>
      </c>
      <c r="Y356" s="47">
        <f>IFERROR(CHOOSE($AC356,$BP$1,$BQ$1,$BR$1,$BS$1,$BT$1,$BU$1,$BV$1,$BW$1,$BX$1,$BY$1,$BZ$1,$CA$1,$CB$1,$CC$1,$CD$1,$CE$1,$CF$1,$CG$1,$CH$1,$CI$1,$CJ$1,$CK$1,$CL$1,$CM$1,$CN$1,$CO$1,$CP$1,$CQ$1,$CR$1,$CS$1,$CT$1,$CU$1,$CV$1,$CW$1,$CX$1,$CY$1,$CZ$1,),"")</f>
        <v/>
      </c>
      <c r="Z356" s="121">
        <f>IFERROR(VLOOKUP(E356,[1]route!$E$3:$BL$10005,59,0),"")&amp;IFERROR(VLOOKUP(E356,[1]route!$E$3:$BL$10005,60,0),"")</f>
        <v/>
      </c>
      <c r="AA356" s="172">
        <f>IF(R356&gt;V356,R356-V356,0)</f>
        <v/>
      </c>
      <c r="AB356" s="173">
        <f>AA356*O356*N356/1000</f>
        <v/>
      </c>
      <c r="AC356" s="4">
        <f>IFERROR(MATCH($X356,$BP356:$CZ356,0),"")</f>
        <v/>
      </c>
      <c r="AD356" s="29" t="n">
        <v>0</v>
      </c>
      <c r="AE356" s="30">
        <f>SUMIF([1]route!$E$3:$E$10005,E356,[1]!Table1[1])</f>
        <v/>
      </c>
      <c r="AF356" s="30">
        <f>SUMIF([1]route!$E$3:$E$10005,E356,[1]!Table1[2])</f>
        <v/>
      </c>
      <c r="AG356" s="30">
        <f>SUMIF([1]route!$E$3:$E$10005,E356,[1]!Table1[3])</f>
        <v/>
      </c>
      <c r="AH356" s="30">
        <f>SUMIF([1]route!$E$3:$E$10005,E356,[1]!Table1[4])</f>
        <v/>
      </c>
      <c r="AI356" s="30">
        <f>SUMIF([1]route!$E$3:$E$10005,E356,[1]!Table1[5])</f>
        <v/>
      </c>
      <c r="AJ356" s="30">
        <f>SUMIF([1]route!$E$3:$E$10005,E356,[1]!Table1[6])</f>
        <v/>
      </c>
      <c r="AK356" s="30">
        <f>SUMIF([1]route!$E$3:$E$10005,E356,[1]!Table1[7])</f>
        <v/>
      </c>
      <c r="AL356" s="30">
        <f>SUMIF([1]route!$E$3:$E$10005,E356,[1]!Table1[8])</f>
        <v/>
      </c>
      <c r="AM356" s="30">
        <f>SUMIF([1]route!$E$3:$E$10005,E356,[1]!Table1[9])</f>
        <v/>
      </c>
      <c r="AN356" s="30">
        <f>SUMIF([1]route!$E$3:$E$10005,E356,[1]!Table1[10])</f>
        <v/>
      </c>
      <c r="AO356" s="30">
        <f>SUMIF([1]route!$E$3:$E$10005,E356,[1]!Table1[11])</f>
        <v/>
      </c>
      <c r="AP356" s="30">
        <f>SUMIF([1]route!$E$3:$E$10005,E356,[1]!Table1[12])</f>
        <v/>
      </c>
      <c r="AQ356" s="30">
        <f>SUMIF([1]route!$E$3:$E$10005,E356,[1]!Table1[13])</f>
        <v/>
      </c>
      <c r="AR356" s="30">
        <f>SUMIF([1]route!$E$3:$E$10005,E356,[1]!Table1[14])</f>
        <v/>
      </c>
      <c r="AS356" s="30">
        <f>SUMIF([1]route!$E$3:$E$10005,E356,[1]!Table1[15])</f>
        <v/>
      </c>
      <c r="AT356" s="30">
        <f>SUMIF([1]route!$E$3:$E$10005,E356,[1]!Table1[16])</f>
        <v/>
      </c>
      <c r="AU356" s="30">
        <f>SUMIF([1]route!$E$3:$E$10005,E356,[1]!Table1[17])</f>
        <v/>
      </c>
      <c r="AV356" s="30">
        <f>SUMIF([1]route!$E$3:$E$10005,E356,[1]!Table1[18])</f>
        <v/>
      </c>
      <c r="AW356" s="30">
        <f>SUMIF([1]route!$E$3:$E$10005,E356,[1]!Table1[19])</f>
        <v/>
      </c>
      <c r="AX356" s="30">
        <f>SUMIF([1]route!$E$3:$E$10005,E356,[1]!Table1[20])</f>
        <v/>
      </c>
      <c r="AY356" s="30">
        <f>SUMIF([1]route!$E$3:$E$10005,E356,[1]!Table1[21])</f>
        <v/>
      </c>
      <c r="AZ356" s="30">
        <f>SUMIF([1]route!$E$3:$E$10005,E356,[1]!Table1[22])</f>
        <v/>
      </c>
      <c r="BA356" s="30">
        <f>SUMIF([1]route!$E$3:$E$10005,E356,[1]!Table1[23])</f>
        <v/>
      </c>
      <c r="BB356" s="30">
        <f>SUMIF([1]route!$E$3:$E$10005,E356,[1]!Table1[24])</f>
        <v/>
      </c>
      <c r="BC356" s="30">
        <f>SUMIF([1]route!$E$3:$E$10005,E356,[1]!Table1[25])</f>
        <v/>
      </c>
      <c r="BD356" s="30">
        <f>SUMIF([1]route!$E$3:$E$10005,E356,[1]!Table1[26])</f>
        <v/>
      </c>
      <c r="BE356" s="30">
        <f>SUMIF([1]route!$E$3:$E$10005,E356,[1]!Table1[27])</f>
        <v/>
      </c>
      <c r="BF356" s="30">
        <f>SUMIF([1]route!$E$3:$E$10005,E356,[1]!Table1[28])</f>
        <v/>
      </c>
      <c r="BG356" s="30">
        <f>SUMIF([1]route!$E$3:$E$10005,E356,[1]!Table1[29])</f>
        <v/>
      </c>
      <c r="BH356" s="30">
        <f>SUMIF([1]route!$E$3:$E$10005,E356,[1]!Table1[30])</f>
        <v/>
      </c>
      <c r="BI356" s="30">
        <f>SUMIF([1]route!$E$3:$E$10005,E356,[1]!Table1[31])</f>
        <v/>
      </c>
      <c r="BJ356" s="30">
        <f>SUMIF([1]route!$E$3:$E$10005,E356,[1]!Table1[Remain PO])</f>
        <v/>
      </c>
      <c r="BK356" s="31">
        <f>SUMIF([1]route!$E$3:$E$10005,E356,[1]!Table1[N+1])</f>
        <v/>
      </c>
      <c r="BL356" s="31">
        <f>SUMIF([1]route!$E$3:$E$10005,E356,[1]!Table1[N+2])</f>
        <v/>
      </c>
      <c r="BM356" s="31">
        <f>SUMIF([1]route!$E$3:$E$10005,E356,[1]!Table1[N+3])</f>
        <v/>
      </c>
      <c r="BN356" s="32">
        <f>SUMIF([1]route!$E$3:$E$10005,E356,[1]!Table1[N+4])</f>
        <v/>
      </c>
      <c r="BP356" s="37">
        <f>$V356-$AD356</f>
        <v/>
      </c>
      <c r="BQ356" s="35">
        <f>BP356-AE356</f>
        <v/>
      </c>
      <c r="BR356" s="35">
        <f>BQ356-AF356</f>
        <v/>
      </c>
      <c r="BS356" s="35">
        <f>BR356-AG356</f>
        <v/>
      </c>
      <c r="BT356" s="35">
        <f>BS356-AH356</f>
        <v/>
      </c>
      <c r="BU356" s="35">
        <f>BT356-AI356</f>
        <v/>
      </c>
      <c r="BV356" s="35">
        <f>BU356-AJ356</f>
        <v/>
      </c>
      <c r="BW356" s="35">
        <f>BV356-AK356</f>
        <v/>
      </c>
      <c r="BX356" s="35">
        <f>BW356-AL356</f>
        <v/>
      </c>
      <c r="BY356" s="35">
        <f>BX356-AM356</f>
        <v/>
      </c>
      <c r="BZ356" s="35">
        <f>BY356-AN356</f>
        <v/>
      </c>
      <c r="CA356" s="35">
        <f>BZ356-AO356</f>
        <v/>
      </c>
      <c r="CB356" s="35">
        <f>CA356-AP356</f>
        <v/>
      </c>
      <c r="CC356" s="35">
        <f>CB356-AQ356</f>
        <v/>
      </c>
      <c r="CD356" s="35">
        <f>CC356-AR356</f>
        <v/>
      </c>
      <c r="CE356" s="35">
        <f>CD356-AS356</f>
        <v/>
      </c>
      <c r="CF356" s="35">
        <f>CE356-AT356</f>
        <v/>
      </c>
      <c r="CG356" s="35">
        <f>CF356-AU356</f>
        <v/>
      </c>
      <c r="CH356" s="35">
        <f>CG356-AV356</f>
        <v/>
      </c>
      <c r="CI356" s="35">
        <f>CH356-AW356</f>
        <v/>
      </c>
      <c r="CJ356" s="35">
        <f>CI356-AX356</f>
        <v/>
      </c>
      <c r="CK356" s="35">
        <f>CJ356-AY356</f>
        <v/>
      </c>
      <c r="CL356" s="35">
        <f>CK356-AZ356</f>
        <v/>
      </c>
      <c r="CM356" s="35">
        <f>CL356-BA356</f>
        <v/>
      </c>
      <c r="CN356" s="35">
        <f>CM356-BB356</f>
        <v/>
      </c>
      <c r="CO356" s="35">
        <f>CN356-BC356</f>
        <v/>
      </c>
      <c r="CP356" s="35">
        <f>CO356-BD356</f>
        <v/>
      </c>
      <c r="CQ356" s="35">
        <f>CP356-BE356</f>
        <v/>
      </c>
      <c r="CR356" s="35">
        <f>CQ356-BF356</f>
        <v/>
      </c>
      <c r="CS356" s="35">
        <f>CR356-BG356</f>
        <v/>
      </c>
      <c r="CT356" s="35">
        <f>CS356-BH356</f>
        <v/>
      </c>
      <c r="CU356" s="35">
        <f>CT356-BI356</f>
        <v/>
      </c>
      <c r="CV356" s="35">
        <f>CU356-BJ356</f>
        <v/>
      </c>
      <c r="CW356" s="38">
        <f>CV356-BK356</f>
        <v/>
      </c>
      <c r="CX356" s="38">
        <f>CW356-BL356</f>
        <v/>
      </c>
      <c r="CY356" s="38">
        <f>CX356-BM356</f>
        <v/>
      </c>
      <c r="CZ356" s="39">
        <f>CY356-BN356</f>
        <v/>
      </c>
      <c r="DA356" s="35" t="n"/>
    </row>
    <row r="357">
      <c r="D357" s="61">
        <f>VLOOKUP(F357,[1]Special!$O$2:$S$209,3,0)</f>
        <v/>
      </c>
      <c r="E357" s="20" t="inlineStr">
        <is>
          <t>|0200225939|22.20|0.00|2.000|0.0005931NBC</t>
        </is>
      </c>
      <c r="F357" s="19">
        <f>LEFT(E357,LEN(E357)-7)</f>
        <v/>
      </c>
      <c r="G357" s="19">
        <f>'Cutting Rules'!H357</f>
        <v/>
      </c>
      <c r="H357" s="19">
        <f>VLOOKUP(MID(F357,8,2),[1]Special!$H$2:$I$32,2,0)</f>
        <v/>
      </c>
      <c r="I357" s="19">
        <f>RIGHT(E357,3)</f>
        <v/>
      </c>
      <c r="J357" s="19">
        <f>IF(MID(E357,6,2)="22","P","C")</f>
        <v/>
      </c>
      <c r="K357" s="19">
        <f>MID(E357,13,4)</f>
        <v/>
      </c>
      <c r="L357" s="19">
        <f>MID(E357,19,4)</f>
        <v/>
      </c>
      <c r="M357" s="52">
        <f>MID(E357,LEN(E357)-17,4)</f>
        <v/>
      </c>
      <c r="N357" s="52">
        <f>MID(E357,LEN(E357)-6,4)</f>
        <v/>
      </c>
      <c r="O357" s="19">
        <f>VLOOKUP(F357,[1]Item!$A$5:$Z$10000,26,0)</f>
        <v/>
      </c>
      <c r="P357" s="19">
        <f>VLOOKUP(E357,[1]route!$E$3:$O$10005,11,0)</f>
        <v/>
      </c>
      <c r="Q357" s="167">
        <f>'Cutting Rules'!AD357</f>
        <v/>
      </c>
      <c r="R357" s="168">
        <f>SUMIF([1]route!$E$3:$E$10005,E357,[1]!Table1[生産])</f>
        <v/>
      </c>
      <c r="S357" s="24" t="n"/>
      <c r="T357" s="169" t="inlineStr"/>
      <c r="U357" s="19" t="n"/>
      <c r="V357" s="170">
        <f>SUMIF([1]route!$E$3:$E$10005,E357,[1]route!$M$3:$M$10005)</f>
        <v/>
      </c>
      <c r="W357" s="171">
        <f>O357*N357*V357/1000</f>
        <v/>
      </c>
      <c r="X357" s="27">
        <f t="array" ref="X357">INDEX($BP357:$CZ357,MATCH(TRUE,$BP357:$CZ357&lt;0,0))</f>
        <v/>
      </c>
      <c r="Y357" s="47">
        <f>IFERROR(CHOOSE($AC357,$BP$1,$BQ$1,$BR$1,$BS$1,$BT$1,$BU$1,$BV$1,$BW$1,$BX$1,$BY$1,$BZ$1,$CA$1,$CB$1,$CC$1,$CD$1,$CE$1,$CF$1,$CG$1,$CH$1,$CI$1,$CJ$1,$CK$1,$CL$1,$CM$1,$CN$1,$CO$1,$CP$1,$CQ$1,$CR$1,$CS$1,$CT$1,$CU$1,$CV$1,$CW$1,$CX$1,$CY$1,$CZ$1,),"")</f>
        <v/>
      </c>
      <c r="Z357" s="121">
        <f>IFERROR(VLOOKUP(E357,[1]route!$E$3:$BL$10005,59,0),"")&amp;IFERROR(VLOOKUP(E357,[1]route!$E$3:$BL$10005,60,0),"")</f>
        <v/>
      </c>
      <c r="AA357" s="172">
        <f>IF(R357&gt;V357,R357-V357,0)</f>
        <v/>
      </c>
      <c r="AB357" s="173">
        <f>AA357*O357*N357/1000</f>
        <v/>
      </c>
      <c r="AC357" s="4">
        <f>IFERROR(MATCH($X357,$BP357:$CZ357,0),"")</f>
        <v/>
      </c>
      <c r="AD357" s="29" t="n">
        <v>0</v>
      </c>
      <c r="AE357" s="30">
        <f>SUMIF([1]route!$E$3:$E$10005,E357,[1]!Table1[1])</f>
        <v/>
      </c>
      <c r="AF357" s="30">
        <f>SUMIF([1]route!$E$3:$E$10005,E357,[1]!Table1[2])</f>
        <v/>
      </c>
      <c r="AG357" s="30">
        <f>SUMIF([1]route!$E$3:$E$10005,E357,[1]!Table1[3])</f>
        <v/>
      </c>
      <c r="AH357" s="30">
        <f>SUMIF([1]route!$E$3:$E$10005,E357,[1]!Table1[4])</f>
        <v/>
      </c>
      <c r="AI357" s="30">
        <f>SUMIF([1]route!$E$3:$E$10005,E357,[1]!Table1[5])</f>
        <v/>
      </c>
      <c r="AJ357" s="30">
        <f>SUMIF([1]route!$E$3:$E$10005,E357,[1]!Table1[6])</f>
        <v/>
      </c>
      <c r="AK357" s="30">
        <f>SUMIF([1]route!$E$3:$E$10005,E357,[1]!Table1[7])</f>
        <v/>
      </c>
      <c r="AL357" s="30">
        <f>SUMIF([1]route!$E$3:$E$10005,E357,[1]!Table1[8])</f>
        <v/>
      </c>
      <c r="AM357" s="30">
        <f>SUMIF([1]route!$E$3:$E$10005,E357,[1]!Table1[9])</f>
        <v/>
      </c>
      <c r="AN357" s="30">
        <f>SUMIF([1]route!$E$3:$E$10005,E357,[1]!Table1[10])</f>
        <v/>
      </c>
      <c r="AO357" s="30">
        <f>SUMIF([1]route!$E$3:$E$10005,E357,[1]!Table1[11])</f>
        <v/>
      </c>
      <c r="AP357" s="30">
        <f>SUMIF([1]route!$E$3:$E$10005,E357,[1]!Table1[12])</f>
        <v/>
      </c>
      <c r="AQ357" s="30">
        <f>SUMIF([1]route!$E$3:$E$10005,E357,[1]!Table1[13])</f>
        <v/>
      </c>
      <c r="AR357" s="30">
        <f>SUMIF([1]route!$E$3:$E$10005,E357,[1]!Table1[14])</f>
        <v/>
      </c>
      <c r="AS357" s="30">
        <f>SUMIF([1]route!$E$3:$E$10005,E357,[1]!Table1[15])</f>
        <v/>
      </c>
      <c r="AT357" s="30">
        <f>SUMIF([1]route!$E$3:$E$10005,E357,[1]!Table1[16])</f>
        <v/>
      </c>
      <c r="AU357" s="30">
        <f>SUMIF([1]route!$E$3:$E$10005,E357,[1]!Table1[17])</f>
        <v/>
      </c>
      <c r="AV357" s="30">
        <f>SUMIF([1]route!$E$3:$E$10005,E357,[1]!Table1[18])</f>
        <v/>
      </c>
      <c r="AW357" s="30">
        <f>SUMIF([1]route!$E$3:$E$10005,E357,[1]!Table1[19])</f>
        <v/>
      </c>
      <c r="AX357" s="30">
        <f>SUMIF([1]route!$E$3:$E$10005,E357,[1]!Table1[20])</f>
        <v/>
      </c>
      <c r="AY357" s="30">
        <f>SUMIF([1]route!$E$3:$E$10005,E357,[1]!Table1[21])</f>
        <v/>
      </c>
      <c r="AZ357" s="30">
        <f>SUMIF([1]route!$E$3:$E$10005,E357,[1]!Table1[22])</f>
        <v/>
      </c>
      <c r="BA357" s="30">
        <f>SUMIF([1]route!$E$3:$E$10005,E357,[1]!Table1[23])</f>
        <v/>
      </c>
      <c r="BB357" s="30">
        <f>SUMIF([1]route!$E$3:$E$10005,E357,[1]!Table1[24])</f>
        <v/>
      </c>
      <c r="BC357" s="30">
        <f>SUMIF([1]route!$E$3:$E$10005,E357,[1]!Table1[25])</f>
        <v/>
      </c>
      <c r="BD357" s="30">
        <f>SUMIF([1]route!$E$3:$E$10005,E357,[1]!Table1[26])</f>
        <v/>
      </c>
      <c r="BE357" s="30">
        <f>SUMIF([1]route!$E$3:$E$10005,E357,[1]!Table1[27])</f>
        <v/>
      </c>
      <c r="BF357" s="30">
        <f>SUMIF([1]route!$E$3:$E$10005,E357,[1]!Table1[28])</f>
        <v/>
      </c>
      <c r="BG357" s="30">
        <f>SUMIF([1]route!$E$3:$E$10005,E357,[1]!Table1[29])</f>
        <v/>
      </c>
      <c r="BH357" s="30">
        <f>SUMIF([1]route!$E$3:$E$10005,E357,[1]!Table1[30])</f>
        <v/>
      </c>
      <c r="BI357" s="30">
        <f>SUMIF([1]route!$E$3:$E$10005,E357,[1]!Table1[31])</f>
        <v/>
      </c>
      <c r="BJ357" s="30">
        <f>SUMIF([1]route!$E$3:$E$10005,E357,[1]!Table1[Remain PO])</f>
        <v/>
      </c>
      <c r="BK357" s="31">
        <f>SUMIF([1]route!$E$3:$E$10005,E357,[1]!Table1[N+1])</f>
        <v/>
      </c>
      <c r="BL357" s="31">
        <f>SUMIF([1]route!$E$3:$E$10005,E357,[1]!Table1[N+2])</f>
        <v/>
      </c>
      <c r="BM357" s="31">
        <f>SUMIF([1]route!$E$3:$E$10005,E357,[1]!Table1[N+3])</f>
        <v/>
      </c>
      <c r="BN357" s="32">
        <f>SUMIF([1]route!$E$3:$E$10005,E357,[1]!Table1[N+4])</f>
        <v/>
      </c>
      <c r="BP357" s="37">
        <f>$V357-$AD357</f>
        <v/>
      </c>
      <c r="BQ357" s="35">
        <f>BP357-AE357</f>
        <v/>
      </c>
      <c r="BR357" s="35">
        <f>BQ357-AF357</f>
        <v/>
      </c>
      <c r="BS357" s="35">
        <f>BR357-AG357</f>
        <v/>
      </c>
      <c r="BT357" s="35">
        <f>BS357-AH357</f>
        <v/>
      </c>
      <c r="BU357" s="35">
        <f>BT357-AI357</f>
        <v/>
      </c>
      <c r="BV357" s="35">
        <f>BU357-AJ357</f>
        <v/>
      </c>
      <c r="BW357" s="35">
        <f>BV357-AK357</f>
        <v/>
      </c>
      <c r="BX357" s="35">
        <f>BW357-AL357</f>
        <v/>
      </c>
      <c r="BY357" s="35">
        <f>BX357-AM357</f>
        <v/>
      </c>
      <c r="BZ357" s="35">
        <f>BY357-AN357</f>
        <v/>
      </c>
      <c r="CA357" s="35">
        <f>BZ357-AO357</f>
        <v/>
      </c>
      <c r="CB357" s="35">
        <f>CA357-AP357</f>
        <v/>
      </c>
      <c r="CC357" s="35">
        <f>CB357-AQ357</f>
        <v/>
      </c>
      <c r="CD357" s="35">
        <f>CC357-AR357</f>
        <v/>
      </c>
      <c r="CE357" s="35">
        <f>CD357-AS357</f>
        <v/>
      </c>
      <c r="CF357" s="35">
        <f>CE357-AT357</f>
        <v/>
      </c>
      <c r="CG357" s="35">
        <f>CF357-AU357</f>
        <v/>
      </c>
      <c r="CH357" s="35">
        <f>CG357-AV357</f>
        <v/>
      </c>
      <c r="CI357" s="35">
        <f>CH357-AW357</f>
        <v/>
      </c>
      <c r="CJ357" s="35">
        <f>CI357-AX357</f>
        <v/>
      </c>
      <c r="CK357" s="35">
        <f>CJ357-AY357</f>
        <v/>
      </c>
      <c r="CL357" s="35">
        <f>CK357-AZ357</f>
        <v/>
      </c>
      <c r="CM357" s="35">
        <f>CL357-BA357</f>
        <v/>
      </c>
      <c r="CN357" s="35">
        <f>CM357-BB357</f>
        <v/>
      </c>
      <c r="CO357" s="35">
        <f>CN357-BC357</f>
        <v/>
      </c>
      <c r="CP357" s="35">
        <f>CO357-BD357</f>
        <v/>
      </c>
      <c r="CQ357" s="35">
        <f>CP357-BE357</f>
        <v/>
      </c>
      <c r="CR357" s="35">
        <f>CQ357-BF357</f>
        <v/>
      </c>
      <c r="CS357" s="35">
        <f>CR357-BG357</f>
        <v/>
      </c>
      <c r="CT357" s="35">
        <f>CS357-BH357</f>
        <v/>
      </c>
      <c r="CU357" s="35">
        <f>CT357-BI357</f>
        <v/>
      </c>
      <c r="CV357" s="35">
        <f>CU357-BJ357</f>
        <v/>
      </c>
      <c r="CW357" s="38">
        <f>CV357-BK357</f>
        <v/>
      </c>
      <c r="CX357" s="38">
        <f>CW357-BL357</f>
        <v/>
      </c>
      <c r="CY357" s="38">
        <f>CX357-BM357</f>
        <v/>
      </c>
      <c r="CZ357" s="39">
        <f>CY357-BN357</f>
        <v/>
      </c>
      <c r="DA357" s="35" t="n"/>
    </row>
    <row r="358">
      <c r="D358" s="61">
        <f>VLOOKUP(F358,[1]Special!$O$2:$S$209,3,0)</f>
        <v/>
      </c>
      <c r="E358" s="20" t="inlineStr">
        <is>
          <t>|0200220810|25.40|0.00|1.600|0.0005763NBC</t>
        </is>
      </c>
      <c r="F358" s="19">
        <f>LEFT(E358,LEN(E358)-7)</f>
        <v/>
      </c>
      <c r="G358" s="19">
        <f>'Cutting Rules'!H358</f>
        <v/>
      </c>
      <c r="H358" s="19">
        <f>VLOOKUP(MID(F358,8,2),[1]Special!$H$2:$I$32,2,0)</f>
        <v/>
      </c>
      <c r="I358" s="19">
        <f>RIGHT(E358,3)</f>
        <v/>
      </c>
      <c r="J358" s="19">
        <f>IF(MID(E358,6,2)="22","P","C")</f>
        <v/>
      </c>
      <c r="K358" s="19">
        <f>MID(E358,13,4)</f>
        <v/>
      </c>
      <c r="L358" s="19">
        <f>MID(E358,19,4)</f>
        <v/>
      </c>
      <c r="M358" s="52">
        <f>MID(E358,LEN(E358)-17,4)</f>
        <v/>
      </c>
      <c r="N358" s="52">
        <f>MID(E358,LEN(E358)-6,4)</f>
        <v/>
      </c>
      <c r="O358" s="19">
        <f>VLOOKUP(F358,[1]Item!$A$5:$Z$10000,26,0)</f>
        <v/>
      </c>
      <c r="P358" s="19">
        <f>VLOOKUP(E358,[1]route!$E$3:$O$10005,11,0)</f>
        <v/>
      </c>
      <c r="Q358" s="167">
        <f>'Cutting Rules'!AD358</f>
        <v/>
      </c>
      <c r="R358" s="168">
        <f>SUMIF([1]route!$E$3:$E$10005,E358,[1]!Table1[生産])</f>
        <v/>
      </c>
      <c r="S358" s="24" t="n"/>
      <c r="T358" s="169" t="inlineStr"/>
      <c r="U358" s="19" t="n"/>
      <c r="V358" s="170">
        <f>SUMIF([1]route!$E$3:$E$10005,E358,[1]route!$M$3:$M$10005)</f>
        <v/>
      </c>
      <c r="W358" s="171">
        <f>O358*N358*V358/1000</f>
        <v/>
      </c>
      <c r="X358" s="27">
        <f t="array" ref="X358">INDEX($BP358:$CZ358,MATCH(TRUE,$BP358:$CZ358&lt;0,0))</f>
        <v/>
      </c>
      <c r="Y358" s="47">
        <f>IFERROR(CHOOSE($AC358,$BP$1,$BQ$1,$BR$1,$BS$1,$BT$1,$BU$1,$BV$1,$BW$1,$BX$1,$BY$1,$BZ$1,$CA$1,$CB$1,$CC$1,$CD$1,$CE$1,$CF$1,$CG$1,$CH$1,$CI$1,$CJ$1,$CK$1,$CL$1,$CM$1,$CN$1,$CO$1,$CP$1,$CQ$1,$CR$1,$CS$1,$CT$1,$CU$1,$CV$1,$CW$1,$CX$1,$CY$1,$CZ$1,),"")</f>
        <v/>
      </c>
      <c r="Z358" s="121">
        <f>IFERROR(VLOOKUP(E358,[1]route!$E$3:$BL$10005,59,0),"")&amp;IFERROR(VLOOKUP(E358,[1]route!$E$3:$BL$10005,60,0),"")</f>
        <v/>
      </c>
      <c r="AA358" s="172">
        <f>IF(R358&gt;V358,R358-V358,0)</f>
        <v/>
      </c>
      <c r="AB358" s="173">
        <f>AA358*O358*N358/1000</f>
        <v/>
      </c>
      <c r="AC358" s="4">
        <f>IFERROR(MATCH($X358,$BP358:$CZ358,0),"")</f>
        <v/>
      </c>
      <c r="AD358" s="29" t="n">
        <v>0</v>
      </c>
      <c r="AE358" s="30">
        <f>SUMIF([1]route!$E$3:$E$10005,E358,[1]!Table1[1])</f>
        <v/>
      </c>
      <c r="AF358" s="30">
        <f>SUMIF([1]route!$E$3:$E$10005,E358,[1]!Table1[2])</f>
        <v/>
      </c>
      <c r="AG358" s="30">
        <f>SUMIF([1]route!$E$3:$E$10005,E358,[1]!Table1[3])</f>
        <v/>
      </c>
      <c r="AH358" s="30">
        <f>SUMIF([1]route!$E$3:$E$10005,E358,[1]!Table1[4])</f>
        <v/>
      </c>
      <c r="AI358" s="30">
        <f>SUMIF([1]route!$E$3:$E$10005,E358,[1]!Table1[5])</f>
        <v/>
      </c>
      <c r="AJ358" s="30">
        <f>SUMIF([1]route!$E$3:$E$10005,E358,[1]!Table1[6])</f>
        <v/>
      </c>
      <c r="AK358" s="30">
        <f>SUMIF([1]route!$E$3:$E$10005,E358,[1]!Table1[7])</f>
        <v/>
      </c>
      <c r="AL358" s="30">
        <f>SUMIF([1]route!$E$3:$E$10005,E358,[1]!Table1[8])</f>
        <v/>
      </c>
      <c r="AM358" s="30">
        <f>SUMIF([1]route!$E$3:$E$10005,E358,[1]!Table1[9])</f>
        <v/>
      </c>
      <c r="AN358" s="30">
        <f>SUMIF([1]route!$E$3:$E$10005,E358,[1]!Table1[10])</f>
        <v/>
      </c>
      <c r="AO358" s="30">
        <f>SUMIF([1]route!$E$3:$E$10005,E358,[1]!Table1[11])</f>
        <v/>
      </c>
      <c r="AP358" s="30">
        <f>SUMIF([1]route!$E$3:$E$10005,E358,[1]!Table1[12])</f>
        <v/>
      </c>
      <c r="AQ358" s="30">
        <f>SUMIF([1]route!$E$3:$E$10005,E358,[1]!Table1[13])</f>
        <v/>
      </c>
      <c r="AR358" s="30">
        <f>SUMIF([1]route!$E$3:$E$10005,E358,[1]!Table1[14])</f>
        <v/>
      </c>
      <c r="AS358" s="30">
        <f>SUMIF([1]route!$E$3:$E$10005,E358,[1]!Table1[15])</f>
        <v/>
      </c>
      <c r="AT358" s="30">
        <f>SUMIF([1]route!$E$3:$E$10005,E358,[1]!Table1[16])</f>
        <v/>
      </c>
      <c r="AU358" s="30">
        <f>SUMIF([1]route!$E$3:$E$10005,E358,[1]!Table1[17])</f>
        <v/>
      </c>
      <c r="AV358" s="30">
        <f>SUMIF([1]route!$E$3:$E$10005,E358,[1]!Table1[18])</f>
        <v/>
      </c>
      <c r="AW358" s="30">
        <f>SUMIF([1]route!$E$3:$E$10005,E358,[1]!Table1[19])</f>
        <v/>
      </c>
      <c r="AX358" s="30">
        <f>SUMIF([1]route!$E$3:$E$10005,E358,[1]!Table1[20])</f>
        <v/>
      </c>
      <c r="AY358" s="30">
        <f>SUMIF([1]route!$E$3:$E$10005,E358,[1]!Table1[21])</f>
        <v/>
      </c>
      <c r="AZ358" s="30">
        <f>SUMIF([1]route!$E$3:$E$10005,E358,[1]!Table1[22])</f>
        <v/>
      </c>
      <c r="BA358" s="30">
        <f>SUMIF([1]route!$E$3:$E$10005,E358,[1]!Table1[23])</f>
        <v/>
      </c>
      <c r="BB358" s="30">
        <f>SUMIF([1]route!$E$3:$E$10005,E358,[1]!Table1[24])</f>
        <v/>
      </c>
      <c r="BC358" s="30">
        <f>SUMIF([1]route!$E$3:$E$10005,E358,[1]!Table1[25])</f>
        <v/>
      </c>
      <c r="BD358" s="30">
        <f>SUMIF([1]route!$E$3:$E$10005,E358,[1]!Table1[26])</f>
        <v/>
      </c>
      <c r="BE358" s="30">
        <f>SUMIF([1]route!$E$3:$E$10005,E358,[1]!Table1[27])</f>
        <v/>
      </c>
      <c r="BF358" s="30">
        <f>SUMIF([1]route!$E$3:$E$10005,E358,[1]!Table1[28])</f>
        <v/>
      </c>
      <c r="BG358" s="30">
        <f>SUMIF([1]route!$E$3:$E$10005,E358,[1]!Table1[29])</f>
        <v/>
      </c>
      <c r="BH358" s="30">
        <f>SUMIF([1]route!$E$3:$E$10005,E358,[1]!Table1[30])</f>
        <v/>
      </c>
      <c r="BI358" s="30">
        <f>SUMIF([1]route!$E$3:$E$10005,E358,[1]!Table1[31])</f>
        <v/>
      </c>
      <c r="BJ358" s="30">
        <f>SUMIF([1]route!$E$3:$E$10005,E358,[1]!Table1[Remain PO])</f>
        <v/>
      </c>
      <c r="BK358" s="31">
        <f>SUMIF([1]route!$E$3:$E$10005,E358,[1]!Table1[N+1])</f>
        <v/>
      </c>
      <c r="BL358" s="31">
        <f>SUMIF([1]route!$E$3:$E$10005,E358,[1]!Table1[N+2])</f>
        <v/>
      </c>
      <c r="BM358" s="31">
        <f>SUMIF([1]route!$E$3:$E$10005,E358,[1]!Table1[N+3])</f>
        <v/>
      </c>
      <c r="BN358" s="32">
        <f>SUMIF([1]route!$E$3:$E$10005,E358,[1]!Table1[N+4])</f>
        <v/>
      </c>
      <c r="BP358" s="37">
        <f>$V358-$AD358</f>
        <v/>
      </c>
      <c r="BQ358" s="35">
        <f>BP358-AE358</f>
        <v/>
      </c>
      <c r="BR358" s="35">
        <f>BQ358-AF358</f>
        <v/>
      </c>
      <c r="BS358" s="35">
        <f>BR358-AG358</f>
        <v/>
      </c>
      <c r="BT358" s="35">
        <f>BS358-AH358</f>
        <v/>
      </c>
      <c r="BU358" s="35">
        <f>BT358-AI358</f>
        <v/>
      </c>
      <c r="BV358" s="35">
        <f>BU358-AJ358</f>
        <v/>
      </c>
      <c r="BW358" s="35">
        <f>BV358-AK358</f>
        <v/>
      </c>
      <c r="BX358" s="35">
        <f>BW358-AL358</f>
        <v/>
      </c>
      <c r="BY358" s="35">
        <f>BX358-AM358</f>
        <v/>
      </c>
      <c r="BZ358" s="35">
        <f>BY358-AN358</f>
        <v/>
      </c>
      <c r="CA358" s="35">
        <f>BZ358-AO358</f>
        <v/>
      </c>
      <c r="CB358" s="35">
        <f>CA358-AP358</f>
        <v/>
      </c>
      <c r="CC358" s="35">
        <f>CB358-AQ358</f>
        <v/>
      </c>
      <c r="CD358" s="35">
        <f>CC358-AR358</f>
        <v/>
      </c>
      <c r="CE358" s="35">
        <f>CD358-AS358</f>
        <v/>
      </c>
      <c r="CF358" s="35">
        <f>CE358-AT358</f>
        <v/>
      </c>
      <c r="CG358" s="35">
        <f>CF358-AU358</f>
        <v/>
      </c>
      <c r="CH358" s="35">
        <f>CG358-AV358</f>
        <v/>
      </c>
      <c r="CI358" s="35">
        <f>CH358-AW358</f>
        <v/>
      </c>
      <c r="CJ358" s="35">
        <f>CI358-AX358</f>
        <v/>
      </c>
      <c r="CK358" s="35">
        <f>CJ358-AY358</f>
        <v/>
      </c>
      <c r="CL358" s="35">
        <f>CK358-AZ358</f>
        <v/>
      </c>
      <c r="CM358" s="35">
        <f>CL358-BA358</f>
        <v/>
      </c>
      <c r="CN358" s="35">
        <f>CM358-BB358</f>
        <v/>
      </c>
      <c r="CO358" s="35">
        <f>CN358-BC358</f>
        <v/>
      </c>
      <c r="CP358" s="35">
        <f>CO358-BD358</f>
        <v/>
      </c>
      <c r="CQ358" s="35">
        <f>CP358-BE358</f>
        <v/>
      </c>
      <c r="CR358" s="35">
        <f>CQ358-BF358</f>
        <v/>
      </c>
      <c r="CS358" s="35">
        <f>CR358-BG358</f>
        <v/>
      </c>
      <c r="CT358" s="35">
        <f>CS358-BH358</f>
        <v/>
      </c>
      <c r="CU358" s="35">
        <f>CT358-BI358</f>
        <v/>
      </c>
      <c r="CV358" s="35">
        <f>CU358-BJ358</f>
        <v/>
      </c>
      <c r="CW358" s="38">
        <f>CV358-BK358</f>
        <v/>
      </c>
      <c r="CX358" s="38">
        <f>CW358-BL358</f>
        <v/>
      </c>
      <c r="CY358" s="38">
        <f>CX358-BM358</f>
        <v/>
      </c>
      <c r="CZ358" s="39">
        <f>CY358-BN358</f>
        <v/>
      </c>
      <c r="DA358" s="35" t="n"/>
    </row>
    <row r="359">
      <c r="D359" s="61">
        <f>VLOOKUP(F359,[1]Special!$O$2:$S$209,3,0)</f>
        <v/>
      </c>
      <c r="E359" s="20" t="inlineStr">
        <is>
          <t>|0200262901|25.40|0.00|1.200|0.0006049IBC</t>
        </is>
      </c>
      <c r="F359" s="19">
        <f>LEFT(E359,LEN(E359)-7)</f>
        <v/>
      </c>
      <c r="G359" s="19">
        <f>'Cutting Rules'!H359</f>
        <v/>
      </c>
      <c r="H359" s="19">
        <f>VLOOKUP(MID(F359,8,2),[1]Special!$H$2:$I$32,2,0)</f>
        <v/>
      </c>
      <c r="I359" s="19">
        <f>RIGHT(E359,3)</f>
        <v/>
      </c>
      <c r="J359" s="19">
        <f>IF(MID(E359,6,2)="22","P","C")</f>
        <v/>
      </c>
      <c r="K359" s="19">
        <f>MID(E359,13,4)</f>
        <v/>
      </c>
      <c r="L359" s="19">
        <f>MID(E359,19,4)</f>
        <v/>
      </c>
      <c r="M359" s="52">
        <f>MID(E359,LEN(E359)-17,4)</f>
        <v/>
      </c>
      <c r="N359" s="52">
        <f>MID(E359,LEN(E359)-6,4)</f>
        <v/>
      </c>
      <c r="O359" s="19">
        <f>VLOOKUP(F359,[1]Item!$A$5:$Z$10000,26,0)</f>
        <v/>
      </c>
      <c r="P359" s="19">
        <f>VLOOKUP(E359,[1]route!$E$3:$O$10005,11,0)</f>
        <v/>
      </c>
      <c r="Q359" s="167">
        <f>'Cutting Rules'!AD359</f>
        <v/>
      </c>
      <c r="R359" s="168">
        <f>SUMIF([1]route!$E$3:$E$10005,E359,[1]!Table1[生産])</f>
        <v/>
      </c>
      <c r="S359" s="24" t="n"/>
      <c r="T359" s="169" t="inlineStr"/>
      <c r="U359" s="19" t="n"/>
      <c r="V359" s="170">
        <f>SUMIF([1]route!$E$3:$E$10005,E359,[1]route!$M$3:$M$10005)</f>
        <v/>
      </c>
      <c r="W359" s="171">
        <f>O359*N359*V359/1000</f>
        <v/>
      </c>
      <c r="X359" s="27">
        <f t="array" ref="X359">INDEX($BP359:$CZ359,MATCH(TRUE,$BP359:$CZ359&lt;0,0))</f>
        <v/>
      </c>
      <c r="Y359" s="47">
        <f>IFERROR(CHOOSE($AC359,$BP$1,$BQ$1,$BR$1,$BS$1,$BT$1,$BU$1,$BV$1,$BW$1,$BX$1,$BY$1,$BZ$1,$CA$1,$CB$1,$CC$1,$CD$1,$CE$1,$CF$1,$CG$1,$CH$1,$CI$1,$CJ$1,$CK$1,$CL$1,$CM$1,$CN$1,$CO$1,$CP$1,$CQ$1,$CR$1,$CS$1,$CT$1,$CU$1,$CV$1,$CW$1,$CX$1,$CY$1,$CZ$1,),"")</f>
        <v/>
      </c>
      <c r="Z359" s="121">
        <f>IFERROR(VLOOKUP(E359,[1]route!$E$3:$BL$10005,59,0),"")&amp;IFERROR(VLOOKUP(E359,[1]route!$E$3:$BL$10005,60,0),"")</f>
        <v/>
      </c>
      <c r="AA359" s="172">
        <f>IF(R359&gt;V359,R359-V359,0)</f>
        <v/>
      </c>
      <c r="AB359" s="173">
        <f>AA359*O359*N359/1000</f>
        <v/>
      </c>
      <c r="AC359" s="4">
        <f>IFERROR(MATCH($X359,$BP359:$CZ359,0),"")</f>
        <v/>
      </c>
      <c r="AD359" s="29" t="n">
        <v>0</v>
      </c>
      <c r="AE359" s="30">
        <f>SUMIF([1]route!$E$3:$E$10005,E359,[1]!Table1[1])</f>
        <v/>
      </c>
      <c r="AF359" s="30">
        <f>SUMIF([1]route!$E$3:$E$10005,E359,[1]!Table1[2])</f>
        <v/>
      </c>
      <c r="AG359" s="30">
        <f>SUMIF([1]route!$E$3:$E$10005,E359,[1]!Table1[3])</f>
        <v/>
      </c>
      <c r="AH359" s="30">
        <f>SUMIF([1]route!$E$3:$E$10005,E359,[1]!Table1[4])</f>
        <v/>
      </c>
      <c r="AI359" s="30">
        <f>SUMIF([1]route!$E$3:$E$10005,E359,[1]!Table1[5])</f>
        <v/>
      </c>
      <c r="AJ359" s="30">
        <f>SUMIF([1]route!$E$3:$E$10005,E359,[1]!Table1[6])</f>
        <v/>
      </c>
      <c r="AK359" s="30">
        <f>SUMIF([1]route!$E$3:$E$10005,E359,[1]!Table1[7])</f>
        <v/>
      </c>
      <c r="AL359" s="30">
        <f>SUMIF([1]route!$E$3:$E$10005,E359,[1]!Table1[8])</f>
        <v/>
      </c>
      <c r="AM359" s="30">
        <f>SUMIF([1]route!$E$3:$E$10005,E359,[1]!Table1[9])</f>
        <v/>
      </c>
      <c r="AN359" s="30">
        <f>SUMIF([1]route!$E$3:$E$10005,E359,[1]!Table1[10])</f>
        <v/>
      </c>
      <c r="AO359" s="30">
        <f>SUMIF([1]route!$E$3:$E$10005,E359,[1]!Table1[11])</f>
        <v/>
      </c>
      <c r="AP359" s="30">
        <f>SUMIF([1]route!$E$3:$E$10005,E359,[1]!Table1[12])</f>
        <v/>
      </c>
      <c r="AQ359" s="30">
        <f>SUMIF([1]route!$E$3:$E$10005,E359,[1]!Table1[13])</f>
        <v/>
      </c>
      <c r="AR359" s="30">
        <f>SUMIF([1]route!$E$3:$E$10005,E359,[1]!Table1[14])</f>
        <v/>
      </c>
      <c r="AS359" s="30">
        <f>SUMIF([1]route!$E$3:$E$10005,E359,[1]!Table1[15])</f>
        <v/>
      </c>
      <c r="AT359" s="30">
        <f>SUMIF([1]route!$E$3:$E$10005,E359,[1]!Table1[16])</f>
        <v/>
      </c>
      <c r="AU359" s="30">
        <f>SUMIF([1]route!$E$3:$E$10005,E359,[1]!Table1[17])</f>
        <v/>
      </c>
      <c r="AV359" s="30">
        <f>SUMIF([1]route!$E$3:$E$10005,E359,[1]!Table1[18])</f>
        <v/>
      </c>
      <c r="AW359" s="30">
        <f>SUMIF([1]route!$E$3:$E$10005,E359,[1]!Table1[19])</f>
        <v/>
      </c>
      <c r="AX359" s="30">
        <f>SUMIF([1]route!$E$3:$E$10005,E359,[1]!Table1[20])</f>
        <v/>
      </c>
      <c r="AY359" s="30">
        <f>SUMIF([1]route!$E$3:$E$10005,E359,[1]!Table1[21])</f>
        <v/>
      </c>
      <c r="AZ359" s="30">
        <f>SUMIF([1]route!$E$3:$E$10005,E359,[1]!Table1[22])</f>
        <v/>
      </c>
      <c r="BA359" s="30">
        <f>SUMIF([1]route!$E$3:$E$10005,E359,[1]!Table1[23])</f>
        <v/>
      </c>
      <c r="BB359" s="30">
        <f>SUMIF([1]route!$E$3:$E$10005,E359,[1]!Table1[24])</f>
        <v/>
      </c>
      <c r="BC359" s="30">
        <f>SUMIF([1]route!$E$3:$E$10005,E359,[1]!Table1[25])</f>
        <v/>
      </c>
      <c r="BD359" s="30">
        <f>SUMIF([1]route!$E$3:$E$10005,E359,[1]!Table1[26])</f>
        <v/>
      </c>
      <c r="BE359" s="30">
        <f>SUMIF([1]route!$E$3:$E$10005,E359,[1]!Table1[27])</f>
        <v/>
      </c>
      <c r="BF359" s="30">
        <f>SUMIF([1]route!$E$3:$E$10005,E359,[1]!Table1[28])</f>
        <v/>
      </c>
      <c r="BG359" s="30">
        <f>SUMIF([1]route!$E$3:$E$10005,E359,[1]!Table1[29])</f>
        <v/>
      </c>
      <c r="BH359" s="30">
        <f>SUMIF([1]route!$E$3:$E$10005,E359,[1]!Table1[30])</f>
        <v/>
      </c>
      <c r="BI359" s="30">
        <f>SUMIF([1]route!$E$3:$E$10005,E359,[1]!Table1[31])</f>
        <v/>
      </c>
      <c r="BJ359" s="30">
        <f>SUMIF([1]route!$E$3:$E$10005,E359,[1]!Table1[Remain PO])</f>
        <v/>
      </c>
      <c r="BK359" s="31">
        <f>SUMIF([1]route!$E$3:$E$10005,E359,[1]!Table1[N+1])</f>
        <v/>
      </c>
      <c r="BL359" s="31">
        <f>SUMIF([1]route!$E$3:$E$10005,E359,[1]!Table1[N+2])</f>
        <v/>
      </c>
      <c r="BM359" s="31">
        <f>SUMIF([1]route!$E$3:$E$10005,E359,[1]!Table1[N+3])</f>
        <v/>
      </c>
      <c r="BN359" s="32">
        <f>SUMIF([1]route!$E$3:$E$10005,E359,[1]!Table1[N+4])</f>
        <v/>
      </c>
      <c r="BP359" s="37">
        <f>$V359-$AD359</f>
        <v/>
      </c>
      <c r="BQ359" s="35">
        <f>BP359-AE359</f>
        <v/>
      </c>
      <c r="BR359" s="35">
        <f>BQ359-AF359</f>
        <v/>
      </c>
      <c r="BS359" s="35">
        <f>BR359-AG359</f>
        <v/>
      </c>
      <c r="BT359" s="35">
        <f>BS359-AH359</f>
        <v/>
      </c>
      <c r="BU359" s="35">
        <f>BT359-AI359</f>
        <v/>
      </c>
      <c r="BV359" s="35">
        <f>BU359-AJ359</f>
        <v/>
      </c>
      <c r="BW359" s="35">
        <f>BV359-AK359</f>
        <v/>
      </c>
      <c r="BX359" s="35">
        <f>BW359-AL359</f>
        <v/>
      </c>
      <c r="BY359" s="35">
        <f>BX359-AM359</f>
        <v/>
      </c>
      <c r="BZ359" s="35">
        <f>BY359-AN359</f>
        <v/>
      </c>
      <c r="CA359" s="35">
        <f>BZ359-AO359</f>
        <v/>
      </c>
      <c r="CB359" s="35">
        <f>CA359-AP359</f>
        <v/>
      </c>
      <c r="CC359" s="35">
        <f>CB359-AQ359</f>
        <v/>
      </c>
      <c r="CD359" s="35">
        <f>CC359-AR359</f>
        <v/>
      </c>
      <c r="CE359" s="35">
        <f>CD359-AS359</f>
        <v/>
      </c>
      <c r="CF359" s="35">
        <f>CE359-AT359</f>
        <v/>
      </c>
      <c r="CG359" s="35">
        <f>CF359-AU359</f>
        <v/>
      </c>
      <c r="CH359" s="35">
        <f>CG359-AV359</f>
        <v/>
      </c>
      <c r="CI359" s="35">
        <f>CH359-AW359</f>
        <v/>
      </c>
      <c r="CJ359" s="35">
        <f>CI359-AX359</f>
        <v/>
      </c>
      <c r="CK359" s="35">
        <f>CJ359-AY359</f>
        <v/>
      </c>
      <c r="CL359" s="35">
        <f>CK359-AZ359</f>
        <v/>
      </c>
      <c r="CM359" s="35">
        <f>CL359-BA359</f>
        <v/>
      </c>
      <c r="CN359" s="35">
        <f>CM359-BB359</f>
        <v/>
      </c>
      <c r="CO359" s="35">
        <f>CN359-BC359</f>
        <v/>
      </c>
      <c r="CP359" s="35">
        <f>CO359-BD359</f>
        <v/>
      </c>
      <c r="CQ359" s="35">
        <f>CP359-BE359</f>
        <v/>
      </c>
      <c r="CR359" s="35">
        <f>CQ359-BF359</f>
        <v/>
      </c>
      <c r="CS359" s="35">
        <f>CR359-BG359</f>
        <v/>
      </c>
      <c r="CT359" s="35">
        <f>CS359-BH359</f>
        <v/>
      </c>
      <c r="CU359" s="35">
        <f>CT359-BI359</f>
        <v/>
      </c>
      <c r="CV359" s="35">
        <f>CU359-BJ359</f>
        <v/>
      </c>
      <c r="CW359" s="38">
        <f>CV359-BK359</f>
        <v/>
      </c>
      <c r="CX359" s="38">
        <f>CW359-BL359</f>
        <v/>
      </c>
      <c r="CY359" s="38">
        <f>CX359-BM359</f>
        <v/>
      </c>
      <c r="CZ359" s="39">
        <f>CY359-BN359</f>
        <v/>
      </c>
      <c r="DA359" s="35" t="n"/>
    </row>
    <row r="360">
      <c r="D360" s="61">
        <f>VLOOKUP(F360,[1]Special!$O$2:$S$209,3,0)</f>
        <v/>
      </c>
      <c r="E360" s="20" t="inlineStr">
        <is>
          <t>|0200226010|28.60|0.00|3.200|0.0005925IBC</t>
        </is>
      </c>
      <c r="F360" s="19">
        <f>LEFT(E360,LEN(E360)-7)</f>
        <v/>
      </c>
      <c r="G360" s="19">
        <f>'Cutting Rules'!H360</f>
        <v/>
      </c>
      <c r="H360" s="19">
        <f>VLOOKUP(MID(F360,8,2),[1]Special!$H$2:$I$32,2,0)</f>
        <v/>
      </c>
      <c r="I360" s="19">
        <f>RIGHT(E360,3)</f>
        <v/>
      </c>
      <c r="J360" s="19">
        <f>IF(MID(E360,6,2)="22","P","C")</f>
        <v/>
      </c>
      <c r="K360" s="19">
        <f>MID(E360,13,4)</f>
        <v/>
      </c>
      <c r="L360" s="19">
        <f>MID(E360,19,4)</f>
        <v/>
      </c>
      <c r="M360" s="52">
        <f>MID(E360,LEN(E360)-17,4)</f>
        <v/>
      </c>
      <c r="N360" s="52">
        <f>MID(E360,LEN(E360)-6,4)</f>
        <v/>
      </c>
      <c r="O360" s="19">
        <f>VLOOKUP(F360,[1]Item!$A$5:$Z$10000,26,0)</f>
        <v/>
      </c>
      <c r="P360" s="19">
        <f>VLOOKUP(E360,[1]route!$E$3:$O$10005,11,0)</f>
        <v/>
      </c>
      <c r="Q360" s="167">
        <f>'Cutting Rules'!AD360</f>
        <v/>
      </c>
      <c r="R360" s="168">
        <f>SUMIF([1]route!$E$3:$E$10005,E360,[1]!Table1[生産])</f>
        <v/>
      </c>
      <c r="S360" s="24" t="n"/>
      <c r="T360" s="169" t="inlineStr"/>
      <c r="U360" s="19" t="n"/>
      <c r="V360" s="170">
        <f>SUMIF([1]route!$E$3:$E$10005,E360,[1]route!$M$3:$M$10005)</f>
        <v/>
      </c>
      <c r="W360" s="171">
        <f>O360*N360*V360/1000</f>
        <v/>
      </c>
      <c r="X360" s="27">
        <f t="array" ref="X360">INDEX($BP360:$CZ360,MATCH(TRUE,$BP360:$CZ360&lt;0,0))</f>
        <v/>
      </c>
      <c r="Y360" s="47">
        <f>IFERROR(CHOOSE($AC360,$BP$1,$BQ$1,$BR$1,$BS$1,$BT$1,$BU$1,$BV$1,$BW$1,$BX$1,$BY$1,$BZ$1,$CA$1,$CB$1,$CC$1,$CD$1,$CE$1,$CF$1,$CG$1,$CH$1,$CI$1,$CJ$1,$CK$1,$CL$1,$CM$1,$CN$1,$CO$1,$CP$1,$CQ$1,$CR$1,$CS$1,$CT$1,$CU$1,$CV$1,$CW$1,$CX$1,$CY$1,$CZ$1,),"")</f>
        <v/>
      </c>
      <c r="Z360" s="121">
        <f>IFERROR(VLOOKUP(E360,[1]route!$E$3:$BL$10005,59,0),"")&amp;IFERROR(VLOOKUP(E360,[1]route!$E$3:$BL$10005,60,0),"")</f>
        <v/>
      </c>
      <c r="AA360" s="172">
        <f>IF(R360&gt;V360,R360-V360,0)</f>
        <v/>
      </c>
      <c r="AB360" s="173">
        <f>AA360*O360*N360/1000</f>
        <v/>
      </c>
      <c r="AC360" s="4">
        <f>IFERROR(MATCH($X360,$BP360:$CZ360,0),"")</f>
        <v/>
      </c>
      <c r="AD360" s="29" t="n">
        <v>0</v>
      </c>
      <c r="AE360" s="30">
        <f>SUMIF([1]route!$E$3:$E$10005,E360,[1]!Table1[1])</f>
        <v/>
      </c>
      <c r="AF360" s="30">
        <f>SUMIF([1]route!$E$3:$E$10005,E360,[1]!Table1[2])</f>
        <v/>
      </c>
      <c r="AG360" s="30">
        <f>SUMIF([1]route!$E$3:$E$10005,E360,[1]!Table1[3])</f>
        <v/>
      </c>
      <c r="AH360" s="30">
        <f>SUMIF([1]route!$E$3:$E$10005,E360,[1]!Table1[4])</f>
        <v/>
      </c>
      <c r="AI360" s="30">
        <f>SUMIF([1]route!$E$3:$E$10005,E360,[1]!Table1[5])</f>
        <v/>
      </c>
      <c r="AJ360" s="30">
        <f>SUMIF([1]route!$E$3:$E$10005,E360,[1]!Table1[6])</f>
        <v/>
      </c>
      <c r="AK360" s="30">
        <f>SUMIF([1]route!$E$3:$E$10005,E360,[1]!Table1[7])</f>
        <v/>
      </c>
      <c r="AL360" s="30">
        <f>SUMIF([1]route!$E$3:$E$10005,E360,[1]!Table1[8])</f>
        <v/>
      </c>
      <c r="AM360" s="30">
        <f>SUMIF([1]route!$E$3:$E$10005,E360,[1]!Table1[9])</f>
        <v/>
      </c>
      <c r="AN360" s="30">
        <f>SUMIF([1]route!$E$3:$E$10005,E360,[1]!Table1[10])</f>
        <v/>
      </c>
      <c r="AO360" s="30">
        <f>SUMIF([1]route!$E$3:$E$10005,E360,[1]!Table1[11])</f>
        <v/>
      </c>
      <c r="AP360" s="30">
        <f>SUMIF([1]route!$E$3:$E$10005,E360,[1]!Table1[12])</f>
        <v/>
      </c>
      <c r="AQ360" s="30">
        <f>SUMIF([1]route!$E$3:$E$10005,E360,[1]!Table1[13])</f>
        <v/>
      </c>
      <c r="AR360" s="30">
        <f>SUMIF([1]route!$E$3:$E$10005,E360,[1]!Table1[14])</f>
        <v/>
      </c>
      <c r="AS360" s="30">
        <f>SUMIF([1]route!$E$3:$E$10005,E360,[1]!Table1[15])</f>
        <v/>
      </c>
      <c r="AT360" s="30">
        <f>SUMIF([1]route!$E$3:$E$10005,E360,[1]!Table1[16])</f>
        <v/>
      </c>
      <c r="AU360" s="30">
        <f>SUMIF([1]route!$E$3:$E$10005,E360,[1]!Table1[17])</f>
        <v/>
      </c>
      <c r="AV360" s="30">
        <f>SUMIF([1]route!$E$3:$E$10005,E360,[1]!Table1[18])</f>
        <v/>
      </c>
      <c r="AW360" s="30">
        <f>SUMIF([1]route!$E$3:$E$10005,E360,[1]!Table1[19])</f>
        <v/>
      </c>
      <c r="AX360" s="30">
        <f>SUMIF([1]route!$E$3:$E$10005,E360,[1]!Table1[20])</f>
        <v/>
      </c>
      <c r="AY360" s="30">
        <f>SUMIF([1]route!$E$3:$E$10005,E360,[1]!Table1[21])</f>
        <v/>
      </c>
      <c r="AZ360" s="30">
        <f>SUMIF([1]route!$E$3:$E$10005,E360,[1]!Table1[22])</f>
        <v/>
      </c>
      <c r="BA360" s="30">
        <f>SUMIF([1]route!$E$3:$E$10005,E360,[1]!Table1[23])</f>
        <v/>
      </c>
      <c r="BB360" s="30">
        <f>SUMIF([1]route!$E$3:$E$10005,E360,[1]!Table1[24])</f>
        <v/>
      </c>
      <c r="BC360" s="30">
        <f>SUMIF([1]route!$E$3:$E$10005,E360,[1]!Table1[25])</f>
        <v/>
      </c>
      <c r="BD360" s="30">
        <f>SUMIF([1]route!$E$3:$E$10005,E360,[1]!Table1[26])</f>
        <v/>
      </c>
      <c r="BE360" s="30">
        <f>SUMIF([1]route!$E$3:$E$10005,E360,[1]!Table1[27])</f>
        <v/>
      </c>
      <c r="BF360" s="30">
        <f>SUMIF([1]route!$E$3:$E$10005,E360,[1]!Table1[28])</f>
        <v/>
      </c>
      <c r="BG360" s="30">
        <f>SUMIF([1]route!$E$3:$E$10005,E360,[1]!Table1[29])</f>
        <v/>
      </c>
      <c r="BH360" s="30">
        <f>SUMIF([1]route!$E$3:$E$10005,E360,[1]!Table1[30])</f>
        <v/>
      </c>
      <c r="BI360" s="30">
        <f>SUMIF([1]route!$E$3:$E$10005,E360,[1]!Table1[31])</f>
        <v/>
      </c>
      <c r="BJ360" s="30">
        <f>SUMIF([1]route!$E$3:$E$10005,E360,[1]!Table1[Remain PO])</f>
        <v/>
      </c>
      <c r="BK360" s="31">
        <f>SUMIF([1]route!$E$3:$E$10005,E360,[1]!Table1[N+1])</f>
        <v/>
      </c>
      <c r="BL360" s="31">
        <f>SUMIF([1]route!$E$3:$E$10005,E360,[1]!Table1[N+2])</f>
        <v/>
      </c>
      <c r="BM360" s="31">
        <f>SUMIF([1]route!$E$3:$E$10005,E360,[1]!Table1[N+3])</f>
        <v/>
      </c>
      <c r="BN360" s="32">
        <f>SUMIF([1]route!$E$3:$E$10005,E360,[1]!Table1[N+4])</f>
        <v/>
      </c>
      <c r="BP360" s="37">
        <f>$V360-$AD360</f>
        <v/>
      </c>
      <c r="BQ360" s="35">
        <f>BP360-AE360</f>
        <v/>
      </c>
      <c r="BR360" s="35">
        <f>BQ360-AF360</f>
        <v/>
      </c>
      <c r="BS360" s="35">
        <f>BR360-AG360</f>
        <v/>
      </c>
      <c r="BT360" s="35">
        <f>BS360-AH360</f>
        <v/>
      </c>
      <c r="BU360" s="35">
        <f>BT360-AI360</f>
        <v/>
      </c>
      <c r="BV360" s="35">
        <f>BU360-AJ360</f>
        <v/>
      </c>
      <c r="BW360" s="35">
        <f>BV360-AK360</f>
        <v/>
      </c>
      <c r="BX360" s="35">
        <f>BW360-AL360</f>
        <v/>
      </c>
      <c r="BY360" s="35">
        <f>BX360-AM360</f>
        <v/>
      </c>
      <c r="BZ360" s="35">
        <f>BY360-AN360</f>
        <v/>
      </c>
      <c r="CA360" s="35">
        <f>BZ360-AO360</f>
        <v/>
      </c>
      <c r="CB360" s="35">
        <f>CA360-AP360</f>
        <v/>
      </c>
      <c r="CC360" s="35">
        <f>CB360-AQ360</f>
        <v/>
      </c>
      <c r="CD360" s="35">
        <f>CC360-AR360</f>
        <v/>
      </c>
      <c r="CE360" s="35">
        <f>CD360-AS360</f>
        <v/>
      </c>
      <c r="CF360" s="35">
        <f>CE360-AT360</f>
        <v/>
      </c>
      <c r="CG360" s="35">
        <f>CF360-AU360</f>
        <v/>
      </c>
      <c r="CH360" s="35">
        <f>CG360-AV360</f>
        <v/>
      </c>
      <c r="CI360" s="35">
        <f>CH360-AW360</f>
        <v/>
      </c>
      <c r="CJ360" s="35">
        <f>CI360-AX360</f>
        <v/>
      </c>
      <c r="CK360" s="35">
        <f>CJ360-AY360</f>
        <v/>
      </c>
      <c r="CL360" s="35">
        <f>CK360-AZ360</f>
        <v/>
      </c>
      <c r="CM360" s="35">
        <f>CL360-BA360</f>
        <v/>
      </c>
      <c r="CN360" s="35">
        <f>CM360-BB360</f>
        <v/>
      </c>
      <c r="CO360" s="35">
        <f>CN360-BC360</f>
        <v/>
      </c>
      <c r="CP360" s="35">
        <f>CO360-BD360</f>
        <v/>
      </c>
      <c r="CQ360" s="35">
        <f>CP360-BE360</f>
        <v/>
      </c>
      <c r="CR360" s="35">
        <f>CQ360-BF360</f>
        <v/>
      </c>
      <c r="CS360" s="35">
        <f>CR360-BG360</f>
        <v/>
      </c>
      <c r="CT360" s="35">
        <f>CS360-BH360</f>
        <v/>
      </c>
      <c r="CU360" s="35">
        <f>CT360-BI360</f>
        <v/>
      </c>
      <c r="CV360" s="35">
        <f>CU360-BJ360</f>
        <v/>
      </c>
      <c r="CW360" s="38">
        <f>CV360-BK360</f>
        <v/>
      </c>
      <c r="CX360" s="38">
        <f>CW360-BL360</f>
        <v/>
      </c>
      <c r="CY360" s="38">
        <f>CX360-BM360</f>
        <v/>
      </c>
      <c r="CZ360" s="39">
        <f>CY360-BN360</f>
        <v/>
      </c>
      <c r="DA360" s="35" t="n"/>
    </row>
    <row r="361">
      <c r="D361" s="61">
        <f>VLOOKUP(F361,[1]Special!$O$2:$S$209,3,0)</f>
        <v/>
      </c>
      <c r="E361" s="20" t="inlineStr">
        <is>
          <t>|0200226339|40.00|20.00|1.600|0.0006098NBC</t>
        </is>
      </c>
      <c r="F361" s="19">
        <f>LEFT(E361,LEN(E361)-7)</f>
        <v/>
      </c>
      <c r="G361" s="19">
        <f>'Cutting Rules'!H361</f>
        <v/>
      </c>
      <c r="H361" s="19">
        <f>VLOOKUP(MID(F361,8,2),[1]Special!$H$2:$I$32,2,0)</f>
        <v/>
      </c>
      <c r="I361" s="19">
        <f>RIGHT(E361,3)</f>
        <v/>
      </c>
      <c r="J361" s="19">
        <f>IF(MID(E361,6,2)="22","P","C")</f>
        <v/>
      </c>
      <c r="K361" s="19">
        <f>MID(E361,13,4)</f>
        <v/>
      </c>
      <c r="L361" s="19">
        <f>MID(E361,19,4)</f>
        <v/>
      </c>
      <c r="M361" s="52">
        <f>MID(E361,LEN(E361)-17,4)</f>
        <v/>
      </c>
      <c r="N361" s="52">
        <f>MID(E361,LEN(E361)-6,4)</f>
        <v/>
      </c>
      <c r="O361" s="19">
        <f>VLOOKUP(F361,[1]Item!$A$5:$Z$10000,26,0)</f>
        <v/>
      </c>
      <c r="P361" s="19">
        <f>VLOOKUP(E361,[1]route!$E$3:$O$10005,11,0)</f>
        <v/>
      </c>
      <c r="Q361" s="167">
        <f>'Cutting Rules'!AD361</f>
        <v/>
      </c>
      <c r="R361" s="168">
        <f>SUMIF([1]route!$E$3:$E$10005,E361,[1]!Table1[生産])</f>
        <v/>
      </c>
      <c r="S361" s="24" t="n"/>
      <c r="T361" s="169" t="inlineStr"/>
      <c r="U361" s="19" t="n"/>
      <c r="V361" s="170">
        <f>SUMIF([1]route!$E$3:$E$10005,E361,[1]route!$M$3:$M$10005)</f>
        <v/>
      </c>
      <c r="W361" s="171">
        <f>O361*N361*V361/1000</f>
        <v/>
      </c>
      <c r="X361" s="27">
        <f t="array" ref="X361">INDEX($BP361:$CZ361,MATCH(TRUE,$BP361:$CZ361&lt;0,0))</f>
        <v/>
      </c>
      <c r="Y361" s="47">
        <f>IFERROR(CHOOSE($AC361,$BP$1,$BQ$1,$BR$1,$BS$1,$BT$1,$BU$1,$BV$1,$BW$1,$BX$1,$BY$1,$BZ$1,$CA$1,$CB$1,$CC$1,$CD$1,$CE$1,$CF$1,$CG$1,$CH$1,$CI$1,$CJ$1,$CK$1,$CL$1,$CM$1,$CN$1,$CO$1,$CP$1,$CQ$1,$CR$1,$CS$1,$CT$1,$CU$1,$CV$1,$CW$1,$CX$1,$CY$1,$CZ$1,),"")</f>
        <v/>
      </c>
      <c r="Z361" s="121">
        <f>IFERROR(VLOOKUP(E361,[1]route!$E$3:$BL$10005,59,0),"")&amp;IFERROR(VLOOKUP(E361,[1]route!$E$3:$BL$10005,60,0),"")</f>
        <v/>
      </c>
      <c r="AA361" s="172">
        <f>IF(R361&gt;V361,R361-V361,0)</f>
        <v/>
      </c>
      <c r="AB361" s="173">
        <f>AA361*O361*N361/1000</f>
        <v/>
      </c>
      <c r="AC361" s="4">
        <f>IFERROR(MATCH($X361,$BP361:$CZ361,0),"")</f>
        <v/>
      </c>
      <c r="AD361" s="29" t="n">
        <v>0</v>
      </c>
      <c r="AE361" s="30">
        <f>SUMIF([1]route!$E$3:$E$10005,E361,[1]!Table1[1])</f>
        <v/>
      </c>
      <c r="AF361" s="30">
        <f>SUMIF([1]route!$E$3:$E$10005,E361,[1]!Table1[2])</f>
        <v/>
      </c>
      <c r="AG361" s="30">
        <f>SUMIF([1]route!$E$3:$E$10005,E361,[1]!Table1[3])</f>
        <v/>
      </c>
      <c r="AH361" s="30">
        <f>SUMIF([1]route!$E$3:$E$10005,E361,[1]!Table1[4])</f>
        <v/>
      </c>
      <c r="AI361" s="30">
        <f>SUMIF([1]route!$E$3:$E$10005,E361,[1]!Table1[5])</f>
        <v/>
      </c>
      <c r="AJ361" s="30">
        <f>SUMIF([1]route!$E$3:$E$10005,E361,[1]!Table1[6])</f>
        <v/>
      </c>
      <c r="AK361" s="30">
        <f>SUMIF([1]route!$E$3:$E$10005,E361,[1]!Table1[7])</f>
        <v/>
      </c>
      <c r="AL361" s="30">
        <f>SUMIF([1]route!$E$3:$E$10005,E361,[1]!Table1[8])</f>
        <v/>
      </c>
      <c r="AM361" s="30">
        <f>SUMIF([1]route!$E$3:$E$10005,E361,[1]!Table1[9])</f>
        <v/>
      </c>
      <c r="AN361" s="30">
        <f>SUMIF([1]route!$E$3:$E$10005,E361,[1]!Table1[10])</f>
        <v/>
      </c>
      <c r="AO361" s="30">
        <f>SUMIF([1]route!$E$3:$E$10005,E361,[1]!Table1[11])</f>
        <v/>
      </c>
      <c r="AP361" s="30">
        <f>SUMIF([1]route!$E$3:$E$10005,E361,[1]!Table1[12])</f>
        <v/>
      </c>
      <c r="AQ361" s="30">
        <f>SUMIF([1]route!$E$3:$E$10005,E361,[1]!Table1[13])</f>
        <v/>
      </c>
      <c r="AR361" s="30">
        <f>SUMIF([1]route!$E$3:$E$10005,E361,[1]!Table1[14])</f>
        <v/>
      </c>
      <c r="AS361" s="30">
        <f>SUMIF([1]route!$E$3:$E$10005,E361,[1]!Table1[15])</f>
        <v/>
      </c>
      <c r="AT361" s="30">
        <f>SUMIF([1]route!$E$3:$E$10005,E361,[1]!Table1[16])</f>
        <v/>
      </c>
      <c r="AU361" s="30">
        <f>SUMIF([1]route!$E$3:$E$10005,E361,[1]!Table1[17])</f>
        <v/>
      </c>
      <c r="AV361" s="30">
        <f>SUMIF([1]route!$E$3:$E$10005,E361,[1]!Table1[18])</f>
        <v/>
      </c>
      <c r="AW361" s="30">
        <f>SUMIF([1]route!$E$3:$E$10005,E361,[1]!Table1[19])</f>
        <v/>
      </c>
      <c r="AX361" s="30">
        <f>SUMIF([1]route!$E$3:$E$10005,E361,[1]!Table1[20])</f>
        <v/>
      </c>
      <c r="AY361" s="30">
        <f>SUMIF([1]route!$E$3:$E$10005,E361,[1]!Table1[21])</f>
        <v/>
      </c>
      <c r="AZ361" s="30">
        <f>SUMIF([1]route!$E$3:$E$10005,E361,[1]!Table1[22])</f>
        <v/>
      </c>
      <c r="BA361" s="30">
        <f>SUMIF([1]route!$E$3:$E$10005,E361,[1]!Table1[23])</f>
        <v/>
      </c>
      <c r="BB361" s="30">
        <f>SUMIF([1]route!$E$3:$E$10005,E361,[1]!Table1[24])</f>
        <v/>
      </c>
      <c r="BC361" s="30">
        <f>SUMIF([1]route!$E$3:$E$10005,E361,[1]!Table1[25])</f>
        <v/>
      </c>
      <c r="BD361" s="30">
        <f>SUMIF([1]route!$E$3:$E$10005,E361,[1]!Table1[26])</f>
        <v/>
      </c>
      <c r="BE361" s="30">
        <f>SUMIF([1]route!$E$3:$E$10005,E361,[1]!Table1[27])</f>
        <v/>
      </c>
      <c r="BF361" s="30">
        <f>SUMIF([1]route!$E$3:$E$10005,E361,[1]!Table1[28])</f>
        <v/>
      </c>
      <c r="BG361" s="30">
        <f>SUMIF([1]route!$E$3:$E$10005,E361,[1]!Table1[29])</f>
        <v/>
      </c>
      <c r="BH361" s="30">
        <f>SUMIF([1]route!$E$3:$E$10005,E361,[1]!Table1[30])</f>
        <v/>
      </c>
      <c r="BI361" s="30">
        <f>SUMIF([1]route!$E$3:$E$10005,E361,[1]!Table1[31])</f>
        <v/>
      </c>
      <c r="BJ361" s="30">
        <f>SUMIF([1]route!$E$3:$E$10005,E361,[1]!Table1[Remain PO])</f>
        <v/>
      </c>
      <c r="BK361" s="31">
        <f>SUMIF([1]route!$E$3:$E$10005,E361,[1]!Table1[N+1])</f>
        <v/>
      </c>
      <c r="BL361" s="31">
        <f>SUMIF([1]route!$E$3:$E$10005,E361,[1]!Table1[N+2])</f>
        <v/>
      </c>
      <c r="BM361" s="31">
        <f>SUMIF([1]route!$E$3:$E$10005,E361,[1]!Table1[N+3])</f>
        <v/>
      </c>
      <c r="BN361" s="32">
        <f>SUMIF([1]route!$E$3:$E$10005,E361,[1]!Table1[N+4])</f>
        <v/>
      </c>
      <c r="BP361" s="37">
        <f>$V361-$AD361</f>
        <v/>
      </c>
      <c r="BQ361" s="35">
        <f>BP361-AE361</f>
        <v/>
      </c>
      <c r="BR361" s="35">
        <f>BQ361-AF361</f>
        <v/>
      </c>
      <c r="BS361" s="35">
        <f>BR361-AG361</f>
        <v/>
      </c>
      <c r="BT361" s="35">
        <f>BS361-AH361</f>
        <v/>
      </c>
      <c r="BU361" s="35">
        <f>BT361-AI361</f>
        <v/>
      </c>
      <c r="BV361" s="35">
        <f>BU361-AJ361</f>
        <v/>
      </c>
      <c r="BW361" s="35">
        <f>BV361-AK361</f>
        <v/>
      </c>
      <c r="BX361" s="35">
        <f>BW361-AL361</f>
        <v/>
      </c>
      <c r="BY361" s="35">
        <f>BX361-AM361</f>
        <v/>
      </c>
      <c r="BZ361" s="35">
        <f>BY361-AN361</f>
        <v/>
      </c>
      <c r="CA361" s="35">
        <f>BZ361-AO361</f>
        <v/>
      </c>
      <c r="CB361" s="35">
        <f>CA361-AP361</f>
        <v/>
      </c>
      <c r="CC361" s="35">
        <f>CB361-AQ361</f>
        <v/>
      </c>
      <c r="CD361" s="35">
        <f>CC361-AR361</f>
        <v/>
      </c>
      <c r="CE361" s="35">
        <f>CD361-AS361</f>
        <v/>
      </c>
      <c r="CF361" s="35">
        <f>CE361-AT361</f>
        <v/>
      </c>
      <c r="CG361" s="35">
        <f>CF361-AU361</f>
        <v/>
      </c>
      <c r="CH361" s="35">
        <f>CG361-AV361</f>
        <v/>
      </c>
      <c r="CI361" s="35">
        <f>CH361-AW361</f>
        <v/>
      </c>
      <c r="CJ361" s="35">
        <f>CI361-AX361</f>
        <v/>
      </c>
      <c r="CK361" s="35">
        <f>CJ361-AY361</f>
        <v/>
      </c>
      <c r="CL361" s="35">
        <f>CK361-AZ361</f>
        <v/>
      </c>
      <c r="CM361" s="35">
        <f>CL361-BA361</f>
        <v/>
      </c>
      <c r="CN361" s="35">
        <f>CM361-BB361</f>
        <v/>
      </c>
      <c r="CO361" s="35">
        <f>CN361-BC361</f>
        <v/>
      </c>
      <c r="CP361" s="35">
        <f>CO361-BD361</f>
        <v/>
      </c>
      <c r="CQ361" s="35">
        <f>CP361-BE361</f>
        <v/>
      </c>
      <c r="CR361" s="35">
        <f>CQ361-BF361</f>
        <v/>
      </c>
      <c r="CS361" s="35">
        <f>CR361-BG361</f>
        <v/>
      </c>
      <c r="CT361" s="35">
        <f>CS361-BH361</f>
        <v/>
      </c>
      <c r="CU361" s="35">
        <f>CT361-BI361</f>
        <v/>
      </c>
      <c r="CV361" s="35">
        <f>CU361-BJ361</f>
        <v/>
      </c>
      <c r="CW361" s="38">
        <f>CV361-BK361</f>
        <v/>
      </c>
      <c r="CX361" s="38">
        <f>CW361-BL361</f>
        <v/>
      </c>
      <c r="CY361" s="38">
        <f>CX361-BM361</f>
        <v/>
      </c>
      <c r="CZ361" s="39">
        <f>CY361-BN361</f>
        <v/>
      </c>
      <c r="DA361" s="35" t="n"/>
    </row>
    <row r="362">
      <c r="D362" s="61">
        <f>VLOOKUP(F362,[1]Special!$O$2:$S$209,3,0)</f>
        <v/>
      </c>
      <c r="E362" s="20" t="inlineStr">
        <is>
          <t>|0200220139|28.60|0.00|2.300|0.0005751IBC</t>
        </is>
      </c>
      <c r="F362" s="19">
        <f>LEFT(E362,LEN(E362)-7)</f>
        <v/>
      </c>
      <c r="G362" s="19">
        <f>'Cutting Rules'!H362</f>
        <v/>
      </c>
      <c r="H362" s="19">
        <f>VLOOKUP(MID(F362,8,2),[1]Special!$H$2:$I$32,2,0)</f>
        <v/>
      </c>
      <c r="I362" s="19">
        <f>RIGHT(E362,3)</f>
        <v/>
      </c>
      <c r="J362" s="19">
        <f>IF(MID(E362,6,2)="22","P","C")</f>
        <v/>
      </c>
      <c r="K362" s="19">
        <f>MID(E362,13,4)</f>
        <v/>
      </c>
      <c r="L362" s="19">
        <f>MID(E362,19,4)</f>
        <v/>
      </c>
      <c r="M362" s="52">
        <f>MID(E362,LEN(E362)-17,4)</f>
        <v/>
      </c>
      <c r="N362" s="52">
        <f>MID(E362,LEN(E362)-6,4)</f>
        <v/>
      </c>
      <c r="O362" s="19">
        <f>VLOOKUP(F362,[1]Item!$A$5:$Z$10000,26,0)</f>
        <v/>
      </c>
      <c r="P362" s="19">
        <f>VLOOKUP(E362,[1]route!$E$3:$O$10005,11,0)</f>
        <v/>
      </c>
      <c r="Q362" s="167">
        <f>'Cutting Rules'!AD362</f>
        <v/>
      </c>
      <c r="R362" s="168">
        <f>SUMIF([1]route!$E$3:$E$10005,E362,[1]!Table1[生産])</f>
        <v/>
      </c>
      <c r="S362" s="24" t="n"/>
      <c r="T362" s="169" t="inlineStr"/>
      <c r="U362" s="19" t="n"/>
      <c r="V362" s="170">
        <f>SUMIF([1]route!$E$3:$E$10005,E362,[1]route!$M$3:$M$10005)</f>
        <v/>
      </c>
      <c r="W362" s="171">
        <f>O362*N362*V362/1000</f>
        <v/>
      </c>
      <c r="X362" s="27">
        <f t="array" ref="X362">INDEX($BP362:$CZ362,MATCH(TRUE,$BP362:$CZ362&lt;0,0))</f>
        <v/>
      </c>
      <c r="Y362" s="47">
        <f>IFERROR(CHOOSE($AC362,$BP$1,$BQ$1,$BR$1,$BS$1,$BT$1,$BU$1,$BV$1,$BW$1,$BX$1,$BY$1,$BZ$1,$CA$1,$CB$1,$CC$1,$CD$1,$CE$1,$CF$1,$CG$1,$CH$1,$CI$1,$CJ$1,$CK$1,$CL$1,$CM$1,$CN$1,$CO$1,$CP$1,$CQ$1,$CR$1,$CS$1,$CT$1,$CU$1,$CV$1,$CW$1,$CX$1,$CY$1,$CZ$1,),"")</f>
        <v/>
      </c>
      <c r="Z362" s="121">
        <f>IFERROR(VLOOKUP(E362,[1]route!$E$3:$BL$10005,59,0),"")&amp;IFERROR(VLOOKUP(E362,[1]route!$E$3:$BL$10005,60,0),"")</f>
        <v/>
      </c>
      <c r="AA362" s="172">
        <f>IF(R362&gt;V362,R362-V362,0)</f>
        <v/>
      </c>
      <c r="AB362" s="173">
        <f>AA362*O362*N362/1000</f>
        <v/>
      </c>
      <c r="AC362" s="4">
        <f>IFERROR(MATCH($X362,$BP362:$CZ362,0),"")</f>
        <v/>
      </c>
      <c r="AD362" s="29" t="n">
        <v>0</v>
      </c>
      <c r="AE362" s="30">
        <f>SUMIF([1]route!$E$3:$E$10005,E362,[1]!Table1[1])</f>
        <v/>
      </c>
      <c r="AF362" s="30">
        <f>SUMIF([1]route!$E$3:$E$10005,E362,[1]!Table1[2])</f>
        <v/>
      </c>
      <c r="AG362" s="30">
        <f>SUMIF([1]route!$E$3:$E$10005,E362,[1]!Table1[3])</f>
        <v/>
      </c>
      <c r="AH362" s="30">
        <f>SUMIF([1]route!$E$3:$E$10005,E362,[1]!Table1[4])</f>
        <v/>
      </c>
      <c r="AI362" s="30">
        <f>SUMIF([1]route!$E$3:$E$10005,E362,[1]!Table1[5])</f>
        <v/>
      </c>
      <c r="AJ362" s="30">
        <f>SUMIF([1]route!$E$3:$E$10005,E362,[1]!Table1[6])</f>
        <v/>
      </c>
      <c r="AK362" s="30">
        <f>SUMIF([1]route!$E$3:$E$10005,E362,[1]!Table1[7])</f>
        <v/>
      </c>
      <c r="AL362" s="30">
        <f>SUMIF([1]route!$E$3:$E$10005,E362,[1]!Table1[8])</f>
        <v/>
      </c>
      <c r="AM362" s="30">
        <f>SUMIF([1]route!$E$3:$E$10005,E362,[1]!Table1[9])</f>
        <v/>
      </c>
      <c r="AN362" s="30">
        <f>SUMIF([1]route!$E$3:$E$10005,E362,[1]!Table1[10])</f>
        <v/>
      </c>
      <c r="AO362" s="30">
        <f>SUMIF([1]route!$E$3:$E$10005,E362,[1]!Table1[11])</f>
        <v/>
      </c>
      <c r="AP362" s="30">
        <f>SUMIF([1]route!$E$3:$E$10005,E362,[1]!Table1[12])</f>
        <v/>
      </c>
      <c r="AQ362" s="30">
        <f>SUMIF([1]route!$E$3:$E$10005,E362,[1]!Table1[13])</f>
        <v/>
      </c>
      <c r="AR362" s="30">
        <f>SUMIF([1]route!$E$3:$E$10005,E362,[1]!Table1[14])</f>
        <v/>
      </c>
      <c r="AS362" s="30">
        <f>SUMIF([1]route!$E$3:$E$10005,E362,[1]!Table1[15])</f>
        <v/>
      </c>
      <c r="AT362" s="30">
        <f>SUMIF([1]route!$E$3:$E$10005,E362,[1]!Table1[16])</f>
        <v/>
      </c>
      <c r="AU362" s="30">
        <f>SUMIF([1]route!$E$3:$E$10005,E362,[1]!Table1[17])</f>
        <v/>
      </c>
      <c r="AV362" s="30">
        <f>SUMIF([1]route!$E$3:$E$10005,E362,[1]!Table1[18])</f>
        <v/>
      </c>
      <c r="AW362" s="30">
        <f>SUMIF([1]route!$E$3:$E$10005,E362,[1]!Table1[19])</f>
        <v/>
      </c>
      <c r="AX362" s="30">
        <f>SUMIF([1]route!$E$3:$E$10005,E362,[1]!Table1[20])</f>
        <v/>
      </c>
      <c r="AY362" s="30">
        <f>SUMIF([1]route!$E$3:$E$10005,E362,[1]!Table1[21])</f>
        <v/>
      </c>
      <c r="AZ362" s="30">
        <f>SUMIF([1]route!$E$3:$E$10005,E362,[1]!Table1[22])</f>
        <v/>
      </c>
      <c r="BA362" s="30">
        <f>SUMIF([1]route!$E$3:$E$10005,E362,[1]!Table1[23])</f>
        <v/>
      </c>
      <c r="BB362" s="30">
        <f>SUMIF([1]route!$E$3:$E$10005,E362,[1]!Table1[24])</f>
        <v/>
      </c>
      <c r="BC362" s="30">
        <f>SUMIF([1]route!$E$3:$E$10005,E362,[1]!Table1[25])</f>
        <v/>
      </c>
      <c r="BD362" s="30">
        <f>SUMIF([1]route!$E$3:$E$10005,E362,[1]!Table1[26])</f>
        <v/>
      </c>
      <c r="BE362" s="30">
        <f>SUMIF([1]route!$E$3:$E$10005,E362,[1]!Table1[27])</f>
        <v/>
      </c>
      <c r="BF362" s="30">
        <f>SUMIF([1]route!$E$3:$E$10005,E362,[1]!Table1[28])</f>
        <v/>
      </c>
      <c r="BG362" s="30">
        <f>SUMIF([1]route!$E$3:$E$10005,E362,[1]!Table1[29])</f>
        <v/>
      </c>
      <c r="BH362" s="30">
        <f>SUMIF([1]route!$E$3:$E$10005,E362,[1]!Table1[30])</f>
        <v/>
      </c>
      <c r="BI362" s="30">
        <f>SUMIF([1]route!$E$3:$E$10005,E362,[1]!Table1[31])</f>
        <v/>
      </c>
      <c r="BJ362" s="30">
        <f>SUMIF([1]route!$E$3:$E$10005,E362,[1]!Table1[Remain PO])</f>
        <v/>
      </c>
      <c r="BK362" s="31">
        <f>SUMIF([1]route!$E$3:$E$10005,E362,[1]!Table1[N+1])</f>
        <v/>
      </c>
      <c r="BL362" s="31">
        <f>SUMIF([1]route!$E$3:$E$10005,E362,[1]!Table1[N+2])</f>
        <v/>
      </c>
      <c r="BM362" s="31">
        <f>SUMIF([1]route!$E$3:$E$10005,E362,[1]!Table1[N+3])</f>
        <v/>
      </c>
      <c r="BN362" s="32">
        <f>SUMIF([1]route!$E$3:$E$10005,E362,[1]!Table1[N+4])</f>
        <v/>
      </c>
      <c r="BP362" s="37">
        <f>$V362-$AD362</f>
        <v/>
      </c>
      <c r="BQ362" s="35">
        <f>BP362-AE362</f>
        <v/>
      </c>
      <c r="BR362" s="35">
        <f>BQ362-AF362</f>
        <v/>
      </c>
      <c r="BS362" s="35">
        <f>BR362-AG362</f>
        <v/>
      </c>
      <c r="BT362" s="35">
        <f>BS362-AH362</f>
        <v/>
      </c>
      <c r="BU362" s="35">
        <f>BT362-AI362</f>
        <v/>
      </c>
      <c r="BV362" s="35">
        <f>BU362-AJ362</f>
        <v/>
      </c>
      <c r="BW362" s="35">
        <f>BV362-AK362</f>
        <v/>
      </c>
      <c r="BX362" s="35">
        <f>BW362-AL362</f>
        <v/>
      </c>
      <c r="BY362" s="35">
        <f>BX362-AM362</f>
        <v/>
      </c>
      <c r="BZ362" s="35">
        <f>BY362-AN362</f>
        <v/>
      </c>
      <c r="CA362" s="35">
        <f>BZ362-AO362</f>
        <v/>
      </c>
      <c r="CB362" s="35">
        <f>CA362-AP362</f>
        <v/>
      </c>
      <c r="CC362" s="35">
        <f>CB362-AQ362</f>
        <v/>
      </c>
      <c r="CD362" s="35">
        <f>CC362-AR362</f>
        <v/>
      </c>
      <c r="CE362" s="35">
        <f>CD362-AS362</f>
        <v/>
      </c>
      <c r="CF362" s="35">
        <f>CE362-AT362</f>
        <v/>
      </c>
      <c r="CG362" s="35">
        <f>CF362-AU362</f>
        <v/>
      </c>
      <c r="CH362" s="35">
        <f>CG362-AV362</f>
        <v/>
      </c>
      <c r="CI362" s="35">
        <f>CH362-AW362</f>
        <v/>
      </c>
      <c r="CJ362" s="35">
        <f>CI362-AX362</f>
        <v/>
      </c>
      <c r="CK362" s="35">
        <f>CJ362-AY362</f>
        <v/>
      </c>
      <c r="CL362" s="35">
        <f>CK362-AZ362</f>
        <v/>
      </c>
      <c r="CM362" s="35">
        <f>CL362-BA362</f>
        <v/>
      </c>
      <c r="CN362" s="35">
        <f>CM362-BB362</f>
        <v/>
      </c>
      <c r="CO362" s="35">
        <f>CN362-BC362</f>
        <v/>
      </c>
      <c r="CP362" s="35">
        <f>CO362-BD362</f>
        <v/>
      </c>
      <c r="CQ362" s="35">
        <f>CP362-BE362</f>
        <v/>
      </c>
      <c r="CR362" s="35">
        <f>CQ362-BF362</f>
        <v/>
      </c>
      <c r="CS362" s="35">
        <f>CR362-BG362</f>
        <v/>
      </c>
      <c r="CT362" s="35">
        <f>CS362-BH362</f>
        <v/>
      </c>
      <c r="CU362" s="35">
        <f>CT362-BI362</f>
        <v/>
      </c>
      <c r="CV362" s="35">
        <f>CU362-BJ362</f>
        <v/>
      </c>
      <c r="CW362" s="38">
        <f>CV362-BK362</f>
        <v/>
      </c>
      <c r="CX362" s="38">
        <f>CW362-BL362</f>
        <v/>
      </c>
      <c r="CY362" s="38">
        <f>CX362-BM362</f>
        <v/>
      </c>
      <c r="CZ362" s="39">
        <f>CY362-BN362</f>
        <v/>
      </c>
      <c r="DA362" s="35" t="n"/>
    </row>
    <row r="363">
      <c r="D363" s="61">
        <f>VLOOKUP(F363,[1]Special!$O$2:$S$209,3,0)</f>
        <v/>
      </c>
      <c r="E363" s="20" t="inlineStr">
        <is>
          <t>|0200220139|25.40|0.00|2.000|0.0005870IBC</t>
        </is>
      </c>
      <c r="F363" s="19">
        <f>LEFT(E363,LEN(E363)-7)</f>
        <v/>
      </c>
      <c r="G363" s="19">
        <f>'Cutting Rules'!H363</f>
        <v/>
      </c>
      <c r="H363" s="19">
        <f>VLOOKUP(MID(F363,8,2),[1]Special!$H$2:$I$32,2,0)</f>
        <v/>
      </c>
      <c r="I363" s="19">
        <f>RIGHT(E363,3)</f>
        <v/>
      </c>
      <c r="J363" s="19">
        <f>IF(MID(E363,6,2)="22","P","C")</f>
        <v/>
      </c>
      <c r="K363" s="19">
        <f>MID(E363,13,4)</f>
        <v/>
      </c>
      <c r="L363" s="19">
        <f>MID(E363,19,4)</f>
        <v/>
      </c>
      <c r="M363" s="52">
        <f>MID(E363,LEN(E363)-17,4)</f>
        <v/>
      </c>
      <c r="N363" s="52">
        <f>MID(E363,LEN(E363)-6,4)</f>
        <v/>
      </c>
      <c r="O363" s="19">
        <f>VLOOKUP(F363,[1]Item!$A$5:$Z$10000,26,0)</f>
        <v/>
      </c>
      <c r="P363" s="19">
        <f>VLOOKUP(E363,[1]route!$E$3:$O$10005,11,0)</f>
        <v/>
      </c>
      <c r="Q363" s="167">
        <f>'Cutting Rules'!AD363</f>
        <v/>
      </c>
      <c r="R363" s="168">
        <f>SUMIF([1]route!$E$3:$E$10005,E363,[1]!Table1[生産])</f>
        <v/>
      </c>
      <c r="S363" s="24" t="n"/>
      <c r="T363" s="169" t="inlineStr"/>
      <c r="U363" s="19" t="n"/>
      <c r="V363" s="170">
        <f>SUMIF([1]route!$E$3:$E$10005,E363,[1]route!$M$3:$M$10005)</f>
        <v/>
      </c>
      <c r="W363" s="171">
        <f>O363*N363*V363/1000</f>
        <v/>
      </c>
      <c r="X363" s="27">
        <f t="array" ref="X363">INDEX($BP363:$CZ363,MATCH(TRUE,$BP363:$CZ363&lt;0,0))</f>
        <v/>
      </c>
      <c r="Y363" s="47">
        <f>IFERROR(CHOOSE($AC363,$BP$1,$BQ$1,$BR$1,$BS$1,$BT$1,$BU$1,$BV$1,$BW$1,$BX$1,$BY$1,$BZ$1,$CA$1,$CB$1,$CC$1,$CD$1,$CE$1,$CF$1,$CG$1,$CH$1,$CI$1,$CJ$1,$CK$1,$CL$1,$CM$1,$CN$1,$CO$1,$CP$1,$CQ$1,$CR$1,$CS$1,$CT$1,$CU$1,$CV$1,$CW$1,$CX$1,$CY$1,$CZ$1,),"")</f>
        <v/>
      </c>
      <c r="Z363" s="121">
        <f>IFERROR(VLOOKUP(E363,[1]route!$E$3:$BL$10005,59,0),"")&amp;IFERROR(VLOOKUP(E363,[1]route!$E$3:$BL$10005,60,0),"")</f>
        <v/>
      </c>
      <c r="AA363" s="172">
        <f>IF(R363&gt;V363,R363-V363,0)</f>
        <v/>
      </c>
      <c r="AB363" s="173">
        <f>AA363*O363*N363/1000</f>
        <v/>
      </c>
      <c r="AC363" s="4">
        <f>IFERROR(MATCH($X363,$BP363:$CZ363,0),"")</f>
        <v/>
      </c>
      <c r="AD363" s="29" t="n">
        <v>0</v>
      </c>
      <c r="AE363" s="30">
        <f>SUMIF([1]route!$E$3:$E$10005,E363,[1]!Table1[1])</f>
        <v/>
      </c>
      <c r="AF363" s="30">
        <f>SUMIF([1]route!$E$3:$E$10005,E363,[1]!Table1[2])</f>
        <v/>
      </c>
      <c r="AG363" s="30">
        <f>SUMIF([1]route!$E$3:$E$10005,E363,[1]!Table1[3])</f>
        <v/>
      </c>
      <c r="AH363" s="30">
        <f>SUMIF([1]route!$E$3:$E$10005,E363,[1]!Table1[4])</f>
        <v/>
      </c>
      <c r="AI363" s="30">
        <f>SUMIF([1]route!$E$3:$E$10005,E363,[1]!Table1[5])</f>
        <v/>
      </c>
      <c r="AJ363" s="30">
        <f>SUMIF([1]route!$E$3:$E$10005,E363,[1]!Table1[6])</f>
        <v/>
      </c>
      <c r="AK363" s="30">
        <f>SUMIF([1]route!$E$3:$E$10005,E363,[1]!Table1[7])</f>
        <v/>
      </c>
      <c r="AL363" s="30">
        <f>SUMIF([1]route!$E$3:$E$10005,E363,[1]!Table1[8])</f>
        <v/>
      </c>
      <c r="AM363" s="30">
        <f>SUMIF([1]route!$E$3:$E$10005,E363,[1]!Table1[9])</f>
        <v/>
      </c>
      <c r="AN363" s="30">
        <f>SUMIF([1]route!$E$3:$E$10005,E363,[1]!Table1[10])</f>
        <v/>
      </c>
      <c r="AO363" s="30">
        <f>SUMIF([1]route!$E$3:$E$10005,E363,[1]!Table1[11])</f>
        <v/>
      </c>
      <c r="AP363" s="30">
        <f>SUMIF([1]route!$E$3:$E$10005,E363,[1]!Table1[12])</f>
        <v/>
      </c>
      <c r="AQ363" s="30">
        <f>SUMIF([1]route!$E$3:$E$10005,E363,[1]!Table1[13])</f>
        <v/>
      </c>
      <c r="AR363" s="30">
        <f>SUMIF([1]route!$E$3:$E$10005,E363,[1]!Table1[14])</f>
        <v/>
      </c>
      <c r="AS363" s="30">
        <f>SUMIF([1]route!$E$3:$E$10005,E363,[1]!Table1[15])</f>
        <v/>
      </c>
      <c r="AT363" s="30">
        <f>SUMIF([1]route!$E$3:$E$10005,E363,[1]!Table1[16])</f>
        <v/>
      </c>
      <c r="AU363" s="30">
        <f>SUMIF([1]route!$E$3:$E$10005,E363,[1]!Table1[17])</f>
        <v/>
      </c>
      <c r="AV363" s="30">
        <f>SUMIF([1]route!$E$3:$E$10005,E363,[1]!Table1[18])</f>
        <v/>
      </c>
      <c r="AW363" s="30">
        <f>SUMIF([1]route!$E$3:$E$10005,E363,[1]!Table1[19])</f>
        <v/>
      </c>
      <c r="AX363" s="30">
        <f>SUMIF([1]route!$E$3:$E$10005,E363,[1]!Table1[20])</f>
        <v/>
      </c>
      <c r="AY363" s="30">
        <f>SUMIF([1]route!$E$3:$E$10005,E363,[1]!Table1[21])</f>
        <v/>
      </c>
      <c r="AZ363" s="30">
        <f>SUMIF([1]route!$E$3:$E$10005,E363,[1]!Table1[22])</f>
        <v/>
      </c>
      <c r="BA363" s="30">
        <f>SUMIF([1]route!$E$3:$E$10005,E363,[1]!Table1[23])</f>
        <v/>
      </c>
      <c r="BB363" s="30">
        <f>SUMIF([1]route!$E$3:$E$10005,E363,[1]!Table1[24])</f>
        <v/>
      </c>
      <c r="BC363" s="30">
        <f>SUMIF([1]route!$E$3:$E$10005,E363,[1]!Table1[25])</f>
        <v/>
      </c>
      <c r="BD363" s="30">
        <f>SUMIF([1]route!$E$3:$E$10005,E363,[1]!Table1[26])</f>
        <v/>
      </c>
      <c r="BE363" s="30">
        <f>SUMIF([1]route!$E$3:$E$10005,E363,[1]!Table1[27])</f>
        <v/>
      </c>
      <c r="BF363" s="30">
        <f>SUMIF([1]route!$E$3:$E$10005,E363,[1]!Table1[28])</f>
        <v/>
      </c>
      <c r="BG363" s="30">
        <f>SUMIF([1]route!$E$3:$E$10005,E363,[1]!Table1[29])</f>
        <v/>
      </c>
      <c r="BH363" s="30">
        <f>SUMIF([1]route!$E$3:$E$10005,E363,[1]!Table1[30])</f>
        <v/>
      </c>
      <c r="BI363" s="30">
        <f>SUMIF([1]route!$E$3:$E$10005,E363,[1]!Table1[31])</f>
        <v/>
      </c>
      <c r="BJ363" s="30">
        <f>SUMIF([1]route!$E$3:$E$10005,E363,[1]!Table1[Remain PO])</f>
        <v/>
      </c>
      <c r="BK363" s="31">
        <f>SUMIF([1]route!$E$3:$E$10005,E363,[1]!Table1[N+1])</f>
        <v/>
      </c>
      <c r="BL363" s="31">
        <f>SUMIF([1]route!$E$3:$E$10005,E363,[1]!Table1[N+2])</f>
        <v/>
      </c>
      <c r="BM363" s="31">
        <f>SUMIF([1]route!$E$3:$E$10005,E363,[1]!Table1[N+3])</f>
        <v/>
      </c>
      <c r="BN363" s="32">
        <f>SUMIF([1]route!$E$3:$E$10005,E363,[1]!Table1[N+4])</f>
        <v/>
      </c>
      <c r="BP363" s="37">
        <f>$V363-$AD363</f>
        <v/>
      </c>
      <c r="BQ363" s="35">
        <f>BP363-AE363</f>
        <v/>
      </c>
      <c r="BR363" s="35">
        <f>BQ363-AF363</f>
        <v/>
      </c>
      <c r="BS363" s="35">
        <f>BR363-AG363</f>
        <v/>
      </c>
      <c r="BT363" s="35">
        <f>BS363-AH363</f>
        <v/>
      </c>
      <c r="BU363" s="35">
        <f>BT363-AI363</f>
        <v/>
      </c>
      <c r="BV363" s="35">
        <f>BU363-AJ363</f>
        <v/>
      </c>
      <c r="BW363" s="35">
        <f>BV363-AK363</f>
        <v/>
      </c>
      <c r="BX363" s="35">
        <f>BW363-AL363</f>
        <v/>
      </c>
      <c r="BY363" s="35">
        <f>BX363-AM363</f>
        <v/>
      </c>
      <c r="BZ363" s="35">
        <f>BY363-AN363</f>
        <v/>
      </c>
      <c r="CA363" s="35">
        <f>BZ363-AO363</f>
        <v/>
      </c>
      <c r="CB363" s="35">
        <f>CA363-AP363</f>
        <v/>
      </c>
      <c r="CC363" s="35">
        <f>CB363-AQ363</f>
        <v/>
      </c>
      <c r="CD363" s="35">
        <f>CC363-AR363</f>
        <v/>
      </c>
      <c r="CE363" s="35">
        <f>CD363-AS363</f>
        <v/>
      </c>
      <c r="CF363" s="35">
        <f>CE363-AT363</f>
        <v/>
      </c>
      <c r="CG363" s="35">
        <f>CF363-AU363</f>
        <v/>
      </c>
      <c r="CH363" s="35">
        <f>CG363-AV363</f>
        <v/>
      </c>
      <c r="CI363" s="35">
        <f>CH363-AW363</f>
        <v/>
      </c>
      <c r="CJ363" s="35">
        <f>CI363-AX363</f>
        <v/>
      </c>
      <c r="CK363" s="35">
        <f>CJ363-AY363</f>
        <v/>
      </c>
      <c r="CL363" s="35">
        <f>CK363-AZ363</f>
        <v/>
      </c>
      <c r="CM363" s="35">
        <f>CL363-BA363</f>
        <v/>
      </c>
      <c r="CN363" s="35">
        <f>CM363-BB363</f>
        <v/>
      </c>
      <c r="CO363" s="35">
        <f>CN363-BC363</f>
        <v/>
      </c>
      <c r="CP363" s="35">
        <f>CO363-BD363</f>
        <v/>
      </c>
      <c r="CQ363" s="35">
        <f>CP363-BE363</f>
        <v/>
      </c>
      <c r="CR363" s="35">
        <f>CQ363-BF363</f>
        <v/>
      </c>
      <c r="CS363" s="35">
        <f>CR363-BG363</f>
        <v/>
      </c>
      <c r="CT363" s="35">
        <f>CS363-BH363</f>
        <v/>
      </c>
      <c r="CU363" s="35">
        <f>CT363-BI363</f>
        <v/>
      </c>
      <c r="CV363" s="35">
        <f>CU363-BJ363</f>
        <v/>
      </c>
      <c r="CW363" s="38">
        <f>CV363-BK363</f>
        <v/>
      </c>
      <c r="CX363" s="38">
        <f>CW363-BL363</f>
        <v/>
      </c>
      <c r="CY363" s="38">
        <f>CX363-BM363</f>
        <v/>
      </c>
      <c r="CZ363" s="39">
        <f>CY363-BN363</f>
        <v/>
      </c>
      <c r="DA363" s="35" t="n"/>
    </row>
    <row r="364">
      <c r="D364" s="61">
        <f>VLOOKUP(F364,[1]Special!$O$2:$S$209,3,0)</f>
        <v/>
      </c>
      <c r="E364" s="20" t="inlineStr">
        <is>
          <t>|0200220139|22.20|0.00|2.300|0.0005883NBC</t>
        </is>
      </c>
      <c r="F364" s="19">
        <f>LEFT(E364,LEN(E364)-7)</f>
        <v/>
      </c>
      <c r="G364" s="19">
        <f>'Cutting Rules'!H364</f>
        <v/>
      </c>
      <c r="H364" s="19">
        <f>VLOOKUP(MID(F364,8,2),[1]Special!$H$2:$I$32,2,0)</f>
        <v/>
      </c>
      <c r="I364" s="19">
        <f>RIGHT(E364,3)</f>
        <v/>
      </c>
      <c r="J364" s="19">
        <f>IF(MID(E364,6,2)="22","P","C")</f>
        <v/>
      </c>
      <c r="K364" s="19">
        <f>MID(E364,13,4)</f>
        <v/>
      </c>
      <c r="L364" s="19">
        <f>MID(E364,19,4)</f>
        <v/>
      </c>
      <c r="M364" s="52">
        <f>MID(E364,LEN(E364)-17,4)</f>
        <v/>
      </c>
      <c r="N364" s="52">
        <f>MID(E364,LEN(E364)-6,4)</f>
        <v/>
      </c>
      <c r="O364" s="19">
        <f>VLOOKUP(F364,[1]Item!$A$5:$Z$10000,26,0)</f>
        <v/>
      </c>
      <c r="P364" s="19">
        <f>VLOOKUP(E364,[1]route!$E$3:$O$10005,11,0)</f>
        <v/>
      </c>
      <c r="Q364" s="167">
        <f>'Cutting Rules'!AD364</f>
        <v/>
      </c>
      <c r="R364" s="168">
        <f>SUMIF([1]route!$E$3:$E$10005,E364,[1]!Table1[生産])</f>
        <v/>
      </c>
      <c r="S364" s="24" t="n"/>
      <c r="T364" s="169" t="inlineStr"/>
      <c r="U364" s="19" t="n"/>
      <c r="V364" s="170">
        <f>SUMIF([1]route!$E$3:$E$10005,E364,[1]route!$M$3:$M$10005)</f>
        <v/>
      </c>
      <c r="W364" s="171">
        <f>O364*N364*V364/1000</f>
        <v/>
      </c>
      <c r="X364" s="27">
        <f t="array" ref="X364">INDEX($BP364:$CZ364,MATCH(TRUE,$BP364:$CZ364&lt;0,0))</f>
        <v/>
      </c>
      <c r="Y364" s="47">
        <f>IFERROR(CHOOSE($AC364,$BP$1,$BQ$1,$BR$1,$BS$1,$BT$1,$BU$1,$BV$1,$BW$1,$BX$1,$BY$1,$BZ$1,$CA$1,$CB$1,$CC$1,$CD$1,$CE$1,$CF$1,$CG$1,$CH$1,$CI$1,$CJ$1,$CK$1,$CL$1,$CM$1,$CN$1,$CO$1,$CP$1,$CQ$1,$CR$1,$CS$1,$CT$1,$CU$1,$CV$1,$CW$1,$CX$1,$CY$1,$CZ$1,),"")</f>
        <v/>
      </c>
      <c r="Z364" s="121">
        <f>IFERROR(VLOOKUP(E364,[1]route!$E$3:$BL$10005,59,0),"")&amp;IFERROR(VLOOKUP(E364,[1]route!$E$3:$BL$10005,60,0),"")</f>
        <v/>
      </c>
      <c r="AA364" s="172">
        <f>IF(R364&gt;V364,R364-V364,0)</f>
        <v/>
      </c>
      <c r="AB364" s="173">
        <f>AA364*O364*N364/1000</f>
        <v/>
      </c>
      <c r="AC364" s="4">
        <f>IFERROR(MATCH($X364,$BP364:$CZ364,0),"")</f>
        <v/>
      </c>
      <c r="AD364" s="29" t="n">
        <v>0</v>
      </c>
      <c r="AE364" s="30">
        <f>SUMIF([1]route!$E$3:$E$10005,E364,[1]!Table1[1])</f>
        <v/>
      </c>
      <c r="AF364" s="30">
        <f>SUMIF([1]route!$E$3:$E$10005,E364,[1]!Table1[2])</f>
        <v/>
      </c>
      <c r="AG364" s="30">
        <f>SUMIF([1]route!$E$3:$E$10005,E364,[1]!Table1[3])</f>
        <v/>
      </c>
      <c r="AH364" s="30">
        <f>SUMIF([1]route!$E$3:$E$10005,E364,[1]!Table1[4])</f>
        <v/>
      </c>
      <c r="AI364" s="30">
        <f>SUMIF([1]route!$E$3:$E$10005,E364,[1]!Table1[5])</f>
        <v/>
      </c>
      <c r="AJ364" s="30">
        <f>SUMIF([1]route!$E$3:$E$10005,E364,[1]!Table1[6])</f>
        <v/>
      </c>
      <c r="AK364" s="30">
        <f>SUMIF([1]route!$E$3:$E$10005,E364,[1]!Table1[7])</f>
        <v/>
      </c>
      <c r="AL364" s="30">
        <f>SUMIF([1]route!$E$3:$E$10005,E364,[1]!Table1[8])</f>
        <v/>
      </c>
      <c r="AM364" s="30">
        <f>SUMIF([1]route!$E$3:$E$10005,E364,[1]!Table1[9])</f>
        <v/>
      </c>
      <c r="AN364" s="30">
        <f>SUMIF([1]route!$E$3:$E$10005,E364,[1]!Table1[10])</f>
        <v/>
      </c>
      <c r="AO364" s="30">
        <f>SUMIF([1]route!$E$3:$E$10005,E364,[1]!Table1[11])</f>
        <v/>
      </c>
      <c r="AP364" s="30">
        <f>SUMIF([1]route!$E$3:$E$10005,E364,[1]!Table1[12])</f>
        <v/>
      </c>
      <c r="AQ364" s="30">
        <f>SUMIF([1]route!$E$3:$E$10005,E364,[1]!Table1[13])</f>
        <v/>
      </c>
      <c r="AR364" s="30">
        <f>SUMIF([1]route!$E$3:$E$10005,E364,[1]!Table1[14])</f>
        <v/>
      </c>
      <c r="AS364" s="30">
        <f>SUMIF([1]route!$E$3:$E$10005,E364,[1]!Table1[15])</f>
        <v/>
      </c>
      <c r="AT364" s="30">
        <f>SUMIF([1]route!$E$3:$E$10005,E364,[1]!Table1[16])</f>
        <v/>
      </c>
      <c r="AU364" s="30">
        <f>SUMIF([1]route!$E$3:$E$10005,E364,[1]!Table1[17])</f>
        <v/>
      </c>
      <c r="AV364" s="30">
        <f>SUMIF([1]route!$E$3:$E$10005,E364,[1]!Table1[18])</f>
        <v/>
      </c>
      <c r="AW364" s="30">
        <f>SUMIF([1]route!$E$3:$E$10005,E364,[1]!Table1[19])</f>
        <v/>
      </c>
      <c r="AX364" s="30">
        <f>SUMIF([1]route!$E$3:$E$10005,E364,[1]!Table1[20])</f>
        <v/>
      </c>
      <c r="AY364" s="30">
        <f>SUMIF([1]route!$E$3:$E$10005,E364,[1]!Table1[21])</f>
        <v/>
      </c>
      <c r="AZ364" s="30">
        <f>SUMIF([1]route!$E$3:$E$10005,E364,[1]!Table1[22])</f>
        <v/>
      </c>
      <c r="BA364" s="30">
        <f>SUMIF([1]route!$E$3:$E$10005,E364,[1]!Table1[23])</f>
        <v/>
      </c>
      <c r="BB364" s="30">
        <f>SUMIF([1]route!$E$3:$E$10005,E364,[1]!Table1[24])</f>
        <v/>
      </c>
      <c r="BC364" s="30">
        <f>SUMIF([1]route!$E$3:$E$10005,E364,[1]!Table1[25])</f>
        <v/>
      </c>
      <c r="BD364" s="30">
        <f>SUMIF([1]route!$E$3:$E$10005,E364,[1]!Table1[26])</f>
        <v/>
      </c>
      <c r="BE364" s="30">
        <f>SUMIF([1]route!$E$3:$E$10005,E364,[1]!Table1[27])</f>
        <v/>
      </c>
      <c r="BF364" s="30">
        <f>SUMIF([1]route!$E$3:$E$10005,E364,[1]!Table1[28])</f>
        <v/>
      </c>
      <c r="BG364" s="30">
        <f>SUMIF([1]route!$E$3:$E$10005,E364,[1]!Table1[29])</f>
        <v/>
      </c>
      <c r="BH364" s="30">
        <f>SUMIF([1]route!$E$3:$E$10005,E364,[1]!Table1[30])</f>
        <v/>
      </c>
      <c r="BI364" s="30">
        <f>SUMIF([1]route!$E$3:$E$10005,E364,[1]!Table1[31])</f>
        <v/>
      </c>
      <c r="BJ364" s="30">
        <f>SUMIF([1]route!$E$3:$E$10005,E364,[1]!Table1[Remain PO])</f>
        <v/>
      </c>
      <c r="BK364" s="31">
        <f>SUMIF([1]route!$E$3:$E$10005,E364,[1]!Table1[N+1])</f>
        <v/>
      </c>
      <c r="BL364" s="31">
        <f>SUMIF([1]route!$E$3:$E$10005,E364,[1]!Table1[N+2])</f>
        <v/>
      </c>
      <c r="BM364" s="31">
        <f>SUMIF([1]route!$E$3:$E$10005,E364,[1]!Table1[N+3])</f>
        <v/>
      </c>
      <c r="BN364" s="32">
        <f>SUMIF([1]route!$E$3:$E$10005,E364,[1]!Table1[N+4])</f>
        <v/>
      </c>
      <c r="BP364" s="37">
        <f>$V364-$AD364</f>
        <v/>
      </c>
      <c r="BQ364" s="35">
        <f>BP364-AE364</f>
        <v/>
      </c>
      <c r="BR364" s="35">
        <f>BQ364-AF364</f>
        <v/>
      </c>
      <c r="BS364" s="35">
        <f>BR364-AG364</f>
        <v/>
      </c>
      <c r="BT364" s="35">
        <f>BS364-AH364</f>
        <v/>
      </c>
      <c r="BU364" s="35">
        <f>BT364-AI364</f>
        <v/>
      </c>
      <c r="BV364" s="35">
        <f>BU364-AJ364</f>
        <v/>
      </c>
      <c r="BW364" s="35">
        <f>BV364-AK364</f>
        <v/>
      </c>
      <c r="BX364" s="35">
        <f>BW364-AL364</f>
        <v/>
      </c>
      <c r="BY364" s="35">
        <f>BX364-AM364</f>
        <v/>
      </c>
      <c r="BZ364" s="35">
        <f>BY364-AN364</f>
        <v/>
      </c>
      <c r="CA364" s="35">
        <f>BZ364-AO364</f>
        <v/>
      </c>
      <c r="CB364" s="35">
        <f>CA364-AP364</f>
        <v/>
      </c>
      <c r="CC364" s="35">
        <f>CB364-AQ364</f>
        <v/>
      </c>
      <c r="CD364" s="35">
        <f>CC364-AR364</f>
        <v/>
      </c>
      <c r="CE364" s="35">
        <f>CD364-AS364</f>
        <v/>
      </c>
      <c r="CF364" s="35">
        <f>CE364-AT364</f>
        <v/>
      </c>
      <c r="CG364" s="35">
        <f>CF364-AU364</f>
        <v/>
      </c>
      <c r="CH364" s="35">
        <f>CG364-AV364</f>
        <v/>
      </c>
      <c r="CI364" s="35">
        <f>CH364-AW364</f>
        <v/>
      </c>
      <c r="CJ364" s="35">
        <f>CI364-AX364</f>
        <v/>
      </c>
      <c r="CK364" s="35">
        <f>CJ364-AY364</f>
        <v/>
      </c>
      <c r="CL364" s="35">
        <f>CK364-AZ364</f>
        <v/>
      </c>
      <c r="CM364" s="35">
        <f>CL364-BA364</f>
        <v/>
      </c>
      <c r="CN364" s="35">
        <f>CM364-BB364</f>
        <v/>
      </c>
      <c r="CO364" s="35">
        <f>CN364-BC364</f>
        <v/>
      </c>
      <c r="CP364" s="35">
        <f>CO364-BD364</f>
        <v/>
      </c>
      <c r="CQ364" s="35">
        <f>CP364-BE364</f>
        <v/>
      </c>
      <c r="CR364" s="35">
        <f>CQ364-BF364</f>
        <v/>
      </c>
      <c r="CS364" s="35">
        <f>CR364-BG364</f>
        <v/>
      </c>
      <c r="CT364" s="35">
        <f>CS364-BH364</f>
        <v/>
      </c>
      <c r="CU364" s="35">
        <f>CT364-BI364</f>
        <v/>
      </c>
      <c r="CV364" s="35">
        <f>CU364-BJ364</f>
        <v/>
      </c>
      <c r="CW364" s="38">
        <f>CV364-BK364</f>
        <v/>
      </c>
      <c r="CX364" s="38">
        <f>CW364-BL364</f>
        <v/>
      </c>
      <c r="CY364" s="38">
        <f>CX364-BM364</f>
        <v/>
      </c>
      <c r="CZ364" s="39">
        <f>CY364-BN364</f>
        <v/>
      </c>
      <c r="DA364" s="35" t="n"/>
    </row>
    <row r="365">
      <c r="D365" s="61">
        <f>VLOOKUP(F365,[1]Special!$O$2:$S$209,3,0)</f>
        <v/>
      </c>
      <c r="E365" s="20" t="inlineStr">
        <is>
          <t>|0200262901|22.20|0.00|1.200|0.0006191IBC</t>
        </is>
      </c>
      <c r="F365" s="19">
        <f>LEFT(E365,LEN(E365)-7)</f>
        <v/>
      </c>
      <c r="G365" s="19">
        <f>'Cutting Rules'!H365</f>
        <v/>
      </c>
      <c r="H365" s="19">
        <f>VLOOKUP(MID(F365,8,2),[1]Special!$H$2:$I$32,2,0)</f>
        <v/>
      </c>
      <c r="I365" s="19">
        <f>RIGHT(E365,3)</f>
        <v/>
      </c>
      <c r="J365" s="19">
        <f>IF(MID(E365,6,2)="22","P","C")</f>
        <v/>
      </c>
      <c r="K365" s="19">
        <f>MID(E365,13,4)</f>
        <v/>
      </c>
      <c r="L365" s="19">
        <f>MID(E365,19,4)</f>
        <v/>
      </c>
      <c r="M365" s="52">
        <f>MID(E365,LEN(E365)-17,4)</f>
        <v/>
      </c>
      <c r="N365" s="52">
        <f>MID(E365,LEN(E365)-6,4)</f>
        <v/>
      </c>
      <c r="O365" s="19">
        <f>VLOOKUP(F365,[1]Item!$A$5:$Z$10000,26,0)</f>
        <v/>
      </c>
      <c r="P365" s="19">
        <f>VLOOKUP(E365,[1]route!$E$3:$O$10005,11,0)</f>
        <v/>
      </c>
      <c r="Q365" s="167">
        <f>'Cutting Rules'!AD365</f>
        <v/>
      </c>
      <c r="R365" s="168">
        <f>SUMIF([1]route!$E$3:$E$10005,E365,[1]!Table1[生産])</f>
        <v/>
      </c>
      <c r="S365" s="24" t="n"/>
      <c r="T365" s="169" t="inlineStr"/>
      <c r="U365" s="19" t="n"/>
      <c r="V365" s="170">
        <f>SUMIF([1]route!$E$3:$E$10005,E365,[1]route!$M$3:$M$10005)</f>
        <v/>
      </c>
      <c r="W365" s="171">
        <f>O365*N365*V365/1000</f>
        <v/>
      </c>
      <c r="X365" s="27">
        <f t="array" ref="X365">INDEX($BP365:$CZ365,MATCH(TRUE,$BP365:$CZ365&lt;0,0))</f>
        <v/>
      </c>
      <c r="Y365" s="47">
        <f>IFERROR(CHOOSE($AC365,$BP$1,$BQ$1,$BR$1,$BS$1,$BT$1,$BU$1,$BV$1,$BW$1,$BX$1,$BY$1,$BZ$1,$CA$1,$CB$1,$CC$1,$CD$1,$CE$1,$CF$1,$CG$1,$CH$1,$CI$1,$CJ$1,$CK$1,$CL$1,$CM$1,$CN$1,$CO$1,$CP$1,$CQ$1,$CR$1,$CS$1,$CT$1,$CU$1,$CV$1,$CW$1,$CX$1,$CY$1,$CZ$1,),"")</f>
        <v/>
      </c>
      <c r="Z365" s="121">
        <f>IFERROR(VLOOKUP(E365,[1]route!$E$3:$BL$10005,59,0),"")&amp;IFERROR(VLOOKUP(E365,[1]route!$E$3:$BL$10005,60,0),"")</f>
        <v/>
      </c>
      <c r="AA365" s="172">
        <f>IF(R365&gt;V365,R365-V365,0)</f>
        <v/>
      </c>
      <c r="AB365" s="173">
        <f>AA365*O365*N365/1000</f>
        <v/>
      </c>
      <c r="AC365" s="4">
        <f>IFERROR(MATCH($X365,$BP365:$CZ365,0),"")</f>
        <v/>
      </c>
      <c r="AD365" s="29" t="n">
        <v>0</v>
      </c>
      <c r="AE365" s="30">
        <f>SUMIF([1]route!$E$3:$E$10005,E365,[1]!Table1[1])</f>
        <v/>
      </c>
      <c r="AF365" s="30">
        <f>SUMIF([1]route!$E$3:$E$10005,E365,[1]!Table1[2])</f>
        <v/>
      </c>
      <c r="AG365" s="30">
        <f>SUMIF([1]route!$E$3:$E$10005,E365,[1]!Table1[3])</f>
        <v/>
      </c>
      <c r="AH365" s="30">
        <f>SUMIF([1]route!$E$3:$E$10005,E365,[1]!Table1[4])</f>
        <v/>
      </c>
      <c r="AI365" s="30">
        <f>SUMIF([1]route!$E$3:$E$10005,E365,[1]!Table1[5])</f>
        <v/>
      </c>
      <c r="AJ365" s="30">
        <f>SUMIF([1]route!$E$3:$E$10005,E365,[1]!Table1[6])</f>
        <v/>
      </c>
      <c r="AK365" s="30">
        <f>SUMIF([1]route!$E$3:$E$10005,E365,[1]!Table1[7])</f>
        <v/>
      </c>
      <c r="AL365" s="30">
        <f>SUMIF([1]route!$E$3:$E$10005,E365,[1]!Table1[8])</f>
        <v/>
      </c>
      <c r="AM365" s="30">
        <f>SUMIF([1]route!$E$3:$E$10005,E365,[1]!Table1[9])</f>
        <v/>
      </c>
      <c r="AN365" s="30">
        <f>SUMIF([1]route!$E$3:$E$10005,E365,[1]!Table1[10])</f>
        <v/>
      </c>
      <c r="AO365" s="30">
        <f>SUMIF([1]route!$E$3:$E$10005,E365,[1]!Table1[11])</f>
        <v/>
      </c>
      <c r="AP365" s="30">
        <f>SUMIF([1]route!$E$3:$E$10005,E365,[1]!Table1[12])</f>
        <v/>
      </c>
      <c r="AQ365" s="30">
        <f>SUMIF([1]route!$E$3:$E$10005,E365,[1]!Table1[13])</f>
        <v/>
      </c>
      <c r="AR365" s="30">
        <f>SUMIF([1]route!$E$3:$E$10005,E365,[1]!Table1[14])</f>
        <v/>
      </c>
      <c r="AS365" s="30">
        <f>SUMIF([1]route!$E$3:$E$10005,E365,[1]!Table1[15])</f>
        <v/>
      </c>
      <c r="AT365" s="30">
        <f>SUMIF([1]route!$E$3:$E$10005,E365,[1]!Table1[16])</f>
        <v/>
      </c>
      <c r="AU365" s="30">
        <f>SUMIF([1]route!$E$3:$E$10005,E365,[1]!Table1[17])</f>
        <v/>
      </c>
      <c r="AV365" s="30">
        <f>SUMIF([1]route!$E$3:$E$10005,E365,[1]!Table1[18])</f>
        <v/>
      </c>
      <c r="AW365" s="30">
        <f>SUMIF([1]route!$E$3:$E$10005,E365,[1]!Table1[19])</f>
        <v/>
      </c>
      <c r="AX365" s="30">
        <f>SUMIF([1]route!$E$3:$E$10005,E365,[1]!Table1[20])</f>
        <v/>
      </c>
      <c r="AY365" s="30">
        <f>SUMIF([1]route!$E$3:$E$10005,E365,[1]!Table1[21])</f>
        <v/>
      </c>
      <c r="AZ365" s="30">
        <f>SUMIF([1]route!$E$3:$E$10005,E365,[1]!Table1[22])</f>
        <v/>
      </c>
      <c r="BA365" s="30">
        <f>SUMIF([1]route!$E$3:$E$10005,E365,[1]!Table1[23])</f>
        <v/>
      </c>
      <c r="BB365" s="30">
        <f>SUMIF([1]route!$E$3:$E$10005,E365,[1]!Table1[24])</f>
        <v/>
      </c>
      <c r="BC365" s="30">
        <f>SUMIF([1]route!$E$3:$E$10005,E365,[1]!Table1[25])</f>
        <v/>
      </c>
      <c r="BD365" s="30">
        <f>SUMIF([1]route!$E$3:$E$10005,E365,[1]!Table1[26])</f>
        <v/>
      </c>
      <c r="BE365" s="30">
        <f>SUMIF([1]route!$E$3:$E$10005,E365,[1]!Table1[27])</f>
        <v/>
      </c>
      <c r="BF365" s="30">
        <f>SUMIF([1]route!$E$3:$E$10005,E365,[1]!Table1[28])</f>
        <v/>
      </c>
      <c r="BG365" s="30">
        <f>SUMIF([1]route!$E$3:$E$10005,E365,[1]!Table1[29])</f>
        <v/>
      </c>
      <c r="BH365" s="30">
        <f>SUMIF([1]route!$E$3:$E$10005,E365,[1]!Table1[30])</f>
        <v/>
      </c>
      <c r="BI365" s="30">
        <f>SUMIF([1]route!$E$3:$E$10005,E365,[1]!Table1[31])</f>
        <v/>
      </c>
      <c r="BJ365" s="30">
        <f>SUMIF([1]route!$E$3:$E$10005,E365,[1]!Table1[Remain PO])</f>
        <v/>
      </c>
      <c r="BK365" s="31">
        <f>SUMIF([1]route!$E$3:$E$10005,E365,[1]!Table1[N+1])</f>
        <v/>
      </c>
      <c r="BL365" s="31">
        <f>SUMIF([1]route!$E$3:$E$10005,E365,[1]!Table1[N+2])</f>
        <v/>
      </c>
      <c r="BM365" s="31">
        <f>SUMIF([1]route!$E$3:$E$10005,E365,[1]!Table1[N+3])</f>
        <v/>
      </c>
      <c r="BN365" s="32">
        <f>SUMIF([1]route!$E$3:$E$10005,E365,[1]!Table1[N+4])</f>
        <v/>
      </c>
      <c r="BP365" s="37">
        <f>$V365-$AD365</f>
        <v/>
      </c>
      <c r="BQ365" s="35">
        <f>BP365-AE365</f>
        <v/>
      </c>
      <c r="BR365" s="35">
        <f>BQ365-AF365</f>
        <v/>
      </c>
      <c r="BS365" s="35">
        <f>BR365-AG365</f>
        <v/>
      </c>
      <c r="BT365" s="35">
        <f>BS365-AH365</f>
        <v/>
      </c>
      <c r="BU365" s="35">
        <f>BT365-AI365</f>
        <v/>
      </c>
      <c r="BV365" s="35">
        <f>BU365-AJ365</f>
        <v/>
      </c>
      <c r="BW365" s="35">
        <f>BV365-AK365</f>
        <v/>
      </c>
      <c r="BX365" s="35">
        <f>BW365-AL365</f>
        <v/>
      </c>
      <c r="BY365" s="35">
        <f>BX365-AM365</f>
        <v/>
      </c>
      <c r="BZ365" s="35">
        <f>BY365-AN365</f>
        <v/>
      </c>
      <c r="CA365" s="35">
        <f>BZ365-AO365</f>
        <v/>
      </c>
      <c r="CB365" s="35">
        <f>CA365-AP365</f>
        <v/>
      </c>
      <c r="CC365" s="35">
        <f>CB365-AQ365</f>
        <v/>
      </c>
      <c r="CD365" s="35">
        <f>CC365-AR365</f>
        <v/>
      </c>
      <c r="CE365" s="35">
        <f>CD365-AS365</f>
        <v/>
      </c>
      <c r="CF365" s="35">
        <f>CE365-AT365</f>
        <v/>
      </c>
      <c r="CG365" s="35">
        <f>CF365-AU365</f>
        <v/>
      </c>
      <c r="CH365" s="35">
        <f>CG365-AV365</f>
        <v/>
      </c>
      <c r="CI365" s="35">
        <f>CH365-AW365</f>
        <v/>
      </c>
      <c r="CJ365" s="35">
        <f>CI365-AX365</f>
        <v/>
      </c>
      <c r="CK365" s="35">
        <f>CJ365-AY365</f>
        <v/>
      </c>
      <c r="CL365" s="35">
        <f>CK365-AZ365</f>
        <v/>
      </c>
      <c r="CM365" s="35">
        <f>CL365-BA365</f>
        <v/>
      </c>
      <c r="CN365" s="35">
        <f>CM365-BB365</f>
        <v/>
      </c>
      <c r="CO365" s="35">
        <f>CN365-BC365</f>
        <v/>
      </c>
      <c r="CP365" s="35">
        <f>CO365-BD365</f>
        <v/>
      </c>
      <c r="CQ365" s="35">
        <f>CP365-BE365</f>
        <v/>
      </c>
      <c r="CR365" s="35">
        <f>CQ365-BF365</f>
        <v/>
      </c>
      <c r="CS365" s="35">
        <f>CR365-BG365</f>
        <v/>
      </c>
      <c r="CT365" s="35">
        <f>CS365-BH365</f>
        <v/>
      </c>
      <c r="CU365" s="35">
        <f>CT365-BI365</f>
        <v/>
      </c>
      <c r="CV365" s="35">
        <f>CU365-BJ365</f>
        <v/>
      </c>
      <c r="CW365" s="38">
        <f>CV365-BK365</f>
        <v/>
      </c>
      <c r="CX365" s="38">
        <f>CW365-BL365</f>
        <v/>
      </c>
      <c r="CY365" s="38">
        <f>CX365-BM365</f>
        <v/>
      </c>
      <c r="CZ365" s="39">
        <f>CY365-BN365</f>
        <v/>
      </c>
      <c r="DA365" s="35" t="n"/>
    </row>
    <row r="366">
      <c r="D366" s="61">
        <f>VLOOKUP(F366,[1]Special!$O$2:$S$209,3,0)</f>
        <v/>
      </c>
      <c r="E366" s="20" t="inlineStr">
        <is>
          <t>|0200225900|15.00|10.30|2.350|0.0006200IBC</t>
        </is>
      </c>
      <c r="F366" s="19">
        <f>LEFT(E366,LEN(E366)-7)</f>
        <v/>
      </c>
      <c r="G366" s="19">
        <f>'Cutting Rules'!H366</f>
        <v/>
      </c>
      <c r="H366" s="19">
        <f>VLOOKUP(MID(F366,8,2),[1]Special!$H$2:$I$32,2,0)</f>
        <v/>
      </c>
      <c r="I366" s="19">
        <f>RIGHT(E366,3)</f>
        <v/>
      </c>
      <c r="J366" s="19">
        <f>IF(MID(E366,6,2)="22","P","C")</f>
        <v/>
      </c>
      <c r="K366" s="19">
        <f>MID(E366,13,4)</f>
        <v/>
      </c>
      <c r="L366" s="19">
        <f>MID(E366,19,4)</f>
        <v/>
      </c>
      <c r="M366" s="52">
        <f>MID(E366,LEN(E366)-17,4)</f>
        <v/>
      </c>
      <c r="N366" s="52">
        <f>MID(E366,LEN(E366)-6,4)</f>
        <v/>
      </c>
      <c r="O366" s="19">
        <f>VLOOKUP(F366,[1]Item!$A$5:$Z$10000,26,0)</f>
        <v/>
      </c>
      <c r="P366" s="19">
        <f>VLOOKUP(E366,[1]route!$E$3:$O$10005,11,0)</f>
        <v/>
      </c>
      <c r="Q366" s="167">
        <f>'Cutting Rules'!AD366</f>
        <v/>
      </c>
      <c r="R366" s="168">
        <f>SUMIF([1]route!$E$3:$E$10005,E366,[1]!Table1[生産])</f>
        <v/>
      </c>
      <c r="S366" s="24" t="n"/>
      <c r="T366" s="169" t="inlineStr"/>
      <c r="U366" s="19" t="n"/>
      <c r="V366" s="170">
        <f>SUMIF([1]route!$E$3:$E$10005,E366,[1]route!$M$3:$M$10005)</f>
        <v/>
      </c>
      <c r="W366" s="171">
        <f>O366*N366*V366/1000</f>
        <v/>
      </c>
      <c r="X366" s="27">
        <f t="array" ref="X366">INDEX($BP366:$CZ366,MATCH(TRUE,$BP366:$CZ366&lt;0,0))</f>
        <v/>
      </c>
      <c r="Y366" s="47">
        <f>IFERROR(CHOOSE($AC366,$BP$1,$BQ$1,$BR$1,$BS$1,$BT$1,$BU$1,$BV$1,$BW$1,$BX$1,$BY$1,$BZ$1,$CA$1,$CB$1,$CC$1,$CD$1,$CE$1,$CF$1,$CG$1,$CH$1,$CI$1,$CJ$1,$CK$1,$CL$1,$CM$1,$CN$1,$CO$1,$CP$1,$CQ$1,$CR$1,$CS$1,$CT$1,$CU$1,$CV$1,$CW$1,$CX$1,$CY$1,$CZ$1,),"")</f>
        <v/>
      </c>
      <c r="Z366" s="121">
        <f>IFERROR(VLOOKUP(E366,[1]route!$E$3:$BL$10005,59,0),"")&amp;IFERROR(VLOOKUP(E366,[1]route!$E$3:$BL$10005,60,0),"")</f>
        <v/>
      </c>
      <c r="AA366" s="172">
        <f>IF(R366&gt;V366,R366-V366,0)</f>
        <v/>
      </c>
      <c r="AB366" s="173">
        <f>AA366*O366*N366/1000</f>
        <v/>
      </c>
      <c r="AC366" s="4">
        <f>IFERROR(MATCH($X366,$BP366:$CZ366,0),"")</f>
        <v/>
      </c>
      <c r="AD366" s="29" t="n">
        <v>0</v>
      </c>
      <c r="AE366" s="30">
        <f>SUMIF([1]route!$E$3:$E$10005,E366,[1]!Table1[1])</f>
        <v/>
      </c>
      <c r="AF366" s="30">
        <f>SUMIF([1]route!$E$3:$E$10005,E366,[1]!Table1[2])</f>
        <v/>
      </c>
      <c r="AG366" s="30">
        <f>SUMIF([1]route!$E$3:$E$10005,E366,[1]!Table1[3])</f>
        <v/>
      </c>
      <c r="AH366" s="30">
        <f>SUMIF([1]route!$E$3:$E$10005,E366,[1]!Table1[4])</f>
        <v/>
      </c>
      <c r="AI366" s="30">
        <f>SUMIF([1]route!$E$3:$E$10005,E366,[1]!Table1[5])</f>
        <v/>
      </c>
      <c r="AJ366" s="30">
        <f>SUMIF([1]route!$E$3:$E$10005,E366,[1]!Table1[6])</f>
        <v/>
      </c>
      <c r="AK366" s="30">
        <f>SUMIF([1]route!$E$3:$E$10005,E366,[1]!Table1[7])</f>
        <v/>
      </c>
      <c r="AL366" s="30">
        <f>SUMIF([1]route!$E$3:$E$10005,E366,[1]!Table1[8])</f>
        <v/>
      </c>
      <c r="AM366" s="30">
        <f>SUMIF([1]route!$E$3:$E$10005,E366,[1]!Table1[9])</f>
        <v/>
      </c>
      <c r="AN366" s="30">
        <f>SUMIF([1]route!$E$3:$E$10005,E366,[1]!Table1[10])</f>
        <v/>
      </c>
      <c r="AO366" s="30">
        <f>SUMIF([1]route!$E$3:$E$10005,E366,[1]!Table1[11])</f>
        <v/>
      </c>
      <c r="AP366" s="30">
        <f>SUMIF([1]route!$E$3:$E$10005,E366,[1]!Table1[12])</f>
        <v/>
      </c>
      <c r="AQ366" s="30">
        <f>SUMIF([1]route!$E$3:$E$10005,E366,[1]!Table1[13])</f>
        <v/>
      </c>
      <c r="AR366" s="30">
        <f>SUMIF([1]route!$E$3:$E$10005,E366,[1]!Table1[14])</f>
        <v/>
      </c>
      <c r="AS366" s="30">
        <f>SUMIF([1]route!$E$3:$E$10005,E366,[1]!Table1[15])</f>
        <v/>
      </c>
      <c r="AT366" s="30">
        <f>SUMIF([1]route!$E$3:$E$10005,E366,[1]!Table1[16])</f>
        <v/>
      </c>
      <c r="AU366" s="30">
        <f>SUMIF([1]route!$E$3:$E$10005,E366,[1]!Table1[17])</f>
        <v/>
      </c>
      <c r="AV366" s="30">
        <f>SUMIF([1]route!$E$3:$E$10005,E366,[1]!Table1[18])</f>
        <v/>
      </c>
      <c r="AW366" s="30">
        <f>SUMIF([1]route!$E$3:$E$10005,E366,[1]!Table1[19])</f>
        <v/>
      </c>
      <c r="AX366" s="30">
        <f>SUMIF([1]route!$E$3:$E$10005,E366,[1]!Table1[20])</f>
        <v/>
      </c>
      <c r="AY366" s="30">
        <f>SUMIF([1]route!$E$3:$E$10005,E366,[1]!Table1[21])</f>
        <v/>
      </c>
      <c r="AZ366" s="30">
        <f>SUMIF([1]route!$E$3:$E$10005,E366,[1]!Table1[22])</f>
        <v/>
      </c>
      <c r="BA366" s="30">
        <f>SUMIF([1]route!$E$3:$E$10005,E366,[1]!Table1[23])</f>
        <v/>
      </c>
      <c r="BB366" s="30">
        <f>SUMIF([1]route!$E$3:$E$10005,E366,[1]!Table1[24])</f>
        <v/>
      </c>
      <c r="BC366" s="30">
        <f>SUMIF([1]route!$E$3:$E$10005,E366,[1]!Table1[25])</f>
        <v/>
      </c>
      <c r="BD366" s="30">
        <f>SUMIF([1]route!$E$3:$E$10005,E366,[1]!Table1[26])</f>
        <v/>
      </c>
      <c r="BE366" s="30">
        <f>SUMIF([1]route!$E$3:$E$10005,E366,[1]!Table1[27])</f>
        <v/>
      </c>
      <c r="BF366" s="30">
        <f>SUMIF([1]route!$E$3:$E$10005,E366,[1]!Table1[28])</f>
        <v/>
      </c>
      <c r="BG366" s="30">
        <f>SUMIF([1]route!$E$3:$E$10005,E366,[1]!Table1[29])</f>
        <v/>
      </c>
      <c r="BH366" s="30">
        <f>SUMIF([1]route!$E$3:$E$10005,E366,[1]!Table1[30])</f>
        <v/>
      </c>
      <c r="BI366" s="30">
        <f>SUMIF([1]route!$E$3:$E$10005,E366,[1]!Table1[31])</f>
        <v/>
      </c>
      <c r="BJ366" s="30">
        <f>SUMIF([1]route!$E$3:$E$10005,E366,[1]!Table1[Remain PO])</f>
        <v/>
      </c>
      <c r="BK366" s="31">
        <f>SUMIF([1]route!$E$3:$E$10005,E366,[1]!Table1[N+1])</f>
        <v/>
      </c>
      <c r="BL366" s="31">
        <f>SUMIF([1]route!$E$3:$E$10005,E366,[1]!Table1[N+2])</f>
        <v/>
      </c>
      <c r="BM366" s="31">
        <f>SUMIF([1]route!$E$3:$E$10005,E366,[1]!Table1[N+3])</f>
        <v/>
      </c>
      <c r="BN366" s="32">
        <f>SUMIF([1]route!$E$3:$E$10005,E366,[1]!Table1[N+4])</f>
        <v/>
      </c>
      <c r="BP366" s="37">
        <f>$V366-$AD366</f>
        <v/>
      </c>
      <c r="BQ366" s="35">
        <f>BP366-AE366</f>
        <v/>
      </c>
      <c r="BR366" s="35">
        <f>BQ366-AF366</f>
        <v/>
      </c>
      <c r="BS366" s="35">
        <f>BR366-AG366</f>
        <v/>
      </c>
      <c r="BT366" s="35">
        <f>BS366-AH366</f>
        <v/>
      </c>
      <c r="BU366" s="35">
        <f>BT366-AI366</f>
        <v/>
      </c>
      <c r="BV366" s="35">
        <f>BU366-AJ366</f>
        <v/>
      </c>
      <c r="BW366" s="35">
        <f>BV366-AK366</f>
        <v/>
      </c>
      <c r="BX366" s="35">
        <f>BW366-AL366</f>
        <v/>
      </c>
      <c r="BY366" s="35">
        <f>BX366-AM366</f>
        <v/>
      </c>
      <c r="BZ366" s="35">
        <f>BY366-AN366</f>
        <v/>
      </c>
      <c r="CA366" s="35">
        <f>BZ366-AO366</f>
        <v/>
      </c>
      <c r="CB366" s="35">
        <f>CA366-AP366</f>
        <v/>
      </c>
      <c r="CC366" s="35">
        <f>CB366-AQ366</f>
        <v/>
      </c>
      <c r="CD366" s="35">
        <f>CC366-AR366</f>
        <v/>
      </c>
      <c r="CE366" s="35">
        <f>CD366-AS366</f>
        <v/>
      </c>
      <c r="CF366" s="35">
        <f>CE366-AT366</f>
        <v/>
      </c>
      <c r="CG366" s="35">
        <f>CF366-AU366</f>
        <v/>
      </c>
      <c r="CH366" s="35">
        <f>CG366-AV366</f>
        <v/>
      </c>
      <c r="CI366" s="35">
        <f>CH366-AW366</f>
        <v/>
      </c>
      <c r="CJ366" s="35">
        <f>CI366-AX366</f>
        <v/>
      </c>
      <c r="CK366" s="35">
        <f>CJ366-AY366</f>
        <v/>
      </c>
      <c r="CL366" s="35">
        <f>CK366-AZ366</f>
        <v/>
      </c>
      <c r="CM366" s="35">
        <f>CL366-BA366</f>
        <v/>
      </c>
      <c r="CN366" s="35">
        <f>CM366-BB366</f>
        <v/>
      </c>
      <c r="CO366" s="35">
        <f>CN366-BC366</f>
        <v/>
      </c>
      <c r="CP366" s="35">
        <f>CO366-BD366</f>
        <v/>
      </c>
      <c r="CQ366" s="35">
        <f>CP366-BE366</f>
        <v/>
      </c>
      <c r="CR366" s="35">
        <f>CQ366-BF366</f>
        <v/>
      </c>
      <c r="CS366" s="35">
        <f>CR366-BG366</f>
        <v/>
      </c>
      <c r="CT366" s="35">
        <f>CS366-BH366</f>
        <v/>
      </c>
      <c r="CU366" s="35">
        <f>CT366-BI366</f>
        <v/>
      </c>
      <c r="CV366" s="35">
        <f>CU366-BJ366</f>
        <v/>
      </c>
      <c r="CW366" s="38">
        <f>CV366-BK366</f>
        <v/>
      </c>
      <c r="CX366" s="38">
        <f>CW366-BL366</f>
        <v/>
      </c>
      <c r="CY366" s="38">
        <f>CX366-BM366</f>
        <v/>
      </c>
      <c r="CZ366" s="39">
        <f>CY366-BN366</f>
        <v/>
      </c>
      <c r="DA366" s="35" t="n"/>
    </row>
    <row r="367">
      <c r="D367" s="61">
        <f>VLOOKUP(F367,[1]Special!$O$2:$S$209,3,0)</f>
        <v/>
      </c>
      <c r="E367" s="20" t="inlineStr">
        <is>
          <t>|0200236041|17.30|0.00|1.200|0.0005600NBC</t>
        </is>
      </c>
      <c r="F367" s="19">
        <f>LEFT(E367,LEN(E367)-7)</f>
        <v/>
      </c>
      <c r="G367" s="19">
        <f>'Cutting Rules'!H367</f>
        <v/>
      </c>
      <c r="H367" s="19">
        <f>VLOOKUP(MID(F367,8,2),[1]Special!$H$2:$I$32,2,0)</f>
        <v/>
      </c>
      <c r="I367" s="19">
        <f>RIGHT(E367,3)</f>
        <v/>
      </c>
      <c r="J367" s="19">
        <f>IF(MID(E367,6,2)="22","P","C")</f>
        <v/>
      </c>
      <c r="K367" s="19">
        <f>MID(E367,13,4)</f>
        <v/>
      </c>
      <c r="L367" s="19">
        <f>MID(E367,19,4)</f>
        <v/>
      </c>
      <c r="M367" s="52">
        <f>MID(E367,LEN(E367)-17,4)</f>
        <v/>
      </c>
      <c r="N367" s="52">
        <f>MID(E367,LEN(E367)-6,4)</f>
        <v/>
      </c>
      <c r="O367" s="19">
        <f>VLOOKUP(F367,[1]Item!$A$5:$Z$10000,26,0)</f>
        <v/>
      </c>
      <c r="P367" s="19">
        <f>VLOOKUP(E367,[1]route!$E$3:$O$10005,11,0)</f>
        <v/>
      </c>
      <c r="Q367" s="167">
        <f>'Cutting Rules'!AD367</f>
        <v/>
      </c>
      <c r="R367" s="168">
        <f>SUMIF([1]route!$E$3:$E$10005,E367,[1]!Table1[生産])</f>
        <v/>
      </c>
      <c r="S367" s="24" t="n"/>
      <c r="T367" s="169" t="inlineStr"/>
      <c r="U367" s="19" t="n"/>
      <c r="V367" s="170">
        <f>SUMIF([1]route!$E$3:$E$10005,E367,[1]route!$M$3:$M$10005)</f>
        <v/>
      </c>
      <c r="W367" s="171">
        <f>O367*N367*V367/1000</f>
        <v/>
      </c>
      <c r="X367" s="27">
        <f t="array" ref="X367">INDEX($BP367:$CZ367,MATCH(TRUE,$BP367:$CZ367&lt;0,0))</f>
        <v/>
      </c>
      <c r="Y367" s="47">
        <f>IFERROR(CHOOSE($AC367,$BP$1,$BQ$1,$BR$1,$BS$1,$BT$1,$BU$1,$BV$1,$BW$1,$BX$1,$BY$1,$BZ$1,$CA$1,$CB$1,$CC$1,$CD$1,$CE$1,$CF$1,$CG$1,$CH$1,$CI$1,$CJ$1,$CK$1,$CL$1,$CM$1,$CN$1,$CO$1,$CP$1,$CQ$1,$CR$1,$CS$1,$CT$1,$CU$1,$CV$1,$CW$1,$CX$1,$CY$1,$CZ$1,),"")</f>
        <v/>
      </c>
      <c r="Z367" s="121">
        <f>IFERROR(VLOOKUP(E367,[1]route!$E$3:$BL$10005,59,0),"")&amp;IFERROR(VLOOKUP(E367,[1]route!$E$3:$BL$10005,60,0),"")</f>
        <v/>
      </c>
      <c r="AA367" s="172">
        <f>IF(R367&gt;V367,R367-V367,0)</f>
        <v/>
      </c>
      <c r="AB367" s="173">
        <f>AA367*O367*N367/1000</f>
        <v/>
      </c>
      <c r="AC367" s="4">
        <f>IFERROR(MATCH($X367,$BP367:$CZ367,0),"")</f>
        <v/>
      </c>
      <c r="AD367" s="29" t="n">
        <v>0</v>
      </c>
      <c r="AE367" s="30">
        <f>SUMIF([1]route!$E$3:$E$10005,E367,[1]!Table1[1])</f>
        <v/>
      </c>
      <c r="AF367" s="30">
        <f>SUMIF([1]route!$E$3:$E$10005,E367,[1]!Table1[2])</f>
        <v/>
      </c>
      <c r="AG367" s="30">
        <f>SUMIF([1]route!$E$3:$E$10005,E367,[1]!Table1[3])</f>
        <v/>
      </c>
      <c r="AH367" s="30">
        <f>SUMIF([1]route!$E$3:$E$10005,E367,[1]!Table1[4])</f>
        <v/>
      </c>
      <c r="AI367" s="30">
        <f>SUMIF([1]route!$E$3:$E$10005,E367,[1]!Table1[5])</f>
        <v/>
      </c>
      <c r="AJ367" s="30">
        <f>SUMIF([1]route!$E$3:$E$10005,E367,[1]!Table1[6])</f>
        <v/>
      </c>
      <c r="AK367" s="30">
        <f>SUMIF([1]route!$E$3:$E$10005,E367,[1]!Table1[7])</f>
        <v/>
      </c>
      <c r="AL367" s="30">
        <f>SUMIF([1]route!$E$3:$E$10005,E367,[1]!Table1[8])</f>
        <v/>
      </c>
      <c r="AM367" s="30">
        <f>SUMIF([1]route!$E$3:$E$10005,E367,[1]!Table1[9])</f>
        <v/>
      </c>
      <c r="AN367" s="30">
        <f>SUMIF([1]route!$E$3:$E$10005,E367,[1]!Table1[10])</f>
        <v/>
      </c>
      <c r="AO367" s="30">
        <f>SUMIF([1]route!$E$3:$E$10005,E367,[1]!Table1[11])</f>
        <v/>
      </c>
      <c r="AP367" s="30">
        <f>SUMIF([1]route!$E$3:$E$10005,E367,[1]!Table1[12])</f>
        <v/>
      </c>
      <c r="AQ367" s="30">
        <f>SUMIF([1]route!$E$3:$E$10005,E367,[1]!Table1[13])</f>
        <v/>
      </c>
      <c r="AR367" s="30">
        <f>SUMIF([1]route!$E$3:$E$10005,E367,[1]!Table1[14])</f>
        <v/>
      </c>
      <c r="AS367" s="30">
        <f>SUMIF([1]route!$E$3:$E$10005,E367,[1]!Table1[15])</f>
        <v/>
      </c>
      <c r="AT367" s="30">
        <f>SUMIF([1]route!$E$3:$E$10005,E367,[1]!Table1[16])</f>
        <v/>
      </c>
      <c r="AU367" s="30">
        <f>SUMIF([1]route!$E$3:$E$10005,E367,[1]!Table1[17])</f>
        <v/>
      </c>
      <c r="AV367" s="30">
        <f>SUMIF([1]route!$E$3:$E$10005,E367,[1]!Table1[18])</f>
        <v/>
      </c>
      <c r="AW367" s="30">
        <f>SUMIF([1]route!$E$3:$E$10005,E367,[1]!Table1[19])</f>
        <v/>
      </c>
      <c r="AX367" s="30">
        <f>SUMIF([1]route!$E$3:$E$10005,E367,[1]!Table1[20])</f>
        <v/>
      </c>
      <c r="AY367" s="30">
        <f>SUMIF([1]route!$E$3:$E$10005,E367,[1]!Table1[21])</f>
        <v/>
      </c>
      <c r="AZ367" s="30">
        <f>SUMIF([1]route!$E$3:$E$10005,E367,[1]!Table1[22])</f>
        <v/>
      </c>
      <c r="BA367" s="30">
        <f>SUMIF([1]route!$E$3:$E$10005,E367,[1]!Table1[23])</f>
        <v/>
      </c>
      <c r="BB367" s="30">
        <f>SUMIF([1]route!$E$3:$E$10005,E367,[1]!Table1[24])</f>
        <v/>
      </c>
      <c r="BC367" s="30">
        <f>SUMIF([1]route!$E$3:$E$10005,E367,[1]!Table1[25])</f>
        <v/>
      </c>
      <c r="BD367" s="30">
        <f>SUMIF([1]route!$E$3:$E$10005,E367,[1]!Table1[26])</f>
        <v/>
      </c>
      <c r="BE367" s="30">
        <f>SUMIF([1]route!$E$3:$E$10005,E367,[1]!Table1[27])</f>
        <v/>
      </c>
      <c r="BF367" s="30">
        <f>SUMIF([1]route!$E$3:$E$10005,E367,[1]!Table1[28])</f>
        <v/>
      </c>
      <c r="BG367" s="30">
        <f>SUMIF([1]route!$E$3:$E$10005,E367,[1]!Table1[29])</f>
        <v/>
      </c>
      <c r="BH367" s="30">
        <f>SUMIF([1]route!$E$3:$E$10005,E367,[1]!Table1[30])</f>
        <v/>
      </c>
      <c r="BI367" s="30">
        <f>SUMIF([1]route!$E$3:$E$10005,E367,[1]!Table1[31])</f>
        <v/>
      </c>
      <c r="BJ367" s="30">
        <f>SUMIF([1]route!$E$3:$E$10005,E367,[1]!Table1[Remain PO])</f>
        <v/>
      </c>
      <c r="BK367" s="31">
        <f>SUMIF([1]route!$E$3:$E$10005,E367,[1]!Table1[N+1])</f>
        <v/>
      </c>
      <c r="BL367" s="31">
        <f>SUMIF([1]route!$E$3:$E$10005,E367,[1]!Table1[N+2])</f>
        <v/>
      </c>
      <c r="BM367" s="31">
        <f>SUMIF([1]route!$E$3:$E$10005,E367,[1]!Table1[N+3])</f>
        <v/>
      </c>
      <c r="BN367" s="32">
        <f>SUMIF([1]route!$E$3:$E$10005,E367,[1]!Table1[N+4])</f>
        <v/>
      </c>
      <c r="BP367" s="37">
        <f>$V367-$AD367</f>
        <v/>
      </c>
      <c r="BQ367" s="35">
        <f>BP367-AE367</f>
        <v/>
      </c>
      <c r="BR367" s="35">
        <f>BQ367-AF367</f>
        <v/>
      </c>
      <c r="BS367" s="35">
        <f>BR367-AG367</f>
        <v/>
      </c>
      <c r="BT367" s="35">
        <f>BS367-AH367</f>
        <v/>
      </c>
      <c r="BU367" s="35">
        <f>BT367-AI367</f>
        <v/>
      </c>
      <c r="BV367" s="35">
        <f>BU367-AJ367</f>
        <v/>
      </c>
      <c r="BW367" s="35">
        <f>BV367-AK367</f>
        <v/>
      </c>
      <c r="BX367" s="35">
        <f>BW367-AL367</f>
        <v/>
      </c>
      <c r="BY367" s="35">
        <f>BX367-AM367</f>
        <v/>
      </c>
      <c r="BZ367" s="35">
        <f>BY367-AN367</f>
        <v/>
      </c>
      <c r="CA367" s="35">
        <f>BZ367-AO367</f>
        <v/>
      </c>
      <c r="CB367" s="35">
        <f>CA367-AP367</f>
        <v/>
      </c>
      <c r="CC367" s="35">
        <f>CB367-AQ367</f>
        <v/>
      </c>
      <c r="CD367" s="35">
        <f>CC367-AR367</f>
        <v/>
      </c>
      <c r="CE367" s="35">
        <f>CD367-AS367</f>
        <v/>
      </c>
      <c r="CF367" s="35">
        <f>CE367-AT367</f>
        <v/>
      </c>
      <c r="CG367" s="35">
        <f>CF367-AU367</f>
        <v/>
      </c>
      <c r="CH367" s="35">
        <f>CG367-AV367</f>
        <v/>
      </c>
      <c r="CI367" s="35">
        <f>CH367-AW367</f>
        <v/>
      </c>
      <c r="CJ367" s="35">
        <f>CI367-AX367</f>
        <v/>
      </c>
      <c r="CK367" s="35">
        <f>CJ367-AY367</f>
        <v/>
      </c>
      <c r="CL367" s="35">
        <f>CK367-AZ367</f>
        <v/>
      </c>
      <c r="CM367" s="35">
        <f>CL367-BA367</f>
        <v/>
      </c>
      <c r="CN367" s="35">
        <f>CM367-BB367</f>
        <v/>
      </c>
      <c r="CO367" s="35">
        <f>CN367-BC367</f>
        <v/>
      </c>
      <c r="CP367" s="35">
        <f>CO367-BD367</f>
        <v/>
      </c>
      <c r="CQ367" s="35">
        <f>CP367-BE367</f>
        <v/>
      </c>
      <c r="CR367" s="35">
        <f>CQ367-BF367</f>
        <v/>
      </c>
      <c r="CS367" s="35">
        <f>CR367-BG367</f>
        <v/>
      </c>
      <c r="CT367" s="35">
        <f>CS367-BH367</f>
        <v/>
      </c>
      <c r="CU367" s="35">
        <f>CT367-BI367</f>
        <v/>
      </c>
      <c r="CV367" s="35">
        <f>CU367-BJ367</f>
        <v/>
      </c>
      <c r="CW367" s="38">
        <f>CV367-BK367</f>
        <v/>
      </c>
      <c r="CX367" s="38">
        <f>CW367-BL367</f>
        <v/>
      </c>
      <c r="CY367" s="38">
        <f>CX367-BM367</f>
        <v/>
      </c>
      <c r="CZ367" s="39">
        <f>CY367-BN367</f>
        <v/>
      </c>
      <c r="DA367" s="35" t="n"/>
    </row>
    <row r="368">
      <c r="D368" s="61">
        <f>VLOOKUP(F368,[1]Special!$O$2:$S$209,3,0)</f>
        <v/>
      </c>
      <c r="E368" s="20" t="inlineStr">
        <is>
          <t>|0200226010|15.90|0.00|1.600|0.0005670NBC</t>
        </is>
      </c>
      <c r="F368" s="19">
        <f>LEFT(E368,LEN(E368)-7)</f>
        <v/>
      </c>
      <c r="G368" s="19">
        <f>'Cutting Rules'!H368</f>
        <v/>
      </c>
      <c r="H368" s="19">
        <f>VLOOKUP(MID(F368,8,2),[1]Special!$H$2:$I$32,2,0)</f>
        <v/>
      </c>
      <c r="I368" s="19">
        <f>RIGHT(E368,3)</f>
        <v/>
      </c>
      <c r="J368" s="19">
        <f>IF(MID(E368,6,2)="22","P","C")</f>
        <v/>
      </c>
      <c r="K368" s="19">
        <f>MID(E368,13,4)</f>
        <v/>
      </c>
      <c r="L368" s="19">
        <f>MID(E368,19,4)</f>
        <v/>
      </c>
      <c r="M368" s="52">
        <f>MID(E368,LEN(E368)-17,4)</f>
        <v/>
      </c>
      <c r="N368" s="52">
        <f>MID(E368,LEN(E368)-6,4)</f>
        <v/>
      </c>
      <c r="O368" s="19">
        <f>VLOOKUP(F368,[1]Item!$A$5:$Z$10000,26,0)</f>
        <v/>
      </c>
      <c r="P368" s="19">
        <f>VLOOKUP(E368,[1]route!$E$3:$O$10005,11,0)</f>
        <v/>
      </c>
      <c r="Q368" s="167">
        <f>'Cutting Rules'!AD368</f>
        <v/>
      </c>
      <c r="R368" s="168">
        <f>SUMIF([1]route!$E$3:$E$10005,E368,[1]!Table1[生産])</f>
        <v/>
      </c>
      <c r="S368" s="24" t="n"/>
      <c r="T368" s="169" t="inlineStr"/>
      <c r="U368" s="19" t="n"/>
      <c r="V368" s="170">
        <f>SUMIF([1]route!$E$3:$E$10005,E368,[1]route!$M$3:$M$10005)</f>
        <v/>
      </c>
      <c r="W368" s="171">
        <f>O368*N368*V368/1000</f>
        <v/>
      </c>
      <c r="X368" s="27">
        <f t="array" ref="X368">INDEX($BP368:$CZ368,MATCH(TRUE,$BP368:$CZ368&lt;0,0))</f>
        <v/>
      </c>
      <c r="Y368" s="47">
        <f>IFERROR(CHOOSE($AC368,$BP$1,$BQ$1,$BR$1,$BS$1,$BT$1,$BU$1,$BV$1,$BW$1,$BX$1,$BY$1,$BZ$1,$CA$1,$CB$1,$CC$1,$CD$1,$CE$1,$CF$1,$CG$1,$CH$1,$CI$1,$CJ$1,$CK$1,$CL$1,$CM$1,$CN$1,$CO$1,$CP$1,$CQ$1,$CR$1,$CS$1,$CT$1,$CU$1,$CV$1,$CW$1,$CX$1,$CY$1,$CZ$1,),"")</f>
        <v/>
      </c>
      <c r="Z368" s="121">
        <f>IFERROR(VLOOKUP(E368,[1]route!$E$3:$BL$10005,59,0),"")&amp;IFERROR(VLOOKUP(E368,[1]route!$E$3:$BL$10005,60,0),"")</f>
        <v/>
      </c>
      <c r="AA368" s="172">
        <f>IF(R368&gt;V368,R368-V368,0)</f>
        <v/>
      </c>
      <c r="AB368" s="173">
        <f>AA368*O368*N368/1000</f>
        <v/>
      </c>
      <c r="AC368" s="4">
        <f>IFERROR(MATCH($X368,$BP368:$CZ368,0),"")</f>
        <v/>
      </c>
      <c r="AD368" s="29" t="n">
        <v>0</v>
      </c>
      <c r="AE368" s="30">
        <f>SUMIF([1]route!$E$3:$E$10005,E368,[1]!Table1[1])</f>
        <v/>
      </c>
      <c r="AF368" s="30">
        <f>SUMIF([1]route!$E$3:$E$10005,E368,[1]!Table1[2])</f>
        <v/>
      </c>
      <c r="AG368" s="30">
        <f>SUMIF([1]route!$E$3:$E$10005,E368,[1]!Table1[3])</f>
        <v/>
      </c>
      <c r="AH368" s="30">
        <f>SUMIF([1]route!$E$3:$E$10005,E368,[1]!Table1[4])</f>
        <v/>
      </c>
      <c r="AI368" s="30">
        <f>SUMIF([1]route!$E$3:$E$10005,E368,[1]!Table1[5])</f>
        <v/>
      </c>
      <c r="AJ368" s="30">
        <f>SUMIF([1]route!$E$3:$E$10005,E368,[1]!Table1[6])</f>
        <v/>
      </c>
      <c r="AK368" s="30">
        <f>SUMIF([1]route!$E$3:$E$10005,E368,[1]!Table1[7])</f>
        <v/>
      </c>
      <c r="AL368" s="30">
        <f>SUMIF([1]route!$E$3:$E$10005,E368,[1]!Table1[8])</f>
        <v/>
      </c>
      <c r="AM368" s="30">
        <f>SUMIF([1]route!$E$3:$E$10005,E368,[1]!Table1[9])</f>
        <v/>
      </c>
      <c r="AN368" s="30">
        <f>SUMIF([1]route!$E$3:$E$10005,E368,[1]!Table1[10])</f>
        <v/>
      </c>
      <c r="AO368" s="30">
        <f>SUMIF([1]route!$E$3:$E$10005,E368,[1]!Table1[11])</f>
        <v/>
      </c>
      <c r="AP368" s="30">
        <f>SUMIF([1]route!$E$3:$E$10005,E368,[1]!Table1[12])</f>
        <v/>
      </c>
      <c r="AQ368" s="30">
        <f>SUMIF([1]route!$E$3:$E$10005,E368,[1]!Table1[13])</f>
        <v/>
      </c>
      <c r="AR368" s="30">
        <f>SUMIF([1]route!$E$3:$E$10005,E368,[1]!Table1[14])</f>
        <v/>
      </c>
      <c r="AS368" s="30">
        <f>SUMIF([1]route!$E$3:$E$10005,E368,[1]!Table1[15])</f>
        <v/>
      </c>
      <c r="AT368" s="30">
        <f>SUMIF([1]route!$E$3:$E$10005,E368,[1]!Table1[16])</f>
        <v/>
      </c>
      <c r="AU368" s="30">
        <f>SUMIF([1]route!$E$3:$E$10005,E368,[1]!Table1[17])</f>
        <v/>
      </c>
      <c r="AV368" s="30">
        <f>SUMIF([1]route!$E$3:$E$10005,E368,[1]!Table1[18])</f>
        <v/>
      </c>
      <c r="AW368" s="30">
        <f>SUMIF([1]route!$E$3:$E$10005,E368,[1]!Table1[19])</f>
        <v/>
      </c>
      <c r="AX368" s="30">
        <f>SUMIF([1]route!$E$3:$E$10005,E368,[1]!Table1[20])</f>
        <v/>
      </c>
      <c r="AY368" s="30">
        <f>SUMIF([1]route!$E$3:$E$10005,E368,[1]!Table1[21])</f>
        <v/>
      </c>
      <c r="AZ368" s="30">
        <f>SUMIF([1]route!$E$3:$E$10005,E368,[1]!Table1[22])</f>
        <v/>
      </c>
      <c r="BA368" s="30">
        <f>SUMIF([1]route!$E$3:$E$10005,E368,[1]!Table1[23])</f>
        <v/>
      </c>
      <c r="BB368" s="30">
        <f>SUMIF([1]route!$E$3:$E$10005,E368,[1]!Table1[24])</f>
        <v/>
      </c>
      <c r="BC368" s="30">
        <f>SUMIF([1]route!$E$3:$E$10005,E368,[1]!Table1[25])</f>
        <v/>
      </c>
      <c r="BD368" s="30">
        <f>SUMIF([1]route!$E$3:$E$10005,E368,[1]!Table1[26])</f>
        <v/>
      </c>
      <c r="BE368" s="30">
        <f>SUMIF([1]route!$E$3:$E$10005,E368,[1]!Table1[27])</f>
        <v/>
      </c>
      <c r="BF368" s="30">
        <f>SUMIF([1]route!$E$3:$E$10005,E368,[1]!Table1[28])</f>
        <v/>
      </c>
      <c r="BG368" s="30">
        <f>SUMIF([1]route!$E$3:$E$10005,E368,[1]!Table1[29])</f>
        <v/>
      </c>
      <c r="BH368" s="30">
        <f>SUMIF([1]route!$E$3:$E$10005,E368,[1]!Table1[30])</f>
        <v/>
      </c>
      <c r="BI368" s="30">
        <f>SUMIF([1]route!$E$3:$E$10005,E368,[1]!Table1[31])</f>
        <v/>
      </c>
      <c r="BJ368" s="30">
        <f>SUMIF([1]route!$E$3:$E$10005,E368,[1]!Table1[Remain PO])</f>
        <v/>
      </c>
      <c r="BK368" s="31">
        <f>SUMIF([1]route!$E$3:$E$10005,E368,[1]!Table1[N+1])</f>
        <v/>
      </c>
      <c r="BL368" s="31">
        <f>SUMIF([1]route!$E$3:$E$10005,E368,[1]!Table1[N+2])</f>
        <v/>
      </c>
      <c r="BM368" s="31">
        <f>SUMIF([1]route!$E$3:$E$10005,E368,[1]!Table1[N+3])</f>
        <v/>
      </c>
      <c r="BN368" s="32">
        <f>SUMIF([1]route!$E$3:$E$10005,E368,[1]!Table1[N+4])</f>
        <v/>
      </c>
      <c r="BP368" s="37">
        <f>$V368-$AD368</f>
        <v/>
      </c>
      <c r="BQ368" s="35">
        <f>BP368-AE368</f>
        <v/>
      </c>
      <c r="BR368" s="35">
        <f>BQ368-AF368</f>
        <v/>
      </c>
      <c r="BS368" s="35">
        <f>BR368-AG368</f>
        <v/>
      </c>
      <c r="BT368" s="35">
        <f>BS368-AH368</f>
        <v/>
      </c>
      <c r="BU368" s="35">
        <f>BT368-AI368</f>
        <v/>
      </c>
      <c r="BV368" s="35">
        <f>BU368-AJ368</f>
        <v/>
      </c>
      <c r="BW368" s="35">
        <f>BV368-AK368</f>
        <v/>
      </c>
      <c r="BX368" s="35">
        <f>BW368-AL368</f>
        <v/>
      </c>
      <c r="BY368" s="35">
        <f>BX368-AM368</f>
        <v/>
      </c>
      <c r="BZ368" s="35">
        <f>BY368-AN368</f>
        <v/>
      </c>
      <c r="CA368" s="35">
        <f>BZ368-AO368</f>
        <v/>
      </c>
      <c r="CB368" s="35">
        <f>CA368-AP368</f>
        <v/>
      </c>
      <c r="CC368" s="35">
        <f>CB368-AQ368</f>
        <v/>
      </c>
      <c r="CD368" s="35">
        <f>CC368-AR368</f>
        <v/>
      </c>
      <c r="CE368" s="35">
        <f>CD368-AS368</f>
        <v/>
      </c>
      <c r="CF368" s="35">
        <f>CE368-AT368</f>
        <v/>
      </c>
      <c r="CG368" s="35">
        <f>CF368-AU368</f>
        <v/>
      </c>
      <c r="CH368" s="35">
        <f>CG368-AV368</f>
        <v/>
      </c>
      <c r="CI368" s="35">
        <f>CH368-AW368</f>
        <v/>
      </c>
      <c r="CJ368" s="35">
        <f>CI368-AX368</f>
        <v/>
      </c>
      <c r="CK368" s="35">
        <f>CJ368-AY368</f>
        <v/>
      </c>
      <c r="CL368" s="35">
        <f>CK368-AZ368</f>
        <v/>
      </c>
      <c r="CM368" s="35">
        <f>CL368-BA368</f>
        <v/>
      </c>
      <c r="CN368" s="35">
        <f>CM368-BB368</f>
        <v/>
      </c>
      <c r="CO368" s="35">
        <f>CN368-BC368</f>
        <v/>
      </c>
      <c r="CP368" s="35">
        <f>CO368-BD368</f>
        <v/>
      </c>
      <c r="CQ368" s="35">
        <f>CP368-BE368</f>
        <v/>
      </c>
      <c r="CR368" s="35">
        <f>CQ368-BF368</f>
        <v/>
      </c>
      <c r="CS368" s="35">
        <f>CR368-BG368</f>
        <v/>
      </c>
      <c r="CT368" s="35">
        <f>CS368-BH368</f>
        <v/>
      </c>
      <c r="CU368" s="35">
        <f>CT368-BI368</f>
        <v/>
      </c>
      <c r="CV368" s="35">
        <f>CU368-BJ368</f>
        <v/>
      </c>
      <c r="CW368" s="38">
        <f>CV368-BK368</f>
        <v/>
      </c>
      <c r="CX368" s="38">
        <f>CW368-BL368</f>
        <v/>
      </c>
      <c r="CY368" s="38">
        <f>CX368-BM368</f>
        <v/>
      </c>
      <c r="CZ368" s="39">
        <f>CY368-BN368</f>
        <v/>
      </c>
      <c r="DA368" s="35" t="n"/>
    </row>
    <row r="369">
      <c r="D369" s="61">
        <f>VLOOKUP(F369,[1]Special!$O$2:$S$209,3,0)</f>
        <v/>
      </c>
      <c r="E369" s="20" t="inlineStr">
        <is>
          <t>|0200230119|22.20|0.00|1.200|0.0006000IBC</t>
        </is>
      </c>
      <c r="F369" s="19">
        <f>LEFT(E369,LEN(E369)-7)</f>
        <v/>
      </c>
      <c r="G369" s="19">
        <f>'Cutting Rules'!H369</f>
        <v/>
      </c>
      <c r="H369" s="19">
        <f>VLOOKUP(MID(F369,8,2),[1]Special!$H$2:$I$32,2,0)</f>
        <v/>
      </c>
      <c r="I369" s="19">
        <f>RIGHT(E369,3)</f>
        <v/>
      </c>
      <c r="J369" s="19">
        <f>IF(MID(E369,6,2)="22","P","C")</f>
        <v/>
      </c>
      <c r="K369" s="19">
        <f>MID(E369,13,4)</f>
        <v/>
      </c>
      <c r="L369" s="19">
        <f>MID(E369,19,4)</f>
        <v/>
      </c>
      <c r="M369" s="52">
        <f>MID(E369,LEN(E369)-17,4)</f>
        <v/>
      </c>
      <c r="N369" s="52">
        <f>MID(E369,LEN(E369)-6,4)</f>
        <v/>
      </c>
      <c r="O369" s="19">
        <f>VLOOKUP(F369,[1]Item!$A$5:$Z$10000,26,0)</f>
        <v/>
      </c>
      <c r="P369" s="19">
        <f>VLOOKUP(E369,[1]route!$E$3:$O$10005,11,0)</f>
        <v/>
      </c>
      <c r="Q369" s="167">
        <f>'Cutting Rules'!AD369</f>
        <v/>
      </c>
      <c r="R369" s="168">
        <f>SUMIF([1]route!$E$3:$E$10005,E369,[1]!Table1[生産])</f>
        <v/>
      </c>
      <c r="S369" s="24" t="n"/>
      <c r="T369" s="169" t="inlineStr"/>
      <c r="U369" s="19" t="n"/>
      <c r="V369" s="170">
        <f>SUMIF([1]route!$E$3:$E$10005,E369,[1]route!$M$3:$M$10005)</f>
        <v/>
      </c>
      <c r="W369" s="171">
        <f>O369*N369*V369/1000</f>
        <v/>
      </c>
      <c r="X369" s="27">
        <f t="array" ref="X369">INDEX($BP369:$CZ369,MATCH(TRUE,$BP369:$CZ369&lt;0,0))</f>
        <v/>
      </c>
      <c r="Y369" s="47">
        <f>IFERROR(CHOOSE($AC369,$BP$1,$BQ$1,$BR$1,$BS$1,$BT$1,$BU$1,$BV$1,$BW$1,$BX$1,$BY$1,$BZ$1,$CA$1,$CB$1,$CC$1,$CD$1,$CE$1,$CF$1,$CG$1,$CH$1,$CI$1,$CJ$1,$CK$1,$CL$1,$CM$1,$CN$1,$CO$1,$CP$1,$CQ$1,$CR$1,$CS$1,$CT$1,$CU$1,$CV$1,$CW$1,$CX$1,$CY$1,$CZ$1,),"")</f>
        <v/>
      </c>
      <c r="Z369" s="121">
        <f>IFERROR(VLOOKUP(E369,[1]route!$E$3:$BL$10005,59,0),"")&amp;IFERROR(VLOOKUP(E369,[1]route!$E$3:$BL$10005,60,0),"")</f>
        <v/>
      </c>
      <c r="AA369" s="172">
        <f>IF(R369&gt;V369,R369-V369,0)</f>
        <v/>
      </c>
      <c r="AB369" s="173">
        <f>AA369*O369*N369/1000</f>
        <v/>
      </c>
      <c r="AC369" s="4">
        <f>IFERROR(MATCH($X369,$BP369:$CZ369,0),"")</f>
        <v/>
      </c>
      <c r="AD369" s="29" t="n">
        <v>0</v>
      </c>
      <c r="AE369" s="30">
        <f>SUMIF([1]route!$E$3:$E$10005,E369,[1]!Table1[1])</f>
        <v/>
      </c>
      <c r="AF369" s="30">
        <f>SUMIF([1]route!$E$3:$E$10005,E369,[1]!Table1[2])</f>
        <v/>
      </c>
      <c r="AG369" s="30">
        <f>SUMIF([1]route!$E$3:$E$10005,E369,[1]!Table1[3])</f>
        <v/>
      </c>
      <c r="AH369" s="30">
        <f>SUMIF([1]route!$E$3:$E$10005,E369,[1]!Table1[4])</f>
        <v/>
      </c>
      <c r="AI369" s="30">
        <f>SUMIF([1]route!$E$3:$E$10005,E369,[1]!Table1[5])</f>
        <v/>
      </c>
      <c r="AJ369" s="30">
        <f>SUMIF([1]route!$E$3:$E$10005,E369,[1]!Table1[6])</f>
        <v/>
      </c>
      <c r="AK369" s="30">
        <f>SUMIF([1]route!$E$3:$E$10005,E369,[1]!Table1[7])</f>
        <v/>
      </c>
      <c r="AL369" s="30">
        <f>SUMIF([1]route!$E$3:$E$10005,E369,[1]!Table1[8])</f>
        <v/>
      </c>
      <c r="AM369" s="30">
        <f>SUMIF([1]route!$E$3:$E$10005,E369,[1]!Table1[9])</f>
        <v/>
      </c>
      <c r="AN369" s="30">
        <f>SUMIF([1]route!$E$3:$E$10005,E369,[1]!Table1[10])</f>
        <v/>
      </c>
      <c r="AO369" s="30">
        <f>SUMIF([1]route!$E$3:$E$10005,E369,[1]!Table1[11])</f>
        <v/>
      </c>
      <c r="AP369" s="30">
        <f>SUMIF([1]route!$E$3:$E$10005,E369,[1]!Table1[12])</f>
        <v/>
      </c>
      <c r="AQ369" s="30">
        <f>SUMIF([1]route!$E$3:$E$10005,E369,[1]!Table1[13])</f>
        <v/>
      </c>
      <c r="AR369" s="30">
        <f>SUMIF([1]route!$E$3:$E$10005,E369,[1]!Table1[14])</f>
        <v/>
      </c>
      <c r="AS369" s="30">
        <f>SUMIF([1]route!$E$3:$E$10005,E369,[1]!Table1[15])</f>
        <v/>
      </c>
      <c r="AT369" s="30">
        <f>SUMIF([1]route!$E$3:$E$10005,E369,[1]!Table1[16])</f>
        <v/>
      </c>
      <c r="AU369" s="30">
        <f>SUMIF([1]route!$E$3:$E$10005,E369,[1]!Table1[17])</f>
        <v/>
      </c>
      <c r="AV369" s="30">
        <f>SUMIF([1]route!$E$3:$E$10005,E369,[1]!Table1[18])</f>
        <v/>
      </c>
      <c r="AW369" s="30">
        <f>SUMIF([1]route!$E$3:$E$10005,E369,[1]!Table1[19])</f>
        <v/>
      </c>
      <c r="AX369" s="30">
        <f>SUMIF([1]route!$E$3:$E$10005,E369,[1]!Table1[20])</f>
        <v/>
      </c>
      <c r="AY369" s="30">
        <f>SUMIF([1]route!$E$3:$E$10005,E369,[1]!Table1[21])</f>
        <v/>
      </c>
      <c r="AZ369" s="30">
        <f>SUMIF([1]route!$E$3:$E$10005,E369,[1]!Table1[22])</f>
        <v/>
      </c>
      <c r="BA369" s="30">
        <f>SUMIF([1]route!$E$3:$E$10005,E369,[1]!Table1[23])</f>
        <v/>
      </c>
      <c r="BB369" s="30">
        <f>SUMIF([1]route!$E$3:$E$10005,E369,[1]!Table1[24])</f>
        <v/>
      </c>
      <c r="BC369" s="30">
        <f>SUMIF([1]route!$E$3:$E$10005,E369,[1]!Table1[25])</f>
        <v/>
      </c>
      <c r="BD369" s="30">
        <f>SUMIF([1]route!$E$3:$E$10005,E369,[1]!Table1[26])</f>
        <v/>
      </c>
      <c r="BE369" s="30">
        <f>SUMIF([1]route!$E$3:$E$10005,E369,[1]!Table1[27])</f>
        <v/>
      </c>
      <c r="BF369" s="30">
        <f>SUMIF([1]route!$E$3:$E$10005,E369,[1]!Table1[28])</f>
        <v/>
      </c>
      <c r="BG369" s="30">
        <f>SUMIF([1]route!$E$3:$E$10005,E369,[1]!Table1[29])</f>
        <v/>
      </c>
      <c r="BH369" s="30">
        <f>SUMIF([1]route!$E$3:$E$10005,E369,[1]!Table1[30])</f>
        <v/>
      </c>
      <c r="BI369" s="30">
        <f>SUMIF([1]route!$E$3:$E$10005,E369,[1]!Table1[31])</f>
        <v/>
      </c>
      <c r="BJ369" s="30">
        <f>SUMIF([1]route!$E$3:$E$10005,E369,[1]!Table1[Remain PO])</f>
        <v/>
      </c>
      <c r="BK369" s="31">
        <f>SUMIF([1]route!$E$3:$E$10005,E369,[1]!Table1[N+1])</f>
        <v/>
      </c>
      <c r="BL369" s="31">
        <f>SUMIF([1]route!$E$3:$E$10005,E369,[1]!Table1[N+2])</f>
        <v/>
      </c>
      <c r="BM369" s="31">
        <f>SUMIF([1]route!$E$3:$E$10005,E369,[1]!Table1[N+3])</f>
        <v/>
      </c>
      <c r="BN369" s="32">
        <f>SUMIF([1]route!$E$3:$E$10005,E369,[1]!Table1[N+4])</f>
        <v/>
      </c>
      <c r="BP369" s="37">
        <f>$V369-$AD369</f>
        <v/>
      </c>
      <c r="BQ369" s="35">
        <f>BP369-AE369</f>
        <v/>
      </c>
      <c r="BR369" s="35">
        <f>BQ369-AF369</f>
        <v/>
      </c>
      <c r="BS369" s="35">
        <f>BR369-AG369</f>
        <v/>
      </c>
      <c r="BT369" s="35">
        <f>BS369-AH369</f>
        <v/>
      </c>
      <c r="BU369" s="35">
        <f>BT369-AI369</f>
        <v/>
      </c>
      <c r="BV369" s="35">
        <f>BU369-AJ369</f>
        <v/>
      </c>
      <c r="BW369" s="35">
        <f>BV369-AK369</f>
        <v/>
      </c>
      <c r="BX369" s="35">
        <f>BW369-AL369</f>
        <v/>
      </c>
      <c r="BY369" s="35">
        <f>BX369-AM369</f>
        <v/>
      </c>
      <c r="BZ369" s="35">
        <f>BY369-AN369</f>
        <v/>
      </c>
      <c r="CA369" s="35">
        <f>BZ369-AO369</f>
        <v/>
      </c>
      <c r="CB369" s="35">
        <f>CA369-AP369</f>
        <v/>
      </c>
      <c r="CC369" s="35">
        <f>CB369-AQ369</f>
        <v/>
      </c>
      <c r="CD369" s="35">
        <f>CC369-AR369</f>
        <v/>
      </c>
      <c r="CE369" s="35">
        <f>CD369-AS369</f>
        <v/>
      </c>
      <c r="CF369" s="35">
        <f>CE369-AT369</f>
        <v/>
      </c>
      <c r="CG369" s="35">
        <f>CF369-AU369</f>
        <v/>
      </c>
      <c r="CH369" s="35">
        <f>CG369-AV369</f>
        <v/>
      </c>
      <c r="CI369" s="35">
        <f>CH369-AW369</f>
        <v/>
      </c>
      <c r="CJ369" s="35">
        <f>CI369-AX369</f>
        <v/>
      </c>
      <c r="CK369" s="35">
        <f>CJ369-AY369</f>
        <v/>
      </c>
      <c r="CL369" s="35">
        <f>CK369-AZ369</f>
        <v/>
      </c>
      <c r="CM369" s="35">
        <f>CL369-BA369</f>
        <v/>
      </c>
      <c r="CN369" s="35">
        <f>CM369-BB369</f>
        <v/>
      </c>
      <c r="CO369" s="35">
        <f>CN369-BC369</f>
        <v/>
      </c>
      <c r="CP369" s="35">
        <f>CO369-BD369</f>
        <v/>
      </c>
      <c r="CQ369" s="35">
        <f>CP369-BE369</f>
        <v/>
      </c>
      <c r="CR369" s="35">
        <f>CQ369-BF369</f>
        <v/>
      </c>
      <c r="CS369" s="35">
        <f>CR369-BG369</f>
        <v/>
      </c>
      <c r="CT369" s="35">
        <f>CS369-BH369</f>
        <v/>
      </c>
      <c r="CU369" s="35">
        <f>CT369-BI369</f>
        <v/>
      </c>
      <c r="CV369" s="35">
        <f>CU369-BJ369</f>
        <v/>
      </c>
      <c r="CW369" s="38">
        <f>CV369-BK369</f>
        <v/>
      </c>
      <c r="CX369" s="38">
        <f>CW369-BL369</f>
        <v/>
      </c>
      <c r="CY369" s="38">
        <f>CX369-BM369</f>
        <v/>
      </c>
      <c r="CZ369" s="39">
        <f>CY369-BN369</f>
        <v/>
      </c>
      <c r="DA369" s="35" t="n"/>
    </row>
    <row r="370">
      <c r="D370" s="61">
        <f>VLOOKUP(F370,[1]Special!$O$2:$S$209,3,0)</f>
        <v/>
      </c>
      <c r="E370" s="20" t="inlineStr">
        <is>
          <t>|0200220139|25.40|0.00|1.600|0.0006163NBC</t>
        </is>
      </c>
      <c r="F370" s="19">
        <f>LEFT(E370,LEN(E370)-7)</f>
        <v/>
      </c>
      <c r="G370" s="19">
        <f>'Cutting Rules'!H370</f>
        <v/>
      </c>
      <c r="H370" s="19">
        <f>VLOOKUP(MID(F370,8,2),[1]Special!$H$2:$I$32,2,0)</f>
        <v/>
      </c>
      <c r="I370" s="19">
        <f>RIGHT(E370,3)</f>
        <v/>
      </c>
      <c r="J370" s="19">
        <f>IF(MID(E370,6,2)="22","P","C")</f>
        <v/>
      </c>
      <c r="K370" s="19">
        <f>MID(E370,13,4)</f>
        <v/>
      </c>
      <c r="L370" s="19">
        <f>MID(E370,19,4)</f>
        <v/>
      </c>
      <c r="M370" s="52">
        <f>MID(E370,LEN(E370)-17,4)</f>
        <v/>
      </c>
      <c r="N370" s="52">
        <f>MID(E370,LEN(E370)-6,4)</f>
        <v/>
      </c>
      <c r="O370" s="19">
        <f>VLOOKUP(F370,[1]Item!$A$5:$Z$10000,26,0)</f>
        <v/>
      </c>
      <c r="P370" s="19">
        <f>VLOOKUP(E370,[1]route!$E$3:$O$10005,11,0)</f>
        <v/>
      </c>
      <c r="Q370" s="167">
        <f>'Cutting Rules'!AD370</f>
        <v/>
      </c>
      <c r="R370" s="168">
        <f>SUMIF([1]route!$E$3:$E$10005,E370,[1]!Table1[生産])</f>
        <v/>
      </c>
      <c r="S370" s="24" t="n"/>
      <c r="T370" s="169" t="inlineStr"/>
      <c r="U370" s="19" t="n"/>
      <c r="V370" s="170">
        <f>SUMIF([1]route!$E$3:$E$10005,E370,[1]route!$M$3:$M$10005)</f>
        <v/>
      </c>
      <c r="W370" s="171">
        <f>O370*N370*V370/1000</f>
        <v/>
      </c>
      <c r="X370" s="27">
        <f t="array" ref="X370">INDEX($BP370:$CZ370,MATCH(TRUE,$BP370:$CZ370&lt;0,0))</f>
        <v/>
      </c>
      <c r="Y370" s="47">
        <f>IFERROR(CHOOSE($AC370,$BP$1,$BQ$1,$BR$1,$BS$1,$BT$1,$BU$1,$BV$1,$BW$1,$BX$1,$BY$1,$BZ$1,$CA$1,$CB$1,$CC$1,$CD$1,$CE$1,$CF$1,$CG$1,$CH$1,$CI$1,$CJ$1,$CK$1,$CL$1,$CM$1,$CN$1,$CO$1,$CP$1,$CQ$1,$CR$1,$CS$1,$CT$1,$CU$1,$CV$1,$CW$1,$CX$1,$CY$1,$CZ$1,),"")</f>
        <v/>
      </c>
      <c r="Z370" s="121">
        <f>IFERROR(VLOOKUP(E370,[1]route!$E$3:$BL$10005,59,0),"")&amp;IFERROR(VLOOKUP(E370,[1]route!$E$3:$BL$10005,60,0),"")</f>
        <v/>
      </c>
      <c r="AA370" s="172">
        <f>IF(R370&gt;V370,R370-V370,0)</f>
        <v/>
      </c>
      <c r="AB370" s="173">
        <f>AA370*O370*N370/1000</f>
        <v/>
      </c>
      <c r="AC370" s="4">
        <f>IFERROR(MATCH($X370,$BP370:$CZ370,0),"")</f>
        <v/>
      </c>
      <c r="AD370" s="29" t="n">
        <v>0</v>
      </c>
      <c r="AE370" s="30">
        <f>SUMIF([1]route!$E$3:$E$10005,E370,[1]!Table1[1])</f>
        <v/>
      </c>
      <c r="AF370" s="30">
        <f>SUMIF([1]route!$E$3:$E$10005,E370,[1]!Table1[2])</f>
        <v/>
      </c>
      <c r="AG370" s="30">
        <f>SUMIF([1]route!$E$3:$E$10005,E370,[1]!Table1[3])</f>
        <v/>
      </c>
      <c r="AH370" s="30">
        <f>SUMIF([1]route!$E$3:$E$10005,E370,[1]!Table1[4])</f>
        <v/>
      </c>
      <c r="AI370" s="30">
        <f>SUMIF([1]route!$E$3:$E$10005,E370,[1]!Table1[5])</f>
        <v/>
      </c>
      <c r="AJ370" s="30">
        <f>SUMIF([1]route!$E$3:$E$10005,E370,[1]!Table1[6])</f>
        <v/>
      </c>
      <c r="AK370" s="30">
        <f>SUMIF([1]route!$E$3:$E$10005,E370,[1]!Table1[7])</f>
        <v/>
      </c>
      <c r="AL370" s="30">
        <f>SUMIF([1]route!$E$3:$E$10005,E370,[1]!Table1[8])</f>
        <v/>
      </c>
      <c r="AM370" s="30">
        <f>SUMIF([1]route!$E$3:$E$10005,E370,[1]!Table1[9])</f>
        <v/>
      </c>
      <c r="AN370" s="30">
        <f>SUMIF([1]route!$E$3:$E$10005,E370,[1]!Table1[10])</f>
        <v/>
      </c>
      <c r="AO370" s="30">
        <f>SUMIF([1]route!$E$3:$E$10005,E370,[1]!Table1[11])</f>
        <v/>
      </c>
      <c r="AP370" s="30">
        <f>SUMIF([1]route!$E$3:$E$10005,E370,[1]!Table1[12])</f>
        <v/>
      </c>
      <c r="AQ370" s="30">
        <f>SUMIF([1]route!$E$3:$E$10005,E370,[1]!Table1[13])</f>
        <v/>
      </c>
      <c r="AR370" s="30">
        <f>SUMIF([1]route!$E$3:$E$10005,E370,[1]!Table1[14])</f>
        <v/>
      </c>
      <c r="AS370" s="30">
        <f>SUMIF([1]route!$E$3:$E$10005,E370,[1]!Table1[15])</f>
        <v/>
      </c>
      <c r="AT370" s="30">
        <f>SUMIF([1]route!$E$3:$E$10005,E370,[1]!Table1[16])</f>
        <v/>
      </c>
      <c r="AU370" s="30">
        <f>SUMIF([1]route!$E$3:$E$10005,E370,[1]!Table1[17])</f>
        <v/>
      </c>
      <c r="AV370" s="30">
        <f>SUMIF([1]route!$E$3:$E$10005,E370,[1]!Table1[18])</f>
        <v/>
      </c>
      <c r="AW370" s="30">
        <f>SUMIF([1]route!$E$3:$E$10005,E370,[1]!Table1[19])</f>
        <v/>
      </c>
      <c r="AX370" s="30">
        <f>SUMIF([1]route!$E$3:$E$10005,E370,[1]!Table1[20])</f>
        <v/>
      </c>
      <c r="AY370" s="30">
        <f>SUMIF([1]route!$E$3:$E$10005,E370,[1]!Table1[21])</f>
        <v/>
      </c>
      <c r="AZ370" s="30">
        <f>SUMIF([1]route!$E$3:$E$10005,E370,[1]!Table1[22])</f>
        <v/>
      </c>
      <c r="BA370" s="30">
        <f>SUMIF([1]route!$E$3:$E$10005,E370,[1]!Table1[23])</f>
        <v/>
      </c>
      <c r="BB370" s="30">
        <f>SUMIF([1]route!$E$3:$E$10005,E370,[1]!Table1[24])</f>
        <v/>
      </c>
      <c r="BC370" s="30">
        <f>SUMIF([1]route!$E$3:$E$10005,E370,[1]!Table1[25])</f>
        <v/>
      </c>
      <c r="BD370" s="30">
        <f>SUMIF([1]route!$E$3:$E$10005,E370,[1]!Table1[26])</f>
        <v/>
      </c>
      <c r="BE370" s="30">
        <f>SUMIF([1]route!$E$3:$E$10005,E370,[1]!Table1[27])</f>
        <v/>
      </c>
      <c r="BF370" s="30">
        <f>SUMIF([1]route!$E$3:$E$10005,E370,[1]!Table1[28])</f>
        <v/>
      </c>
      <c r="BG370" s="30">
        <f>SUMIF([1]route!$E$3:$E$10005,E370,[1]!Table1[29])</f>
        <v/>
      </c>
      <c r="BH370" s="30">
        <f>SUMIF([1]route!$E$3:$E$10005,E370,[1]!Table1[30])</f>
        <v/>
      </c>
      <c r="BI370" s="30">
        <f>SUMIF([1]route!$E$3:$E$10005,E370,[1]!Table1[31])</f>
        <v/>
      </c>
      <c r="BJ370" s="30">
        <f>SUMIF([1]route!$E$3:$E$10005,E370,[1]!Table1[Remain PO])</f>
        <v/>
      </c>
      <c r="BK370" s="31">
        <f>SUMIF([1]route!$E$3:$E$10005,E370,[1]!Table1[N+1])</f>
        <v/>
      </c>
      <c r="BL370" s="31">
        <f>SUMIF([1]route!$E$3:$E$10005,E370,[1]!Table1[N+2])</f>
        <v/>
      </c>
      <c r="BM370" s="31">
        <f>SUMIF([1]route!$E$3:$E$10005,E370,[1]!Table1[N+3])</f>
        <v/>
      </c>
      <c r="BN370" s="32">
        <f>SUMIF([1]route!$E$3:$E$10005,E370,[1]!Table1[N+4])</f>
        <v/>
      </c>
      <c r="BP370" s="37">
        <f>$V370-$AD370</f>
        <v/>
      </c>
      <c r="BQ370" s="35">
        <f>BP370-AE370</f>
        <v/>
      </c>
      <c r="BR370" s="35">
        <f>BQ370-AF370</f>
        <v/>
      </c>
      <c r="BS370" s="35">
        <f>BR370-AG370</f>
        <v/>
      </c>
      <c r="BT370" s="35">
        <f>BS370-AH370</f>
        <v/>
      </c>
      <c r="BU370" s="35">
        <f>BT370-AI370</f>
        <v/>
      </c>
      <c r="BV370" s="35">
        <f>BU370-AJ370</f>
        <v/>
      </c>
      <c r="BW370" s="35">
        <f>BV370-AK370</f>
        <v/>
      </c>
      <c r="BX370" s="35">
        <f>BW370-AL370</f>
        <v/>
      </c>
      <c r="BY370" s="35">
        <f>BX370-AM370</f>
        <v/>
      </c>
      <c r="BZ370" s="35">
        <f>BY370-AN370</f>
        <v/>
      </c>
      <c r="CA370" s="35">
        <f>BZ370-AO370</f>
        <v/>
      </c>
      <c r="CB370" s="35">
        <f>CA370-AP370</f>
        <v/>
      </c>
      <c r="CC370" s="35">
        <f>CB370-AQ370</f>
        <v/>
      </c>
      <c r="CD370" s="35">
        <f>CC370-AR370</f>
        <v/>
      </c>
      <c r="CE370" s="35">
        <f>CD370-AS370</f>
        <v/>
      </c>
      <c r="CF370" s="35">
        <f>CE370-AT370</f>
        <v/>
      </c>
      <c r="CG370" s="35">
        <f>CF370-AU370</f>
        <v/>
      </c>
      <c r="CH370" s="35">
        <f>CG370-AV370</f>
        <v/>
      </c>
      <c r="CI370" s="35">
        <f>CH370-AW370</f>
        <v/>
      </c>
      <c r="CJ370" s="35">
        <f>CI370-AX370</f>
        <v/>
      </c>
      <c r="CK370" s="35">
        <f>CJ370-AY370</f>
        <v/>
      </c>
      <c r="CL370" s="35">
        <f>CK370-AZ370</f>
        <v/>
      </c>
      <c r="CM370" s="35">
        <f>CL370-BA370</f>
        <v/>
      </c>
      <c r="CN370" s="35">
        <f>CM370-BB370</f>
        <v/>
      </c>
      <c r="CO370" s="35">
        <f>CN370-BC370</f>
        <v/>
      </c>
      <c r="CP370" s="35">
        <f>CO370-BD370</f>
        <v/>
      </c>
      <c r="CQ370" s="35">
        <f>CP370-BE370</f>
        <v/>
      </c>
      <c r="CR370" s="35">
        <f>CQ370-BF370</f>
        <v/>
      </c>
      <c r="CS370" s="35">
        <f>CR370-BG370</f>
        <v/>
      </c>
      <c r="CT370" s="35">
        <f>CS370-BH370</f>
        <v/>
      </c>
      <c r="CU370" s="35">
        <f>CT370-BI370</f>
        <v/>
      </c>
      <c r="CV370" s="35">
        <f>CU370-BJ370</f>
        <v/>
      </c>
      <c r="CW370" s="38">
        <f>CV370-BK370</f>
        <v/>
      </c>
      <c r="CX370" s="38">
        <f>CW370-BL370</f>
        <v/>
      </c>
      <c r="CY370" s="38">
        <f>CX370-BM370</f>
        <v/>
      </c>
      <c r="CZ370" s="39">
        <f>CY370-BN370</f>
        <v/>
      </c>
      <c r="DA370" s="35" t="n"/>
    </row>
    <row r="371">
      <c r="D371" s="61">
        <f>VLOOKUP(F371,[1]Special!$O$2:$S$209,3,0)</f>
        <v/>
      </c>
      <c r="E371" s="20" t="inlineStr">
        <is>
          <t>|0200226010|28.60|0.00|1.600|0.0006300IBC</t>
        </is>
      </c>
      <c r="F371" s="19">
        <f>LEFT(E371,LEN(E371)-7)</f>
        <v/>
      </c>
      <c r="G371" s="19">
        <f>'Cutting Rules'!H371</f>
        <v/>
      </c>
      <c r="H371" s="19">
        <f>VLOOKUP(MID(F371,8,2),[1]Special!$H$2:$I$32,2,0)</f>
        <v/>
      </c>
      <c r="I371" s="19">
        <f>RIGHT(E371,3)</f>
        <v/>
      </c>
      <c r="J371" s="19">
        <f>IF(MID(E371,6,2)="22","P","C")</f>
        <v/>
      </c>
      <c r="K371" s="19">
        <f>MID(E371,13,4)</f>
        <v/>
      </c>
      <c r="L371" s="19">
        <f>MID(E371,19,4)</f>
        <v/>
      </c>
      <c r="M371" s="52">
        <f>MID(E371,LEN(E371)-17,4)</f>
        <v/>
      </c>
      <c r="N371" s="52">
        <f>MID(E371,LEN(E371)-6,4)</f>
        <v/>
      </c>
      <c r="O371" s="19">
        <f>VLOOKUP(F371,[1]Item!$A$5:$Z$10000,26,0)</f>
        <v/>
      </c>
      <c r="P371" s="19">
        <f>VLOOKUP(E371,[1]route!$E$3:$O$10005,11,0)</f>
        <v/>
      </c>
      <c r="Q371" s="167">
        <f>'Cutting Rules'!AD371</f>
        <v/>
      </c>
      <c r="R371" s="168">
        <f>SUMIF([1]route!$E$3:$E$10005,E371,[1]!Table1[生産])</f>
        <v/>
      </c>
      <c r="S371" s="24" t="n"/>
      <c r="T371" s="169" t="inlineStr"/>
      <c r="U371" s="19" t="n"/>
      <c r="V371" s="170">
        <f>SUMIF([1]route!$E$3:$E$10005,E371,[1]route!$M$3:$M$10005)</f>
        <v/>
      </c>
      <c r="W371" s="171">
        <f>O371*N371*V371/1000</f>
        <v/>
      </c>
      <c r="X371" s="27">
        <f t="array" ref="X371">INDEX($BP371:$CZ371,MATCH(TRUE,$BP371:$CZ371&lt;0,0))</f>
        <v/>
      </c>
      <c r="Y371" s="47">
        <f>IFERROR(CHOOSE($AC371,$BP$1,$BQ$1,$BR$1,$BS$1,$BT$1,$BU$1,$BV$1,$BW$1,$BX$1,$BY$1,$BZ$1,$CA$1,$CB$1,$CC$1,$CD$1,$CE$1,$CF$1,$CG$1,$CH$1,$CI$1,$CJ$1,$CK$1,$CL$1,$CM$1,$CN$1,$CO$1,$CP$1,$CQ$1,$CR$1,$CS$1,$CT$1,$CU$1,$CV$1,$CW$1,$CX$1,$CY$1,$CZ$1,),"")</f>
        <v/>
      </c>
      <c r="Z371" s="121">
        <f>IFERROR(VLOOKUP(E371,[1]route!$E$3:$BL$10005,59,0),"")&amp;IFERROR(VLOOKUP(E371,[1]route!$E$3:$BL$10005,60,0),"")</f>
        <v/>
      </c>
      <c r="AA371" s="172">
        <f>IF(R371&gt;V371,R371-V371,0)</f>
        <v/>
      </c>
      <c r="AB371" s="173">
        <f>AA371*O371*N371/1000</f>
        <v/>
      </c>
      <c r="AC371" s="4">
        <f>IFERROR(MATCH($X371,$BP371:$CZ371,0),"")</f>
        <v/>
      </c>
      <c r="AD371" s="29" t="n">
        <v>0</v>
      </c>
      <c r="AE371" s="30">
        <f>SUMIF([1]route!$E$3:$E$10005,E371,[1]!Table1[1])</f>
        <v/>
      </c>
      <c r="AF371" s="30">
        <f>SUMIF([1]route!$E$3:$E$10005,E371,[1]!Table1[2])</f>
        <v/>
      </c>
      <c r="AG371" s="30">
        <f>SUMIF([1]route!$E$3:$E$10005,E371,[1]!Table1[3])</f>
        <v/>
      </c>
      <c r="AH371" s="30">
        <f>SUMIF([1]route!$E$3:$E$10005,E371,[1]!Table1[4])</f>
        <v/>
      </c>
      <c r="AI371" s="30">
        <f>SUMIF([1]route!$E$3:$E$10005,E371,[1]!Table1[5])</f>
        <v/>
      </c>
      <c r="AJ371" s="30">
        <f>SUMIF([1]route!$E$3:$E$10005,E371,[1]!Table1[6])</f>
        <v/>
      </c>
      <c r="AK371" s="30">
        <f>SUMIF([1]route!$E$3:$E$10005,E371,[1]!Table1[7])</f>
        <v/>
      </c>
      <c r="AL371" s="30">
        <f>SUMIF([1]route!$E$3:$E$10005,E371,[1]!Table1[8])</f>
        <v/>
      </c>
      <c r="AM371" s="30">
        <f>SUMIF([1]route!$E$3:$E$10005,E371,[1]!Table1[9])</f>
        <v/>
      </c>
      <c r="AN371" s="30">
        <f>SUMIF([1]route!$E$3:$E$10005,E371,[1]!Table1[10])</f>
        <v/>
      </c>
      <c r="AO371" s="30">
        <f>SUMIF([1]route!$E$3:$E$10005,E371,[1]!Table1[11])</f>
        <v/>
      </c>
      <c r="AP371" s="30">
        <f>SUMIF([1]route!$E$3:$E$10005,E371,[1]!Table1[12])</f>
        <v/>
      </c>
      <c r="AQ371" s="30">
        <f>SUMIF([1]route!$E$3:$E$10005,E371,[1]!Table1[13])</f>
        <v/>
      </c>
      <c r="AR371" s="30">
        <f>SUMIF([1]route!$E$3:$E$10005,E371,[1]!Table1[14])</f>
        <v/>
      </c>
      <c r="AS371" s="30">
        <f>SUMIF([1]route!$E$3:$E$10005,E371,[1]!Table1[15])</f>
        <v/>
      </c>
      <c r="AT371" s="30">
        <f>SUMIF([1]route!$E$3:$E$10005,E371,[1]!Table1[16])</f>
        <v/>
      </c>
      <c r="AU371" s="30">
        <f>SUMIF([1]route!$E$3:$E$10005,E371,[1]!Table1[17])</f>
        <v/>
      </c>
      <c r="AV371" s="30">
        <f>SUMIF([1]route!$E$3:$E$10005,E371,[1]!Table1[18])</f>
        <v/>
      </c>
      <c r="AW371" s="30">
        <f>SUMIF([1]route!$E$3:$E$10005,E371,[1]!Table1[19])</f>
        <v/>
      </c>
      <c r="AX371" s="30">
        <f>SUMIF([1]route!$E$3:$E$10005,E371,[1]!Table1[20])</f>
        <v/>
      </c>
      <c r="AY371" s="30">
        <f>SUMIF([1]route!$E$3:$E$10005,E371,[1]!Table1[21])</f>
        <v/>
      </c>
      <c r="AZ371" s="30">
        <f>SUMIF([1]route!$E$3:$E$10005,E371,[1]!Table1[22])</f>
        <v/>
      </c>
      <c r="BA371" s="30">
        <f>SUMIF([1]route!$E$3:$E$10005,E371,[1]!Table1[23])</f>
        <v/>
      </c>
      <c r="BB371" s="30">
        <f>SUMIF([1]route!$E$3:$E$10005,E371,[1]!Table1[24])</f>
        <v/>
      </c>
      <c r="BC371" s="30">
        <f>SUMIF([1]route!$E$3:$E$10005,E371,[1]!Table1[25])</f>
        <v/>
      </c>
      <c r="BD371" s="30">
        <f>SUMIF([1]route!$E$3:$E$10005,E371,[1]!Table1[26])</f>
        <v/>
      </c>
      <c r="BE371" s="30">
        <f>SUMIF([1]route!$E$3:$E$10005,E371,[1]!Table1[27])</f>
        <v/>
      </c>
      <c r="BF371" s="30">
        <f>SUMIF([1]route!$E$3:$E$10005,E371,[1]!Table1[28])</f>
        <v/>
      </c>
      <c r="BG371" s="30">
        <f>SUMIF([1]route!$E$3:$E$10005,E371,[1]!Table1[29])</f>
        <v/>
      </c>
      <c r="BH371" s="30">
        <f>SUMIF([1]route!$E$3:$E$10005,E371,[1]!Table1[30])</f>
        <v/>
      </c>
      <c r="BI371" s="30">
        <f>SUMIF([1]route!$E$3:$E$10005,E371,[1]!Table1[31])</f>
        <v/>
      </c>
      <c r="BJ371" s="30">
        <f>SUMIF([1]route!$E$3:$E$10005,E371,[1]!Table1[Remain PO])</f>
        <v/>
      </c>
      <c r="BK371" s="31">
        <f>SUMIF([1]route!$E$3:$E$10005,E371,[1]!Table1[N+1])</f>
        <v/>
      </c>
      <c r="BL371" s="31">
        <f>SUMIF([1]route!$E$3:$E$10005,E371,[1]!Table1[N+2])</f>
        <v/>
      </c>
      <c r="BM371" s="31">
        <f>SUMIF([1]route!$E$3:$E$10005,E371,[1]!Table1[N+3])</f>
        <v/>
      </c>
      <c r="BN371" s="32">
        <f>SUMIF([1]route!$E$3:$E$10005,E371,[1]!Table1[N+4])</f>
        <v/>
      </c>
      <c r="BP371" s="37">
        <f>$V371-$AD371</f>
        <v/>
      </c>
      <c r="BQ371" s="35">
        <f>BP371-AE371</f>
        <v/>
      </c>
      <c r="BR371" s="35">
        <f>BQ371-AF371</f>
        <v/>
      </c>
      <c r="BS371" s="35">
        <f>BR371-AG371</f>
        <v/>
      </c>
      <c r="BT371" s="35">
        <f>BS371-AH371</f>
        <v/>
      </c>
      <c r="BU371" s="35">
        <f>BT371-AI371</f>
        <v/>
      </c>
      <c r="BV371" s="35">
        <f>BU371-AJ371</f>
        <v/>
      </c>
      <c r="BW371" s="35">
        <f>BV371-AK371</f>
        <v/>
      </c>
      <c r="BX371" s="35">
        <f>BW371-AL371</f>
        <v/>
      </c>
      <c r="BY371" s="35">
        <f>BX371-AM371</f>
        <v/>
      </c>
      <c r="BZ371" s="35">
        <f>BY371-AN371</f>
        <v/>
      </c>
      <c r="CA371" s="35">
        <f>BZ371-AO371</f>
        <v/>
      </c>
      <c r="CB371" s="35">
        <f>CA371-AP371</f>
        <v/>
      </c>
      <c r="CC371" s="35">
        <f>CB371-AQ371</f>
        <v/>
      </c>
      <c r="CD371" s="35">
        <f>CC371-AR371</f>
        <v/>
      </c>
      <c r="CE371" s="35">
        <f>CD371-AS371</f>
        <v/>
      </c>
      <c r="CF371" s="35">
        <f>CE371-AT371</f>
        <v/>
      </c>
      <c r="CG371" s="35">
        <f>CF371-AU371</f>
        <v/>
      </c>
      <c r="CH371" s="35">
        <f>CG371-AV371</f>
        <v/>
      </c>
      <c r="CI371" s="35">
        <f>CH371-AW371</f>
        <v/>
      </c>
      <c r="CJ371" s="35">
        <f>CI371-AX371</f>
        <v/>
      </c>
      <c r="CK371" s="35">
        <f>CJ371-AY371</f>
        <v/>
      </c>
      <c r="CL371" s="35">
        <f>CK371-AZ371</f>
        <v/>
      </c>
      <c r="CM371" s="35">
        <f>CL371-BA371</f>
        <v/>
      </c>
      <c r="CN371" s="35">
        <f>CM371-BB371</f>
        <v/>
      </c>
      <c r="CO371" s="35">
        <f>CN371-BC371</f>
        <v/>
      </c>
      <c r="CP371" s="35">
        <f>CO371-BD371</f>
        <v/>
      </c>
      <c r="CQ371" s="35">
        <f>CP371-BE371</f>
        <v/>
      </c>
      <c r="CR371" s="35">
        <f>CQ371-BF371</f>
        <v/>
      </c>
      <c r="CS371" s="35">
        <f>CR371-BG371</f>
        <v/>
      </c>
      <c r="CT371" s="35">
        <f>CS371-BH371</f>
        <v/>
      </c>
      <c r="CU371" s="35">
        <f>CT371-BI371</f>
        <v/>
      </c>
      <c r="CV371" s="35">
        <f>CU371-BJ371</f>
        <v/>
      </c>
      <c r="CW371" s="38">
        <f>CV371-BK371</f>
        <v/>
      </c>
      <c r="CX371" s="38">
        <f>CW371-BL371</f>
        <v/>
      </c>
      <c r="CY371" s="38">
        <f>CX371-BM371</f>
        <v/>
      </c>
      <c r="CZ371" s="39">
        <f>CY371-BN371</f>
        <v/>
      </c>
      <c r="DA371" s="35" t="n"/>
    </row>
    <row r="372">
      <c r="D372" s="61">
        <f>VLOOKUP(F372,[1]Special!$O$2:$S$209,3,0)</f>
        <v/>
      </c>
      <c r="E372" s="20" t="inlineStr">
        <is>
          <t>|0200230120|19.10|0.00|1.000|0.0005800NBC</t>
        </is>
      </c>
      <c r="F372" s="19">
        <f>LEFT(E372,LEN(E372)-7)</f>
        <v/>
      </c>
      <c r="G372" s="19">
        <f>'Cutting Rules'!H372</f>
        <v/>
      </c>
      <c r="H372" s="19">
        <f>VLOOKUP(MID(F372,8,2),[1]Special!$H$2:$I$32,2,0)</f>
        <v/>
      </c>
      <c r="I372" s="19">
        <f>RIGHT(E372,3)</f>
        <v/>
      </c>
      <c r="J372" s="19">
        <f>IF(MID(E372,6,2)="22","P","C")</f>
        <v/>
      </c>
      <c r="K372" s="19">
        <f>MID(E372,13,4)</f>
        <v/>
      </c>
      <c r="L372" s="19">
        <f>MID(E372,19,4)</f>
        <v/>
      </c>
      <c r="M372" s="52">
        <f>MID(E372,LEN(E372)-17,4)</f>
        <v/>
      </c>
      <c r="N372" s="52">
        <f>MID(E372,LEN(E372)-6,4)</f>
        <v/>
      </c>
      <c r="O372" s="19">
        <f>VLOOKUP(F372,[1]Item!$A$5:$Z$10000,26,0)</f>
        <v/>
      </c>
      <c r="P372" s="19">
        <f>VLOOKUP(E372,[1]route!$E$3:$O$10005,11,0)</f>
        <v/>
      </c>
      <c r="Q372" s="167">
        <f>'Cutting Rules'!AD372</f>
        <v/>
      </c>
      <c r="R372" s="168">
        <f>SUMIF([1]route!$E$3:$E$10005,E372,[1]!Table1[生産])</f>
        <v/>
      </c>
      <c r="S372" s="24" t="n"/>
      <c r="T372" s="169" t="inlineStr"/>
      <c r="U372" s="19" t="n"/>
      <c r="V372" s="170">
        <f>SUMIF([1]route!$E$3:$E$10005,E372,[1]route!$M$3:$M$10005)</f>
        <v/>
      </c>
      <c r="W372" s="171">
        <f>O372*N372*V372/1000</f>
        <v/>
      </c>
      <c r="X372" s="27">
        <f t="array" ref="X372">INDEX($BP372:$CZ372,MATCH(TRUE,$BP372:$CZ372&lt;0,0))</f>
        <v/>
      </c>
      <c r="Y372" s="47">
        <f>IFERROR(CHOOSE($AC372,$BP$1,$BQ$1,$BR$1,$BS$1,$BT$1,$BU$1,$BV$1,$BW$1,$BX$1,$BY$1,$BZ$1,$CA$1,$CB$1,$CC$1,$CD$1,$CE$1,$CF$1,$CG$1,$CH$1,$CI$1,$CJ$1,$CK$1,$CL$1,$CM$1,$CN$1,$CO$1,$CP$1,$CQ$1,$CR$1,$CS$1,$CT$1,$CU$1,$CV$1,$CW$1,$CX$1,$CY$1,$CZ$1,),"")</f>
        <v/>
      </c>
      <c r="Z372" s="121">
        <f>IFERROR(VLOOKUP(E372,[1]route!$E$3:$BL$10005,59,0),"")&amp;IFERROR(VLOOKUP(E372,[1]route!$E$3:$BL$10005,60,0),"")</f>
        <v/>
      </c>
      <c r="AA372" s="172">
        <f>IF(R372&gt;V372,R372-V372,0)</f>
        <v/>
      </c>
      <c r="AB372" s="173">
        <f>AA372*O372*N372/1000</f>
        <v/>
      </c>
      <c r="AC372" s="4">
        <f>IFERROR(MATCH($X372,$BP372:$CZ372,0),"")</f>
        <v/>
      </c>
      <c r="AD372" s="29" t="n">
        <v>0</v>
      </c>
      <c r="AE372" s="30">
        <f>SUMIF([1]route!$E$3:$E$10005,E372,[1]!Table1[1])</f>
        <v/>
      </c>
      <c r="AF372" s="30">
        <f>SUMIF([1]route!$E$3:$E$10005,E372,[1]!Table1[2])</f>
        <v/>
      </c>
      <c r="AG372" s="30">
        <f>SUMIF([1]route!$E$3:$E$10005,E372,[1]!Table1[3])</f>
        <v/>
      </c>
      <c r="AH372" s="30">
        <f>SUMIF([1]route!$E$3:$E$10005,E372,[1]!Table1[4])</f>
        <v/>
      </c>
      <c r="AI372" s="30">
        <f>SUMIF([1]route!$E$3:$E$10005,E372,[1]!Table1[5])</f>
        <v/>
      </c>
      <c r="AJ372" s="30">
        <f>SUMIF([1]route!$E$3:$E$10005,E372,[1]!Table1[6])</f>
        <v/>
      </c>
      <c r="AK372" s="30">
        <f>SUMIF([1]route!$E$3:$E$10005,E372,[1]!Table1[7])</f>
        <v/>
      </c>
      <c r="AL372" s="30">
        <f>SUMIF([1]route!$E$3:$E$10005,E372,[1]!Table1[8])</f>
        <v/>
      </c>
      <c r="AM372" s="30">
        <f>SUMIF([1]route!$E$3:$E$10005,E372,[1]!Table1[9])</f>
        <v/>
      </c>
      <c r="AN372" s="30">
        <f>SUMIF([1]route!$E$3:$E$10005,E372,[1]!Table1[10])</f>
        <v/>
      </c>
      <c r="AO372" s="30">
        <f>SUMIF([1]route!$E$3:$E$10005,E372,[1]!Table1[11])</f>
        <v/>
      </c>
      <c r="AP372" s="30">
        <f>SUMIF([1]route!$E$3:$E$10005,E372,[1]!Table1[12])</f>
        <v/>
      </c>
      <c r="AQ372" s="30">
        <f>SUMIF([1]route!$E$3:$E$10005,E372,[1]!Table1[13])</f>
        <v/>
      </c>
      <c r="AR372" s="30">
        <f>SUMIF([1]route!$E$3:$E$10005,E372,[1]!Table1[14])</f>
        <v/>
      </c>
      <c r="AS372" s="30">
        <f>SUMIF([1]route!$E$3:$E$10005,E372,[1]!Table1[15])</f>
        <v/>
      </c>
      <c r="AT372" s="30">
        <f>SUMIF([1]route!$E$3:$E$10005,E372,[1]!Table1[16])</f>
        <v/>
      </c>
      <c r="AU372" s="30">
        <f>SUMIF([1]route!$E$3:$E$10005,E372,[1]!Table1[17])</f>
        <v/>
      </c>
      <c r="AV372" s="30">
        <f>SUMIF([1]route!$E$3:$E$10005,E372,[1]!Table1[18])</f>
        <v/>
      </c>
      <c r="AW372" s="30">
        <f>SUMIF([1]route!$E$3:$E$10005,E372,[1]!Table1[19])</f>
        <v/>
      </c>
      <c r="AX372" s="30">
        <f>SUMIF([1]route!$E$3:$E$10005,E372,[1]!Table1[20])</f>
        <v/>
      </c>
      <c r="AY372" s="30">
        <f>SUMIF([1]route!$E$3:$E$10005,E372,[1]!Table1[21])</f>
        <v/>
      </c>
      <c r="AZ372" s="30">
        <f>SUMIF([1]route!$E$3:$E$10005,E372,[1]!Table1[22])</f>
        <v/>
      </c>
      <c r="BA372" s="30">
        <f>SUMIF([1]route!$E$3:$E$10005,E372,[1]!Table1[23])</f>
        <v/>
      </c>
      <c r="BB372" s="30">
        <f>SUMIF([1]route!$E$3:$E$10005,E372,[1]!Table1[24])</f>
        <v/>
      </c>
      <c r="BC372" s="30">
        <f>SUMIF([1]route!$E$3:$E$10005,E372,[1]!Table1[25])</f>
        <v/>
      </c>
      <c r="BD372" s="30">
        <f>SUMIF([1]route!$E$3:$E$10005,E372,[1]!Table1[26])</f>
        <v/>
      </c>
      <c r="BE372" s="30">
        <f>SUMIF([1]route!$E$3:$E$10005,E372,[1]!Table1[27])</f>
        <v/>
      </c>
      <c r="BF372" s="30">
        <f>SUMIF([1]route!$E$3:$E$10005,E372,[1]!Table1[28])</f>
        <v/>
      </c>
      <c r="BG372" s="30">
        <f>SUMIF([1]route!$E$3:$E$10005,E372,[1]!Table1[29])</f>
        <v/>
      </c>
      <c r="BH372" s="30">
        <f>SUMIF([1]route!$E$3:$E$10005,E372,[1]!Table1[30])</f>
        <v/>
      </c>
      <c r="BI372" s="30">
        <f>SUMIF([1]route!$E$3:$E$10005,E372,[1]!Table1[31])</f>
        <v/>
      </c>
      <c r="BJ372" s="30">
        <f>SUMIF([1]route!$E$3:$E$10005,E372,[1]!Table1[Remain PO])</f>
        <v/>
      </c>
      <c r="BK372" s="31">
        <f>SUMIF([1]route!$E$3:$E$10005,E372,[1]!Table1[N+1])</f>
        <v/>
      </c>
      <c r="BL372" s="31">
        <f>SUMIF([1]route!$E$3:$E$10005,E372,[1]!Table1[N+2])</f>
        <v/>
      </c>
      <c r="BM372" s="31">
        <f>SUMIF([1]route!$E$3:$E$10005,E372,[1]!Table1[N+3])</f>
        <v/>
      </c>
      <c r="BN372" s="32">
        <f>SUMIF([1]route!$E$3:$E$10005,E372,[1]!Table1[N+4])</f>
        <v/>
      </c>
      <c r="BP372" s="37">
        <f>$V372-$AD372</f>
        <v/>
      </c>
      <c r="BQ372" s="35">
        <f>BP372-AE372</f>
        <v/>
      </c>
      <c r="BR372" s="35">
        <f>BQ372-AF372</f>
        <v/>
      </c>
      <c r="BS372" s="35">
        <f>BR372-AG372</f>
        <v/>
      </c>
      <c r="BT372" s="35">
        <f>BS372-AH372</f>
        <v/>
      </c>
      <c r="BU372" s="35">
        <f>BT372-AI372</f>
        <v/>
      </c>
      <c r="BV372" s="35">
        <f>BU372-AJ372</f>
        <v/>
      </c>
      <c r="BW372" s="35">
        <f>BV372-AK372</f>
        <v/>
      </c>
      <c r="BX372" s="35">
        <f>BW372-AL372</f>
        <v/>
      </c>
      <c r="BY372" s="35">
        <f>BX372-AM372</f>
        <v/>
      </c>
      <c r="BZ372" s="35">
        <f>BY372-AN372</f>
        <v/>
      </c>
      <c r="CA372" s="35">
        <f>BZ372-AO372</f>
        <v/>
      </c>
      <c r="CB372" s="35">
        <f>CA372-AP372</f>
        <v/>
      </c>
      <c r="CC372" s="35">
        <f>CB372-AQ372</f>
        <v/>
      </c>
      <c r="CD372" s="35">
        <f>CC372-AR372</f>
        <v/>
      </c>
      <c r="CE372" s="35">
        <f>CD372-AS372</f>
        <v/>
      </c>
      <c r="CF372" s="35">
        <f>CE372-AT372</f>
        <v/>
      </c>
      <c r="CG372" s="35">
        <f>CF372-AU372</f>
        <v/>
      </c>
      <c r="CH372" s="35">
        <f>CG372-AV372</f>
        <v/>
      </c>
      <c r="CI372" s="35">
        <f>CH372-AW372</f>
        <v/>
      </c>
      <c r="CJ372" s="35">
        <f>CI372-AX372</f>
        <v/>
      </c>
      <c r="CK372" s="35">
        <f>CJ372-AY372</f>
        <v/>
      </c>
      <c r="CL372" s="35">
        <f>CK372-AZ372</f>
        <v/>
      </c>
      <c r="CM372" s="35">
        <f>CL372-BA372</f>
        <v/>
      </c>
      <c r="CN372" s="35">
        <f>CM372-BB372</f>
        <v/>
      </c>
      <c r="CO372" s="35">
        <f>CN372-BC372</f>
        <v/>
      </c>
      <c r="CP372" s="35">
        <f>CO372-BD372</f>
        <v/>
      </c>
      <c r="CQ372" s="35">
        <f>CP372-BE372</f>
        <v/>
      </c>
      <c r="CR372" s="35">
        <f>CQ372-BF372</f>
        <v/>
      </c>
      <c r="CS372" s="35">
        <f>CR372-BG372</f>
        <v/>
      </c>
      <c r="CT372" s="35">
        <f>CS372-BH372</f>
        <v/>
      </c>
      <c r="CU372" s="35">
        <f>CT372-BI372</f>
        <v/>
      </c>
      <c r="CV372" s="35">
        <f>CU372-BJ372</f>
        <v/>
      </c>
      <c r="CW372" s="38">
        <f>CV372-BK372</f>
        <v/>
      </c>
      <c r="CX372" s="38">
        <f>CW372-BL372</f>
        <v/>
      </c>
      <c r="CY372" s="38">
        <f>CX372-BM372</f>
        <v/>
      </c>
      <c r="CZ372" s="39">
        <f>CY372-BN372</f>
        <v/>
      </c>
      <c r="DA372" s="35" t="n"/>
    </row>
    <row r="373">
      <c r="D373" s="61">
        <f>VLOOKUP(F373,[1]Special!$O$2:$S$209,3,0)</f>
        <v/>
      </c>
      <c r="E373" s="20" t="inlineStr">
        <is>
          <t>|0200226240|22.20|0.00|1.600|0.0005400IBC</t>
        </is>
      </c>
      <c r="F373" s="19">
        <f>LEFT(E373,LEN(E373)-7)</f>
        <v/>
      </c>
      <c r="G373" s="19">
        <f>'Cutting Rules'!H373</f>
        <v/>
      </c>
      <c r="H373" s="19">
        <f>VLOOKUP(MID(F373,8,2),[1]Special!$H$2:$I$32,2,0)</f>
        <v/>
      </c>
      <c r="I373" s="19">
        <f>RIGHT(E373,3)</f>
        <v/>
      </c>
      <c r="J373" s="19">
        <f>IF(MID(E373,6,2)="22","P","C")</f>
        <v/>
      </c>
      <c r="K373" s="19">
        <f>MID(E373,13,4)</f>
        <v/>
      </c>
      <c r="L373" s="19">
        <f>MID(E373,19,4)</f>
        <v/>
      </c>
      <c r="M373" s="52">
        <f>MID(E373,LEN(E373)-17,4)</f>
        <v/>
      </c>
      <c r="N373" s="52">
        <f>MID(E373,LEN(E373)-6,4)</f>
        <v/>
      </c>
      <c r="O373" s="19">
        <f>VLOOKUP(F373,[1]Item!$A$5:$Z$10000,26,0)</f>
        <v/>
      </c>
      <c r="P373" s="19">
        <f>VLOOKUP(E373,[1]route!$E$3:$O$10005,11,0)</f>
        <v/>
      </c>
      <c r="Q373" s="167">
        <f>'Cutting Rules'!AD373</f>
        <v/>
      </c>
      <c r="R373" s="168">
        <f>SUMIF([1]route!$E$3:$E$10005,E373,[1]!Table1[生産])</f>
        <v/>
      </c>
      <c r="S373" s="24" t="n"/>
      <c r="T373" s="169" t="inlineStr"/>
      <c r="U373" s="19" t="n"/>
      <c r="V373" s="170">
        <f>SUMIF([1]route!$E$3:$E$10005,E373,[1]route!$M$3:$M$10005)</f>
        <v/>
      </c>
      <c r="W373" s="171">
        <f>O373*N373*V373/1000</f>
        <v/>
      </c>
      <c r="X373" s="27">
        <f t="array" ref="X373">INDEX($BP373:$CZ373,MATCH(TRUE,$BP373:$CZ373&lt;0,0))</f>
        <v/>
      </c>
      <c r="Y373" s="47">
        <f>IFERROR(CHOOSE($AC373,$BP$1,$BQ$1,$BR$1,$BS$1,$BT$1,$BU$1,$BV$1,$BW$1,$BX$1,$BY$1,$BZ$1,$CA$1,$CB$1,$CC$1,$CD$1,$CE$1,$CF$1,$CG$1,$CH$1,$CI$1,$CJ$1,$CK$1,$CL$1,$CM$1,$CN$1,$CO$1,$CP$1,$CQ$1,$CR$1,$CS$1,$CT$1,$CU$1,$CV$1,$CW$1,$CX$1,$CY$1,$CZ$1,),"")</f>
        <v/>
      </c>
      <c r="Z373" s="121">
        <f>IFERROR(VLOOKUP(E373,[1]route!$E$3:$BL$10005,59,0),"")&amp;IFERROR(VLOOKUP(E373,[1]route!$E$3:$BL$10005,60,0),"")</f>
        <v/>
      </c>
      <c r="AA373" s="172">
        <f>IF(R373&gt;V373,R373-V373,0)</f>
        <v/>
      </c>
      <c r="AB373" s="173">
        <f>AA373*O373*N373/1000</f>
        <v/>
      </c>
      <c r="AC373" s="4">
        <f>IFERROR(MATCH($X373,$BP373:$CZ373,0),"")</f>
        <v/>
      </c>
      <c r="AD373" s="29" t="n">
        <v>0</v>
      </c>
      <c r="AE373" s="30">
        <f>SUMIF([1]route!$E$3:$E$10005,E373,[1]!Table1[1])</f>
        <v/>
      </c>
      <c r="AF373" s="30">
        <f>SUMIF([1]route!$E$3:$E$10005,E373,[1]!Table1[2])</f>
        <v/>
      </c>
      <c r="AG373" s="30">
        <f>SUMIF([1]route!$E$3:$E$10005,E373,[1]!Table1[3])</f>
        <v/>
      </c>
      <c r="AH373" s="30">
        <f>SUMIF([1]route!$E$3:$E$10005,E373,[1]!Table1[4])</f>
        <v/>
      </c>
      <c r="AI373" s="30">
        <f>SUMIF([1]route!$E$3:$E$10005,E373,[1]!Table1[5])</f>
        <v/>
      </c>
      <c r="AJ373" s="30">
        <f>SUMIF([1]route!$E$3:$E$10005,E373,[1]!Table1[6])</f>
        <v/>
      </c>
      <c r="AK373" s="30">
        <f>SUMIF([1]route!$E$3:$E$10005,E373,[1]!Table1[7])</f>
        <v/>
      </c>
      <c r="AL373" s="30">
        <f>SUMIF([1]route!$E$3:$E$10005,E373,[1]!Table1[8])</f>
        <v/>
      </c>
      <c r="AM373" s="30">
        <f>SUMIF([1]route!$E$3:$E$10005,E373,[1]!Table1[9])</f>
        <v/>
      </c>
      <c r="AN373" s="30">
        <f>SUMIF([1]route!$E$3:$E$10005,E373,[1]!Table1[10])</f>
        <v/>
      </c>
      <c r="AO373" s="30">
        <f>SUMIF([1]route!$E$3:$E$10005,E373,[1]!Table1[11])</f>
        <v/>
      </c>
      <c r="AP373" s="30">
        <f>SUMIF([1]route!$E$3:$E$10005,E373,[1]!Table1[12])</f>
        <v/>
      </c>
      <c r="AQ373" s="30">
        <f>SUMIF([1]route!$E$3:$E$10005,E373,[1]!Table1[13])</f>
        <v/>
      </c>
      <c r="AR373" s="30">
        <f>SUMIF([1]route!$E$3:$E$10005,E373,[1]!Table1[14])</f>
        <v/>
      </c>
      <c r="AS373" s="30">
        <f>SUMIF([1]route!$E$3:$E$10005,E373,[1]!Table1[15])</f>
        <v/>
      </c>
      <c r="AT373" s="30">
        <f>SUMIF([1]route!$E$3:$E$10005,E373,[1]!Table1[16])</f>
        <v/>
      </c>
      <c r="AU373" s="30">
        <f>SUMIF([1]route!$E$3:$E$10005,E373,[1]!Table1[17])</f>
        <v/>
      </c>
      <c r="AV373" s="30">
        <f>SUMIF([1]route!$E$3:$E$10005,E373,[1]!Table1[18])</f>
        <v/>
      </c>
      <c r="AW373" s="30">
        <f>SUMIF([1]route!$E$3:$E$10005,E373,[1]!Table1[19])</f>
        <v/>
      </c>
      <c r="AX373" s="30">
        <f>SUMIF([1]route!$E$3:$E$10005,E373,[1]!Table1[20])</f>
        <v/>
      </c>
      <c r="AY373" s="30">
        <f>SUMIF([1]route!$E$3:$E$10005,E373,[1]!Table1[21])</f>
        <v/>
      </c>
      <c r="AZ373" s="30">
        <f>SUMIF([1]route!$E$3:$E$10005,E373,[1]!Table1[22])</f>
        <v/>
      </c>
      <c r="BA373" s="30">
        <f>SUMIF([1]route!$E$3:$E$10005,E373,[1]!Table1[23])</f>
        <v/>
      </c>
      <c r="BB373" s="30">
        <f>SUMIF([1]route!$E$3:$E$10005,E373,[1]!Table1[24])</f>
        <v/>
      </c>
      <c r="BC373" s="30">
        <f>SUMIF([1]route!$E$3:$E$10005,E373,[1]!Table1[25])</f>
        <v/>
      </c>
      <c r="BD373" s="30">
        <f>SUMIF([1]route!$E$3:$E$10005,E373,[1]!Table1[26])</f>
        <v/>
      </c>
      <c r="BE373" s="30">
        <f>SUMIF([1]route!$E$3:$E$10005,E373,[1]!Table1[27])</f>
        <v/>
      </c>
      <c r="BF373" s="30">
        <f>SUMIF([1]route!$E$3:$E$10005,E373,[1]!Table1[28])</f>
        <v/>
      </c>
      <c r="BG373" s="30">
        <f>SUMIF([1]route!$E$3:$E$10005,E373,[1]!Table1[29])</f>
        <v/>
      </c>
      <c r="BH373" s="30">
        <f>SUMIF([1]route!$E$3:$E$10005,E373,[1]!Table1[30])</f>
        <v/>
      </c>
      <c r="BI373" s="30">
        <f>SUMIF([1]route!$E$3:$E$10005,E373,[1]!Table1[31])</f>
        <v/>
      </c>
      <c r="BJ373" s="30">
        <f>SUMIF([1]route!$E$3:$E$10005,E373,[1]!Table1[Remain PO])</f>
        <v/>
      </c>
      <c r="BK373" s="31">
        <f>SUMIF([1]route!$E$3:$E$10005,E373,[1]!Table1[N+1])</f>
        <v/>
      </c>
      <c r="BL373" s="31">
        <f>SUMIF([1]route!$E$3:$E$10005,E373,[1]!Table1[N+2])</f>
        <v/>
      </c>
      <c r="BM373" s="31">
        <f>SUMIF([1]route!$E$3:$E$10005,E373,[1]!Table1[N+3])</f>
        <v/>
      </c>
      <c r="BN373" s="32">
        <f>SUMIF([1]route!$E$3:$E$10005,E373,[1]!Table1[N+4])</f>
        <v/>
      </c>
      <c r="BP373" s="37">
        <f>$V373-$AD373</f>
        <v/>
      </c>
      <c r="BQ373" s="35">
        <f>BP373-AE373</f>
        <v/>
      </c>
      <c r="BR373" s="35">
        <f>BQ373-AF373</f>
        <v/>
      </c>
      <c r="BS373" s="35">
        <f>BR373-AG373</f>
        <v/>
      </c>
      <c r="BT373" s="35">
        <f>BS373-AH373</f>
        <v/>
      </c>
      <c r="BU373" s="35">
        <f>BT373-AI373</f>
        <v/>
      </c>
      <c r="BV373" s="35">
        <f>BU373-AJ373</f>
        <v/>
      </c>
      <c r="BW373" s="35">
        <f>BV373-AK373</f>
        <v/>
      </c>
      <c r="BX373" s="35">
        <f>BW373-AL373</f>
        <v/>
      </c>
      <c r="BY373" s="35">
        <f>BX373-AM373</f>
        <v/>
      </c>
      <c r="BZ373" s="35">
        <f>BY373-AN373</f>
        <v/>
      </c>
      <c r="CA373" s="35">
        <f>BZ373-AO373</f>
        <v/>
      </c>
      <c r="CB373" s="35">
        <f>CA373-AP373</f>
        <v/>
      </c>
      <c r="CC373" s="35">
        <f>CB373-AQ373</f>
        <v/>
      </c>
      <c r="CD373" s="35">
        <f>CC373-AR373</f>
        <v/>
      </c>
      <c r="CE373" s="35">
        <f>CD373-AS373</f>
        <v/>
      </c>
      <c r="CF373" s="35">
        <f>CE373-AT373</f>
        <v/>
      </c>
      <c r="CG373" s="35">
        <f>CF373-AU373</f>
        <v/>
      </c>
      <c r="CH373" s="35">
        <f>CG373-AV373</f>
        <v/>
      </c>
      <c r="CI373" s="35">
        <f>CH373-AW373</f>
        <v/>
      </c>
      <c r="CJ373" s="35">
        <f>CI373-AX373</f>
        <v/>
      </c>
      <c r="CK373" s="35">
        <f>CJ373-AY373</f>
        <v/>
      </c>
      <c r="CL373" s="35">
        <f>CK373-AZ373</f>
        <v/>
      </c>
      <c r="CM373" s="35">
        <f>CL373-BA373</f>
        <v/>
      </c>
      <c r="CN373" s="35">
        <f>CM373-BB373</f>
        <v/>
      </c>
      <c r="CO373" s="35">
        <f>CN373-BC373</f>
        <v/>
      </c>
      <c r="CP373" s="35">
        <f>CO373-BD373</f>
        <v/>
      </c>
      <c r="CQ373" s="35">
        <f>CP373-BE373</f>
        <v/>
      </c>
      <c r="CR373" s="35">
        <f>CQ373-BF373</f>
        <v/>
      </c>
      <c r="CS373" s="35">
        <f>CR373-BG373</f>
        <v/>
      </c>
      <c r="CT373" s="35">
        <f>CS373-BH373</f>
        <v/>
      </c>
      <c r="CU373" s="35">
        <f>CT373-BI373</f>
        <v/>
      </c>
      <c r="CV373" s="35">
        <f>CU373-BJ373</f>
        <v/>
      </c>
      <c r="CW373" s="38">
        <f>CV373-BK373</f>
        <v/>
      </c>
      <c r="CX373" s="38">
        <f>CW373-BL373</f>
        <v/>
      </c>
      <c r="CY373" s="38">
        <f>CX373-BM373</f>
        <v/>
      </c>
      <c r="CZ373" s="39">
        <f>CY373-BN373</f>
        <v/>
      </c>
      <c r="DA373" s="35" t="n"/>
    </row>
    <row r="374">
      <c r="D374" s="61">
        <f>VLOOKUP(F374,[1]Special!$O$2:$S$209,3,0)</f>
        <v/>
      </c>
      <c r="E374" s="20" t="inlineStr">
        <is>
          <t>|0200226010|15.90|0.00|2.000|0.0005500NBC</t>
        </is>
      </c>
      <c r="F374" s="19">
        <f>LEFT(E374,LEN(E374)-7)</f>
        <v/>
      </c>
      <c r="G374" s="19">
        <f>'Cutting Rules'!H374</f>
        <v/>
      </c>
      <c r="H374" s="19">
        <f>VLOOKUP(MID(F374,8,2),[1]Special!$H$2:$I$32,2,0)</f>
        <v/>
      </c>
      <c r="I374" s="19">
        <f>RIGHT(E374,3)</f>
        <v/>
      </c>
      <c r="J374" s="19">
        <f>IF(MID(E374,6,2)="22","P","C")</f>
        <v/>
      </c>
      <c r="K374" s="19">
        <f>MID(E374,13,4)</f>
        <v/>
      </c>
      <c r="L374" s="19">
        <f>MID(E374,19,4)</f>
        <v/>
      </c>
      <c r="M374" s="52">
        <f>MID(E374,LEN(E374)-17,4)</f>
        <v/>
      </c>
      <c r="N374" s="52">
        <f>MID(E374,LEN(E374)-6,4)</f>
        <v/>
      </c>
      <c r="O374" s="19">
        <f>VLOOKUP(F374,[1]Item!$A$5:$Z$10000,26,0)</f>
        <v/>
      </c>
      <c r="P374" s="19">
        <f>VLOOKUP(E374,[1]route!$E$3:$O$10005,11,0)</f>
        <v/>
      </c>
      <c r="Q374" s="167">
        <f>'Cutting Rules'!AD374</f>
        <v/>
      </c>
      <c r="R374" s="168">
        <f>SUMIF([1]route!$E$3:$E$10005,E374,[1]!Table1[生産])</f>
        <v/>
      </c>
      <c r="S374" s="24" t="n"/>
      <c r="T374" s="169" t="inlineStr"/>
      <c r="U374" s="19" t="n"/>
      <c r="V374" s="170">
        <f>SUMIF([1]route!$E$3:$E$10005,E374,[1]route!$M$3:$M$10005)</f>
        <v/>
      </c>
      <c r="W374" s="171">
        <f>O374*N374*V374/1000</f>
        <v/>
      </c>
      <c r="X374" s="27">
        <f t="array" ref="X374">INDEX($BP374:$CZ374,MATCH(TRUE,$BP374:$CZ374&lt;0,0))</f>
        <v/>
      </c>
      <c r="Y374" s="47">
        <f>IFERROR(CHOOSE($AC374,$BP$1,$BQ$1,$BR$1,$BS$1,$BT$1,$BU$1,$BV$1,$BW$1,$BX$1,$BY$1,$BZ$1,$CA$1,$CB$1,$CC$1,$CD$1,$CE$1,$CF$1,$CG$1,$CH$1,$CI$1,$CJ$1,$CK$1,$CL$1,$CM$1,$CN$1,$CO$1,$CP$1,$CQ$1,$CR$1,$CS$1,$CT$1,$CU$1,$CV$1,$CW$1,$CX$1,$CY$1,$CZ$1,),"")</f>
        <v/>
      </c>
      <c r="Z374" s="121">
        <f>IFERROR(VLOOKUP(E374,[1]route!$E$3:$BL$10005,59,0),"")&amp;IFERROR(VLOOKUP(E374,[1]route!$E$3:$BL$10005,60,0),"")</f>
        <v/>
      </c>
      <c r="AA374" s="172">
        <f>IF(R374&gt;V374,R374-V374,0)</f>
        <v/>
      </c>
      <c r="AB374" s="173">
        <f>AA374*O374*N374/1000</f>
        <v/>
      </c>
      <c r="AC374" s="4">
        <f>IFERROR(MATCH($X374,$BP374:$CZ374,0),"")</f>
        <v/>
      </c>
      <c r="AD374" s="29" t="n">
        <v>0</v>
      </c>
      <c r="AE374" s="30">
        <f>SUMIF([1]route!$E$3:$E$10005,E374,[1]!Table1[1])</f>
        <v/>
      </c>
      <c r="AF374" s="30">
        <f>SUMIF([1]route!$E$3:$E$10005,E374,[1]!Table1[2])</f>
        <v/>
      </c>
      <c r="AG374" s="30">
        <f>SUMIF([1]route!$E$3:$E$10005,E374,[1]!Table1[3])</f>
        <v/>
      </c>
      <c r="AH374" s="30">
        <f>SUMIF([1]route!$E$3:$E$10005,E374,[1]!Table1[4])</f>
        <v/>
      </c>
      <c r="AI374" s="30">
        <f>SUMIF([1]route!$E$3:$E$10005,E374,[1]!Table1[5])</f>
        <v/>
      </c>
      <c r="AJ374" s="30">
        <f>SUMIF([1]route!$E$3:$E$10005,E374,[1]!Table1[6])</f>
        <v/>
      </c>
      <c r="AK374" s="30">
        <f>SUMIF([1]route!$E$3:$E$10005,E374,[1]!Table1[7])</f>
        <v/>
      </c>
      <c r="AL374" s="30">
        <f>SUMIF([1]route!$E$3:$E$10005,E374,[1]!Table1[8])</f>
        <v/>
      </c>
      <c r="AM374" s="30">
        <f>SUMIF([1]route!$E$3:$E$10005,E374,[1]!Table1[9])</f>
        <v/>
      </c>
      <c r="AN374" s="30">
        <f>SUMIF([1]route!$E$3:$E$10005,E374,[1]!Table1[10])</f>
        <v/>
      </c>
      <c r="AO374" s="30">
        <f>SUMIF([1]route!$E$3:$E$10005,E374,[1]!Table1[11])</f>
        <v/>
      </c>
      <c r="AP374" s="30">
        <f>SUMIF([1]route!$E$3:$E$10005,E374,[1]!Table1[12])</f>
        <v/>
      </c>
      <c r="AQ374" s="30">
        <f>SUMIF([1]route!$E$3:$E$10005,E374,[1]!Table1[13])</f>
        <v/>
      </c>
      <c r="AR374" s="30">
        <f>SUMIF([1]route!$E$3:$E$10005,E374,[1]!Table1[14])</f>
        <v/>
      </c>
      <c r="AS374" s="30">
        <f>SUMIF([1]route!$E$3:$E$10005,E374,[1]!Table1[15])</f>
        <v/>
      </c>
      <c r="AT374" s="30">
        <f>SUMIF([1]route!$E$3:$E$10005,E374,[1]!Table1[16])</f>
        <v/>
      </c>
      <c r="AU374" s="30">
        <f>SUMIF([1]route!$E$3:$E$10005,E374,[1]!Table1[17])</f>
        <v/>
      </c>
      <c r="AV374" s="30">
        <f>SUMIF([1]route!$E$3:$E$10005,E374,[1]!Table1[18])</f>
        <v/>
      </c>
      <c r="AW374" s="30">
        <f>SUMIF([1]route!$E$3:$E$10005,E374,[1]!Table1[19])</f>
        <v/>
      </c>
      <c r="AX374" s="30">
        <f>SUMIF([1]route!$E$3:$E$10005,E374,[1]!Table1[20])</f>
        <v/>
      </c>
      <c r="AY374" s="30">
        <f>SUMIF([1]route!$E$3:$E$10005,E374,[1]!Table1[21])</f>
        <v/>
      </c>
      <c r="AZ374" s="30">
        <f>SUMIF([1]route!$E$3:$E$10005,E374,[1]!Table1[22])</f>
        <v/>
      </c>
      <c r="BA374" s="30">
        <f>SUMIF([1]route!$E$3:$E$10005,E374,[1]!Table1[23])</f>
        <v/>
      </c>
      <c r="BB374" s="30">
        <f>SUMIF([1]route!$E$3:$E$10005,E374,[1]!Table1[24])</f>
        <v/>
      </c>
      <c r="BC374" s="30">
        <f>SUMIF([1]route!$E$3:$E$10005,E374,[1]!Table1[25])</f>
        <v/>
      </c>
      <c r="BD374" s="30">
        <f>SUMIF([1]route!$E$3:$E$10005,E374,[1]!Table1[26])</f>
        <v/>
      </c>
      <c r="BE374" s="30">
        <f>SUMIF([1]route!$E$3:$E$10005,E374,[1]!Table1[27])</f>
        <v/>
      </c>
      <c r="BF374" s="30">
        <f>SUMIF([1]route!$E$3:$E$10005,E374,[1]!Table1[28])</f>
        <v/>
      </c>
      <c r="BG374" s="30">
        <f>SUMIF([1]route!$E$3:$E$10005,E374,[1]!Table1[29])</f>
        <v/>
      </c>
      <c r="BH374" s="30">
        <f>SUMIF([1]route!$E$3:$E$10005,E374,[1]!Table1[30])</f>
        <v/>
      </c>
      <c r="BI374" s="30">
        <f>SUMIF([1]route!$E$3:$E$10005,E374,[1]!Table1[31])</f>
        <v/>
      </c>
      <c r="BJ374" s="30">
        <f>SUMIF([1]route!$E$3:$E$10005,E374,[1]!Table1[Remain PO])</f>
        <v/>
      </c>
      <c r="BK374" s="31">
        <f>SUMIF([1]route!$E$3:$E$10005,E374,[1]!Table1[N+1])</f>
        <v/>
      </c>
      <c r="BL374" s="31">
        <f>SUMIF([1]route!$E$3:$E$10005,E374,[1]!Table1[N+2])</f>
        <v/>
      </c>
      <c r="BM374" s="31">
        <f>SUMIF([1]route!$E$3:$E$10005,E374,[1]!Table1[N+3])</f>
        <v/>
      </c>
      <c r="BN374" s="32">
        <f>SUMIF([1]route!$E$3:$E$10005,E374,[1]!Table1[N+4])</f>
        <v/>
      </c>
      <c r="BP374" s="37">
        <f>$V374-$AD374</f>
        <v/>
      </c>
      <c r="BQ374" s="35">
        <f>BP374-AE374</f>
        <v/>
      </c>
      <c r="BR374" s="35">
        <f>BQ374-AF374</f>
        <v/>
      </c>
      <c r="BS374" s="35">
        <f>BR374-AG374</f>
        <v/>
      </c>
      <c r="BT374" s="35">
        <f>BS374-AH374</f>
        <v/>
      </c>
      <c r="BU374" s="35">
        <f>BT374-AI374</f>
        <v/>
      </c>
      <c r="BV374" s="35">
        <f>BU374-AJ374</f>
        <v/>
      </c>
      <c r="BW374" s="35">
        <f>BV374-AK374</f>
        <v/>
      </c>
      <c r="BX374" s="35">
        <f>BW374-AL374</f>
        <v/>
      </c>
      <c r="BY374" s="35">
        <f>BX374-AM374</f>
        <v/>
      </c>
      <c r="BZ374" s="35">
        <f>BY374-AN374</f>
        <v/>
      </c>
      <c r="CA374" s="35">
        <f>BZ374-AO374</f>
        <v/>
      </c>
      <c r="CB374" s="35">
        <f>CA374-AP374</f>
        <v/>
      </c>
      <c r="CC374" s="35">
        <f>CB374-AQ374</f>
        <v/>
      </c>
      <c r="CD374" s="35">
        <f>CC374-AR374</f>
        <v/>
      </c>
      <c r="CE374" s="35">
        <f>CD374-AS374</f>
        <v/>
      </c>
      <c r="CF374" s="35">
        <f>CE374-AT374</f>
        <v/>
      </c>
      <c r="CG374" s="35">
        <f>CF374-AU374</f>
        <v/>
      </c>
      <c r="CH374" s="35">
        <f>CG374-AV374</f>
        <v/>
      </c>
      <c r="CI374" s="35">
        <f>CH374-AW374</f>
        <v/>
      </c>
      <c r="CJ374" s="35">
        <f>CI374-AX374</f>
        <v/>
      </c>
      <c r="CK374" s="35">
        <f>CJ374-AY374</f>
        <v/>
      </c>
      <c r="CL374" s="35">
        <f>CK374-AZ374</f>
        <v/>
      </c>
      <c r="CM374" s="35">
        <f>CL374-BA374</f>
        <v/>
      </c>
      <c r="CN374" s="35">
        <f>CM374-BB374</f>
        <v/>
      </c>
      <c r="CO374" s="35">
        <f>CN374-BC374</f>
        <v/>
      </c>
      <c r="CP374" s="35">
        <f>CO374-BD374</f>
        <v/>
      </c>
      <c r="CQ374" s="35">
        <f>CP374-BE374</f>
        <v/>
      </c>
      <c r="CR374" s="35">
        <f>CQ374-BF374</f>
        <v/>
      </c>
      <c r="CS374" s="35">
        <f>CR374-BG374</f>
        <v/>
      </c>
      <c r="CT374" s="35">
        <f>CS374-BH374</f>
        <v/>
      </c>
      <c r="CU374" s="35">
        <f>CT374-BI374</f>
        <v/>
      </c>
      <c r="CV374" s="35">
        <f>CU374-BJ374</f>
        <v/>
      </c>
      <c r="CW374" s="38">
        <f>CV374-BK374</f>
        <v/>
      </c>
      <c r="CX374" s="38">
        <f>CW374-BL374</f>
        <v/>
      </c>
      <c r="CY374" s="38">
        <f>CX374-BM374</f>
        <v/>
      </c>
      <c r="CZ374" s="39">
        <f>CY374-BN374</f>
        <v/>
      </c>
      <c r="DA374" s="35" t="n"/>
    </row>
    <row r="375">
      <c r="D375" s="61">
        <f>VLOOKUP(F375,[1]Special!$O$2:$S$209,3,0)</f>
        <v/>
      </c>
      <c r="E375" s="20" t="inlineStr">
        <is>
          <t>|0200225900|21.70|16.50|2.600|0.0005400IBC</t>
        </is>
      </c>
      <c r="F375" s="19">
        <f>LEFT(E375,LEN(E375)-7)</f>
        <v/>
      </c>
      <c r="G375" s="19">
        <f>'Cutting Rules'!H375</f>
        <v/>
      </c>
      <c r="H375" s="19">
        <f>VLOOKUP(MID(F375,8,2),[1]Special!$H$2:$I$32,2,0)</f>
        <v/>
      </c>
      <c r="I375" s="19">
        <f>RIGHT(E375,3)</f>
        <v/>
      </c>
      <c r="J375" s="19">
        <f>IF(MID(E375,6,2)="22","P","C")</f>
        <v/>
      </c>
      <c r="K375" s="19">
        <f>MID(E375,13,4)</f>
        <v/>
      </c>
      <c r="L375" s="19">
        <f>MID(E375,19,4)</f>
        <v/>
      </c>
      <c r="M375" s="52">
        <f>MID(E375,LEN(E375)-17,4)</f>
        <v/>
      </c>
      <c r="N375" s="52">
        <f>MID(E375,LEN(E375)-6,4)</f>
        <v/>
      </c>
      <c r="O375" s="19">
        <f>VLOOKUP(F375,[1]Item!$A$5:$Z$10000,26,0)</f>
        <v/>
      </c>
      <c r="P375" s="19">
        <f>VLOOKUP(E375,[1]route!$E$3:$O$10005,11,0)</f>
        <v/>
      </c>
      <c r="Q375" s="167">
        <f>'Cutting Rules'!AD375</f>
        <v/>
      </c>
      <c r="R375" s="168">
        <f>SUMIF([1]route!$E$3:$E$10005,E375,[1]!Table1[生産])</f>
        <v/>
      </c>
      <c r="S375" s="24" t="n"/>
      <c r="T375" s="169" t="inlineStr"/>
      <c r="U375" s="19" t="n"/>
      <c r="V375" s="170">
        <f>SUMIF([1]route!$E$3:$E$10005,E375,[1]route!$M$3:$M$10005)</f>
        <v/>
      </c>
      <c r="W375" s="171">
        <f>O375*N375*V375/1000</f>
        <v/>
      </c>
      <c r="X375" s="27">
        <f t="array" ref="X375">INDEX($BP375:$CZ375,MATCH(TRUE,$BP375:$CZ375&lt;0,0))</f>
        <v/>
      </c>
      <c r="Y375" s="47">
        <f>IFERROR(CHOOSE($AC375,$BP$1,$BQ$1,$BR$1,$BS$1,$BT$1,$BU$1,$BV$1,$BW$1,$BX$1,$BY$1,$BZ$1,$CA$1,$CB$1,$CC$1,$CD$1,$CE$1,$CF$1,$CG$1,$CH$1,$CI$1,$CJ$1,$CK$1,$CL$1,$CM$1,$CN$1,$CO$1,$CP$1,$CQ$1,$CR$1,$CS$1,$CT$1,$CU$1,$CV$1,$CW$1,$CX$1,$CY$1,$CZ$1,),"")</f>
        <v/>
      </c>
      <c r="Z375" s="121">
        <f>IFERROR(VLOOKUP(E375,[1]route!$E$3:$BL$10005,59,0),"")&amp;IFERROR(VLOOKUP(E375,[1]route!$E$3:$BL$10005,60,0),"")</f>
        <v/>
      </c>
      <c r="AA375" s="172">
        <f>IF(R375&gt;V375,R375-V375,0)</f>
        <v/>
      </c>
      <c r="AB375" s="173">
        <f>AA375*O375*N375/1000</f>
        <v/>
      </c>
      <c r="AC375" s="4">
        <f>IFERROR(MATCH($X375,$BP375:$CZ375,0),"")</f>
        <v/>
      </c>
      <c r="AD375" s="29" t="n">
        <v>0</v>
      </c>
      <c r="AE375" s="30">
        <f>SUMIF([1]route!$E$3:$E$10005,E375,[1]!Table1[1])</f>
        <v/>
      </c>
      <c r="AF375" s="30">
        <f>SUMIF([1]route!$E$3:$E$10005,E375,[1]!Table1[2])</f>
        <v/>
      </c>
      <c r="AG375" s="30">
        <f>SUMIF([1]route!$E$3:$E$10005,E375,[1]!Table1[3])</f>
        <v/>
      </c>
      <c r="AH375" s="30">
        <f>SUMIF([1]route!$E$3:$E$10005,E375,[1]!Table1[4])</f>
        <v/>
      </c>
      <c r="AI375" s="30">
        <f>SUMIF([1]route!$E$3:$E$10005,E375,[1]!Table1[5])</f>
        <v/>
      </c>
      <c r="AJ375" s="30">
        <f>SUMIF([1]route!$E$3:$E$10005,E375,[1]!Table1[6])</f>
        <v/>
      </c>
      <c r="AK375" s="30">
        <f>SUMIF([1]route!$E$3:$E$10005,E375,[1]!Table1[7])</f>
        <v/>
      </c>
      <c r="AL375" s="30">
        <f>SUMIF([1]route!$E$3:$E$10005,E375,[1]!Table1[8])</f>
        <v/>
      </c>
      <c r="AM375" s="30">
        <f>SUMIF([1]route!$E$3:$E$10005,E375,[1]!Table1[9])</f>
        <v/>
      </c>
      <c r="AN375" s="30">
        <f>SUMIF([1]route!$E$3:$E$10005,E375,[1]!Table1[10])</f>
        <v/>
      </c>
      <c r="AO375" s="30">
        <f>SUMIF([1]route!$E$3:$E$10005,E375,[1]!Table1[11])</f>
        <v/>
      </c>
      <c r="AP375" s="30">
        <f>SUMIF([1]route!$E$3:$E$10005,E375,[1]!Table1[12])</f>
        <v/>
      </c>
      <c r="AQ375" s="30">
        <f>SUMIF([1]route!$E$3:$E$10005,E375,[1]!Table1[13])</f>
        <v/>
      </c>
      <c r="AR375" s="30">
        <f>SUMIF([1]route!$E$3:$E$10005,E375,[1]!Table1[14])</f>
        <v/>
      </c>
      <c r="AS375" s="30">
        <f>SUMIF([1]route!$E$3:$E$10005,E375,[1]!Table1[15])</f>
        <v/>
      </c>
      <c r="AT375" s="30">
        <f>SUMIF([1]route!$E$3:$E$10005,E375,[1]!Table1[16])</f>
        <v/>
      </c>
      <c r="AU375" s="30">
        <f>SUMIF([1]route!$E$3:$E$10005,E375,[1]!Table1[17])</f>
        <v/>
      </c>
      <c r="AV375" s="30">
        <f>SUMIF([1]route!$E$3:$E$10005,E375,[1]!Table1[18])</f>
        <v/>
      </c>
      <c r="AW375" s="30">
        <f>SUMIF([1]route!$E$3:$E$10005,E375,[1]!Table1[19])</f>
        <v/>
      </c>
      <c r="AX375" s="30">
        <f>SUMIF([1]route!$E$3:$E$10005,E375,[1]!Table1[20])</f>
        <v/>
      </c>
      <c r="AY375" s="30">
        <f>SUMIF([1]route!$E$3:$E$10005,E375,[1]!Table1[21])</f>
        <v/>
      </c>
      <c r="AZ375" s="30">
        <f>SUMIF([1]route!$E$3:$E$10005,E375,[1]!Table1[22])</f>
        <v/>
      </c>
      <c r="BA375" s="30">
        <f>SUMIF([1]route!$E$3:$E$10005,E375,[1]!Table1[23])</f>
        <v/>
      </c>
      <c r="BB375" s="30">
        <f>SUMIF([1]route!$E$3:$E$10005,E375,[1]!Table1[24])</f>
        <v/>
      </c>
      <c r="BC375" s="30">
        <f>SUMIF([1]route!$E$3:$E$10005,E375,[1]!Table1[25])</f>
        <v/>
      </c>
      <c r="BD375" s="30">
        <f>SUMIF([1]route!$E$3:$E$10005,E375,[1]!Table1[26])</f>
        <v/>
      </c>
      <c r="BE375" s="30">
        <f>SUMIF([1]route!$E$3:$E$10005,E375,[1]!Table1[27])</f>
        <v/>
      </c>
      <c r="BF375" s="30">
        <f>SUMIF([1]route!$E$3:$E$10005,E375,[1]!Table1[28])</f>
        <v/>
      </c>
      <c r="BG375" s="30">
        <f>SUMIF([1]route!$E$3:$E$10005,E375,[1]!Table1[29])</f>
        <v/>
      </c>
      <c r="BH375" s="30">
        <f>SUMIF([1]route!$E$3:$E$10005,E375,[1]!Table1[30])</f>
        <v/>
      </c>
      <c r="BI375" s="30">
        <f>SUMIF([1]route!$E$3:$E$10005,E375,[1]!Table1[31])</f>
        <v/>
      </c>
      <c r="BJ375" s="30">
        <f>SUMIF([1]route!$E$3:$E$10005,E375,[1]!Table1[Remain PO])</f>
        <v/>
      </c>
      <c r="BK375" s="31">
        <f>SUMIF([1]route!$E$3:$E$10005,E375,[1]!Table1[N+1])</f>
        <v/>
      </c>
      <c r="BL375" s="31">
        <f>SUMIF([1]route!$E$3:$E$10005,E375,[1]!Table1[N+2])</f>
        <v/>
      </c>
      <c r="BM375" s="31">
        <f>SUMIF([1]route!$E$3:$E$10005,E375,[1]!Table1[N+3])</f>
        <v/>
      </c>
      <c r="BN375" s="32">
        <f>SUMIF([1]route!$E$3:$E$10005,E375,[1]!Table1[N+4])</f>
        <v/>
      </c>
      <c r="BP375" s="37">
        <f>$V375-$AD375</f>
        <v/>
      </c>
      <c r="BQ375" s="35">
        <f>BP375-AE375</f>
        <v/>
      </c>
      <c r="BR375" s="35">
        <f>BQ375-AF375</f>
        <v/>
      </c>
      <c r="BS375" s="35">
        <f>BR375-AG375</f>
        <v/>
      </c>
      <c r="BT375" s="35">
        <f>BS375-AH375</f>
        <v/>
      </c>
      <c r="BU375" s="35">
        <f>BT375-AI375</f>
        <v/>
      </c>
      <c r="BV375" s="35">
        <f>BU375-AJ375</f>
        <v/>
      </c>
      <c r="BW375" s="35">
        <f>BV375-AK375</f>
        <v/>
      </c>
      <c r="BX375" s="35">
        <f>BW375-AL375</f>
        <v/>
      </c>
      <c r="BY375" s="35">
        <f>BX375-AM375</f>
        <v/>
      </c>
      <c r="BZ375" s="35">
        <f>BY375-AN375</f>
        <v/>
      </c>
      <c r="CA375" s="35">
        <f>BZ375-AO375</f>
        <v/>
      </c>
      <c r="CB375" s="35">
        <f>CA375-AP375</f>
        <v/>
      </c>
      <c r="CC375" s="35">
        <f>CB375-AQ375</f>
        <v/>
      </c>
      <c r="CD375" s="35">
        <f>CC375-AR375</f>
        <v/>
      </c>
      <c r="CE375" s="35">
        <f>CD375-AS375</f>
        <v/>
      </c>
      <c r="CF375" s="35">
        <f>CE375-AT375</f>
        <v/>
      </c>
      <c r="CG375" s="35">
        <f>CF375-AU375</f>
        <v/>
      </c>
      <c r="CH375" s="35">
        <f>CG375-AV375</f>
        <v/>
      </c>
      <c r="CI375" s="35">
        <f>CH375-AW375</f>
        <v/>
      </c>
      <c r="CJ375" s="35">
        <f>CI375-AX375</f>
        <v/>
      </c>
      <c r="CK375" s="35">
        <f>CJ375-AY375</f>
        <v/>
      </c>
      <c r="CL375" s="35">
        <f>CK375-AZ375</f>
        <v/>
      </c>
      <c r="CM375" s="35">
        <f>CL375-BA375</f>
        <v/>
      </c>
      <c r="CN375" s="35">
        <f>CM375-BB375</f>
        <v/>
      </c>
      <c r="CO375" s="35">
        <f>CN375-BC375</f>
        <v/>
      </c>
      <c r="CP375" s="35">
        <f>CO375-BD375</f>
        <v/>
      </c>
      <c r="CQ375" s="35">
        <f>CP375-BE375</f>
        <v/>
      </c>
      <c r="CR375" s="35">
        <f>CQ375-BF375</f>
        <v/>
      </c>
      <c r="CS375" s="35">
        <f>CR375-BG375</f>
        <v/>
      </c>
      <c r="CT375" s="35">
        <f>CS375-BH375</f>
        <v/>
      </c>
      <c r="CU375" s="35">
        <f>CT375-BI375</f>
        <v/>
      </c>
      <c r="CV375" s="35">
        <f>CU375-BJ375</f>
        <v/>
      </c>
      <c r="CW375" s="38">
        <f>CV375-BK375</f>
        <v/>
      </c>
      <c r="CX375" s="38">
        <f>CW375-BL375</f>
        <v/>
      </c>
      <c r="CY375" s="38">
        <f>CX375-BM375</f>
        <v/>
      </c>
      <c r="CZ375" s="39">
        <f>CY375-BN375</f>
        <v/>
      </c>
      <c r="DA375" s="35" t="n"/>
    </row>
    <row r="376">
      <c r="D376" s="61">
        <f>VLOOKUP(F376,[1]Special!$O$2:$S$209,3,0)</f>
        <v/>
      </c>
      <c r="E376" s="20" t="inlineStr">
        <is>
          <t>|0200220139|31.80|0.00|2.600|0.0005300IBC</t>
        </is>
      </c>
      <c r="F376" s="19">
        <f>LEFT(E376,LEN(E376)-7)</f>
        <v/>
      </c>
      <c r="G376" s="19">
        <f>'Cutting Rules'!H376</f>
        <v/>
      </c>
      <c r="H376" s="19">
        <f>VLOOKUP(MID(F376,8,2),[1]Special!$H$2:$I$32,2,0)</f>
        <v/>
      </c>
      <c r="I376" s="19">
        <f>RIGHT(E376,3)</f>
        <v/>
      </c>
      <c r="J376" s="19">
        <f>IF(MID(E376,6,2)="22","P","C")</f>
        <v/>
      </c>
      <c r="K376" s="19">
        <f>MID(E376,13,4)</f>
        <v/>
      </c>
      <c r="L376" s="19">
        <f>MID(E376,19,4)</f>
        <v/>
      </c>
      <c r="M376" s="52">
        <f>MID(E376,LEN(E376)-17,4)</f>
        <v/>
      </c>
      <c r="N376" s="52">
        <f>MID(E376,LEN(E376)-6,4)</f>
        <v/>
      </c>
      <c r="O376" s="19">
        <f>VLOOKUP(F376,[1]Item!$A$5:$Z$10000,26,0)</f>
        <v/>
      </c>
      <c r="P376" s="19">
        <f>VLOOKUP(E376,[1]route!$E$3:$O$10005,11,0)</f>
        <v/>
      </c>
      <c r="Q376" s="167">
        <f>'Cutting Rules'!AD376</f>
        <v/>
      </c>
      <c r="R376" s="168">
        <f>SUMIF([1]route!$E$3:$E$10005,E376,[1]!Table1[生産])</f>
        <v/>
      </c>
      <c r="S376" s="24" t="n"/>
      <c r="T376" s="169" t="inlineStr"/>
      <c r="U376" s="19" t="n"/>
      <c r="V376" s="170">
        <f>SUMIF([1]route!$E$3:$E$10005,E376,[1]route!$M$3:$M$10005)</f>
        <v/>
      </c>
      <c r="W376" s="171">
        <f>O376*N376*V376/1000</f>
        <v/>
      </c>
      <c r="X376" s="27">
        <f t="array" ref="X376">INDEX($BP376:$CZ376,MATCH(TRUE,$BP376:$CZ376&lt;0,0))</f>
        <v/>
      </c>
      <c r="Y376" s="47">
        <f>IFERROR(CHOOSE($AC376,$BP$1,$BQ$1,$BR$1,$BS$1,$BT$1,$BU$1,$BV$1,$BW$1,$BX$1,$BY$1,$BZ$1,$CA$1,$CB$1,$CC$1,$CD$1,$CE$1,$CF$1,$CG$1,$CH$1,$CI$1,$CJ$1,$CK$1,$CL$1,$CM$1,$CN$1,$CO$1,$CP$1,$CQ$1,$CR$1,$CS$1,$CT$1,$CU$1,$CV$1,$CW$1,$CX$1,$CY$1,$CZ$1,),"")</f>
        <v/>
      </c>
      <c r="Z376" s="121">
        <f>IFERROR(VLOOKUP(E376,[1]route!$E$3:$BL$10005,59,0),"")&amp;IFERROR(VLOOKUP(E376,[1]route!$E$3:$BL$10005,60,0),"")</f>
        <v/>
      </c>
      <c r="AA376" s="172">
        <f>IF(R376&gt;V376,R376-V376,0)</f>
        <v/>
      </c>
      <c r="AB376" s="173">
        <f>AA376*O376*N376/1000</f>
        <v/>
      </c>
      <c r="AC376" s="4">
        <f>IFERROR(MATCH($X376,$BP376:$CZ376,0),"")</f>
        <v/>
      </c>
      <c r="AD376" s="29" t="n">
        <v>0</v>
      </c>
      <c r="AE376" s="30">
        <f>SUMIF([1]route!$E$3:$E$10005,E376,[1]!Table1[1])</f>
        <v/>
      </c>
      <c r="AF376" s="30">
        <f>SUMIF([1]route!$E$3:$E$10005,E376,[1]!Table1[2])</f>
        <v/>
      </c>
      <c r="AG376" s="30">
        <f>SUMIF([1]route!$E$3:$E$10005,E376,[1]!Table1[3])</f>
        <v/>
      </c>
      <c r="AH376" s="30">
        <f>SUMIF([1]route!$E$3:$E$10005,E376,[1]!Table1[4])</f>
        <v/>
      </c>
      <c r="AI376" s="30">
        <f>SUMIF([1]route!$E$3:$E$10005,E376,[1]!Table1[5])</f>
        <v/>
      </c>
      <c r="AJ376" s="30">
        <f>SUMIF([1]route!$E$3:$E$10005,E376,[1]!Table1[6])</f>
        <v/>
      </c>
      <c r="AK376" s="30">
        <f>SUMIF([1]route!$E$3:$E$10005,E376,[1]!Table1[7])</f>
        <v/>
      </c>
      <c r="AL376" s="30">
        <f>SUMIF([1]route!$E$3:$E$10005,E376,[1]!Table1[8])</f>
        <v/>
      </c>
      <c r="AM376" s="30">
        <f>SUMIF([1]route!$E$3:$E$10005,E376,[1]!Table1[9])</f>
        <v/>
      </c>
      <c r="AN376" s="30">
        <f>SUMIF([1]route!$E$3:$E$10005,E376,[1]!Table1[10])</f>
        <v/>
      </c>
      <c r="AO376" s="30">
        <f>SUMIF([1]route!$E$3:$E$10005,E376,[1]!Table1[11])</f>
        <v/>
      </c>
      <c r="AP376" s="30">
        <f>SUMIF([1]route!$E$3:$E$10005,E376,[1]!Table1[12])</f>
        <v/>
      </c>
      <c r="AQ376" s="30">
        <f>SUMIF([1]route!$E$3:$E$10005,E376,[1]!Table1[13])</f>
        <v/>
      </c>
      <c r="AR376" s="30">
        <f>SUMIF([1]route!$E$3:$E$10005,E376,[1]!Table1[14])</f>
        <v/>
      </c>
      <c r="AS376" s="30">
        <f>SUMIF([1]route!$E$3:$E$10005,E376,[1]!Table1[15])</f>
        <v/>
      </c>
      <c r="AT376" s="30">
        <f>SUMIF([1]route!$E$3:$E$10005,E376,[1]!Table1[16])</f>
        <v/>
      </c>
      <c r="AU376" s="30">
        <f>SUMIF([1]route!$E$3:$E$10005,E376,[1]!Table1[17])</f>
        <v/>
      </c>
      <c r="AV376" s="30">
        <f>SUMIF([1]route!$E$3:$E$10005,E376,[1]!Table1[18])</f>
        <v/>
      </c>
      <c r="AW376" s="30">
        <f>SUMIF([1]route!$E$3:$E$10005,E376,[1]!Table1[19])</f>
        <v/>
      </c>
      <c r="AX376" s="30">
        <f>SUMIF([1]route!$E$3:$E$10005,E376,[1]!Table1[20])</f>
        <v/>
      </c>
      <c r="AY376" s="30">
        <f>SUMIF([1]route!$E$3:$E$10005,E376,[1]!Table1[21])</f>
        <v/>
      </c>
      <c r="AZ376" s="30">
        <f>SUMIF([1]route!$E$3:$E$10005,E376,[1]!Table1[22])</f>
        <v/>
      </c>
      <c r="BA376" s="30">
        <f>SUMIF([1]route!$E$3:$E$10005,E376,[1]!Table1[23])</f>
        <v/>
      </c>
      <c r="BB376" s="30">
        <f>SUMIF([1]route!$E$3:$E$10005,E376,[1]!Table1[24])</f>
        <v/>
      </c>
      <c r="BC376" s="30">
        <f>SUMIF([1]route!$E$3:$E$10005,E376,[1]!Table1[25])</f>
        <v/>
      </c>
      <c r="BD376" s="30">
        <f>SUMIF([1]route!$E$3:$E$10005,E376,[1]!Table1[26])</f>
        <v/>
      </c>
      <c r="BE376" s="30">
        <f>SUMIF([1]route!$E$3:$E$10005,E376,[1]!Table1[27])</f>
        <v/>
      </c>
      <c r="BF376" s="30">
        <f>SUMIF([1]route!$E$3:$E$10005,E376,[1]!Table1[28])</f>
        <v/>
      </c>
      <c r="BG376" s="30">
        <f>SUMIF([1]route!$E$3:$E$10005,E376,[1]!Table1[29])</f>
        <v/>
      </c>
      <c r="BH376" s="30">
        <f>SUMIF([1]route!$E$3:$E$10005,E376,[1]!Table1[30])</f>
        <v/>
      </c>
      <c r="BI376" s="30">
        <f>SUMIF([1]route!$E$3:$E$10005,E376,[1]!Table1[31])</f>
        <v/>
      </c>
      <c r="BJ376" s="30">
        <f>SUMIF([1]route!$E$3:$E$10005,E376,[1]!Table1[Remain PO])</f>
        <v/>
      </c>
      <c r="BK376" s="31">
        <f>SUMIF([1]route!$E$3:$E$10005,E376,[1]!Table1[N+1])</f>
        <v/>
      </c>
      <c r="BL376" s="31">
        <f>SUMIF([1]route!$E$3:$E$10005,E376,[1]!Table1[N+2])</f>
        <v/>
      </c>
      <c r="BM376" s="31">
        <f>SUMIF([1]route!$E$3:$E$10005,E376,[1]!Table1[N+3])</f>
        <v/>
      </c>
      <c r="BN376" s="32">
        <f>SUMIF([1]route!$E$3:$E$10005,E376,[1]!Table1[N+4])</f>
        <v/>
      </c>
      <c r="BP376" s="37">
        <f>$V376-$AD376</f>
        <v/>
      </c>
      <c r="BQ376" s="35">
        <f>BP376-AE376</f>
        <v/>
      </c>
      <c r="BR376" s="35">
        <f>BQ376-AF376</f>
        <v/>
      </c>
      <c r="BS376" s="35">
        <f>BR376-AG376</f>
        <v/>
      </c>
      <c r="BT376" s="35">
        <f>BS376-AH376</f>
        <v/>
      </c>
      <c r="BU376" s="35">
        <f>BT376-AI376</f>
        <v/>
      </c>
      <c r="BV376" s="35">
        <f>BU376-AJ376</f>
        <v/>
      </c>
      <c r="BW376" s="35">
        <f>BV376-AK376</f>
        <v/>
      </c>
      <c r="BX376" s="35">
        <f>BW376-AL376</f>
        <v/>
      </c>
      <c r="BY376" s="35">
        <f>BX376-AM376</f>
        <v/>
      </c>
      <c r="BZ376" s="35">
        <f>BY376-AN376</f>
        <v/>
      </c>
      <c r="CA376" s="35">
        <f>BZ376-AO376</f>
        <v/>
      </c>
      <c r="CB376" s="35">
        <f>CA376-AP376</f>
        <v/>
      </c>
      <c r="CC376" s="35">
        <f>CB376-AQ376</f>
        <v/>
      </c>
      <c r="CD376" s="35">
        <f>CC376-AR376</f>
        <v/>
      </c>
      <c r="CE376" s="35">
        <f>CD376-AS376</f>
        <v/>
      </c>
      <c r="CF376" s="35">
        <f>CE376-AT376</f>
        <v/>
      </c>
      <c r="CG376" s="35">
        <f>CF376-AU376</f>
        <v/>
      </c>
      <c r="CH376" s="35">
        <f>CG376-AV376</f>
        <v/>
      </c>
      <c r="CI376" s="35">
        <f>CH376-AW376</f>
        <v/>
      </c>
      <c r="CJ376" s="35">
        <f>CI376-AX376</f>
        <v/>
      </c>
      <c r="CK376" s="35">
        <f>CJ376-AY376</f>
        <v/>
      </c>
      <c r="CL376" s="35">
        <f>CK376-AZ376</f>
        <v/>
      </c>
      <c r="CM376" s="35">
        <f>CL376-BA376</f>
        <v/>
      </c>
      <c r="CN376" s="35">
        <f>CM376-BB376</f>
        <v/>
      </c>
      <c r="CO376" s="35">
        <f>CN376-BC376</f>
        <v/>
      </c>
      <c r="CP376" s="35">
        <f>CO376-BD376</f>
        <v/>
      </c>
      <c r="CQ376" s="35">
        <f>CP376-BE376</f>
        <v/>
      </c>
      <c r="CR376" s="35">
        <f>CQ376-BF376</f>
        <v/>
      </c>
      <c r="CS376" s="35">
        <f>CR376-BG376</f>
        <v/>
      </c>
      <c r="CT376" s="35">
        <f>CS376-BH376</f>
        <v/>
      </c>
      <c r="CU376" s="35">
        <f>CT376-BI376</f>
        <v/>
      </c>
      <c r="CV376" s="35">
        <f>CU376-BJ376</f>
        <v/>
      </c>
      <c r="CW376" s="38">
        <f>CV376-BK376</f>
        <v/>
      </c>
      <c r="CX376" s="38">
        <f>CW376-BL376</f>
        <v/>
      </c>
      <c r="CY376" s="38">
        <f>CX376-BM376</f>
        <v/>
      </c>
      <c r="CZ376" s="39">
        <f>CY376-BN376</f>
        <v/>
      </c>
      <c r="DA376" s="35" t="n"/>
    </row>
    <row r="377">
      <c r="D377" s="61">
        <f>VLOOKUP(F377,[1]Special!$O$2:$S$209,3,0)</f>
        <v/>
      </c>
      <c r="E377" s="20" t="inlineStr">
        <is>
          <t>|0200226339|50.00|30.00|1.600|0.0006350NBC</t>
        </is>
      </c>
      <c r="F377" s="19">
        <f>LEFT(E377,LEN(E377)-7)</f>
        <v/>
      </c>
      <c r="G377" s="19">
        <f>'Cutting Rules'!H377</f>
        <v/>
      </c>
      <c r="H377" s="19">
        <f>VLOOKUP(MID(F377,8,2),[1]Special!$H$2:$I$32,2,0)</f>
        <v/>
      </c>
      <c r="I377" s="19">
        <f>RIGHT(E377,3)</f>
        <v/>
      </c>
      <c r="J377" s="19">
        <f>IF(MID(E377,6,2)="22","P","C")</f>
        <v/>
      </c>
      <c r="K377" s="19">
        <f>MID(E377,13,4)</f>
        <v/>
      </c>
      <c r="L377" s="19">
        <f>MID(E377,19,4)</f>
        <v/>
      </c>
      <c r="M377" s="52">
        <f>MID(E377,LEN(E377)-17,4)</f>
        <v/>
      </c>
      <c r="N377" s="52">
        <f>MID(E377,LEN(E377)-6,4)</f>
        <v/>
      </c>
      <c r="O377" s="19">
        <f>VLOOKUP(F377,[1]Item!$A$5:$Z$10000,26,0)</f>
        <v/>
      </c>
      <c r="P377" s="19">
        <f>VLOOKUP(E377,[1]route!$E$3:$O$10005,11,0)</f>
        <v/>
      </c>
      <c r="Q377" s="167">
        <f>'Cutting Rules'!AD377</f>
        <v/>
      </c>
      <c r="R377" s="168">
        <f>SUMIF([1]route!$E$3:$E$10005,E377,[1]!Table1[生産])</f>
        <v/>
      </c>
      <c r="S377" s="24" t="n"/>
      <c r="T377" s="169" t="inlineStr"/>
      <c r="U377" s="19" t="n"/>
      <c r="V377" s="170">
        <f>SUMIF([1]route!$E$3:$E$10005,E377,[1]route!$M$3:$M$10005)</f>
        <v/>
      </c>
      <c r="W377" s="171">
        <f>O377*N377*V377/1000</f>
        <v/>
      </c>
      <c r="X377" s="27">
        <f t="array" ref="X377">INDEX($BP377:$CZ377,MATCH(TRUE,$BP377:$CZ377&lt;0,0))</f>
        <v/>
      </c>
      <c r="Y377" s="47">
        <f>IFERROR(CHOOSE($AC377,$BP$1,$BQ$1,$BR$1,$BS$1,$BT$1,$BU$1,$BV$1,$BW$1,$BX$1,$BY$1,$BZ$1,$CA$1,$CB$1,$CC$1,$CD$1,$CE$1,$CF$1,$CG$1,$CH$1,$CI$1,$CJ$1,$CK$1,$CL$1,$CM$1,$CN$1,$CO$1,$CP$1,$CQ$1,$CR$1,$CS$1,$CT$1,$CU$1,$CV$1,$CW$1,$CX$1,$CY$1,$CZ$1,),"")</f>
        <v/>
      </c>
      <c r="Z377" s="121">
        <f>IFERROR(VLOOKUP(E377,[1]route!$E$3:$BL$10005,59,0),"")&amp;IFERROR(VLOOKUP(E377,[1]route!$E$3:$BL$10005,60,0),"")</f>
        <v/>
      </c>
      <c r="AA377" s="172">
        <f>IF(R377&gt;V377,R377-V377,0)</f>
        <v/>
      </c>
      <c r="AB377" s="173">
        <f>AA377*O377*N377/1000</f>
        <v/>
      </c>
      <c r="AC377" s="4">
        <f>IFERROR(MATCH($X377,$BP377:$CZ377,0),"")</f>
        <v/>
      </c>
      <c r="AD377" s="29" t="n">
        <v>0</v>
      </c>
      <c r="AE377" s="30">
        <f>SUMIF([1]route!$E$3:$E$10005,E377,[1]!Table1[1])</f>
        <v/>
      </c>
      <c r="AF377" s="30">
        <f>SUMIF([1]route!$E$3:$E$10005,E377,[1]!Table1[2])</f>
        <v/>
      </c>
      <c r="AG377" s="30">
        <f>SUMIF([1]route!$E$3:$E$10005,E377,[1]!Table1[3])</f>
        <v/>
      </c>
      <c r="AH377" s="30">
        <f>SUMIF([1]route!$E$3:$E$10005,E377,[1]!Table1[4])</f>
        <v/>
      </c>
      <c r="AI377" s="30">
        <f>SUMIF([1]route!$E$3:$E$10005,E377,[1]!Table1[5])</f>
        <v/>
      </c>
      <c r="AJ377" s="30">
        <f>SUMIF([1]route!$E$3:$E$10005,E377,[1]!Table1[6])</f>
        <v/>
      </c>
      <c r="AK377" s="30">
        <f>SUMIF([1]route!$E$3:$E$10005,E377,[1]!Table1[7])</f>
        <v/>
      </c>
      <c r="AL377" s="30">
        <f>SUMIF([1]route!$E$3:$E$10005,E377,[1]!Table1[8])</f>
        <v/>
      </c>
      <c r="AM377" s="30">
        <f>SUMIF([1]route!$E$3:$E$10005,E377,[1]!Table1[9])</f>
        <v/>
      </c>
      <c r="AN377" s="30">
        <f>SUMIF([1]route!$E$3:$E$10005,E377,[1]!Table1[10])</f>
        <v/>
      </c>
      <c r="AO377" s="30">
        <f>SUMIF([1]route!$E$3:$E$10005,E377,[1]!Table1[11])</f>
        <v/>
      </c>
      <c r="AP377" s="30">
        <f>SUMIF([1]route!$E$3:$E$10005,E377,[1]!Table1[12])</f>
        <v/>
      </c>
      <c r="AQ377" s="30">
        <f>SUMIF([1]route!$E$3:$E$10005,E377,[1]!Table1[13])</f>
        <v/>
      </c>
      <c r="AR377" s="30">
        <f>SUMIF([1]route!$E$3:$E$10005,E377,[1]!Table1[14])</f>
        <v/>
      </c>
      <c r="AS377" s="30">
        <f>SUMIF([1]route!$E$3:$E$10005,E377,[1]!Table1[15])</f>
        <v/>
      </c>
      <c r="AT377" s="30">
        <f>SUMIF([1]route!$E$3:$E$10005,E377,[1]!Table1[16])</f>
        <v/>
      </c>
      <c r="AU377" s="30">
        <f>SUMIF([1]route!$E$3:$E$10005,E377,[1]!Table1[17])</f>
        <v/>
      </c>
      <c r="AV377" s="30">
        <f>SUMIF([1]route!$E$3:$E$10005,E377,[1]!Table1[18])</f>
        <v/>
      </c>
      <c r="AW377" s="30">
        <f>SUMIF([1]route!$E$3:$E$10005,E377,[1]!Table1[19])</f>
        <v/>
      </c>
      <c r="AX377" s="30">
        <f>SUMIF([1]route!$E$3:$E$10005,E377,[1]!Table1[20])</f>
        <v/>
      </c>
      <c r="AY377" s="30">
        <f>SUMIF([1]route!$E$3:$E$10005,E377,[1]!Table1[21])</f>
        <v/>
      </c>
      <c r="AZ377" s="30">
        <f>SUMIF([1]route!$E$3:$E$10005,E377,[1]!Table1[22])</f>
        <v/>
      </c>
      <c r="BA377" s="30">
        <f>SUMIF([1]route!$E$3:$E$10005,E377,[1]!Table1[23])</f>
        <v/>
      </c>
      <c r="BB377" s="30">
        <f>SUMIF([1]route!$E$3:$E$10005,E377,[1]!Table1[24])</f>
        <v/>
      </c>
      <c r="BC377" s="30">
        <f>SUMIF([1]route!$E$3:$E$10005,E377,[1]!Table1[25])</f>
        <v/>
      </c>
      <c r="BD377" s="30">
        <f>SUMIF([1]route!$E$3:$E$10005,E377,[1]!Table1[26])</f>
        <v/>
      </c>
      <c r="BE377" s="30">
        <f>SUMIF([1]route!$E$3:$E$10005,E377,[1]!Table1[27])</f>
        <v/>
      </c>
      <c r="BF377" s="30">
        <f>SUMIF([1]route!$E$3:$E$10005,E377,[1]!Table1[28])</f>
        <v/>
      </c>
      <c r="BG377" s="30">
        <f>SUMIF([1]route!$E$3:$E$10005,E377,[1]!Table1[29])</f>
        <v/>
      </c>
      <c r="BH377" s="30">
        <f>SUMIF([1]route!$E$3:$E$10005,E377,[1]!Table1[30])</f>
        <v/>
      </c>
      <c r="BI377" s="30">
        <f>SUMIF([1]route!$E$3:$E$10005,E377,[1]!Table1[31])</f>
        <v/>
      </c>
      <c r="BJ377" s="30">
        <f>SUMIF([1]route!$E$3:$E$10005,E377,[1]!Table1[Remain PO])</f>
        <v/>
      </c>
      <c r="BK377" s="31">
        <f>SUMIF([1]route!$E$3:$E$10005,E377,[1]!Table1[N+1])</f>
        <v/>
      </c>
      <c r="BL377" s="31">
        <f>SUMIF([1]route!$E$3:$E$10005,E377,[1]!Table1[N+2])</f>
        <v/>
      </c>
      <c r="BM377" s="31">
        <f>SUMIF([1]route!$E$3:$E$10005,E377,[1]!Table1[N+3])</f>
        <v/>
      </c>
      <c r="BN377" s="32">
        <f>SUMIF([1]route!$E$3:$E$10005,E377,[1]!Table1[N+4])</f>
        <v/>
      </c>
      <c r="BP377" s="37">
        <f>$V377-$AD377</f>
        <v/>
      </c>
      <c r="BQ377" s="35">
        <f>BP377-AE377</f>
        <v/>
      </c>
      <c r="BR377" s="35">
        <f>BQ377-AF377</f>
        <v/>
      </c>
      <c r="BS377" s="35">
        <f>BR377-AG377</f>
        <v/>
      </c>
      <c r="BT377" s="35">
        <f>BS377-AH377</f>
        <v/>
      </c>
      <c r="BU377" s="35">
        <f>BT377-AI377</f>
        <v/>
      </c>
      <c r="BV377" s="35">
        <f>BU377-AJ377</f>
        <v/>
      </c>
      <c r="BW377" s="35">
        <f>BV377-AK377</f>
        <v/>
      </c>
      <c r="BX377" s="35">
        <f>BW377-AL377</f>
        <v/>
      </c>
      <c r="BY377" s="35">
        <f>BX377-AM377</f>
        <v/>
      </c>
      <c r="BZ377" s="35">
        <f>BY377-AN377</f>
        <v/>
      </c>
      <c r="CA377" s="35">
        <f>BZ377-AO377</f>
        <v/>
      </c>
      <c r="CB377" s="35">
        <f>CA377-AP377</f>
        <v/>
      </c>
      <c r="CC377" s="35">
        <f>CB377-AQ377</f>
        <v/>
      </c>
      <c r="CD377" s="35">
        <f>CC377-AR377</f>
        <v/>
      </c>
      <c r="CE377" s="35">
        <f>CD377-AS377</f>
        <v/>
      </c>
      <c r="CF377" s="35">
        <f>CE377-AT377</f>
        <v/>
      </c>
      <c r="CG377" s="35">
        <f>CF377-AU377</f>
        <v/>
      </c>
      <c r="CH377" s="35">
        <f>CG377-AV377</f>
        <v/>
      </c>
      <c r="CI377" s="35">
        <f>CH377-AW377</f>
        <v/>
      </c>
      <c r="CJ377" s="35">
        <f>CI377-AX377</f>
        <v/>
      </c>
      <c r="CK377" s="35">
        <f>CJ377-AY377</f>
        <v/>
      </c>
      <c r="CL377" s="35">
        <f>CK377-AZ377</f>
        <v/>
      </c>
      <c r="CM377" s="35">
        <f>CL377-BA377</f>
        <v/>
      </c>
      <c r="CN377" s="35">
        <f>CM377-BB377</f>
        <v/>
      </c>
      <c r="CO377" s="35">
        <f>CN377-BC377</f>
        <v/>
      </c>
      <c r="CP377" s="35">
        <f>CO377-BD377</f>
        <v/>
      </c>
      <c r="CQ377" s="35">
        <f>CP377-BE377</f>
        <v/>
      </c>
      <c r="CR377" s="35">
        <f>CQ377-BF377</f>
        <v/>
      </c>
      <c r="CS377" s="35">
        <f>CR377-BG377</f>
        <v/>
      </c>
      <c r="CT377" s="35">
        <f>CS377-BH377</f>
        <v/>
      </c>
      <c r="CU377" s="35">
        <f>CT377-BI377</f>
        <v/>
      </c>
      <c r="CV377" s="35">
        <f>CU377-BJ377</f>
        <v/>
      </c>
      <c r="CW377" s="38">
        <f>CV377-BK377</f>
        <v/>
      </c>
      <c r="CX377" s="38">
        <f>CW377-BL377</f>
        <v/>
      </c>
      <c r="CY377" s="38">
        <f>CX377-BM377</f>
        <v/>
      </c>
      <c r="CZ377" s="39">
        <f>CY377-BN377</f>
        <v/>
      </c>
      <c r="DA377" s="35" t="n"/>
    </row>
    <row r="378">
      <c r="D378" s="61">
        <f>VLOOKUP(F378,[1]Special!$O$2:$S$209,3,0)</f>
        <v/>
      </c>
      <c r="E378" s="20" t="inlineStr">
        <is>
          <t>|0200226117|38.10|0.00|1.800|0.0006478NBC</t>
        </is>
      </c>
      <c r="F378" s="19">
        <f>LEFT(E378,LEN(E378)-7)</f>
        <v/>
      </c>
      <c r="G378" s="19">
        <f>'Cutting Rules'!H378</f>
        <v/>
      </c>
      <c r="H378" s="19">
        <f>VLOOKUP(MID(F378,8,2),[1]Special!$H$2:$I$32,2,0)</f>
        <v/>
      </c>
      <c r="I378" s="19">
        <f>RIGHT(E378,3)</f>
        <v/>
      </c>
      <c r="J378" s="19">
        <f>IF(MID(E378,6,2)="22","P","C")</f>
        <v/>
      </c>
      <c r="K378" s="19">
        <f>MID(E378,13,4)</f>
        <v/>
      </c>
      <c r="L378" s="19">
        <f>MID(E378,19,4)</f>
        <v/>
      </c>
      <c r="M378" s="52">
        <f>MID(E378,LEN(E378)-17,4)</f>
        <v/>
      </c>
      <c r="N378" s="52">
        <f>MID(E378,LEN(E378)-6,4)</f>
        <v/>
      </c>
      <c r="O378" s="19">
        <f>VLOOKUP(F378,[1]Item!$A$5:$Z$10000,26,0)</f>
        <v/>
      </c>
      <c r="P378" s="19">
        <f>VLOOKUP(E378,[1]route!$E$3:$O$10005,11,0)</f>
        <v/>
      </c>
      <c r="Q378" s="167">
        <f>'Cutting Rules'!AD378</f>
        <v/>
      </c>
      <c r="R378" s="168">
        <f>SUMIF([1]route!$E$3:$E$10005,E378,[1]!Table1[生産])</f>
        <v/>
      </c>
      <c r="S378" s="24" t="n"/>
      <c r="T378" s="169" t="inlineStr"/>
      <c r="U378" s="19" t="n"/>
      <c r="V378" s="170">
        <f>SUMIF([1]route!$E$3:$E$10005,E378,[1]route!$M$3:$M$10005)</f>
        <v/>
      </c>
      <c r="W378" s="171">
        <f>O378*N378*V378/1000</f>
        <v/>
      </c>
      <c r="X378" s="27">
        <f t="array" ref="X378">INDEX($BP378:$CZ378,MATCH(TRUE,$BP378:$CZ378&lt;0,0))</f>
        <v/>
      </c>
      <c r="Y378" s="47">
        <f>IFERROR(CHOOSE($AC378,$BP$1,$BQ$1,$BR$1,$BS$1,$BT$1,$BU$1,$BV$1,$BW$1,$BX$1,$BY$1,$BZ$1,$CA$1,$CB$1,$CC$1,$CD$1,$CE$1,$CF$1,$CG$1,$CH$1,$CI$1,$CJ$1,$CK$1,$CL$1,$CM$1,$CN$1,$CO$1,$CP$1,$CQ$1,$CR$1,$CS$1,$CT$1,$CU$1,$CV$1,$CW$1,$CX$1,$CY$1,$CZ$1,),"")</f>
        <v/>
      </c>
      <c r="Z378" s="121">
        <f>IFERROR(VLOOKUP(E378,[1]route!$E$3:$BL$10005,59,0),"")&amp;IFERROR(VLOOKUP(E378,[1]route!$E$3:$BL$10005,60,0),"")</f>
        <v/>
      </c>
      <c r="AA378" s="172">
        <f>IF(R378&gt;V378,R378-V378,0)</f>
        <v/>
      </c>
      <c r="AB378" s="173">
        <f>AA378*O378*N378/1000</f>
        <v/>
      </c>
      <c r="AC378" s="4">
        <f>IFERROR(MATCH($X378,$BP378:$CZ378,0),"")</f>
        <v/>
      </c>
      <c r="AD378" s="29" t="n">
        <v>0</v>
      </c>
      <c r="AE378" s="30">
        <f>SUMIF([1]route!$E$3:$E$10005,E378,[1]!Table1[1])</f>
        <v/>
      </c>
      <c r="AF378" s="30">
        <f>SUMIF([1]route!$E$3:$E$10005,E378,[1]!Table1[2])</f>
        <v/>
      </c>
      <c r="AG378" s="30">
        <f>SUMIF([1]route!$E$3:$E$10005,E378,[1]!Table1[3])</f>
        <v/>
      </c>
      <c r="AH378" s="30">
        <f>SUMIF([1]route!$E$3:$E$10005,E378,[1]!Table1[4])</f>
        <v/>
      </c>
      <c r="AI378" s="30">
        <f>SUMIF([1]route!$E$3:$E$10005,E378,[1]!Table1[5])</f>
        <v/>
      </c>
      <c r="AJ378" s="30">
        <f>SUMIF([1]route!$E$3:$E$10005,E378,[1]!Table1[6])</f>
        <v/>
      </c>
      <c r="AK378" s="30">
        <f>SUMIF([1]route!$E$3:$E$10005,E378,[1]!Table1[7])</f>
        <v/>
      </c>
      <c r="AL378" s="30">
        <f>SUMIF([1]route!$E$3:$E$10005,E378,[1]!Table1[8])</f>
        <v/>
      </c>
      <c r="AM378" s="30">
        <f>SUMIF([1]route!$E$3:$E$10005,E378,[1]!Table1[9])</f>
        <v/>
      </c>
      <c r="AN378" s="30">
        <f>SUMIF([1]route!$E$3:$E$10005,E378,[1]!Table1[10])</f>
        <v/>
      </c>
      <c r="AO378" s="30">
        <f>SUMIF([1]route!$E$3:$E$10005,E378,[1]!Table1[11])</f>
        <v/>
      </c>
      <c r="AP378" s="30">
        <f>SUMIF([1]route!$E$3:$E$10005,E378,[1]!Table1[12])</f>
        <v/>
      </c>
      <c r="AQ378" s="30">
        <f>SUMIF([1]route!$E$3:$E$10005,E378,[1]!Table1[13])</f>
        <v/>
      </c>
      <c r="AR378" s="30">
        <f>SUMIF([1]route!$E$3:$E$10005,E378,[1]!Table1[14])</f>
        <v/>
      </c>
      <c r="AS378" s="30">
        <f>SUMIF([1]route!$E$3:$E$10005,E378,[1]!Table1[15])</f>
        <v/>
      </c>
      <c r="AT378" s="30">
        <f>SUMIF([1]route!$E$3:$E$10005,E378,[1]!Table1[16])</f>
        <v/>
      </c>
      <c r="AU378" s="30">
        <f>SUMIF([1]route!$E$3:$E$10005,E378,[1]!Table1[17])</f>
        <v/>
      </c>
      <c r="AV378" s="30">
        <f>SUMIF([1]route!$E$3:$E$10005,E378,[1]!Table1[18])</f>
        <v/>
      </c>
      <c r="AW378" s="30">
        <f>SUMIF([1]route!$E$3:$E$10005,E378,[1]!Table1[19])</f>
        <v/>
      </c>
      <c r="AX378" s="30">
        <f>SUMIF([1]route!$E$3:$E$10005,E378,[1]!Table1[20])</f>
        <v/>
      </c>
      <c r="AY378" s="30">
        <f>SUMIF([1]route!$E$3:$E$10005,E378,[1]!Table1[21])</f>
        <v/>
      </c>
      <c r="AZ378" s="30">
        <f>SUMIF([1]route!$E$3:$E$10005,E378,[1]!Table1[22])</f>
        <v/>
      </c>
      <c r="BA378" s="30">
        <f>SUMIF([1]route!$E$3:$E$10005,E378,[1]!Table1[23])</f>
        <v/>
      </c>
      <c r="BB378" s="30">
        <f>SUMIF([1]route!$E$3:$E$10005,E378,[1]!Table1[24])</f>
        <v/>
      </c>
      <c r="BC378" s="30">
        <f>SUMIF([1]route!$E$3:$E$10005,E378,[1]!Table1[25])</f>
        <v/>
      </c>
      <c r="BD378" s="30">
        <f>SUMIF([1]route!$E$3:$E$10005,E378,[1]!Table1[26])</f>
        <v/>
      </c>
      <c r="BE378" s="30">
        <f>SUMIF([1]route!$E$3:$E$10005,E378,[1]!Table1[27])</f>
        <v/>
      </c>
      <c r="BF378" s="30">
        <f>SUMIF([1]route!$E$3:$E$10005,E378,[1]!Table1[28])</f>
        <v/>
      </c>
      <c r="BG378" s="30">
        <f>SUMIF([1]route!$E$3:$E$10005,E378,[1]!Table1[29])</f>
        <v/>
      </c>
      <c r="BH378" s="30">
        <f>SUMIF([1]route!$E$3:$E$10005,E378,[1]!Table1[30])</f>
        <v/>
      </c>
      <c r="BI378" s="30">
        <f>SUMIF([1]route!$E$3:$E$10005,E378,[1]!Table1[31])</f>
        <v/>
      </c>
      <c r="BJ378" s="30">
        <f>SUMIF([1]route!$E$3:$E$10005,E378,[1]!Table1[Remain PO])</f>
        <v/>
      </c>
      <c r="BK378" s="31">
        <f>SUMIF([1]route!$E$3:$E$10005,E378,[1]!Table1[N+1])</f>
        <v/>
      </c>
      <c r="BL378" s="31">
        <f>SUMIF([1]route!$E$3:$E$10005,E378,[1]!Table1[N+2])</f>
        <v/>
      </c>
      <c r="BM378" s="31">
        <f>SUMIF([1]route!$E$3:$E$10005,E378,[1]!Table1[N+3])</f>
        <v/>
      </c>
      <c r="BN378" s="32">
        <f>SUMIF([1]route!$E$3:$E$10005,E378,[1]!Table1[N+4])</f>
        <v/>
      </c>
      <c r="BP378" s="37">
        <f>$V378-$AD378</f>
        <v/>
      </c>
      <c r="BQ378" s="35">
        <f>BP378-AE378</f>
        <v/>
      </c>
      <c r="BR378" s="35">
        <f>BQ378-AF378</f>
        <v/>
      </c>
      <c r="BS378" s="35">
        <f>BR378-AG378</f>
        <v/>
      </c>
      <c r="BT378" s="35">
        <f>BS378-AH378</f>
        <v/>
      </c>
      <c r="BU378" s="35">
        <f>BT378-AI378</f>
        <v/>
      </c>
      <c r="BV378" s="35">
        <f>BU378-AJ378</f>
        <v/>
      </c>
      <c r="BW378" s="35">
        <f>BV378-AK378</f>
        <v/>
      </c>
      <c r="BX378" s="35">
        <f>BW378-AL378</f>
        <v/>
      </c>
      <c r="BY378" s="35">
        <f>BX378-AM378</f>
        <v/>
      </c>
      <c r="BZ378" s="35">
        <f>BY378-AN378</f>
        <v/>
      </c>
      <c r="CA378" s="35">
        <f>BZ378-AO378</f>
        <v/>
      </c>
      <c r="CB378" s="35">
        <f>CA378-AP378</f>
        <v/>
      </c>
      <c r="CC378" s="35">
        <f>CB378-AQ378</f>
        <v/>
      </c>
      <c r="CD378" s="35">
        <f>CC378-AR378</f>
        <v/>
      </c>
      <c r="CE378" s="35">
        <f>CD378-AS378</f>
        <v/>
      </c>
      <c r="CF378" s="35">
        <f>CE378-AT378</f>
        <v/>
      </c>
      <c r="CG378" s="35">
        <f>CF378-AU378</f>
        <v/>
      </c>
      <c r="CH378" s="35">
        <f>CG378-AV378</f>
        <v/>
      </c>
      <c r="CI378" s="35">
        <f>CH378-AW378</f>
        <v/>
      </c>
      <c r="CJ378" s="35">
        <f>CI378-AX378</f>
        <v/>
      </c>
      <c r="CK378" s="35">
        <f>CJ378-AY378</f>
        <v/>
      </c>
      <c r="CL378" s="35">
        <f>CK378-AZ378</f>
        <v/>
      </c>
      <c r="CM378" s="35">
        <f>CL378-BA378</f>
        <v/>
      </c>
      <c r="CN378" s="35">
        <f>CM378-BB378</f>
        <v/>
      </c>
      <c r="CO378" s="35">
        <f>CN378-BC378</f>
        <v/>
      </c>
      <c r="CP378" s="35">
        <f>CO378-BD378</f>
        <v/>
      </c>
      <c r="CQ378" s="35">
        <f>CP378-BE378</f>
        <v/>
      </c>
      <c r="CR378" s="35">
        <f>CQ378-BF378</f>
        <v/>
      </c>
      <c r="CS378" s="35">
        <f>CR378-BG378</f>
        <v/>
      </c>
      <c r="CT378" s="35">
        <f>CS378-BH378</f>
        <v/>
      </c>
      <c r="CU378" s="35">
        <f>CT378-BI378</f>
        <v/>
      </c>
      <c r="CV378" s="35">
        <f>CU378-BJ378</f>
        <v/>
      </c>
      <c r="CW378" s="38">
        <f>CV378-BK378</f>
        <v/>
      </c>
      <c r="CX378" s="38">
        <f>CW378-BL378</f>
        <v/>
      </c>
      <c r="CY378" s="38">
        <f>CX378-BM378</f>
        <v/>
      </c>
      <c r="CZ378" s="39">
        <f>CY378-BN378</f>
        <v/>
      </c>
      <c r="DA378" s="35" t="n"/>
    </row>
    <row r="379">
      <c r="D379" s="61">
        <f>VLOOKUP(F379,[1]Special!$O$2:$S$209,3,0)</f>
        <v/>
      </c>
      <c r="E379" s="20" t="inlineStr">
        <is>
          <t>|0200226240|22.20|0.00|2.000|0.0006082NBC</t>
        </is>
      </c>
      <c r="F379" s="19">
        <f>LEFT(E379,LEN(E379)-7)</f>
        <v/>
      </c>
      <c r="G379" s="19">
        <f>'Cutting Rules'!H379</f>
        <v/>
      </c>
      <c r="H379" s="19">
        <f>VLOOKUP(MID(F379,8,2),[1]Special!$H$2:$I$32,2,0)</f>
        <v/>
      </c>
      <c r="I379" s="19">
        <f>RIGHT(E379,3)</f>
        <v/>
      </c>
      <c r="J379" s="19">
        <f>IF(MID(E379,6,2)="22","P","C")</f>
        <v/>
      </c>
      <c r="K379" s="19">
        <f>MID(E379,13,4)</f>
        <v/>
      </c>
      <c r="L379" s="19">
        <f>MID(E379,19,4)</f>
        <v/>
      </c>
      <c r="M379" s="52">
        <f>MID(E379,LEN(E379)-17,4)</f>
        <v/>
      </c>
      <c r="N379" s="52">
        <f>MID(E379,LEN(E379)-6,4)</f>
        <v/>
      </c>
      <c r="O379" s="19">
        <f>VLOOKUP(F379,[1]Item!$A$5:$Z$10000,26,0)</f>
        <v/>
      </c>
      <c r="P379" s="19">
        <f>VLOOKUP(E379,[1]route!$E$3:$O$10005,11,0)</f>
        <v/>
      </c>
      <c r="Q379" s="167">
        <f>'Cutting Rules'!AD379</f>
        <v/>
      </c>
      <c r="R379" s="168">
        <f>SUMIF([1]route!$E$3:$E$10005,E379,[1]!Table1[生産])</f>
        <v/>
      </c>
      <c r="S379" s="24" t="n"/>
      <c r="T379" s="169" t="inlineStr"/>
      <c r="U379" s="19" t="n"/>
      <c r="V379" s="170">
        <f>SUMIF([1]route!$E$3:$E$10005,E379,[1]route!$M$3:$M$10005)</f>
        <v/>
      </c>
      <c r="W379" s="171">
        <f>O379*N379*V379/1000</f>
        <v/>
      </c>
      <c r="X379" s="27">
        <f t="array" ref="X379">INDEX($BP379:$CZ379,MATCH(TRUE,$BP379:$CZ379&lt;0,0))</f>
        <v/>
      </c>
      <c r="Y379" s="47">
        <f>IFERROR(CHOOSE($AC379,$BP$1,$BQ$1,$BR$1,$BS$1,$BT$1,$BU$1,$BV$1,$BW$1,$BX$1,$BY$1,$BZ$1,$CA$1,$CB$1,$CC$1,$CD$1,$CE$1,$CF$1,$CG$1,$CH$1,$CI$1,$CJ$1,$CK$1,$CL$1,$CM$1,$CN$1,$CO$1,$CP$1,$CQ$1,$CR$1,$CS$1,$CT$1,$CU$1,$CV$1,$CW$1,$CX$1,$CY$1,$CZ$1,),"")</f>
        <v/>
      </c>
      <c r="Z379" s="121">
        <f>IFERROR(VLOOKUP(E379,[1]route!$E$3:$BL$10005,59,0),"")&amp;IFERROR(VLOOKUP(E379,[1]route!$E$3:$BL$10005,60,0),"")</f>
        <v/>
      </c>
      <c r="AA379" s="172">
        <f>IF(R379&gt;V379,R379-V379,0)</f>
        <v/>
      </c>
      <c r="AB379" s="173">
        <f>AA379*O379*N379/1000</f>
        <v/>
      </c>
      <c r="AC379" s="4">
        <f>IFERROR(MATCH($X379,$BP379:$CZ379,0),"")</f>
        <v/>
      </c>
      <c r="AD379" s="29" t="n">
        <v>0</v>
      </c>
      <c r="AE379" s="30">
        <f>SUMIF([1]route!$E$3:$E$10005,E379,[1]!Table1[1])</f>
        <v/>
      </c>
      <c r="AF379" s="30">
        <f>SUMIF([1]route!$E$3:$E$10005,E379,[1]!Table1[2])</f>
        <v/>
      </c>
      <c r="AG379" s="30">
        <f>SUMIF([1]route!$E$3:$E$10005,E379,[1]!Table1[3])</f>
        <v/>
      </c>
      <c r="AH379" s="30">
        <f>SUMIF([1]route!$E$3:$E$10005,E379,[1]!Table1[4])</f>
        <v/>
      </c>
      <c r="AI379" s="30">
        <f>SUMIF([1]route!$E$3:$E$10005,E379,[1]!Table1[5])</f>
        <v/>
      </c>
      <c r="AJ379" s="30">
        <f>SUMIF([1]route!$E$3:$E$10005,E379,[1]!Table1[6])</f>
        <v/>
      </c>
      <c r="AK379" s="30">
        <f>SUMIF([1]route!$E$3:$E$10005,E379,[1]!Table1[7])</f>
        <v/>
      </c>
      <c r="AL379" s="30">
        <f>SUMIF([1]route!$E$3:$E$10005,E379,[1]!Table1[8])</f>
        <v/>
      </c>
      <c r="AM379" s="30">
        <f>SUMIF([1]route!$E$3:$E$10005,E379,[1]!Table1[9])</f>
        <v/>
      </c>
      <c r="AN379" s="30">
        <f>SUMIF([1]route!$E$3:$E$10005,E379,[1]!Table1[10])</f>
        <v/>
      </c>
      <c r="AO379" s="30">
        <f>SUMIF([1]route!$E$3:$E$10005,E379,[1]!Table1[11])</f>
        <v/>
      </c>
      <c r="AP379" s="30">
        <f>SUMIF([1]route!$E$3:$E$10005,E379,[1]!Table1[12])</f>
        <v/>
      </c>
      <c r="AQ379" s="30">
        <f>SUMIF([1]route!$E$3:$E$10005,E379,[1]!Table1[13])</f>
        <v/>
      </c>
      <c r="AR379" s="30">
        <f>SUMIF([1]route!$E$3:$E$10005,E379,[1]!Table1[14])</f>
        <v/>
      </c>
      <c r="AS379" s="30">
        <f>SUMIF([1]route!$E$3:$E$10005,E379,[1]!Table1[15])</f>
        <v/>
      </c>
      <c r="AT379" s="30">
        <f>SUMIF([1]route!$E$3:$E$10005,E379,[1]!Table1[16])</f>
        <v/>
      </c>
      <c r="AU379" s="30">
        <f>SUMIF([1]route!$E$3:$E$10005,E379,[1]!Table1[17])</f>
        <v/>
      </c>
      <c r="AV379" s="30">
        <f>SUMIF([1]route!$E$3:$E$10005,E379,[1]!Table1[18])</f>
        <v/>
      </c>
      <c r="AW379" s="30">
        <f>SUMIF([1]route!$E$3:$E$10005,E379,[1]!Table1[19])</f>
        <v/>
      </c>
      <c r="AX379" s="30">
        <f>SUMIF([1]route!$E$3:$E$10005,E379,[1]!Table1[20])</f>
        <v/>
      </c>
      <c r="AY379" s="30">
        <f>SUMIF([1]route!$E$3:$E$10005,E379,[1]!Table1[21])</f>
        <v/>
      </c>
      <c r="AZ379" s="30">
        <f>SUMIF([1]route!$E$3:$E$10005,E379,[1]!Table1[22])</f>
        <v/>
      </c>
      <c r="BA379" s="30">
        <f>SUMIF([1]route!$E$3:$E$10005,E379,[1]!Table1[23])</f>
        <v/>
      </c>
      <c r="BB379" s="30">
        <f>SUMIF([1]route!$E$3:$E$10005,E379,[1]!Table1[24])</f>
        <v/>
      </c>
      <c r="BC379" s="30">
        <f>SUMIF([1]route!$E$3:$E$10005,E379,[1]!Table1[25])</f>
        <v/>
      </c>
      <c r="BD379" s="30">
        <f>SUMIF([1]route!$E$3:$E$10005,E379,[1]!Table1[26])</f>
        <v/>
      </c>
      <c r="BE379" s="30">
        <f>SUMIF([1]route!$E$3:$E$10005,E379,[1]!Table1[27])</f>
        <v/>
      </c>
      <c r="BF379" s="30">
        <f>SUMIF([1]route!$E$3:$E$10005,E379,[1]!Table1[28])</f>
        <v/>
      </c>
      <c r="BG379" s="30">
        <f>SUMIF([1]route!$E$3:$E$10005,E379,[1]!Table1[29])</f>
        <v/>
      </c>
      <c r="BH379" s="30">
        <f>SUMIF([1]route!$E$3:$E$10005,E379,[1]!Table1[30])</f>
        <v/>
      </c>
      <c r="BI379" s="30">
        <f>SUMIF([1]route!$E$3:$E$10005,E379,[1]!Table1[31])</f>
        <v/>
      </c>
      <c r="BJ379" s="30">
        <f>SUMIF([1]route!$E$3:$E$10005,E379,[1]!Table1[Remain PO])</f>
        <v/>
      </c>
      <c r="BK379" s="31">
        <f>SUMIF([1]route!$E$3:$E$10005,E379,[1]!Table1[N+1])</f>
        <v/>
      </c>
      <c r="BL379" s="31">
        <f>SUMIF([1]route!$E$3:$E$10005,E379,[1]!Table1[N+2])</f>
        <v/>
      </c>
      <c r="BM379" s="31">
        <f>SUMIF([1]route!$E$3:$E$10005,E379,[1]!Table1[N+3])</f>
        <v/>
      </c>
      <c r="BN379" s="32">
        <f>SUMIF([1]route!$E$3:$E$10005,E379,[1]!Table1[N+4])</f>
        <v/>
      </c>
      <c r="BP379" s="37">
        <f>$V379-$AD379</f>
        <v/>
      </c>
      <c r="BQ379" s="35">
        <f>BP379-AE379</f>
        <v/>
      </c>
      <c r="BR379" s="35">
        <f>BQ379-AF379</f>
        <v/>
      </c>
      <c r="BS379" s="35">
        <f>BR379-AG379</f>
        <v/>
      </c>
      <c r="BT379" s="35">
        <f>BS379-AH379</f>
        <v/>
      </c>
      <c r="BU379" s="35">
        <f>BT379-AI379</f>
        <v/>
      </c>
      <c r="BV379" s="35">
        <f>BU379-AJ379</f>
        <v/>
      </c>
      <c r="BW379" s="35">
        <f>BV379-AK379</f>
        <v/>
      </c>
      <c r="BX379" s="35">
        <f>BW379-AL379</f>
        <v/>
      </c>
      <c r="BY379" s="35">
        <f>BX379-AM379</f>
        <v/>
      </c>
      <c r="BZ379" s="35">
        <f>BY379-AN379</f>
        <v/>
      </c>
      <c r="CA379" s="35">
        <f>BZ379-AO379</f>
        <v/>
      </c>
      <c r="CB379" s="35">
        <f>CA379-AP379</f>
        <v/>
      </c>
      <c r="CC379" s="35">
        <f>CB379-AQ379</f>
        <v/>
      </c>
      <c r="CD379" s="35">
        <f>CC379-AR379</f>
        <v/>
      </c>
      <c r="CE379" s="35">
        <f>CD379-AS379</f>
        <v/>
      </c>
      <c r="CF379" s="35">
        <f>CE379-AT379</f>
        <v/>
      </c>
      <c r="CG379" s="35">
        <f>CF379-AU379</f>
        <v/>
      </c>
      <c r="CH379" s="35">
        <f>CG379-AV379</f>
        <v/>
      </c>
      <c r="CI379" s="35">
        <f>CH379-AW379</f>
        <v/>
      </c>
      <c r="CJ379" s="35">
        <f>CI379-AX379</f>
        <v/>
      </c>
      <c r="CK379" s="35">
        <f>CJ379-AY379</f>
        <v/>
      </c>
      <c r="CL379" s="35">
        <f>CK379-AZ379</f>
        <v/>
      </c>
      <c r="CM379" s="35">
        <f>CL379-BA379</f>
        <v/>
      </c>
      <c r="CN379" s="35">
        <f>CM379-BB379</f>
        <v/>
      </c>
      <c r="CO379" s="35">
        <f>CN379-BC379</f>
        <v/>
      </c>
      <c r="CP379" s="35">
        <f>CO379-BD379</f>
        <v/>
      </c>
      <c r="CQ379" s="35">
        <f>CP379-BE379</f>
        <v/>
      </c>
      <c r="CR379" s="35">
        <f>CQ379-BF379</f>
        <v/>
      </c>
      <c r="CS379" s="35">
        <f>CR379-BG379</f>
        <v/>
      </c>
      <c r="CT379" s="35">
        <f>CS379-BH379</f>
        <v/>
      </c>
      <c r="CU379" s="35">
        <f>CT379-BI379</f>
        <v/>
      </c>
      <c r="CV379" s="35">
        <f>CU379-BJ379</f>
        <v/>
      </c>
      <c r="CW379" s="38">
        <f>CV379-BK379</f>
        <v/>
      </c>
      <c r="CX379" s="38">
        <f>CW379-BL379</f>
        <v/>
      </c>
      <c r="CY379" s="38">
        <f>CX379-BM379</f>
        <v/>
      </c>
      <c r="CZ379" s="39">
        <f>CY379-BN379</f>
        <v/>
      </c>
      <c r="DA379" s="35" t="n"/>
    </row>
    <row r="380">
      <c r="D380" s="61">
        <f>VLOOKUP(F380,[1]Special!$O$2:$S$209,3,0)</f>
        <v/>
      </c>
      <c r="E380" s="20" t="inlineStr">
        <is>
          <t>|0200225939|15.90|0.00|2.000|0.0006118NBC</t>
        </is>
      </c>
      <c r="F380" s="19">
        <f>LEFT(E380,LEN(E380)-7)</f>
        <v/>
      </c>
      <c r="G380" s="19">
        <f>'Cutting Rules'!H380</f>
        <v/>
      </c>
      <c r="H380" s="19">
        <f>VLOOKUP(MID(F380,8,2),[1]Special!$H$2:$I$32,2,0)</f>
        <v/>
      </c>
      <c r="I380" s="19">
        <f>RIGHT(E380,3)</f>
        <v/>
      </c>
      <c r="J380" s="19">
        <f>IF(MID(E380,6,2)="22","P","C")</f>
        <v/>
      </c>
      <c r="K380" s="19">
        <f>MID(E380,13,4)</f>
        <v/>
      </c>
      <c r="L380" s="19">
        <f>MID(E380,19,4)</f>
        <v/>
      </c>
      <c r="M380" s="52">
        <f>MID(E380,LEN(E380)-17,4)</f>
        <v/>
      </c>
      <c r="N380" s="52">
        <f>MID(E380,LEN(E380)-6,4)</f>
        <v/>
      </c>
      <c r="O380" s="19">
        <f>VLOOKUP(F380,[1]Item!$A$5:$Z$10000,26,0)</f>
        <v/>
      </c>
      <c r="P380" s="19">
        <f>VLOOKUP(E380,[1]route!$E$3:$O$10005,11,0)</f>
        <v/>
      </c>
      <c r="Q380" s="167">
        <f>'Cutting Rules'!AD380</f>
        <v/>
      </c>
      <c r="R380" s="168">
        <f>SUMIF([1]route!$E$3:$E$10005,E380,[1]!Table1[生産])</f>
        <v/>
      </c>
      <c r="S380" s="24" t="n"/>
      <c r="T380" s="169" t="inlineStr"/>
      <c r="U380" s="19" t="n"/>
      <c r="V380" s="170">
        <f>SUMIF([1]route!$E$3:$E$10005,E380,[1]route!$M$3:$M$10005)</f>
        <v/>
      </c>
      <c r="W380" s="171">
        <f>O380*N380*V380/1000</f>
        <v/>
      </c>
      <c r="X380" s="27">
        <f t="array" ref="X380">INDEX($BP380:$CZ380,MATCH(TRUE,$BP380:$CZ380&lt;0,0))</f>
        <v/>
      </c>
      <c r="Y380" s="47">
        <f>IFERROR(CHOOSE($AC380,$BP$1,$BQ$1,$BR$1,$BS$1,$BT$1,$BU$1,$BV$1,$BW$1,$BX$1,$BY$1,$BZ$1,$CA$1,$CB$1,$CC$1,$CD$1,$CE$1,$CF$1,$CG$1,$CH$1,$CI$1,$CJ$1,$CK$1,$CL$1,$CM$1,$CN$1,$CO$1,$CP$1,$CQ$1,$CR$1,$CS$1,$CT$1,$CU$1,$CV$1,$CW$1,$CX$1,$CY$1,$CZ$1,),"")</f>
        <v/>
      </c>
      <c r="Z380" s="121">
        <f>IFERROR(VLOOKUP(E380,[1]route!$E$3:$BL$10005,59,0),"")&amp;IFERROR(VLOOKUP(E380,[1]route!$E$3:$BL$10005,60,0),"")</f>
        <v/>
      </c>
      <c r="AA380" s="172">
        <f>IF(R380&gt;V380,R380-V380,0)</f>
        <v/>
      </c>
      <c r="AB380" s="173">
        <f>AA380*O380*N380/1000</f>
        <v/>
      </c>
      <c r="AC380" s="4">
        <f>IFERROR(MATCH($X380,$BP380:$CZ380,0),"")</f>
        <v/>
      </c>
      <c r="AD380" s="29" t="n">
        <v>0</v>
      </c>
      <c r="AE380" s="30">
        <f>SUMIF([1]route!$E$3:$E$10005,E380,[1]!Table1[1])</f>
        <v/>
      </c>
      <c r="AF380" s="30">
        <f>SUMIF([1]route!$E$3:$E$10005,E380,[1]!Table1[2])</f>
        <v/>
      </c>
      <c r="AG380" s="30">
        <f>SUMIF([1]route!$E$3:$E$10005,E380,[1]!Table1[3])</f>
        <v/>
      </c>
      <c r="AH380" s="30">
        <f>SUMIF([1]route!$E$3:$E$10005,E380,[1]!Table1[4])</f>
        <v/>
      </c>
      <c r="AI380" s="30">
        <f>SUMIF([1]route!$E$3:$E$10005,E380,[1]!Table1[5])</f>
        <v/>
      </c>
      <c r="AJ380" s="30">
        <f>SUMIF([1]route!$E$3:$E$10005,E380,[1]!Table1[6])</f>
        <v/>
      </c>
      <c r="AK380" s="30">
        <f>SUMIF([1]route!$E$3:$E$10005,E380,[1]!Table1[7])</f>
        <v/>
      </c>
      <c r="AL380" s="30">
        <f>SUMIF([1]route!$E$3:$E$10005,E380,[1]!Table1[8])</f>
        <v/>
      </c>
      <c r="AM380" s="30">
        <f>SUMIF([1]route!$E$3:$E$10005,E380,[1]!Table1[9])</f>
        <v/>
      </c>
      <c r="AN380" s="30">
        <f>SUMIF([1]route!$E$3:$E$10005,E380,[1]!Table1[10])</f>
        <v/>
      </c>
      <c r="AO380" s="30">
        <f>SUMIF([1]route!$E$3:$E$10005,E380,[1]!Table1[11])</f>
        <v/>
      </c>
      <c r="AP380" s="30">
        <f>SUMIF([1]route!$E$3:$E$10005,E380,[1]!Table1[12])</f>
        <v/>
      </c>
      <c r="AQ380" s="30">
        <f>SUMIF([1]route!$E$3:$E$10005,E380,[1]!Table1[13])</f>
        <v/>
      </c>
      <c r="AR380" s="30">
        <f>SUMIF([1]route!$E$3:$E$10005,E380,[1]!Table1[14])</f>
        <v/>
      </c>
      <c r="AS380" s="30">
        <f>SUMIF([1]route!$E$3:$E$10005,E380,[1]!Table1[15])</f>
        <v/>
      </c>
      <c r="AT380" s="30">
        <f>SUMIF([1]route!$E$3:$E$10005,E380,[1]!Table1[16])</f>
        <v/>
      </c>
      <c r="AU380" s="30">
        <f>SUMIF([1]route!$E$3:$E$10005,E380,[1]!Table1[17])</f>
        <v/>
      </c>
      <c r="AV380" s="30">
        <f>SUMIF([1]route!$E$3:$E$10005,E380,[1]!Table1[18])</f>
        <v/>
      </c>
      <c r="AW380" s="30">
        <f>SUMIF([1]route!$E$3:$E$10005,E380,[1]!Table1[19])</f>
        <v/>
      </c>
      <c r="AX380" s="30">
        <f>SUMIF([1]route!$E$3:$E$10005,E380,[1]!Table1[20])</f>
        <v/>
      </c>
      <c r="AY380" s="30">
        <f>SUMIF([1]route!$E$3:$E$10005,E380,[1]!Table1[21])</f>
        <v/>
      </c>
      <c r="AZ380" s="30">
        <f>SUMIF([1]route!$E$3:$E$10005,E380,[1]!Table1[22])</f>
        <v/>
      </c>
      <c r="BA380" s="30">
        <f>SUMIF([1]route!$E$3:$E$10005,E380,[1]!Table1[23])</f>
        <v/>
      </c>
      <c r="BB380" s="30">
        <f>SUMIF([1]route!$E$3:$E$10005,E380,[1]!Table1[24])</f>
        <v/>
      </c>
      <c r="BC380" s="30">
        <f>SUMIF([1]route!$E$3:$E$10005,E380,[1]!Table1[25])</f>
        <v/>
      </c>
      <c r="BD380" s="30">
        <f>SUMIF([1]route!$E$3:$E$10005,E380,[1]!Table1[26])</f>
        <v/>
      </c>
      <c r="BE380" s="30">
        <f>SUMIF([1]route!$E$3:$E$10005,E380,[1]!Table1[27])</f>
        <v/>
      </c>
      <c r="BF380" s="30">
        <f>SUMIF([1]route!$E$3:$E$10005,E380,[1]!Table1[28])</f>
        <v/>
      </c>
      <c r="BG380" s="30">
        <f>SUMIF([1]route!$E$3:$E$10005,E380,[1]!Table1[29])</f>
        <v/>
      </c>
      <c r="BH380" s="30">
        <f>SUMIF([1]route!$E$3:$E$10005,E380,[1]!Table1[30])</f>
        <v/>
      </c>
      <c r="BI380" s="30">
        <f>SUMIF([1]route!$E$3:$E$10005,E380,[1]!Table1[31])</f>
        <v/>
      </c>
      <c r="BJ380" s="30">
        <f>SUMIF([1]route!$E$3:$E$10005,E380,[1]!Table1[Remain PO])</f>
        <v/>
      </c>
      <c r="BK380" s="31">
        <f>SUMIF([1]route!$E$3:$E$10005,E380,[1]!Table1[N+1])</f>
        <v/>
      </c>
      <c r="BL380" s="31">
        <f>SUMIF([1]route!$E$3:$E$10005,E380,[1]!Table1[N+2])</f>
        <v/>
      </c>
      <c r="BM380" s="31">
        <f>SUMIF([1]route!$E$3:$E$10005,E380,[1]!Table1[N+3])</f>
        <v/>
      </c>
      <c r="BN380" s="32">
        <f>SUMIF([1]route!$E$3:$E$10005,E380,[1]!Table1[N+4])</f>
        <v/>
      </c>
      <c r="BP380" s="37">
        <f>$V380-$AD380</f>
        <v/>
      </c>
      <c r="BQ380" s="35">
        <f>BP380-AE380</f>
        <v/>
      </c>
      <c r="BR380" s="35">
        <f>BQ380-AF380</f>
        <v/>
      </c>
      <c r="BS380" s="35">
        <f>BR380-AG380</f>
        <v/>
      </c>
      <c r="BT380" s="35">
        <f>BS380-AH380</f>
        <v/>
      </c>
      <c r="BU380" s="35">
        <f>BT380-AI380</f>
        <v/>
      </c>
      <c r="BV380" s="35">
        <f>BU380-AJ380</f>
        <v/>
      </c>
      <c r="BW380" s="35">
        <f>BV380-AK380</f>
        <v/>
      </c>
      <c r="BX380" s="35">
        <f>BW380-AL380</f>
        <v/>
      </c>
      <c r="BY380" s="35">
        <f>BX380-AM380</f>
        <v/>
      </c>
      <c r="BZ380" s="35">
        <f>BY380-AN380</f>
        <v/>
      </c>
      <c r="CA380" s="35">
        <f>BZ380-AO380</f>
        <v/>
      </c>
      <c r="CB380" s="35">
        <f>CA380-AP380</f>
        <v/>
      </c>
      <c r="CC380" s="35">
        <f>CB380-AQ380</f>
        <v/>
      </c>
      <c r="CD380" s="35">
        <f>CC380-AR380</f>
        <v/>
      </c>
      <c r="CE380" s="35">
        <f>CD380-AS380</f>
        <v/>
      </c>
      <c r="CF380" s="35">
        <f>CE380-AT380</f>
        <v/>
      </c>
      <c r="CG380" s="35">
        <f>CF380-AU380</f>
        <v/>
      </c>
      <c r="CH380" s="35">
        <f>CG380-AV380</f>
        <v/>
      </c>
      <c r="CI380" s="35">
        <f>CH380-AW380</f>
        <v/>
      </c>
      <c r="CJ380" s="35">
        <f>CI380-AX380</f>
        <v/>
      </c>
      <c r="CK380" s="35">
        <f>CJ380-AY380</f>
        <v/>
      </c>
      <c r="CL380" s="35">
        <f>CK380-AZ380</f>
        <v/>
      </c>
      <c r="CM380" s="35">
        <f>CL380-BA380</f>
        <v/>
      </c>
      <c r="CN380" s="35">
        <f>CM380-BB380</f>
        <v/>
      </c>
      <c r="CO380" s="35">
        <f>CN380-BC380</f>
        <v/>
      </c>
      <c r="CP380" s="35">
        <f>CO380-BD380</f>
        <v/>
      </c>
      <c r="CQ380" s="35">
        <f>CP380-BE380</f>
        <v/>
      </c>
      <c r="CR380" s="35">
        <f>CQ380-BF380</f>
        <v/>
      </c>
      <c r="CS380" s="35">
        <f>CR380-BG380</f>
        <v/>
      </c>
      <c r="CT380" s="35">
        <f>CS380-BH380</f>
        <v/>
      </c>
      <c r="CU380" s="35">
        <f>CT380-BI380</f>
        <v/>
      </c>
      <c r="CV380" s="35">
        <f>CU380-BJ380</f>
        <v/>
      </c>
      <c r="CW380" s="38">
        <f>CV380-BK380</f>
        <v/>
      </c>
      <c r="CX380" s="38">
        <f>CW380-BL380</f>
        <v/>
      </c>
      <c r="CY380" s="38">
        <f>CX380-BM380</f>
        <v/>
      </c>
      <c r="CZ380" s="39">
        <f>CY380-BN380</f>
        <v/>
      </c>
      <c r="DA380" s="35" t="n"/>
    </row>
    <row r="381">
      <c r="D381" s="61">
        <f>VLOOKUP(F381,[1]Special!$O$2:$S$209,3,0)</f>
        <v/>
      </c>
      <c r="E381" s="20" t="inlineStr">
        <is>
          <t>|0200236041|28.60|0.00|1.200|0.0006200NBC</t>
        </is>
      </c>
      <c r="F381" s="19">
        <f>LEFT(E381,LEN(E381)-7)</f>
        <v/>
      </c>
      <c r="G381" s="19">
        <f>'Cutting Rules'!H381</f>
        <v/>
      </c>
      <c r="H381" s="19">
        <f>VLOOKUP(MID(F381,8,2),[1]Special!$H$2:$I$32,2,0)</f>
        <v/>
      </c>
      <c r="I381" s="19">
        <f>RIGHT(E381,3)</f>
        <v/>
      </c>
      <c r="J381" s="19">
        <f>IF(MID(E381,6,2)="22","P","C")</f>
        <v/>
      </c>
      <c r="K381" s="19">
        <f>MID(E381,13,4)</f>
        <v/>
      </c>
      <c r="L381" s="19">
        <f>MID(E381,19,4)</f>
        <v/>
      </c>
      <c r="M381" s="52">
        <f>MID(E381,LEN(E381)-17,4)</f>
        <v/>
      </c>
      <c r="N381" s="52">
        <f>MID(E381,LEN(E381)-6,4)</f>
        <v/>
      </c>
      <c r="O381" s="19">
        <f>VLOOKUP(F381,[1]Item!$A$5:$Z$10000,26,0)</f>
        <v/>
      </c>
      <c r="P381" s="19">
        <f>VLOOKUP(E381,[1]route!$E$3:$O$10005,11,0)</f>
        <v/>
      </c>
      <c r="Q381" s="167">
        <f>'Cutting Rules'!AD381</f>
        <v/>
      </c>
      <c r="R381" s="168">
        <f>SUMIF([1]route!$E$3:$E$10005,E381,[1]!Table1[生産])</f>
        <v/>
      </c>
      <c r="S381" s="24" t="n"/>
      <c r="T381" s="169" t="inlineStr"/>
      <c r="U381" s="19" t="n"/>
      <c r="V381" s="170">
        <f>SUMIF([1]route!$E$3:$E$10005,E381,[1]route!$M$3:$M$10005)</f>
        <v/>
      </c>
      <c r="W381" s="171">
        <f>O381*N381*V381/1000</f>
        <v/>
      </c>
      <c r="X381" s="27">
        <f t="array" ref="X381">INDEX($BP381:$CZ381,MATCH(TRUE,$BP381:$CZ381&lt;0,0))</f>
        <v/>
      </c>
      <c r="Y381" s="47">
        <f>IFERROR(CHOOSE($AC381,$BP$1,$BQ$1,$BR$1,$BS$1,$BT$1,$BU$1,$BV$1,$BW$1,$BX$1,$BY$1,$BZ$1,$CA$1,$CB$1,$CC$1,$CD$1,$CE$1,$CF$1,$CG$1,$CH$1,$CI$1,$CJ$1,$CK$1,$CL$1,$CM$1,$CN$1,$CO$1,$CP$1,$CQ$1,$CR$1,$CS$1,$CT$1,$CU$1,$CV$1,$CW$1,$CX$1,$CY$1,$CZ$1,),"")</f>
        <v/>
      </c>
      <c r="Z381" s="121">
        <f>IFERROR(VLOOKUP(E381,[1]route!$E$3:$BL$10005,59,0),"")&amp;IFERROR(VLOOKUP(E381,[1]route!$E$3:$BL$10005,60,0),"")</f>
        <v/>
      </c>
      <c r="AA381" s="172">
        <f>IF(R381&gt;V381,R381-V381,0)</f>
        <v/>
      </c>
      <c r="AB381" s="173">
        <f>AA381*O381*N381/1000</f>
        <v/>
      </c>
      <c r="AC381" s="4">
        <f>IFERROR(MATCH($X381,$BP381:$CZ381,0),"")</f>
        <v/>
      </c>
      <c r="AD381" s="29" t="n">
        <v>0</v>
      </c>
      <c r="AE381" s="30">
        <f>SUMIF([1]route!$E$3:$E$10005,E381,[1]!Table1[1])</f>
        <v/>
      </c>
      <c r="AF381" s="30">
        <f>SUMIF([1]route!$E$3:$E$10005,E381,[1]!Table1[2])</f>
        <v/>
      </c>
      <c r="AG381" s="30">
        <f>SUMIF([1]route!$E$3:$E$10005,E381,[1]!Table1[3])</f>
        <v/>
      </c>
      <c r="AH381" s="30">
        <f>SUMIF([1]route!$E$3:$E$10005,E381,[1]!Table1[4])</f>
        <v/>
      </c>
      <c r="AI381" s="30">
        <f>SUMIF([1]route!$E$3:$E$10005,E381,[1]!Table1[5])</f>
        <v/>
      </c>
      <c r="AJ381" s="30">
        <f>SUMIF([1]route!$E$3:$E$10005,E381,[1]!Table1[6])</f>
        <v/>
      </c>
      <c r="AK381" s="30">
        <f>SUMIF([1]route!$E$3:$E$10005,E381,[1]!Table1[7])</f>
        <v/>
      </c>
      <c r="AL381" s="30">
        <f>SUMIF([1]route!$E$3:$E$10005,E381,[1]!Table1[8])</f>
        <v/>
      </c>
      <c r="AM381" s="30">
        <f>SUMIF([1]route!$E$3:$E$10005,E381,[1]!Table1[9])</f>
        <v/>
      </c>
      <c r="AN381" s="30">
        <f>SUMIF([1]route!$E$3:$E$10005,E381,[1]!Table1[10])</f>
        <v/>
      </c>
      <c r="AO381" s="30">
        <f>SUMIF([1]route!$E$3:$E$10005,E381,[1]!Table1[11])</f>
        <v/>
      </c>
      <c r="AP381" s="30">
        <f>SUMIF([1]route!$E$3:$E$10005,E381,[1]!Table1[12])</f>
        <v/>
      </c>
      <c r="AQ381" s="30">
        <f>SUMIF([1]route!$E$3:$E$10005,E381,[1]!Table1[13])</f>
        <v/>
      </c>
      <c r="AR381" s="30">
        <f>SUMIF([1]route!$E$3:$E$10005,E381,[1]!Table1[14])</f>
        <v/>
      </c>
      <c r="AS381" s="30">
        <f>SUMIF([1]route!$E$3:$E$10005,E381,[1]!Table1[15])</f>
        <v/>
      </c>
      <c r="AT381" s="30">
        <f>SUMIF([1]route!$E$3:$E$10005,E381,[1]!Table1[16])</f>
        <v/>
      </c>
      <c r="AU381" s="30">
        <f>SUMIF([1]route!$E$3:$E$10005,E381,[1]!Table1[17])</f>
        <v/>
      </c>
      <c r="AV381" s="30">
        <f>SUMIF([1]route!$E$3:$E$10005,E381,[1]!Table1[18])</f>
        <v/>
      </c>
      <c r="AW381" s="30">
        <f>SUMIF([1]route!$E$3:$E$10005,E381,[1]!Table1[19])</f>
        <v/>
      </c>
      <c r="AX381" s="30">
        <f>SUMIF([1]route!$E$3:$E$10005,E381,[1]!Table1[20])</f>
        <v/>
      </c>
      <c r="AY381" s="30">
        <f>SUMIF([1]route!$E$3:$E$10005,E381,[1]!Table1[21])</f>
        <v/>
      </c>
      <c r="AZ381" s="30">
        <f>SUMIF([1]route!$E$3:$E$10005,E381,[1]!Table1[22])</f>
        <v/>
      </c>
      <c r="BA381" s="30">
        <f>SUMIF([1]route!$E$3:$E$10005,E381,[1]!Table1[23])</f>
        <v/>
      </c>
      <c r="BB381" s="30">
        <f>SUMIF([1]route!$E$3:$E$10005,E381,[1]!Table1[24])</f>
        <v/>
      </c>
      <c r="BC381" s="30">
        <f>SUMIF([1]route!$E$3:$E$10005,E381,[1]!Table1[25])</f>
        <v/>
      </c>
      <c r="BD381" s="30">
        <f>SUMIF([1]route!$E$3:$E$10005,E381,[1]!Table1[26])</f>
        <v/>
      </c>
      <c r="BE381" s="30">
        <f>SUMIF([1]route!$E$3:$E$10005,E381,[1]!Table1[27])</f>
        <v/>
      </c>
      <c r="BF381" s="30">
        <f>SUMIF([1]route!$E$3:$E$10005,E381,[1]!Table1[28])</f>
        <v/>
      </c>
      <c r="BG381" s="30">
        <f>SUMIF([1]route!$E$3:$E$10005,E381,[1]!Table1[29])</f>
        <v/>
      </c>
      <c r="BH381" s="30">
        <f>SUMIF([1]route!$E$3:$E$10005,E381,[1]!Table1[30])</f>
        <v/>
      </c>
      <c r="BI381" s="30">
        <f>SUMIF([1]route!$E$3:$E$10005,E381,[1]!Table1[31])</f>
        <v/>
      </c>
      <c r="BJ381" s="30">
        <f>SUMIF([1]route!$E$3:$E$10005,E381,[1]!Table1[Remain PO])</f>
        <v/>
      </c>
      <c r="BK381" s="31">
        <f>SUMIF([1]route!$E$3:$E$10005,E381,[1]!Table1[N+1])</f>
        <v/>
      </c>
      <c r="BL381" s="31">
        <f>SUMIF([1]route!$E$3:$E$10005,E381,[1]!Table1[N+2])</f>
        <v/>
      </c>
      <c r="BM381" s="31">
        <f>SUMIF([1]route!$E$3:$E$10005,E381,[1]!Table1[N+3])</f>
        <v/>
      </c>
      <c r="BN381" s="32">
        <f>SUMIF([1]route!$E$3:$E$10005,E381,[1]!Table1[N+4])</f>
        <v/>
      </c>
      <c r="BP381" s="37">
        <f>$V381-$AD381</f>
        <v/>
      </c>
      <c r="BQ381" s="35">
        <f>BP381-AE381</f>
        <v/>
      </c>
      <c r="BR381" s="35">
        <f>BQ381-AF381</f>
        <v/>
      </c>
      <c r="BS381" s="35">
        <f>BR381-AG381</f>
        <v/>
      </c>
      <c r="BT381" s="35">
        <f>BS381-AH381</f>
        <v/>
      </c>
      <c r="BU381" s="35">
        <f>BT381-AI381</f>
        <v/>
      </c>
      <c r="BV381" s="35">
        <f>BU381-AJ381</f>
        <v/>
      </c>
      <c r="BW381" s="35">
        <f>BV381-AK381</f>
        <v/>
      </c>
      <c r="BX381" s="35">
        <f>BW381-AL381</f>
        <v/>
      </c>
      <c r="BY381" s="35">
        <f>BX381-AM381</f>
        <v/>
      </c>
      <c r="BZ381" s="35">
        <f>BY381-AN381</f>
        <v/>
      </c>
      <c r="CA381" s="35">
        <f>BZ381-AO381</f>
        <v/>
      </c>
      <c r="CB381" s="35">
        <f>CA381-AP381</f>
        <v/>
      </c>
      <c r="CC381" s="35">
        <f>CB381-AQ381</f>
        <v/>
      </c>
      <c r="CD381" s="35">
        <f>CC381-AR381</f>
        <v/>
      </c>
      <c r="CE381" s="35">
        <f>CD381-AS381</f>
        <v/>
      </c>
      <c r="CF381" s="35">
        <f>CE381-AT381</f>
        <v/>
      </c>
      <c r="CG381" s="35">
        <f>CF381-AU381</f>
        <v/>
      </c>
      <c r="CH381" s="35">
        <f>CG381-AV381</f>
        <v/>
      </c>
      <c r="CI381" s="35">
        <f>CH381-AW381</f>
        <v/>
      </c>
      <c r="CJ381" s="35">
        <f>CI381-AX381</f>
        <v/>
      </c>
      <c r="CK381" s="35">
        <f>CJ381-AY381</f>
        <v/>
      </c>
      <c r="CL381" s="35">
        <f>CK381-AZ381</f>
        <v/>
      </c>
      <c r="CM381" s="35">
        <f>CL381-BA381</f>
        <v/>
      </c>
      <c r="CN381" s="35">
        <f>CM381-BB381</f>
        <v/>
      </c>
      <c r="CO381" s="35">
        <f>CN381-BC381</f>
        <v/>
      </c>
      <c r="CP381" s="35">
        <f>CO381-BD381</f>
        <v/>
      </c>
      <c r="CQ381" s="35">
        <f>CP381-BE381</f>
        <v/>
      </c>
      <c r="CR381" s="35">
        <f>CQ381-BF381</f>
        <v/>
      </c>
      <c r="CS381" s="35">
        <f>CR381-BG381</f>
        <v/>
      </c>
      <c r="CT381" s="35">
        <f>CS381-BH381</f>
        <v/>
      </c>
      <c r="CU381" s="35">
        <f>CT381-BI381</f>
        <v/>
      </c>
      <c r="CV381" s="35">
        <f>CU381-BJ381</f>
        <v/>
      </c>
      <c r="CW381" s="38">
        <f>CV381-BK381</f>
        <v/>
      </c>
      <c r="CX381" s="38">
        <f>CW381-BL381</f>
        <v/>
      </c>
      <c r="CY381" s="38">
        <f>CX381-BM381</f>
        <v/>
      </c>
      <c r="CZ381" s="39">
        <f>CY381-BN381</f>
        <v/>
      </c>
      <c r="DA381" s="35" t="n"/>
    </row>
    <row r="382">
      <c r="D382" s="61">
        <f>VLOOKUP(F382,[1]Special!$O$2:$S$209,3,0)</f>
        <v/>
      </c>
      <c r="E382" s="20" t="inlineStr">
        <is>
          <t>|0200226010|28.60|0.00|2.000|0.0005500IBC</t>
        </is>
      </c>
      <c r="F382" s="19">
        <f>LEFT(E382,LEN(E382)-7)</f>
        <v/>
      </c>
      <c r="G382" s="19">
        <f>'Cutting Rules'!H382</f>
        <v/>
      </c>
      <c r="H382" s="19">
        <f>VLOOKUP(MID(F382,8,2),[1]Special!$H$2:$I$32,2,0)</f>
        <v/>
      </c>
      <c r="I382" s="19">
        <f>RIGHT(E382,3)</f>
        <v/>
      </c>
      <c r="J382" s="19">
        <f>IF(MID(E382,6,2)="22","P","C")</f>
        <v/>
      </c>
      <c r="K382" s="19">
        <f>MID(E382,13,4)</f>
        <v/>
      </c>
      <c r="L382" s="19">
        <f>MID(E382,19,4)</f>
        <v/>
      </c>
      <c r="M382" s="52">
        <f>MID(E382,LEN(E382)-17,4)</f>
        <v/>
      </c>
      <c r="N382" s="52">
        <f>MID(E382,LEN(E382)-6,4)</f>
        <v/>
      </c>
      <c r="O382" s="19">
        <f>VLOOKUP(F382,[1]Item!$A$5:$Z$10000,26,0)</f>
        <v/>
      </c>
      <c r="P382" s="19">
        <f>VLOOKUP(E382,[1]route!$E$3:$O$10005,11,0)</f>
        <v/>
      </c>
      <c r="Q382" s="167">
        <f>'Cutting Rules'!AD382</f>
        <v/>
      </c>
      <c r="R382" s="168">
        <f>SUMIF([1]route!$E$3:$E$10005,E382,[1]!Table1[生産])</f>
        <v/>
      </c>
      <c r="S382" s="24" t="n"/>
      <c r="T382" s="169" t="inlineStr"/>
      <c r="U382" s="19" t="n"/>
      <c r="V382" s="170">
        <f>SUMIF([1]route!$E$3:$E$10005,E382,[1]route!$M$3:$M$10005)</f>
        <v/>
      </c>
      <c r="W382" s="171">
        <f>O382*N382*V382/1000</f>
        <v/>
      </c>
      <c r="X382" s="27">
        <f t="array" ref="X382">INDEX($BP382:$CZ382,MATCH(TRUE,$BP382:$CZ382&lt;0,0))</f>
        <v/>
      </c>
      <c r="Y382" s="47">
        <f>IFERROR(CHOOSE($AC382,$BP$1,$BQ$1,$BR$1,$BS$1,$BT$1,$BU$1,$BV$1,$BW$1,$BX$1,$BY$1,$BZ$1,$CA$1,$CB$1,$CC$1,$CD$1,$CE$1,$CF$1,$CG$1,$CH$1,$CI$1,$CJ$1,$CK$1,$CL$1,$CM$1,$CN$1,$CO$1,$CP$1,$CQ$1,$CR$1,$CS$1,$CT$1,$CU$1,$CV$1,$CW$1,$CX$1,$CY$1,$CZ$1,),"")</f>
        <v/>
      </c>
      <c r="Z382" s="121">
        <f>IFERROR(VLOOKUP(E382,[1]route!$E$3:$BL$10005,59,0),"")&amp;IFERROR(VLOOKUP(E382,[1]route!$E$3:$BL$10005,60,0),"")</f>
        <v/>
      </c>
      <c r="AA382" s="172">
        <f>IF(R382&gt;V382,R382-V382,0)</f>
        <v/>
      </c>
      <c r="AB382" s="173">
        <f>AA382*O382*N382/1000</f>
        <v/>
      </c>
      <c r="AC382" s="4">
        <f>IFERROR(MATCH($X382,$BP382:$CZ382,0),"")</f>
        <v/>
      </c>
      <c r="AD382" s="29" t="n">
        <v>0</v>
      </c>
      <c r="AE382" s="30">
        <f>SUMIF([1]route!$E$3:$E$10005,E382,[1]!Table1[1])</f>
        <v/>
      </c>
      <c r="AF382" s="30">
        <f>SUMIF([1]route!$E$3:$E$10005,E382,[1]!Table1[2])</f>
        <v/>
      </c>
      <c r="AG382" s="30">
        <f>SUMIF([1]route!$E$3:$E$10005,E382,[1]!Table1[3])</f>
        <v/>
      </c>
      <c r="AH382" s="30">
        <f>SUMIF([1]route!$E$3:$E$10005,E382,[1]!Table1[4])</f>
        <v/>
      </c>
      <c r="AI382" s="30">
        <f>SUMIF([1]route!$E$3:$E$10005,E382,[1]!Table1[5])</f>
        <v/>
      </c>
      <c r="AJ382" s="30">
        <f>SUMIF([1]route!$E$3:$E$10005,E382,[1]!Table1[6])</f>
        <v/>
      </c>
      <c r="AK382" s="30">
        <f>SUMIF([1]route!$E$3:$E$10005,E382,[1]!Table1[7])</f>
        <v/>
      </c>
      <c r="AL382" s="30">
        <f>SUMIF([1]route!$E$3:$E$10005,E382,[1]!Table1[8])</f>
        <v/>
      </c>
      <c r="AM382" s="30">
        <f>SUMIF([1]route!$E$3:$E$10005,E382,[1]!Table1[9])</f>
        <v/>
      </c>
      <c r="AN382" s="30">
        <f>SUMIF([1]route!$E$3:$E$10005,E382,[1]!Table1[10])</f>
        <v/>
      </c>
      <c r="AO382" s="30">
        <f>SUMIF([1]route!$E$3:$E$10005,E382,[1]!Table1[11])</f>
        <v/>
      </c>
      <c r="AP382" s="30">
        <f>SUMIF([1]route!$E$3:$E$10005,E382,[1]!Table1[12])</f>
        <v/>
      </c>
      <c r="AQ382" s="30">
        <f>SUMIF([1]route!$E$3:$E$10005,E382,[1]!Table1[13])</f>
        <v/>
      </c>
      <c r="AR382" s="30">
        <f>SUMIF([1]route!$E$3:$E$10005,E382,[1]!Table1[14])</f>
        <v/>
      </c>
      <c r="AS382" s="30">
        <f>SUMIF([1]route!$E$3:$E$10005,E382,[1]!Table1[15])</f>
        <v/>
      </c>
      <c r="AT382" s="30">
        <f>SUMIF([1]route!$E$3:$E$10005,E382,[1]!Table1[16])</f>
        <v/>
      </c>
      <c r="AU382" s="30">
        <f>SUMIF([1]route!$E$3:$E$10005,E382,[1]!Table1[17])</f>
        <v/>
      </c>
      <c r="AV382" s="30">
        <f>SUMIF([1]route!$E$3:$E$10005,E382,[1]!Table1[18])</f>
        <v/>
      </c>
      <c r="AW382" s="30">
        <f>SUMIF([1]route!$E$3:$E$10005,E382,[1]!Table1[19])</f>
        <v/>
      </c>
      <c r="AX382" s="30">
        <f>SUMIF([1]route!$E$3:$E$10005,E382,[1]!Table1[20])</f>
        <v/>
      </c>
      <c r="AY382" s="30">
        <f>SUMIF([1]route!$E$3:$E$10005,E382,[1]!Table1[21])</f>
        <v/>
      </c>
      <c r="AZ382" s="30">
        <f>SUMIF([1]route!$E$3:$E$10005,E382,[1]!Table1[22])</f>
        <v/>
      </c>
      <c r="BA382" s="30">
        <f>SUMIF([1]route!$E$3:$E$10005,E382,[1]!Table1[23])</f>
        <v/>
      </c>
      <c r="BB382" s="30">
        <f>SUMIF([1]route!$E$3:$E$10005,E382,[1]!Table1[24])</f>
        <v/>
      </c>
      <c r="BC382" s="30">
        <f>SUMIF([1]route!$E$3:$E$10005,E382,[1]!Table1[25])</f>
        <v/>
      </c>
      <c r="BD382" s="30">
        <f>SUMIF([1]route!$E$3:$E$10005,E382,[1]!Table1[26])</f>
        <v/>
      </c>
      <c r="BE382" s="30">
        <f>SUMIF([1]route!$E$3:$E$10005,E382,[1]!Table1[27])</f>
        <v/>
      </c>
      <c r="BF382" s="30">
        <f>SUMIF([1]route!$E$3:$E$10005,E382,[1]!Table1[28])</f>
        <v/>
      </c>
      <c r="BG382" s="30">
        <f>SUMIF([1]route!$E$3:$E$10005,E382,[1]!Table1[29])</f>
        <v/>
      </c>
      <c r="BH382" s="30">
        <f>SUMIF([1]route!$E$3:$E$10005,E382,[1]!Table1[30])</f>
        <v/>
      </c>
      <c r="BI382" s="30">
        <f>SUMIF([1]route!$E$3:$E$10005,E382,[1]!Table1[31])</f>
        <v/>
      </c>
      <c r="BJ382" s="30">
        <f>SUMIF([1]route!$E$3:$E$10005,E382,[1]!Table1[Remain PO])</f>
        <v/>
      </c>
      <c r="BK382" s="31">
        <f>SUMIF([1]route!$E$3:$E$10005,E382,[1]!Table1[N+1])</f>
        <v/>
      </c>
      <c r="BL382" s="31">
        <f>SUMIF([1]route!$E$3:$E$10005,E382,[1]!Table1[N+2])</f>
        <v/>
      </c>
      <c r="BM382" s="31">
        <f>SUMIF([1]route!$E$3:$E$10005,E382,[1]!Table1[N+3])</f>
        <v/>
      </c>
      <c r="BN382" s="32">
        <f>SUMIF([1]route!$E$3:$E$10005,E382,[1]!Table1[N+4])</f>
        <v/>
      </c>
      <c r="BP382" s="37">
        <f>$V382-$AD382</f>
        <v/>
      </c>
      <c r="BQ382" s="35">
        <f>BP382-AE382</f>
        <v/>
      </c>
      <c r="BR382" s="35">
        <f>BQ382-AF382</f>
        <v/>
      </c>
      <c r="BS382" s="35">
        <f>BR382-AG382</f>
        <v/>
      </c>
      <c r="BT382" s="35">
        <f>BS382-AH382</f>
        <v/>
      </c>
      <c r="BU382" s="35">
        <f>BT382-AI382</f>
        <v/>
      </c>
      <c r="BV382" s="35">
        <f>BU382-AJ382</f>
        <v/>
      </c>
      <c r="BW382" s="35">
        <f>BV382-AK382</f>
        <v/>
      </c>
      <c r="BX382" s="35">
        <f>BW382-AL382</f>
        <v/>
      </c>
      <c r="BY382" s="35">
        <f>BX382-AM382</f>
        <v/>
      </c>
      <c r="BZ382" s="35">
        <f>BY382-AN382</f>
        <v/>
      </c>
      <c r="CA382" s="35">
        <f>BZ382-AO382</f>
        <v/>
      </c>
      <c r="CB382" s="35">
        <f>CA382-AP382</f>
        <v/>
      </c>
      <c r="CC382" s="35">
        <f>CB382-AQ382</f>
        <v/>
      </c>
      <c r="CD382" s="35">
        <f>CC382-AR382</f>
        <v/>
      </c>
      <c r="CE382" s="35">
        <f>CD382-AS382</f>
        <v/>
      </c>
      <c r="CF382" s="35">
        <f>CE382-AT382</f>
        <v/>
      </c>
      <c r="CG382" s="35">
        <f>CF382-AU382</f>
        <v/>
      </c>
      <c r="CH382" s="35">
        <f>CG382-AV382</f>
        <v/>
      </c>
      <c r="CI382" s="35">
        <f>CH382-AW382</f>
        <v/>
      </c>
      <c r="CJ382" s="35">
        <f>CI382-AX382</f>
        <v/>
      </c>
      <c r="CK382" s="35">
        <f>CJ382-AY382</f>
        <v/>
      </c>
      <c r="CL382" s="35">
        <f>CK382-AZ382</f>
        <v/>
      </c>
      <c r="CM382" s="35">
        <f>CL382-BA382</f>
        <v/>
      </c>
      <c r="CN382" s="35">
        <f>CM382-BB382</f>
        <v/>
      </c>
      <c r="CO382" s="35">
        <f>CN382-BC382</f>
        <v/>
      </c>
      <c r="CP382" s="35">
        <f>CO382-BD382</f>
        <v/>
      </c>
      <c r="CQ382" s="35">
        <f>CP382-BE382</f>
        <v/>
      </c>
      <c r="CR382" s="35">
        <f>CQ382-BF382</f>
        <v/>
      </c>
      <c r="CS382" s="35">
        <f>CR382-BG382</f>
        <v/>
      </c>
      <c r="CT382" s="35">
        <f>CS382-BH382</f>
        <v/>
      </c>
      <c r="CU382" s="35">
        <f>CT382-BI382</f>
        <v/>
      </c>
      <c r="CV382" s="35">
        <f>CU382-BJ382</f>
        <v/>
      </c>
      <c r="CW382" s="38">
        <f>CV382-BK382</f>
        <v/>
      </c>
      <c r="CX382" s="38">
        <f>CW382-BL382</f>
        <v/>
      </c>
      <c r="CY382" s="38">
        <f>CX382-BM382</f>
        <v/>
      </c>
      <c r="CZ382" s="39">
        <f>CY382-BN382</f>
        <v/>
      </c>
      <c r="DA382" s="35" t="n"/>
    </row>
    <row r="383">
      <c r="D383" s="61">
        <f>VLOOKUP(F383,[1]Special!$O$2:$S$209,3,0)</f>
        <v/>
      </c>
      <c r="E383" s="20" t="inlineStr">
        <is>
          <t>|0200226010|22.20|0.00|1.400|0.0006150IBC</t>
        </is>
      </c>
      <c r="F383" s="19">
        <f>LEFT(E383,LEN(E383)-7)</f>
        <v/>
      </c>
      <c r="G383" s="19">
        <f>'Cutting Rules'!H383</f>
        <v/>
      </c>
      <c r="H383" s="19">
        <f>VLOOKUP(MID(F383,8,2),[1]Special!$H$2:$I$32,2,0)</f>
        <v/>
      </c>
      <c r="I383" s="19">
        <f>RIGHT(E383,3)</f>
        <v/>
      </c>
      <c r="J383" s="19">
        <f>IF(MID(E383,6,2)="22","P","C")</f>
        <v/>
      </c>
      <c r="K383" s="19">
        <f>MID(E383,13,4)</f>
        <v/>
      </c>
      <c r="L383" s="19">
        <f>MID(E383,19,4)</f>
        <v/>
      </c>
      <c r="M383" s="52">
        <f>MID(E383,LEN(E383)-17,4)</f>
        <v/>
      </c>
      <c r="N383" s="52">
        <f>MID(E383,LEN(E383)-6,4)</f>
        <v/>
      </c>
      <c r="O383" s="19">
        <f>VLOOKUP(F383,[1]Item!$A$5:$Z$10000,26,0)</f>
        <v/>
      </c>
      <c r="P383" s="19">
        <f>VLOOKUP(E383,[1]route!$E$3:$O$10005,11,0)</f>
        <v/>
      </c>
      <c r="Q383" s="167">
        <f>'Cutting Rules'!AD383</f>
        <v/>
      </c>
      <c r="R383" s="168">
        <f>SUMIF([1]route!$E$3:$E$10005,E383,[1]!Table1[生産])</f>
        <v/>
      </c>
      <c r="S383" s="24" t="n"/>
      <c r="T383" s="169" t="inlineStr"/>
      <c r="U383" s="19" t="n"/>
      <c r="V383" s="170">
        <f>SUMIF([1]route!$E$3:$E$10005,E383,[1]route!$M$3:$M$10005)</f>
        <v/>
      </c>
      <c r="W383" s="171">
        <f>O383*N383*V383/1000</f>
        <v/>
      </c>
      <c r="X383" s="27">
        <f t="array" ref="X383">INDEX($BP383:$CZ383,MATCH(TRUE,$BP383:$CZ383&lt;0,0))</f>
        <v/>
      </c>
      <c r="Y383" s="47">
        <f>IFERROR(CHOOSE($AC383,$BP$1,$BQ$1,$BR$1,$BS$1,$BT$1,$BU$1,$BV$1,$BW$1,$BX$1,$BY$1,$BZ$1,$CA$1,$CB$1,$CC$1,$CD$1,$CE$1,$CF$1,$CG$1,$CH$1,$CI$1,$CJ$1,$CK$1,$CL$1,$CM$1,$CN$1,$CO$1,$CP$1,$CQ$1,$CR$1,$CS$1,$CT$1,$CU$1,$CV$1,$CW$1,$CX$1,$CY$1,$CZ$1,),"")</f>
        <v/>
      </c>
      <c r="Z383" s="121">
        <f>IFERROR(VLOOKUP(E383,[1]route!$E$3:$BL$10005,59,0),"")&amp;IFERROR(VLOOKUP(E383,[1]route!$E$3:$BL$10005,60,0),"")</f>
        <v/>
      </c>
      <c r="AA383" s="172">
        <f>IF(R383&gt;V383,R383-V383,0)</f>
        <v/>
      </c>
      <c r="AB383" s="173">
        <f>AA383*O383*N383/1000</f>
        <v/>
      </c>
      <c r="AC383" s="4">
        <f>IFERROR(MATCH($X383,$BP383:$CZ383,0),"")</f>
        <v/>
      </c>
      <c r="AD383" s="29" t="n">
        <v>0</v>
      </c>
      <c r="AE383" s="30">
        <f>SUMIF([1]route!$E$3:$E$10005,E383,[1]!Table1[1])</f>
        <v/>
      </c>
      <c r="AF383" s="30">
        <f>SUMIF([1]route!$E$3:$E$10005,E383,[1]!Table1[2])</f>
        <v/>
      </c>
      <c r="AG383" s="30">
        <f>SUMIF([1]route!$E$3:$E$10005,E383,[1]!Table1[3])</f>
        <v/>
      </c>
      <c r="AH383" s="30">
        <f>SUMIF([1]route!$E$3:$E$10005,E383,[1]!Table1[4])</f>
        <v/>
      </c>
      <c r="AI383" s="30">
        <f>SUMIF([1]route!$E$3:$E$10005,E383,[1]!Table1[5])</f>
        <v/>
      </c>
      <c r="AJ383" s="30">
        <f>SUMIF([1]route!$E$3:$E$10005,E383,[1]!Table1[6])</f>
        <v/>
      </c>
      <c r="AK383" s="30">
        <f>SUMIF([1]route!$E$3:$E$10005,E383,[1]!Table1[7])</f>
        <v/>
      </c>
      <c r="AL383" s="30">
        <f>SUMIF([1]route!$E$3:$E$10005,E383,[1]!Table1[8])</f>
        <v/>
      </c>
      <c r="AM383" s="30">
        <f>SUMIF([1]route!$E$3:$E$10005,E383,[1]!Table1[9])</f>
        <v/>
      </c>
      <c r="AN383" s="30">
        <f>SUMIF([1]route!$E$3:$E$10005,E383,[1]!Table1[10])</f>
        <v/>
      </c>
      <c r="AO383" s="30">
        <f>SUMIF([1]route!$E$3:$E$10005,E383,[1]!Table1[11])</f>
        <v/>
      </c>
      <c r="AP383" s="30">
        <f>SUMIF([1]route!$E$3:$E$10005,E383,[1]!Table1[12])</f>
        <v/>
      </c>
      <c r="AQ383" s="30">
        <f>SUMIF([1]route!$E$3:$E$10005,E383,[1]!Table1[13])</f>
        <v/>
      </c>
      <c r="AR383" s="30">
        <f>SUMIF([1]route!$E$3:$E$10005,E383,[1]!Table1[14])</f>
        <v/>
      </c>
      <c r="AS383" s="30">
        <f>SUMIF([1]route!$E$3:$E$10005,E383,[1]!Table1[15])</f>
        <v/>
      </c>
      <c r="AT383" s="30">
        <f>SUMIF([1]route!$E$3:$E$10005,E383,[1]!Table1[16])</f>
        <v/>
      </c>
      <c r="AU383" s="30">
        <f>SUMIF([1]route!$E$3:$E$10005,E383,[1]!Table1[17])</f>
        <v/>
      </c>
      <c r="AV383" s="30">
        <f>SUMIF([1]route!$E$3:$E$10005,E383,[1]!Table1[18])</f>
        <v/>
      </c>
      <c r="AW383" s="30">
        <f>SUMIF([1]route!$E$3:$E$10005,E383,[1]!Table1[19])</f>
        <v/>
      </c>
      <c r="AX383" s="30">
        <f>SUMIF([1]route!$E$3:$E$10005,E383,[1]!Table1[20])</f>
        <v/>
      </c>
      <c r="AY383" s="30">
        <f>SUMIF([1]route!$E$3:$E$10005,E383,[1]!Table1[21])</f>
        <v/>
      </c>
      <c r="AZ383" s="30">
        <f>SUMIF([1]route!$E$3:$E$10005,E383,[1]!Table1[22])</f>
        <v/>
      </c>
      <c r="BA383" s="30">
        <f>SUMIF([1]route!$E$3:$E$10005,E383,[1]!Table1[23])</f>
        <v/>
      </c>
      <c r="BB383" s="30">
        <f>SUMIF([1]route!$E$3:$E$10005,E383,[1]!Table1[24])</f>
        <v/>
      </c>
      <c r="BC383" s="30">
        <f>SUMIF([1]route!$E$3:$E$10005,E383,[1]!Table1[25])</f>
        <v/>
      </c>
      <c r="BD383" s="30">
        <f>SUMIF([1]route!$E$3:$E$10005,E383,[1]!Table1[26])</f>
        <v/>
      </c>
      <c r="BE383" s="30">
        <f>SUMIF([1]route!$E$3:$E$10005,E383,[1]!Table1[27])</f>
        <v/>
      </c>
      <c r="BF383" s="30">
        <f>SUMIF([1]route!$E$3:$E$10005,E383,[1]!Table1[28])</f>
        <v/>
      </c>
      <c r="BG383" s="30">
        <f>SUMIF([1]route!$E$3:$E$10005,E383,[1]!Table1[29])</f>
        <v/>
      </c>
      <c r="BH383" s="30">
        <f>SUMIF([1]route!$E$3:$E$10005,E383,[1]!Table1[30])</f>
        <v/>
      </c>
      <c r="BI383" s="30">
        <f>SUMIF([1]route!$E$3:$E$10005,E383,[1]!Table1[31])</f>
        <v/>
      </c>
      <c r="BJ383" s="30">
        <f>SUMIF([1]route!$E$3:$E$10005,E383,[1]!Table1[Remain PO])</f>
        <v/>
      </c>
      <c r="BK383" s="31">
        <f>SUMIF([1]route!$E$3:$E$10005,E383,[1]!Table1[N+1])</f>
        <v/>
      </c>
      <c r="BL383" s="31">
        <f>SUMIF([1]route!$E$3:$E$10005,E383,[1]!Table1[N+2])</f>
        <v/>
      </c>
      <c r="BM383" s="31">
        <f>SUMIF([1]route!$E$3:$E$10005,E383,[1]!Table1[N+3])</f>
        <v/>
      </c>
      <c r="BN383" s="32">
        <f>SUMIF([1]route!$E$3:$E$10005,E383,[1]!Table1[N+4])</f>
        <v/>
      </c>
      <c r="BP383" s="37">
        <f>$V383-$AD383</f>
        <v/>
      </c>
      <c r="BQ383" s="35">
        <f>BP383-AE383</f>
        <v/>
      </c>
      <c r="BR383" s="35">
        <f>BQ383-AF383</f>
        <v/>
      </c>
      <c r="BS383" s="35">
        <f>BR383-AG383</f>
        <v/>
      </c>
      <c r="BT383" s="35">
        <f>BS383-AH383</f>
        <v/>
      </c>
      <c r="BU383" s="35">
        <f>BT383-AI383</f>
        <v/>
      </c>
      <c r="BV383" s="35">
        <f>BU383-AJ383</f>
        <v/>
      </c>
      <c r="BW383" s="35">
        <f>BV383-AK383</f>
        <v/>
      </c>
      <c r="BX383" s="35">
        <f>BW383-AL383</f>
        <v/>
      </c>
      <c r="BY383" s="35">
        <f>BX383-AM383</f>
        <v/>
      </c>
      <c r="BZ383" s="35">
        <f>BY383-AN383</f>
        <v/>
      </c>
      <c r="CA383" s="35">
        <f>BZ383-AO383</f>
        <v/>
      </c>
      <c r="CB383" s="35">
        <f>CA383-AP383</f>
        <v/>
      </c>
      <c r="CC383" s="35">
        <f>CB383-AQ383</f>
        <v/>
      </c>
      <c r="CD383" s="35">
        <f>CC383-AR383</f>
        <v/>
      </c>
      <c r="CE383" s="35">
        <f>CD383-AS383</f>
        <v/>
      </c>
      <c r="CF383" s="35">
        <f>CE383-AT383</f>
        <v/>
      </c>
      <c r="CG383" s="35">
        <f>CF383-AU383</f>
        <v/>
      </c>
      <c r="CH383" s="35">
        <f>CG383-AV383</f>
        <v/>
      </c>
      <c r="CI383" s="35">
        <f>CH383-AW383</f>
        <v/>
      </c>
      <c r="CJ383" s="35">
        <f>CI383-AX383</f>
        <v/>
      </c>
      <c r="CK383" s="35">
        <f>CJ383-AY383</f>
        <v/>
      </c>
      <c r="CL383" s="35">
        <f>CK383-AZ383</f>
        <v/>
      </c>
      <c r="CM383" s="35">
        <f>CL383-BA383</f>
        <v/>
      </c>
      <c r="CN383" s="35">
        <f>CM383-BB383</f>
        <v/>
      </c>
      <c r="CO383" s="35">
        <f>CN383-BC383</f>
        <v/>
      </c>
      <c r="CP383" s="35">
        <f>CO383-BD383</f>
        <v/>
      </c>
      <c r="CQ383" s="35">
        <f>CP383-BE383</f>
        <v/>
      </c>
      <c r="CR383" s="35">
        <f>CQ383-BF383</f>
        <v/>
      </c>
      <c r="CS383" s="35">
        <f>CR383-BG383</f>
        <v/>
      </c>
      <c r="CT383" s="35">
        <f>CS383-BH383</f>
        <v/>
      </c>
      <c r="CU383" s="35">
        <f>CT383-BI383</f>
        <v/>
      </c>
      <c r="CV383" s="35">
        <f>CU383-BJ383</f>
        <v/>
      </c>
      <c r="CW383" s="38">
        <f>CV383-BK383</f>
        <v/>
      </c>
      <c r="CX383" s="38">
        <f>CW383-BL383</f>
        <v/>
      </c>
      <c r="CY383" s="38">
        <f>CX383-BM383</f>
        <v/>
      </c>
      <c r="CZ383" s="39">
        <f>CY383-BN383</f>
        <v/>
      </c>
      <c r="DA383" s="35" t="n"/>
    </row>
    <row r="384">
      <c r="D384" s="61">
        <f>VLOOKUP(F384,[1]Special!$O$2:$S$209,3,0)</f>
        <v/>
      </c>
      <c r="E384" s="20" t="inlineStr">
        <is>
          <t>|0200226240|22.20|0.00|2.300|0.0006253NBC</t>
        </is>
      </c>
      <c r="F384" s="19">
        <f>LEFT(E384,LEN(E384)-7)</f>
        <v/>
      </c>
      <c r="G384" s="19">
        <f>'Cutting Rules'!H384</f>
        <v/>
      </c>
      <c r="H384" s="19">
        <f>VLOOKUP(MID(F384,8,2),[1]Special!$H$2:$I$32,2,0)</f>
        <v/>
      </c>
      <c r="I384" s="19">
        <f>RIGHT(E384,3)</f>
        <v/>
      </c>
      <c r="J384" s="19">
        <f>IF(MID(E384,6,2)="22","P","C")</f>
        <v/>
      </c>
      <c r="K384" s="19">
        <f>MID(E384,13,4)</f>
        <v/>
      </c>
      <c r="L384" s="19">
        <f>MID(E384,19,4)</f>
        <v/>
      </c>
      <c r="M384" s="52">
        <f>MID(E384,LEN(E384)-17,4)</f>
        <v/>
      </c>
      <c r="N384" s="52">
        <f>MID(E384,LEN(E384)-6,4)</f>
        <v/>
      </c>
      <c r="O384" s="19">
        <f>VLOOKUP(F384,[1]Item!$A$5:$Z$10000,26,0)</f>
        <v/>
      </c>
      <c r="P384" s="19">
        <f>VLOOKUP(E384,[1]route!$E$3:$O$10005,11,0)</f>
        <v/>
      </c>
      <c r="Q384" s="167">
        <f>'Cutting Rules'!AD384</f>
        <v/>
      </c>
      <c r="R384" s="168">
        <f>SUMIF([1]route!$E$3:$E$10005,E384,[1]!Table1[生産])</f>
        <v/>
      </c>
      <c r="S384" s="24" t="n"/>
      <c r="T384" s="169" t="inlineStr"/>
      <c r="U384" s="19" t="n"/>
      <c r="V384" s="170">
        <f>SUMIF([1]route!$E$3:$E$10005,E384,[1]route!$M$3:$M$10005)</f>
        <v/>
      </c>
      <c r="W384" s="171">
        <f>O384*N384*V384/1000</f>
        <v/>
      </c>
      <c r="X384" s="27">
        <f t="array" ref="X384">INDEX($BP384:$CZ384,MATCH(TRUE,$BP384:$CZ384&lt;0,0))</f>
        <v/>
      </c>
      <c r="Y384" s="47">
        <f>IFERROR(CHOOSE($AC384,$BP$1,$BQ$1,$BR$1,$BS$1,$BT$1,$BU$1,$BV$1,$BW$1,$BX$1,$BY$1,$BZ$1,$CA$1,$CB$1,$CC$1,$CD$1,$CE$1,$CF$1,$CG$1,$CH$1,$CI$1,$CJ$1,$CK$1,$CL$1,$CM$1,$CN$1,$CO$1,$CP$1,$CQ$1,$CR$1,$CS$1,$CT$1,$CU$1,$CV$1,$CW$1,$CX$1,$CY$1,$CZ$1,),"")</f>
        <v/>
      </c>
      <c r="Z384" s="121">
        <f>IFERROR(VLOOKUP(E384,[1]route!$E$3:$BL$10005,59,0),"")&amp;IFERROR(VLOOKUP(E384,[1]route!$E$3:$BL$10005,60,0),"")</f>
        <v/>
      </c>
      <c r="AA384" s="172">
        <f>IF(R384&gt;V384,R384-V384,0)</f>
        <v/>
      </c>
      <c r="AB384" s="173">
        <f>AA384*O384*N384/1000</f>
        <v/>
      </c>
      <c r="AC384" s="4">
        <f>IFERROR(MATCH($X384,$BP384:$CZ384,0),"")</f>
        <v/>
      </c>
      <c r="AD384" s="29" t="n">
        <v>0</v>
      </c>
      <c r="AE384" s="30">
        <f>SUMIF([1]route!$E$3:$E$10005,E384,[1]!Table1[1])</f>
        <v/>
      </c>
      <c r="AF384" s="30">
        <f>SUMIF([1]route!$E$3:$E$10005,E384,[1]!Table1[2])</f>
        <v/>
      </c>
      <c r="AG384" s="30">
        <f>SUMIF([1]route!$E$3:$E$10005,E384,[1]!Table1[3])</f>
        <v/>
      </c>
      <c r="AH384" s="30">
        <f>SUMIF([1]route!$E$3:$E$10005,E384,[1]!Table1[4])</f>
        <v/>
      </c>
      <c r="AI384" s="30">
        <f>SUMIF([1]route!$E$3:$E$10005,E384,[1]!Table1[5])</f>
        <v/>
      </c>
      <c r="AJ384" s="30">
        <f>SUMIF([1]route!$E$3:$E$10005,E384,[1]!Table1[6])</f>
        <v/>
      </c>
      <c r="AK384" s="30">
        <f>SUMIF([1]route!$E$3:$E$10005,E384,[1]!Table1[7])</f>
        <v/>
      </c>
      <c r="AL384" s="30">
        <f>SUMIF([1]route!$E$3:$E$10005,E384,[1]!Table1[8])</f>
        <v/>
      </c>
      <c r="AM384" s="30">
        <f>SUMIF([1]route!$E$3:$E$10005,E384,[1]!Table1[9])</f>
        <v/>
      </c>
      <c r="AN384" s="30">
        <f>SUMIF([1]route!$E$3:$E$10005,E384,[1]!Table1[10])</f>
        <v/>
      </c>
      <c r="AO384" s="30">
        <f>SUMIF([1]route!$E$3:$E$10005,E384,[1]!Table1[11])</f>
        <v/>
      </c>
      <c r="AP384" s="30">
        <f>SUMIF([1]route!$E$3:$E$10005,E384,[1]!Table1[12])</f>
        <v/>
      </c>
      <c r="AQ384" s="30">
        <f>SUMIF([1]route!$E$3:$E$10005,E384,[1]!Table1[13])</f>
        <v/>
      </c>
      <c r="AR384" s="30">
        <f>SUMIF([1]route!$E$3:$E$10005,E384,[1]!Table1[14])</f>
        <v/>
      </c>
      <c r="AS384" s="30">
        <f>SUMIF([1]route!$E$3:$E$10005,E384,[1]!Table1[15])</f>
        <v/>
      </c>
      <c r="AT384" s="30">
        <f>SUMIF([1]route!$E$3:$E$10005,E384,[1]!Table1[16])</f>
        <v/>
      </c>
      <c r="AU384" s="30">
        <f>SUMIF([1]route!$E$3:$E$10005,E384,[1]!Table1[17])</f>
        <v/>
      </c>
      <c r="AV384" s="30">
        <f>SUMIF([1]route!$E$3:$E$10005,E384,[1]!Table1[18])</f>
        <v/>
      </c>
      <c r="AW384" s="30">
        <f>SUMIF([1]route!$E$3:$E$10005,E384,[1]!Table1[19])</f>
        <v/>
      </c>
      <c r="AX384" s="30">
        <f>SUMIF([1]route!$E$3:$E$10005,E384,[1]!Table1[20])</f>
        <v/>
      </c>
      <c r="AY384" s="30">
        <f>SUMIF([1]route!$E$3:$E$10005,E384,[1]!Table1[21])</f>
        <v/>
      </c>
      <c r="AZ384" s="30">
        <f>SUMIF([1]route!$E$3:$E$10005,E384,[1]!Table1[22])</f>
        <v/>
      </c>
      <c r="BA384" s="30">
        <f>SUMIF([1]route!$E$3:$E$10005,E384,[1]!Table1[23])</f>
        <v/>
      </c>
      <c r="BB384" s="30">
        <f>SUMIF([1]route!$E$3:$E$10005,E384,[1]!Table1[24])</f>
        <v/>
      </c>
      <c r="BC384" s="30">
        <f>SUMIF([1]route!$E$3:$E$10005,E384,[1]!Table1[25])</f>
        <v/>
      </c>
      <c r="BD384" s="30">
        <f>SUMIF([1]route!$E$3:$E$10005,E384,[1]!Table1[26])</f>
        <v/>
      </c>
      <c r="BE384" s="30">
        <f>SUMIF([1]route!$E$3:$E$10005,E384,[1]!Table1[27])</f>
        <v/>
      </c>
      <c r="BF384" s="30">
        <f>SUMIF([1]route!$E$3:$E$10005,E384,[1]!Table1[28])</f>
        <v/>
      </c>
      <c r="BG384" s="30">
        <f>SUMIF([1]route!$E$3:$E$10005,E384,[1]!Table1[29])</f>
        <v/>
      </c>
      <c r="BH384" s="30">
        <f>SUMIF([1]route!$E$3:$E$10005,E384,[1]!Table1[30])</f>
        <v/>
      </c>
      <c r="BI384" s="30">
        <f>SUMIF([1]route!$E$3:$E$10005,E384,[1]!Table1[31])</f>
        <v/>
      </c>
      <c r="BJ384" s="30">
        <f>SUMIF([1]route!$E$3:$E$10005,E384,[1]!Table1[Remain PO])</f>
        <v/>
      </c>
      <c r="BK384" s="31">
        <f>SUMIF([1]route!$E$3:$E$10005,E384,[1]!Table1[N+1])</f>
        <v/>
      </c>
      <c r="BL384" s="31">
        <f>SUMIF([1]route!$E$3:$E$10005,E384,[1]!Table1[N+2])</f>
        <v/>
      </c>
      <c r="BM384" s="31">
        <f>SUMIF([1]route!$E$3:$E$10005,E384,[1]!Table1[N+3])</f>
        <v/>
      </c>
      <c r="BN384" s="32">
        <f>SUMIF([1]route!$E$3:$E$10005,E384,[1]!Table1[N+4])</f>
        <v/>
      </c>
      <c r="BP384" s="37">
        <f>$V384-$AD384</f>
        <v/>
      </c>
      <c r="BQ384" s="35">
        <f>BP384-AE384</f>
        <v/>
      </c>
      <c r="BR384" s="35">
        <f>BQ384-AF384</f>
        <v/>
      </c>
      <c r="BS384" s="35">
        <f>BR384-AG384</f>
        <v/>
      </c>
      <c r="BT384" s="35">
        <f>BS384-AH384</f>
        <v/>
      </c>
      <c r="BU384" s="35">
        <f>BT384-AI384</f>
        <v/>
      </c>
      <c r="BV384" s="35">
        <f>BU384-AJ384</f>
        <v/>
      </c>
      <c r="BW384" s="35">
        <f>BV384-AK384</f>
        <v/>
      </c>
      <c r="BX384" s="35">
        <f>BW384-AL384</f>
        <v/>
      </c>
      <c r="BY384" s="35">
        <f>BX384-AM384</f>
        <v/>
      </c>
      <c r="BZ384" s="35">
        <f>BY384-AN384</f>
        <v/>
      </c>
      <c r="CA384" s="35">
        <f>BZ384-AO384</f>
        <v/>
      </c>
      <c r="CB384" s="35">
        <f>CA384-AP384</f>
        <v/>
      </c>
      <c r="CC384" s="35">
        <f>CB384-AQ384</f>
        <v/>
      </c>
      <c r="CD384" s="35">
        <f>CC384-AR384</f>
        <v/>
      </c>
      <c r="CE384" s="35">
        <f>CD384-AS384</f>
        <v/>
      </c>
      <c r="CF384" s="35">
        <f>CE384-AT384</f>
        <v/>
      </c>
      <c r="CG384" s="35">
        <f>CF384-AU384</f>
        <v/>
      </c>
      <c r="CH384" s="35">
        <f>CG384-AV384</f>
        <v/>
      </c>
      <c r="CI384" s="35">
        <f>CH384-AW384</f>
        <v/>
      </c>
      <c r="CJ384" s="35">
        <f>CI384-AX384</f>
        <v/>
      </c>
      <c r="CK384" s="35">
        <f>CJ384-AY384</f>
        <v/>
      </c>
      <c r="CL384" s="35">
        <f>CK384-AZ384</f>
        <v/>
      </c>
      <c r="CM384" s="35">
        <f>CL384-BA384</f>
        <v/>
      </c>
      <c r="CN384" s="35">
        <f>CM384-BB384</f>
        <v/>
      </c>
      <c r="CO384" s="35">
        <f>CN384-BC384</f>
        <v/>
      </c>
      <c r="CP384" s="35">
        <f>CO384-BD384</f>
        <v/>
      </c>
      <c r="CQ384" s="35">
        <f>CP384-BE384</f>
        <v/>
      </c>
      <c r="CR384" s="35">
        <f>CQ384-BF384</f>
        <v/>
      </c>
      <c r="CS384" s="35">
        <f>CR384-BG384</f>
        <v/>
      </c>
      <c r="CT384" s="35">
        <f>CS384-BH384</f>
        <v/>
      </c>
      <c r="CU384" s="35">
        <f>CT384-BI384</f>
        <v/>
      </c>
      <c r="CV384" s="35">
        <f>CU384-BJ384</f>
        <v/>
      </c>
      <c r="CW384" s="38">
        <f>CV384-BK384</f>
        <v/>
      </c>
      <c r="CX384" s="38">
        <f>CW384-BL384</f>
        <v/>
      </c>
      <c r="CY384" s="38">
        <f>CX384-BM384</f>
        <v/>
      </c>
      <c r="CZ384" s="39">
        <f>CY384-BN384</f>
        <v/>
      </c>
      <c r="DA384" s="35" t="n"/>
    </row>
    <row r="385">
      <c r="D385" s="61">
        <f>VLOOKUP(F385,[1]Special!$O$2:$S$209,3,0)</f>
        <v/>
      </c>
      <c r="E385" s="20" t="inlineStr">
        <is>
          <t>|0200226240|31.80|0.00|2.000|0.0006062NBC</t>
        </is>
      </c>
      <c r="F385" s="19">
        <f>LEFT(E385,LEN(E385)-7)</f>
        <v/>
      </c>
      <c r="G385" s="19">
        <f>'Cutting Rules'!H385</f>
        <v/>
      </c>
      <c r="H385" s="19">
        <f>VLOOKUP(MID(F385,8,2),[1]Special!$H$2:$I$32,2,0)</f>
        <v/>
      </c>
      <c r="I385" s="19">
        <f>RIGHT(E385,3)</f>
        <v/>
      </c>
      <c r="J385" s="19">
        <f>IF(MID(E385,6,2)="22","P","C")</f>
        <v/>
      </c>
      <c r="K385" s="19">
        <f>MID(E385,13,4)</f>
        <v/>
      </c>
      <c r="L385" s="19">
        <f>MID(E385,19,4)</f>
        <v/>
      </c>
      <c r="M385" s="52">
        <f>MID(E385,LEN(E385)-17,4)</f>
        <v/>
      </c>
      <c r="N385" s="52">
        <f>MID(E385,LEN(E385)-6,4)</f>
        <v/>
      </c>
      <c r="O385" s="19">
        <f>VLOOKUP(F385,[1]Item!$A$5:$Z$10000,26,0)</f>
        <v/>
      </c>
      <c r="P385" s="19">
        <f>VLOOKUP(E385,[1]route!$E$3:$O$10005,11,0)</f>
        <v/>
      </c>
      <c r="Q385" s="167">
        <f>'Cutting Rules'!AD385</f>
        <v/>
      </c>
      <c r="R385" s="168">
        <f>SUMIF([1]route!$E$3:$E$10005,E385,[1]!Table1[生産])</f>
        <v/>
      </c>
      <c r="S385" s="24" t="n"/>
      <c r="T385" s="169" t="inlineStr"/>
      <c r="U385" s="19" t="n"/>
      <c r="V385" s="170">
        <f>SUMIF([1]route!$E$3:$E$10005,E385,[1]route!$M$3:$M$10005)</f>
        <v/>
      </c>
      <c r="W385" s="171">
        <f>O385*N385*V385/1000</f>
        <v/>
      </c>
      <c r="X385" s="27">
        <f t="array" ref="X385">INDEX($BP385:$CZ385,MATCH(TRUE,$BP385:$CZ385&lt;0,0))</f>
        <v/>
      </c>
      <c r="Y385" s="47">
        <f>IFERROR(CHOOSE($AC385,$BP$1,$BQ$1,$BR$1,$BS$1,$BT$1,$BU$1,$BV$1,$BW$1,$BX$1,$BY$1,$BZ$1,$CA$1,$CB$1,$CC$1,$CD$1,$CE$1,$CF$1,$CG$1,$CH$1,$CI$1,$CJ$1,$CK$1,$CL$1,$CM$1,$CN$1,$CO$1,$CP$1,$CQ$1,$CR$1,$CS$1,$CT$1,$CU$1,$CV$1,$CW$1,$CX$1,$CY$1,$CZ$1,),"")</f>
        <v/>
      </c>
      <c r="Z385" s="121">
        <f>IFERROR(VLOOKUP(E385,[1]route!$E$3:$BL$10005,59,0),"")&amp;IFERROR(VLOOKUP(E385,[1]route!$E$3:$BL$10005,60,0),"")</f>
        <v/>
      </c>
      <c r="AA385" s="172">
        <f>IF(R385&gt;V385,R385-V385,0)</f>
        <v/>
      </c>
      <c r="AB385" s="173">
        <f>AA385*O385*N385/1000</f>
        <v/>
      </c>
      <c r="AC385" s="4">
        <f>IFERROR(MATCH($X385,$BP385:$CZ385,0),"")</f>
        <v/>
      </c>
      <c r="AD385" s="29" t="n">
        <v>0</v>
      </c>
      <c r="AE385" s="30">
        <f>SUMIF([1]route!$E$3:$E$10005,E385,[1]!Table1[1])</f>
        <v/>
      </c>
      <c r="AF385" s="30">
        <f>SUMIF([1]route!$E$3:$E$10005,E385,[1]!Table1[2])</f>
        <v/>
      </c>
      <c r="AG385" s="30">
        <f>SUMIF([1]route!$E$3:$E$10005,E385,[1]!Table1[3])</f>
        <v/>
      </c>
      <c r="AH385" s="30">
        <f>SUMIF([1]route!$E$3:$E$10005,E385,[1]!Table1[4])</f>
        <v/>
      </c>
      <c r="AI385" s="30">
        <f>SUMIF([1]route!$E$3:$E$10005,E385,[1]!Table1[5])</f>
        <v/>
      </c>
      <c r="AJ385" s="30">
        <f>SUMIF([1]route!$E$3:$E$10005,E385,[1]!Table1[6])</f>
        <v/>
      </c>
      <c r="AK385" s="30">
        <f>SUMIF([1]route!$E$3:$E$10005,E385,[1]!Table1[7])</f>
        <v/>
      </c>
      <c r="AL385" s="30">
        <f>SUMIF([1]route!$E$3:$E$10005,E385,[1]!Table1[8])</f>
        <v/>
      </c>
      <c r="AM385" s="30">
        <f>SUMIF([1]route!$E$3:$E$10005,E385,[1]!Table1[9])</f>
        <v/>
      </c>
      <c r="AN385" s="30">
        <f>SUMIF([1]route!$E$3:$E$10005,E385,[1]!Table1[10])</f>
        <v/>
      </c>
      <c r="AO385" s="30">
        <f>SUMIF([1]route!$E$3:$E$10005,E385,[1]!Table1[11])</f>
        <v/>
      </c>
      <c r="AP385" s="30">
        <f>SUMIF([1]route!$E$3:$E$10005,E385,[1]!Table1[12])</f>
        <v/>
      </c>
      <c r="AQ385" s="30">
        <f>SUMIF([1]route!$E$3:$E$10005,E385,[1]!Table1[13])</f>
        <v/>
      </c>
      <c r="AR385" s="30">
        <f>SUMIF([1]route!$E$3:$E$10005,E385,[1]!Table1[14])</f>
        <v/>
      </c>
      <c r="AS385" s="30">
        <f>SUMIF([1]route!$E$3:$E$10005,E385,[1]!Table1[15])</f>
        <v/>
      </c>
      <c r="AT385" s="30">
        <f>SUMIF([1]route!$E$3:$E$10005,E385,[1]!Table1[16])</f>
        <v/>
      </c>
      <c r="AU385" s="30">
        <f>SUMIF([1]route!$E$3:$E$10005,E385,[1]!Table1[17])</f>
        <v/>
      </c>
      <c r="AV385" s="30">
        <f>SUMIF([1]route!$E$3:$E$10005,E385,[1]!Table1[18])</f>
        <v/>
      </c>
      <c r="AW385" s="30">
        <f>SUMIF([1]route!$E$3:$E$10005,E385,[1]!Table1[19])</f>
        <v/>
      </c>
      <c r="AX385" s="30">
        <f>SUMIF([1]route!$E$3:$E$10005,E385,[1]!Table1[20])</f>
        <v/>
      </c>
      <c r="AY385" s="30">
        <f>SUMIF([1]route!$E$3:$E$10005,E385,[1]!Table1[21])</f>
        <v/>
      </c>
      <c r="AZ385" s="30">
        <f>SUMIF([1]route!$E$3:$E$10005,E385,[1]!Table1[22])</f>
        <v/>
      </c>
      <c r="BA385" s="30">
        <f>SUMIF([1]route!$E$3:$E$10005,E385,[1]!Table1[23])</f>
        <v/>
      </c>
      <c r="BB385" s="30">
        <f>SUMIF([1]route!$E$3:$E$10005,E385,[1]!Table1[24])</f>
        <v/>
      </c>
      <c r="BC385" s="30">
        <f>SUMIF([1]route!$E$3:$E$10005,E385,[1]!Table1[25])</f>
        <v/>
      </c>
      <c r="BD385" s="30">
        <f>SUMIF([1]route!$E$3:$E$10005,E385,[1]!Table1[26])</f>
        <v/>
      </c>
      <c r="BE385" s="30">
        <f>SUMIF([1]route!$E$3:$E$10005,E385,[1]!Table1[27])</f>
        <v/>
      </c>
      <c r="BF385" s="30">
        <f>SUMIF([1]route!$E$3:$E$10005,E385,[1]!Table1[28])</f>
        <v/>
      </c>
      <c r="BG385" s="30">
        <f>SUMIF([1]route!$E$3:$E$10005,E385,[1]!Table1[29])</f>
        <v/>
      </c>
      <c r="BH385" s="30">
        <f>SUMIF([1]route!$E$3:$E$10005,E385,[1]!Table1[30])</f>
        <v/>
      </c>
      <c r="BI385" s="30">
        <f>SUMIF([1]route!$E$3:$E$10005,E385,[1]!Table1[31])</f>
        <v/>
      </c>
      <c r="BJ385" s="30">
        <f>SUMIF([1]route!$E$3:$E$10005,E385,[1]!Table1[Remain PO])</f>
        <v/>
      </c>
      <c r="BK385" s="31">
        <f>SUMIF([1]route!$E$3:$E$10005,E385,[1]!Table1[N+1])</f>
        <v/>
      </c>
      <c r="BL385" s="31">
        <f>SUMIF([1]route!$E$3:$E$10005,E385,[1]!Table1[N+2])</f>
        <v/>
      </c>
      <c r="BM385" s="31">
        <f>SUMIF([1]route!$E$3:$E$10005,E385,[1]!Table1[N+3])</f>
        <v/>
      </c>
      <c r="BN385" s="32">
        <f>SUMIF([1]route!$E$3:$E$10005,E385,[1]!Table1[N+4])</f>
        <v/>
      </c>
      <c r="BP385" s="37">
        <f>$V385-$AD385</f>
        <v/>
      </c>
      <c r="BQ385" s="35">
        <f>BP385-AE385</f>
        <v/>
      </c>
      <c r="BR385" s="35">
        <f>BQ385-AF385</f>
        <v/>
      </c>
      <c r="BS385" s="35">
        <f>BR385-AG385</f>
        <v/>
      </c>
      <c r="BT385" s="35">
        <f>BS385-AH385</f>
        <v/>
      </c>
      <c r="BU385" s="35">
        <f>BT385-AI385</f>
        <v/>
      </c>
      <c r="BV385" s="35">
        <f>BU385-AJ385</f>
        <v/>
      </c>
      <c r="BW385" s="35">
        <f>BV385-AK385</f>
        <v/>
      </c>
      <c r="BX385" s="35">
        <f>BW385-AL385</f>
        <v/>
      </c>
      <c r="BY385" s="35">
        <f>BX385-AM385</f>
        <v/>
      </c>
      <c r="BZ385" s="35">
        <f>BY385-AN385</f>
        <v/>
      </c>
      <c r="CA385" s="35">
        <f>BZ385-AO385</f>
        <v/>
      </c>
      <c r="CB385" s="35">
        <f>CA385-AP385</f>
        <v/>
      </c>
      <c r="CC385" s="35">
        <f>CB385-AQ385</f>
        <v/>
      </c>
      <c r="CD385" s="35">
        <f>CC385-AR385</f>
        <v/>
      </c>
      <c r="CE385" s="35">
        <f>CD385-AS385</f>
        <v/>
      </c>
      <c r="CF385" s="35">
        <f>CE385-AT385</f>
        <v/>
      </c>
      <c r="CG385" s="35">
        <f>CF385-AU385</f>
        <v/>
      </c>
      <c r="CH385" s="35">
        <f>CG385-AV385</f>
        <v/>
      </c>
      <c r="CI385" s="35">
        <f>CH385-AW385</f>
        <v/>
      </c>
      <c r="CJ385" s="35">
        <f>CI385-AX385</f>
        <v/>
      </c>
      <c r="CK385" s="35">
        <f>CJ385-AY385</f>
        <v/>
      </c>
      <c r="CL385" s="35">
        <f>CK385-AZ385</f>
        <v/>
      </c>
      <c r="CM385" s="35">
        <f>CL385-BA385</f>
        <v/>
      </c>
      <c r="CN385" s="35">
        <f>CM385-BB385</f>
        <v/>
      </c>
      <c r="CO385" s="35">
        <f>CN385-BC385</f>
        <v/>
      </c>
      <c r="CP385" s="35">
        <f>CO385-BD385</f>
        <v/>
      </c>
      <c r="CQ385" s="35">
        <f>CP385-BE385</f>
        <v/>
      </c>
      <c r="CR385" s="35">
        <f>CQ385-BF385</f>
        <v/>
      </c>
      <c r="CS385" s="35">
        <f>CR385-BG385</f>
        <v/>
      </c>
      <c r="CT385" s="35">
        <f>CS385-BH385</f>
        <v/>
      </c>
      <c r="CU385" s="35">
        <f>CT385-BI385</f>
        <v/>
      </c>
      <c r="CV385" s="35">
        <f>CU385-BJ385</f>
        <v/>
      </c>
      <c r="CW385" s="38">
        <f>CV385-BK385</f>
        <v/>
      </c>
      <c r="CX385" s="38">
        <f>CW385-BL385</f>
        <v/>
      </c>
      <c r="CY385" s="38">
        <f>CX385-BM385</f>
        <v/>
      </c>
      <c r="CZ385" s="39">
        <f>CY385-BN385</f>
        <v/>
      </c>
      <c r="DA385" s="35" t="n"/>
    </row>
    <row r="386">
      <c r="D386" s="61">
        <f>VLOOKUP(F386,[1]Special!$O$2:$S$209,3,0)</f>
        <v/>
      </c>
      <c r="E386" s="20" t="inlineStr">
        <is>
          <t>|0200220139|28.60|0.00|2.000|0.0006475NBC</t>
        </is>
      </c>
      <c r="F386" s="19">
        <f>LEFT(E386,LEN(E386)-7)</f>
        <v/>
      </c>
      <c r="G386" s="19">
        <f>'Cutting Rules'!H386</f>
        <v/>
      </c>
      <c r="H386" s="19">
        <f>VLOOKUP(MID(F386,8,2),[1]Special!$H$2:$I$32,2,0)</f>
        <v/>
      </c>
      <c r="I386" s="19">
        <f>RIGHT(E386,3)</f>
        <v/>
      </c>
      <c r="J386" s="19">
        <f>IF(MID(E386,6,2)="22","P","C")</f>
        <v/>
      </c>
      <c r="K386" s="19">
        <f>MID(E386,13,4)</f>
        <v/>
      </c>
      <c r="L386" s="19">
        <f>MID(E386,19,4)</f>
        <v/>
      </c>
      <c r="M386" s="52">
        <f>MID(E386,LEN(E386)-17,4)</f>
        <v/>
      </c>
      <c r="N386" s="52">
        <f>MID(E386,LEN(E386)-6,4)</f>
        <v/>
      </c>
      <c r="O386" s="19">
        <f>VLOOKUP(F386,[1]Item!$A$5:$Z$10000,26,0)</f>
        <v/>
      </c>
      <c r="P386" s="19">
        <f>VLOOKUP(E386,[1]route!$E$3:$O$10005,11,0)</f>
        <v/>
      </c>
      <c r="Q386" s="167">
        <f>'Cutting Rules'!AD386</f>
        <v/>
      </c>
      <c r="R386" s="168">
        <f>SUMIF([1]route!$E$3:$E$10005,E386,[1]!Table1[生産])</f>
        <v/>
      </c>
      <c r="S386" s="24" t="n"/>
      <c r="T386" s="169" t="inlineStr"/>
      <c r="U386" s="19" t="n"/>
      <c r="V386" s="170">
        <f>SUMIF([1]route!$E$3:$E$10005,E386,[1]route!$M$3:$M$10005)</f>
        <v/>
      </c>
      <c r="W386" s="171">
        <f>O386*N386*V386/1000</f>
        <v/>
      </c>
      <c r="X386" s="27">
        <f t="array" ref="X386">INDEX($BP386:$CZ386,MATCH(TRUE,$BP386:$CZ386&lt;0,0))</f>
        <v/>
      </c>
      <c r="Y386" s="47">
        <f>IFERROR(CHOOSE($AC386,$BP$1,$BQ$1,$BR$1,$BS$1,$BT$1,$BU$1,$BV$1,$BW$1,$BX$1,$BY$1,$BZ$1,$CA$1,$CB$1,$CC$1,$CD$1,$CE$1,$CF$1,$CG$1,$CH$1,$CI$1,$CJ$1,$CK$1,$CL$1,$CM$1,$CN$1,$CO$1,$CP$1,$CQ$1,$CR$1,$CS$1,$CT$1,$CU$1,$CV$1,$CW$1,$CX$1,$CY$1,$CZ$1,),"")</f>
        <v/>
      </c>
      <c r="Z386" s="121">
        <f>IFERROR(VLOOKUP(E386,[1]route!$E$3:$BL$10005,59,0),"")&amp;IFERROR(VLOOKUP(E386,[1]route!$E$3:$BL$10005,60,0),"")</f>
        <v/>
      </c>
      <c r="AA386" s="172">
        <f>IF(R386&gt;V386,R386-V386,0)</f>
        <v/>
      </c>
      <c r="AB386" s="173">
        <f>AA386*O386*N386/1000</f>
        <v/>
      </c>
      <c r="AC386" s="4">
        <f>IFERROR(MATCH($X386,$BP386:$CZ386,0),"")</f>
        <v/>
      </c>
      <c r="AD386" s="29" t="n">
        <v>0</v>
      </c>
      <c r="AE386" s="30">
        <f>SUMIF([1]route!$E$3:$E$10005,E386,[1]!Table1[1])</f>
        <v/>
      </c>
      <c r="AF386" s="30">
        <f>SUMIF([1]route!$E$3:$E$10005,E386,[1]!Table1[2])</f>
        <v/>
      </c>
      <c r="AG386" s="30">
        <f>SUMIF([1]route!$E$3:$E$10005,E386,[1]!Table1[3])</f>
        <v/>
      </c>
      <c r="AH386" s="30">
        <f>SUMIF([1]route!$E$3:$E$10005,E386,[1]!Table1[4])</f>
        <v/>
      </c>
      <c r="AI386" s="30">
        <f>SUMIF([1]route!$E$3:$E$10005,E386,[1]!Table1[5])</f>
        <v/>
      </c>
      <c r="AJ386" s="30">
        <f>SUMIF([1]route!$E$3:$E$10005,E386,[1]!Table1[6])</f>
        <v/>
      </c>
      <c r="AK386" s="30">
        <f>SUMIF([1]route!$E$3:$E$10005,E386,[1]!Table1[7])</f>
        <v/>
      </c>
      <c r="AL386" s="30">
        <f>SUMIF([1]route!$E$3:$E$10005,E386,[1]!Table1[8])</f>
        <v/>
      </c>
      <c r="AM386" s="30">
        <f>SUMIF([1]route!$E$3:$E$10005,E386,[1]!Table1[9])</f>
        <v/>
      </c>
      <c r="AN386" s="30">
        <f>SUMIF([1]route!$E$3:$E$10005,E386,[1]!Table1[10])</f>
        <v/>
      </c>
      <c r="AO386" s="30">
        <f>SUMIF([1]route!$E$3:$E$10005,E386,[1]!Table1[11])</f>
        <v/>
      </c>
      <c r="AP386" s="30">
        <f>SUMIF([1]route!$E$3:$E$10005,E386,[1]!Table1[12])</f>
        <v/>
      </c>
      <c r="AQ386" s="30">
        <f>SUMIF([1]route!$E$3:$E$10005,E386,[1]!Table1[13])</f>
        <v/>
      </c>
      <c r="AR386" s="30">
        <f>SUMIF([1]route!$E$3:$E$10005,E386,[1]!Table1[14])</f>
        <v/>
      </c>
      <c r="AS386" s="30">
        <f>SUMIF([1]route!$E$3:$E$10005,E386,[1]!Table1[15])</f>
        <v/>
      </c>
      <c r="AT386" s="30">
        <f>SUMIF([1]route!$E$3:$E$10005,E386,[1]!Table1[16])</f>
        <v/>
      </c>
      <c r="AU386" s="30">
        <f>SUMIF([1]route!$E$3:$E$10005,E386,[1]!Table1[17])</f>
        <v/>
      </c>
      <c r="AV386" s="30">
        <f>SUMIF([1]route!$E$3:$E$10005,E386,[1]!Table1[18])</f>
        <v/>
      </c>
      <c r="AW386" s="30">
        <f>SUMIF([1]route!$E$3:$E$10005,E386,[1]!Table1[19])</f>
        <v/>
      </c>
      <c r="AX386" s="30">
        <f>SUMIF([1]route!$E$3:$E$10005,E386,[1]!Table1[20])</f>
        <v/>
      </c>
      <c r="AY386" s="30">
        <f>SUMIF([1]route!$E$3:$E$10005,E386,[1]!Table1[21])</f>
        <v/>
      </c>
      <c r="AZ386" s="30">
        <f>SUMIF([1]route!$E$3:$E$10005,E386,[1]!Table1[22])</f>
        <v/>
      </c>
      <c r="BA386" s="30">
        <f>SUMIF([1]route!$E$3:$E$10005,E386,[1]!Table1[23])</f>
        <v/>
      </c>
      <c r="BB386" s="30">
        <f>SUMIF([1]route!$E$3:$E$10005,E386,[1]!Table1[24])</f>
        <v/>
      </c>
      <c r="BC386" s="30">
        <f>SUMIF([1]route!$E$3:$E$10005,E386,[1]!Table1[25])</f>
        <v/>
      </c>
      <c r="BD386" s="30">
        <f>SUMIF([1]route!$E$3:$E$10005,E386,[1]!Table1[26])</f>
        <v/>
      </c>
      <c r="BE386" s="30">
        <f>SUMIF([1]route!$E$3:$E$10005,E386,[1]!Table1[27])</f>
        <v/>
      </c>
      <c r="BF386" s="30">
        <f>SUMIF([1]route!$E$3:$E$10005,E386,[1]!Table1[28])</f>
        <v/>
      </c>
      <c r="BG386" s="30">
        <f>SUMIF([1]route!$E$3:$E$10005,E386,[1]!Table1[29])</f>
        <v/>
      </c>
      <c r="BH386" s="30">
        <f>SUMIF([1]route!$E$3:$E$10005,E386,[1]!Table1[30])</f>
        <v/>
      </c>
      <c r="BI386" s="30">
        <f>SUMIF([1]route!$E$3:$E$10005,E386,[1]!Table1[31])</f>
        <v/>
      </c>
      <c r="BJ386" s="30">
        <f>SUMIF([1]route!$E$3:$E$10005,E386,[1]!Table1[Remain PO])</f>
        <v/>
      </c>
      <c r="BK386" s="31">
        <f>SUMIF([1]route!$E$3:$E$10005,E386,[1]!Table1[N+1])</f>
        <v/>
      </c>
      <c r="BL386" s="31">
        <f>SUMIF([1]route!$E$3:$E$10005,E386,[1]!Table1[N+2])</f>
        <v/>
      </c>
      <c r="BM386" s="31">
        <f>SUMIF([1]route!$E$3:$E$10005,E386,[1]!Table1[N+3])</f>
        <v/>
      </c>
      <c r="BN386" s="32">
        <f>SUMIF([1]route!$E$3:$E$10005,E386,[1]!Table1[N+4])</f>
        <v/>
      </c>
      <c r="BP386" s="37">
        <f>$V386-$AD386</f>
        <v/>
      </c>
      <c r="BQ386" s="35">
        <f>BP386-AE386</f>
        <v/>
      </c>
      <c r="BR386" s="35">
        <f>BQ386-AF386</f>
        <v/>
      </c>
      <c r="BS386" s="35">
        <f>BR386-AG386</f>
        <v/>
      </c>
      <c r="BT386" s="35">
        <f>BS386-AH386</f>
        <v/>
      </c>
      <c r="BU386" s="35">
        <f>BT386-AI386</f>
        <v/>
      </c>
      <c r="BV386" s="35">
        <f>BU386-AJ386</f>
        <v/>
      </c>
      <c r="BW386" s="35">
        <f>BV386-AK386</f>
        <v/>
      </c>
      <c r="BX386" s="35">
        <f>BW386-AL386</f>
        <v/>
      </c>
      <c r="BY386" s="35">
        <f>BX386-AM386</f>
        <v/>
      </c>
      <c r="BZ386" s="35">
        <f>BY386-AN386</f>
        <v/>
      </c>
      <c r="CA386" s="35">
        <f>BZ386-AO386</f>
        <v/>
      </c>
      <c r="CB386" s="35">
        <f>CA386-AP386</f>
        <v/>
      </c>
      <c r="CC386" s="35">
        <f>CB386-AQ386</f>
        <v/>
      </c>
      <c r="CD386" s="35">
        <f>CC386-AR386</f>
        <v/>
      </c>
      <c r="CE386" s="35">
        <f>CD386-AS386</f>
        <v/>
      </c>
      <c r="CF386" s="35">
        <f>CE386-AT386</f>
        <v/>
      </c>
      <c r="CG386" s="35">
        <f>CF386-AU386</f>
        <v/>
      </c>
      <c r="CH386" s="35">
        <f>CG386-AV386</f>
        <v/>
      </c>
      <c r="CI386" s="35">
        <f>CH386-AW386</f>
        <v/>
      </c>
      <c r="CJ386" s="35">
        <f>CI386-AX386</f>
        <v/>
      </c>
      <c r="CK386" s="35">
        <f>CJ386-AY386</f>
        <v/>
      </c>
      <c r="CL386" s="35">
        <f>CK386-AZ386</f>
        <v/>
      </c>
      <c r="CM386" s="35">
        <f>CL386-BA386</f>
        <v/>
      </c>
      <c r="CN386" s="35">
        <f>CM386-BB386</f>
        <v/>
      </c>
      <c r="CO386" s="35">
        <f>CN386-BC386</f>
        <v/>
      </c>
      <c r="CP386" s="35">
        <f>CO386-BD386</f>
        <v/>
      </c>
      <c r="CQ386" s="35">
        <f>CP386-BE386</f>
        <v/>
      </c>
      <c r="CR386" s="35">
        <f>CQ386-BF386</f>
        <v/>
      </c>
      <c r="CS386" s="35">
        <f>CR386-BG386</f>
        <v/>
      </c>
      <c r="CT386" s="35">
        <f>CS386-BH386</f>
        <v/>
      </c>
      <c r="CU386" s="35">
        <f>CT386-BI386</f>
        <v/>
      </c>
      <c r="CV386" s="35">
        <f>CU386-BJ386</f>
        <v/>
      </c>
      <c r="CW386" s="38">
        <f>CV386-BK386</f>
        <v/>
      </c>
      <c r="CX386" s="38">
        <f>CW386-BL386</f>
        <v/>
      </c>
      <c r="CY386" s="38">
        <f>CX386-BM386</f>
        <v/>
      </c>
      <c r="CZ386" s="39">
        <f>CY386-BN386</f>
        <v/>
      </c>
      <c r="DA386" s="35" t="n"/>
    </row>
    <row r="387">
      <c r="D387" s="61">
        <f>VLOOKUP(F387,[1]Special!$O$2:$S$209,3,0)</f>
        <v/>
      </c>
      <c r="E387" s="20" t="inlineStr">
        <is>
          <t>|0200226010|19.10|0.00|1.400|0.0005820NBC</t>
        </is>
      </c>
      <c r="F387" s="19">
        <f>LEFT(E387,LEN(E387)-7)</f>
        <v/>
      </c>
      <c r="G387" s="19">
        <f>'Cutting Rules'!H387</f>
        <v/>
      </c>
      <c r="H387" s="19">
        <f>VLOOKUP(MID(F387,8,2),[1]Special!$H$2:$I$32,2,0)</f>
        <v/>
      </c>
      <c r="I387" s="19">
        <f>RIGHT(E387,3)</f>
        <v/>
      </c>
      <c r="J387" s="19">
        <f>IF(MID(E387,6,2)="22","P","C")</f>
        <v/>
      </c>
      <c r="K387" s="19">
        <f>MID(E387,13,4)</f>
        <v/>
      </c>
      <c r="L387" s="19">
        <f>MID(E387,19,4)</f>
        <v/>
      </c>
      <c r="M387" s="52">
        <f>MID(E387,LEN(E387)-17,4)</f>
        <v/>
      </c>
      <c r="N387" s="52">
        <f>MID(E387,LEN(E387)-6,4)</f>
        <v/>
      </c>
      <c r="O387" s="19">
        <f>VLOOKUP(F387,[1]Item!$A$5:$Z$10000,26,0)</f>
        <v/>
      </c>
      <c r="P387" s="19">
        <f>VLOOKUP(E387,[1]route!$E$3:$O$10005,11,0)</f>
        <v/>
      </c>
      <c r="Q387" s="167">
        <f>'Cutting Rules'!AD387</f>
        <v/>
      </c>
      <c r="R387" s="168">
        <f>SUMIF([1]route!$E$3:$E$10005,E387,[1]!Table1[生産])</f>
        <v/>
      </c>
      <c r="S387" s="24" t="n"/>
      <c r="T387" s="169" t="inlineStr"/>
      <c r="U387" s="19" t="n"/>
      <c r="V387" s="170">
        <f>SUMIF([1]route!$E$3:$E$10005,E387,[1]route!$M$3:$M$10005)</f>
        <v/>
      </c>
      <c r="W387" s="171">
        <f>O387*N387*V387/1000</f>
        <v/>
      </c>
      <c r="X387" s="27">
        <f t="array" ref="X387">INDEX($BP387:$CZ387,MATCH(TRUE,$BP387:$CZ387&lt;0,0))</f>
        <v/>
      </c>
      <c r="Y387" s="47">
        <f>IFERROR(CHOOSE($AC387,$BP$1,$BQ$1,$BR$1,$BS$1,$BT$1,$BU$1,$BV$1,$BW$1,$BX$1,$BY$1,$BZ$1,$CA$1,$CB$1,$CC$1,$CD$1,$CE$1,$CF$1,$CG$1,$CH$1,$CI$1,$CJ$1,$CK$1,$CL$1,$CM$1,$CN$1,$CO$1,$CP$1,$CQ$1,$CR$1,$CS$1,$CT$1,$CU$1,$CV$1,$CW$1,$CX$1,$CY$1,$CZ$1,),"")</f>
        <v/>
      </c>
      <c r="Z387" s="121">
        <f>IFERROR(VLOOKUP(E387,[1]route!$E$3:$BL$10005,59,0),"")&amp;IFERROR(VLOOKUP(E387,[1]route!$E$3:$BL$10005,60,0),"")</f>
        <v/>
      </c>
      <c r="AA387" s="172">
        <f>IF(R387&gt;V387,R387-V387,0)</f>
        <v/>
      </c>
      <c r="AB387" s="173">
        <f>AA387*O387*N387/1000</f>
        <v/>
      </c>
      <c r="AC387" s="4">
        <f>IFERROR(MATCH($X387,$BP387:$CZ387,0),"")</f>
        <v/>
      </c>
      <c r="AD387" s="29" t="n">
        <v>0</v>
      </c>
      <c r="AE387" s="30">
        <f>SUMIF([1]route!$E$3:$E$10005,E387,[1]!Table1[1])</f>
        <v/>
      </c>
      <c r="AF387" s="30">
        <f>SUMIF([1]route!$E$3:$E$10005,E387,[1]!Table1[2])</f>
        <v/>
      </c>
      <c r="AG387" s="30">
        <f>SUMIF([1]route!$E$3:$E$10005,E387,[1]!Table1[3])</f>
        <v/>
      </c>
      <c r="AH387" s="30">
        <f>SUMIF([1]route!$E$3:$E$10005,E387,[1]!Table1[4])</f>
        <v/>
      </c>
      <c r="AI387" s="30">
        <f>SUMIF([1]route!$E$3:$E$10005,E387,[1]!Table1[5])</f>
        <v/>
      </c>
      <c r="AJ387" s="30">
        <f>SUMIF([1]route!$E$3:$E$10005,E387,[1]!Table1[6])</f>
        <v/>
      </c>
      <c r="AK387" s="30">
        <f>SUMIF([1]route!$E$3:$E$10005,E387,[1]!Table1[7])</f>
        <v/>
      </c>
      <c r="AL387" s="30">
        <f>SUMIF([1]route!$E$3:$E$10005,E387,[1]!Table1[8])</f>
        <v/>
      </c>
      <c r="AM387" s="30">
        <f>SUMIF([1]route!$E$3:$E$10005,E387,[1]!Table1[9])</f>
        <v/>
      </c>
      <c r="AN387" s="30">
        <f>SUMIF([1]route!$E$3:$E$10005,E387,[1]!Table1[10])</f>
        <v/>
      </c>
      <c r="AO387" s="30">
        <f>SUMIF([1]route!$E$3:$E$10005,E387,[1]!Table1[11])</f>
        <v/>
      </c>
      <c r="AP387" s="30">
        <f>SUMIF([1]route!$E$3:$E$10005,E387,[1]!Table1[12])</f>
        <v/>
      </c>
      <c r="AQ387" s="30">
        <f>SUMIF([1]route!$E$3:$E$10005,E387,[1]!Table1[13])</f>
        <v/>
      </c>
      <c r="AR387" s="30">
        <f>SUMIF([1]route!$E$3:$E$10005,E387,[1]!Table1[14])</f>
        <v/>
      </c>
      <c r="AS387" s="30">
        <f>SUMIF([1]route!$E$3:$E$10005,E387,[1]!Table1[15])</f>
        <v/>
      </c>
      <c r="AT387" s="30">
        <f>SUMIF([1]route!$E$3:$E$10005,E387,[1]!Table1[16])</f>
        <v/>
      </c>
      <c r="AU387" s="30">
        <f>SUMIF([1]route!$E$3:$E$10005,E387,[1]!Table1[17])</f>
        <v/>
      </c>
      <c r="AV387" s="30">
        <f>SUMIF([1]route!$E$3:$E$10005,E387,[1]!Table1[18])</f>
        <v/>
      </c>
      <c r="AW387" s="30">
        <f>SUMIF([1]route!$E$3:$E$10005,E387,[1]!Table1[19])</f>
        <v/>
      </c>
      <c r="AX387" s="30">
        <f>SUMIF([1]route!$E$3:$E$10005,E387,[1]!Table1[20])</f>
        <v/>
      </c>
      <c r="AY387" s="30">
        <f>SUMIF([1]route!$E$3:$E$10005,E387,[1]!Table1[21])</f>
        <v/>
      </c>
      <c r="AZ387" s="30">
        <f>SUMIF([1]route!$E$3:$E$10005,E387,[1]!Table1[22])</f>
        <v/>
      </c>
      <c r="BA387" s="30">
        <f>SUMIF([1]route!$E$3:$E$10005,E387,[1]!Table1[23])</f>
        <v/>
      </c>
      <c r="BB387" s="30">
        <f>SUMIF([1]route!$E$3:$E$10005,E387,[1]!Table1[24])</f>
        <v/>
      </c>
      <c r="BC387" s="30">
        <f>SUMIF([1]route!$E$3:$E$10005,E387,[1]!Table1[25])</f>
        <v/>
      </c>
      <c r="BD387" s="30">
        <f>SUMIF([1]route!$E$3:$E$10005,E387,[1]!Table1[26])</f>
        <v/>
      </c>
      <c r="BE387" s="30">
        <f>SUMIF([1]route!$E$3:$E$10005,E387,[1]!Table1[27])</f>
        <v/>
      </c>
      <c r="BF387" s="30">
        <f>SUMIF([1]route!$E$3:$E$10005,E387,[1]!Table1[28])</f>
        <v/>
      </c>
      <c r="BG387" s="30">
        <f>SUMIF([1]route!$E$3:$E$10005,E387,[1]!Table1[29])</f>
        <v/>
      </c>
      <c r="BH387" s="30">
        <f>SUMIF([1]route!$E$3:$E$10005,E387,[1]!Table1[30])</f>
        <v/>
      </c>
      <c r="BI387" s="30">
        <f>SUMIF([1]route!$E$3:$E$10005,E387,[1]!Table1[31])</f>
        <v/>
      </c>
      <c r="BJ387" s="30">
        <f>SUMIF([1]route!$E$3:$E$10005,E387,[1]!Table1[Remain PO])</f>
        <v/>
      </c>
      <c r="BK387" s="31">
        <f>SUMIF([1]route!$E$3:$E$10005,E387,[1]!Table1[N+1])</f>
        <v/>
      </c>
      <c r="BL387" s="31">
        <f>SUMIF([1]route!$E$3:$E$10005,E387,[1]!Table1[N+2])</f>
        <v/>
      </c>
      <c r="BM387" s="31">
        <f>SUMIF([1]route!$E$3:$E$10005,E387,[1]!Table1[N+3])</f>
        <v/>
      </c>
      <c r="BN387" s="32">
        <f>SUMIF([1]route!$E$3:$E$10005,E387,[1]!Table1[N+4])</f>
        <v/>
      </c>
      <c r="BP387" s="37">
        <f>$V387-$AD387</f>
        <v/>
      </c>
      <c r="BQ387" s="35">
        <f>BP387-AE387</f>
        <v/>
      </c>
      <c r="BR387" s="35">
        <f>BQ387-AF387</f>
        <v/>
      </c>
      <c r="BS387" s="35">
        <f>BR387-AG387</f>
        <v/>
      </c>
      <c r="BT387" s="35">
        <f>BS387-AH387</f>
        <v/>
      </c>
      <c r="BU387" s="35">
        <f>BT387-AI387</f>
        <v/>
      </c>
      <c r="BV387" s="35">
        <f>BU387-AJ387</f>
        <v/>
      </c>
      <c r="BW387" s="35">
        <f>BV387-AK387</f>
        <v/>
      </c>
      <c r="BX387" s="35">
        <f>BW387-AL387</f>
        <v/>
      </c>
      <c r="BY387" s="35">
        <f>BX387-AM387</f>
        <v/>
      </c>
      <c r="BZ387" s="35">
        <f>BY387-AN387</f>
        <v/>
      </c>
      <c r="CA387" s="35">
        <f>BZ387-AO387</f>
        <v/>
      </c>
      <c r="CB387" s="35">
        <f>CA387-AP387</f>
        <v/>
      </c>
      <c r="CC387" s="35">
        <f>CB387-AQ387</f>
        <v/>
      </c>
      <c r="CD387" s="35">
        <f>CC387-AR387</f>
        <v/>
      </c>
      <c r="CE387" s="35">
        <f>CD387-AS387</f>
        <v/>
      </c>
      <c r="CF387" s="35">
        <f>CE387-AT387</f>
        <v/>
      </c>
      <c r="CG387" s="35">
        <f>CF387-AU387</f>
        <v/>
      </c>
      <c r="CH387" s="35">
        <f>CG387-AV387</f>
        <v/>
      </c>
      <c r="CI387" s="35">
        <f>CH387-AW387</f>
        <v/>
      </c>
      <c r="CJ387" s="35">
        <f>CI387-AX387</f>
        <v/>
      </c>
      <c r="CK387" s="35">
        <f>CJ387-AY387</f>
        <v/>
      </c>
      <c r="CL387" s="35">
        <f>CK387-AZ387</f>
        <v/>
      </c>
      <c r="CM387" s="35">
        <f>CL387-BA387</f>
        <v/>
      </c>
      <c r="CN387" s="35">
        <f>CM387-BB387</f>
        <v/>
      </c>
      <c r="CO387" s="35">
        <f>CN387-BC387</f>
        <v/>
      </c>
      <c r="CP387" s="35">
        <f>CO387-BD387</f>
        <v/>
      </c>
      <c r="CQ387" s="35">
        <f>CP387-BE387</f>
        <v/>
      </c>
      <c r="CR387" s="35">
        <f>CQ387-BF387</f>
        <v/>
      </c>
      <c r="CS387" s="35">
        <f>CR387-BG387</f>
        <v/>
      </c>
      <c r="CT387" s="35">
        <f>CS387-BH387</f>
        <v/>
      </c>
      <c r="CU387" s="35">
        <f>CT387-BI387</f>
        <v/>
      </c>
      <c r="CV387" s="35">
        <f>CU387-BJ387</f>
        <v/>
      </c>
      <c r="CW387" s="38">
        <f>CV387-BK387</f>
        <v/>
      </c>
      <c r="CX387" s="38">
        <f>CW387-BL387</f>
        <v/>
      </c>
      <c r="CY387" s="38">
        <f>CX387-BM387</f>
        <v/>
      </c>
      <c r="CZ387" s="39">
        <f>CY387-BN387</f>
        <v/>
      </c>
      <c r="DA387" s="35" t="n"/>
    </row>
    <row r="388">
      <c r="D388" s="61">
        <f>VLOOKUP(F388,[1]Special!$O$2:$S$209,3,0)</f>
        <v/>
      </c>
      <c r="E388" s="20" t="inlineStr">
        <is>
          <t>|0200226010|28.60|0.00|1.600|0.0005450IBC</t>
        </is>
      </c>
      <c r="F388" s="19">
        <f>LEFT(E388,LEN(E388)-7)</f>
        <v/>
      </c>
      <c r="G388" s="19">
        <f>'Cutting Rules'!H388</f>
        <v/>
      </c>
      <c r="H388" s="19">
        <f>VLOOKUP(MID(F388,8,2),[1]Special!$H$2:$I$32,2,0)</f>
        <v/>
      </c>
      <c r="I388" s="19">
        <f>RIGHT(E388,3)</f>
        <v/>
      </c>
      <c r="J388" s="19">
        <f>IF(MID(E388,6,2)="22","P","C")</f>
        <v/>
      </c>
      <c r="K388" s="19">
        <f>MID(E388,13,4)</f>
        <v/>
      </c>
      <c r="L388" s="19">
        <f>MID(E388,19,4)</f>
        <v/>
      </c>
      <c r="M388" s="52">
        <f>MID(E388,LEN(E388)-17,4)</f>
        <v/>
      </c>
      <c r="N388" s="52">
        <f>MID(E388,LEN(E388)-6,4)</f>
        <v/>
      </c>
      <c r="O388" s="19">
        <f>VLOOKUP(F388,[1]Item!$A$5:$Z$10000,26,0)</f>
        <v/>
      </c>
      <c r="P388" s="19">
        <f>VLOOKUP(E388,[1]route!$E$3:$O$10005,11,0)</f>
        <v/>
      </c>
      <c r="Q388" s="167">
        <f>'Cutting Rules'!AD388</f>
        <v/>
      </c>
      <c r="R388" s="168">
        <f>SUMIF([1]route!$E$3:$E$10005,E388,[1]!Table1[生産])</f>
        <v/>
      </c>
      <c r="S388" s="24" t="n"/>
      <c r="T388" s="169" t="inlineStr"/>
      <c r="U388" s="19" t="n"/>
      <c r="V388" s="170">
        <f>SUMIF([1]route!$E$3:$E$10005,E388,[1]route!$M$3:$M$10005)</f>
        <v/>
      </c>
      <c r="W388" s="171">
        <f>O388*N388*V388/1000</f>
        <v/>
      </c>
      <c r="X388" s="27">
        <f t="array" ref="X388">INDEX($BP388:$CZ388,MATCH(TRUE,$BP388:$CZ388&lt;0,0))</f>
        <v/>
      </c>
      <c r="Y388" s="47">
        <f>IFERROR(CHOOSE($AC388,$BP$1,$BQ$1,$BR$1,$BS$1,$BT$1,$BU$1,$BV$1,$BW$1,$BX$1,$BY$1,$BZ$1,$CA$1,$CB$1,$CC$1,$CD$1,$CE$1,$CF$1,$CG$1,$CH$1,$CI$1,$CJ$1,$CK$1,$CL$1,$CM$1,$CN$1,$CO$1,$CP$1,$CQ$1,$CR$1,$CS$1,$CT$1,$CU$1,$CV$1,$CW$1,$CX$1,$CY$1,$CZ$1,),"")</f>
        <v/>
      </c>
      <c r="Z388" s="121">
        <f>IFERROR(VLOOKUP(E388,[1]route!$E$3:$BL$10005,59,0),"")&amp;IFERROR(VLOOKUP(E388,[1]route!$E$3:$BL$10005,60,0),"")</f>
        <v/>
      </c>
      <c r="AA388" s="172">
        <f>IF(R388&gt;V388,R388-V388,0)</f>
        <v/>
      </c>
      <c r="AB388" s="173">
        <f>AA388*O388*N388/1000</f>
        <v/>
      </c>
      <c r="AC388" s="4">
        <f>IFERROR(MATCH($X388,$BP388:$CZ388,0),"")</f>
        <v/>
      </c>
      <c r="AD388" s="29" t="n">
        <v>0</v>
      </c>
      <c r="AE388" s="30">
        <f>SUMIF([1]route!$E$3:$E$10005,E388,[1]!Table1[1])</f>
        <v/>
      </c>
      <c r="AF388" s="30">
        <f>SUMIF([1]route!$E$3:$E$10005,E388,[1]!Table1[2])</f>
        <v/>
      </c>
      <c r="AG388" s="30">
        <f>SUMIF([1]route!$E$3:$E$10005,E388,[1]!Table1[3])</f>
        <v/>
      </c>
      <c r="AH388" s="30">
        <f>SUMIF([1]route!$E$3:$E$10005,E388,[1]!Table1[4])</f>
        <v/>
      </c>
      <c r="AI388" s="30">
        <f>SUMIF([1]route!$E$3:$E$10005,E388,[1]!Table1[5])</f>
        <v/>
      </c>
      <c r="AJ388" s="30">
        <f>SUMIF([1]route!$E$3:$E$10005,E388,[1]!Table1[6])</f>
        <v/>
      </c>
      <c r="AK388" s="30">
        <f>SUMIF([1]route!$E$3:$E$10005,E388,[1]!Table1[7])</f>
        <v/>
      </c>
      <c r="AL388" s="30">
        <f>SUMIF([1]route!$E$3:$E$10005,E388,[1]!Table1[8])</f>
        <v/>
      </c>
      <c r="AM388" s="30">
        <f>SUMIF([1]route!$E$3:$E$10005,E388,[1]!Table1[9])</f>
        <v/>
      </c>
      <c r="AN388" s="30">
        <f>SUMIF([1]route!$E$3:$E$10005,E388,[1]!Table1[10])</f>
        <v/>
      </c>
      <c r="AO388" s="30">
        <f>SUMIF([1]route!$E$3:$E$10005,E388,[1]!Table1[11])</f>
        <v/>
      </c>
      <c r="AP388" s="30">
        <f>SUMIF([1]route!$E$3:$E$10005,E388,[1]!Table1[12])</f>
        <v/>
      </c>
      <c r="AQ388" s="30">
        <f>SUMIF([1]route!$E$3:$E$10005,E388,[1]!Table1[13])</f>
        <v/>
      </c>
      <c r="AR388" s="30">
        <f>SUMIF([1]route!$E$3:$E$10005,E388,[1]!Table1[14])</f>
        <v/>
      </c>
      <c r="AS388" s="30">
        <f>SUMIF([1]route!$E$3:$E$10005,E388,[1]!Table1[15])</f>
        <v/>
      </c>
      <c r="AT388" s="30">
        <f>SUMIF([1]route!$E$3:$E$10005,E388,[1]!Table1[16])</f>
        <v/>
      </c>
      <c r="AU388" s="30">
        <f>SUMIF([1]route!$E$3:$E$10005,E388,[1]!Table1[17])</f>
        <v/>
      </c>
      <c r="AV388" s="30">
        <f>SUMIF([1]route!$E$3:$E$10005,E388,[1]!Table1[18])</f>
        <v/>
      </c>
      <c r="AW388" s="30">
        <f>SUMIF([1]route!$E$3:$E$10005,E388,[1]!Table1[19])</f>
        <v/>
      </c>
      <c r="AX388" s="30">
        <f>SUMIF([1]route!$E$3:$E$10005,E388,[1]!Table1[20])</f>
        <v/>
      </c>
      <c r="AY388" s="30">
        <f>SUMIF([1]route!$E$3:$E$10005,E388,[1]!Table1[21])</f>
        <v/>
      </c>
      <c r="AZ388" s="30">
        <f>SUMIF([1]route!$E$3:$E$10005,E388,[1]!Table1[22])</f>
        <v/>
      </c>
      <c r="BA388" s="30">
        <f>SUMIF([1]route!$E$3:$E$10005,E388,[1]!Table1[23])</f>
        <v/>
      </c>
      <c r="BB388" s="30">
        <f>SUMIF([1]route!$E$3:$E$10005,E388,[1]!Table1[24])</f>
        <v/>
      </c>
      <c r="BC388" s="30">
        <f>SUMIF([1]route!$E$3:$E$10005,E388,[1]!Table1[25])</f>
        <v/>
      </c>
      <c r="BD388" s="30">
        <f>SUMIF([1]route!$E$3:$E$10005,E388,[1]!Table1[26])</f>
        <v/>
      </c>
      <c r="BE388" s="30">
        <f>SUMIF([1]route!$E$3:$E$10005,E388,[1]!Table1[27])</f>
        <v/>
      </c>
      <c r="BF388" s="30">
        <f>SUMIF([1]route!$E$3:$E$10005,E388,[1]!Table1[28])</f>
        <v/>
      </c>
      <c r="BG388" s="30">
        <f>SUMIF([1]route!$E$3:$E$10005,E388,[1]!Table1[29])</f>
        <v/>
      </c>
      <c r="BH388" s="30">
        <f>SUMIF([1]route!$E$3:$E$10005,E388,[1]!Table1[30])</f>
        <v/>
      </c>
      <c r="BI388" s="30">
        <f>SUMIF([1]route!$E$3:$E$10005,E388,[1]!Table1[31])</f>
        <v/>
      </c>
      <c r="BJ388" s="30">
        <f>SUMIF([1]route!$E$3:$E$10005,E388,[1]!Table1[Remain PO])</f>
        <v/>
      </c>
      <c r="BK388" s="31">
        <f>SUMIF([1]route!$E$3:$E$10005,E388,[1]!Table1[N+1])</f>
        <v/>
      </c>
      <c r="BL388" s="31">
        <f>SUMIF([1]route!$E$3:$E$10005,E388,[1]!Table1[N+2])</f>
        <v/>
      </c>
      <c r="BM388" s="31">
        <f>SUMIF([1]route!$E$3:$E$10005,E388,[1]!Table1[N+3])</f>
        <v/>
      </c>
      <c r="BN388" s="32">
        <f>SUMIF([1]route!$E$3:$E$10005,E388,[1]!Table1[N+4])</f>
        <v/>
      </c>
      <c r="BP388" s="37">
        <f>$V388-$AD388</f>
        <v/>
      </c>
      <c r="BQ388" s="35">
        <f>BP388-AE388</f>
        <v/>
      </c>
      <c r="BR388" s="35">
        <f>BQ388-AF388</f>
        <v/>
      </c>
      <c r="BS388" s="35">
        <f>BR388-AG388</f>
        <v/>
      </c>
      <c r="BT388" s="35">
        <f>BS388-AH388</f>
        <v/>
      </c>
      <c r="BU388" s="35">
        <f>BT388-AI388</f>
        <v/>
      </c>
      <c r="BV388" s="35">
        <f>BU388-AJ388</f>
        <v/>
      </c>
      <c r="BW388" s="35">
        <f>BV388-AK388</f>
        <v/>
      </c>
      <c r="BX388" s="35">
        <f>BW388-AL388</f>
        <v/>
      </c>
      <c r="BY388" s="35">
        <f>BX388-AM388</f>
        <v/>
      </c>
      <c r="BZ388" s="35">
        <f>BY388-AN388</f>
        <v/>
      </c>
      <c r="CA388" s="35">
        <f>BZ388-AO388</f>
        <v/>
      </c>
      <c r="CB388" s="35">
        <f>CA388-AP388</f>
        <v/>
      </c>
      <c r="CC388" s="35">
        <f>CB388-AQ388</f>
        <v/>
      </c>
      <c r="CD388" s="35">
        <f>CC388-AR388</f>
        <v/>
      </c>
      <c r="CE388" s="35">
        <f>CD388-AS388</f>
        <v/>
      </c>
      <c r="CF388" s="35">
        <f>CE388-AT388</f>
        <v/>
      </c>
      <c r="CG388" s="35">
        <f>CF388-AU388</f>
        <v/>
      </c>
      <c r="CH388" s="35">
        <f>CG388-AV388</f>
        <v/>
      </c>
      <c r="CI388" s="35">
        <f>CH388-AW388</f>
        <v/>
      </c>
      <c r="CJ388" s="35">
        <f>CI388-AX388</f>
        <v/>
      </c>
      <c r="CK388" s="35">
        <f>CJ388-AY388</f>
        <v/>
      </c>
      <c r="CL388" s="35">
        <f>CK388-AZ388</f>
        <v/>
      </c>
      <c r="CM388" s="35">
        <f>CL388-BA388</f>
        <v/>
      </c>
      <c r="CN388" s="35">
        <f>CM388-BB388</f>
        <v/>
      </c>
      <c r="CO388" s="35">
        <f>CN388-BC388</f>
        <v/>
      </c>
      <c r="CP388" s="35">
        <f>CO388-BD388</f>
        <v/>
      </c>
      <c r="CQ388" s="35">
        <f>CP388-BE388</f>
        <v/>
      </c>
      <c r="CR388" s="35">
        <f>CQ388-BF388</f>
        <v/>
      </c>
      <c r="CS388" s="35">
        <f>CR388-BG388</f>
        <v/>
      </c>
      <c r="CT388" s="35">
        <f>CS388-BH388</f>
        <v/>
      </c>
      <c r="CU388" s="35">
        <f>CT388-BI388</f>
        <v/>
      </c>
      <c r="CV388" s="35">
        <f>CU388-BJ388</f>
        <v/>
      </c>
      <c r="CW388" s="38">
        <f>CV388-BK388</f>
        <v/>
      </c>
      <c r="CX388" s="38">
        <f>CW388-BL388</f>
        <v/>
      </c>
      <c r="CY388" s="38">
        <f>CX388-BM388</f>
        <v/>
      </c>
      <c r="CZ388" s="39">
        <f>CY388-BN388</f>
        <v/>
      </c>
      <c r="DA388" s="35" t="n"/>
    </row>
    <row r="389">
      <c r="D389" s="61">
        <f>VLOOKUP(F389,[1]Special!$O$2:$S$209,3,0)</f>
        <v/>
      </c>
      <c r="E389" s="20" t="inlineStr">
        <is>
          <t>|0200226240|22.20|0.00|2.000|0.0006229NBC</t>
        </is>
      </c>
      <c r="F389" s="19">
        <f>LEFT(E389,LEN(E389)-7)</f>
        <v/>
      </c>
      <c r="G389" s="19">
        <f>'Cutting Rules'!H389</f>
        <v/>
      </c>
      <c r="H389" s="19">
        <f>VLOOKUP(MID(F389,8,2),[1]Special!$H$2:$I$32,2,0)</f>
        <v/>
      </c>
      <c r="I389" s="19">
        <f>RIGHT(E389,3)</f>
        <v/>
      </c>
      <c r="J389" s="19">
        <f>IF(MID(E389,6,2)="22","P","C")</f>
        <v/>
      </c>
      <c r="K389" s="19">
        <f>MID(E389,13,4)</f>
        <v/>
      </c>
      <c r="L389" s="19">
        <f>MID(E389,19,4)</f>
        <v/>
      </c>
      <c r="M389" s="52">
        <f>MID(E389,LEN(E389)-17,4)</f>
        <v/>
      </c>
      <c r="N389" s="52">
        <f>MID(E389,LEN(E389)-6,4)</f>
        <v/>
      </c>
      <c r="O389" s="19">
        <f>VLOOKUP(F389,[1]Item!$A$5:$Z$10000,26,0)</f>
        <v/>
      </c>
      <c r="P389" s="19">
        <f>VLOOKUP(E389,[1]route!$E$3:$O$10005,11,0)</f>
        <v/>
      </c>
      <c r="Q389" s="167">
        <f>'Cutting Rules'!AD389</f>
        <v/>
      </c>
      <c r="R389" s="168">
        <f>SUMIF([1]route!$E$3:$E$10005,E389,[1]!Table1[生産])</f>
        <v/>
      </c>
      <c r="S389" s="24" t="n"/>
      <c r="T389" s="169" t="inlineStr"/>
      <c r="U389" s="19" t="n"/>
      <c r="V389" s="170">
        <f>SUMIF([1]route!$E$3:$E$10005,E389,[1]route!$M$3:$M$10005)</f>
        <v/>
      </c>
      <c r="W389" s="171">
        <f>O389*N389*V389/1000</f>
        <v/>
      </c>
      <c r="X389" s="27">
        <f t="array" ref="X389">INDEX($BP389:$CZ389,MATCH(TRUE,$BP389:$CZ389&lt;0,0))</f>
        <v/>
      </c>
      <c r="Y389" s="47">
        <f>IFERROR(CHOOSE($AC389,$BP$1,$BQ$1,$BR$1,$BS$1,$BT$1,$BU$1,$BV$1,$BW$1,$BX$1,$BY$1,$BZ$1,$CA$1,$CB$1,$CC$1,$CD$1,$CE$1,$CF$1,$CG$1,$CH$1,$CI$1,$CJ$1,$CK$1,$CL$1,$CM$1,$CN$1,$CO$1,$CP$1,$CQ$1,$CR$1,$CS$1,$CT$1,$CU$1,$CV$1,$CW$1,$CX$1,$CY$1,$CZ$1,),"")</f>
        <v/>
      </c>
      <c r="Z389" s="121">
        <f>IFERROR(VLOOKUP(E389,[1]route!$E$3:$BL$10005,59,0),"")&amp;IFERROR(VLOOKUP(E389,[1]route!$E$3:$BL$10005,60,0),"")</f>
        <v/>
      </c>
      <c r="AA389" s="172">
        <f>IF(R389&gt;V389,R389-V389,0)</f>
        <v/>
      </c>
      <c r="AB389" s="173">
        <f>AA389*O389*N389/1000</f>
        <v/>
      </c>
      <c r="AC389" s="4">
        <f>IFERROR(MATCH($X389,$BP389:$CZ389,0),"")</f>
        <v/>
      </c>
      <c r="AD389" s="29" t="n">
        <v>0</v>
      </c>
      <c r="AE389" s="30">
        <f>SUMIF([1]route!$E$3:$E$10005,E389,[1]!Table1[1])</f>
        <v/>
      </c>
      <c r="AF389" s="30">
        <f>SUMIF([1]route!$E$3:$E$10005,E389,[1]!Table1[2])</f>
        <v/>
      </c>
      <c r="AG389" s="30">
        <f>SUMIF([1]route!$E$3:$E$10005,E389,[1]!Table1[3])</f>
        <v/>
      </c>
      <c r="AH389" s="30">
        <f>SUMIF([1]route!$E$3:$E$10005,E389,[1]!Table1[4])</f>
        <v/>
      </c>
      <c r="AI389" s="30">
        <f>SUMIF([1]route!$E$3:$E$10005,E389,[1]!Table1[5])</f>
        <v/>
      </c>
      <c r="AJ389" s="30">
        <f>SUMIF([1]route!$E$3:$E$10005,E389,[1]!Table1[6])</f>
        <v/>
      </c>
      <c r="AK389" s="30">
        <f>SUMIF([1]route!$E$3:$E$10005,E389,[1]!Table1[7])</f>
        <v/>
      </c>
      <c r="AL389" s="30">
        <f>SUMIF([1]route!$E$3:$E$10005,E389,[1]!Table1[8])</f>
        <v/>
      </c>
      <c r="AM389" s="30">
        <f>SUMIF([1]route!$E$3:$E$10005,E389,[1]!Table1[9])</f>
        <v/>
      </c>
      <c r="AN389" s="30">
        <f>SUMIF([1]route!$E$3:$E$10005,E389,[1]!Table1[10])</f>
        <v/>
      </c>
      <c r="AO389" s="30">
        <f>SUMIF([1]route!$E$3:$E$10005,E389,[1]!Table1[11])</f>
        <v/>
      </c>
      <c r="AP389" s="30">
        <f>SUMIF([1]route!$E$3:$E$10005,E389,[1]!Table1[12])</f>
        <v/>
      </c>
      <c r="AQ389" s="30">
        <f>SUMIF([1]route!$E$3:$E$10005,E389,[1]!Table1[13])</f>
        <v/>
      </c>
      <c r="AR389" s="30">
        <f>SUMIF([1]route!$E$3:$E$10005,E389,[1]!Table1[14])</f>
        <v/>
      </c>
      <c r="AS389" s="30">
        <f>SUMIF([1]route!$E$3:$E$10005,E389,[1]!Table1[15])</f>
        <v/>
      </c>
      <c r="AT389" s="30">
        <f>SUMIF([1]route!$E$3:$E$10005,E389,[1]!Table1[16])</f>
        <v/>
      </c>
      <c r="AU389" s="30">
        <f>SUMIF([1]route!$E$3:$E$10005,E389,[1]!Table1[17])</f>
        <v/>
      </c>
      <c r="AV389" s="30">
        <f>SUMIF([1]route!$E$3:$E$10005,E389,[1]!Table1[18])</f>
        <v/>
      </c>
      <c r="AW389" s="30">
        <f>SUMIF([1]route!$E$3:$E$10005,E389,[1]!Table1[19])</f>
        <v/>
      </c>
      <c r="AX389" s="30">
        <f>SUMIF([1]route!$E$3:$E$10005,E389,[1]!Table1[20])</f>
        <v/>
      </c>
      <c r="AY389" s="30">
        <f>SUMIF([1]route!$E$3:$E$10005,E389,[1]!Table1[21])</f>
        <v/>
      </c>
      <c r="AZ389" s="30">
        <f>SUMIF([1]route!$E$3:$E$10005,E389,[1]!Table1[22])</f>
        <v/>
      </c>
      <c r="BA389" s="30">
        <f>SUMIF([1]route!$E$3:$E$10005,E389,[1]!Table1[23])</f>
        <v/>
      </c>
      <c r="BB389" s="30">
        <f>SUMIF([1]route!$E$3:$E$10005,E389,[1]!Table1[24])</f>
        <v/>
      </c>
      <c r="BC389" s="30">
        <f>SUMIF([1]route!$E$3:$E$10005,E389,[1]!Table1[25])</f>
        <v/>
      </c>
      <c r="BD389" s="30">
        <f>SUMIF([1]route!$E$3:$E$10005,E389,[1]!Table1[26])</f>
        <v/>
      </c>
      <c r="BE389" s="30">
        <f>SUMIF([1]route!$E$3:$E$10005,E389,[1]!Table1[27])</f>
        <v/>
      </c>
      <c r="BF389" s="30">
        <f>SUMIF([1]route!$E$3:$E$10005,E389,[1]!Table1[28])</f>
        <v/>
      </c>
      <c r="BG389" s="30">
        <f>SUMIF([1]route!$E$3:$E$10005,E389,[1]!Table1[29])</f>
        <v/>
      </c>
      <c r="BH389" s="30">
        <f>SUMIF([1]route!$E$3:$E$10005,E389,[1]!Table1[30])</f>
        <v/>
      </c>
      <c r="BI389" s="30">
        <f>SUMIF([1]route!$E$3:$E$10005,E389,[1]!Table1[31])</f>
        <v/>
      </c>
      <c r="BJ389" s="30">
        <f>SUMIF([1]route!$E$3:$E$10005,E389,[1]!Table1[Remain PO])</f>
        <v/>
      </c>
      <c r="BK389" s="31">
        <f>SUMIF([1]route!$E$3:$E$10005,E389,[1]!Table1[N+1])</f>
        <v/>
      </c>
      <c r="BL389" s="31">
        <f>SUMIF([1]route!$E$3:$E$10005,E389,[1]!Table1[N+2])</f>
        <v/>
      </c>
      <c r="BM389" s="31">
        <f>SUMIF([1]route!$E$3:$E$10005,E389,[1]!Table1[N+3])</f>
        <v/>
      </c>
      <c r="BN389" s="32">
        <f>SUMIF([1]route!$E$3:$E$10005,E389,[1]!Table1[N+4])</f>
        <v/>
      </c>
      <c r="BP389" s="37">
        <f>$V389-$AD389</f>
        <v/>
      </c>
      <c r="BQ389" s="35">
        <f>BP389-AE389</f>
        <v/>
      </c>
      <c r="BR389" s="35">
        <f>BQ389-AF389</f>
        <v/>
      </c>
      <c r="BS389" s="35">
        <f>BR389-AG389</f>
        <v/>
      </c>
      <c r="BT389" s="35">
        <f>BS389-AH389</f>
        <v/>
      </c>
      <c r="BU389" s="35">
        <f>BT389-AI389</f>
        <v/>
      </c>
      <c r="BV389" s="35">
        <f>BU389-AJ389</f>
        <v/>
      </c>
      <c r="BW389" s="35">
        <f>BV389-AK389</f>
        <v/>
      </c>
      <c r="BX389" s="35">
        <f>BW389-AL389</f>
        <v/>
      </c>
      <c r="BY389" s="35">
        <f>BX389-AM389</f>
        <v/>
      </c>
      <c r="BZ389" s="35">
        <f>BY389-AN389</f>
        <v/>
      </c>
      <c r="CA389" s="35">
        <f>BZ389-AO389</f>
        <v/>
      </c>
      <c r="CB389" s="35">
        <f>CA389-AP389</f>
        <v/>
      </c>
      <c r="CC389" s="35">
        <f>CB389-AQ389</f>
        <v/>
      </c>
      <c r="CD389" s="35">
        <f>CC389-AR389</f>
        <v/>
      </c>
      <c r="CE389" s="35">
        <f>CD389-AS389</f>
        <v/>
      </c>
      <c r="CF389" s="35">
        <f>CE389-AT389</f>
        <v/>
      </c>
      <c r="CG389" s="35">
        <f>CF389-AU389</f>
        <v/>
      </c>
      <c r="CH389" s="35">
        <f>CG389-AV389</f>
        <v/>
      </c>
      <c r="CI389" s="35">
        <f>CH389-AW389</f>
        <v/>
      </c>
      <c r="CJ389" s="35">
        <f>CI389-AX389</f>
        <v/>
      </c>
      <c r="CK389" s="35">
        <f>CJ389-AY389</f>
        <v/>
      </c>
      <c r="CL389" s="35">
        <f>CK389-AZ389</f>
        <v/>
      </c>
      <c r="CM389" s="35">
        <f>CL389-BA389</f>
        <v/>
      </c>
      <c r="CN389" s="35">
        <f>CM389-BB389</f>
        <v/>
      </c>
      <c r="CO389" s="35">
        <f>CN389-BC389</f>
        <v/>
      </c>
      <c r="CP389" s="35">
        <f>CO389-BD389</f>
        <v/>
      </c>
      <c r="CQ389" s="35">
        <f>CP389-BE389</f>
        <v/>
      </c>
      <c r="CR389" s="35">
        <f>CQ389-BF389</f>
        <v/>
      </c>
      <c r="CS389" s="35">
        <f>CR389-BG389</f>
        <v/>
      </c>
      <c r="CT389" s="35">
        <f>CS389-BH389</f>
        <v/>
      </c>
      <c r="CU389" s="35">
        <f>CT389-BI389</f>
        <v/>
      </c>
      <c r="CV389" s="35">
        <f>CU389-BJ389</f>
        <v/>
      </c>
      <c r="CW389" s="38">
        <f>CV389-BK389</f>
        <v/>
      </c>
      <c r="CX389" s="38">
        <f>CW389-BL389</f>
        <v/>
      </c>
      <c r="CY389" s="38">
        <f>CX389-BM389</f>
        <v/>
      </c>
      <c r="CZ389" s="39">
        <f>CY389-BN389</f>
        <v/>
      </c>
      <c r="DA389" s="35" t="n"/>
    </row>
    <row r="390">
      <c r="D390" s="61">
        <f>VLOOKUP(F390,[1]Special!$O$2:$S$209,3,0)</f>
        <v/>
      </c>
      <c r="E390" s="20" t="inlineStr">
        <is>
          <t>|0200226010|15.90|0.00|2.000|0.0005600NBC</t>
        </is>
      </c>
      <c r="F390" s="19">
        <f>LEFT(E390,LEN(E390)-7)</f>
        <v/>
      </c>
      <c r="G390" s="19">
        <f>'Cutting Rules'!H390</f>
        <v/>
      </c>
      <c r="H390" s="19">
        <f>VLOOKUP(MID(F390,8,2),[1]Special!$H$2:$I$32,2,0)</f>
        <v/>
      </c>
      <c r="I390" s="19">
        <f>RIGHT(E390,3)</f>
        <v/>
      </c>
      <c r="J390" s="19">
        <f>IF(MID(E390,6,2)="22","P","C")</f>
        <v/>
      </c>
      <c r="K390" s="19">
        <f>MID(E390,13,4)</f>
        <v/>
      </c>
      <c r="L390" s="19">
        <f>MID(E390,19,4)</f>
        <v/>
      </c>
      <c r="M390" s="52">
        <f>MID(E390,LEN(E390)-17,4)</f>
        <v/>
      </c>
      <c r="N390" s="52">
        <f>MID(E390,LEN(E390)-6,4)</f>
        <v/>
      </c>
      <c r="O390" s="19">
        <f>VLOOKUP(F390,[1]Item!$A$5:$Z$10000,26,0)</f>
        <v/>
      </c>
      <c r="P390" s="19">
        <f>VLOOKUP(E390,[1]route!$E$3:$O$10005,11,0)</f>
        <v/>
      </c>
      <c r="Q390" s="167">
        <f>'Cutting Rules'!AD390</f>
        <v/>
      </c>
      <c r="R390" s="168">
        <f>SUMIF([1]route!$E$3:$E$10005,E390,[1]!Table1[生産])</f>
        <v/>
      </c>
      <c r="S390" s="24" t="n"/>
      <c r="T390" s="169" t="inlineStr"/>
      <c r="U390" s="19" t="n"/>
      <c r="V390" s="170">
        <f>SUMIF([1]route!$E$3:$E$10005,E390,[1]route!$M$3:$M$10005)</f>
        <v/>
      </c>
      <c r="W390" s="171">
        <f>O390*N390*V390/1000</f>
        <v/>
      </c>
      <c r="X390" s="27">
        <f t="array" ref="X390">INDEX($BP390:$CZ390,MATCH(TRUE,$BP390:$CZ390&lt;0,0))</f>
        <v/>
      </c>
      <c r="Y390" s="47">
        <f>IFERROR(CHOOSE($AC390,$BP$1,$BQ$1,$BR$1,$BS$1,$BT$1,$BU$1,$BV$1,$BW$1,$BX$1,$BY$1,$BZ$1,$CA$1,$CB$1,$CC$1,$CD$1,$CE$1,$CF$1,$CG$1,$CH$1,$CI$1,$CJ$1,$CK$1,$CL$1,$CM$1,$CN$1,$CO$1,$CP$1,$CQ$1,$CR$1,$CS$1,$CT$1,$CU$1,$CV$1,$CW$1,$CX$1,$CY$1,$CZ$1,),"")</f>
        <v/>
      </c>
      <c r="Z390" s="121">
        <f>IFERROR(VLOOKUP(E390,[1]route!$E$3:$BL$10005,59,0),"")&amp;IFERROR(VLOOKUP(E390,[1]route!$E$3:$BL$10005,60,0),"")</f>
        <v/>
      </c>
      <c r="AA390" s="172">
        <f>IF(R390&gt;V390,R390-V390,0)</f>
        <v/>
      </c>
      <c r="AB390" s="173">
        <f>AA390*O390*N390/1000</f>
        <v/>
      </c>
      <c r="AC390" s="4">
        <f>IFERROR(MATCH($X390,$BP390:$CZ390,0),"")</f>
        <v/>
      </c>
      <c r="AD390" s="29" t="n">
        <v>0</v>
      </c>
      <c r="AE390" s="30">
        <f>SUMIF([1]route!$E$3:$E$10005,E390,[1]!Table1[1])</f>
        <v/>
      </c>
      <c r="AF390" s="30">
        <f>SUMIF([1]route!$E$3:$E$10005,E390,[1]!Table1[2])</f>
        <v/>
      </c>
      <c r="AG390" s="30">
        <f>SUMIF([1]route!$E$3:$E$10005,E390,[1]!Table1[3])</f>
        <v/>
      </c>
      <c r="AH390" s="30">
        <f>SUMIF([1]route!$E$3:$E$10005,E390,[1]!Table1[4])</f>
        <v/>
      </c>
      <c r="AI390" s="30">
        <f>SUMIF([1]route!$E$3:$E$10005,E390,[1]!Table1[5])</f>
        <v/>
      </c>
      <c r="AJ390" s="30">
        <f>SUMIF([1]route!$E$3:$E$10005,E390,[1]!Table1[6])</f>
        <v/>
      </c>
      <c r="AK390" s="30">
        <f>SUMIF([1]route!$E$3:$E$10005,E390,[1]!Table1[7])</f>
        <v/>
      </c>
      <c r="AL390" s="30">
        <f>SUMIF([1]route!$E$3:$E$10005,E390,[1]!Table1[8])</f>
        <v/>
      </c>
      <c r="AM390" s="30">
        <f>SUMIF([1]route!$E$3:$E$10005,E390,[1]!Table1[9])</f>
        <v/>
      </c>
      <c r="AN390" s="30">
        <f>SUMIF([1]route!$E$3:$E$10005,E390,[1]!Table1[10])</f>
        <v/>
      </c>
      <c r="AO390" s="30">
        <f>SUMIF([1]route!$E$3:$E$10005,E390,[1]!Table1[11])</f>
        <v/>
      </c>
      <c r="AP390" s="30">
        <f>SUMIF([1]route!$E$3:$E$10005,E390,[1]!Table1[12])</f>
        <v/>
      </c>
      <c r="AQ390" s="30">
        <f>SUMIF([1]route!$E$3:$E$10005,E390,[1]!Table1[13])</f>
        <v/>
      </c>
      <c r="AR390" s="30">
        <f>SUMIF([1]route!$E$3:$E$10005,E390,[1]!Table1[14])</f>
        <v/>
      </c>
      <c r="AS390" s="30">
        <f>SUMIF([1]route!$E$3:$E$10005,E390,[1]!Table1[15])</f>
        <v/>
      </c>
      <c r="AT390" s="30">
        <f>SUMIF([1]route!$E$3:$E$10005,E390,[1]!Table1[16])</f>
        <v/>
      </c>
      <c r="AU390" s="30">
        <f>SUMIF([1]route!$E$3:$E$10005,E390,[1]!Table1[17])</f>
        <v/>
      </c>
      <c r="AV390" s="30">
        <f>SUMIF([1]route!$E$3:$E$10005,E390,[1]!Table1[18])</f>
        <v/>
      </c>
      <c r="AW390" s="30">
        <f>SUMIF([1]route!$E$3:$E$10005,E390,[1]!Table1[19])</f>
        <v/>
      </c>
      <c r="AX390" s="30">
        <f>SUMIF([1]route!$E$3:$E$10005,E390,[1]!Table1[20])</f>
        <v/>
      </c>
      <c r="AY390" s="30">
        <f>SUMIF([1]route!$E$3:$E$10005,E390,[1]!Table1[21])</f>
        <v/>
      </c>
      <c r="AZ390" s="30">
        <f>SUMIF([1]route!$E$3:$E$10005,E390,[1]!Table1[22])</f>
        <v/>
      </c>
      <c r="BA390" s="30">
        <f>SUMIF([1]route!$E$3:$E$10005,E390,[1]!Table1[23])</f>
        <v/>
      </c>
      <c r="BB390" s="30">
        <f>SUMIF([1]route!$E$3:$E$10005,E390,[1]!Table1[24])</f>
        <v/>
      </c>
      <c r="BC390" s="30">
        <f>SUMIF([1]route!$E$3:$E$10005,E390,[1]!Table1[25])</f>
        <v/>
      </c>
      <c r="BD390" s="30">
        <f>SUMIF([1]route!$E$3:$E$10005,E390,[1]!Table1[26])</f>
        <v/>
      </c>
      <c r="BE390" s="30">
        <f>SUMIF([1]route!$E$3:$E$10005,E390,[1]!Table1[27])</f>
        <v/>
      </c>
      <c r="BF390" s="30">
        <f>SUMIF([1]route!$E$3:$E$10005,E390,[1]!Table1[28])</f>
        <v/>
      </c>
      <c r="BG390" s="30">
        <f>SUMIF([1]route!$E$3:$E$10005,E390,[1]!Table1[29])</f>
        <v/>
      </c>
      <c r="BH390" s="30">
        <f>SUMIF([1]route!$E$3:$E$10005,E390,[1]!Table1[30])</f>
        <v/>
      </c>
      <c r="BI390" s="30">
        <f>SUMIF([1]route!$E$3:$E$10005,E390,[1]!Table1[31])</f>
        <v/>
      </c>
      <c r="BJ390" s="30">
        <f>SUMIF([1]route!$E$3:$E$10005,E390,[1]!Table1[Remain PO])</f>
        <v/>
      </c>
      <c r="BK390" s="31">
        <f>SUMIF([1]route!$E$3:$E$10005,E390,[1]!Table1[N+1])</f>
        <v/>
      </c>
      <c r="BL390" s="31">
        <f>SUMIF([1]route!$E$3:$E$10005,E390,[1]!Table1[N+2])</f>
        <v/>
      </c>
      <c r="BM390" s="31">
        <f>SUMIF([1]route!$E$3:$E$10005,E390,[1]!Table1[N+3])</f>
        <v/>
      </c>
      <c r="BN390" s="32">
        <f>SUMIF([1]route!$E$3:$E$10005,E390,[1]!Table1[N+4])</f>
        <v/>
      </c>
      <c r="BP390" s="37">
        <f>$V390-$AD390</f>
        <v/>
      </c>
      <c r="BQ390" s="35">
        <f>BP390-AE390</f>
        <v/>
      </c>
      <c r="BR390" s="35">
        <f>BQ390-AF390</f>
        <v/>
      </c>
      <c r="BS390" s="35">
        <f>BR390-AG390</f>
        <v/>
      </c>
      <c r="BT390" s="35">
        <f>BS390-AH390</f>
        <v/>
      </c>
      <c r="BU390" s="35">
        <f>BT390-AI390</f>
        <v/>
      </c>
      <c r="BV390" s="35">
        <f>BU390-AJ390</f>
        <v/>
      </c>
      <c r="BW390" s="35">
        <f>BV390-AK390</f>
        <v/>
      </c>
      <c r="BX390" s="35">
        <f>BW390-AL390</f>
        <v/>
      </c>
      <c r="BY390" s="35">
        <f>BX390-AM390</f>
        <v/>
      </c>
      <c r="BZ390" s="35">
        <f>BY390-AN390</f>
        <v/>
      </c>
      <c r="CA390" s="35">
        <f>BZ390-AO390</f>
        <v/>
      </c>
      <c r="CB390" s="35">
        <f>CA390-AP390</f>
        <v/>
      </c>
      <c r="CC390" s="35">
        <f>CB390-AQ390</f>
        <v/>
      </c>
      <c r="CD390" s="35">
        <f>CC390-AR390</f>
        <v/>
      </c>
      <c r="CE390" s="35">
        <f>CD390-AS390</f>
        <v/>
      </c>
      <c r="CF390" s="35">
        <f>CE390-AT390</f>
        <v/>
      </c>
      <c r="CG390" s="35">
        <f>CF390-AU390</f>
        <v/>
      </c>
      <c r="CH390" s="35">
        <f>CG390-AV390</f>
        <v/>
      </c>
      <c r="CI390" s="35">
        <f>CH390-AW390</f>
        <v/>
      </c>
      <c r="CJ390" s="35">
        <f>CI390-AX390</f>
        <v/>
      </c>
      <c r="CK390" s="35">
        <f>CJ390-AY390</f>
        <v/>
      </c>
      <c r="CL390" s="35">
        <f>CK390-AZ390</f>
        <v/>
      </c>
      <c r="CM390" s="35">
        <f>CL390-BA390</f>
        <v/>
      </c>
      <c r="CN390" s="35">
        <f>CM390-BB390</f>
        <v/>
      </c>
      <c r="CO390" s="35">
        <f>CN390-BC390</f>
        <v/>
      </c>
      <c r="CP390" s="35">
        <f>CO390-BD390</f>
        <v/>
      </c>
      <c r="CQ390" s="35">
        <f>CP390-BE390</f>
        <v/>
      </c>
      <c r="CR390" s="35">
        <f>CQ390-BF390</f>
        <v/>
      </c>
      <c r="CS390" s="35">
        <f>CR390-BG390</f>
        <v/>
      </c>
      <c r="CT390" s="35">
        <f>CS390-BH390</f>
        <v/>
      </c>
      <c r="CU390" s="35">
        <f>CT390-BI390</f>
        <v/>
      </c>
      <c r="CV390" s="35">
        <f>CU390-BJ390</f>
        <v/>
      </c>
      <c r="CW390" s="38">
        <f>CV390-BK390</f>
        <v/>
      </c>
      <c r="CX390" s="38">
        <f>CW390-BL390</f>
        <v/>
      </c>
      <c r="CY390" s="38">
        <f>CX390-BM390</f>
        <v/>
      </c>
      <c r="CZ390" s="39">
        <f>CY390-BN390</f>
        <v/>
      </c>
      <c r="DA390" s="35" t="n"/>
    </row>
    <row r="391">
      <c r="D391" s="61">
        <f>VLOOKUP(F391,[1]Special!$O$2:$S$209,3,0)</f>
        <v/>
      </c>
      <c r="E391" s="20" t="inlineStr">
        <is>
          <t>|0200226010|25.40|0.00|2.000|0.0005000IBC</t>
        </is>
      </c>
      <c r="F391" s="19">
        <f>LEFT(E391,LEN(E391)-7)</f>
        <v/>
      </c>
      <c r="G391" s="19">
        <f>'Cutting Rules'!H391</f>
        <v/>
      </c>
      <c r="H391" s="19">
        <f>VLOOKUP(MID(F391,8,2),[1]Special!$H$2:$I$32,2,0)</f>
        <v/>
      </c>
      <c r="I391" s="19">
        <f>RIGHT(E391,3)</f>
        <v/>
      </c>
      <c r="J391" s="19">
        <f>IF(MID(E391,6,2)="22","P","C")</f>
        <v/>
      </c>
      <c r="K391" s="19">
        <f>MID(E391,13,4)</f>
        <v/>
      </c>
      <c r="L391" s="19">
        <f>MID(E391,19,4)</f>
        <v/>
      </c>
      <c r="M391" s="52">
        <f>MID(E391,LEN(E391)-17,4)</f>
        <v/>
      </c>
      <c r="N391" s="52">
        <f>MID(E391,LEN(E391)-6,4)</f>
        <v/>
      </c>
      <c r="O391" s="19">
        <f>VLOOKUP(F391,[1]Item!$A$5:$Z$10000,26,0)</f>
        <v/>
      </c>
      <c r="P391" s="19">
        <f>VLOOKUP(E391,[1]route!$E$3:$O$10005,11,0)</f>
        <v/>
      </c>
      <c r="Q391" s="167">
        <f>'Cutting Rules'!AD391</f>
        <v/>
      </c>
      <c r="R391" s="168">
        <f>SUMIF([1]route!$E$3:$E$10005,E391,[1]!Table1[生産])</f>
        <v/>
      </c>
      <c r="S391" s="24" t="n"/>
      <c r="T391" s="169" t="inlineStr"/>
      <c r="U391" s="19" t="n"/>
      <c r="V391" s="170">
        <f>SUMIF([1]route!$E$3:$E$10005,E391,[1]route!$M$3:$M$10005)</f>
        <v/>
      </c>
      <c r="W391" s="171">
        <f>O391*N391*V391/1000</f>
        <v/>
      </c>
      <c r="X391" s="27">
        <f t="array" ref="X391">INDEX($BP391:$CZ391,MATCH(TRUE,$BP391:$CZ391&lt;0,0))</f>
        <v/>
      </c>
      <c r="Y391" s="47">
        <f>IFERROR(CHOOSE($AC391,$BP$1,$BQ$1,$BR$1,$BS$1,$BT$1,$BU$1,$BV$1,$BW$1,$BX$1,$BY$1,$BZ$1,$CA$1,$CB$1,$CC$1,$CD$1,$CE$1,$CF$1,$CG$1,$CH$1,$CI$1,$CJ$1,$CK$1,$CL$1,$CM$1,$CN$1,$CO$1,$CP$1,$CQ$1,$CR$1,$CS$1,$CT$1,$CU$1,$CV$1,$CW$1,$CX$1,$CY$1,$CZ$1,),"")</f>
        <v/>
      </c>
      <c r="Z391" s="121">
        <f>IFERROR(VLOOKUP(E391,[1]route!$E$3:$BL$10005,59,0),"")&amp;IFERROR(VLOOKUP(E391,[1]route!$E$3:$BL$10005,60,0),"")</f>
        <v/>
      </c>
      <c r="AA391" s="172">
        <f>IF(R391&gt;V391,R391-V391,0)</f>
        <v/>
      </c>
      <c r="AB391" s="173">
        <f>AA391*O391*N391/1000</f>
        <v/>
      </c>
      <c r="AC391" s="4">
        <f>IFERROR(MATCH($X391,$BP391:$CZ391,0),"")</f>
        <v/>
      </c>
      <c r="AD391" s="29" t="n">
        <v>0</v>
      </c>
      <c r="AE391" s="30">
        <f>SUMIF([1]route!$E$3:$E$10005,E391,[1]!Table1[1])</f>
        <v/>
      </c>
      <c r="AF391" s="30">
        <f>SUMIF([1]route!$E$3:$E$10005,E391,[1]!Table1[2])</f>
        <v/>
      </c>
      <c r="AG391" s="30">
        <f>SUMIF([1]route!$E$3:$E$10005,E391,[1]!Table1[3])</f>
        <v/>
      </c>
      <c r="AH391" s="30">
        <f>SUMIF([1]route!$E$3:$E$10005,E391,[1]!Table1[4])</f>
        <v/>
      </c>
      <c r="AI391" s="30">
        <f>SUMIF([1]route!$E$3:$E$10005,E391,[1]!Table1[5])</f>
        <v/>
      </c>
      <c r="AJ391" s="30">
        <f>SUMIF([1]route!$E$3:$E$10005,E391,[1]!Table1[6])</f>
        <v/>
      </c>
      <c r="AK391" s="30">
        <f>SUMIF([1]route!$E$3:$E$10005,E391,[1]!Table1[7])</f>
        <v/>
      </c>
      <c r="AL391" s="30">
        <f>SUMIF([1]route!$E$3:$E$10005,E391,[1]!Table1[8])</f>
        <v/>
      </c>
      <c r="AM391" s="30">
        <f>SUMIF([1]route!$E$3:$E$10005,E391,[1]!Table1[9])</f>
        <v/>
      </c>
      <c r="AN391" s="30">
        <f>SUMIF([1]route!$E$3:$E$10005,E391,[1]!Table1[10])</f>
        <v/>
      </c>
      <c r="AO391" s="30">
        <f>SUMIF([1]route!$E$3:$E$10005,E391,[1]!Table1[11])</f>
        <v/>
      </c>
      <c r="AP391" s="30">
        <f>SUMIF([1]route!$E$3:$E$10005,E391,[1]!Table1[12])</f>
        <v/>
      </c>
      <c r="AQ391" s="30">
        <f>SUMIF([1]route!$E$3:$E$10005,E391,[1]!Table1[13])</f>
        <v/>
      </c>
      <c r="AR391" s="30">
        <f>SUMIF([1]route!$E$3:$E$10005,E391,[1]!Table1[14])</f>
        <v/>
      </c>
      <c r="AS391" s="30">
        <f>SUMIF([1]route!$E$3:$E$10005,E391,[1]!Table1[15])</f>
        <v/>
      </c>
      <c r="AT391" s="30">
        <f>SUMIF([1]route!$E$3:$E$10005,E391,[1]!Table1[16])</f>
        <v/>
      </c>
      <c r="AU391" s="30">
        <f>SUMIF([1]route!$E$3:$E$10005,E391,[1]!Table1[17])</f>
        <v/>
      </c>
      <c r="AV391" s="30">
        <f>SUMIF([1]route!$E$3:$E$10005,E391,[1]!Table1[18])</f>
        <v/>
      </c>
      <c r="AW391" s="30">
        <f>SUMIF([1]route!$E$3:$E$10005,E391,[1]!Table1[19])</f>
        <v/>
      </c>
      <c r="AX391" s="30">
        <f>SUMIF([1]route!$E$3:$E$10005,E391,[1]!Table1[20])</f>
        <v/>
      </c>
      <c r="AY391" s="30">
        <f>SUMIF([1]route!$E$3:$E$10005,E391,[1]!Table1[21])</f>
        <v/>
      </c>
      <c r="AZ391" s="30">
        <f>SUMIF([1]route!$E$3:$E$10005,E391,[1]!Table1[22])</f>
        <v/>
      </c>
      <c r="BA391" s="30">
        <f>SUMIF([1]route!$E$3:$E$10005,E391,[1]!Table1[23])</f>
        <v/>
      </c>
      <c r="BB391" s="30">
        <f>SUMIF([1]route!$E$3:$E$10005,E391,[1]!Table1[24])</f>
        <v/>
      </c>
      <c r="BC391" s="30">
        <f>SUMIF([1]route!$E$3:$E$10005,E391,[1]!Table1[25])</f>
        <v/>
      </c>
      <c r="BD391" s="30">
        <f>SUMIF([1]route!$E$3:$E$10005,E391,[1]!Table1[26])</f>
        <v/>
      </c>
      <c r="BE391" s="30">
        <f>SUMIF([1]route!$E$3:$E$10005,E391,[1]!Table1[27])</f>
        <v/>
      </c>
      <c r="BF391" s="30">
        <f>SUMIF([1]route!$E$3:$E$10005,E391,[1]!Table1[28])</f>
        <v/>
      </c>
      <c r="BG391" s="30">
        <f>SUMIF([1]route!$E$3:$E$10005,E391,[1]!Table1[29])</f>
        <v/>
      </c>
      <c r="BH391" s="30">
        <f>SUMIF([1]route!$E$3:$E$10005,E391,[1]!Table1[30])</f>
        <v/>
      </c>
      <c r="BI391" s="30">
        <f>SUMIF([1]route!$E$3:$E$10005,E391,[1]!Table1[31])</f>
        <v/>
      </c>
      <c r="BJ391" s="30">
        <f>SUMIF([1]route!$E$3:$E$10005,E391,[1]!Table1[Remain PO])</f>
        <v/>
      </c>
      <c r="BK391" s="31">
        <f>SUMIF([1]route!$E$3:$E$10005,E391,[1]!Table1[N+1])</f>
        <v/>
      </c>
      <c r="BL391" s="31">
        <f>SUMIF([1]route!$E$3:$E$10005,E391,[1]!Table1[N+2])</f>
        <v/>
      </c>
      <c r="BM391" s="31">
        <f>SUMIF([1]route!$E$3:$E$10005,E391,[1]!Table1[N+3])</f>
        <v/>
      </c>
      <c r="BN391" s="32">
        <f>SUMIF([1]route!$E$3:$E$10005,E391,[1]!Table1[N+4])</f>
        <v/>
      </c>
      <c r="BP391" s="37">
        <f>$V391-$AD391</f>
        <v/>
      </c>
      <c r="BQ391" s="35">
        <f>BP391-AE391</f>
        <v/>
      </c>
      <c r="BR391" s="35">
        <f>BQ391-AF391</f>
        <v/>
      </c>
      <c r="BS391" s="35">
        <f>BR391-AG391</f>
        <v/>
      </c>
      <c r="BT391" s="35">
        <f>BS391-AH391</f>
        <v/>
      </c>
      <c r="BU391" s="35">
        <f>BT391-AI391</f>
        <v/>
      </c>
      <c r="BV391" s="35">
        <f>BU391-AJ391</f>
        <v/>
      </c>
      <c r="BW391" s="35">
        <f>BV391-AK391</f>
        <v/>
      </c>
      <c r="BX391" s="35">
        <f>BW391-AL391</f>
        <v/>
      </c>
      <c r="BY391" s="35">
        <f>BX391-AM391</f>
        <v/>
      </c>
      <c r="BZ391" s="35">
        <f>BY391-AN391</f>
        <v/>
      </c>
      <c r="CA391" s="35">
        <f>BZ391-AO391</f>
        <v/>
      </c>
      <c r="CB391" s="35">
        <f>CA391-AP391</f>
        <v/>
      </c>
      <c r="CC391" s="35">
        <f>CB391-AQ391</f>
        <v/>
      </c>
      <c r="CD391" s="35">
        <f>CC391-AR391</f>
        <v/>
      </c>
      <c r="CE391" s="35">
        <f>CD391-AS391</f>
        <v/>
      </c>
      <c r="CF391" s="35">
        <f>CE391-AT391</f>
        <v/>
      </c>
      <c r="CG391" s="35">
        <f>CF391-AU391</f>
        <v/>
      </c>
      <c r="CH391" s="35">
        <f>CG391-AV391</f>
        <v/>
      </c>
      <c r="CI391" s="35">
        <f>CH391-AW391</f>
        <v/>
      </c>
      <c r="CJ391" s="35">
        <f>CI391-AX391</f>
        <v/>
      </c>
      <c r="CK391" s="35">
        <f>CJ391-AY391</f>
        <v/>
      </c>
      <c r="CL391" s="35">
        <f>CK391-AZ391</f>
        <v/>
      </c>
      <c r="CM391" s="35">
        <f>CL391-BA391</f>
        <v/>
      </c>
      <c r="CN391" s="35">
        <f>CM391-BB391</f>
        <v/>
      </c>
      <c r="CO391" s="35">
        <f>CN391-BC391</f>
        <v/>
      </c>
      <c r="CP391" s="35">
        <f>CO391-BD391</f>
        <v/>
      </c>
      <c r="CQ391" s="35">
        <f>CP391-BE391</f>
        <v/>
      </c>
      <c r="CR391" s="35">
        <f>CQ391-BF391</f>
        <v/>
      </c>
      <c r="CS391" s="35">
        <f>CR391-BG391</f>
        <v/>
      </c>
      <c r="CT391" s="35">
        <f>CS391-BH391</f>
        <v/>
      </c>
      <c r="CU391" s="35">
        <f>CT391-BI391</f>
        <v/>
      </c>
      <c r="CV391" s="35">
        <f>CU391-BJ391</f>
        <v/>
      </c>
      <c r="CW391" s="38">
        <f>CV391-BK391</f>
        <v/>
      </c>
      <c r="CX391" s="38">
        <f>CW391-BL391</f>
        <v/>
      </c>
      <c r="CY391" s="38">
        <f>CX391-BM391</f>
        <v/>
      </c>
      <c r="CZ391" s="39">
        <f>CY391-BN391</f>
        <v/>
      </c>
      <c r="DA391" s="35" t="n"/>
    </row>
    <row r="392">
      <c r="D392" s="61">
        <f>VLOOKUP(F392,[1]Special!$O$2:$S$209,3,0)</f>
        <v/>
      </c>
      <c r="E392" s="20" t="inlineStr">
        <is>
          <t>|0200230841|12.70|0.00|1.200|0.0004950NBC</t>
        </is>
      </c>
      <c r="F392" s="19">
        <f>LEFT(E392,LEN(E392)-7)</f>
        <v/>
      </c>
      <c r="G392" s="19">
        <f>'Cutting Rules'!H392</f>
        <v/>
      </c>
      <c r="H392" s="19">
        <f>VLOOKUP(MID(F392,8,2),[1]Special!$H$2:$I$32,2,0)</f>
        <v/>
      </c>
      <c r="I392" s="19">
        <f>RIGHT(E392,3)</f>
        <v/>
      </c>
      <c r="J392" s="19">
        <f>IF(MID(E392,6,2)="22","P","C")</f>
        <v/>
      </c>
      <c r="K392" s="19">
        <f>MID(E392,13,4)</f>
        <v/>
      </c>
      <c r="L392" s="19">
        <f>MID(E392,19,4)</f>
        <v/>
      </c>
      <c r="M392" s="52">
        <f>MID(E392,LEN(E392)-17,4)</f>
        <v/>
      </c>
      <c r="N392" s="52">
        <f>MID(E392,LEN(E392)-6,4)</f>
        <v/>
      </c>
      <c r="O392" s="19">
        <f>VLOOKUP(F392,[1]Item!$A$5:$Z$10000,26,0)</f>
        <v/>
      </c>
      <c r="P392" s="19">
        <f>VLOOKUP(E392,[1]route!$E$3:$O$10005,11,0)</f>
        <v/>
      </c>
      <c r="Q392" s="167">
        <f>'Cutting Rules'!AD392</f>
        <v/>
      </c>
      <c r="R392" s="168">
        <f>SUMIF([1]route!$E$3:$E$10005,E392,[1]!Table1[生産])</f>
        <v/>
      </c>
      <c r="S392" s="24" t="n"/>
      <c r="T392" s="169" t="inlineStr"/>
      <c r="U392" s="19" t="n"/>
      <c r="V392" s="170">
        <f>SUMIF([1]route!$E$3:$E$10005,E392,[1]route!$M$3:$M$10005)</f>
        <v/>
      </c>
      <c r="W392" s="171">
        <f>O392*N392*V392/1000</f>
        <v/>
      </c>
      <c r="X392" s="27">
        <f t="array" ref="X392">INDEX($BP392:$CZ392,MATCH(TRUE,$BP392:$CZ392&lt;0,0))</f>
        <v/>
      </c>
      <c r="Y392" s="47">
        <f>IFERROR(CHOOSE($AC392,$BP$1,$BQ$1,$BR$1,$BS$1,$BT$1,$BU$1,$BV$1,$BW$1,$BX$1,$BY$1,$BZ$1,$CA$1,$CB$1,$CC$1,$CD$1,$CE$1,$CF$1,$CG$1,$CH$1,$CI$1,$CJ$1,$CK$1,$CL$1,$CM$1,$CN$1,$CO$1,$CP$1,$CQ$1,$CR$1,$CS$1,$CT$1,$CU$1,$CV$1,$CW$1,$CX$1,$CY$1,$CZ$1,),"")</f>
        <v/>
      </c>
      <c r="Z392" s="121">
        <f>IFERROR(VLOOKUP(E392,[1]route!$E$3:$BL$10005,59,0),"")&amp;IFERROR(VLOOKUP(E392,[1]route!$E$3:$BL$10005,60,0),"")</f>
        <v/>
      </c>
      <c r="AA392" s="172">
        <f>IF(R392&gt;V392,R392-V392,0)</f>
        <v/>
      </c>
      <c r="AB392" s="173">
        <f>AA392*O392*N392/1000</f>
        <v/>
      </c>
      <c r="AC392" s="4">
        <f>IFERROR(MATCH($X392,$BP392:$CZ392,0),"")</f>
        <v/>
      </c>
      <c r="AD392" s="29" t="n">
        <v>0</v>
      </c>
      <c r="AE392" s="30">
        <f>SUMIF([1]route!$E$3:$E$10005,E392,[1]!Table1[1])</f>
        <v/>
      </c>
      <c r="AF392" s="30">
        <f>SUMIF([1]route!$E$3:$E$10005,E392,[1]!Table1[2])</f>
        <v/>
      </c>
      <c r="AG392" s="30">
        <f>SUMIF([1]route!$E$3:$E$10005,E392,[1]!Table1[3])</f>
        <v/>
      </c>
      <c r="AH392" s="30">
        <f>SUMIF([1]route!$E$3:$E$10005,E392,[1]!Table1[4])</f>
        <v/>
      </c>
      <c r="AI392" s="30">
        <f>SUMIF([1]route!$E$3:$E$10005,E392,[1]!Table1[5])</f>
        <v/>
      </c>
      <c r="AJ392" s="30">
        <f>SUMIF([1]route!$E$3:$E$10005,E392,[1]!Table1[6])</f>
        <v/>
      </c>
      <c r="AK392" s="30">
        <f>SUMIF([1]route!$E$3:$E$10005,E392,[1]!Table1[7])</f>
        <v/>
      </c>
      <c r="AL392" s="30">
        <f>SUMIF([1]route!$E$3:$E$10005,E392,[1]!Table1[8])</f>
        <v/>
      </c>
      <c r="AM392" s="30">
        <f>SUMIF([1]route!$E$3:$E$10005,E392,[1]!Table1[9])</f>
        <v/>
      </c>
      <c r="AN392" s="30">
        <f>SUMIF([1]route!$E$3:$E$10005,E392,[1]!Table1[10])</f>
        <v/>
      </c>
      <c r="AO392" s="30">
        <f>SUMIF([1]route!$E$3:$E$10005,E392,[1]!Table1[11])</f>
        <v/>
      </c>
      <c r="AP392" s="30">
        <f>SUMIF([1]route!$E$3:$E$10005,E392,[1]!Table1[12])</f>
        <v/>
      </c>
      <c r="AQ392" s="30">
        <f>SUMIF([1]route!$E$3:$E$10005,E392,[1]!Table1[13])</f>
        <v/>
      </c>
      <c r="AR392" s="30">
        <f>SUMIF([1]route!$E$3:$E$10005,E392,[1]!Table1[14])</f>
        <v/>
      </c>
      <c r="AS392" s="30">
        <f>SUMIF([1]route!$E$3:$E$10005,E392,[1]!Table1[15])</f>
        <v/>
      </c>
      <c r="AT392" s="30">
        <f>SUMIF([1]route!$E$3:$E$10005,E392,[1]!Table1[16])</f>
        <v/>
      </c>
      <c r="AU392" s="30">
        <f>SUMIF([1]route!$E$3:$E$10005,E392,[1]!Table1[17])</f>
        <v/>
      </c>
      <c r="AV392" s="30">
        <f>SUMIF([1]route!$E$3:$E$10005,E392,[1]!Table1[18])</f>
        <v/>
      </c>
      <c r="AW392" s="30">
        <f>SUMIF([1]route!$E$3:$E$10005,E392,[1]!Table1[19])</f>
        <v/>
      </c>
      <c r="AX392" s="30">
        <f>SUMIF([1]route!$E$3:$E$10005,E392,[1]!Table1[20])</f>
        <v/>
      </c>
      <c r="AY392" s="30">
        <f>SUMIF([1]route!$E$3:$E$10005,E392,[1]!Table1[21])</f>
        <v/>
      </c>
      <c r="AZ392" s="30">
        <f>SUMIF([1]route!$E$3:$E$10005,E392,[1]!Table1[22])</f>
        <v/>
      </c>
      <c r="BA392" s="30">
        <f>SUMIF([1]route!$E$3:$E$10005,E392,[1]!Table1[23])</f>
        <v/>
      </c>
      <c r="BB392" s="30">
        <f>SUMIF([1]route!$E$3:$E$10005,E392,[1]!Table1[24])</f>
        <v/>
      </c>
      <c r="BC392" s="30">
        <f>SUMIF([1]route!$E$3:$E$10005,E392,[1]!Table1[25])</f>
        <v/>
      </c>
      <c r="BD392" s="30">
        <f>SUMIF([1]route!$E$3:$E$10005,E392,[1]!Table1[26])</f>
        <v/>
      </c>
      <c r="BE392" s="30">
        <f>SUMIF([1]route!$E$3:$E$10005,E392,[1]!Table1[27])</f>
        <v/>
      </c>
      <c r="BF392" s="30">
        <f>SUMIF([1]route!$E$3:$E$10005,E392,[1]!Table1[28])</f>
        <v/>
      </c>
      <c r="BG392" s="30">
        <f>SUMIF([1]route!$E$3:$E$10005,E392,[1]!Table1[29])</f>
        <v/>
      </c>
      <c r="BH392" s="30">
        <f>SUMIF([1]route!$E$3:$E$10005,E392,[1]!Table1[30])</f>
        <v/>
      </c>
      <c r="BI392" s="30">
        <f>SUMIF([1]route!$E$3:$E$10005,E392,[1]!Table1[31])</f>
        <v/>
      </c>
      <c r="BJ392" s="30">
        <f>SUMIF([1]route!$E$3:$E$10005,E392,[1]!Table1[Remain PO])</f>
        <v/>
      </c>
      <c r="BK392" s="31">
        <f>SUMIF([1]route!$E$3:$E$10005,E392,[1]!Table1[N+1])</f>
        <v/>
      </c>
      <c r="BL392" s="31">
        <f>SUMIF([1]route!$E$3:$E$10005,E392,[1]!Table1[N+2])</f>
        <v/>
      </c>
      <c r="BM392" s="31">
        <f>SUMIF([1]route!$E$3:$E$10005,E392,[1]!Table1[N+3])</f>
        <v/>
      </c>
      <c r="BN392" s="32">
        <f>SUMIF([1]route!$E$3:$E$10005,E392,[1]!Table1[N+4])</f>
        <v/>
      </c>
      <c r="BP392" s="37">
        <f>$V392-$AD392</f>
        <v/>
      </c>
      <c r="BQ392" s="35">
        <f>BP392-AE392</f>
        <v/>
      </c>
      <c r="BR392" s="35">
        <f>BQ392-AF392</f>
        <v/>
      </c>
      <c r="BS392" s="35">
        <f>BR392-AG392</f>
        <v/>
      </c>
      <c r="BT392" s="35">
        <f>BS392-AH392</f>
        <v/>
      </c>
      <c r="BU392" s="35">
        <f>BT392-AI392</f>
        <v/>
      </c>
      <c r="BV392" s="35">
        <f>BU392-AJ392</f>
        <v/>
      </c>
      <c r="BW392" s="35">
        <f>BV392-AK392</f>
        <v/>
      </c>
      <c r="BX392" s="35">
        <f>BW392-AL392</f>
        <v/>
      </c>
      <c r="BY392" s="35">
        <f>BX392-AM392</f>
        <v/>
      </c>
      <c r="BZ392" s="35">
        <f>BY392-AN392</f>
        <v/>
      </c>
      <c r="CA392" s="35">
        <f>BZ392-AO392</f>
        <v/>
      </c>
      <c r="CB392" s="35">
        <f>CA392-AP392</f>
        <v/>
      </c>
      <c r="CC392" s="35">
        <f>CB392-AQ392</f>
        <v/>
      </c>
      <c r="CD392" s="35">
        <f>CC392-AR392</f>
        <v/>
      </c>
      <c r="CE392" s="35">
        <f>CD392-AS392</f>
        <v/>
      </c>
      <c r="CF392" s="35">
        <f>CE392-AT392</f>
        <v/>
      </c>
      <c r="CG392" s="35">
        <f>CF392-AU392</f>
        <v/>
      </c>
      <c r="CH392" s="35">
        <f>CG392-AV392</f>
        <v/>
      </c>
      <c r="CI392" s="35">
        <f>CH392-AW392</f>
        <v/>
      </c>
      <c r="CJ392" s="35">
        <f>CI392-AX392</f>
        <v/>
      </c>
      <c r="CK392" s="35">
        <f>CJ392-AY392</f>
        <v/>
      </c>
      <c r="CL392" s="35">
        <f>CK392-AZ392</f>
        <v/>
      </c>
      <c r="CM392" s="35">
        <f>CL392-BA392</f>
        <v/>
      </c>
      <c r="CN392" s="35">
        <f>CM392-BB392</f>
        <v/>
      </c>
      <c r="CO392" s="35">
        <f>CN392-BC392</f>
        <v/>
      </c>
      <c r="CP392" s="35">
        <f>CO392-BD392</f>
        <v/>
      </c>
      <c r="CQ392" s="35">
        <f>CP392-BE392</f>
        <v/>
      </c>
      <c r="CR392" s="35">
        <f>CQ392-BF392</f>
        <v/>
      </c>
      <c r="CS392" s="35">
        <f>CR392-BG392</f>
        <v/>
      </c>
      <c r="CT392" s="35">
        <f>CS392-BH392</f>
        <v/>
      </c>
      <c r="CU392" s="35">
        <f>CT392-BI392</f>
        <v/>
      </c>
      <c r="CV392" s="35">
        <f>CU392-BJ392</f>
        <v/>
      </c>
      <c r="CW392" s="38">
        <f>CV392-BK392</f>
        <v/>
      </c>
      <c r="CX392" s="38">
        <f>CW392-BL392</f>
        <v/>
      </c>
      <c r="CY392" s="38">
        <f>CX392-BM392</f>
        <v/>
      </c>
      <c r="CZ392" s="39">
        <f>CY392-BN392</f>
        <v/>
      </c>
      <c r="DA392" s="35" t="n"/>
    </row>
    <row r="393">
      <c r="D393" s="61">
        <f>VLOOKUP(F393,[1]Special!$O$2:$S$209,3,0)</f>
        <v/>
      </c>
      <c r="E393" s="20" t="inlineStr">
        <is>
          <t>|0200226010|31.80|0.00|1.400|0.0005240NBC</t>
        </is>
      </c>
      <c r="F393" s="19">
        <f>LEFT(E393,LEN(E393)-7)</f>
        <v/>
      </c>
      <c r="G393" s="19">
        <f>'Cutting Rules'!H393</f>
        <v/>
      </c>
      <c r="H393" s="19">
        <f>VLOOKUP(MID(F393,8,2),[1]Special!$H$2:$I$32,2,0)</f>
        <v/>
      </c>
      <c r="I393" s="19">
        <f>RIGHT(E393,3)</f>
        <v/>
      </c>
      <c r="J393" s="19">
        <f>IF(MID(E393,6,2)="22","P","C")</f>
        <v/>
      </c>
      <c r="K393" s="19">
        <f>MID(E393,13,4)</f>
        <v/>
      </c>
      <c r="L393" s="19">
        <f>MID(E393,19,4)</f>
        <v/>
      </c>
      <c r="M393" s="52">
        <f>MID(E393,LEN(E393)-17,4)</f>
        <v/>
      </c>
      <c r="N393" s="52">
        <f>MID(E393,LEN(E393)-6,4)</f>
        <v/>
      </c>
      <c r="O393" s="19">
        <f>VLOOKUP(F393,[1]Item!$A$5:$Z$10000,26,0)</f>
        <v/>
      </c>
      <c r="P393" s="19">
        <f>VLOOKUP(E393,[1]route!$E$3:$O$10005,11,0)</f>
        <v/>
      </c>
      <c r="Q393" s="167">
        <f>'Cutting Rules'!AD393</f>
        <v/>
      </c>
      <c r="R393" s="168">
        <f>SUMIF([1]route!$E$3:$E$10005,E393,[1]!Table1[生産])</f>
        <v/>
      </c>
      <c r="S393" s="24" t="n"/>
      <c r="T393" s="169" t="inlineStr"/>
      <c r="U393" s="19" t="n"/>
      <c r="V393" s="170">
        <f>SUMIF([1]route!$E$3:$E$10005,E393,[1]route!$M$3:$M$10005)</f>
        <v/>
      </c>
      <c r="W393" s="171">
        <f>O393*N393*V393/1000</f>
        <v/>
      </c>
      <c r="X393" s="27">
        <f t="array" ref="X393">INDEX($BP393:$CZ393,MATCH(TRUE,$BP393:$CZ393&lt;0,0))</f>
        <v/>
      </c>
      <c r="Y393" s="47">
        <f>IFERROR(CHOOSE($AC393,$BP$1,$BQ$1,$BR$1,$BS$1,$BT$1,$BU$1,$BV$1,$BW$1,$BX$1,$BY$1,$BZ$1,$CA$1,$CB$1,$CC$1,$CD$1,$CE$1,$CF$1,$CG$1,$CH$1,$CI$1,$CJ$1,$CK$1,$CL$1,$CM$1,$CN$1,$CO$1,$CP$1,$CQ$1,$CR$1,$CS$1,$CT$1,$CU$1,$CV$1,$CW$1,$CX$1,$CY$1,$CZ$1,),"")</f>
        <v/>
      </c>
      <c r="Z393" s="121">
        <f>IFERROR(VLOOKUP(E393,[1]route!$E$3:$BL$10005,59,0),"")&amp;IFERROR(VLOOKUP(E393,[1]route!$E$3:$BL$10005,60,0),"")</f>
        <v/>
      </c>
      <c r="AA393" s="172">
        <f>IF(R393&gt;V393,R393-V393,0)</f>
        <v/>
      </c>
      <c r="AB393" s="173">
        <f>AA393*O393*N393/1000</f>
        <v/>
      </c>
      <c r="AC393" s="4">
        <f>IFERROR(MATCH($X393,$BP393:$CZ393,0),"")</f>
        <v/>
      </c>
      <c r="AD393" s="29" t="n">
        <v>0</v>
      </c>
      <c r="AE393" s="30">
        <f>SUMIF([1]route!$E$3:$E$10005,E393,[1]!Table1[1])</f>
        <v/>
      </c>
      <c r="AF393" s="30">
        <f>SUMIF([1]route!$E$3:$E$10005,E393,[1]!Table1[2])</f>
        <v/>
      </c>
      <c r="AG393" s="30">
        <f>SUMIF([1]route!$E$3:$E$10005,E393,[1]!Table1[3])</f>
        <v/>
      </c>
      <c r="AH393" s="30">
        <f>SUMIF([1]route!$E$3:$E$10005,E393,[1]!Table1[4])</f>
        <v/>
      </c>
      <c r="AI393" s="30">
        <f>SUMIF([1]route!$E$3:$E$10005,E393,[1]!Table1[5])</f>
        <v/>
      </c>
      <c r="AJ393" s="30">
        <f>SUMIF([1]route!$E$3:$E$10005,E393,[1]!Table1[6])</f>
        <v/>
      </c>
      <c r="AK393" s="30">
        <f>SUMIF([1]route!$E$3:$E$10005,E393,[1]!Table1[7])</f>
        <v/>
      </c>
      <c r="AL393" s="30">
        <f>SUMIF([1]route!$E$3:$E$10005,E393,[1]!Table1[8])</f>
        <v/>
      </c>
      <c r="AM393" s="30">
        <f>SUMIF([1]route!$E$3:$E$10005,E393,[1]!Table1[9])</f>
        <v/>
      </c>
      <c r="AN393" s="30">
        <f>SUMIF([1]route!$E$3:$E$10005,E393,[1]!Table1[10])</f>
        <v/>
      </c>
      <c r="AO393" s="30">
        <f>SUMIF([1]route!$E$3:$E$10005,E393,[1]!Table1[11])</f>
        <v/>
      </c>
      <c r="AP393" s="30">
        <f>SUMIF([1]route!$E$3:$E$10005,E393,[1]!Table1[12])</f>
        <v/>
      </c>
      <c r="AQ393" s="30">
        <f>SUMIF([1]route!$E$3:$E$10005,E393,[1]!Table1[13])</f>
        <v/>
      </c>
      <c r="AR393" s="30">
        <f>SUMIF([1]route!$E$3:$E$10005,E393,[1]!Table1[14])</f>
        <v/>
      </c>
      <c r="AS393" s="30">
        <f>SUMIF([1]route!$E$3:$E$10005,E393,[1]!Table1[15])</f>
        <v/>
      </c>
      <c r="AT393" s="30">
        <f>SUMIF([1]route!$E$3:$E$10005,E393,[1]!Table1[16])</f>
        <v/>
      </c>
      <c r="AU393" s="30">
        <f>SUMIF([1]route!$E$3:$E$10005,E393,[1]!Table1[17])</f>
        <v/>
      </c>
      <c r="AV393" s="30">
        <f>SUMIF([1]route!$E$3:$E$10005,E393,[1]!Table1[18])</f>
        <v/>
      </c>
      <c r="AW393" s="30">
        <f>SUMIF([1]route!$E$3:$E$10005,E393,[1]!Table1[19])</f>
        <v/>
      </c>
      <c r="AX393" s="30">
        <f>SUMIF([1]route!$E$3:$E$10005,E393,[1]!Table1[20])</f>
        <v/>
      </c>
      <c r="AY393" s="30">
        <f>SUMIF([1]route!$E$3:$E$10005,E393,[1]!Table1[21])</f>
        <v/>
      </c>
      <c r="AZ393" s="30">
        <f>SUMIF([1]route!$E$3:$E$10005,E393,[1]!Table1[22])</f>
        <v/>
      </c>
      <c r="BA393" s="30">
        <f>SUMIF([1]route!$E$3:$E$10005,E393,[1]!Table1[23])</f>
        <v/>
      </c>
      <c r="BB393" s="30">
        <f>SUMIF([1]route!$E$3:$E$10005,E393,[1]!Table1[24])</f>
        <v/>
      </c>
      <c r="BC393" s="30">
        <f>SUMIF([1]route!$E$3:$E$10005,E393,[1]!Table1[25])</f>
        <v/>
      </c>
      <c r="BD393" s="30">
        <f>SUMIF([1]route!$E$3:$E$10005,E393,[1]!Table1[26])</f>
        <v/>
      </c>
      <c r="BE393" s="30">
        <f>SUMIF([1]route!$E$3:$E$10005,E393,[1]!Table1[27])</f>
        <v/>
      </c>
      <c r="BF393" s="30">
        <f>SUMIF([1]route!$E$3:$E$10005,E393,[1]!Table1[28])</f>
        <v/>
      </c>
      <c r="BG393" s="30">
        <f>SUMIF([1]route!$E$3:$E$10005,E393,[1]!Table1[29])</f>
        <v/>
      </c>
      <c r="BH393" s="30">
        <f>SUMIF([1]route!$E$3:$E$10005,E393,[1]!Table1[30])</f>
        <v/>
      </c>
      <c r="BI393" s="30">
        <f>SUMIF([1]route!$E$3:$E$10005,E393,[1]!Table1[31])</f>
        <v/>
      </c>
      <c r="BJ393" s="30">
        <f>SUMIF([1]route!$E$3:$E$10005,E393,[1]!Table1[Remain PO])</f>
        <v/>
      </c>
      <c r="BK393" s="31">
        <f>SUMIF([1]route!$E$3:$E$10005,E393,[1]!Table1[N+1])</f>
        <v/>
      </c>
      <c r="BL393" s="31">
        <f>SUMIF([1]route!$E$3:$E$10005,E393,[1]!Table1[N+2])</f>
        <v/>
      </c>
      <c r="BM393" s="31">
        <f>SUMIF([1]route!$E$3:$E$10005,E393,[1]!Table1[N+3])</f>
        <v/>
      </c>
      <c r="BN393" s="32">
        <f>SUMIF([1]route!$E$3:$E$10005,E393,[1]!Table1[N+4])</f>
        <v/>
      </c>
      <c r="BP393" s="37">
        <f>$V393-$AD393</f>
        <v/>
      </c>
      <c r="BQ393" s="35">
        <f>BP393-AE393</f>
        <v/>
      </c>
      <c r="BR393" s="35">
        <f>BQ393-AF393</f>
        <v/>
      </c>
      <c r="BS393" s="35">
        <f>BR393-AG393</f>
        <v/>
      </c>
      <c r="BT393" s="35">
        <f>BS393-AH393</f>
        <v/>
      </c>
      <c r="BU393" s="35">
        <f>BT393-AI393</f>
        <v/>
      </c>
      <c r="BV393" s="35">
        <f>BU393-AJ393</f>
        <v/>
      </c>
      <c r="BW393" s="35">
        <f>BV393-AK393</f>
        <v/>
      </c>
      <c r="BX393" s="35">
        <f>BW393-AL393</f>
        <v/>
      </c>
      <c r="BY393" s="35">
        <f>BX393-AM393</f>
        <v/>
      </c>
      <c r="BZ393" s="35">
        <f>BY393-AN393</f>
        <v/>
      </c>
      <c r="CA393" s="35">
        <f>BZ393-AO393</f>
        <v/>
      </c>
      <c r="CB393" s="35">
        <f>CA393-AP393</f>
        <v/>
      </c>
      <c r="CC393" s="35">
        <f>CB393-AQ393</f>
        <v/>
      </c>
      <c r="CD393" s="35">
        <f>CC393-AR393</f>
        <v/>
      </c>
      <c r="CE393" s="35">
        <f>CD393-AS393</f>
        <v/>
      </c>
      <c r="CF393" s="35">
        <f>CE393-AT393</f>
        <v/>
      </c>
      <c r="CG393" s="35">
        <f>CF393-AU393</f>
        <v/>
      </c>
      <c r="CH393" s="35">
        <f>CG393-AV393</f>
        <v/>
      </c>
      <c r="CI393" s="35">
        <f>CH393-AW393</f>
        <v/>
      </c>
      <c r="CJ393" s="35">
        <f>CI393-AX393</f>
        <v/>
      </c>
      <c r="CK393" s="35">
        <f>CJ393-AY393</f>
        <v/>
      </c>
      <c r="CL393" s="35">
        <f>CK393-AZ393</f>
        <v/>
      </c>
      <c r="CM393" s="35">
        <f>CL393-BA393</f>
        <v/>
      </c>
      <c r="CN393" s="35">
        <f>CM393-BB393</f>
        <v/>
      </c>
      <c r="CO393" s="35">
        <f>CN393-BC393</f>
        <v/>
      </c>
      <c r="CP393" s="35">
        <f>CO393-BD393</f>
        <v/>
      </c>
      <c r="CQ393" s="35">
        <f>CP393-BE393</f>
        <v/>
      </c>
      <c r="CR393" s="35">
        <f>CQ393-BF393</f>
        <v/>
      </c>
      <c r="CS393" s="35">
        <f>CR393-BG393</f>
        <v/>
      </c>
      <c r="CT393" s="35">
        <f>CS393-BH393</f>
        <v/>
      </c>
      <c r="CU393" s="35">
        <f>CT393-BI393</f>
        <v/>
      </c>
      <c r="CV393" s="35">
        <f>CU393-BJ393</f>
        <v/>
      </c>
      <c r="CW393" s="38">
        <f>CV393-BK393</f>
        <v/>
      </c>
      <c r="CX393" s="38">
        <f>CW393-BL393</f>
        <v/>
      </c>
      <c r="CY393" s="38">
        <f>CX393-BM393</f>
        <v/>
      </c>
      <c r="CZ393" s="39">
        <f>CY393-BN393</f>
        <v/>
      </c>
      <c r="DA393" s="35" t="n"/>
    </row>
    <row r="394">
      <c r="D394" s="61">
        <f>VLOOKUP(F394,[1]Special!$O$2:$S$209,3,0)</f>
        <v/>
      </c>
      <c r="E394" s="20" t="inlineStr">
        <is>
          <t>|0200226010|19.10|0.00|1.400|0.0006030NBC</t>
        </is>
      </c>
      <c r="F394" s="19">
        <f>LEFT(E394,LEN(E394)-7)</f>
        <v/>
      </c>
      <c r="G394" s="19">
        <f>'Cutting Rules'!H394</f>
        <v/>
      </c>
      <c r="H394" s="19">
        <f>VLOOKUP(MID(F394,8,2),[1]Special!$H$2:$I$32,2,0)</f>
        <v/>
      </c>
      <c r="I394" s="19">
        <f>RIGHT(E394,3)</f>
        <v/>
      </c>
      <c r="J394" s="19">
        <f>IF(MID(E394,6,2)="22","P","C")</f>
        <v/>
      </c>
      <c r="K394" s="19">
        <f>MID(E394,13,4)</f>
        <v/>
      </c>
      <c r="L394" s="19">
        <f>MID(E394,19,4)</f>
        <v/>
      </c>
      <c r="M394" s="52">
        <f>MID(E394,LEN(E394)-17,4)</f>
        <v/>
      </c>
      <c r="N394" s="52">
        <f>MID(E394,LEN(E394)-6,4)</f>
        <v/>
      </c>
      <c r="O394" s="19">
        <f>VLOOKUP(F394,[1]Item!$A$5:$Z$10000,26,0)</f>
        <v/>
      </c>
      <c r="P394" s="19">
        <f>VLOOKUP(E394,[1]route!$E$3:$O$10005,11,0)</f>
        <v/>
      </c>
      <c r="Q394" s="167">
        <f>'Cutting Rules'!AD394</f>
        <v/>
      </c>
      <c r="R394" s="168">
        <f>SUMIF([1]route!$E$3:$E$10005,E394,[1]!Table1[生産])</f>
        <v/>
      </c>
      <c r="S394" s="24" t="n"/>
      <c r="T394" s="169" t="inlineStr"/>
      <c r="U394" s="19" t="n"/>
      <c r="V394" s="170">
        <f>SUMIF([1]route!$E$3:$E$10005,E394,[1]route!$M$3:$M$10005)</f>
        <v/>
      </c>
      <c r="W394" s="171">
        <f>O394*N394*V394/1000</f>
        <v/>
      </c>
      <c r="X394" s="27">
        <f t="array" ref="X394">INDEX($BP394:$CZ394,MATCH(TRUE,$BP394:$CZ394&lt;0,0))</f>
        <v/>
      </c>
      <c r="Y394" s="47">
        <f>IFERROR(CHOOSE($AC394,$BP$1,$BQ$1,$BR$1,$BS$1,$BT$1,$BU$1,$BV$1,$BW$1,$BX$1,$BY$1,$BZ$1,$CA$1,$CB$1,$CC$1,$CD$1,$CE$1,$CF$1,$CG$1,$CH$1,$CI$1,$CJ$1,$CK$1,$CL$1,$CM$1,$CN$1,$CO$1,$CP$1,$CQ$1,$CR$1,$CS$1,$CT$1,$CU$1,$CV$1,$CW$1,$CX$1,$CY$1,$CZ$1,),"")</f>
        <v/>
      </c>
      <c r="Z394" s="121">
        <f>IFERROR(VLOOKUP(E394,[1]route!$E$3:$BL$10005,59,0),"")&amp;IFERROR(VLOOKUP(E394,[1]route!$E$3:$BL$10005,60,0),"")</f>
        <v/>
      </c>
      <c r="AA394" s="172">
        <f>IF(R394&gt;V394,R394-V394,0)</f>
        <v/>
      </c>
      <c r="AB394" s="173">
        <f>AA394*O394*N394/1000</f>
        <v/>
      </c>
      <c r="AC394" s="4">
        <f>IFERROR(MATCH($X394,$BP394:$CZ394,0),"")</f>
        <v/>
      </c>
      <c r="AD394" s="29" t="n">
        <v>0</v>
      </c>
      <c r="AE394" s="30">
        <f>SUMIF([1]route!$E$3:$E$10005,E394,[1]!Table1[1])</f>
        <v/>
      </c>
      <c r="AF394" s="30">
        <f>SUMIF([1]route!$E$3:$E$10005,E394,[1]!Table1[2])</f>
        <v/>
      </c>
      <c r="AG394" s="30">
        <f>SUMIF([1]route!$E$3:$E$10005,E394,[1]!Table1[3])</f>
        <v/>
      </c>
      <c r="AH394" s="30">
        <f>SUMIF([1]route!$E$3:$E$10005,E394,[1]!Table1[4])</f>
        <v/>
      </c>
      <c r="AI394" s="30">
        <f>SUMIF([1]route!$E$3:$E$10005,E394,[1]!Table1[5])</f>
        <v/>
      </c>
      <c r="AJ394" s="30">
        <f>SUMIF([1]route!$E$3:$E$10005,E394,[1]!Table1[6])</f>
        <v/>
      </c>
      <c r="AK394" s="30">
        <f>SUMIF([1]route!$E$3:$E$10005,E394,[1]!Table1[7])</f>
        <v/>
      </c>
      <c r="AL394" s="30">
        <f>SUMIF([1]route!$E$3:$E$10005,E394,[1]!Table1[8])</f>
        <v/>
      </c>
      <c r="AM394" s="30">
        <f>SUMIF([1]route!$E$3:$E$10005,E394,[1]!Table1[9])</f>
        <v/>
      </c>
      <c r="AN394" s="30">
        <f>SUMIF([1]route!$E$3:$E$10005,E394,[1]!Table1[10])</f>
        <v/>
      </c>
      <c r="AO394" s="30">
        <f>SUMIF([1]route!$E$3:$E$10005,E394,[1]!Table1[11])</f>
        <v/>
      </c>
      <c r="AP394" s="30">
        <f>SUMIF([1]route!$E$3:$E$10005,E394,[1]!Table1[12])</f>
        <v/>
      </c>
      <c r="AQ394" s="30">
        <f>SUMIF([1]route!$E$3:$E$10005,E394,[1]!Table1[13])</f>
        <v/>
      </c>
      <c r="AR394" s="30">
        <f>SUMIF([1]route!$E$3:$E$10005,E394,[1]!Table1[14])</f>
        <v/>
      </c>
      <c r="AS394" s="30">
        <f>SUMIF([1]route!$E$3:$E$10005,E394,[1]!Table1[15])</f>
        <v/>
      </c>
      <c r="AT394" s="30">
        <f>SUMIF([1]route!$E$3:$E$10005,E394,[1]!Table1[16])</f>
        <v/>
      </c>
      <c r="AU394" s="30">
        <f>SUMIF([1]route!$E$3:$E$10005,E394,[1]!Table1[17])</f>
        <v/>
      </c>
      <c r="AV394" s="30">
        <f>SUMIF([1]route!$E$3:$E$10005,E394,[1]!Table1[18])</f>
        <v/>
      </c>
      <c r="AW394" s="30">
        <f>SUMIF([1]route!$E$3:$E$10005,E394,[1]!Table1[19])</f>
        <v/>
      </c>
      <c r="AX394" s="30">
        <f>SUMIF([1]route!$E$3:$E$10005,E394,[1]!Table1[20])</f>
        <v/>
      </c>
      <c r="AY394" s="30">
        <f>SUMIF([1]route!$E$3:$E$10005,E394,[1]!Table1[21])</f>
        <v/>
      </c>
      <c r="AZ394" s="30">
        <f>SUMIF([1]route!$E$3:$E$10005,E394,[1]!Table1[22])</f>
        <v/>
      </c>
      <c r="BA394" s="30">
        <f>SUMIF([1]route!$E$3:$E$10005,E394,[1]!Table1[23])</f>
        <v/>
      </c>
      <c r="BB394" s="30">
        <f>SUMIF([1]route!$E$3:$E$10005,E394,[1]!Table1[24])</f>
        <v/>
      </c>
      <c r="BC394" s="30">
        <f>SUMIF([1]route!$E$3:$E$10005,E394,[1]!Table1[25])</f>
        <v/>
      </c>
      <c r="BD394" s="30">
        <f>SUMIF([1]route!$E$3:$E$10005,E394,[1]!Table1[26])</f>
        <v/>
      </c>
      <c r="BE394" s="30">
        <f>SUMIF([1]route!$E$3:$E$10005,E394,[1]!Table1[27])</f>
        <v/>
      </c>
      <c r="BF394" s="30">
        <f>SUMIF([1]route!$E$3:$E$10005,E394,[1]!Table1[28])</f>
        <v/>
      </c>
      <c r="BG394" s="30">
        <f>SUMIF([1]route!$E$3:$E$10005,E394,[1]!Table1[29])</f>
        <v/>
      </c>
      <c r="BH394" s="30">
        <f>SUMIF([1]route!$E$3:$E$10005,E394,[1]!Table1[30])</f>
        <v/>
      </c>
      <c r="BI394" s="30">
        <f>SUMIF([1]route!$E$3:$E$10005,E394,[1]!Table1[31])</f>
        <v/>
      </c>
      <c r="BJ394" s="30">
        <f>SUMIF([1]route!$E$3:$E$10005,E394,[1]!Table1[Remain PO])</f>
        <v/>
      </c>
      <c r="BK394" s="31">
        <f>SUMIF([1]route!$E$3:$E$10005,E394,[1]!Table1[N+1])</f>
        <v/>
      </c>
      <c r="BL394" s="31">
        <f>SUMIF([1]route!$E$3:$E$10005,E394,[1]!Table1[N+2])</f>
        <v/>
      </c>
      <c r="BM394" s="31">
        <f>SUMIF([1]route!$E$3:$E$10005,E394,[1]!Table1[N+3])</f>
        <v/>
      </c>
      <c r="BN394" s="32">
        <f>SUMIF([1]route!$E$3:$E$10005,E394,[1]!Table1[N+4])</f>
        <v/>
      </c>
      <c r="BP394" s="37">
        <f>$V394-$AD394</f>
        <v/>
      </c>
      <c r="BQ394" s="35">
        <f>BP394-AE394</f>
        <v/>
      </c>
      <c r="BR394" s="35">
        <f>BQ394-AF394</f>
        <v/>
      </c>
      <c r="BS394" s="35">
        <f>BR394-AG394</f>
        <v/>
      </c>
      <c r="BT394" s="35">
        <f>BS394-AH394</f>
        <v/>
      </c>
      <c r="BU394" s="35">
        <f>BT394-AI394</f>
        <v/>
      </c>
      <c r="BV394" s="35">
        <f>BU394-AJ394</f>
        <v/>
      </c>
      <c r="BW394" s="35">
        <f>BV394-AK394</f>
        <v/>
      </c>
      <c r="BX394" s="35">
        <f>BW394-AL394</f>
        <v/>
      </c>
      <c r="BY394" s="35">
        <f>BX394-AM394</f>
        <v/>
      </c>
      <c r="BZ394" s="35">
        <f>BY394-AN394</f>
        <v/>
      </c>
      <c r="CA394" s="35">
        <f>BZ394-AO394</f>
        <v/>
      </c>
      <c r="CB394" s="35">
        <f>CA394-AP394</f>
        <v/>
      </c>
      <c r="CC394" s="35">
        <f>CB394-AQ394</f>
        <v/>
      </c>
      <c r="CD394" s="35">
        <f>CC394-AR394</f>
        <v/>
      </c>
      <c r="CE394" s="35">
        <f>CD394-AS394</f>
        <v/>
      </c>
      <c r="CF394" s="35">
        <f>CE394-AT394</f>
        <v/>
      </c>
      <c r="CG394" s="35">
        <f>CF394-AU394</f>
        <v/>
      </c>
      <c r="CH394" s="35">
        <f>CG394-AV394</f>
        <v/>
      </c>
      <c r="CI394" s="35">
        <f>CH394-AW394</f>
        <v/>
      </c>
      <c r="CJ394" s="35">
        <f>CI394-AX394</f>
        <v/>
      </c>
      <c r="CK394" s="35">
        <f>CJ394-AY394</f>
        <v/>
      </c>
      <c r="CL394" s="35">
        <f>CK394-AZ394</f>
        <v/>
      </c>
      <c r="CM394" s="35">
        <f>CL394-BA394</f>
        <v/>
      </c>
      <c r="CN394" s="35">
        <f>CM394-BB394</f>
        <v/>
      </c>
      <c r="CO394" s="35">
        <f>CN394-BC394</f>
        <v/>
      </c>
      <c r="CP394" s="35">
        <f>CO394-BD394</f>
        <v/>
      </c>
      <c r="CQ394" s="35">
        <f>CP394-BE394</f>
        <v/>
      </c>
      <c r="CR394" s="35">
        <f>CQ394-BF394</f>
        <v/>
      </c>
      <c r="CS394" s="35">
        <f>CR394-BG394</f>
        <v/>
      </c>
      <c r="CT394" s="35">
        <f>CS394-BH394</f>
        <v/>
      </c>
      <c r="CU394" s="35">
        <f>CT394-BI394</f>
        <v/>
      </c>
      <c r="CV394" s="35">
        <f>CU394-BJ394</f>
        <v/>
      </c>
      <c r="CW394" s="38">
        <f>CV394-BK394</f>
        <v/>
      </c>
      <c r="CX394" s="38">
        <f>CW394-BL394</f>
        <v/>
      </c>
      <c r="CY394" s="38">
        <f>CX394-BM394</f>
        <v/>
      </c>
      <c r="CZ394" s="39">
        <f>CY394-BN394</f>
        <v/>
      </c>
      <c r="DA394" s="35" t="n"/>
    </row>
    <row r="395">
      <c r="D395" s="61">
        <f>VLOOKUP(F395,[1]Special!$O$2:$S$209,3,0)</f>
        <v/>
      </c>
      <c r="E395" s="20" t="inlineStr">
        <is>
          <t>|0200226240|35.00|0.00|2.600|0.0006135NBC</t>
        </is>
      </c>
      <c r="F395" s="19">
        <f>LEFT(E395,LEN(E395)-7)</f>
        <v/>
      </c>
      <c r="G395" s="19">
        <f>'Cutting Rules'!H395</f>
        <v/>
      </c>
      <c r="H395" s="19">
        <f>VLOOKUP(MID(F395,8,2),[1]Special!$H$2:$I$32,2,0)</f>
        <v/>
      </c>
      <c r="I395" s="19">
        <f>RIGHT(E395,3)</f>
        <v/>
      </c>
      <c r="J395" s="19">
        <f>IF(MID(E395,6,2)="22","P","C")</f>
        <v/>
      </c>
      <c r="K395" s="19">
        <f>MID(E395,13,4)</f>
        <v/>
      </c>
      <c r="L395" s="19">
        <f>MID(E395,19,4)</f>
        <v/>
      </c>
      <c r="M395" s="52">
        <f>MID(E395,LEN(E395)-17,4)</f>
        <v/>
      </c>
      <c r="N395" s="52">
        <f>MID(E395,LEN(E395)-6,4)</f>
        <v/>
      </c>
      <c r="O395" s="19">
        <f>VLOOKUP(F395,[1]Item!$A$5:$Z$10000,26,0)</f>
        <v/>
      </c>
      <c r="P395" s="19">
        <f>VLOOKUP(E395,[1]route!$E$3:$O$10005,11,0)</f>
        <v/>
      </c>
      <c r="Q395" s="167">
        <f>'Cutting Rules'!AD395</f>
        <v/>
      </c>
      <c r="R395" s="168">
        <f>SUMIF([1]route!$E$3:$E$10005,E395,[1]!Table1[生産])</f>
        <v/>
      </c>
      <c r="S395" s="24" t="n"/>
      <c r="T395" s="169" t="inlineStr"/>
      <c r="U395" s="19" t="n"/>
      <c r="V395" s="170">
        <f>SUMIF([1]route!$E$3:$E$10005,E395,[1]route!$M$3:$M$10005)</f>
        <v/>
      </c>
      <c r="W395" s="171">
        <f>O395*N395*V395/1000</f>
        <v/>
      </c>
      <c r="X395" s="27">
        <f t="array" ref="X395">INDEX($BP395:$CZ395,MATCH(TRUE,$BP395:$CZ395&lt;0,0))</f>
        <v/>
      </c>
      <c r="Y395" s="47">
        <f>IFERROR(CHOOSE($AC395,$BP$1,$BQ$1,$BR$1,$BS$1,$BT$1,$BU$1,$BV$1,$BW$1,$BX$1,$BY$1,$BZ$1,$CA$1,$CB$1,$CC$1,$CD$1,$CE$1,$CF$1,$CG$1,$CH$1,$CI$1,$CJ$1,$CK$1,$CL$1,$CM$1,$CN$1,$CO$1,$CP$1,$CQ$1,$CR$1,$CS$1,$CT$1,$CU$1,$CV$1,$CW$1,$CX$1,$CY$1,$CZ$1,),"")</f>
        <v/>
      </c>
      <c r="Z395" s="121">
        <f>IFERROR(VLOOKUP(E395,[1]route!$E$3:$BL$10005,59,0),"")&amp;IFERROR(VLOOKUP(E395,[1]route!$E$3:$BL$10005,60,0),"")</f>
        <v/>
      </c>
      <c r="AA395" s="172">
        <f>IF(R395&gt;V395,R395-V395,0)</f>
        <v/>
      </c>
      <c r="AB395" s="173">
        <f>AA395*O395*N395/1000</f>
        <v/>
      </c>
      <c r="AC395" s="4">
        <f>IFERROR(MATCH($X395,$BP395:$CZ395,0),"")</f>
        <v/>
      </c>
      <c r="AD395" s="29" t="n">
        <v>0</v>
      </c>
      <c r="AE395" s="30">
        <f>SUMIF([1]route!$E$3:$E$10005,E395,[1]!Table1[1])</f>
        <v/>
      </c>
      <c r="AF395" s="30">
        <f>SUMIF([1]route!$E$3:$E$10005,E395,[1]!Table1[2])</f>
        <v/>
      </c>
      <c r="AG395" s="30">
        <f>SUMIF([1]route!$E$3:$E$10005,E395,[1]!Table1[3])</f>
        <v/>
      </c>
      <c r="AH395" s="30">
        <f>SUMIF([1]route!$E$3:$E$10005,E395,[1]!Table1[4])</f>
        <v/>
      </c>
      <c r="AI395" s="30">
        <f>SUMIF([1]route!$E$3:$E$10005,E395,[1]!Table1[5])</f>
        <v/>
      </c>
      <c r="AJ395" s="30">
        <f>SUMIF([1]route!$E$3:$E$10005,E395,[1]!Table1[6])</f>
        <v/>
      </c>
      <c r="AK395" s="30">
        <f>SUMIF([1]route!$E$3:$E$10005,E395,[1]!Table1[7])</f>
        <v/>
      </c>
      <c r="AL395" s="30">
        <f>SUMIF([1]route!$E$3:$E$10005,E395,[1]!Table1[8])</f>
        <v/>
      </c>
      <c r="AM395" s="30">
        <f>SUMIF([1]route!$E$3:$E$10005,E395,[1]!Table1[9])</f>
        <v/>
      </c>
      <c r="AN395" s="30">
        <f>SUMIF([1]route!$E$3:$E$10005,E395,[1]!Table1[10])</f>
        <v/>
      </c>
      <c r="AO395" s="30">
        <f>SUMIF([1]route!$E$3:$E$10005,E395,[1]!Table1[11])</f>
        <v/>
      </c>
      <c r="AP395" s="30">
        <f>SUMIF([1]route!$E$3:$E$10005,E395,[1]!Table1[12])</f>
        <v/>
      </c>
      <c r="AQ395" s="30">
        <f>SUMIF([1]route!$E$3:$E$10005,E395,[1]!Table1[13])</f>
        <v/>
      </c>
      <c r="AR395" s="30">
        <f>SUMIF([1]route!$E$3:$E$10005,E395,[1]!Table1[14])</f>
        <v/>
      </c>
      <c r="AS395" s="30">
        <f>SUMIF([1]route!$E$3:$E$10005,E395,[1]!Table1[15])</f>
        <v/>
      </c>
      <c r="AT395" s="30">
        <f>SUMIF([1]route!$E$3:$E$10005,E395,[1]!Table1[16])</f>
        <v/>
      </c>
      <c r="AU395" s="30">
        <f>SUMIF([1]route!$E$3:$E$10005,E395,[1]!Table1[17])</f>
        <v/>
      </c>
      <c r="AV395" s="30">
        <f>SUMIF([1]route!$E$3:$E$10005,E395,[1]!Table1[18])</f>
        <v/>
      </c>
      <c r="AW395" s="30">
        <f>SUMIF([1]route!$E$3:$E$10005,E395,[1]!Table1[19])</f>
        <v/>
      </c>
      <c r="AX395" s="30">
        <f>SUMIF([1]route!$E$3:$E$10005,E395,[1]!Table1[20])</f>
        <v/>
      </c>
      <c r="AY395" s="30">
        <f>SUMIF([1]route!$E$3:$E$10005,E395,[1]!Table1[21])</f>
        <v/>
      </c>
      <c r="AZ395" s="30">
        <f>SUMIF([1]route!$E$3:$E$10005,E395,[1]!Table1[22])</f>
        <v/>
      </c>
      <c r="BA395" s="30">
        <f>SUMIF([1]route!$E$3:$E$10005,E395,[1]!Table1[23])</f>
        <v/>
      </c>
      <c r="BB395" s="30">
        <f>SUMIF([1]route!$E$3:$E$10005,E395,[1]!Table1[24])</f>
        <v/>
      </c>
      <c r="BC395" s="30">
        <f>SUMIF([1]route!$E$3:$E$10005,E395,[1]!Table1[25])</f>
        <v/>
      </c>
      <c r="BD395" s="30">
        <f>SUMIF([1]route!$E$3:$E$10005,E395,[1]!Table1[26])</f>
        <v/>
      </c>
      <c r="BE395" s="30">
        <f>SUMIF([1]route!$E$3:$E$10005,E395,[1]!Table1[27])</f>
        <v/>
      </c>
      <c r="BF395" s="30">
        <f>SUMIF([1]route!$E$3:$E$10005,E395,[1]!Table1[28])</f>
        <v/>
      </c>
      <c r="BG395" s="30">
        <f>SUMIF([1]route!$E$3:$E$10005,E395,[1]!Table1[29])</f>
        <v/>
      </c>
      <c r="BH395" s="30">
        <f>SUMIF([1]route!$E$3:$E$10005,E395,[1]!Table1[30])</f>
        <v/>
      </c>
      <c r="BI395" s="30">
        <f>SUMIF([1]route!$E$3:$E$10005,E395,[1]!Table1[31])</f>
        <v/>
      </c>
      <c r="BJ395" s="30">
        <f>SUMIF([1]route!$E$3:$E$10005,E395,[1]!Table1[Remain PO])</f>
        <v/>
      </c>
      <c r="BK395" s="31">
        <f>SUMIF([1]route!$E$3:$E$10005,E395,[1]!Table1[N+1])</f>
        <v/>
      </c>
      <c r="BL395" s="31">
        <f>SUMIF([1]route!$E$3:$E$10005,E395,[1]!Table1[N+2])</f>
        <v/>
      </c>
      <c r="BM395" s="31">
        <f>SUMIF([1]route!$E$3:$E$10005,E395,[1]!Table1[N+3])</f>
        <v/>
      </c>
      <c r="BN395" s="32">
        <f>SUMIF([1]route!$E$3:$E$10005,E395,[1]!Table1[N+4])</f>
        <v/>
      </c>
      <c r="BP395" s="37">
        <f>$V395-$AD395</f>
        <v/>
      </c>
      <c r="BQ395" s="35">
        <f>BP395-AE395</f>
        <v/>
      </c>
      <c r="BR395" s="35">
        <f>BQ395-AF395</f>
        <v/>
      </c>
      <c r="BS395" s="35">
        <f>BR395-AG395</f>
        <v/>
      </c>
      <c r="BT395" s="35">
        <f>BS395-AH395</f>
        <v/>
      </c>
      <c r="BU395" s="35">
        <f>BT395-AI395</f>
        <v/>
      </c>
      <c r="BV395" s="35">
        <f>BU395-AJ395</f>
        <v/>
      </c>
      <c r="BW395" s="35">
        <f>BV395-AK395</f>
        <v/>
      </c>
      <c r="BX395" s="35">
        <f>BW395-AL395</f>
        <v/>
      </c>
      <c r="BY395" s="35">
        <f>BX395-AM395</f>
        <v/>
      </c>
      <c r="BZ395" s="35">
        <f>BY395-AN395</f>
        <v/>
      </c>
      <c r="CA395" s="35">
        <f>BZ395-AO395</f>
        <v/>
      </c>
      <c r="CB395" s="35">
        <f>CA395-AP395</f>
        <v/>
      </c>
      <c r="CC395" s="35">
        <f>CB395-AQ395</f>
        <v/>
      </c>
      <c r="CD395" s="35">
        <f>CC395-AR395</f>
        <v/>
      </c>
      <c r="CE395" s="35">
        <f>CD395-AS395</f>
        <v/>
      </c>
      <c r="CF395" s="35">
        <f>CE395-AT395</f>
        <v/>
      </c>
      <c r="CG395" s="35">
        <f>CF395-AU395</f>
        <v/>
      </c>
      <c r="CH395" s="35">
        <f>CG395-AV395</f>
        <v/>
      </c>
      <c r="CI395" s="35">
        <f>CH395-AW395</f>
        <v/>
      </c>
      <c r="CJ395" s="35">
        <f>CI395-AX395</f>
        <v/>
      </c>
      <c r="CK395" s="35">
        <f>CJ395-AY395</f>
        <v/>
      </c>
      <c r="CL395" s="35">
        <f>CK395-AZ395</f>
        <v/>
      </c>
      <c r="CM395" s="35">
        <f>CL395-BA395</f>
        <v/>
      </c>
      <c r="CN395" s="35">
        <f>CM395-BB395</f>
        <v/>
      </c>
      <c r="CO395" s="35">
        <f>CN395-BC395</f>
        <v/>
      </c>
      <c r="CP395" s="35">
        <f>CO395-BD395</f>
        <v/>
      </c>
      <c r="CQ395" s="35">
        <f>CP395-BE395</f>
        <v/>
      </c>
      <c r="CR395" s="35">
        <f>CQ395-BF395</f>
        <v/>
      </c>
      <c r="CS395" s="35">
        <f>CR395-BG395</f>
        <v/>
      </c>
      <c r="CT395" s="35">
        <f>CS395-BH395</f>
        <v/>
      </c>
      <c r="CU395" s="35">
        <f>CT395-BI395</f>
        <v/>
      </c>
      <c r="CV395" s="35">
        <f>CU395-BJ395</f>
        <v/>
      </c>
      <c r="CW395" s="38">
        <f>CV395-BK395</f>
        <v/>
      </c>
      <c r="CX395" s="38">
        <f>CW395-BL395</f>
        <v/>
      </c>
      <c r="CY395" s="38">
        <f>CX395-BM395</f>
        <v/>
      </c>
      <c r="CZ395" s="39">
        <f>CY395-BN395</f>
        <v/>
      </c>
      <c r="DA395" s="35" t="n"/>
    </row>
    <row r="396">
      <c r="D396" s="61">
        <f>VLOOKUP(F396,[1]Special!$O$2:$S$209,3,0)</f>
        <v/>
      </c>
      <c r="E396" s="20" t="inlineStr">
        <is>
          <t>|0200230742|22.20|0.00|1.400|0.0006335NBC</t>
        </is>
      </c>
      <c r="F396" s="19">
        <f>LEFT(E396,LEN(E396)-7)</f>
        <v/>
      </c>
      <c r="G396" s="19">
        <f>'Cutting Rules'!H396</f>
        <v/>
      </c>
      <c r="H396" s="19">
        <f>VLOOKUP(MID(F396,8,2),[1]Special!$H$2:$I$32,2,0)</f>
        <v/>
      </c>
      <c r="I396" s="19">
        <f>RIGHT(E396,3)</f>
        <v/>
      </c>
      <c r="J396" s="19">
        <f>IF(MID(E396,6,2)="22","P","C")</f>
        <v/>
      </c>
      <c r="K396" s="19">
        <f>MID(E396,13,4)</f>
        <v/>
      </c>
      <c r="L396" s="19">
        <f>MID(E396,19,4)</f>
        <v/>
      </c>
      <c r="M396" s="52">
        <f>MID(E396,LEN(E396)-17,4)</f>
        <v/>
      </c>
      <c r="N396" s="52">
        <f>MID(E396,LEN(E396)-6,4)</f>
        <v/>
      </c>
      <c r="O396" s="19">
        <f>VLOOKUP(F396,[1]Item!$A$5:$Z$10000,26,0)</f>
        <v/>
      </c>
      <c r="P396" s="19">
        <f>VLOOKUP(E396,[1]route!$E$3:$O$10005,11,0)</f>
        <v/>
      </c>
      <c r="Q396" s="167">
        <f>'Cutting Rules'!AD396</f>
        <v/>
      </c>
      <c r="R396" s="168">
        <f>SUMIF([1]route!$E$3:$E$10005,E396,[1]!Table1[生産])</f>
        <v/>
      </c>
      <c r="S396" s="24" t="n"/>
      <c r="T396" s="169" t="inlineStr"/>
      <c r="U396" s="19" t="n"/>
      <c r="V396" s="170">
        <f>SUMIF([1]route!$E$3:$E$10005,E396,[1]route!$M$3:$M$10005)</f>
        <v/>
      </c>
      <c r="W396" s="171">
        <f>O396*N396*V396/1000</f>
        <v/>
      </c>
      <c r="X396" s="27">
        <f t="array" ref="X396">INDEX($BP396:$CZ396,MATCH(TRUE,$BP396:$CZ396&lt;0,0))</f>
        <v/>
      </c>
      <c r="Y396" s="47">
        <f>IFERROR(CHOOSE($AC396,$BP$1,$BQ$1,$BR$1,$BS$1,$BT$1,$BU$1,$BV$1,$BW$1,$BX$1,$BY$1,$BZ$1,$CA$1,$CB$1,$CC$1,$CD$1,$CE$1,$CF$1,$CG$1,$CH$1,$CI$1,$CJ$1,$CK$1,$CL$1,$CM$1,$CN$1,$CO$1,$CP$1,$CQ$1,$CR$1,$CS$1,$CT$1,$CU$1,$CV$1,$CW$1,$CX$1,$CY$1,$CZ$1,),"")</f>
        <v/>
      </c>
      <c r="Z396" s="121">
        <f>IFERROR(VLOOKUP(E396,[1]route!$E$3:$BL$10005,59,0),"")&amp;IFERROR(VLOOKUP(E396,[1]route!$E$3:$BL$10005,60,0),"")</f>
        <v/>
      </c>
      <c r="AA396" s="172">
        <f>IF(R396&gt;V396,R396-V396,0)</f>
        <v/>
      </c>
      <c r="AB396" s="173">
        <f>AA396*O396*N396/1000</f>
        <v/>
      </c>
      <c r="AC396" s="4">
        <f>IFERROR(MATCH($X396,$BP396:$CZ396,0),"")</f>
        <v/>
      </c>
      <c r="AD396" s="29" t="n">
        <v>0</v>
      </c>
      <c r="AE396" s="30">
        <f>SUMIF([1]route!$E$3:$E$10005,E396,[1]!Table1[1])</f>
        <v/>
      </c>
      <c r="AF396" s="30">
        <f>SUMIF([1]route!$E$3:$E$10005,E396,[1]!Table1[2])</f>
        <v/>
      </c>
      <c r="AG396" s="30">
        <f>SUMIF([1]route!$E$3:$E$10005,E396,[1]!Table1[3])</f>
        <v/>
      </c>
      <c r="AH396" s="30">
        <f>SUMIF([1]route!$E$3:$E$10005,E396,[1]!Table1[4])</f>
        <v/>
      </c>
      <c r="AI396" s="30">
        <f>SUMIF([1]route!$E$3:$E$10005,E396,[1]!Table1[5])</f>
        <v/>
      </c>
      <c r="AJ396" s="30">
        <f>SUMIF([1]route!$E$3:$E$10005,E396,[1]!Table1[6])</f>
        <v/>
      </c>
      <c r="AK396" s="30">
        <f>SUMIF([1]route!$E$3:$E$10005,E396,[1]!Table1[7])</f>
        <v/>
      </c>
      <c r="AL396" s="30">
        <f>SUMIF([1]route!$E$3:$E$10005,E396,[1]!Table1[8])</f>
        <v/>
      </c>
      <c r="AM396" s="30">
        <f>SUMIF([1]route!$E$3:$E$10005,E396,[1]!Table1[9])</f>
        <v/>
      </c>
      <c r="AN396" s="30">
        <f>SUMIF([1]route!$E$3:$E$10005,E396,[1]!Table1[10])</f>
        <v/>
      </c>
      <c r="AO396" s="30">
        <f>SUMIF([1]route!$E$3:$E$10005,E396,[1]!Table1[11])</f>
        <v/>
      </c>
      <c r="AP396" s="30">
        <f>SUMIF([1]route!$E$3:$E$10005,E396,[1]!Table1[12])</f>
        <v/>
      </c>
      <c r="AQ396" s="30">
        <f>SUMIF([1]route!$E$3:$E$10005,E396,[1]!Table1[13])</f>
        <v/>
      </c>
      <c r="AR396" s="30">
        <f>SUMIF([1]route!$E$3:$E$10005,E396,[1]!Table1[14])</f>
        <v/>
      </c>
      <c r="AS396" s="30">
        <f>SUMIF([1]route!$E$3:$E$10005,E396,[1]!Table1[15])</f>
        <v/>
      </c>
      <c r="AT396" s="30">
        <f>SUMIF([1]route!$E$3:$E$10005,E396,[1]!Table1[16])</f>
        <v/>
      </c>
      <c r="AU396" s="30">
        <f>SUMIF([1]route!$E$3:$E$10005,E396,[1]!Table1[17])</f>
        <v/>
      </c>
      <c r="AV396" s="30">
        <f>SUMIF([1]route!$E$3:$E$10005,E396,[1]!Table1[18])</f>
        <v/>
      </c>
      <c r="AW396" s="30">
        <f>SUMIF([1]route!$E$3:$E$10005,E396,[1]!Table1[19])</f>
        <v/>
      </c>
      <c r="AX396" s="30">
        <f>SUMIF([1]route!$E$3:$E$10005,E396,[1]!Table1[20])</f>
        <v/>
      </c>
      <c r="AY396" s="30">
        <f>SUMIF([1]route!$E$3:$E$10005,E396,[1]!Table1[21])</f>
        <v/>
      </c>
      <c r="AZ396" s="30">
        <f>SUMIF([1]route!$E$3:$E$10005,E396,[1]!Table1[22])</f>
        <v/>
      </c>
      <c r="BA396" s="30">
        <f>SUMIF([1]route!$E$3:$E$10005,E396,[1]!Table1[23])</f>
        <v/>
      </c>
      <c r="BB396" s="30">
        <f>SUMIF([1]route!$E$3:$E$10005,E396,[1]!Table1[24])</f>
        <v/>
      </c>
      <c r="BC396" s="30">
        <f>SUMIF([1]route!$E$3:$E$10005,E396,[1]!Table1[25])</f>
        <v/>
      </c>
      <c r="BD396" s="30">
        <f>SUMIF([1]route!$E$3:$E$10005,E396,[1]!Table1[26])</f>
        <v/>
      </c>
      <c r="BE396" s="30">
        <f>SUMIF([1]route!$E$3:$E$10005,E396,[1]!Table1[27])</f>
        <v/>
      </c>
      <c r="BF396" s="30">
        <f>SUMIF([1]route!$E$3:$E$10005,E396,[1]!Table1[28])</f>
        <v/>
      </c>
      <c r="BG396" s="30">
        <f>SUMIF([1]route!$E$3:$E$10005,E396,[1]!Table1[29])</f>
        <v/>
      </c>
      <c r="BH396" s="30">
        <f>SUMIF([1]route!$E$3:$E$10005,E396,[1]!Table1[30])</f>
        <v/>
      </c>
      <c r="BI396" s="30">
        <f>SUMIF([1]route!$E$3:$E$10005,E396,[1]!Table1[31])</f>
        <v/>
      </c>
      <c r="BJ396" s="30">
        <f>SUMIF([1]route!$E$3:$E$10005,E396,[1]!Table1[Remain PO])</f>
        <v/>
      </c>
      <c r="BK396" s="31">
        <f>SUMIF([1]route!$E$3:$E$10005,E396,[1]!Table1[N+1])</f>
        <v/>
      </c>
      <c r="BL396" s="31">
        <f>SUMIF([1]route!$E$3:$E$10005,E396,[1]!Table1[N+2])</f>
        <v/>
      </c>
      <c r="BM396" s="31">
        <f>SUMIF([1]route!$E$3:$E$10005,E396,[1]!Table1[N+3])</f>
        <v/>
      </c>
      <c r="BN396" s="32">
        <f>SUMIF([1]route!$E$3:$E$10005,E396,[1]!Table1[N+4])</f>
        <v/>
      </c>
      <c r="BP396" s="37">
        <f>$V396-$AD396</f>
        <v/>
      </c>
      <c r="BQ396" s="35">
        <f>BP396-AE396</f>
        <v/>
      </c>
      <c r="BR396" s="35">
        <f>BQ396-AF396</f>
        <v/>
      </c>
      <c r="BS396" s="35">
        <f>BR396-AG396</f>
        <v/>
      </c>
      <c r="BT396" s="35">
        <f>BS396-AH396</f>
        <v/>
      </c>
      <c r="BU396" s="35">
        <f>BT396-AI396</f>
        <v/>
      </c>
      <c r="BV396" s="35">
        <f>BU396-AJ396</f>
        <v/>
      </c>
      <c r="BW396" s="35">
        <f>BV396-AK396</f>
        <v/>
      </c>
      <c r="BX396" s="35">
        <f>BW396-AL396</f>
        <v/>
      </c>
      <c r="BY396" s="35">
        <f>BX396-AM396</f>
        <v/>
      </c>
      <c r="BZ396" s="35">
        <f>BY396-AN396</f>
        <v/>
      </c>
      <c r="CA396" s="35">
        <f>BZ396-AO396</f>
        <v/>
      </c>
      <c r="CB396" s="35">
        <f>CA396-AP396</f>
        <v/>
      </c>
      <c r="CC396" s="35">
        <f>CB396-AQ396</f>
        <v/>
      </c>
      <c r="CD396" s="35">
        <f>CC396-AR396</f>
        <v/>
      </c>
      <c r="CE396" s="35">
        <f>CD396-AS396</f>
        <v/>
      </c>
      <c r="CF396" s="35">
        <f>CE396-AT396</f>
        <v/>
      </c>
      <c r="CG396" s="35">
        <f>CF396-AU396</f>
        <v/>
      </c>
      <c r="CH396" s="35">
        <f>CG396-AV396</f>
        <v/>
      </c>
      <c r="CI396" s="35">
        <f>CH396-AW396</f>
        <v/>
      </c>
      <c r="CJ396" s="35">
        <f>CI396-AX396</f>
        <v/>
      </c>
      <c r="CK396" s="35">
        <f>CJ396-AY396</f>
        <v/>
      </c>
      <c r="CL396" s="35">
        <f>CK396-AZ396</f>
        <v/>
      </c>
      <c r="CM396" s="35">
        <f>CL396-BA396</f>
        <v/>
      </c>
      <c r="CN396" s="35">
        <f>CM396-BB396</f>
        <v/>
      </c>
      <c r="CO396" s="35">
        <f>CN396-BC396</f>
        <v/>
      </c>
      <c r="CP396" s="35">
        <f>CO396-BD396</f>
        <v/>
      </c>
      <c r="CQ396" s="35">
        <f>CP396-BE396</f>
        <v/>
      </c>
      <c r="CR396" s="35">
        <f>CQ396-BF396</f>
        <v/>
      </c>
      <c r="CS396" s="35">
        <f>CR396-BG396</f>
        <v/>
      </c>
      <c r="CT396" s="35">
        <f>CS396-BH396</f>
        <v/>
      </c>
      <c r="CU396" s="35">
        <f>CT396-BI396</f>
        <v/>
      </c>
      <c r="CV396" s="35">
        <f>CU396-BJ396</f>
        <v/>
      </c>
      <c r="CW396" s="38">
        <f>CV396-BK396</f>
        <v/>
      </c>
      <c r="CX396" s="38">
        <f>CW396-BL396</f>
        <v/>
      </c>
      <c r="CY396" s="38">
        <f>CX396-BM396</f>
        <v/>
      </c>
      <c r="CZ396" s="39">
        <f>CY396-BN396</f>
        <v/>
      </c>
      <c r="DA396" s="35" t="n"/>
    </row>
    <row r="397">
      <c r="D397" s="61">
        <f>VLOOKUP(F397,[1]Special!$O$2:$S$209,3,0)</f>
        <v/>
      </c>
      <c r="E397" s="20" t="inlineStr">
        <is>
          <t>|0200226010|48.60|0.00|3.500|0.0005880IBC</t>
        </is>
      </c>
      <c r="F397" s="19">
        <f>LEFT(E397,LEN(E397)-7)</f>
        <v/>
      </c>
      <c r="G397" s="19">
        <f>'Cutting Rules'!H397</f>
        <v/>
      </c>
      <c r="H397" s="19">
        <f>VLOOKUP(MID(F397,8,2),[1]Special!$H$2:$I$32,2,0)</f>
        <v/>
      </c>
      <c r="I397" s="19">
        <f>RIGHT(E397,3)</f>
        <v/>
      </c>
      <c r="J397" s="19">
        <f>IF(MID(E397,6,2)="22","P","C")</f>
        <v/>
      </c>
      <c r="K397" s="19">
        <f>MID(E397,13,4)</f>
        <v/>
      </c>
      <c r="L397" s="19">
        <f>MID(E397,19,4)</f>
        <v/>
      </c>
      <c r="M397" s="52">
        <f>MID(E397,LEN(E397)-17,4)</f>
        <v/>
      </c>
      <c r="N397" s="52">
        <f>MID(E397,LEN(E397)-6,4)</f>
        <v/>
      </c>
      <c r="O397" s="19">
        <f>VLOOKUP(F397,[1]Item!$A$5:$Z$10000,26,0)</f>
        <v/>
      </c>
      <c r="P397" s="19">
        <f>VLOOKUP(E397,[1]route!$E$3:$O$10005,11,0)</f>
        <v/>
      </c>
      <c r="Q397" s="167">
        <f>'Cutting Rules'!AD397</f>
        <v/>
      </c>
      <c r="R397" s="168">
        <f>SUMIF([1]route!$E$3:$E$10005,E397,[1]!Table1[生産])</f>
        <v/>
      </c>
      <c r="S397" s="24" t="n"/>
      <c r="T397" s="169" t="inlineStr"/>
      <c r="U397" s="19" t="n"/>
      <c r="V397" s="170">
        <f>SUMIF([1]route!$E$3:$E$10005,E397,[1]route!$M$3:$M$10005)</f>
        <v/>
      </c>
      <c r="W397" s="171">
        <f>O397*N397*V397/1000</f>
        <v/>
      </c>
      <c r="X397" s="27">
        <f t="array" ref="X397">INDEX($BP397:$CZ397,MATCH(TRUE,$BP397:$CZ397&lt;0,0))</f>
        <v/>
      </c>
      <c r="Y397" s="47">
        <f>IFERROR(CHOOSE($AC397,$BP$1,$BQ$1,$BR$1,$BS$1,$BT$1,$BU$1,$BV$1,$BW$1,$BX$1,$BY$1,$BZ$1,$CA$1,$CB$1,$CC$1,$CD$1,$CE$1,$CF$1,$CG$1,$CH$1,$CI$1,$CJ$1,$CK$1,$CL$1,$CM$1,$CN$1,$CO$1,$CP$1,$CQ$1,$CR$1,$CS$1,$CT$1,$CU$1,$CV$1,$CW$1,$CX$1,$CY$1,$CZ$1,),"")</f>
        <v/>
      </c>
      <c r="Z397" s="121">
        <f>IFERROR(VLOOKUP(E397,[1]route!$E$3:$BL$10005,59,0),"")&amp;IFERROR(VLOOKUP(E397,[1]route!$E$3:$BL$10005,60,0),"")</f>
        <v/>
      </c>
      <c r="AA397" s="172">
        <f>IF(R397&gt;V397,R397-V397,0)</f>
        <v/>
      </c>
      <c r="AB397" s="173">
        <f>AA397*O397*N397/1000</f>
        <v/>
      </c>
      <c r="AC397" s="4">
        <f>IFERROR(MATCH($X397,$BP397:$CZ397,0),"")</f>
        <v/>
      </c>
      <c r="AD397" s="29" t="n">
        <v>0</v>
      </c>
      <c r="AE397" s="30">
        <f>SUMIF([1]route!$E$3:$E$10005,E397,[1]!Table1[1])</f>
        <v/>
      </c>
      <c r="AF397" s="30">
        <f>SUMIF([1]route!$E$3:$E$10005,E397,[1]!Table1[2])</f>
        <v/>
      </c>
      <c r="AG397" s="30">
        <f>SUMIF([1]route!$E$3:$E$10005,E397,[1]!Table1[3])</f>
        <v/>
      </c>
      <c r="AH397" s="30">
        <f>SUMIF([1]route!$E$3:$E$10005,E397,[1]!Table1[4])</f>
        <v/>
      </c>
      <c r="AI397" s="30">
        <f>SUMIF([1]route!$E$3:$E$10005,E397,[1]!Table1[5])</f>
        <v/>
      </c>
      <c r="AJ397" s="30">
        <f>SUMIF([1]route!$E$3:$E$10005,E397,[1]!Table1[6])</f>
        <v/>
      </c>
      <c r="AK397" s="30">
        <f>SUMIF([1]route!$E$3:$E$10005,E397,[1]!Table1[7])</f>
        <v/>
      </c>
      <c r="AL397" s="30">
        <f>SUMIF([1]route!$E$3:$E$10005,E397,[1]!Table1[8])</f>
        <v/>
      </c>
      <c r="AM397" s="30">
        <f>SUMIF([1]route!$E$3:$E$10005,E397,[1]!Table1[9])</f>
        <v/>
      </c>
      <c r="AN397" s="30">
        <f>SUMIF([1]route!$E$3:$E$10005,E397,[1]!Table1[10])</f>
        <v/>
      </c>
      <c r="AO397" s="30">
        <f>SUMIF([1]route!$E$3:$E$10005,E397,[1]!Table1[11])</f>
        <v/>
      </c>
      <c r="AP397" s="30">
        <f>SUMIF([1]route!$E$3:$E$10005,E397,[1]!Table1[12])</f>
        <v/>
      </c>
      <c r="AQ397" s="30">
        <f>SUMIF([1]route!$E$3:$E$10005,E397,[1]!Table1[13])</f>
        <v/>
      </c>
      <c r="AR397" s="30">
        <f>SUMIF([1]route!$E$3:$E$10005,E397,[1]!Table1[14])</f>
        <v/>
      </c>
      <c r="AS397" s="30">
        <f>SUMIF([1]route!$E$3:$E$10005,E397,[1]!Table1[15])</f>
        <v/>
      </c>
      <c r="AT397" s="30">
        <f>SUMIF([1]route!$E$3:$E$10005,E397,[1]!Table1[16])</f>
        <v/>
      </c>
      <c r="AU397" s="30">
        <f>SUMIF([1]route!$E$3:$E$10005,E397,[1]!Table1[17])</f>
        <v/>
      </c>
      <c r="AV397" s="30">
        <f>SUMIF([1]route!$E$3:$E$10005,E397,[1]!Table1[18])</f>
        <v/>
      </c>
      <c r="AW397" s="30">
        <f>SUMIF([1]route!$E$3:$E$10005,E397,[1]!Table1[19])</f>
        <v/>
      </c>
      <c r="AX397" s="30">
        <f>SUMIF([1]route!$E$3:$E$10005,E397,[1]!Table1[20])</f>
        <v/>
      </c>
      <c r="AY397" s="30">
        <f>SUMIF([1]route!$E$3:$E$10005,E397,[1]!Table1[21])</f>
        <v/>
      </c>
      <c r="AZ397" s="30">
        <f>SUMIF([1]route!$E$3:$E$10005,E397,[1]!Table1[22])</f>
        <v/>
      </c>
      <c r="BA397" s="30">
        <f>SUMIF([1]route!$E$3:$E$10005,E397,[1]!Table1[23])</f>
        <v/>
      </c>
      <c r="BB397" s="30">
        <f>SUMIF([1]route!$E$3:$E$10005,E397,[1]!Table1[24])</f>
        <v/>
      </c>
      <c r="BC397" s="30">
        <f>SUMIF([1]route!$E$3:$E$10005,E397,[1]!Table1[25])</f>
        <v/>
      </c>
      <c r="BD397" s="30">
        <f>SUMIF([1]route!$E$3:$E$10005,E397,[1]!Table1[26])</f>
        <v/>
      </c>
      <c r="BE397" s="30">
        <f>SUMIF([1]route!$E$3:$E$10005,E397,[1]!Table1[27])</f>
        <v/>
      </c>
      <c r="BF397" s="30">
        <f>SUMIF([1]route!$E$3:$E$10005,E397,[1]!Table1[28])</f>
        <v/>
      </c>
      <c r="BG397" s="30">
        <f>SUMIF([1]route!$E$3:$E$10005,E397,[1]!Table1[29])</f>
        <v/>
      </c>
      <c r="BH397" s="30">
        <f>SUMIF([1]route!$E$3:$E$10005,E397,[1]!Table1[30])</f>
        <v/>
      </c>
      <c r="BI397" s="30">
        <f>SUMIF([1]route!$E$3:$E$10005,E397,[1]!Table1[31])</f>
        <v/>
      </c>
      <c r="BJ397" s="30">
        <f>SUMIF([1]route!$E$3:$E$10005,E397,[1]!Table1[Remain PO])</f>
        <v/>
      </c>
      <c r="BK397" s="31">
        <f>SUMIF([1]route!$E$3:$E$10005,E397,[1]!Table1[N+1])</f>
        <v/>
      </c>
      <c r="BL397" s="31">
        <f>SUMIF([1]route!$E$3:$E$10005,E397,[1]!Table1[N+2])</f>
        <v/>
      </c>
      <c r="BM397" s="31">
        <f>SUMIF([1]route!$E$3:$E$10005,E397,[1]!Table1[N+3])</f>
        <v/>
      </c>
      <c r="BN397" s="32">
        <f>SUMIF([1]route!$E$3:$E$10005,E397,[1]!Table1[N+4])</f>
        <v/>
      </c>
      <c r="BP397" s="37">
        <f>$V397-$AD397</f>
        <v/>
      </c>
      <c r="BQ397" s="35">
        <f>BP397-AE397</f>
        <v/>
      </c>
      <c r="BR397" s="35">
        <f>BQ397-AF397</f>
        <v/>
      </c>
      <c r="BS397" s="35">
        <f>BR397-AG397</f>
        <v/>
      </c>
      <c r="BT397" s="35">
        <f>BS397-AH397</f>
        <v/>
      </c>
      <c r="BU397" s="35">
        <f>BT397-AI397</f>
        <v/>
      </c>
      <c r="BV397" s="35">
        <f>BU397-AJ397</f>
        <v/>
      </c>
      <c r="BW397" s="35">
        <f>BV397-AK397</f>
        <v/>
      </c>
      <c r="BX397" s="35">
        <f>BW397-AL397</f>
        <v/>
      </c>
      <c r="BY397" s="35">
        <f>BX397-AM397</f>
        <v/>
      </c>
      <c r="BZ397" s="35">
        <f>BY397-AN397</f>
        <v/>
      </c>
      <c r="CA397" s="35">
        <f>BZ397-AO397</f>
        <v/>
      </c>
      <c r="CB397" s="35">
        <f>CA397-AP397</f>
        <v/>
      </c>
      <c r="CC397" s="35">
        <f>CB397-AQ397</f>
        <v/>
      </c>
      <c r="CD397" s="35">
        <f>CC397-AR397</f>
        <v/>
      </c>
      <c r="CE397" s="35">
        <f>CD397-AS397</f>
        <v/>
      </c>
      <c r="CF397" s="35">
        <f>CE397-AT397</f>
        <v/>
      </c>
      <c r="CG397" s="35">
        <f>CF397-AU397</f>
        <v/>
      </c>
      <c r="CH397" s="35">
        <f>CG397-AV397</f>
        <v/>
      </c>
      <c r="CI397" s="35">
        <f>CH397-AW397</f>
        <v/>
      </c>
      <c r="CJ397" s="35">
        <f>CI397-AX397</f>
        <v/>
      </c>
      <c r="CK397" s="35">
        <f>CJ397-AY397</f>
        <v/>
      </c>
      <c r="CL397" s="35">
        <f>CK397-AZ397</f>
        <v/>
      </c>
      <c r="CM397" s="35">
        <f>CL397-BA397</f>
        <v/>
      </c>
      <c r="CN397" s="35">
        <f>CM397-BB397</f>
        <v/>
      </c>
      <c r="CO397" s="35">
        <f>CN397-BC397</f>
        <v/>
      </c>
      <c r="CP397" s="35">
        <f>CO397-BD397</f>
        <v/>
      </c>
      <c r="CQ397" s="35">
        <f>CP397-BE397</f>
        <v/>
      </c>
      <c r="CR397" s="35">
        <f>CQ397-BF397</f>
        <v/>
      </c>
      <c r="CS397" s="35">
        <f>CR397-BG397</f>
        <v/>
      </c>
      <c r="CT397" s="35">
        <f>CS397-BH397</f>
        <v/>
      </c>
      <c r="CU397" s="35">
        <f>CT397-BI397</f>
        <v/>
      </c>
      <c r="CV397" s="35">
        <f>CU397-BJ397</f>
        <v/>
      </c>
      <c r="CW397" s="38">
        <f>CV397-BK397</f>
        <v/>
      </c>
      <c r="CX397" s="38">
        <f>CW397-BL397</f>
        <v/>
      </c>
      <c r="CY397" s="38">
        <f>CX397-BM397</f>
        <v/>
      </c>
      <c r="CZ397" s="39">
        <f>CY397-BN397</f>
        <v/>
      </c>
      <c r="DA397" s="35" t="n"/>
    </row>
    <row r="398">
      <c r="D398" s="61">
        <f>VLOOKUP(F398,[1]Special!$O$2:$S$209,3,0)</f>
        <v/>
      </c>
      <c r="E398" s="20" t="inlineStr">
        <is>
          <t>|0200220139|25.40|0.00|1.600|0.0005974NBC</t>
        </is>
      </c>
      <c r="F398" s="19">
        <f>LEFT(E398,LEN(E398)-7)</f>
        <v/>
      </c>
      <c r="G398" s="19">
        <f>'Cutting Rules'!H398</f>
        <v/>
      </c>
      <c r="H398" s="19">
        <f>VLOOKUP(MID(F398,8,2),[1]Special!$H$2:$I$32,2,0)</f>
        <v/>
      </c>
      <c r="I398" s="19">
        <f>RIGHT(E398,3)</f>
        <v/>
      </c>
      <c r="J398" s="19">
        <f>IF(MID(E398,6,2)="22","P","C")</f>
        <v/>
      </c>
      <c r="K398" s="19">
        <f>MID(E398,13,4)</f>
        <v/>
      </c>
      <c r="L398" s="19">
        <f>MID(E398,19,4)</f>
        <v/>
      </c>
      <c r="M398" s="52">
        <f>MID(E398,LEN(E398)-17,4)</f>
        <v/>
      </c>
      <c r="N398" s="52">
        <f>MID(E398,LEN(E398)-6,4)</f>
        <v/>
      </c>
      <c r="O398" s="19">
        <f>VLOOKUP(F398,[1]Item!$A$5:$Z$10000,26,0)</f>
        <v/>
      </c>
      <c r="P398" s="19">
        <f>VLOOKUP(E398,[1]route!$E$3:$O$10005,11,0)</f>
        <v/>
      </c>
      <c r="Q398" s="167">
        <f>'Cutting Rules'!AD398</f>
        <v/>
      </c>
      <c r="R398" s="168">
        <f>SUMIF([1]route!$E$3:$E$10005,E398,[1]!Table1[生産])</f>
        <v/>
      </c>
      <c r="S398" s="24" t="n"/>
      <c r="T398" s="169" t="inlineStr"/>
      <c r="U398" s="19" t="n"/>
      <c r="V398" s="170">
        <f>SUMIF([1]route!$E$3:$E$10005,E398,[1]route!$M$3:$M$10005)</f>
        <v/>
      </c>
      <c r="W398" s="171">
        <f>O398*N398*V398/1000</f>
        <v/>
      </c>
      <c r="X398" s="27">
        <f t="array" ref="X398">INDEX($BP398:$CZ398,MATCH(TRUE,$BP398:$CZ398&lt;0,0))</f>
        <v/>
      </c>
      <c r="Y398" s="47">
        <f>IFERROR(CHOOSE($AC398,$BP$1,$BQ$1,$BR$1,$BS$1,$BT$1,$BU$1,$BV$1,$BW$1,$BX$1,$BY$1,$BZ$1,$CA$1,$CB$1,$CC$1,$CD$1,$CE$1,$CF$1,$CG$1,$CH$1,$CI$1,$CJ$1,$CK$1,$CL$1,$CM$1,$CN$1,$CO$1,$CP$1,$CQ$1,$CR$1,$CS$1,$CT$1,$CU$1,$CV$1,$CW$1,$CX$1,$CY$1,$CZ$1,),"")</f>
        <v/>
      </c>
      <c r="Z398" s="121">
        <f>IFERROR(VLOOKUP(E398,[1]route!$E$3:$BL$10005,59,0),"")&amp;IFERROR(VLOOKUP(E398,[1]route!$E$3:$BL$10005,60,0),"")</f>
        <v/>
      </c>
      <c r="AA398" s="172">
        <f>IF(R398&gt;V398,R398-V398,0)</f>
        <v/>
      </c>
      <c r="AB398" s="173">
        <f>AA398*O398*N398/1000</f>
        <v/>
      </c>
      <c r="AC398" s="4">
        <f>IFERROR(MATCH($X398,$BP398:$CZ398,0),"")</f>
        <v/>
      </c>
      <c r="AD398" s="29" t="n">
        <v>0</v>
      </c>
      <c r="AE398" s="30">
        <f>SUMIF([1]route!$E$3:$E$10005,E398,[1]!Table1[1])</f>
        <v/>
      </c>
      <c r="AF398" s="30">
        <f>SUMIF([1]route!$E$3:$E$10005,E398,[1]!Table1[2])</f>
        <v/>
      </c>
      <c r="AG398" s="30">
        <f>SUMIF([1]route!$E$3:$E$10005,E398,[1]!Table1[3])</f>
        <v/>
      </c>
      <c r="AH398" s="30">
        <f>SUMIF([1]route!$E$3:$E$10005,E398,[1]!Table1[4])</f>
        <v/>
      </c>
      <c r="AI398" s="30">
        <f>SUMIF([1]route!$E$3:$E$10005,E398,[1]!Table1[5])</f>
        <v/>
      </c>
      <c r="AJ398" s="30">
        <f>SUMIF([1]route!$E$3:$E$10005,E398,[1]!Table1[6])</f>
        <v/>
      </c>
      <c r="AK398" s="30">
        <f>SUMIF([1]route!$E$3:$E$10005,E398,[1]!Table1[7])</f>
        <v/>
      </c>
      <c r="AL398" s="30">
        <f>SUMIF([1]route!$E$3:$E$10005,E398,[1]!Table1[8])</f>
        <v/>
      </c>
      <c r="AM398" s="30">
        <f>SUMIF([1]route!$E$3:$E$10005,E398,[1]!Table1[9])</f>
        <v/>
      </c>
      <c r="AN398" s="30">
        <f>SUMIF([1]route!$E$3:$E$10005,E398,[1]!Table1[10])</f>
        <v/>
      </c>
      <c r="AO398" s="30">
        <f>SUMIF([1]route!$E$3:$E$10005,E398,[1]!Table1[11])</f>
        <v/>
      </c>
      <c r="AP398" s="30">
        <f>SUMIF([1]route!$E$3:$E$10005,E398,[1]!Table1[12])</f>
        <v/>
      </c>
      <c r="AQ398" s="30">
        <f>SUMIF([1]route!$E$3:$E$10005,E398,[1]!Table1[13])</f>
        <v/>
      </c>
      <c r="AR398" s="30">
        <f>SUMIF([1]route!$E$3:$E$10005,E398,[1]!Table1[14])</f>
        <v/>
      </c>
      <c r="AS398" s="30">
        <f>SUMIF([1]route!$E$3:$E$10005,E398,[1]!Table1[15])</f>
        <v/>
      </c>
      <c r="AT398" s="30">
        <f>SUMIF([1]route!$E$3:$E$10005,E398,[1]!Table1[16])</f>
        <v/>
      </c>
      <c r="AU398" s="30">
        <f>SUMIF([1]route!$E$3:$E$10005,E398,[1]!Table1[17])</f>
        <v/>
      </c>
      <c r="AV398" s="30">
        <f>SUMIF([1]route!$E$3:$E$10005,E398,[1]!Table1[18])</f>
        <v/>
      </c>
      <c r="AW398" s="30">
        <f>SUMIF([1]route!$E$3:$E$10005,E398,[1]!Table1[19])</f>
        <v/>
      </c>
      <c r="AX398" s="30">
        <f>SUMIF([1]route!$E$3:$E$10005,E398,[1]!Table1[20])</f>
        <v/>
      </c>
      <c r="AY398" s="30">
        <f>SUMIF([1]route!$E$3:$E$10005,E398,[1]!Table1[21])</f>
        <v/>
      </c>
      <c r="AZ398" s="30">
        <f>SUMIF([1]route!$E$3:$E$10005,E398,[1]!Table1[22])</f>
        <v/>
      </c>
      <c r="BA398" s="30">
        <f>SUMIF([1]route!$E$3:$E$10005,E398,[1]!Table1[23])</f>
        <v/>
      </c>
      <c r="BB398" s="30">
        <f>SUMIF([1]route!$E$3:$E$10005,E398,[1]!Table1[24])</f>
        <v/>
      </c>
      <c r="BC398" s="30">
        <f>SUMIF([1]route!$E$3:$E$10005,E398,[1]!Table1[25])</f>
        <v/>
      </c>
      <c r="BD398" s="30">
        <f>SUMIF([1]route!$E$3:$E$10005,E398,[1]!Table1[26])</f>
        <v/>
      </c>
      <c r="BE398" s="30">
        <f>SUMIF([1]route!$E$3:$E$10005,E398,[1]!Table1[27])</f>
        <v/>
      </c>
      <c r="BF398" s="30">
        <f>SUMIF([1]route!$E$3:$E$10005,E398,[1]!Table1[28])</f>
        <v/>
      </c>
      <c r="BG398" s="30">
        <f>SUMIF([1]route!$E$3:$E$10005,E398,[1]!Table1[29])</f>
        <v/>
      </c>
      <c r="BH398" s="30">
        <f>SUMIF([1]route!$E$3:$E$10005,E398,[1]!Table1[30])</f>
        <v/>
      </c>
      <c r="BI398" s="30">
        <f>SUMIF([1]route!$E$3:$E$10005,E398,[1]!Table1[31])</f>
        <v/>
      </c>
      <c r="BJ398" s="30">
        <f>SUMIF([1]route!$E$3:$E$10005,E398,[1]!Table1[Remain PO])</f>
        <v/>
      </c>
      <c r="BK398" s="31">
        <f>SUMIF([1]route!$E$3:$E$10005,E398,[1]!Table1[N+1])</f>
        <v/>
      </c>
      <c r="BL398" s="31">
        <f>SUMIF([1]route!$E$3:$E$10005,E398,[1]!Table1[N+2])</f>
        <v/>
      </c>
      <c r="BM398" s="31">
        <f>SUMIF([1]route!$E$3:$E$10005,E398,[1]!Table1[N+3])</f>
        <v/>
      </c>
      <c r="BN398" s="32">
        <f>SUMIF([1]route!$E$3:$E$10005,E398,[1]!Table1[N+4])</f>
        <v/>
      </c>
      <c r="BP398" s="37">
        <f>$V398-$AD398</f>
        <v/>
      </c>
      <c r="BQ398" s="35">
        <f>BP398-AE398</f>
        <v/>
      </c>
      <c r="BR398" s="35">
        <f>BQ398-AF398</f>
        <v/>
      </c>
      <c r="BS398" s="35">
        <f>BR398-AG398</f>
        <v/>
      </c>
      <c r="BT398" s="35">
        <f>BS398-AH398</f>
        <v/>
      </c>
      <c r="BU398" s="35">
        <f>BT398-AI398</f>
        <v/>
      </c>
      <c r="BV398" s="35">
        <f>BU398-AJ398</f>
        <v/>
      </c>
      <c r="BW398" s="35">
        <f>BV398-AK398</f>
        <v/>
      </c>
      <c r="BX398" s="35">
        <f>BW398-AL398</f>
        <v/>
      </c>
      <c r="BY398" s="35">
        <f>BX398-AM398</f>
        <v/>
      </c>
      <c r="BZ398" s="35">
        <f>BY398-AN398</f>
        <v/>
      </c>
      <c r="CA398" s="35">
        <f>BZ398-AO398</f>
        <v/>
      </c>
      <c r="CB398" s="35">
        <f>CA398-AP398</f>
        <v/>
      </c>
      <c r="CC398" s="35">
        <f>CB398-AQ398</f>
        <v/>
      </c>
      <c r="CD398" s="35">
        <f>CC398-AR398</f>
        <v/>
      </c>
      <c r="CE398" s="35">
        <f>CD398-AS398</f>
        <v/>
      </c>
      <c r="CF398" s="35">
        <f>CE398-AT398</f>
        <v/>
      </c>
      <c r="CG398" s="35">
        <f>CF398-AU398</f>
        <v/>
      </c>
      <c r="CH398" s="35">
        <f>CG398-AV398</f>
        <v/>
      </c>
      <c r="CI398" s="35">
        <f>CH398-AW398</f>
        <v/>
      </c>
      <c r="CJ398" s="35">
        <f>CI398-AX398</f>
        <v/>
      </c>
      <c r="CK398" s="35">
        <f>CJ398-AY398</f>
        <v/>
      </c>
      <c r="CL398" s="35">
        <f>CK398-AZ398</f>
        <v/>
      </c>
      <c r="CM398" s="35">
        <f>CL398-BA398</f>
        <v/>
      </c>
      <c r="CN398" s="35">
        <f>CM398-BB398</f>
        <v/>
      </c>
      <c r="CO398" s="35">
        <f>CN398-BC398</f>
        <v/>
      </c>
      <c r="CP398" s="35">
        <f>CO398-BD398</f>
        <v/>
      </c>
      <c r="CQ398" s="35">
        <f>CP398-BE398</f>
        <v/>
      </c>
      <c r="CR398" s="35">
        <f>CQ398-BF398</f>
        <v/>
      </c>
      <c r="CS398" s="35">
        <f>CR398-BG398</f>
        <v/>
      </c>
      <c r="CT398" s="35">
        <f>CS398-BH398</f>
        <v/>
      </c>
      <c r="CU398" s="35">
        <f>CT398-BI398</f>
        <v/>
      </c>
      <c r="CV398" s="35">
        <f>CU398-BJ398</f>
        <v/>
      </c>
      <c r="CW398" s="38">
        <f>CV398-BK398</f>
        <v/>
      </c>
      <c r="CX398" s="38">
        <f>CW398-BL398</f>
        <v/>
      </c>
      <c r="CY398" s="38">
        <f>CX398-BM398</f>
        <v/>
      </c>
      <c r="CZ398" s="39">
        <f>CY398-BN398</f>
        <v/>
      </c>
      <c r="DA398" s="35" t="n"/>
    </row>
    <row r="399">
      <c r="D399" s="61">
        <f>VLOOKUP(F399,[1]Special!$O$2:$S$209,3,0)</f>
        <v/>
      </c>
      <c r="E399" s="20" t="inlineStr">
        <is>
          <t>|0200225939|19.10|0.00|2.600|0.0006000NBC</t>
        </is>
      </c>
      <c r="F399" s="19">
        <f>LEFT(E399,LEN(E399)-7)</f>
        <v/>
      </c>
      <c r="G399" s="19">
        <f>'Cutting Rules'!H399</f>
        <v/>
      </c>
      <c r="H399" s="19">
        <f>VLOOKUP(MID(F399,8,2),[1]Special!$H$2:$I$32,2,0)</f>
        <v/>
      </c>
      <c r="I399" s="19">
        <f>RIGHT(E399,3)</f>
        <v/>
      </c>
      <c r="J399" s="19">
        <f>IF(MID(E399,6,2)="22","P","C")</f>
        <v/>
      </c>
      <c r="K399" s="19">
        <f>MID(E399,13,4)</f>
        <v/>
      </c>
      <c r="L399" s="19">
        <f>MID(E399,19,4)</f>
        <v/>
      </c>
      <c r="M399" s="52">
        <f>MID(E399,LEN(E399)-17,4)</f>
        <v/>
      </c>
      <c r="N399" s="52">
        <f>MID(E399,LEN(E399)-6,4)</f>
        <v/>
      </c>
      <c r="O399" s="19">
        <f>VLOOKUP(F399,[1]Item!$A$5:$Z$10000,26,0)</f>
        <v/>
      </c>
      <c r="P399" s="19">
        <f>VLOOKUP(E399,[1]route!$E$3:$O$10005,11,0)</f>
        <v/>
      </c>
      <c r="Q399" s="167">
        <f>'Cutting Rules'!AD399</f>
        <v/>
      </c>
      <c r="R399" s="168">
        <f>SUMIF([1]route!$E$3:$E$10005,E399,[1]!Table1[生産])</f>
        <v/>
      </c>
      <c r="S399" s="24" t="n"/>
      <c r="T399" s="169" t="inlineStr"/>
      <c r="U399" s="19" t="n"/>
      <c r="V399" s="170">
        <f>SUMIF([1]route!$E$3:$E$10005,E399,[1]route!$M$3:$M$10005)</f>
        <v/>
      </c>
      <c r="W399" s="171">
        <f>O399*N399*V399/1000</f>
        <v/>
      </c>
      <c r="X399" s="27">
        <f t="array" ref="X399">INDEX($BP399:$CZ399,MATCH(TRUE,$BP399:$CZ399&lt;0,0))</f>
        <v/>
      </c>
      <c r="Y399" s="47">
        <f>IFERROR(CHOOSE($AC399,$BP$1,$BQ$1,$BR$1,$BS$1,$BT$1,$BU$1,$BV$1,$BW$1,$BX$1,$BY$1,$BZ$1,$CA$1,$CB$1,$CC$1,$CD$1,$CE$1,$CF$1,$CG$1,$CH$1,$CI$1,$CJ$1,$CK$1,$CL$1,$CM$1,$CN$1,$CO$1,$CP$1,$CQ$1,$CR$1,$CS$1,$CT$1,$CU$1,$CV$1,$CW$1,$CX$1,$CY$1,$CZ$1,),"")</f>
        <v/>
      </c>
      <c r="Z399" s="121">
        <f>IFERROR(VLOOKUP(E399,[1]route!$E$3:$BL$10005,59,0),"")&amp;IFERROR(VLOOKUP(E399,[1]route!$E$3:$BL$10005,60,0),"")</f>
        <v/>
      </c>
      <c r="AA399" s="172">
        <f>IF(R399&gt;V399,R399-V399,0)</f>
        <v/>
      </c>
      <c r="AB399" s="173">
        <f>AA399*O399*N399/1000</f>
        <v/>
      </c>
      <c r="AC399" s="4">
        <f>IFERROR(MATCH($X399,$BP399:$CZ399,0),"")</f>
        <v/>
      </c>
      <c r="AD399" s="29" t="n">
        <v>0</v>
      </c>
      <c r="AE399" s="30">
        <f>SUMIF([1]route!$E$3:$E$10005,E399,[1]!Table1[1])</f>
        <v/>
      </c>
      <c r="AF399" s="30">
        <f>SUMIF([1]route!$E$3:$E$10005,E399,[1]!Table1[2])</f>
        <v/>
      </c>
      <c r="AG399" s="30">
        <f>SUMIF([1]route!$E$3:$E$10005,E399,[1]!Table1[3])</f>
        <v/>
      </c>
      <c r="AH399" s="30">
        <f>SUMIF([1]route!$E$3:$E$10005,E399,[1]!Table1[4])</f>
        <v/>
      </c>
      <c r="AI399" s="30">
        <f>SUMIF([1]route!$E$3:$E$10005,E399,[1]!Table1[5])</f>
        <v/>
      </c>
      <c r="AJ399" s="30">
        <f>SUMIF([1]route!$E$3:$E$10005,E399,[1]!Table1[6])</f>
        <v/>
      </c>
      <c r="AK399" s="30">
        <f>SUMIF([1]route!$E$3:$E$10005,E399,[1]!Table1[7])</f>
        <v/>
      </c>
      <c r="AL399" s="30">
        <f>SUMIF([1]route!$E$3:$E$10005,E399,[1]!Table1[8])</f>
        <v/>
      </c>
      <c r="AM399" s="30">
        <f>SUMIF([1]route!$E$3:$E$10005,E399,[1]!Table1[9])</f>
        <v/>
      </c>
      <c r="AN399" s="30">
        <f>SUMIF([1]route!$E$3:$E$10005,E399,[1]!Table1[10])</f>
        <v/>
      </c>
      <c r="AO399" s="30">
        <f>SUMIF([1]route!$E$3:$E$10005,E399,[1]!Table1[11])</f>
        <v/>
      </c>
      <c r="AP399" s="30">
        <f>SUMIF([1]route!$E$3:$E$10005,E399,[1]!Table1[12])</f>
        <v/>
      </c>
      <c r="AQ399" s="30">
        <f>SUMIF([1]route!$E$3:$E$10005,E399,[1]!Table1[13])</f>
        <v/>
      </c>
      <c r="AR399" s="30">
        <f>SUMIF([1]route!$E$3:$E$10005,E399,[1]!Table1[14])</f>
        <v/>
      </c>
      <c r="AS399" s="30">
        <f>SUMIF([1]route!$E$3:$E$10005,E399,[1]!Table1[15])</f>
        <v/>
      </c>
      <c r="AT399" s="30">
        <f>SUMIF([1]route!$E$3:$E$10005,E399,[1]!Table1[16])</f>
        <v/>
      </c>
      <c r="AU399" s="30">
        <f>SUMIF([1]route!$E$3:$E$10005,E399,[1]!Table1[17])</f>
        <v/>
      </c>
      <c r="AV399" s="30">
        <f>SUMIF([1]route!$E$3:$E$10005,E399,[1]!Table1[18])</f>
        <v/>
      </c>
      <c r="AW399" s="30">
        <f>SUMIF([1]route!$E$3:$E$10005,E399,[1]!Table1[19])</f>
        <v/>
      </c>
      <c r="AX399" s="30">
        <f>SUMIF([1]route!$E$3:$E$10005,E399,[1]!Table1[20])</f>
        <v/>
      </c>
      <c r="AY399" s="30">
        <f>SUMIF([1]route!$E$3:$E$10005,E399,[1]!Table1[21])</f>
        <v/>
      </c>
      <c r="AZ399" s="30">
        <f>SUMIF([1]route!$E$3:$E$10005,E399,[1]!Table1[22])</f>
        <v/>
      </c>
      <c r="BA399" s="30">
        <f>SUMIF([1]route!$E$3:$E$10005,E399,[1]!Table1[23])</f>
        <v/>
      </c>
      <c r="BB399" s="30">
        <f>SUMIF([1]route!$E$3:$E$10005,E399,[1]!Table1[24])</f>
        <v/>
      </c>
      <c r="BC399" s="30">
        <f>SUMIF([1]route!$E$3:$E$10005,E399,[1]!Table1[25])</f>
        <v/>
      </c>
      <c r="BD399" s="30">
        <f>SUMIF([1]route!$E$3:$E$10005,E399,[1]!Table1[26])</f>
        <v/>
      </c>
      <c r="BE399" s="30">
        <f>SUMIF([1]route!$E$3:$E$10005,E399,[1]!Table1[27])</f>
        <v/>
      </c>
      <c r="BF399" s="30">
        <f>SUMIF([1]route!$E$3:$E$10005,E399,[1]!Table1[28])</f>
        <v/>
      </c>
      <c r="BG399" s="30">
        <f>SUMIF([1]route!$E$3:$E$10005,E399,[1]!Table1[29])</f>
        <v/>
      </c>
      <c r="BH399" s="30">
        <f>SUMIF([1]route!$E$3:$E$10005,E399,[1]!Table1[30])</f>
        <v/>
      </c>
      <c r="BI399" s="30">
        <f>SUMIF([1]route!$E$3:$E$10005,E399,[1]!Table1[31])</f>
        <v/>
      </c>
      <c r="BJ399" s="30">
        <f>SUMIF([1]route!$E$3:$E$10005,E399,[1]!Table1[Remain PO])</f>
        <v/>
      </c>
      <c r="BK399" s="31">
        <f>SUMIF([1]route!$E$3:$E$10005,E399,[1]!Table1[N+1])</f>
        <v/>
      </c>
      <c r="BL399" s="31">
        <f>SUMIF([1]route!$E$3:$E$10005,E399,[1]!Table1[N+2])</f>
        <v/>
      </c>
      <c r="BM399" s="31">
        <f>SUMIF([1]route!$E$3:$E$10005,E399,[1]!Table1[N+3])</f>
        <v/>
      </c>
      <c r="BN399" s="32">
        <f>SUMIF([1]route!$E$3:$E$10005,E399,[1]!Table1[N+4])</f>
        <v/>
      </c>
      <c r="BP399" s="37">
        <f>$V399-$AD399</f>
        <v/>
      </c>
      <c r="BQ399" s="35">
        <f>BP399-AE399</f>
        <v/>
      </c>
      <c r="BR399" s="35">
        <f>BQ399-AF399</f>
        <v/>
      </c>
      <c r="BS399" s="35">
        <f>BR399-AG399</f>
        <v/>
      </c>
      <c r="BT399" s="35">
        <f>BS399-AH399</f>
        <v/>
      </c>
      <c r="BU399" s="35">
        <f>BT399-AI399</f>
        <v/>
      </c>
      <c r="BV399" s="35">
        <f>BU399-AJ399</f>
        <v/>
      </c>
      <c r="BW399" s="35">
        <f>BV399-AK399</f>
        <v/>
      </c>
      <c r="BX399" s="35">
        <f>BW399-AL399</f>
        <v/>
      </c>
      <c r="BY399" s="35">
        <f>BX399-AM399</f>
        <v/>
      </c>
      <c r="BZ399" s="35">
        <f>BY399-AN399</f>
        <v/>
      </c>
      <c r="CA399" s="35">
        <f>BZ399-AO399</f>
        <v/>
      </c>
      <c r="CB399" s="35">
        <f>CA399-AP399</f>
        <v/>
      </c>
      <c r="CC399" s="35">
        <f>CB399-AQ399</f>
        <v/>
      </c>
      <c r="CD399" s="35">
        <f>CC399-AR399</f>
        <v/>
      </c>
      <c r="CE399" s="35">
        <f>CD399-AS399</f>
        <v/>
      </c>
      <c r="CF399" s="35">
        <f>CE399-AT399</f>
        <v/>
      </c>
      <c r="CG399" s="35">
        <f>CF399-AU399</f>
        <v/>
      </c>
      <c r="CH399" s="35">
        <f>CG399-AV399</f>
        <v/>
      </c>
      <c r="CI399" s="35">
        <f>CH399-AW399</f>
        <v/>
      </c>
      <c r="CJ399" s="35">
        <f>CI399-AX399</f>
        <v/>
      </c>
      <c r="CK399" s="35">
        <f>CJ399-AY399</f>
        <v/>
      </c>
      <c r="CL399" s="35">
        <f>CK399-AZ399</f>
        <v/>
      </c>
      <c r="CM399" s="35">
        <f>CL399-BA399</f>
        <v/>
      </c>
      <c r="CN399" s="35">
        <f>CM399-BB399</f>
        <v/>
      </c>
      <c r="CO399" s="35">
        <f>CN399-BC399</f>
        <v/>
      </c>
      <c r="CP399" s="35">
        <f>CO399-BD399</f>
        <v/>
      </c>
      <c r="CQ399" s="35">
        <f>CP399-BE399</f>
        <v/>
      </c>
      <c r="CR399" s="35">
        <f>CQ399-BF399</f>
        <v/>
      </c>
      <c r="CS399" s="35">
        <f>CR399-BG399</f>
        <v/>
      </c>
      <c r="CT399" s="35">
        <f>CS399-BH399</f>
        <v/>
      </c>
      <c r="CU399" s="35">
        <f>CT399-BI399</f>
        <v/>
      </c>
      <c r="CV399" s="35">
        <f>CU399-BJ399</f>
        <v/>
      </c>
      <c r="CW399" s="38">
        <f>CV399-BK399</f>
        <v/>
      </c>
      <c r="CX399" s="38">
        <f>CW399-BL399</f>
        <v/>
      </c>
      <c r="CY399" s="38">
        <f>CX399-BM399</f>
        <v/>
      </c>
      <c r="CZ399" s="39">
        <f>CY399-BN399</f>
        <v/>
      </c>
      <c r="DA399" s="35" t="n"/>
    </row>
    <row r="400">
      <c r="D400" s="61">
        <f>VLOOKUP(F400,[1]Special!$O$2:$S$209,3,0)</f>
        <v/>
      </c>
      <c r="E400" s="20" t="inlineStr">
        <is>
          <t>|0200220810|48.60|0.00|3.200|0.0005731NBC</t>
        </is>
      </c>
      <c r="F400" s="19">
        <f>LEFT(E400,LEN(E400)-7)</f>
        <v/>
      </c>
      <c r="G400" s="19">
        <f>'Cutting Rules'!H400</f>
        <v/>
      </c>
      <c r="H400" s="19">
        <f>VLOOKUP(MID(F400,8,2),[1]Special!$H$2:$I$32,2,0)</f>
        <v/>
      </c>
      <c r="I400" s="19">
        <f>RIGHT(E400,3)</f>
        <v/>
      </c>
      <c r="J400" s="19">
        <f>IF(MID(E400,6,2)="22","P","C")</f>
        <v/>
      </c>
      <c r="K400" s="19">
        <f>MID(E400,13,4)</f>
        <v/>
      </c>
      <c r="L400" s="19">
        <f>MID(E400,19,4)</f>
        <v/>
      </c>
      <c r="M400" s="52">
        <f>MID(E400,LEN(E400)-17,4)</f>
        <v/>
      </c>
      <c r="N400" s="52">
        <f>MID(E400,LEN(E400)-6,4)</f>
        <v/>
      </c>
      <c r="O400" s="19">
        <f>VLOOKUP(F400,[1]Item!$A$5:$Z$10000,26,0)</f>
        <v/>
      </c>
      <c r="P400" s="19">
        <f>VLOOKUP(E400,[1]route!$E$3:$O$10005,11,0)</f>
        <v/>
      </c>
      <c r="Q400" s="167">
        <f>'Cutting Rules'!AD400</f>
        <v/>
      </c>
      <c r="R400" s="168">
        <f>SUMIF([1]route!$E$3:$E$10005,E400,[1]!Table1[生産])</f>
        <v/>
      </c>
      <c r="S400" s="24" t="n"/>
      <c r="T400" s="169" t="inlineStr"/>
      <c r="U400" s="19" t="n"/>
      <c r="V400" s="170">
        <f>SUMIF([1]route!$E$3:$E$10005,E400,[1]route!$M$3:$M$10005)</f>
        <v/>
      </c>
      <c r="W400" s="171">
        <f>O400*N400*V400/1000</f>
        <v/>
      </c>
      <c r="X400" s="27">
        <f t="array" ref="X400">INDEX($BP400:$CZ400,MATCH(TRUE,$BP400:$CZ400&lt;0,0))</f>
        <v/>
      </c>
      <c r="Y400" s="47">
        <f>IFERROR(CHOOSE($AC400,$BP$1,$BQ$1,$BR$1,$BS$1,$BT$1,$BU$1,$BV$1,$BW$1,$BX$1,$BY$1,$BZ$1,$CA$1,$CB$1,$CC$1,$CD$1,$CE$1,$CF$1,$CG$1,$CH$1,$CI$1,$CJ$1,$CK$1,$CL$1,$CM$1,$CN$1,$CO$1,$CP$1,$CQ$1,$CR$1,$CS$1,$CT$1,$CU$1,$CV$1,$CW$1,$CX$1,$CY$1,$CZ$1,),"")</f>
        <v/>
      </c>
      <c r="Z400" s="121">
        <f>IFERROR(VLOOKUP(E400,[1]route!$E$3:$BL$10005,59,0),"")&amp;IFERROR(VLOOKUP(E400,[1]route!$E$3:$BL$10005,60,0),"")</f>
        <v/>
      </c>
      <c r="AA400" s="172">
        <f>IF(R400&gt;V400,R400-V400,0)</f>
        <v/>
      </c>
      <c r="AB400" s="173">
        <f>AA400*O400*N400/1000</f>
        <v/>
      </c>
      <c r="AC400" s="4">
        <f>IFERROR(MATCH($X400,$BP400:$CZ400,0),"")</f>
        <v/>
      </c>
      <c r="AD400" s="29" t="n">
        <v>0</v>
      </c>
      <c r="AE400" s="30">
        <f>SUMIF([1]route!$E$3:$E$10005,E400,[1]!Table1[1])</f>
        <v/>
      </c>
      <c r="AF400" s="30">
        <f>SUMIF([1]route!$E$3:$E$10005,E400,[1]!Table1[2])</f>
        <v/>
      </c>
      <c r="AG400" s="30">
        <f>SUMIF([1]route!$E$3:$E$10005,E400,[1]!Table1[3])</f>
        <v/>
      </c>
      <c r="AH400" s="30">
        <f>SUMIF([1]route!$E$3:$E$10005,E400,[1]!Table1[4])</f>
        <v/>
      </c>
      <c r="AI400" s="30">
        <f>SUMIF([1]route!$E$3:$E$10005,E400,[1]!Table1[5])</f>
        <v/>
      </c>
      <c r="AJ400" s="30">
        <f>SUMIF([1]route!$E$3:$E$10005,E400,[1]!Table1[6])</f>
        <v/>
      </c>
      <c r="AK400" s="30">
        <f>SUMIF([1]route!$E$3:$E$10005,E400,[1]!Table1[7])</f>
        <v/>
      </c>
      <c r="AL400" s="30">
        <f>SUMIF([1]route!$E$3:$E$10005,E400,[1]!Table1[8])</f>
        <v/>
      </c>
      <c r="AM400" s="30">
        <f>SUMIF([1]route!$E$3:$E$10005,E400,[1]!Table1[9])</f>
        <v/>
      </c>
      <c r="AN400" s="30">
        <f>SUMIF([1]route!$E$3:$E$10005,E400,[1]!Table1[10])</f>
        <v/>
      </c>
      <c r="AO400" s="30">
        <f>SUMIF([1]route!$E$3:$E$10005,E400,[1]!Table1[11])</f>
        <v/>
      </c>
      <c r="AP400" s="30">
        <f>SUMIF([1]route!$E$3:$E$10005,E400,[1]!Table1[12])</f>
        <v/>
      </c>
      <c r="AQ400" s="30">
        <f>SUMIF([1]route!$E$3:$E$10005,E400,[1]!Table1[13])</f>
        <v/>
      </c>
      <c r="AR400" s="30">
        <f>SUMIF([1]route!$E$3:$E$10005,E400,[1]!Table1[14])</f>
        <v/>
      </c>
      <c r="AS400" s="30">
        <f>SUMIF([1]route!$E$3:$E$10005,E400,[1]!Table1[15])</f>
        <v/>
      </c>
      <c r="AT400" s="30">
        <f>SUMIF([1]route!$E$3:$E$10005,E400,[1]!Table1[16])</f>
        <v/>
      </c>
      <c r="AU400" s="30">
        <f>SUMIF([1]route!$E$3:$E$10005,E400,[1]!Table1[17])</f>
        <v/>
      </c>
      <c r="AV400" s="30">
        <f>SUMIF([1]route!$E$3:$E$10005,E400,[1]!Table1[18])</f>
        <v/>
      </c>
      <c r="AW400" s="30">
        <f>SUMIF([1]route!$E$3:$E$10005,E400,[1]!Table1[19])</f>
        <v/>
      </c>
      <c r="AX400" s="30">
        <f>SUMIF([1]route!$E$3:$E$10005,E400,[1]!Table1[20])</f>
        <v/>
      </c>
      <c r="AY400" s="30">
        <f>SUMIF([1]route!$E$3:$E$10005,E400,[1]!Table1[21])</f>
        <v/>
      </c>
      <c r="AZ400" s="30">
        <f>SUMIF([1]route!$E$3:$E$10005,E400,[1]!Table1[22])</f>
        <v/>
      </c>
      <c r="BA400" s="30">
        <f>SUMIF([1]route!$E$3:$E$10005,E400,[1]!Table1[23])</f>
        <v/>
      </c>
      <c r="BB400" s="30">
        <f>SUMIF([1]route!$E$3:$E$10005,E400,[1]!Table1[24])</f>
        <v/>
      </c>
      <c r="BC400" s="30">
        <f>SUMIF([1]route!$E$3:$E$10005,E400,[1]!Table1[25])</f>
        <v/>
      </c>
      <c r="BD400" s="30">
        <f>SUMIF([1]route!$E$3:$E$10005,E400,[1]!Table1[26])</f>
        <v/>
      </c>
      <c r="BE400" s="30">
        <f>SUMIF([1]route!$E$3:$E$10005,E400,[1]!Table1[27])</f>
        <v/>
      </c>
      <c r="BF400" s="30">
        <f>SUMIF([1]route!$E$3:$E$10005,E400,[1]!Table1[28])</f>
        <v/>
      </c>
      <c r="BG400" s="30">
        <f>SUMIF([1]route!$E$3:$E$10005,E400,[1]!Table1[29])</f>
        <v/>
      </c>
      <c r="BH400" s="30">
        <f>SUMIF([1]route!$E$3:$E$10005,E400,[1]!Table1[30])</f>
        <v/>
      </c>
      <c r="BI400" s="30">
        <f>SUMIF([1]route!$E$3:$E$10005,E400,[1]!Table1[31])</f>
        <v/>
      </c>
      <c r="BJ400" s="30">
        <f>SUMIF([1]route!$E$3:$E$10005,E400,[1]!Table1[Remain PO])</f>
        <v/>
      </c>
      <c r="BK400" s="31">
        <f>SUMIF([1]route!$E$3:$E$10005,E400,[1]!Table1[N+1])</f>
        <v/>
      </c>
      <c r="BL400" s="31">
        <f>SUMIF([1]route!$E$3:$E$10005,E400,[1]!Table1[N+2])</f>
        <v/>
      </c>
      <c r="BM400" s="31">
        <f>SUMIF([1]route!$E$3:$E$10005,E400,[1]!Table1[N+3])</f>
        <v/>
      </c>
      <c r="BN400" s="32">
        <f>SUMIF([1]route!$E$3:$E$10005,E400,[1]!Table1[N+4])</f>
        <v/>
      </c>
      <c r="BP400" s="37">
        <f>$V400-$AD400</f>
        <v/>
      </c>
      <c r="BQ400" s="35">
        <f>BP400-AE400</f>
        <v/>
      </c>
      <c r="BR400" s="35">
        <f>BQ400-AF400</f>
        <v/>
      </c>
      <c r="BS400" s="35">
        <f>BR400-AG400</f>
        <v/>
      </c>
      <c r="BT400" s="35">
        <f>BS400-AH400</f>
        <v/>
      </c>
      <c r="BU400" s="35">
        <f>BT400-AI400</f>
        <v/>
      </c>
      <c r="BV400" s="35">
        <f>BU400-AJ400</f>
        <v/>
      </c>
      <c r="BW400" s="35">
        <f>BV400-AK400</f>
        <v/>
      </c>
      <c r="BX400" s="35">
        <f>BW400-AL400</f>
        <v/>
      </c>
      <c r="BY400" s="35">
        <f>BX400-AM400</f>
        <v/>
      </c>
      <c r="BZ400" s="35">
        <f>BY400-AN400</f>
        <v/>
      </c>
      <c r="CA400" s="35">
        <f>BZ400-AO400</f>
        <v/>
      </c>
      <c r="CB400" s="35">
        <f>CA400-AP400</f>
        <v/>
      </c>
      <c r="CC400" s="35">
        <f>CB400-AQ400</f>
        <v/>
      </c>
      <c r="CD400" s="35">
        <f>CC400-AR400</f>
        <v/>
      </c>
      <c r="CE400" s="35">
        <f>CD400-AS400</f>
        <v/>
      </c>
      <c r="CF400" s="35">
        <f>CE400-AT400</f>
        <v/>
      </c>
      <c r="CG400" s="35">
        <f>CF400-AU400</f>
        <v/>
      </c>
      <c r="CH400" s="35">
        <f>CG400-AV400</f>
        <v/>
      </c>
      <c r="CI400" s="35">
        <f>CH400-AW400</f>
        <v/>
      </c>
      <c r="CJ400" s="35">
        <f>CI400-AX400</f>
        <v/>
      </c>
      <c r="CK400" s="35">
        <f>CJ400-AY400</f>
        <v/>
      </c>
      <c r="CL400" s="35">
        <f>CK400-AZ400</f>
        <v/>
      </c>
      <c r="CM400" s="35">
        <f>CL400-BA400</f>
        <v/>
      </c>
      <c r="CN400" s="35">
        <f>CM400-BB400</f>
        <v/>
      </c>
      <c r="CO400" s="35">
        <f>CN400-BC400</f>
        <v/>
      </c>
      <c r="CP400" s="35">
        <f>CO400-BD400</f>
        <v/>
      </c>
      <c r="CQ400" s="35">
        <f>CP400-BE400</f>
        <v/>
      </c>
      <c r="CR400" s="35">
        <f>CQ400-BF400</f>
        <v/>
      </c>
      <c r="CS400" s="35">
        <f>CR400-BG400</f>
        <v/>
      </c>
      <c r="CT400" s="35">
        <f>CS400-BH400</f>
        <v/>
      </c>
      <c r="CU400" s="35">
        <f>CT400-BI400</f>
        <v/>
      </c>
      <c r="CV400" s="35">
        <f>CU400-BJ400</f>
        <v/>
      </c>
      <c r="CW400" s="38">
        <f>CV400-BK400</f>
        <v/>
      </c>
      <c r="CX400" s="38">
        <f>CW400-BL400</f>
        <v/>
      </c>
      <c r="CY400" s="38">
        <f>CX400-BM400</f>
        <v/>
      </c>
      <c r="CZ400" s="39">
        <f>CY400-BN400</f>
        <v/>
      </c>
      <c r="DA400" s="35" t="n"/>
    </row>
    <row r="401">
      <c r="D401" s="61">
        <f>VLOOKUP(F401,[1]Special!$O$2:$S$209,3,0)</f>
        <v/>
      </c>
      <c r="E401" s="20" t="inlineStr">
        <is>
          <t>|0200220139|60.50|0.00|2.000|0.0005160NBC</t>
        </is>
      </c>
      <c r="F401" s="19">
        <f>LEFT(E401,LEN(E401)-7)</f>
        <v/>
      </c>
      <c r="G401" s="19">
        <f>'Cutting Rules'!H401</f>
        <v/>
      </c>
      <c r="H401" s="19">
        <f>VLOOKUP(MID(F401,8,2),[1]Special!$H$2:$I$32,2,0)</f>
        <v/>
      </c>
      <c r="I401" s="19">
        <f>RIGHT(E401,3)</f>
        <v/>
      </c>
      <c r="J401" s="19">
        <f>IF(MID(E401,6,2)="22","P","C")</f>
        <v/>
      </c>
      <c r="K401" s="19">
        <f>MID(E401,13,4)</f>
        <v/>
      </c>
      <c r="L401" s="19">
        <f>MID(E401,19,4)</f>
        <v/>
      </c>
      <c r="M401" s="52">
        <f>MID(E401,LEN(E401)-17,4)</f>
        <v/>
      </c>
      <c r="N401" s="52">
        <f>MID(E401,LEN(E401)-6,4)</f>
        <v/>
      </c>
      <c r="O401" s="19">
        <f>VLOOKUP(F401,[1]Item!$A$5:$Z$10000,26,0)</f>
        <v/>
      </c>
      <c r="P401" s="19">
        <f>VLOOKUP(E401,[1]route!$E$3:$O$10005,11,0)</f>
        <v/>
      </c>
      <c r="Q401" s="167">
        <f>'Cutting Rules'!AD401</f>
        <v/>
      </c>
      <c r="R401" s="168">
        <f>SUMIF([1]route!$E$3:$E$10005,E401,[1]!Table1[生産])</f>
        <v/>
      </c>
      <c r="S401" s="24" t="n"/>
      <c r="T401" s="169" t="inlineStr"/>
      <c r="U401" s="19" t="n"/>
      <c r="V401" s="170">
        <f>SUMIF([1]route!$E$3:$E$10005,E401,[1]route!$M$3:$M$10005)</f>
        <v/>
      </c>
      <c r="W401" s="171">
        <f>O401*N401*V401/1000</f>
        <v/>
      </c>
      <c r="X401" s="27">
        <f t="array" ref="X401">INDEX($BP401:$CZ401,MATCH(TRUE,$BP401:$CZ401&lt;0,0))</f>
        <v/>
      </c>
      <c r="Y401" s="47">
        <f>IFERROR(CHOOSE($AC401,$BP$1,$BQ$1,$BR$1,$BS$1,$BT$1,$BU$1,$BV$1,$BW$1,$BX$1,$BY$1,$BZ$1,$CA$1,$CB$1,$CC$1,$CD$1,$CE$1,$CF$1,$CG$1,$CH$1,$CI$1,$CJ$1,$CK$1,$CL$1,$CM$1,$CN$1,$CO$1,$CP$1,$CQ$1,$CR$1,$CS$1,$CT$1,$CU$1,$CV$1,$CW$1,$CX$1,$CY$1,$CZ$1,),"")</f>
        <v/>
      </c>
      <c r="Z401" s="121">
        <f>IFERROR(VLOOKUP(E401,[1]route!$E$3:$BL$10005,59,0),"")&amp;IFERROR(VLOOKUP(E401,[1]route!$E$3:$BL$10005,60,0),"")</f>
        <v/>
      </c>
      <c r="AA401" s="172">
        <f>IF(R401&gt;V401,R401-V401,0)</f>
        <v/>
      </c>
      <c r="AB401" s="173">
        <f>AA401*O401*N401/1000</f>
        <v/>
      </c>
      <c r="AC401" s="4">
        <f>IFERROR(MATCH($X401,$BP401:$CZ401,0),"")</f>
        <v/>
      </c>
      <c r="AD401" s="29" t="n">
        <v>0</v>
      </c>
      <c r="AE401" s="30">
        <f>SUMIF([1]route!$E$3:$E$10005,E401,[1]!Table1[1])</f>
        <v/>
      </c>
      <c r="AF401" s="30">
        <f>SUMIF([1]route!$E$3:$E$10005,E401,[1]!Table1[2])</f>
        <v/>
      </c>
      <c r="AG401" s="30">
        <f>SUMIF([1]route!$E$3:$E$10005,E401,[1]!Table1[3])</f>
        <v/>
      </c>
      <c r="AH401" s="30">
        <f>SUMIF([1]route!$E$3:$E$10005,E401,[1]!Table1[4])</f>
        <v/>
      </c>
      <c r="AI401" s="30">
        <f>SUMIF([1]route!$E$3:$E$10005,E401,[1]!Table1[5])</f>
        <v/>
      </c>
      <c r="AJ401" s="30">
        <f>SUMIF([1]route!$E$3:$E$10005,E401,[1]!Table1[6])</f>
        <v/>
      </c>
      <c r="AK401" s="30">
        <f>SUMIF([1]route!$E$3:$E$10005,E401,[1]!Table1[7])</f>
        <v/>
      </c>
      <c r="AL401" s="30">
        <f>SUMIF([1]route!$E$3:$E$10005,E401,[1]!Table1[8])</f>
        <v/>
      </c>
      <c r="AM401" s="30">
        <f>SUMIF([1]route!$E$3:$E$10005,E401,[1]!Table1[9])</f>
        <v/>
      </c>
      <c r="AN401" s="30">
        <f>SUMIF([1]route!$E$3:$E$10005,E401,[1]!Table1[10])</f>
        <v/>
      </c>
      <c r="AO401" s="30">
        <f>SUMIF([1]route!$E$3:$E$10005,E401,[1]!Table1[11])</f>
        <v/>
      </c>
      <c r="AP401" s="30">
        <f>SUMIF([1]route!$E$3:$E$10005,E401,[1]!Table1[12])</f>
        <v/>
      </c>
      <c r="AQ401" s="30">
        <f>SUMIF([1]route!$E$3:$E$10005,E401,[1]!Table1[13])</f>
        <v/>
      </c>
      <c r="AR401" s="30">
        <f>SUMIF([1]route!$E$3:$E$10005,E401,[1]!Table1[14])</f>
        <v/>
      </c>
      <c r="AS401" s="30">
        <f>SUMIF([1]route!$E$3:$E$10005,E401,[1]!Table1[15])</f>
        <v/>
      </c>
      <c r="AT401" s="30">
        <f>SUMIF([1]route!$E$3:$E$10005,E401,[1]!Table1[16])</f>
        <v/>
      </c>
      <c r="AU401" s="30">
        <f>SUMIF([1]route!$E$3:$E$10005,E401,[1]!Table1[17])</f>
        <v/>
      </c>
      <c r="AV401" s="30">
        <f>SUMIF([1]route!$E$3:$E$10005,E401,[1]!Table1[18])</f>
        <v/>
      </c>
      <c r="AW401" s="30">
        <f>SUMIF([1]route!$E$3:$E$10005,E401,[1]!Table1[19])</f>
        <v/>
      </c>
      <c r="AX401" s="30">
        <f>SUMIF([1]route!$E$3:$E$10005,E401,[1]!Table1[20])</f>
        <v/>
      </c>
      <c r="AY401" s="30">
        <f>SUMIF([1]route!$E$3:$E$10005,E401,[1]!Table1[21])</f>
        <v/>
      </c>
      <c r="AZ401" s="30">
        <f>SUMIF([1]route!$E$3:$E$10005,E401,[1]!Table1[22])</f>
        <v/>
      </c>
      <c r="BA401" s="30">
        <f>SUMIF([1]route!$E$3:$E$10005,E401,[1]!Table1[23])</f>
        <v/>
      </c>
      <c r="BB401" s="30">
        <f>SUMIF([1]route!$E$3:$E$10005,E401,[1]!Table1[24])</f>
        <v/>
      </c>
      <c r="BC401" s="30">
        <f>SUMIF([1]route!$E$3:$E$10005,E401,[1]!Table1[25])</f>
        <v/>
      </c>
      <c r="BD401" s="30">
        <f>SUMIF([1]route!$E$3:$E$10005,E401,[1]!Table1[26])</f>
        <v/>
      </c>
      <c r="BE401" s="30">
        <f>SUMIF([1]route!$E$3:$E$10005,E401,[1]!Table1[27])</f>
        <v/>
      </c>
      <c r="BF401" s="30">
        <f>SUMIF([1]route!$E$3:$E$10005,E401,[1]!Table1[28])</f>
        <v/>
      </c>
      <c r="BG401" s="30">
        <f>SUMIF([1]route!$E$3:$E$10005,E401,[1]!Table1[29])</f>
        <v/>
      </c>
      <c r="BH401" s="30">
        <f>SUMIF([1]route!$E$3:$E$10005,E401,[1]!Table1[30])</f>
        <v/>
      </c>
      <c r="BI401" s="30">
        <f>SUMIF([1]route!$E$3:$E$10005,E401,[1]!Table1[31])</f>
        <v/>
      </c>
      <c r="BJ401" s="30">
        <f>SUMIF([1]route!$E$3:$E$10005,E401,[1]!Table1[Remain PO])</f>
        <v/>
      </c>
      <c r="BK401" s="31">
        <f>SUMIF([1]route!$E$3:$E$10005,E401,[1]!Table1[N+1])</f>
        <v/>
      </c>
      <c r="BL401" s="31">
        <f>SUMIF([1]route!$E$3:$E$10005,E401,[1]!Table1[N+2])</f>
        <v/>
      </c>
      <c r="BM401" s="31">
        <f>SUMIF([1]route!$E$3:$E$10005,E401,[1]!Table1[N+3])</f>
        <v/>
      </c>
      <c r="BN401" s="32">
        <f>SUMIF([1]route!$E$3:$E$10005,E401,[1]!Table1[N+4])</f>
        <v/>
      </c>
      <c r="BP401" s="37">
        <f>$V401-$AD401</f>
        <v/>
      </c>
      <c r="BQ401" s="35">
        <f>BP401-AE401</f>
        <v/>
      </c>
      <c r="BR401" s="35">
        <f>BQ401-AF401</f>
        <v/>
      </c>
      <c r="BS401" s="35">
        <f>BR401-AG401</f>
        <v/>
      </c>
      <c r="BT401" s="35">
        <f>BS401-AH401</f>
        <v/>
      </c>
      <c r="BU401" s="35">
        <f>BT401-AI401</f>
        <v/>
      </c>
      <c r="BV401" s="35">
        <f>BU401-AJ401</f>
        <v/>
      </c>
      <c r="BW401" s="35">
        <f>BV401-AK401</f>
        <v/>
      </c>
      <c r="BX401" s="35">
        <f>BW401-AL401</f>
        <v/>
      </c>
      <c r="BY401" s="35">
        <f>BX401-AM401</f>
        <v/>
      </c>
      <c r="BZ401" s="35">
        <f>BY401-AN401</f>
        <v/>
      </c>
      <c r="CA401" s="35">
        <f>BZ401-AO401</f>
        <v/>
      </c>
      <c r="CB401" s="35">
        <f>CA401-AP401</f>
        <v/>
      </c>
      <c r="CC401" s="35">
        <f>CB401-AQ401</f>
        <v/>
      </c>
      <c r="CD401" s="35">
        <f>CC401-AR401</f>
        <v/>
      </c>
      <c r="CE401" s="35">
        <f>CD401-AS401</f>
        <v/>
      </c>
      <c r="CF401" s="35">
        <f>CE401-AT401</f>
        <v/>
      </c>
      <c r="CG401" s="35">
        <f>CF401-AU401</f>
        <v/>
      </c>
      <c r="CH401" s="35">
        <f>CG401-AV401</f>
        <v/>
      </c>
      <c r="CI401" s="35">
        <f>CH401-AW401</f>
        <v/>
      </c>
      <c r="CJ401" s="35">
        <f>CI401-AX401</f>
        <v/>
      </c>
      <c r="CK401" s="35">
        <f>CJ401-AY401</f>
        <v/>
      </c>
      <c r="CL401" s="35">
        <f>CK401-AZ401</f>
        <v/>
      </c>
      <c r="CM401" s="35">
        <f>CL401-BA401</f>
        <v/>
      </c>
      <c r="CN401" s="35">
        <f>CM401-BB401</f>
        <v/>
      </c>
      <c r="CO401" s="35">
        <f>CN401-BC401</f>
        <v/>
      </c>
      <c r="CP401" s="35">
        <f>CO401-BD401</f>
        <v/>
      </c>
      <c r="CQ401" s="35">
        <f>CP401-BE401</f>
        <v/>
      </c>
      <c r="CR401" s="35">
        <f>CQ401-BF401</f>
        <v/>
      </c>
      <c r="CS401" s="35">
        <f>CR401-BG401</f>
        <v/>
      </c>
      <c r="CT401" s="35">
        <f>CS401-BH401</f>
        <v/>
      </c>
      <c r="CU401" s="35">
        <f>CT401-BI401</f>
        <v/>
      </c>
      <c r="CV401" s="35">
        <f>CU401-BJ401</f>
        <v/>
      </c>
      <c r="CW401" s="38">
        <f>CV401-BK401</f>
        <v/>
      </c>
      <c r="CX401" s="38">
        <f>CW401-BL401</f>
        <v/>
      </c>
      <c r="CY401" s="38">
        <f>CX401-BM401</f>
        <v/>
      </c>
      <c r="CZ401" s="39">
        <f>CY401-BN401</f>
        <v/>
      </c>
      <c r="DA401" s="35" t="n"/>
    </row>
    <row r="402">
      <c r="D402" s="61">
        <f>VLOOKUP(F402,[1]Special!$O$2:$S$209,3,0)</f>
        <v/>
      </c>
      <c r="E402" s="20" t="inlineStr">
        <is>
          <t>|0200220810|19.10|0.00|2.000|0.0005800NBC</t>
        </is>
      </c>
      <c r="F402" s="19">
        <f>LEFT(E402,LEN(E402)-7)</f>
        <v/>
      </c>
      <c r="G402" s="19">
        <f>'Cutting Rules'!H402</f>
        <v/>
      </c>
      <c r="H402" s="19">
        <f>VLOOKUP(MID(F402,8,2),[1]Special!$H$2:$I$32,2,0)</f>
        <v/>
      </c>
      <c r="I402" s="19">
        <f>RIGHT(E402,3)</f>
        <v/>
      </c>
      <c r="J402" s="19">
        <f>IF(MID(E402,6,2)="22","P","C")</f>
        <v/>
      </c>
      <c r="K402" s="19">
        <f>MID(E402,13,4)</f>
        <v/>
      </c>
      <c r="L402" s="19">
        <f>MID(E402,19,4)</f>
        <v/>
      </c>
      <c r="M402" s="52">
        <f>MID(E402,LEN(E402)-17,4)</f>
        <v/>
      </c>
      <c r="N402" s="52">
        <f>MID(E402,LEN(E402)-6,4)</f>
        <v/>
      </c>
      <c r="O402" s="19">
        <f>VLOOKUP(F402,[1]Item!$A$5:$Z$10000,26,0)</f>
        <v/>
      </c>
      <c r="P402" s="19">
        <f>VLOOKUP(E402,[1]route!$E$3:$O$10005,11,0)</f>
        <v/>
      </c>
      <c r="Q402" s="167">
        <f>'Cutting Rules'!AD402</f>
        <v/>
      </c>
      <c r="R402" s="168">
        <f>SUMIF([1]route!$E$3:$E$10005,E402,[1]!Table1[生産])</f>
        <v/>
      </c>
      <c r="S402" s="24" t="n"/>
      <c r="T402" s="169" t="inlineStr"/>
      <c r="U402" s="19" t="n"/>
      <c r="V402" s="170">
        <f>SUMIF([1]route!$E$3:$E$10005,E402,[1]route!$M$3:$M$10005)</f>
        <v/>
      </c>
      <c r="W402" s="171">
        <f>O402*N402*V402/1000</f>
        <v/>
      </c>
      <c r="X402" s="27">
        <f t="array" ref="X402">INDEX($BP402:$CZ402,MATCH(TRUE,$BP402:$CZ402&lt;0,0))</f>
        <v/>
      </c>
      <c r="Y402" s="47">
        <f>IFERROR(CHOOSE($AC402,$BP$1,$BQ$1,$BR$1,$BS$1,$BT$1,$BU$1,$BV$1,$BW$1,$BX$1,$BY$1,$BZ$1,$CA$1,$CB$1,$CC$1,$CD$1,$CE$1,$CF$1,$CG$1,$CH$1,$CI$1,$CJ$1,$CK$1,$CL$1,$CM$1,$CN$1,$CO$1,$CP$1,$CQ$1,$CR$1,$CS$1,$CT$1,$CU$1,$CV$1,$CW$1,$CX$1,$CY$1,$CZ$1,),"")</f>
        <v/>
      </c>
      <c r="Z402" s="121">
        <f>IFERROR(VLOOKUP(E402,[1]route!$E$3:$BL$10005,59,0),"")&amp;IFERROR(VLOOKUP(E402,[1]route!$E$3:$BL$10005,60,0),"")</f>
        <v/>
      </c>
      <c r="AA402" s="172">
        <f>IF(R402&gt;V402,R402-V402,0)</f>
        <v/>
      </c>
      <c r="AB402" s="173">
        <f>AA402*O402*N402/1000</f>
        <v/>
      </c>
      <c r="AC402" s="4">
        <f>IFERROR(MATCH($X402,$BP402:$CZ402,0),"")</f>
        <v/>
      </c>
      <c r="AD402" s="29" t="n">
        <v>0</v>
      </c>
      <c r="AE402" s="30">
        <f>SUMIF([1]route!$E$3:$E$10005,E402,[1]!Table1[1])</f>
        <v/>
      </c>
      <c r="AF402" s="30">
        <f>SUMIF([1]route!$E$3:$E$10005,E402,[1]!Table1[2])</f>
        <v/>
      </c>
      <c r="AG402" s="30">
        <f>SUMIF([1]route!$E$3:$E$10005,E402,[1]!Table1[3])</f>
        <v/>
      </c>
      <c r="AH402" s="30">
        <f>SUMIF([1]route!$E$3:$E$10005,E402,[1]!Table1[4])</f>
        <v/>
      </c>
      <c r="AI402" s="30">
        <f>SUMIF([1]route!$E$3:$E$10005,E402,[1]!Table1[5])</f>
        <v/>
      </c>
      <c r="AJ402" s="30">
        <f>SUMIF([1]route!$E$3:$E$10005,E402,[1]!Table1[6])</f>
        <v/>
      </c>
      <c r="AK402" s="30">
        <f>SUMIF([1]route!$E$3:$E$10005,E402,[1]!Table1[7])</f>
        <v/>
      </c>
      <c r="AL402" s="30">
        <f>SUMIF([1]route!$E$3:$E$10005,E402,[1]!Table1[8])</f>
        <v/>
      </c>
      <c r="AM402" s="30">
        <f>SUMIF([1]route!$E$3:$E$10005,E402,[1]!Table1[9])</f>
        <v/>
      </c>
      <c r="AN402" s="30">
        <f>SUMIF([1]route!$E$3:$E$10005,E402,[1]!Table1[10])</f>
        <v/>
      </c>
      <c r="AO402" s="30">
        <f>SUMIF([1]route!$E$3:$E$10005,E402,[1]!Table1[11])</f>
        <v/>
      </c>
      <c r="AP402" s="30">
        <f>SUMIF([1]route!$E$3:$E$10005,E402,[1]!Table1[12])</f>
        <v/>
      </c>
      <c r="AQ402" s="30">
        <f>SUMIF([1]route!$E$3:$E$10005,E402,[1]!Table1[13])</f>
        <v/>
      </c>
      <c r="AR402" s="30">
        <f>SUMIF([1]route!$E$3:$E$10005,E402,[1]!Table1[14])</f>
        <v/>
      </c>
      <c r="AS402" s="30">
        <f>SUMIF([1]route!$E$3:$E$10005,E402,[1]!Table1[15])</f>
        <v/>
      </c>
      <c r="AT402" s="30">
        <f>SUMIF([1]route!$E$3:$E$10005,E402,[1]!Table1[16])</f>
        <v/>
      </c>
      <c r="AU402" s="30">
        <f>SUMIF([1]route!$E$3:$E$10005,E402,[1]!Table1[17])</f>
        <v/>
      </c>
      <c r="AV402" s="30">
        <f>SUMIF([1]route!$E$3:$E$10005,E402,[1]!Table1[18])</f>
        <v/>
      </c>
      <c r="AW402" s="30">
        <f>SUMIF([1]route!$E$3:$E$10005,E402,[1]!Table1[19])</f>
        <v/>
      </c>
      <c r="AX402" s="30">
        <f>SUMIF([1]route!$E$3:$E$10005,E402,[1]!Table1[20])</f>
        <v/>
      </c>
      <c r="AY402" s="30">
        <f>SUMIF([1]route!$E$3:$E$10005,E402,[1]!Table1[21])</f>
        <v/>
      </c>
      <c r="AZ402" s="30">
        <f>SUMIF([1]route!$E$3:$E$10005,E402,[1]!Table1[22])</f>
        <v/>
      </c>
      <c r="BA402" s="30">
        <f>SUMIF([1]route!$E$3:$E$10005,E402,[1]!Table1[23])</f>
        <v/>
      </c>
      <c r="BB402" s="30">
        <f>SUMIF([1]route!$E$3:$E$10005,E402,[1]!Table1[24])</f>
        <v/>
      </c>
      <c r="BC402" s="30">
        <f>SUMIF([1]route!$E$3:$E$10005,E402,[1]!Table1[25])</f>
        <v/>
      </c>
      <c r="BD402" s="30">
        <f>SUMIF([1]route!$E$3:$E$10005,E402,[1]!Table1[26])</f>
        <v/>
      </c>
      <c r="BE402" s="30">
        <f>SUMIF([1]route!$E$3:$E$10005,E402,[1]!Table1[27])</f>
        <v/>
      </c>
      <c r="BF402" s="30">
        <f>SUMIF([1]route!$E$3:$E$10005,E402,[1]!Table1[28])</f>
        <v/>
      </c>
      <c r="BG402" s="30">
        <f>SUMIF([1]route!$E$3:$E$10005,E402,[1]!Table1[29])</f>
        <v/>
      </c>
      <c r="BH402" s="30">
        <f>SUMIF([1]route!$E$3:$E$10005,E402,[1]!Table1[30])</f>
        <v/>
      </c>
      <c r="BI402" s="30">
        <f>SUMIF([1]route!$E$3:$E$10005,E402,[1]!Table1[31])</f>
        <v/>
      </c>
      <c r="BJ402" s="30">
        <f>SUMIF([1]route!$E$3:$E$10005,E402,[1]!Table1[Remain PO])</f>
        <v/>
      </c>
      <c r="BK402" s="31">
        <f>SUMIF([1]route!$E$3:$E$10005,E402,[1]!Table1[N+1])</f>
        <v/>
      </c>
      <c r="BL402" s="31">
        <f>SUMIF([1]route!$E$3:$E$10005,E402,[1]!Table1[N+2])</f>
        <v/>
      </c>
      <c r="BM402" s="31">
        <f>SUMIF([1]route!$E$3:$E$10005,E402,[1]!Table1[N+3])</f>
        <v/>
      </c>
      <c r="BN402" s="32">
        <f>SUMIF([1]route!$E$3:$E$10005,E402,[1]!Table1[N+4])</f>
        <v/>
      </c>
      <c r="BP402" s="37">
        <f>$V402-$AD402</f>
        <v/>
      </c>
      <c r="BQ402" s="35">
        <f>BP402-AE402</f>
        <v/>
      </c>
      <c r="BR402" s="35">
        <f>BQ402-AF402</f>
        <v/>
      </c>
      <c r="BS402" s="35">
        <f>BR402-AG402</f>
        <v/>
      </c>
      <c r="BT402" s="35">
        <f>BS402-AH402</f>
        <v/>
      </c>
      <c r="BU402" s="35">
        <f>BT402-AI402</f>
        <v/>
      </c>
      <c r="BV402" s="35">
        <f>BU402-AJ402</f>
        <v/>
      </c>
      <c r="BW402" s="35">
        <f>BV402-AK402</f>
        <v/>
      </c>
      <c r="BX402" s="35">
        <f>BW402-AL402</f>
        <v/>
      </c>
      <c r="BY402" s="35">
        <f>BX402-AM402</f>
        <v/>
      </c>
      <c r="BZ402" s="35">
        <f>BY402-AN402</f>
        <v/>
      </c>
      <c r="CA402" s="35">
        <f>BZ402-AO402</f>
        <v/>
      </c>
      <c r="CB402" s="35">
        <f>CA402-AP402</f>
        <v/>
      </c>
      <c r="CC402" s="35">
        <f>CB402-AQ402</f>
        <v/>
      </c>
      <c r="CD402" s="35">
        <f>CC402-AR402</f>
        <v/>
      </c>
      <c r="CE402" s="35">
        <f>CD402-AS402</f>
        <v/>
      </c>
      <c r="CF402" s="35">
        <f>CE402-AT402</f>
        <v/>
      </c>
      <c r="CG402" s="35">
        <f>CF402-AU402</f>
        <v/>
      </c>
      <c r="CH402" s="35">
        <f>CG402-AV402</f>
        <v/>
      </c>
      <c r="CI402" s="35">
        <f>CH402-AW402</f>
        <v/>
      </c>
      <c r="CJ402" s="35">
        <f>CI402-AX402</f>
        <v/>
      </c>
      <c r="CK402" s="35">
        <f>CJ402-AY402</f>
        <v/>
      </c>
      <c r="CL402" s="35">
        <f>CK402-AZ402</f>
        <v/>
      </c>
      <c r="CM402" s="35">
        <f>CL402-BA402</f>
        <v/>
      </c>
      <c r="CN402" s="35">
        <f>CM402-BB402</f>
        <v/>
      </c>
      <c r="CO402" s="35">
        <f>CN402-BC402</f>
        <v/>
      </c>
      <c r="CP402" s="35">
        <f>CO402-BD402</f>
        <v/>
      </c>
      <c r="CQ402" s="35">
        <f>CP402-BE402</f>
        <v/>
      </c>
      <c r="CR402" s="35">
        <f>CQ402-BF402</f>
        <v/>
      </c>
      <c r="CS402" s="35">
        <f>CR402-BG402</f>
        <v/>
      </c>
      <c r="CT402" s="35">
        <f>CS402-BH402</f>
        <v/>
      </c>
      <c r="CU402" s="35">
        <f>CT402-BI402</f>
        <v/>
      </c>
      <c r="CV402" s="35">
        <f>CU402-BJ402</f>
        <v/>
      </c>
      <c r="CW402" s="38">
        <f>CV402-BK402</f>
        <v/>
      </c>
      <c r="CX402" s="38">
        <f>CW402-BL402</f>
        <v/>
      </c>
      <c r="CY402" s="38">
        <f>CX402-BM402</f>
        <v/>
      </c>
      <c r="CZ402" s="39">
        <f>CY402-BN402</f>
        <v/>
      </c>
      <c r="DA402" s="35" t="n"/>
    </row>
    <row r="403">
      <c r="D403" s="61">
        <f>VLOOKUP(F403,[1]Special!$O$2:$S$209,3,0)</f>
        <v/>
      </c>
      <c r="E403" s="20" t="inlineStr">
        <is>
          <t>|0200226010|19.10|0.00|2.000|0.0005500NBC</t>
        </is>
      </c>
      <c r="F403" s="19">
        <f>LEFT(E403,LEN(E403)-7)</f>
        <v/>
      </c>
      <c r="G403" s="19">
        <f>'Cutting Rules'!H403</f>
        <v/>
      </c>
      <c r="H403" s="19">
        <f>VLOOKUP(MID(F403,8,2),[1]Special!$H$2:$I$32,2,0)</f>
        <v/>
      </c>
      <c r="I403" s="19">
        <f>RIGHT(E403,3)</f>
        <v/>
      </c>
      <c r="J403" s="19">
        <f>IF(MID(E403,6,2)="22","P","C")</f>
        <v/>
      </c>
      <c r="K403" s="19">
        <f>MID(E403,13,4)</f>
        <v/>
      </c>
      <c r="L403" s="19">
        <f>MID(E403,19,4)</f>
        <v/>
      </c>
      <c r="M403" s="52">
        <f>MID(E403,LEN(E403)-17,4)</f>
        <v/>
      </c>
      <c r="N403" s="52">
        <f>MID(E403,LEN(E403)-6,4)</f>
        <v/>
      </c>
      <c r="O403" s="19">
        <f>VLOOKUP(F403,[1]Item!$A$5:$Z$10000,26,0)</f>
        <v/>
      </c>
      <c r="P403" s="19">
        <f>VLOOKUP(E403,[1]route!$E$3:$O$10005,11,0)</f>
        <v/>
      </c>
      <c r="Q403" s="167">
        <f>'Cutting Rules'!AD403</f>
        <v/>
      </c>
      <c r="R403" s="168">
        <f>SUMIF([1]route!$E$3:$E$10005,E403,[1]!Table1[生産])</f>
        <v/>
      </c>
      <c r="S403" s="24" t="n"/>
      <c r="T403" s="169" t="inlineStr"/>
      <c r="U403" s="19" t="n"/>
      <c r="V403" s="170">
        <f>SUMIF([1]route!$E$3:$E$10005,E403,[1]route!$M$3:$M$10005)</f>
        <v/>
      </c>
      <c r="W403" s="171">
        <f>O403*N403*V403/1000</f>
        <v/>
      </c>
      <c r="X403" s="27">
        <f t="array" ref="X403">INDEX($BP403:$CZ403,MATCH(TRUE,$BP403:$CZ403&lt;0,0))</f>
        <v/>
      </c>
      <c r="Y403" s="47">
        <f>IFERROR(CHOOSE($AC403,$BP$1,$BQ$1,$BR$1,$BS$1,$BT$1,$BU$1,$BV$1,$BW$1,$BX$1,$BY$1,$BZ$1,$CA$1,$CB$1,$CC$1,$CD$1,$CE$1,$CF$1,$CG$1,$CH$1,$CI$1,$CJ$1,$CK$1,$CL$1,$CM$1,$CN$1,$CO$1,$CP$1,$CQ$1,$CR$1,$CS$1,$CT$1,$CU$1,$CV$1,$CW$1,$CX$1,$CY$1,$CZ$1,),"")</f>
        <v/>
      </c>
      <c r="Z403" s="121">
        <f>IFERROR(VLOOKUP(E403,[1]route!$E$3:$BL$10005,59,0),"")&amp;IFERROR(VLOOKUP(E403,[1]route!$E$3:$BL$10005,60,0),"")</f>
        <v/>
      </c>
      <c r="AA403" s="172">
        <f>IF(R403&gt;V403,R403-V403,0)</f>
        <v/>
      </c>
      <c r="AB403" s="173">
        <f>AA403*O403*N403/1000</f>
        <v/>
      </c>
      <c r="AC403" s="4">
        <f>IFERROR(MATCH($X403,$BP403:$CZ403,0),"")</f>
        <v/>
      </c>
      <c r="AD403" s="29" t="n">
        <v>0</v>
      </c>
      <c r="AE403" s="30">
        <f>SUMIF([1]route!$E$3:$E$10005,E403,[1]!Table1[1])</f>
        <v/>
      </c>
      <c r="AF403" s="30">
        <f>SUMIF([1]route!$E$3:$E$10005,E403,[1]!Table1[2])</f>
        <v/>
      </c>
      <c r="AG403" s="30">
        <f>SUMIF([1]route!$E$3:$E$10005,E403,[1]!Table1[3])</f>
        <v/>
      </c>
      <c r="AH403" s="30">
        <f>SUMIF([1]route!$E$3:$E$10005,E403,[1]!Table1[4])</f>
        <v/>
      </c>
      <c r="AI403" s="30">
        <f>SUMIF([1]route!$E$3:$E$10005,E403,[1]!Table1[5])</f>
        <v/>
      </c>
      <c r="AJ403" s="30">
        <f>SUMIF([1]route!$E$3:$E$10005,E403,[1]!Table1[6])</f>
        <v/>
      </c>
      <c r="AK403" s="30">
        <f>SUMIF([1]route!$E$3:$E$10005,E403,[1]!Table1[7])</f>
        <v/>
      </c>
      <c r="AL403" s="30">
        <f>SUMIF([1]route!$E$3:$E$10005,E403,[1]!Table1[8])</f>
        <v/>
      </c>
      <c r="AM403" s="30">
        <f>SUMIF([1]route!$E$3:$E$10005,E403,[1]!Table1[9])</f>
        <v/>
      </c>
      <c r="AN403" s="30">
        <f>SUMIF([1]route!$E$3:$E$10005,E403,[1]!Table1[10])</f>
        <v/>
      </c>
      <c r="AO403" s="30">
        <f>SUMIF([1]route!$E$3:$E$10005,E403,[1]!Table1[11])</f>
        <v/>
      </c>
      <c r="AP403" s="30">
        <f>SUMIF([1]route!$E$3:$E$10005,E403,[1]!Table1[12])</f>
        <v/>
      </c>
      <c r="AQ403" s="30">
        <f>SUMIF([1]route!$E$3:$E$10005,E403,[1]!Table1[13])</f>
        <v/>
      </c>
      <c r="AR403" s="30">
        <f>SUMIF([1]route!$E$3:$E$10005,E403,[1]!Table1[14])</f>
        <v/>
      </c>
      <c r="AS403" s="30">
        <f>SUMIF([1]route!$E$3:$E$10005,E403,[1]!Table1[15])</f>
        <v/>
      </c>
      <c r="AT403" s="30">
        <f>SUMIF([1]route!$E$3:$E$10005,E403,[1]!Table1[16])</f>
        <v/>
      </c>
      <c r="AU403" s="30">
        <f>SUMIF([1]route!$E$3:$E$10005,E403,[1]!Table1[17])</f>
        <v/>
      </c>
      <c r="AV403" s="30">
        <f>SUMIF([1]route!$E$3:$E$10005,E403,[1]!Table1[18])</f>
        <v/>
      </c>
      <c r="AW403" s="30">
        <f>SUMIF([1]route!$E$3:$E$10005,E403,[1]!Table1[19])</f>
        <v/>
      </c>
      <c r="AX403" s="30">
        <f>SUMIF([1]route!$E$3:$E$10005,E403,[1]!Table1[20])</f>
        <v/>
      </c>
      <c r="AY403" s="30">
        <f>SUMIF([1]route!$E$3:$E$10005,E403,[1]!Table1[21])</f>
        <v/>
      </c>
      <c r="AZ403" s="30">
        <f>SUMIF([1]route!$E$3:$E$10005,E403,[1]!Table1[22])</f>
        <v/>
      </c>
      <c r="BA403" s="30">
        <f>SUMIF([1]route!$E$3:$E$10005,E403,[1]!Table1[23])</f>
        <v/>
      </c>
      <c r="BB403" s="30">
        <f>SUMIF([1]route!$E$3:$E$10005,E403,[1]!Table1[24])</f>
        <v/>
      </c>
      <c r="BC403" s="30">
        <f>SUMIF([1]route!$E$3:$E$10005,E403,[1]!Table1[25])</f>
        <v/>
      </c>
      <c r="BD403" s="30">
        <f>SUMIF([1]route!$E$3:$E$10005,E403,[1]!Table1[26])</f>
        <v/>
      </c>
      <c r="BE403" s="30">
        <f>SUMIF([1]route!$E$3:$E$10005,E403,[1]!Table1[27])</f>
        <v/>
      </c>
      <c r="BF403" s="30">
        <f>SUMIF([1]route!$E$3:$E$10005,E403,[1]!Table1[28])</f>
        <v/>
      </c>
      <c r="BG403" s="30">
        <f>SUMIF([1]route!$E$3:$E$10005,E403,[1]!Table1[29])</f>
        <v/>
      </c>
      <c r="BH403" s="30">
        <f>SUMIF([1]route!$E$3:$E$10005,E403,[1]!Table1[30])</f>
        <v/>
      </c>
      <c r="BI403" s="30">
        <f>SUMIF([1]route!$E$3:$E$10005,E403,[1]!Table1[31])</f>
        <v/>
      </c>
      <c r="BJ403" s="30">
        <f>SUMIF([1]route!$E$3:$E$10005,E403,[1]!Table1[Remain PO])</f>
        <v/>
      </c>
      <c r="BK403" s="31">
        <f>SUMIF([1]route!$E$3:$E$10005,E403,[1]!Table1[N+1])</f>
        <v/>
      </c>
      <c r="BL403" s="31">
        <f>SUMIF([1]route!$E$3:$E$10005,E403,[1]!Table1[N+2])</f>
        <v/>
      </c>
      <c r="BM403" s="31">
        <f>SUMIF([1]route!$E$3:$E$10005,E403,[1]!Table1[N+3])</f>
        <v/>
      </c>
      <c r="BN403" s="32">
        <f>SUMIF([1]route!$E$3:$E$10005,E403,[1]!Table1[N+4])</f>
        <v/>
      </c>
      <c r="BP403" s="37">
        <f>$V403-$AD403</f>
        <v/>
      </c>
      <c r="BQ403" s="35">
        <f>BP403-AE403</f>
        <v/>
      </c>
      <c r="BR403" s="35">
        <f>BQ403-AF403</f>
        <v/>
      </c>
      <c r="BS403" s="35">
        <f>BR403-AG403</f>
        <v/>
      </c>
      <c r="BT403" s="35">
        <f>BS403-AH403</f>
        <v/>
      </c>
      <c r="BU403" s="35">
        <f>BT403-AI403</f>
        <v/>
      </c>
      <c r="BV403" s="35">
        <f>BU403-AJ403</f>
        <v/>
      </c>
      <c r="BW403" s="35">
        <f>BV403-AK403</f>
        <v/>
      </c>
      <c r="BX403" s="35">
        <f>BW403-AL403</f>
        <v/>
      </c>
      <c r="BY403" s="35">
        <f>BX403-AM403</f>
        <v/>
      </c>
      <c r="BZ403" s="35">
        <f>BY403-AN403</f>
        <v/>
      </c>
      <c r="CA403" s="35">
        <f>BZ403-AO403</f>
        <v/>
      </c>
      <c r="CB403" s="35">
        <f>CA403-AP403</f>
        <v/>
      </c>
      <c r="CC403" s="35">
        <f>CB403-AQ403</f>
        <v/>
      </c>
      <c r="CD403" s="35">
        <f>CC403-AR403</f>
        <v/>
      </c>
      <c r="CE403" s="35">
        <f>CD403-AS403</f>
        <v/>
      </c>
      <c r="CF403" s="35">
        <f>CE403-AT403</f>
        <v/>
      </c>
      <c r="CG403" s="35">
        <f>CF403-AU403</f>
        <v/>
      </c>
      <c r="CH403" s="35">
        <f>CG403-AV403</f>
        <v/>
      </c>
      <c r="CI403" s="35">
        <f>CH403-AW403</f>
        <v/>
      </c>
      <c r="CJ403" s="35">
        <f>CI403-AX403</f>
        <v/>
      </c>
      <c r="CK403" s="35">
        <f>CJ403-AY403</f>
        <v/>
      </c>
      <c r="CL403" s="35">
        <f>CK403-AZ403</f>
        <v/>
      </c>
      <c r="CM403" s="35">
        <f>CL403-BA403</f>
        <v/>
      </c>
      <c r="CN403" s="35">
        <f>CM403-BB403</f>
        <v/>
      </c>
      <c r="CO403" s="35">
        <f>CN403-BC403</f>
        <v/>
      </c>
      <c r="CP403" s="35">
        <f>CO403-BD403</f>
        <v/>
      </c>
      <c r="CQ403" s="35">
        <f>CP403-BE403</f>
        <v/>
      </c>
      <c r="CR403" s="35">
        <f>CQ403-BF403</f>
        <v/>
      </c>
      <c r="CS403" s="35">
        <f>CR403-BG403</f>
        <v/>
      </c>
      <c r="CT403" s="35">
        <f>CS403-BH403</f>
        <v/>
      </c>
      <c r="CU403" s="35">
        <f>CT403-BI403</f>
        <v/>
      </c>
      <c r="CV403" s="35">
        <f>CU403-BJ403</f>
        <v/>
      </c>
      <c r="CW403" s="38">
        <f>CV403-BK403</f>
        <v/>
      </c>
      <c r="CX403" s="38">
        <f>CW403-BL403</f>
        <v/>
      </c>
      <c r="CY403" s="38">
        <f>CX403-BM403</f>
        <v/>
      </c>
      <c r="CZ403" s="39">
        <f>CY403-BN403</f>
        <v/>
      </c>
      <c r="DA403" s="35" t="n"/>
    </row>
    <row r="404">
      <c r="D404" s="61">
        <f>VLOOKUP(F404,[1]Special!$O$2:$S$209,3,0)</f>
        <v/>
      </c>
      <c r="E404" s="20" t="inlineStr">
        <is>
          <t>|0200226010|19.10|0.00|1.400|0.0005100NBC</t>
        </is>
      </c>
      <c r="F404" s="19">
        <f>LEFT(E404,LEN(E404)-7)</f>
        <v/>
      </c>
      <c r="G404" s="19">
        <f>'Cutting Rules'!H404</f>
        <v/>
      </c>
      <c r="H404" s="19">
        <f>VLOOKUP(MID(F404,8,2),[1]Special!$H$2:$I$32,2,0)</f>
        <v/>
      </c>
      <c r="I404" s="19">
        <f>RIGHT(E404,3)</f>
        <v/>
      </c>
      <c r="J404" s="19">
        <f>IF(MID(E404,6,2)="22","P","C")</f>
        <v/>
      </c>
      <c r="K404" s="19">
        <f>MID(E404,13,4)</f>
        <v/>
      </c>
      <c r="L404" s="19">
        <f>MID(E404,19,4)</f>
        <v/>
      </c>
      <c r="M404" s="52">
        <f>MID(E404,LEN(E404)-17,4)</f>
        <v/>
      </c>
      <c r="N404" s="52">
        <f>MID(E404,LEN(E404)-6,4)</f>
        <v/>
      </c>
      <c r="O404" s="19">
        <f>VLOOKUP(F404,[1]Item!$A$5:$Z$10000,26,0)</f>
        <v/>
      </c>
      <c r="P404" s="19">
        <f>VLOOKUP(E404,[1]route!$E$3:$O$10005,11,0)</f>
        <v/>
      </c>
      <c r="Q404" s="167">
        <f>'Cutting Rules'!AD404</f>
        <v/>
      </c>
      <c r="R404" s="168">
        <f>SUMIF([1]route!$E$3:$E$10005,E404,[1]!Table1[生産])</f>
        <v/>
      </c>
      <c r="S404" s="24" t="n"/>
      <c r="T404" s="169" t="inlineStr"/>
      <c r="U404" s="19" t="n"/>
      <c r="V404" s="170">
        <f>SUMIF([1]route!$E$3:$E$10005,E404,[1]route!$M$3:$M$10005)</f>
        <v/>
      </c>
      <c r="W404" s="171">
        <f>O404*N404*V404/1000</f>
        <v/>
      </c>
      <c r="X404" s="27">
        <f t="array" ref="X404">INDEX($BP404:$CZ404,MATCH(TRUE,$BP404:$CZ404&lt;0,0))</f>
        <v/>
      </c>
      <c r="Y404" s="47">
        <f>IFERROR(CHOOSE($AC404,$BP$1,$BQ$1,$BR$1,$BS$1,$BT$1,$BU$1,$BV$1,$BW$1,$BX$1,$BY$1,$BZ$1,$CA$1,$CB$1,$CC$1,$CD$1,$CE$1,$CF$1,$CG$1,$CH$1,$CI$1,$CJ$1,$CK$1,$CL$1,$CM$1,$CN$1,$CO$1,$CP$1,$CQ$1,$CR$1,$CS$1,$CT$1,$CU$1,$CV$1,$CW$1,$CX$1,$CY$1,$CZ$1,),"")</f>
        <v/>
      </c>
      <c r="Z404" s="121">
        <f>IFERROR(VLOOKUP(E404,[1]route!$E$3:$BL$10005,59,0),"")&amp;IFERROR(VLOOKUP(E404,[1]route!$E$3:$BL$10005,60,0),"")</f>
        <v/>
      </c>
      <c r="AA404" s="172">
        <f>IF(R404&gt;V404,R404-V404,0)</f>
        <v/>
      </c>
      <c r="AB404" s="173">
        <f>AA404*O404*N404/1000</f>
        <v/>
      </c>
      <c r="AC404" s="4">
        <f>IFERROR(MATCH($X404,$BP404:$CZ404,0),"")</f>
        <v/>
      </c>
      <c r="AD404" s="29" t="n">
        <v>0</v>
      </c>
      <c r="AE404" s="30">
        <f>SUMIF([1]route!$E$3:$E$10005,E404,[1]!Table1[1])</f>
        <v/>
      </c>
      <c r="AF404" s="30">
        <f>SUMIF([1]route!$E$3:$E$10005,E404,[1]!Table1[2])</f>
        <v/>
      </c>
      <c r="AG404" s="30">
        <f>SUMIF([1]route!$E$3:$E$10005,E404,[1]!Table1[3])</f>
        <v/>
      </c>
      <c r="AH404" s="30">
        <f>SUMIF([1]route!$E$3:$E$10005,E404,[1]!Table1[4])</f>
        <v/>
      </c>
      <c r="AI404" s="30">
        <f>SUMIF([1]route!$E$3:$E$10005,E404,[1]!Table1[5])</f>
        <v/>
      </c>
      <c r="AJ404" s="30">
        <f>SUMIF([1]route!$E$3:$E$10005,E404,[1]!Table1[6])</f>
        <v/>
      </c>
      <c r="AK404" s="30">
        <f>SUMIF([1]route!$E$3:$E$10005,E404,[1]!Table1[7])</f>
        <v/>
      </c>
      <c r="AL404" s="30">
        <f>SUMIF([1]route!$E$3:$E$10005,E404,[1]!Table1[8])</f>
        <v/>
      </c>
      <c r="AM404" s="30">
        <f>SUMIF([1]route!$E$3:$E$10005,E404,[1]!Table1[9])</f>
        <v/>
      </c>
      <c r="AN404" s="30">
        <f>SUMIF([1]route!$E$3:$E$10005,E404,[1]!Table1[10])</f>
        <v/>
      </c>
      <c r="AO404" s="30">
        <f>SUMIF([1]route!$E$3:$E$10005,E404,[1]!Table1[11])</f>
        <v/>
      </c>
      <c r="AP404" s="30">
        <f>SUMIF([1]route!$E$3:$E$10005,E404,[1]!Table1[12])</f>
        <v/>
      </c>
      <c r="AQ404" s="30">
        <f>SUMIF([1]route!$E$3:$E$10005,E404,[1]!Table1[13])</f>
        <v/>
      </c>
      <c r="AR404" s="30">
        <f>SUMIF([1]route!$E$3:$E$10005,E404,[1]!Table1[14])</f>
        <v/>
      </c>
      <c r="AS404" s="30">
        <f>SUMIF([1]route!$E$3:$E$10005,E404,[1]!Table1[15])</f>
        <v/>
      </c>
      <c r="AT404" s="30">
        <f>SUMIF([1]route!$E$3:$E$10005,E404,[1]!Table1[16])</f>
        <v/>
      </c>
      <c r="AU404" s="30">
        <f>SUMIF([1]route!$E$3:$E$10005,E404,[1]!Table1[17])</f>
        <v/>
      </c>
      <c r="AV404" s="30">
        <f>SUMIF([1]route!$E$3:$E$10005,E404,[1]!Table1[18])</f>
        <v/>
      </c>
      <c r="AW404" s="30">
        <f>SUMIF([1]route!$E$3:$E$10005,E404,[1]!Table1[19])</f>
        <v/>
      </c>
      <c r="AX404" s="30">
        <f>SUMIF([1]route!$E$3:$E$10005,E404,[1]!Table1[20])</f>
        <v/>
      </c>
      <c r="AY404" s="30">
        <f>SUMIF([1]route!$E$3:$E$10005,E404,[1]!Table1[21])</f>
        <v/>
      </c>
      <c r="AZ404" s="30">
        <f>SUMIF([1]route!$E$3:$E$10005,E404,[1]!Table1[22])</f>
        <v/>
      </c>
      <c r="BA404" s="30">
        <f>SUMIF([1]route!$E$3:$E$10005,E404,[1]!Table1[23])</f>
        <v/>
      </c>
      <c r="BB404" s="30">
        <f>SUMIF([1]route!$E$3:$E$10005,E404,[1]!Table1[24])</f>
        <v/>
      </c>
      <c r="BC404" s="30">
        <f>SUMIF([1]route!$E$3:$E$10005,E404,[1]!Table1[25])</f>
        <v/>
      </c>
      <c r="BD404" s="30">
        <f>SUMIF([1]route!$E$3:$E$10005,E404,[1]!Table1[26])</f>
        <v/>
      </c>
      <c r="BE404" s="30">
        <f>SUMIF([1]route!$E$3:$E$10005,E404,[1]!Table1[27])</f>
        <v/>
      </c>
      <c r="BF404" s="30">
        <f>SUMIF([1]route!$E$3:$E$10005,E404,[1]!Table1[28])</f>
        <v/>
      </c>
      <c r="BG404" s="30">
        <f>SUMIF([1]route!$E$3:$E$10005,E404,[1]!Table1[29])</f>
        <v/>
      </c>
      <c r="BH404" s="30">
        <f>SUMIF([1]route!$E$3:$E$10005,E404,[1]!Table1[30])</f>
        <v/>
      </c>
      <c r="BI404" s="30">
        <f>SUMIF([1]route!$E$3:$E$10005,E404,[1]!Table1[31])</f>
        <v/>
      </c>
      <c r="BJ404" s="30">
        <f>SUMIF([1]route!$E$3:$E$10005,E404,[1]!Table1[Remain PO])</f>
        <v/>
      </c>
      <c r="BK404" s="31">
        <f>SUMIF([1]route!$E$3:$E$10005,E404,[1]!Table1[N+1])</f>
        <v/>
      </c>
      <c r="BL404" s="31">
        <f>SUMIF([1]route!$E$3:$E$10005,E404,[1]!Table1[N+2])</f>
        <v/>
      </c>
      <c r="BM404" s="31">
        <f>SUMIF([1]route!$E$3:$E$10005,E404,[1]!Table1[N+3])</f>
        <v/>
      </c>
      <c r="BN404" s="32">
        <f>SUMIF([1]route!$E$3:$E$10005,E404,[1]!Table1[N+4])</f>
        <v/>
      </c>
      <c r="BP404" s="37">
        <f>$V404-$AD404</f>
        <v/>
      </c>
      <c r="BQ404" s="35">
        <f>BP404-AE404</f>
        <v/>
      </c>
      <c r="BR404" s="35">
        <f>BQ404-AF404</f>
        <v/>
      </c>
      <c r="BS404" s="35">
        <f>BR404-AG404</f>
        <v/>
      </c>
      <c r="BT404" s="35">
        <f>BS404-AH404</f>
        <v/>
      </c>
      <c r="BU404" s="35">
        <f>BT404-AI404</f>
        <v/>
      </c>
      <c r="BV404" s="35">
        <f>BU404-AJ404</f>
        <v/>
      </c>
      <c r="BW404" s="35">
        <f>BV404-AK404</f>
        <v/>
      </c>
      <c r="BX404" s="35">
        <f>BW404-AL404</f>
        <v/>
      </c>
      <c r="BY404" s="35">
        <f>BX404-AM404</f>
        <v/>
      </c>
      <c r="BZ404" s="35">
        <f>BY404-AN404</f>
        <v/>
      </c>
      <c r="CA404" s="35">
        <f>BZ404-AO404</f>
        <v/>
      </c>
      <c r="CB404" s="35">
        <f>CA404-AP404</f>
        <v/>
      </c>
      <c r="CC404" s="35">
        <f>CB404-AQ404</f>
        <v/>
      </c>
      <c r="CD404" s="35">
        <f>CC404-AR404</f>
        <v/>
      </c>
      <c r="CE404" s="35">
        <f>CD404-AS404</f>
        <v/>
      </c>
      <c r="CF404" s="35">
        <f>CE404-AT404</f>
        <v/>
      </c>
      <c r="CG404" s="35">
        <f>CF404-AU404</f>
        <v/>
      </c>
      <c r="CH404" s="35">
        <f>CG404-AV404</f>
        <v/>
      </c>
      <c r="CI404" s="35">
        <f>CH404-AW404</f>
        <v/>
      </c>
      <c r="CJ404" s="35">
        <f>CI404-AX404</f>
        <v/>
      </c>
      <c r="CK404" s="35">
        <f>CJ404-AY404</f>
        <v/>
      </c>
      <c r="CL404" s="35">
        <f>CK404-AZ404</f>
        <v/>
      </c>
      <c r="CM404" s="35">
        <f>CL404-BA404</f>
        <v/>
      </c>
      <c r="CN404" s="35">
        <f>CM404-BB404</f>
        <v/>
      </c>
      <c r="CO404" s="35">
        <f>CN404-BC404</f>
        <v/>
      </c>
      <c r="CP404" s="35">
        <f>CO404-BD404</f>
        <v/>
      </c>
      <c r="CQ404" s="35">
        <f>CP404-BE404</f>
        <v/>
      </c>
      <c r="CR404" s="35">
        <f>CQ404-BF404</f>
        <v/>
      </c>
      <c r="CS404" s="35">
        <f>CR404-BG404</f>
        <v/>
      </c>
      <c r="CT404" s="35">
        <f>CS404-BH404</f>
        <v/>
      </c>
      <c r="CU404" s="35">
        <f>CT404-BI404</f>
        <v/>
      </c>
      <c r="CV404" s="35">
        <f>CU404-BJ404</f>
        <v/>
      </c>
      <c r="CW404" s="38">
        <f>CV404-BK404</f>
        <v/>
      </c>
      <c r="CX404" s="38">
        <f>CW404-BL404</f>
        <v/>
      </c>
      <c r="CY404" s="38">
        <f>CX404-BM404</f>
        <v/>
      </c>
      <c r="CZ404" s="39">
        <f>CY404-BN404</f>
        <v/>
      </c>
      <c r="DA404" s="35" t="n"/>
    </row>
    <row r="405">
      <c r="D405" s="61">
        <f>VLOOKUP(F405,[1]Special!$O$2:$S$209,3,0)</f>
        <v/>
      </c>
      <c r="E405" s="20" t="inlineStr">
        <is>
          <t>|0200220600|15.00|10.30|2.350|0.0005700IBC</t>
        </is>
      </c>
      <c r="F405" s="19">
        <f>LEFT(E405,LEN(E405)-7)</f>
        <v/>
      </c>
      <c r="G405" s="19">
        <f>'Cutting Rules'!H405</f>
        <v/>
      </c>
      <c r="H405" s="19">
        <f>VLOOKUP(MID(F405,8,2),[1]Special!$H$2:$I$32,2,0)</f>
        <v/>
      </c>
      <c r="I405" s="19">
        <f>RIGHT(E405,3)</f>
        <v/>
      </c>
      <c r="J405" s="19">
        <f>IF(MID(E405,6,2)="22","P","C")</f>
        <v/>
      </c>
      <c r="K405" s="19">
        <f>MID(E405,13,4)</f>
        <v/>
      </c>
      <c r="L405" s="19">
        <f>MID(E405,19,4)</f>
        <v/>
      </c>
      <c r="M405" s="52">
        <f>MID(E405,LEN(E405)-17,4)</f>
        <v/>
      </c>
      <c r="N405" s="52">
        <f>MID(E405,LEN(E405)-6,4)</f>
        <v/>
      </c>
      <c r="O405" s="19">
        <f>VLOOKUP(F405,[1]Item!$A$5:$Z$10000,26,0)</f>
        <v/>
      </c>
      <c r="P405" s="19">
        <f>VLOOKUP(E405,[1]route!$E$3:$O$10005,11,0)</f>
        <v/>
      </c>
      <c r="Q405" s="167">
        <f>'Cutting Rules'!AD405</f>
        <v/>
      </c>
      <c r="R405" s="168">
        <f>SUMIF([1]route!$E$3:$E$10005,E405,[1]!Table1[生産])</f>
        <v/>
      </c>
      <c r="S405" s="24" t="n"/>
      <c r="T405" s="169" t="inlineStr"/>
      <c r="U405" s="19" t="n"/>
      <c r="V405" s="170">
        <f>SUMIF([1]route!$E$3:$E$10005,E405,[1]route!$M$3:$M$10005)</f>
        <v/>
      </c>
      <c r="W405" s="171">
        <f>O405*N405*V405/1000</f>
        <v/>
      </c>
      <c r="X405" s="27">
        <f t="array" ref="X405">INDEX($BP405:$CZ405,MATCH(TRUE,$BP405:$CZ405&lt;0,0))</f>
        <v/>
      </c>
      <c r="Y405" s="47">
        <f>IFERROR(CHOOSE($AC405,$BP$1,$BQ$1,$BR$1,$BS$1,$BT$1,$BU$1,$BV$1,$BW$1,$BX$1,$BY$1,$BZ$1,$CA$1,$CB$1,$CC$1,$CD$1,$CE$1,$CF$1,$CG$1,$CH$1,$CI$1,$CJ$1,$CK$1,$CL$1,$CM$1,$CN$1,$CO$1,$CP$1,$CQ$1,$CR$1,$CS$1,$CT$1,$CU$1,$CV$1,$CW$1,$CX$1,$CY$1,$CZ$1,),"")</f>
        <v/>
      </c>
      <c r="Z405" s="121">
        <f>IFERROR(VLOOKUP(E405,[1]route!$E$3:$BL$10005,59,0),"")&amp;IFERROR(VLOOKUP(E405,[1]route!$E$3:$BL$10005,60,0),"")</f>
        <v/>
      </c>
      <c r="AA405" s="172">
        <f>IF(R405&gt;V405,R405-V405,0)</f>
        <v/>
      </c>
      <c r="AB405" s="173">
        <f>AA405*O405*N405/1000</f>
        <v/>
      </c>
      <c r="AC405" s="4">
        <f>IFERROR(MATCH($X405,$BP405:$CZ405,0),"")</f>
        <v/>
      </c>
      <c r="AD405" s="29" t="n">
        <v>0</v>
      </c>
      <c r="AE405" s="30">
        <f>SUMIF([1]route!$E$3:$E$10005,E405,[1]!Table1[1])</f>
        <v/>
      </c>
      <c r="AF405" s="30">
        <f>SUMIF([1]route!$E$3:$E$10005,E405,[1]!Table1[2])</f>
        <v/>
      </c>
      <c r="AG405" s="30">
        <f>SUMIF([1]route!$E$3:$E$10005,E405,[1]!Table1[3])</f>
        <v/>
      </c>
      <c r="AH405" s="30">
        <f>SUMIF([1]route!$E$3:$E$10005,E405,[1]!Table1[4])</f>
        <v/>
      </c>
      <c r="AI405" s="30">
        <f>SUMIF([1]route!$E$3:$E$10005,E405,[1]!Table1[5])</f>
        <v/>
      </c>
      <c r="AJ405" s="30">
        <f>SUMIF([1]route!$E$3:$E$10005,E405,[1]!Table1[6])</f>
        <v/>
      </c>
      <c r="AK405" s="30">
        <f>SUMIF([1]route!$E$3:$E$10005,E405,[1]!Table1[7])</f>
        <v/>
      </c>
      <c r="AL405" s="30">
        <f>SUMIF([1]route!$E$3:$E$10005,E405,[1]!Table1[8])</f>
        <v/>
      </c>
      <c r="AM405" s="30">
        <f>SUMIF([1]route!$E$3:$E$10005,E405,[1]!Table1[9])</f>
        <v/>
      </c>
      <c r="AN405" s="30">
        <f>SUMIF([1]route!$E$3:$E$10005,E405,[1]!Table1[10])</f>
        <v/>
      </c>
      <c r="AO405" s="30">
        <f>SUMIF([1]route!$E$3:$E$10005,E405,[1]!Table1[11])</f>
        <v/>
      </c>
      <c r="AP405" s="30">
        <f>SUMIF([1]route!$E$3:$E$10005,E405,[1]!Table1[12])</f>
        <v/>
      </c>
      <c r="AQ405" s="30">
        <f>SUMIF([1]route!$E$3:$E$10005,E405,[1]!Table1[13])</f>
        <v/>
      </c>
      <c r="AR405" s="30">
        <f>SUMIF([1]route!$E$3:$E$10005,E405,[1]!Table1[14])</f>
        <v/>
      </c>
      <c r="AS405" s="30">
        <f>SUMIF([1]route!$E$3:$E$10005,E405,[1]!Table1[15])</f>
        <v/>
      </c>
      <c r="AT405" s="30">
        <f>SUMIF([1]route!$E$3:$E$10005,E405,[1]!Table1[16])</f>
        <v/>
      </c>
      <c r="AU405" s="30">
        <f>SUMIF([1]route!$E$3:$E$10005,E405,[1]!Table1[17])</f>
        <v/>
      </c>
      <c r="AV405" s="30">
        <f>SUMIF([1]route!$E$3:$E$10005,E405,[1]!Table1[18])</f>
        <v/>
      </c>
      <c r="AW405" s="30">
        <f>SUMIF([1]route!$E$3:$E$10005,E405,[1]!Table1[19])</f>
        <v/>
      </c>
      <c r="AX405" s="30">
        <f>SUMIF([1]route!$E$3:$E$10005,E405,[1]!Table1[20])</f>
        <v/>
      </c>
      <c r="AY405" s="30">
        <f>SUMIF([1]route!$E$3:$E$10005,E405,[1]!Table1[21])</f>
        <v/>
      </c>
      <c r="AZ405" s="30">
        <f>SUMIF([1]route!$E$3:$E$10005,E405,[1]!Table1[22])</f>
        <v/>
      </c>
      <c r="BA405" s="30">
        <f>SUMIF([1]route!$E$3:$E$10005,E405,[1]!Table1[23])</f>
        <v/>
      </c>
      <c r="BB405" s="30">
        <f>SUMIF([1]route!$E$3:$E$10005,E405,[1]!Table1[24])</f>
        <v/>
      </c>
      <c r="BC405" s="30">
        <f>SUMIF([1]route!$E$3:$E$10005,E405,[1]!Table1[25])</f>
        <v/>
      </c>
      <c r="BD405" s="30">
        <f>SUMIF([1]route!$E$3:$E$10005,E405,[1]!Table1[26])</f>
        <v/>
      </c>
      <c r="BE405" s="30">
        <f>SUMIF([1]route!$E$3:$E$10005,E405,[1]!Table1[27])</f>
        <v/>
      </c>
      <c r="BF405" s="30">
        <f>SUMIF([1]route!$E$3:$E$10005,E405,[1]!Table1[28])</f>
        <v/>
      </c>
      <c r="BG405" s="30">
        <f>SUMIF([1]route!$E$3:$E$10005,E405,[1]!Table1[29])</f>
        <v/>
      </c>
      <c r="BH405" s="30">
        <f>SUMIF([1]route!$E$3:$E$10005,E405,[1]!Table1[30])</f>
        <v/>
      </c>
      <c r="BI405" s="30">
        <f>SUMIF([1]route!$E$3:$E$10005,E405,[1]!Table1[31])</f>
        <v/>
      </c>
      <c r="BJ405" s="30">
        <f>SUMIF([1]route!$E$3:$E$10005,E405,[1]!Table1[Remain PO])</f>
        <v/>
      </c>
      <c r="BK405" s="31">
        <f>SUMIF([1]route!$E$3:$E$10005,E405,[1]!Table1[N+1])</f>
        <v/>
      </c>
      <c r="BL405" s="31">
        <f>SUMIF([1]route!$E$3:$E$10005,E405,[1]!Table1[N+2])</f>
        <v/>
      </c>
      <c r="BM405" s="31">
        <f>SUMIF([1]route!$E$3:$E$10005,E405,[1]!Table1[N+3])</f>
        <v/>
      </c>
      <c r="BN405" s="32">
        <f>SUMIF([1]route!$E$3:$E$10005,E405,[1]!Table1[N+4])</f>
        <v/>
      </c>
      <c r="BP405" s="37">
        <f>$V405-$AD405</f>
        <v/>
      </c>
      <c r="BQ405" s="35">
        <f>BP405-AE405</f>
        <v/>
      </c>
      <c r="BR405" s="35">
        <f>BQ405-AF405</f>
        <v/>
      </c>
      <c r="BS405" s="35">
        <f>BR405-AG405</f>
        <v/>
      </c>
      <c r="BT405" s="35">
        <f>BS405-AH405</f>
        <v/>
      </c>
      <c r="BU405" s="35">
        <f>BT405-AI405</f>
        <v/>
      </c>
      <c r="BV405" s="35">
        <f>BU405-AJ405</f>
        <v/>
      </c>
      <c r="BW405" s="35">
        <f>BV405-AK405</f>
        <v/>
      </c>
      <c r="BX405" s="35">
        <f>BW405-AL405</f>
        <v/>
      </c>
      <c r="BY405" s="35">
        <f>BX405-AM405</f>
        <v/>
      </c>
      <c r="BZ405" s="35">
        <f>BY405-AN405</f>
        <v/>
      </c>
      <c r="CA405" s="35">
        <f>BZ405-AO405</f>
        <v/>
      </c>
      <c r="CB405" s="35">
        <f>CA405-AP405</f>
        <v/>
      </c>
      <c r="CC405" s="35">
        <f>CB405-AQ405</f>
        <v/>
      </c>
      <c r="CD405" s="35">
        <f>CC405-AR405</f>
        <v/>
      </c>
      <c r="CE405" s="35">
        <f>CD405-AS405</f>
        <v/>
      </c>
      <c r="CF405" s="35">
        <f>CE405-AT405</f>
        <v/>
      </c>
      <c r="CG405" s="35">
        <f>CF405-AU405</f>
        <v/>
      </c>
      <c r="CH405" s="35">
        <f>CG405-AV405</f>
        <v/>
      </c>
      <c r="CI405" s="35">
        <f>CH405-AW405</f>
        <v/>
      </c>
      <c r="CJ405" s="35">
        <f>CI405-AX405</f>
        <v/>
      </c>
      <c r="CK405" s="35">
        <f>CJ405-AY405</f>
        <v/>
      </c>
      <c r="CL405" s="35">
        <f>CK405-AZ405</f>
        <v/>
      </c>
      <c r="CM405" s="35">
        <f>CL405-BA405</f>
        <v/>
      </c>
      <c r="CN405" s="35">
        <f>CM405-BB405</f>
        <v/>
      </c>
      <c r="CO405" s="35">
        <f>CN405-BC405</f>
        <v/>
      </c>
      <c r="CP405" s="35">
        <f>CO405-BD405</f>
        <v/>
      </c>
      <c r="CQ405" s="35">
        <f>CP405-BE405</f>
        <v/>
      </c>
      <c r="CR405" s="35">
        <f>CQ405-BF405</f>
        <v/>
      </c>
      <c r="CS405" s="35">
        <f>CR405-BG405</f>
        <v/>
      </c>
      <c r="CT405" s="35">
        <f>CS405-BH405</f>
        <v/>
      </c>
      <c r="CU405" s="35">
        <f>CT405-BI405</f>
        <v/>
      </c>
      <c r="CV405" s="35">
        <f>CU405-BJ405</f>
        <v/>
      </c>
      <c r="CW405" s="38">
        <f>CV405-BK405</f>
        <v/>
      </c>
      <c r="CX405" s="38">
        <f>CW405-BL405</f>
        <v/>
      </c>
      <c r="CY405" s="38">
        <f>CX405-BM405</f>
        <v/>
      </c>
      <c r="CZ405" s="39">
        <f>CY405-BN405</f>
        <v/>
      </c>
      <c r="DA405" s="35" t="n"/>
    </row>
    <row r="406">
      <c r="D406" s="61">
        <f>VLOOKUP(F406,[1]Special!$O$2:$S$209,3,0)</f>
        <v/>
      </c>
      <c r="E406" s="20" t="inlineStr">
        <is>
          <t>|0200226010|28.60|0.00|1.600|0.0005520IBC</t>
        </is>
      </c>
      <c r="F406" s="19">
        <f>LEFT(E406,LEN(E406)-7)</f>
        <v/>
      </c>
      <c r="G406" s="19">
        <f>'Cutting Rules'!H406</f>
        <v/>
      </c>
      <c r="H406" s="19">
        <f>VLOOKUP(MID(F406,8,2),[1]Special!$H$2:$I$32,2,0)</f>
        <v/>
      </c>
      <c r="I406" s="19">
        <f>RIGHT(E406,3)</f>
        <v/>
      </c>
      <c r="J406" s="19">
        <f>IF(MID(E406,6,2)="22","P","C")</f>
        <v/>
      </c>
      <c r="K406" s="19">
        <f>MID(E406,13,4)</f>
        <v/>
      </c>
      <c r="L406" s="19">
        <f>MID(E406,19,4)</f>
        <v/>
      </c>
      <c r="M406" s="52">
        <f>MID(E406,LEN(E406)-17,4)</f>
        <v/>
      </c>
      <c r="N406" s="52">
        <f>MID(E406,LEN(E406)-6,4)</f>
        <v/>
      </c>
      <c r="O406" s="19">
        <f>VLOOKUP(F406,[1]Item!$A$5:$Z$10000,26,0)</f>
        <v/>
      </c>
      <c r="P406" s="19">
        <f>VLOOKUP(E406,[1]route!$E$3:$O$10005,11,0)</f>
        <v/>
      </c>
      <c r="Q406" s="167">
        <f>'Cutting Rules'!AD406</f>
        <v/>
      </c>
      <c r="R406" s="168">
        <f>SUMIF([1]route!$E$3:$E$10005,E406,[1]!Table1[生産])</f>
        <v/>
      </c>
      <c r="S406" s="24" t="n"/>
      <c r="T406" s="169" t="inlineStr"/>
      <c r="U406" s="19" t="n"/>
      <c r="V406" s="170">
        <f>SUMIF([1]route!$E$3:$E$10005,E406,[1]route!$M$3:$M$10005)</f>
        <v/>
      </c>
      <c r="W406" s="171">
        <f>O406*N406*V406/1000</f>
        <v/>
      </c>
      <c r="X406" s="27">
        <f t="array" ref="X406">INDEX($BP406:$CZ406,MATCH(TRUE,$BP406:$CZ406&lt;0,0))</f>
        <v/>
      </c>
      <c r="Y406" s="47">
        <f>IFERROR(CHOOSE($AC406,$BP$1,$BQ$1,$BR$1,$BS$1,$BT$1,$BU$1,$BV$1,$BW$1,$BX$1,$BY$1,$BZ$1,$CA$1,$CB$1,$CC$1,$CD$1,$CE$1,$CF$1,$CG$1,$CH$1,$CI$1,$CJ$1,$CK$1,$CL$1,$CM$1,$CN$1,$CO$1,$CP$1,$CQ$1,$CR$1,$CS$1,$CT$1,$CU$1,$CV$1,$CW$1,$CX$1,$CY$1,$CZ$1,),"")</f>
        <v/>
      </c>
      <c r="Z406" s="121">
        <f>IFERROR(VLOOKUP(E406,[1]route!$E$3:$BL$10005,59,0),"")&amp;IFERROR(VLOOKUP(E406,[1]route!$E$3:$BL$10005,60,0),"")</f>
        <v/>
      </c>
      <c r="AA406" s="172">
        <f>IF(R406&gt;V406,R406-V406,0)</f>
        <v/>
      </c>
      <c r="AB406" s="173">
        <f>AA406*O406*N406/1000</f>
        <v/>
      </c>
      <c r="AC406" s="4">
        <f>IFERROR(MATCH($X406,$BP406:$CZ406,0),"")</f>
        <v/>
      </c>
      <c r="AD406" s="29" t="n">
        <v>0</v>
      </c>
      <c r="AE406" s="30">
        <f>SUMIF([1]route!$E$3:$E$10005,E406,[1]!Table1[1])</f>
        <v/>
      </c>
      <c r="AF406" s="30">
        <f>SUMIF([1]route!$E$3:$E$10005,E406,[1]!Table1[2])</f>
        <v/>
      </c>
      <c r="AG406" s="30">
        <f>SUMIF([1]route!$E$3:$E$10005,E406,[1]!Table1[3])</f>
        <v/>
      </c>
      <c r="AH406" s="30">
        <f>SUMIF([1]route!$E$3:$E$10005,E406,[1]!Table1[4])</f>
        <v/>
      </c>
      <c r="AI406" s="30">
        <f>SUMIF([1]route!$E$3:$E$10005,E406,[1]!Table1[5])</f>
        <v/>
      </c>
      <c r="AJ406" s="30">
        <f>SUMIF([1]route!$E$3:$E$10005,E406,[1]!Table1[6])</f>
        <v/>
      </c>
      <c r="AK406" s="30">
        <f>SUMIF([1]route!$E$3:$E$10005,E406,[1]!Table1[7])</f>
        <v/>
      </c>
      <c r="AL406" s="30">
        <f>SUMIF([1]route!$E$3:$E$10005,E406,[1]!Table1[8])</f>
        <v/>
      </c>
      <c r="AM406" s="30">
        <f>SUMIF([1]route!$E$3:$E$10005,E406,[1]!Table1[9])</f>
        <v/>
      </c>
      <c r="AN406" s="30">
        <f>SUMIF([1]route!$E$3:$E$10005,E406,[1]!Table1[10])</f>
        <v/>
      </c>
      <c r="AO406" s="30">
        <f>SUMIF([1]route!$E$3:$E$10005,E406,[1]!Table1[11])</f>
        <v/>
      </c>
      <c r="AP406" s="30">
        <f>SUMIF([1]route!$E$3:$E$10005,E406,[1]!Table1[12])</f>
        <v/>
      </c>
      <c r="AQ406" s="30">
        <f>SUMIF([1]route!$E$3:$E$10005,E406,[1]!Table1[13])</f>
        <v/>
      </c>
      <c r="AR406" s="30">
        <f>SUMIF([1]route!$E$3:$E$10005,E406,[1]!Table1[14])</f>
        <v/>
      </c>
      <c r="AS406" s="30">
        <f>SUMIF([1]route!$E$3:$E$10005,E406,[1]!Table1[15])</f>
        <v/>
      </c>
      <c r="AT406" s="30">
        <f>SUMIF([1]route!$E$3:$E$10005,E406,[1]!Table1[16])</f>
        <v/>
      </c>
      <c r="AU406" s="30">
        <f>SUMIF([1]route!$E$3:$E$10005,E406,[1]!Table1[17])</f>
        <v/>
      </c>
      <c r="AV406" s="30">
        <f>SUMIF([1]route!$E$3:$E$10005,E406,[1]!Table1[18])</f>
        <v/>
      </c>
      <c r="AW406" s="30">
        <f>SUMIF([1]route!$E$3:$E$10005,E406,[1]!Table1[19])</f>
        <v/>
      </c>
      <c r="AX406" s="30">
        <f>SUMIF([1]route!$E$3:$E$10005,E406,[1]!Table1[20])</f>
        <v/>
      </c>
      <c r="AY406" s="30">
        <f>SUMIF([1]route!$E$3:$E$10005,E406,[1]!Table1[21])</f>
        <v/>
      </c>
      <c r="AZ406" s="30">
        <f>SUMIF([1]route!$E$3:$E$10005,E406,[1]!Table1[22])</f>
        <v/>
      </c>
      <c r="BA406" s="30">
        <f>SUMIF([1]route!$E$3:$E$10005,E406,[1]!Table1[23])</f>
        <v/>
      </c>
      <c r="BB406" s="30">
        <f>SUMIF([1]route!$E$3:$E$10005,E406,[1]!Table1[24])</f>
        <v/>
      </c>
      <c r="BC406" s="30">
        <f>SUMIF([1]route!$E$3:$E$10005,E406,[1]!Table1[25])</f>
        <v/>
      </c>
      <c r="BD406" s="30">
        <f>SUMIF([1]route!$E$3:$E$10005,E406,[1]!Table1[26])</f>
        <v/>
      </c>
      <c r="BE406" s="30">
        <f>SUMIF([1]route!$E$3:$E$10005,E406,[1]!Table1[27])</f>
        <v/>
      </c>
      <c r="BF406" s="30">
        <f>SUMIF([1]route!$E$3:$E$10005,E406,[1]!Table1[28])</f>
        <v/>
      </c>
      <c r="BG406" s="30">
        <f>SUMIF([1]route!$E$3:$E$10005,E406,[1]!Table1[29])</f>
        <v/>
      </c>
      <c r="BH406" s="30">
        <f>SUMIF([1]route!$E$3:$E$10005,E406,[1]!Table1[30])</f>
        <v/>
      </c>
      <c r="BI406" s="30">
        <f>SUMIF([1]route!$E$3:$E$10005,E406,[1]!Table1[31])</f>
        <v/>
      </c>
      <c r="BJ406" s="30">
        <f>SUMIF([1]route!$E$3:$E$10005,E406,[1]!Table1[Remain PO])</f>
        <v/>
      </c>
      <c r="BK406" s="31">
        <f>SUMIF([1]route!$E$3:$E$10005,E406,[1]!Table1[N+1])</f>
        <v/>
      </c>
      <c r="BL406" s="31">
        <f>SUMIF([1]route!$E$3:$E$10005,E406,[1]!Table1[N+2])</f>
        <v/>
      </c>
      <c r="BM406" s="31">
        <f>SUMIF([1]route!$E$3:$E$10005,E406,[1]!Table1[N+3])</f>
        <v/>
      </c>
      <c r="BN406" s="32">
        <f>SUMIF([1]route!$E$3:$E$10005,E406,[1]!Table1[N+4])</f>
        <v/>
      </c>
      <c r="BP406" s="37">
        <f>$V406-$AD406</f>
        <v/>
      </c>
      <c r="BQ406" s="35">
        <f>BP406-AE406</f>
        <v/>
      </c>
      <c r="BR406" s="35">
        <f>BQ406-AF406</f>
        <v/>
      </c>
      <c r="BS406" s="35">
        <f>BR406-AG406</f>
        <v/>
      </c>
      <c r="BT406" s="35">
        <f>BS406-AH406</f>
        <v/>
      </c>
      <c r="BU406" s="35">
        <f>BT406-AI406</f>
        <v/>
      </c>
      <c r="BV406" s="35">
        <f>BU406-AJ406</f>
        <v/>
      </c>
      <c r="BW406" s="35">
        <f>BV406-AK406</f>
        <v/>
      </c>
      <c r="BX406" s="35">
        <f>BW406-AL406</f>
        <v/>
      </c>
      <c r="BY406" s="35">
        <f>BX406-AM406</f>
        <v/>
      </c>
      <c r="BZ406" s="35">
        <f>BY406-AN406</f>
        <v/>
      </c>
      <c r="CA406" s="35">
        <f>BZ406-AO406</f>
        <v/>
      </c>
      <c r="CB406" s="35">
        <f>CA406-AP406</f>
        <v/>
      </c>
      <c r="CC406" s="35">
        <f>CB406-AQ406</f>
        <v/>
      </c>
      <c r="CD406" s="35">
        <f>CC406-AR406</f>
        <v/>
      </c>
      <c r="CE406" s="35">
        <f>CD406-AS406</f>
        <v/>
      </c>
      <c r="CF406" s="35">
        <f>CE406-AT406</f>
        <v/>
      </c>
      <c r="CG406" s="35">
        <f>CF406-AU406</f>
        <v/>
      </c>
      <c r="CH406" s="35">
        <f>CG406-AV406</f>
        <v/>
      </c>
      <c r="CI406" s="35">
        <f>CH406-AW406</f>
        <v/>
      </c>
      <c r="CJ406" s="35">
        <f>CI406-AX406</f>
        <v/>
      </c>
      <c r="CK406" s="35">
        <f>CJ406-AY406</f>
        <v/>
      </c>
      <c r="CL406" s="35">
        <f>CK406-AZ406</f>
        <v/>
      </c>
      <c r="CM406" s="35">
        <f>CL406-BA406</f>
        <v/>
      </c>
      <c r="CN406" s="35">
        <f>CM406-BB406</f>
        <v/>
      </c>
      <c r="CO406" s="35">
        <f>CN406-BC406</f>
        <v/>
      </c>
      <c r="CP406" s="35">
        <f>CO406-BD406</f>
        <v/>
      </c>
      <c r="CQ406" s="35">
        <f>CP406-BE406</f>
        <v/>
      </c>
      <c r="CR406" s="35">
        <f>CQ406-BF406</f>
        <v/>
      </c>
      <c r="CS406" s="35">
        <f>CR406-BG406</f>
        <v/>
      </c>
      <c r="CT406" s="35">
        <f>CS406-BH406</f>
        <v/>
      </c>
      <c r="CU406" s="35">
        <f>CT406-BI406</f>
        <v/>
      </c>
      <c r="CV406" s="35">
        <f>CU406-BJ406</f>
        <v/>
      </c>
      <c r="CW406" s="38">
        <f>CV406-BK406</f>
        <v/>
      </c>
      <c r="CX406" s="38">
        <f>CW406-BL406</f>
        <v/>
      </c>
      <c r="CY406" s="38">
        <f>CX406-BM406</f>
        <v/>
      </c>
      <c r="CZ406" s="39">
        <f>CY406-BN406</f>
        <v/>
      </c>
      <c r="DA406" s="35" t="n"/>
    </row>
    <row r="407">
      <c r="D407" s="61">
        <f>VLOOKUP(F407,[1]Special!$O$2:$S$209,3,0)</f>
        <v/>
      </c>
      <c r="E407" s="20" t="inlineStr">
        <is>
          <t>|0200230120|28.60|0.00|1.200|0.0006253IBC</t>
        </is>
      </c>
      <c r="F407" s="19">
        <f>LEFT(E407,LEN(E407)-7)</f>
        <v/>
      </c>
      <c r="G407" s="19">
        <f>'Cutting Rules'!H407</f>
        <v/>
      </c>
      <c r="H407" s="19">
        <f>VLOOKUP(MID(F407,8,2),[1]Special!$H$2:$I$32,2,0)</f>
        <v/>
      </c>
      <c r="I407" s="19">
        <f>RIGHT(E407,3)</f>
        <v/>
      </c>
      <c r="J407" s="19">
        <f>IF(MID(E407,6,2)="22","P","C")</f>
        <v/>
      </c>
      <c r="K407" s="19">
        <f>MID(E407,13,4)</f>
        <v/>
      </c>
      <c r="L407" s="19">
        <f>MID(E407,19,4)</f>
        <v/>
      </c>
      <c r="M407" s="52">
        <f>MID(E407,LEN(E407)-17,4)</f>
        <v/>
      </c>
      <c r="N407" s="52">
        <f>MID(E407,LEN(E407)-6,4)</f>
        <v/>
      </c>
      <c r="O407" s="19">
        <f>VLOOKUP(F407,[1]Item!$A$5:$Z$10000,26,0)</f>
        <v/>
      </c>
      <c r="P407" s="19">
        <f>VLOOKUP(E407,[1]route!$E$3:$O$10005,11,0)</f>
        <v/>
      </c>
      <c r="Q407" s="167">
        <f>'Cutting Rules'!AD407</f>
        <v/>
      </c>
      <c r="R407" s="168">
        <f>SUMIF([1]route!$E$3:$E$10005,E407,[1]!Table1[生産])</f>
        <v/>
      </c>
      <c r="S407" s="24" t="n"/>
      <c r="T407" s="169" t="inlineStr"/>
      <c r="U407" s="19" t="n"/>
      <c r="V407" s="170">
        <f>SUMIF([1]route!$E$3:$E$10005,E407,[1]route!$M$3:$M$10005)</f>
        <v/>
      </c>
      <c r="W407" s="171">
        <f>O407*N407*V407/1000</f>
        <v/>
      </c>
      <c r="X407" s="27">
        <f t="array" ref="X407">INDEX($BP407:$CZ407,MATCH(TRUE,$BP407:$CZ407&lt;0,0))</f>
        <v/>
      </c>
      <c r="Y407" s="47">
        <f>IFERROR(CHOOSE($AC407,$BP$1,$BQ$1,$BR$1,$BS$1,$BT$1,$BU$1,$BV$1,$BW$1,$BX$1,$BY$1,$BZ$1,$CA$1,$CB$1,$CC$1,$CD$1,$CE$1,$CF$1,$CG$1,$CH$1,$CI$1,$CJ$1,$CK$1,$CL$1,$CM$1,$CN$1,$CO$1,$CP$1,$CQ$1,$CR$1,$CS$1,$CT$1,$CU$1,$CV$1,$CW$1,$CX$1,$CY$1,$CZ$1,),"")</f>
        <v/>
      </c>
      <c r="Z407" s="121">
        <f>IFERROR(VLOOKUP(E407,[1]route!$E$3:$BL$10005,59,0),"")&amp;IFERROR(VLOOKUP(E407,[1]route!$E$3:$BL$10005,60,0),"")</f>
        <v/>
      </c>
      <c r="AA407" s="172">
        <f>IF(R407&gt;V407,R407-V407,0)</f>
        <v/>
      </c>
      <c r="AB407" s="173">
        <f>AA407*O407*N407/1000</f>
        <v/>
      </c>
      <c r="AC407" s="4">
        <f>IFERROR(MATCH($X407,$BP407:$CZ407,0),"")</f>
        <v/>
      </c>
      <c r="AD407" s="29" t="n">
        <v>0</v>
      </c>
      <c r="AE407" s="30">
        <f>SUMIF([1]route!$E$3:$E$10005,E407,[1]!Table1[1])</f>
        <v/>
      </c>
      <c r="AF407" s="30">
        <f>SUMIF([1]route!$E$3:$E$10005,E407,[1]!Table1[2])</f>
        <v/>
      </c>
      <c r="AG407" s="30">
        <f>SUMIF([1]route!$E$3:$E$10005,E407,[1]!Table1[3])</f>
        <v/>
      </c>
      <c r="AH407" s="30">
        <f>SUMIF([1]route!$E$3:$E$10005,E407,[1]!Table1[4])</f>
        <v/>
      </c>
      <c r="AI407" s="30">
        <f>SUMIF([1]route!$E$3:$E$10005,E407,[1]!Table1[5])</f>
        <v/>
      </c>
      <c r="AJ407" s="30">
        <f>SUMIF([1]route!$E$3:$E$10005,E407,[1]!Table1[6])</f>
        <v/>
      </c>
      <c r="AK407" s="30">
        <f>SUMIF([1]route!$E$3:$E$10005,E407,[1]!Table1[7])</f>
        <v/>
      </c>
      <c r="AL407" s="30">
        <f>SUMIF([1]route!$E$3:$E$10005,E407,[1]!Table1[8])</f>
        <v/>
      </c>
      <c r="AM407" s="30">
        <f>SUMIF([1]route!$E$3:$E$10005,E407,[1]!Table1[9])</f>
        <v/>
      </c>
      <c r="AN407" s="30">
        <f>SUMIF([1]route!$E$3:$E$10005,E407,[1]!Table1[10])</f>
        <v/>
      </c>
      <c r="AO407" s="30">
        <f>SUMIF([1]route!$E$3:$E$10005,E407,[1]!Table1[11])</f>
        <v/>
      </c>
      <c r="AP407" s="30">
        <f>SUMIF([1]route!$E$3:$E$10005,E407,[1]!Table1[12])</f>
        <v/>
      </c>
      <c r="AQ407" s="30">
        <f>SUMIF([1]route!$E$3:$E$10005,E407,[1]!Table1[13])</f>
        <v/>
      </c>
      <c r="AR407" s="30">
        <f>SUMIF([1]route!$E$3:$E$10005,E407,[1]!Table1[14])</f>
        <v/>
      </c>
      <c r="AS407" s="30">
        <f>SUMIF([1]route!$E$3:$E$10005,E407,[1]!Table1[15])</f>
        <v/>
      </c>
      <c r="AT407" s="30">
        <f>SUMIF([1]route!$E$3:$E$10005,E407,[1]!Table1[16])</f>
        <v/>
      </c>
      <c r="AU407" s="30">
        <f>SUMIF([1]route!$E$3:$E$10005,E407,[1]!Table1[17])</f>
        <v/>
      </c>
      <c r="AV407" s="30">
        <f>SUMIF([1]route!$E$3:$E$10005,E407,[1]!Table1[18])</f>
        <v/>
      </c>
      <c r="AW407" s="30">
        <f>SUMIF([1]route!$E$3:$E$10005,E407,[1]!Table1[19])</f>
        <v/>
      </c>
      <c r="AX407" s="30">
        <f>SUMIF([1]route!$E$3:$E$10005,E407,[1]!Table1[20])</f>
        <v/>
      </c>
      <c r="AY407" s="30">
        <f>SUMIF([1]route!$E$3:$E$10005,E407,[1]!Table1[21])</f>
        <v/>
      </c>
      <c r="AZ407" s="30">
        <f>SUMIF([1]route!$E$3:$E$10005,E407,[1]!Table1[22])</f>
        <v/>
      </c>
      <c r="BA407" s="30">
        <f>SUMIF([1]route!$E$3:$E$10005,E407,[1]!Table1[23])</f>
        <v/>
      </c>
      <c r="BB407" s="30">
        <f>SUMIF([1]route!$E$3:$E$10005,E407,[1]!Table1[24])</f>
        <v/>
      </c>
      <c r="BC407" s="30">
        <f>SUMIF([1]route!$E$3:$E$10005,E407,[1]!Table1[25])</f>
        <v/>
      </c>
      <c r="BD407" s="30">
        <f>SUMIF([1]route!$E$3:$E$10005,E407,[1]!Table1[26])</f>
        <v/>
      </c>
      <c r="BE407" s="30">
        <f>SUMIF([1]route!$E$3:$E$10005,E407,[1]!Table1[27])</f>
        <v/>
      </c>
      <c r="BF407" s="30">
        <f>SUMIF([1]route!$E$3:$E$10005,E407,[1]!Table1[28])</f>
        <v/>
      </c>
      <c r="BG407" s="30">
        <f>SUMIF([1]route!$E$3:$E$10005,E407,[1]!Table1[29])</f>
        <v/>
      </c>
      <c r="BH407" s="30">
        <f>SUMIF([1]route!$E$3:$E$10005,E407,[1]!Table1[30])</f>
        <v/>
      </c>
      <c r="BI407" s="30">
        <f>SUMIF([1]route!$E$3:$E$10005,E407,[1]!Table1[31])</f>
        <v/>
      </c>
      <c r="BJ407" s="30">
        <f>SUMIF([1]route!$E$3:$E$10005,E407,[1]!Table1[Remain PO])</f>
        <v/>
      </c>
      <c r="BK407" s="31">
        <f>SUMIF([1]route!$E$3:$E$10005,E407,[1]!Table1[N+1])</f>
        <v/>
      </c>
      <c r="BL407" s="31">
        <f>SUMIF([1]route!$E$3:$E$10005,E407,[1]!Table1[N+2])</f>
        <v/>
      </c>
      <c r="BM407" s="31">
        <f>SUMIF([1]route!$E$3:$E$10005,E407,[1]!Table1[N+3])</f>
        <v/>
      </c>
      <c r="BN407" s="32">
        <f>SUMIF([1]route!$E$3:$E$10005,E407,[1]!Table1[N+4])</f>
        <v/>
      </c>
      <c r="BP407" s="37">
        <f>$V407-$AD407</f>
        <v/>
      </c>
      <c r="BQ407" s="35">
        <f>BP407-AE407</f>
        <v/>
      </c>
      <c r="BR407" s="35">
        <f>BQ407-AF407</f>
        <v/>
      </c>
      <c r="BS407" s="35">
        <f>BR407-AG407</f>
        <v/>
      </c>
      <c r="BT407" s="35">
        <f>BS407-AH407</f>
        <v/>
      </c>
      <c r="BU407" s="35">
        <f>BT407-AI407</f>
        <v/>
      </c>
      <c r="BV407" s="35">
        <f>BU407-AJ407</f>
        <v/>
      </c>
      <c r="BW407" s="35">
        <f>BV407-AK407</f>
        <v/>
      </c>
      <c r="BX407" s="35">
        <f>BW407-AL407</f>
        <v/>
      </c>
      <c r="BY407" s="35">
        <f>BX407-AM407</f>
        <v/>
      </c>
      <c r="BZ407" s="35">
        <f>BY407-AN407</f>
        <v/>
      </c>
      <c r="CA407" s="35">
        <f>BZ407-AO407</f>
        <v/>
      </c>
      <c r="CB407" s="35">
        <f>CA407-AP407</f>
        <v/>
      </c>
      <c r="CC407" s="35">
        <f>CB407-AQ407</f>
        <v/>
      </c>
      <c r="CD407" s="35">
        <f>CC407-AR407</f>
        <v/>
      </c>
      <c r="CE407" s="35">
        <f>CD407-AS407</f>
        <v/>
      </c>
      <c r="CF407" s="35">
        <f>CE407-AT407</f>
        <v/>
      </c>
      <c r="CG407" s="35">
        <f>CF407-AU407</f>
        <v/>
      </c>
      <c r="CH407" s="35">
        <f>CG407-AV407</f>
        <v/>
      </c>
      <c r="CI407" s="35">
        <f>CH407-AW407</f>
        <v/>
      </c>
      <c r="CJ407" s="35">
        <f>CI407-AX407</f>
        <v/>
      </c>
      <c r="CK407" s="35">
        <f>CJ407-AY407</f>
        <v/>
      </c>
      <c r="CL407" s="35">
        <f>CK407-AZ407</f>
        <v/>
      </c>
      <c r="CM407" s="35">
        <f>CL407-BA407</f>
        <v/>
      </c>
      <c r="CN407" s="35">
        <f>CM407-BB407</f>
        <v/>
      </c>
      <c r="CO407" s="35">
        <f>CN407-BC407</f>
        <v/>
      </c>
      <c r="CP407" s="35">
        <f>CO407-BD407</f>
        <v/>
      </c>
      <c r="CQ407" s="35">
        <f>CP407-BE407</f>
        <v/>
      </c>
      <c r="CR407" s="35">
        <f>CQ407-BF407</f>
        <v/>
      </c>
      <c r="CS407" s="35">
        <f>CR407-BG407</f>
        <v/>
      </c>
      <c r="CT407" s="35">
        <f>CS407-BH407</f>
        <v/>
      </c>
      <c r="CU407" s="35">
        <f>CT407-BI407</f>
        <v/>
      </c>
      <c r="CV407" s="35">
        <f>CU407-BJ407</f>
        <v/>
      </c>
      <c r="CW407" s="38">
        <f>CV407-BK407</f>
        <v/>
      </c>
      <c r="CX407" s="38">
        <f>CW407-BL407</f>
        <v/>
      </c>
      <c r="CY407" s="38">
        <f>CX407-BM407</f>
        <v/>
      </c>
      <c r="CZ407" s="39">
        <f>CY407-BN407</f>
        <v/>
      </c>
      <c r="DA407" s="35" t="n"/>
    </row>
    <row r="408">
      <c r="D408" s="61">
        <f>VLOOKUP(F408,[1]Special!$O$2:$S$209,3,0)</f>
        <v/>
      </c>
      <c r="E408" s="20" t="inlineStr">
        <is>
          <t>|0200226240|25.40|0.00|1.600|0.0005820IBC</t>
        </is>
      </c>
      <c r="F408" s="19">
        <f>LEFT(E408,LEN(E408)-7)</f>
        <v/>
      </c>
      <c r="G408" s="19">
        <f>'Cutting Rules'!H408</f>
        <v/>
      </c>
      <c r="H408" s="19">
        <f>VLOOKUP(MID(F408,8,2),[1]Special!$H$2:$I$32,2,0)</f>
        <v/>
      </c>
      <c r="I408" s="19">
        <f>RIGHT(E408,3)</f>
        <v/>
      </c>
      <c r="J408" s="19">
        <f>IF(MID(E408,6,2)="22","P","C")</f>
        <v/>
      </c>
      <c r="K408" s="19">
        <f>MID(E408,13,4)</f>
        <v/>
      </c>
      <c r="L408" s="19">
        <f>MID(E408,19,4)</f>
        <v/>
      </c>
      <c r="M408" s="52">
        <f>MID(E408,LEN(E408)-17,4)</f>
        <v/>
      </c>
      <c r="N408" s="52">
        <f>MID(E408,LEN(E408)-6,4)</f>
        <v/>
      </c>
      <c r="O408" s="19">
        <f>VLOOKUP(F408,[1]Item!$A$5:$Z$10000,26,0)</f>
        <v/>
      </c>
      <c r="P408" s="19">
        <f>VLOOKUP(E408,[1]route!$E$3:$O$10005,11,0)</f>
        <v/>
      </c>
      <c r="Q408" s="167">
        <f>'Cutting Rules'!AD408</f>
        <v/>
      </c>
      <c r="R408" s="168">
        <f>SUMIF([1]route!$E$3:$E$10005,E408,[1]!Table1[生産])</f>
        <v/>
      </c>
      <c r="S408" s="24" t="n"/>
      <c r="T408" s="169" t="inlineStr"/>
      <c r="U408" s="19" t="n"/>
      <c r="V408" s="170">
        <f>SUMIF([1]route!$E$3:$E$10005,E408,[1]route!$M$3:$M$10005)</f>
        <v/>
      </c>
      <c r="W408" s="171">
        <f>O408*N408*V408/1000</f>
        <v/>
      </c>
      <c r="X408" s="27">
        <f t="array" ref="X408">INDEX($BP408:$CZ408,MATCH(TRUE,$BP408:$CZ408&lt;0,0))</f>
        <v/>
      </c>
      <c r="Y408" s="47">
        <f>IFERROR(CHOOSE($AC408,$BP$1,$BQ$1,$BR$1,$BS$1,$BT$1,$BU$1,$BV$1,$BW$1,$BX$1,$BY$1,$BZ$1,$CA$1,$CB$1,$CC$1,$CD$1,$CE$1,$CF$1,$CG$1,$CH$1,$CI$1,$CJ$1,$CK$1,$CL$1,$CM$1,$CN$1,$CO$1,$CP$1,$CQ$1,$CR$1,$CS$1,$CT$1,$CU$1,$CV$1,$CW$1,$CX$1,$CY$1,$CZ$1,),"")</f>
        <v/>
      </c>
      <c r="Z408" s="121">
        <f>IFERROR(VLOOKUP(E408,[1]route!$E$3:$BL$10005,59,0),"")&amp;IFERROR(VLOOKUP(E408,[1]route!$E$3:$BL$10005,60,0),"")</f>
        <v/>
      </c>
      <c r="AA408" s="172">
        <f>IF(R408&gt;V408,R408-V408,0)</f>
        <v/>
      </c>
      <c r="AB408" s="173">
        <f>AA408*O408*N408/1000</f>
        <v/>
      </c>
      <c r="AC408" s="4">
        <f>IFERROR(MATCH($X408,$BP408:$CZ408,0),"")</f>
        <v/>
      </c>
      <c r="AD408" s="29" t="n">
        <v>0</v>
      </c>
      <c r="AE408" s="30">
        <f>SUMIF([1]route!$E$3:$E$10005,E408,[1]!Table1[1])</f>
        <v/>
      </c>
      <c r="AF408" s="30">
        <f>SUMIF([1]route!$E$3:$E$10005,E408,[1]!Table1[2])</f>
        <v/>
      </c>
      <c r="AG408" s="30">
        <f>SUMIF([1]route!$E$3:$E$10005,E408,[1]!Table1[3])</f>
        <v/>
      </c>
      <c r="AH408" s="30">
        <f>SUMIF([1]route!$E$3:$E$10005,E408,[1]!Table1[4])</f>
        <v/>
      </c>
      <c r="AI408" s="30">
        <f>SUMIF([1]route!$E$3:$E$10005,E408,[1]!Table1[5])</f>
        <v/>
      </c>
      <c r="AJ408" s="30">
        <f>SUMIF([1]route!$E$3:$E$10005,E408,[1]!Table1[6])</f>
        <v/>
      </c>
      <c r="AK408" s="30">
        <f>SUMIF([1]route!$E$3:$E$10005,E408,[1]!Table1[7])</f>
        <v/>
      </c>
      <c r="AL408" s="30">
        <f>SUMIF([1]route!$E$3:$E$10005,E408,[1]!Table1[8])</f>
        <v/>
      </c>
      <c r="AM408" s="30">
        <f>SUMIF([1]route!$E$3:$E$10005,E408,[1]!Table1[9])</f>
        <v/>
      </c>
      <c r="AN408" s="30">
        <f>SUMIF([1]route!$E$3:$E$10005,E408,[1]!Table1[10])</f>
        <v/>
      </c>
      <c r="AO408" s="30">
        <f>SUMIF([1]route!$E$3:$E$10005,E408,[1]!Table1[11])</f>
        <v/>
      </c>
      <c r="AP408" s="30">
        <f>SUMIF([1]route!$E$3:$E$10005,E408,[1]!Table1[12])</f>
        <v/>
      </c>
      <c r="AQ408" s="30">
        <f>SUMIF([1]route!$E$3:$E$10005,E408,[1]!Table1[13])</f>
        <v/>
      </c>
      <c r="AR408" s="30">
        <f>SUMIF([1]route!$E$3:$E$10005,E408,[1]!Table1[14])</f>
        <v/>
      </c>
      <c r="AS408" s="30">
        <f>SUMIF([1]route!$E$3:$E$10005,E408,[1]!Table1[15])</f>
        <v/>
      </c>
      <c r="AT408" s="30">
        <f>SUMIF([1]route!$E$3:$E$10005,E408,[1]!Table1[16])</f>
        <v/>
      </c>
      <c r="AU408" s="30">
        <f>SUMIF([1]route!$E$3:$E$10005,E408,[1]!Table1[17])</f>
        <v/>
      </c>
      <c r="AV408" s="30">
        <f>SUMIF([1]route!$E$3:$E$10005,E408,[1]!Table1[18])</f>
        <v/>
      </c>
      <c r="AW408" s="30">
        <f>SUMIF([1]route!$E$3:$E$10005,E408,[1]!Table1[19])</f>
        <v/>
      </c>
      <c r="AX408" s="30">
        <f>SUMIF([1]route!$E$3:$E$10005,E408,[1]!Table1[20])</f>
        <v/>
      </c>
      <c r="AY408" s="30">
        <f>SUMIF([1]route!$E$3:$E$10005,E408,[1]!Table1[21])</f>
        <v/>
      </c>
      <c r="AZ408" s="30">
        <f>SUMIF([1]route!$E$3:$E$10005,E408,[1]!Table1[22])</f>
        <v/>
      </c>
      <c r="BA408" s="30">
        <f>SUMIF([1]route!$E$3:$E$10005,E408,[1]!Table1[23])</f>
        <v/>
      </c>
      <c r="BB408" s="30">
        <f>SUMIF([1]route!$E$3:$E$10005,E408,[1]!Table1[24])</f>
        <v/>
      </c>
      <c r="BC408" s="30">
        <f>SUMIF([1]route!$E$3:$E$10005,E408,[1]!Table1[25])</f>
        <v/>
      </c>
      <c r="BD408" s="30">
        <f>SUMIF([1]route!$E$3:$E$10005,E408,[1]!Table1[26])</f>
        <v/>
      </c>
      <c r="BE408" s="30">
        <f>SUMIF([1]route!$E$3:$E$10005,E408,[1]!Table1[27])</f>
        <v/>
      </c>
      <c r="BF408" s="30">
        <f>SUMIF([1]route!$E$3:$E$10005,E408,[1]!Table1[28])</f>
        <v/>
      </c>
      <c r="BG408" s="30">
        <f>SUMIF([1]route!$E$3:$E$10005,E408,[1]!Table1[29])</f>
        <v/>
      </c>
      <c r="BH408" s="30">
        <f>SUMIF([1]route!$E$3:$E$10005,E408,[1]!Table1[30])</f>
        <v/>
      </c>
      <c r="BI408" s="30">
        <f>SUMIF([1]route!$E$3:$E$10005,E408,[1]!Table1[31])</f>
        <v/>
      </c>
      <c r="BJ408" s="30">
        <f>SUMIF([1]route!$E$3:$E$10005,E408,[1]!Table1[Remain PO])</f>
        <v/>
      </c>
      <c r="BK408" s="31">
        <f>SUMIF([1]route!$E$3:$E$10005,E408,[1]!Table1[N+1])</f>
        <v/>
      </c>
      <c r="BL408" s="31">
        <f>SUMIF([1]route!$E$3:$E$10005,E408,[1]!Table1[N+2])</f>
        <v/>
      </c>
      <c r="BM408" s="31">
        <f>SUMIF([1]route!$E$3:$E$10005,E408,[1]!Table1[N+3])</f>
        <v/>
      </c>
      <c r="BN408" s="32">
        <f>SUMIF([1]route!$E$3:$E$10005,E408,[1]!Table1[N+4])</f>
        <v/>
      </c>
      <c r="BP408" s="37">
        <f>$V408-$AD408</f>
        <v/>
      </c>
      <c r="BQ408" s="35">
        <f>BP408-AE408</f>
        <v/>
      </c>
      <c r="BR408" s="35">
        <f>BQ408-AF408</f>
        <v/>
      </c>
      <c r="BS408" s="35">
        <f>BR408-AG408</f>
        <v/>
      </c>
      <c r="BT408" s="35">
        <f>BS408-AH408</f>
        <v/>
      </c>
      <c r="BU408" s="35">
        <f>BT408-AI408</f>
        <v/>
      </c>
      <c r="BV408" s="35">
        <f>BU408-AJ408</f>
        <v/>
      </c>
      <c r="BW408" s="35">
        <f>BV408-AK408</f>
        <v/>
      </c>
      <c r="BX408" s="35">
        <f>BW408-AL408</f>
        <v/>
      </c>
      <c r="BY408" s="35">
        <f>BX408-AM408</f>
        <v/>
      </c>
      <c r="BZ408" s="35">
        <f>BY408-AN408</f>
        <v/>
      </c>
      <c r="CA408" s="35">
        <f>BZ408-AO408</f>
        <v/>
      </c>
      <c r="CB408" s="35">
        <f>CA408-AP408</f>
        <v/>
      </c>
      <c r="CC408" s="35">
        <f>CB408-AQ408</f>
        <v/>
      </c>
      <c r="CD408" s="35">
        <f>CC408-AR408</f>
        <v/>
      </c>
      <c r="CE408" s="35">
        <f>CD408-AS408</f>
        <v/>
      </c>
      <c r="CF408" s="35">
        <f>CE408-AT408</f>
        <v/>
      </c>
      <c r="CG408" s="35">
        <f>CF408-AU408</f>
        <v/>
      </c>
      <c r="CH408" s="35">
        <f>CG408-AV408</f>
        <v/>
      </c>
      <c r="CI408" s="35">
        <f>CH408-AW408</f>
        <v/>
      </c>
      <c r="CJ408" s="35">
        <f>CI408-AX408</f>
        <v/>
      </c>
      <c r="CK408" s="35">
        <f>CJ408-AY408</f>
        <v/>
      </c>
      <c r="CL408" s="35">
        <f>CK408-AZ408</f>
        <v/>
      </c>
      <c r="CM408" s="35">
        <f>CL408-BA408</f>
        <v/>
      </c>
      <c r="CN408" s="35">
        <f>CM408-BB408</f>
        <v/>
      </c>
      <c r="CO408" s="35">
        <f>CN408-BC408</f>
        <v/>
      </c>
      <c r="CP408" s="35">
        <f>CO408-BD408</f>
        <v/>
      </c>
      <c r="CQ408" s="35">
        <f>CP408-BE408</f>
        <v/>
      </c>
      <c r="CR408" s="35">
        <f>CQ408-BF408</f>
        <v/>
      </c>
      <c r="CS408" s="35">
        <f>CR408-BG408</f>
        <v/>
      </c>
      <c r="CT408" s="35">
        <f>CS408-BH408</f>
        <v/>
      </c>
      <c r="CU408" s="35">
        <f>CT408-BI408</f>
        <v/>
      </c>
      <c r="CV408" s="35">
        <f>CU408-BJ408</f>
        <v/>
      </c>
      <c r="CW408" s="38">
        <f>CV408-BK408</f>
        <v/>
      </c>
      <c r="CX408" s="38">
        <f>CW408-BL408</f>
        <v/>
      </c>
      <c r="CY408" s="38">
        <f>CX408-BM408</f>
        <v/>
      </c>
      <c r="CZ408" s="39">
        <f>CY408-BN408</f>
        <v/>
      </c>
      <c r="DA408" s="35" t="n"/>
    </row>
    <row r="409">
      <c r="D409" s="61">
        <f>VLOOKUP(F409,[1]Special!$O$2:$S$209,3,0)</f>
        <v/>
      </c>
      <c r="E409" s="20" t="inlineStr">
        <is>
          <t>|0200226240|22.20|0.00|1.600|0.0006010NBC</t>
        </is>
      </c>
      <c r="F409" s="19">
        <f>LEFT(E409,LEN(E409)-7)</f>
        <v/>
      </c>
      <c r="G409" s="19">
        <f>'Cutting Rules'!H409</f>
        <v/>
      </c>
      <c r="H409" s="19">
        <f>VLOOKUP(MID(F409,8,2),[1]Special!$H$2:$I$32,2,0)</f>
        <v/>
      </c>
      <c r="I409" s="19">
        <f>RIGHT(E409,3)</f>
        <v/>
      </c>
      <c r="J409" s="19">
        <f>IF(MID(E409,6,2)="22","P","C")</f>
        <v/>
      </c>
      <c r="K409" s="19">
        <f>MID(E409,13,4)</f>
        <v/>
      </c>
      <c r="L409" s="19">
        <f>MID(E409,19,4)</f>
        <v/>
      </c>
      <c r="M409" s="52">
        <f>MID(E409,LEN(E409)-17,4)</f>
        <v/>
      </c>
      <c r="N409" s="52">
        <f>MID(E409,LEN(E409)-6,4)</f>
        <v/>
      </c>
      <c r="O409" s="19">
        <f>VLOOKUP(F409,[1]Item!$A$5:$Z$10000,26,0)</f>
        <v/>
      </c>
      <c r="P409" s="19">
        <f>VLOOKUP(E409,[1]route!$E$3:$O$10005,11,0)</f>
        <v/>
      </c>
      <c r="Q409" s="167">
        <f>'Cutting Rules'!AD409</f>
        <v/>
      </c>
      <c r="R409" s="168">
        <f>SUMIF([1]route!$E$3:$E$10005,E409,[1]!Table1[生産])</f>
        <v/>
      </c>
      <c r="S409" s="24" t="n"/>
      <c r="T409" s="169" t="inlineStr"/>
      <c r="U409" s="19" t="n"/>
      <c r="V409" s="170">
        <f>SUMIF([1]route!$E$3:$E$10005,E409,[1]route!$M$3:$M$10005)</f>
        <v/>
      </c>
      <c r="W409" s="171">
        <f>O409*N409*V409/1000</f>
        <v/>
      </c>
      <c r="X409" s="27">
        <f t="array" ref="X409">INDEX($BP409:$CZ409,MATCH(TRUE,$BP409:$CZ409&lt;0,0))</f>
        <v/>
      </c>
      <c r="Y409" s="47">
        <f>IFERROR(CHOOSE($AC409,$BP$1,$BQ$1,$BR$1,$BS$1,$BT$1,$BU$1,$BV$1,$BW$1,$BX$1,$BY$1,$BZ$1,$CA$1,$CB$1,$CC$1,$CD$1,$CE$1,$CF$1,$CG$1,$CH$1,$CI$1,$CJ$1,$CK$1,$CL$1,$CM$1,$CN$1,$CO$1,$CP$1,$CQ$1,$CR$1,$CS$1,$CT$1,$CU$1,$CV$1,$CW$1,$CX$1,$CY$1,$CZ$1,),"")</f>
        <v/>
      </c>
      <c r="Z409" s="121">
        <f>IFERROR(VLOOKUP(E409,[1]route!$E$3:$BL$10005,59,0),"")&amp;IFERROR(VLOOKUP(E409,[1]route!$E$3:$BL$10005,60,0),"")</f>
        <v/>
      </c>
      <c r="AA409" s="172">
        <f>IF(R409&gt;V409,R409-V409,0)</f>
        <v/>
      </c>
      <c r="AB409" s="173">
        <f>AA409*O409*N409/1000</f>
        <v/>
      </c>
      <c r="AC409" s="4">
        <f>IFERROR(MATCH($X409,$BP409:$CZ409,0),"")</f>
        <v/>
      </c>
      <c r="AD409" s="29" t="n">
        <v>0</v>
      </c>
      <c r="AE409" s="30">
        <f>SUMIF([1]route!$E$3:$E$10005,E409,[1]!Table1[1])</f>
        <v/>
      </c>
      <c r="AF409" s="30">
        <f>SUMIF([1]route!$E$3:$E$10005,E409,[1]!Table1[2])</f>
        <v/>
      </c>
      <c r="AG409" s="30">
        <f>SUMIF([1]route!$E$3:$E$10005,E409,[1]!Table1[3])</f>
        <v/>
      </c>
      <c r="AH409" s="30">
        <f>SUMIF([1]route!$E$3:$E$10005,E409,[1]!Table1[4])</f>
        <v/>
      </c>
      <c r="AI409" s="30">
        <f>SUMIF([1]route!$E$3:$E$10005,E409,[1]!Table1[5])</f>
        <v/>
      </c>
      <c r="AJ409" s="30">
        <f>SUMIF([1]route!$E$3:$E$10005,E409,[1]!Table1[6])</f>
        <v/>
      </c>
      <c r="AK409" s="30">
        <f>SUMIF([1]route!$E$3:$E$10005,E409,[1]!Table1[7])</f>
        <v/>
      </c>
      <c r="AL409" s="30">
        <f>SUMIF([1]route!$E$3:$E$10005,E409,[1]!Table1[8])</f>
        <v/>
      </c>
      <c r="AM409" s="30">
        <f>SUMIF([1]route!$E$3:$E$10005,E409,[1]!Table1[9])</f>
        <v/>
      </c>
      <c r="AN409" s="30">
        <f>SUMIF([1]route!$E$3:$E$10005,E409,[1]!Table1[10])</f>
        <v/>
      </c>
      <c r="AO409" s="30">
        <f>SUMIF([1]route!$E$3:$E$10005,E409,[1]!Table1[11])</f>
        <v/>
      </c>
      <c r="AP409" s="30">
        <f>SUMIF([1]route!$E$3:$E$10005,E409,[1]!Table1[12])</f>
        <v/>
      </c>
      <c r="AQ409" s="30">
        <f>SUMIF([1]route!$E$3:$E$10005,E409,[1]!Table1[13])</f>
        <v/>
      </c>
      <c r="AR409" s="30">
        <f>SUMIF([1]route!$E$3:$E$10005,E409,[1]!Table1[14])</f>
        <v/>
      </c>
      <c r="AS409" s="30">
        <f>SUMIF([1]route!$E$3:$E$10005,E409,[1]!Table1[15])</f>
        <v/>
      </c>
      <c r="AT409" s="30">
        <f>SUMIF([1]route!$E$3:$E$10005,E409,[1]!Table1[16])</f>
        <v/>
      </c>
      <c r="AU409" s="30">
        <f>SUMIF([1]route!$E$3:$E$10005,E409,[1]!Table1[17])</f>
        <v/>
      </c>
      <c r="AV409" s="30">
        <f>SUMIF([1]route!$E$3:$E$10005,E409,[1]!Table1[18])</f>
        <v/>
      </c>
      <c r="AW409" s="30">
        <f>SUMIF([1]route!$E$3:$E$10005,E409,[1]!Table1[19])</f>
        <v/>
      </c>
      <c r="AX409" s="30">
        <f>SUMIF([1]route!$E$3:$E$10005,E409,[1]!Table1[20])</f>
        <v/>
      </c>
      <c r="AY409" s="30">
        <f>SUMIF([1]route!$E$3:$E$10005,E409,[1]!Table1[21])</f>
        <v/>
      </c>
      <c r="AZ409" s="30">
        <f>SUMIF([1]route!$E$3:$E$10005,E409,[1]!Table1[22])</f>
        <v/>
      </c>
      <c r="BA409" s="30">
        <f>SUMIF([1]route!$E$3:$E$10005,E409,[1]!Table1[23])</f>
        <v/>
      </c>
      <c r="BB409" s="30">
        <f>SUMIF([1]route!$E$3:$E$10005,E409,[1]!Table1[24])</f>
        <v/>
      </c>
      <c r="BC409" s="30">
        <f>SUMIF([1]route!$E$3:$E$10005,E409,[1]!Table1[25])</f>
        <v/>
      </c>
      <c r="BD409" s="30">
        <f>SUMIF([1]route!$E$3:$E$10005,E409,[1]!Table1[26])</f>
        <v/>
      </c>
      <c r="BE409" s="30">
        <f>SUMIF([1]route!$E$3:$E$10005,E409,[1]!Table1[27])</f>
        <v/>
      </c>
      <c r="BF409" s="30">
        <f>SUMIF([1]route!$E$3:$E$10005,E409,[1]!Table1[28])</f>
        <v/>
      </c>
      <c r="BG409" s="30">
        <f>SUMIF([1]route!$E$3:$E$10005,E409,[1]!Table1[29])</f>
        <v/>
      </c>
      <c r="BH409" s="30">
        <f>SUMIF([1]route!$E$3:$E$10005,E409,[1]!Table1[30])</f>
        <v/>
      </c>
      <c r="BI409" s="30">
        <f>SUMIF([1]route!$E$3:$E$10005,E409,[1]!Table1[31])</f>
        <v/>
      </c>
      <c r="BJ409" s="30">
        <f>SUMIF([1]route!$E$3:$E$10005,E409,[1]!Table1[Remain PO])</f>
        <v/>
      </c>
      <c r="BK409" s="31">
        <f>SUMIF([1]route!$E$3:$E$10005,E409,[1]!Table1[N+1])</f>
        <v/>
      </c>
      <c r="BL409" s="31">
        <f>SUMIF([1]route!$E$3:$E$10005,E409,[1]!Table1[N+2])</f>
        <v/>
      </c>
      <c r="BM409" s="31">
        <f>SUMIF([1]route!$E$3:$E$10005,E409,[1]!Table1[N+3])</f>
        <v/>
      </c>
      <c r="BN409" s="32">
        <f>SUMIF([1]route!$E$3:$E$10005,E409,[1]!Table1[N+4])</f>
        <v/>
      </c>
      <c r="BP409" s="37">
        <f>$V409-$AD409</f>
        <v/>
      </c>
      <c r="BQ409" s="35">
        <f>BP409-AE409</f>
        <v/>
      </c>
      <c r="BR409" s="35">
        <f>BQ409-AF409</f>
        <v/>
      </c>
      <c r="BS409" s="35">
        <f>BR409-AG409</f>
        <v/>
      </c>
      <c r="BT409" s="35">
        <f>BS409-AH409</f>
        <v/>
      </c>
      <c r="BU409" s="35">
        <f>BT409-AI409</f>
        <v/>
      </c>
      <c r="BV409" s="35">
        <f>BU409-AJ409</f>
        <v/>
      </c>
      <c r="BW409" s="35">
        <f>BV409-AK409</f>
        <v/>
      </c>
      <c r="BX409" s="35">
        <f>BW409-AL409</f>
        <v/>
      </c>
      <c r="BY409" s="35">
        <f>BX409-AM409</f>
        <v/>
      </c>
      <c r="BZ409" s="35">
        <f>BY409-AN409</f>
        <v/>
      </c>
      <c r="CA409" s="35">
        <f>BZ409-AO409</f>
        <v/>
      </c>
      <c r="CB409" s="35">
        <f>CA409-AP409</f>
        <v/>
      </c>
      <c r="CC409" s="35">
        <f>CB409-AQ409</f>
        <v/>
      </c>
      <c r="CD409" s="35">
        <f>CC409-AR409</f>
        <v/>
      </c>
      <c r="CE409" s="35">
        <f>CD409-AS409</f>
        <v/>
      </c>
      <c r="CF409" s="35">
        <f>CE409-AT409</f>
        <v/>
      </c>
      <c r="CG409" s="35">
        <f>CF409-AU409</f>
        <v/>
      </c>
      <c r="CH409" s="35">
        <f>CG409-AV409</f>
        <v/>
      </c>
      <c r="CI409" s="35">
        <f>CH409-AW409</f>
        <v/>
      </c>
      <c r="CJ409" s="35">
        <f>CI409-AX409</f>
        <v/>
      </c>
      <c r="CK409" s="35">
        <f>CJ409-AY409</f>
        <v/>
      </c>
      <c r="CL409" s="35">
        <f>CK409-AZ409</f>
        <v/>
      </c>
      <c r="CM409" s="35">
        <f>CL409-BA409</f>
        <v/>
      </c>
      <c r="CN409" s="35">
        <f>CM409-BB409</f>
        <v/>
      </c>
      <c r="CO409" s="35">
        <f>CN409-BC409</f>
        <v/>
      </c>
      <c r="CP409" s="35">
        <f>CO409-BD409</f>
        <v/>
      </c>
      <c r="CQ409" s="35">
        <f>CP409-BE409</f>
        <v/>
      </c>
      <c r="CR409" s="35">
        <f>CQ409-BF409</f>
        <v/>
      </c>
      <c r="CS409" s="35">
        <f>CR409-BG409</f>
        <v/>
      </c>
      <c r="CT409" s="35">
        <f>CS409-BH409</f>
        <v/>
      </c>
      <c r="CU409" s="35">
        <f>CT409-BI409</f>
        <v/>
      </c>
      <c r="CV409" s="35">
        <f>CU409-BJ409</f>
        <v/>
      </c>
      <c r="CW409" s="38">
        <f>CV409-BK409</f>
        <v/>
      </c>
      <c r="CX409" s="38">
        <f>CW409-BL409</f>
        <v/>
      </c>
      <c r="CY409" s="38">
        <f>CX409-BM409</f>
        <v/>
      </c>
      <c r="CZ409" s="39">
        <f>CY409-BN409</f>
        <v/>
      </c>
      <c r="DA409" s="35" t="n"/>
    </row>
    <row r="410">
      <c r="D410" s="61">
        <f>VLOOKUP(F410,[1]Special!$O$2:$S$209,3,0)</f>
        <v/>
      </c>
      <c r="E410" s="20" t="inlineStr">
        <is>
          <t>|0200226010|31.80|0.00|2.600|0.0005600NBC</t>
        </is>
      </c>
      <c r="F410" s="19">
        <f>LEFT(E410,LEN(E410)-7)</f>
        <v/>
      </c>
      <c r="G410" s="19">
        <f>'Cutting Rules'!H410</f>
        <v/>
      </c>
      <c r="H410" s="19">
        <f>VLOOKUP(MID(F410,8,2),[1]Special!$H$2:$I$32,2,0)</f>
        <v/>
      </c>
      <c r="I410" s="19">
        <f>RIGHT(E410,3)</f>
        <v/>
      </c>
      <c r="J410" s="19">
        <f>IF(MID(E410,6,2)="22","P","C")</f>
        <v/>
      </c>
      <c r="K410" s="19">
        <f>MID(E410,13,4)</f>
        <v/>
      </c>
      <c r="L410" s="19">
        <f>MID(E410,19,4)</f>
        <v/>
      </c>
      <c r="M410" s="52">
        <f>MID(E410,LEN(E410)-17,4)</f>
        <v/>
      </c>
      <c r="N410" s="52">
        <f>MID(E410,LEN(E410)-6,4)</f>
        <v/>
      </c>
      <c r="O410" s="19">
        <f>VLOOKUP(F410,[1]Item!$A$5:$Z$10000,26,0)</f>
        <v/>
      </c>
      <c r="P410" s="19">
        <f>VLOOKUP(E410,[1]route!$E$3:$O$10005,11,0)</f>
        <v/>
      </c>
      <c r="Q410" s="167">
        <f>'Cutting Rules'!AD410</f>
        <v/>
      </c>
      <c r="R410" s="168">
        <f>SUMIF([1]route!$E$3:$E$10005,E410,[1]!Table1[生産])</f>
        <v/>
      </c>
      <c r="S410" s="24" t="n"/>
      <c r="T410" s="169" t="inlineStr"/>
      <c r="U410" s="19" t="n"/>
      <c r="V410" s="170">
        <f>SUMIF([1]route!$E$3:$E$10005,E410,[1]route!$M$3:$M$10005)</f>
        <v/>
      </c>
      <c r="W410" s="171">
        <f>O410*N410*V410/1000</f>
        <v/>
      </c>
      <c r="X410" s="27">
        <f t="array" ref="X410">INDEX($BP410:$CZ410,MATCH(TRUE,$BP410:$CZ410&lt;0,0))</f>
        <v/>
      </c>
      <c r="Y410" s="47">
        <f>IFERROR(CHOOSE($AC410,$BP$1,$BQ$1,$BR$1,$BS$1,$BT$1,$BU$1,$BV$1,$BW$1,$BX$1,$BY$1,$BZ$1,$CA$1,$CB$1,$CC$1,$CD$1,$CE$1,$CF$1,$CG$1,$CH$1,$CI$1,$CJ$1,$CK$1,$CL$1,$CM$1,$CN$1,$CO$1,$CP$1,$CQ$1,$CR$1,$CS$1,$CT$1,$CU$1,$CV$1,$CW$1,$CX$1,$CY$1,$CZ$1,),"")</f>
        <v/>
      </c>
      <c r="Z410" s="121">
        <f>IFERROR(VLOOKUP(E410,[1]route!$E$3:$BL$10005,59,0),"")&amp;IFERROR(VLOOKUP(E410,[1]route!$E$3:$BL$10005,60,0),"")</f>
        <v/>
      </c>
      <c r="AA410" s="172">
        <f>IF(R410&gt;V410,R410-V410,0)</f>
        <v/>
      </c>
      <c r="AB410" s="173">
        <f>AA410*O410*N410/1000</f>
        <v/>
      </c>
      <c r="AC410" s="4">
        <f>IFERROR(MATCH($X410,$BP410:$CZ410,0),"")</f>
        <v/>
      </c>
      <c r="AD410" s="29" t="n">
        <v>0</v>
      </c>
      <c r="AE410" s="30">
        <f>SUMIF([1]route!$E$3:$E$10005,E410,[1]!Table1[1])</f>
        <v/>
      </c>
      <c r="AF410" s="30">
        <f>SUMIF([1]route!$E$3:$E$10005,E410,[1]!Table1[2])</f>
        <v/>
      </c>
      <c r="AG410" s="30">
        <f>SUMIF([1]route!$E$3:$E$10005,E410,[1]!Table1[3])</f>
        <v/>
      </c>
      <c r="AH410" s="30">
        <f>SUMIF([1]route!$E$3:$E$10005,E410,[1]!Table1[4])</f>
        <v/>
      </c>
      <c r="AI410" s="30">
        <f>SUMIF([1]route!$E$3:$E$10005,E410,[1]!Table1[5])</f>
        <v/>
      </c>
      <c r="AJ410" s="30">
        <f>SUMIF([1]route!$E$3:$E$10005,E410,[1]!Table1[6])</f>
        <v/>
      </c>
      <c r="AK410" s="30">
        <f>SUMIF([1]route!$E$3:$E$10005,E410,[1]!Table1[7])</f>
        <v/>
      </c>
      <c r="AL410" s="30">
        <f>SUMIF([1]route!$E$3:$E$10005,E410,[1]!Table1[8])</f>
        <v/>
      </c>
      <c r="AM410" s="30">
        <f>SUMIF([1]route!$E$3:$E$10005,E410,[1]!Table1[9])</f>
        <v/>
      </c>
      <c r="AN410" s="30">
        <f>SUMIF([1]route!$E$3:$E$10005,E410,[1]!Table1[10])</f>
        <v/>
      </c>
      <c r="AO410" s="30">
        <f>SUMIF([1]route!$E$3:$E$10005,E410,[1]!Table1[11])</f>
        <v/>
      </c>
      <c r="AP410" s="30">
        <f>SUMIF([1]route!$E$3:$E$10005,E410,[1]!Table1[12])</f>
        <v/>
      </c>
      <c r="AQ410" s="30">
        <f>SUMIF([1]route!$E$3:$E$10005,E410,[1]!Table1[13])</f>
        <v/>
      </c>
      <c r="AR410" s="30">
        <f>SUMIF([1]route!$E$3:$E$10005,E410,[1]!Table1[14])</f>
        <v/>
      </c>
      <c r="AS410" s="30">
        <f>SUMIF([1]route!$E$3:$E$10005,E410,[1]!Table1[15])</f>
        <v/>
      </c>
      <c r="AT410" s="30">
        <f>SUMIF([1]route!$E$3:$E$10005,E410,[1]!Table1[16])</f>
        <v/>
      </c>
      <c r="AU410" s="30">
        <f>SUMIF([1]route!$E$3:$E$10005,E410,[1]!Table1[17])</f>
        <v/>
      </c>
      <c r="AV410" s="30">
        <f>SUMIF([1]route!$E$3:$E$10005,E410,[1]!Table1[18])</f>
        <v/>
      </c>
      <c r="AW410" s="30">
        <f>SUMIF([1]route!$E$3:$E$10005,E410,[1]!Table1[19])</f>
        <v/>
      </c>
      <c r="AX410" s="30">
        <f>SUMIF([1]route!$E$3:$E$10005,E410,[1]!Table1[20])</f>
        <v/>
      </c>
      <c r="AY410" s="30">
        <f>SUMIF([1]route!$E$3:$E$10005,E410,[1]!Table1[21])</f>
        <v/>
      </c>
      <c r="AZ410" s="30">
        <f>SUMIF([1]route!$E$3:$E$10005,E410,[1]!Table1[22])</f>
        <v/>
      </c>
      <c r="BA410" s="30">
        <f>SUMIF([1]route!$E$3:$E$10005,E410,[1]!Table1[23])</f>
        <v/>
      </c>
      <c r="BB410" s="30">
        <f>SUMIF([1]route!$E$3:$E$10005,E410,[1]!Table1[24])</f>
        <v/>
      </c>
      <c r="BC410" s="30">
        <f>SUMIF([1]route!$E$3:$E$10005,E410,[1]!Table1[25])</f>
        <v/>
      </c>
      <c r="BD410" s="30">
        <f>SUMIF([1]route!$E$3:$E$10005,E410,[1]!Table1[26])</f>
        <v/>
      </c>
      <c r="BE410" s="30">
        <f>SUMIF([1]route!$E$3:$E$10005,E410,[1]!Table1[27])</f>
        <v/>
      </c>
      <c r="BF410" s="30">
        <f>SUMIF([1]route!$E$3:$E$10005,E410,[1]!Table1[28])</f>
        <v/>
      </c>
      <c r="BG410" s="30">
        <f>SUMIF([1]route!$E$3:$E$10005,E410,[1]!Table1[29])</f>
        <v/>
      </c>
      <c r="BH410" s="30">
        <f>SUMIF([1]route!$E$3:$E$10005,E410,[1]!Table1[30])</f>
        <v/>
      </c>
      <c r="BI410" s="30">
        <f>SUMIF([1]route!$E$3:$E$10005,E410,[1]!Table1[31])</f>
        <v/>
      </c>
      <c r="BJ410" s="30">
        <f>SUMIF([1]route!$E$3:$E$10005,E410,[1]!Table1[Remain PO])</f>
        <v/>
      </c>
      <c r="BK410" s="31">
        <f>SUMIF([1]route!$E$3:$E$10005,E410,[1]!Table1[N+1])</f>
        <v/>
      </c>
      <c r="BL410" s="31">
        <f>SUMIF([1]route!$E$3:$E$10005,E410,[1]!Table1[N+2])</f>
        <v/>
      </c>
      <c r="BM410" s="31">
        <f>SUMIF([1]route!$E$3:$E$10005,E410,[1]!Table1[N+3])</f>
        <v/>
      </c>
      <c r="BN410" s="32">
        <f>SUMIF([1]route!$E$3:$E$10005,E410,[1]!Table1[N+4])</f>
        <v/>
      </c>
      <c r="BP410" s="37">
        <f>$V410-$AD410</f>
        <v/>
      </c>
      <c r="BQ410" s="35">
        <f>BP410-AE410</f>
        <v/>
      </c>
      <c r="BR410" s="35">
        <f>BQ410-AF410</f>
        <v/>
      </c>
      <c r="BS410" s="35">
        <f>BR410-AG410</f>
        <v/>
      </c>
      <c r="BT410" s="35">
        <f>BS410-AH410</f>
        <v/>
      </c>
      <c r="BU410" s="35">
        <f>BT410-AI410</f>
        <v/>
      </c>
      <c r="BV410" s="35">
        <f>BU410-AJ410</f>
        <v/>
      </c>
      <c r="BW410" s="35">
        <f>BV410-AK410</f>
        <v/>
      </c>
      <c r="BX410" s="35">
        <f>BW410-AL410</f>
        <v/>
      </c>
      <c r="BY410" s="35">
        <f>BX410-AM410</f>
        <v/>
      </c>
      <c r="BZ410" s="35">
        <f>BY410-AN410</f>
        <v/>
      </c>
      <c r="CA410" s="35">
        <f>BZ410-AO410</f>
        <v/>
      </c>
      <c r="CB410" s="35">
        <f>CA410-AP410</f>
        <v/>
      </c>
      <c r="CC410" s="35">
        <f>CB410-AQ410</f>
        <v/>
      </c>
      <c r="CD410" s="35">
        <f>CC410-AR410</f>
        <v/>
      </c>
      <c r="CE410" s="35">
        <f>CD410-AS410</f>
        <v/>
      </c>
      <c r="CF410" s="35">
        <f>CE410-AT410</f>
        <v/>
      </c>
      <c r="CG410" s="35">
        <f>CF410-AU410</f>
        <v/>
      </c>
      <c r="CH410" s="35">
        <f>CG410-AV410</f>
        <v/>
      </c>
      <c r="CI410" s="35">
        <f>CH410-AW410</f>
        <v/>
      </c>
      <c r="CJ410" s="35">
        <f>CI410-AX410</f>
        <v/>
      </c>
      <c r="CK410" s="35">
        <f>CJ410-AY410</f>
        <v/>
      </c>
      <c r="CL410" s="35">
        <f>CK410-AZ410</f>
        <v/>
      </c>
      <c r="CM410" s="35">
        <f>CL410-BA410</f>
        <v/>
      </c>
      <c r="CN410" s="35">
        <f>CM410-BB410</f>
        <v/>
      </c>
      <c r="CO410" s="35">
        <f>CN410-BC410</f>
        <v/>
      </c>
      <c r="CP410" s="35">
        <f>CO410-BD410</f>
        <v/>
      </c>
      <c r="CQ410" s="35">
        <f>CP410-BE410</f>
        <v/>
      </c>
      <c r="CR410" s="35">
        <f>CQ410-BF410</f>
        <v/>
      </c>
      <c r="CS410" s="35">
        <f>CR410-BG410</f>
        <v/>
      </c>
      <c r="CT410" s="35">
        <f>CS410-BH410</f>
        <v/>
      </c>
      <c r="CU410" s="35">
        <f>CT410-BI410</f>
        <v/>
      </c>
      <c r="CV410" s="35">
        <f>CU410-BJ410</f>
        <v/>
      </c>
      <c r="CW410" s="38">
        <f>CV410-BK410</f>
        <v/>
      </c>
      <c r="CX410" s="38">
        <f>CW410-BL410</f>
        <v/>
      </c>
      <c r="CY410" s="38">
        <f>CX410-BM410</f>
        <v/>
      </c>
      <c r="CZ410" s="39">
        <f>CY410-BN410</f>
        <v/>
      </c>
      <c r="DA410" s="35" t="n"/>
    </row>
    <row r="411">
      <c r="D411" s="61">
        <f>VLOOKUP(F411,[1]Special!$O$2:$S$209,3,0)</f>
        <v/>
      </c>
      <c r="E411" s="20" t="inlineStr">
        <is>
          <t>|0200226010|40.00|20.00|1.600|0.0006378IBC</t>
        </is>
      </c>
      <c r="F411" s="19">
        <f>LEFT(E411,LEN(E411)-7)</f>
        <v/>
      </c>
      <c r="G411" s="19">
        <f>'Cutting Rules'!H411</f>
        <v/>
      </c>
      <c r="H411" s="19">
        <f>VLOOKUP(MID(F411,8,2),[1]Special!$H$2:$I$32,2,0)</f>
        <v/>
      </c>
      <c r="I411" s="19">
        <f>RIGHT(E411,3)</f>
        <v/>
      </c>
      <c r="J411" s="19">
        <f>IF(MID(E411,6,2)="22","P","C")</f>
        <v/>
      </c>
      <c r="K411" s="19">
        <f>MID(E411,13,4)</f>
        <v/>
      </c>
      <c r="L411" s="19">
        <f>MID(E411,19,4)</f>
        <v/>
      </c>
      <c r="M411" s="52">
        <f>MID(E411,LEN(E411)-17,4)</f>
        <v/>
      </c>
      <c r="N411" s="52">
        <f>MID(E411,LEN(E411)-6,4)</f>
        <v/>
      </c>
      <c r="O411" s="19">
        <f>VLOOKUP(F411,[1]Item!$A$5:$Z$10000,26,0)</f>
        <v/>
      </c>
      <c r="P411" s="19">
        <f>VLOOKUP(E411,[1]route!$E$3:$O$10005,11,0)</f>
        <v/>
      </c>
      <c r="Q411" s="167">
        <f>'Cutting Rules'!AD411</f>
        <v/>
      </c>
      <c r="R411" s="168">
        <f>SUMIF([1]route!$E$3:$E$10005,E411,[1]!Table1[生産])</f>
        <v/>
      </c>
      <c r="S411" s="24" t="n"/>
      <c r="T411" s="169" t="inlineStr"/>
      <c r="U411" s="19" t="n"/>
      <c r="V411" s="170">
        <f>SUMIF([1]route!$E$3:$E$10005,E411,[1]route!$M$3:$M$10005)</f>
        <v/>
      </c>
      <c r="W411" s="171">
        <f>O411*N411*V411/1000</f>
        <v/>
      </c>
      <c r="X411" s="27">
        <f t="array" ref="X411">INDEX($BP411:$CZ411,MATCH(TRUE,$BP411:$CZ411&lt;0,0))</f>
        <v/>
      </c>
      <c r="Y411" s="47">
        <f>IFERROR(CHOOSE($AC411,$BP$1,$BQ$1,$BR$1,$BS$1,$BT$1,$BU$1,$BV$1,$BW$1,$BX$1,$BY$1,$BZ$1,$CA$1,$CB$1,$CC$1,$CD$1,$CE$1,$CF$1,$CG$1,$CH$1,$CI$1,$CJ$1,$CK$1,$CL$1,$CM$1,$CN$1,$CO$1,$CP$1,$CQ$1,$CR$1,$CS$1,$CT$1,$CU$1,$CV$1,$CW$1,$CX$1,$CY$1,$CZ$1,),"")</f>
        <v/>
      </c>
      <c r="Z411" s="121">
        <f>IFERROR(VLOOKUP(E411,[1]route!$E$3:$BL$10005,59,0),"")&amp;IFERROR(VLOOKUP(E411,[1]route!$E$3:$BL$10005,60,0),"")</f>
        <v/>
      </c>
      <c r="AA411" s="172">
        <f>IF(R411&gt;V411,R411-V411,0)</f>
        <v/>
      </c>
      <c r="AB411" s="173">
        <f>AA411*O411*N411/1000</f>
        <v/>
      </c>
      <c r="AC411" s="4">
        <f>IFERROR(MATCH($X411,$BP411:$CZ411,0),"")</f>
        <v/>
      </c>
      <c r="AD411" s="29" t="n">
        <v>0</v>
      </c>
      <c r="AE411" s="30">
        <f>SUMIF([1]route!$E$3:$E$10005,E411,[1]!Table1[1])</f>
        <v/>
      </c>
      <c r="AF411" s="30">
        <f>SUMIF([1]route!$E$3:$E$10005,E411,[1]!Table1[2])</f>
        <v/>
      </c>
      <c r="AG411" s="30">
        <f>SUMIF([1]route!$E$3:$E$10005,E411,[1]!Table1[3])</f>
        <v/>
      </c>
      <c r="AH411" s="30">
        <f>SUMIF([1]route!$E$3:$E$10005,E411,[1]!Table1[4])</f>
        <v/>
      </c>
      <c r="AI411" s="30">
        <f>SUMIF([1]route!$E$3:$E$10005,E411,[1]!Table1[5])</f>
        <v/>
      </c>
      <c r="AJ411" s="30">
        <f>SUMIF([1]route!$E$3:$E$10005,E411,[1]!Table1[6])</f>
        <v/>
      </c>
      <c r="AK411" s="30">
        <f>SUMIF([1]route!$E$3:$E$10005,E411,[1]!Table1[7])</f>
        <v/>
      </c>
      <c r="AL411" s="30">
        <f>SUMIF([1]route!$E$3:$E$10005,E411,[1]!Table1[8])</f>
        <v/>
      </c>
      <c r="AM411" s="30">
        <f>SUMIF([1]route!$E$3:$E$10005,E411,[1]!Table1[9])</f>
        <v/>
      </c>
      <c r="AN411" s="30">
        <f>SUMIF([1]route!$E$3:$E$10005,E411,[1]!Table1[10])</f>
        <v/>
      </c>
      <c r="AO411" s="30">
        <f>SUMIF([1]route!$E$3:$E$10005,E411,[1]!Table1[11])</f>
        <v/>
      </c>
      <c r="AP411" s="30">
        <f>SUMIF([1]route!$E$3:$E$10005,E411,[1]!Table1[12])</f>
        <v/>
      </c>
      <c r="AQ411" s="30">
        <f>SUMIF([1]route!$E$3:$E$10005,E411,[1]!Table1[13])</f>
        <v/>
      </c>
      <c r="AR411" s="30">
        <f>SUMIF([1]route!$E$3:$E$10005,E411,[1]!Table1[14])</f>
        <v/>
      </c>
      <c r="AS411" s="30">
        <f>SUMIF([1]route!$E$3:$E$10005,E411,[1]!Table1[15])</f>
        <v/>
      </c>
      <c r="AT411" s="30">
        <f>SUMIF([1]route!$E$3:$E$10005,E411,[1]!Table1[16])</f>
        <v/>
      </c>
      <c r="AU411" s="30">
        <f>SUMIF([1]route!$E$3:$E$10005,E411,[1]!Table1[17])</f>
        <v/>
      </c>
      <c r="AV411" s="30">
        <f>SUMIF([1]route!$E$3:$E$10005,E411,[1]!Table1[18])</f>
        <v/>
      </c>
      <c r="AW411" s="30">
        <f>SUMIF([1]route!$E$3:$E$10005,E411,[1]!Table1[19])</f>
        <v/>
      </c>
      <c r="AX411" s="30">
        <f>SUMIF([1]route!$E$3:$E$10005,E411,[1]!Table1[20])</f>
        <v/>
      </c>
      <c r="AY411" s="30">
        <f>SUMIF([1]route!$E$3:$E$10005,E411,[1]!Table1[21])</f>
        <v/>
      </c>
      <c r="AZ411" s="30">
        <f>SUMIF([1]route!$E$3:$E$10005,E411,[1]!Table1[22])</f>
        <v/>
      </c>
      <c r="BA411" s="30">
        <f>SUMIF([1]route!$E$3:$E$10005,E411,[1]!Table1[23])</f>
        <v/>
      </c>
      <c r="BB411" s="30">
        <f>SUMIF([1]route!$E$3:$E$10005,E411,[1]!Table1[24])</f>
        <v/>
      </c>
      <c r="BC411" s="30">
        <f>SUMIF([1]route!$E$3:$E$10005,E411,[1]!Table1[25])</f>
        <v/>
      </c>
      <c r="BD411" s="30">
        <f>SUMIF([1]route!$E$3:$E$10005,E411,[1]!Table1[26])</f>
        <v/>
      </c>
      <c r="BE411" s="30">
        <f>SUMIF([1]route!$E$3:$E$10005,E411,[1]!Table1[27])</f>
        <v/>
      </c>
      <c r="BF411" s="30">
        <f>SUMIF([1]route!$E$3:$E$10005,E411,[1]!Table1[28])</f>
        <v/>
      </c>
      <c r="BG411" s="30">
        <f>SUMIF([1]route!$E$3:$E$10005,E411,[1]!Table1[29])</f>
        <v/>
      </c>
      <c r="BH411" s="30">
        <f>SUMIF([1]route!$E$3:$E$10005,E411,[1]!Table1[30])</f>
        <v/>
      </c>
      <c r="BI411" s="30">
        <f>SUMIF([1]route!$E$3:$E$10005,E411,[1]!Table1[31])</f>
        <v/>
      </c>
      <c r="BJ411" s="30">
        <f>SUMIF([1]route!$E$3:$E$10005,E411,[1]!Table1[Remain PO])</f>
        <v/>
      </c>
      <c r="BK411" s="31">
        <f>SUMIF([1]route!$E$3:$E$10005,E411,[1]!Table1[N+1])</f>
        <v/>
      </c>
      <c r="BL411" s="31">
        <f>SUMIF([1]route!$E$3:$E$10005,E411,[1]!Table1[N+2])</f>
        <v/>
      </c>
      <c r="BM411" s="31">
        <f>SUMIF([1]route!$E$3:$E$10005,E411,[1]!Table1[N+3])</f>
        <v/>
      </c>
      <c r="BN411" s="32">
        <f>SUMIF([1]route!$E$3:$E$10005,E411,[1]!Table1[N+4])</f>
        <v/>
      </c>
      <c r="BP411" s="37">
        <f>$V411-$AD411</f>
        <v/>
      </c>
      <c r="BQ411" s="35">
        <f>BP411-AE411</f>
        <v/>
      </c>
      <c r="BR411" s="35">
        <f>BQ411-AF411</f>
        <v/>
      </c>
      <c r="BS411" s="35">
        <f>BR411-AG411</f>
        <v/>
      </c>
      <c r="BT411" s="35">
        <f>BS411-AH411</f>
        <v/>
      </c>
      <c r="BU411" s="35">
        <f>BT411-AI411</f>
        <v/>
      </c>
      <c r="BV411" s="35">
        <f>BU411-AJ411</f>
        <v/>
      </c>
      <c r="BW411" s="35">
        <f>BV411-AK411</f>
        <v/>
      </c>
      <c r="BX411" s="35">
        <f>BW411-AL411</f>
        <v/>
      </c>
      <c r="BY411" s="35">
        <f>BX411-AM411</f>
        <v/>
      </c>
      <c r="BZ411" s="35">
        <f>BY411-AN411</f>
        <v/>
      </c>
      <c r="CA411" s="35">
        <f>BZ411-AO411</f>
        <v/>
      </c>
      <c r="CB411" s="35">
        <f>CA411-AP411</f>
        <v/>
      </c>
      <c r="CC411" s="35">
        <f>CB411-AQ411</f>
        <v/>
      </c>
      <c r="CD411" s="35">
        <f>CC411-AR411</f>
        <v/>
      </c>
      <c r="CE411" s="35">
        <f>CD411-AS411</f>
        <v/>
      </c>
      <c r="CF411" s="35">
        <f>CE411-AT411</f>
        <v/>
      </c>
      <c r="CG411" s="35">
        <f>CF411-AU411</f>
        <v/>
      </c>
      <c r="CH411" s="35">
        <f>CG411-AV411</f>
        <v/>
      </c>
      <c r="CI411" s="35">
        <f>CH411-AW411</f>
        <v/>
      </c>
      <c r="CJ411" s="35">
        <f>CI411-AX411</f>
        <v/>
      </c>
      <c r="CK411" s="35">
        <f>CJ411-AY411</f>
        <v/>
      </c>
      <c r="CL411" s="35">
        <f>CK411-AZ411</f>
        <v/>
      </c>
      <c r="CM411" s="35">
        <f>CL411-BA411</f>
        <v/>
      </c>
      <c r="CN411" s="35">
        <f>CM411-BB411</f>
        <v/>
      </c>
      <c r="CO411" s="35">
        <f>CN411-BC411</f>
        <v/>
      </c>
      <c r="CP411" s="35">
        <f>CO411-BD411</f>
        <v/>
      </c>
      <c r="CQ411" s="35">
        <f>CP411-BE411</f>
        <v/>
      </c>
      <c r="CR411" s="35">
        <f>CQ411-BF411</f>
        <v/>
      </c>
      <c r="CS411" s="35">
        <f>CR411-BG411</f>
        <v/>
      </c>
      <c r="CT411" s="35">
        <f>CS411-BH411</f>
        <v/>
      </c>
      <c r="CU411" s="35">
        <f>CT411-BI411</f>
        <v/>
      </c>
      <c r="CV411" s="35">
        <f>CU411-BJ411</f>
        <v/>
      </c>
      <c r="CW411" s="38">
        <f>CV411-BK411</f>
        <v/>
      </c>
      <c r="CX411" s="38">
        <f>CW411-BL411</f>
        <v/>
      </c>
      <c r="CY411" s="38">
        <f>CX411-BM411</f>
        <v/>
      </c>
      <c r="CZ411" s="39">
        <f>CY411-BN411</f>
        <v/>
      </c>
      <c r="DA411" s="35" t="n"/>
    </row>
    <row r="412">
      <c r="D412" s="61">
        <f>VLOOKUP(F412,[1]Special!$O$2:$S$209,3,0)</f>
        <v/>
      </c>
      <c r="E412" s="20" t="inlineStr">
        <is>
          <t>|0200226010|48.60|0.00|3.500|0.0005750IBC</t>
        </is>
      </c>
      <c r="F412" s="19">
        <f>LEFT(E412,LEN(E412)-7)</f>
        <v/>
      </c>
      <c r="G412" s="19">
        <f>'Cutting Rules'!H412</f>
        <v/>
      </c>
      <c r="H412" s="19">
        <f>VLOOKUP(MID(F412,8,2),[1]Special!$H$2:$I$32,2,0)</f>
        <v/>
      </c>
      <c r="I412" s="19">
        <f>RIGHT(E412,3)</f>
        <v/>
      </c>
      <c r="J412" s="19">
        <f>IF(MID(E412,6,2)="22","P","C")</f>
        <v/>
      </c>
      <c r="K412" s="19">
        <f>MID(E412,13,4)</f>
        <v/>
      </c>
      <c r="L412" s="19">
        <f>MID(E412,19,4)</f>
        <v/>
      </c>
      <c r="M412" s="52">
        <f>MID(E412,LEN(E412)-17,4)</f>
        <v/>
      </c>
      <c r="N412" s="52">
        <f>MID(E412,LEN(E412)-6,4)</f>
        <v/>
      </c>
      <c r="O412" s="19">
        <f>VLOOKUP(F412,[1]Item!$A$5:$Z$10000,26,0)</f>
        <v/>
      </c>
      <c r="P412" s="19">
        <f>VLOOKUP(E412,[1]route!$E$3:$O$10005,11,0)</f>
        <v/>
      </c>
      <c r="Q412" s="167">
        <f>'Cutting Rules'!AD412</f>
        <v/>
      </c>
      <c r="R412" s="168">
        <f>SUMIF([1]route!$E$3:$E$10005,E412,[1]!Table1[生産])</f>
        <v/>
      </c>
      <c r="S412" s="24" t="n"/>
      <c r="T412" s="169" t="inlineStr"/>
      <c r="U412" s="19" t="n"/>
      <c r="V412" s="170">
        <f>SUMIF([1]route!$E$3:$E$10005,E412,[1]route!$M$3:$M$10005)</f>
        <v/>
      </c>
      <c r="W412" s="171">
        <f>O412*N412*V412/1000</f>
        <v/>
      </c>
      <c r="X412" s="27">
        <f t="array" ref="X412">INDEX($BP412:$CZ412,MATCH(TRUE,$BP412:$CZ412&lt;0,0))</f>
        <v/>
      </c>
      <c r="Y412" s="47">
        <f>IFERROR(CHOOSE($AC412,$BP$1,$BQ$1,$BR$1,$BS$1,$BT$1,$BU$1,$BV$1,$BW$1,$BX$1,$BY$1,$BZ$1,$CA$1,$CB$1,$CC$1,$CD$1,$CE$1,$CF$1,$CG$1,$CH$1,$CI$1,$CJ$1,$CK$1,$CL$1,$CM$1,$CN$1,$CO$1,$CP$1,$CQ$1,$CR$1,$CS$1,$CT$1,$CU$1,$CV$1,$CW$1,$CX$1,$CY$1,$CZ$1,),"")</f>
        <v/>
      </c>
      <c r="Z412" s="121">
        <f>IFERROR(VLOOKUP(E412,[1]route!$E$3:$BL$10005,59,0),"")&amp;IFERROR(VLOOKUP(E412,[1]route!$E$3:$BL$10005,60,0),"")</f>
        <v/>
      </c>
      <c r="AA412" s="172">
        <f>IF(R412&gt;V412,R412-V412,0)</f>
        <v/>
      </c>
      <c r="AB412" s="173">
        <f>AA412*O412*N412/1000</f>
        <v/>
      </c>
      <c r="AC412" s="4">
        <f>IFERROR(MATCH($X412,$BP412:$CZ412,0),"")</f>
        <v/>
      </c>
      <c r="AD412" s="29" t="n">
        <v>0</v>
      </c>
      <c r="AE412" s="30">
        <f>SUMIF([1]route!$E$3:$E$10005,E412,[1]!Table1[1])</f>
        <v/>
      </c>
      <c r="AF412" s="30">
        <f>SUMIF([1]route!$E$3:$E$10005,E412,[1]!Table1[2])</f>
        <v/>
      </c>
      <c r="AG412" s="30">
        <f>SUMIF([1]route!$E$3:$E$10005,E412,[1]!Table1[3])</f>
        <v/>
      </c>
      <c r="AH412" s="30">
        <f>SUMIF([1]route!$E$3:$E$10005,E412,[1]!Table1[4])</f>
        <v/>
      </c>
      <c r="AI412" s="30">
        <f>SUMIF([1]route!$E$3:$E$10005,E412,[1]!Table1[5])</f>
        <v/>
      </c>
      <c r="AJ412" s="30">
        <f>SUMIF([1]route!$E$3:$E$10005,E412,[1]!Table1[6])</f>
        <v/>
      </c>
      <c r="AK412" s="30">
        <f>SUMIF([1]route!$E$3:$E$10005,E412,[1]!Table1[7])</f>
        <v/>
      </c>
      <c r="AL412" s="30">
        <f>SUMIF([1]route!$E$3:$E$10005,E412,[1]!Table1[8])</f>
        <v/>
      </c>
      <c r="AM412" s="30">
        <f>SUMIF([1]route!$E$3:$E$10005,E412,[1]!Table1[9])</f>
        <v/>
      </c>
      <c r="AN412" s="30">
        <f>SUMIF([1]route!$E$3:$E$10005,E412,[1]!Table1[10])</f>
        <v/>
      </c>
      <c r="AO412" s="30">
        <f>SUMIF([1]route!$E$3:$E$10005,E412,[1]!Table1[11])</f>
        <v/>
      </c>
      <c r="AP412" s="30">
        <f>SUMIF([1]route!$E$3:$E$10005,E412,[1]!Table1[12])</f>
        <v/>
      </c>
      <c r="AQ412" s="30">
        <f>SUMIF([1]route!$E$3:$E$10005,E412,[1]!Table1[13])</f>
        <v/>
      </c>
      <c r="AR412" s="30">
        <f>SUMIF([1]route!$E$3:$E$10005,E412,[1]!Table1[14])</f>
        <v/>
      </c>
      <c r="AS412" s="30">
        <f>SUMIF([1]route!$E$3:$E$10005,E412,[1]!Table1[15])</f>
        <v/>
      </c>
      <c r="AT412" s="30">
        <f>SUMIF([1]route!$E$3:$E$10005,E412,[1]!Table1[16])</f>
        <v/>
      </c>
      <c r="AU412" s="30">
        <f>SUMIF([1]route!$E$3:$E$10005,E412,[1]!Table1[17])</f>
        <v/>
      </c>
      <c r="AV412" s="30">
        <f>SUMIF([1]route!$E$3:$E$10005,E412,[1]!Table1[18])</f>
        <v/>
      </c>
      <c r="AW412" s="30">
        <f>SUMIF([1]route!$E$3:$E$10005,E412,[1]!Table1[19])</f>
        <v/>
      </c>
      <c r="AX412" s="30">
        <f>SUMIF([1]route!$E$3:$E$10005,E412,[1]!Table1[20])</f>
        <v/>
      </c>
      <c r="AY412" s="30">
        <f>SUMIF([1]route!$E$3:$E$10005,E412,[1]!Table1[21])</f>
        <v/>
      </c>
      <c r="AZ412" s="30">
        <f>SUMIF([1]route!$E$3:$E$10005,E412,[1]!Table1[22])</f>
        <v/>
      </c>
      <c r="BA412" s="30">
        <f>SUMIF([1]route!$E$3:$E$10005,E412,[1]!Table1[23])</f>
        <v/>
      </c>
      <c r="BB412" s="30">
        <f>SUMIF([1]route!$E$3:$E$10005,E412,[1]!Table1[24])</f>
        <v/>
      </c>
      <c r="BC412" s="30">
        <f>SUMIF([1]route!$E$3:$E$10005,E412,[1]!Table1[25])</f>
        <v/>
      </c>
      <c r="BD412" s="30">
        <f>SUMIF([1]route!$E$3:$E$10005,E412,[1]!Table1[26])</f>
        <v/>
      </c>
      <c r="BE412" s="30">
        <f>SUMIF([1]route!$E$3:$E$10005,E412,[1]!Table1[27])</f>
        <v/>
      </c>
      <c r="BF412" s="30">
        <f>SUMIF([1]route!$E$3:$E$10005,E412,[1]!Table1[28])</f>
        <v/>
      </c>
      <c r="BG412" s="30">
        <f>SUMIF([1]route!$E$3:$E$10005,E412,[1]!Table1[29])</f>
        <v/>
      </c>
      <c r="BH412" s="30">
        <f>SUMIF([1]route!$E$3:$E$10005,E412,[1]!Table1[30])</f>
        <v/>
      </c>
      <c r="BI412" s="30">
        <f>SUMIF([1]route!$E$3:$E$10005,E412,[1]!Table1[31])</f>
        <v/>
      </c>
      <c r="BJ412" s="30">
        <f>SUMIF([1]route!$E$3:$E$10005,E412,[1]!Table1[Remain PO])</f>
        <v/>
      </c>
      <c r="BK412" s="31">
        <f>SUMIF([1]route!$E$3:$E$10005,E412,[1]!Table1[N+1])</f>
        <v/>
      </c>
      <c r="BL412" s="31">
        <f>SUMIF([1]route!$E$3:$E$10005,E412,[1]!Table1[N+2])</f>
        <v/>
      </c>
      <c r="BM412" s="31">
        <f>SUMIF([1]route!$E$3:$E$10005,E412,[1]!Table1[N+3])</f>
        <v/>
      </c>
      <c r="BN412" s="32">
        <f>SUMIF([1]route!$E$3:$E$10005,E412,[1]!Table1[N+4])</f>
        <v/>
      </c>
      <c r="BP412" s="37">
        <f>$V412-$AD412</f>
        <v/>
      </c>
      <c r="BQ412" s="35">
        <f>BP412-AE412</f>
        <v/>
      </c>
      <c r="BR412" s="35">
        <f>BQ412-AF412</f>
        <v/>
      </c>
      <c r="BS412" s="35">
        <f>BR412-AG412</f>
        <v/>
      </c>
      <c r="BT412" s="35">
        <f>BS412-AH412</f>
        <v/>
      </c>
      <c r="BU412" s="35">
        <f>BT412-AI412</f>
        <v/>
      </c>
      <c r="BV412" s="35">
        <f>BU412-AJ412</f>
        <v/>
      </c>
      <c r="BW412" s="35">
        <f>BV412-AK412</f>
        <v/>
      </c>
      <c r="BX412" s="35">
        <f>BW412-AL412</f>
        <v/>
      </c>
      <c r="BY412" s="35">
        <f>BX412-AM412</f>
        <v/>
      </c>
      <c r="BZ412" s="35">
        <f>BY412-AN412</f>
        <v/>
      </c>
      <c r="CA412" s="35">
        <f>BZ412-AO412</f>
        <v/>
      </c>
      <c r="CB412" s="35">
        <f>CA412-AP412</f>
        <v/>
      </c>
      <c r="CC412" s="35">
        <f>CB412-AQ412</f>
        <v/>
      </c>
      <c r="CD412" s="35">
        <f>CC412-AR412</f>
        <v/>
      </c>
      <c r="CE412" s="35">
        <f>CD412-AS412</f>
        <v/>
      </c>
      <c r="CF412" s="35">
        <f>CE412-AT412</f>
        <v/>
      </c>
      <c r="CG412" s="35">
        <f>CF412-AU412</f>
        <v/>
      </c>
      <c r="CH412" s="35">
        <f>CG412-AV412</f>
        <v/>
      </c>
      <c r="CI412" s="35">
        <f>CH412-AW412</f>
        <v/>
      </c>
      <c r="CJ412" s="35">
        <f>CI412-AX412</f>
        <v/>
      </c>
      <c r="CK412" s="35">
        <f>CJ412-AY412</f>
        <v/>
      </c>
      <c r="CL412" s="35">
        <f>CK412-AZ412</f>
        <v/>
      </c>
      <c r="CM412" s="35">
        <f>CL412-BA412</f>
        <v/>
      </c>
      <c r="CN412" s="35">
        <f>CM412-BB412</f>
        <v/>
      </c>
      <c r="CO412" s="35">
        <f>CN412-BC412</f>
        <v/>
      </c>
      <c r="CP412" s="35">
        <f>CO412-BD412</f>
        <v/>
      </c>
      <c r="CQ412" s="35">
        <f>CP412-BE412</f>
        <v/>
      </c>
      <c r="CR412" s="35">
        <f>CQ412-BF412</f>
        <v/>
      </c>
      <c r="CS412" s="35">
        <f>CR412-BG412</f>
        <v/>
      </c>
      <c r="CT412" s="35">
        <f>CS412-BH412</f>
        <v/>
      </c>
      <c r="CU412" s="35">
        <f>CT412-BI412</f>
        <v/>
      </c>
      <c r="CV412" s="35">
        <f>CU412-BJ412</f>
        <v/>
      </c>
      <c r="CW412" s="38">
        <f>CV412-BK412</f>
        <v/>
      </c>
      <c r="CX412" s="38">
        <f>CW412-BL412</f>
        <v/>
      </c>
      <c r="CY412" s="38">
        <f>CX412-BM412</f>
        <v/>
      </c>
      <c r="CZ412" s="39">
        <f>CY412-BN412</f>
        <v/>
      </c>
      <c r="DA412" s="35" t="n"/>
    </row>
    <row r="413">
      <c r="D413" s="61">
        <f>VLOOKUP(F413,[1]Special!$O$2:$S$209,3,0)</f>
        <v/>
      </c>
      <c r="E413" s="20" t="inlineStr">
        <is>
          <t>|0200220139|22.20|0.00|2.300|0.0005800NBC</t>
        </is>
      </c>
      <c r="F413" s="19">
        <f>LEFT(E413,LEN(E413)-7)</f>
        <v/>
      </c>
      <c r="G413" s="19">
        <f>'Cutting Rules'!H413</f>
        <v/>
      </c>
      <c r="H413" s="19">
        <f>VLOOKUP(MID(F413,8,2),[1]Special!$H$2:$I$32,2,0)</f>
        <v/>
      </c>
      <c r="I413" s="19">
        <f>RIGHT(E413,3)</f>
        <v/>
      </c>
      <c r="J413" s="19">
        <f>IF(MID(E413,6,2)="22","P","C")</f>
        <v/>
      </c>
      <c r="K413" s="19">
        <f>MID(E413,13,4)</f>
        <v/>
      </c>
      <c r="L413" s="19">
        <f>MID(E413,19,4)</f>
        <v/>
      </c>
      <c r="M413" s="52">
        <f>MID(E413,LEN(E413)-17,4)</f>
        <v/>
      </c>
      <c r="N413" s="52">
        <f>MID(E413,LEN(E413)-6,4)</f>
        <v/>
      </c>
      <c r="O413" s="19">
        <f>VLOOKUP(F413,[1]Item!$A$5:$Z$10000,26,0)</f>
        <v/>
      </c>
      <c r="P413" s="19">
        <f>VLOOKUP(E413,[1]route!$E$3:$O$10005,11,0)</f>
        <v/>
      </c>
      <c r="Q413" s="167">
        <f>'Cutting Rules'!AD413</f>
        <v/>
      </c>
      <c r="R413" s="168">
        <f>SUMIF([1]route!$E$3:$E$10005,E413,[1]!Table1[生産])</f>
        <v/>
      </c>
      <c r="S413" s="24" t="n"/>
      <c r="T413" s="169" t="inlineStr"/>
      <c r="U413" s="19" t="n"/>
      <c r="V413" s="170">
        <f>SUMIF([1]route!$E$3:$E$10005,E413,[1]route!$M$3:$M$10005)</f>
        <v/>
      </c>
      <c r="W413" s="171">
        <f>O413*N413*V413/1000</f>
        <v/>
      </c>
      <c r="X413" s="27">
        <f t="array" ref="X413">INDEX($BP413:$CZ413,MATCH(TRUE,$BP413:$CZ413&lt;0,0))</f>
        <v/>
      </c>
      <c r="Y413" s="47">
        <f>IFERROR(CHOOSE($AC413,$BP$1,$BQ$1,$BR$1,$BS$1,$BT$1,$BU$1,$BV$1,$BW$1,$BX$1,$BY$1,$BZ$1,$CA$1,$CB$1,$CC$1,$CD$1,$CE$1,$CF$1,$CG$1,$CH$1,$CI$1,$CJ$1,$CK$1,$CL$1,$CM$1,$CN$1,$CO$1,$CP$1,$CQ$1,$CR$1,$CS$1,$CT$1,$CU$1,$CV$1,$CW$1,$CX$1,$CY$1,$CZ$1,),"")</f>
        <v/>
      </c>
      <c r="Z413" s="121">
        <f>IFERROR(VLOOKUP(E413,[1]route!$E$3:$BL$10005,59,0),"")&amp;IFERROR(VLOOKUP(E413,[1]route!$E$3:$BL$10005,60,0),"")</f>
        <v/>
      </c>
      <c r="AA413" s="172">
        <f>IF(R413&gt;V413,R413-V413,0)</f>
        <v/>
      </c>
      <c r="AB413" s="173">
        <f>AA413*O413*N413/1000</f>
        <v/>
      </c>
      <c r="AC413" s="4">
        <f>IFERROR(MATCH($X413,$BP413:$CZ413,0),"")</f>
        <v/>
      </c>
      <c r="AD413" s="29" t="n">
        <v>0</v>
      </c>
      <c r="AE413" s="30">
        <f>SUMIF([1]route!$E$3:$E$10005,E413,[1]!Table1[1])</f>
        <v/>
      </c>
      <c r="AF413" s="30">
        <f>SUMIF([1]route!$E$3:$E$10005,E413,[1]!Table1[2])</f>
        <v/>
      </c>
      <c r="AG413" s="30">
        <f>SUMIF([1]route!$E$3:$E$10005,E413,[1]!Table1[3])</f>
        <v/>
      </c>
      <c r="AH413" s="30">
        <f>SUMIF([1]route!$E$3:$E$10005,E413,[1]!Table1[4])</f>
        <v/>
      </c>
      <c r="AI413" s="30">
        <f>SUMIF([1]route!$E$3:$E$10005,E413,[1]!Table1[5])</f>
        <v/>
      </c>
      <c r="AJ413" s="30">
        <f>SUMIF([1]route!$E$3:$E$10005,E413,[1]!Table1[6])</f>
        <v/>
      </c>
      <c r="AK413" s="30">
        <f>SUMIF([1]route!$E$3:$E$10005,E413,[1]!Table1[7])</f>
        <v/>
      </c>
      <c r="AL413" s="30">
        <f>SUMIF([1]route!$E$3:$E$10005,E413,[1]!Table1[8])</f>
        <v/>
      </c>
      <c r="AM413" s="30">
        <f>SUMIF([1]route!$E$3:$E$10005,E413,[1]!Table1[9])</f>
        <v/>
      </c>
      <c r="AN413" s="30">
        <f>SUMIF([1]route!$E$3:$E$10005,E413,[1]!Table1[10])</f>
        <v/>
      </c>
      <c r="AO413" s="30">
        <f>SUMIF([1]route!$E$3:$E$10005,E413,[1]!Table1[11])</f>
        <v/>
      </c>
      <c r="AP413" s="30">
        <f>SUMIF([1]route!$E$3:$E$10005,E413,[1]!Table1[12])</f>
        <v/>
      </c>
      <c r="AQ413" s="30">
        <f>SUMIF([1]route!$E$3:$E$10005,E413,[1]!Table1[13])</f>
        <v/>
      </c>
      <c r="AR413" s="30">
        <f>SUMIF([1]route!$E$3:$E$10005,E413,[1]!Table1[14])</f>
        <v/>
      </c>
      <c r="AS413" s="30">
        <f>SUMIF([1]route!$E$3:$E$10005,E413,[1]!Table1[15])</f>
        <v/>
      </c>
      <c r="AT413" s="30">
        <f>SUMIF([1]route!$E$3:$E$10005,E413,[1]!Table1[16])</f>
        <v/>
      </c>
      <c r="AU413" s="30">
        <f>SUMIF([1]route!$E$3:$E$10005,E413,[1]!Table1[17])</f>
        <v/>
      </c>
      <c r="AV413" s="30">
        <f>SUMIF([1]route!$E$3:$E$10005,E413,[1]!Table1[18])</f>
        <v/>
      </c>
      <c r="AW413" s="30">
        <f>SUMIF([1]route!$E$3:$E$10005,E413,[1]!Table1[19])</f>
        <v/>
      </c>
      <c r="AX413" s="30">
        <f>SUMIF([1]route!$E$3:$E$10005,E413,[1]!Table1[20])</f>
        <v/>
      </c>
      <c r="AY413" s="30">
        <f>SUMIF([1]route!$E$3:$E$10005,E413,[1]!Table1[21])</f>
        <v/>
      </c>
      <c r="AZ413" s="30">
        <f>SUMIF([1]route!$E$3:$E$10005,E413,[1]!Table1[22])</f>
        <v/>
      </c>
      <c r="BA413" s="30">
        <f>SUMIF([1]route!$E$3:$E$10005,E413,[1]!Table1[23])</f>
        <v/>
      </c>
      <c r="BB413" s="30">
        <f>SUMIF([1]route!$E$3:$E$10005,E413,[1]!Table1[24])</f>
        <v/>
      </c>
      <c r="BC413" s="30">
        <f>SUMIF([1]route!$E$3:$E$10005,E413,[1]!Table1[25])</f>
        <v/>
      </c>
      <c r="BD413" s="30">
        <f>SUMIF([1]route!$E$3:$E$10005,E413,[1]!Table1[26])</f>
        <v/>
      </c>
      <c r="BE413" s="30">
        <f>SUMIF([1]route!$E$3:$E$10005,E413,[1]!Table1[27])</f>
        <v/>
      </c>
      <c r="BF413" s="30">
        <f>SUMIF([1]route!$E$3:$E$10005,E413,[1]!Table1[28])</f>
        <v/>
      </c>
      <c r="BG413" s="30">
        <f>SUMIF([1]route!$E$3:$E$10005,E413,[1]!Table1[29])</f>
        <v/>
      </c>
      <c r="BH413" s="30">
        <f>SUMIF([1]route!$E$3:$E$10005,E413,[1]!Table1[30])</f>
        <v/>
      </c>
      <c r="BI413" s="30">
        <f>SUMIF([1]route!$E$3:$E$10005,E413,[1]!Table1[31])</f>
        <v/>
      </c>
      <c r="BJ413" s="30">
        <f>SUMIF([1]route!$E$3:$E$10005,E413,[1]!Table1[Remain PO])</f>
        <v/>
      </c>
      <c r="BK413" s="31">
        <f>SUMIF([1]route!$E$3:$E$10005,E413,[1]!Table1[N+1])</f>
        <v/>
      </c>
      <c r="BL413" s="31">
        <f>SUMIF([1]route!$E$3:$E$10005,E413,[1]!Table1[N+2])</f>
        <v/>
      </c>
      <c r="BM413" s="31">
        <f>SUMIF([1]route!$E$3:$E$10005,E413,[1]!Table1[N+3])</f>
        <v/>
      </c>
      <c r="BN413" s="32">
        <f>SUMIF([1]route!$E$3:$E$10005,E413,[1]!Table1[N+4])</f>
        <v/>
      </c>
      <c r="BP413" s="37">
        <f>$V413-$AD413</f>
        <v/>
      </c>
      <c r="BQ413" s="35">
        <f>BP413-AE413</f>
        <v/>
      </c>
      <c r="BR413" s="35">
        <f>BQ413-AF413</f>
        <v/>
      </c>
      <c r="BS413" s="35">
        <f>BR413-AG413</f>
        <v/>
      </c>
      <c r="BT413" s="35">
        <f>BS413-AH413</f>
        <v/>
      </c>
      <c r="BU413" s="35">
        <f>BT413-AI413</f>
        <v/>
      </c>
      <c r="BV413" s="35">
        <f>BU413-AJ413</f>
        <v/>
      </c>
      <c r="BW413" s="35">
        <f>BV413-AK413</f>
        <v/>
      </c>
      <c r="BX413" s="35">
        <f>BW413-AL413</f>
        <v/>
      </c>
      <c r="BY413" s="35">
        <f>BX413-AM413</f>
        <v/>
      </c>
      <c r="BZ413" s="35">
        <f>BY413-AN413</f>
        <v/>
      </c>
      <c r="CA413" s="35">
        <f>BZ413-AO413</f>
        <v/>
      </c>
      <c r="CB413" s="35">
        <f>CA413-AP413</f>
        <v/>
      </c>
      <c r="CC413" s="35">
        <f>CB413-AQ413</f>
        <v/>
      </c>
      <c r="CD413" s="35">
        <f>CC413-AR413</f>
        <v/>
      </c>
      <c r="CE413" s="35">
        <f>CD413-AS413</f>
        <v/>
      </c>
      <c r="CF413" s="35">
        <f>CE413-AT413</f>
        <v/>
      </c>
      <c r="CG413" s="35">
        <f>CF413-AU413</f>
        <v/>
      </c>
      <c r="CH413" s="35">
        <f>CG413-AV413</f>
        <v/>
      </c>
      <c r="CI413" s="35">
        <f>CH413-AW413</f>
        <v/>
      </c>
      <c r="CJ413" s="35">
        <f>CI413-AX413</f>
        <v/>
      </c>
      <c r="CK413" s="35">
        <f>CJ413-AY413</f>
        <v/>
      </c>
      <c r="CL413" s="35">
        <f>CK413-AZ413</f>
        <v/>
      </c>
      <c r="CM413" s="35">
        <f>CL413-BA413</f>
        <v/>
      </c>
      <c r="CN413" s="35">
        <f>CM413-BB413</f>
        <v/>
      </c>
      <c r="CO413" s="35">
        <f>CN413-BC413</f>
        <v/>
      </c>
      <c r="CP413" s="35">
        <f>CO413-BD413</f>
        <v/>
      </c>
      <c r="CQ413" s="35">
        <f>CP413-BE413</f>
        <v/>
      </c>
      <c r="CR413" s="35">
        <f>CQ413-BF413</f>
        <v/>
      </c>
      <c r="CS413" s="35">
        <f>CR413-BG413</f>
        <v/>
      </c>
      <c r="CT413" s="35">
        <f>CS413-BH413</f>
        <v/>
      </c>
      <c r="CU413" s="35">
        <f>CT413-BI413</f>
        <v/>
      </c>
      <c r="CV413" s="35">
        <f>CU413-BJ413</f>
        <v/>
      </c>
      <c r="CW413" s="38">
        <f>CV413-BK413</f>
        <v/>
      </c>
      <c r="CX413" s="38">
        <f>CW413-BL413</f>
        <v/>
      </c>
      <c r="CY413" s="38">
        <f>CX413-BM413</f>
        <v/>
      </c>
      <c r="CZ413" s="39">
        <f>CY413-BN413</f>
        <v/>
      </c>
      <c r="DA413" s="35" t="n"/>
    </row>
    <row r="414">
      <c r="D414" s="61">
        <f>VLOOKUP(F414,[1]Special!$O$2:$S$209,3,0)</f>
        <v/>
      </c>
      <c r="E414" s="20" t="inlineStr">
        <is>
          <t>|0200220810|31.80|0.00|2.600|0.0006096NBC</t>
        </is>
      </c>
      <c r="F414" s="19">
        <f>LEFT(E414,LEN(E414)-7)</f>
        <v/>
      </c>
      <c r="G414" s="19">
        <f>'Cutting Rules'!H414</f>
        <v/>
      </c>
      <c r="H414" s="19">
        <f>VLOOKUP(MID(F414,8,2),[1]Special!$H$2:$I$32,2,0)</f>
        <v/>
      </c>
      <c r="I414" s="19">
        <f>RIGHT(E414,3)</f>
        <v/>
      </c>
      <c r="J414" s="19">
        <f>IF(MID(E414,6,2)="22","P","C")</f>
        <v/>
      </c>
      <c r="K414" s="19">
        <f>MID(E414,13,4)</f>
        <v/>
      </c>
      <c r="L414" s="19">
        <f>MID(E414,19,4)</f>
        <v/>
      </c>
      <c r="M414" s="52">
        <f>MID(E414,LEN(E414)-17,4)</f>
        <v/>
      </c>
      <c r="N414" s="52">
        <f>MID(E414,LEN(E414)-6,4)</f>
        <v/>
      </c>
      <c r="O414" s="19">
        <f>VLOOKUP(F414,[1]Item!$A$5:$Z$10000,26,0)</f>
        <v/>
      </c>
      <c r="P414" s="19">
        <f>VLOOKUP(E414,[1]route!$E$3:$O$10005,11,0)</f>
        <v/>
      </c>
      <c r="Q414" s="167">
        <f>'Cutting Rules'!AD414</f>
        <v/>
      </c>
      <c r="R414" s="168">
        <f>SUMIF([1]route!$E$3:$E$10005,E414,[1]!Table1[生産])</f>
        <v/>
      </c>
      <c r="S414" s="24" t="n"/>
      <c r="T414" s="169" t="inlineStr"/>
      <c r="U414" s="19" t="n"/>
      <c r="V414" s="170">
        <f>SUMIF([1]route!$E$3:$E$10005,E414,[1]route!$M$3:$M$10005)</f>
        <v/>
      </c>
      <c r="W414" s="171">
        <f>O414*N414*V414/1000</f>
        <v/>
      </c>
      <c r="X414" s="27">
        <f t="array" ref="X414">INDEX($BP414:$CZ414,MATCH(TRUE,$BP414:$CZ414&lt;0,0))</f>
        <v/>
      </c>
      <c r="Y414" s="47">
        <f>IFERROR(CHOOSE($AC414,$BP$1,$BQ$1,$BR$1,$BS$1,$BT$1,$BU$1,$BV$1,$BW$1,$BX$1,$BY$1,$BZ$1,$CA$1,$CB$1,$CC$1,$CD$1,$CE$1,$CF$1,$CG$1,$CH$1,$CI$1,$CJ$1,$CK$1,$CL$1,$CM$1,$CN$1,$CO$1,$CP$1,$CQ$1,$CR$1,$CS$1,$CT$1,$CU$1,$CV$1,$CW$1,$CX$1,$CY$1,$CZ$1,),"")</f>
        <v/>
      </c>
      <c r="Z414" s="121">
        <f>IFERROR(VLOOKUP(E414,[1]route!$E$3:$BL$10005,59,0),"")&amp;IFERROR(VLOOKUP(E414,[1]route!$E$3:$BL$10005,60,0),"")</f>
        <v/>
      </c>
      <c r="AA414" s="172">
        <f>IF(R414&gt;V414,R414-V414,0)</f>
        <v/>
      </c>
      <c r="AB414" s="173">
        <f>AA414*O414*N414/1000</f>
        <v/>
      </c>
      <c r="AC414" s="4">
        <f>IFERROR(MATCH($X414,$BP414:$CZ414,0),"")</f>
        <v/>
      </c>
      <c r="AD414" s="29" t="n">
        <v>0</v>
      </c>
      <c r="AE414" s="30">
        <f>SUMIF([1]route!$E$3:$E$10005,E414,[1]!Table1[1])</f>
        <v/>
      </c>
      <c r="AF414" s="30">
        <f>SUMIF([1]route!$E$3:$E$10005,E414,[1]!Table1[2])</f>
        <v/>
      </c>
      <c r="AG414" s="30">
        <f>SUMIF([1]route!$E$3:$E$10005,E414,[1]!Table1[3])</f>
        <v/>
      </c>
      <c r="AH414" s="30">
        <f>SUMIF([1]route!$E$3:$E$10005,E414,[1]!Table1[4])</f>
        <v/>
      </c>
      <c r="AI414" s="30">
        <f>SUMIF([1]route!$E$3:$E$10005,E414,[1]!Table1[5])</f>
        <v/>
      </c>
      <c r="AJ414" s="30">
        <f>SUMIF([1]route!$E$3:$E$10005,E414,[1]!Table1[6])</f>
        <v/>
      </c>
      <c r="AK414" s="30">
        <f>SUMIF([1]route!$E$3:$E$10005,E414,[1]!Table1[7])</f>
        <v/>
      </c>
      <c r="AL414" s="30">
        <f>SUMIF([1]route!$E$3:$E$10005,E414,[1]!Table1[8])</f>
        <v/>
      </c>
      <c r="AM414" s="30">
        <f>SUMIF([1]route!$E$3:$E$10005,E414,[1]!Table1[9])</f>
        <v/>
      </c>
      <c r="AN414" s="30">
        <f>SUMIF([1]route!$E$3:$E$10005,E414,[1]!Table1[10])</f>
        <v/>
      </c>
      <c r="AO414" s="30">
        <f>SUMIF([1]route!$E$3:$E$10005,E414,[1]!Table1[11])</f>
        <v/>
      </c>
      <c r="AP414" s="30">
        <f>SUMIF([1]route!$E$3:$E$10005,E414,[1]!Table1[12])</f>
        <v/>
      </c>
      <c r="AQ414" s="30">
        <f>SUMIF([1]route!$E$3:$E$10005,E414,[1]!Table1[13])</f>
        <v/>
      </c>
      <c r="AR414" s="30">
        <f>SUMIF([1]route!$E$3:$E$10005,E414,[1]!Table1[14])</f>
        <v/>
      </c>
      <c r="AS414" s="30">
        <f>SUMIF([1]route!$E$3:$E$10005,E414,[1]!Table1[15])</f>
        <v/>
      </c>
      <c r="AT414" s="30">
        <f>SUMIF([1]route!$E$3:$E$10005,E414,[1]!Table1[16])</f>
        <v/>
      </c>
      <c r="AU414" s="30">
        <f>SUMIF([1]route!$E$3:$E$10005,E414,[1]!Table1[17])</f>
        <v/>
      </c>
      <c r="AV414" s="30">
        <f>SUMIF([1]route!$E$3:$E$10005,E414,[1]!Table1[18])</f>
        <v/>
      </c>
      <c r="AW414" s="30">
        <f>SUMIF([1]route!$E$3:$E$10005,E414,[1]!Table1[19])</f>
        <v/>
      </c>
      <c r="AX414" s="30">
        <f>SUMIF([1]route!$E$3:$E$10005,E414,[1]!Table1[20])</f>
        <v/>
      </c>
      <c r="AY414" s="30">
        <f>SUMIF([1]route!$E$3:$E$10005,E414,[1]!Table1[21])</f>
        <v/>
      </c>
      <c r="AZ414" s="30">
        <f>SUMIF([1]route!$E$3:$E$10005,E414,[1]!Table1[22])</f>
        <v/>
      </c>
      <c r="BA414" s="30">
        <f>SUMIF([1]route!$E$3:$E$10005,E414,[1]!Table1[23])</f>
        <v/>
      </c>
      <c r="BB414" s="30">
        <f>SUMIF([1]route!$E$3:$E$10005,E414,[1]!Table1[24])</f>
        <v/>
      </c>
      <c r="BC414" s="30">
        <f>SUMIF([1]route!$E$3:$E$10005,E414,[1]!Table1[25])</f>
        <v/>
      </c>
      <c r="BD414" s="30">
        <f>SUMIF([1]route!$E$3:$E$10005,E414,[1]!Table1[26])</f>
        <v/>
      </c>
      <c r="BE414" s="30">
        <f>SUMIF([1]route!$E$3:$E$10005,E414,[1]!Table1[27])</f>
        <v/>
      </c>
      <c r="BF414" s="30">
        <f>SUMIF([1]route!$E$3:$E$10005,E414,[1]!Table1[28])</f>
        <v/>
      </c>
      <c r="BG414" s="30">
        <f>SUMIF([1]route!$E$3:$E$10005,E414,[1]!Table1[29])</f>
        <v/>
      </c>
      <c r="BH414" s="30">
        <f>SUMIF([1]route!$E$3:$E$10005,E414,[1]!Table1[30])</f>
        <v/>
      </c>
      <c r="BI414" s="30">
        <f>SUMIF([1]route!$E$3:$E$10005,E414,[1]!Table1[31])</f>
        <v/>
      </c>
      <c r="BJ414" s="30">
        <f>SUMIF([1]route!$E$3:$E$10005,E414,[1]!Table1[Remain PO])</f>
        <v/>
      </c>
      <c r="BK414" s="31">
        <f>SUMIF([1]route!$E$3:$E$10005,E414,[1]!Table1[N+1])</f>
        <v/>
      </c>
      <c r="BL414" s="31">
        <f>SUMIF([1]route!$E$3:$E$10005,E414,[1]!Table1[N+2])</f>
        <v/>
      </c>
      <c r="BM414" s="31">
        <f>SUMIF([1]route!$E$3:$E$10005,E414,[1]!Table1[N+3])</f>
        <v/>
      </c>
      <c r="BN414" s="32">
        <f>SUMIF([1]route!$E$3:$E$10005,E414,[1]!Table1[N+4])</f>
        <v/>
      </c>
      <c r="BP414" s="37">
        <f>$V414-$AD414</f>
        <v/>
      </c>
      <c r="BQ414" s="35">
        <f>BP414-AE414</f>
        <v/>
      </c>
      <c r="BR414" s="35">
        <f>BQ414-AF414</f>
        <v/>
      </c>
      <c r="BS414" s="35">
        <f>BR414-AG414</f>
        <v/>
      </c>
      <c r="BT414" s="35">
        <f>BS414-AH414</f>
        <v/>
      </c>
      <c r="BU414" s="35">
        <f>BT414-AI414</f>
        <v/>
      </c>
      <c r="BV414" s="35">
        <f>BU414-AJ414</f>
        <v/>
      </c>
      <c r="BW414" s="35">
        <f>BV414-AK414</f>
        <v/>
      </c>
      <c r="BX414" s="35">
        <f>BW414-AL414</f>
        <v/>
      </c>
      <c r="BY414" s="35">
        <f>BX414-AM414</f>
        <v/>
      </c>
      <c r="BZ414" s="35">
        <f>BY414-AN414</f>
        <v/>
      </c>
      <c r="CA414" s="35">
        <f>BZ414-AO414</f>
        <v/>
      </c>
      <c r="CB414" s="35">
        <f>CA414-AP414</f>
        <v/>
      </c>
      <c r="CC414" s="35">
        <f>CB414-AQ414</f>
        <v/>
      </c>
      <c r="CD414" s="35">
        <f>CC414-AR414</f>
        <v/>
      </c>
      <c r="CE414" s="35">
        <f>CD414-AS414</f>
        <v/>
      </c>
      <c r="CF414" s="35">
        <f>CE414-AT414</f>
        <v/>
      </c>
      <c r="CG414" s="35">
        <f>CF414-AU414</f>
        <v/>
      </c>
      <c r="CH414" s="35">
        <f>CG414-AV414</f>
        <v/>
      </c>
      <c r="CI414" s="35">
        <f>CH414-AW414</f>
        <v/>
      </c>
      <c r="CJ414" s="35">
        <f>CI414-AX414</f>
        <v/>
      </c>
      <c r="CK414" s="35">
        <f>CJ414-AY414</f>
        <v/>
      </c>
      <c r="CL414" s="35">
        <f>CK414-AZ414</f>
        <v/>
      </c>
      <c r="CM414" s="35">
        <f>CL414-BA414</f>
        <v/>
      </c>
      <c r="CN414" s="35">
        <f>CM414-BB414</f>
        <v/>
      </c>
      <c r="CO414" s="35">
        <f>CN414-BC414</f>
        <v/>
      </c>
      <c r="CP414" s="35">
        <f>CO414-BD414</f>
        <v/>
      </c>
      <c r="CQ414" s="35">
        <f>CP414-BE414</f>
        <v/>
      </c>
      <c r="CR414" s="35">
        <f>CQ414-BF414</f>
        <v/>
      </c>
      <c r="CS414" s="35">
        <f>CR414-BG414</f>
        <v/>
      </c>
      <c r="CT414" s="35">
        <f>CS414-BH414</f>
        <v/>
      </c>
      <c r="CU414" s="35">
        <f>CT414-BI414</f>
        <v/>
      </c>
      <c r="CV414" s="35">
        <f>CU414-BJ414</f>
        <v/>
      </c>
      <c r="CW414" s="38">
        <f>CV414-BK414</f>
        <v/>
      </c>
      <c r="CX414" s="38">
        <f>CW414-BL414</f>
        <v/>
      </c>
      <c r="CY414" s="38">
        <f>CX414-BM414</f>
        <v/>
      </c>
      <c r="CZ414" s="39">
        <f>CY414-BN414</f>
        <v/>
      </c>
      <c r="DA414" s="35" t="n"/>
    </row>
    <row r="415">
      <c r="D415" s="61">
        <f>VLOOKUP(F415,[1]Special!$O$2:$S$209,3,0)</f>
        <v/>
      </c>
      <c r="E415" s="20" t="inlineStr">
        <is>
          <t>|0200226240|25.40|0.00|2.000|0.0005400IBC</t>
        </is>
      </c>
      <c r="F415" s="19">
        <f>LEFT(E415,LEN(E415)-7)</f>
        <v/>
      </c>
      <c r="G415" s="19">
        <f>'Cutting Rules'!H415</f>
        <v/>
      </c>
      <c r="H415" s="19">
        <f>VLOOKUP(MID(F415,8,2),[1]Special!$H$2:$I$32,2,0)</f>
        <v/>
      </c>
      <c r="I415" s="19">
        <f>RIGHT(E415,3)</f>
        <v/>
      </c>
      <c r="J415" s="19">
        <f>IF(MID(E415,6,2)="22","P","C")</f>
        <v/>
      </c>
      <c r="K415" s="19">
        <f>MID(E415,13,4)</f>
        <v/>
      </c>
      <c r="L415" s="19">
        <f>MID(E415,19,4)</f>
        <v/>
      </c>
      <c r="M415" s="52">
        <f>MID(E415,LEN(E415)-17,4)</f>
        <v/>
      </c>
      <c r="N415" s="52">
        <f>MID(E415,LEN(E415)-6,4)</f>
        <v/>
      </c>
      <c r="O415" s="19">
        <f>VLOOKUP(F415,[1]Item!$A$5:$Z$10000,26,0)</f>
        <v/>
      </c>
      <c r="P415" s="19">
        <f>VLOOKUP(E415,[1]route!$E$3:$O$10005,11,0)</f>
        <v/>
      </c>
      <c r="Q415" s="167">
        <f>'Cutting Rules'!AD415</f>
        <v/>
      </c>
      <c r="R415" s="168">
        <f>SUMIF([1]route!$E$3:$E$10005,E415,[1]!Table1[生産])</f>
        <v/>
      </c>
      <c r="S415" s="24" t="n"/>
      <c r="T415" s="169" t="inlineStr"/>
      <c r="U415" s="19" t="n"/>
      <c r="V415" s="170">
        <f>SUMIF([1]route!$E$3:$E$10005,E415,[1]route!$M$3:$M$10005)</f>
        <v/>
      </c>
      <c r="W415" s="171">
        <f>O415*N415*V415/1000</f>
        <v/>
      </c>
      <c r="X415" s="27">
        <f t="array" ref="X415">INDEX($BP415:$CZ415,MATCH(TRUE,$BP415:$CZ415&lt;0,0))</f>
        <v/>
      </c>
      <c r="Y415" s="47">
        <f>IFERROR(CHOOSE($AC415,$BP$1,$BQ$1,$BR$1,$BS$1,$BT$1,$BU$1,$BV$1,$BW$1,$BX$1,$BY$1,$BZ$1,$CA$1,$CB$1,$CC$1,$CD$1,$CE$1,$CF$1,$CG$1,$CH$1,$CI$1,$CJ$1,$CK$1,$CL$1,$CM$1,$CN$1,$CO$1,$CP$1,$CQ$1,$CR$1,$CS$1,$CT$1,$CU$1,$CV$1,$CW$1,$CX$1,$CY$1,$CZ$1,),"")</f>
        <v/>
      </c>
      <c r="Z415" s="121">
        <f>IFERROR(VLOOKUP(E415,[1]route!$E$3:$BL$10005,59,0),"")&amp;IFERROR(VLOOKUP(E415,[1]route!$E$3:$BL$10005,60,0),"")</f>
        <v/>
      </c>
      <c r="AA415" s="172">
        <f>IF(R415&gt;V415,R415-V415,0)</f>
        <v/>
      </c>
      <c r="AB415" s="173">
        <f>AA415*O415*N415/1000</f>
        <v/>
      </c>
      <c r="AC415" s="4">
        <f>IFERROR(MATCH($X415,$BP415:$CZ415,0),"")</f>
        <v/>
      </c>
      <c r="AD415" s="29" t="n">
        <v>0</v>
      </c>
      <c r="AE415" s="30">
        <f>SUMIF([1]route!$E$3:$E$10005,E415,[1]!Table1[1])</f>
        <v/>
      </c>
      <c r="AF415" s="30">
        <f>SUMIF([1]route!$E$3:$E$10005,E415,[1]!Table1[2])</f>
        <v/>
      </c>
      <c r="AG415" s="30">
        <f>SUMIF([1]route!$E$3:$E$10005,E415,[1]!Table1[3])</f>
        <v/>
      </c>
      <c r="AH415" s="30">
        <f>SUMIF([1]route!$E$3:$E$10005,E415,[1]!Table1[4])</f>
        <v/>
      </c>
      <c r="AI415" s="30">
        <f>SUMIF([1]route!$E$3:$E$10005,E415,[1]!Table1[5])</f>
        <v/>
      </c>
      <c r="AJ415" s="30">
        <f>SUMIF([1]route!$E$3:$E$10005,E415,[1]!Table1[6])</f>
        <v/>
      </c>
      <c r="AK415" s="30">
        <f>SUMIF([1]route!$E$3:$E$10005,E415,[1]!Table1[7])</f>
        <v/>
      </c>
      <c r="AL415" s="30">
        <f>SUMIF([1]route!$E$3:$E$10005,E415,[1]!Table1[8])</f>
        <v/>
      </c>
      <c r="AM415" s="30">
        <f>SUMIF([1]route!$E$3:$E$10005,E415,[1]!Table1[9])</f>
        <v/>
      </c>
      <c r="AN415" s="30">
        <f>SUMIF([1]route!$E$3:$E$10005,E415,[1]!Table1[10])</f>
        <v/>
      </c>
      <c r="AO415" s="30">
        <f>SUMIF([1]route!$E$3:$E$10005,E415,[1]!Table1[11])</f>
        <v/>
      </c>
      <c r="AP415" s="30">
        <f>SUMIF([1]route!$E$3:$E$10005,E415,[1]!Table1[12])</f>
        <v/>
      </c>
      <c r="AQ415" s="30">
        <f>SUMIF([1]route!$E$3:$E$10005,E415,[1]!Table1[13])</f>
        <v/>
      </c>
      <c r="AR415" s="30">
        <f>SUMIF([1]route!$E$3:$E$10005,E415,[1]!Table1[14])</f>
        <v/>
      </c>
      <c r="AS415" s="30">
        <f>SUMIF([1]route!$E$3:$E$10005,E415,[1]!Table1[15])</f>
        <v/>
      </c>
      <c r="AT415" s="30">
        <f>SUMIF([1]route!$E$3:$E$10005,E415,[1]!Table1[16])</f>
        <v/>
      </c>
      <c r="AU415" s="30">
        <f>SUMIF([1]route!$E$3:$E$10005,E415,[1]!Table1[17])</f>
        <v/>
      </c>
      <c r="AV415" s="30">
        <f>SUMIF([1]route!$E$3:$E$10005,E415,[1]!Table1[18])</f>
        <v/>
      </c>
      <c r="AW415" s="30">
        <f>SUMIF([1]route!$E$3:$E$10005,E415,[1]!Table1[19])</f>
        <v/>
      </c>
      <c r="AX415" s="30">
        <f>SUMIF([1]route!$E$3:$E$10005,E415,[1]!Table1[20])</f>
        <v/>
      </c>
      <c r="AY415" s="30">
        <f>SUMIF([1]route!$E$3:$E$10005,E415,[1]!Table1[21])</f>
        <v/>
      </c>
      <c r="AZ415" s="30">
        <f>SUMIF([1]route!$E$3:$E$10005,E415,[1]!Table1[22])</f>
        <v/>
      </c>
      <c r="BA415" s="30">
        <f>SUMIF([1]route!$E$3:$E$10005,E415,[1]!Table1[23])</f>
        <v/>
      </c>
      <c r="BB415" s="30">
        <f>SUMIF([1]route!$E$3:$E$10005,E415,[1]!Table1[24])</f>
        <v/>
      </c>
      <c r="BC415" s="30">
        <f>SUMIF([1]route!$E$3:$E$10005,E415,[1]!Table1[25])</f>
        <v/>
      </c>
      <c r="BD415" s="30">
        <f>SUMIF([1]route!$E$3:$E$10005,E415,[1]!Table1[26])</f>
        <v/>
      </c>
      <c r="BE415" s="30">
        <f>SUMIF([1]route!$E$3:$E$10005,E415,[1]!Table1[27])</f>
        <v/>
      </c>
      <c r="BF415" s="30">
        <f>SUMIF([1]route!$E$3:$E$10005,E415,[1]!Table1[28])</f>
        <v/>
      </c>
      <c r="BG415" s="30">
        <f>SUMIF([1]route!$E$3:$E$10005,E415,[1]!Table1[29])</f>
        <v/>
      </c>
      <c r="BH415" s="30">
        <f>SUMIF([1]route!$E$3:$E$10005,E415,[1]!Table1[30])</f>
        <v/>
      </c>
      <c r="BI415" s="30">
        <f>SUMIF([1]route!$E$3:$E$10005,E415,[1]!Table1[31])</f>
        <v/>
      </c>
      <c r="BJ415" s="30">
        <f>SUMIF([1]route!$E$3:$E$10005,E415,[1]!Table1[Remain PO])</f>
        <v/>
      </c>
      <c r="BK415" s="31">
        <f>SUMIF([1]route!$E$3:$E$10005,E415,[1]!Table1[N+1])</f>
        <v/>
      </c>
      <c r="BL415" s="31">
        <f>SUMIF([1]route!$E$3:$E$10005,E415,[1]!Table1[N+2])</f>
        <v/>
      </c>
      <c r="BM415" s="31">
        <f>SUMIF([1]route!$E$3:$E$10005,E415,[1]!Table1[N+3])</f>
        <v/>
      </c>
      <c r="BN415" s="32">
        <f>SUMIF([1]route!$E$3:$E$10005,E415,[1]!Table1[N+4])</f>
        <v/>
      </c>
      <c r="BP415" s="37">
        <f>$V415-$AD415</f>
        <v/>
      </c>
      <c r="BQ415" s="35">
        <f>BP415-AE415</f>
        <v/>
      </c>
      <c r="BR415" s="35">
        <f>BQ415-AF415</f>
        <v/>
      </c>
      <c r="BS415" s="35">
        <f>BR415-AG415</f>
        <v/>
      </c>
      <c r="BT415" s="35">
        <f>BS415-AH415</f>
        <v/>
      </c>
      <c r="BU415" s="35">
        <f>BT415-AI415</f>
        <v/>
      </c>
      <c r="BV415" s="35">
        <f>BU415-AJ415</f>
        <v/>
      </c>
      <c r="BW415" s="35">
        <f>BV415-AK415</f>
        <v/>
      </c>
      <c r="BX415" s="35">
        <f>BW415-AL415</f>
        <v/>
      </c>
      <c r="BY415" s="35">
        <f>BX415-AM415</f>
        <v/>
      </c>
      <c r="BZ415" s="35">
        <f>BY415-AN415</f>
        <v/>
      </c>
      <c r="CA415" s="35">
        <f>BZ415-AO415</f>
        <v/>
      </c>
      <c r="CB415" s="35">
        <f>CA415-AP415</f>
        <v/>
      </c>
      <c r="CC415" s="35">
        <f>CB415-AQ415</f>
        <v/>
      </c>
      <c r="CD415" s="35">
        <f>CC415-AR415</f>
        <v/>
      </c>
      <c r="CE415" s="35">
        <f>CD415-AS415</f>
        <v/>
      </c>
      <c r="CF415" s="35">
        <f>CE415-AT415</f>
        <v/>
      </c>
      <c r="CG415" s="35">
        <f>CF415-AU415</f>
        <v/>
      </c>
      <c r="CH415" s="35">
        <f>CG415-AV415</f>
        <v/>
      </c>
      <c r="CI415" s="35">
        <f>CH415-AW415</f>
        <v/>
      </c>
      <c r="CJ415" s="35">
        <f>CI415-AX415</f>
        <v/>
      </c>
      <c r="CK415" s="35">
        <f>CJ415-AY415</f>
        <v/>
      </c>
      <c r="CL415" s="35">
        <f>CK415-AZ415</f>
        <v/>
      </c>
      <c r="CM415" s="35">
        <f>CL415-BA415</f>
        <v/>
      </c>
      <c r="CN415" s="35">
        <f>CM415-BB415</f>
        <v/>
      </c>
      <c r="CO415" s="35">
        <f>CN415-BC415</f>
        <v/>
      </c>
      <c r="CP415" s="35">
        <f>CO415-BD415</f>
        <v/>
      </c>
      <c r="CQ415" s="35">
        <f>CP415-BE415</f>
        <v/>
      </c>
      <c r="CR415" s="35">
        <f>CQ415-BF415</f>
        <v/>
      </c>
      <c r="CS415" s="35">
        <f>CR415-BG415</f>
        <v/>
      </c>
      <c r="CT415" s="35">
        <f>CS415-BH415</f>
        <v/>
      </c>
      <c r="CU415" s="35">
        <f>CT415-BI415</f>
        <v/>
      </c>
      <c r="CV415" s="35">
        <f>CU415-BJ415</f>
        <v/>
      </c>
      <c r="CW415" s="38">
        <f>CV415-BK415</f>
        <v/>
      </c>
      <c r="CX415" s="38">
        <f>CW415-BL415</f>
        <v/>
      </c>
      <c r="CY415" s="38">
        <f>CX415-BM415</f>
        <v/>
      </c>
      <c r="CZ415" s="39">
        <f>CY415-BN415</f>
        <v/>
      </c>
      <c r="DA415" s="35" t="n"/>
    </row>
    <row r="416">
      <c r="D416" s="61">
        <f>VLOOKUP(F416,[1]Special!$O$2:$S$209,3,0)</f>
        <v/>
      </c>
      <c r="E416" s="20" t="inlineStr">
        <is>
          <t>|0200226117|28.60|0.00|2.000|0.0006376NBC</t>
        </is>
      </c>
      <c r="F416" s="19">
        <f>LEFT(E416,LEN(E416)-7)</f>
        <v/>
      </c>
      <c r="G416" s="19">
        <f>'Cutting Rules'!H416</f>
        <v/>
      </c>
      <c r="H416" s="19">
        <f>VLOOKUP(MID(F416,8,2),[1]Special!$H$2:$I$32,2,0)</f>
        <v/>
      </c>
      <c r="I416" s="19">
        <f>RIGHT(E416,3)</f>
        <v/>
      </c>
      <c r="J416" s="19">
        <f>IF(MID(E416,6,2)="22","P","C")</f>
        <v/>
      </c>
      <c r="K416" s="19">
        <f>MID(E416,13,4)</f>
        <v/>
      </c>
      <c r="L416" s="19">
        <f>MID(E416,19,4)</f>
        <v/>
      </c>
      <c r="M416" s="52">
        <f>MID(E416,LEN(E416)-17,4)</f>
        <v/>
      </c>
      <c r="N416" s="52">
        <f>MID(E416,LEN(E416)-6,4)</f>
        <v/>
      </c>
      <c r="O416" s="19">
        <f>VLOOKUP(F416,[1]Item!$A$5:$Z$10000,26,0)</f>
        <v/>
      </c>
      <c r="P416" s="19">
        <f>VLOOKUP(E416,[1]route!$E$3:$O$10005,11,0)</f>
        <v/>
      </c>
      <c r="Q416" s="167">
        <f>'Cutting Rules'!AD416</f>
        <v/>
      </c>
      <c r="R416" s="168">
        <f>SUMIF([1]route!$E$3:$E$10005,E416,[1]!Table1[生産])</f>
        <v/>
      </c>
      <c r="S416" s="24" t="n"/>
      <c r="T416" s="169" t="inlineStr"/>
      <c r="U416" s="19" t="n"/>
      <c r="V416" s="170">
        <f>SUMIF([1]route!$E$3:$E$10005,E416,[1]route!$M$3:$M$10005)</f>
        <v/>
      </c>
      <c r="W416" s="171">
        <f>O416*N416*V416/1000</f>
        <v/>
      </c>
      <c r="X416" s="27">
        <f t="array" ref="X416">INDEX($BP416:$CZ416,MATCH(TRUE,$BP416:$CZ416&lt;0,0))</f>
        <v/>
      </c>
      <c r="Y416" s="47">
        <f>IFERROR(CHOOSE($AC416,$BP$1,$BQ$1,$BR$1,$BS$1,$BT$1,$BU$1,$BV$1,$BW$1,$BX$1,$BY$1,$BZ$1,$CA$1,$CB$1,$CC$1,$CD$1,$CE$1,$CF$1,$CG$1,$CH$1,$CI$1,$CJ$1,$CK$1,$CL$1,$CM$1,$CN$1,$CO$1,$CP$1,$CQ$1,$CR$1,$CS$1,$CT$1,$CU$1,$CV$1,$CW$1,$CX$1,$CY$1,$CZ$1,),"")</f>
        <v/>
      </c>
      <c r="Z416" s="121">
        <f>IFERROR(VLOOKUP(E416,[1]route!$E$3:$BL$10005,59,0),"")&amp;IFERROR(VLOOKUP(E416,[1]route!$E$3:$BL$10005,60,0),"")</f>
        <v/>
      </c>
      <c r="AA416" s="172">
        <f>IF(R416&gt;V416,R416-V416,0)</f>
        <v/>
      </c>
      <c r="AB416" s="173">
        <f>AA416*O416*N416/1000</f>
        <v/>
      </c>
      <c r="AC416" s="4">
        <f>IFERROR(MATCH($X416,$BP416:$CZ416,0),"")</f>
        <v/>
      </c>
      <c r="AD416" s="29" t="n">
        <v>0</v>
      </c>
      <c r="AE416" s="30">
        <f>SUMIF([1]route!$E$3:$E$10005,E416,[1]!Table1[1])</f>
        <v/>
      </c>
      <c r="AF416" s="30">
        <f>SUMIF([1]route!$E$3:$E$10005,E416,[1]!Table1[2])</f>
        <v/>
      </c>
      <c r="AG416" s="30">
        <f>SUMIF([1]route!$E$3:$E$10005,E416,[1]!Table1[3])</f>
        <v/>
      </c>
      <c r="AH416" s="30">
        <f>SUMIF([1]route!$E$3:$E$10005,E416,[1]!Table1[4])</f>
        <v/>
      </c>
      <c r="AI416" s="30">
        <f>SUMIF([1]route!$E$3:$E$10005,E416,[1]!Table1[5])</f>
        <v/>
      </c>
      <c r="AJ416" s="30">
        <f>SUMIF([1]route!$E$3:$E$10005,E416,[1]!Table1[6])</f>
        <v/>
      </c>
      <c r="AK416" s="30">
        <f>SUMIF([1]route!$E$3:$E$10005,E416,[1]!Table1[7])</f>
        <v/>
      </c>
      <c r="AL416" s="30">
        <f>SUMIF([1]route!$E$3:$E$10005,E416,[1]!Table1[8])</f>
        <v/>
      </c>
      <c r="AM416" s="30">
        <f>SUMIF([1]route!$E$3:$E$10005,E416,[1]!Table1[9])</f>
        <v/>
      </c>
      <c r="AN416" s="30">
        <f>SUMIF([1]route!$E$3:$E$10005,E416,[1]!Table1[10])</f>
        <v/>
      </c>
      <c r="AO416" s="30">
        <f>SUMIF([1]route!$E$3:$E$10005,E416,[1]!Table1[11])</f>
        <v/>
      </c>
      <c r="AP416" s="30">
        <f>SUMIF([1]route!$E$3:$E$10005,E416,[1]!Table1[12])</f>
        <v/>
      </c>
      <c r="AQ416" s="30">
        <f>SUMIF([1]route!$E$3:$E$10005,E416,[1]!Table1[13])</f>
        <v/>
      </c>
      <c r="AR416" s="30">
        <f>SUMIF([1]route!$E$3:$E$10005,E416,[1]!Table1[14])</f>
        <v/>
      </c>
      <c r="AS416" s="30">
        <f>SUMIF([1]route!$E$3:$E$10005,E416,[1]!Table1[15])</f>
        <v/>
      </c>
      <c r="AT416" s="30">
        <f>SUMIF([1]route!$E$3:$E$10005,E416,[1]!Table1[16])</f>
        <v/>
      </c>
      <c r="AU416" s="30">
        <f>SUMIF([1]route!$E$3:$E$10005,E416,[1]!Table1[17])</f>
        <v/>
      </c>
      <c r="AV416" s="30">
        <f>SUMIF([1]route!$E$3:$E$10005,E416,[1]!Table1[18])</f>
        <v/>
      </c>
      <c r="AW416" s="30">
        <f>SUMIF([1]route!$E$3:$E$10005,E416,[1]!Table1[19])</f>
        <v/>
      </c>
      <c r="AX416" s="30">
        <f>SUMIF([1]route!$E$3:$E$10005,E416,[1]!Table1[20])</f>
        <v/>
      </c>
      <c r="AY416" s="30">
        <f>SUMIF([1]route!$E$3:$E$10005,E416,[1]!Table1[21])</f>
        <v/>
      </c>
      <c r="AZ416" s="30">
        <f>SUMIF([1]route!$E$3:$E$10005,E416,[1]!Table1[22])</f>
        <v/>
      </c>
      <c r="BA416" s="30">
        <f>SUMIF([1]route!$E$3:$E$10005,E416,[1]!Table1[23])</f>
        <v/>
      </c>
      <c r="BB416" s="30">
        <f>SUMIF([1]route!$E$3:$E$10005,E416,[1]!Table1[24])</f>
        <v/>
      </c>
      <c r="BC416" s="30">
        <f>SUMIF([1]route!$E$3:$E$10005,E416,[1]!Table1[25])</f>
        <v/>
      </c>
      <c r="BD416" s="30">
        <f>SUMIF([1]route!$E$3:$E$10005,E416,[1]!Table1[26])</f>
        <v/>
      </c>
      <c r="BE416" s="30">
        <f>SUMIF([1]route!$E$3:$E$10005,E416,[1]!Table1[27])</f>
        <v/>
      </c>
      <c r="BF416" s="30">
        <f>SUMIF([1]route!$E$3:$E$10005,E416,[1]!Table1[28])</f>
        <v/>
      </c>
      <c r="BG416" s="30">
        <f>SUMIF([1]route!$E$3:$E$10005,E416,[1]!Table1[29])</f>
        <v/>
      </c>
      <c r="BH416" s="30">
        <f>SUMIF([1]route!$E$3:$E$10005,E416,[1]!Table1[30])</f>
        <v/>
      </c>
      <c r="BI416" s="30">
        <f>SUMIF([1]route!$E$3:$E$10005,E416,[1]!Table1[31])</f>
        <v/>
      </c>
      <c r="BJ416" s="30">
        <f>SUMIF([1]route!$E$3:$E$10005,E416,[1]!Table1[Remain PO])</f>
        <v/>
      </c>
      <c r="BK416" s="31">
        <f>SUMIF([1]route!$E$3:$E$10005,E416,[1]!Table1[N+1])</f>
        <v/>
      </c>
      <c r="BL416" s="31">
        <f>SUMIF([1]route!$E$3:$E$10005,E416,[1]!Table1[N+2])</f>
        <v/>
      </c>
      <c r="BM416" s="31">
        <f>SUMIF([1]route!$E$3:$E$10005,E416,[1]!Table1[N+3])</f>
        <v/>
      </c>
      <c r="BN416" s="32">
        <f>SUMIF([1]route!$E$3:$E$10005,E416,[1]!Table1[N+4])</f>
        <v/>
      </c>
      <c r="BP416" s="37">
        <f>$V416-$AD416</f>
        <v/>
      </c>
      <c r="BQ416" s="35">
        <f>BP416-AE416</f>
        <v/>
      </c>
      <c r="BR416" s="35">
        <f>BQ416-AF416</f>
        <v/>
      </c>
      <c r="BS416" s="35">
        <f>BR416-AG416</f>
        <v/>
      </c>
      <c r="BT416" s="35">
        <f>BS416-AH416</f>
        <v/>
      </c>
      <c r="BU416" s="35">
        <f>BT416-AI416</f>
        <v/>
      </c>
      <c r="BV416" s="35">
        <f>BU416-AJ416</f>
        <v/>
      </c>
      <c r="BW416" s="35">
        <f>BV416-AK416</f>
        <v/>
      </c>
      <c r="BX416" s="35">
        <f>BW416-AL416</f>
        <v/>
      </c>
      <c r="BY416" s="35">
        <f>BX416-AM416</f>
        <v/>
      </c>
      <c r="BZ416" s="35">
        <f>BY416-AN416</f>
        <v/>
      </c>
      <c r="CA416" s="35">
        <f>BZ416-AO416</f>
        <v/>
      </c>
      <c r="CB416" s="35">
        <f>CA416-AP416</f>
        <v/>
      </c>
      <c r="CC416" s="35">
        <f>CB416-AQ416</f>
        <v/>
      </c>
      <c r="CD416" s="35">
        <f>CC416-AR416</f>
        <v/>
      </c>
      <c r="CE416" s="35">
        <f>CD416-AS416</f>
        <v/>
      </c>
      <c r="CF416" s="35">
        <f>CE416-AT416</f>
        <v/>
      </c>
      <c r="CG416" s="35">
        <f>CF416-AU416</f>
        <v/>
      </c>
      <c r="CH416" s="35">
        <f>CG416-AV416</f>
        <v/>
      </c>
      <c r="CI416" s="35">
        <f>CH416-AW416</f>
        <v/>
      </c>
      <c r="CJ416" s="35">
        <f>CI416-AX416</f>
        <v/>
      </c>
      <c r="CK416" s="35">
        <f>CJ416-AY416</f>
        <v/>
      </c>
      <c r="CL416" s="35">
        <f>CK416-AZ416</f>
        <v/>
      </c>
      <c r="CM416" s="35">
        <f>CL416-BA416</f>
        <v/>
      </c>
      <c r="CN416" s="35">
        <f>CM416-BB416</f>
        <v/>
      </c>
      <c r="CO416" s="35">
        <f>CN416-BC416</f>
        <v/>
      </c>
      <c r="CP416" s="35">
        <f>CO416-BD416</f>
        <v/>
      </c>
      <c r="CQ416" s="35">
        <f>CP416-BE416</f>
        <v/>
      </c>
      <c r="CR416" s="35">
        <f>CQ416-BF416</f>
        <v/>
      </c>
      <c r="CS416" s="35">
        <f>CR416-BG416</f>
        <v/>
      </c>
      <c r="CT416" s="35">
        <f>CS416-BH416</f>
        <v/>
      </c>
      <c r="CU416" s="35">
        <f>CT416-BI416</f>
        <v/>
      </c>
      <c r="CV416" s="35">
        <f>CU416-BJ416</f>
        <v/>
      </c>
      <c r="CW416" s="38">
        <f>CV416-BK416</f>
        <v/>
      </c>
      <c r="CX416" s="38">
        <f>CW416-BL416</f>
        <v/>
      </c>
      <c r="CY416" s="38">
        <f>CX416-BM416</f>
        <v/>
      </c>
      <c r="CZ416" s="39">
        <f>CY416-BN416</f>
        <v/>
      </c>
      <c r="DA416" s="35" t="n"/>
    </row>
    <row r="417">
      <c r="D417" s="61">
        <f>VLOOKUP(F417,[1]Special!$O$2:$S$209,3,0)</f>
        <v/>
      </c>
      <c r="E417" s="20" t="inlineStr">
        <is>
          <t>|0200226240|35.00|0.00|2.600|0.0006336NBC</t>
        </is>
      </c>
      <c r="F417" s="19">
        <f>LEFT(E417,LEN(E417)-7)</f>
        <v/>
      </c>
      <c r="G417" s="19">
        <f>'Cutting Rules'!H417</f>
        <v/>
      </c>
      <c r="H417" s="19">
        <f>VLOOKUP(MID(F417,8,2),[1]Special!$H$2:$I$32,2,0)</f>
        <v/>
      </c>
      <c r="I417" s="19">
        <f>RIGHT(E417,3)</f>
        <v/>
      </c>
      <c r="J417" s="19">
        <f>IF(MID(E417,6,2)="22","P","C")</f>
        <v/>
      </c>
      <c r="K417" s="19">
        <f>MID(E417,13,4)</f>
        <v/>
      </c>
      <c r="L417" s="19">
        <f>MID(E417,19,4)</f>
        <v/>
      </c>
      <c r="M417" s="52">
        <f>MID(E417,LEN(E417)-17,4)</f>
        <v/>
      </c>
      <c r="N417" s="52">
        <f>MID(E417,LEN(E417)-6,4)</f>
        <v/>
      </c>
      <c r="O417" s="19">
        <f>VLOOKUP(F417,[1]Item!$A$5:$Z$10000,26,0)</f>
        <v/>
      </c>
      <c r="P417" s="19">
        <f>VLOOKUP(E417,[1]route!$E$3:$O$10005,11,0)</f>
        <v/>
      </c>
      <c r="Q417" s="167">
        <f>'Cutting Rules'!AD417</f>
        <v/>
      </c>
      <c r="R417" s="168">
        <f>SUMIF([1]route!$E$3:$E$10005,E417,[1]!Table1[生産])</f>
        <v/>
      </c>
      <c r="S417" s="24" t="n"/>
      <c r="T417" s="169" t="inlineStr"/>
      <c r="U417" s="19" t="n"/>
      <c r="V417" s="170">
        <f>SUMIF([1]route!$E$3:$E$10005,E417,[1]route!$M$3:$M$10005)</f>
        <v/>
      </c>
      <c r="W417" s="171">
        <f>O417*N417*V417/1000</f>
        <v/>
      </c>
      <c r="X417" s="27">
        <f t="array" ref="X417">INDEX($BP417:$CZ417,MATCH(TRUE,$BP417:$CZ417&lt;0,0))</f>
        <v/>
      </c>
      <c r="Y417" s="47">
        <f>IFERROR(CHOOSE($AC417,$BP$1,$BQ$1,$BR$1,$BS$1,$BT$1,$BU$1,$BV$1,$BW$1,$BX$1,$BY$1,$BZ$1,$CA$1,$CB$1,$CC$1,$CD$1,$CE$1,$CF$1,$CG$1,$CH$1,$CI$1,$CJ$1,$CK$1,$CL$1,$CM$1,$CN$1,$CO$1,$CP$1,$CQ$1,$CR$1,$CS$1,$CT$1,$CU$1,$CV$1,$CW$1,$CX$1,$CY$1,$CZ$1,),"")</f>
        <v/>
      </c>
      <c r="Z417" s="121">
        <f>IFERROR(VLOOKUP(E417,[1]route!$E$3:$BL$10005,59,0),"")&amp;IFERROR(VLOOKUP(E417,[1]route!$E$3:$BL$10005,60,0),"")</f>
        <v/>
      </c>
      <c r="AA417" s="172">
        <f>IF(R417&gt;V417,R417-V417,0)</f>
        <v/>
      </c>
      <c r="AB417" s="173">
        <f>AA417*O417*N417/1000</f>
        <v/>
      </c>
      <c r="AC417" s="4">
        <f>IFERROR(MATCH($X417,$BP417:$CZ417,0),"")</f>
        <v/>
      </c>
      <c r="AD417" s="29" t="n">
        <v>0</v>
      </c>
      <c r="AE417" s="30">
        <f>SUMIF([1]route!$E$3:$E$10005,E417,[1]!Table1[1])</f>
        <v/>
      </c>
      <c r="AF417" s="30">
        <f>SUMIF([1]route!$E$3:$E$10005,E417,[1]!Table1[2])</f>
        <v/>
      </c>
      <c r="AG417" s="30">
        <f>SUMIF([1]route!$E$3:$E$10005,E417,[1]!Table1[3])</f>
        <v/>
      </c>
      <c r="AH417" s="30">
        <f>SUMIF([1]route!$E$3:$E$10005,E417,[1]!Table1[4])</f>
        <v/>
      </c>
      <c r="AI417" s="30">
        <f>SUMIF([1]route!$E$3:$E$10005,E417,[1]!Table1[5])</f>
        <v/>
      </c>
      <c r="AJ417" s="30">
        <f>SUMIF([1]route!$E$3:$E$10005,E417,[1]!Table1[6])</f>
        <v/>
      </c>
      <c r="AK417" s="30">
        <f>SUMIF([1]route!$E$3:$E$10005,E417,[1]!Table1[7])</f>
        <v/>
      </c>
      <c r="AL417" s="30">
        <f>SUMIF([1]route!$E$3:$E$10005,E417,[1]!Table1[8])</f>
        <v/>
      </c>
      <c r="AM417" s="30">
        <f>SUMIF([1]route!$E$3:$E$10005,E417,[1]!Table1[9])</f>
        <v/>
      </c>
      <c r="AN417" s="30">
        <f>SUMIF([1]route!$E$3:$E$10005,E417,[1]!Table1[10])</f>
        <v/>
      </c>
      <c r="AO417" s="30">
        <f>SUMIF([1]route!$E$3:$E$10005,E417,[1]!Table1[11])</f>
        <v/>
      </c>
      <c r="AP417" s="30">
        <f>SUMIF([1]route!$E$3:$E$10005,E417,[1]!Table1[12])</f>
        <v/>
      </c>
      <c r="AQ417" s="30">
        <f>SUMIF([1]route!$E$3:$E$10005,E417,[1]!Table1[13])</f>
        <v/>
      </c>
      <c r="AR417" s="30">
        <f>SUMIF([1]route!$E$3:$E$10005,E417,[1]!Table1[14])</f>
        <v/>
      </c>
      <c r="AS417" s="30">
        <f>SUMIF([1]route!$E$3:$E$10005,E417,[1]!Table1[15])</f>
        <v/>
      </c>
      <c r="AT417" s="30">
        <f>SUMIF([1]route!$E$3:$E$10005,E417,[1]!Table1[16])</f>
        <v/>
      </c>
      <c r="AU417" s="30">
        <f>SUMIF([1]route!$E$3:$E$10005,E417,[1]!Table1[17])</f>
        <v/>
      </c>
      <c r="AV417" s="30">
        <f>SUMIF([1]route!$E$3:$E$10005,E417,[1]!Table1[18])</f>
        <v/>
      </c>
      <c r="AW417" s="30">
        <f>SUMIF([1]route!$E$3:$E$10005,E417,[1]!Table1[19])</f>
        <v/>
      </c>
      <c r="AX417" s="30">
        <f>SUMIF([1]route!$E$3:$E$10005,E417,[1]!Table1[20])</f>
        <v/>
      </c>
      <c r="AY417" s="30">
        <f>SUMIF([1]route!$E$3:$E$10005,E417,[1]!Table1[21])</f>
        <v/>
      </c>
      <c r="AZ417" s="30">
        <f>SUMIF([1]route!$E$3:$E$10005,E417,[1]!Table1[22])</f>
        <v/>
      </c>
      <c r="BA417" s="30">
        <f>SUMIF([1]route!$E$3:$E$10005,E417,[1]!Table1[23])</f>
        <v/>
      </c>
      <c r="BB417" s="30">
        <f>SUMIF([1]route!$E$3:$E$10005,E417,[1]!Table1[24])</f>
        <v/>
      </c>
      <c r="BC417" s="30">
        <f>SUMIF([1]route!$E$3:$E$10005,E417,[1]!Table1[25])</f>
        <v/>
      </c>
      <c r="BD417" s="30">
        <f>SUMIF([1]route!$E$3:$E$10005,E417,[1]!Table1[26])</f>
        <v/>
      </c>
      <c r="BE417" s="30">
        <f>SUMIF([1]route!$E$3:$E$10005,E417,[1]!Table1[27])</f>
        <v/>
      </c>
      <c r="BF417" s="30">
        <f>SUMIF([1]route!$E$3:$E$10005,E417,[1]!Table1[28])</f>
        <v/>
      </c>
      <c r="BG417" s="30">
        <f>SUMIF([1]route!$E$3:$E$10005,E417,[1]!Table1[29])</f>
        <v/>
      </c>
      <c r="BH417" s="30">
        <f>SUMIF([1]route!$E$3:$E$10005,E417,[1]!Table1[30])</f>
        <v/>
      </c>
      <c r="BI417" s="30">
        <f>SUMIF([1]route!$E$3:$E$10005,E417,[1]!Table1[31])</f>
        <v/>
      </c>
      <c r="BJ417" s="30">
        <f>SUMIF([1]route!$E$3:$E$10005,E417,[1]!Table1[Remain PO])</f>
        <v/>
      </c>
      <c r="BK417" s="31">
        <f>SUMIF([1]route!$E$3:$E$10005,E417,[1]!Table1[N+1])</f>
        <v/>
      </c>
      <c r="BL417" s="31">
        <f>SUMIF([1]route!$E$3:$E$10005,E417,[1]!Table1[N+2])</f>
        <v/>
      </c>
      <c r="BM417" s="31">
        <f>SUMIF([1]route!$E$3:$E$10005,E417,[1]!Table1[N+3])</f>
        <v/>
      </c>
      <c r="BN417" s="32">
        <f>SUMIF([1]route!$E$3:$E$10005,E417,[1]!Table1[N+4])</f>
        <v/>
      </c>
      <c r="BP417" s="37">
        <f>$V417-$AD417</f>
        <v/>
      </c>
      <c r="BQ417" s="35">
        <f>BP417-AE417</f>
        <v/>
      </c>
      <c r="BR417" s="35">
        <f>BQ417-AF417</f>
        <v/>
      </c>
      <c r="BS417" s="35">
        <f>BR417-AG417</f>
        <v/>
      </c>
      <c r="BT417" s="35">
        <f>BS417-AH417</f>
        <v/>
      </c>
      <c r="BU417" s="35">
        <f>BT417-AI417</f>
        <v/>
      </c>
      <c r="BV417" s="35">
        <f>BU417-AJ417</f>
        <v/>
      </c>
      <c r="BW417" s="35">
        <f>BV417-AK417</f>
        <v/>
      </c>
      <c r="BX417" s="35">
        <f>BW417-AL417</f>
        <v/>
      </c>
      <c r="BY417" s="35">
        <f>BX417-AM417</f>
        <v/>
      </c>
      <c r="BZ417" s="35">
        <f>BY417-AN417</f>
        <v/>
      </c>
      <c r="CA417" s="35">
        <f>BZ417-AO417</f>
        <v/>
      </c>
      <c r="CB417" s="35">
        <f>CA417-AP417</f>
        <v/>
      </c>
      <c r="CC417" s="35">
        <f>CB417-AQ417</f>
        <v/>
      </c>
      <c r="CD417" s="35">
        <f>CC417-AR417</f>
        <v/>
      </c>
      <c r="CE417" s="35">
        <f>CD417-AS417</f>
        <v/>
      </c>
      <c r="CF417" s="35">
        <f>CE417-AT417</f>
        <v/>
      </c>
      <c r="CG417" s="35">
        <f>CF417-AU417</f>
        <v/>
      </c>
      <c r="CH417" s="35">
        <f>CG417-AV417</f>
        <v/>
      </c>
      <c r="CI417" s="35">
        <f>CH417-AW417</f>
        <v/>
      </c>
      <c r="CJ417" s="35">
        <f>CI417-AX417</f>
        <v/>
      </c>
      <c r="CK417" s="35">
        <f>CJ417-AY417</f>
        <v/>
      </c>
      <c r="CL417" s="35">
        <f>CK417-AZ417</f>
        <v/>
      </c>
      <c r="CM417" s="35">
        <f>CL417-BA417</f>
        <v/>
      </c>
      <c r="CN417" s="35">
        <f>CM417-BB417</f>
        <v/>
      </c>
      <c r="CO417" s="35">
        <f>CN417-BC417</f>
        <v/>
      </c>
      <c r="CP417" s="35">
        <f>CO417-BD417</f>
        <v/>
      </c>
      <c r="CQ417" s="35">
        <f>CP417-BE417</f>
        <v/>
      </c>
      <c r="CR417" s="35">
        <f>CQ417-BF417</f>
        <v/>
      </c>
      <c r="CS417" s="35">
        <f>CR417-BG417</f>
        <v/>
      </c>
      <c r="CT417" s="35">
        <f>CS417-BH417</f>
        <v/>
      </c>
      <c r="CU417" s="35">
        <f>CT417-BI417</f>
        <v/>
      </c>
      <c r="CV417" s="35">
        <f>CU417-BJ417</f>
        <v/>
      </c>
      <c r="CW417" s="38">
        <f>CV417-BK417</f>
        <v/>
      </c>
      <c r="CX417" s="38">
        <f>CW417-BL417</f>
        <v/>
      </c>
      <c r="CY417" s="38">
        <f>CX417-BM417</f>
        <v/>
      </c>
      <c r="CZ417" s="39">
        <f>CY417-BN417</f>
        <v/>
      </c>
      <c r="DA417" s="35" t="n"/>
    </row>
    <row r="418">
      <c r="D418" s="61">
        <f>VLOOKUP(F418,[1]Special!$O$2:$S$209,3,0)</f>
        <v/>
      </c>
      <c r="E418" s="20" t="inlineStr">
        <is>
          <t>|0200226010|19.10|0.00|1.600|0.0005800NBC</t>
        </is>
      </c>
      <c r="F418" s="19">
        <f>LEFT(E418,LEN(E418)-7)</f>
        <v/>
      </c>
      <c r="G418" s="19">
        <f>'Cutting Rules'!H418</f>
        <v/>
      </c>
      <c r="H418" s="19">
        <f>VLOOKUP(MID(F418,8,2),[1]Special!$H$2:$I$32,2,0)</f>
        <v/>
      </c>
      <c r="I418" s="19">
        <f>RIGHT(E418,3)</f>
        <v/>
      </c>
      <c r="J418" s="19">
        <f>IF(MID(E418,6,2)="22","P","C")</f>
        <v/>
      </c>
      <c r="K418" s="19">
        <f>MID(E418,13,4)</f>
        <v/>
      </c>
      <c r="L418" s="19">
        <f>MID(E418,19,4)</f>
        <v/>
      </c>
      <c r="M418" s="52">
        <f>MID(E418,LEN(E418)-17,4)</f>
        <v/>
      </c>
      <c r="N418" s="52">
        <f>MID(E418,LEN(E418)-6,4)</f>
        <v/>
      </c>
      <c r="O418" s="19">
        <f>VLOOKUP(F418,[1]Item!$A$5:$Z$10000,26,0)</f>
        <v/>
      </c>
      <c r="P418" s="19">
        <f>VLOOKUP(E418,[1]route!$E$3:$O$10005,11,0)</f>
        <v/>
      </c>
      <c r="Q418" s="167">
        <f>'Cutting Rules'!AD418</f>
        <v/>
      </c>
      <c r="R418" s="168">
        <f>SUMIF([1]route!$E$3:$E$10005,E418,[1]!Table1[生産])</f>
        <v/>
      </c>
      <c r="S418" s="24" t="n"/>
      <c r="T418" s="169" t="inlineStr"/>
      <c r="U418" s="19" t="n"/>
      <c r="V418" s="170">
        <f>SUMIF([1]route!$E$3:$E$10005,E418,[1]route!$M$3:$M$10005)</f>
        <v/>
      </c>
      <c r="W418" s="171">
        <f>O418*N418*V418/1000</f>
        <v/>
      </c>
      <c r="X418" s="27">
        <f t="array" ref="X418">INDEX($BP418:$CZ418,MATCH(TRUE,$BP418:$CZ418&lt;0,0))</f>
        <v/>
      </c>
      <c r="Y418" s="47">
        <f>IFERROR(CHOOSE($AC418,$BP$1,$BQ$1,$BR$1,$BS$1,$BT$1,$BU$1,$BV$1,$BW$1,$BX$1,$BY$1,$BZ$1,$CA$1,$CB$1,$CC$1,$CD$1,$CE$1,$CF$1,$CG$1,$CH$1,$CI$1,$CJ$1,$CK$1,$CL$1,$CM$1,$CN$1,$CO$1,$CP$1,$CQ$1,$CR$1,$CS$1,$CT$1,$CU$1,$CV$1,$CW$1,$CX$1,$CY$1,$CZ$1,),"")</f>
        <v/>
      </c>
      <c r="Z418" s="121">
        <f>IFERROR(VLOOKUP(E418,[1]route!$E$3:$BL$10005,59,0),"")&amp;IFERROR(VLOOKUP(E418,[1]route!$E$3:$BL$10005,60,0),"")</f>
        <v/>
      </c>
      <c r="AA418" s="172">
        <f>IF(R418&gt;V418,R418-V418,0)</f>
        <v/>
      </c>
      <c r="AB418" s="173">
        <f>AA418*O418*N418/1000</f>
        <v/>
      </c>
      <c r="AC418" s="4">
        <f>IFERROR(MATCH($X418,$BP418:$CZ418,0),"")</f>
        <v/>
      </c>
      <c r="AD418" s="29" t="n">
        <v>0</v>
      </c>
      <c r="AE418" s="30">
        <f>SUMIF([1]route!$E$3:$E$10005,E418,[1]!Table1[1])</f>
        <v/>
      </c>
      <c r="AF418" s="30">
        <f>SUMIF([1]route!$E$3:$E$10005,E418,[1]!Table1[2])</f>
        <v/>
      </c>
      <c r="AG418" s="30">
        <f>SUMIF([1]route!$E$3:$E$10005,E418,[1]!Table1[3])</f>
        <v/>
      </c>
      <c r="AH418" s="30">
        <f>SUMIF([1]route!$E$3:$E$10005,E418,[1]!Table1[4])</f>
        <v/>
      </c>
      <c r="AI418" s="30">
        <f>SUMIF([1]route!$E$3:$E$10005,E418,[1]!Table1[5])</f>
        <v/>
      </c>
      <c r="AJ418" s="30">
        <f>SUMIF([1]route!$E$3:$E$10005,E418,[1]!Table1[6])</f>
        <v/>
      </c>
      <c r="AK418" s="30">
        <f>SUMIF([1]route!$E$3:$E$10005,E418,[1]!Table1[7])</f>
        <v/>
      </c>
      <c r="AL418" s="30">
        <f>SUMIF([1]route!$E$3:$E$10005,E418,[1]!Table1[8])</f>
        <v/>
      </c>
      <c r="AM418" s="30">
        <f>SUMIF([1]route!$E$3:$E$10005,E418,[1]!Table1[9])</f>
        <v/>
      </c>
      <c r="AN418" s="30">
        <f>SUMIF([1]route!$E$3:$E$10005,E418,[1]!Table1[10])</f>
        <v/>
      </c>
      <c r="AO418" s="30">
        <f>SUMIF([1]route!$E$3:$E$10005,E418,[1]!Table1[11])</f>
        <v/>
      </c>
      <c r="AP418" s="30">
        <f>SUMIF([1]route!$E$3:$E$10005,E418,[1]!Table1[12])</f>
        <v/>
      </c>
      <c r="AQ418" s="30">
        <f>SUMIF([1]route!$E$3:$E$10005,E418,[1]!Table1[13])</f>
        <v/>
      </c>
      <c r="AR418" s="30">
        <f>SUMIF([1]route!$E$3:$E$10005,E418,[1]!Table1[14])</f>
        <v/>
      </c>
      <c r="AS418" s="30">
        <f>SUMIF([1]route!$E$3:$E$10005,E418,[1]!Table1[15])</f>
        <v/>
      </c>
      <c r="AT418" s="30">
        <f>SUMIF([1]route!$E$3:$E$10005,E418,[1]!Table1[16])</f>
        <v/>
      </c>
      <c r="AU418" s="30">
        <f>SUMIF([1]route!$E$3:$E$10005,E418,[1]!Table1[17])</f>
        <v/>
      </c>
      <c r="AV418" s="30">
        <f>SUMIF([1]route!$E$3:$E$10005,E418,[1]!Table1[18])</f>
        <v/>
      </c>
      <c r="AW418" s="30">
        <f>SUMIF([1]route!$E$3:$E$10005,E418,[1]!Table1[19])</f>
        <v/>
      </c>
      <c r="AX418" s="30">
        <f>SUMIF([1]route!$E$3:$E$10005,E418,[1]!Table1[20])</f>
        <v/>
      </c>
      <c r="AY418" s="30">
        <f>SUMIF([1]route!$E$3:$E$10005,E418,[1]!Table1[21])</f>
        <v/>
      </c>
      <c r="AZ418" s="30">
        <f>SUMIF([1]route!$E$3:$E$10005,E418,[1]!Table1[22])</f>
        <v/>
      </c>
      <c r="BA418" s="30">
        <f>SUMIF([1]route!$E$3:$E$10005,E418,[1]!Table1[23])</f>
        <v/>
      </c>
      <c r="BB418" s="30">
        <f>SUMIF([1]route!$E$3:$E$10005,E418,[1]!Table1[24])</f>
        <v/>
      </c>
      <c r="BC418" s="30">
        <f>SUMIF([1]route!$E$3:$E$10005,E418,[1]!Table1[25])</f>
        <v/>
      </c>
      <c r="BD418" s="30">
        <f>SUMIF([1]route!$E$3:$E$10005,E418,[1]!Table1[26])</f>
        <v/>
      </c>
      <c r="BE418" s="30">
        <f>SUMIF([1]route!$E$3:$E$10005,E418,[1]!Table1[27])</f>
        <v/>
      </c>
      <c r="BF418" s="30">
        <f>SUMIF([1]route!$E$3:$E$10005,E418,[1]!Table1[28])</f>
        <v/>
      </c>
      <c r="BG418" s="30">
        <f>SUMIF([1]route!$E$3:$E$10005,E418,[1]!Table1[29])</f>
        <v/>
      </c>
      <c r="BH418" s="30">
        <f>SUMIF([1]route!$E$3:$E$10005,E418,[1]!Table1[30])</f>
        <v/>
      </c>
      <c r="BI418" s="30">
        <f>SUMIF([1]route!$E$3:$E$10005,E418,[1]!Table1[31])</f>
        <v/>
      </c>
      <c r="BJ418" s="30">
        <f>SUMIF([1]route!$E$3:$E$10005,E418,[1]!Table1[Remain PO])</f>
        <v/>
      </c>
      <c r="BK418" s="31">
        <f>SUMIF([1]route!$E$3:$E$10005,E418,[1]!Table1[N+1])</f>
        <v/>
      </c>
      <c r="BL418" s="31">
        <f>SUMIF([1]route!$E$3:$E$10005,E418,[1]!Table1[N+2])</f>
        <v/>
      </c>
      <c r="BM418" s="31">
        <f>SUMIF([1]route!$E$3:$E$10005,E418,[1]!Table1[N+3])</f>
        <v/>
      </c>
      <c r="BN418" s="32">
        <f>SUMIF([1]route!$E$3:$E$10005,E418,[1]!Table1[N+4])</f>
        <v/>
      </c>
      <c r="BP418" s="37">
        <f>$V418-$AD418</f>
        <v/>
      </c>
      <c r="BQ418" s="35">
        <f>BP418-AE418</f>
        <v/>
      </c>
      <c r="BR418" s="35">
        <f>BQ418-AF418</f>
        <v/>
      </c>
      <c r="BS418" s="35">
        <f>BR418-AG418</f>
        <v/>
      </c>
      <c r="BT418" s="35">
        <f>BS418-AH418</f>
        <v/>
      </c>
      <c r="BU418" s="35">
        <f>BT418-AI418</f>
        <v/>
      </c>
      <c r="BV418" s="35">
        <f>BU418-AJ418</f>
        <v/>
      </c>
      <c r="BW418" s="35">
        <f>BV418-AK418</f>
        <v/>
      </c>
      <c r="BX418" s="35">
        <f>BW418-AL418</f>
        <v/>
      </c>
      <c r="BY418" s="35">
        <f>BX418-AM418</f>
        <v/>
      </c>
      <c r="BZ418" s="35">
        <f>BY418-AN418</f>
        <v/>
      </c>
      <c r="CA418" s="35">
        <f>BZ418-AO418</f>
        <v/>
      </c>
      <c r="CB418" s="35">
        <f>CA418-AP418</f>
        <v/>
      </c>
      <c r="CC418" s="35">
        <f>CB418-AQ418</f>
        <v/>
      </c>
      <c r="CD418" s="35">
        <f>CC418-AR418</f>
        <v/>
      </c>
      <c r="CE418" s="35">
        <f>CD418-AS418</f>
        <v/>
      </c>
      <c r="CF418" s="35">
        <f>CE418-AT418</f>
        <v/>
      </c>
      <c r="CG418" s="35">
        <f>CF418-AU418</f>
        <v/>
      </c>
      <c r="CH418" s="35">
        <f>CG418-AV418</f>
        <v/>
      </c>
      <c r="CI418" s="35">
        <f>CH418-AW418</f>
        <v/>
      </c>
      <c r="CJ418" s="35">
        <f>CI418-AX418</f>
        <v/>
      </c>
      <c r="CK418" s="35">
        <f>CJ418-AY418</f>
        <v/>
      </c>
      <c r="CL418" s="35">
        <f>CK418-AZ418</f>
        <v/>
      </c>
      <c r="CM418" s="35">
        <f>CL418-BA418</f>
        <v/>
      </c>
      <c r="CN418" s="35">
        <f>CM418-BB418</f>
        <v/>
      </c>
      <c r="CO418" s="35">
        <f>CN418-BC418</f>
        <v/>
      </c>
      <c r="CP418" s="35">
        <f>CO418-BD418</f>
        <v/>
      </c>
      <c r="CQ418" s="35">
        <f>CP418-BE418</f>
        <v/>
      </c>
      <c r="CR418" s="35">
        <f>CQ418-BF418</f>
        <v/>
      </c>
      <c r="CS418" s="35">
        <f>CR418-BG418</f>
        <v/>
      </c>
      <c r="CT418" s="35">
        <f>CS418-BH418</f>
        <v/>
      </c>
      <c r="CU418" s="35">
        <f>CT418-BI418</f>
        <v/>
      </c>
      <c r="CV418" s="35">
        <f>CU418-BJ418</f>
        <v/>
      </c>
      <c r="CW418" s="38">
        <f>CV418-BK418</f>
        <v/>
      </c>
      <c r="CX418" s="38">
        <f>CW418-BL418</f>
        <v/>
      </c>
      <c r="CY418" s="38">
        <f>CX418-BM418</f>
        <v/>
      </c>
      <c r="CZ418" s="39">
        <f>CY418-BN418</f>
        <v/>
      </c>
      <c r="DA418" s="35" t="n"/>
    </row>
    <row r="419">
      <c r="D419" s="61">
        <f>VLOOKUP(F419,[1]Special!$O$2:$S$209,3,0)</f>
        <v/>
      </c>
      <c r="E419" s="20" t="inlineStr">
        <is>
          <t>|0200226010|22.20|0.00|2.900|0.0005800NBC</t>
        </is>
      </c>
      <c r="F419" s="19">
        <f>LEFT(E419,LEN(E419)-7)</f>
        <v/>
      </c>
      <c r="G419" s="19">
        <f>'Cutting Rules'!H419</f>
        <v/>
      </c>
      <c r="H419" s="19">
        <f>VLOOKUP(MID(F419,8,2),[1]Special!$H$2:$I$32,2,0)</f>
        <v/>
      </c>
      <c r="I419" s="19">
        <f>RIGHT(E419,3)</f>
        <v/>
      </c>
      <c r="J419" s="19">
        <f>IF(MID(E419,6,2)="22","P","C")</f>
        <v/>
      </c>
      <c r="K419" s="19">
        <f>MID(E419,13,4)</f>
        <v/>
      </c>
      <c r="L419" s="19">
        <f>MID(E419,19,4)</f>
        <v/>
      </c>
      <c r="M419" s="52">
        <f>MID(E419,LEN(E419)-17,4)</f>
        <v/>
      </c>
      <c r="N419" s="52">
        <f>MID(E419,LEN(E419)-6,4)</f>
        <v/>
      </c>
      <c r="O419" s="19">
        <f>VLOOKUP(F419,[1]Item!$A$5:$Z$10000,26,0)</f>
        <v/>
      </c>
      <c r="P419" s="19">
        <f>VLOOKUP(E419,[1]route!$E$3:$O$10005,11,0)</f>
        <v/>
      </c>
      <c r="Q419" s="167">
        <f>'Cutting Rules'!AD419</f>
        <v/>
      </c>
      <c r="R419" s="168">
        <f>SUMIF([1]route!$E$3:$E$10005,E419,[1]!Table1[生産])</f>
        <v/>
      </c>
      <c r="S419" s="24" t="n"/>
      <c r="T419" s="169" t="inlineStr"/>
      <c r="U419" s="19" t="n"/>
      <c r="V419" s="170">
        <f>SUMIF([1]route!$E$3:$E$10005,E419,[1]route!$M$3:$M$10005)</f>
        <v/>
      </c>
      <c r="W419" s="171">
        <f>O419*N419*V419/1000</f>
        <v/>
      </c>
      <c r="X419" s="27">
        <f t="array" ref="X419">INDEX($BP419:$CZ419,MATCH(TRUE,$BP419:$CZ419&lt;0,0))</f>
        <v/>
      </c>
      <c r="Y419" s="47">
        <f>IFERROR(CHOOSE($AC419,$BP$1,$BQ$1,$BR$1,$BS$1,$BT$1,$BU$1,$BV$1,$BW$1,$BX$1,$BY$1,$BZ$1,$CA$1,$CB$1,$CC$1,$CD$1,$CE$1,$CF$1,$CG$1,$CH$1,$CI$1,$CJ$1,$CK$1,$CL$1,$CM$1,$CN$1,$CO$1,$CP$1,$CQ$1,$CR$1,$CS$1,$CT$1,$CU$1,$CV$1,$CW$1,$CX$1,$CY$1,$CZ$1,),"")</f>
        <v/>
      </c>
      <c r="Z419" s="121">
        <f>IFERROR(VLOOKUP(E419,[1]route!$E$3:$BL$10005,59,0),"")&amp;IFERROR(VLOOKUP(E419,[1]route!$E$3:$BL$10005,60,0),"")</f>
        <v/>
      </c>
      <c r="AA419" s="172">
        <f>IF(R419&gt;V419,R419-V419,0)</f>
        <v/>
      </c>
      <c r="AB419" s="173">
        <f>AA419*O419*N419/1000</f>
        <v/>
      </c>
      <c r="AC419" s="4">
        <f>IFERROR(MATCH($X419,$BP419:$CZ419,0),"")</f>
        <v/>
      </c>
      <c r="AD419" s="29" t="n">
        <v>0</v>
      </c>
      <c r="AE419" s="30">
        <f>SUMIF([1]route!$E$3:$E$10005,E419,[1]!Table1[1])</f>
        <v/>
      </c>
      <c r="AF419" s="30">
        <f>SUMIF([1]route!$E$3:$E$10005,E419,[1]!Table1[2])</f>
        <v/>
      </c>
      <c r="AG419" s="30">
        <f>SUMIF([1]route!$E$3:$E$10005,E419,[1]!Table1[3])</f>
        <v/>
      </c>
      <c r="AH419" s="30">
        <f>SUMIF([1]route!$E$3:$E$10005,E419,[1]!Table1[4])</f>
        <v/>
      </c>
      <c r="AI419" s="30">
        <f>SUMIF([1]route!$E$3:$E$10005,E419,[1]!Table1[5])</f>
        <v/>
      </c>
      <c r="AJ419" s="30">
        <f>SUMIF([1]route!$E$3:$E$10005,E419,[1]!Table1[6])</f>
        <v/>
      </c>
      <c r="AK419" s="30">
        <f>SUMIF([1]route!$E$3:$E$10005,E419,[1]!Table1[7])</f>
        <v/>
      </c>
      <c r="AL419" s="30">
        <f>SUMIF([1]route!$E$3:$E$10005,E419,[1]!Table1[8])</f>
        <v/>
      </c>
      <c r="AM419" s="30">
        <f>SUMIF([1]route!$E$3:$E$10005,E419,[1]!Table1[9])</f>
        <v/>
      </c>
      <c r="AN419" s="30">
        <f>SUMIF([1]route!$E$3:$E$10005,E419,[1]!Table1[10])</f>
        <v/>
      </c>
      <c r="AO419" s="30">
        <f>SUMIF([1]route!$E$3:$E$10005,E419,[1]!Table1[11])</f>
        <v/>
      </c>
      <c r="AP419" s="30">
        <f>SUMIF([1]route!$E$3:$E$10005,E419,[1]!Table1[12])</f>
        <v/>
      </c>
      <c r="AQ419" s="30">
        <f>SUMIF([1]route!$E$3:$E$10005,E419,[1]!Table1[13])</f>
        <v/>
      </c>
      <c r="AR419" s="30">
        <f>SUMIF([1]route!$E$3:$E$10005,E419,[1]!Table1[14])</f>
        <v/>
      </c>
      <c r="AS419" s="30">
        <f>SUMIF([1]route!$E$3:$E$10005,E419,[1]!Table1[15])</f>
        <v/>
      </c>
      <c r="AT419" s="30">
        <f>SUMIF([1]route!$E$3:$E$10005,E419,[1]!Table1[16])</f>
        <v/>
      </c>
      <c r="AU419" s="30">
        <f>SUMIF([1]route!$E$3:$E$10005,E419,[1]!Table1[17])</f>
        <v/>
      </c>
      <c r="AV419" s="30">
        <f>SUMIF([1]route!$E$3:$E$10005,E419,[1]!Table1[18])</f>
        <v/>
      </c>
      <c r="AW419" s="30">
        <f>SUMIF([1]route!$E$3:$E$10005,E419,[1]!Table1[19])</f>
        <v/>
      </c>
      <c r="AX419" s="30">
        <f>SUMIF([1]route!$E$3:$E$10005,E419,[1]!Table1[20])</f>
        <v/>
      </c>
      <c r="AY419" s="30">
        <f>SUMIF([1]route!$E$3:$E$10005,E419,[1]!Table1[21])</f>
        <v/>
      </c>
      <c r="AZ419" s="30">
        <f>SUMIF([1]route!$E$3:$E$10005,E419,[1]!Table1[22])</f>
        <v/>
      </c>
      <c r="BA419" s="30">
        <f>SUMIF([1]route!$E$3:$E$10005,E419,[1]!Table1[23])</f>
        <v/>
      </c>
      <c r="BB419" s="30">
        <f>SUMIF([1]route!$E$3:$E$10005,E419,[1]!Table1[24])</f>
        <v/>
      </c>
      <c r="BC419" s="30">
        <f>SUMIF([1]route!$E$3:$E$10005,E419,[1]!Table1[25])</f>
        <v/>
      </c>
      <c r="BD419" s="30">
        <f>SUMIF([1]route!$E$3:$E$10005,E419,[1]!Table1[26])</f>
        <v/>
      </c>
      <c r="BE419" s="30">
        <f>SUMIF([1]route!$E$3:$E$10005,E419,[1]!Table1[27])</f>
        <v/>
      </c>
      <c r="BF419" s="30">
        <f>SUMIF([1]route!$E$3:$E$10005,E419,[1]!Table1[28])</f>
        <v/>
      </c>
      <c r="BG419" s="30">
        <f>SUMIF([1]route!$E$3:$E$10005,E419,[1]!Table1[29])</f>
        <v/>
      </c>
      <c r="BH419" s="30">
        <f>SUMIF([1]route!$E$3:$E$10005,E419,[1]!Table1[30])</f>
        <v/>
      </c>
      <c r="BI419" s="30">
        <f>SUMIF([1]route!$E$3:$E$10005,E419,[1]!Table1[31])</f>
        <v/>
      </c>
      <c r="BJ419" s="30">
        <f>SUMIF([1]route!$E$3:$E$10005,E419,[1]!Table1[Remain PO])</f>
        <v/>
      </c>
      <c r="BK419" s="31">
        <f>SUMIF([1]route!$E$3:$E$10005,E419,[1]!Table1[N+1])</f>
        <v/>
      </c>
      <c r="BL419" s="31">
        <f>SUMIF([1]route!$E$3:$E$10005,E419,[1]!Table1[N+2])</f>
        <v/>
      </c>
      <c r="BM419" s="31">
        <f>SUMIF([1]route!$E$3:$E$10005,E419,[1]!Table1[N+3])</f>
        <v/>
      </c>
      <c r="BN419" s="32">
        <f>SUMIF([1]route!$E$3:$E$10005,E419,[1]!Table1[N+4])</f>
        <v/>
      </c>
      <c r="BP419" s="37">
        <f>$V419-$AD419</f>
        <v/>
      </c>
      <c r="BQ419" s="35">
        <f>BP419-AE419</f>
        <v/>
      </c>
      <c r="BR419" s="35">
        <f>BQ419-AF419</f>
        <v/>
      </c>
      <c r="BS419" s="35">
        <f>BR419-AG419</f>
        <v/>
      </c>
      <c r="BT419" s="35">
        <f>BS419-AH419</f>
        <v/>
      </c>
      <c r="BU419" s="35">
        <f>BT419-AI419</f>
        <v/>
      </c>
      <c r="BV419" s="35">
        <f>BU419-AJ419</f>
        <v/>
      </c>
      <c r="BW419" s="35">
        <f>BV419-AK419</f>
        <v/>
      </c>
      <c r="BX419" s="35">
        <f>BW419-AL419</f>
        <v/>
      </c>
      <c r="BY419" s="35">
        <f>BX419-AM419</f>
        <v/>
      </c>
      <c r="BZ419" s="35">
        <f>BY419-AN419</f>
        <v/>
      </c>
      <c r="CA419" s="35">
        <f>BZ419-AO419</f>
        <v/>
      </c>
      <c r="CB419" s="35">
        <f>CA419-AP419</f>
        <v/>
      </c>
      <c r="CC419" s="35">
        <f>CB419-AQ419</f>
        <v/>
      </c>
      <c r="CD419" s="35">
        <f>CC419-AR419</f>
        <v/>
      </c>
      <c r="CE419" s="35">
        <f>CD419-AS419</f>
        <v/>
      </c>
      <c r="CF419" s="35">
        <f>CE419-AT419</f>
        <v/>
      </c>
      <c r="CG419" s="35">
        <f>CF419-AU419</f>
        <v/>
      </c>
      <c r="CH419" s="35">
        <f>CG419-AV419</f>
        <v/>
      </c>
      <c r="CI419" s="35">
        <f>CH419-AW419</f>
        <v/>
      </c>
      <c r="CJ419" s="35">
        <f>CI419-AX419</f>
        <v/>
      </c>
      <c r="CK419" s="35">
        <f>CJ419-AY419</f>
        <v/>
      </c>
      <c r="CL419" s="35">
        <f>CK419-AZ419</f>
        <v/>
      </c>
      <c r="CM419" s="35">
        <f>CL419-BA419</f>
        <v/>
      </c>
      <c r="CN419" s="35">
        <f>CM419-BB419</f>
        <v/>
      </c>
      <c r="CO419" s="35">
        <f>CN419-BC419</f>
        <v/>
      </c>
      <c r="CP419" s="35">
        <f>CO419-BD419</f>
        <v/>
      </c>
      <c r="CQ419" s="35">
        <f>CP419-BE419</f>
        <v/>
      </c>
      <c r="CR419" s="35">
        <f>CQ419-BF419</f>
        <v/>
      </c>
      <c r="CS419" s="35">
        <f>CR419-BG419</f>
        <v/>
      </c>
      <c r="CT419" s="35">
        <f>CS419-BH419</f>
        <v/>
      </c>
      <c r="CU419" s="35">
        <f>CT419-BI419</f>
        <v/>
      </c>
      <c r="CV419" s="35">
        <f>CU419-BJ419</f>
        <v/>
      </c>
      <c r="CW419" s="38">
        <f>CV419-BK419</f>
        <v/>
      </c>
      <c r="CX419" s="38">
        <f>CW419-BL419</f>
        <v/>
      </c>
      <c r="CY419" s="38">
        <f>CX419-BM419</f>
        <v/>
      </c>
      <c r="CZ419" s="39">
        <f>CY419-BN419</f>
        <v/>
      </c>
      <c r="DA419" s="35" t="n"/>
    </row>
    <row r="420">
      <c r="D420" s="61">
        <f>VLOOKUP(F420,[1]Special!$O$2:$S$209,3,0)</f>
        <v/>
      </c>
      <c r="E420" s="20" t="inlineStr">
        <is>
          <t>|0200226010|42.70|0.00|1.600|0.0005727IBC</t>
        </is>
      </c>
      <c r="F420" s="19">
        <f>LEFT(E420,LEN(E420)-7)</f>
        <v/>
      </c>
      <c r="G420" s="19">
        <f>'Cutting Rules'!H420</f>
        <v/>
      </c>
      <c r="H420" s="19">
        <f>VLOOKUP(MID(F420,8,2),[1]Special!$H$2:$I$32,2,0)</f>
        <v/>
      </c>
      <c r="I420" s="19">
        <f>RIGHT(E420,3)</f>
        <v/>
      </c>
      <c r="J420" s="19">
        <f>IF(MID(E420,6,2)="22","P","C")</f>
        <v/>
      </c>
      <c r="K420" s="19">
        <f>MID(E420,13,4)</f>
        <v/>
      </c>
      <c r="L420" s="19">
        <f>MID(E420,19,4)</f>
        <v/>
      </c>
      <c r="M420" s="52">
        <f>MID(E420,LEN(E420)-17,4)</f>
        <v/>
      </c>
      <c r="N420" s="52">
        <f>MID(E420,LEN(E420)-6,4)</f>
        <v/>
      </c>
      <c r="O420" s="19">
        <f>VLOOKUP(F420,[1]Item!$A$5:$Z$10000,26,0)</f>
        <v/>
      </c>
      <c r="P420" s="19">
        <f>VLOOKUP(E420,[1]route!$E$3:$O$10005,11,0)</f>
        <v/>
      </c>
      <c r="Q420" s="167">
        <f>'Cutting Rules'!AD420</f>
        <v/>
      </c>
      <c r="R420" s="168">
        <f>SUMIF([1]route!$E$3:$E$10005,E420,[1]!Table1[生産])</f>
        <v/>
      </c>
      <c r="S420" s="24" t="n"/>
      <c r="T420" s="169" t="inlineStr"/>
      <c r="U420" s="19" t="n"/>
      <c r="V420" s="170">
        <f>SUMIF([1]route!$E$3:$E$10005,E420,[1]route!$M$3:$M$10005)</f>
        <v/>
      </c>
      <c r="W420" s="171">
        <f>O420*N420*V420/1000</f>
        <v/>
      </c>
      <c r="X420" s="27">
        <f t="array" ref="X420">INDEX($BP420:$CZ420,MATCH(TRUE,$BP420:$CZ420&lt;0,0))</f>
        <v/>
      </c>
      <c r="Y420" s="47">
        <f>IFERROR(CHOOSE($AC420,$BP$1,$BQ$1,$BR$1,$BS$1,$BT$1,$BU$1,$BV$1,$BW$1,$BX$1,$BY$1,$BZ$1,$CA$1,$CB$1,$CC$1,$CD$1,$CE$1,$CF$1,$CG$1,$CH$1,$CI$1,$CJ$1,$CK$1,$CL$1,$CM$1,$CN$1,$CO$1,$CP$1,$CQ$1,$CR$1,$CS$1,$CT$1,$CU$1,$CV$1,$CW$1,$CX$1,$CY$1,$CZ$1,),"")</f>
        <v/>
      </c>
      <c r="Z420" s="121">
        <f>IFERROR(VLOOKUP(E420,[1]route!$E$3:$BL$10005,59,0),"")&amp;IFERROR(VLOOKUP(E420,[1]route!$E$3:$BL$10005,60,0),"")</f>
        <v/>
      </c>
      <c r="AA420" s="172">
        <f>IF(R420&gt;V420,R420-V420,0)</f>
        <v/>
      </c>
      <c r="AB420" s="173">
        <f>AA420*O420*N420/1000</f>
        <v/>
      </c>
      <c r="AC420" s="4">
        <f>IFERROR(MATCH($X420,$BP420:$CZ420,0),"")</f>
        <v/>
      </c>
      <c r="AD420" s="29" t="n">
        <v>0</v>
      </c>
      <c r="AE420" s="30">
        <f>SUMIF([1]route!$E$3:$E$10005,E420,[1]!Table1[1])</f>
        <v/>
      </c>
      <c r="AF420" s="30">
        <f>SUMIF([1]route!$E$3:$E$10005,E420,[1]!Table1[2])</f>
        <v/>
      </c>
      <c r="AG420" s="30">
        <f>SUMIF([1]route!$E$3:$E$10005,E420,[1]!Table1[3])</f>
        <v/>
      </c>
      <c r="AH420" s="30">
        <f>SUMIF([1]route!$E$3:$E$10005,E420,[1]!Table1[4])</f>
        <v/>
      </c>
      <c r="AI420" s="30">
        <f>SUMIF([1]route!$E$3:$E$10005,E420,[1]!Table1[5])</f>
        <v/>
      </c>
      <c r="AJ420" s="30">
        <f>SUMIF([1]route!$E$3:$E$10005,E420,[1]!Table1[6])</f>
        <v/>
      </c>
      <c r="AK420" s="30">
        <f>SUMIF([1]route!$E$3:$E$10005,E420,[1]!Table1[7])</f>
        <v/>
      </c>
      <c r="AL420" s="30">
        <f>SUMIF([1]route!$E$3:$E$10005,E420,[1]!Table1[8])</f>
        <v/>
      </c>
      <c r="AM420" s="30">
        <f>SUMIF([1]route!$E$3:$E$10005,E420,[1]!Table1[9])</f>
        <v/>
      </c>
      <c r="AN420" s="30">
        <f>SUMIF([1]route!$E$3:$E$10005,E420,[1]!Table1[10])</f>
        <v/>
      </c>
      <c r="AO420" s="30">
        <f>SUMIF([1]route!$E$3:$E$10005,E420,[1]!Table1[11])</f>
        <v/>
      </c>
      <c r="AP420" s="30">
        <f>SUMIF([1]route!$E$3:$E$10005,E420,[1]!Table1[12])</f>
        <v/>
      </c>
      <c r="AQ420" s="30">
        <f>SUMIF([1]route!$E$3:$E$10005,E420,[1]!Table1[13])</f>
        <v/>
      </c>
      <c r="AR420" s="30">
        <f>SUMIF([1]route!$E$3:$E$10005,E420,[1]!Table1[14])</f>
        <v/>
      </c>
      <c r="AS420" s="30">
        <f>SUMIF([1]route!$E$3:$E$10005,E420,[1]!Table1[15])</f>
        <v/>
      </c>
      <c r="AT420" s="30">
        <f>SUMIF([1]route!$E$3:$E$10005,E420,[1]!Table1[16])</f>
        <v/>
      </c>
      <c r="AU420" s="30">
        <f>SUMIF([1]route!$E$3:$E$10005,E420,[1]!Table1[17])</f>
        <v/>
      </c>
      <c r="AV420" s="30">
        <f>SUMIF([1]route!$E$3:$E$10005,E420,[1]!Table1[18])</f>
        <v/>
      </c>
      <c r="AW420" s="30">
        <f>SUMIF([1]route!$E$3:$E$10005,E420,[1]!Table1[19])</f>
        <v/>
      </c>
      <c r="AX420" s="30">
        <f>SUMIF([1]route!$E$3:$E$10005,E420,[1]!Table1[20])</f>
        <v/>
      </c>
      <c r="AY420" s="30">
        <f>SUMIF([1]route!$E$3:$E$10005,E420,[1]!Table1[21])</f>
        <v/>
      </c>
      <c r="AZ420" s="30">
        <f>SUMIF([1]route!$E$3:$E$10005,E420,[1]!Table1[22])</f>
        <v/>
      </c>
      <c r="BA420" s="30">
        <f>SUMIF([1]route!$E$3:$E$10005,E420,[1]!Table1[23])</f>
        <v/>
      </c>
      <c r="BB420" s="30">
        <f>SUMIF([1]route!$E$3:$E$10005,E420,[1]!Table1[24])</f>
        <v/>
      </c>
      <c r="BC420" s="30">
        <f>SUMIF([1]route!$E$3:$E$10005,E420,[1]!Table1[25])</f>
        <v/>
      </c>
      <c r="BD420" s="30">
        <f>SUMIF([1]route!$E$3:$E$10005,E420,[1]!Table1[26])</f>
        <v/>
      </c>
      <c r="BE420" s="30">
        <f>SUMIF([1]route!$E$3:$E$10005,E420,[1]!Table1[27])</f>
        <v/>
      </c>
      <c r="BF420" s="30">
        <f>SUMIF([1]route!$E$3:$E$10005,E420,[1]!Table1[28])</f>
        <v/>
      </c>
      <c r="BG420" s="30">
        <f>SUMIF([1]route!$E$3:$E$10005,E420,[1]!Table1[29])</f>
        <v/>
      </c>
      <c r="BH420" s="30">
        <f>SUMIF([1]route!$E$3:$E$10005,E420,[1]!Table1[30])</f>
        <v/>
      </c>
      <c r="BI420" s="30">
        <f>SUMIF([1]route!$E$3:$E$10005,E420,[1]!Table1[31])</f>
        <v/>
      </c>
      <c r="BJ420" s="30">
        <f>SUMIF([1]route!$E$3:$E$10005,E420,[1]!Table1[Remain PO])</f>
        <v/>
      </c>
      <c r="BK420" s="31">
        <f>SUMIF([1]route!$E$3:$E$10005,E420,[1]!Table1[N+1])</f>
        <v/>
      </c>
      <c r="BL420" s="31">
        <f>SUMIF([1]route!$E$3:$E$10005,E420,[1]!Table1[N+2])</f>
        <v/>
      </c>
      <c r="BM420" s="31">
        <f>SUMIF([1]route!$E$3:$E$10005,E420,[1]!Table1[N+3])</f>
        <v/>
      </c>
      <c r="BN420" s="32">
        <f>SUMIF([1]route!$E$3:$E$10005,E420,[1]!Table1[N+4])</f>
        <v/>
      </c>
      <c r="BP420" s="37">
        <f>$V420-$AD420</f>
        <v/>
      </c>
      <c r="BQ420" s="35">
        <f>BP420-AE420</f>
        <v/>
      </c>
      <c r="BR420" s="35">
        <f>BQ420-AF420</f>
        <v/>
      </c>
      <c r="BS420" s="35">
        <f>BR420-AG420</f>
        <v/>
      </c>
      <c r="BT420" s="35">
        <f>BS420-AH420</f>
        <v/>
      </c>
      <c r="BU420" s="35">
        <f>BT420-AI420</f>
        <v/>
      </c>
      <c r="BV420" s="35">
        <f>BU420-AJ420</f>
        <v/>
      </c>
      <c r="BW420" s="35">
        <f>BV420-AK420</f>
        <v/>
      </c>
      <c r="BX420" s="35">
        <f>BW420-AL420</f>
        <v/>
      </c>
      <c r="BY420" s="35">
        <f>BX420-AM420</f>
        <v/>
      </c>
      <c r="BZ420" s="35">
        <f>BY420-AN420</f>
        <v/>
      </c>
      <c r="CA420" s="35">
        <f>BZ420-AO420</f>
        <v/>
      </c>
      <c r="CB420" s="35">
        <f>CA420-AP420</f>
        <v/>
      </c>
      <c r="CC420" s="35">
        <f>CB420-AQ420</f>
        <v/>
      </c>
      <c r="CD420" s="35">
        <f>CC420-AR420</f>
        <v/>
      </c>
      <c r="CE420" s="35">
        <f>CD420-AS420</f>
        <v/>
      </c>
      <c r="CF420" s="35">
        <f>CE420-AT420</f>
        <v/>
      </c>
      <c r="CG420" s="35">
        <f>CF420-AU420</f>
        <v/>
      </c>
      <c r="CH420" s="35">
        <f>CG420-AV420</f>
        <v/>
      </c>
      <c r="CI420" s="35">
        <f>CH420-AW420</f>
        <v/>
      </c>
      <c r="CJ420" s="35">
        <f>CI420-AX420</f>
        <v/>
      </c>
      <c r="CK420" s="35">
        <f>CJ420-AY420</f>
        <v/>
      </c>
      <c r="CL420" s="35">
        <f>CK420-AZ420</f>
        <v/>
      </c>
      <c r="CM420" s="35">
        <f>CL420-BA420</f>
        <v/>
      </c>
      <c r="CN420" s="35">
        <f>CM420-BB420</f>
        <v/>
      </c>
      <c r="CO420" s="35">
        <f>CN420-BC420</f>
        <v/>
      </c>
      <c r="CP420" s="35">
        <f>CO420-BD420</f>
        <v/>
      </c>
      <c r="CQ420" s="35">
        <f>CP420-BE420</f>
        <v/>
      </c>
      <c r="CR420" s="35">
        <f>CQ420-BF420</f>
        <v/>
      </c>
      <c r="CS420" s="35">
        <f>CR420-BG420</f>
        <v/>
      </c>
      <c r="CT420" s="35">
        <f>CS420-BH420</f>
        <v/>
      </c>
      <c r="CU420" s="35">
        <f>CT420-BI420</f>
        <v/>
      </c>
      <c r="CV420" s="35">
        <f>CU420-BJ420</f>
        <v/>
      </c>
      <c r="CW420" s="38">
        <f>CV420-BK420</f>
        <v/>
      </c>
      <c r="CX420" s="38">
        <f>CW420-BL420</f>
        <v/>
      </c>
      <c r="CY420" s="38">
        <f>CX420-BM420</f>
        <v/>
      </c>
      <c r="CZ420" s="39">
        <f>CY420-BN420</f>
        <v/>
      </c>
      <c r="DA420" s="35" t="n"/>
    </row>
    <row r="421">
      <c r="D421" s="61">
        <f>VLOOKUP(F421,[1]Special!$O$2:$S$209,3,0)</f>
        <v/>
      </c>
      <c r="E421" s="20" t="inlineStr">
        <is>
          <t>|0200220810|48.60|0.00|2.600|0.0005692NBC</t>
        </is>
      </c>
      <c r="F421" s="19">
        <f>LEFT(E421,LEN(E421)-7)</f>
        <v/>
      </c>
      <c r="G421" s="19">
        <f>'Cutting Rules'!H421</f>
        <v/>
      </c>
      <c r="H421" s="19">
        <f>VLOOKUP(MID(F421,8,2),[1]Special!$H$2:$I$32,2,0)</f>
        <v/>
      </c>
      <c r="I421" s="19">
        <f>RIGHT(E421,3)</f>
        <v/>
      </c>
      <c r="J421" s="19">
        <f>IF(MID(E421,6,2)="22","P","C")</f>
        <v/>
      </c>
      <c r="K421" s="19">
        <f>MID(E421,13,4)</f>
        <v/>
      </c>
      <c r="L421" s="19">
        <f>MID(E421,19,4)</f>
        <v/>
      </c>
      <c r="M421" s="52">
        <f>MID(E421,LEN(E421)-17,4)</f>
        <v/>
      </c>
      <c r="N421" s="52">
        <f>MID(E421,LEN(E421)-6,4)</f>
        <v/>
      </c>
      <c r="O421" s="19">
        <f>VLOOKUP(F421,[1]Item!$A$5:$Z$10000,26,0)</f>
        <v/>
      </c>
      <c r="P421" s="19">
        <f>VLOOKUP(E421,[1]route!$E$3:$O$10005,11,0)</f>
        <v/>
      </c>
      <c r="Q421" s="167">
        <f>'Cutting Rules'!AD421</f>
        <v/>
      </c>
      <c r="R421" s="168">
        <f>SUMIF([1]route!$E$3:$E$10005,E421,[1]!Table1[生産])</f>
        <v/>
      </c>
      <c r="S421" s="24" t="n"/>
      <c r="T421" s="169" t="inlineStr"/>
      <c r="U421" s="19" t="n"/>
      <c r="V421" s="170">
        <f>SUMIF([1]route!$E$3:$E$10005,E421,[1]route!$M$3:$M$10005)</f>
        <v/>
      </c>
      <c r="W421" s="171">
        <f>O421*N421*V421/1000</f>
        <v/>
      </c>
      <c r="X421" s="27">
        <f t="array" ref="X421">INDEX($BP421:$CZ421,MATCH(TRUE,$BP421:$CZ421&lt;0,0))</f>
        <v/>
      </c>
      <c r="Y421" s="47">
        <f>IFERROR(CHOOSE($AC421,$BP$1,$BQ$1,$BR$1,$BS$1,$BT$1,$BU$1,$BV$1,$BW$1,$BX$1,$BY$1,$BZ$1,$CA$1,$CB$1,$CC$1,$CD$1,$CE$1,$CF$1,$CG$1,$CH$1,$CI$1,$CJ$1,$CK$1,$CL$1,$CM$1,$CN$1,$CO$1,$CP$1,$CQ$1,$CR$1,$CS$1,$CT$1,$CU$1,$CV$1,$CW$1,$CX$1,$CY$1,$CZ$1,),"")</f>
        <v/>
      </c>
      <c r="Z421" s="121">
        <f>IFERROR(VLOOKUP(E421,[1]route!$E$3:$BL$10005,59,0),"")&amp;IFERROR(VLOOKUP(E421,[1]route!$E$3:$BL$10005,60,0),"")</f>
        <v/>
      </c>
      <c r="AA421" s="172">
        <f>IF(R421&gt;V421,R421-V421,0)</f>
        <v/>
      </c>
      <c r="AB421" s="173">
        <f>AA421*O421*N421/1000</f>
        <v/>
      </c>
      <c r="AC421" s="4">
        <f>IFERROR(MATCH($X421,$BP421:$CZ421,0),"")</f>
        <v/>
      </c>
      <c r="AD421" s="29" t="n">
        <v>0</v>
      </c>
      <c r="AE421" s="30">
        <f>SUMIF([1]route!$E$3:$E$10005,E421,[1]!Table1[1])</f>
        <v/>
      </c>
      <c r="AF421" s="30">
        <f>SUMIF([1]route!$E$3:$E$10005,E421,[1]!Table1[2])</f>
        <v/>
      </c>
      <c r="AG421" s="30">
        <f>SUMIF([1]route!$E$3:$E$10005,E421,[1]!Table1[3])</f>
        <v/>
      </c>
      <c r="AH421" s="30">
        <f>SUMIF([1]route!$E$3:$E$10005,E421,[1]!Table1[4])</f>
        <v/>
      </c>
      <c r="AI421" s="30">
        <f>SUMIF([1]route!$E$3:$E$10005,E421,[1]!Table1[5])</f>
        <v/>
      </c>
      <c r="AJ421" s="30">
        <f>SUMIF([1]route!$E$3:$E$10005,E421,[1]!Table1[6])</f>
        <v/>
      </c>
      <c r="AK421" s="30">
        <f>SUMIF([1]route!$E$3:$E$10005,E421,[1]!Table1[7])</f>
        <v/>
      </c>
      <c r="AL421" s="30">
        <f>SUMIF([1]route!$E$3:$E$10005,E421,[1]!Table1[8])</f>
        <v/>
      </c>
      <c r="AM421" s="30">
        <f>SUMIF([1]route!$E$3:$E$10005,E421,[1]!Table1[9])</f>
        <v/>
      </c>
      <c r="AN421" s="30">
        <f>SUMIF([1]route!$E$3:$E$10005,E421,[1]!Table1[10])</f>
        <v/>
      </c>
      <c r="AO421" s="30">
        <f>SUMIF([1]route!$E$3:$E$10005,E421,[1]!Table1[11])</f>
        <v/>
      </c>
      <c r="AP421" s="30">
        <f>SUMIF([1]route!$E$3:$E$10005,E421,[1]!Table1[12])</f>
        <v/>
      </c>
      <c r="AQ421" s="30">
        <f>SUMIF([1]route!$E$3:$E$10005,E421,[1]!Table1[13])</f>
        <v/>
      </c>
      <c r="AR421" s="30">
        <f>SUMIF([1]route!$E$3:$E$10005,E421,[1]!Table1[14])</f>
        <v/>
      </c>
      <c r="AS421" s="30">
        <f>SUMIF([1]route!$E$3:$E$10005,E421,[1]!Table1[15])</f>
        <v/>
      </c>
      <c r="AT421" s="30">
        <f>SUMIF([1]route!$E$3:$E$10005,E421,[1]!Table1[16])</f>
        <v/>
      </c>
      <c r="AU421" s="30">
        <f>SUMIF([1]route!$E$3:$E$10005,E421,[1]!Table1[17])</f>
        <v/>
      </c>
      <c r="AV421" s="30">
        <f>SUMIF([1]route!$E$3:$E$10005,E421,[1]!Table1[18])</f>
        <v/>
      </c>
      <c r="AW421" s="30">
        <f>SUMIF([1]route!$E$3:$E$10005,E421,[1]!Table1[19])</f>
        <v/>
      </c>
      <c r="AX421" s="30">
        <f>SUMIF([1]route!$E$3:$E$10005,E421,[1]!Table1[20])</f>
        <v/>
      </c>
      <c r="AY421" s="30">
        <f>SUMIF([1]route!$E$3:$E$10005,E421,[1]!Table1[21])</f>
        <v/>
      </c>
      <c r="AZ421" s="30">
        <f>SUMIF([1]route!$E$3:$E$10005,E421,[1]!Table1[22])</f>
        <v/>
      </c>
      <c r="BA421" s="30">
        <f>SUMIF([1]route!$E$3:$E$10005,E421,[1]!Table1[23])</f>
        <v/>
      </c>
      <c r="BB421" s="30">
        <f>SUMIF([1]route!$E$3:$E$10005,E421,[1]!Table1[24])</f>
        <v/>
      </c>
      <c r="BC421" s="30">
        <f>SUMIF([1]route!$E$3:$E$10005,E421,[1]!Table1[25])</f>
        <v/>
      </c>
      <c r="BD421" s="30">
        <f>SUMIF([1]route!$E$3:$E$10005,E421,[1]!Table1[26])</f>
        <v/>
      </c>
      <c r="BE421" s="30">
        <f>SUMIF([1]route!$E$3:$E$10005,E421,[1]!Table1[27])</f>
        <v/>
      </c>
      <c r="BF421" s="30">
        <f>SUMIF([1]route!$E$3:$E$10005,E421,[1]!Table1[28])</f>
        <v/>
      </c>
      <c r="BG421" s="30">
        <f>SUMIF([1]route!$E$3:$E$10005,E421,[1]!Table1[29])</f>
        <v/>
      </c>
      <c r="BH421" s="30">
        <f>SUMIF([1]route!$E$3:$E$10005,E421,[1]!Table1[30])</f>
        <v/>
      </c>
      <c r="BI421" s="30">
        <f>SUMIF([1]route!$E$3:$E$10005,E421,[1]!Table1[31])</f>
        <v/>
      </c>
      <c r="BJ421" s="30">
        <f>SUMIF([1]route!$E$3:$E$10005,E421,[1]!Table1[Remain PO])</f>
        <v/>
      </c>
      <c r="BK421" s="31">
        <f>SUMIF([1]route!$E$3:$E$10005,E421,[1]!Table1[N+1])</f>
        <v/>
      </c>
      <c r="BL421" s="31">
        <f>SUMIF([1]route!$E$3:$E$10005,E421,[1]!Table1[N+2])</f>
        <v/>
      </c>
      <c r="BM421" s="31">
        <f>SUMIF([1]route!$E$3:$E$10005,E421,[1]!Table1[N+3])</f>
        <v/>
      </c>
      <c r="BN421" s="32">
        <f>SUMIF([1]route!$E$3:$E$10005,E421,[1]!Table1[N+4])</f>
        <v/>
      </c>
      <c r="BP421" s="37">
        <f>$V421-$AD421</f>
        <v/>
      </c>
      <c r="BQ421" s="35">
        <f>BP421-AE421</f>
        <v/>
      </c>
      <c r="BR421" s="35">
        <f>BQ421-AF421</f>
        <v/>
      </c>
      <c r="BS421" s="35">
        <f>BR421-AG421</f>
        <v/>
      </c>
      <c r="BT421" s="35">
        <f>BS421-AH421</f>
        <v/>
      </c>
      <c r="BU421" s="35">
        <f>BT421-AI421</f>
        <v/>
      </c>
      <c r="BV421" s="35">
        <f>BU421-AJ421</f>
        <v/>
      </c>
      <c r="BW421" s="35">
        <f>BV421-AK421</f>
        <v/>
      </c>
      <c r="BX421" s="35">
        <f>BW421-AL421</f>
        <v/>
      </c>
      <c r="BY421" s="35">
        <f>BX421-AM421</f>
        <v/>
      </c>
      <c r="BZ421" s="35">
        <f>BY421-AN421</f>
        <v/>
      </c>
      <c r="CA421" s="35">
        <f>BZ421-AO421</f>
        <v/>
      </c>
      <c r="CB421" s="35">
        <f>CA421-AP421</f>
        <v/>
      </c>
      <c r="CC421" s="35">
        <f>CB421-AQ421</f>
        <v/>
      </c>
      <c r="CD421" s="35">
        <f>CC421-AR421</f>
        <v/>
      </c>
      <c r="CE421" s="35">
        <f>CD421-AS421</f>
        <v/>
      </c>
      <c r="CF421" s="35">
        <f>CE421-AT421</f>
        <v/>
      </c>
      <c r="CG421" s="35">
        <f>CF421-AU421</f>
        <v/>
      </c>
      <c r="CH421" s="35">
        <f>CG421-AV421</f>
        <v/>
      </c>
      <c r="CI421" s="35">
        <f>CH421-AW421</f>
        <v/>
      </c>
      <c r="CJ421" s="35">
        <f>CI421-AX421</f>
        <v/>
      </c>
      <c r="CK421" s="35">
        <f>CJ421-AY421</f>
        <v/>
      </c>
      <c r="CL421" s="35">
        <f>CK421-AZ421</f>
        <v/>
      </c>
      <c r="CM421" s="35">
        <f>CL421-BA421</f>
        <v/>
      </c>
      <c r="CN421" s="35">
        <f>CM421-BB421</f>
        <v/>
      </c>
      <c r="CO421" s="35">
        <f>CN421-BC421</f>
        <v/>
      </c>
      <c r="CP421" s="35">
        <f>CO421-BD421</f>
        <v/>
      </c>
      <c r="CQ421" s="35">
        <f>CP421-BE421</f>
        <v/>
      </c>
      <c r="CR421" s="35">
        <f>CQ421-BF421</f>
        <v/>
      </c>
      <c r="CS421" s="35">
        <f>CR421-BG421</f>
        <v/>
      </c>
      <c r="CT421" s="35">
        <f>CS421-BH421</f>
        <v/>
      </c>
      <c r="CU421" s="35">
        <f>CT421-BI421</f>
        <v/>
      </c>
      <c r="CV421" s="35">
        <f>CU421-BJ421</f>
        <v/>
      </c>
      <c r="CW421" s="38">
        <f>CV421-BK421</f>
        <v/>
      </c>
      <c r="CX421" s="38">
        <f>CW421-BL421</f>
        <v/>
      </c>
      <c r="CY421" s="38">
        <f>CX421-BM421</f>
        <v/>
      </c>
      <c r="CZ421" s="39">
        <f>CY421-BN421</f>
        <v/>
      </c>
      <c r="DA421" s="35" t="n"/>
    </row>
    <row r="422">
      <c r="D422" s="61">
        <f>VLOOKUP(F422,[1]Special!$O$2:$S$209,3,0)</f>
        <v/>
      </c>
      <c r="E422" s="20" t="inlineStr">
        <is>
          <t>|0200226010|42.70|0.00|1.400|0.0005340IBC</t>
        </is>
      </c>
      <c r="F422" s="19">
        <f>LEFT(E422,LEN(E422)-7)</f>
        <v/>
      </c>
      <c r="G422" s="19">
        <f>'Cutting Rules'!H422</f>
        <v/>
      </c>
      <c r="H422" s="19">
        <f>VLOOKUP(MID(F422,8,2),[1]Special!$H$2:$I$32,2,0)</f>
        <v/>
      </c>
      <c r="I422" s="19">
        <f>RIGHT(E422,3)</f>
        <v/>
      </c>
      <c r="J422" s="19">
        <f>IF(MID(E422,6,2)="22","P","C")</f>
        <v/>
      </c>
      <c r="K422" s="19">
        <f>MID(E422,13,4)</f>
        <v/>
      </c>
      <c r="L422" s="19">
        <f>MID(E422,19,4)</f>
        <v/>
      </c>
      <c r="M422" s="52">
        <f>MID(E422,LEN(E422)-17,4)</f>
        <v/>
      </c>
      <c r="N422" s="52">
        <f>MID(E422,LEN(E422)-6,4)</f>
        <v/>
      </c>
      <c r="O422" s="19">
        <f>VLOOKUP(F422,[1]Item!$A$5:$Z$10000,26,0)</f>
        <v/>
      </c>
      <c r="P422" s="19">
        <f>VLOOKUP(E422,[1]route!$E$3:$O$10005,11,0)</f>
        <v/>
      </c>
      <c r="Q422" s="167">
        <f>'Cutting Rules'!AD422</f>
        <v/>
      </c>
      <c r="R422" s="168">
        <f>SUMIF([1]route!$E$3:$E$10005,E422,[1]!Table1[生産])</f>
        <v/>
      </c>
      <c r="S422" s="24" t="n"/>
      <c r="T422" s="169" t="inlineStr"/>
      <c r="U422" s="19" t="n"/>
      <c r="V422" s="170">
        <f>SUMIF([1]route!$E$3:$E$10005,E422,[1]route!$M$3:$M$10005)</f>
        <v/>
      </c>
      <c r="W422" s="171">
        <f>O422*N422*V422/1000</f>
        <v/>
      </c>
      <c r="X422" s="27">
        <f t="array" ref="X422">INDEX($BP422:$CZ422,MATCH(TRUE,$BP422:$CZ422&lt;0,0))</f>
        <v/>
      </c>
      <c r="Y422" s="47">
        <f>IFERROR(CHOOSE($AC422,$BP$1,$BQ$1,$BR$1,$BS$1,$BT$1,$BU$1,$BV$1,$BW$1,$BX$1,$BY$1,$BZ$1,$CA$1,$CB$1,$CC$1,$CD$1,$CE$1,$CF$1,$CG$1,$CH$1,$CI$1,$CJ$1,$CK$1,$CL$1,$CM$1,$CN$1,$CO$1,$CP$1,$CQ$1,$CR$1,$CS$1,$CT$1,$CU$1,$CV$1,$CW$1,$CX$1,$CY$1,$CZ$1,),"")</f>
        <v/>
      </c>
      <c r="Z422" s="121">
        <f>IFERROR(VLOOKUP(E422,[1]route!$E$3:$BL$10005,59,0),"")&amp;IFERROR(VLOOKUP(E422,[1]route!$E$3:$BL$10005,60,0),"")</f>
        <v/>
      </c>
      <c r="AA422" s="172">
        <f>IF(R422&gt;V422,R422-V422,0)</f>
        <v/>
      </c>
      <c r="AB422" s="173">
        <f>AA422*O422*N422/1000</f>
        <v/>
      </c>
      <c r="AC422" s="4">
        <f>IFERROR(MATCH($X422,$BP422:$CZ422,0),"")</f>
        <v/>
      </c>
      <c r="AD422" s="29" t="n">
        <v>0</v>
      </c>
      <c r="AE422" s="30">
        <f>SUMIF([1]route!$E$3:$E$10005,E422,[1]!Table1[1])</f>
        <v/>
      </c>
      <c r="AF422" s="30">
        <f>SUMIF([1]route!$E$3:$E$10005,E422,[1]!Table1[2])</f>
        <v/>
      </c>
      <c r="AG422" s="30">
        <f>SUMIF([1]route!$E$3:$E$10005,E422,[1]!Table1[3])</f>
        <v/>
      </c>
      <c r="AH422" s="30">
        <f>SUMIF([1]route!$E$3:$E$10005,E422,[1]!Table1[4])</f>
        <v/>
      </c>
      <c r="AI422" s="30">
        <f>SUMIF([1]route!$E$3:$E$10005,E422,[1]!Table1[5])</f>
        <v/>
      </c>
      <c r="AJ422" s="30">
        <f>SUMIF([1]route!$E$3:$E$10005,E422,[1]!Table1[6])</f>
        <v/>
      </c>
      <c r="AK422" s="30">
        <f>SUMIF([1]route!$E$3:$E$10005,E422,[1]!Table1[7])</f>
        <v/>
      </c>
      <c r="AL422" s="30">
        <f>SUMIF([1]route!$E$3:$E$10005,E422,[1]!Table1[8])</f>
        <v/>
      </c>
      <c r="AM422" s="30">
        <f>SUMIF([1]route!$E$3:$E$10005,E422,[1]!Table1[9])</f>
        <v/>
      </c>
      <c r="AN422" s="30">
        <f>SUMIF([1]route!$E$3:$E$10005,E422,[1]!Table1[10])</f>
        <v/>
      </c>
      <c r="AO422" s="30">
        <f>SUMIF([1]route!$E$3:$E$10005,E422,[1]!Table1[11])</f>
        <v/>
      </c>
      <c r="AP422" s="30">
        <f>SUMIF([1]route!$E$3:$E$10005,E422,[1]!Table1[12])</f>
        <v/>
      </c>
      <c r="AQ422" s="30">
        <f>SUMIF([1]route!$E$3:$E$10005,E422,[1]!Table1[13])</f>
        <v/>
      </c>
      <c r="AR422" s="30">
        <f>SUMIF([1]route!$E$3:$E$10005,E422,[1]!Table1[14])</f>
        <v/>
      </c>
      <c r="AS422" s="30">
        <f>SUMIF([1]route!$E$3:$E$10005,E422,[1]!Table1[15])</f>
        <v/>
      </c>
      <c r="AT422" s="30">
        <f>SUMIF([1]route!$E$3:$E$10005,E422,[1]!Table1[16])</f>
        <v/>
      </c>
      <c r="AU422" s="30">
        <f>SUMIF([1]route!$E$3:$E$10005,E422,[1]!Table1[17])</f>
        <v/>
      </c>
      <c r="AV422" s="30">
        <f>SUMIF([1]route!$E$3:$E$10005,E422,[1]!Table1[18])</f>
        <v/>
      </c>
      <c r="AW422" s="30">
        <f>SUMIF([1]route!$E$3:$E$10005,E422,[1]!Table1[19])</f>
        <v/>
      </c>
      <c r="AX422" s="30">
        <f>SUMIF([1]route!$E$3:$E$10005,E422,[1]!Table1[20])</f>
        <v/>
      </c>
      <c r="AY422" s="30">
        <f>SUMIF([1]route!$E$3:$E$10005,E422,[1]!Table1[21])</f>
        <v/>
      </c>
      <c r="AZ422" s="30">
        <f>SUMIF([1]route!$E$3:$E$10005,E422,[1]!Table1[22])</f>
        <v/>
      </c>
      <c r="BA422" s="30">
        <f>SUMIF([1]route!$E$3:$E$10005,E422,[1]!Table1[23])</f>
        <v/>
      </c>
      <c r="BB422" s="30">
        <f>SUMIF([1]route!$E$3:$E$10005,E422,[1]!Table1[24])</f>
        <v/>
      </c>
      <c r="BC422" s="30">
        <f>SUMIF([1]route!$E$3:$E$10005,E422,[1]!Table1[25])</f>
        <v/>
      </c>
      <c r="BD422" s="30">
        <f>SUMIF([1]route!$E$3:$E$10005,E422,[1]!Table1[26])</f>
        <v/>
      </c>
      <c r="BE422" s="30">
        <f>SUMIF([1]route!$E$3:$E$10005,E422,[1]!Table1[27])</f>
        <v/>
      </c>
      <c r="BF422" s="30">
        <f>SUMIF([1]route!$E$3:$E$10005,E422,[1]!Table1[28])</f>
        <v/>
      </c>
      <c r="BG422" s="30">
        <f>SUMIF([1]route!$E$3:$E$10005,E422,[1]!Table1[29])</f>
        <v/>
      </c>
      <c r="BH422" s="30">
        <f>SUMIF([1]route!$E$3:$E$10005,E422,[1]!Table1[30])</f>
        <v/>
      </c>
      <c r="BI422" s="30">
        <f>SUMIF([1]route!$E$3:$E$10005,E422,[1]!Table1[31])</f>
        <v/>
      </c>
      <c r="BJ422" s="30">
        <f>SUMIF([1]route!$E$3:$E$10005,E422,[1]!Table1[Remain PO])</f>
        <v/>
      </c>
      <c r="BK422" s="31">
        <f>SUMIF([1]route!$E$3:$E$10005,E422,[1]!Table1[N+1])</f>
        <v/>
      </c>
      <c r="BL422" s="31">
        <f>SUMIF([1]route!$E$3:$E$10005,E422,[1]!Table1[N+2])</f>
        <v/>
      </c>
      <c r="BM422" s="31">
        <f>SUMIF([1]route!$E$3:$E$10005,E422,[1]!Table1[N+3])</f>
        <v/>
      </c>
      <c r="BN422" s="32">
        <f>SUMIF([1]route!$E$3:$E$10005,E422,[1]!Table1[N+4])</f>
        <v/>
      </c>
      <c r="BP422" s="37">
        <f>$V422-$AD422</f>
        <v/>
      </c>
      <c r="BQ422" s="35">
        <f>BP422-AE422</f>
        <v/>
      </c>
      <c r="BR422" s="35">
        <f>BQ422-AF422</f>
        <v/>
      </c>
      <c r="BS422" s="35">
        <f>BR422-AG422</f>
        <v/>
      </c>
      <c r="BT422" s="35">
        <f>BS422-AH422</f>
        <v/>
      </c>
      <c r="BU422" s="35">
        <f>BT422-AI422</f>
        <v/>
      </c>
      <c r="BV422" s="35">
        <f>BU422-AJ422</f>
        <v/>
      </c>
      <c r="BW422" s="35">
        <f>BV422-AK422</f>
        <v/>
      </c>
      <c r="BX422" s="35">
        <f>BW422-AL422</f>
        <v/>
      </c>
      <c r="BY422" s="35">
        <f>BX422-AM422</f>
        <v/>
      </c>
      <c r="BZ422" s="35">
        <f>BY422-AN422</f>
        <v/>
      </c>
      <c r="CA422" s="35">
        <f>BZ422-AO422</f>
        <v/>
      </c>
      <c r="CB422" s="35">
        <f>CA422-AP422</f>
        <v/>
      </c>
      <c r="CC422" s="35">
        <f>CB422-AQ422</f>
        <v/>
      </c>
      <c r="CD422" s="35">
        <f>CC422-AR422</f>
        <v/>
      </c>
      <c r="CE422" s="35">
        <f>CD422-AS422</f>
        <v/>
      </c>
      <c r="CF422" s="35">
        <f>CE422-AT422</f>
        <v/>
      </c>
      <c r="CG422" s="35">
        <f>CF422-AU422</f>
        <v/>
      </c>
      <c r="CH422" s="35">
        <f>CG422-AV422</f>
        <v/>
      </c>
      <c r="CI422" s="35">
        <f>CH422-AW422</f>
        <v/>
      </c>
      <c r="CJ422" s="35">
        <f>CI422-AX422</f>
        <v/>
      </c>
      <c r="CK422" s="35">
        <f>CJ422-AY422</f>
        <v/>
      </c>
      <c r="CL422" s="35">
        <f>CK422-AZ422</f>
        <v/>
      </c>
      <c r="CM422" s="35">
        <f>CL422-BA422</f>
        <v/>
      </c>
      <c r="CN422" s="35">
        <f>CM422-BB422</f>
        <v/>
      </c>
      <c r="CO422" s="35">
        <f>CN422-BC422</f>
        <v/>
      </c>
      <c r="CP422" s="35">
        <f>CO422-BD422</f>
        <v/>
      </c>
      <c r="CQ422" s="35">
        <f>CP422-BE422</f>
        <v/>
      </c>
      <c r="CR422" s="35">
        <f>CQ422-BF422</f>
        <v/>
      </c>
      <c r="CS422" s="35">
        <f>CR422-BG422</f>
        <v/>
      </c>
      <c r="CT422" s="35">
        <f>CS422-BH422</f>
        <v/>
      </c>
      <c r="CU422" s="35">
        <f>CT422-BI422</f>
        <v/>
      </c>
      <c r="CV422" s="35">
        <f>CU422-BJ422</f>
        <v/>
      </c>
      <c r="CW422" s="38">
        <f>CV422-BK422</f>
        <v/>
      </c>
      <c r="CX422" s="38">
        <f>CW422-BL422</f>
        <v/>
      </c>
      <c r="CY422" s="38">
        <f>CX422-BM422</f>
        <v/>
      </c>
      <c r="CZ422" s="39">
        <f>CY422-BN422</f>
        <v/>
      </c>
      <c r="DA422" s="35" t="n"/>
    </row>
    <row r="423">
      <c r="D423" s="61">
        <f>VLOOKUP(F423,[1]Special!$O$2:$S$209,3,0)</f>
        <v/>
      </c>
      <c r="E423" s="20" t="inlineStr">
        <is>
          <t>|0200226240|28.60|0.00|2.300|0.0006177NBC</t>
        </is>
      </c>
      <c r="F423" s="19">
        <f>LEFT(E423,LEN(E423)-7)</f>
        <v/>
      </c>
      <c r="G423" s="19">
        <f>'Cutting Rules'!H423</f>
        <v/>
      </c>
      <c r="H423" s="19">
        <f>VLOOKUP(MID(F423,8,2),[1]Special!$H$2:$I$32,2,0)</f>
        <v/>
      </c>
      <c r="I423" s="19">
        <f>RIGHT(E423,3)</f>
        <v/>
      </c>
      <c r="J423" s="19">
        <f>IF(MID(E423,6,2)="22","P","C")</f>
        <v/>
      </c>
      <c r="K423" s="19">
        <f>MID(E423,13,4)</f>
        <v/>
      </c>
      <c r="L423" s="19">
        <f>MID(E423,19,4)</f>
        <v/>
      </c>
      <c r="M423" s="52">
        <f>MID(E423,LEN(E423)-17,4)</f>
        <v/>
      </c>
      <c r="N423" s="52">
        <f>MID(E423,LEN(E423)-6,4)</f>
        <v/>
      </c>
      <c r="O423" s="19">
        <f>VLOOKUP(F423,[1]Item!$A$5:$Z$10000,26,0)</f>
        <v/>
      </c>
      <c r="P423" s="19">
        <f>VLOOKUP(E423,[1]route!$E$3:$O$10005,11,0)</f>
        <v/>
      </c>
      <c r="Q423" s="167">
        <f>'Cutting Rules'!AD423</f>
        <v/>
      </c>
      <c r="R423" s="168">
        <f>SUMIF([1]route!$E$3:$E$10005,E423,[1]!Table1[生産])</f>
        <v/>
      </c>
      <c r="S423" s="24" t="n"/>
      <c r="T423" s="169" t="inlineStr"/>
      <c r="U423" s="19" t="n"/>
      <c r="V423" s="170">
        <f>SUMIF([1]route!$E$3:$E$10005,E423,[1]route!$M$3:$M$10005)</f>
        <v/>
      </c>
      <c r="W423" s="171">
        <f>O423*N423*V423/1000</f>
        <v/>
      </c>
      <c r="X423" s="27">
        <f t="array" ref="X423">INDEX($BP423:$CZ423,MATCH(TRUE,$BP423:$CZ423&lt;0,0))</f>
        <v/>
      </c>
      <c r="Y423" s="47">
        <f>IFERROR(CHOOSE($AC423,$BP$1,$BQ$1,$BR$1,$BS$1,$BT$1,$BU$1,$BV$1,$BW$1,$BX$1,$BY$1,$BZ$1,$CA$1,$CB$1,$CC$1,$CD$1,$CE$1,$CF$1,$CG$1,$CH$1,$CI$1,$CJ$1,$CK$1,$CL$1,$CM$1,$CN$1,$CO$1,$CP$1,$CQ$1,$CR$1,$CS$1,$CT$1,$CU$1,$CV$1,$CW$1,$CX$1,$CY$1,$CZ$1,),"")</f>
        <v/>
      </c>
      <c r="Z423" s="121">
        <f>IFERROR(VLOOKUP(E423,[1]route!$E$3:$BL$10005,59,0),"")&amp;IFERROR(VLOOKUP(E423,[1]route!$E$3:$BL$10005,60,0),"")</f>
        <v/>
      </c>
      <c r="AA423" s="172">
        <f>IF(R423&gt;V423,R423-V423,0)</f>
        <v/>
      </c>
      <c r="AB423" s="173">
        <f>AA423*O423*N423/1000</f>
        <v/>
      </c>
      <c r="AC423" s="4">
        <f>IFERROR(MATCH($X423,$BP423:$CZ423,0),"")</f>
        <v/>
      </c>
      <c r="AD423" s="29" t="n">
        <v>0</v>
      </c>
      <c r="AE423" s="30">
        <f>SUMIF([1]route!$E$3:$E$10005,E423,[1]!Table1[1])</f>
        <v/>
      </c>
      <c r="AF423" s="30">
        <f>SUMIF([1]route!$E$3:$E$10005,E423,[1]!Table1[2])</f>
        <v/>
      </c>
      <c r="AG423" s="30">
        <f>SUMIF([1]route!$E$3:$E$10005,E423,[1]!Table1[3])</f>
        <v/>
      </c>
      <c r="AH423" s="30">
        <f>SUMIF([1]route!$E$3:$E$10005,E423,[1]!Table1[4])</f>
        <v/>
      </c>
      <c r="AI423" s="30">
        <f>SUMIF([1]route!$E$3:$E$10005,E423,[1]!Table1[5])</f>
        <v/>
      </c>
      <c r="AJ423" s="30">
        <f>SUMIF([1]route!$E$3:$E$10005,E423,[1]!Table1[6])</f>
        <v/>
      </c>
      <c r="AK423" s="30">
        <f>SUMIF([1]route!$E$3:$E$10005,E423,[1]!Table1[7])</f>
        <v/>
      </c>
      <c r="AL423" s="30">
        <f>SUMIF([1]route!$E$3:$E$10005,E423,[1]!Table1[8])</f>
        <v/>
      </c>
      <c r="AM423" s="30">
        <f>SUMIF([1]route!$E$3:$E$10005,E423,[1]!Table1[9])</f>
        <v/>
      </c>
      <c r="AN423" s="30">
        <f>SUMIF([1]route!$E$3:$E$10005,E423,[1]!Table1[10])</f>
        <v/>
      </c>
      <c r="AO423" s="30">
        <f>SUMIF([1]route!$E$3:$E$10005,E423,[1]!Table1[11])</f>
        <v/>
      </c>
      <c r="AP423" s="30">
        <f>SUMIF([1]route!$E$3:$E$10005,E423,[1]!Table1[12])</f>
        <v/>
      </c>
      <c r="AQ423" s="30">
        <f>SUMIF([1]route!$E$3:$E$10005,E423,[1]!Table1[13])</f>
        <v/>
      </c>
      <c r="AR423" s="30">
        <f>SUMIF([1]route!$E$3:$E$10005,E423,[1]!Table1[14])</f>
        <v/>
      </c>
      <c r="AS423" s="30">
        <f>SUMIF([1]route!$E$3:$E$10005,E423,[1]!Table1[15])</f>
        <v/>
      </c>
      <c r="AT423" s="30">
        <f>SUMIF([1]route!$E$3:$E$10005,E423,[1]!Table1[16])</f>
        <v/>
      </c>
      <c r="AU423" s="30">
        <f>SUMIF([1]route!$E$3:$E$10005,E423,[1]!Table1[17])</f>
        <v/>
      </c>
      <c r="AV423" s="30">
        <f>SUMIF([1]route!$E$3:$E$10005,E423,[1]!Table1[18])</f>
        <v/>
      </c>
      <c r="AW423" s="30">
        <f>SUMIF([1]route!$E$3:$E$10005,E423,[1]!Table1[19])</f>
        <v/>
      </c>
      <c r="AX423" s="30">
        <f>SUMIF([1]route!$E$3:$E$10005,E423,[1]!Table1[20])</f>
        <v/>
      </c>
      <c r="AY423" s="30">
        <f>SUMIF([1]route!$E$3:$E$10005,E423,[1]!Table1[21])</f>
        <v/>
      </c>
      <c r="AZ423" s="30">
        <f>SUMIF([1]route!$E$3:$E$10005,E423,[1]!Table1[22])</f>
        <v/>
      </c>
      <c r="BA423" s="30">
        <f>SUMIF([1]route!$E$3:$E$10005,E423,[1]!Table1[23])</f>
        <v/>
      </c>
      <c r="BB423" s="30">
        <f>SUMIF([1]route!$E$3:$E$10005,E423,[1]!Table1[24])</f>
        <v/>
      </c>
      <c r="BC423" s="30">
        <f>SUMIF([1]route!$E$3:$E$10005,E423,[1]!Table1[25])</f>
        <v/>
      </c>
      <c r="BD423" s="30">
        <f>SUMIF([1]route!$E$3:$E$10005,E423,[1]!Table1[26])</f>
        <v/>
      </c>
      <c r="BE423" s="30">
        <f>SUMIF([1]route!$E$3:$E$10005,E423,[1]!Table1[27])</f>
        <v/>
      </c>
      <c r="BF423" s="30">
        <f>SUMIF([1]route!$E$3:$E$10005,E423,[1]!Table1[28])</f>
        <v/>
      </c>
      <c r="BG423" s="30">
        <f>SUMIF([1]route!$E$3:$E$10005,E423,[1]!Table1[29])</f>
        <v/>
      </c>
      <c r="BH423" s="30">
        <f>SUMIF([1]route!$E$3:$E$10005,E423,[1]!Table1[30])</f>
        <v/>
      </c>
      <c r="BI423" s="30">
        <f>SUMIF([1]route!$E$3:$E$10005,E423,[1]!Table1[31])</f>
        <v/>
      </c>
      <c r="BJ423" s="30">
        <f>SUMIF([1]route!$E$3:$E$10005,E423,[1]!Table1[Remain PO])</f>
        <v/>
      </c>
      <c r="BK423" s="31">
        <f>SUMIF([1]route!$E$3:$E$10005,E423,[1]!Table1[N+1])</f>
        <v/>
      </c>
      <c r="BL423" s="31">
        <f>SUMIF([1]route!$E$3:$E$10005,E423,[1]!Table1[N+2])</f>
        <v/>
      </c>
      <c r="BM423" s="31">
        <f>SUMIF([1]route!$E$3:$E$10005,E423,[1]!Table1[N+3])</f>
        <v/>
      </c>
      <c r="BN423" s="32">
        <f>SUMIF([1]route!$E$3:$E$10005,E423,[1]!Table1[N+4])</f>
        <v/>
      </c>
      <c r="BP423" s="37">
        <f>$V423-$AD423</f>
        <v/>
      </c>
      <c r="BQ423" s="35">
        <f>BP423-AE423</f>
        <v/>
      </c>
      <c r="BR423" s="35">
        <f>BQ423-AF423</f>
        <v/>
      </c>
      <c r="BS423" s="35">
        <f>BR423-AG423</f>
        <v/>
      </c>
      <c r="BT423" s="35">
        <f>BS423-AH423</f>
        <v/>
      </c>
      <c r="BU423" s="35">
        <f>BT423-AI423</f>
        <v/>
      </c>
      <c r="BV423" s="35">
        <f>BU423-AJ423</f>
        <v/>
      </c>
      <c r="BW423" s="35">
        <f>BV423-AK423</f>
        <v/>
      </c>
      <c r="BX423" s="35">
        <f>BW423-AL423</f>
        <v/>
      </c>
      <c r="BY423" s="35">
        <f>BX423-AM423</f>
        <v/>
      </c>
      <c r="BZ423" s="35">
        <f>BY423-AN423</f>
        <v/>
      </c>
      <c r="CA423" s="35">
        <f>BZ423-AO423</f>
        <v/>
      </c>
      <c r="CB423" s="35">
        <f>CA423-AP423</f>
        <v/>
      </c>
      <c r="CC423" s="35">
        <f>CB423-AQ423</f>
        <v/>
      </c>
      <c r="CD423" s="35">
        <f>CC423-AR423</f>
        <v/>
      </c>
      <c r="CE423" s="35">
        <f>CD423-AS423</f>
        <v/>
      </c>
      <c r="CF423" s="35">
        <f>CE423-AT423</f>
        <v/>
      </c>
      <c r="CG423" s="35">
        <f>CF423-AU423</f>
        <v/>
      </c>
      <c r="CH423" s="35">
        <f>CG423-AV423</f>
        <v/>
      </c>
      <c r="CI423" s="35">
        <f>CH423-AW423</f>
        <v/>
      </c>
      <c r="CJ423" s="35">
        <f>CI423-AX423</f>
        <v/>
      </c>
      <c r="CK423" s="35">
        <f>CJ423-AY423</f>
        <v/>
      </c>
      <c r="CL423" s="35">
        <f>CK423-AZ423</f>
        <v/>
      </c>
      <c r="CM423" s="35">
        <f>CL423-BA423</f>
        <v/>
      </c>
      <c r="CN423" s="35">
        <f>CM423-BB423</f>
        <v/>
      </c>
      <c r="CO423" s="35">
        <f>CN423-BC423</f>
        <v/>
      </c>
      <c r="CP423" s="35">
        <f>CO423-BD423</f>
        <v/>
      </c>
      <c r="CQ423" s="35">
        <f>CP423-BE423</f>
        <v/>
      </c>
      <c r="CR423" s="35">
        <f>CQ423-BF423</f>
        <v/>
      </c>
      <c r="CS423" s="35">
        <f>CR423-BG423</f>
        <v/>
      </c>
      <c r="CT423" s="35">
        <f>CS423-BH423</f>
        <v/>
      </c>
      <c r="CU423" s="35">
        <f>CT423-BI423</f>
        <v/>
      </c>
      <c r="CV423" s="35">
        <f>CU423-BJ423</f>
        <v/>
      </c>
      <c r="CW423" s="38">
        <f>CV423-BK423</f>
        <v/>
      </c>
      <c r="CX423" s="38">
        <f>CW423-BL423</f>
        <v/>
      </c>
      <c r="CY423" s="38">
        <f>CX423-BM423</f>
        <v/>
      </c>
      <c r="CZ423" s="39">
        <f>CY423-BN423</f>
        <v/>
      </c>
      <c r="DA423" s="35" t="n"/>
    </row>
    <row r="424">
      <c r="D424" s="61">
        <f>VLOOKUP(F424,[1]Special!$O$2:$S$209,3,0)</f>
        <v/>
      </c>
      <c r="E424" s="20" t="inlineStr">
        <is>
          <t>|0200220139|34.00|0.00|3.500|0.0005616IBC</t>
        </is>
      </c>
      <c r="F424" s="19">
        <f>LEFT(E424,LEN(E424)-7)</f>
        <v/>
      </c>
      <c r="G424" s="19">
        <f>'Cutting Rules'!H424</f>
        <v/>
      </c>
      <c r="H424" s="19">
        <f>VLOOKUP(MID(F424,8,2),[1]Special!$H$2:$I$32,2,0)</f>
        <v/>
      </c>
      <c r="I424" s="19">
        <f>RIGHT(E424,3)</f>
        <v/>
      </c>
      <c r="J424" s="19">
        <f>IF(MID(E424,6,2)="22","P","C")</f>
        <v/>
      </c>
      <c r="K424" s="19">
        <f>MID(E424,13,4)</f>
        <v/>
      </c>
      <c r="L424" s="19">
        <f>MID(E424,19,4)</f>
        <v/>
      </c>
      <c r="M424" s="52">
        <f>MID(E424,LEN(E424)-17,4)</f>
        <v/>
      </c>
      <c r="N424" s="52">
        <f>MID(E424,LEN(E424)-6,4)</f>
        <v/>
      </c>
      <c r="O424" s="19">
        <f>VLOOKUP(F424,[1]Item!$A$5:$Z$10000,26,0)</f>
        <v/>
      </c>
      <c r="P424" s="19">
        <f>VLOOKUP(E424,[1]route!$E$3:$O$10005,11,0)</f>
        <v/>
      </c>
      <c r="Q424" s="167">
        <f>'Cutting Rules'!AD424</f>
        <v/>
      </c>
      <c r="R424" s="168">
        <f>SUMIF([1]route!$E$3:$E$10005,E424,[1]!Table1[生産])</f>
        <v/>
      </c>
      <c r="S424" s="24" t="n"/>
      <c r="T424" s="169" t="inlineStr"/>
      <c r="U424" s="19" t="n"/>
      <c r="V424" s="170">
        <f>SUMIF([1]route!$E$3:$E$10005,E424,[1]route!$M$3:$M$10005)</f>
        <v/>
      </c>
      <c r="W424" s="171">
        <f>O424*N424*V424/1000</f>
        <v/>
      </c>
      <c r="X424" s="27">
        <f t="array" ref="X424">INDEX($BP424:$CZ424,MATCH(TRUE,$BP424:$CZ424&lt;0,0))</f>
        <v/>
      </c>
      <c r="Y424" s="47">
        <f>IFERROR(CHOOSE($AC424,$BP$1,$BQ$1,$BR$1,$BS$1,$BT$1,$BU$1,$BV$1,$BW$1,$BX$1,$BY$1,$BZ$1,$CA$1,$CB$1,$CC$1,$CD$1,$CE$1,$CF$1,$CG$1,$CH$1,$CI$1,$CJ$1,$CK$1,$CL$1,$CM$1,$CN$1,$CO$1,$CP$1,$CQ$1,$CR$1,$CS$1,$CT$1,$CU$1,$CV$1,$CW$1,$CX$1,$CY$1,$CZ$1,),"")</f>
        <v/>
      </c>
      <c r="Z424" s="121">
        <f>IFERROR(VLOOKUP(E424,[1]route!$E$3:$BL$10005,59,0),"")&amp;IFERROR(VLOOKUP(E424,[1]route!$E$3:$BL$10005,60,0),"")</f>
        <v/>
      </c>
      <c r="AA424" s="172">
        <f>IF(R424&gt;V424,R424-V424,0)</f>
        <v/>
      </c>
      <c r="AB424" s="173">
        <f>AA424*O424*N424/1000</f>
        <v/>
      </c>
      <c r="AC424" s="4">
        <f>IFERROR(MATCH($X424,$BP424:$CZ424,0),"")</f>
        <v/>
      </c>
      <c r="AD424" s="29" t="n">
        <v>0</v>
      </c>
      <c r="AE424" s="30">
        <f>SUMIF([1]route!$E$3:$E$10005,E424,[1]!Table1[1])</f>
        <v/>
      </c>
      <c r="AF424" s="30">
        <f>SUMIF([1]route!$E$3:$E$10005,E424,[1]!Table1[2])</f>
        <v/>
      </c>
      <c r="AG424" s="30">
        <f>SUMIF([1]route!$E$3:$E$10005,E424,[1]!Table1[3])</f>
        <v/>
      </c>
      <c r="AH424" s="30">
        <f>SUMIF([1]route!$E$3:$E$10005,E424,[1]!Table1[4])</f>
        <v/>
      </c>
      <c r="AI424" s="30">
        <f>SUMIF([1]route!$E$3:$E$10005,E424,[1]!Table1[5])</f>
        <v/>
      </c>
      <c r="AJ424" s="30">
        <f>SUMIF([1]route!$E$3:$E$10005,E424,[1]!Table1[6])</f>
        <v/>
      </c>
      <c r="AK424" s="30">
        <f>SUMIF([1]route!$E$3:$E$10005,E424,[1]!Table1[7])</f>
        <v/>
      </c>
      <c r="AL424" s="30">
        <f>SUMIF([1]route!$E$3:$E$10005,E424,[1]!Table1[8])</f>
        <v/>
      </c>
      <c r="AM424" s="30">
        <f>SUMIF([1]route!$E$3:$E$10005,E424,[1]!Table1[9])</f>
        <v/>
      </c>
      <c r="AN424" s="30">
        <f>SUMIF([1]route!$E$3:$E$10005,E424,[1]!Table1[10])</f>
        <v/>
      </c>
      <c r="AO424" s="30">
        <f>SUMIF([1]route!$E$3:$E$10005,E424,[1]!Table1[11])</f>
        <v/>
      </c>
      <c r="AP424" s="30">
        <f>SUMIF([1]route!$E$3:$E$10005,E424,[1]!Table1[12])</f>
        <v/>
      </c>
      <c r="AQ424" s="30">
        <f>SUMIF([1]route!$E$3:$E$10005,E424,[1]!Table1[13])</f>
        <v/>
      </c>
      <c r="AR424" s="30">
        <f>SUMIF([1]route!$E$3:$E$10005,E424,[1]!Table1[14])</f>
        <v/>
      </c>
      <c r="AS424" s="30">
        <f>SUMIF([1]route!$E$3:$E$10005,E424,[1]!Table1[15])</f>
        <v/>
      </c>
      <c r="AT424" s="30">
        <f>SUMIF([1]route!$E$3:$E$10005,E424,[1]!Table1[16])</f>
        <v/>
      </c>
      <c r="AU424" s="30">
        <f>SUMIF([1]route!$E$3:$E$10005,E424,[1]!Table1[17])</f>
        <v/>
      </c>
      <c r="AV424" s="30">
        <f>SUMIF([1]route!$E$3:$E$10005,E424,[1]!Table1[18])</f>
        <v/>
      </c>
      <c r="AW424" s="30">
        <f>SUMIF([1]route!$E$3:$E$10005,E424,[1]!Table1[19])</f>
        <v/>
      </c>
      <c r="AX424" s="30">
        <f>SUMIF([1]route!$E$3:$E$10005,E424,[1]!Table1[20])</f>
        <v/>
      </c>
      <c r="AY424" s="30">
        <f>SUMIF([1]route!$E$3:$E$10005,E424,[1]!Table1[21])</f>
        <v/>
      </c>
      <c r="AZ424" s="30">
        <f>SUMIF([1]route!$E$3:$E$10005,E424,[1]!Table1[22])</f>
        <v/>
      </c>
      <c r="BA424" s="30">
        <f>SUMIF([1]route!$E$3:$E$10005,E424,[1]!Table1[23])</f>
        <v/>
      </c>
      <c r="BB424" s="30">
        <f>SUMIF([1]route!$E$3:$E$10005,E424,[1]!Table1[24])</f>
        <v/>
      </c>
      <c r="BC424" s="30">
        <f>SUMIF([1]route!$E$3:$E$10005,E424,[1]!Table1[25])</f>
        <v/>
      </c>
      <c r="BD424" s="30">
        <f>SUMIF([1]route!$E$3:$E$10005,E424,[1]!Table1[26])</f>
        <v/>
      </c>
      <c r="BE424" s="30">
        <f>SUMIF([1]route!$E$3:$E$10005,E424,[1]!Table1[27])</f>
        <v/>
      </c>
      <c r="BF424" s="30">
        <f>SUMIF([1]route!$E$3:$E$10005,E424,[1]!Table1[28])</f>
        <v/>
      </c>
      <c r="BG424" s="30">
        <f>SUMIF([1]route!$E$3:$E$10005,E424,[1]!Table1[29])</f>
        <v/>
      </c>
      <c r="BH424" s="30">
        <f>SUMIF([1]route!$E$3:$E$10005,E424,[1]!Table1[30])</f>
        <v/>
      </c>
      <c r="BI424" s="30">
        <f>SUMIF([1]route!$E$3:$E$10005,E424,[1]!Table1[31])</f>
        <v/>
      </c>
      <c r="BJ424" s="30">
        <f>SUMIF([1]route!$E$3:$E$10005,E424,[1]!Table1[Remain PO])</f>
        <v/>
      </c>
      <c r="BK424" s="31">
        <f>SUMIF([1]route!$E$3:$E$10005,E424,[1]!Table1[N+1])</f>
        <v/>
      </c>
      <c r="BL424" s="31">
        <f>SUMIF([1]route!$E$3:$E$10005,E424,[1]!Table1[N+2])</f>
        <v/>
      </c>
      <c r="BM424" s="31">
        <f>SUMIF([1]route!$E$3:$E$10005,E424,[1]!Table1[N+3])</f>
        <v/>
      </c>
      <c r="BN424" s="32">
        <f>SUMIF([1]route!$E$3:$E$10005,E424,[1]!Table1[N+4])</f>
        <v/>
      </c>
      <c r="BP424" s="37">
        <f>$V424-$AD424</f>
        <v/>
      </c>
      <c r="BQ424" s="35">
        <f>BP424-AE424</f>
        <v/>
      </c>
      <c r="BR424" s="35">
        <f>BQ424-AF424</f>
        <v/>
      </c>
      <c r="BS424" s="35">
        <f>BR424-AG424</f>
        <v/>
      </c>
      <c r="BT424" s="35">
        <f>BS424-AH424</f>
        <v/>
      </c>
      <c r="BU424" s="35">
        <f>BT424-AI424</f>
        <v/>
      </c>
      <c r="BV424" s="35">
        <f>BU424-AJ424</f>
        <v/>
      </c>
      <c r="BW424" s="35">
        <f>BV424-AK424</f>
        <v/>
      </c>
      <c r="BX424" s="35">
        <f>BW424-AL424</f>
        <v/>
      </c>
      <c r="BY424" s="35">
        <f>BX424-AM424</f>
        <v/>
      </c>
      <c r="BZ424" s="35">
        <f>BY424-AN424</f>
        <v/>
      </c>
      <c r="CA424" s="35">
        <f>BZ424-AO424</f>
        <v/>
      </c>
      <c r="CB424" s="35">
        <f>CA424-AP424</f>
        <v/>
      </c>
      <c r="CC424" s="35">
        <f>CB424-AQ424</f>
        <v/>
      </c>
      <c r="CD424" s="35">
        <f>CC424-AR424</f>
        <v/>
      </c>
      <c r="CE424" s="35">
        <f>CD424-AS424</f>
        <v/>
      </c>
      <c r="CF424" s="35">
        <f>CE424-AT424</f>
        <v/>
      </c>
      <c r="CG424" s="35">
        <f>CF424-AU424</f>
        <v/>
      </c>
      <c r="CH424" s="35">
        <f>CG424-AV424</f>
        <v/>
      </c>
      <c r="CI424" s="35">
        <f>CH424-AW424</f>
        <v/>
      </c>
      <c r="CJ424" s="35">
        <f>CI424-AX424</f>
        <v/>
      </c>
      <c r="CK424" s="35">
        <f>CJ424-AY424</f>
        <v/>
      </c>
      <c r="CL424" s="35">
        <f>CK424-AZ424</f>
        <v/>
      </c>
      <c r="CM424" s="35">
        <f>CL424-BA424</f>
        <v/>
      </c>
      <c r="CN424" s="35">
        <f>CM424-BB424</f>
        <v/>
      </c>
      <c r="CO424" s="35">
        <f>CN424-BC424</f>
        <v/>
      </c>
      <c r="CP424" s="35">
        <f>CO424-BD424</f>
        <v/>
      </c>
      <c r="CQ424" s="35">
        <f>CP424-BE424</f>
        <v/>
      </c>
      <c r="CR424" s="35">
        <f>CQ424-BF424</f>
        <v/>
      </c>
      <c r="CS424" s="35">
        <f>CR424-BG424</f>
        <v/>
      </c>
      <c r="CT424" s="35">
        <f>CS424-BH424</f>
        <v/>
      </c>
      <c r="CU424" s="35">
        <f>CT424-BI424</f>
        <v/>
      </c>
      <c r="CV424" s="35">
        <f>CU424-BJ424</f>
        <v/>
      </c>
      <c r="CW424" s="38">
        <f>CV424-BK424</f>
        <v/>
      </c>
      <c r="CX424" s="38">
        <f>CW424-BL424</f>
        <v/>
      </c>
      <c r="CY424" s="38">
        <f>CX424-BM424</f>
        <v/>
      </c>
      <c r="CZ424" s="39">
        <f>CY424-BN424</f>
        <v/>
      </c>
      <c r="DA424" s="35" t="n"/>
    </row>
    <row r="425">
      <c r="D425" s="61">
        <f>VLOOKUP(F425,[1]Special!$O$2:$S$209,3,0)</f>
        <v/>
      </c>
      <c r="E425" s="20" t="inlineStr">
        <is>
          <t>|0200236041|28.60|0.00|1.200|0.0005070NBC</t>
        </is>
      </c>
      <c r="F425" s="19">
        <f>LEFT(E425,LEN(E425)-7)</f>
        <v/>
      </c>
      <c r="G425" s="19">
        <f>'Cutting Rules'!H425</f>
        <v/>
      </c>
      <c r="H425" s="19">
        <f>VLOOKUP(MID(F425,8,2),[1]Special!$H$2:$I$32,2,0)</f>
        <v/>
      </c>
      <c r="I425" s="19">
        <f>RIGHT(E425,3)</f>
        <v/>
      </c>
      <c r="J425" s="19">
        <f>IF(MID(E425,6,2)="22","P","C")</f>
        <v/>
      </c>
      <c r="K425" s="19">
        <f>MID(E425,13,4)</f>
        <v/>
      </c>
      <c r="L425" s="19">
        <f>MID(E425,19,4)</f>
        <v/>
      </c>
      <c r="M425" s="52">
        <f>MID(E425,LEN(E425)-17,4)</f>
        <v/>
      </c>
      <c r="N425" s="52">
        <f>MID(E425,LEN(E425)-6,4)</f>
        <v/>
      </c>
      <c r="O425" s="19">
        <f>VLOOKUP(F425,[1]Item!$A$5:$Z$10000,26,0)</f>
        <v/>
      </c>
      <c r="P425" s="19">
        <f>VLOOKUP(E425,[1]route!$E$3:$O$10005,11,0)</f>
        <v/>
      </c>
      <c r="Q425" s="167">
        <f>'Cutting Rules'!AD425</f>
        <v/>
      </c>
      <c r="R425" s="168">
        <f>SUMIF([1]route!$E$3:$E$10005,E425,[1]!Table1[生産])</f>
        <v/>
      </c>
      <c r="S425" s="24" t="n"/>
      <c r="T425" s="169" t="inlineStr"/>
      <c r="U425" s="19" t="n"/>
      <c r="V425" s="170">
        <f>SUMIF([1]route!$E$3:$E$10005,E425,[1]route!$M$3:$M$10005)</f>
        <v/>
      </c>
      <c r="W425" s="171">
        <f>O425*N425*V425/1000</f>
        <v/>
      </c>
      <c r="X425" s="27">
        <f t="array" ref="X425">INDEX($BP425:$CZ425,MATCH(TRUE,$BP425:$CZ425&lt;0,0))</f>
        <v/>
      </c>
      <c r="Y425" s="47">
        <f>IFERROR(CHOOSE($AC425,$BP$1,$BQ$1,$BR$1,$BS$1,$BT$1,$BU$1,$BV$1,$BW$1,$BX$1,$BY$1,$BZ$1,$CA$1,$CB$1,$CC$1,$CD$1,$CE$1,$CF$1,$CG$1,$CH$1,$CI$1,$CJ$1,$CK$1,$CL$1,$CM$1,$CN$1,$CO$1,$CP$1,$CQ$1,$CR$1,$CS$1,$CT$1,$CU$1,$CV$1,$CW$1,$CX$1,$CY$1,$CZ$1,),"")</f>
        <v/>
      </c>
      <c r="Z425" s="121">
        <f>IFERROR(VLOOKUP(E425,[1]route!$E$3:$BL$10005,59,0),"")&amp;IFERROR(VLOOKUP(E425,[1]route!$E$3:$BL$10005,60,0),"")</f>
        <v/>
      </c>
      <c r="AA425" s="172">
        <f>IF(R425&gt;V425,R425-V425,0)</f>
        <v/>
      </c>
      <c r="AB425" s="173">
        <f>AA425*O425*N425/1000</f>
        <v/>
      </c>
      <c r="AC425" s="4">
        <f>IFERROR(MATCH($X425,$BP425:$CZ425,0),"")</f>
        <v/>
      </c>
      <c r="AD425" s="29" t="n">
        <v>0</v>
      </c>
      <c r="AE425" s="30">
        <f>SUMIF([1]route!$E$3:$E$10005,E425,[1]!Table1[1])</f>
        <v/>
      </c>
      <c r="AF425" s="30">
        <f>SUMIF([1]route!$E$3:$E$10005,E425,[1]!Table1[2])</f>
        <v/>
      </c>
      <c r="AG425" s="30">
        <f>SUMIF([1]route!$E$3:$E$10005,E425,[1]!Table1[3])</f>
        <v/>
      </c>
      <c r="AH425" s="30">
        <f>SUMIF([1]route!$E$3:$E$10005,E425,[1]!Table1[4])</f>
        <v/>
      </c>
      <c r="AI425" s="30">
        <f>SUMIF([1]route!$E$3:$E$10005,E425,[1]!Table1[5])</f>
        <v/>
      </c>
      <c r="AJ425" s="30">
        <f>SUMIF([1]route!$E$3:$E$10005,E425,[1]!Table1[6])</f>
        <v/>
      </c>
      <c r="AK425" s="30">
        <f>SUMIF([1]route!$E$3:$E$10005,E425,[1]!Table1[7])</f>
        <v/>
      </c>
      <c r="AL425" s="30">
        <f>SUMIF([1]route!$E$3:$E$10005,E425,[1]!Table1[8])</f>
        <v/>
      </c>
      <c r="AM425" s="30">
        <f>SUMIF([1]route!$E$3:$E$10005,E425,[1]!Table1[9])</f>
        <v/>
      </c>
      <c r="AN425" s="30">
        <f>SUMIF([1]route!$E$3:$E$10005,E425,[1]!Table1[10])</f>
        <v/>
      </c>
      <c r="AO425" s="30">
        <f>SUMIF([1]route!$E$3:$E$10005,E425,[1]!Table1[11])</f>
        <v/>
      </c>
      <c r="AP425" s="30">
        <f>SUMIF([1]route!$E$3:$E$10005,E425,[1]!Table1[12])</f>
        <v/>
      </c>
      <c r="AQ425" s="30">
        <f>SUMIF([1]route!$E$3:$E$10005,E425,[1]!Table1[13])</f>
        <v/>
      </c>
      <c r="AR425" s="30">
        <f>SUMIF([1]route!$E$3:$E$10005,E425,[1]!Table1[14])</f>
        <v/>
      </c>
      <c r="AS425" s="30">
        <f>SUMIF([1]route!$E$3:$E$10005,E425,[1]!Table1[15])</f>
        <v/>
      </c>
      <c r="AT425" s="30">
        <f>SUMIF([1]route!$E$3:$E$10005,E425,[1]!Table1[16])</f>
        <v/>
      </c>
      <c r="AU425" s="30">
        <f>SUMIF([1]route!$E$3:$E$10005,E425,[1]!Table1[17])</f>
        <v/>
      </c>
      <c r="AV425" s="30">
        <f>SUMIF([1]route!$E$3:$E$10005,E425,[1]!Table1[18])</f>
        <v/>
      </c>
      <c r="AW425" s="30">
        <f>SUMIF([1]route!$E$3:$E$10005,E425,[1]!Table1[19])</f>
        <v/>
      </c>
      <c r="AX425" s="30">
        <f>SUMIF([1]route!$E$3:$E$10005,E425,[1]!Table1[20])</f>
        <v/>
      </c>
      <c r="AY425" s="30">
        <f>SUMIF([1]route!$E$3:$E$10005,E425,[1]!Table1[21])</f>
        <v/>
      </c>
      <c r="AZ425" s="30">
        <f>SUMIF([1]route!$E$3:$E$10005,E425,[1]!Table1[22])</f>
        <v/>
      </c>
      <c r="BA425" s="30">
        <f>SUMIF([1]route!$E$3:$E$10005,E425,[1]!Table1[23])</f>
        <v/>
      </c>
      <c r="BB425" s="30">
        <f>SUMIF([1]route!$E$3:$E$10005,E425,[1]!Table1[24])</f>
        <v/>
      </c>
      <c r="BC425" s="30">
        <f>SUMIF([1]route!$E$3:$E$10005,E425,[1]!Table1[25])</f>
        <v/>
      </c>
      <c r="BD425" s="30">
        <f>SUMIF([1]route!$E$3:$E$10005,E425,[1]!Table1[26])</f>
        <v/>
      </c>
      <c r="BE425" s="30">
        <f>SUMIF([1]route!$E$3:$E$10005,E425,[1]!Table1[27])</f>
        <v/>
      </c>
      <c r="BF425" s="30">
        <f>SUMIF([1]route!$E$3:$E$10005,E425,[1]!Table1[28])</f>
        <v/>
      </c>
      <c r="BG425" s="30">
        <f>SUMIF([1]route!$E$3:$E$10005,E425,[1]!Table1[29])</f>
        <v/>
      </c>
      <c r="BH425" s="30">
        <f>SUMIF([1]route!$E$3:$E$10005,E425,[1]!Table1[30])</f>
        <v/>
      </c>
      <c r="BI425" s="30">
        <f>SUMIF([1]route!$E$3:$E$10005,E425,[1]!Table1[31])</f>
        <v/>
      </c>
      <c r="BJ425" s="30">
        <f>SUMIF([1]route!$E$3:$E$10005,E425,[1]!Table1[Remain PO])</f>
        <v/>
      </c>
      <c r="BK425" s="31">
        <f>SUMIF([1]route!$E$3:$E$10005,E425,[1]!Table1[N+1])</f>
        <v/>
      </c>
      <c r="BL425" s="31">
        <f>SUMIF([1]route!$E$3:$E$10005,E425,[1]!Table1[N+2])</f>
        <v/>
      </c>
      <c r="BM425" s="31">
        <f>SUMIF([1]route!$E$3:$E$10005,E425,[1]!Table1[N+3])</f>
        <v/>
      </c>
      <c r="BN425" s="32">
        <f>SUMIF([1]route!$E$3:$E$10005,E425,[1]!Table1[N+4])</f>
        <v/>
      </c>
      <c r="BP425" s="37">
        <f>$V425-$AD425</f>
        <v/>
      </c>
      <c r="BQ425" s="35">
        <f>BP425-AE425</f>
        <v/>
      </c>
      <c r="BR425" s="35">
        <f>BQ425-AF425</f>
        <v/>
      </c>
      <c r="BS425" s="35">
        <f>BR425-AG425</f>
        <v/>
      </c>
      <c r="BT425" s="35">
        <f>BS425-AH425</f>
        <v/>
      </c>
      <c r="BU425" s="35">
        <f>BT425-AI425</f>
        <v/>
      </c>
      <c r="BV425" s="35">
        <f>BU425-AJ425</f>
        <v/>
      </c>
      <c r="BW425" s="35">
        <f>BV425-AK425</f>
        <v/>
      </c>
      <c r="BX425" s="35">
        <f>BW425-AL425</f>
        <v/>
      </c>
      <c r="BY425" s="35">
        <f>BX425-AM425</f>
        <v/>
      </c>
      <c r="BZ425" s="35">
        <f>BY425-AN425</f>
        <v/>
      </c>
      <c r="CA425" s="35">
        <f>BZ425-AO425</f>
        <v/>
      </c>
      <c r="CB425" s="35">
        <f>CA425-AP425</f>
        <v/>
      </c>
      <c r="CC425" s="35">
        <f>CB425-AQ425</f>
        <v/>
      </c>
      <c r="CD425" s="35">
        <f>CC425-AR425</f>
        <v/>
      </c>
      <c r="CE425" s="35">
        <f>CD425-AS425</f>
        <v/>
      </c>
      <c r="CF425" s="35">
        <f>CE425-AT425</f>
        <v/>
      </c>
      <c r="CG425" s="35">
        <f>CF425-AU425</f>
        <v/>
      </c>
      <c r="CH425" s="35">
        <f>CG425-AV425</f>
        <v/>
      </c>
      <c r="CI425" s="35">
        <f>CH425-AW425</f>
        <v/>
      </c>
      <c r="CJ425" s="35">
        <f>CI425-AX425</f>
        <v/>
      </c>
      <c r="CK425" s="35">
        <f>CJ425-AY425</f>
        <v/>
      </c>
      <c r="CL425" s="35">
        <f>CK425-AZ425</f>
        <v/>
      </c>
      <c r="CM425" s="35">
        <f>CL425-BA425</f>
        <v/>
      </c>
      <c r="CN425" s="35">
        <f>CM425-BB425</f>
        <v/>
      </c>
      <c r="CO425" s="35">
        <f>CN425-BC425</f>
        <v/>
      </c>
      <c r="CP425" s="35">
        <f>CO425-BD425</f>
        <v/>
      </c>
      <c r="CQ425" s="35">
        <f>CP425-BE425</f>
        <v/>
      </c>
      <c r="CR425" s="35">
        <f>CQ425-BF425</f>
        <v/>
      </c>
      <c r="CS425" s="35">
        <f>CR425-BG425</f>
        <v/>
      </c>
      <c r="CT425" s="35">
        <f>CS425-BH425</f>
        <v/>
      </c>
      <c r="CU425" s="35">
        <f>CT425-BI425</f>
        <v/>
      </c>
      <c r="CV425" s="35">
        <f>CU425-BJ425</f>
        <v/>
      </c>
      <c r="CW425" s="38">
        <f>CV425-BK425</f>
        <v/>
      </c>
      <c r="CX425" s="38">
        <f>CW425-BL425</f>
        <v/>
      </c>
      <c r="CY425" s="38">
        <f>CX425-BM425</f>
        <v/>
      </c>
      <c r="CZ425" s="39">
        <f>CY425-BN425</f>
        <v/>
      </c>
      <c r="DA425" s="35" t="n"/>
    </row>
    <row r="426">
      <c r="D426" s="61">
        <f>VLOOKUP(F426,[1]Special!$O$2:$S$209,3,0)</f>
        <v/>
      </c>
      <c r="E426" s="20" t="inlineStr">
        <is>
          <t>|0200230120|35.00|0.00|1.200|0.0005800IBC</t>
        </is>
      </c>
      <c r="F426" s="19">
        <f>LEFT(E426,LEN(E426)-7)</f>
        <v/>
      </c>
      <c r="G426" s="19">
        <f>'Cutting Rules'!H426</f>
        <v/>
      </c>
      <c r="H426" s="19">
        <f>VLOOKUP(MID(F426,8,2),[1]Special!$H$2:$I$32,2,0)</f>
        <v/>
      </c>
      <c r="I426" s="19">
        <f>RIGHT(E426,3)</f>
        <v/>
      </c>
      <c r="J426" s="19">
        <f>IF(MID(E426,6,2)="22","P","C")</f>
        <v/>
      </c>
      <c r="K426" s="19">
        <f>MID(E426,13,4)</f>
        <v/>
      </c>
      <c r="L426" s="19">
        <f>MID(E426,19,4)</f>
        <v/>
      </c>
      <c r="M426" s="52">
        <f>MID(E426,LEN(E426)-17,4)</f>
        <v/>
      </c>
      <c r="N426" s="52">
        <f>MID(E426,LEN(E426)-6,4)</f>
        <v/>
      </c>
      <c r="O426" s="19">
        <f>VLOOKUP(F426,[1]Item!$A$5:$Z$10000,26,0)</f>
        <v/>
      </c>
      <c r="P426" s="19">
        <f>VLOOKUP(E426,[1]route!$E$3:$O$10005,11,0)</f>
        <v/>
      </c>
      <c r="Q426" s="167">
        <f>'Cutting Rules'!AD426</f>
        <v/>
      </c>
      <c r="R426" s="168">
        <f>SUMIF([1]route!$E$3:$E$10005,E426,[1]!Table1[生産])</f>
        <v/>
      </c>
      <c r="S426" s="24" t="n"/>
      <c r="T426" s="169" t="inlineStr"/>
      <c r="U426" s="19" t="n"/>
      <c r="V426" s="170">
        <f>SUMIF([1]route!$E$3:$E$10005,E426,[1]route!$M$3:$M$10005)</f>
        <v/>
      </c>
      <c r="W426" s="171">
        <f>O426*N426*V426/1000</f>
        <v/>
      </c>
      <c r="X426" s="27">
        <f t="array" ref="X426">INDEX($BP426:$CZ426,MATCH(TRUE,$BP426:$CZ426&lt;0,0))</f>
        <v/>
      </c>
      <c r="Y426" s="47">
        <f>IFERROR(CHOOSE($AC426,$BP$1,$BQ$1,$BR$1,$BS$1,$BT$1,$BU$1,$BV$1,$BW$1,$BX$1,$BY$1,$BZ$1,$CA$1,$CB$1,$CC$1,$CD$1,$CE$1,$CF$1,$CG$1,$CH$1,$CI$1,$CJ$1,$CK$1,$CL$1,$CM$1,$CN$1,$CO$1,$CP$1,$CQ$1,$CR$1,$CS$1,$CT$1,$CU$1,$CV$1,$CW$1,$CX$1,$CY$1,$CZ$1,),"")</f>
        <v/>
      </c>
      <c r="Z426" s="121">
        <f>IFERROR(VLOOKUP(E426,[1]route!$E$3:$BL$10005,59,0),"")&amp;IFERROR(VLOOKUP(E426,[1]route!$E$3:$BL$10005,60,0),"")</f>
        <v/>
      </c>
      <c r="AA426" s="172">
        <f>IF(R426&gt;V426,R426-V426,0)</f>
        <v/>
      </c>
      <c r="AB426" s="173">
        <f>AA426*O426*N426/1000</f>
        <v/>
      </c>
      <c r="AC426" s="4">
        <f>IFERROR(MATCH($X426,$BP426:$CZ426,0),"")</f>
        <v/>
      </c>
      <c r="AD426" s="29" t="n">
        <v>0</v>
      </c>
      <c r="AE426" s="30">
        <f>SUMIF([1]route!$E$3:$E$10005,E426,[1]!Table1[1])</f>
        <v/>
      </c>
      <c r="AF426" s="30">
        <f>SUMIF([1]route!$E$3:$E$10005,E426,[1]!Table1[2])</f>
        <v/>
      </c>
      <c r="AG426" s="30">
        <f>SUMIF([1]route!$E$3:$E$10005,E426,[1]!Table1[3])</f>
        <v/>
      </c>
      <c r="AH426" s="30">
        <f>SUMIF([1]route!$E$3:$E$10005,E426,[1]!Table1[4])</f>
        <v/>
      </c>
      <c r="AI426" s="30">
        <f>SUMIF([1]route!$E$3:$E$10005,E426,[1]!Table1[5])</f>
        <v/>
      </c>
      <c r="AJ426" s="30">
        <f>SUMIF([1]route!$E$3:$E$10005,E426,[1]!Table1[6])</f>
        <v/>
      </c>
      <c r="AK426" s="30">
        <f>SUMIF([1]route!$E$3:$E$10005,E426,[1]!Table1[7])</f>
        <v/>
      </c>
      <c r="AL426" s="30">
        <f>SUMIF([1]route!$E$3:$E$10005,E426,[1]!Table1[8])</f>
        <v/>
      </c>
      <c r="AM426" s="30">
        <f>SUMIF([1]route!$E$3:$E$10005,E426,[1]!Table1[9])</f>
        <v/>
      </c>
      <c r="AN426" s="30">
        <f>SUMIF([1]route!$E$3:$E$10005,E426,[1]!Table1[10])</f>
        <v/>
      </c>
      <c r="AO426" s="30">
        <f>SUMIF([1]route!$E$3:$E$10005,E426,[1]!Table1[11])</f>
        <v/>
      </c>
      <c r="AP426" s="30">
        <f>SUMIF([1]route!$E$3:$E$10005,E426,[1]!Table1[12])</f>
        <v/>
      </c>
      <c r="AQ426" s="30">
        <f>SUMIF([1]route!$E$3:$E$10005,E426,[1]!Table1[13])</f>
        <v/>
      </c>
      <c r="AR426" s="30">
        <f>SUMIF([1]route!$E$3:$E$10005,E426,[1]!Table1[14])</f>
        <v/>
      </c>
      <c r="AS426" s="30">
        <f>SUMIF([1]route!$E$3:$E$10005,E426,[1]!Table1[15])</f>
        <v/>
      </c>
      <c r="AT426" s="30">
        <f>SUMIF([1]route!$E$3:$E$10005,E426,[1]!Table1[16])</f>
        <v/>
      </c>
      <c r="AU426" s="30">
        <f>SUMIF([1]route!$E$3:$E$10005,E426,[1]!Table1[17])</f>
        <v/>
      </c>
      <c r="AV426" s="30">
        <f>SUMIF([1]route!$E$3:$E$10005,E426,[1]!Table1[18])</f>
        <v/>
      </c>
      <c r="AW426" s="30">
        <f>SUMIF([1]route!$E$3:$E$10005,E426,[1]!Table1[19])</f>
        <v/>
      </c>
      <c r="AX426" s="30">
        <f>SUMIF([1]route!$E$3:$E$10005,E426,[1]!Table1[20])</f>
        <v/>
      </c>
      <c r="AY426" s="30">
        <f>SUMIF([1]route!$E$3:$E$10005,E426,[1]!Table1[21])</f>
        <v/>
      </c>
      <c r="AZ426" s="30">
        <f>SUMIF([1]route!$E$3:$E$10005,E426,[1]!Table1[22])</f>
        <v/>
      </c>
      <c r="BA426" s="30">
        <f>SUMIF([1]route!$E$3:$E$10005,E426,[1]!Table1[23])</f>
        <v/>
      </c>
      <c r="BB426" s="30">
        <f>SUMIF([1]route!$E$3:$E$10005,E426,[1]!Table1[24])</f>
        <v/>
      </c>
      <c r="BC426" s="30">
        <f>SUMIF([1]route!$E$3:$E$10005,E426,[1]!Table1[25])</f>
        <v/>
      </c>
      <c r="BD426" s="30">
        <f>SUMIF([1]route!$E$3:$E$10005,E426,[1]!Table1[26])</f>
        <v/>
      </c>
      <c r="BE426" s="30">
        <f>SUMIF([1]route!$E$3:$E$10005,E426,[1]!Table1[27])</f>
        <v/>
      </c>
      <c r="BF426" s="30">
        <f>SUMIF([1]route!$E$3:$E$10005,E426,[1]!Table1[28])</f>
        <v/>
      </c>
      <c r="BG426" s="30">
        <f>SUMIF([1]route!$E$3:$E$10005,E426,[1]!Table1[29])</f>
        <v/>
      </c>
      <c r="BH426" s="30">
        <f>SUMIF([1]route!$E$3:$E$10005,E426,[1]!Table1[30])</f>
        <v/>
      </c>
      <c r="BI426" s="30">
        <f>SUMIF([1]route!$E$3:$E$10005,E426,[1]!Table1[31])</f>
        <v/>
      </c>
      <c r="BJ426" s="30">
        <f>SUMIF([1]route!$E$3:$E$10005,E426,[1]!Table1[Remain PO])</f>
        <v/>
      </c>
      <c r="BK426" s="31">
        <f>SUMIF([1]route!$E$3:$E$10005,E426,[1]!Table1[N+1])</f>
        <v/>
      </c>
      <c r="BL426" s="31">
        <f>SUMIF([1]route!$E$3:$E$10005,E426,[1]!Table1[N+2])</f>
        <v/>
      </c>
      <c r="BM426" s="31">
        <f>SUMIF([1]route!$E$3:$E$10005,E426,[1]!Table1[N+3])</f>
        <v/>
      </c>
      <c r="BN426" s="32">
        <f>SUMIF([1]route!$E$3:$E$10005,E426,[1]!Table1[N+4])</f>
        <v/>
      </c>
      <c r="BP426" s="37">
        <f>$V426-$AD426</f>
        <v/>
      </c>
      <c r="BQ426" s="35">
        <f>BP426-AE426</f>
        <v/>
      </c>
      <c r="BR426" s="35">
        <f>BQ426-AF426</f>
        <v/>
      </c>
      <c r="BS426" s="35">
        <f>BR426-AG426</f>
        <v/>
      </c>
      <c r="BT426" s="35">
        <f>BS426-AH426</f>
        <v/>
      </c>
      <c r="BU426" s="35">
        <f>BT426-AI426</f>
        <v/>
      </c>
      <c r="BV426" s="35">
        <f>BU426-AJ426</f>
        <v/>
      </c>
      <c r="BW426" s="35">
        <f>BV426-AK426</f>
        <v/>
      </c>
      <c r="BX426" s="35">
        <f>BW426-AL426</f>
        <v/>
      </c>
      <c r="BY426" s="35">
        <f>BX426-AM426</f>
        <v/>
      </c>
      <c r="BZ426" s="35">
        <f>BY426-AN426</f>
        <v/>
      </c>
      <c r="CA426" s="35">
        <f>BZ426-AO426</f>
        <v/>
      </c>
      <c r="CB426" s="35">
        <f>CA426-AP426</f>
        <v/>
      </c>
      <c r="CC426" s="35">
        <f>CB426-AQ426</f>
        <v/>
      </c>
      <c r="CD426" s="35">
        <f>CC426-AR426</f>
        <v/>
      </c>
      <c r="CE426" s="35">
        <f>CD426-AS426</f>
        <v/>
      </c>
      <c r="CF426" s="35">
        <f>CE426-AT426</f>
        <v/>
      </c>
      <c r="CG426" s="35">
        <f>CF426-AU426</f>
        <v/>
      </c>
      <c r="CH426" s="35">
        <f>CG426-AV426</f>
        <v/>
      </c>
      <c r="CI426" s="35">
        <f>CH426-AW426</f>
        <v/>
      </c>
      <c r="CJ426" s="35">
        <f>CI426-AX426</f>
        <v/>
      </c>
      <c r="CK426" s="35">
        <f>CJ426-AY426</f>
        <v/>
      </c>
      <c r="CL426" s="35">
        <f>CK426-AZ426</f>
        <v/>
      </c>
      <c r="CM426" s="35">
        <f>CL426-BA426</f>
        <v/>
      </c>
      <c r="CN426" s="35">
        <f>CM426-BB426</f>
        <v/>
      </c>
      <c r="CO426" s="35">
        <f>CN426-BC426</f>
        <v/>
      </c>
      <c r="CP426" s="35">
        <f>CO426-BD426</f>
        <v/>
      </c>
      <c r="CQ426" s="35">
        <f>CP426-BE426</f>
        <v/>
      </c>
      <c r="CR426" s="35">
        <f>CQ426-BF426</f>
        <v/>
      </c>
      <c r="CS426" s="35">
        <f>CR426-BG426</f>
        <v/>
      </c>
      <c r="CT426" s="35">
        <f>CS426-BH426</f>
        <v/>
      </c>
      <c r="CU426" s="35">
        <f>CT426-BI426</f>
        <v/>
      </c>
      <c r="CV426" s="35">
        <f>CU426-BJ426</f>
        <v/>
      </c>
      <c r="CW426" s="38">
        <f>CV426-BK426</f>
        <v/>
      </c>
      <c r="CX426" s="38">
        <f>CW426-BL426</f>
        <v/>
      </c>
      <c r="CY426" s="38">
        <f>CX426-BM426</f>
        <v/>
      </c>
      <c r="CZ426" s="39">
        <f>CY426-BN426</f>
        <v/>
      </c>
      <c r="DA426" s="35" t="n"/>
    </row>
    <row r="427">
      <c r="D427" s="61">
        <f>VLOOKUP(F427,[1]Special!$O$2:$S$209,3,0)</f>
        <v/>
      </c>
      <c r="E427" s="20" t="inlineStr">
        <is>
          <t>|0200220810|28.60|0.00|3.200|0.0005720IBC</t>
        </is>
      </c>
      <c r="F427" s="19">
        <f>LEFT(E427,LEN(E427)-7)</f>
        <v/>
      </c>
      <c r="G427" s="19">
        <f>'Cutting Rules'!H427</f>
        <v/>
      </c>
      <c r="H427" s="19">
        <f>VLOOKUP(MID(F427,8,2),[1]Special!$H$2:$I$32,2,0)</f>
        <v/>
      </c>
      <c r="I427" s="19">
        <f>RIGHT(E427,3)</f>
        <v/>
      </c>
      <c r="J427" s="19">
        <f>IF(MID(E427,6,2)="22","P","C")</f>
        <v/>
      </c>
      <c r="K427" s="19">
        <f>MID(E427,13,4)</f>
        <v/>
      </c>
      <c r="L427" s="19">
        <f>MID(E427,19,4)</f>
        <v/>
      </c>
      <c r="M427" s="52">
        <f>MID(E427,LEN(E427)-17,4)</f>
        <v/>
      </c>
      <c r="N427" s="52">
        <f>MID(E427,LEN(E427)-6,4)</f>
        <v/>
      </c>
      <c r="O427" s="19">
        <f>VLOOKUP(F427,[1]Item!$A$5:$Z$10000,26,0)</f>
        <v/>
      </c>
      <c r="P427" s="19">
        <f>VLOOKUP(E427,[1]route!$E$3:$O$10005,11,0)</f>
        <v/>
      </c>
      <c r="Q427" s="167">
        <f>'Cutting Rules'!AD427</f>
        <v/>
      </c>
      <c r="R427" s="168">
        <f>SUMIF([1]route!$E$3:$E$10005,E427,[1]!Table1[生産])</f>
        <v/>
      </c>
      <c r="S427" s="24" t="n"/>
      <c r="T427" s="169" t="inlineStr"/>
      <c r="U427" s="19" t="n"/>
      <c r="V427" s="170">
        <f>SUMIF([1]route!$E$3:$E$10005,E427,[1]route!$M$3:$M$10005)</f>
        <v/>
      </c>
      <c r="W427" s="171">
        <f>O427*N427*V427/1000</f>
        <v/>
      </c>
      <c r="X427" s="27">
        <f t="array" ref="X427">INDEX($BP427:$CZ427,MATCH(TRUE,$BP427:$CZ427&lt;0,0))</f>
        <v/>
      </c>
      <c r="Y427" s="47">
        <f>IFERROR(CHOOSE($AC427,$BP$1,$BQ$1,$BR$1,$BS$1,$BT$1,$BU$1,$BV$1,$BW$1,$BX$1,$BY$1,$BZ$1,$CA$1,$CB$1,$CC$1,$CD$1,$CE$1,$CF$1,$CG$1,$CH$1,$CI$1,$CJ$1,$CK$1,$CL$1,$CM$1,$CN$1,$CO$1,$CP$1,$CQ$1,$CR$1,$CS$1,$CT$1,$CU$1,$CV$1,$CW$1,$CX$1,$CY$1,$CZ$1,),"")</f>
        <v/>
      </c>
      <c r="Z427" s="121">
        <f>IFERROR(VLOOKUP(E427,[1]route!$E$3:$BL$10005,59,0),"")&amp;IFERROR(VLOOKUP(E427,[1]route!$E$3:$BL$10005,60,0),"")</f>
        <v/>
      </c>
      <c r="AA427" s="172">
        <f>IF(R427&gt;V427,R427-V427,0)</f>
        <v/>
      </c>
      <c r="AB427" s="173">
        <f>AA427*O427*N427/1000</f>
        <v/>
      </c>
      <c r="AC427" s="4">
        <f>IFERROR(MATCH($X427,$BP427:$CZ427,0),"")</f>
        <v/>
      </c>
      <c r="AD427" s="29" t="n">
        <v>0</v>
      </c>
      <c r="AE427" s="30">
        <f>SUMIF([1]route!$E$3:$E$10005,E427,[1]!Table1[1])</f>
        <v/>
      </c>
      <c r="AF427" s="30">
        <f>SUMIF([1]route!$E$3:$E$10005,E427,[1]!Table1[2])</f>
        <v/>
      </c>
      <c r="AG427" s="30">
        <f>SUMIF([1]route!$E$3:$E$10005,E427,[1]!Table1[3])</f>
        <v/>
      </c>
      <c r="AH427" s="30">
        <f>SUMIF([1]route!$E$3:$E$10005,E427,[1]!Table1[4])</f>
        <v/>
      </c>
      <c r="AI427" s="30">
        <f>SUMIF([1]route!$E$3:$E$10005,E427,[1]!Table1[5])</f>
        <v/>
      </c>
      <c r="AJ427" s="30">
        <f>SUMIF([1]route!$E$3:$E$10005,E427,[1]!Table1[6])</f>
        <v/>
      </c>
      <c r="AK427" s="30">
        <f>SUMIF([1]route!$E$3:$E$10005,E427,[1]!Table1[7])</f>
        <v/>
      </c>
      <c r="AL427" s="30">
        <f>SUMIF([1]route!$E$3:$E$10005,E427,[1]!Table1[8])</f>
        <v/>
      </c>
      <c r="AM427" s="30">
        <f>SUMIF([1]route!$E$3:$E$10005,E427,[1]!Table1[9])</f>
        <v/>
      </c>
      <c r="AN427" s="30">
        <f>SUMIF([1]route!$E$3:$E$10005,E427,[1]!Table1[10])</f>
        <v/>
      </c>
      <c r="AO427" s="30">
        <f>SUMIF([1]route!$E$3:$E$10005,E427,[1]!Table1[11])</f>
        <v/>
      </c>
      <c r="AP427" s="30">
        <f>SUMIF([1]route!$E$3:$E$10005,E427,[1]!Table1[12])</f>
        <v/>
      </c>
      <c r="AQ427" s="30">
        <f>SUMIF([1]route!$E$3:$E$10005,E427,[1]!Table1[13])</f>
        <v/>
      </c>
      <c r="AR427" s="30">
        <f>SUMIF([1]route!$E$3:$E$10005,E427,[1]!Table1[14])</f>
        <v/>
      </c>
      <c r="AS427" s="30">
        <f>SUMIF([1]route!$E$3:$E$10005,E427,[1]!Table1[15])</f>
        <v/>
      </c>
      <c r="AT427" s="30">
        <f>SUMIF([1]route!$E$3:$E$10005,E427,[1]!Table1[16])</f>
        <v/>
      </c>
      <c r="AU427" s="30">
        <f>SUMIF([1]route!$E$3:$E$10005,E427,[1]!Table1[17])</f>
        <v/>
      </c>
      <c r="AV427" s="30">
        <f>SUMIF([1]route!$E$3:$E$10005,E427,[1]!Table1[18])</f>
        <v/>
      </c>
      <c r="AW427" s="30">
        <f>SUMIF([1]route!$E$3:$E$10005,E427,[1]!Table1[19])</f>
        <v/>
      </c>
      <c r="AX427" s="30">
        <f>SUMIF([1]route!$E$3:$E$10005,E427,[1]!Table1[20])</f>
        <v/>
      </c>
      <c r="AY427" s="30">
        <f>SUMIF([1]route!$E$3:$E$10005,E427,[1]!Table1[21])</f>
        <v/>
      </c>
      <c r="AZ427" s="30">
        <f>SUMIF([1]route!$E$3:$E$10005,E427,[1]!Table1[22])</f>
        <v/>
      </c>
      <c r="BA427" s="30">
        <f>SUMIF([1]route!$E$3:$E$10005,E427,[1]!Table1[23])</f>
        <v/>
      </c>
      <c r="BB427" s="30">
        <f>SUMIF([1]route!$E$3:$E$10005,E427,[1]!Table1[24])</f>
        <v/>
      </c>
      <c r="BC427" s="30">
        <f>SUMIF([1]route!$E$3:$E$10005,E427,[1]!Table1[25])</f>
        <v/>
      </c>
      <c r="BD427" s="30">
        <f>SUMIF([1]route!$E$3:$E$10005,E427,[1]!Table1[26])</f>
        <v/>
      </c>
      <c r="BE427" s="30">
        <f>SUMIF([1]route!$E$3:$E$10005,E427,[1]!Table1[27])</f>
        <v/>
      </c>
      <c r="BF427" s="30">
        <f>SUMIF([1]route!$E$3:$E$10005,E427,[1]!Table1[28])</f>
        <v/>
      </c>
      <c r="BG427" s="30">
        <f>SUMIF([1]route!$E$3:$E$10005,E427,[1]!Table1[29])</f>
        <v/>
      </c>
      <c r="BH427" s="30">
        <f>SUMIF([1]route!$E$3:$E$10005,E427,[1]!Table1[30])</f>
        <v/>
      </c>
      <c r="BI427" s="30">
        <f>SUMIF([1]route!$E$3:$E$10005,E427,[1]!Table1[31])</f>
        <v/>
      </c>
      <c r="BJ427" s="30">
        <f>SUMIF([1]route!$E$3:$E$10005,E427,[1]!Table1[Remain PO])</f>
        <v/>
      </c>
      <c r="BK427" s="31">
        <f>SUMIF([1]route!$E$3:$E$10005,E427,[1]!Table1[N+1])</f>
        <v/>
      </c>
      <c r="BL427" s="31">
        <f>SUMIF([1]route!$E$3:$E$10005,E427,[1]!Table1[N+2])</f>
        <v/>
      </c>
      <c r="BM427" s="31">
        <f>SUMIF([1]route!$E$3:$E$10005,E427,[1]!Table1[N+3])</f>
        <v/>
      </c>
      <c r="BN427" s="32">
        <f>SUMIF([1]route!$E$3:$E$10005,E427,[1]!Table1[N+4])</f>
        <v/>
      </c>
      <c r="BP427" s="37">
        <f>$V427-$AD427</f>
        <v/>
      </c>
      <c r="BQ427" s="35">
        <f>BP427-AE427</f>
        <v/>
      </c>
      <c r="BR427" s="35">
        <f>BQ427-AF427</f>
        <v/>
      </c>
      <c r="BS427" s="35">
        <f>BR427-AG427</f>
        <v/>
      </c>
      <c r="BT427" s="35">
        <f>BS427-AH427</f>
        <v/>
      </c>
      <c r="BU427" s="35">
        <f>BT427-AI427</f>
        <v/>
      </c>
      <c r="BV427" s="35">
        <f>BU427-AJ427</f>
        <v/>
      </c>
      <c r="BW427" s="35">
        <f>BV427-AK427</f>
        <v/>
      </c>
      <c r="BX427" s="35">
        <f>BW427-AL427</f>
        <v/>
      </c>
      <c r="BY427" s="35">
        <f>BX427-AM427</f>
        <v/>
      </c>
      <c r="BZ427" s="35">
        <f>BY427-AN427</f>
        <v/>
      </c>
      <c r="CA427" s="35">
        <f>BZ427-AO427</f>
        <v/>
      </c>
      <c r="CB427" s="35">
        <f>CA427-AP427</f>
        <v/>
      </c>
      <c r="CC427" s="35">
        <f>CB427-AQ427</f>
        <v/>
      </c>
      <c r="CD427" s="35">
        <f>CC427-AR427</f>
        <v/>
      </c>
      <c r="CE427" s="35">
        <f>CD427-AS427</f>
        <v/>
      </c>
      <c r="CF427" s="35">
        <f>CE427-AT427</f>
        <v/>
      </c>
      <c r="CG427" s="35">
        <f>CF427-AU427</f>
        <v/>
      </c>
      <c r="CH427" s="35">
        <f>CG427-AV427</f>
        <v/>
      </c>
      <c r="CI427" s="35">
        <f>CH427-AW427</f>
        <v/>
      </c>
      <c r="CJ427" s="35">
        <f>CI427-AX427</f>
        <v/>
      </c>
      <c r="CK427" s="35">
        <f>CJ427-AY427</f>
        <v/>
      </c>
      <c r="CL427" s="35">
        <f>CK427-AZ427</f>
        <v/>
      </c>
      <c r="CM427" s="35">
        <f>CL427-BA427</f>
        <v/>
      </c>
      <c r="CN427" s="35">
        <f>CM427-BB427</f>
        <v/>
      </c>
      <c r="CO427" s="35">
        <f>CN427-BC427</f>
        <v/>
      </c>
      <c r="CP427" s="35">
        <f>CO427-BD427</f>
        <v/>
      </c>
      <c r="CQ427" s="35">
        <f>CP427-BE427</f>
        <v/>
      </c>
      <c r="CR427" s="35">
        <f>CQ427-BF427</f>
        <v/>
      </c>
      <c r="CS427" s="35">
        <f>CR427-BG427</f>
        <v/>
      </c>
      <c r="CT427" s="35">
        <f>CS427-BH427</f>
        <v/>
      </c>
      <c r="CU427" s="35">
        <f>CT427-BI427</f>
        <v/>
      </c>
      <c r="CV427" s="35">
        <f>CU427-BJ427</f>
        <v/>
      </c>
      <c r="CW427" s="38">
        <f>CV427-BK427</f>
        <v/>
      </c>
      <c r="CX427" s="38">
        <f>CW427-BL427</f>
        <v/>
      </c>
      <c r="CY427" s="38">
        <f>CX427-BM427</f>
        <v/>
      </c>
      <c r="CZ427" s="39">
        <f>CY427-BN427</f>
        <v/>
      </c>
      <c r="DA427" s="35" t="n"/>
    </row>
    <row r="428">
      <c r="D428" s="61">
        <f>VLOOKUP(F428,[1]Special!$O$2:$S$209,3,0)</f>
        <v/>
      </c>
      <c r="E428" s="20" t="inlineStr">
        <is>
          <t>|0200226010|22.20|0.00|2.000|0.0005600NBC</t>
        </is>
      </c>
      <c r="F428" s="19">
        <f>LEFT(E428,LEN(E428)-7)</f>
        <v/>
      </c>
      <c r="G428" s="19">
        <f>'Cutting Rules'!H428</f>
        <v/>
      </c>
      <c r="H428" s="19">
        <f>VLOOKUP(MID(F428,8,2),[1]Special!$H$2:$I$32,2,0)</f>
        <v/>
      </c>
      <c r="I428" s="19">
        <f>RIGHT(E428,3)</f>
        <v/>
      </c>
      <c r="J428" s="19">
        <f>IF(MID(E428,6,2)="22","P","C")</f>
        <v/>
      </c>
      <c r="K428" s="19">
        <f>MID(E428,13,4)</f>
        <v/>
      </c>
      <c r="L428" s="19">
        <f>MID(E428,19,4)</f>
        <v/>
      </c>
      <c r="M428" s="52">
        <f>MID(E428,LEN(E428)-17,4)</f>
        <v/>
      </c>
      <c r="N428" s="52">
        <f>MID(E428,LEN(E428)-6,4)</f>
        <v/>
      </c>
      <c r="O428" s="19">
        <f>VLOOKUP(F428,[1]Item!$A$5:$Z$10000,26,0)</f>
        <v/>
      </c>
      <c r="P428" s="19">
        <f>VLOOKUP(E428,[1]route!$E$3:$O$10005,11,0)</f>
        <v/>
      </c>
      <c r="Q428" s="167">
        <f>'Cutting Rules'!AD428</f>
        <v/>
      </c>
      <c r="R428" s="168">
        <f>SUMIF([1]route!$E$3:$E$10005,E428,[1]!Table1[生産])</f>
        <v/>
      </c>
      <c r="S428" s="24" t="n"/>
      <c r="T428" s="169" t="inlineStr"/>
      <c r="U428" s="19" t="n"/>
      <c r="V428" s="170">
        <f>SUMIF([1]route!$E$3:$E$10005,E428,[1]route!$M$3:$M$10005)</f>
        <v/>
      </c>
      <c r="W428" s="171">
        <f>O428*N428*V428/1000</f>
        <v/>
      </c>
      <c r="X428" s="27">
        <f t="array" ref="X428">INDEX($BP428:$CZ428,MATCH(TRUE,$BP428:$CZ428&lt;0,0))</f>
        <v/>
      </c>
      <c r="Y428" s="47">
        <f>IFERROR(CHOOSE($AC428,$BP$1,$BQ$1,$BR$1,$BS$1,$BT$1,$BU$1,$BV$1,$BW$1,$BX$1,$BY$1,$BZ$1,$CA$1,$CB$1,$CC$1,$CD$1,$CE$1,$CF$1,$CG$1,$CH$1,$CI$1,$CJ$1,$CK$1,$CL$1,$CM$1,$CN$1,$CO$1,$CP$1,$CQ$1,$CR$1,$CS$1,$CT$1,$CU$1,$CV$1,$CW$1,$CX$1,$CY$1,$CZ$1,),"")</f>
        <v/>
      </c>
      <c r="Z428" s="121">
        <f>IFERROR(VLOOKUP(E428,[1]route!$E$3:$BL$10005,59,0),"")&amp;IFERROR(VLOOKUP(E428,[1]route!$E$3:$BL$10005,60,0),"")</f>
        <v/>
      </c>
      <c r="AA428" s="172">
        <f>IF(R428&gt;V428,R428-V428,0)</f>
        <v/>
      </c>
      <c r="AB428" s="173">
        <f>AA428*O428*N428/1000</f>
        <v/>
      </c>
      <c r="AC428" s="4">
        <f>IFERROR(MATCH($X428,$BP428:$CZ428,0),"")</f>
        <v/>
      </c>
      <c r="AD428" s="29" t="n">
        <v>0</v>
      </c>
      <c r="AE428" s="30">
        <f>SUMIF([1]route!$E$3:$E$10005,E428,[1]!Table1[1])</f>
        <v/>
      </c>
      <c r="AF428" s="30">
        <f>SUMIF([1]route!$E$3:$E$10005,E428,[1]!Table1[2])</f>
        <v/>
      </c>
      <c r="AG428" s="30">
        <f>SUMIF([1]route!$E$3:$E$10005,E428,[1]!Table1[3])</f>
        <v/>
      </c>
      <c r="AH428" s="30">
        <f>SUMIF([1]route!$E$3:$E$10005,E428,[1]!Table1[4])</f>
        <v/>
      </c>
      <c r="AI428" s="30">
        <f>SUMIF([1]route!$E$3:$E$10005,E428,[1]!Table1[5])</f>
        <v/>
      </c>
      <c r="AJ428" s="30">
        <f>SUMIF([1]route!$E$3:$E$10005,E428,[1]!Table1[6])</f>
        <v/>
      </c>
      <c r="AK428" s="30">
        <f>SUMIF([1]route!$E$3:$E$10005,E428,[1]!Table1[7])</f>
        <v/>
      </c>
      <c r="AL428" s="30">
        <f>SUMIF([1]route!$E$3:$E$10005,E428,[1]!Table1[8])</f>
        <v/>
      </c>
      <c r="AM428" s="30">
        <f>SUMIF([1]route!$E$3:$E$10005,E428,[1]!Table1[9])</f>
        <v/>
      </c>
      <c r="AN428" s="30">
        <f>SUMIF([1]route!$E$3:$E$10005,E428,[1]!Table1[10])</f>
        <v/>
      </c>
      <c r="AO428" s="30">
        <f>SUMIF([1]route!$E$3:$E$10005,E428,[1]!Table1[11])</f>
        <v/>
      </c>
      <c r="AP428" s="30">
        <f>SUMIF([1]route!$E$3:$E$10005,E428,[1]!Table1[12])</f>
        <v/>
      </c>
      <c r="AQ428" s="30">
        <f>SUMIF([1]route!$E$3:$E$10005,E428,[1]!Table1[13])</f>
        <v/>
      </c>
      <c r="AR428" s="30">
        <f>SUMIF([1]route!$E$3:$E$10005,E428,[1]!Table1[14])</f>
        <v/>
      </c>
      <c r="AS428" s="30">
        <f>SUMIF([1]route!$E$3:$E$10005,E428,[1]!Table1[15])</f>
        <v/>
      </c>
      <c r="AT428" s="30">
        <f>SUMIF([1]route!$E$3:$E$10005,E428,[1]!Table1[16])</f>
        <v/>
      </c>
      <c r="AU428" s="30">
        <f>SUMIF([1]route!$E$3:$E$10005,E428,[1]!Table1[17])</f>
        <v/>
      </c>
      <c r="AV428" s="30">
        <f>SUMIF([1]route!$E$3:$E$10005,E428,[1]!Table1[18])</f>
        <v/>
      </c>
      <c r="AW428" s="30">
        <f>SUMIF([1]route!$E$3:$E$10005,E428,[1]!Table1[19])</f>
        <v/>
      </c>
      <c r="AX428" s="30">
        <f>SUMIF([1]route!$E$3:$E$10005,E428,[1]!Table1[20])</f>
        <v/>
      </c>
      <c r="AY428" s="30">
        <f>SUMIF([1]route!$E$3:$E$10005,E428,[1]!Table1[21])</f>
        <v/>
      </c>
      <c r="AZ428" s="30">
        <f>SUMIF([1]route!$E$3:$E$10005,E428,[1]!Table1[22])</f>
        <v/>
      </c>
      <c r="BA428" s="30">
        <f>SUMIF([1]route!$E$3:$E$10005,E428,[1]!Table1[23])</f>
        <v/>
      </c>
      <c r="BB428" s="30">
        <f>SUMIF([1]route!$E$3:$E$10005,E428,[1]!Table1[24])</f>
        <v/>
      </c>
      <c r="BC428" s="30">
        <f>SUMIF([1]route!$E$3:$E$10005,E428,[1]!Table1[25])</f>
        <v/>
      </c>
      <c r="BD428" s="30">
        <f>SUMIF([1]route!$E$3:$E$10005,E428,[1]!Table1[26])</f>
        <v/>
      </c>
      <c r="BE428" s="30">
        <f>SUMIF([1]route!$E$3:$E$10005,E428,[1]!Table1[27])</f>
        <v/>
      </c>
      <c r="BF428" s="30">
        <f>SUMIF([1]route!$E$3:$E$10005,E428,[1]!Table1[28])</f>
        <v/>
      </c>
      <c r="BG428" s="30">
        <f>SUMIF([1]route!$E$3:$E$10005,E428,[1]!Table1[29])</f>
        <v/>
      </c>
      <c r="BH428" s="30">
        <f>SUMIF([1]route!$E$3:$E$10005,E428,[1]!Table1[30])</f>
        <v/>
      </c>
      <c r="BI428" s="30">
        <f>SUMIF([1]route!$E$3:$E$10005,E428,[1]!Table1[31])</f>
        <v/>
      </c>
      <c r="BJ428" s="30">
        <f>SUMIF([1]route!$E$3:$E$10005,E428,[1]!Table1[Remain PO])</f>
        <v/>
      </c>
      <c r="BK428" s="31">
        <f>SUMIF([1]route!$E$3:$E$10005,E428,[1]!Table1[N+1])</f>
        <v/>
      </c>
      <c r="BL428" s="31">
        <f>SUMIF([1]route!$E$3:$E$10005,E428,[1]!Table1[N+2])</f>
        <v/>
      </c>
      <c r="BM428" s="31">
        <f>SUMIF([1]route!$E$3:$E$10005,E428,[1]!Table1[N+3])</f>
        <v/>
      </c>
      <c r="BN428" s="32">
        <f>SUMIF([1]route!$E$3:$E$10005,E428,[1]!Table1[N+4])</f>
        <v/>
      </c>
      <c r="BP428" s="37">
        <f>$V428-$AD428</f>
        <v/>
      </c>
      <c r="BQ428" s="35">
        <f>BP428-AE428</f>
        <v/>
      </c>
      <c r="BR428" s="35">
        <f>BQ428-AF428</f>
        <v/>
      </c>
      <c r="BS428" s="35">
        <f>BR428-AG428</f>
        <v/>
      </c>
      <c r="BT428" s="35">
        <f>BS428-AH428</f>
        <v/>
      </c>
      <c r="BU428" s="35">
        <f>BT428-AI428</f>
        <v/>
      </c>
      <c r="BV428" s="35">
        <f>BU428-AJ428</f>
        <v/>
      </c>
      <c r="BW428" s="35">
        <f>BV428-AK428</f>
        <v/>
      </c>
      <c r="BX428" s="35">
        <f>BW428-AL428</f>
        <v/>
      </c>
      <c r="BY428" s="35">
        <f>BX428-AM428</f>
        <v/>
      </c>
      <c r="BZ428" s="35">
        <f>BY428-AN428</f>
        <v/>
      </c>
      <c r="CA428" s="35">
        <f>BZ428-AO428</f>
        <v/>
      </c>
      <c r="CB428" s="35">
        <f>CA428-AP428</f>
        <v/>
      </c>
      <c r="CC428" s="35">
        <f>CB428-AQ428</f>
        <v/>
      </c>
      <c r="CD428" s="35">
        <f>CC428-AR428</f>
        <v/>
      </c>
      <c r="CE428" s="35">
        <f>CD428-AS428</f>
        <v/>
      </c>
      <c r="CF428" s="35">
        <f>CE428-AT428</f>
        <v/>
      </c>
      <c r="CG428" s="35">
        <f>CF428-AU428</f>
        <v/>
      </c>
      <c r="CH428" s="35">
        <f>CG428-AV428</f>
        <v/>
      </c>
      <c r="CI428" s="35">
        <f>CH428-AW428</f>
        <v/>
      </c>
      <c r="CJ428" s="35">
        <f>CI428-AX428</f>
        <v/>
      </c>
      <c r="CK428" s="35">
        <f>CJ428-AY428</f>
        <v/>
      </c>
      <c r="CL428" s="35">
        <f>CK428-AZ428</f>
        <v/>
      </c>
      <c r="CM428" s="35">
        <f>CL428-BA428</f>
        <v/>
      </c>
      <c r="CN428" s="35">
        <f>CM428-BB428</f>
        <v/>
      </c>
      <c r="CO428" s="35">
        <f>CN428-BC428</f>
        <v/>
      </c>
      <c r="CP428" s="35">
        <f>CO428-BD428</f>
        <v/>
      </c>
      <c r="CQ428" s="35">
        <f>CP428-BE428</f>
        <v/>
      </c>
      <c r="CR428" s="35">
        <f>CQ428-BF428</f>
        <v/>
      </c>
      <c r="CS428" s="35">
        <f>CR428-BG428</f>
        <v/>
      </c>
      <c r="CT428" s="35">
        <f>CS428-BH428</f>
        <v/>
      </c>
      <c r="CU428" s="35">
        <f>CT428-BI428</f>
        <v/>
      </c>
      <c r="CV428" s="35">
        <f>CU428-BJ428</f>
        <v/>
      </c>
      <c r="CW428" s="38">
        <f>CV428-BK428</f>
        <v/>
      </c>
      <c r="CX428" s="38">
        <f>CW428-BL428</f>
        <v/>
      </c>
      <c r="CY428" s="38">
        <f>CX428-BM428</f>
        <v/>
      </c>
      <c r="CZ428" s="39">
        <f>CY428-BN428</f>
        <v/>
      </c>
      <c r="DA428" s="35" t="n"/>
    </row>
    <row r="429">
      <c r="D429" s="61">
        <f>VLOOKUP(F429,[1]Special!$O$2:$S$209,3,0)</f>
        <v/>
      </c>
      <c r="E429" s="20" t="inlineStr">
        <is>
          <t>|0200225939|19.10|0.00|2.300|0.0006000NBC</t>
        </is>
      </c>
      <c r="F429" s="19">
        <f>LEFT(E429,LEN(E429)-7)</f>
        <v/>
      </c>
      <c r="G429" s="19">
        <f>'Cutting Rules'!H429</f>
        <v/>
      </c>
      <c r="H429" s="19">
        <f>VLOOKUP(MID(F429,8,2),[1]Special!$H$2:$I$32,2,0)</f>
        <v/>
      </c>
      <c r="I429" s="19">
        <f>RIGHT(E429,3)</f>
        <v/>
      </c>
      <c r="J429" s="19">
        <f>IF(MID(E429,6,2)="22","P","C")</f>
        <v/>
      </c>
      <c r="K429" s="19">
        <f>MID(E429,13,4)</f>
        <v/>
      </c>
      <c r="L429" s="19">
        <f>MID(E429,19,4)</f>
        <v/>
      </c>
      <c r="M429" s="52">
        <f>MID(E429,LEN(E429)-17,4)</f>
        <v/>
      </c>
      <c r="N429" s="52">
        <f>MID(E429,LEN(E429)-6,4)</f>
        <v/>
      </c>
      <c r="O429" s="19">
        <f>VLOOKUP(F429,[1]Item!$A$5:$Z$10000,26,0)</f>
        <v/>
      </c>
      <c r="P429" s="19">
        <f>VLOOKUP(E429,[1]route!$E$3:$O$10005,11,0)</f>
        <v/>
      </c>
      <c r="Q429" s="167">
        <f>'Cutting Rules'!AD429</f>
        <v/>
      </c>
      <c r="R429" s="168">
        <f>SUMIF([1]route!$E$3:$E$10005,E429,[1]!Table1[生産])</f>
        <v/>
      </c>
      <c r="S429" s="24" t="n"/>
      <c r="T429" s="169" t="inlineStr"/>
      <c r="U429" s="19" t="n"/>
      <c r="V429" s="170">
        <f>SUMIF([1]route!$E$3:$E$10005,E429,[1]route!$M$3:$M$10005)</f>
        <v/>
      </c>
      <c r="W429" s="171">
        <f>O429*N429*V429/1000</f>
        <v/>
      </c>
      <c r="X429" s="27">
        <f t="array" ref="X429">INDEX($BP429:$CZ429,MATCH(TRUE,$BP429:$CZ429&lt;0,0))</f>
        <v/>
      </c>
      <c r="Y429" s="47">
        <f>IFERROR(CHOOSE($AC429,$BP$1,$BQ$1,$BR$1,$BS$1,$BT$1,$BU$1,$BV$1,$BW$1,$BX$1,$BY$1,$BZ$1,$CA$1,$CB$1,$CC$1,$CD$1,$CE$1,$CF$1,$CG$1,$CH$1,$CI$1,$CJ$1,$CK$1,$CL$1,$CM$1,$CN$1,$CO$1,$CP$1,$CQ$1,$CR$1,$CS$1,$CT$1,$CU$1,$CV$1,$CW$1,$CX$1,$CY$1,$CZ$1,),"")</f>
        <v/>
      </c>
      <c r="Z429" s="121">
        <f>IFERROR(VLOOKUP(E429,[1]route!$E$3:$BL$10005,59,0),"")&amp;IFERROR(VLOOKUP(E429,[1]route!$E$3:$BL$10005,60,0),"")</f>
        <v/>
      </c>
      <c r="AA429" s="172">
        <f>IF(R429&gt;V429,R429-V429,0)</f>
        <v/>
      </c>
      <c r="AB429" s="173">
        <f>AA429*O429*N429/1000</f>
        <v/>
      </c>
      <c r="AC429" s="4">
        <f>IFERROR(MATCH($X429,$BP429:$CZ429,0),"")</f>
        <v/>
      </c>
      <c r="AD429" s="29" t="n">
        <v>0</v>
      </c>
      <c r="AE429" s="30">
        <f>SUMIF([1]route!$E$3:$E$10005,E429,[1]!Table1[1])</f>
        <v/>
      </c>
      <c r="AF429" s="30">
        <f>SUMIF([1]route!$E$3:$E$10005,E429,[1]!Table1[2])</f>
        <v/>
      </c>
      <c r="AG429" s="30">
        <f>SUMIF([1]route!$E$3:$E$10005,E429,[1]!Table1[3])</f>
        <v/>
      </c>
      <c r="AH429" s="30">
        <f>SUMIF([1]route!$E$3:$E$10005,E429,[1]!Table1[4])</f>
        <v/>
      </c>
      <c r="AI429" s="30">
        <f>SUMIF([1]route!$E$3:$E$10005,E429,[1]!Table1[5])</f>
        <v/>
      </c>
      <c r="AJ429" s="30">
        <f>SUMIF([1]route!$E$3:$E$10005,E429,[1]!Table1[6])</f>
        <v/>
      </c>
      <c r="AK429" s="30">
        <f>SUMIF([1]route!$E$3:$E$10005,E429,[1]!Table1[7])</f>
        <v/>
      </c>
      <c r="AL429" s="30">
        <f>SUMIF([1]route!$E$3:$E$10005,E429,[1]!Table1[8])</f>
        <v/>
      </c>
      <c r="AM429" s="30">
        <f>SUMIF([1]route!$E$3:$E$10005,E429,[1]!Table1[9])</f>
        <v/>
      </c>
      <c r="AN429" s="30">
        <f>SUMIF([1]route!$E$3:$E$10005,E429,[1]!Table1[10])</f>
        <v/>
      </c>
      <c r="AO429" s="30">
        <f>SUMIF([1]route!$E$3:$E$10005,E429,[1]!Table1[11])</f>
        <v/>
      </c>
      <c r="AP429" s="30">
        <f>SUMIF([1]route!$E$3:$E$10005,E429,[1]!Table1[12])</f>
        <v/>
      </c>
      <c r="AQ429" s="30">
        <f>SUMIF([1]route!$E$3:$E$10005,E429,[1]!Table1[13])</f>
        <v/>
      </c>
      <c r="AR429" s="30">
        <f>SUMIF([1]route!$E$3:$E$10005,E429,[1]!Table1[14])</f>
        <v/>
      </c>
      <c r="AS429" s="30">
        <f>SUMIF([1]route!$E$3:$E$10005,E429,[1]!Table1[15])</f>
        <v/>
      </c>
      <c r="AT429" s="30">
        <f>SUMIF([1]route!$E$3:$E$10005,E429,[1]!Table1[16])</f>
        <v/>
      </c>
      <c r="AU429" s="30">
        <f>SUMIF([1]route!$E$3:$E$10005,E429,[1]!Table1[17])</f>
        <v/>
      </c>
      <c r="AV429" s="30">
        <f>SUMIF([1]route!$E$3:$E$10005,E429,[1]!Table1[18])</f>
        <v/>
      </c>
      <c r="AW429" s="30">
        <f>SUMIF([1]route!$E$3:$E$10005,E429,[1]!Table1[19])</f>
        <v/>
      </c>
      <c r="AX429" s="30">
        <f>SUMIF([1]route!$E$3:$E$10005,E429,[1]!Table1[20])</f>
        <v/>
      </c>
      <c r="AY429" s="30">
        <f>SUMIF([1]route!$E$3:$E$10005,E429,[1]!Table1[21])</f>
        <v/>
      </c>
      <c r="AZ429" s="30">
        <f>SUMIF([1]route!$E$3:$E$10005,E429,[1]!Table1[22])</f>
        <v/>
      </c>
      <c r="BA429" s="30">
        <f>SUMIF([1]route!$E$3:$E$10005,E429,[1]!Table1[23])</f>
        <v/>
      </c>
      <c r="BB429" s="30">
        <f>SUMIF([1]route!$E$3:$E$10005,E429,[1]!Table1[24])</f>
        <v/>
      </c>
      <c r="BC429" s="30">
        <f>SUMIF([1]route!$E$3:$E$10005,E429,[1]!Table1[25])</f>
        <v/>
      </c>
      <c r="BD429" s="30">
        <f>SUMIF([1]route!$E$3:$E$10005,E429,[1]!Table1[26])</f>
        <v/>
      </c>
      <c r="BE429" s="30">
        <f>SUMIF([1]route!$E$3:$E$10005,E429,[1]!Table1[27])</f>
        <v/>
      </c>
      <c r="BF429" s="30">
        <f>SUMIF([1]route!$E$3:$E$10005,E429,[1]!Table1[28])</f>
        <v/>
      </c>
      <c r="BG429" s="30">
        <f>SUMIF([1]route!$E$3:$E$10005,E429,[1]!Table1[29])</f>
        <v/>
      </c>
      <c r="BH429" s="30">
        <f>SUMIF([1]route!$E$3:$E$10005,E429,[1]!Table1[30])</f>
        <v/>
      </c>
      <c r="BI429" s="30">
        <f>SUMIF([1]route!$E$3:$E$10005,E429,[1]!Table1[31])</f>
        <v/>
      </c>
      <c r="BJ429" s="30">
        <f>SUMIF([1]route!$E$3:$E$10005,E429,[1]!Table1[Remain PO])</f>
        <v/>
      </c>
      <c r="BK429" s="31">
        <f>SUMIF([1]route!$E$3:$E$10005,E429,[1]!Table1[N+1])</f>
        <v/>
      </c>
      <c r="BL429" s="31">
        <f>SUMIF([1]route!$E$3:$E$10005,E429,[1]!Table1[N+2])</f>
        <v/>
      </c>
      <c r="BM429" s="31">
        <f>SUMIF([1]route!$E$3:$E$10005,E429,[1]!Table1[N+3])</f>
        <v/>
      </c>
      <c r="BN429" s="32">
        <f>SUMIF([1]route!$E$3:$E$10005,E429,[1]!Table1[N+4])</f>
        <v/>
      </c>
      <c r="BP429" s="37">
        <f>$V429-$AD429</f>
        <v/>
      </c>
      <c r="BQ429" s="35">
        <f>BP429-AE429</f>
        <v/>
      </c>
      <c r="BR429" s="35">
        <f>BQ429-AF429</f>
        <v/>
      </c>
      <c r="BS429" s="35">
        <f>BR429-AG429</f>
        <v/>
      </c>
      <c r="BT429" s="35">
        <f>BS429-AH429</f>
        <v/>
      </c>
      <c r="BU429" s="35">
        <f>BT429-AI429</f>
        <v/>
      </c>
      <c r="BV429" s="35">
        <f>BU429-AJ429</f>
        <v/>
      </c>
      <c r="BW429" s="35">
        <f>BV429-AK429</f>
        <v/>
      </c>
      <c r="BX429" s="35">
        <f>BW429-AL429</f>
        <v/>
      </c>
      <c r="BY429" s="35">
        <f>BX429-AM429</f>
        <v/>
      </c>
      <c r="BZ429" s="35">
        <f>BY429-AN429</f>
        <v/>
      </c>
      <c r="CA429" s="35">
        <f>BZ429-AO429</f>
        <v/>
      </c>
      <c r="CB429" s="35">
        <f>CA429-AP429</f>
        <v/>
      </c>
      <c r="CC429" s="35">
        <f>CB429-AQ429</f>
        <v/>
      </c>
      <c r="CD429" s="35">
        <f>CC429-AR429</f>
        <v/>
      </c>
      <c r="CE429" s="35">
        <f>CD429-AS429</f>
        <v/>
      </c>
      <c r="CF429" s="35">
        <f>CE429-AT429</f>
        <v/>
      </c>
      <c r="CG429" s="35">
        <f>CF429-AU429</f>
        <v/>
      </c>
      <c r="CH429" s="35">
        <f>CG429-AV429</f>
        <v/>
      </c>
      <c r="CI429" s="35">
        <f>CH429-AW429</f>
        <v/>
      </c>
      <c r="CJ429" s="35">
        <f>CI429-AX429</f>
        <v/>
      </c>
      <c r="CK429" s="35">
        <f>CJ429-AY429</f>
        <v/>
      </c>
      <c r="CL429" s="35">
        <f>CK429-AZ429</f>
        <v/>
      </c>
      <c r="CM429" s="35">
        <f>CL429-BA429</f>
        <v/>
      </c>
      <c r="CN429" s="35">
        <f>CM429-BB429</f>
        <v/>
      </c>
      <c r="CO429" s="35">
        <f>CN429-BC429</f>
        <v/>
      </c>
      <c r="CP429" s="35">
        <f>CO429-BD429</f>
        <v/>
      </c>
      <c r="CQ429" s="35">
        <f>CP429-BE429</f>
        <v/>
      </c>
      <c r="CR429" s="35">
        <f>CQ429-BF429</f>
        <v/>
      </c>
      <c r="CS429" s="35">
        <f>CR429-BG429</f>
        <v/>
      </c>
      <c r="CT429" s="35">
        <f>CS429-BH429</f>
        <v/>
      </c>
      <c r="CU429" s="35">
        <f>CT429-BI429</f>
        <v/>
      </c>
      <c r="CV429" s="35">
        <f>CU429-BJ429</f>
        <v/>
      </c>
      <c r="CW429" s="38">
        <f>CV429-BK429</f>
        <v/>
      </c>
      <c r="CX429" s="38">
        <f>CW429-BL429</f>
        <v/>
      </c>
      <c r="CY429" s="38">
        <f>CX429-BM429</f>
        <v/>
      </c>
      <c r="CZ429" s="39">
        <f>CY429-BN429</f>
        <v/>
      </c>
      <c r="DA429" s="35" t="n"/>
    </row>
    <row r="430">
      <c r="D430" s="61">
        <f>VLOOKUP(F430,[1]Special!$O$2:$S$209,3,0)</f>
        <v/>
      </c>
      <c r="E430" s="20" t="inlineStr">
        <is>
          <t>|0200226240|22.20|0.00|2.000|0.0005550IBC</t>
        </is>
      </c>
      <c r="F430" s="19">
        <f>LEFT(E430,LEN(E430)-7)</f>
        <v/>
      </c>
      <c r="G430" s="19">
        <f>'Cutting Rules'!H430</f>
        <v/>
      </c>
      <c r="H430" s="19">
        <f>VLOOKUP(MID(F430,8,2),[1]Special!$H$2:$I$32,2,0)</f>
        <v/>
      </c>
      <c r="I430" s="19">
        <f>RIGHT(E430,3)</f>
        <v/>
      </c>
      <c r="J430" s="19">
        <f>IF(MID(E430,6,2)="22","P","C")</f>
        <v/>
      </c>
      <c r="K430" s="19">
        <f>MID(E430,13,4)</f>
        <v/>
      </c>
      <c r="L430" s="19">
        <f>MID(E430,19,4)</f>
        <v/>
      </c>
      <c r="M430" s="52">
        <f>MID(E430,LEN(E430)-17,4)</f>
        <v/>
      </c>
      <c r="N430" s="52">
        <f>MID(E430,LEN(E430)-6,4)</f>
        <v/>
      </c>
      <c r="O430" s="19">
        <f>VLOOKUP(F430,[1]Item!$A$5:$Z$10000,26,0)</f>
        <v/>
      </c>
      <c r="P430" s="19">
        <f>VLOOKUP(E430,[1]route!$E$3:$O$10005,11,0)</f>
        <v/>
      </c>
      <c r="Q430" s="167">
        <f>'Cutting Rules'!AD430</f>
        <v/>
      </c>
      <c r="R430" s="168">
        <f>SUMIF([1]route!$E$3:$E$10005,E430,[1]!Table1[生産])</f>
        <v/>
      </c>
      <c r="S430" s="24" t="n"/>
      <c r="T430" s="169" t="inlineStr"/>
      <c r="U430" s="19" t="n"/>
      <c r="V430" s="170">
        <f>SUMIF([1]route!$E$3:$E$10005,E430,[1]route!$M$3:$M$10005)</f>
        <v/>
      </c>
      <c r="W430" s="171">
        <f>O430*N430*V430/1000</f>
        <v/>
      </c>
      <c r="X430" s="27">
        <f t="array" ref="X430">INDEX($BP430:$CZ430,MATCH(TRUE,$BP430:$CZ430&lt;0,0))</f>
        <v/>
      </c>
      <c r="Y430" s="47">
        <f>IFERROR(CHOOSE($AC430,$BP$1,$BQ$1,$BR$1,$BS$1,$BT$1,$BU$1,$BV$1,$BW$1,$BX$1,$BY$1,$BZ$1,$CA$1,$CB$1,$CC$1,$CD$1,$CE$1,$CF$1,$CG$1,$CH$1,$CI$1,$CJ$1,$CK$1,$CL$1,$CM$1,$CN$1,$CO$1,$CP$1,$CQ$1,$CR$1,$CS$1,$CT$1,$CU$1,$CV$1,$CW$1,$CX$1,$CY$1,$CZ$1,),"")</f>
        <v/>
      </c>
      <c r="Z430" s="121">
        <f>IFERROR(VLOOKUP(E430,[1]route!$E$3:$BL$10005,59,0),"")&amp;IFERROR(VLOOKUP(E430,[1]route!$E$3:$BL$10005,60,0),"")</f>
        <v/>
      </c>
      <c r="AA430" s="172">
        <f>IF(R430&gt;V430,R430-V430,0)</f>
        <v/>
      </c>
      <c r="AB430" s="173">
        <f>AA430*O430*N430/1000</f>
        <v/>
      </c>
      <c r="AC430" s="4">
        <f>IFERROR(MATCH($X430,$BP430:$CZ430,0),"")</f>
        <v/>
      </c>
      <c r="AD430" s="29" t="n">
        <v>0</v>
      </c>
      <c r="AE430" s="30">
        <f>SUMIF([1]route!$E$3:$E$10005,E430,[1]!Table1[1])</f>
        <v/>
      </c>
      <c r="AF430" s="30">
        <f>SUMIF([1]route!$E$3:$E$10005,E430,[1]!Table1[2])</f>
        <v/>
      </c>
      <c r="AG430" s="30">
        <f>SUMIF([1]route!$E$3:$E$10005,E430,[1]!Table1[3])</f>
        <v/>
      </c>
      <c r="AH430" s="30">
        <f>SUMIF([1]route!$E$3:$E$10005,E430,[1]!Table1[4])</f>
        <v/>
      </c>
      <c r="AI430" s="30">
        <f>SUMIF([1]route!$E$3:$E$10005,E430,[1]!Table1[5])</f>
        <v/>
      </c>
      <c r="AJ430" s="30">
        <f>SUMIF([1]route!$E$3:$E$10005,E430,[1]!Table1[6])</f>
        <v/>
      </c>
      <c r="AK430" s="30">
        <f>SUMIF([1]route!$E$3:$E$10005,E430,[1]!Table1[7])</f>
        <v/>
      </c>
      <c r="AL430" s="30">
        <f>SUMIF([1]route!$E$3:$E$10005,E430,[1]!Table1[8])</f>
        <v/>
      </c>
      <c r="AM430" s="30">
        <f>SUMIF([1]route!$E$3:$E$10005,E430,[1]!Table1[9])</f>
        <v/>
      </c>
      <c r="AN430" s="30">
        <f>SUMIF([1]route!$E$3:$E$10005,E430,[1]!Table1[10])</f>
        <v/>
      </c>
      <c r="AO430" s="30">
        <f>SUMIF([1]route!$E$3:$E$10005,E430,[1]!Table1[11])</f>
        <v/>
      </c>
      <c r="AP430" s="30">
        <f>SUMIF([1]route!$E$3:$E$10005,E430,[1]!Table1[12])</f>
        <v/>
      </c>
      <c r="AQ430" s="30">
        <f>SUMIF([1]route!$E$3:$E$10005,E430,[1]!Table1[13])</f>
        <v/>
      </c>
      <c r="AR430" s="30">
        <f>SUMIF([1]route!$E$3:$E$10005,E430,[1]!Table1[14])</f>
        <v/>
      </c>
      <c r="AS430" s="30">
        <f>SUMIF([1]route!$E$3:$E$10005,E430,[1]!Table1[15])</f>
        <v/>
      </c>
      <c r="AT430" s="30">
        <f>SUMIF([1]route!$E$3:$E$10005,E430,[1]!Table1[16])</f>
        <v/>
      </c>
      <c r="AU430" s="30">
        <f>SUMIF([1]route!$E$3:$E$10005,E430,[1]!Table1[17])</f>
        <v/>
      </c>
      <c r="AV430" s="30">
        <f>SUMIF([1]route!$E$3:$E$10005,E430,[1]!Table1[18])</f>
        <v/>
      </c>
      <c r="AW430" s="30">
        <f>SUMIF([1]route!$E$3:$E$10005,E430,[1]!Table1[19])</f>
        <v/>
      </c>
      <c r="AX430" s="30">
        <f>SUMIF([1]route!$E$3:$E$10005,E430,[1]!Table1[20])</f>
        <v/>
      </c>
      <c r="AY430" s="30">
        <f>SUMIF([1]route!$E$3:$E$10005,E430,[1]!Table1[21])</f>
        <v/>
      </c>
      <c r="AZ430" s="30">
        <f>SUMIF([1]route!$E$3:$E$10005,E430,[1]!Table1[22])</f>
        <v/>
      </c>
      <c r="BA430" s="30">
        <f>SUMIF([1]route!$E$3:$E$10005,E430,[1]!Table1[23])</f>
        <v/>
      </c>
      <c r="BB430" s="30">
        <f>SUMIF([1]route!$E$3:$E$10005,E430,[1]!Table1[24])</f>
        <v/>
      </c>
      <c r="BC430" s="30">
        <f>SUMIF([1]route!$E$3:$E$10005,E430,[1]!Table1[25])</f>
        <v/>
      </c>
      <c r="BD430" s="30">
        <f>SUMIF([1]route!$E$3:$E$10005,E430,[1]!Table1[26])</f>
        <v/>
      </c>
      <c r="BE430" s="30">
        <f>SUMIF([1]route!$E$3:$E$10005,E430,[1]!Table1[27])</f>
        <v/>
      </c>
      <c r="BF430" s="30">
        <f>SUMIF([1]route!$E$3:$E$10005,E430,[1]!Table1[28])</f>
        <v/>
      </c>
      <c r="BG430" s="30">
        <f>SUMIF([1]route!$E$3:$E$10005,E430,[1]!Table1[29])</f>
        <v/>
      </c>
      <c r="BH430" s="30">
        <f>SUMIF([1]route!$E$3:$E$10005,E430,[1]!Table1[30])</f>
        <v/>
      </c>
      <c r="BI430" s="30">
        <f>SUMIF([1]route!$E$3:$E$10005,E430,[1]!Table1[31])</f>
        <v/>
      </c>
      <c r="BJ430" s="30">
        <f>SUMIF([1]route!$E$3:$E$10005,E430,[1]!Table1[Remain PO])</f>
        <v/>
      </c>
      <c r="BK430" s="31">
        <f>SUMIF([1]route!$E$3:$E$10005,E430,[1]!Table1[N+1])</f>
        <v/>
      </c>
      <c r="BL430" s="31">
        <f>SUMIF([1]route!$E$3:$E$10005,E430,[1]!Table1[N+2])</f>
        <v/>
      </c>
      <c r="BM430" s="31">
        <f>SUMIF([1]route!$E$3:$E$10005,E430,[1]!Table1[N+3])</f>
        <v/>
      </c>
      <c r="BN430" s="32">
        <f>SUMIF([1]route!$E$3:$E$10005,E430,[1]!Table1[N+4])</f>
        <v/>
      </c>
      <c r="BP430" s="37">
        <f>$V430-$AD430</f>
        <v/>
      </c>
      <c r="BQ430" s="35">
        <f>BP430-AE430</f>
        <v/>
      </c>
      <c r="BR430" s="35">
        <f>BQ430-AF430</f>
        <v/>
      </c>
      <c r="BS430" s="35">
        <f>BR430-AG430</f>
        <v/>
      </c>
      <c r="BT430" s="35">
        <f>BS430-AH430</f>
        <v/>
      </c>
      <c r="BU430" s="35">
        <f>BT430-AI430</f>
        <v/>
      </c>
      <c r="BV430" s="35">
        <f>BU430-AJ430</f>
        <v/>
      </c>
      <c r="BW430" s="35">
        <f>BV430-AK430</f>
        <v/>
      </c>
      <c r="BX430" s="35">
        <f>BW430-AL430</f>
        <v/>
      </c>
      <c r="BY430" s="35">
        <f>BX430-AM430</f>
        <v/>
      </c>
      <c r="BZ430" s="35">
        <f>BY430-AN430</f>
        <v/>
      </c>
      <c r="CA430" s="35">
        <f>BZ430-AO430</f>
        <v/>
      </c>
      <c r="CB430" s="35">
        <f>CA430-AP430</f>
        <v/>
      </c>
      <c r="CC430" s="35">
        <f>CB430-AQ430</f>
        <v/>
      </c>
      <c r="CD430" s="35">
        <f>CC430-AR430</f>
        <v/>
      </c>
      <c r="CE430" s="35">
        <f>CD430-AS430</f>
        <v/>
      </c>
      <c r="CF430" s="35">
        <f>CE430-AT430</f>
        <v/>
      </c>
      <c r="CG430" s="35">
        <f>CF430-AU430</f>
        <v/>
      </c>
      <c r="CH430" s="35">
        <f>CG430-AV430</f>
        <v/>
      </c>
      <c r="CI430" s="35">
        <f>CH430-AW430</f>
        <v/>
      </c>
      <c r="CJ430" s="35">
        <f>CI430-AX430</f>
        <v/>
      </c>
      <c r="CK430" s="35">
        <f>CJ430-AY430</f>
        <v/>
      </c>
      <c r="CL430" s="35">
        <f>CK430-AZ430</f>
        <v/>
      </c>
      <c r="CM430" s="35">
        <f>CL430-BA430</f>
        <v/>
      </c>
      <c r="CN430" s="35">
        <f>CM430-BB430</f>
        <v/>
      </c>
      <c r="CO430" s="35">
        <f>CN430-BC430</f>
        <v/>
      </c>
      <c r="CP430" s="35">
        <f>CO430-BD430</f>
        <v/>
      </c>
      <c r="CQ430" s="35">
        <f>CP430-BE430</f>
        <v/>
      </c>
      <c r="CR430" s="35">
        <f>CQ430-BF430</f>
        <v/>
      </c>
      <c r="CS430" s="35">
        <f>CR430-BG430</f>
        <v/>
      </c>
      <c r="CT430" s="35">
        <f>CS430-BH430</f>
        <v/>
      </c>
      <c r="CU430" s="35">
        <f>CT430-BI430</f>
        <v/>
      </c>
      <c r="CV430" s="35">
        <f>CU430-BJ430</f>
        <v/>
      </c>
      <c r="CW430" s="38">
        <f>CV430-BK430</f>
        <v/>
      </c>
      <c r="CX430" s="38">
        <f>CW430-BL430</f>
        <v/>
      </c>
      <c r="CY430" s="38">
        <f>CX430-BM430</f>
        <v/>
      </c>
      <c r="CZ430" s="39">
        <f>CY430-BN430</f>
        <v/>
      </c>
      <c r="DA430" s="35" t="n"/>
    </row>
    <row r="431">
      <c r="D431" s="61">
        <f>VLOOKUP(F431,[1]Special!$O$2:$S$209,3,0)</f>
        <v/>
      </c>
      <c r="E431" s="20" t="inlineStr">
        <is>
          <t>|0200226010|54.00|20.00|2.000|0.0006285NBC</t>
        </is>
      </c>
      <c r="F431" s="19">
        <f>LEFT(E431,LEN(E431)-7)</f>
        <v/>
      </c>
      <c r="G431" s="19">
        <f>'Cutting Rules'!H431</f>
        <v/>
      </c>
      <c r="H431" s="19">
        <f>VLOOKUP(MID(F431,8,2),[1]Special!$H$2:$I$32,2,0)</f>
        <v/>
      </c>
      <c r="I431" s="19">
        <f>RIGHT(E431,3)</f>
        <v/>
      </c>
      <c r="J431" s="19">
        <f>IF(MID(E431,6,2)="22","P","C")</f>
        <v/>
      </c>
      <c r="K431" s="19">
        <f>MID(E431,13,4)</f>
        <v/>
      </c>
      <c r="L431" s="19">
        <f>MID(E431,19,4)</f>
        <v/>
      </c>
      <c r="M431" s="52">
        <f>MID(E431,LEN(E431)-17,4)</f>
        <v/>
      </c>
      <c r="N431" s="52">
        <f>MID(E431,LEN(E431)-6,4)</f>
        <v/>
      </c>
      <c r="O431" s="19">
        <f>VLOOKUP(F431,[1]Item!$A$5:$Z$10000,26,0)</f>
        <v/>
      </c>
      <c r="P431" s="19">
        <f>VLOOKUP(E431,[1]route!$E$3:$O$10005,11,0)</f>
        <v/>
      </c>
      <c r="Q431" s="167">
        <f>'Cutting Rules'!AD431</f>
        <v/>
      </c>
      <c r="R431" s="168">
        <f>SUMIF([1]route!$E$3:$E$10005,E431,[1]!Table1[生産])</f>
        <v/>
      </c>
      <c r="S431" s="24" t="n"/>
      <c r="T431" s="169" t="inlineStr"/>
      <c r="U431" s="19" t="n"/>
      <c r="V431" s="170">
        <f>SUMIF([1]route!$E$3:$E$10005,E431,[1]route!$M$3:$M$10005)</f>
        <v/>
      </c>
      <c r="W431" s="171">
        <f>O431*N431*V431/1000</f>
        <v/>
      </c>
      <c r="X431" s="27">
        <f t="array" ref="X431">INDEX($BP431:$CZ431,MATCH(TRUE,$BP431:$CZ431&lt;0,0))</f>
        <v/>
      </c>
      <c r="Y431" s="47">
        <f>IFERROR(CHOOSE($AC431,$BP$1,$BQ$1,$BR$1,$BS$1,$BT$1,$BU$1,$BV$1,$BW$1,$BX$1,$BY$1,$BZ$1,$CA$1,$CB$1,$CC$1,$CD$1,$CE$1,$CF$1,$CG$1,$CH$1,$CI$1,$CJ$1,$CK$1,$CL$1,$CM$1,$CN$1,$CO$1,$CP$1,$CQ$1,$CR$1,$CS$1,$CT$1,$CU$1,$CV$1,$CW$1,$CX$1,$CY$1,$CZ$1,),"")</f>
        <v/>
      </c>
      <c r="Z431" s="121">
        <f>IFERROR(VLOOKUP(E431,[1]route!$E$3:$BL$10005,59,0),"")&amp;IFERROR(VLOOKUP(E431,[1]route!$E$3:$BL$10005,60,0),"")</f>
        <v/>
      </c>
      <c r="AA431" s="172">
        <f>IF(R431&gt;V431,R431-V431,0)</f>
        <v/>
      </c>
      <c r="AB431" s="173">
        <f>AA431*O431*N431/1000</f>
        <v/>
      </c>
      <c r="AC431" s="4">
        <f>IFERROR(MATCH($X431,$BP431:$CZ431,0),"")</f>
        <v/>
      </c>
      <c r="AD431" s="29" t="n">
        <v>0</v>
      </c>
      <c r="AE431" s="30">
        <f>SUMIF([1]route!$E$3:$E$10005,E431,[1]!Table1[1])</f>
        <v/>
      </c>
      <c r="AF431" s="30">
        <f>SUMIF([1]route!$E$3:$E$10005,E431,[1]!Table1[2])</f>
        <v/>
      </c>
      <c r="AG431" s="30">
        <f>SUMIF([1]route!$E$3:$E$10005,E431,[1]!Table1[3])</f>
        <v/>
      </c>
      <c r="AH431" s="30">
        <f>SUMIF([1]route!$E$3:$E$10005,E431,[1]!Table1[4])</f>
        <v/>
      </c>
      <c r="AI431" s="30">
        <f>SUMIF([1]route!$E$3:$E$10005,E431,[1]!Table1[5])</f>
        <v/>
      </c>
      <c r="AJ431" s="30">
        <f>SUMIF([1]route!$E$3:$E$10005,E431,[1]!Table1[6])</f>
        <v/>
      </c>
      <c r="AK431" s="30">
        <f>SUMIF([1]route!$E$3:$E$10005,E431,[1]!Table1[7])</f>
        <v/>
      </c>
      <c r="AL431" s="30">
        <f>SUMIF([1]route!$E$3:$E$10005,E431,[1]!Table1[8])</f>
        <v/>
      </c>
      <c r="AM431" s="30">
        <f>SUMIF([1]route!$E$3:$E$10005,E431,[1]!Table1[9])</f>
        <v/>
      </c>
      <c r="AN431" s="30">
        <f>SUMIF([1]route!$E$3:$E$10005,E431,[1]!Table1[10])</f>
        <v/>
      </c>
      <c r="AO431" s="30">
        <f>SUMIF([1]route!$E$3:$E$10005,E431,[1]!Table1[11])</f>
        <v/>
      </c>
      <c r="AP431" s="30">
        <f>SUMIF([1]route!$E$3:$E$10005,E431,[1]!Table1[12])</f>
        <v/>
      </c>
      <c r="AQ431" s="30">
        <f>SUMIF([1]route!$E$3:$E$10005,E431,[1]!Table1[13])</f>
        <v/>
      </c>
      <c r="AR431" s="30">
        <f>SUMIF([1]route!$E$3:$E$10005,E431,[1]!Table1[14])</f>
        <v/>
      </c>
      <c r="AS431" s="30">
        <f>SUMIF([1]route!$E$3:$E$10005,E431,[1]!Table1[15])</f>
        <v/>
      </c>
      <c r="AT431" s="30">
        <f>SUMIF([1]route!$E$3:$E$10005,E431,[1]!Table1[16])</f>
        <v/>
      </c>
      <c r="AU431" s="30">
        <f>SUMIF([1]route!$E$3:$E$10005,E431,[1]!Table1[17])</f>
        <v/>
      </c>
      <c r="AV431" s="30">
        <f>SUMIF([1]route!$E$3:$E$10005,E431,[1]!Table1[18])</f>
        <v/>
      </c>
      <c r="AW431" s="30">
        <f>SUMIF([1]route!$E$3:$E$10005,E431,[1]!Table1[19])</f>
        <v/>
      </c>
      <c r="AX431" s="30">
        <f>SUMIF([1]route!$E$3:$E$10005,E431,[1]!Table1[20])</f>
        <v/>
      </c>
      <c r="AY431" s="30">
        <f>SUMIF([1]route!$E$3:$E$10005,E431,[1]!Table1[21])</f>
        <v/>
      </c>
      <c r="AZ431" s="30">
        <f>SUMIF([1]route!$E$3:$E$10005,E431,[1]!Table1[22])</f>
        <v/>
      </c>
      <c r="BA431" s="30">
        <f>SUMIF([1]route!$E$3:$E$10005,E431,[1]!Table1[23])</f>
        <v/>
      </c>
      <c r="BB431" s="30">
        <f>SUMIF([1]route!$E$3:$E$10005,E431,[1]!Table1[24])</f>
        <v/>
      </c>
      <c r="BC431" s="30">
        <f>SUMIF([1]route!$E$3:$E$10005,E431,[1]!Table1[25])</f>
        <v/>
      </c>
      <c r="BD431" s="30">
        <f>SUMIF([1]route!$E$3:$E$10005,E431,[1]!Table1[26])</f>
        <v/>
      </c>
      <c r="BE431" s="30">
        <f>SUMIF([1]route!$E$3:$E$10005,E431,[1]!Table1[27])</f>
        <v/>
      </c>
      <c r="BF431" s="30">
        <f>SUMIF([1]route!$E$3:$E$10005,E431,[1]!Table1[28])</f>
        <v/>
      </c>
      <c r="BG431" s="30">
        <f>SUMIF([1]route!$E$3:$E$10005,E431,[1]!Table1[29])</f>
        <v/>
      </c>
      <c r="BH431" s="30">
        <f>SUMIF([1]route!$E$3:$E$10005,E431,[1]!Table1[30])</f>
        <v/>
      </c>
      <c r="BI431" s="30">
        <f>SUMIF([1]route!$E$3:$E$10005,E431,[1]!Table1[31])</f>
        <v/>
      </c>
      <c r="BJ431" s="30">
        <f>SUMIF([1]route!$E$3:$E$10005,E431,[1]!Table1[Remain PO])</f>
        <v/>
      </c>
      <c r="BK431" s="31">
        <f>SUMIF([1]route!$E$3:$E$10005,E431,[1]!Table1[N+1])</f>
        <v/>
      </c>
      <c r="BL431" s="31">
        <f>SUMIF([1]route!$E$3:$E$10005,E431,[1]!Table1[N+2])</f>
        <v/>
      </c>
      <c r="BM431" s="31">
        <f>SUMIF([1]route!$E$3:$E$10005,E431,[1]!Table1[N+3])</f>
        <v/>
      </c>
      <c r="BN431" s="32">
        <f>SUMIF([1]route!$E$3:$E$10005,E431,[1]!Table1[N+4])</f>
        <v/>
      </c>
      <c r="BP431" s="37">
        <f>$V431-$AD431</f>
        <v/>
      </c>
      <c r="BQ431" s="35">
        <f>BP431-AE431</f>
        <v/>
      </c>
      <c r="BR431" s="35">
        <f>BQ431-AF431</f>
        <v/>
      </c>
      <c r="BS431" s="35">
        <f>BR431-AG431</f>
        <v/>
      </c>
      <c r="BT431" s="35">
        <f>BS431-AH431</f>
        <v/>
      </c>
      <c r="BU431" s="35">
        <f>BT431-AI431</f>
        <v/>
      </c>
      <c r="BV431" s="35">
        <f>BU431-AJ431</f>
        <v/>
      </c>
      <c r="BW431" s="35">
        <f>BV431-AK431</f>
        <v/>
      </c>
      <c r="BX431" s="35">
        <f>BW431-AL431</f>
        <v/>
      </c>
      <c r="BY431" s="35">
        <f>BX431-AM431</f>
        <v/>
      </c>
      <c r="BZ431" s="35">
        <f>BY431-AN431</f>
        <v/>
      </c>
      <c r="CA431" s="35">
        <f>BZ431-AO431</f>
        <v/>
      </c>
      <c r="CB431" s="35">
        <f>CA431-AP431</f>
        <v/>
      </c>
      <c r="CC431" s="35">
        <f>CB431-AQ431</f>
        <v/>
      </c>
      <c r="CD431" s="35">
        <f>CC431-AR431</f>
        <v/>
      </c>
      <c r="CE431" s="35">
        <f>CD431-AS431</f>
        <v/>
      </c>
      <c r="CF431" s="35">
        <f>CE431-AT431</f>
        <v/>
      </c>
      <c r="CG431" s="35">
        <f>CF431-AU431</f>
        <v/>
      </c>
      <c r="CH431" s="35">
        <f>CG431-AV431</f>
        <v/>
      </c>
      <c r="CI431" s="35">
        <f>CH431-AW431</f>
        <v/>
      </c>
      <c r="CJ431" s="35">
        <f>CI431-AX431</f>
        <v/>
      </c>
      <c r="CK431" s="35">
        <f>CJ431-AY431</f>
        <v/>
      </c>
      <c r="CL431" s="35">
        <f>CK431-AZ431</f>
        <v/>
      </c>
      <c r="CM431" s="35">
        <f>CL431-BA431</f>
        <v/>
      </c>
      <c r="CN431" s="35">
        <f>CM431-BB431</f>
        <v/>
      </c>
      <c r="CO431" s="35">
        <f>CN431-BC431</f>
        <v/>
      </c>
      <c r="CP431" s="35">
        <f>CO431-BD431</f>
        <v/>
      </c>
      <c r="CQ431" s="35">
        <f>CP431-BE431</f>
        <v/>
      </c>
      <c r="CR431" s="35">
        <f>CQ431-BF431</f>
        <v/>
      </c>
      <c r="CS431" s="35">
        <f>CR431-BG431</f>
        <v/>
      </c>
      <c r="CT431" s="35">
        <f>CS431-BH431</f>
        <v/>
      </c>
      <c r="CU431" s="35">
        <f>CT431-BI431</f>
        <v/>
      </c>
      <c r="CV431" s="35">
        <f>CU431-BJ431</f>
        <v/>
      </c>
      <c r="CW431" s="38">
        <f>CV431-BK431</f>
        <v/>
      </c>
      <c r="CX431" s="38">
        <f>CW431-BL431</f>
        <v/>
      </c>
      <c r="CY431" s="38">
        <f>CX431-BM431</f>
        <v/>
      </c>
      <c r="CZ431" s="39">
        <f>CY431-BN431</f>
        <v/>
      </c>
      <c r="DA431" s="35" t="n"/>
    </row>
    <row r="432">
      <c r="D432" s="61">
        <f>VLOOKUP(F432,[1]Special!$O$2:$S$209,3,0)</f>
        <v/>
      </c>
      <c r="E432" s="20" t="inlineStr">
        <is>
          <t>|0200220810|22.20|0.00|1.400|0.0006150IBC</t>
        </is>
      </c>
      <c r="F432" s="19">
        <f>LEFT(E432,LEN(E432)-7)</f>
        <v/>
      </c>
      <c r="G432" s="19">
        <f>'Cutting Rules'!H432</f>
        <v/>
      </c>
      <c r="H432" s="19">
        <f>VLOOKUP(MID(F432,8,2),[1]Special!$H$2:$I$32,2,0)</f>
        <v/>
      </c>
      <c r="I432" s="19">
        <f>RIGHT(E432,3)</f>
        <v/>
      </c>
      <c r="J432" s="19">
        <f>IF(MID(E432,6,2)="22","P","C")</f>
        <v/>
      </c>
      <c r="K432" s="19">
        <f>MID(E432,13,4)</f>
        <v/>
      </c>
      <c r="L432" s="19">
        <f>MID(E432,19,4)</f>
        <v/>
      </c>
      <c r="M432" s="52">
        <f>MID(E432,LEN(E432)-17,4)</f>
        <v/>
      </c>
      <c r="N432" s="52">
        <f>MID(E432,LEN(E432)-6,4)</f>
        <v/>
      </c>
      <c r="O432" s="19">
        <f>VLOOKUP(F432,[1]Item!$A$5:$Z$10000,26,0)</f>
        <v/>
      </c>
      <c r="P432" s="19">
        <f>VLOOKUP(E432,[1]route!$E$3:$O$10005,11,0)</f>
        <v/>
      </c>
      <c r="Q432" s="167">
        <f>'Cutting Rules'!AD432</f>
        <v/>
      </c>
      <c r="R432" s="168">
        <f>SUMIF([1]route!$E$3:$E$10005,E432,[1]!Table1[生産])</f>
        <v/>
      </c>
      <c r="S432" s="24" t="n"/>
      <c r="T432" s="169" t="inlineStr"/>
      <c r="U432" s="19" t="n"/>
      <c r="V432" s="170">
        <f>SUMIF([1]route!$E$3:$E$10005,E432,[1]route!$M$3:$M$10005)</f>
        <v/>
      </c>
      <c r="W432" s="171">
        <f>O432*N432*V432/1000</f>
        <v/>
      </c>
      <c r="X432" s="27">
        <f t="array" ref="X432">INDEX($BP432:$CZ432,MATCH(TRUE,$BP432:$CZ432&lt;0,0))</f>
        <v/>
      </c>
      <c r="Y432" s="47">
        <f>IFERROR(CHOOSE($AC432,$BP$1,$BQ$1,$BR$1,$BS$1,$BT$1,$BU$1,$BV$1,$BW$1,$BX$1,$BY$1,$BZ$1,$CA$1,$CB$1,$CC$1,$CD$1,$CE$1,$CF$1,$CG$1,$CH$1,$CI$1,$CJ$1,$CK$1,$CL$1,$CM$1,$CN$1,$CO$1,$CP$1,$CQ$1,$CR$1,$CS$1,$CT$1,$CU$1,$CV$1,$CW$1,$CX$1,$CY$1,$CZ$1,),"")</f>
        <v/>
      </c>
      <c r="Z432" s="121">
        <f>IFERROR(VLOOKUP(E432,[1]route!$E$3:$BL$10005,59,0),"")&amp;IFERROR(VLOOKUP(E432,[1]route!$E$3:$BL$10005,60,0),"")</f>
        <v/>
      </c>
      <c r="AA432" s="172">
        <f>IF(R432&gt;V432,R432-V432,0)</f>
        <v/>
      </c>
      <c r="AB432" s="173">
        <f>AA432*O432*N432/1000</f>
        <v/>
      </c>
      <c r="AC432" s="4">
        <f>IFERROR(MATCH($X432,$BP432:$CZ432,0),"")</f>
        <v/>
      </c>
      <c r="AD432" s="29" t="n">
        <v>0</v>
      </c>
      <c r="AE432" s="30">
        <f>SUMIF([1]route!$E$3:$E$10005,E432,[1]!Table1[1])</f>
        <v/>
      </c>
      <c r="AF432" s="30">
        <f>SUMIF([1]route!$E$3:$E$10005,E432,[1]!Table1[2])</f>
        <v/>
      </c>
      <c r="AG432" s="30">
        <f>SUMIF([1]route!$E$3:$E$10005,E432,[1]!Table1[3])</f>
        <v/>
      </c>
      <c r="AH432" s="30">
        <f>SUMIF([1]route!$E$3:$E$10005,E432,[1]!Table1[4])</f>
        <v/>
      </c>
      <c r="AI432" s="30">
        <f>SUMIF([1]route!$E$3:$E$10005,E432,[1]!Table1[5])</f>
        <v/>
      </c>
      <c r="AJ432" s="30">
        <f>SUMIF([1]route!$E$3:$E$10005,E432,[1]!Table1[6])</f>
        <v/>
      </c>
      <c r="AK432" s="30">
        <f>SUMIF([1]route!$E$3:$E$10005,E432,[1]!Table1[7])</f>
        <v/>
      </c>
      <c r="AL432" s="30">
        <f>SUMIF([1]route!$E$3:$E$10005,E432,[1]!Table1[8])</f>
        <v/>
      </c>
      <c r="AM432" s="30">
        <f>SUMIF([1]route!$E$3:$E$10005,E432,[1]!Table1[9])</f>
        <v/>
      </c>
      <c r="AN432" s="30">
        <f>SUMIF([1]route!$E$3:$E$10005,E432,[1]!Table1[10])</f>
        <v/>
      </c>
      <c r="AO432" s="30">
        <f>SUMIF([1]route!$E$3:$E$10005,E432,[1]!Table1[11])</f>
        <v/>
      </c>
      <c r="AP432" s="30">
        <f>SUMIF([1]route!$E$3:$E$10005,E432,[1]!Table1[12])</f>
        <v/>
      </c>
      <c r="AQ432" s="30">
        <f>SUMIF([1]route!$E$3:$E$10005,E432,[1]!Table1[13])</f>
        <v/>
      </c>
      <c r="AR432" s="30">
        <f>SUMIF([1]route!$E$3:$E$10005,E432,[1]!Table1[14])</f>
        <v/>
      </c>
      <c r="AS432" s="30">
        <f>SUMIF([1]route!$E$3:$E$10005,E432,[1]!Table1[15])</f>
        <v/>
      </c>
      <c r="AT432" s="30">
        <f>SUMIF([1]route!$E$3:$E$10005,E432,[1]!Table1[16])</f>
        <v/>
      </c>
      <c r="AU432" s="30">
        <f>SUMIF([1]route!$E$3:$E$10005,E432,[1]!Table1[17])</f>
        <v/>
      </c>
      <c r="AV432" s="30">
        <f>SUMIF([1]route!$E$3:$E$10005,E432,[1]!Table1[18])</f>
        <v/>
      </c>
      <c r="AW432" s="30">
        <f>SUMIF([1]route!$E$3:$E$10005,E432,[1]!Table1[19])</f>
        <v/>
      </c>
      <c r="AX432" s="30">
        <f>SUMIF([1]route!$E$3:$E$10005,E432,[1]!Table1[20])</f>
        <v/>
      </c>
      <c r="AY432" s="30">
        <f>SUMIF([1]route!$E$3:$E$10005,E432,[1]!Table1[21])</f>
        <v/>
      </c>
      <c r="AZ432" s="30">
        <f>SUMIF([1]route!$E$3:$E$10005,E432,[1]!Table1[22])</f>
        <v/>
      </c>
      <c r="BA432" s="30">
        <f>SUMIF([1]route!$E$3:$E$10005,E432,[1]!Table1[23])</f>
        <v/>
      </c>
      <c r="BB432" s="30">
        <f>SUMIF([1]route!$E$3:$E$10005,E432,[1]!Table1[24])</f>
        <v/>
      </c>
      <c r="BC432" s="30">
        <f>SUMIF([1]route!$E$3:$E$10005,E432,[1]!Table1[25])</f>
        <v/>
      </c>
      <c r="BD432" s="30">
        <f>SUMIF([1]route!$E$3:$E$10005,E432,[1]!Table1[26])</f>
        <v/>
      </c>
      <c r="BE432" s="30">
        <f>SUMIF([1]route!$E$3:$E$10005,E432,[1]!Table1[27])</f>
        <v/>
      </c>
      <c r="BF432" s="30">
        <f>SUMIF([1]route!$E$3:$E$10005,E432,[1]!Table1[28])</f>
        <v/>
      </c>
      <c r="BG432" s="30">
        <f>SUMIF([1]route!$E$3:$E$10005,E432,[1]!Table1[29])</f>
        <v/>
      </c>
      <c r="BH432" s="30">
        <f>SUMIF([1]route!$E$3:$E$10005,E432,[1]!Table1[30])</f>
        <v/>
      </c>
      <c r="BI432" s="30">
        <f>SUMIF([1]route!$E$3:$E$10005,E432,[1]!Table1[31])</f>
        <v/>
      </c>
      <c r="BJ432" s="30">
        <f>SUMIF([1]route!$E$3:$E$10005,E432,[1]!Table1[Remain PO])</f>
        <v/>
      </c>
      <c r="BK432" s="31">
        <f>SUMIF([1]route!$E$3:$E$10005,E432,[1]!Table1[N+1])</f>
        <v/>
      </c>
      <c r="BL432" s="31">
        <f>SUMIF([1]route!$E$3:$E$10005,E432,[1]!Table1[N+2])</f>
        <v/>
      </c>
      <c r="BM432" s="31">
        <f>SUMIF([1]route!$E$3:$E$10005,E432,[1]!Table1[N+3])</f>
        <v/>
      </c>
      <c r="BN432" s="32">
        <f>SUMIF([1]route!$E$3:$E$10005,E432,[1]!Table1[N+4])</f>
        <v/>
      </c>
      <c r="BP432" s="37">
        <f>$V432-$AD432</f>
        <v/>
      </c>
      <c r="BQ432" s="35">
        <f>BP432-AE432</f>
        <v/>
      </c>
      <c r="BR432" s="35">
        <f>BQ432-AF432</f>
        <v/>
      </c>
      <c r="BS432" s="35">
        <f>BR432-AG432</f>
        <v/>
      </c>
      <c r="BT432" s="35">
        <f>BS432-AH432</f>
        <v/>
      </c>
      <c r="BU432" s="35">
        <f>BT432-AI432</f>
        <v/>
      </c>
      <c r="BV432" s="35">
        <f>BU432-AJ432</f>
        <v/>
      </c>
      <c r="BW432" s="35">
        <f>BV432-AK432</f>
        <v/>
      </c>
      <c r="BX432" s="35">
        <f>BW432-AL432</f>
        <v/>
      </c>
      <c r="BY432" s="35">
        <f>BX432-AM432</f>
        <v/>
      </c>
      <c r="BZ432" s="35">
        <f>BY432-AN432</f>
        <v/>
      </c>
      <c r="CA432" s="35">
        <f>BZ432-AO432</f>
        <v/>
      </c>
      <c r="CB432" s="35">
        <f>CA432-AP432</f>
        <v/>
      </c>
      <c r="CC432" s="35">
        <f>CB432-AQ432</f>
        <v/>
      </c>
      <c r="CD432" s="35">
        <f>CC432-AR432</f>
        <v/>
      </c>
      <c r="CE432" s="35">
        <f>CD432-AS432</f>
        <v/>
      </c>
      <c r="CF432" s="35">
        <f>CE432-AT432</f>
        <v/>
      </c>
      <c r="CG432" s="35">
        <f>CF432-AU432</f>
        <v/>
      </c>
      <c r="CH432" s="35">
        <f>CG432-AV432</f>
        <v/>
      </c>
      <c r="CI432" s="35">
        <f>CH432-AW432</f>
        <v/>
      </c>
      <c r="CJ432" s="35">
        <f>CI432-AX432</f>
        <v/>
      </c>
      <c r="CK432" s="35">
        <f>CJ432-AY432</f>
        <v/>
      </c>
      <c r="CL432" s="35">
        <f>CK432-AZ432</f>
        <v/>
      </c>
      <c r="CM432" s="35">
        <f>CL432-BA432</f>
        <v/>
      </c>
      <c r="CN432" s="35">
        <f>CM432-BB432</f>
        <v/>
      </c>
      <c r="CO432" s="35">
        <f>CN432-BC432</f>
        <v/>
      </c>
      <c r="CP432" s="35">
        <f>CO432-BD432</f>
        <v/>
      </c>
      <c r="CQ432" s="35">
        <f>CP432-BE432</f>
        <v/>
      </c>
      <c r="CR432" s="35">
        <f>CQ432-BF432</f>
        <v/>
      </c>
      <c r="CS432" s="35">
        <f>CR432-BG432</f>
        <v/>
      </c>
      <c r="CT432" s="35">
        <f>CS432-BH432</f>
        <v/>
      </c>
      <c r="CU432" s="35">
        <f>CT432-BI432</f>
        <v/>
      </c>
      <c r="CV432" s="35">
        <f>CU432-BJ432</f>
        <v/>
      </c>
      <c r="CW432" s="38">
        <f>CV432-BK432</f>
        <v/>
      </c>
      <c r="CX432" s="38">
        <f>CW432-BL432</f>
        <v/>
      </c>
      <c r="CY432" s="38">
        <f>CX432-BM432</f>
        <v/>
      </c>
      <c r="CZ432" s="39">
        <f>CY432-BN432</f>
        <v/>
      </c>
      <c r="DA432" s="35" t="n"/>
    </row>
    <row r="433">
      <c r="D433" s="61">
        <f>VLOOKUP(F433,[1]Special!$O$2:$S$209,3,0)</f>
        <v/>
      </c>
      <c r="E433" s="20" t="inlineStr">
        <is>
          <t>|0200226010|25.40|0.00|1.600|0.0005100NBC</t>
        </is>
      </c>
      <c r="F433" s="19">
        <f>LEFT(E433,LEN(E433)-7)</f>
        <v/>
      </c>
      <c r="G433" s="19">
        <f>'Cutting Rules'!H433</f>
        <v/>
      </c>
      <c r="H433" s="19">
        <f>VLOOKUP(MID(F433,8,2),[1]Special!$H$2:$I$32,2,0)</f>
        <v/>
      </c>
      <c r="I433" s="19">
        <f>RIGHT(E433,3)</f>
        <v/>
      </c>
      <c r="J433" s="19">
        <f>IF(MID(E433,6,2)="22","P","C")</f>
        <v/>
      </c>
      <c r="K433" s="19">
        <f>MID(E433,13,4)</f>
        <v/>
      </c>
      <c r="L433" s="19">
        <f>MID(E433,19,4)</f>
        <v/>
      </c>
      <c r="M433" s="52">
        <f>MID(E433,LEN(E433)-17,4)</f>
        <v/>
      </c>
      <c r="N433" s="52">
        <f>MID(E433,LEN(E433)-6,4)</f>
        <v/>
      </c>
      <c r="O433" s="19">
        <f>VLOOKUP(F433,[1]Item!$A$5:$Z$10000,26,0)</f>
        <v/>
      </c>
      <c r="P433" s="19">
        <f>VLOOKUP(E433,[1]route!$E$3:$O$10005,11,0)</f>
        <v/>
      </c>
      <c r="Q433" s="167">
        <f>'Cutting Rules'!AD433</f>
        <v/>
      </c>
      <c r="R433" s="168">
        <f>SUMIF([1]route!$E$3:$E$10005,E433,[1]!Table1[生産])</f>
        <v/>
      </c>
      <c r="S433" s="24" t="n"/>
      <c r="T433" s="169" t="inlineStr"/>
      <c r="U433" s="19" t="n"/>
      <c r="V433" s="170">
        <f>SUMIF([1]route!$E$3:$E$10005,E433,[1]route!$M$3:$M$10005)</f>
        <v/>
      </c>
      <c r="W433" s="171">
        <f>O433*N433*V433/1000</f>
        <v/>
      </c>
      <c r="X433" s="27">
        <f t="array" ref="X433">INDEX($BP433:$CZ433,MATCH(TRUE,$BP433:$CZ433&lt;0,0))</f>
        <v/>
      </c>
      <c r="Y433" s="47">
        <f>IFERROR(CHOOSE($AC433,$BP$1,$BQ$1,$BR$1,$BS$1,$BT$1,$BU$1,$BV$1,$BW$1,$BX$1,$BY$1,$BZ$1,$CA$1,$CB$1,$CC$1,$CD$1,$CE$1,$CF$1,$CG$1,$CH$1,$CI$1,$CJ$1,$CK$1,$CL$1,$CM$1,$CN$1,$CO$1,$CP$1,$CQ$1,$CR$1,$CS$1,$CT$1,$CU$1,$CV$1,$CW$1,$CX$1,$CY$1,$CZ$1,),"")</f>
        <v/>
      </c>
      <c r="Z433" s="121">
        <f>IFERROR(VLOOKUP(E433,[1]route!$E$3:$BL$10005,59,0),"")&amp;IFERROR(VLOOKUP(E433,[1]route!$E$3:$BL$10005,60,0),"")</f>
        <v/>
      </c>
      <c r="AA433" s="172">
        <f>IF(R433&gt;V433,R433-V433,0)</f>
        <v/>
      </c>
      <c r="AB433" s="173">
        <f>AA433*O433*N433/1000</f>
        <v/>
      </c>
      <c r="AC433" s="4">
        <f>IFERROR(MATCH($X433,$BP433:$CZ433,0),"")</f>
        <v/>
      </c>
      <c r="AD433" s="29" t="n">
        <v>0</v>
      </c>
      <c r="AE433" s="30">
        <f>SUMIF([1]route!$E$3:$E$10005,E433,[1]!Table1[1])</f>
        <v/>
      </c>
      <c r="AF433" s="30">
        <f>SUMIF([1]route!$E$3:$E$10005,E433,[1]!Table1[2])</f>
        <v/>
      </c>
      <c r="AG433" s="30">
        <f>SUMIF([1]route!$E$3:$E$10005,E433,[1]!Table1[3])</f>
        <v/>
      </c>
      <c r="AH433" s="30">
        <f>SUMIF([1]route!$E$3:$E$10005,E433,[1]!Table1[4])</f>
        <v/>
      </c>
      <c r="AI433" s="30">
        <f>SUMIF([1]route!$E$3:$E$10005,E433,[1]!Table1[5])</f>
        <v/>
      </c>
      <c r="AJ433" s="30">
        <f>SUMIF([1]route!$E$3:$E$10005,E433,[1]!Table1[6])</f>
        <v/>
      </c>
      <c r="AK433" s="30">
        <f>SUMIF([1]route!$E$3:$E$10005,E433,[1]!Table1[7])</f>
        <v/>
      </c>
      <c r="AL433" s="30">
        <f>SUMIF([1]route!$E$3:$E$10005,E433,[1]!Table1[8])</f>
        <v/>
      </c>
      <c r="AM433" s="30">
        <f>SUMIF([1]route!$E$3:$E$10005,E433,[1]!Table1[9])</f>
        <v/>
      </c>
      <c r="AN433" s="30">
        <f>SUMIF([1]route!$E$3:$E$10005,E433,[1]!Table1[10])</f>
        <v/>
      </c>
      <c r="AO433" s="30">
        <f>SUMIF([1]route!$E$3:$E$10005,E433,[1]!Table1[11])</f>
        <v/>
      </c>
      <c r="AP433" s="30">
        <f>SUMIF([1]route!$E$3:$E$10005,E433,[1]!Table1[12])</f>
        <v/>
      </c>
      <c r="AQ433" s="30">
        <f>SUMIF([1]route!$E$3:$E$10005,E433,[1]!Table1[13])</f>
        <v/>
      </c>
      <c r="AR433" s="30">
        <f>SUMIF([1]route!$E$3:$E$10005,E433,[1]!Table1[14])</f>
        <v/>
      </c>
      <c r="AS433" s="30">
        <f>SUMIF([1]route!$E$3:$E$10005,E433,[1]!Table1[15])</f>
        <v/>
      </c>
      <c r="AT433" s="30">
        <f>SUMIF([1]route!$E$3:$E$10005,E433,[1]!Table1[16])</f>
        <v/>
      </c>
      <c r="AU433" s="30">
        <f>SUMIF([1]route!$E$3:$E$10005,E433,[1]!Table1[17])</f>
        <v/>
      </c>
      <c r="AV433" s="30">
        <f>SUMIF([1]route!$E$3:$E$10005,E433,[1]!Table1[18])</f>
        <v/>
      </c>
      <c r="AW433" s="30">
        <f>SUMIF([1]route!$E$3:$E$10005,E433,[1]!Table1[19])</f>
        <v/>
      </c>
      <c r="AX433" s="30">
        <f>SUMIF([1]route!$E$3:$E$10005,E433,[1]!Table1[20])</f>
        <v/>
      </c>
      <c r="AY433" s="30">
        <f>SUMIF([1]route!$E$3:$E$10005,E433,[1]!Table1[21])</f>
        <v/>
      </c>
      <c r="AZ433" s="30">
        <f>SUMIF([1]route!$E$3:$E$10005,E433,[1]!Table1[22])</f>
        <v/>
      </c>
      <c r="BA433" s="30">
        <f>SUMIF([1]route!$E$3:$E$10005,E433,[1]!Table1[23])</f>
        <v/>
      </c>
      <c r="BB433" s="30">
        <f>SUMIF([1]route!$E$3:$E$10005,E433,[1]!Table1[24])</f>
        <v/>
      </c>
      <c r="BC433" s="30">
        <f>SUMIF([1]route!$E$3:$E$10005,E433,[1]!Table1[25])</f>
        <v/>
      </c>
      <c r="BD433" s="30">
        <f>SUMIF([1]route!$E$3:$E$10005,E433,[1]!Table1[26])</f>
        <v/>
      </c>
      <c r="BE433" s="30">
        <f>SUMIF([1]route!$E$3:$E$10005,E433,[1]!Table1[27])</f>
        <v/>
      </c>
      <c r="BF433" s="30">
        <f>SUMIF([1]route!$E$3:$E$10005,E433,[1]!Table1[28])</f>
        <v/>
      </c>
      <c r="BG433" s="30">
        <f>SUMIF([1]route!$E$3:$E$10005,E433,[1]!Table1[29])</f>
        <v/>
      </c>
      <c r="BH433" s="30">
        <f>SUMIF([1]route!$E$3:$E$10005,E433,[1]!Table1[30])</f>
        <v/>
      </c>
      <c r="BI433" s="30">
        <f>SUMIF([1]route!$E$3:$E$10005,E433,[1]!Table1[31])</f>
        <v/>
      </c>
      <c r="BJ433" s="30">
        <f>SUMIF([1]route!$E$3:$E$10005,E433,[1]!Table1[Remain PO])</f>
        <v/>
      </c>
      <c r="BK433" s="31">
        <f>SUMIF([1]route!$E$3:$E$10005,E433,[1]!Table1[N+1])</f>
        <v/>
      </c>
      <c r="BL433" s="31">
        <f>SUMIF([1]route!$E$3:$E$10005,E433,[1]!Table1[N+2])</f>
        <v/>
      </c>
      <c r="BM433" s="31">
        <f>SUMIF([1]route!$E$3:$E$10005,E433,[1]!Table1[N+3])</f>
        <v/>
      </c>
      <c r="BN433" s="32">
        <f>SUMIF([1]route!$E$3:$E$10005,E433,[1]!Table1[N+4])</f>
        <v/>
      </c>
      <c r="BP433" s="37">
        <f>$V433-$AD433</f>
        <v/>
      </c>
      <c r="BQ433" s="35">
        <f>BP433-AE433</f>
        <v/>
      </c>
      <c r="BR433" s="35">
        <f>BQ433-AF433</f>
        <v/>
      </c>
      <c r="BS433" s="35">
        <f>BR433-AG433</f>
        <v/>
      </c>
      <c r="BT433" s="35">
        <f>BS433-AH433</f>
        <v/>
      </c>
      <c r="BU433" s="35">
        <f>BT433-AI433</f>
        <v/>
      </c>
      <c r="BV433" s="35">
        <f>BU433-AJ433</f>
        <v/>
      </c>
      <c r="BW433" s="35">
        <f>BV433-AK433</f>
        <v/>
      </c>
      <c r="BX433" s="35">
        <f>BW433-AL433</f>
        <v/>
      </c>
      <c r="BY433" s="35">
        <f>BX433-AM433</f>
        <v/>
      </c>
      <c r="BZ433" s="35">
        <f>BY433-AN433</f>
        <v/>
      </c>
      <c r="CA433" s="35">
        <f>BZ433-AO433</f>
        <v/>
      </c>
      <c r="CB433" s="35">
        <f>CA433-AP433</f>
        <v/>
      </c>
      <c r="CC433" s="35">
        <f>CB433-AQ433</f>
        <v/>
      </c>
      <c r="CD433" s="35">
        <f>CC433-AR433</f>
        <v/>
      </c>
      <c r="CE433" s="35">
        <f>CD433-AS433</f>
        <v/>
      </c>
      <c r="CF433" s="35">
        <f>CE433-AT433</f>
        <v/>
      </c>
      <c r="CG433" s="35">
        <f>CF433-AU433</f>
        <v/>
      </c>
      <c r="CH433" s="35">
        <f>CG433-AV433</f>
        <v/>
      </c>
      <c r="CI433" s="35">
        <f>CH433-AW433</f>
        <v/>
      </c>
      <c r="CJ433" s="35">
        <f>CI433-AX433</f>
        <v/>
      </c>
      <c r="CK433" s="35">
        <f>CJ433-AY433</f>
        <v/>
      </c>
      <c r="CL433" s="35">
        <f>CK433-AZ433</f>
        <v/>
      </c>
      <c r="CM433" s="35">
        <f>CL433-BA433</f>
        <v/>
      </c>
      <c r="CN433" s="35">
        <f>CM433-BB433</f>
        <v/>
      </c>
      <c r="CO433" s="35">
        <f>CN433-BC433</f>
        <v/>
      </c>
      <c r="CP433" s="35">
        <f>CO433-BD433</f>
        <v/>
      </c>
      <c r="CQ433" s="35">
        <f>CP433-BE433</f>
        <v/>
      </c>
      <c r="CR433" s="35">
        <f>CQ433-BF433</f>
        <v/>
      </c>
      <c r="CS433" s="35">
        <f>CR433-BG433</f>
        <v/>
      </c>
      <c r="CT433" s="35">
        <f>CS433-BH433</f>
        <v/>
      </c>
      <c r="CU433" s="35">
        <f>CT433-BI433</f>
        <v/>
      </c>
      <c r="CV433" s="35">
        <f>CU433-BJ433</f>
        <v/>
      </c>
      <c r="CW433" s="38">
        <f>CV433-BK433</f>
        <v/>
      </c>
      <c r="CX433" s="38">
        <f>CW433-BL433</f>
        <v/>
      </c>
      <c r="CY433" s="38">
        <f>CX433-BM433</f>
        <v/>
      </c>
      <c r="CZ433" s="39">
        <f>CY433-BN433</f>
        <v/>
      </c>
      <c r="DA433" s="35" t="n"/>
    </row>
    <row r="434">
      <c r="D434" s="61">
        <f>VLOOKUP(F434,[1]Special!$O$2:$S$209,3,0)</f>
        <v/>
      </c>
      <c r="E434" s="20" t="inlineStr">
        <is>
          <t>|0200220810|22.20|0.00|2.000|0.0005905NBC</t>
        </is>
      </c>
      <c r="F434" s="19">
        <f>LEFT(E434,LEN(E434)-7)</f>
        <v/>
      </c>
      <c r="G434" s="19">
        <f>'Cutting Rules'!H434</f>
        <v/>
      </c>
      <c r="H434" s="19">
        <f>VLOOKUP(MID(F434,8,2),[1]Special!$H$2:$I$32,2,0)</f>
        <v/>
      </c>
      <c r="I434" s="19">
        <f>RIGHT(E434,3)</f>
        <v/>
      </c>
      <c r="J434" s="19">
        <f>IF(MID(E434,6,2)="22","P","C")</f>
        <v/>
      </c>
      <c r="K434" s="19">
        <f>MID(E434,13,4)</f>
        <v/>
      </c>
      <c r="L434" s="19">
        <f>MID(E434,19,4)</f>
        <v/>
      </c>
      <c r="M434" s="52">
        <f>MID(E434,LEN(E434)-17,4)</f>
        <v/>
      </c>
      <c r="N434" s="52">
        <f>MID(E434,LEN(E434)-6,4)</f>
        <v/>
      </c>
      <c r="O434" s="19">
        <f>VLOOKUP(F434,[1]Item!$A$5:$Z$10000,26,0)</f>
        <v/>
      </c>
      <c r="P434" s="19">
        <f>VLOOKUP(E434,[1]route!$E$3:$O$10005,11,0)</f>
        <v/>
      </c>
      <c r="Q434" s="167">
        <f>'Cutting Rules'!AD434</f>
        <v/>
      </c>
      <c r="R434" s="168">
        <f>SUMIF([1]route!$E$3:$E$10005,E434,[1]!Table1[生産])</f>
        <v/>
      </c>
      <c r="S434" s="24" t="n"/>
      <c r="T434" s="169" t="inlineStr"/>
      <c r="U434" s="19" t="n"/>
      <c r="V434" s="170">
        <f>SUMIF([1]route!$E$3:$E$10005,E434,[1]route!$M$3:$M$10005)</f>
        <v/>
      </c>
      <c r="W434" s="171">
        <f>O434*N434*V434/1000</f>
        <v/>
      </c>
      <c r="X434" s="27">
        <f t="array" ref="X434">INDEX($BP434:$CZ434,MATCH(TRUE,$BP434:$CZ434&lt;0,0))</f>
        <v/>
      </c>
      <c r="Y434" s="47">
        <f>IFERROR(CHOOSE($AC434,$BP$1,$BQ$1,$BR$1,$BS$1,$BT$1,$BU$1,$BV$1,$BW$1,$BX$1,$BY$1,$BZ$1,$CA$1,$CB$1,$CC$1,$CD$1,$CE$1,$CF$1,$CG$1,$CH$1,$CI$1,$CJ$1,$CK$1,$CL$1,$CM$1,$CN$1,$CO$1,$CP$1,$CQ$1,$CR$1,$CS$1,$CT$1,$CU$1,$CV$1,$CW$1,$CX$1,$CY$1,$CZ$1,),"")</f>
        <v/>
      </c>
      <c r="Z434" s="121">
        <f>IFERROR(VLOOKUP(E434,[1]route!$E$3:$BL$10005,59,0),"")&amp;IFERROR(VLOOKUP(E434,[1]route!$E$3:$BL$10005,60,0),"")</f>
        <v/>
      </c>
      <c r="AA434" s="172">
        <f>IF(R434&gt;V434,R434-V434,0)</f>
        <v/>
      </c>
      <c r="AB434" s="173">
        <f>AA434*O434*N434/1000</f>
        <v/>
      </c>
      <c r="AC434" s="4">
        <f>IFERROR(MATCH($X434,$BP434:$CZ434,0),"")</f>
        <v/>
      </c>
      <c r="AD434" s="29" t="n">
        <v>0</v>
      </c>
      <c r="AE434" s="30">
        <f>SUMIF([1]route!$E$3:$E$10005,E434,[1]!Table1[1])</f>
        <v/>
      </c>
      <c r="AF434" s="30">
        <f>SUMIF([1]route!$E$3:$E$10005,E434,[1]!Table1[2])</f>
        <v/>
      </c>
      <c r="AG434" s="30">
        <f>SUMIF([1]route!$E$3:$E$10005,E434,[1]!Table1[3])</f>
        <v/>
      </c>
      <c r="AH434" s="30">
        <f>SUMIF([1]route!$E$3:$E$10005,E434,[1]!Table1[4])</f>
        <v/>
      </c>
      <c r="AI434" s="30">
        <f>SUMIF([1]route!$E$3:$E$10005,E434,[1]!Table1[5])</f>
        <v/>
      </c>
      <c r="AJ434" s="30">
        <f>SUMIF([1]route!$E$3:$E$10005,E434,[1]!Table1[6])</f>
        <v/>
      </c>
      <c r="AK434" s="30">
        <f>SUMIF([1]route!$E$3:$E$10005,E434,[1]!Table1[7])</f>
        <v/>
      </c>
      <c r="AL434" s="30">
        <f>SUMIF([1]route!$E$3:$E$10005,E434,[1]!Table1[8])</f>
        <v/>
      </c>
      <c r="AM434" s="30">
        <f>SUMIF([1]route!$E$3:$E$10005,E434,[1]!Table1[9])</f>
        <v/>
      </c>
      <c r="AN434" s="30">
        <f>SUMIF([1]route!$E$3:$E$10005,E434,[1]!Table1[10])</f>
        <v/>
      </c>
      <c r="AO434" s="30">
        <f>SUMIF([1]route!$E$3:$E$10005,E434,[1]!Table1[11])</f>
        <v/>
      </c>
      <c r="AP434" s="30">
        <f>SUMIF([1]route!$E$3:$E$10005,E434,[1]!Table1[12])</f>
        <v/>
      </c>
      <c r="AQ434" s="30">
        <f>SUMIF([1]route!$E$3:$E$10005,E434,[1]!Table1[13])</f>
        <v/>
      </c>
      <c r="AR434" s="30">
        <f>SUMIF([1]route!$E$3:$E$10005,E434,[1]!Table1[14])</f>
        <v/>
      </c>
      <c r="AS434" s="30">
        <f>SUMIF([1]route!$E$3:$E$10005,E434,[1]!Table1[15])</f>
        <v/>
      </c>
      <c r="AT434" s="30">
        <f>SUMIF([1]route!$E$3:$E$10005,E434,[1]!Table1[16])</f>
        <v/>
      </c>
      <c r="AU434" s="30">
        <f>SUMIF([1]route!$E$3:$E$10005,E434,[1]!Table1[17])</f>
        <v/>
      </c>
      <c r="AV434" s="30">
        <f>SUMIF([1]route!$E$3:$E$10005,E434,[1]!Table1[18])</f>
        <v/>
      </c>
      <c r="AW434" s="30">
        <f>SUMIF([1]route!$E$3:$E$10005,E434,[1]!Table1[19])</f>
        <v/>
      </c>
      <c r="AX434" s="30">
        <f>SUMIF([1]route!$E$3:$E$10005,E434,[1]!Table1[20])</f>
        <v/>
      </c>
      <c r="AY434" s="30">
        <f>SUMIF([1]route!$E$3:$E$10005,E434,[1]!Table1[21])</f>
        <v/>
      </c>
      <c r="AZ434" s="30">
        <f>SUMIF([1]route!$E$3:$E$10005,E434,[1]!Table1[22])</f>
        <v/>
      </c>
      <c r="BA434" s="30">
        <f>SUMIF([1]route!$E$3:$E$10005,E434,[1]!Table1[23])</f>
        <v/>
      </c>
      <c r="BB434" s="30">
        <f>SUMIF([1]route!$E$3:$E$10005,E434,[1]!Table1[24])</f>
        <v/>
      </c>
      <c r="BC434" s="30">
        <f>SUMIF([1]route!$E$3:$E$10005,E434,[1]!Table1[25])</f>
        <v/>
      </c>
      <c r="BD434" s="30">
        <f>SUMIF([1]route!$E$3:$E$10005,E434,[1]!Table1[26])</f>
        <v/>
      </c>
      <c r="BE434" s="30">
        <f>SUMIF([1]route!$E$3:$E$10005,E434,[1]!Table1[27])</f>
        <v/>
      </c>
      <c r="BF434" s="30">
        <f>SUMIF([1]route!$E$3:$E$10005,E434,[1]!Table1[28])</f>
        <v/>
      </c>
      <c r="BG434" s="30">
        <f>SUMIF([1]route!$E$3:$E$10005,E434,[1]!Table1[29])</f>
        <v/>
      </c>
      <c r="BH434" s="30">
        <f>SUMIF([1]route!$E$3:$E$10005,E434,[1]!Table1[30])</f>
        <v/>
      </c>
      <c r="BI434" s="30">
        <f>SUMIF([1]route!$E$3:$E$10005,E434,[1]!Table1[31])</f>
        <v/>
      </c>
      <c r="BJ434" s="30">
        <f>SUMIF([1]route!$E$3:$E$10005,E434,[1]!Table1[Remain PO])</f>
        <v/>
      </c>
      <c r="BK434" s="31">
        <f>SUMIF([1]route!$E$3:$E$10005,E434,[1]!Table1[N+1])</f>
        <v/>
      </c>
      <c r="BL434" s="31">
        <f>SUMIF([1]route!$E$3:$E$10005,E434,[1]!Table1[N+2])</f>
        <v/>
      </c>
      <c r="BM434" s="31">
        <f>SUMIF([1]route!$E$3:$E$10005,E434,[1]!Table1[N+3])</f>
        <v/>
      </c>
      <c r="BN434" s="32">
        <f>SUMIF([1]route!$E$3:$E$10005,E434,[1]!Table1[N+4])</f>
        <v/>
      </c>
      <c r="BP434" s="37">
        <f>$V434-$AD434</f>
        <v/>
      </c>
      <c r="BQ434" s="35">
        <f>BP434-AE434</f>
        <v/>
      </c>
      <c r="BR434" s="35">
        <f>BQ434-AF434</f>
        <v/>
      </c>
      <c r="BS434" s="35">
        <f>BR434-AG434</f>
        <v/>
      </c>
      <c r="BT434" s="35">
        <f>BS434-AH434</f>
        <v/>
      </c>
      <c r="BU434" s="35">
        <f>BT434-AI434</f>
        <v/>
      </c>
      <c r="BV434" s="35">
        <f>BU434-AJ434</f>
        <v/>
      </c>
      <c r="BW434" s="35">
        <f>BV434-AK434</f>
        <v/>
      </c>
      <c r="BX434" s="35">
        <f>BW434-AL434</f>
        <v/>
      </c>
      <c r="BY434" s="35">
        <f>BX434-AM434</f>
        <v/>
      </c>
      <c r="BZ434" s="35">
        <f>BY434-AN434</f>
        <v/>
      </c>
      <c r="CA434" s="35">
        <f>BZ434-AO434</f>
        <v/>
      </c>
      <c r="CB434" s="35">
        <f>CA434-AP434</f>
        <v/>
      </c>
      <c r="CC434" s="35">
        <f>CB434-AQ434</f>
        <v/>
      </c>
      <c r="CD434" s="35">
        <f>CC434-AR434</f>
        <v/>
      </c>
      <c r="CE434" s="35">
        <f>CD434-AS434</f>
        <v/>
      </c>
      <c r="CF434" s="35">
        <f>CE434-AT434</f>
        <v/>
      </c>
      <c r="CG434" s="35">
        <f>CF434-AU434</f>
        <v/>
      </c>
      <c r="CH434" s="35">
        <f>CG434-AV434</f>
        <v/>
      </c>
      <c r="CI434" s="35">
        <f>CH434-AW434</f>
        <v/>
      </c>
      <c r="CJ434" s="35">
        <f>CI434-AX434</f>
        <v/>
      </c>
      <c r="CK434" s="35">
        <f>CJ434-AY434</f>
        <v/>
      </c>
      <c r="CL434" s="35">
        <f>CK434-AZ434</f>
        <v/>
      </c>
      <c r="CM434" s="35">
        <f>CL434-BA434</f>
        <v/>
      </c>
      <c r="CN434" s="35">
        <f>CM434-BB434</f>
        <v/>
      </c>
      <c r="CO434" s="35">
        <f>CN434-BC434</f>
        <v/>
      </c>
      <c r="CP434" s="35">
        <f>CO434-BD434</f>
        <v/>
      </c>
      <c r="CQ434" s="35">
        <f>CP434-BE434</f>
        <v/>
      </c>
      <c r="CR434" s="35">
        <f>CQ434-BF434</f>
        <v/>
      </c>
      <c r="CS434" s="35">
        <f>CR434-BG434</f>
        <v/>
      </c>
      <c r="CT434" s="35">
        <f>CS434-BH434</f>
        <v/>
      </c>
      <c r="CU434" s="35">
        <f>CT434-BI434</f>
        <v/>
      </c>
      <c r="CV434" s="35">
        <f>CU434-BJ434</f>
        <v/>
      </c>
      <c r="CW434" s="38">
        <f>CV434-BK434</f>
        <v/>
      </c>
      <c r="CX434" s="38">
        <f>CW434-BL434</f>
        <v/>
      </c>
      <c r="CY434" s="38">
        <f>CX434-BM434</f>
        <v/>
      </c>
      <c r="CZ434" s="39">
        <f>CY434-BN434</f>
        <v/>
      </c>
      <c r="DA434" s="35" t="n"/>
    </row>
    <row r="435">
      <c r="D435" s="61">
        <f>VLOOKUP(F435,[1]Special!$O$2:$S$209,3,0)</f>
        <v/>
      </c>
      <c r="E435" s="20" t="inlineStr">
        <is>
          <t>|0200226010|31.80|0.00|2.300|0.0005965NBC</t>
        </is>
      </c>
      <c r="F435" s="19">
        <f>LEFT(E435,LEN(E435)-7)</f>
        <v/>
      </c>
      <c r="G435" s="19">
        <f>'Cutting Rules'!H435</f>
        <v/>
      </c>
      <c r="H435" s="19">
        <f>VLOOKUP(MID(F435,8,2),[1]Special!$H$2:$I$32,2,0)</f>
        <v/>
      </c>
      <c r="I435" s="19">
        <f>RIGHT(E435,3)</f>
        <v/>
      </c>
      <c r="J435" s="19">
        <f>IF(MID(E435,6,2)="22","P","C")</f>
        <v/>
      </c>
      <c r="K435" s="19">
        <f>MID(E435,13,4)</f>
        <v/>
      </c>
      <c r="L435" s="19">
        <f>MID(E435,19,4)</f>
        <v/>
      </c>
      <c r="M435" s="52">
        <f>MID(E435,LEN(E435)-17,4)</f>
        <v/>
      </c>
      <c r="N435" s="52">
        <f>MID(E435,LEN(E435)-6,4)</f>
        <v/>
      </c>
      <c r="O435" s="19">
        <f>VLOOKUP(F435,[1]Item!$A$5:$Z$10000,26,0)</f>
        <v/>
      </c>
      <c r="P435" s="19">
        <f>VLOOKUP(E435,[1]route!$E$3:$O$10005,11,0)</f>
        <v/>
      </c>
      <c r="Q435" s="167">
        <f>'Cutting Rules'!AD435</f>
        <v/>
      </c>
      <c r="R435" s="168">
        <f>SUMIF([1]route!$E$3:$E$10005,E435,[1]!Table1[生産])</f>
        <v/>
      </c>
      <c r="S435" s="24" t="n"/>
      <c r="T435" s="169" t="inlineStr"/>
      <c r="U435" s="19" t="n"/>
      <c r="V435" s="170">
        <f>SUMIF([1]route!$E$3:$E$10005,E435,[1]route!$M$3:$M$10005)</f>
        <v/>
      </c>
      <c r="W435" s="171">
        <f>O435*N435*V435/1000</f>
        <v/>
      </c>
      <c r="X435" s="27">
        <f t="array" ref="X435">INDEX($BP435:$CZ435,MATCH(TRUE,$BP435:$CZ435&lt;0,0))</f>
        <v/>
      </c>
      <c r="Y435" s="47">
        <f>IFERROR(CHOOSE($AC435,$BP$1,$BQ$1,$BR$1,$BS$1,$BT$1,$BU$1,$BV$1,$BW$1,$BX$1,$BY$1,$BZ$1,$CA$1,$CB$1,$CC$1,$CD$1,$CE$1,$CF$1,$CG$1,$CH$1,$CI$1,$CJ$1,$CK$1,$CL$1,$CM$1,$CN$1,$CO$1,$CP$1,$CQ$1,$CR$1,$CS$1,$CT$1,$CU$1,$CV$1,$CW$1,$CX$1,$CY$1,$CZ$1,),"")</f>
        <v/>
      </c>
      <c r="Z435" s="121">
        <f>IFERROR(VLOOKUP(E435,[1]route!$E$3:$BL$10005,59,0),"")&amp;IFERROR(VLOOKUP(E435,[1]route!$E$3:$BL$10005,60,0),"")</f>
        <v/>
      </c>
      <c r="AA435" s="172">
        <f>IF(R435&gt;V435,R435-V435,0)</f>
        <v/>
      </c>
      <c r="AB435" s="173">
        <f>AA435*O435*N435/1000</f>
        <v/>
      </c>
      <c r="AC435" s="4">
        <f>IFERROR(MATCH($X435,$BP435:$CZ435,0),"")</f>
        <v/>
      </c>
      <c r="AD435" s="29" t="n">
        <v>0</v>
      </c>
      <c r="AE435" s="30">
        <f>SUMIF([1]route!$E$3:$E$10005,E435,[1]!Table1[1])</f>
        <v/>
      </c>
      <c r="AF435" s="30">
        <f>SUMIF([1]route!$E$3:$E$10005,E435,[1]!Table1[2])</f>
        <v/>
      </c>
      <c r="AG435" s="30">
        <f>SUMIF([1]route!$E$3:$E$10005,E435,[1]!Table1[3])</f>
        <v/>
      </c>
      <c r="AH435" s="30">
        <f>SUMIF([1]route!$E$3:$E$10005,E435,[1]!Table1[4])</f>
        <v/>
      </c>
      <c r="AI435" s="30">
        <f>SUMIF([1]route!$E$3:$E$10005,E435,[1]!Table1[5])</f>
        <v/>
      </c>
      <c r="AJ435" s="30">
        <f>SUMIF([1]route!$E$3:$E$10005,E435,[1]!Table1[6])</f>
        <v/>
      </c>
      <c r="AK435" s="30">
        <f>SUMIF([1]route!$E$3:$E$10005,E435,[1]!Table1[7])</f>
        <v/>
      </c>
      <c r="AL435" s="30">
        <f>SUMIF([1]route!$E$3:$E$10005,E435,[1]!Table1[8])</f>
        <v/>
      </c>
      <c r="AM435" s="30">
        <f>SUMIF([1]route!$E$3:$E$10005,E435,[1]!Table1[9])</f>
        <v/>
      </c>
      <c r="AN435" s="30">
        <f>SUMIF([1]route!$E$3:$E$10005,E435,[1]!Table1[10])</f>
        <v/>
      </c>
      <c r="AO435" s="30">
        <f>SUMIF([1]route!$E$3:$E$10005,E435,[1]!Table1[11])</f>
        <v/>
      </c>
      <c r="AP435" s="30">
        <f>SUMIF([1]route!$E$3:$E$10005,E435,[1]!Table1[12])</f>
        <v/>
      </c>
      <c r="AQ435" s="30">
        <f>SUMIF([1]route!$E$3:$E$10005,E435,[1]!Table1[13])</f>
        <v/>
      </c>
      <c r="AR435" s="30">
        <f>SUMIF([1]route!$E$3:$E$10005,E435,[1]!Table1[14])</f>
        <v/>
      </c>
      <c r="AS435" s="30">
        <f>SUMIF([1]route!$E$3:$E$10005,E435,[1]!Table1[15])</f>
        <v/>
      </c>
      <c r="AT435" s="30">
        <f>SUMIF([1]route!$E$3:$E$10005,E435,[1]!Table1[16])</f>
        <v/>
      </c>
      <c r="AU435" s="30">
        <f>SUMIF([1]route!$E$3:$E$10005,E435,[1]!Table1[17])</f>
        <v/>
      </c>
      <c r="AV435" s="30">
        <f>SUMIF([1]route!$E$3:$E$10005,E435,[1]!Table1[18])</f>
        <v/>
      </c>
      <c r="AW435" s="30">
        <f>SUMIF([1]route!$E$3:$E$10005,E435,[1]!Table1[19])</f>
        <v/>
      </c>
      <c r="AX435" s="30">
        <f>SUMIF([1]route!$E$3:$E$10005,E435,[1]!Table1[20])</f>
        <v/>
      </c>
      <c r="AY435" s="30">
        <f>SUMIF([1]route!$E$3:$E$10005,E435,[1]!Table1[21])</f>
        <v/>
      </c>
      <c r="AZ435" s="30">
        <f>SUMIF([1]route!$E$3:$E$10005,E435,[1]!Table1[22])</f>
        <v/>
      </c>
      <c r="BA435" s="30">
        <f>SUMIF([1]route!$E$3:$E$10005,E435,[1]!Table1[23])</f>
        <v/>
      </c>
      <c r="BB435" s="30">
        <f>SUMIF([1]route!$E$3:$E$10005,E435,[1]!Table1[24])</f>
        <v/>
      </c>
      <c r="BC435" s="30">
        <f>SUMIF([1]route!$E$3:$E$10005,E435,[1]!Table1[25])</f>
        <v/>
      </c>
      <c r="BD435" s="30">
        <f>SUMIF([1]route!$E$3:$E$10005,E435,[1]!Table1[26])</f>
        <v/>
      </c>
      <c r="BE435" s="30">
        <f>SUMIF([1]route!$E$3:$E$10005,E435,[1]!Table1[27])</f>
        <v/>
      </c>
      <c r="BF435" s="30">
        <f>SUMIF([1]route!$E$3:$E$10005,E435,[1]!Table1[28])</f>
        <v/>
      </c>
      <c r="BG435" s="30">
        <f>SUMIF([1]route!$E$3:$E$10005,E435,[1]!Table1[29])</f>
        <v/>
      </c>
      <c r="BH435" s="30">
        <f>SUMIF([1]route!$E$3:$E$10005,E435,[1]!Table1[30])</f>
        <v/>
      </c>
      <c r="BI435" s="30">
        <f>SUMIF([1]route!$E$3:$E$10005,E435,[1]!Table1[31])</f>
        <v/>
      </c>
      <c r="BJ435" s="30">
        <f>SUMIF([1]route!$E$3:$E$10005,E435,[1]!Table1[Remain PO])</f>
        <v/>
      </c>
      <c r="BK435" s="31">
        <f>SUMIF([1]route!$E$3:$E$10005,E435,[1]!Table1[N+1])</f>
        <v/>
      </c>
      <c r="BL435" s="31">
        <f>SUMIF([1]route!$E$3:$E$10005,E435,[1]!Table1[N+2])</f>
        <v/>
      </c>
      <c r="BM435" s="31">
        <f>SUMIF([1]route!$E$3:$E$10005,E435,[1]!Table1[N+3])</f>
        <v/>
      </c>
      <c r="BN435" s="32">
        <f>SUMIF([1]route!$E$3:$E$10005,E435,[1]!Table1[N+4])</f>
        <v/>
      </c>
      <c r="BP435" s="37">
        <f>$V435-$AD435</f>
        <v/>
      </c>
      <c r="BQ435" s="35">
        <f>BP435-AE435</f>
        <v/>
      </c>
      <c r="BR435" s="35">
        <f>BQ435-AF435</f>
        <v/>
      </c>
      <c r="BS435" s="35">
        <f>BR435-AG435</f>
        <v/>
      </c>
      <c r="BT435" s="35">
        <f>BS435-AH435</f>
        <v/>
      </c>
      <c r="BU435" s="35">
        <f>BT435-AI435</f>
        <v/>
      </c>
      <c r="BV435" s="35">
        <f>BU435-AJ435</f>
        <v/>
      </c>
      <c r="BW435" s="35">
        <f>BV435-AK435</f>
        <v/>
      </c>
      <c r="BX435" s="35">
        <f>BW435-AL435</f>
        <v/>
      </c>
      <c r="BY435" s="35">
        <f>BX435-AM435</f>
        <v/>
      </c>
      <c r="BZ435" s="35">
        <f>BY435-AN435</f>
        <v/>
      </c>
      <c r="CA435" s="35">
        <f>BZ435-AO435</f>
        <v/>
      </c>
      <c r="CB435" s="35">
        <f>CA435-AP435</f>
        <v/>
      </c>
      <c r="CC435" s="35">
        <f>CB435-AQ435</f>
        <v/>
      </c>
      <c r="CD435" s="35">
        <f>CC435-AR435</f>
        <v/>
      </c>
      <c r="CE435" s="35">
        <f>CD435-AS435</f>
        <v/>
      </c>
      <c r="CF435" s="35">
        <f>CE435-AT435</f>
        <v/>
      </c>
      <c r="CG435" s="35">
        <f>CF435-AU435</f>
        <v/>
      </c>
      <c r="CH435" s="35">
        <f>CG435-AV435</f>
        <v/>
      </c>
      <c r="CI435" s="35">
        <f>CH435-AW435</f>
        <v/>
      </c>
      <c r="CJ435" s="35">
        <f>CI435-AX435</f>
        <v/>
      </c>
      <c r="CK435" s="35">
        <f>CJ435-AY435</f>
        <v/>
      </c>
      <c r="CL435" s="35">
        <f>CK435-AZ435</f>
        <v/>
      </c>
      <c r="CM435" s="35">
        <f>CL435-BA435</f>
        <v/>
      </c>
      <c r="CN435" s="35">
        <f>CM435-BB435</f>
        <v/>
      </c>
      <c r="CO435" s="35">
        <f>CN435-BC435</f>
        <v/>
      </c>
      <c r="CP435" s="35">
        <f>CO435-BD435</f>
        <v/>
      </c>
      <c r="CQ435" s="35">
        <f>CP435-BE435</f>
        <v/>
      </c>
      <c r="CR435" s="35">
        <f>CQ435-BF435</f>
        <v/>
      </c>
      <c r="CS435" s="35">
        <f>CR435-BG435</f>
        <v/>
      </c>
      <c r="CT435" s="35">
        <f>CS435-BH435</f>
        <v/>
      </c>
      <c r="CU435" s="35">
        <f>CT435-BI435</f>
        <v/>
      </c>
      <c r="CV435" s="35">
        <f>CU435-BJ435</f>
        <v/>
      </c>
      <c r="CW435" s="38">
        <f>CV435-BK435</f>
        <v/>
      </c>
      <c r="CX435" s="38">
        <f>CW435-BL435</f>
        <v/>
      </c>
      <c r="CY435" s="38">
        <f>CX435-BM435</f>
        <v/>
      </c>
      <c r="CZ435" s="39">
        <f>CY435-BN435</f>
        <v/>
      </c>
      <c r="DA435" s="35" t="n"/>
    </row>
    <row r="436">
      <c r="D436" s="61">
        <f>VLOOKUP(F436,[1]Special!$O$2:$S$209,3,0)</f>
        <v/>
      </c>
      <c r="E436" s="20" t="inlineStr">
        <is>
          <t>|0200226010|25.40|0.00|3.200|0.0005460NBC</t>
        </is>
      </c>
      <c r="F436" s="19">
        <f>LEFT(E436,LEN(E436)-7)</f>
        <v/>
      </c>
      <c r="G436" s="19">
        <f>'Cutting Rules'!H436</f>
        <v/>
      </c>
      <c r="H436" s="19">
        <f>VLOOKUP(MID(F436,8,2),[1]Special!$H$2:$I$32,2,0)</f>
        <v/>
      </c>
      <c r="I436" s="19">
        <f>RIGHT(E436,3)</f>
        <v/>
      </c>
      <c r="J436" s="19">
        <f>IF(MID(E436,6,2)="22","P","C")</f>
        <v/>
      </c>
      <c r="K436" s="19">
        <f>MID(E436,13,4)</f>
        <v/>
      </c>
      <c r="L436" s="19">
        <f>MID(E436,19,4)</f>
        <v/>
      </c>
      <c r="M436" s="52">
        <f>MID(E436,LEN(E436)-17,4)</f>
        <v/>
      </c>
      <c r="N436" s="52">
        <f>MID(E436,LEN(E436)-6,4)</f>
        <v/>
      </c>
      <c r="O436" s="19">
        <f>VLOOKUP(F436,[1]Item!$A$5:$Z$10000,26,0)</f>
        <v/>
      </c>
      <c r="P436" s="19">
        <f>VLOOKUP(E436,[1]route!$E$3:$O$10005,11,0)</f>
        <v/>
      </c>
      <c r="Q436" s="167">
        <f>'Cutting Rules'!AD436</f>
        <v/>
      </c>
      <c r="R436" s="168">
        <f>SUMIF([1]route!$E$3:$E$10005,E436,[1]!Table1[生産])</f>
        <v/>
      </c>
      <c r="S436" s="24" t="n"/>
      <c r="T436" s="169" t="inlineStr"/>
      <c r="U436" s="19" t="n"/>
      <c r="V436" s="170">
        <f>SUMIF([1]route!$E$3:$E$10005,E436,[1]route!$M$3:$M$10005)</f>
        <v/>
      </c>
      <c r="W436" s="171">
        <f>O436*N436*V436/1000</f>
        <v/>
      </c>
      <c r="X436" s="27">
        <f t="array" ref="X436">INDEX($BP436:$CZ436,MATCH(TRUE,$BP436:$CZ436&lt;0,0))</f>
        <v/>
      </c>
      <c r="Y436" s="47">
        <f>IFERROR(CHOOSE($AC436,$BP$1,$BQ$1,$BR$1,$BS$1,$BT$1,$BU$1,$BV$1,$BW$1,$BX$1,$BY$1,$BZ$1,$CA$1,$CB$1,$CC$1,$CD$1,$CE$1,$CF$1,$CG$1,$CH$1,$CI$1,$CJ$1,$CK$1,$CL$1,$CM$1,$CN$1,$CO$1,$CP$1,$CQ$1,$CR$1,$CS$1,$CT$1,$CU$1,$CV$1,$CW$1,$CX$1,$CY$1,$CZ$1,),"")</f>
        <v/>
      </c>
      <c r="Z436" s="121">
        <f>IFERROR(VLOOKUP(E436,[1]route!$E$3:$BL$10005,59,0),"")&amp;IFERROR(VLOOKUP(E436,[1]route!$E$3:$BL$10005,60,0),"")</f>
        <v/>
      </c>
      <c r="AA436" s="172">
        <f>IF(R436&gt;V436,R436-V436,0)</f>
        <v/>
      </c>
      <c r="AB436" s="173">
        <f>AA436*O436*N436/1000</f>
        <v/>
      </c>
      <c r="AC436" s="4">
        <f>IFERROR(MATCH($X436,$BP436:$CZ436,0),"")</f>
        <v/>
      </c>
      <c r="AD436" s="29" t="n">
        <v>0</v>
      </c>
      <c r="AE436" s="30">
        <f>SUMIF([1]route!$E$3:$E$10005,E436,[1]!Table1[1])</f>
        <v/>
      </c>
      <c r="AF436" s="30">
        <f>SUMIF([1]route!$E$3:$E$10005,E436,[1]!Table1[2])</f>
        <v/>
      </c>
      <c r="AG436" s="30">
        <f>SUMIF([1]route!$E$3:$E$10005,E436,[1]!Table1[3])</f>
        <v/>
      </c>
      <c r="AH436" s="30">
        <f>SUMIF([1]route!$E$3:$E$10005,E436,[1]!Table1[4])</f>
        <v/>
      </c>
      <c r="AI436" s="30">
        <f>SUMIF([1]route!$E$3:$E$10005,E436,[1]!Table1[5])</f>
        <v/>
      </c>
      <c r="AJ436" s="30">
        <f>SUMIF([1]route!$E$3:$E$10005,E436,[1]!Table1[6])</f>
        <v/>
      </c>
      <c r="AK436" s="30">
        <f>SUMIF([1]route!$E$3:$E$10005,E436,[1]!Table1[7])</f>
        <v/>
      </c>
      <c r="AL436" s="30">
        <f>SUMIF([1]route!$E$3:$E$10005,E436,[1]!Table1[8])</f>
        <v/>
      </c>
      <c r="AM436" s="30">
        <f>SUMIF([1]route!$E$3:$E$10005,E436,[1]!Table1[9])</f>
        <v/>
      </c>
      <c r="AN436" s="30">
        <f>SUMIF([1]route!$E$3:$E$10005,E436,[1]!Table1[10])</f>
        <v/>
      </c>
      <c r="AO436" s="30">
        <f>SUMIF([1]route!$E$3:$E$10005,E436,[1]!Table1[11])</f>
        <v/>
      </c>
      <c r="AP436" s="30">
        <f>SUMIF([1]route!$E$3:$E$10005,E436,[1]!Table1[12])</f>
        <v/>
      </c>
      <c r="AQ436" s="30">
        <f>SUMIF([1]route!$E$3:$E$10005,E436,[1]!Table1[13])</f>
        <v/>
      </c>
      <c r="AR436" s="30">
        <f>SUMIF([1]route!$E$3:$E$10005,E436,[1]!Table1[14])</f>
        <v/>
      </c>
      <c r="AS436" s="30">
        <f>SUMIF([1]route!$E$3:$E$10005,E436,[1]!Table1[15])</f>
        <v/>
      </c>
      <c r="AT436" s="30">
        <f>SUMIF([1]route!$E$3:$E$10005,E436,[1]!Table1[16])</f>
        <v/>
      </c>
      <c r="AU436" s="30">
        <f>SUMIF([1]route!$E$3:$E$10005,E436,[1]!Table1[17])</f>
        <v/>
      </c>
      <c r="AV436" s="30">
        <f>SUMIF([1]route!$E$3:$E$10005,E436,[1]!Table1[18])</f>
        <v/>
      </c>
      <c r="AW436" s="30">
        <f>SUMIF([1]route!$E$3:$E$10005,E436,[1]!Table1[19])</f>
        <v/>
      </c>
      <c r="AX436" s="30">
        <f>SUMIF([1]route!$E$3:$E$10005,E436,[1]!Table1[20])</f>
        <v/>
      </c>
      <c r="AY436" s="30">
        <f>SUMIF([1]route!$E$3:$E$10005,E436,[1]!Table1[21])</f>
        <v/>
      </c>
      <c r="AZ436" s="30">
        <f>SUMIF([1]route!$E$3:$E$10005,E436,[1]!Table1[22])</f>
        <v/>
      </c>
      <c r="BA436" s="30">
        <f>SUMIF([1]route!$E$3:$E$10005,E436,[1]!Table1[23])</f>
        <v/>
      </c>
      <c r="BB436" s="30">
        <f>SUMIF([1]route!$E$3:$E$10005,E436,[1]!Table1[24])</f>
        <v/>
      </c>
      <c r="BC436" s="30">
        <f>SUMIF([1]route!$E$3:$E$10005,E436,[1]!Table1[25])</f>
        <v/>
      </c>
      <c r="BD436" s="30">
        <f>SUMIF([1]route!$E$3:$E$10005,E436,[1]!Table1[26])</f>
        <v/>
      </c>
      <c r="BE436" s="30">
        <f>SUMIF([1]route!$E$3:$E$10005,E436,[1]!Table1[27])</f>
        <v/>
      </c>
      <c r="BF436" s="30">
        <f>SUMIF([1]route!$E$3:$E$10005,E436,[1]!Table1[28])</f>
        <v/>
      </c>
      <c r="BG436" s="30">
        <f>SUMIF([1]route!$E$3:$E$10005,E436,[1]!Table1[29])</f>
        <v/>
      </c>
      <c r="BH436" s="30">
        <f>SUMIF([1]route!$E$3:$E$10005,E436,[1]!Table1[30])</f>
        <v/>
      </c>
      <c r="BI436" s="30">
        <f>SUMIF([1]route!$E$3:$E$10005,E436,[1]!Table1[31])</f>
        <v/>
      </c>
      <c r="BJ436" s="30">
        <f>SUMIF([1]route!$E$3:$E$10005,E436,[1]!Table1[Remain PO])</f>
        <v/>
      </c>
      <c r="BK436" s="31">
        <f>SUMIF([1]route!$E$3:$E$10005,E436,[1]!Table1[N+1])</f>
        <v/>
      </c>
      <c r="BL436" s="31">
        <f>SUMIF([1]route!$E$3:$E$10005,E436,[1]!Table1[N+2])</f>
        <v/>
      </c>
      <c r="BM436" s="31">
        <f>SUMIF([1]route!$E$3:$E$10005,E436,[1]!Table1[N+3])</f>
        <v/>
      </c>
      <c r="BN436" s="32">
        <f>SUMIF([1]route!$E$3:$E$10005,E436,[1]!Table1[N+4])</f>
        <v/>
      </c>
      <c r="BP436" s="37">
        <f>$V436-$AD436</f>
        <v/>
      </c>
      <c r="BQ436" s="35">
        <f>BP436-AE436</f>
        <v/>
      </c>
      <c r="BR436" s="35">
        <f>BQ436-AF436</f>
        <v/>
      </c>
      <c r="BS436" s="35">
        <f>BR436-AG436</f>
        <v/>
      </c>
      <c r="BT436" s="35">
        <f>BS436-AH436</f>
        <v/>
      </c>
      <c r="BU436" s="35">
        <f>BT436-AI436</f>
        <v/>
      </c>
      <c r="BV436" s="35">
        <f>BU436-AJ436</f>
        <v/>
      </c>
      <c r="BW436" s="35">
        <f>BV436-AK436</f>
        <v/>
      </c>
      <c r="BX436" s="35">
        <f>BW436-AL436</f>
        <v/>
      </c>
      <c r="BY436" s="35">
        <f>BX436-AM436</f>
        <v/>
      </c>
      <c r="BZ436" s="35">
        <f>BY436-AN436</f>
        <v/>
      </c>
      <c r="CA436" s="35">
        <f>BZ436-AO436</f>
        <v/>
      </c>
      <c r="CB436" s="35">
        <f>CA436-AP436</f>
        <v/>
      </c>
      <c r="CC436" s="35">
        <f>CB436-AQ436</f>
        <v/>
      </c>
      <c r="CD436" s="35">
        <f>CC436-AR436</f>
        <v/>
      </c>
      <c r="CE436" s="35">
        <f>CD436-AS436</f>
        <v/>
      </c>
      <c r="CF436" s="35">
        <f>CE436-AT436</f>
        <v/>
      </c>
      <c r="CG436" s="35">
        <f>CF436-AU436</f>
        <v/>
      </c>
      <c r="CH436" s="35">
        <f>CG436-AV436</f>
        <v/>
      </c>
      <c r="CI436" s="35">
        <f>CH436-AW436</f>
        <v/>
      </c>
      <c r="CJ436" s="35">
        <f>CI436-AX436</f>
        <v/>
      </c>
      <c r="CK436" s="35">
        <f>CJ436-AY436</f>
        <v/>
      </c>
      <c r="CL436" s="35">
        <f>CK436-AZ436</f>
        <v/>
      </c>
      <c r="CM436" s="35">
        <f>CL436-BA436</f>
        <v/>
      </c>
      <c r="CN436" s="35">
        <f>CM436-BB436</f>
        <v/>
      </c>
      <c r="CO436" s="35">
        <f>CN436-BC436</f>
        <v/>
      </c>
      <c r="CP436" s="35">
        <f>CO436-BD436</f>
        <v/>
      </c>
      <c r="CQ436" s="35">
        <f>CP436-BE436</f>
        <v/>
      </c>
      <c r="CR436" s="35">
        <f>CQ436-BF436</f>
        <v/>
      </c>
      <c r="CS436" s="35">
        <f>CR436-BG436</f>
        <v/>
      </c>
      <c r="CT436" s="35">
        <f>CS436-BH436</f>
        <v/>
      </c>
      <c r="CU436" s="35">
        <f>CT436-BI436</f>
        <v/>
      </c>
      <c r="CV436" s="35">
        <f>CU436-BJ436</f>
        <v/>
      </c>
      <c r="CW436" s="38">
        <f>CV436-BK436</f>
        <v/>
      </c>
      <c r="CX436" s="38">
        <f>CW436-BL436</f>
        <v/>
      </c>
      <c r="CY436" s="38">
        <f>CX436-BM436</f>
        <v/>
      </c>
      <c r="CZ436" s="39">
        <f>CY436-BN436</f>
        <v/>
      </c>
      <c r="DA436" s="35" t="n"/>
    </row>
    <row r="437">
      <c r="D437" s="61">
        <f>VLOOKUP(F437,[1]Special!$O$2:$S$209,3,0)</f>
        <v/>
      </c>
      <c r="E437" s="20" t="inlineStr">
        <is>
          <t>|0200226010|19.10|0.00|2.000|0.0005700NBC</t>
        </is>
      </c>
      <c r="F437" s="19">
        <f>LEFT(E437,LEN(E437)-7)</f>
        <v/>
      </c>
      <c r="G437" s="19">
        <f>'Cutting Rules'!H437</f>
        <v/>
      </c>
      <c r="H437" s="19">
        <f>VLOOKUP(MID(F437,8,2),[1]Special!$H$2:$I$32,2,0)</f>
        <v/>
      </c>
      <c r="I437" s="19">
        <f>RIGHT(E437,3)</f>
        <v/>
      </c>
      <c r="J437" s="19">
        <f>IF(MID(E437,6,2)="22","P","C")</f>
        <v/>
      </c>
      <c r="K437" s="19">
        <f>MID(E437,13,4)</f>
        <v/>
      </c>
      <c r="L437" s="19">
        <f>MID(E437,19,4)</f>
        <v/>
      </c>
      <c r="M437" s="52">
        <f>MID(E437,LEN(E437)-17,4)</f>
        <v/>
      </c>
      <c r="N437" s="52">
        <f>MID(E437,LEN(E437)-6,4)</f>
        <v/>
      </c>
      <c r="O437" s="19">
        <f>VLOOKUP(F437,[1]Item!$A$5:$Z$10000,26,0)</f>
        <v/>
      </c>
      <c r="P437" s="19">
        <f>VLOOKUP(E437,[1]route!$E$3:$O$10005,11,0)</f>
        <v/>
      </c>
      <c r="Q437" s="167">
        <f>'Cutting Rules'!AD437</f>
        <v/>
      </c>
      <c r="R437" s="168">
        <f>SUMIF([1]route!$E$3:$E$10005,E437,[1]!Table1[生産])</f>
        <v/>
      </c>
      <c r="S437" s="24" t="n"/>
      <c r="T437" s="169" t="inlineStr"/>
      <c r="U437" s="19" t="n"/>
      <c r="V437" s="170">
        <f>SUMIF([1]route!$E$3:$E$10005,E437,[1]route!$M$3:$M$10005)</f>
        <v/>
      </c>
      <c r="W437" s="171">
        <f>O437*N437*V437/1000</f>
        <v/>
      </c>
      <c r="X437" s="27">
        <f t="array" ref="X437">INDEX($BP437:$CZ437,MATCH(TRUE,$BP437:$CZ437&lt;0,0))</f>
        <v/>
      </c>
      <c r="Y437" s="47">
        <f>IFERROR(CHOOSE($AC437,$BP$1,$BQ$1,$BR$1,$BS$1,$BT$1,$BU$1,$BV$1,$BW$1,$BX$1,$BY$1,$BZ$1,$CA$1,$CB$1,$CC$1,$CD$1,$CE$1,$CF$1,$CG$1,$CH$1,$CI$1,$CJ$1,$CK$1,$CL$1,$CM$1,$CN$1,$CO$1,$CP$1,$CQ$1,$CR$1,$CS$1,$CT$1,$CU$1,$CV$1,$CW$1,$CX$1,$CY$1,$CZ$1,),"")</f>
        <v/>
      </c>
      <c r="Z437" s="121">
        <f>IFERROR(VLOOKUP(E437,[1]route!$E$3:$BL$10005,59,0),"")&amp;IFERROR(VLOOKUP(E437,[1]route!$E$3:$BL$10005,60,0),"")</f>
        <v/>
      </c>
      <c r="AA437" s="172">
        <f>IF(R437&gt;V437,R437-V437,0)</f>
        <v/>
      </c>
      <c r="AB437" s="173">
        <f>AA437*O437*N437/1000</f>
        <v/>
      </c>
      <c r="AC437" s="4">
        <f>IFERROR(MATCH($X437,$BP437:$CZ437,0),"")</f>
        <v/>
      </c>
      <c r="AD437" s="29" t="n">
        <v>0</v>
      </c>
      <c r="AE437" s="30">
        <f>SUMIF([1]route!$E$3:$E$10005,E437,[1]!Table1[1])</f>
        <v/>
      </c>
      <c r="AF437" s="30">
        <f>SUMIF([1]route!$E$3:$E$10005,E437,[1]!Table1[2])</f>
        <v/>
      </c>
      <c r="AG437" s="30">
        <f>SUMIF([1]route!$E$3:$E$10005,E437,[1]!Table1[3])</f>
        <v/>
      </c>
      <c r="AH437" s="30">
        <f>SUMIF([1]route!$E$3:$E$10005,E437,[1]!Table1[4])</f>
        <v/>
      </c>
      <c r="AI437" s="30">
        <f>SUMIF([1]route!$E$3:$E$10005,E437,[1]!Table1[5])</f>
        <v/>
      </c>
      <c r="AJ437" s="30">
        <f>SUMIF([1]route!$E$3:$E$10005,E437,[1]!Table1[6])</f>
        <v/>
      </c>
      <c r="AK437" s="30">
        <f>SUMIF([1]route!$E$3:$E$10005,E437,[1]!Table1[7])</f>
        <v/>
      </c>
      <c r="AL437" s="30">
        <f>SUMIF([1]route!$E$3:$E$10005,E437,[1]!Table1[8])</f>
        <v/>
      </c>
      <c r="AM437" s="30">
        <f>SUMIF([1]route!$E$3:$E$10005,E437,[1]!Table1[9])</f>
        <v/>
      </c>
      <c r="AN437" s="30">
        <f>SUMIF([1]route!$E$3:$E$10005,E437,[1]!Table1[10])</f>
        <v/>
      </c>
      <c r="AO437" s="30">
        <f>SUMIF([1]route!$E$3:$E$10005,E437,[1]!Table1[11])</f>
        <v/>
      </c>
      <c r="AP437" s="30">
        <f>SUMIF([1]route!$E$3:$E$10005,E437,[1]!Table1[12])</f>
        <v/>
      </c>
      <c r="AQ437" s="30">
        <f>SUMIF([1]route!$E$3:$E$10005,E437,[1]!Table1[13])</f>
        <v/>
      </c>
      <c r="AR437" s="30">
        <f>SUMIF([1]route!$E$3:$E$10005,E437,[1]!Table1[14])</f>
        <v/>
      </c>
      <c r="AS437" s="30">
        <f>SUMIF([1]route!$E$3:$E$10005,E437,[1]!Table1[15])</f>
        <v/>
      </c>
      <c r="AT437" s="30">
        <f>SUMIF([1]route!$E$3:$E$10005,E437,[1]!Table1[16])</f>
        <v/>
      </c>
      <c r="AU437" s="30">
        <f>SUMIF([1]route!$E$3:$E$10005,E437,[1]!Table1[17])</f>
        <v/>
      </c>
      <c r="AV437" s="30">
        <f>SUMIF([1]route!$E$3:$E$10005,E437,[1]!Table1[18])</f>
        <v/>
      </c>
      <c r="AW437" s="30">
        <f>SUMIF([1]route!$E$3:$E$10005,E437,[1]!Table1[19])</f>
        <v/>
      </c>
      <c r="AX437" s="30">
        <f>SUMIF([1]route!$E$3:$E$10005,E437,[1]!Table1[20])</f>
        <v/>
      </c>
      <c r="AY437" s="30">
        <f>SUMIF([1]route!$E$3:$E$10005,E437,[1]!Table1[21])</f>
        <v/>
      </c>
      <c r="AZ437" s="30">
        <f>SUMIF([1]route!$E$3:$E$10005,E437,[1]!Table1[22])</f>
        <v/>
      </c>
      <c r="BA437" s="30">
        <f>SUMIF([1]route!$E$3:$E$10005,E437,[1]!Table1[23])</f>
        <v/>
      </c>
      <c r="BB437" s="30">
        <f>SUMIF([1]route!$E$3:$E$10005,E437,[1]!Table1[24])</f>
        <v/>
      </c>
      <c r="BC437" s="30">
        <f>SUMIF([1]route!$E$3:$E$10005,E437,[1]!Table1[25])</f>
        <v/>
      </c>
      <c r="BD437" s="30">
        <f>SUMIF([1]route!$E$3:$E$10005,E437,[1]!Table1[26])</f>
        <v/>
      </c>
      <c r="BE437" s="30">
        <f>SUMIF([1]route!$E$3:$E$10005,E437,[1]!Table1[27])</f>
        <v/>
      </c>
      <c r="BF437" s="30">
        <f>SUMIF([1]route!$E$3:$E$10005,E437,[1]!Table1[28])</f>
        <v/>
      </c>
      <c r="BG437" s="30">
        <f>SUMIF([1]route!$E$3:$E$10005,E437,[1]!Table1[29])</f>
        <v/>
      </c>
      <c r="BH437" s="30">
        <f>SUMIF([1]route!$E$3:$E$10005,E437,[1]!Table1[30])</f>
        <v/>
      </c>
      <c r="BI437" s="30">
        <f>SUMIF([1]route!$E$3:$E$10005,E437,[1]!Table1[31])</f>
        <v/>
      </c>
      <c r="BJ437" s="30">
        <f>SUMIF([1]route!$E$3:$E$10005,E437,[1]!Table1[Remain PO])</f>
        <v/>
      </c>
      <c r="BK437" s="31">
        <f>SUMIF([1]route!$E$3:$E$10005,E437,[1]!Table1[N+1])</f>
        <v/>
      </c>
      <c r="BL437" s="31">
        <f>SUMIF([1]route!$E$3:$E$10005,E437,[1]!Table1[N+2])</f>
        <v/>
      </c>
      <c r="BM437" s="31">
        <f>SUMIF([1]route!$E$3:$E$10005,E437,[1]!Table1[N+3])</f>
        <v/>
      </c>
      <c r="BN437" s="32">
        <f>SUMIF([1]route!$E$3:$E$10005,E437,[1]!Table1[N+4])</f>
        <v/>
      </c>
      <c r="BP437" s="37">
        <f>$V437-$AD437</f>
        <v/>
      </c>
      <c r="BQ437" s="35">
        <f>BP437-AE437</f>
        <v/>
      </c>
      <c r="BR437" s="35">
        <f>BQ437-AF437</f>
        <v/>
      </c>
      <c r="BS437" s="35">
        <f>BR437-AG437</f>
        <v/>
      </c>
      <c r="BT437" s="35">
        <f>BS437-AH437</f>
        <v/>
      </c>
      <c r="BU437" s="35">
        <f>BT437-AI437</f>
        <v/>
      </c>
      <c r="BV437" s="35">
        <f>BU437-AJ437</f>
        <v/>
      </c>
      <c r="BW437" s="35">
        <f>BV437-AK437</f>
        <v/>
      </c>
      <c r="BX437" s="35">
        <f>BW437-AL437</f>
        <v/>
      </c>
      <c r="BY437" s="35">
        <f>BX437-AM437</f>
        <v/>
      </c>
      <c r="BZ437" s="35">
        <f>BY437-AN437</f>
        <v/>
      </c>
      <c r="CA437" s="35">
        <f>BZ437-AO437</f>
        <v/>
      </c>
      <c r="CB437" s="35">
        <f>CA437-AP437</f>
        <v/>
      </c>
      <c r="CC437" s="35">
        <f>CB437-AQ437</f>
        <v/>
      </c>
      <c r="CD437" s="35">
        <f>CC437-AR437</f>
        <v/>
      </c>
      <c r="CE437" s="35">
        <f>CD437-AS437</f>
        <v/>
      </c>
      <c r="CF437" s="35">
        <f>CE437-AT437</f>
        <v/>
      </c>
      <c r="CG437" s="35">
        <f>CF437-AU437</f>
        <v/>
      </c>
      <c r="CH437" s="35">
        <f>CG437-AV437</f>
        <v/>
      </c>
      <c r="CI437" s="35">
        <f>CH437-AW437</f>
        <v/>
      </c>
      <c r="CJ437" s="35">
        <f>CI437-AX437</f>
        <v/>
      </c>
      <c r="CK437" s="35">
        <f>CJ437-AY437</f>
        <v/>
      </c>
      <c r="CL437" s="35">
        <f>CK437-AZ437</f>
        <v/>
      </c>
      <c r="CM437" s="35">
        <f>CL437-BA437</f>
        <v/>
      </c>
      <c r="CN437" s="35">
        <f>CM437-BB437</f>
        <v/>
      </c>
      <c r="CO437" s="35">
        <f>CN437-BC437</f>
        <v/>
      </c>
      <c r="CP437" s="35">
        <f>CO437-BD437</f>
        <v/>
      </c>
      <c r="CQ437" s="35">
        <f>CP437-BE437</f>
        <v/>
      </c>
      <c r="CR437" s="35">
        <f>CQ437-BF437</f>
        <v/>
      </c>
      <c r="CS437" s="35">
        <f>CR437-BG437</f>
        <v/>
      </c>
      <c r="CT437" s="35">
        <f>CS437-BH437</f>
        <v/>
      </c>
      <c r="CU437" s="35">
        <f>CT437-BI437</f>
        <v/>
      </c>
      <c r="CV437" s="35">
        <f>CU437-BJ437</f>
        <v/>
      </c>
      <c r="CW437" s="38">
        <f>CV437-BK437</f>
        <v/>
      </c>
      <c r="CX437" s="38">
        <f>CW437-BL437</f>
        <v/>
      </c>
      <c r="CY437" s="38">
        <f>CX437-BM437</f>
        <v/>
      </c>
      <c r="CZ437" s="39">
        <f>CY437-BN437</f>
        <v/>
      </c>
      <c r="DA437" s="35" t="n"/>
    </row>
    <row r="438">
      <c r="D438" s="61">
        <f>VLOOKUP(F438,[1]Special!$O$2:$S$209,3,0)</f>
        <v/>
      </c>
      <c r="E438" s="20" t="inlineStr">
        <is>
          <t>|0200231043|25.40|0.00|1.200|0.0006102NBC</t>
        </is>
      </c>
      <c r="F438" s="19">
        <f>LEFT(E438,LEN(E438)-7)</f>
        <v/>
      </c>
      <c r="G438" s="19">
        <f>'Cutting Rules'!H438</f>
        <v/>
      </c>
      <c r="H438" s="19">
        <f>VLOOKUP(MID(F438,8,2),[1]Special!$H$2:$I$32,2,0)</f>
        <v/>
      </c>
      <c r="I438" s="19">
        <f>RIGHT(E438,3)</f>
        <v/>
      </c>
      <c r="J438" s="19">
        <f>IF(MID(E438,6,2)="22","P","C")</f>
        <v/>
      </c>
      <c r="K438" s="19">
        <f>MID(E438,13,4)</f>
        <v/>
      </c>
      <c r="L438" s="19">
        <f>MID(E438,19,4)</f>
        <v/>
      </c>
      <c r="M438" s="52">
        <f>MID(E438,LEN(E438)-17,4)</f>
        <v/>
      </c>
      <c r="N438" s="52">
        <f>MID(E438,LEN(E438)-6,4)</f>
        <v/>
      </c>
      <c r="O438" s="19">
        <f>VLOOKUP(F438,[1]Item!$A$5:$Z$10000,26,0)</f>
        <v/>
      </c>
      <c r="P438" s="19">
        <f>VLOOKUP(E438,[1]route!$E$3:$O$10005,11,0)</f>
        <v/>
      </c>
      <c r="Q438" s="167">
        <f>'Cutting Rules'!AD438</f>
        <v/>
      </c>
      <c r="R438" s="168">
        <f>SUMIF([1]route!$E$3:$E$10005,E438,[1]!Table1[生産])</f>
        <v/>
      </c>
      <c r="S438" s="24" t="n"/>
      <c r="T438" s="169" t="inlineStr"/>
      <c r="U438" s="19" t="n"/>
      <c r="V438" s="170">
        <f>SUMIF([1]route!$E$3:$E$10005,E438,[1]route!$M$3:$M$10005)</f>
        <v/>
      </c>
      <c r="W438" s="171">
        <f>O438*N438*V438/1000</f>
        <v/>
      </c>
      <c r="X438" s="27">
        <f t="array" ref="X438">INDEX($BP438:$CZ438,MATCH(TRUE,$BP438:$CZ438&lt;0,0))</f>
        <v/>
      </c>
      <c r="Y438" s="47">
        <f>IFERROR(CHOOSE($AC438,$BP$1,$BQ$1,$BR$1,$BS$1,$BT$1,$BU$1,$BV$1,$BW$1,$BX$1,$BY$1,$BZ$1,$CA$1,$CB$1,$CC$1,$CD$1,$CE$1,$CF$1,$CG$1,$CH$1,$CI$1,$CJ$1,$CK$1,$CL$1,$CM$1,$CN$1,$CO$1,$CP$1,$CQ$1,$CR$1,$CS$1,$CT$1,$CU$1,$CV$1,$CW$1,$CX$1,$CY$1,$CZ$1,),"")</f>
        <v/>
      </c>
      <c r="Z438" s="121">
        <f>IFERROR(VLOOKUP(E438,[1]route!$E$3:$BL$10005,59,0),"")&amp;IFERROR(VLOOKUP(E438,[1]route!$E$3:$BL$10005,60,0),"")</f>
        <v/>
      </c>
      <c r="AA438" s="172">
        <f>IF(R438&gt;V438,R438-V438,0)</f>
        <v/>
      </c>
      <c r="AB438" s="173">
        <f>AA438*O438*N438/1000</f>
        <v/>
      </c>
      <c r="AC438" s="4">
        <f>IFERROR(MATCH($X438,$BP438:$CZ438,0),"")</f>
        <v/>
      </c>
      <c r="AD438" s="29" t="n">
        <v>0</v>
      </c>
      <c r="AE438" s="30">
        <f>SUMIF([1]route!$E$3:$E$10005,E438,[1]!Table1[1])</f>
        <v/>
      </c>
      <c r="AF438" s="30">
        <f>SUMIF([1]route!$E$3:$E$10005,E438,[1]!Table1[2])</f>
        <v/>
      </c>
      <c r="AG438" s="30">
        <f>SUMIF([1]route!$E$3:$E$10005,E438,[1]!Table1[3])</f>
        <v/>
      </c>
      <c r="AH438" s="30">
        <f>SUMIF([1]route!$E$3:$E$10005,E438,[1]!Table1[4])</f>
        <v/>
      </c>
      <c r="AI438" s="30">
        <f>SUMIF([1]route!$E$3:$E$10005,E438,[1]!Table1[5])</f>
        <v/>
      </c>
      <c r="AJ438" s="30">
        <f>SUMIF([1]route!$E$3:$E$10005,E438,[1]!Table1[6])</f>
        <v/>
      </c>
      <c r="AK438" s="30">
        <f>SUMIF([1]route!$E$3:$E$10005,E438,[1]!Table1[7])</f>
        <v/>
      </c>
      <c r="AL438" s="30">
        <f>SUMIF([1]route!$E$3:$E$10005,E438,[1]!Table1[8])</f>
        <v/>
      </c>
      <c r="AM438" s="30">
        <f>SUMIF([1]route!$E$3:$E$10005,E438,[1]!Table1[9])</f>
        <v/>
      </c>
      <c r="AN438" s="30">
        <f>SUMIF([1]route!$E$3:$E$10005,E438,[1]!Table1[10])</f>
        <v/>
      </c>
      <c r="AO438" s="30">
        <f>SUMIF([1]route!$E$3:$E$10005,E438,[1]!Table1[11])</f>
        <v/>
      </c>
      <c r="AP438" s="30">
        <f>SUMIF([1]route!$E$3:$E$10005,E438,[1]!Table1[12])</f>
        <v/>
      </c>
      <c r="AQ438" s="30">
        <f>SUMIF([1]route!$E$3:$E$10005,E438,[1]!Table1[13])</f>
        <v/>
      </c>
      <c r="AR438" s="30">
        <f>SUMIF([1]route!$E$3:$E$10005,E438,[1]!Table1[14])</f>
        <v/>
      </c>
      <c r="AS438" s="30">
        <f>SUMIF([1]route!$E$3:$E$10005,E438,[1]!Table1[15])</f>
        <v/>
      </c>
      <c r="AT438" s="30">
        <f>SUMIF([1]route!$E$3:$E$10005,E438,[1]!Table1[16])</f>
        <v/>
      </c>
      <c r="AU438" s="30">
        <f>SUMIF([1]route!$E$3:$E$10005,E438,[1]!Table1[17])</f>
        <v/>
      </c>
      <c r="AV438" s="30">
        <f>SUMIF([1]route!$E$3:$E$10005,E438,[1]!Table1[18])</f>
        <v/>
      </c>
      <c r="AW438" s="30">
        <f>SUMIF([1]route!$E$3:$E$10005,E438,[1]!Table1[19])</f>
        <v/>
      </c>
      <c r="AX438" s="30">
        <f>SUMIF([1]route!$E$3:$E$10005,E438,[1]!Table1[20])</f>
        <v/>
      </c>
      <c r="AY438" s="30">
        <f>SUMIF([1]route!$E$3:$E$10005,E438,[1]!Table1[21])</f>
        <v/>
      </c>
      <c r="AZ438" s="30">
        <f>SUMIF([1]route!$E$3:$E$10005,E438,[1]!Table1[22])</f>
        <v/>
      </c>
      <c r="BA438" s="30">
        <f>SUMIF([1]route!$E$3:$E$10005,E438,[1]!Table1[23])</f>
        <v/>
      </c>
      <c r="BB438" s="30">
        <f>SUMIF([1]route!$E$3:$E$10005,E438,[1]!Table1[24])</f>
        <v/>
      </c>
      <c r="BC438" s="30">
        <f>SUMIF([1]route!$E$3:$E$10005,E438,[1]!Table1[25])</f>
        <v/>
      </c>
      <c r="BD438" s="30">
        <f>SUMIF([1]route!$E$3:$E$10005,E438,[1]!Table1[26])</f>
        <v/>
      </c>
      <c r="BE438" s="30">
        <f>SUMIF([1]route!$E$3:$E$10005,E438,[1]!Table1[27])</f>
        <v/>
      </c>
      <c r="BF438" s="30">
        <f>SUMIF([1]route!$E$3:$E$10005,E438,[1]!Table1[28])</f>
        <v/>
      </c>
      <c r="BG438" s="30">
        <f>SUMIF([1]route!$E$3:$E$10005,E438,[1]!Table1[29])</f>
        <v/>
      </c>
      <c r="BH438" s="30">
        <f>SUMIF([1]route!$E$3:$E$10005,E438,[1]!Table1[30])</f>
        <v/>
      </c>
      <c r="BI438" s="30">
        <f>SUMIF([1]route!$E$3:$E$10005,E438,[1]!Table1[31])</f>
        <v/>
      </c>
      <c r="BJ438" s="30">
        <f>SUMIF([1]route!$E$3:$E$10005,E438,[1]!Table1[Remain PO])</f>
        <v/>
      </c>
      <c r="BK438" s="31">
        <f>SUMIF([1]route!$E$3:$E$10005,E438,[1]!Table1[N+1])</f>
        <v/>
      </c>
      <c r="BL438" s="31">
        <f>SUMIF([1]route!$E$3:$E$10005,E438,[1]!Table1[N+2])</f>
        <v/>
      </c>
      <c r="BM438" s="31">
        <f>SUMIF([1]route!$E$3:$E$10005,E438,[1]!Table1[N+3])</f>
        <v/>
      </c>
      <c r="BN438" s="32">
        <f>SUMIF([1]route!$E$3:$E$10005,E438,[1]!Table1[N+4])</f>
        <v/>
      </c>
      <c r="BP438" s="37">
        <f>$V438-$AD438</f>
        <v/>
      </c>
      <c r="BQ438" s="35">
        <f>BP438-AE438</f>
        <v/>
      </c>
      <c r="BR438" s="35">
        <f>BQ438-AF438</f>
        <v/>
      </c>
      <c r="BS438" s="35">
        <f>BR438-AG438</f>
        <v/>
      </c>
      <c r="BT438" s="35">
        <f>BS438-AH438</f>
        <v/>
      </c>
      <c r="BU438" s="35">
        <f>BT438-AI438</f>
        <v/>
      </c>
      <c r="BV438" s="35">
        <f>BU438-AJ438</f>
        <v/>
      </c>
      <c r="BW438" s="35">
        <f>BV438-AK438</f>
        <v/>
      </c>
      <c r="BX438" s="35">
        <f>BW438-AL438</f>
        <v/>
      </c>
      <c r="BY438" s="35">
        <f>BX438-AM438</f>
        <v/>
      </c>
      <c r="BZ438" s="35">
        <f>BY438-AN438</f>
        <v/>
      </c>
      <c r="CA438" s="35">
        <f>BZ438-AO438</f>
        <v/>
      </c>
      <c r="CB438" s="35">
        <f>CA438-AP438</f>
        <v/>
      </c>
      <c r="CC438" s="35">
        <f>CB438-AQ438</f>
        <v/>
      </c>
      <c r="CD438" s="35">
        <f>CC438-AR438</f>
        <v/>
      </c>
      <c r="CE438" s="35">
        <f>CD438-AS438</f>
        <v/>
      </c>
      <c r="CF438" s="35">
        <f>CE438-AT438</f>
        <v/>
      </c>
      <c r="CG438" s="35">
        <f>CF438-AU438</f>
        <v/>
      </c>
      <c r="CH438" s="35">
        <f>CG438-AV438</f>
        <v/>
      </c>
      <c r="CI438" s="35">
        <f>CH438-AW438</f>
        <v/>
      </c>
      <c r="CJ438" s="35">
        <f>CI438-AX438</f>
        <v/>
      </c>
      <c r="CK438" s="35">
        <f>CJ438-AY438</f>
        <v/>
      </c>
      <c r="CL438" s="35">
        <f>CK438-AZ438</f>
        <v/>
      </c>
      <c r="CM438" s="35">
        <f>CL438-BA438</f>
        <v/>
      </c>
      <c r="CN438" s="35">
        <f>CM438-BB438</f>
        <v/>
      </c>
      <c r="CO438" s="35">
        <f>CN438-BC438</f>
        <v/>
      </c>
      <c r="CP438" s="35">
        <f>CO438-BD438</f>
        <v/>
      </c>
      <c r="CQ438" s="35">
        <f>CP438-BE438</f>
        <v/>
      </c>
      <c r="CR438" s="35">
        <f>CQ438-BF438</f>
        <v/>
      </c>
      <c r="CS438" s="35">
        <f>CR438-BG438</f>
        <v/>
      </c>
      <c r="CT438" s="35">
        <f>CS438-BH438</f>
        <v/>
      </c>
      <c r="CU438" s="35">
        <f>CT438-BI438</f>
        <v/>
      </c>
      <c r="CV438" s="35">
        <f>CU438-BJ438</f>
        <v/>
      </c>
      <c r="CW438" s="38">
        <f>CV438-BK438</f>
        <v/>
      </c>
      <c r="CX438" s="38">
        <f>CW438-BL438</f>
        <v/>
      </c>
      <c r="CY438" s="38">
        <f>CX438-BM438</f>
        <v/>
      </c>
      <c r="CZ438" s="39">
        <f>CY438-BN438</f>
        <v/>
      </c>
      <c r="DA438" s="35" t="n"/>
    </row>
    <row r="439">
      <c r="D439" s="61">
        <f>VLOOKUP(F439,[1]Special!$O$2:$S$209,3,0)</f>
        <v/>
      </c>
      <c r="E439" s="20" t="inlineStr">
        <is>
          <t>|0200226240|25.40|0.00|2.000|0.0006011NBC</t>
        </is>
      </c>
      <c r="F439" s="19">
        <f>LEFT(E439,LEN(E439)-7)</f>
        <v/>
      </c>
      <c r="G439" s="19">
        <f>'Cutting Rules'!H439</f>
        <v/>
      </c>
      <c r="H439" s="19">
        <f>VLOOKUP(MID(F439,8,2),[1]Special!$H$2:$I$32,2,0)</f>
        <v/>
      </c>
      <c r="I439" s="19">
        <f>RIGHT(E439,3)</f>
        <v/>
      </c>
      <c r="J439" s="19">
        <f>IF(MID(E439,6,2)="22","P","C")</f>
        <v/>
      </c>
      <c r="K439" s="19">
        <f>MID(E439,13,4)</f>
        <v/>
      </c>
      <c r="L439" s="19">
        <f>MID(E439,19,4)</f>
        <v/>
      </c>
      <c r="M439" s="52">
        <f>MID(E439,LEN(E439)-17,4)</f>
        <v/>
      </c>
      <c r="N439" s="52">
        <f>MID(E439,LEN(E439)-6,4)</f>
        <v/>
      </c>
      <c r="O439" s="19">
        <f>VLOOKUP(F439,[1]Item!$A$5:$Z$10000,26,0)</f>
        <v/>
      </c>
      <c r="P439" s="19">
        <f>VLOOKUP(E439,[1]route!$E$3:$O$10005,11,0)</f>
        <v/>
      </c>
      <c r="Q439" s="167">
        <f>'Cutting Rules'!AD439</f>
        <v/>
      </c>
      <c r="R439" s="168">
        <f>SUMIF([1]route!$E$3:$E$10005,E439,[1]!Table1[生産])</f>
        <v/>
      </c>
      <c r="S439" s="24" t="n"/>
      <c r="T439" s="169" t="inlineStr"/>
      <c r="U439" s="19" t="n"/>
      <c r="V439" s="170">
        <f>SUMIF([1]route!$E$3:$E$10005,E439,[1]route!$M$3:$M$10005)</f>
        <v/>
      </c>
      <c r="W439" s="171">
        <f>O439*N439*V439/1000</f>
        <v/>
      </c>
      <c r="X439" s="27">
        <f t="array" ref="X439">INDEX($BP439:$CZ439,MATCH(TRUE,$BP439:$CZ439&lt;0,0))</f>
        <v/>
      </c>
      <c r="Y439" s="47">
        <f>IFERROR(CHOOSE($AC439,$BP$1,$BQ$1,$BR$1,$BS$1,$BT$1,$BU$1,$BV$1,$BW$1,$BX$1,$BY$1,$BZ$1,$CA$1,$CB$1,$CC$1,$CD$1,$CE$1,$CF$1,$CG$1,$CH$1,$CI$1,$CJ$1,$CK$1,$CL$1,$CM$1,$CN$1,$CO$1,$CP$1,$CQ$1,$CR$1,$CS$1,$CT$1,$CU$1,$CV$1,$CW$1,$CX$1,$CY$1,$CZ$1,),"")</f>
        <v/>
      </c>
      <c r="Z439" s="121">
        <f>IFERROR(VLOOKUP(E439,[1]route!$E$3:$BL$10005,59,0),"")&amp;IFERROR(VLOOKUP(E439,[1]route!$E$3:$BL$10005,60,0),"")</f>
        <v/>
      </c>
      <c r="AA439" s="172">
        <f>IF(R439&gt;V439,R439-V439,0)</f>
        <v/>
      </c>
      <c r="AB439" s="173">
        <f>AA439*O439*N439/1000</f>
        <v/>
      </c>
      <c r="AC439" s="4">
        <f>IFERROR(MATCH($X439,$BP439:$CZ439,0),"")</f>
        <v/>
      </c>
      <c r="AD439" s="29" t="n">
        <v>0</v>
      </c>
      <c r="AE439" s="30">
        <f>SUMIF([1]route!$E$3:$E$10005,E439,[1]!Table1[1])</f>
        <v/>
      </c>
      <c r="AF439" s="30">
        <f>SUMIF([1]route!$E$3:$E$10005,E439,[1]!Table1[2])</f>
        <v/>
      </c>
      <c r="AG439" s="30">
        <f>SUMIF([1]route!$E$3:$E$10005,E439,[1]!Table1[3])</f>
        <v/>
      </c>
      <c r="AH439" s="30">
        <f>SUMIF([1]route!$E$3:$E$10005,E439,[1]!Table1[4])</f>
        <v/>
      </c>
      <c r="AI439" s="30">
        <f>SUMIF([1]route!$E$3:$E$10005,E439,[1]!Table1[5])</f>
        <v/>
      </c>
      <c r="AJ439" s="30">
        <f>SUMIF([1]route!$E$3:$E$10005,E439,[1]!Table1[6])</f>
        <v/>
      </c>
      <c r="AK439" s="30">
        <f>SUMIF([1]route!$E$3:$E$10005,E439,[1]!Table1[7])</f>
        <v/>
      </c>
      <c r="AL439" s="30">
        <f>SUMIF([1]route!$E$3:$E$10005,E439,[1]!Table1[8])</f>
        <v/>
      </c>
      <c r="AM439" s="30">
        <f>SUMIF([1]route!$E$3:$E$10005,E439,[1]!Table1[9])</f>
        <v/>
      </c>
      <c r="AN439" s="30">
        <f>SUMIF([1]route!$E$3:$E$10005,E439,[1]!Table1[10])</f>
        <v/>
      </c>
      <c r="AO439" s="30">
        <f>SUMIF([1]route!$E$3:$E$10005,E439,[1]!Table1[11])</f>
        <v/>
      </c>
      <c r="AP439" s="30">
        <f>SUMIF([1]route!$E$3:$E$10005,E439,[1]!Table1[12])</f>
        <v/>
      </c>
      <c r="AQ439" s="30">
        <f>SUMIF([1]route!$E$3:$E$10005,E439,[1]!Table1[13])</f>
        <v/>
      </c>
      <c r="AR439" s="30">
        <f>SUMIF([1]route!$E$3:$E$10005,E439,[1]!Table1[14])</f>
        <v/>
      </c>
      <c r="AS439" s="30">
        <f>SUMIF([1]route!$E$3:$E$10005,E439,[1]!Table1[15])</f>
        <v/>
      </c>
      <c r="AT439" s="30">
        <f>SUMIF([1]route!$E$3:$E$10005,E439,[1]!Table1[16])</f>
        <v/>
      </c>
      <c r="AU439" s="30">
        <f>SUMIF([1]route!$E$3:$E$10005,E439,[1]!Table1[17])</f>
        <v/>
      </c>
      <c r="AV439" s="30">
        <f>SUMIF([1]route!$E$3:$E$10005,E439,[1]!Table1[18])</f>
        <v/>
      </c>
      <c r="AW439" s="30">
        <f>SUMIF([1]route!$E$3:$E$10005,E439,[1]!Table1[19])</f>
        <v/>
      </c>
      <c r="AX439" s="30">
        <f>SUMIF([1]route!$E$3:$E$10005,E439,[1]!Table1[20])</f>
        <v/>
      </c>
      <c r="AY439" s="30">
        <f>SUMIF([1]route!$E$3:$E$10005,E439,[1]!Table1[21])</f>
        <v/>
      </c>
      <c r="AZ439" s="30">
        <f>SUMIF([1]route!$E$3:$E$10005,E439,[1]!Table1[22])</f>
        <v/>
      </c>
      <c r="BA439" s="30">
        <f>SUMIF([1]route!$E$3:$E$10005,E439,[1]!Table1[23])</f>
        <v/>
      </c>
      <c r="BB439" s="30">
        <f>SUMIF([1]route!$E$3:$E$10005,E439,[1]!Table1[24])</f>
        <v/>
      </c>
      <c r="BC439" s="30">
        <f>SUMIF([1]route!$E$3:$E$10005,E439,[1]!Table1[25])</f>
        <v/>
      </c>
      <c r="BD439" s="30">
        <f>SUMIF([1]route!$E$3:$E$10005,E439,[1]!Table1[26])</f>
        <v/>
      </c>
      <c r="BE439" s="30">
        <f>SUMIF([1]route!$E$3:$E$10005,E439,[1]!Table1[27])</f>
        <v/>
      </c>
      <c r="BF439" s="30">
        <f>SUMIF([1]route!$E$3:$E$10005,E439,[1]!Table1[28])</f>
        <v/>
      </c>
      <c r="BG439" s="30">
        <f>SUMIF([1]route!$E$3:$E$10005,E439,[1]!Table1[29])</f>
        <v/>
      </c>
      <c r="BH439" s="30">
        <f>SUMIF([1]route!$E$3:$E$10005,E439,[1]!Table1[30])</f>
        <v/>
      </c>
      <c r="BI439" s="30">
        <f>SUMIF([1]route!$E$3:$E$10005,E439,[1]!Table1[31])</f>
        <v/>
      </c>
      <c r="BJ439" s="30">
        <f>SUMIF([1]route!$E$3:$E$10005,E439,[1]!Table1[Remain PO])</f>
        <v/>
      </c>
      <c r="BK439" s="31">
        <f>SUMIF([1]route!$E$3:$E$10005,E439,[1]!Table1[N+1])</f>
        <v/>
      </c>
      <c r="BL439" s="31">
        <f>SUMIF([1]route!$E$3:$E$10005,E439,[1]!Table1[N+2])</f>
        <v/>
      </c>
      <c r="BM439" s="31">
        <f>SUMIF([1]route!$E$3:$E$10005,E439,[1]!Table1[N+3])</f>
        <v/>
      </c>
      <c r="BN439" s="32">
        <f>SUMIF([1]route!$E$3:$E$10005,E439,[1]!Table1[N+4])</f>
        <v/>
      </c>
      <c r="BP439" s="37">
        <f>$V439-$AD439</f>
        <v/>
      </c>
      <c r="BQ439" s="35">
        <f>BP439-AE439</f>
        <v/>
      </c>
      <c r="BR439" s="35">
        <f>BQ439-AF439</f>
        <v/>
      </c>
      <c r="BS439" s="35">
        <f>BR439-AG439</f>
        <v/>
      </c>
      <c r="BT439" s="35">
        <f>BS439-AH439</f>
        <v/>
      </c>
      <c r="BU439" s="35">
        <f>BT439-AI439</f>
        <v/>
      </c>
      <c r="BV439" s="35">
        <f>BU439-AJ439</f>
        <v/>
      </c>
      <c r="BW439" s="35">
        <f>BV439-AK439</f>
        <v/>
      </c>
      <c r="BX439" s="35">
        <f>BW439-AL439</f>
        <v/>
      </c>
      <c r="BY439" s="35">
        <f>BX439-AM439</f>
        <v/>
      </c>
      <c r="BZ439" s="35">
        <f>BY439-AN439</f>
        <v/>
      </c>
      <c r="CA439" s="35">
        <f>BZ439-AO439</f>
        <v/>
      </c>
      <c r="CB439" s="35">
        <f>CA439-AP439</f>
        <v/>
      </c>
      <c r="CC439" s="35">
        <f>CB439-AQ439</f>
        <v/>
      </c>
      <c r="CD439" s="35">
        <f>CC439-AR439</f>
        <v/>
      </c>
      <c r="CE439" s="35">
        <f>CD439-AS439</f>
        <v/>
      </c>
      <c r="CF439" s="35">
        <f>CE439-AT439</f>
        <v/>
      </c>
      <c r="CG439" s="35">
        <f>CF439-AU439</f>
        <v/>
      </c>
      <c r="CH439" s="35">
        <f>CG439-AV439</f>
        <v/>
      </c>
      <c r="CI439" s="35">
        <f>CH439-AW439</f>
        <v/>
      </c>
      <c r="CJ439" s="35">
        <f>CI439-AX439</f>
        <v/>
      </c>
      <c r="CK439" s="35">
        <f>CJ439-AY439</f>
        <v/>
      </c>
      <c r="CL439" s="35">
        <f>CK439-AZ439</f>
        <v/>
      </c>
      <c r="CM439" s="35">
        <f>CL439-BA439</f>
        <v/>
      </c>
      <c r="CN439" s="35">
        <f>CM439-BB439</f>
        <v/>
      </c>
      <c r="CO439" s="35">
        <f>CN439-BC439</f>
        <v/>
      </c>
      <c r="CP439" s="35">
        <f>CO439-BD439</f>
        <v/>
      </c>
      <c r="CQ439" s="35">
        <f>CP439-BE439</f>
        <v/>
      </c>
      <c r="CR439" s="35">
        <f>CQ439-BF439</f>
        <v/>
      </c>
      <c r="CS439" s="35">
        <f>CR439-BG439</f>
        <v/>
      </c>
      <c r="CT439" s="35">
        <f>CS439-BH439</f>
        <v/>
      </c>
      <c r="CU439" s="35">
        <f>CT439-BI439</f>
        <v/>
      </c>
      <c r="CV439" s="35">
        <f>CU439-BJ439</f>
        <v/>
      </c>
      <c r="CW439" s="38">
        <f>CV439-BK439</f>
        <v/>
      </c>
      <c r="CX439" s="38">
        <f>CW439-BL439</f>
        <v/>
      </c>
      <c r="CY439" s="38">
        <f>CX439-BM439</f>
        <v/>
      </c>
      <c r="CZ439" s="39">
        <f>CY439-BN439</f>
        <v/>
      </c>
      <c r="DA439" s="35" t="n"/>
    </row>
    <row r="440">
      <c r="D440" s="61">
        <f>VLOOKUP(F440,[1]Special!$O$2:$S$209,3,0)</f>
        <v/>
      </c>
      <c r="E440" s="20" t="inlineStr">
        <is>
          <t>|0200226117|38.10|0.00|1.600|0.0005873NBC</t>
        </is>
      </c>
      <c r="F440" s="19">
        <f>LEFT(E440,LEN(E440)-7)</f>
        <v/>
      </c>
      <c r="G440" s="19">
        <f>'Cutting Rules'!H440</f>
        <v/>
      </c>
      <c r="H440" s="19">
        <f>VLOOKUP(MID(F440,8,2),[1]Special!$H$2:$I$32,2,0)</f>
        <v/>
      </c>
      <c r="I440" s="19">
        <f>RIGHT(E440,3)</f>
        <v/>
      </c>
      <c r="J440" s="19">
        <f>IF(MID(E440,6,2)="22","P","C")</f>
        <v/>
      </c>
      <c r="K440" s="19">
        <f>MID(E440,13,4)</f>
        <v/>
      </c>
      <c r="L440" s="19">
        <f>MID(E440,19,4)</f>
        <v/>
      </c>
      <c r="M440" s="52">
        <f>MID(E440,LEN(E440)-17,4)</f>
        <v/>
      </c>
      <c r="N440" s="52">
        <f>MID(E440,LEN(E440)-6,4)</f>
        <v/>
      </c>
      <c r="O440" s="19">
        <f>VLOOKUP(F440,[1]Item!$A$5:$Z$10000,26,0)</f>
        <v/>
      </c>
      <c r="P440" s="19">
        <f>VLOOKUP(E440,[1]route!$E$3:$O$10005,11,0)</f>
        <v/>
      </c>
      <c r="Q440" s="167">
        <f>'Cutting Rules'!AD440</f>
        <v/>
      </c>
      <c r="R440" s="168">
        <f>SUMIF([1]route!$E$3:$E$10005,E440,[1]!Table1[生産])</f>
        <v/>
      </c>
      <c r="S440" s="24" t="n"/>
      <c r="T440" s="169" t="inlineStr"/>
      <c r="U440" s="19" t="n"/>
      <c r="V440" s="170">
        <f>SUMIF([1]route!$E$3:$E$10005,E440,[1]route!$M$3:$M$10005)</f>
        <v/>
      </c>
      <c r="W440" s="171">
        <f>O440*N440*V440/1000</f>
        <v/>
      </c>
      <c r="X440" s="27">
        <f t="array" ref="X440">INDEX($BP440:$CZ440,MATCH(TRUE,$BP440:$CZ440&lt;0,0))</f>
        <v/>
      </c>
      <c r="Y440" s="47">
        <f>IFERROR(CHOOSE($AC440,$BP$1,$BQ$1,$BR$1,$BS$1,$BT$1,$BU$1,$BV$1,$BW$1,$BX$1,$BY$1,$BZ$1,$CA$1,$CB$1,$CC$1,$CD$1,$CE$1,$CF$1,$CG$1,$CH$1,$CI$1,$CJ$1,$CK$1,$CL$1,$CM$1,$CN$1,$CO$1,$CP$1,$CQ$1,$CR$1,$CS$1,$CT$1,$CU$1,$CV$1,$CW$1,$CX$1,$CY$1,$CZ$1,),"")</f>
        <v/>
      </c>
      <c r="Z440" s="121">
        <f>IFERROR(VLOOKUP(E440,[1]route!$E$3:$BL$10005,59,0),"")&amp;IFERROR(VLOOKUP(E440,[1]route!$E$3:$BL$10005,60,0),"")</f>
        <v/>
      </c>
      <c r="AA440" s="172">
        <f>IF(R440&gt;V440,R440-V440,0)</f>
        <v/>
      </c>
      <c r="AB440" s="173">
        <f>AA440*O440*N440/1000</f>
        <v/>
      </c>
      <c r="AC440" s="4">
        <f>IFERROR(MATCH($X440,$BP440:$CZ440,0),"")</f>
        <v/>
      </c>
      <c r="AD440" s="29" t="n">
        <v>0</v>
      </c>
      <c r="AE440" s="30">
        <f>SUMIF([1]route!$E$3:$E$10005,E440,[1]!Table1[1])</f>
        <v/>
      </c>
      <c r="AF440" s="30">
        <f>SUMIF([1]route!$E$3:$E$10005,E440,[1]!Table1[2])</f>
        <v/>
      </c>
      <c r="AG440" s="30">
        <f>SUMIF([1]route!$E$3:$E$10005,E440,[1]!Table1[3])</f>
        <v/>
      </c>
      <c r="AH440" s="30">
        <f>SUMIF([1]route!$E$3:$E$10005,E440,[1]!Table1[4])</f>
        <v/>
      </c>
      <c r="AI440" s="30">
        <f>SUMIF([1]route!$E$3:$E$10005,E440,[1]!Table1[5])</f>
        <v/>
      </c>
      <c r="AJ440" s="30">
        <f>SUMIF([1]route!$E$3:$E$10005,E440,[1]!Table1[6])</f>
        <v/>
      </c>
      <c r="AK440" s="30">
        <f>SUMIF([1]route!$E$3:$E$10005,E440,[1]!Table1[7])</f>
        <v/>
      </c>
      <c r="AL440" s="30">
        <f>SUMIF([1]route!$E$3:$E$10005,E440,[1]!Table1[8])</f>
        <v/>
      </c>
      <c r="AM440" s="30">
        <f>SUMIF([1]route!$E$3:$E$10005,E440,[1]!Table1[9])</f>
        <v/>
      </c>
      <c r="AN440" s="30">
        <f>SUMIF([1]route!$E$3:$E$10005,E440,[1]!Table1[10])</f>
        <v/>
      </c>
      <c r="AO440" s="30">
        <f>SUMIF([1]route!$E$3:$E$10005,E440,[1]!Table1[11])</f>
        <v/>
      </c>
      <c r="AP440" s="30">
        <f>SUMIF([1]route!$E$3:$E$10005,E440,[1]!Table1[12])</f>
        <v/>
      </c>
      <c r="AQ440" s="30">
        <f>SUMIF([1]route!$E$3:$E$10005,E440,[1]!Table1[13])</f>
        <v/>
      </c>
      <c r="AR440" s="30">
        <f>SUMIF([1]route!$E$3:$E$10005,E440,[1]!Table1[14])</f>
        <v/>
      </c>
      <c r="AS440" s="30">
        <f>SUMIF([1]route!$E$3:$E$10005,E440,[1]!Table1[15])</f>
        <v/>
      </c>
      <c r="AT440" s="30">
        <f>SUMIF([1]route!$E$3:$E$10005,E440,[1]!Table1[16])</f>
        <v/>
      </c>
      <c r="AU440" s="30">
        <f>SUMIF([1]route!$E$3:$E$10005,E440,[1]!Table1[17])</f>
        <v/>
      </c>
      <c r="AV440" s="30">
        <f>SUMIF([1]route!$E$3:$E$10005,E440,[1]!Table1[18])</f>
        <v/>
      </c>
      <c r="AW440" s="30">
        <f>SUMIF([1]route!$E$3:$E$10005,E440,[1]!Table1[19])</f>
        <v/>
      </c>
      <c r="AX440" s="30">
        <f>SUMIF([1]route!$E$3:$E$10005,E440,[1]!Table1[20])</f>
        <v/>
      </c>
      <c r="AY440" s="30">
        <f>SUMIF([1]route!$E$3:$E$10005,E440,[1]!Table1[21])</f>
        <v/>
      </c>
      <c r="AZ440" s="30">
        <f>SUMIF([1]route!$E$3:$E$10005,E440,[1]!Table1[22])</f>
        <v/>
      </c>
      <c r="BA440" s="30">
        <f>SUMIF([1]route!$E$3:$E$10005,E440,[1]!Table1[23])</f>
        <v/>
      </c>
      <c r="BB440" s="30">
        <f>SUMIF([1]route!$E$3:$E$10005,E440,[1]!Table1[24])</f>
        <v/>
      </c>
      <c r="BC440" s="30">
        <f>SUMIF([1]route!$E$3:$E$10005,E440,[1]!Table1[25])</f>
        <v/>
      </c>
      <c r="BD440" s="30">
        <f>SUMIF([1]route!$E$3:$E$10005,E440,[1]!Table1[26])</f>
        <v/>
      </c>
      <c r="BE440" s="30">
        <f>SUMIF([1]route!$E$3:$E$10005,E440,[1]!Table1[27])</f>
        <v/>
      </c>
      <c r="BF440" s="30">
        <f>SUMIF([1]route!$E$3:$E$10005,E440,[1]!Table1[28])</f>
        <v/>
      </c>
      <c r="BG440" s="30">
        <f>SUMIF([1]route!$E$3:$E$10005,E440,[1]!Table1[29])</f>
        <v/>
      </c>
      <c r="BH440" s="30">
        <f>SUMIF([1]route!$E$3:$E$10005,E440,[1]!Table1[30])</f>
        <v/>
      </c>
      <c r="BI440" s="30">
        <f>SUMIF([1]route!$E$3:$E$10005,E440,[1]!Table1[31])</f>
        <v/>
      </c>
      <c r="BJ440" s="30">
        <f>SUMIF([1]route!$E$3:$E$10005,E440,[1]!Table1[Remain PO])</f>
        <v/>
      </c>
      <c r="BK440" s="31">
        <f>SUMIF([1]route!$E$3:$E$10005,E440,[1]!Table1[N+1])</f>
        <v/>
      </c>
      <c r="BL440" s="31">
        <f>SUMIF([1]route!$E$3:$E$10005,E440,[1]!Table1[N+2])</f>
        <v/>
      </c>
      <c r="BM440" s="31">
        <f>SUMIF([1]route!$E$3:$E$10005,E440,[1]!Table1[N+3])</f>
        <v/>
      </c>
      <c r="BN440" s="32">
        <f>SUMIF([1]route!$E$3:$E$10005,E440,[1]!Table1[N+4])</f>
        <v/>
      </c>
      <c r="BP440" s="37">
        <f>$V440-$AD440</f>
        <v/>
      </c>
      <c r="BQ440" s="35">
        <f>BP440-AE440</f>
        <v/>
      </c>
      <c r="BR440" s="35">
        <f>BQ440-AF440</f>
        <v/>
      </c>
      <c r="BS440" s="35">
        <f>BR440-AG440</f>
        <v/>
      </c>
      <c r="BT440" s="35">
        <f>BS440-AH440</f>
        <v/>
      </c>
      <c r="BU440" s="35">
        <f>BT440-AI440</f>
        <v/>
      </c>
      <c r="BV440" s="35">
        <f>BU440-AJ440</f>
        <v/>
      </c>
      <c r="BW440" s="35">
        <f>BV440-AK440</f>
        <v/>
      </c>
      <c r="BX440" s="35">
        <f>BW440-AL440</f>
        <v/>
      </c>
      <c r="BY440" s="35">
        <f>BX440-AM440</f>
        <v/>
      </c>
      <c r="BZ440" s="35">
        <f>BY440-AN440</f>
        <v/>
      </c>
      <c r="CA440" s="35">
        <f>BZ440-AO440</f>
        <v/>
      </c>
      <c r="CB440" s="35">
        <f>CA440-AP440</f>
        <v/>
      </c>
      <c r="CC440" s="35">
        <f>CB440-AQ440</f>
        <v/>
      </c>
      <c r="CD440" s="35">
        <f>CC440-AR440</f>
        <v/>
      </c>
      <c r="CE440" s="35">
        <f>CD440-AS440</f>
        <v/>
      </c>
      <c r="CF440" s="35">
        <f>CE440-AT440</f>
        <v/>
      </c>
      <c r="CG440" s="35">
        <f>CF440-AU440</f>
        <v/>
      </c>
      <c r="CH440" s="35">
        <f>CG440-AV440</f>
        <v/>
      </c>
      <c r="CI440" s="35">
        <f>CH440-AW440</f>
        <v/>
      </c>
      <c r="CJ440" s="35">
        <f>CI440-AX440</f>
        <v/>
      </c>
      <c r="CK440" s="35">
        <f>CJ440-AY440</f>
        <v/>
      </c>
      <c r="CL440" s="35">
        <f>CK440-AZ440</f>
        <v/>
      </c>
      <c r="CM440" s="35">
        <f>CL440-BA440</f>
        <v/>
      </c>
      <c r="CN440" s="35">
        <f>CM440-BB440</f>
        <v/>
      </c>
      <c r="CO440" s="35">
        <f>CN440-BC440</f>
        <v/>
      </c>
      <c r="CP440" s="35">
        <f>CO440-BD440</f>
        <v/>
      </c>
      <c r="CQ440" s="35">
        <f>CP440-BE440</f>
        <v/>
      </c>
      <c r="CR440" s="35">
        <f>CQ440-BF440</f>
        <v/>
      </c>
      <c r="CS440" s="35">
        <f>CR440-BG440</f>
        <v/>
      </c>
      <c r="CT440" s="35">
        <f>CS440-BH440</f>
        <v/>
      </c>
      <c r="CU440" s="35">
        <f>CT440-BI440</f>
        <v/>
      </c>
      <c r="CV440" s="35">
        <f>CU440-BJ440</f>
        <v/>
      </c>
      <c r="CW440" s="38">
        <f>CV440-BK440</f>
        <v/>
      </c>
      <c r="CX440" s="38">
        <f>CW440-BL440</f>
        <v/>
      </c>
      <c r="CY440" s="38">
        <f>CX440-BM440</f>
        <v/>
      </c>
      <c r="CZ440" s="39">
        <f>CY440-BN440</f>
        <v/>
      </c>
      <c r="DA440" s="35" t="n"/>
    </row>
    <row r="441">
      <c r="D441" s="61">
        <f>VLOOKUP(F441,[1]Special!$O$2:$S$209,3,0)</f>
        <v/>
      </c>
      <c r="E441" s="20" t="inlineStr">
        <is>
          <t>|0200220810|21.70|0.00|2.800|0.0005500NBC</t>
        </is>
      </c>
      <c r="F441" s="19">
        <f>LEFT(E441,LEN(E441)-7)</f>
        <v/>
      </c>
      <c r="G441" s="19">
        <f>'Cutting Rules'!H441</f>
        <v/>
      </c>
      <c r="H441" s="19">
        <f>VLOOKUP(MID(F441,8,2),[1]Special!$H$2:$I$32,2,0)</f>
        <v/>
      </c>
      <c r="I441" s="19">
        <f>RIGHT(E441,3)</f>
        <v/>
      </c>
      <c r="J441" s="19">
        <f>IF(MID(E441,6,2)="22","P","C")</f>
        <v/>
      </c>
      <c r="K441" s="19">
        <f>MID(E441,13,4)</f>
        <v/>
      </c>
      <c r="L441" s="19">
        <f>MID(E441,19,4)</f>
        <v/>
      </c>
      <c r="M441" s="52">
        <f>MID(E441,LEN(E441)-17,4)</f>
        <v/>
      </c>
      <c r="N441" s="52">
        <f>MID(E441,LEN(E441)-6,4)</f>
        <v/>
      </c>
      <c r="O441" s="19">
        <f>VLOOKUP(F441,[1]Item!$A$5:$Z$10000,26,0)</f>
        <v/>
      </c>
      <c r="P441" s="19">
        <f>VLOOKUP(E441,[1]route!$E$3:$O$10005,11,0)</f>
        <v/>
      </c>
      <c r="Q441" s="167">
        <f>'Cutting Rules'!AD441</f>
        <v/>
      </c>
      <c r="R441" s="168">
        <f>SUMIF([1]route!$E$3:$E$10005,E441,[1]!Table1[生産])</f>
        <v/>
      </c>
      <c r="S441" s="24" t="n"/>
      <c r="T441" s="169" t="inlineStr"/>
      <c r="U441" s="19" t="n"/>
      <c r="V441" s="170">
        <f>SUMIF([1]route!$E$3:$E$10005,E441,[1]route!$M$3:$M$10005)</f>
        <v/>
      </c>
      <c r="W441" s="171">
        <f>O441*N441*V441/1000</f>
        <v/>
      </c>
      <c r="X441" s="27">
        <f t="array" ref="X441">INDEX($BP441:$CZ441,MATCH(TRUE,$BP441:$CZ441&lt;0,0))</f>
        <v/>
      </c>
      <c r="Y441" s="47">
        <f>IFERROR(CHOOSE($AC441,$BP$1,$BQ$1,$BR$1,$BS$1,$BT$1,$BU$1,$BV$1,$BW$1,$BX$1,$BY$1,$BZ$1,$CA$1,$CB$1,$CC$1,$CD$1,$CE$1,$CF$1,$CG$1,$CH$1,$CI$1,$CJ$1,$CK$1,$CL$1,$CM$1,$CN$1,$CO$1,$CP$1,$CQ$1,$CR$1,$CS$1,$CT$1,$CU$1,$CV$1,$CW$1,$CX$1,$CY$1,$CZ$1,),"")</f>
        <v/>
      </c>
      <c r="Z441" s="121">
        <f>IFERROR(VLOOKUP(E441,[1]route!$E$3:$BL$10005,59,0),"")&amp;IFERROR(VLOOKUP(E441,[1]route!$E$3:$BL$10005,60,0),"")</f>
        <v/>
      </c>
      <c r="AA441" s="172">
        <f>IF(R441&gt;V441,R441-V441,0)</f>
        <v/>
      </c>
      <c r="AB441" s="173">
        <f>AA441*O441*N441/1000</f>
        <v/>
      </c>
      <c r="AC441" s="4">
        <f>IFERROR(MATCH($X441,$BP441:$CZ441,0),"")</f>
        <v/>
      </c>
      <c r="AD441" s="29" t="n">
        <v>0</v>
      </c>
      <c r="AE441" s="30">
        <f>SUMIF([1]route!$E$3:$E$10005,E441,[1]!Table1[1])</f>
        <v/>
      </c>
      <c r="AF441" s="30">
        <f>SUMIF([1]route!$E$3:$E$10005,E441,[1]!Table1[2])</f>
        <v/>
      </c>
      <c r="AG441" s="30">
        <f>SUMIF([1]route!$E$3:$E$10005,E441,[1]!Table1[3])</f>
        <v/>
      </c>
      <c r="AH441" s="30">
        <f>SUMIF([1]route!$E$3:$E$10005,E441,[1]!Table1[4])</f>
        <v/>
      </c>
      <c r="AI441" s="30">
        <f>SUMIF([1]route!$E$3:$E$10005,E441,[1]!Table1[5])</f>
        <v/>
      </c>
      <c r="AJ441" s="30">
        <f>SUMIF([1]route!$E$3:$E$10005,E441,[1]!Table1[6])</f>
        <v/>
      </c>
      <c r="AK441" s="30">
        <f>SUMIF([1]route!$E$3:$E$10005,E441,[1]!Table1[7])</f>
        <v/>
      </c>
      <c r="AL441" s="30">
        <f>SUMIF([1]route!$E$3:$E$10005,E441,[1]!Table1[8])</f>
        <v/>
      </c>
      <c r="AM441" s="30">
        <f>SUMIF([1]route!$E$3:$E$10005,E441,[1]!Table1[9])</f>
        <v/>
      </c>
      <c r="AN441" s="30">
        <f>SUMIF([1]route!$E$3:$E$10005,E441,[1]!Table1[10])</f>
        <v/>
      </c>
      <c r="AO441" s="30">
        <f>SUMIF([1]route!$E$3:$E$10005,E441,[1]!Table1[11])</f>
        <v/>
      </c>
      <c r="AP441" s="30">
        <f>SUMIF([1]route!$E$3:$E$10005,E441,[1]!Table1[12])</f>
        <v/>
      </c>
      <c r="AQ441" s="30">
        <f>SUMIF([1]route!$E$3:$E$10005,E441,[1]!Table1[13])</f>
        <v/>
      </c>
      <c r="AR441" s="30">
        <f>SUMIF([1]route!$E$3:$E$10005,E441,[1]!Table1[14])</f>
        <v/>
      </c>
      <c r="AS441" s="30">
        <f>SUMIF([1]route!$E$3:$E$10005,E441,[1]!Table1[15])</f>
        <v/>
      </c>
      <c r="AT441" s="30">
        <f>SUMIF([1]route!$E$3:$E$10005,E441,[1]!Table1[16])</f>
        <v/>
      </c>
      <c r="AU441" s="30">
        <f>SUMIF([1]route!$E$3:$E$10005,E441,[1]!Table1[17])</f>
        <v/>
      </c>
      <c r="AV441" s="30">
        <f>SUMIF([1]route!$E$3:$E$10005,E441,[1]!Table1[18])</f>
        <v/>
      </c>
      <c r="AW441" s="30">
        <f>SUMIF([1]route!$E$3:$E$10005,E441,[1]!Table1[19])</f>
        <v/>
      </c>
      <c r="AX441" s="30">
        <f>SUMIF([1]route!$E$3:$E$10005,E441,[1]!Table1[20])</f>
        <v/>
      </c>
      <c r="AY441" s="30">
        <f>SUMIF([1]route!$E$3:$E$10005,E441,[1]!Table1[21])</f>
        <v/>
      </c>
      <c r="AZ441" s="30">
        <f>SUMIF([1]route!$E$3:$E$10005,E441,[1]!Table1[22])</f>
        <v/>
      </c>
      <c r="BA441" s="30">
        <f>SUMIF([1]route!$E$3:$E$10005,E441,[1]!Table1[23])</f>
        <v/>
      </c>
      <c r="BB441" s="30">
        <f>SUMIF([1]route!$E$3:$E$10005,E441,[1]!Table1[24])</f>
        <v/>
      </c>
      <c r="BC441" s="30">
        <f>SUMIF([1]route!$E$3:$E$10005,E441,[1]!Table1[25])</f>
        <v/>
      </c>
      <c r="BD441" s="30">
        <f>SUMIF([1]route!$E$3:$E$10005,E441,[1]!Table1[26])</f>
        <v/>
      </c>
      <c r="BE441" s="30">
        <f>SUMIF([1]route!$E$3:$E$10005,E441,[1]!Table1[27])</f>
        <v/>
      </c>
      <c r="BF441" s="30">
        <f>SUMIF([1]route!$E$3:$E$10005,E441,[1]!Table1[28])</f>
        <v/>
      </c>
      <c r="BG441" s="30">
        <f>SUMIF([1]route!$E$3:$E$10005,E441,[1]!Table1[29])</f>
        <v/>
      </c>
      <c r="BH441" s="30">
        <f>SUMIF([1]route!$E$3:$E$10005,E441,[1]!Table1[30])</f>
        <v/>
      </c>
      <c r="BI441" s="30">
        <f>SUMIF([1]route!$E$3:$E$10005,E441,[1]!Table1[31])</f>
        <v/>
      </c>
      <c r="BJ441" s="30">
        <f>SUMIF([1]route!$E$3:$E$10005,E441,[1]!Table1[Remain PO])</f>
        <v/>
      </c>
      <c r="BK441" s="31">
        <f>SUMIF([1]route!$E$3:$E$10005,E441,[1]!Table1[N+1])</f>
        <v/>
      </c>
      <c r="BL441" s="31">
        <f>SUMIF([1]route!$E$3:$E$10005,E441,[1]!Table1[N+2])</f>
        <v/>
      </c>
      <c r="BM441" s="31">
        <f>SUMIF([1]route!$E$3:$E$10005,E441,[1]!Table1[N+3])</f>
        <v/>
      </c>
      <c r="BN441" s="32">
        <f>SUMIF([1]route!$E$3:$E$10005,E441,[1]!Table1[N+4])</f>
        <v/>
      </c>
      <c r="BP441" s="37">
        <f>$V441-$AD441</f>
        <v/>
      </c>
      <c r="BQ441" s="35">
        <f>BP441-AE441</f>
        <v/>
      </c>
      <c r="BR441" s="35">
        <f>BQ441-AF441</f>
        <v/>
      </c>
      <c r="BS441" s="35">
        <f>BR441-AG441</f>
        <v/>
      </c>
      <c r="BT441" s="35">
        <f>BS441-AH441</f>
        <v/>
      </c>
      <c r="BU441" s="35">
        <f>BT441-AI441</f>
        <v/>
      </c>
      <c r="BV441" s="35">
        <f>BU441-AJ441</f>
        <v/>
      </c>
      <c r="BW441" s="35">
        <f>BV441-AK441</f>
        <v/>
      </c>
      <c r="BX441" s="35">
        <f>BW441-AL441</f>
        <v/>
      </c>
      <c r="BY441" s="35">
        <f>BX441-AM441</f>
        <v/>
      </c>
      <c r="BZ441" s="35">
        <f>BY441-AN441</f>
        <v/>
      </c>
      <c r="CA441" s="35">
        <f>BZ441-AO441</f>
        <v/>
      </c>
      <c r="CB441" s="35">
        <f>CA441-AP441</f>
        <v/>
      </c>
      <c r="CC441" s="35">
        <f>CB441-AQ441</f>
        <v/>
      </c>
      <c r="CD441" s="35">
        <f>CC441-AR441</f>
        <v/>
      </c>
      <c r="CE441" s="35">
        <f>CD441-AS441</f>
        <v/>
      </c>
      <c r="CF441" s="35">
        <f>CE441-AT441</f>
        <v/>
      </c>
      <c r="CG441" s="35">
        <f>CF441-AU441</f>
        <v/>
      </c>
      <c r="CH441" s="35">
        <f>CG441-AV441</f>
        <v/>
      </c>
      <c r="CI441" s="35">
        <f>CH441-AW441</f>
        <v/>
      </c>
      <c r="CJ441" s="35">
        <f>CI441-AX441</f>
        <v/>
      </c>
      <c r="CK441" s="35">
        <f>CJ441-AY441</f>
        <v/>
      </c>
      <c r="CL441" s="35">
        <f>CK441-AZ441</f>
        <v/>
      </c>
      <c r="CM441" s="35">
        <f>CL441-BA441</f>
        <v/>
      </c>
      <c r="CN441" s="35">
        <f>CM441-BB441</f>
        <v/>
      </c>
      <c r="CO441" s="35">
        <f>CN441-BC441</f>
        <v/>
      </c>
      <c r="CP441" s="35">
        <f>CO441-BD441</f>
        <v/>
      </c>
      <c r="CQ441" s="35">
        <f>CP441-BE441</f>
        <v/>
      </c>
      <c r="CR441" s="35">
        <f>CQ441-BF441</f>
        <v/>
      </c>
      <c r="CS441" s="35">
        <f>CR441-BG441</f>
        <v/>
      </c>
      <c r="CT441" s="35">
        <f>CS441-BH441</f>
        <v/>
      </c>
      <c r="CU441" s="35">
        <f>CT441-BI441</f>
        <v/>
      </c>
      <c r="CV441" s="35">
        <f>CU441-BJ441</f>
        <v/>
      </c>
      <c r="CW441" s="38">
        <f>CV441-BK441</f>
        <v/>
      </c>
      <c r="CX441" s="38">
        <f>CW441-BL441</f>
        <v/>
      </c>
      <c r="CY441" s="38">
        <f>CX441-BM441</f>
        <v/>
      </c>
      <c r="CZ441" s="39">
        <f>CY441-BN441</f>
        <v/>
      </c>
      <c r="DA441" s="35" t="n"/>
    </row>
    <row r="442">
      <c r="D442" s="61">
        <f>VLOOKUP(F442,[1]Special!$O$2:$S$209,3,0)</f>
        <v/>
      </c>
      <c r="E442" s="20" t="inlineStr">
        <is>
          <t>|0200230841|28.60|0.00|1.200|0.0005634NBC</t>
        </is>
      </c>
      <c r="F442" s="19">
        <f>LEFT(E442,LEN(E442)-7)</f>
        <v/>
      </c>
      <c r="G442" s="19">
        <f>'Cutting Rules'!H442</f>
        <v/>
      </c>
      <c r="H442" s="19">
        <f>VLOOKUP(MID(F442,8,2),[1]Special!$H$2:$I$32,2,0)</f>
        <v/>
      </c>
      <c r="I442" s="19">
        <f>RIGHT(E442,3)</f>
        <v/>
      </c>
      <c r="J442" s="19">
        <f>IF(MID(E442,6,2)="22","P","C")</f>
        <v/>
      </c>
      <c r="K442" s="19">
        <f>MID(E442,13,4)</f>
        <v/>
      </c>
      <c r="L442" s="19">
        <f>MID(E442,19,4)</f>
        <v/>
      </c>
      <c r="M442" s="52">
        <f>MID(E442,LEN(E442)-17,4)</f>
        <v/>
      </c>
      <c r="N442" s="52">
        <f>MID(E442,LEN(E442)-6,4)</f>
        <v/>
      </c>
      <c r="O442" s="19">
        <f>VLOOKUP(F442,[1]Item!$A$5:$Z$10000,26,0)</f>
        <v/>
      </c>
      <c r="P442" s="19">
        <f>VLOOKUP(E442,[1]route!$E$3:$O$10005,11,0)</f>
        <v/>
      </c>
      <c r="Q442" s="167">
        <f>'Cutting Rules'!AD442</f>
        <v/>
      </c>
      <c r="R442" s="168">
        <f>SUMIF([1]route!$E$3:$E$10005,E442,[1]!Table1[生産])</f>
        <v/>
      </c>
      <c r="S442" s="24" t="n"/>
      <c r="T442" s="169" t="inlineStr"/>
      <c r="U442" s="19" t="n"/>
      <c r="V442" s="170">
        <f>SUMIF([1]route!$E$3:$E$10005,E442,[1]route!$M$3:$M$10005)</f>
        <v/>
      </c>
      <c r="W442" s="171">
        <f>O442*N442*V442/1000</f>
        <v/>
      </c>
      <c r="X442" s="27">
        <f t="array" ref="X442">INDEX($BP442:$CZ442,MATCH(TRUE,$BP442:$CZ442&lt;0,0))</f>
        <v/>
      </c>
      <c r="Y442" s="47">
        <f>IFERROR(CHOOSE($AC442,$BP$1,$BQ$1,$BR$1,$BS$1,$BT$1,$BU$1,$BV$1,$BW$1,$BX$1,$BY$1,$BZ$1,$CA$1,$CB$1,$CC$1,$CD$1,$CE$1,$CF$1,$CG$1,$CH$1,$CI$1,$CJ$1,$CK$1,$CL$1,$CM$1,$CN$1,$CO$1,$CP$1,$CQ$1,$CR$1,$CS$1,$CT$1,$CU$1,$CV$1,$CW$1,$CX$1,$CY$1,$CZ$1,),"")</f>
        <v/>
      </c>
      <c r="Z442" s="121">
        <f>IFERROR(VLOOKUP(E442,[1]route!$E$3:$BL$10005,59,0),"")&amp;IFERROR(VLOOKUP(E442,[1]route!$E$3:$BL$10005,60,0),"")</f>
        <v/>
      </c>
      <c r="AA442" s="172">
        <f>IF(R442&gt;V442,R442-V442,0)</f>
        <v/>
      </c>
      <c r="AB442" s="173">
        <f>AA442*O442*N442/1000</f>
        <v/>
      </c>
      <c r="AC442" s="4">
        <f>IFERROR(MATCH($X442,$BP442:$CZ442,0),"")</f>
        <v/>
      </c>
      <c r="AD442" s="29" t="n">
        <v>0</v>
      </c>
      <c r="AE442" s="30">
        <f>SUMIF([1]route!$E$3:$E$10005,E442,[1]!Table1[1])</f>
        <v/>
      </c>
      <c r="AF442" s="30">
        <f>SUMIF([1]route!$E$3:$E$10005,E442,[1]!Table1[2])</f>
        <v/>
      </c>
      <c r="AG442" s="30">
        <f>SUMIF([1]route!$E$3:$E$10005,E442,[1]!Table1[3])</f>
        <v/>
      </c>
      <c r="AH442" s="30">
        <f>SUMIF([1]route!$E$3:$E$10005,E442,[1]!Table1[4])</f>
        <v/>
      </c>
      <c r="AI442" s="30">
        <f>SUMIF([1]route!$E$3:$E$10005,E442,[1]!Table1[5])</f>
        <v/>
      </c>
      <c r="AJ442" s="30">
        <f>SUMIF([1]route!$E$3:$E$10005,E442,[1]!Table1[6])</f>
        <v/>
      </c>
      <c r="AK442" s="30">
        <f>SUMIF([1]route!$E$3:$E$10005,E442,[1]!Table1[7])</f>
        <v/>
      </c>
      <c r="AL442" s="30">
        <f>SUMIF([1]route!$E$3:$E$10005,E442,[1]!Table1[8])</f>
        <v/>
      </c>
      <c r="AM442" s="30">
        <f>SUMIF([1]route!$E$3:$E$10005,E442,[1]!Table1[9])</f>
        <v/>
      </c>
      <c r="AN442" s="30">
        <f>SUMIF([1]route!$E$3:$E$10005,E442,[1]!Table1[10])</f>
        <v/>
      </c>
      <c r="AO442" s="30">
        <f>SUMIF([1]route!$E$3:$E$10005,E442,[1]!Table1[11])</f>
        <v/>
      </c>
      <c r="AP442" s="30">
        <f>SUMIF([1]route!$E$3:$E$10005,E442,[1]!Table1[12])</f>
        <v/>
      </c>
      <c r="AQ442" s="30">
        <f>SUMIF([1]route!$E$3:$E$10005,E442,[1]!Table1[13])</f>
        <v/>
      </c>
      <c r="AR442" s="30">
        <f>SUMIF([1]route!$E$3:$E$10005,E442,[1]!Table1[14])</f>
        <v/>
      </c>
      <c r="AS442" s="30">
        <f>SUMIF([1]route!$E$3:$E$10005,E442,[1]!Table1[15])</f>
        <v/>
      </c>
      <c r="AT442" s="30">
        <f>SUMIF([1]route!$E$3:$E$10005,E442,[1]!Table1[16])</f>
        <v/>
      </c>
      <c r="AU442" s="30">
        <f>SUMIF([1]route!$E$3:$E$10005,E442,[1]!Table1[17])</f>
        <v/>
      </c>
      <c r="AV442" s="30">
        <f>SUMIF([1]route!$E$3:$E$10005,E442,[1]!Table1[18])</f>
        <v/>
      </c>
      <c r="AW442" s="30">
        <f>SUMIF([1]route!$E$3:$E$10005,E442,[1]!Table1[19])</f>
        <v/>
      </c>
      <c r="AX442" s="30">
        <f>SUMIF([1]route!$E$3:$E$10005,E442,[1]!Table1[20])</f>
        <v/>
      </c>
      <c r="AY442" s="30">
        <f>SUMIF([1]route!$E$3:$E$10005,E442,[1]!Table1[21])</f>
        <v/>
      </c>
      <c r="AZ442" s="30">
        <f>SUMIF([1]route!$E$3:$E$10005,E442,[1]!Table1[22])</f>
        <v/>
      </c>
      <c r="BA442" s="30">
        <f>SUMIF([1]route!$E$3:$E$10005,E442,[1]!Table1[23])</f>
        <v/>
      </c>
      <c r="BB442" s="30">
        <f>SUMIF([1]route!$E$3:$E$10005,E442,[1]!Table1[24])</f>
        <v/>
      </c>
      <c r="BC442" s="30">
        <f>SUMIF([1]route!$E$3:$E$10005,E442,[1]!Table1[25])</f>
        <v/>
      </c>
      <c r="BD442" s="30">
        <f>SUMIF([1]route!$E$3:$E$10005,E442,[1]!Table1[26])</f>
        <v/>
      </c>
      <c r="BE442" s="30">
        <f>SUMIF([1]route!$E$3:$E$10005,E442,[1]!Table1[27])</f>
        <v/>
      </c>
      <c r="BF442" s="30">
        <f>SUMIF([1]route!$E$3:$E$10005,E442,[1]!Table1[28])</f>
        <v/>
      </c>
      <c r="BG442" s="30">
        <f>SUMIF([1]route!$E$3:$E$10005,E442,[1]!Table1[29])</f>
        <v/>
      </c>
      <c r="BH442" s="30">
        <f>SUMIF([1]route!$E$3:$E$10005,E442,[1]!Table1[30])</f>
        <v/>
      </c>
      <c r="BI442" s="30">
        <f>SUMIF([1]route!$E$3:$E$10005,E442,[1]!Table1[31])</f>
        <v/>
      </c>
      <c r="BJ442" s="30">
        <f>SUMIF([1]route!$E$3:$E$10005,E442,[1]!Table1[Remain PO])</f>
        <v/>
      </c>
      <c r="BK442" s="31">
        <f>SUMIF([1]route!$E$3:$E$10005,E442,[1]!Table1[N+1])</f>
        <v/>
      </c>
      <c r="BL442" s="31">
        <f>SUMIF([1]route!$E$3:$E$10005,E442,[1]!Table1[N+2])</f>
        <v/>
      </c>
      <c r="BM442" s="31">
        <f>SUMIF([1]route!$E$3:$E$10005,E442,[1]!Table1[N+3])</f>
        <v/>
      </c>
      <c r="BN442" s="32">
        <f>SUMIF([1]route!$E$3:$E$10005,E442,[1]!Table1[N+4])</f>
        <v/>
      </c>
      <c r="BP442" s="37">
        <f>$V442-$AD442</f>
        <v/>
      </c>
      <c r="BQ442" s="35">
        <f>BP442-AE442</f>
        <v/>
      </c>
      <c r="BR442" s="35">
        <f>BQ442-AF442</f>
        <v/>
      </c>
      <c r="BS442" s="35">
        <f>BR442-AG442</f>
        <v/>
      </c>
      <c r="BT442" s="35">
        <f>BS442-AH442</f>
        <v/>
      </c>
      <c r="BU442" s="35">
        <f>BT442-AI442</f>
        <v/>
      </c>
      <c r="BV442" s="35">
        <f>BU442-AJ442</f>
        <v/>
      </c>
      <c r="BW442" s="35">
        <f>BV442-AK442</f>
        <v/>
      </c>
      <c r="BX442" s="35">
        <f>BW442-AL442</f>
        <v/>
      </c>
      <c r="BY442" s="35">
        <f>BX442-AM442</f>
        <v/>
      </c>
      <c r="BZ442" s="35">
        <f>BY442-AN442</f>
        <v/>
      </c>
      <c r="CA442" s="35">
        <f>BZ442-AO442</f>
        <v/>
      </c>
      <c r="CB442" s="35">
        <f>CA442-AP442</f>
        <v/>
      </c>
      <c r="CC442" s="35">
        <f>CB442-AQ442</f>
        <v/>
      </c>
      <c r="CD442" s="35">
        <f>CC442-AR442</f>
        <v/>
      </c>
      <c r="CE442" s="35">
        <f>CD442-AS442</f>
        <v/>
      </c>
      <c r="CF442" s="35">
        <f>CE442-AT442</f>
        <v/>
      </c>
      <c r="CG442" s="35">
        <f>CF442-AU442</f>
        <v/>
      </c>
      <c r="CH442" s="35">
        <f>CG442-AV442</f>
        <v/>
      </c>
      <c r="CI442" s="35">
        <f>CH442-AW442</f>
        <v/>
      </c>
      <c r="CJ442" s="35">
        <f>CI442-AX442</f>
        <v/>
      </c>
      <c r="CK442" s="35">
        <f>CJ442-AY442</f>
        <v/>
      </c>
      <c r="CL442" s="35">
        <f>CK442-AZ442</f>
        <v/>
      </c>
      <c r="CM442" s="35">
        <f>CL442-BA442</f>
        <v/>
      </c>
      <c r="CN442" s="35">
        <f>CM442-BB442</f>
        <v/>
      </c>
      <c r="CO442" s="35">
        <f>CN442-BC442</f>
        <v/>
      </c>
      <c r="CP442" s="35">
        <f>CO442-BD442</f>
        <v/>
      </c>
      <c r="CQ442" s="35">
        <f>CP442-BE442</f>
        <v/>
      </c>
      <c r="CR442" s="35">
        <f>CQ442-BF442</f>
        <v/>
      </c>
      <c r="CS442" s="35">
        <f>CR442-BG442</f>
        <v/>
      </c>
      <c r="CT442" s="35">
        <f>CS442-BH442</f>
        <v/>
      </c>
      <c r="CU442" s="35">
        <f>CT442-BI442</f>
        <v/>
      </c>
      <c r="CV442" s="35">
        <f>CU442-BJ442</f>
        <v/>
      </c>
      <c r="CW442" s="38">
        <f>CV442-BK442</f>
        <v/>
      </c>
      <c r="CX442" s="38">
        <f>CW442-BL442</f>
        <v/>
      </c>
      <c r="CY442" s="38">
        <f>CX442-BM442</f>
        <v/>
      </c>
      <c r="CZ442" s="39">
        <f>CY442-BN442</f>
        <v/>
      </c>
      <c r="DA442" s="35" t="n"/>
    </row>
    <row r="443">
      <c r="D443" s="61">
        <f>VLOOKUP(F443,[1]Special!$O$2:$S$209,3,0)</f>
        <v/>
      </c>
      <c r="E443" s="20" t="inlineStr">
        <is>
          <t>|0200226540|40.00|25.00|1.400|0.0005892NBC</t>
        </is>
      </c>
      <c r="F443" s="19">
        <f>LEFT(E443,LEN(E443)-7)</f>
        <v/>
      </c>
      <c r="G443" s="19">
        <f>'Cutting Rules'!H443</f>
        <v/>
      </c>
      <c r="H443" s="19">
        <f>VLOOKUP(MID(F443,8,2),[1]Special!$H$2:$I$32,2,0)</f>
        <v/>
      </c>
      <c r="I443" s="19">
        <f>RIGHT(E443,3)</f>
        <v/>
      </c>
      <c r="J443" s="19">
        <f>IF(MID(E443,6,2)="22","P","C")</f>
        <v/>
      </c>
      <c r="K443" s="19">
        <f>MID(E443,13,4)</f>
        <v/>
      </c>
      <c r="L443" s="19">
        <f>MID(E443,19,4)</f>
        <v/>
      </c>
      <c r="M443" s="52">
        <f>MID(E443,LEN(E443)-17,4)</f>
        <v/>
      </c>
      <c r="N443" s="52">
        <f>MID(E443,LEN(E443)-6,4)</f>
        <v/>
      </c>
      <c r="O443" s="19">
        <f>VLOOKUP(F443,[1]Item!$A$5:$Z$10000,26,0)</f>
        <v/>
      </c>
      <c r="P443" s="19">
        <f>VLOOKUP(E443,[1]route!$E$3:$O$10005,11,0)</f>
        <v/>
      </c>
      <c r="Q443" s="167">
        <f>'Cutting Rules'!AD443</f>
        <v/>
      </c>
      <c r="R443" s="168">
        <f>SUMIF([1]route!$E$3:$E$10005,E443,[1]!Table1[生産])</f>
        <v/>
      </c>
      <c r="S443" s="24" t="n"/>
      <c r="T443" s="169" t="inlineStr"/>
      <c r="U443" s="19" t="n"/>
      <c r="V443" s="170">
        <f>SUMIF([1]route!$E$3:$E$10005,E443,[1]route!$M$3:$M$10005)</f>
        <v/>
      </c>
      <c r="W443" s="171">
        <f>O443*N443*V443/1000</f>
        <v/>
      </c>
      <c r="X443" s="27">
        <f t="array" ref="X443">INDEX($BP443:$CZ443,MATCH(TRUE,$BP443:$CZ443&lt;0,0))</f>
        <v/>
      </c>
      <c r="Y443" s="47">
        <f>IFERROR(CHOOSE($AC443,$BP$1,$BQ$1,$BR$1,$BS$1,$BT$1,$BU$1,$BV$1,$BW$1,$BX$1,$BY$1,$BZ$1,$CA$1,$CB$1,$CC$1,$CD$1,$CE$1,$CF$1,$CG$1,$CH$1,$CI$1,$CJ$1,$CK$1,$CL$1,$CM$1,$CN$1,$CO$1,$CP$1,$CQ$1,$CR$1,$CS$1,$CT$1,$CU$1,$CV$1,$CW$1,$CX$1,$CY$1,$CZ$1,),"")</f>
        <v/>
      </c>
      <c r="Z443" s="121">
        <f>IFERROR(VLOOKUP(E443,[1]route!$E$3:$BL$10005,59,0),"")&amp;IFERROR(VLOOKUP(E443,[1]route!$E$3:$BL$10005,60,0),"")</f>
        <v/>
      </c>
      <c r="AA443" s="172">
        <f>IF(R443&gt;V443,R443-V443,0)</f>
        <v/>
      </c>
      <c r="AB443" s="173">
        <f>AA443*O443*N443/1000</f>
        <v/>
      </c>
      <c r="AC443" s="4">
        <f>IFERROR(MATCH($X443,$BP443:$CZ443,0),"")</f>
        <v/>
      </c>
      <c r="AD443" s="29" t="n">
        <v>0</v>
      </c>
      <c r="AE443" s="30">
        <f>SUMIF([1]route!$E$3:$E$10005,E443,[1]!Table1[1])</f>
        <v/>
      </c>
      <c r="AF443" s="30">
        <f>SUMIF([1]route!$E$3:$E$10005,E443,[1]!Table1[2])</f>
        <v/>
      </c>
      <c r="AG443" s="30">
        <f>SUMIF([1]route!$E$3:$E$10005,E443,[1]!Table1[3])</f>
        <v/>
      </c>
      <c r="AH443" s="30">
        <f>SUMIF([1]route!$E$3:$E$10005,E443,[1]!Table1[4])</f>
        <v/>
      </c>
      <c r="AI443" s="30">
        <f>SUMIF([1]route!$E$3:$E$10005,E443,[1]!Table1[5])</f>
        <v/>
      </c>
      <c r="AJ443" s="30">
        <f>SUMIF([1]route!$E$3:$E$10005,E443,[1]!Table1[6])</f>
        <v/>
      </c>
      <c r="AK443" s="30">
        <f>SUMIF([1]route!$E$3:$E$10005,E443,[1]!Table1[7])</f>
        <v/>
      </c>
      <c r="AL443" s="30">
        <f>SUMIF([1]route!$E$3:$E$10005,E443,[1]!Table1[8])</f>
        <v/>
      </c>
      <c r="AM443" s="30">
        <f>SUMIF([1]route!$E$3:$E$10005,E443,[1]!Table1[9])</f>
        <v/>
      </c>
      <c r="AN443" s="30">
        <f>SUMIF([1]route!$E$3:$E$10005,E443,[1]!Table1[10])</f>
        <v/>
      </c>
      <c r="AO443" s="30">
        <f>SUMIF([1]route!$E$3:$E$10005,E443,[1]!Table1[11])</f>
        <v/>
      </c>
      <c r="AP443" s="30">
        <f>SUMIF([1]route!$E$3:$E$10005,E443,[1]!Table1[12])</f>
        <v/>
      </c>
      <c r="AQ443" s="30">
        <f>SUMIF([1]route!$E$3:$E$10005,E443,[1]!Table1[13])</f>
        <v/>
      </c>
      <c r="AR443" s="30">
        <f>SUMIF([1]route!$E$3:$E$10005,E443,[1]!Table1[14])</f>
        <v/>
      </c>
      <c r="AS443" s="30">
        <f>SUMIF([1]route!$E$3:$E$10005,E443,[1]!Table1[15])</f>
        <v/>
      </c>
      <c r="AT443" s="30">
        <f>SUMIF([1]route!$E$3:$E$10005,E443,[1]!Table1[16])</f>
        <v/>
      </c>
      <c r="AU443" s="30">
        <f>SUMIF([1]route!$E$3:$E$10005,E443,[1]!Table1[17])</f>
        <v/>
      </c>
      <c r="AV443" s="30">
        <f>SUMIF([1]route!$E$3:$E$10005,E443,[1]!Table1[18])</f>
        <v/>
      </c>
      <c r="AW443" s="30">
        <f>SUMIF([1]route!$E$3:$E$10005,E443,[1]!Table1[19])</f>
        <v/>
      </c>
      <c r="AX443" s="30">
        <f>SUMIF([1]route!$E$3:$E$10005,E443,[1]!Table1[20])</f>
        <v/>
      </c>
      <c r="AY443" s="30">
        <f>SUMIF([1]route!$E$3:$E$10005,E443,[1]!Table1[21])</f>
        <v/>
      </c>
      <c r="AZ443" s="30">
        <f>SUMIF([1]route!$E$3:$E$10005,E443,[1]!Table1[22])</f>
        <v/>
      </c>
      <c r="BA443" s="30">
        <f>SUMIF([1]route!$E$3:$E$10005,E443,[1]!Table1[23])</f>
        <v/>
      </c>
      <c r="BB443" s="30">
        <f>SUMIF([1]route!$E$3:$E$10005,E443,[1]!Table1[24])</f>
        <v/>
      </c>
      <c r="BC443" s="30">
        <f>SUMIF([1]route!$E$3:$E$10005,E443,[1]!Table1[25])</f>
        <v/>
      </c>
      <c r="BD443" s="30">
        <f>SUMIF([1]route!$E$3:$E$10005,E443,[1]!Table1[26])</f>
        <v/>
      </c>
      <c r="BE443" s="30">
        <f>SUMIF([1]route!$E$3:$E$10005,E443,[1]!Table1[27])</f>
        <v/>
      </c>
      <c r="BF443" s="30">
        <f>SUMIF([1]route!$E$3:$E$10005,E443,[1]!Table1[28])</f>
        <v/>
      </c>
      <c r="BG443" s="30">
        <f>SUMIF([1]route!$E$3:$E$10005,E443,[1]!Table1[29])</f>
        <v/>
      </c>
      <c r="BH443" s="30">
        <f>SUMIF([1]route!$E$3:$E$10005,E443,[1]!Table1[30])</f>
        <v/>
      </c>
      <c r="BI443" s="30">
        <f>SUMIF([1]route!$E$3:$E$10005,E443,[1]!Table1[31])</f>
        <v/>
      </c>
      <c r="BJ443" s="30">
        <f>SUMIF([1]route!$E$3:$E$10005,E443,[1]!Table1[Remain PO])</f>
        <v/>
      </c>
      <c r="BK443" s="31">
        <f>SUMIF([1]route!$E$3:$E$10005,E443,[1]!Table1[N+1])</f>
        <v/>
      </c>
      <c r="BL443" s="31">
        <f>SUMIF([1]route!$E$3:$E$10005,E443,[1]!Table1[N+2])</f>
        <v/>
      </c>
      <c r="BM443" s="31">
        <f>SUMIF([1]route!$E$3:$E$10005,E443,[1]!Table1[N+3])</f>
        <v/>
      </c>
      <c r="BN443" s="32">
        <f>SUMIF([1]route!$E$3:$E$10005,E443,[1]!Table1[N+4])</f>
        <v/>
      </c>
      <c r="BP443" s="37">
        <f>$V443-$AD443</f>
        <v/>
      </c>
      <c r="BQ443" s="35">
        <f>BP443-AE443</f>
        <v/>
      </c>
      <c r="BR443" s="35">
        <f>BQ443-AF443</f>
        <v/>
      </c>
      <c r="BS443" s="35">
        <f>BR443-AG443</f>
        <v/>
      </c>
      <c r="BT443" s="35">
        <f>BS443-AH443</f>
        <v/>
      </c>
      <c r="BU443" s="35">
        <f>BT443-AI443</f>
        <v/>
      </c>
      <c r="BV443" s="35">
        <f>BU443-AJ443</f>
        <v/>
      </c>
      <c r="BW443" s="35">
        <f>BV443-AK443</f>
        <v/>
      </c>
      <c r="BX443" s="35">
        <f>BW443-AL443</f>
        <v/>
      </c>
      <c r="BY443" s="35">
        <f>BX443-AM443</f>
        <v/>
      </c>
      <c r="BZ443" s="35">
        <f>BY443-AN443</f>
        <v/>
      </c>
      <c r="CA443" s="35">
        <f>BZ443-AO443</f>
        <v/>
      </c>
      <c r="CB443" s="35">
        <f>CA443-AP443</f>
        <v/>
      </c>
      <c r="CC443" s="35">
        <f>CB443-AQ443</f>
        <v/>
      </c>
      <c r="CD443" s="35">
        <f>CC443-AR443</f>
        <v/>
      </c>
      <c r="CE443" s="35">
        <f>CD443-AS443</f>
        <v/>
      </c>
      <c r="CF443" s="35">
        <f>CE443-AT443</f>
        <v/>
      </c>
      <c r="CG443" s="35">
        <f>CF443-AU443</f>
        <v/>
      </c>
      <c r="CH443" s="35">
        <f>CG443-AV443</f>
        <v/>
      </c>
      <c r="CI443" s="35">
        <f>CH443-AW443</f>
        <v/>
      </c>
      <c r="CJ443" s="35">
        <f>CI443-AX443</f>
        <v/>
      </c>
      <c r="CK443" s="35">
        <f>CJ443-AY443</f>
        <v/>
      </c>
      <c r="CL443" s="35">
        <f>CK443-AZ443</f>
        <v/>
      </c>
      <c r="CM443" s="35">
        <f>CL443-BA443</f>
        <v/>
      </c>
      <c r="CN443" s="35">
        <f>CM443-BB443</f>
        <v/>
      </c>
      <c r="CO443" s="35">
        <f>CN443-BC443</f>
        <v/>
      </c>
      <c r="CP443" s="35">
        <f>CO443-BD443</f>
        <v/>
      </c>
      <c r="CQ443" s="35">
        <f>CP443-BE443</f>
        <v/>
      </c>
      <c r="CR443" s="35">
        <f>CQ443-BF443</f>
        <v/>
      </c>
      <c r="CS443" s="35">
        <f>CR443-BG443</f>
        <v/>
      </c>
      <c r="CT443" s="35">
        <f>CS443-BH443</f>
        <v/>
      </c>
      <c r="CU443" s="35">
        <f>CT443-BI443</f>
        <v/>
      </c>
      <c r="CV443" s="35">
        <f>CU443-BJ443</f>
        <v/>
      </c>
      <c r="CW443" s="38">
        <f>CV443-BK443</f>
        <v/>
      </c>
      <c r="CX443" s="38">
        <f>CW443-BL443</f>
        <v/>
      </c>
      <c r="CY443" s="38">
        <f>CX443-BM443</f>
        <v/>
      </c>
      <c r="CZ443" s="39">
        <f>CY443-BN443</f>
        <v/>
      </c>
      <c r="DA443" s="35" t="n"/>
    </row>
    <row r="444">
      <c r="D444" s="61">
        <f>VLOOKUP(F444,[1]Special!$O$2:$S$209,3,0)</f>
        <v/>
      </c>
      <c r="E444" s="20" t="inlineStr">
        <is>
          <t>|0200220126|42.70|0.00|3.500|0.0005894IBC</t>
        </is>
      </c>
      <c r="F444" s="19">
        <f>LEFT(E444,LEN(E444)-7)</f>
        <v/>
      </c>
      <c r="G444" s="19">
        <f>'Cutting Rules'!H444</f>
        <v/>
      </c>
      <c r="H444" s="19">
        <f>VLOOKUP(MID(F444,8,2),[1]Special!$H$2:$I$32,2,0)</f>
        <v/>
      </c>
      <c r="I444" s="19">
        <f>RIGHT(E444,3)</f>
        <v/>
      </c>
      <c r="J444" s="19">
        <f>IF(MID(E444,6,2)="22","P","C")</f>
        <v/>
      </c>
      <c r="K444" s="19">
        <f>MID(E444,13,4)</f>
        <v/>
      </c>
      <c r="L444" s="19">
        <f>MID(E444,19,4)</f>
        <v/>
      </c>
      <c r="M444" s="52">
        <f>MID(E444,LEN(E444)-17,4)</f>
        <v/>
      </c>
      <c r="N444" s="52">
        <f>MID(E444,LEN(E444)-6,4)</f>
        <v/>
      </c>
      <c r="O444" s="19">
        <f>VLOOKUP(F444,[1]Item!$A$5:$Z$10000,26,0)</f>
        <v/>
      </c>
      <c r="P444" s="19">
        <f>VLOOKUP(E444,[1]route!$E$3:$O$10005,11,0)</f>
        <v/>
      </c>
      <c r="Q444" s="167">
        <f>'Cutting Rules'!AD444</f>
        <v/>
      </c>
      <c r="R444" s="168">
        <f>SUMIF([1]route!$E$3:$E$10005,E444,[1]!Table1[生産])</f>
        <v/>
      </c>
      <c r="S444" s="24" t="n"/>
      <c r="T444" s="169" t="inlineStr"/>
      <c r="U444" s="19" t="n"/>
      <c r="V444" s="170">
        <f>SUMIF([1]route!$E$3:$E$10005,E444,[1]route!$M$3:$M$10005)</f>
        <v/>
      </c>
      <c r="W444" s="171">
        <f>O444*N444*V444/1000</f>
        <v/>
      </c>
      <c r="X444" s="27">
        <f t="array" ref="X444">INDEX($BP444:$CZ444,MATCH(TRUE,$BP444:$CZ444&lt;0,0))</f>
        <v/>
      </c>
      <c r="Y444" s="47">
        <f>IFERROR(CHOOSE($AC444,$BP$1,$BQ$1,$BR$1,$BS$1,$BT$1,$BU$1,$BV$1,$BW$1,$BX$1,$BY$1,$BZ$1,$CA$1,$CB$1,$CC$1,$CD$1,$CE$1,$CF$1,$CG$1,$CH$1,$CI$1,$CJ$1,$CK$1,$CL$1,$CM$1,$CN$1,$CO$1,$CP$1,$CQ$1,$CR$1,$CS$1,$CT$1,$CU$1,$CV$1,$CW$1,$CX$1,$CY$1,$CZ$1,),"")</f>
        <v/>
      </c>
      <c r="Z444" s="121">
        <f>IFERROR(VLOOKUP(E444,[1]route!$E$3:$BL$10005,59,0),"")&amp;IFERROR(VLOOKUP(E444,[1]route!$E$3:$BL$10005,60,0),"")</f>
        <v/>
      </c>
      <c r="AA444" s="172">
        <f>IF(R444&gt;V444,R444-V444,0)</f>
        <v/>
      </c>
      <c r="AB444" s="173">
        <f>AA444*O444*N444/1000</f>
        <v/>
      </c>
      <c r="AC444" s="4">
        <f>IFERROR(MATCH($X444,$BP444:$CZ444,0),"")</f>
        <v/>
      </c>
      <c r="AD444" s="29" t="n">
        <v>0</v>
      </c>
      <c r="AE444" s="30">
        <f>SUMIF([1]route!$E$3:$E$10005,E444,[1]!Table1[1])</f>
        <v/>
      </c>
      <c r="AF444" s="30">
        <f>SUMIF([1]route!$E$3:$E$10005,E444,[1]!Table1[2])</f>
        <v/>
      </c>
      <c r="AG444" s="30">
        <f>SUMIF([1]route!$E$3:$E$10005,E444,[1]!Table1[3])</f>
        <v/>
      </c>
      <c r="AH444" s="30">
        <f>SUMIF([1]route!$E$3:$E$10005,E444,[1]!Table1[4])</f>
        <v/>
      </c>
      <c r="AI444" s="30">
        <f>SUMIF([1]route!$E$3:$E$10005,E444,[1]!Table1[5])</f>
        <v/>
      </c>
      <c r="AJ444" s="30">
        <f>SUMIF([1]route!$E$3:$E$10005,E444,[1]!Table1[6])</f>
        <v/>
      </c>
      <c r="AK444" s="30">
        <f>SUMIF([1]route!$E$3:$E$10005,E444,[1]!Table1[7])</f>
        <v/>
      </c>
      <c r="AL444" s="30">
        <f>SUMIF([1]route!$E$3:$E$10005,E444,[1]!Table1[8])</f>
        <v/>
      </c>
      <c r="AM444" s="30">
        <f>SUMIF([1]route!$E$3:$E$10005,E444,[1]!Table1[9])</f>
        <v/>
      </c>
      <c r="AN444" s="30">
        <f>SUMIF([1]route!$E$3:$E$10005,E444,[1]!Table1[10])</f>
        <v/>
      </c>
      <c r="AO444" s="30">
        <f>SUMIF([1]route!$E$3:$E$10005,E444,[1]!Table1[11])</f>
        <v/>
      </c>
      <c r="AP444" s="30">
        <f>SUMIF([1]route!$E$3:$E$10005,E444,[1]!Table1[12])</f>
        <v/>
      </c>
      <c r="AQ444" s="30">
        <f>SUMIF([1]route!$E$3:$E$10005,E444,[1]!Table1[13])</f>
        <v/>
      </c>
      <c r="AR444" s="30">
        <f>SUMIF([1]route!$E$3:$E$10005,E444,[1]!Table1[14])</f>
        <v/>
      </c>
      <c r="AS444" s="30">
        <f>SUMIF([1]route!$E$3:$E$10005,E444,[1]!Table1[15])</f>
        <v/>
      </c>
      <c r="AT444" s="30">
        <f>SUMIF([1]route!$E$3:$E$10005,E444,[1]!Table1[16])</f>
        <v/>
      </c>
      <c r="AU444" s="30">
        <f>SUMIF([1]route!$E$3:$E$10005,E444,[1]!Table1[17])</f>
        <v/>
      </c>
      <c r="AV444" s="30">
        <f>SUMIF([1]route!$E$3:$E$10005,E444,[1]!Table1[18])</f>
        <v/>
      </c>
      <c r="AW444" s="30">
        <f>SUMIF([1]route!$E$3:$E$10005,E444,[1]!Table1[19])</f>
        <v/>
      </c>
      <c r="AX444" s="30">
        <f>SUMIF([1]route!$E$3:$E$10005,E444,[1]!Table1[20])</f>
        <v/>
      </c>
      <c r="AY444" s="30">
        <f>SUMIF([1]route!$E$3:$E$10005,E444,[1]!Table1[21])</f>
        <v/>
      </c>
      <c r="AZ444" s="30">
        <f>SUMIF([1]route!$E$3:$E$10005,E444,[1]!Table1[22])</f>
        <v/>
      </c>
      <c r="BA444" s="30">
        <f>SUMIF([1]route!$E$3:$E$10005,E444,[1]!Table1[23])</f>
        <v/>
      </c>
      <c r="BB444" s="30">
        <f>SUMIF([1]route!$E$3:$E$10005,E444,[1]!Table1[24])</f>
        <v/>
      </c>
      <c r="BC444" s="30">
        <f>SUMIF([1]route!$E$3:$E$10005,E444,[1]!Table1[25])</f>
        <v/>
      </c>
      <c r="BD444" s="30">
        <f>SUMIF([1]route!$E$3:$E$10005,E444,[1]!Table1[26])</f>
        <v/>
      </c>
      <c r="BE444" s="30">
        <f>SUMIF([1]route!$E$3:$E$10005,E444,[1]!Table1[27])</f>
        <v/>
      </c>
      <c r="BF444" s="30">
        <f>SUMIF([1]route!$E$3:$E$10005,E444,[1]!Table1[28])</f>
        <v/>
      </c>
      <c r="BG444" s="30">
        <f>SUMIF([1]route!$E$3:$E$10005,E444,[1]!Table1[29])</f>
        <v/>
      </c>
      <c r="BH444" s="30">
        <f>SUMIF([1]route!$E$3:$E$10005,E444,[1]!Table1[30])</f>
        <v/>
      </c>
      <c r="BI444" s="30">
        <f>SUMIF([1]route!$E$3:$E$10005,E444,[1]!Table1[31])</f>
        <v/>
      </c>
      <c r="BJ444" s="30">
        <f>SUMIF([1]route!$E$3:$E$10005,E444,[1]!Table1[Remain PO])</f>
        <v/>
      </c>
      <c r="BK444" s="31">
        <f>SUMIF([1]route!$E$3:$E$10005,E444,[1]!Table1[N+1])</f>
        <v/>
      </c>
      <c r="BL444" s="31">
        <f>SUMIF([1]route!$E$3:$E$10005,E444,[1]!Table1[N+2])</f>
        <v/>
      </c>
      <c r="BM444" s="31">
        <f>SUMIF([1]route!$E$3:$E$10005,E444,[1]!Table1[N+3])</f>
        <v/>
      </c>
      <c r="BN444" s="32">
        <f>SUMIF([1]route!$E$3:$E$10005,E444,[1]!Table1[N+4])</f>
        <v/>
      </c>
      <c r="BP444" s="37">
        <f>$V444-$AD444</f>
        <v/>
      </c>
      <c r="BQ444" s="35">
        <f>BP444-AE444</f>
        <v/>
      </c>
      <c r="BR444" s="35">
        <f>BQ444-AF444</f>
        <v/>
      </c>
      <c r="BS444" s="35">
        <f>BR444-AG444</f>
        <v/>
      </c>
      <c r="BT444" s="35">
        <f>BS444-AH444</f>
        <v/>
      </c>
      <c r="BU444" s="35">
        <f>BT444-AI444</f>
        <v/>
      </c>
      <c r="BV444" s="35">
        <f>BU444-AJ444</f>
        <v/>
      </c>
      <c r="BW444" s="35">
        <f>BV444-AK444</f>
        <v/>
      </c>
      <c r="BX444" s="35">
        <f>BW444-AL444</f>
        <v/>
      </c>
      <c r="BY444" s="35">
        <f>BX444-AM444</f>
        <v/>
      </c>
      <c r="BZ444" s="35">
        <f>BY444-AN444</f>
        <v/>
      </c>
      <c r="CA444" s="35">
        <f>BZ444-AO444</f>
        <v/>
      </c>
      <c r="CB444" s="35">
        <f>CA444-AP444</f>
        <v/>
      </c>
      <c r="CC444" s="35">
        <f>CB444-AQ444</f>
        <v/>
      </c>
      <c r="CD444" s="35">
        <f>CC444-AR444</f>
        <v/>
      </c>
      <c r="CE444" s="35">
        <f>CD444-AS444</f>
        <v/>
      </c>
      <c r="CF444" s="35">
        <f>CE444-AT444</f>
        <v/>
      </c>
      <c r="CG444" s="35">
        <f>CF444-AU444</f>
        <v/>
      </c>
      <c r="CH444" s="35">
        <f>CG444-AV444</f>
        <v/>
      </c>
      <c r="CI444" s="35">
        <f>CH444-AW444</f>
        <v/>
      </c>
      <c r="CJ444" s="35">
        <f>CI444-AX444</f>
        <v/>
      </c>
      <c r="CK444" s="35">
        <f>CJ444-AY444</f>
        <v/>
      </c>
      <c r="CL444" s="35">
        <f>CK444-AZ444</f>
        <v/>
      </c>
      <c r="CM444" s="35">
        <f>CL444-BA444</f>
        <v/>
      </c>
      <c r="CN444" s="35">
        <f>CM444-BB444</f>
        <v/>
      </c>
      <c r="CO444" s="35">
        <f>CN444-BC444</f>
        <v/>
      </c>
      <c r="CP444" s="35">
        <f>CO444-BD444</f>
        <v/>
      </c>
      <c r="CQ444" s="35">
        <f>CP444-BE444</f>
        <v/>
      </c>
      <c r="CR444" s="35">
        <f>CQ444-BF444</f>
        <v/>
      </c>
      <c r="CS444" s="35">
        <f>CR444-BG444</f>
        <v/>
      </c>
      <c r="CT444" s="35">
        <f>CS444-BH444</f>
        <v/>
      </c>
      <c r="CU444" s="35">
        <f>CT444-BI444</f>
        <v/>
      </c>
      <c r="CV444" s="35">
        <f>CU444-BJ444</f>
        <v/>
      </c>
      <c r="CW444" s="38">
        <f>CV444-BK444</f>
        <v/>
      </c>
      <c r="CX444" s="38">
        <f>CW444-BL444</f>
        <v/>
      </c>
      <c r="CY444" s="38">
        <f>CX444-BM444</f>
        <v/>
      </c>
      <c r="CZ444" s="39">
        <f>CY444-BN444</f>
        <v/>
      </c>
      <c r="DA444" s="35" t="n"/>
    </row>
    <row r="445">
      <c r="D445" s="61">
        <f>VLOOKUP(F445,[1]Special!$O$2:$S$209,3,0)</f>
        <v/>
      </c>
      <c r="E445" s="20" t="inlineStr">
        <is>
          <t>|0200226240|19.10|0.00|1.600|0.0005887NBC</t>
        </is>
      </c>
      <c r="F445" s="19">
        <f>LEFT(E445,LEN(E445)-7)</f>
        <v/>
      </c>
      <c r="G445" s="19">
        <f>'Cutting Rules'!H445</f>
        <v/>
      </c>
      <c r="H445" s="19">
        <f>VLOOKUP(MID(F445,8,2),[1]Special!$H$2:$I$32,2,0)</f>
        <v/>
      </c>
      <c r="I445" s="19">
        <f>RIGHT(E445,3)</f>
        <v/>
      </c>
      <c r="J445" s="19">
        <f>IF(MID(E445,6,2)="22","P","C")</f>
        <v/>
      </c>
      <c r="K445" s="19">
        <f>MID(E445,13,4)</f>
        <v/>
      </c>
      <c r="L445" s="19">
        <f>MID(E445,19,4)</f>
        <v/>
      </c>
      <c r="M445" s="52">
        <f>MID(E445,LEN(E445)-17,4)</f>
        <v/>
      </c>
      <c r="N445" s="52">
        <f>MID(E445,LEN(E445)-6,4)</f>
        <v/>
      </c>
      <c r="O445" s="19">
        <f>VLOOKUP(F445,[1]Item!$A$5:$Z$10000,26,0)</f>
        <v/>
      </c>
      <c r="P445" s="19">
        <f>VLOOKUP(E445,[1]route!$E$3:$O$10005,11,0)</f>
        <v/>
      </c>
      <c r="Q445" s="167">
        <f>'Cutting Rules'!AD445</f>
        <v/>
      </c>
      <c r="R445" s="168">
        <f>SUMIF([1]route!$E$3:$E$10005,E445,[1]!Table1[生産])</f>
        <v/>
      </c>
      <c r="S445" s="24" t="n"/>
      <c r="T445" s="169" t="inlineStr"/>
      <c r="U445" s="19" t="n"/>
      <c r="V445" s="170">
        <f>SUMIF([1]route!$E$3:$E$10005,E445,[1]route!$M$3:$M$10005)</f>
        <v/>
      </c>
      <c r="W445" s="171">
        <f>O445*N445*V445/1000</f>
        <v/>
      </c>
      <c r="X445" s="27">
        <f t="array" ref="X445">INDEX($BP445:$CZ445,MATCH(TRUE,$BP445:$CZ445&lt;0,0))</f>
        <v/>
      </c>
      <c r="Y445" s="47">
        <f>IFERROR(CHOOSE($AC445,$BP$1,$BQ$1,$BR$1,$BS$1,$BT$1,$BU$1,$BV$1,$BW$1,$BX$1,$BY$1,$BZ$1,$CA$1,$CB$1,$CC$1,$CD$1,$CE$1,$CF$1,$CG$1,$CH$1,$CI$1,$CJ$1,$CK$1,$CL$1,$CM$1,$CN$1,$CO$1,$CP$1,$CQ$1,$CR$1,$CS$1,$CT$1,$CU$1,$CV$1,$CW$1,$CX$1,$CY$1,$CZ$1,),"")</f>
        <v/>
      </c>
      <c r="Z445" s="121">
        <f>IFERROR(VLOOKUP(E445,[1]route!$E$3:$BL$10005,59,0),"")&amp;IFERROR(VLOOKUP(E445,[1]route!$E$3:$BL$10005,60,0),"")</f>
        <v/>
      </c>
      <c r="AA445" s="172">
        <f>IF(R445&gt;V445,R445-V445,0)</f>
        <v/>
      </c>
      <c r="AB445" s="173">
        <f>AA445*O445*N445/1000</f>
        <v/>
      </c>
      <c r="AC445" s="4">
        <f>IFERROR(MATCH($X445,$BP445:$CZ445,0),"")</f>
        <v/>
      </c>
      <c r="AD445" s="29" t="n">
        <v>0</v>
      </c>
      <c r="AE445" s="30">
        <f>SUMIF([1]route!$E$3:$E$10005,E445,[1]!Table1[1])</f>
        <v/>
      </c>
      <c r="AF445" s="30">
        <f>SUMIF([1]route!$E$3:$E$10005,E445,[1]!Table1[2])</f>
        <v/>
      </c>
      <c r="AG445" s="30">
        <f>SUMIF([1]route!$E$3:$E$10005,E445,[1]!Table1[3])</f>
        <v/>
      </c>
      <c r="AH445" s="30">
        <f>SUMIF([1]route!$E$3:$E$10005,E445,[1]!Table1[4])</f>
        <v/>
      </c>
      <c r="AI445" s="30">
        <f>SUMIF([1]route!$E$3:$E$10005,E445,[1]!Table1[5])</f>
        <v/>
      </c>
      <c r="AJ445" s="30">
        <f>SUMIF([1]route!$E$3:$E$10005,E445,[1]!Table1[6])</f>
        <v/>
      </c>
      <c r="AK445" s="30">
        <f>SUMIF([1]route!$E$3:$E$10005,E445,[1]!Table1[7])</f>
        <v/>
      </c>
      <c r="AL445" s="30">
        <f>SUMIF([1]route!$E$3:$E$10005,E445,[1]!Table1[8])</f>
        <v/>
      </c>
      <c r="AM445" s="30">
        <f>SUMIF([1]route!$E$3:$E$10005,E445,[1]!Table1[9])</f>
        <v/>
      </c>
      <c r="AN445" s="30">
        <f>SUMIF([1]route!$E$3:$E$10005,E445,[1]!Table1[10])</f>
        <v/>
      </c>
      <c r="AO445" s="30">
        <f>SUMIF([1]route!$E$3:$E$10005,E445,[1]!Table1[11])</f>
        <v/>
      </c>
      <c r="AP445" s="30">
        <f>SUMIF([1]route!$E$3:$E$10005,E445,[1]!Table1[12])</f>
        <v/>
      </c>
      <c r="AQ445" s="30">
        <f>SUMIF([1]route!$E$3:$E$10005,E445,[1]!Table1[13])</f>
        <v/>
      </c>
      <c r="AR445" s="30">
        <f>SUMIF([1]route!$E$3:$E$10005,E445,[1]!Table1[14])</f>
        <v/>
      </c>
      <c r="AS445" s="30">
        <f>SUMIF([1]route!$E$3:$E$10005,E445,[1]!Table1[15])</f>
        <v/>
      </c>
      <c r="AT445" s="30">
        <f>SUMIF([1]route!$E$3:$E$10005,E445,[1]!Table1[16])</f>
        <v/>
      </c>
      <c r="AU445" s="30">
        <f>SUMIF([1]route!$E$3:$E$10005,E445,[1]!Table1[17])</f>
        <v/>
      </c>
      <c r="AV445" s="30">
        <f>SUMIF([1]route!$E$3:$E$10005,E445,[1]!Table1[18])</f>
        <v/>
      </c>
      <c r="AW445" s="30">
        <f>SUMIF([1]route!$E$3:$E$10005,E445,[1]!Table1[19])</f>
        <v/>
      </c>
      <c r="AX445" s="30">
        <f>SUMIF([1]route!$E$3:$E$10005,E445,[1]!Table1[20])</f>
        <v/>
      </c>
      <c r="AY445" s="30">
        <f>SUMIF([1]route!$E$3:$E$10005,E445,[1]!Table1[21])</f>
        <v/>
      </c>
      <c r="AZ445" s="30">
        <f>SUMIF([1]route!$E$3:$E$10005,E445,[1]!Table1[22])</f>
        <v/>
      </c>
      <c r="BA445" s="30">
        <f>SUMIF([1]route!$E$3:$E$10005,E445,[1]!Table1[23])</f>
        <v/>
      </c>
      <c r="BB445" s="30">
        <f>SUMIF([1]route!$E$3:$E$10005,E445,[1]!Table1[24])</f>
        <v/>
      </c>
      <c r="BC445" s="30">
        <f>SUMIF([1]route!$E$3:$E$10005,E445,[1]!Table1[25])</f>
        <v/>
      </c>
      <c r="BD445" s="30">
        <f>SUMIF([1]route!$E$3:$E$10005,E445,[1]!Table1[26])</f>
        <v/>
      </c>
      <c r="BE445" s="30">
        <f>SUMIF([1]route!$E$3:$E$10005,E445,[1]!Table1[27])</f>
        <v/>
      </c>
      <c r="BF445" s="30">
        <f>SUMIF([1]route!$E$3:$E$10005,E445,[1]!Table1[28])</f>
        <v/>
      </c>
      <c r="BG445" s="30">
        <f>SUMIF([1]route!$E$3:$E$10005,E445,[1]!Table1[29])</f>
        <v/>
      </c>
      <c r="BH445" s="30">
        <f>SUMIF([1]route!$E$3:$E$10005,E445,[1]!Table1[30])</f>
        <v/>
      </c>
      <c r="BI445" s="30">
        <f>SUMIF([1]route!$E$3:$E$10005,E445,[1]!Table1[31])</f>
        <v/>
      </c>
      <c r="BJ445" s="30">
        <f>SUMIF([1]route!$E$3:$E$10005,E445,[1]!Table1[Remain PO])</f>
        <v/>
      </c>
      <c r="BK445" s="31">
        <f>SUMIF([1]route!$E$3:$E$10005,E445,[1]!Table1[N+1])</f>
        <v/>
      </c>
      <c r="BL445" s="31">
        <f>SUMIF([1]route!$E$3:$E$10005,E445,[1]!Table1[N+2])</f>
        <v/>
      </c>
      <c r="BM445" s="31">
        <f>SUMIF([1]route!$E$3:$E$10005,E445,[1]!Table1[N+3])</f>
        <v/>
      </c>
      <c r="BN445" s="32">
        <f>SUMIF([1]route!$E$3:$E$10005,E445,[1]!Table1[N+4])</f>
        <v/>
      </c>
      <c r="BP445" s="37">
        <f>$V445-$AD445</f>
        <v/>
      </c>
      <c r="BQ445" s="35">
        <f>BP445-AE445</f>
        <v/>
      </c>
      <c r="BR445" s="35">
        <f>BQ445-AF445</f>
        <v/>
      </c>
      <c r="BS445" s="35">
        <f>BR445-AG445</f>
        <v/>
      </c>
      <c r="BT445" s="35">
        <f>BS445-AH445</f>
        <v/>
      </c>
      <c r="BU445" s="35">
        <f>BT445-AI445</f>
        <v/>
      </c>
      <c r="BV445" s="35">
        <f>BU445-AJ445</f>
        <v/>
      </c>
      <c r="BW445" s="35">
        <f>BV445-AK445</f>
        <v/>
      </c>
      <c r="BX445" s="35">
        <f>BW445-AL445</f>
        <v/>
      </c>
      <c r="BY445" s="35">
        <f>BX445-AM445</f>
        <v/>
      </c>
      <c r="BZ445" s="35">
        <f>BY445-AN445</f>
        <v/>
      </c>
      <c r="CA445" s="35">
        <f>BZ445-AO445</f>
        <v/>
      </c>
      <c r="CB445" s="35">
        <f>CA445-AP445</f>
        <v/>
      </c>
      <c r="CC445" s="35">
        <f>CB445-AQ445</f>
        <v/>
      </c>
      <c r="CD445" s="35">
        <f>CC445-AR445</f>
        <v/>
      </c>
      <c r="CE445" s="35">
        <f>CD445-AS445</f>
        <v/>
      </c>
      <c r="CF445" s="35">
        <f>CE445-AT445</f>
        <v/>
      </c>
      <c r="CG445" s="35">
        <f>CF445-AU445</f>
        <v/>
      </c>
      <c r="CH445" s="35">
        <f>CG445-AV445</f>
        <v/>
      </c>
      <c r="CI445" s="35">
        <f>CH445-AW445</f>
        <v/>
      </c>
      <c r="CJ445" s="35">
        <f>CI445-AX445</f>
        <v/>
      </c>
      <c r="CK445" s="35">
        <f>CJ445-AY445</f>
        <v/>
      </c>
      <c r="CL445" s="35">
        <f>CK445-AZ445</f>
        <v/>
      </c>
      <c r="CM445" s="35">
        <f>CL445-BA445</f>
        <v/>
      </c>
      <c r="CN445" s="35">
        <f>CM445-BB445</f>
        <v/>
      </c>
      <c r="CO445" s="35">
        <f>CN445-BC445</f>
        <v/>
      </c>
      <c r="CP445" s="35">
        <f>CO445-BD445</f>
        <v/>
      </c>
      <c r="CQ445" s="35">
        <f>CP445-BE445</f>
        <v/>
      </c>
      <c r="CR445" s="35">
        <f>CQ445-BF445</f>
        <v/>
      </c>
      <c r="CS445" s="35">
        <f>CR445-BG445</f>
        <v/>
      </c>
      <c r="CT445" s="35">
        <f>CS445-BH445</f>
        <v/>
      </c>
      <c r="CU445" s="35">
        <f>CT445-BI445</f>
        <v/>
      </c>
      <c r="CV445" s="35">
        <f>CU445-BJ445</f>
        <v/>
      </c>
      <c r="CW445" s="38">
        <f>CV445-BK445</f>
        <v/>
      </c>
      <c r="CX445" s="38">
        <f>CW445-BL445</f>
        <v/>
      </c>
      <c r="CY445" s="38">
        <f>CX445-BM445</f>
        <v/>
      </c>
      <c r="CZ445" s="39">
        <f>CY445-BN445</f>
        <v/>
      </c>
      <c r="DA445" s="35" t="n"/>
    </row>
    <row r="446">
      <c r="D446" s="61">
        <f>VLOOKUP(F446,[1]Special!$O$2:$S$209,3,0)</f>
        <v/>
      </c>
      <c r="E446" s="20" t="inlineStr">
        <is>
          <t>|0200226240|25.40|0.00|2.300|0.0006358NBC</t>
        </is>
      </c>
      <c r="F446" s="19">
        <f>LEFT(E446,LEN(E446)-7)</f>
        <v/>
      </c>
      <c r="G446" s="19">
        <f>'Cutting Rules'!H446</f>
        <v/>
      </c>
      <c r="H446" s="19">
        <f>VLOOKUP(MID(F446,8,2),[1]Special!$H$2:$I$32,2,0)</f>
        <v/>
      </c>
      <c r="I446" s="19">
        <f>RIGHT(E446,3)</f>
        <v/>
      </c>
      <c r="J446" s="19">
        <f>IF(MID(E446,6,2)="22","P","C")</f>
        <v/>
      </c>
      <c r="K446" s="19">
        <f>MID(E446,13,4)</f>
        <v/>
      </c>
      <c r="L446" s="19">
        <f>MID(E446,19,4)</f>
        <v/>
      </c>
      <c r="M446" s="52">
        <f>MID(E446,LEN(E446)-17,4)</f>
        <v/>
      </c>
      <c r="N446" s="52">
        <f>MID(E446,LEN(E446)-6,4)</f>
        <v/>
      </c>
      <c r="O446" s="19">
        <f>VLOOKUP(F446,[1]Item!$A$5:$Z$10000,26,0)</f>
        <v/>
      </c>
      <c r="P446" s="19">
        <f>VLOOKUP(E446,[1]route!$E$3:$O$10005,11,0)</f>
        <v/>
      </c>
      <c r="Q446" s="167">
        <f>'Cutting Rules'!AD446</f>
        <v/>
      </c>
      <c r="R446" s="168">
        <f>SUMIF([1]route!$E$3:$E$10005,E446,[1]!Table1[生産])</f>
        <v/>
      </c>
      <c r="S446" s="24" t="n"/>
      <c r="T446" s="169" t="inlineStr"/>
      <c r="U446" s="19" t="n"/>
      <c r="V446" s="170">
        <f>SUMIF([1]route!$E$3:$E$10005,E446,[1]route!$M$3:$M$10005)</f>
        <v/>
      </c>
      <c r="W446" s="171">
        <f>O446*N446*V446/1000</f>
        <v/>
      </c>
      <c r="X446" s="27">
        <f t="array" ref="X446">INDEX($BP446:$CZ446,MATCH(TRUE,$BP446:$CZ446&lt;0,0))</f>
        <v/>
      </c>
      <c r="Y446" s="47">
        <f>IFERROR(CHOOSE($AC446,$BP$1,$BQ$1,$BR$1,$BS$1,$BT$1,$BU$1,$BV$1,$BW$1,$BX$1,$BY$1,$BZ$1,$CA$1,$CB$1,$CC$1,$CD$1,$CE$1,$CF$1,$CG$1,$CH$1,$CI$1,$CJ$1,$CK$1,$CL$1,$CM$1,$CN$1,$CO$1,$CP$1,$CQ$1,$CR$1,$CS$1,$CT$1,$CU$1,$CV$1,$CW$1,$CX$1,$CY$1,$CZ$1,),"")</f>
        <v/>
      </c>
      <c r="Z446" s="121">
        <f>IFERROR(VLOOKUP(E446,[1]route!$E$3:$BL$10005,59,0),"")&amp;IFERROR(VLOOKUP(E446,[1]route!$E$3:$BL$10005,60,0),"")</f>
        <v/>
      </c>
      <c r="AA446" s="172">
        <f>IF(R446&gt;V446,R446-V446,0)</f>
        <v/>
      </c>
      <c r="AB446" s="173">
        <f>AA446*O446*N446/1000</f>
        <v/>
      </c>
      <c r="AC446" s="4">
        <f>IFERROR(MATCH($X446,$BP446:$CZ446,0),"")</f>
        <v/>
      </c>
      <c r="AD446" s="29" t="n">
        <v>0</v>
      </c>
      <c r="AE446" s="30">
        <f>SUMIF([1]route!$E$3:$E$10005,E446,[1]!Table1[1])</f>
        <v/>
      </c>
      <c r="AF446" s="30">
        <f>SUMIF([1]route!$E$3:$E$10005,E446,[1]!Table1[2])</f>
        <v/>
      </c>
      <c r="AG446" s="30">
        <f>SUMIF([1]route!$E$3:$E$10005,E446,[1]!Table1[3])</f>
        <v/>
      </c>
      <c r="AH446" s="30">
        <f>SUMIF([1]route!$E$3:$E$10005,E446,[1]!Table1[4])</f>
        <v/>
      </c>
      <c r="AI446" s="30">
        <f>SUMIF([1]route!$E$3:$E$10005,E446,[1]!Table1[5])</f>
        <v/>
      </c>
      <c r="AJ446" s="30">
        <f>SUMIF([1]route!$E$3:$E$10005,E446,[1]!Table1[6])</f>
        <v/>
      </c>
      <c r="AK446" s="30">
        <f>SUMIF([1]route!$E$3:$E$10005,E446,[1]!Table1[7])</f>
        <v/>
      </c>
      <c r="AL446" s="30">
        <f>SUMIF([1]route!$E$3:$E$10005,E446,[1]!Table1[8])</f>
        <v/>
      </c>
      <c r="AM446" s="30">
        <f>SUMIF([1]route!$E$3:$E$10005,E446,[1]!Table1[9])</f>
        <v/>
      </c>
      <c r="AN446" s="30">
        <f>SUMIF([1]route!$E$3:$E$10005,E446,[1]!Table1[10])</f>
        <v/>
      </c>
      <c r="AO446" s="30">
        <f>SUMIF([1]route!$E$3:$E$10005,E446,[1]!Table1[11])</f>
        <v/>
      </c>
      <c r="AP446" s="30">
        <f>SUMIF([1]route!$E$3:$E$10005,E446,[1]!Table1[12])</f>
        <v/>
      </c>
      <c r="AQ446" s="30">
        <f>SUMIF([1]route!$E$3:$E$10005,E446,[1]!Table1[13])</f>
        <v/>
      </c>
      <c r="AR446" s="30">
        <f>SUMIF([1]route!$E$3:$E$10005,E446,[1]!Table1[14])</f>
        <v/>
      </c>
      <c r="AS446" s="30">
        <f>SUMIF([1]route!$E$3:$E$10005,E446,[1]!Table1[15])</f>
        <v/>
      </c>
      <c r="AT446" s="30">
        <f>SUMIF([1]route!$E$3:$E$10005,E446,[1]!Table1[16])</f>
        <v/>
      </c>
      <c r="AU446" s="30">
        <f>SUMIF([1]route!$E$3:$E$10005,E446,[1]!Table1[17])</f>
        <v/>
      </c>
      <c r="AV446" s="30">
        <f>SUMIF([1]route!$E$3:$E$10005,E446,[1]!Table1[18])</f>
        <v/>
      </c>
      <c r="AW446" s="30">
        <f>SUMIF([1]route!$E$3:$E$10005,E446,[1]!Table1[19])</f>
        <v/>
      </c>
      <c r="AX446" s="30">
        <f>SUMIF([1]route!$E$3:$E$10005,E446,[1]!Table1[20])</f>
        <v/>
      </c>
      <c r="AY446" s="30">
        <f>SUMIF([1]route!$E$3:$E$10005,E446,[1]!Table1[21])</f>
        <v/>
      </c>
      <c r="AZ446" s="30">
        <f>SUMIF([1]route!$E$3:$E$10005,E446,[1]!Table1[22])</f>
        <v/>
      </c>
      <c r="BA446" s="30">
        <f>SUMIF([1]route!$E$3:$E$10005,E446,[1]!Table1[23])</f>
        <v/>
      </c>
      <c r="BB446" s="30">
        <f>SUMIF([1]route!$E$3:$E$10005,E446,[1]!Table1[24])</f>
        <v/>
      </c>
      <c r="BC446" s="30">
        <f>SUMIF([1]route!$E$3:$E$10005,E446,[1]!Table1[25])</f>
        <v/>
      </c>
      <c r="BD446" s="30">
        <f>SUMIF([1]route!$E$3:$E$10005,E446,[1]!Table1[26])</f>
        <v/>
      </c>
      <c r="BE446" s="30">
        <f>SUMIF([1]route!$E$3:$E$10005,E446,[1]!Table1[27])</f>
        <v/>
      </c>
      <c r="BF446" s="30">
        <f>SUMIF([1]route!$E$3:$E$10005,E446,[1]!Table1[28])</f>
        <v/>
      </c>
      <c r="BG446" s="30">
        <f>SUMIF([1]route!$E$3:$E$10005,E446,[1]!Table1[29])</f>
        <v/>
      </c>
      <c r="BH446" s="30">
        <f>SUMIF([1]route!$E$3:$E$10005,E446,[1]!Table1[30])</f>
        <v/>
      </c>
      <c r="BI446" s="30">
        <f>SUMIF([1]route!$E$3:$E$10005,E446,[1]!Table1[31])</f>
        <v/>
      </c>
      <c r="BJ446" s="30">
        <f>SUMIF([1]route!$E$3:$E$10005,E446,[1]!Table1[Remain PO])</f>
        <v/>
      </c>
      <c r="BK446" s="31">
        <f>SUMIF([1]route!$E$3:$E$10005,E446,[1]!Table1[N+1])</f>
        <v/>
      </c>
      <c r="BL446" s="31">
        <f>SUMIF([1]route!$E$3:$E$10005,E446,[1]!Table1[N+2])</f>
        <v/>
      </c>
      <c r="BM446" s="31">
        <f>SUMIF([1]route!$E$3:$E$10005,E446,[1]!Table1[N+3])</f>
        <v/>
      </c>
      <c r="BN446" s="32">
        <f>SUMIF([1]route!$E$3:$E$10005,E446,[1]!Table1[N+4])</f>
        <v/>
      </c>
      <c r="BP446" s="37">
        <f>$V446-$AD446</f>
        <v/>
      </c>
      <c r="BQ446" s="35">
        <f>BP446-AE446</f>
        <v/>
      </c>
      <c r="BR446" s="35">
        <f>BQ446-AF446</f>
        <v/>
      </c>
      <c r="BS446" s="35">
        <f>BR446-AG446</f>
        <v/>
      </c>
      <c r="BT446" s="35">
        <f>BS446-AH446</f>
        <v/>
      </c>
      <c r="BU446" s="35">
        <f>BT446-AI446</f>
        <v/>
      </c>
      <c r="BV446" s="35">
        <f>BU446-AJ446</f>
        <v/>
      </c>
      <c r="BW446" s="35">
        <f>BV446-AK446</f>
        <v/>
      </c>
      <c r="BX446" s="35">
        <f>BW446-AL446</f>
        <v/>
      </c>
      <c r="BY446" s="35">
        <f>BX446-AM446</f>
        <v/>
      </c>
      <c r="BZ446" s="35">
        <f>BY446-AN446</f>
        <v/>
      </c>
      <c r="CA446" s="35">
        <f>BZ446-AO446</f>
        <v/>
      </c>
      <c r="CB446" s="35">
        <f>CA446-AP446</f>
        <v/>
      </c>
      <c r="CC446" s="35">
        <f>CB446-AQ446</f>
        <v/>
      </c>
      <c r="CD446" s="35">
        <f>CC446-AR446</f>
        <v/>
      </c>
      <c r="CE446" s="35">
        <f>CD446-AS446</f>
        <v/>
      </c>
      <c r="CF446" s="35">
        <f>CE446-AT446</f>
        <v/>
      </c>
      <c r="CG446" s="35">
        <f>CF446-AU446</f>
        <v/>
      </c>
      <c r="CH446" s="35">
        <f>CG446-AV446</f>
        <v/>
      </c>
      <c r="CI446" s="35">
        <f>CH446-AW446</f>
        <v/>
      </c>
      <c r="CJ446" s="35">
        <f>CI446-AX446</f>
        <v/>
      </c>
      <c r="CK446" s="35">
        <f>CJ446-AY446</f>
        <v/>
      </c>
      <c r="CL446" s="35">
        <f>CK446-AZ446</f>
        <v/>
      </c>
      <c r="CM446" s="35">
        <f>CL446-BA446</f>
        <v/>
      </c>
      <c r="CN446" s="35">
        <f>CM446-BB446</f>
        <v/>
      </c>
      <c r="CO446" s="35">
        <f>CN446-BC446</f>
        <v/>
      </c>
      <c r="CP446" s="35">
        <f>CO446-BD446</f>
        <v/>
      </c>
      <c r="CQ446" s="35">
        <f>CP446-BE446</f>
        <v/>
      </c>
      <c r="CR446" s="35">
        <f>CQ446-BF446</f>
        <v/>
      </c>
      <c r="CS446" s="35">
        <f>CR446-BG446</f>
        <v/>
      </c>
      <c r="CT446" s="35">
        <f>CS446-BH446</f>
        <v/>
      </c>
      <c r="CU446" s="35">
        <f>CT446-BI446</f>
        <v/>
      </c>
      <c r="CV446" s="35">
        <f>CU446-BJ446</f>
        <v/>
      </c>
      <c r="CW446" s="38">
        <f>CV446-BK446</f>
        <v/>
      </c>
      <c r="CX446" s="38">
        <f>CW446-BL446</f>
        <v/>
      </c>
      <c r="CY446" s="38">
        <f>CX446-BM446</f>
        <v/>
      </c>
      <c r="CZ446" s="39">
        <f>CY446-BN446</f>
        <v/>
      </c>
      <c r="DA446" s="35" t="n"/>
    </row>
    <row r="447">
      <c r="D447" s="61">
        <f>VLOOKUP(F447,[1]Special!$O$2:$S$209,3,0)</f>
        <v/>
      </c>
      <c r="E447" s="20" t="inlineStr">
        <is>
          <t>|0200220139|25.40|0.00|1.600|0.0006037NBC</t>
        </is>
      </c>
      <c r="F447" s="19">
        <f>LEFT(E447,LEN(E447)-7)</f>
        <v/>
      </c>
      <c r="G447" s="19">
        <f>'Cutting Rules'!H447</f>
        <v/>
      </c>
      <c r="H447" s="19">
        <f>VLOOKUP(MID(F447,8,2),[1]Special!$H$2:$I$32,2,0)</f>
        <v/>
      </c>
      <c r="I447" s="19">
        <f>RIGHT(E447,3)</f>
        <v/>
      </c>
      <c r="J447" s="19">
        <f>IF(MID(E447,6,2)="22","P","C")</f>
        <v/>
      </c>
      <c r="K447" s="19">
        <f>MID(E447,13,4)</f>
        <v/>
      </c>
      <c r="L447" s="19">
        <f>MID(E447,19,4)</f>
        <v/>
      </c>
      <c r="M447" s="52">
        <f>MID(E447,LEN(E447)-17,4)</f>
        <v/>
      </c>
      <c r="N447" s="52">
        <f>MID(E447,LEN(E447)-6,4)</f>
        <v/>
      </c>
      <c r="O447" s="19">
        <f>VLOOKUP(F447,[1]Item!$A$5:$Z$10000,26,0)</f>
        <v/>
      </c>
      <c r="P447" s="19">
        <f>VLOOKUP(E447,[1]route!$E$3:$O$10005,11,0)</f>
        <v/>
      </c>
      <c r="Q447" s="167">
        <f>'Cutting Rules'!AD447</f>
        <v/>
      </c>
      <c r="R447" s="168">
        <f>SUMIF([1]route!$E$3:$E$10005,E447,[1]!Table1[生産])</f>
        <v/>
      </c>
      <c r="S447" s="24" t="n"/>
      <c r="T447" s="169" t="inlineStr"/>
      <c r="U447" s="19" t="n"/>
      <c r="V447" s="170">
        <f>SUMIF([1]route!$E$3:$E$10005,E447,[1]route!$M$3:$M$10005)</f>
        <v/>
      </c>
      <c r="W447" s="171">
        <f>O447*N447*V447/1000</f>
        <v/>
      </c>
      <c r="X447" s="27">
        <f t="array" ref="X447">INDEX($BP447:$CZ447,MATCH(TRUE,$BP447:$CZ447&lt;0,0))</f>
        <v/>
      </c>
      <c r="Y447" s="47">
        <f>IFERROR(CHOOSE($AC447,$BP$1,$BQ$1,$BR$1,$BS$1,$BT$1,$BU$1,$BV$1,$BW$1,$BX$1,$BY$1,$BZ$1,$CA$1,$CB$1,$CC$1,$CD$1,$CE$1,$CF$1,$CG$1,$CH$1,$CI$1,$CJ$1,$CK$1,$CL$1,$CM$1,$CN$1,$CO$1,$CP$1,$CQ$1,$CR$1,$CS$1,$CT$1,$CU$1,$CV$1,$CW$1,$CX$1,$CY$1,$CZ$1,),"")</f>
        <v/>
      </c>
      <c r="Z447" s="121">
        <f>IFERROR(VLOOKUP(E447,[1]route!$E$3:$BL$10005,59,0),"")&amp;IFERROR(VLOOKUP(E447,[1]route!$E$3:$BL$10005,60,0),"")</f>
        <v/>
      </c>
      <c r="AA447" s="172">
        <f>IF(R447&gt;V447,R447-V447,0)</f>
        <v/>
      </c>
      <c r="AB447" s="173">
        <f>AA447*O447*N447/1000</f>
        <v/>
      </c>
      <c r="AC447" s="4">
        <f>IFERROR(MATCH($X447,$BP447:$CZ447,0),"")</f>
        <v/>
      </c>
      <c r="AD447" s="29" t="n">
        <v>0</v>
      </c>
      <c r="AE447" s="30">
        <f>SUMIF([1]route!$E$3:$E$10005,E447,[1]!Table1[1])</f>
        <v/>
      </c>
      <c r="AF447" s="30">
        <f>SUMIF([1]route!$E$3:$E$10005,E447,[1]!Table1[2])</f>
        <v/>
      </c>
      <c r="AG447" s="30">
        <f>SUMIF([1]route!$E$3:$E$10005,E447,[1]!Table1[3])</f>
        <v/>
      </c>
      <c r="AH447" s="30">
        <f>SUMIF([1]route!$E$3:$E$10005,E447,[1]!Table1[4])</f>
        <v/>
      </c>
      <c r="AI447" s="30">
        <f>SUMIF([1]route!$E$3:$E$10005,E447,[1]!Table1[5])</f>
        <v/>
      </c>
      <c r="AJ447" s="30">
        <f>SUMIF([1]route!$E$3:$E$10005,E447,[1]!Table1[6])</f>
        <v/>
      </c>
      <c r="AK447" s="30">
        <f>SUMIF([1]route!$E$3:$E$10005,E447,[1]!Table1[7])</f>
        <v/>
      </c>
      <c r="AL447" s="30">
        <f>SUMIF([1]route!$E$3:$E$10005,E447,[1]!Table1[8])</f>
        <v/>
      </c>
      <c r="AM447" s="30">
        <f>SUMIF([1]route!$E$3:$E$10005,E447,[1]!Table1[9])</f>
        <v/>
      </c>
      <c r="AN447" s="30">
        <f>SUMIF([1]route!$E$3:$E$10005,E447,[1]!Table1[10])</f>
        <v/>
      </c>
      <c r="AO447" s="30">
        <f>SUMIF([1]route!$E$3:$E$10005,E447,[1]!Table1[11])</f>
        <v/>
      </c>
      <c r="AP447" s="30">
        <f>SUMIF([1]route!$E$3:$E$10005,E447,[1]!Table1[12])</f>
        <v/>
      </c>
      <c r="AQ447" s="30">
        <f>SUMIF([1]route!$E$3:$E$10005,E447,[1]!Table1[13])</f>
        <v/>
      </c>
      <c r="AR447" s="30">
        <f>SUMIF([1]route!$E$3:$E$10005,E447,[1]!Table1[14])</f>
        <v/>
      </c>
      <c r="AS447" s="30">
        <f>SUMIF([1]route!$E$3:$E$10005,E447,[1]!Table1[15])</f>
        <v/>
      </c>
      <c r="AT447" s="30">
        <f>SUMIF([1]route!$E$3:$E$10005,E447,[1]!Table1[16])</f>
        <v/>
      </c>
      <c r="AU447" s="30">
        <f>SUMIF([1]route!$E$3:$E$10005,E447,[1]!Table1[17])</f>
        <v/>
      </c>
      <c r="AV447" s="30">
        <f>SUMIF([1]route!$E$3:$E$10005,E447,[1]!Table1[18])</f>
        <v/>
      </c>
      <c r="AW447" s="30">
        <f>SUMIF([1]route!$E$3:$E$10005,E447,[1]!Table1[19])</f>
        <v/>
      </c>
      <c r="AX447" s="30">
        <f>SUMIF([1]route!$E$3:$E$10005,E447,[1]!Table1[20])</f>
        <v/>
      </c>
      <c r="AY447" s="30">
        <f>SUMIF([1]route!$E$3:$E$10005,E447,[1]!Table1[21])</f>
        <v/>
      </c>
      <c r="AZ447" s="30">
        <f>SUMIF([1]route!$E$3:$E$10005,E447,[1]!Table1[22])</f>
        <v/>
      </c>
      <c r="BA447" s="30">
        <f>SUMIF([1]route!$E$3:$E$10005,E447,[1]!Table1[23])</f>
        <v/>
      </c>
      <c r="BB447" s="30">
        <f>SUMIF([1]route!$E$3:$E$10005,E447,[1]!Table1[24])</f>
        <v/>
      </c>
      <c r="BC447" s="30">
        <f>SUMIF([1]route!$E$3:$E$10005,E447,[1]!Table1[25])</f>
        <v/>
      </c>
      <c r="BD447" s="30">
        <f>SUMIF([1]route!$E$3:$E$10005,E447,[1]!Table1[26])</f>
        <v/>
      </c>
      <c r="BE447" s="30">
        <f>SUMIF([1]route!$E$3:$E$10005,E447,[1]!Table1[27])</f>
        <v/>
      </c>
      <c r="BF447" s="30">
        <f>SUMIF([1]route!$E$3:$E$10005,E447,[1]!Table1[28])</f>
        <v/>
      </c>
      <c r="BG447" s="30">
        <f>SUMIF([1]route!$E$3:$E$10005,E447,[1]!Table1[29])</f>
        <v/>
      </c>
      <c r="BH447" s="30">
        <f>SUMIF([1]route!$E$3:$E$10005,E447,[1]!Table1[30])</f>
        <v/>
      </c>
      <c r="BI447" s="30">
        <f>SUMIF([1]route!$E$3:$E$10005,E447,[1]!Table1[31])</f>
        <v/>
      </c>
      <c r="BJ447" s="30">
        <f>SUMIF([1]route!$E$3:$E$10005,E447,[1]!Table1[Remain PO])</f>
        <v/>
      </c>
      <c r="BK447" s="31">
        <f>SUMIF([1]route!$E$3:$E$10005,E447,[1]!Table1[N+1])</f>
        <v/>
      </c>
      <c r="BL447" s="31">
        <f>SUMIF([1]route!$E$3:$E$10005,E447,[1]!Table1[N+2])</f>
        <v/>
      </c>
      <c r="BM447" s="31">
        <f>SUMIF([1]route!$E$3:$E$10005,E447,[1]!Table1[N+3])</f>
        <v/>
      </c>
      <c r="BN447" s="32">
        <f>SUMIF([1]route!$E$3:$E$10005,E447,[1]!Table1[N+4])</f>
        <v/>
      </c>
      <c r="BP447" s="37">
        <f>$V447-$AD447</f>
        <v/>
      </c>
      <c r="BQ447" s="35">
        <f>BP447-AE447</f>
        <v/>
      </c>
      <c r="BR447" s="35">
        <f>BQ447-AF447</f>
        <v/>
      </c>
      <c r="BS447" s="35">
        <f>BR447-AG447</f>
        <v/>
      </c>
      <c r="BT447" s="35">
        <f>BS447-AH447</f>
        <v/>
      </c>
      <c r="BU447" s="35">
        <f>BT447-AI447</f>
        <v/>
      </c>
      <c r="BV447" s="35">
        <f>BU447-AJ447</f>
        <v/>
      </c>
      <c r="BW447" s="35">
        <f>BV447-AK447</f>
        <v/>
      </c>
      <c r="BX447" s="35">
        <f>BW447-AL447</f>
        <v/>
      </c>
      <c r="BY447" s="35">
        <f>BX447-AM447</f>
        <v/>
      </c>
      <c r="BZ447" s="35">
        <f>BY447-AN447</f>
        <v/>
      </c>
      <c r="CA447" s="35">
        <f>BZ447-AO447</f>
        <v/>
      </c>
      <c r="CB447" s="35">
        <f>CA447-AP447</f>
        <v/>
      </c>
      <c r="CC447" s="35">
        <f>CB447-AQ447</f>
        <v/>
      </c>
      <c r="CD447" s="35">
        <f>CC447-AR447</f>
        <v/>
      </c>
      <c r="CE447" s="35">
        <f>CD447-AS447</f>
        <v/>
      </c>
      <c r="CF447" s="35">
        <f>CE447-AT447</f>
        <v/>
      </c>
      <c r="CG447" s="35">
        <f>CF447-AU447</f>
        <v/>
      </c>
      <c r="CH447" s="35">
        <f>CG447-AV447</f>
        <v/>
      </c>
      <c r="CI447" s="35">
        <f>CH447-AW447</f>
        <v/>
      </c>
      <c r="CJ447" s="35">
        <f>CI447-AX447</f>
        <v/>
      </c>
      <c r="CK447" s="35">
        <f>CJ447-AY447</f>
        <v/>
      </c>
      <c r="CL447" s="35">
        <f>CK447-AZ447</f>
        <v/>
      </c>
      <c r="CM447" s="35">
        <f>CL447-BA447</f>
        <v/>
      </c>
      <c r="CN447" s="35">
        <f>CM447-BB447</f>
        <v/>
      </c>
      <c r="CO447" s="35">
        <f>CN447-BC447</f>
        <v/>
      </c>
      <c r="CP447" s="35">
        <f>CO447-BD447</f>
        <v/>
      </c>
      <c r="CQ447" s="35">
        <f>CP447-BE447</f>
        <v/>
      </c>
      <c r="CR447" s="35">
        <f>CQ447-BF447</f>
        <v/>
      </c>
      <c r="CS447" s="35">
        <f>CR447-BG447</f>
        <v/>
      </c>
      <c r="CT447" s="35">
        <f>CS447-BH447</f>
        <v/>
      </c>
      <c r="CU447" s="35">
        <f>CT447-BI447</f>
        <v/>
      </c>
      <c r="CV447" s="35">
        <f>CU447-BJ447</f>
        <v/>
      </c>
      <c r="CW447" s="38">
        <f>CV447-BK447</f>
        <v/>
      </c>
      <c r="CX447" s="38">
        <f>CW447-BL447</f>
        <v/>
      </c>
      <c r="CY447" s="38">
        <f>CX447-BM447</f>
        <v/>
      </c>
      <c r="CZ447" s="39">
        <f>CY447-BN447</f>
        <v/>
      </c>
      <c r="DA447" s="35" t="n"/>
    </row>
    <row r="448">
      <c r="D448" s="61">
        <f>VLOOKUP(F448,[1]Special!$O$2:$S$209,3,0)</f>
        <v/>
      </c>
      <c r="E448" s="20" t="inlineStr">
        <is>
          <t>|0200226010|22.20|0.00|2.000|0.0005330NBC</t>
        </is>
      </c>
      <c r="F448" s="19">
        <f>LEFT(E448,LEN(E448)-7)</f>
        <v/>
      </c>
      <c r="G448" s="19">
        <f>'Cutting Rules'!H448</f>
        <v/>
      </c>
      <c r="H448" s="19">
        <f>VLOOKUP(MID(F448,8,2),[1]Special!$H$2:$I$32,2,0)</f>
        <v/>
      </c>
      <c r="I448" s="19">
        <f>RIGHT(E448,3)</f>
        <v/>
      </c>
      <c r="J448" s="19">
        <f>IF(MID(E448,6,2)="22","P","C")</f>
        <v/>
      </c>
      <c r="K448" s="19">
        <f>MID(E448,13,4)</f>
        <v/>
      </c>
      <c r="L448" s="19">
        <f>MID(E448,19,4)</f>
        <v/>
      </c>
      <c r="M448" s="52">
        <f>MID(E448,LEN(E448)-17,4)</f>
        <v/>
      </c>
      <c r="N448" s="52">
        <f>MID(E448,LEN(E448)-6,4)</f>
        <v/>
      </c>
      <c r="O448" s="19">
        <f>VLOOKUP(F448,[1]Item!$A$5:$Z$10000,26,0)</f>
        <v/>
      </c>
      <c r="P448" s="19">
        <f>VLOOKUP(E448,[1]route!$E$3:$O$10005,11,0)</f>
        <v/>
      </c>
      <c r="Q448" s="167">
        <f>'Cutting Rules'!AD448</f>
        <v/>
      </c>
      <c r="R448" s="168">
        <f>SUMIF([1]route!$E$3:$E$10005,E448,[1]!Table1[生産])</f>
        <v/>
      </c>
      <c r="S448" s="24" t="n"/>
      <c r="T448" s="169" t="inlineStr"/>
      <c r="U448" s="19" t="n"/>
      <c r="V448" s="170">
        <f>SUMIF([1]route!$E$3:$E$10005,E448,[1]route!$M$3:$M$10005)</f>
        <v/>
      </c>
      <c r="W448" s="171">
        <f>O448*N448*V448/1000</f>
        <v/>
      </c>
      <c r="X448" s="27">
        <f t="array" ref="X448">INDEX($BP448:$CZ448,MATCH(TRUE,$BP448:$CZ448&lt;0,0))</f>
        <v/>
      </c>
      <c r="Y448" s="47">
        <f>IFERROR(CHOOSE($AC448,$BP$1,$BQ$1,$BR$1,$BS$1,$BT$1,$BU$1,$BV$1,$BW$1,$BX$1,$BY$1,$BZ$1,$CA$1,$CB$1,$CC$1,$CD$1,$CE$1,$CF$1,$CG$1,$CH$1,$CI$1,$CJ$1,$CK$1,$CL$1,$CM$1,$CN$1,$CO$1,$CP$1,$CQ$1,$CR$1,$CS$1,$CT$1,$CU$1,$CV$1,$CW$1,$CX$1,$CY$1,$CZ$1,),"")</f>
        <v/>
      </c>
      <c r="Z448" s="121">
        <f>IFERROR(VLOOKUP(E448,[1]route!$E$3:$BL$10005,59,0),"")&amp;IFERROR(VLOOKUP(E448,[1]route!$E$3:$BL$10005,60,0),"")</f>
        <v/>
      </c>
      <c r="AA448" s="172">
        <f>IF(R448&gt;V448,R448-V448,0)</f>
        <v/>
      </c>
      <c r="AB448" s="173">
        <f>AA448*O448*N448/1000</f>
        <v/>
      </c>
      <c r="AC448" s="4">
        <f>IFERROR(MATCH($X448,$BP448:$CZ448,0),"")</f>
        <v/>
      </c>
      <c r="AD448" s="29" t="n">
        <v>0</v>
      </c>
      <c r="AE448" s="30">
        <f>SUMIF([1]route!$E$3:$E$10005,E448,[1]!Table1[1])</f>
        <v/>
      </c>
      <c r="AF448" s="30">
        <f>SUMIF([1]route!$E$3:$E$10005,E448,[1]!Table1[2])</f>
        <v/>
      </c>
      <c r="AG448" s="30">
        <f>SUMIF([1]route!$E$3:$E$10005,E448,[1]!Table1[3])</f>
        <v/>
      </c>
      <c r="AH448" s="30">
        <f>SUMIF([1]route!$E$3:$E$10005,E448,[1]!Table1[4])</f>
        <v/>
      </c>
      <c r="AI448" s="30">
        <f>SUMIF([1]route!$E$3:$E$10005,E448,[1]!Table1[5])</f>
        <v/>
      </c>
      <c r="AJ448" s="30">
        <f>SUMIF([1]route!$E$3:$E$10005,E448,[1]!Table1[6])</f>
        <v/>
      </c>
      <c r="AK448" s="30">
        <f>SUMIF([1]route!$E$3:$E$10005,E448,[1]!Table1[7])</f>
        <v/>
      </c>
      <c r="AL448" s="30">
        <f>SUMIF([1]route!$E$3:$E$10005,E448,[1]!Table1[8])</f>
        <v/>
      </c>
      <c r="AM448" s="30">
        <f>SUMIF([1]route!$E$3:$E$10005,E448,[1]!Table1[9])</f>
        <v/>
      </c>
      <c r="AN448" s="30">
        <f>SUMIF([1]route!$E$3:$E$10005,E448,[1]!Table1[10])</f>
        <v/>
      </c>
      <c r="AO448" s="30">
        <f>SUMIF([1]route!$E$3:$E$10005,E448,[1]!Table1[11])</f>
        <v/>
      </c>
      <c r="AP448" s="30">
        <f>SUMIF([1]route!$E$3:$E$10005,E448,[1]!Table1[12])</f>
        <v/>
      </c>
      <c r="AQ448" s="30">
        <f>SUMIF([1]route!$E$3:$E$10005,E448,[1]!Table1[13])</f>
        <v/>
      </c>
      <c r="AR448" s="30">
        <f>SUMIF([1]route!$E$3:$E$10005,E448,[1]!Table1[14])</f>
        <v/>
      </c>
      <c r="AS448" s="30">
        <f>SUMIF([1]route!$E$3:$E$10005,E448,[1]!Table1[15])</f>
        <v/>
      </c>
      <c r="AT448" s="30">
        <f>SUMIF([1]route!$E$3:$E$10005,E448,[1]!Table1[16])</f>
        <v/>
      </c>
      <c r="AU448" s="30">
        <f>SUMIF([1]route!$E$3:$E$10005,E448,[1]!Table1[17])</f>
        <v/>
      </c>
      <c r="AV448" s="30">
        <f>SUMIF([1]route!$E$3:$E$10005,E448,[1]!Table1[18])</f>
        <v/>
      </c>
      <c r="AW448" s="30">
        <f>SUMIF([1]route!$E$3:$E$10005,E448,[1]!Table1[19])</f>
        <v/>
      </c>
      <c r="AX448" s="30">
        <f>SUMIF([1]route!$E$3:$E$10005,E448,[1]!Table1[20])</f>
        <v/>
      </c>
      <c r="AY448" s="30">
        <f>SUMIF([1]route!$E$3:$E$10005,E448,[1]!Table1[21])</f>
        <v/>
      </c>
      <c r="AZ448" s="30">
        <f>SUMIF([1]route!$E$3:$E$10005,E448,[1]!Table1[22])</f>
        <v/>
      </c>
      <c r="BA448" s="30">
        <f>SUMIF([1]route!$E$3:$E$10005,E448,[1]!Table1[23])</f>
        <v/>
      </c>
      <c r="BB448" s="30">
        <f>SUMIF([1]route!$E$3:$E$10005,E448,[1]!Table1[24])</f>
        <v/>
      </c>
      <c r="BC448" s="30">
        <f>SUMIF([1]route!$E$3:$E$10005,E448,[1]!Table1[25])</f>
        <v/>
      </c>
      <c r="BD448" s="30">
        <f>SUMIF([1]route!$E$3:$E$10005,E448,[1]!Table1[26])</f>
        <v/>
      </c>
      <c r="BE448" s="30">
        <f>SUMIF([1]route!$E$3:$E$10005,E448,[1]!Table1[27])</f>
        <v/>
      </c>
      <c r="BF448" s="30">
        <f>SUMIF([1]route!$E$3:$E$10005,E448,[1]!Table1[28])</f>
        <v/>
      </c>
      <c r="BG448" s="30">
        <f>SUMIF([1]route!$E$3:$E$10005,E448,[1]!Table1[29])</f>
        <v/>
      </c>
      <c r="BH448" s="30">
        <f>SUMIF([1]route!$E$3:$E$10005,E448,[1]!Table1[30])</f>
        <v/>
      </c>
      <c r="BI448" s="30">
        <f>SUMIF([1]route!$E$3:$E$10005,E448,[1]!Table1[31])</f>
        <v/>
      </c>
      <c r="BJ448" s="30">
        <f>SUMIF([1]route!$E$3:$E$10005,E448,[1]!Table1[Remain PO])</f>
        <v/>
      </c>
      <c r="BK448" s="31">
        <f>SUMIF([1]route!$E$3:$E$10005,E448,[1]!Table1[N+1])</f>
        <v/>
      </c>
      <c r="BL448" s="31">
        <f>SUMIF([1]route!$E$3:$E$10005,E448,[1]!Table1[N+2])</f>
        <v/>
      </c>
      <c r="BM448" s="31">
        <f>SUMIF([1]route!$E$3:$E$10005,E448,[1]!Table1[N+3])</f>
        <v/>
      </c>
      <c r="BN448" s="32">
        <f>SUMIF([1]route!$E$3:$E$10005,E448,[1]!Table1[N+4])</f>
        <v/>
      </c>
      <c r="BP448" s="37">
        <f>$V448-$AD448</f>
        <v/>
      </c>
      <c r="BQ448" s="35">
        <f>BP448-AE448</f>
        <v/>
      </c>
      <c r="BR448" s="35">
        <f>BQ448-AF448</f>
        <v/>
      </c>
      <c r="BS448" s="35">
        <f>BR448-AG448</f>
        <v/>
      </c>
      <c r="BT448" s="35">
        <f>BS448-AH448</f>
        <v/>
      </c>
      <c r="BU448" s="35">
        <f>BT448-AI448</f>
        <v/>
      </c>
      <c r="BV448" s="35">
        <f>BU448-AJ448</f>
        <v/>
      </c>
      <c r="BW448" s="35">
        <f>BV448-AK448</f>
        <v/>
      </c>
      <c r="BX448" s="35">
        <f>BW448-AL448</f>
        <v/>
      </c>
      <c r="BY448" s="35">
        <f>BX448-AM448</f>
        <v/>
      </c>
      <c r="BZ448" s="35">
        <f>BY448-AN448</f>
        <v/>
      </c>
      <c r="CA448" s="35">
        <f>BZ448-AO448</f>
        <v/>
      </c>
      <c r="CB448" s="35">
        <f>CA448-AP448</f>
        <v/>
      </c>
      <c r="CC448" s="35">
        <f>CB448-AQ448</f>
        <v/>
      </c>
      <c r="CD448" s="35">
        <f>CC448-AR448</f>
        <v/>
      </c>
      <c r="CE448" s="35">
        <f>CD448-AS448</f>
        <v/>
      </c>
      <c r="CF448" s="35">
        <f>CE448-AT448</f>
        <v/>
      </c>
      <c r="CG448" s="35">
        <f>CF448-AU448</f>
        <v/>
      </c>
      <c r="CH448" s="35">
        <f>CG448-AV448</f>
        <v/>
      </c>
      <c r="CI448" s="35">
        <f>CH448-AW448</f>
        <v/>
      </c>
      <c r="CJ448" s="35">
        <f>CI448-AX448</f>
        <v/>
      </c>
      <c r="CK448" s="35">
        <f>CJ448-AY448</f>
        <v/>
      </c>
      <c r="CL448" s="35">
        <f>CK448-AZ448</f>
        <v/>
      </c>
      <c r="CM448" s="35">
        <f>CL448-BA448</f>
        <v/>
      </c>
      <c r="CN448" s="35">
        <f>CM448-BB448</f>
        <v/>
      </c>
      <c r="CO448" s="35">
        <f>CN448-BC448</f>
        <v/>
      </c>
      <c r="CP448" s="35">
        <f>CO448-BD448</f>
        <v/>
      </c>
      <c r="CQ448" s="35">
        <f>CP448-BE448</f>
        <v/>
      </c>
      <c r="CR448" s="35">
        <f>CQ448-BF448</f>
        <v/>
      </c>
      <c r="CS448" s="35">
        <f>CR448-BG448</f>
        <v/>
      </c>
      <c r="CT448" s="35">
        <f>CS448-BH448</f>
        <v/>
      </c>
      <c r="CU448" s="35">
        <f>CT448-BI448</f>
        <v/>
      </c>
      <c r="CV448" s="35">
        <f>CU448-BJ448</f>
        <v/>
      </c>
      <c r="CW448" s="38">
        <f>CV448-BK448</f>
        <v/>
      </c>
      <c r="CX448" s="38">
        <f>CW448-BL448</f>
        <v/>
      </c>
      <c r="CY448" s="38">
        <f>CX448-BM448</f>
        <v/>
      </c>
      <c r="CZ448" s="39">
        <f>CY448-BN448</f>
        <v/>
      </c>
      <c r="DA448" s="35" t="n"/>
    </row>
    <row r="449">
      <c r="D449" s="61">
        <f>VLOOKUP(F449,[1]Special!$O$2:$S$209,3,0)</f>
        <v/>
      </c>
      <c r="E449" s="20" t="inlineStr">
        <is>
          <t>|0200226010|19.10|0.00|2.000|0.0005824NBC</t>
        </is>
      </c>
      <c r="F449" s="19">
        <f>LEFT(E449,LEN(E449)-7)</f>
        <v/>
      </c>
      <c r="G449" s="19">
        <f>'Cutting Rules'!H449</f>
        <v/>
      </c>
      <c r="H449" s="19">
        <f>VLOOKUP(MID(F449,8,2),[1]Special!$H$2:$I$32,2,0)</f>
        <v/>
      </c>
      <c r="I449" s="19">
        <f>RIGHT(E449,3)</f>
        <v/>
      </c>
      <c r="J449" s="19">
        <f>IF(MID(E449,6,2)="22","P","C")</f>
        <v/>
      </c>
      <c r="K449" s="19">
        <f>MID(E449,13,4)</f>
        <v/>
      </c>
      <c r="L449" s="19">
        <f>MID(E449,19,4)</f>
        <v/>
      </c>
      <c r="M449" s="52">
        <f>MID(E449,LEN(E449)-17,4)</f>
        <v/>
      </c>
      <c r="N449" s="52">
        <f>MID(E449,LEN(E449)-6,4)</f>
        <v/>
      </c>
      <c r="O449" s="19">
        <f>VLOOKUP(F449,[1]Item!$A$5:$Z$10000,26,0)</f>
        <v/>
      </c>
      <c r="P449" s="19">
        <f>VLOOKUP(E449,[1]route!$E$3:$O$10005,11,0)</f>
        <v/>
      </c>
      <c r="Q449" s="167">
        <f>'Cutting Rules'!AD449</f>
        <v/>
      </c>
      <c r="R449" s="168">
        <f>SUMIF([1]route!$E$3:$E$10005,E449,[1]!Table1[生産])</f>
        <v/>
      </c>
      <c r="S449" s="24" t="n"/>
      <c r="T449" s="169" t="inlineStr"/>
      <c r="U449" s="19" t="n"/>
      <c r="V449" s="170">
        <f>SUMIF([1]route!$E$3:$E$10005,E449,[1]route!$M$3:$M$10005)</f>
        <v/>
      </c>
      <c r="W449" s="171">
        <f>O449*N449*V449/1000</f>
        <v/>
      </c>
      <c r="X449" s="27">
        <f t="array" ref="X449">INDEX($BP449:$CZ449,MATCH(TRUE,$BP449:$CZ449&lt;0,0))</f>
        <v/>
      </c>
      <c r="Y449" s="47">
        <f>IFERROR(CHOOSE($AC449,$BP$1,$BQ$1,$BR$1,$BS$1,$BT$1,$BU$1,$BV$1,$BW$1,$BX$1,$BY$1,$BZ$1,$CA$1,$CB$1,$CC$1,$CD$1,$CE$1,$CF$1,$CG$1,$CH$1,$CI$1,$CJ$1,$CK$1,$CL$1,$CM$1,$CN$1,$CO$1,$CP$1,$CQ$1,$CR$1,$CS$1,$CT$1,$CU$1,$CV$1,$CW$1,$CX$1,$CY$1,$CZ$1,),"")</f>
        <v/>
      </c>
      <c r="Z449" s="121">
        <f>IFERROR(VLOOKUP(E449,[1]route!$E$3:$BL$10005,59,0),"")&amp;IFERROR(VLOOKUP(E449,[1]route!$E$3:$BL$10005,60,0),"")</f>
        <v/>
      </c>
      <c r="AA449" s="172">
        <f>IF(R449&gt;V449,R449-V449,0)</f>
        <v/>
      </c>
      <c r="AB449" s="173">
        <f>AA449*O449*N449/1000</f>
        <v/>
      </c>
      <c r="AC449" s="4">
        <f>IFERROR(MATCH($X449,$BP449:$CZ449,0),"")</f>
        <v/>
      </c>
      <c r="AD449" s="29" t="n">
        <v>0</v>
      </c>
      <c r="AE449" s="30">
        <f>SUMIF([1]route!$E$3:$E$10005,E449,[1]!Table1[1])</f>
        <v/>
      </c>
      <c r="AF449" s="30">
        <f>SUMIF([1]route!$E$3:$E$10005,E449,[1]!Table1[2])</f>
        <v/>
      </c>
      <c r="AG449" s="30">
        <f>SUMIF([1]route!$E$3:$E$10005,E449,[1]!Table1[3])</f>
        <v/>
      </c>
      <c r="AH449" s="30">
        <f>SUMIF([1]route!$E$3:$E$10005,E449,[1]!Table1[4])</f>
        <v/>
      </c>
      <c r="AI449" s="30">
        <f>SUMIF([1]route!$E$3:$E$10005,E449,[1]!Table1[5])</f>
        <v/>
      </c>
      <c r="AJ449" s="30">
        <f>SUMIF([1]route!$E$3:$E$10005,E449,[1]!Table1[6])</f>
        <v/>
      </c>
      <c r="AK449" s="30">
        <f>SUMIF([1]route!$E$3:$E$10005,E449,[1]!Table1[7])</f>
        <v/>
      </c>
      <c r="AL449" s="30">
        <f>SUMIF([1]route!$E$3:$E$10005,E449,[1]!Table1[8])</f>
        <v/>
      </c>
      <c r="AM449" s="30">
        <f>SUMIF([1]route!$E$3:$E$10005,E449,[1]!Table1[9])</f>
        <v/>
      </c>
      <c r="AN449" s="30">
        <f>SUMIF([1]route!$E$3:$E$10005,E449,[1]!Table1[10])</f>
        <v/>
      </c>
      <c r="AO449" s="30">
        <f>SUMIF([1]route!$E$3:$E$10005,E449,[1]!Table1[11])</f>
        <v/>
      </c>
      <c r="AP449" s="30">
        <f>SUMIF([1]route!$E$3:$E$10005,E449,[1]!Table1[12])</f>
        <v/>
      </c>
      <c r="AQ449" s="30">
        <f>SUMIF([1]route!$E$3:$E$10005,E449,[1]!Table1[13])</f>
        <v/>
      </c>
      <c r="AR449" s="30">
        <f>SUMIF([1]route!$E$3:$E$10005,E449,[1]!Table1[14])</f>
        <v/>
      </c>
      <c r="AS449" s="30">
        <f>SUMIF([1]route!$E$3:$E$10005,E449,[1]!Table1[15])</f>
        <v/>
      </c>
      <c r="AT449" s="30">
        <f>SUMIF([1]route!$E$3:$E$10005,E449,[1]!Table1[16])</f>
        <v/>
      </c>
      <c r="AU449" s="30">
        <f>SUMIF([1]route!$E$3:$E$10005,E449,[1]!Table1[17])</f>
        <v/>
      </c>
      <c r="AV449" s="30">
        <f>SUMIF([1]route!$E$3:$E$10005,E449,[1]!Table1[18])</f>
        <v/>
      </c>
      <c r="AW449" s="30">
        <f>SUMIF([1]route!$E$3:$E$10005,E449,[1]!Table1[19])</f>
        <v/>
      </c>
      <c r="AX449" s="30">
        <f>SUMIF([1]route!$E$3:$E$10005,E449,[1]!Table1[20])</f>
        <v/>
      </c>
      <c r="AY449" s="30">
        <f>SUMIF([1]route!$E$3:$E$10005,E449,[1]!Table1[21])</f>
        <v/>
      </c>
      <c r="AZ449" s="30">
        <f>SUMIF([1]route!$E$3:$E$10005,E449,[1]!Table1[22])</f>
        <v/>
      </c>
      <c r="BA449" s="30">
        <f>SUMIF([1]route!$E$3:$E$10005,E449,[1]!Table1[23])</f>
        <v/>
      </c>
      <c r="BB449" s="30">
        <f>SUMIF([1]route!$E$3:$E$10005,E449,[1]!Table1[24])</f>
        <v/>
      </c>
      <c r="BC449" s="30">
        <f>SUMIF([1]route!$E$3:$E$10005,E449,[1]!Table1[25])</f>
        <v/>
      </c>
      <c r="BD449" s="30">
        <f>SUMIF([1]route!$E$3:$E$10005,E449,[1]!Table1[26])</f>
        <v/>
      </c>
      <c r="BE449" s="30">
        <f>SUMIF([1]route!$E$3:$E$10005,E449,[1]!Table1[27])</f>
        <v/>
      </c>
      <c r="BF449" s="30">
        <f>SUMIF([1]route!$E$3:$E$10005,E449,[1]!Table1[28])</f>
        <v/>
      </c>
      <c r="BG449" s="30">
        <f>SUMIF([1]route!$E$3:$E$10005,E449,[1]!Table1[29])</f>
        <v/>
      </c>
      <c r="BH449" s="30">
        <f>SUMIF([1]route!$E$3:$E$10005,E449,[1]!Table1[30])</f>
        <v/>
      </c>
      <c r="BI449" s="30">
        <f>SUMIF([1]route!$E$3:$E$10005,E449,[1]!Table1[31])</f>
        <v/>
      </c>
      <c r="BJ449" s="30">
        <f>SUMIF([1]route!$E$3:$E$10005,E449,[1]!Table1[Remain PO])</f>
        <v/>
      </c>
      <c r="BK449" s="31">
        <f>SUMIF([1]route!$E$3:$E$10005,E449,[1]!Table1[N+1])</f>
        <v/>
      </c>
      <c r="BL449" s="31">
        <f>SUMIF([1]route!$E$3:$E$10005,E449,[1]!Table1[N+2])</f>
        <v/>
      </c>
      <c r="BM449" s="31">
        <f>SUMIF([1]route!$E$3:$E$10005,E449,[1]!Table1[N+3])</f>
        <v/>
      </c>
      <c r="BN449" s="32">
        <f>SUMIF([1]route!$E$3:$E$10005,E449,[1]!Table1[N+4])</f>
        <v/>
      </c>
      <c r="BP449" s="37">
        <f>$V449-$AD449</f>
        <v/>
      </c>
      <c r="BQ449" s="35">
        <f>BP449-AE449</f>
        <v/>
      </c>
      <c r="BR449" s="35">
        <f>BQ449-AF449</f>
        <v/>
      </c>
      <c r="BS449" s="35">
        <f>BR449-AG449</f>
        <v/>
      </c>
      <c r="BT449" s="35">
        <f>BS449-AH449</f>
        <v/>
      </c>
      <c r="BU449" s="35">
        <f>BT449-AI449</f>
        <v/>
      </c>
      <c r="BV449" s="35">
        <f>BU449-AJ449</f>
        <v/>
      </c>
      <c r="BW449" s="35">
        <f>BV449-AK449</f>
        <v/>
      </c>
      <c r="BX449" s="35">
        <f>BW449-AL449</f>
        <v/>
      </c>
      <c r="BY449" s="35">
        <f>BX449-AM449</f>
        <v/>
      </c>
      <c r="BZ449" s="35">
        <f>BY449-AN449</f>
        <v/>
      </c>
      <c r="CA449" s="35">
        <f>BZ449-AO449</f>
        <v/>
      </c>
      <c r="CB449" s="35">
        <f>CA449-AP449</f>
        <v/>
      </c>
      <c r="CC449" s="35">
        <f>CB449-AQ449</f>
        <v/>
      </c>
      <c r="CD449" s="35">
        <f>CC449-AR449</f>
        <v/>
      </c>
      <c r="CE449" s="35">
        <f>CD449-AS449</f>
        <v/>
      </c>
      <c r="CF449" s="35">
        <f>CE449-AT449</f>
        <v/>
      </c>
      <c r="CG449" s="35">
        <f>CF449-AU449</f>
        <v/>
      </c>
      <c r="CH449" s="35">
        <f>CG449-AV449</f>
        <v/>
      </c>
      <c r="CI449" s="35">
        <f>CH449-AW449</f>
        <v/>
      </c>
      <c r="CJ449" s="35">
        <f>CI449-AX449</f>
        <v/>
      </c>
      <c r="CK449" s="35">
        <f>CJ449-AY449</f>
        <v/>
      </c>
      <c r="CL449" s="35">
        <f>CK449-AZ449</f>
        <v/>
      </c>
      <c r="CM449" s="35">
        <f>CL449-BA449</f>
        <v/>
      </c>
      <c r="CN449" s="35">
        <f>CM449-BB449</f>
        <v/>
      </c>
      <c r="CO449" s="35">
        <f>CN449-BC449</f>
        <v/>
      </c>
      <c r="CP449" s="35">
        <f>CO449-BD449</f>
        <v/>
      </c>
      <c r="CQ449" s="35">
        <f>CP449-BE449</f>
        <v/>
      </c>
      <c r="CR449" s="35">
        <f>CQ449-BF449</f>
        <v/>
      </c>
      <c r="CS449" s="35">
        <f>CR449-BG449</f>
        <v/>
      </c>
      <c r="CT449" s="35">
        <f>CS449-BH449</f>
        <v/>
      </c>
      <c r="CU449" s="35">
        <f>CT449-BI449</f>
        <v/>
      </c>
      <c r="CV449" s="35">
        <f>CU449-BJ449</f>
        <v/>
      </c>
      <c r="CW449" s="38">
        <f>CV449-BK449</f>
        <v/>
      </c>
      <c r="CX449" s="38">
        <f>CW449-BL449</f>
        <v/>
      </c>
      <c r="CY449" s="38">
        <f>CX449-BM449</f>
        <v/>
      </c>
      <c r="CZ449" s="39">
        <f>CY449-BN449</f>
        <v/>
      </c>
      <c r="DA449" s="35" t="n"/>
    </row>
    <row r="450">
      <c r="D450" s="61">
        <f>VLOOKUP(F450,[1]Special!$O$2:$S$209,3,0)</f>
        <v/>
      </c>
      <c r="E450" s="20" t="inlineStr">
        <is>
          <t>|0200230841|25.40|0.00|1.000|0.0005934NBC</t>
        </is>
      </c>
      <c r="F450" s="19">
        <f>LEFT(E450,LEN(E450)-7)</f>
        <v/>
      </c>
      <c r="G450" s="19">
        <f>'Cutting Rules'!H450</f>
        <v/>
      </c>
      <c r="H450" s="19">
        <f>VLOOKUP(MID(F450,8,2),[1]Special!$H$2:$I$32,2,0)</f>
        <v/>
      </c>
      <c r="I450" s="19">
        <f>RIGHT(E450,3)</f>
        <v/>
      </c>
      <c r="J450" s="19">
        <f>IF(MID(E450,6,2)="22","P","C")</f>
        <v/>
      </c>
      <c r="K450" s="19">
        <f>MID(E450,13,4)</f>
        <v/>
      </c>
      <c r="L450" s="19">
        <f>MID(E450,19,4)</f>
        <v/>
      </c>
      <c r="M450" s="52">
        <f>MID(E450,LEN(E450)-17,4)</f>
        <v/>
      </c>
      <c r="N450" s="52">
        <f>MID(E450,LEN(E450)-6,4)</f>
        <v/>
      </c>
      <c r="O450" s="19">
        <f>VLOOKUP(F450,[1]Item!$A$5:$Z$10000,26,0)</f>
        <v/>
      </c>
      <c r="P450" s="19">
        <f>VLOOKUP(E450,[1]route!$E$3:$O$10005,11,0)</f>
        <v/>
      </c>
      <c r="Q450" s="167">
        <f>'Cutting Rules'!AD450</f>
        <v/>
      </c>
      <c r="R450" s="168">
        <f>SUMIF([1]route!$E$3:$E$10005,E450,[1]!Table1[生産])</f>
        <v/>
      </c>
      <c r="S450" s="24" t="n"/>
      <c r="T450" s="169" t="inlineStr"/>
      <c r="U450" s="19" t="n"/>
      <c r="V450" s="170">
        <f>SUMIF([1]route!$E$3:$E$10005,E450,[1]route!$M$3:$M$10005)</f>
        <v/>
      </c>
      <c r="W450" s="171">
        <f>O450*N450*V450/1000</f>
        <v/>
      </c>
      <c r="X450" s="27">
        <f t="array" ref="X450">INDEX($BP450:$CZ450,MATCH(TRUE,$BP450:$CZ450&lt;0,0))</f>
        <v/>
      </c>
      <c r="Y450" s="47">
        <f>IFERROR(CHOOSE($AC450,$BP$1,$BQ$1,$BR$1,$BS$1,$BT$1,$BU$1,$BV$1,$BW$1,$BX$1,$BY$1,$BZ$1,$CA$1,$CB$1,$CC$1,$CD$1,$CE$1,$CF$1,$CG$1,$CH$1,$CI$1,$CJ$1,$CK$1,$CL$1,$CM$1,$CN$1,$CO$1,$CP$1,$CQ$1,$CR$1,$CS$1,$CT$1,$CU$1,$CV$1,$CW$1,$CX$1,$CY$1,$CZ$1,),"")</f>
        <v/>
      </c>
      <c r="Z450" s="121">
        <f>IFERROR(VLOOKUP(E450,[1]route!$E$3:$BL$10005,59,0),"")&amp;IFERROR(VLOOKUP(E450,[1]route!$E$3:$BL$10005,60,0),"")</f>
        <v/>
      </c>
      <c r="AA450" s="172">
        <f>IF(R450&gt;V450,R450-V450,0)</f>
        <v/>
      </c>
      <c r="AB450" s="173">
        <f>AA450*O450*N450/1000</f>
        <v/>
      </c>
      <c r="AC450" s="4">
        <f>IFERROR(MATCH($X450,$BP450:$CZ450,0),"")</f>
        <v/>
      </c>
      <c r="AD450" s="29" t="n">
        <v>0</v>
      </c>
      <c r="AE450" s="30">
        <f>SUMIF([1]route!$E$3:$E$10005,E450,[1]!Table1[1])</f>
        <v/>
      </c>
      <c r="AF450" s="30">
        <f>SUMIF([1]route!$E$3:$E$10005,E450,[1]!Table1[2])</f>
        <v/>
      </c>
      <c r="AG450" s="30">
        <f>SUMIF([1]route!$E$3:$E$10005,E450,[1]!Table1[3])</f>
        <v/>
      </c>
      <c r="AH450" s="30">
        <f>SUMIF([1]route!$E$3:$E$10005,E450,[1]!Table1[4])</f>
        <v/>
      </c>
      <c r="AI450" s="30">
        <f>SUMIF([1]route!$E$3:$E$10005,E450,[1]!Table1[5])</f>
        <v/>
      </c>
      <c r="AJ450" s="30">
        <f>SUMIF([1]route!$E$3:$E$10005,E450,[1]!Table1[6])</f>
        <v/>
      </c>
      <c r="AK450" s="30">
        <f>SUMIF([1]route!$E$3:$E$10005,E450,[1]!Table1[7])</f>
        <v/>
      </c>
      <c r="AL450" s="30">
        <f>SUMIF([1]route!$E$3:$E$10005,E450,[1]!Table1[8])</f>
        <v/>
      </c>
      <c r="AM450" s="30">
        <f>SUMIF([1]route!$E$3:$E$10005,E450,[1]!Table1[9])</f>
        <v/>
      </c>
      <c r="AN450" s="30">
        <f>SUMIF([1]route!$E$3:$E$10005,E450,[1]!Table1[10])</f>
        <v/>
      </c>
      <c r="AO450" s="30">
        <f>SUMIF([1]route!$E$3:$E$10005,E450,[1]!Table1[11])</f>
        <v/>
      </c>
      <c r="AP450" s="30">
        <f>SUMIF([1]route!$E$3:$E$10005,E450,[1]!Table1[12])</f>
        <v/>
      </c>
      <c r="AQ450" s="30">
        <f>SUMIF([1]route!$E$3:$E$10005,E450,[1]!Table1[13])</f>
        <v/>
      </c>
      <c r="AR450" s="30">
        <f>SUMIF([1]route!$E$3:$E$10005,E450,[1]!Table1[14])</f>
        <v/>
      </c>
      <c r="AS450" s="30">
        <f>SUMIF([1]route!$E$3:$E$10005,E450,[1]!Table1[15])</f>
        <v/>
      </c>
      <c r="AT450" s="30">
        <f>SUMIF([1]route!$E$3:$E$10005,E450,[1]!Table1[16])</f>
        <v/>
      </c>
      <c r="AU450" s="30">
        <f>SUMIF([1]route!$E$3:$E$10005,E450,[1]!Table1[17])</f>
        <v/>
      </c>
      <c r="AV450" s="30">
        <f>SUMIF([1]route!$E$3:$E$10005,E450,[1]!Table1[18])</f>
        <v/>
      </c>
      <c r="AW450" s="30">
        <f>SUMIF([1]route!$E$3:$E$10005,E450,[1]!Table1[19])</f>
        <v/>
      </c>
      <c r="AX450" s="30">
        <f>SUMIF([1]route!$E$3:$E$10005,E450,[1]!Table1[20])</f>
        <v/>
      </c>
      <c r="AY450" s="30">
        <f>SUMIF([1]route!$E$3:$E$10005,E450,[1]!Table1[21])</f>
        <v/>
      </c>
      <c r="AZ450" s="30">
        <f>SUMIF([1]route!$E$3:$E$10005,E450,[1]!Table1[22])</f>
        <v/>
      </c>
      <c r="BA450" s="30">
        <f>SUMIF([1]route!$E$3:$E$10005,E450,[1]!Table1[23])</f>
        <v/>
      </c>
      <c r="BB450" s="30">
        <f>SUMIF([1]route!$E$3:$E$10005,E450,[1]!Table1[24])</f>
        <v/>
      </c>
      <c r="BC450" s="30">
        <f>SUMIF([1]route!$E$3:$E$10005,E450,[1]!Table1[25])</f>
        <v/>
      </c>
      <c r="BD450" s="30">
        <f>SUMIF([1]route!$E$3:$E$10005,E450,[1]!Table1[26])</f>
        <v/>
      </c>
      <c r="BE450" s="30">
        <f>SUMIF([1]route!$E$3:$E$10005,E450,[1]!Table1[27])</f>
        <v/>
      </c>
      <c r="BF450" s="30">
        <f>SUMIF([1]route!$E$3:$E$10005,E450,[1]!Table1[28])</f>
        <v/>
      </c>
      <c r="BG450" s="30">
        <f>SUMIF([1]route!$E$3:$E$10005,E450,[1]!Table1[29])</f>
        <v/>
      </c>
      <c r="BH450" s="30">
        <f>SUMIF([1]route!$E$3:$E$10005,E450,[1]!Table1[30])</f>
        <v/>
      </c>
      <c r="BI450" s="30">
        <f>SUMIF([1]route!$E$3:$E$10005,E450,[1]!Table1[31])</f>
        <v/>
      </c>
      <c r="BJ450" s="30">
        <f>SUMIF([1]route!$E$3:$E$10005,E450,[1]!Table1[Remain PO])</f>
        <v/>
      </c>
      <c r="BK450" s="31">
        <f>SUMIF([1]route!$E$3:$E$10005,E450,[1]!Table1[N+1])</f>
        <v/>
      </c>
      <c r="BL450" s="31">
        <f>SUMIF([1]route!$E$3:$E$10005,E450,[1]!Table1[N+2])</f>
        <v/>
      </c>
      <c r="BM450" s="31">
        <f>SUMIF([1]route!$E$3:$E$10005,E450,[1]!Table1[N+3])</f>
        <v/>
      </c>
      <c r="BN450" s="32">
        <f>SUMIF([1]route!$E$3:$E$10005,E450,[1]!Table1[N+4])</f>
        <v/>
      </c>
      <c r="BP450" s="37">
        <f>$V450-$AD450</f>
        <v/>
      </c>
      <c r="BQ450" s="35">
        <f>BP450-AE450</f>
        <v/>
      </c>
      <c r="BR450" s="35">
        <f>BQ450-AF450</f>
        <v/>
      </c>
      <c r="BS450" s="35">
        <f>BR450-AG450</f>
        <v/>
      </c>
      <c r="BT450" s="35">
        <f>BS450-AH450</f>
        <v/>
      </c>
      <c r="BU450" s="35">
        <f>BT450-AI450</f>
        <v/>
      </c>
      <c r="BV450" s="35">
        <f>BU450-AJ450</f>
        <v/>
      </c>
      <c r="BW450" s="35">
        <f>BV450-AK450</f>
        <v/>
      </c>
      <c r="BX450" s="35">
        <f>BW450-AL450</f>
        <v/>
      </c>
      <c r="BY450" s="35">
        <f>BX450-AM450</f>
        <v/>
      </c>
      <c r="BZ450" s="35">
        <f>BY450-AN450</f>
        <v/>
      </c>
      <c r="CA450" s="35">
        <f>BZ450-AO450</f>
        <v/>
      </c>
      <c r="CB450" s="35">
        <f>CA450-AP450</f>
        <v/>
      </c>
      <c r="CC450" s="35">
        <f>CB450-AQ450</f>
        <v/>
      </c>
      <c r="CD450" s="35">
        <f>CC450-AR450</f>
        <v/>
      </c>
      <c r="CE450" s="35">
        <f>CD450-AS450</f>
        <v/>
      </c>
      <c r="CF450" s="35">
        <f>CE450-AT450</f>
        <v/>
      </c>
      <c r="CG450" s="35">
        <f>CF450-AU450</f>
        <v/>
      </c>
      <c r="CH450" s="35">
        <f>CG450-AV450</f>
        <v/>
      </c>
      <c r="CI450" s="35">
        <f>CH450-AW450</f>
        <v/>
      </c>
      <c r="CJ450" s="35">
        <f>CI450-AX450</f>
        <v/>
      </c>
      <c r="CK450" s="35">
        <f>CJ450-AY450</f>
        <v/>
      </c>
      <c r="CL450" s="35">
        <f>CK450-AZ450</f>
        <v/>
      </c>
      <c r="CM450" s="35">
        <f>CL450-BA450</f>
        <v/>
      </c>
      <c r="CN450" s="35">
        <f>CM450-BB450</f>
        <v/>
      </c>
      <c r="CO450" s="35">
        <f>CN450-BC450</f>
        <v/>
      </c>
      <c r="CP450" s="35">
        <f>CO450-BD450</f>
        <v/>
      </c>
      <c r="CQ450" s="35">
        <f>CP450-BE450</f>
        <v/>
      </c>
      <c r="CR450" s="35">
        <f>CQ450-BF450</f>
        <v/>
      </c>
      <c r="CS450" s="35">
        <f>CR450-BG450</f>
        <v/>
      </c>
      <c r="CT450" s="35">
        <f>CS450-BH450</f>
        <v/>
      </c>
      <c r="CU450" s="35">
        <f>CT450-BI450</f>
        <v/>
      </c>
      <c r="CV450" s="35">
        <f>CU450-BJ450</f>
        <v/>
      </c>
      <c r="CW450" s="38">
        <f>CV450-BK450</f>
        <v/>
      </c>
      <c r="CX450" s="38">
        <f>CW450-BL450</f>
        <v/>
      </c>
      <c r="CY450" s="38">
        <f>CX450-BM450</f>
        <v/>
      </c>
      <c r="CZ450" s="39">
        <f>CY450-BN450</f>
        <v/>
      </c>
      <c r="DA450" s="35" t="n"/>
    </row>
    <row r="451">
      <c r="D451" s="61">
        <f>VLOOKUP(F451,[1]Special!$O$2:$S$209,3,0)</f>
        <v/>
      </c>
      <c r="E451" s="20" t="inlineStr">
        <is>
          <t>|0200226010|42.70|0.00|1.400|0.0005420NBC</t>
        </is>
      </c>
      <c r="F451" s="19">
        <f>LEFT(E451,LEN(E451)-7)</f>
        <v/>
      </c>
      <c r="G451" s="19">
        <f>'Cutting Rules'!H451</f>
        <v/>
      </c>
      <c r="H451" s="19">
        <f>VLOOKUP(MID(F451,8,2),[1]Special!$H$2:$I$32,2,0)</f>
        <v/>
      </c>
      <c r="I451" s="19">
        <f>RIGHT(E451,3)</f>
        <v/>
      </c>
      <c r="J451" s="19">
        <f>IF(MID(E451,6,2)="22","P","C")</f>
        <v/>
      </c>
      <c r="K451" s="19">
        <f>MID(E451,13,4)</f>
        <v/>
      </c>
      <c r="L451" s="19">
        <f>MID(E451,19,4)</f>
        <v/>
      </c>
      <c r="M451" s="52">
        <f>MID(E451,LEN(E451)-17,4)</f>
        <v/>
      </c>
      <c r="N451" s="52">
        <f>MID(E451,LEN(E451)-6,4)</f>
        <v/>
      </c>
      <c r="O451" s="19">
        <f>VLOOKUP(F451,[1]Item!$A$5:$Z$10000,26,0)</f>
        <v/>
      </c>
      <c r="P451" s="19">
        <f>VLOOKUP(E451,[1]route!$E$3:$O$10005,11,0)</f>
        <v/>
      </c>
      <c r="Q451" s="167">
        <f>'Cutting Rules'!AD451</f>
        <v/>
      </c>
      <c r="R451" s="168">
        <f>SUMIF([1]route!$E$3:$E$10005,E451,[1]!Table1[生産])</f>
        <v/>
      </c>
      <c r="S451" s="24" t="n"/>
      <c r="T451" s="169" t="inlineStr"/>
      <c r="U451" s="19" t="n"/>
      <c r="V451" s="170">
        <f>SUMIF([1]route!$E$3:$E$10005,E451,[1]route!$M$3:$M$10005)</f>
        <v/>
      </c>
      <c r="W451" s="171">
        <f>O451*N451*V451/1000</f>
        <v/>
      </c>
      <c r="X451" s="27">
        <f t="array" ref="X451">INDEX($BP451:$CZ451,MATCH(TRUE,$BP451:$CZ451&lt;0,0))</f>
        <v/>
      </c>
      <c r="Y451" s="47">
        <f>IFERROR(CHOOSE($AC451,$BP$1,$BQ$1,$BR$1,$BS$1,$BT$1,$BU$1,$BV$1,$BW$1,$BX$1,$BY$1,$BZ$1,$CA$1,$CB$1,$CC$1,$CD$1,$CE$1,$CF$1,$CG$1,$CH$1,$CI$1,$CJ$1,$CK$1,$CL$1,$CM$1,$CN$1,$CO$1,$CP$1,$CQ$1,$CR$1,$CS$1,$CT$1,$CU$1,$CV$1,$CW$1,$CX$1,$CY$1,$CZ$1,),"")</f>
        <v/>
      </c>
      <c r="Z451" s="121">
        <f>IFERROR(VLOOKUP(E451,[1]route!$E$3:$BL$10005,59,0),"")&amp;IFERROR(VLOOKUP(E451,[1]route!$E$3:$BL$10005,60,0),"")</f>
        <v/>
      </c>
      <c r="AA451" s="172">
        <f>IF(R451&gt;V451,R451-V451,0)</f>
        <v/>
      </c>
      <c r="AB451" s="173">
        <f>AA451*O451*N451/1000</f>
        <v/>
      </c>
      <c r="AC451" s="4">
        <f>IFERROR(MATCH($X451,$BP451:$CZ451,0),"")</f>
        <v/>
      </c>
      <c r="AD451" s="29" t="n">
        <v>0</v>
      </c>
      <c r="AE451" s="30">
        <f>SUMIF([1]route!$E$3:$E$10005,E451,[1]!Table1[1])</f>
        <v/>
      </c>
      <c r="AF451" s="30">
        <f>SUMIF([1]route!$E$3:$E$10005,E451,[1]!Table1[2])</f>
        <v/>
      </c>
      <c r="AG451" s="30">
        <f>SUMIF([1]route!$E$3:$E$10005,E451,[1]!Table1[3])</f>
        <v/>
      </c>
      <c r="AH451" s="30">
        <f>SUMIF([1]route!$E$3:$E$10005,E451,[1]!Table1[4])</f>
        <v/>
      </c>
      <c r="AI451" s="30">
        <f>SUMIF([1]route!$E$3:$E$10005,E451,[1]!Table1[5])</f>
        <v/>
      </c>
      <c r="AJ451" s="30">
        <f>SUMIF([1]route!$E$3:$E$10005,E451,[1]!Table1[6])</f>
        <v/>
      </c>
      <c r="AK451" s="30">
        <f>SUMIF([1]route!$E$3:$E$10005,E451,[1]!Table1[7])</f>
        <v/>
      </c>
      <c r="AL451" s="30">
        <f>SUMIF([1]route!$E$3:$E$10005,E451,[1]!Table1[8])</f>
        <v/>
      </c>
      <c r="AM451" s="30">
        <f>SUMIF([1]route!$E$3:$E$10005,E451,[1]!Table1[9])</f>
        <v/>
      </c>
      <c r="AN451" s="30">
        <f>SUMIF([1]route!$E$3:$E$10005,E451,[1]!Table1[10])</f>
        <v/>
      </c>
      <c r="AO451" s="30">
        <f>SUMIF([1]route!$E$3:$E$10005,E451,[1]!Table1[11])</f>
        <v/>
      </c>
      <c r="AP451" s="30">
        <f>SUMIF([1]route!$E$3:$E$10005,E451,[1]!Table1[12])</f>
        <v/>
      </c>
      <c r="AQ451" s="30">
        <f>SUMIF([1]route!$E$3:$E$10005,E451,[1]!Table1[13])</f>
        <v/>
      </c>
      <c r="AR451" s="30">
        <f>SUMIF([1]route!$E$3:$E$10005,E451,[1]!Table1[14])</f>
        <v/>
      </c>
      <c r="AS451" s="30">
        <f>SUMIF([1]route!$E$3:$E$10005,E451,[1]!Table1[15])</f>
        <v/>
      </c>
      <c r="AT451" s="30">
        <f>SUMIF([1]route!$E$3:$E$10005,E451,[1]!Table1[16])</f>
        <v/>
      </c>
      <c r="AU451" s="30">
        <f>SUMIF([1]route!$E$3:$E$10005,E451,[1]!Table1[17])</f>
        <v/>
      </c>
      <c r="AV451" s="30">
        <f>SUMIF([1]route!$E$3:$E$10005,E451,[1]!Table1[18])</f>
        <v/>
      </c>
      <c r="AW451" s="30">
        <f>SUMIF([1]route!$E$3:$E$10005,E451,[1]!Table1[19])</f>
        <v/>
      </c>
      <c r="AX451" s="30">
        <f>SUMIF([1]route!$E$3:$E$10005,E451,[1]!Table1[20])</f>
        <v/>
      </c>
      <c r="AY451" s="30">
        <f>SUMIF([1]route!$E$3:$E$10005,E451,[1]!Table1[21])</f>
        <v/>
      </c>
      <c r="AZ451" s="30">
        <f>SUMIF([1]route!$E$3:$E$10005,E451,[1]!Table1[22])</f>
        <v/>
      </c>
      <c r="BA451" s="30">
        <f>SUMIF([1]route!$E$3:$E$10005,E451,[1]!Table1[23])</f>
        <v/>
      </c>
      <c r="BB451" s="30">
        <f>SUMIF([1]route!$E$3:$E$10005,E451,[1]!Table1[24])</f>
        <v/>
      </c>
      <c r="BC451" s="30">
        <f>SUMIF([1]route!$E$3:$E$10005,E451,[1]!Table1[25])</f>
        <v/>
      </c>
      <c r="BD451" s="30">
        <f>SUMIF([1]route!$E$3:$E$10005,E451,[1]!Table1[26])</f>
        <v/>
      </c>
      <c r="BE451" s="30">
        <f>SUMIF([1]route!$E$3:$E$10005,E451,[1]!Table1[27])</f>
        <v/>
      </c>
      <c r="BF451" s="30">
        <f>SUMIF([1]route!$E$3:$E$10005,E451,[1]!Table1[28])</f>
        <v/>
      </c>
      <c r="BG451" s="30">
        <f>SUMIF([1]route!$E$3:$E$10005,E451,[1]!Table1[29])</f>
        <v/>
      </c>
      <c r="BH451" s="30">
        <f>SUMIF([1]route!$E$3:$E$10005,E451,[1]!Table1[30])</f>
        <v/>
      </c>
      <c r="BI451" s="30">
        <f>SUMIF([1]route!$E$3:$E$10005,E451,[1]!Table1[31])</f>
        <v/>
      </c>
      <c r="BJ451" s="30">
        <f>SUMIF([1]route!$E$3:$E$10005,E451,[1]!Table1[Remain PO])</f>
        <v/>
      </c>
      <c r="BK451" s="31">
        <f>SUMIF([1]route!$E$3:$E$10005,E451,[1]!Table1[N+1])</f>
        <v/>
      </c>
      <c r="BL451" s="31">
        <f>SUMIF([1]route!$E$3:$E$10005,E451,[1]!Table1[N+2])</f>
        <v/>
      </c>
      <c r="BM451" s="31">
        <f>SUMIF([1]route!$E$3:$E$10005,E451,[1]!Table1[N+3])</f>
        <v/>
      </c>
      <c r="BN451" s="32">
        <f>SUMIF([1]route!$E$3:$E$10005,E451,[1]!Table1[N+4])</f>
        <v/>
      </c>
      <c r="BP451" s="37">
        <f>$V451-$AD451</f>
        <v/>
      </c>
      <c r="BQ451" s="35">
        <f>BP451-AE451</f>
        <v/>
      </c>
      <c r="BR451" s="35">
        <f>BQ451-AF451</f>
        <v/>
      </c>
      <c r="BS451" s="35">
        <f>BR451-AG451</f>
        <v/>
      </c>
      <c r="BT451" s="35">
        <f>BS451-AH451</f>
        <v/>
      </c>
      <c r="BU451" s="35">
        <f>BT451-AI451</f>
        <v/>
      </c>
      <c r="BV451" s="35">
        <f>BU451-AJ451</f>
        <v/>
      </c>
      <c r="BW451" s="35">
        <f>BV451-AK451</f>
        <v/>
      </c>
      <c r="BX451" s="35">
        <f>BW451-AL451</f>
        <v/>
      </c>
      <c r="BY451" s="35">
        <f>BX451-AM451</f>
        <v/>
      </c>
      <c r="BZ451" s="35">
        <f>BY451-AN451</f>
        <v/>
      </c>
      <c r="CA451" s="35">
        <f>BZ451-AO451</f>
        <v/>
      </c>
      <c r="CB451" s="35">
        <f>CA451-AP451</f>
        <v/>
      </c>
      <c r="CC451" s="35">
        <f>CB451-AQ451</f>
        <v/>
      </c>
      <c r="CD451" s="35">
        <f>CC451-AR451</f>
        <v/>
      </c>
      <c r="CE451" s="35">
        <f>CD451-AS451</f>
        <v/>
      </c>
      <c r="CF451" s="35">
        <f>CE451-AT451</f>
        <v/>
      </c>
      <c r="CG451" s="35">
        <f>CF451-AU451</f>
        <v/>
      </c>
      <c r="CH451" s="35">
        <f>CG451-AV451</f>
        <v/>
      </c>
      <c r="CI451" s="35">
        <f>CH451-AW451</f>
        <v/>
      </c>
      <c r="CJ451" s="35">
        <f>CI451-AX451</f>
        <v/>
      </c>
      <c r="CK451" s="35">
        <f>CJ451-AY451</f>
        <v/>
      </c>
      <c r="CL451" s="35">
        <f>CK451-AZ451</f>
        <v/>
      </c>
      <c r="CM451" s="35">
        <f>CL451-BA451</f>
        <v/>
      </c>
      <c r="CN451" s="35">
        <f>CM451-BB451</f>
        <v/>
      </c>
      <c r="CO451" s="35">
        <f>CN451-BC451</f>
        <v/>
      </c>
      <c r="CP451" s="35">
        <f>CO451-BD451</f>
        <v/>
      </c>
      <c r="CQ451" s="35">
        <f>CP451-BE451</f>
        <v/>
      </c>
      <c r="CR451" s="35">
        <f>CQ451-BF451</f>
        <v/>
      </c>
      <c r="CS451" s="35">
        <f>CR451-BG451</f>
        <v/>
      </c>
      <c r="CT451" s="35">
        <f>CS451-BH451</f>
        <v/>
      </c>
      <c r="CU451" s="35">
        <f>CT451-BI451</f>
        <v/>
      </c>
      <c r="CV451" s="35">
        <f>CU451-BJ451</f>
        <v/>
      </c>
      <c r="CW451" s="38">
        <f>CV451-BK451</f>
        <v/>
      </c>
      <c r="CX451" s="38">
        <f>CW451-BL451</f>
        <v/>
      </c>
      <c r="CY451" s="38">
        <f>CX451-BM451</f>
        <v/>
      </c>
      <c r="CZ451" s="39">
        <f>CY451-BN451</f>
        <v/>
      </c>
      <c r="DA451" s="35" t="n"/>
    </row>
    <row r="452">
      <c r="D452" s="61">
        <f>VLOOKUP(F452,[1]Special!$O$2:$S$209,3,0)</f>
        <v/>
      </c>
      <c r="E452" s="20" t="inlineStr">
        <is>
          <t>|0200230841|25.40|0.00|1.200|0.0006181NBC</t>
        </is>
      </c>
      <c r="F452" s="19">
        <f>LEFT(E452,LEN(E452)-7)</f>
        <v/>
      </c>
      <c r="G452" s="19">
        <f>'Cutting Rules'!H452</f>
        <v/>
      </c>
      <c r="H452" s="19">
        <f>VLOOKUP(MID(F452,8,2),[1]Special!$H$2:$I$32,2,0)</f>
        <v/>
      </c>
      <c r="I452" s="19">
        <f>RIGHT(E452,3)</f>
        <v/>
      </c>
      <c r="J452" s="19">
        <f>IF(MID(E452,6,2)="22","P","C")</f>
        <v/>
      </c>
      <c r="K452" s="19">
        <f>MID(E452,13,4)</f>
        <v/>
      </c>
      <c r="L452" s="19">
        <f>MID(E452,19,4)</f>
        <v/>
      </c>
      <c r="M452" s="52">
        <f>MID(E452,LEN(E452)-17,4)</f>
        <v/>
      </c>
      <c r="N452" s="52">
        <f>MID(E452,LEN(E452)-6,4)</f>
        <v/>
      </c>
      <c r="O452" s="19">
        <f>VLOOKUP(F452,[1]Item!$A$5:$Z$10000,26,0)</f>
        <v/>
      </c>
      <c r="P452" s="19">
        <f>VLOOKUP(E452,[1]route!$E$3:$O$10005,11,0)</f>
        <v/>
      </c>
      <c r="Q452" s="167">
        <f>'Cutting Rules'!AD452</f>
        <v/>
      </c>
      <c r="R452" s="168">
        <f>SUMIF([1]route!$E$3:$E$10005,E452,[1]!Table1[生産])</f>
        <v/>
      </c>
      <c r="S452" s="24" t="n"/>
      <c r="T452" s="169" t="inlineStr"/>
      <c r="U452" s="19" t="n"/>
      <c r="V452" s="170">
        <f>SUMIF([1]route!$E$3:$E$10005,E452,[1]route!$M$3:$M$10005)</f>
        <v/>
      </c>
      <c r="W452" s="171">
        <f>O452*N452*V452/1000</f>
        <v/>
      </c>
      <c r="X452" s="27">
        <f t="array" ref="X452">INDEX($BP452:$CZ452,MATCH(TRUE,$BP452:$CZ452&lt;0,0))</f>
        <v/>
      </c>
      <c r="Y452" s="47">
        <f>IFERROR(CHOOSE($AC452,$BP$1,$BQ$1,$BR$1,$BS$1,$BT$1,$BU$1,$BV$1,$BW$1,$BX$1,$BY$1,$BZ$1,$CA$1,$CB$1,$CC$1,$CD$1,$CE$1,$CF$1,$CG$1,$CH$1,$CI$1,$CJ$1,$CK$1,$CL$1,$CM$1,$CN$1,$CO$1,$CP$1,$CQ$1,$CR$1,$CS$1,$CT$1,$CU$1,$CV$1,$CW$1,$CX$1,$CY$1,$CZ$1,),"")</f>
        <v/>
      </c>
      <c r="Z452" s="121">
        <f>IFERROR(VLOOKUP(E452,[1]route!$E$3:$BL$10005,59,0),"")&amp;IFERROR(VLOOKUP(E452,[1]route!$E$3:$BL$10005,60,0),"")</f>
        <v/>
      </c>
      <c r="AA452" s="172">
        <f>IF(R452&gt;V452,R452-V452,0)</f>
        <v/>
      </c>
      <c r="AB452" s="173">
        <f>AA452*O452*N452/1000</f>
        <v/>
      </c>
      <c r="AC452" s="4">
        <f>IFERROR(MATCH($X452,$BP452:$CZ452,0),"")</f>
        <v/>
      </c>
      <c r="AD452" s="29" t="n">
        <v>0</v>
      </c>
      <c r="AE452" s="30">
        <f>SUMIF([1]route!$E$3:$E$10005,E452,[1]!Table1[1])</f>
        <v/>
      </c>
      <c r="AF452" s="30">
        <f>SUMIF([1]route!$E$3:$E$10005,E452,[1]!Table1[2])</f>
        <v/>
      </c>
      <c r="AG452" s="30">
        <f>SUMIF([1]route!$E$3:$E$10005,E452,[1]!Table1[3])</f>
        <v/>
      </c>
      <c r="AH452" s="30">
        <f>SUMIF([1]route!$E$3:$E$10005,E452,[1]!Table1[4])</f>
        <v/>
      </c>
      <c r="AI452" s="30">
        <f>SUMIF([1]route!$E$3:$E$10005,E452,[1]!Table1[5])</f>
        <v/>
      </c>
      <c r="AJ452" s="30">
        <f>SUMIF([1]route!$E$3:$E$10005,E452,[1]!Table1[6])</f>
        <v/>
      </c>
      <c r="AK452" s="30">
        <f>SUMIF([1]route!$E$3:$E$10005,E452,[1]!Table1[7])</f>
        <v/>
      </c>
      <c r="AL452" s="30">
        <f>SUMIF([1]route!$E$3:$E$10005,E452,[1]!Table1[8])</f>
        <v/>
      </c>
      <c r="AM452" s="30">
        <f>SUMIF([1]route!$E$3:$E$10005,E452,[1]!Table1[9])</f>
        <v/>
      </c>
      <c r="AN452" s="30">
        <f>SUMIF([1]route!$E$3:$E$10005,E452,[1]!Table1[10])</f>
        <v/>
      </c>
      <c r="AO452" s="30">
        <f>SUMIF([1]route!$E$3:$E$10005,E452,[1]!Table1[11])</f>
        <v/>
      </c>
      <c r="AP452" s="30">
        <f>SUMIF([1]route!$E$3:$E$10005,E452,[1]!Table1[12])</f>
        <v/>
      </c>
      <c r="AQ452" s="30">
        <f>SUMIF([1]route!$E$3:$E$10005,E452,[1]!Table1[13])</f>
        <v/>
      </c>
      <c r="AR452" s="30">
        <f>SUMIF([1]route!$E$3:$E$10005,E452,[1]!Table1[14])</f>
        <v/>
      </c>
      <c r="AS452" s="30">
        <f>SUMIF([1]route!$E$3:$E$10005,E452,[1]!Table1[15])</f>
        <v/>
      </c>
      <c r="AT452" s="30">
        <f>SUMIF([1]route!$E$3:$E$10005,E452,[1]!Table1[16])</f>
        <v/>
      </c>
      <c r="AU452" s="30">
        <f>SUMIF([1]route!$E$3:$E$10005,E452,[1]!Table1[17])</f>
        <v/>
      </c>
      <c r="AV452" s="30">
        <f>SUMIF([1]route!$E$3:$E$10005,E452,[1]!Table1[18])</f>
        <v/>
      </c>
      <c r="AW452" s="30">
        <f>SUMIF([1]route!$E$3:$E$10005,E452,[1]!Table1[19])</f>
        <v/>
      </c>
      <c r="AX452" s="30">
        <f>SUMIF([1]route!$E$3:$E$10005,E452,[1]!Table1[20])</f>
        <v/>
      </c>
      <c r="AY452" s="30">
        <f>SUMIF([1]route!$E$3:$E$10005,E452,[1]!Table1[21])</f>
        <v/>
      </c>
      <c r="AZ452" s="30">
        <f>SUMIF([1]route!$E$3:$E$10005,E452,[1]!Table1[22])</f>
        <v/>
      </c>
      <c r="BA452" s="30">
        <f>SUMIF([1]route!$E$3:$E$10005,E452,[1]!Table1[23])</f>
        <v/>
      </c>
      <c r="BB452" s="30">
        <f>SUMIF([1]route!$E$3:$E$10005,E452,[1]!Table1[24])</f>
        <v/>
      </c>
      <c r="BC452" s="30">
        <f>SUMIF([1]route!$E$3:$E$10005,E452,[1]!Table1[25])</f>
        <v/>
      </c>
      <c r="BD452" s="30">
        <f>SUMIF([1]route!$E$3:$E$10005,E452,[1]!Table1[26])</f>
        <v/>
      </c>
      <c r="BE452" s="30">
        <f>SUMIF([1]route!$E$3:$E$10005,E452,[1]!Table1[27])</f>
        <v/>
      </c>
      <c r="BF452" s="30">
        <f>SUMIF([1]route!$E$3:$E$10005,E452,[1]!Table1[28])</f>
        <v/>
      </c>
      <c r="BG452" s="30">
        <f>SUMIF([1]route!$E$3:$E$10005,E452,[1]!Table1[29])</f>
        <v/>
      </c>
      <c r="BH452" s="30">
        <f>SUMIF([1]route!$E$3:$E$10005,E452,[1]!Table1[30])</f>
        <v/>
      </c>
      <c r="BI452" s="30">
        <f>SUMIF([1]route!$E$3:$E$10005,E452,[1]!Table1[31])</f>
        <v/>
      </c>
      <c r="BJ452" s="30">
        <f>SUMIF([1]route!$E$3:$E$10005,E452,[1]!Table1[Remain PO])</f>
        <v/>
      </c>
      <c r="BK452" s="31">
        <f>SUMIF([1]route!$E$3:$E$10005,E452,[1]!Table1[N+1])</f>
        <v/>
      </c>
      <c r="BL452" s="31">
        <f>SUMIF([1]route!$E$3:$E$10005,E452,[1]!Table1[N+2])</f>
        <v/>
      </c>
      <c r="BM452" s="31">
        <f>SUMIF([1]route!$E$3:$E$10005,E452,[1]!Table1[N+3])</f>
        <v/>
      </c>
      <c r="BN452" s="32">
        <f>SUMIF([1]route!$E$3:$E$10005,E452,[1]!Table1[N+4])</f>
        <v/>
      </c>
      <c r="BP452" s="37">
        <f>$V452-$AD452</f>
        <v/>
      </c>
      <c r="BQ452" s="35">
        <f>BP452-AE452</f>
        <v/>
      </c>
      <c r="BR452" s="35">
        <f>BQ452-AF452</f>
        <v/>
      </c>
      <c r="BS452" s="35">
        <f>BR452-AG452</f>
        <v/>
      </c>
      <c r="BT452" s="35">
        <f>BS452-AH452</f>
        <v/>
      </c>
      <c r="BU452" s="35">
        <f>BT452-AI452</f>
        <v/>
      </c>
      <c r="BV452" s="35">
        <f>BU452-AJ452</f>
        <v/>
      </c>
      <c r="BW452" s="35">
        <f>BV452-AK452</f>
        <v/>
      </c>
      <c r="BX452" s="35">
        <f>BW452-AL452</f>
        <v/>
      </c>
      <c r="BY452" s="35">
        <f>BX452-AM452</f>
        <v/>
      </c>
      <c r="BZ452" s="35">
        <f>BY452-AN452</f>
        <v/>
      </c>
      <c r="CA452" s="35">
        <f>BZ452-AO452</f>
        <v/>
      </c>
      <c r="CB452" s="35">
        <f>CA452-AP452</f>
        <v/>
      </c>
      <c r="CC452" s="35">
        <f>CB452-AQ452</f>
        <v/>
      </c>
      <c r="CD452" s="35">
        <f>CC452-AR452</f>
        <v/>
      </c>
      <c r="CE452" s="35">
        <f>CD452-AS452</f>
        <v/>
      </c>
      <c r="CF452" s="35">
        <f>CE452-AT452</f>
        <v/>
      </c>
      <c r="CG452" s="35">
        <f>CF452-AU452</f>
        <v/>
      </c>
      <c r="CH452" s="35">
        <f>CG452-AV452</f>
        <v/>
      </c>
      <c r="CI452" s="35">
        <f>CH452-AW452</f>
        <v/>
      </c>
      <c r="CJ452" s="35">
        <f>CI452-AX452</f>
        <v/>
      </c>
      <c r="CK452" s="35">
        <f>CJ452-AY452</f>
        <v/>
      </c>
      <c r="CL452" s="35">
        <f>CK452-AZ452</f>
        <v/>
      </c>
      <c r="CM452" s="35">
        <f>CL452-BA452</f>
        <v/>
      </c>
      <c r="CN452" s="35">
        <f>CM452-BB452</f>
        <v/>
      </c>
      <c r="CO452" s="35">
        <f>CN452-BC452</f>
        <v/>
      </c>
      <c r="CP452" s="35">
        <f>CO452-BD452</f>
        <v/>
      </c>
      <c r="CQ452" s="35">
        <f>CP452-BE452</f>
        <v/>
      </c>
      <c r="CR452" s="35">
        <f>CQ452-BF452</f>
        <v/>
      </c>
      <c r="CS452" s="35">
        <f>CR452-BG452</f>
        <v/>
      </c>
      <c r="CT452" s="35">
        <f>CS452-BH452</f>
        <v/>
      </c>
      <c r="CU452" s="35">
        <f>CT452-BI452</f>
        <v/>
      </c>
      <c r="CV452" s="35">
        <f>CU452-BJ452</f>
        <v/>
      </c>
      <c r="CW452" s="38">
        <f>CV452-BK452</f>
        <v/>
      </c>
      <c r="CX452" s="38">
        <f>CW452-BL452</f>
        <v/>
      </c>
      <c r="CY452" s="38">
        <f>CX452-BM452</f>
        <v/>
      </c>
      <c r="CZ452" s="39">
        <f>CY452-BN452</f>
        <v/>
      </c>
      <c r="DA452" s="35" t="n"/>
    </row>
    <row r="453">
      <c r="D453" s="61">
        <f>VLOOKUP(F453,[1]Special!$O$2:$S$209,3,0)</f>
        <v/>
      </c>
      <c r="E453" s="20" t="inlineStr">
        <is>
          <t>|0200220810|19.10|0.00|2.300|0.0006073NBC</t>
        </is>
      </c>
      <c r="F453" s="19">
        <f>LEFT(E453,LEN(E453)-7)</f>
        <v/>
      </c>
      <c r="G453" s="19">
        <f>'Cutting Rules'!H453</f>
        <v/>
      </c>
      <c r="H453" s="19">
        <f>VLOOKUP(MID(F453,8,2),[1]Special!$H$2:$I$32,2,0)</f>
        <v/>
      </c>
      <c r="I453" s="19">
        <f>RIGHT(E453,3)</f>
        <v/>
      </c>
      <c r="J453" s="19">
        <f>IF(MID(E453,6,2)="22","P","C")</f>
        <v/>
      </c>
      <c r="K453" s="19">
        <f>MID(E453,13,4)</f>
        <v/>
      </c>
      <c r="L453" s="19">
        <f>MID(E453,19,4)</f>
        <v/>
      </c>
      <c r="M453" s="52">
        <f>MID(E453,LEN(E453)-17,4)</f>
        <v/>
      </c>
      <c r="N453" s="52">
        <f>MID(E453,LEN(E453)-6,4)</f>
        <v/>
      </c>
      <c r="O453" s="19">
        <f>VLOOKUP(F453,[1]Item!$A$5:$Z$10000,26,0)</f>
        <v/>
      </c>
      <c r="P453" s="19">
        <f>VLOOKUP(E453,[1]route!$E$3:$O$10005,11,0)</f>
        <v/>
      </c>
      <c r="Q453" s="167">
        <f>'Cutting Rules'!AD453</f>
        <v/>
      </c>
      <c r="R453" s="168">
        <f>SUMIF([1]route!$E$3:$E$10005,E453,[1]!Table1[生産])</f>
        <v/>
      </c>
      <c r="S453" s="24" t="n"/>
      <c r="T453" s="169" t="inlineStr"/>
      <c r="U453" s="19" t="n"/>
      <c r="V453" s="170">
        <f>SUMIF([1]route!$E$3:$E$10005,E453,[1]route!$M$3:$M$10005)</f>
        <v/>
      </c>
      <c r="W453" s="171">
        <f>O453*N453*V453/1000</f>
        <v/>
      </c>
      <c r="X453" s="27">
        <f t="array" ref="X453">INDEX($BP453:$CZ453,MATCH(TRUE,$BP453:$CZ453&lt;0,0))</f>
        <v/>
      </c>
      <c r="Y453" s="47">
        <f>IFERROR(CHOOSE($AC453,$BP$1,$BQ$1,$BR$1,$BS$1,$BT$1,$BU$1,$BV$1,$BW$1,$BX$1,$BY$1,$BZ$1,$CA$1,$CB$1,$CC$1,$CD$1,$CE$1,$CF$1,$CG$1,$CH$1,$CI$1,$CJ$1,$CK$1,$CL$1,$CM$1,$CN$1,$CO$1,$CP$1,$CQ$1,$CR$1,$CS$1,$CT$1,$CU$1,$CV$1,$CW$1,$CX$1,$CY$1,$CZ$1,),"")</f>
        <v/>
      </c>
      <c r="Z453" s="121">
        <f>IFERROR(VLOOKUP(E453,[1]route!$E$3:$BL$10005,59,0),"")&amp;IFERROR(VLOOKUP(E453,[1]route!$E$3:$BL$10005,60,0),"")</f>
        <v/>
      </c>
      <c r="AA453" s="172">
        <f>IF(R453&gt;V453,R453-V453,0)</f>
        <v/>
      </c>
      <c r="AB453" s="173">
        <f>AA453*O453*N453/1000</f>
        <v/>
      </c>
      <c r="AC453" s="4">
        <f>IFERROR(MATCH($X453,$BP453:$CZ453,0),"")</f>
        <v/>
      </c>
      <c r="AD453" s="29" t="n">
        <v>0</v>
      </c>
      <c r="AE453" s="30">
        <f>SUMIF([1]route!$E$3:$E$10005,E453,[1]!Table1[1])</f>
        <v/>
      </c>
      <c r="AF453" s="30">
        <f>SUMIF([1]route!$E$3:$E$10005,E453,[1]!Table1[2])</f>
        <v/>
      </c>
      <c r="AG453" s="30">
        <f>SUMIF([1]route!$E$3:$E$10005,E453,[1]!Table1[3])</f>
        <v/>
      </c>
      <c r="AH453" s="30">
        <f>SUMIF([1]route!$E$3:$E$10005,E453,[1]!Table1[4])</f>
        <v/>
      </c>
      <c r="AI453" s="30">
        <f>SUMIF([1]route!$E$3:$E$10005,E453,[1]!Table1[5])</f>
        <v/>
      </c>
      <c r="AJ453" s="30">
        <f>SUMIF([1]route!$E$3:$E$10005,E453,[1]!Table1[6])</f>
        <v/>
      </c>
      <c r="AK453" s="30">
        <f>SUMIF([1]route!$E$3:$E$10005,E453,[1]!Table1[7])</f>
        <v/>
      </c>
      <c r="AL453" s="30">
        <f>SUMIF([1]route!$E$3:$E$10005,E453,[1]!Table1[8])</f>
        <v/>
      </c>
      <c r="AM453" s="30">
        <f>SUMIF([1]route!$E$3:$E$10005,E453,[1]!Table1[9])</f>
        <v/>
      </c>
      <c r="AN453" s="30">
        <f>SUMIF([1]route!$E$3:$E$10005,E453,[1]!Table1[10])</f>
        <v/>
      </c>
      <c r="AO453" s="30">
        <f>SUMIF([1]route!$E$3:$E$10005,E453,[1]!Table1[11])</f>
        <v/>
      </c>
      <c r="AP453" s="30">
        <f>SUMIF([1]route!$E$3:$E$10005,E453,[1]!Table1[12])</f>
        <v/>
      </c>
      <c r="AQ453" s="30">
        <f>SUMIF([1]route!$E$3:$E$10005,E453,[1]!Table1[13])</f>
        <v/>
      </c>
      <c r="AR453" s="30">
        <f>SUMIF([1]route!$E$3:$E$10005,E453,[1]!Table1[14])</f>
        <v/>
      </c>
      <c r="AS453" s="30">
        <f>SUMIF([1]route!$E$3:$E$10005,E453,[1]!Table1[15])</f>
        <v/>
      </c>
      <c r="AT453" s="30">
        <f>SUMIF([1]route!$E$3:$E$10005,E453,[1]!Table1[16])</f>
        <v/>
      </c>
      <c r="AU453" s="30">
        <f>SUMIF([1]route!$E$3:$E$10005,E453,[1]!Table1[17])</f>
        <v/>
      </c>
      <c r="AV453" s="30">
        <f>SUMIF([1]route!$E$3:$E$10005,E453,[1]!Table1[18])</f>
        <v/>
      </c>
      <c r="AW453" s="30">
        <f>SUMIF([1]route!$E$3:$E$10005,E453,[1]!Table1[19])</f>
        <v/>
      </c>
      <c r="AX453" s="30">
        <f>SUMIF([1]route!$E$3:$E$10005,E453,[1]!Table1[20])</f>
        <v/>
      </c>
      <c r="AY453" s="30">
        <f>SUMIF([1]route!$E$3:$E$10005,E453,[1]!Table1[21])</f>
        <v/>
      </c>
      <c r="AZ453" s="30">
        <f>SUMIF([1]route!$E$3:$E$10005,E453,[1]!Table1[22])</f>
        <v/>
      </c>
      <c r="BA453" s="30">
        <f>SUMIF([1]route!$E$3:$E$10005,E453,[1]!Table1[23])</f>
        <v/>
      </c>
      <c r="BB453" s="30">
        <f>SUMIF([1]route!$E$3:$E$10005,E453,[1]!Table1[24])</f>
        <v/>
      </c>
      <c r="BC453" s="30">
        <f>SUMIF([1]route!$E$3:$E$10005,E453,[1]!Table1[25])</f>
        <v/>
      </c>
      <c r="BD453" s="30">
        <f>SUMIF([1]route!$E$3:$E$10005,E453,[1]!Table1[26])</f>
        <v/>
      </c>
      <c r="BE453" s="30">
        <f>SUMIF([1]route!$E$3:$E$10005,E453,[1]!Table1[27])</f>
        <v/>
      </c>
      <c r="BF453" s="30">
        <f>SUMIF([1]route!$E$3:$E$10005,E453,[1]!Table1[28])</f>
        <v/>
      </c>
      <c r="BG453" s="30">
        <f>SUMIF([1]route!$E$3:$E$10005,E453,[1]!Table1[29])</f>
        <v/>
      </c>
      <c r="BH453" s="30">
        <f>SUMIF([1]route!$E$3:$E$10005,E453,[1]!Table1[30])</f>
        <v/>
      </c>
      <c r="BI453" s="30">
        <f>SUMIF([1]route!$E$3:$E$10005,E453,[1]!Table1[31])</f>
        <v/>
      </c>
      <c r="BJ453" s="30">
        <f>SUMIF([1]route!$E$3:$E$10005,E453,[1]!Table1[Remain PO])</f>
        <v/>
      </c>
      <c r="BK453" s="31">
        <f>SUMIF([1]route!$E$3:$E$10005,E453,[1]!Table1[N+1])</f>
        <v/>
      </c>
      <c r="BL453" s="31">
        <f>SUMIF([1]route!$E$3:$E$10005,E453,[1]!Table1[N+2])</f>
        <v/>
      </c>
      <c r="BM453" s="31">
        <f>SUMIF([1]route!$E$3:$E$10005,E453,[1]!Table1[N+3])</f>
        <v/>
      </c>
      <c r="BN453" s="32">
        <f>SUMIF([1]route!$E$3:$E$10005,E453,[1]!Table1[N+4])</f>
        <v/>
      </c>
      <c r="BP453" s="37">
        <f>$V453-$AD453</f>
        <v/>
      </c>
      <c r="BQ453" s="35">
        <f>BP453-AE453</f>
        <v/>
      </c>
      <c r="BR453" s="35">
        <f>BQ453-AF453</f>
        <v/>
      </c>
      <c r="BS453" s="35">
        <f>BR453-AG453</f>
        <v/>
      </c>
      <c r="BT453" s="35">
        <f>BS453-AH453</f>
        <v/>
      </c>
      <c r="BU453" s="35">
        <f>BT453-AI453</f>
        <v/>
      </c>
      <c r="BV453" s="35">
        <f>BU453-AJ453</f>
        <v/>
      </c>
      <c r="BW453" s="35">
        <f>BV453-AK453</f>
        <v/>
      </c>
      <c r="BX453" s="35">
        <f>BW453-AL453</f>
        <v/>
      </c>
      <c r="BY453" s="35">
        <f>BX453-AM453</f>
        <v/>
      </c>
      <c r="BZ453" s="35">
        <f>BY453-AN453</f>
        <v/>
      </c>
      <c r="CA453" s="35">
        <f>BZ453-AO453</f>
        <v/>
      </c>
      <c r="CB453" s="35">
        <f>CA453-AP453</f>
        <v/>
      </c>
      <c r="CC453" s="35">
        <f>CB453-AQ453</f>
        <v/>
      </c>
      <c r="CD453" s="35">
        <f>CC453-AR453</f>
        <v/>
      </c>
      <c r="CE453" s="35">
        <f>CD453-AS453</f>
        <v/>
      </c>
      <c r="CF453" s="35">
        <f>CE453-AT453</f>
        <v/>
      </c>
      <c r="CG453" s="35">
        <f>CF453-AU453</f>
        <v/>
      </c>
      <c r="CH453" s="35">
        <f>CG453-AV453</f>
        <v/>
      </c>
      <c r="CI453" s="35">
        <f>CH453-AW453</f>
        <v/>
      </c>
      <c r="CJ453" s="35">
        <f>CI453-AX453</f>
        <v/>
      </c>
      <c r="CK453" s="35">
        <f>CJ453-AY453</f>
        <v/>
      </c>
      <c r="CL453" s="35">
        <f>CK453-AZ453</f>
        <v/>
      </c>
      <c r="CM453" s="35">
        <f>CL453-BA453</f>
        <v/>
      </c>
      <c r="CN453" s="35">
        <f>CM453-BB453</f>
        <v/>
      </c>
      <c r="CO453" s="35">
        <f>CN453-BC453</f>
        <v/>
      </c>
      <c r="CP453" s="35">
        <f>CO453-BD453</f>
        <v/>
      </c>
      <c r="CQ453" s="35">
        <f>CP453-BE453</f>
        <v/>
      </c>
      <c r="CR453" s="35">
        <f>CQ453-BF453</f>
        <v/>
      </c>
      <c r="CS453" s="35">
        <f>CR453-BG453</f>
        <v/>
      </c>
      <c r="CT453" s="35">
        <f>CS453-BH453</f>
        <v/>
      </c>
      <c r="CU453" s="35">
        <f>CT453-BI453</f>
        <v/>
      </c>
      <c r="CV453" s="35">
        <f>CU453-BJ453</f>
        <v/>
      </c>
      <c r="CW453" s="38">
        <f>CV453-BK453</f>
        <v/>
      </c>
      <c r="CX453" s="38">
        <f>CW453-BL453</f>
        <v/>
      </c>
      <c r="CY453" s="38">
        <f>CX453-BM453</f>
        <v/>
      </c>
      <c r="CZ453" s="39">
        <f>CY453-BN453</f>
        <v/>
      </c>
      <c r="DA453" s="35" t="n"/>
    </row>
    <row r="454">
      <c r="D454" s="61">
        <f>VLOOKUP(F454,[1]Special!$O$2:$S$209,3,0)</f>
        <v/>
      </c>
      <c r="E454" s="20" t="inlineStr">
        <is>
          <t>|0200226010|22.20|0.00|2.000|0.0006250NBC</t>
        </is>
      </c>
      <c r="F454" s="19">
        <f>LEFT(E454,LEN(E454)-7)</f>
        <v/>
      </c>
      <c r="G454" s="19">
        <f>'Cutting Rules'!H454</f>
        <v/>
      </c>
      <c r="H454" s="19">
        <f>VLOOKUP(MID(F454,8,2),[1]Special!$H$2:$I$32,2,0)</f>
        <v/>
      </c>
      <c r="I454" s="19">
        <f>RIGHT(E454,3)</f>
        <v/>
      </c>
      <c r="J454" s="19">
        <f>IF(MID(E454,6,2)="22","P","C")</f>
        <v/>
      </c>
      <c r="K454" s="19">
        <f>MID(E454,13,4)</f>
        <v/>
      </c>
      <c r="L454" s="19">
        <f>MID(E454,19,4)</f>
        <v/>
      </c>
      <c r="M454" s="52">
        <f>MID(E454,LEN(E454)-17,4)</f>
        <v/>
      </c>
      <c r="N454" s="52">
        <f>MID(E454,LEN(E454)-6,4)</f>
        <v/>
      </c>
      <c r="O454" s="19">
        <f>VLOOKUP(F454,[1]Item!$A$5:$Z$10000,26,0)</f>
        <v/>
      </c>
      <c r="P454" s="19">
        <f>VLOOKUP(E454,[1]route!$E$3:$O$10005,11,0)</f>
        <v/>
      </c>
      <c r="Q454" s="167">
        <f>'Cutting Rules'!AD454</f>
        <v/>
      </c>
      <c r="R454" s="168">
        <f>SUMIF([1]route!$E$3:$E$10005,E454,[1]!Table1[生産])</f>
        <v/>
      </c>
      <c r="S454" s="24" t="n"/>
      <c r="T454" s="169" t="inlineStr"/>
      <c r="U454" s="19" t="n"/>
      <c r="V454" s="170">
        <f>SUMIF([1]route!$E$3:$E$10005,E454,[1]route!$M$3:$M$10005)</f>
        <v/>
      </c>
      <c r="W454" s="171">
        <f>O454*N454*V454/1000</f>
        <v/>
      </c>
      <c r="X454" s="27">
        <f t="array" ref="X454">INDEX($BP454:$CZ454,MATCH(TRUE,$BP454:$CZ454&lt;0,0))</f>
        <v/>
      </c>
      <c r="Y454" s="47">
        <f>IFERROR(CHOOSE($AC454,$BP$1,$BQ$1,$BR$1,$BS$1,$BT$1,$BU$1,$BV$1,$BW$1,$BX$1,$BY$1,$BZ$1,$CA$1,$CB$1,$CC$1,$CD$1,$CE$1,$CF$1,$CG$1,$CH$1,$CI$1,$CJ$1,$CK$1,$CL$1,$CM$1,$CN$1,$CO$1,$CP$1,$CQ$1,$CR$1,$CS$1,$CT$1,$CU$1,$CV$1,$CW$1,$CX$1,$CY$1,$CZ$1,),"")</f>
        <v/>
      </c>
      <c r="Z454" s="121">
        <f>IFERROR(VLOOKUP(E454,[1]route!$E$3:$BL$10005,59,0),"")&amp;IFERROR(VLOOKUP(E454,[1]route!$E$3:$BL$10005,60,0),"")</f>
        <v/>
      </c>
      <c r="AA454" s="172">
        <f>IF(R454&gt;V454,R454-V454,0)</f>
        <v/>
      </c>
      <c r="AB454" s="173">
        <f>AA454*O454*N454/1000</f>
        <v/>
      </c>
      <c r="AC454" s="4">
        <f>IFERROR(MATCH($X454,$BP454:$CZ454,0),"")</f>
        <v/>
      </c>
      <c r="AD454" s="29" t="n">
        <v>0</v>
      </c>
      <c r="AE454" s="30">
        <f>SUMIF([1]route!$E$3:$E$10005,E454,[1]!Table1[1])</f>
        <v/>
      </c>
      <c r="AF454" s="30">
        <f>SUMIF([1]route!$E$3:$E$10005,E454,[1]!Table1[2])</f>
        <v/>
      </c>
      <c r="AG454" s="30">
        <f>SUMIF([1]route!$E$3:$E$10005,E454,[1]!Table1[3])</f>
        <v/>
      </c>
      <c r="AH454" s="30">
        <f>SUMIF([1]route!$E$3:$E$10005,E454,[1]!Table1[4])</f>
        <v/>
      </c>
      <c r="AI454" s="30">
        <f>SUMIF([1]route!$E$3:$E$10005,E454,[1]!Table1[5])</f>
        <v/>
      </c>
      <c r="AJ454" s="30">
        <f>SUMIF([1]route!$E$3:$E$10005,E454,[1]!Table1[6])</f>
        <v/>
      </c>
      <c r="AK454" s="30">
        <f>SUMIF([1]route!$E$3:$E$10005,E454,[1]!Table1[7])</f>
        <v/>
      </c>
      <c r="AL454" s="30">
        <f>SUMIF([1]route!$E$3:$E$10005,E454,[1]!Table1[8])</f>
        <v/>
      </c>
      <c r="AM454" s="30">
        <f>SUMIF([1]route!$E$3:$E$10005,E454,[1]!Table1[9])</f>
        <v/>
      </c>
      <c r="AN454" s="30">
        <f>SUMIF([1]route!$E$3:$E$10005,E454,[1]!Table1[10])</f>
        <v/>
      </c>
      <c r="AO454" s="30">
        <f>SUMIF([1]route!$E$3:$E$10005,E454,[1]!Table1[11])</f>
        <v/>
      </c>
      <c r="AP454" s="30">
        <f>SUMIF([1]route!$E$3:$E$10005,E454,[1]!Table1[12])</f>
        <v/>
      </c>
      <c r="AQ454" s="30">
        <f>SUMIF([1]route!$E$3:$E$10005,E454,[1]!Table1[13])</f>
        <v/>
      </c>
      <c r="AR454" s="30">
        <f>SUMIF([1]route!$E$3:$E$10005,E454,[1]!Table1[14])</f>
        <v/>
      </c>
      <c r="AS454" s="30">
        <f>SUMIF([1]route!$E$3:$E$10005,E454,[1]!Table1[15])</f>
        <v/>
      </c>
      <c r="AT454" s="30">
        <f>SUMIF([1]route!$E$3:$E$10005,E454,[1]!Table1[16])</f>
        <v/>
      </c>
      <c r="AU454" s="30">
        <f>SUMIF([1]route!$E$3:$E$10005,E454,[1]!Table1[17])</f>
        <v/>
      </c>
      <c r="AV454" s="30">
        <f>SUMIF([1]route!$E$3:$E$10005,E454,[1]!Table1[18])</f>
        <v/>
      </c>
      <c r="AW454" s="30">
        <f>SUMIF([1]route!$E$3:$E$10005,E454,[1]!Table1[19])</f>
        <v/>
      </c>
      <c r="AX454" s="30">
        <f>SUMIF([1]route!$E$3:$E$10005,E454,[1]!Table1[20])</f>
        <v/>
      </c>
      <c r="AY454" s="30">
        <f>SUMIF([1]route!$E$3:$E$10005,E454,[1]!Table1[21])</f>
        <v/>
      </c>
      <c r="AZ454" s="30">
        <f>SUMIF([1]route!$E$3:$E$10005,E454,[1]!Table1[22])</f>
        <v/>
      </c>
      <c r="BA454" s="30">
        <f>SUMIF([1]route!$E$3:$E$10005,E454,[1]!Table1[23])</f>
        <v/>
      </c>
      <c r="BB454" s="30">
        <f>SUMIF([1]route!$E$3:$E$10005,E454,[1]!Table1[24])</f>
        <v/>
      </c>
      <c r="BC454" s="30">
        <f>SUMIF([1]route!$E$3:$E$10005,E454,[1]!Table1[25])</f>
        <v/>
      </c>
      <c r="BD454" s="30">
        <f>SUMIF([1]route!$E$3:$E$10005,E454,[1]!Table1[26])</f>
        <v/>
      </c>
      <c r="BE454" s="30">
        <f>SUMIF([1]route!$E$3:$E$10005,E454,[1]!Table1[27])</f>
        <v/>
      </c>
      <c r="BF454" s="30">
        <f>SUMIF([1]route!$E$3:$E$10005,E454,[1]!Table1[28])</f>
        <v/>
      </c>
      <c r="BG454" s="30">
        <f>SUMIF([1]route!$E$3:$E$10005,E454,[1]!Table1[29])</f>
        <v/>
      </c>
      <c r="BH454" s="30">
        <f>SUMIF([1]route!$E$3:$E$10005,E454,[1]!Table1[30])</f>
        <v/>
      </c>
      <c r="BI454" s="30">
        <f>SUMIF([1]route!$E$3:$E$10005,E454,[1]!Table1[31])</f>
        <v/>
      </c>
      <c r="BJ454" s="30">
        <f>SUMIF([1]route!$E$3:$E$10005,E454,[1]!Table1[Remain PO])</f>
        <v/>
      </c>
      <c r="BK454" s="31">
        <f>SUMIF([1]route!$E$3:$E$10005,E454,[1]!Table1[N+1])</f>
        <v/>
      </c>
      <c r="BL454" s="31">
        <f>SUMIF([1]route!$E$3:$E$10005,E454,[1]!Table1[N+2])</f>
        <v/>
      </c>
      <c r="BM454" s="31">
        <f>SUMIF([1]route!$E$3:$E$10005,E454,[1]!Table1[N+3])</f>
        <v/>
      </c>
      <c r="BN454" s="32">
        <f>SUMIF([1]route!$E$3:$E$10005,E454,[1]!Table1[N+4])</f>
        <v/>
      </c>
      <c r="BP454" s="37">
        <f>$V454-$AD454</f>
        <v/>
      </c>
      <c r="BQ454" s="35">
        <f>BP454-AE454</f>
        <v/>
      </c>
      <c r="BR454" s="35">
        <f>BQ454-AF454</f>
        <v/>
      </c>
      <c r="BS454" s="35">
        <f>BR454-AG454</f>
        <v/>
      </c>
      <c r="BT454" s="35">
        <f>BS454-AH454</f>
        <v/>
      </c>
      <c r="BU454" s="35">
        <f>BT454-AI454</f>
        <v/>
      </c>
      <c r="BV454" s="35">
        <f>BU454-AJ454</f>
        <v/>
      </c>
      <c r="BW454" s="35">
        <f>BV454-AK454</f>
        <v/>
      </c>
      <c r="BX454" s="35">
        <f>BW454-AL454</f>
        <v/>
      </c>
      <c r="BY454" s="35">
        <f>BX454-AM454</f>
        <v/>
      </c>
      <c r="BZ454" s="35">
        <f>BY454-AN454</f>
        <v/>
      </c>
      <c r="CA454" s="35">
        <f>BZ454-AO454</f>
        <v/>
      </c>
      <c r="CB454" s="35">
        <f>CA454-AP454</f>
        <v/>
      </c>
      <c r="CC454" s="35">
        <f>CB454-AQ454</f>
        <v/>
      </c>
      <c r="CD454" s="35">
        <f>CC454-AR454</f>
        <v/>
      </c>
      <c r="CE454" s="35">
        <f>CD454-AS454</f>
        <v/>
      </c>
      <c r="CF454" s="35">
        <f>CE454-AT454</f>
        <v/>
      </c>
      <c r="CG454" s="35">
        <f>CF454-AU454</f>
        <v/>
      </c>
      <c r="CH454" s="35">
        <f>CG454-AV454</f>
        <v/>
      </c>
      <c r="CI454" s="35">
        <f>CH454-AW454</f>
        <v/>
      </c>
      <c r="CJ454" s="35">
        <f>CI454-AX454</f>
        <v/>
      </c>
      <c r="CK454" s="35">
        <f>CJ454-AY454</f>
        <v/>
      </c>
      <c r="CL454" s="35">
        <f>CK454-AZ454</f>
        <v/>
      </c>
      <c r="CM454" s="35">
        <f>CL454-BA454</f>
        <v/>
      </c>
      <c r="CN454" s="35">
        <f>CM454-BB454</f>
        <v/>
      </c>
      <c r="CO454" s="35">
        <f>CN454-BC454</f>
        <v/>
      </c>
      <c r="CP454" s="35">
        <f>CO454-BD454</f>
        <v/>
      </c>
      <c r="CQ454" s="35">
        <f>CP454-BE454</f>
        <v/>
      </c>
      <c r="CR454" s="35">
        <f>CQ454-BF454</f>
        <v/>
      </c>
      <c r="CS454" s="35">
        <f>CR454-BG454</f>
        <v/>
      </c>
      <c r="CT454" s="35">
        <f>CS454-BH454</f>
        <v/>
      </c>
      <c r="CU454" s="35">
        <f>CT454-BI454</f>
        <v/>
      </c>
      <c r="CV454" s="35">
        <f>CU454-BJ454</f>
        <v/>
      </c>
      <c r="CW454" s="38">
        <f>CV454-BK454</f>
        <v/>
      </c>
      <c r="CX454" s="38">
        <f>CW454-BL454</f>
        <v/>
      </c>
      <c r="CY454" s="38">
        <f>CX454-BM454</f>
        <v/>
      </c>
      <c r="CZ454" s="39">
        <f>CY454-BN454</f>
        <v/>
      </c>
      <c r="DA454" s="35" t="n"/>
    </row>
    <row r="455">
      <c r="D455" s="61">
        <f>VLOOKUP(F455,[1]Special!$O$2:$S$209,3,0)</f>
        <v/>
      </c>
      <c r="E455" s="20" t="inlineStr">
        <is>
          <t>|0200226010|28.60|0.00|1.600|0.0005941IBC</t>
        </is>
      </c>
      <c r="F455" s="19">
        <f>LEFT(E455,LEN(E455)-7)</f>
        <v/>
      </c>
      <c r="G455" s="19">
        <f>'Cutting Rules'!H455</f>
        <v/>
      </c>
      <c r="H455" s="19">
        <f>VLOOKUP(MID(F455,8,2),[1]Special!$H$2:$I$32,2,0)</f>
        <v/>
      </c>
      <c r="I455" s="19">
        <f>RIGHT(E455,3)</f>
        <v/>
      </c>
      <c r="J455" s="19">
        <f>IF(MID(E455,6,2)="22","P","C")</f>
        <v/>
      </c>
      <c r="K455" s="19">
        <f>MID(E455,13,4)</f>
        <v/>
      </c>
      <c r="L455" s="19">
        <f>MID(E455,19,4)</f>
        <v/>
      </c>
      <c r="M455" s="52">
        <f>MID(E455,LEN(E455)-17,4)</f>
        <v/>
      </c>
      <c r="N455" s="52">
        <f>MID(E455,LEN(E455)-6,4)</f>
        <v/>
      </c>
      <c r="O455" s="19">
        <f>VLOOKUP(F455,[1]Item!$A$5:$Z$10000,26,0)</f>
        <v/>
      </c>
      <c r="P455" s="19">
        <f>VLOOKUP(E455,[1]route!$E$3:$O$10005,11,0)</f>
        <v/>
      </c>
      <c r="Q455" s="167">
        <f>'Cutting Rules'!AD455</f>
        <v/>
      </c>
      <c r="R455" s="168">
        <f>SUMIF([1]route!$E$3:$E$10005,E455,[1]!Table1[生産])</f>
        <v/>
      </c>
      <c r="S455" s="24" t="n"/>
      <c r="T455" s="169" t="inlineStr"/>
      <c r="U455" s="19" t="n"/>
      <c r="V455" s="170">
        <f>SUMIF([1]route!$E$3:$E$10005,E455,[1]route!$M$3:$M$10005)</f>
        <v/>
      </c>
      <c r="W455" s="171">
        <f>O455*N455*V455/1000</f>
        <v/>
      </c>
      <c r="X455" s="27">
        <f t="array" ref="X455">INDEX($BP455:$CZ455,MATCH(TRUE,$BP455:$CZ455&lt;0,0))</f>
        <v/>
      </c>
      <c r="Y455" s="47">
        <f>IFERROR(CHOOSE($AC455,$BP$1,$BQ$1,$BR$1,$BS$1,$BT$1,$BU$1,$BV$1,$BW$1,$BX$1,$BY$1,$BZ$1,$CA$1,$CB$1,$CC$1,$CD$1,$CE$1,$CF$1,$CG$1,$CH$1,$CI$1,$CJ$1,$CK$1,$CL$1,$CM$1,$CN$1,$CO$1,$CP$1,$CQ$1,$CR$1,$CS$1,$CT$1,$CU$1,$CV$1,$CW$1,$CX$1,$CY$1,$CZ$1,),"")</f>
        <v/>
      </c>
      <c r="Z455" s="121">
        <f>IFERROR(VLOOKUP(E455,[1]route!$E$3:$BL$10005,59,0),"")&amp;IFERROR(VLOOKUP(E455,[1]route!$E$3:$BL$10005,60,0),"")</f>
        <v/>
      </c>
      <c r="AA455" s="172">
        <f>IF(R455&gt;V455,R455-V455,0)</f>
        <v/>
      </c>
      <c r="AB455" s="173">
        <f>AA455*O455*N455/1000</f>
        <v/>
      </c>
      <c r="AC455" s="4">
        <f>IFERROR(MATCH($X455,$BP455:$CZ455,0),"")</f>
        <v/>
      </c>
      <c r="AD455" s="29" t="n">
        <v>0</v>
      </c>
      <c r="AE455" s="30">
        <f>SUMIF([1]route!$E$3:$E$10005,E455,[1]!Table1[1])</f>
        <v/>
      </c>
      <c r="AF455" s="30">
        <f>SUMIF([1]route!$E$3:$E$10005,E455,[1]!Table1[2])</f>
        <v/>
      </c>
      <c r="AG455" s="30">
        <f>SUMIF([1]route!$E$3:$E$10005,E455,[1]!Table1[3])</f>
        <v/>
      </c>
      <c r="AH455" s="30">
        <f>SUMIF([1]route!$E$3:$E$10005,E455,[1]!Table1[4])</f>
        <v/>
      </c>
      <c r="AI455" s="30">
        <f>SUMIF([1]route!$E$3:$E$10005,E455,[1]!Table1[5])</f>
        <v/>
      </c>
      <c r="AJ455" s="30">
        <f>SUMIF([1]route!$E$3:$E$10005,E455,[1]!Table1[6])</f>
        <v/>
      </c>
      <c r="AK455" s="30">
        <f>SUMIF([1]route!$E$3:$E$10005,E455,[1]!Table1[7])</f>
        <v/>
      </c>
      <c r="AL455" s="30">
        <f>SUMIF([1]route!$E$3:$E$10005,E455,[1]!Table1[8])</f>
        <v/>
      </c>
      <c r="AM455" s="30">
        <f>SUMIF([1]route!$E$3:$E$10005,E455,[1]!Table1[9])</f>
        <v/>
      </c>
      <c r="AN455" s="30">
        <f>SUMIF([1]route!$E$3:$E$10005,E455,[1]!Table1[10])</f>
        <v/>
      </c>
      <c r="AO455" s="30">
        <f>SUMIF([1]route!$E$3:$E$10005,E455,[1]!Table1[11])</f>
        <v/>
      </c>
      <c r="AP455" s="30">
        <f>SUMIF([1]route!$E$3:$E$10005,E455,[1]!Table1[12])</f>
        <v/>
      </c>
      <c r="AQ455" s="30">
        <f>SUMIF([1]route!$E$3:$E$10005,E455,[1]!Table1[13])</f>
        <v/>
      </c>
      <c r="AR455" s="30">
        <f>SUMIF([1]route!$E$3:$E$10005,E455,[1]!Table1[14])</f>
        <v/>
      </c>
      <c r="AS455" s="30">
        <f>SUMIF([1]route!$E$3:$E$10005,E455,[1]!Table1[15])</f>
        <v/>
      </c>
      <c r="AT455" s="30">
        <f>SUMIF([1]route!$E$3:$E$10005,E455,[1]!Table1[16])</f>
        <v/>
      </c>
      <c r="AU455" s="30">
        <f>SUMIF([1]route!$E$3:$E$10005,E455,[1]!Table1[17])</f>
        <v/>
      </c>
      <c r="AV455" s="30">
        <f>SUMIF([1]route!$E$3:$E$10005,E455,[1]!Table1[18])</f>
        <v/>
      </c>
      <c r="AW455" s="30">
        <f>SUMIF([1]route!$E$3:$E$10005,E455,[1]!Table1[19])</f>
        <v/>
      </c>
      <c r="AX455" s="30">
        <f>SUMIF([1]route!$E$3:$E$10005,E455,[1]!Table1[20])</f>
        <v/>
      </c>
      <c r="AY455" s="30">
        <f>SUMIF([1]route!$E$3:$E$10005,E455,[1]!Table1[21])</f>
        <v/>
      </c>
      <c r="AZ455" s="30">
        <f>SUMIF([1]route!$E$3:$E$10005,E455,[1]!Table1[22])</f>
        <v/>
      </c>
      <c r="BA455" s="30">
        <f>SUMIF([1]route!$E$3:$E$10005,E455,[1]!Table1[23])</f>
        <v/>
      </c>
      <c r="BB455" s="30">
        <f>SUMIF([1]route!$E$3:$E$10005,E455,[1]!Table1[24])</f>
        <v/>
      </c>
      <c r="BC455" s="30">
        <f>SUMIF([1]route!$E$3:$E$10005,E455,[1]!Table1[25])</f>
        <v/>
      </c>
      <c r="BD455" s="30">
        <f>SUMIF([1]route!$E$3:$E$10005,E455,[1]!Table1[26])</f>
        <v/>
      </c>
      <c r="BE455" s="30">
        <f>SUMIF([1]route!$E$3:$E$10005,E455,[1]!Table1[27])</f>
        <v/>
      </c>
      <c r="BF455" s="30">
        <f>SUMIF([1]route!$E$3:$E$10005,E455,[1]!Table1[28])</f>
        <v/>
      </c>
      <c r="BG455" s="30">
        <f>SUMIF([1]route!$E$3:$E$10005,E455,[1]!Table1[29])</f>
        <v/>
      </c>
      <c r="BH455" s="30">
        <f>SUMIF([1]route!$E$3:$E$10005,E455,[1]!Table1[30])</f>
        <v/>
      </c>
      <c r="BI455" s="30">
        <f>SUMIF([1]route!$E$3:$E$10005,E455,[1]!Table1[31])</f>
        <v/>
      </c>
      <c r="BJ455" s="30">
        <f>SUMIF([1]route!$E$3:$E$10005,E455,[1]!Table1[Remain PO])</f>
        <v/>
      </c>
      <c r="BK455" s="31">
        <f>SUMIF([1]route!$E$3:$E$10005,E455,[1]!Table1[N+1])</f>
        <v/>
      </c>
      <c r="BL455" s="31">
        <f>SUMIF([1]route!$E$3:$E$10005,E455,[1]!Table1[N+2])</f>
        <v/>
      </c>
      <c r="BM455" s="31">
        <f>SUMIF([1]route!$E$3:$E$10005,E455,[1]!Table1[N+3])</f>
        <v/>
      </c>
      <c r="BN455" s="32">
        <f>SUMIF([1]route!$E$3:$E$10005,E455,[1]!Table1[N+4])</f>
        <v/>
      </c>
      <c r="BP455" s="37">
        <f>$V455-$AD455</f>
        <v/>
      </c>
      <c r="BQ455" s="35">
        <f>BP455-AE455</f>
        <v/>
      </c>
      <c r="BR455" s="35">
        <f>BQ455-AF455</f>
        <v/>
      </c>
      <c r="BS455" s="35">
        <f>BR455-AG455</f>
        <v/>
      </c>
      <c r="BT455" s="35">
        <f>BS455-AH455</f>
        <v/>
      </c>
      <c r="BU455" s="35">
        <f>BT455-AI455</f>
        <v/>
      </c>
      <c r="BV455" s="35">
        <f>BU455-AJ455</f>
        <v/>
      </c>
      <c r="BW455" s="35">
        <f>BV455-AK455</f>
        <v/>
      </c>
      <c r="BX455" s="35">
        <f>BW455-AL455</f>
        <v/>
      </c>
      <c r="BY455" s="35">
        <f>BX455-AM455</f>
        <v/>
      </c>
      <c r="BZ455" s="35">
        <f>BY455-AN455</f>
        <v/>
      </c>
      <c r="CA455" s="35">
        <f>BZ455-AO455</f>
        <v/>
      </c>
      <c r="CB455" s="35">
        <f>CA455-AP455</f>
        <v/>
      </c>
      <c r="CC455" s="35">
        <f>CB455-AQ455</f>
        <v/>
      </c>
      <c r="CD455" s="35">
        <f>CC455-AR455</f>
        <v/>
      </c>
      <c r="CE455" s="35">
        <f>CD455-AS455</f>
        <v/>
      </c>
      <c r="CF455" s="35">
        <f>CE455-AT455</f>
        <v/>
      </c>
      <c r="CG455" s="35">
        <f>CF455-AU455</f>
        <v/>
      </c>
      <c r="CH455" s="35">
        <f>CG455-AV455</f>
        <v/>
      </c>
      <c r="CI455" s="35">
        <f>CH455-AW455</f>
        <v/>
      </c>
      <c r="CJ455" s="35">
        <f>CI455-AX455</f>
        <v/>
      </c>
      <c r="CK455" s="35">
        <f>CJ455-AY455</f>
        <v/>
      </c>
      <c r="CL455" s="35">
        <f>CK455-AZ455</f>
        <v/>
      </c>
      <c r="CM455" s="35">
        <f>CL455-BA455</f>
        <v/>
      </c>
      <c r="CN455" s="35">
        <f>CM455-BB455</f>
        <v/>
      </c>
      <c r="CO455" s="35">
        <f>CN455-BC455</f>
        <v/>
      </c>
      <c r="CP455" s="35">
        <f>CO455-BD455</f>
        <v/>
      </c>
      <c r="CQ455" s="35">
        <f>CP455-BE455</f>
        <v/>
      </c>
      <c r="CR455" s="35">
        <f>CQ455-BF455</f>
        <v/>
      </c>
      <c r="CS455" s="35">
        <f>CR455-BG455</f>
        <v/>
      </c>
      <c r="CT455" s="35">
        <f>CS455-BH455</f>
        <v/>
      </c>
      <c r="CU455" s="35">
        <f>CT455-BI455</f>
        <v/>
      </c>
      <c r="CV455" s="35">
        <f>CU455-BJ455</f>
        <v/>
      </c>
      <c r="CW455" s="38">
        <f>CV455-BK455</f>
        <v/>
      </c>
      <c r="CX455" s="38">
        <f>CW455-BL455</f>
        <v/>
      </c>
      <c r="CY455" s="38">
        <f>CX455-BM455</f>
        <v/>
      </c>
      <c r="CZ455" s="39">
        <f>CY455-BN455</f>
        <v/>
      </c>
      <c r="DA455" s="35" t="n"/>
    </row>
    <row r="456">
      <c r="D456" s="61">
        <f>VLOOKUP(F456,[1]Special!$O$2:$S$209,3,0)</f>
        <v/>
      </c>
      <c r="E456" s="20" t="inlineStr">
        <is>
          <t>|0200220810|41.00|0.00|3.500|0.0005952IBC</t>
        </is>
      </c>
      <c r="F456" s="19">
        <f>LEFT(E456,LEN(E456)-7)</f>
        <v/>
      </c>
      <c r="G456" s="19">
        <f>'Cutting Rules'!H456</f>
        <v/>
      </c>
      <c r="H456" s="19">
        <f>VLOOKUP(MID(F456,8,2),[1]Special!$H$2:$I$32,2,0)</f>
        <v/>
      </c>
      <c r="I456" s="19">
        <f>RIGHT(E456,3)</f>
        <v/>
      </c>
      <c r="J456" s="19">
        <f>IF(MID(E456,6,2)="22","P","C")</f>
        <v/>
      </c>
      <c r="K456" s="19">
        <f>MID(E456,13,4)</f>
        <v/>
      </c>
      <c r="L456" s="19">
        <f>MID(E456,19,4)</f>
        <v/>
      </c>
      <c r="M456" s="52">
        <f>MID(E456,LEN(E456)-17,4)</f>
        <v/>
      </c>
      <c r="N456" s="52">
        <f>MID(E456,LEN(E456)-6,4)</f>
        <v/>
      </c>
      <c r="O456" s="19">
        <f>VLOOKUP(F456,[1]Item!$A$5:$Z$10000,26,0)</f>
        <v/>
      </c>
      <c r="P456" s="19">
        <f>VLOOKUP(E456,[1]route!$E$3:$O$10005,11,0)</f>
        <v/>
      </c>
      <c r="Q456" s="167">
        <f>'Cutting Rules'!AD456</f>
        <v/>
      </c>
      <c r="R456" s="168">
        <f>SUMIF([1]route!$E$3:$E$10005,E456,[1]!Table1[生産])</f>
        <v/>
      </c>
      <c r="S456" s="24" t="n"/>
      <c r="T456" s="169" t="inlineStr"/>
      <c r="U456" s="19" t="n"/>
      <c r="V456" s="170">
        <f>SUMIF([1]route!$E$3:$E$10005,E456,[1]route!$M$3:$M$10005)</f>
        <v/>
      </c>
      <c r="W456" s="171">
        <f>O456*N456*V456/1000</f>
        <v/>
      </c>
      <c r="X456" s="27">
        <f t="array" ref="X456">INDEX($BP456:$CZ456,MATCH(TRUE,$BP456:$CZ456&lt;0,0))</f>
        <v/>
      </c>
      <c r="Y456" s="47">
        <f>IFERROR(CHOOSE($AC456,$BP$1,$BQ$1,$BR$1,$BS$1,$BT$1,$BU$1,$BV$1,$BW$1,$BX$1,$BY$1,$BZ$1,$CA$1,$CB$1,$CC$1,$CD$1,$CE$1,$CF$1,$CG$1,$CH$1,$CI$1,$CJ$1,$CK$1,$CL$1,$CM$1,$CN$1,$CO$1,$CP$1,$CQ$1,$CR$1,$CS$1,$CT$1,$CU$1,$CV$1,$CW$1,$CX$1,$CY$1,$CZ$1,),"")</f>
        <v/>
      </c>
      <c r="Z456" s="121">
        <f>IFERROR(VLOOKUP(E456,[1]route!$E$3:$BL$10005,59,0),"")&amp;IFERROR(VLOOKUP(E456,[1]route!$E$3:$BL$10005,60,0),"")</f>
        <v/>
      </c>
      <c r="AA456" s="172">
        <f>IF(R456&gt;V456,R456-V456,0)</f>
        <v/>
      </c>
      <c r="AB456" s="173">
        <f>AA456*O456*N456/1000</f>
        <v/>
      </c>
      <c r="AC456" s="4">
        <f>IFERROR(MATCH($X456,$BP456:$CZ456,0),"")</f>
        <v/>
      </c>
      <c r="AD456" s="29" t="n">
        <v>0</v>
      </c>
      <c r="AE456" s="30">
        <f>SUMIF([1]route!$E$3:$E$10005,E456,[1]!Table1[1])</f>
        <v/>
      </c>
      <c r="AF456" s="30">
        <f>SUMIF([1]route!$E$3:$E$10005,E456,[1]!Table1[2])</f>
        <v/>
      </c>
      <c r="AG456" s="30">
        <f>SUMIF([1]route!$E$3:$E$10005,E456,[1]!Table1[3])</f>
        <v/>
      </c>
      <c r="AH456" s="30">
        <f>SUMIF([1]route!$E$3:$E$10005,E456,[1]!Table1[4])</f>
        <v/>
      </c>
      <c r="AI456" s="30">
        <f>SUMIF([1]route!$E$3:$E$10005,E456,[1]!Table1[5])</f>
        <v/>
      </c>
      <c r="AJ456" s="30">
        <f>SUMIF([1]route!$E$3:$E$10005,E456,[1]!Table1[6])</f>
        <v/>
      </c>
      <c r="AK456" s="30">
        <f>SUMIF([1]route!$E$3:$E$10005,E456,[1]!Table1[7])</f>
        <v/>
      </c>
      <c r="AL456" s="30">
        <f>SUMIF([1]route!$E$3:$E$10005,E456,[1]!Table1[8])</f>
        <v/>
      </c>
      <c r="AM456" s="30">
        <f>SUMIF([1]route!$E$3:$E$10005,E456,[1]!Table1[9])</f>
        <v/>
      </c>
      <c r="AN456" s="30">
        <f>SUMIF([1]route!$E$3:$E$10005,E456,[1]!Table1[10])</f>
        <v/>
      </c>
      <c r="AO456" s="30">
        <f>SUMIF([1]route!$E$3:$E$10005,E456,[1]!Table1[11])</f>
        <v/>
      </c>
      <c r="AP456" s="30">
        <f>SUMIF([1]route!$E$3:$E$10005,E456,[1]!Table1[12])</f>
        <v/>
      </c>
      <c r="AQ456" s="30">
        <f>SUMIF([1]route!$E$3:$E$10005,E456,[1]!Table1[13])</f>
        <v/>
      </c>
      <c r="AR456" s="30">
        <f>SUMIF([1]route!$E$3:$E$10005,E456,[1]!Table1[14])</f>
        <v/>
      </c>
      <c r="AS456" s="30">
        <f>SUMIF([1]route!$E$3:$E$10005,E456,[1]!Table1[15])</f>
        <v/>
      </c>
      <c r="AT456" s="30">
        <f>SUMIF([1]route!$E$3:$E$10005,E456,[1]!Table1[16])</f>
        <v/>
      </c>
      <c r="AU456" s="30">
        <f>SUMIF([1]route!$E$3:$E$10005,E456,[1]!Table1[17])</f>
        <v/>
      </c>
      <c r="AV456" s="30">
        <f>SUMIF([1]route!$E$3:$E$10005,E456,[1]!Table1[18])</f>
        <v/>
      </c>
      <c r="AW456" s="30">
        <f>SUMIF([1]route!$E$3:$E$10005,E456,[1]!Table1[19])</f>
        <v/>
      </c>
      <c r="AX456" s="30">
        <f>SUMIF([1]route!$E$3:$E$10005,E456,[1]!Table1[20])</f>
        <v/>
      </c>
      <c r="AY456" s="30">
        <f>SUMIF([1]route!$E$3:$E$10005,E456,[1]!Table1[21])</f>
        <v/>
      </c>
      <c r="AZ456" s="30">
        <f>SUMIF([1]route!$E$3:$E$10005,E456,[1]!Table1[22])</f>
        <v/>
      </c>
      <c r="BA456" s="30">
        <f>SUMIF([1]route!$E$3:$E$10005,E456,[1]!Table1[23])</f>
        <v/>
      </c>
      <c r="BB456" s="30">
        <f>SUMIF([1]route!$E$3:$E$10005,E456,[1]!Table1[24])</f>
        <v/>
      </c>
      <c r="BC456" s="30">
        <f>SUMIF([1]route!$E$3:$E$10005,E456,[1]!Table1[25])</f>
        <v/>
      </c>
      <c r="BD456" s="30">
        <f>SUMIF([1]route!$E$3:$E$10005,E456,[1]!Table1[26])</f>
        <v/>
      </c>
      <c r="BE456" s="30">
        <f>SUMIF([1]route!$E$3:$E$10005,E456,[1]!Table1[27])</f>
        <v/>
      </c>
      <c r="BF456" s="30">
        <f>SUMIF([1]route!$E$3:$E$10005,E456,[1]!Table1[28])</f>
        <v/>
      </c>
      <c r="BG456" s="30">
        <f>SUMIF([1]route!$E$3:$E$10005,E456,[1]!Table1[29])</f>
        <v/>
      </c>
      <c r="BH456" s="30">
        <f>SUMIF([1]route!$E$3:$E$10005,E456,[1]!Table1[30])</f>
        <v/>
      </c>
      <c r="BI456" s="30">
        <f>SUMIF([1]route!$E$3:$E$10005,E456,[1]!Table1[31])</f>
        <v/>
      </c>
      <c r="BJ456" s="30">
        <f>SUMIF([1]route!$E$3:$E$10005,E456,[1]!Table1[Remain PO])</f>
        <v/>
      </c>
      <c r="BK456" s="31">
        <f>SUMIF([1]route!$E$3:$E$10005,E456,[1]!Table1[N+1])</f>
        <v/>
      </c>
      <c r="BL456" s="31">
        <f>SUMIF([1]route!$E$3:$E$10005,E456,[1]!Table1[N+2])</f>
        <v/>
      </c>
      <c r="BM456" s="31">
        <f>SUMIF([1]route!$E$3:$E$10005,E456,[1]!Table1[N+3])</f>
        <v/>
      </c>
      <c r="BN456" s="32">
        <f>SUMIF([1]route!$E$3:$E$10005,E456,[1]!Table1[N+4])</f>
        <v/>
      </c>
      <c r="BP456" s="37">
        <f>$V456-$AD456</f>
        <v/>
      </c>
      <c r="BQ456" s="35">
        <f>BP456-AE456</f>
        <v/>
      </c>
      <c r="BR456" s="35">
        <f>BQ456-AF456</f>
        <v/>
      </c>
      <c r="BS456" s="35">
        <f>BR456-AG456</f>
        <v/>
      </c>
      <c r="BT456" s="35">
        <f>BS456-AH456</f>
        <v/>
      </c>
      <c r="BU456" s="35">
        <f>BT456-AI456</f>
        <v/>
      </c>
      <c r="BV456" s="35">
        <f>BU456-AJ456</f>
        <v/>
      </c>
      <c r="BW456" s="35">
        <f>BV456-AK456</f>
        <v/>
      </c>
      <c r="BX456" s="35">
        <f>BW456-AL456</f>
        <v/>
      </c>
      <c r="BY456" s="35">
        <f>BX456-AM456</f>
        <v/>
      </c>
      <c r="BZ456" s="35">
        <f>BY456-AN456</f>
        <v/>
      </c>
      <c r="CA456" s="35">
        <f>BZ456-AO456</f>
        <v/>
      </c>
      <c r="CB456" s="35">
        <f>CA456-AP456</f>
        <v/>
      </c>
      <c r="CC456" s="35">
        <f>CB456-AQ456</f>
        <v/>
      </c>
      <c r="CD456" s="35">
        <f>CC456-AR456</f>
        <v/>
      </c>
      <c r="CE456" s="35">
        <f>CD456-AS456</f>
        <v/>
      </c>
      <c r="CF456" s="35">
        <f>CE456-AT456</f>
        <v/>
      </c>
      <c r="CG456" s="35">
        <f>CF456-AU456</f>
        <v/>
      </c>
      <c r="CH456" s="35">
        <f>CG456-AV456</f>
        <v/>
      </c>
      <c r="CI456" s="35">
        <f>CH456-AW456</f>
        <v/>
      </c>
      <c r="CJ456" s="35">
        <f>CI456-AX456</f>
        <v/>
      </c>
      <c r="CK456" s="35">
        <f>CJ456-AY456</f>
        <v/>
      </c>
      <c r="CL456" s="35">
        <f>CK456-AZ456</f>
        <v/>
      </c>
      <c r="CM456" s="35">
        <f>CL456-BA456</f>
        <v/>
      </c>
      <c r="CN456" s="35">
        <f>CM456-BB456</f>
        <v/>
      </c>
      <c r="CO456" s="35">
        <f>CN456-BC456</f>
        <v/>
      </c>
      <c r="CP456" s="35">
        <f>CO456-BD456</f>
        <v/>
      </c>
      <c r="CQ456" s="35">
        <f>CP456-BE456</f>
        <v/>
      </c>
      <c r="CR456" s="35">
        <f>CQ456-BF456</f>
        <v/>
      </c>
      <c r="CS456" s="35">
        <f>CR456-BG456</f>
        <v/>
      </c>
      <c r="CT456" s="35">
        <f>CS456-BH456</f>
        <v/>
      </c>
      <c r="CU456" s="35">
        <f>CT456-BI456</f>
        <v/>
      </c>
      <c r="CV456" s="35">
        <f>CU456-BJ456</f>
        <v/>
      </c>
      <c r="CW456" s="38">
        <f>CV456-BK456</f>
        <v/>
      </c>
      <c r="CX456" s="38">
        <f>CW456-BL456</f>
        <v/>
      </c>
      <c r="CY456" s="38">
        <f>CX456-BM456</f>
        <v/>
      </c>
      <c r="CZ456" s="39">
        <f>CY456-BN456</f>
        <v/>
      </c>
      <c r="DA456" s="35" t="n"/>
    </row>
    <row r="457">
      <c r="D457" s="61">
        <f>VLOOKUP(F457,[1]Special!$O$2:$S$209,3,0)</f>
        <v/>
      </c>
      <c r="E457" s="20" t="inlineStr">
        <is>
          <t>|0200226240|19.10|0.00|2.000|0.0005911NBC</t>
        </is>
      </c>
      <c r="F457" s="19">
        <f>LEFT(E457,LEN(E457)-7)</f>
        <v/>
      </c>
      <c r="G457" s="19">
        <f>'Cutting Rules'!H457</f>
        <v/>
      </c>
      <c r="H457" s="19">
        <f>VLOOKUP(MID(F457,8,2),[1]Special!$H$2:$I$32,2,0)</f>
        <v/>
      </c>
      <c r="I457" s="19">
        <f>RIGHT(E457,3)</f>
        <v/>
      </c>
      <c r="J457" s="19">
        <f>IF(MID(E457,6,2)="22","P","C")</f>
        <v/>
      </c>
      <c r="K457" s="19">
        <f>MID(E457,13,4)</f>
        <v/>
      </c>
      <c r="L457" s="19">
        <f>MID(E457,19,4)</f>
        <v/>
      </c>
      <c r="M457" s="52">
        <f>MID(E457,LEN(E457)-17,4)</f>
        <v/>
      </c>
      <c r="N457" s="52">
        <f>MID(E457,LEN(E457)-6,4)</f>
        <v/>
      </c>
      <c r="O457" s="19">
        <f>VLOOKUP(F457,[1]Item!$A$5:$Z$10000,26,0)</f>
        <v/>
      </c>
      <c r="P457" s="19">
        <f>VLOOKUP(E457,[1]route!$E$3:$O$10005,11,0)</f>
        <v/>
      </c>
      <c r="Q457" s="167">
        <f>'Cutting Rules'!AD457</f>
        <v/>
      </c>
      <c r="R457" s="168">
        <f>SUMIF([1]route!$E$3:$E$10005,E457,[1]!Table1[生産])</f>
        <v/>
      </c>
      <c r="S457" s="24" t="n"/>
      <c r="T457" s="169" t="inlineStr"/>
      <c r="U457" s="19" t="n"/>
      <c r="V457" s="170">
        <f>SUMIF([1]route!$E$3:$E$10005,E457,[1]route!$M$3:$M$10005)</f>
        <v/>
      </c>
      <c r="W457" s="171">
        <f>O457*N457*V457/1000</f>
        <v/>
      </c>
      <c r="X457" s="27">
        <f t="array" ref="X457">INDEX($BP457:$CZ457,MATCH(TRUE,$BP457:$CZ457&lt;0,0))</f>
        <v/>
      </c>
      <c r="Y457" s="47">
        <f>IFERROR(CHOOSE($AC457,$BP$1,$BQ$1,$BR$1,$BS$1,$BT$1,$BU$1,$BV$1,$BW$1,$BX$1,$BY$1,$BZ$1,$CA$1,$CB$1,$CC$1,$CD$1,$CE$1,$CF$1,$CG$1,$CH$1,$CI$1,$CJ$1,$CK$1,$CL$1,$CM$1,$CN$1,$CO$1,$CP$1,$CQ$1,$CR$1,$CS$1,$CT$1,$CU$1,$CV$1,$CW$1,$CX$1,$CY$1,$CZ$1,),"")</f>
        <v/>
      </c>
      <c r="Z457" s="121">
        <f>IFERROR(VLOOKUP(E457,[1]route!$E$3:$BL$10005,59,0),"")&amp;IFERROR(VLOOKUP(E457,[1]route!$E$3:$BL$10005,60,0),"")</f>
        <v/>
      </c>
      <c r="AA457" s="172">
        <f>IF(R457&gt;V457,R457-V457,0)</f>
        <v/>
      </c>
      <c r="AB457" s="173">
        <f>AA457*O457*N457/1000</f>
        <v/>
      </c>
      <c r="AC457" s="4">
        <f>IFERROR(MATCH($X457,$BP457:$CZ457,0),"")</f>
        <v/>
      </c>
      <c r="AD457" s="29" t="n">
        <v>0</v>
      </c>
      <c r="AE457" s="30">
        <f>SUMIF([1]route!$E$3:$E$10005,E457,[1]!Table1[1])</f>
        <v/>
      </c>
      <c r="AF457" s="30">
        <f>SUMIF([1]route!$E$3:$E$10005,E457,[1]!Table1[2])</f>
        <v/>
      </c>
      <c r="AG457" s="30">
        <f>SUMIF([1]route!$E$3:$E$10005,E457,[1]!Table1[3])</f>
        <v/>
      </c>
      <c r="AH457" s="30">
        <f>SUMIF([1]route!$E$3:$E$10005,E457,[1]!Table1[4])</f>
        <v/>
      </c>
      <c r="AI457" s="30">
        <f>SUMIF([1]route!$E$3:$E$10005,E457,[1]!Table1[5])</f>
        <v/>
      </c>
      <c r="AJ457" s="30">
        <f>SUMIF([1]route!$E$3:$E$10005,E457,[1]!Table1[6])</f>
        <v/>
      </c>
      <c r="AK457" s="30">
        <f>SUMIF([1]route!$E$3:$E$10005,E457,[1]!Table1[7])</f>
        <v/>
      </c>
      <c r="AL457" s="30">
        <f>SUMIF([1]route!$E$3:$E$10005,E457,[1]!Table1[8])</f>
        <v/>
      </c>
      <c r="AM457" s="30">
        <f>SUMIF([1]route!$E$3:$E$10005,E457,[1]!Table1[9])</f>
        <v/>
      </c>
      <c r="AN457" s="30">
        <f>SUMIF([1]route!$E$3:$E$10005,E457,[1]!Table1[10])</f>
        <v/>
      </c>
      <c r="AO457" s="30">
        <f>SUMIF([1]route!$E$3:$E$10005,E457,[1]!Table1[11])</f>
        <v/>
      </c>
      <c r="AP457" s="30">
        <f>SUMIF([1]route!$E$3:$E$10005,E457,[1]!Table1[12])</f>
        <v/>
      </c>
      <c r="AQ457" s="30">
        <f>SUMIF([1]route!$E$3:$E$10005,E457,[1]!Table1[13])</f>
        <v/>
      </c>
      <c r="AR457" s="30">
        <f>SUMIF([1]route!$E$3:$E$10005,E457,[1]!Table1[14])</f>
        <v/>
      </c>
      <c r="AS457" s="30">
        <f>SUMIF([1]route!$E$3:$E$10005,E457,[1]!Table1[15])</f>
        <v/>
      </c>
      <c r="AT457" s="30">
        <f>SUMIF([1]route!$E$3:$E$10005,E457,[1]!Table1[16])</f>
        <v/>
      </c>
      <c r="AU457" s="30">
        <f>SUMIF([1]route!$E$3:$E$10005,E457,[1]!Table1[17])</f>
        <v/>
      </c>
      <c r="AV457" s="30">
        <f>SUMIF([1]route!$E$3:$E$10005,E457,[1]!Table1[18])</f>
        <v/>
      </c>
      <c r="AW457" s="30">
        <f>SUMIF([1]route!$E$3:$E$10005,E457,[1]!Table1[19])</f>
        <v/>
      </c>
      <c r="AX457" s="30">
        <f>SUMIF([1]route!$E$3:$E$10005,E457,[1]!Table1[20])</f>
        <v/>
      </c>
      <c r="AY457" s="30">
        <f>SUMIF([1]route!$E$3:$E$10005,E457,[1]!Table1[21])</f>
        <v/>
      </c>
      <c r="AZ457" s="30">
        <f>SUMIF([1]route!$E$3:$E$10005,E457,[1]!Table1[22])</f>
        <v/>
      </c>
      <c r="BA457" s="30">
        <f>SUMIF([1]route!$E$3:$E$10005,E457,[1]!Table1[23])</f>
        <v/>
      </c>
      <c r="BB457" s="30">
        <f>SUMIF([1]route!$E$3:$E$10005,E457,[1]!Table1[24])</f>
        <v/>
      </c>
      <c r="BC457" s="30">
        <f>SUMIF([1]route!$E$3:$E$10005,E457,[1]!Table1[25])</f>
        <v/>
      </c>
      <c r="BD457" s="30">
        <f>SUMIF([1]route!$E$3:$E$10005,E457,[1]!Table1[26])</f>
        <v/>
      </c>
      <c r="BE457" s="30">
        <f>SUMIF([1]route!$E$3:$E$10005,E457,[1]!Table1[27])</f>
        <v/>
      </c>
      <c r="BF457" s="30">
        <f>SUMIF([1]route!$E$3:$E$10005,E457,[1]!Table1[28])</f>
        <v/>
      </c>
      <c r="BG457" s="30">
        <f>SUMIF([1]route!$E$3:$E$10005,E457,[1]!Table1[29])</f>
        <v/>
      </c>
      <c r="BH457" s="30">
        <f>SUMIF([1]route!$E$3:$E$10005,E457,[1]!Table1[30])</f>
        <v/>
      </c>
      <c r="BI457" s="30">
        <f>SUMIF([1]route!$E$3:$E$10005,E457,[1]!Table1[31])</f>
        <v/>
      </c>
      <c r="BJ457" s="30">
        <f>SUMIF([1]route!$E$3:$E$10005,E457,[1]!Table1[Remain PO])</f>
        <v/>
      </c>
      <c r="BK457" s="31">
        <f>SUMIF([1]route!$E$3:$E$10005,E457,[1]!Table1[N+1])</f>
        <v/>
      </c>
      <c r="BL457" s="31">
        <f>SUMIF([1]route!$E$3:$E$10005,E457,[1]!Table1[N+2])</f>
        <v/>
      </c>
      <c r="BM457" s="31">
        <f>SUMIF([1]route!$E$3:$E$10005,E457,[1]!Table1[N+3])</f>
        <v/>
      </c>
      <c r="BN457" s="32">
        <f>SUMIF([1]route!$E$3:$E$10005,E457,[1]!Table1[N+4])</f>
        <v/>
      </c>
      <c r="BP457" s="37">
        <f>$V457-$AD457</f>
        <v/>
      </c>
      <c r="BQ457" s="35">
        <f>BP457-AE457</f>
        <v/>
      </c>
      <c r="BR457" s="35">
        <f>BQ457-AF457</f>
        <v/>
      </c>
      <c r="BS457" s="35">
        <f>BR457-AG457</f>
        <v/>
      </c>
      <c r="BT457" s="35">
        <f>BS457-AH457</f>
        <v/>
      </c>
      <c r="BU457" s="35">
        <f>BT457-AI457</f>
        <v/>
      </c>
      <c r="BV457" s="35">
        <f>BU457-AJ457</f>
        <v/>
      </c>
      <c r="BW457" s="35">
        <f>BV457-AK457</f>
        <v/>
      </c>
      <c r="BX457" s="35">
        <f>BW457-AL457</f>
        <v/>
      </c>
      <c r="BY457" s="35">
        <f>BX457-AM457</f>
        <v/>
      </c>
      <c r="BZ457" s="35">
        <f>BY457-AN457</f>
        <v/>
      </c>
      <c r="CA457" s="35">
        <f>BZ457-AO457</f>
        <v/>
      </c>
      <c r="CB457" s="35">
        <f>CA457-AP457</f>
        <v/>
      </c>
      <c r="CC457" s="35">
        <f>CB457-AQ457</f>
        <v/>
      </c>
      <c r="CD457" s="35">
        <f>CC457-AR457</f>
        <v/>
      </c>
      <c r="CE457" s="35">
        <f>CD457-AS457</f>
        <v/>
      </c>
      <c r="CF457" s="35">
        <f>CE457-AT457</f>
        <v/>
      </c>
      <c r="CG457" s="35">
        <f>CF457-AU457</f>
        <v/>
      </c>
      <c r="CH457" s="35">
        <f>CG457-AV457</f>
        <v/>
      </c>
      <c r="CI457" s="35">
        <f>CH457-AW457</f>
        <v/>
      </c>
      <c r="CJ457" s="35">
        <f>CI457-AX457</f>
        <v/>
      </c>
      <c r="CK457" s="35">
        <f>CJ457-AY457</f>
        <v/>
      </c>
      <c r="CL457" s="35">
        <f>CK457-AZ457</f>
        <v/>
      </c>
      <c r="CM457" s="35">
        <f>CL457-BA457</f>
        <v/>
      </c>
      <c r="CN457" s="35">
        <f>CM457-BB457</f>
        <v/>
      </c>
      <c r="CO457" s="35">
        <f>CN457-BC457</f>
        <v/>
      </c>
      <c r="CP457" s="35">
        <f>CO457-BD457</f>
        <v/>
      </c>
      <c r="CQ457" s="35">
        <f>CP457-BE457</f>
        <v/>
      </c>
      <c r="CR457" s="35">
        <f>CQ457-BF457</f>
        <v/>
      </c>
      <c r="CS457" s="35">
        <f>CR457-BG457</f>
        <v/>
      </c>
      <c r="CT457" s="35">
        <f>CS457-BH457</f>
        <v/>
      </c>
      <c r="CU457" s="35">
        <f>CT457-BI457</f>
        <v/>
      </c>
      <c r="CV457" s="35">
        <f>CU457-BJ457</f>
        <v/>
      </c>
      <c r="CW457" s="38">
        <f>CV457-BK457</f>
        <v/>
      </c>
      <c r="CX457" s="38">
        <f>CW457-BL457</f>
        <v/>
      </c>
      <c r="CY457" s="38">
        <f>CX457-BM457</f>
        <v/>
      </c>
      <c r="CZ457" s="39">
        <f>CY457-BN457</f>
        <v/>
      </c>
      <c r="DA457" s="35" t="n"/>
    </row>
    <row r="458">
      <c r="D458" s="61">
        <f>VLOOKUP(F458,[1]Special!$O$2:$S$209,3,0)</f>
        <v/>
      </c>
      <c r="E458" s="20" t="inlineStr">
        <is>
          <t>|0200220810|31.80|0.00|2.000|0.0006000NBC</t>
        </is>
      </c>
      <c r="F458" s="19">
        <f>LEFT(E458,LEN(E458)-7)</f>
        <v/>
      </c>
      <c r="G458" s="19">
        <f>'Cutting Rules'!H458</f>
        <v/>
      </c>
      <c r="H458" s="19">
        <f>VLOOKUP(MID(F458,8,2),[1]Special!$H$2:$I$32,2,0)</f>
        <v/>
      </c>
      <c r="I458" s="19">
        <f>RIGHT(E458,3)</f>
        <v/>
      </c>
      <c r="J458" s="19">
        <f>IF(MID(E458,6,2)="22","P","C")</f>
        <v/>
      </c>
      <c r="K458" s="19">
        <f>MID(E458,13,4)</f>
        <v/>
      </c>
      <c r="L458" s="19">
        <f>MID(E458,19,4)</f>
        <v/>
      </c>
      <c r="M458" s="52">
        <f>MID(E458,LEN(E458)-17,4)</f>
        <v/>
      </c>
      <c r="N458" s="52">
        <f>MID(E458,LEN(E458)-6,4)</f>
        <v/>
      </c>
      <c r="O458" s="19">
        <f>VLOOKUP(F458,[1]Item!$A$5:$Z$10000,26,0)</f>
        <v/>
      </c>
      <c r="P458" s="19">
        <f>VLOOKUP(E458,[1]route!$E$3:$O$10005,11,0)</f>
        <v/>
      </c>
      <c r="Q458" s="167">
        <f>'Cutting Rules'!AD458</f>
        <v/>
      </c>
      <c r="R458" s="168">
        <f>SUMIF([1]route!$E$3:$E$10005,E458,[1]!Table1[生産])</f>
        <v/>
      </c>
      <c r="S458" s="24" t="n"/>
      <c r="T458" s="169" t="inlineStr"/>
      <c r="U458" s="19" t="n"/>
      <c r="V458" s="170">
        <f>SUMIF([1]route!$E$3:$E$10005,E458,[1]route!$M$3:$M$10005)</f>
        <v/>
      </c>
      <c r="W458" s="171">
        <f>O458*N458*V458/1000</f>
        <v/>
      </c>
      <c r="X458" s="27">
        <f t="array" ref="X458">INDEX($BP458:$CZ458,MATCH(TRUE,$BP458:$CZ458&lt;0,0))</f>
        <v/>
      </c>
      <c r="Y458" s="47">
        <f>IFERROR(CHOOSE($AC458,$BP$1,$BQ$1,$BR$1,$BS$1,$BT$1,$BU$1,$BV$1,$BW$1,$BX$1,$BY$1,$BZ$1,$CA$1,$CB$1,$CC$1,$CD$1,$CE$1,$CF$1,$CG$1,$CH$1,$CI$1,$CJ$1,$CK$1,$CL$1,$CM$1,$CN$1,$CO$1,$CP$1,$CQ$1,$CR$1,$CS$1,$CT$1,$CU$1,$CV$1,$CW$1,$CX$1,$CY$1,$CZ$1,),"")</f>
        <v/>
      </c>
      <c r="Z458" s="121">
        <f>IFERROR(VLOOKUP(E458,[1]route!$E$3:$BL$10005,59,0),"")&amp;IFERROR(VLOOKUP(E458,[1]route!$E$3:$BL$10005,60,0),"")</f>
        <v/>
      </c>
      <c r="AA458" s="172">
        <f>IF(R458&gt;V458,R458-V458,0)</f>
        <v/>
      </c>
      <c r="AB458" s="173">
        <f>AA458*O458*N458/1000</f>
        <v/>
      </c>
      <c r="AC458" s="4">
        <f>IFERROR(MATCH($X458,$BP458:$CZ458,0),"")</f>
        <v/>
      </c>
      <c r="AD458" s="29" t="n">
        <v>0</v>
      </c>
      <c r="AE458" s="30">
        <f>SUMIF([1]route!$E$3:$E$10005,E458,[1]!Table1[1])</f>
        <v/>
      </c>
      <c r="AF458" s="30">
        <f>SUMIF([1]route!$E$3:$E$10005,E458,[1]!Table1[2])</f>
        <v/>
      </c>
      <c r="AG458" s="30">
        <f>SUMIF([1]route!$E$3:$E$10005,E458,[1]!Table1[3])</f>
        <v/>
      </c>
      <c r="AH458" s="30">
        <f>SUMIF([1]route!$E$3:$E$10005,E458,[1]!Table1[4])</f>
        <v/>
      </c>
      <c r="AI458" s="30">
        <f>SUMIF([1]route!$E$3:$E$10005,E458,[1]!Table1[5])</f>
        <v/>
      </c>
      <c r="AJ458" s="30">
        <f>SUMIF([1]route!$E$3:$E$10005,E458,[1]!Table1[6])</f>
        <v/>
      </c>
      <c r="AK458" s="30">
        <f>SUMIF([1]route!$E$3:$E$10005,E458,[1]!Table1[7])</f>
        <v/>
      </c>
      <c r="AL458" s="30">
        <f>SUMIF([1]route!$E$3:$E$10005,E458,[1]!Table1[8])</f>
        <v/>
      </c>
      <c r="AM458" s="30">
        <f>SUMIF([1]route!$E$3:$E$10005,E458,[1]!Table1[9])</f>
        <v/>
      </c>
      <c r="AN458" s="30">
        <f>SUMIF([1]route!$E$3:$E$10005,E458,[1]!Table1[10])</f>
        <v/>
      </c>
      <c r="AO458" s="30">
        <f>SUMIF([1]route!$E$3:$E$10005,E458,[1]!Table1[11])</f>
        <v/>
      </c>
      <c r="AP458" s="30">
        <f>SUMIF([1]route!$E$3:$E$10005,E458,[1]!Table1[12])</f>
        <v/>
      </c>
      <c r="AQ458" s="30">
        <f>SUMIF([1]route!$E$3:$E$10005,E458,[1]!Table1[13])</f>
        <v/>
      </c>
      <c r="AR458" s="30">
        <f>SUMIF([1]route!$E$3:$E$10005,E458,[1]!Table1[14])</f>
        <v/>
      </c>
      <c r="AS458" s="30">
        <f>SUMIF([1]route!$E$3:$E$10005,E458,[1]!Table1[15])</f>
        <v/>
      </c>
      <c r="AT458" s="30">
        <f>SUMIF([1]route!$E$3:$E$10005,E458,[1]!Table1[16])</f>
        <v/>
      </c>
      <c r="AU458" s="30">
        <f>SUMIF([1]route!$E$3:$E$10005,E458,[1]!Table1[17])</f>
        <v/>
      </c>
      <c r="AV458" s="30">
        <f>SUMIF([1]route!$E$3:$E$10005,E458,[1]!Table1[18])</f>
        <v/>
      </c>
      <c r="AW458" s="30">
        <f>SUMIF([1]route!$E$3:$E$10005,E458,[1]!Table1[19])</f>
        <v/>
      </c>
      <c r="AX458" s="30">
        <f>SUMIF([1]route!$E$3:$E$10005,E458,[1]!Table1[20])</f>
        <v/>
      </c>
      <c r="AY458" s="30">
        <f>SUMIF([1]route!$E$3:$E$10005,E458,[1]!Table1[21])</f>
        <v/>
      </c>
      <c r="AZ458" s="30">
        <f>SUMIF([1]route!$E$3:$E$10005,E458,[1]!Table1[22])</f>
        <v/>
      </c>
      <c r="BA458" s="30">
        <f>SUMIF([1]route!$E$3:$E$10005,E458,[1]!Table1[23])</f>
        <v/>
      </c>
      <c r="BB458" s="30">
        <f>SUMIF([1]route!$E$3:$E$10005,E458,[1]!Table1[24])</f>
        <v/>
      </c>
      <c r="BC458" s="30">
        <f>SUMIF([1]route!$E$3:$E$10005,E458,[1]!Table1[25])</f>
        <v/>
      </c>
      <c r="BD458" s="30">
        <f>SUMIF([1]route!$E$3:$E$10005,E458,[1]!Table1[26])</f>
        <v/>
      </c>
      <c r="BE458" s="30">
        <f>SUMIF([1]route!$E$3:$E$10005,E458,[1]!Table1[27])</f>
        <v/>
      </c>
      <c r="BF458" s="30">
        <f>SUMIF([1]route!$E$3:$E$10005,E458,[1]!Table1[28])</f>
        <v/>
      </c>
      <c r="BG458" s="30">
        <f>SUMIF([1]route!$E$3:$E$10005,E458,[1]!Table1[29])</f>
        <v/>
      </c>
      <c r="BH458" s="30">
        <f>SUMIF([1]route!$E$3:$E$10005,E458,[1]!Table1[30])</f>
        <v/>
      </c>
      <c r="BI458" s="30">
        <f>SUMIF([1]route!$E$3:$E$10005,E458,[1]!Table1[31])</f>
        <v/>
      </c>
      <c r="BJ458" s="30">
        <f>SUMIF([1]route!$E$3:$E$10005,E458,[1]!Table1[Remain PO])</f>
        <v/>
      </c>
      <c r="BK458" s="31">
        <f>SUMIF([1]route!$E$3:$E$10005,E458,[1]!Table1[N+1])</f>
        <v/>
      </c>
      <c r="BL458" s="31">
        <f>SUMIF([1]route!$E$3:$E$10005,E458,[1]!Table1[N+2])</f>
        <v/>
      </c>
      <c r="BM458" s="31">
        <f>SUMIF([1]route!$E$3:$E$10005,E458,[1]!Table1[N+3])</f>
        <v/>
      </c>
      <c r="BN458" s="32">
        <f>SUMIF([1]route!$E$3:$E$10005,E458,[1]!Table1[N+4])</f>
        <v/>
      </c>
      <c r="BP458" s="37">
        <f>$V458-$AD458</f>
        <v/>
      </c>
      <c r="BQ458" s="35">
        <f>BP458-AE458</f>
        <v/>
      </c>
      <c r="BR458" s="35">
        <f>BQ458-AF458</f>
        <v/>
      </c>
      <c r="BS458" s="35">
        <f>BR458-AG458</f>
        <v/>
      </c>
      <c r="BT458" s="35">
        <f>BS458-AH458</f>
        <v/>
      </c>
      <c r="BU458" s="35">
        <f>BT458-AI458</f>
        <v/>
      </c>
      <c r="BV458" s="35">
        <f>BU458-AJ458</f>
        <v/>
      </c>
      <c r="BW458" s="35">
        <f>BV458-AK458</f>
        <v/>
      </c>
      <c r="BX458" s="35">
        <f>BW458-AL458</f>
        <v/>
      </c>
      <c r="BY458" s="35">
        <f>BX458-AM458</f>
        <v/>
      </c>
      <c r="BZ458" s="35">
        <f>BY458-AN458</f>
        <v/>
      </c>
      <c r="CA458" s="35">
        <f>BZ458-AO458</f>
        <v/>
      </c>
      <c r="CB458" s="35">
        <f>CA458-AP458</f>
        <v/>
      </c>
      <c r="CC458" s="35">
        <f>CB458-AQ458</f>
        <v/>
      </c>
      <c r="CD458" s="35">
        <f>CC458-AR458</f>
        <v/>
      </c>
      <c r="CE458" s="35">
        <f>CD458-AS458</f>
        <v/>
      </c>
      <c r="CF458" s="35">
        <f>CE458-AT458</f>
        <v/>
      </c>
      <c r="CG458" s="35">
        <f>CF458-AU458</f>
        <v/>
      </c>
      <c r="CH458" s="35">
        <f>CG458-AV458</f>
        <v/>
      </c>
      <c r="CI458" s="35">
        <f>CH458-AW458</f>
        <v/>
      </c>
      <c r="CJ458" s="35">
        <f>CI458-AX458</f>
        <v/>
      </c>
      <c r="CK458" s="35">
        <f>CJ458-AY458</f>
        <v/>
      </c>
      <c r="CL458" s="35">
        <f>CK458-AZ458</f>
        <v/>
      </c>
      <c r="CM458" s="35">
        <f>CL458-BA458</f>
        <v/>
      </c>
      <c r="CN458" s="35">
        <f>CM458-BB458</f>
        <v/>
      </c>
      <c r="CO458" s="35">
        <f>CN458-BC458</f>
        <v/>
      </c>
      <c r="CP458" s="35">
        <f>CO458-BD458</f>
        <v/>
      </c>
      <c r="CQ458" s="35">
        <f>CP458-BE458</f>
        <v/>
      </c>
      <c r="CR458" s="35">
        <f>CQ458-BF458</f>
        <v/>
      </c>
      <c r="CS458" s="35">
        <f>CR458-BG458</f>
        <v/>
      </c>
      <c r="CT458" s="35">
        <f>CS458-BH458</f>
        <v/>
      </c>
      <c r="CU458" s="35">
        <f>CT458-BI458</f>
        <v/>
      </c>
      <c r="CV458" s="35">
        <f>CU458-BJ458</f>
        <v/>
      </c>
      <c r="CW458" s="38">
        <f>CV458-BK458</f>
        <v/>
      </c>
      <c r="CX458" s="38">
        <f>CW458-BL458</f>
        <v/>
      </c>
      <c r="CY458" s="38">
        <f>CX458-BM458</f>
        <v/>
      </c>
      <c r="CZ458" s="39">
        <f>CY458-BN458</f>
        <v/>
      </c>
      <c r="DA458" s="35" t="n"/>
    </row>
    <row r="459">
      <c r="D459" s="61">
        <f>VLOOKUP(F459,[1]Special!$O$2:$S$209,3,0)</f>
        <v/>
      </c>
      <c r="E459" s="20" t="inlineStr">
        <is>
          <t>|0200220139|42.70|0.00|2.000|0.0006135NBC</t>
        </is>
      </c>
      <c r="F459" s="19">
        <f>LEFT(E459,LEN(E459)-7)</f>
        <v/>
      </c>
      <c r="G459" s="19">
        <f>'Cutting Rules'!H459</f>
        <v/>
      </c>
      <c r="H459" s="19">
        <f>VLOOKUP(MID(F459,8,2),[1]Special!$H$2:$I$32,2,0)</f>
        <v/>
      </c>
      <c r="I459" s="19">
        <f>RIGHT(E459,3)</f>
        <v/>
      </c>
      <c r="J459" s="19">
        <f>IF(MID(E459,6,2)="22","P","C")</f>
        <v/>
      </c>
      <c r="K459" s="19">
        <f>MID(E459,13,4)</f>
        <v/>
      </c>
      <c r="L459" s="19">
        <f>MID(E459,19,4)</f>
        <v/>
      </c>
      <c r="M459" s="52">
        <f>MID(E459,LEN(E459)-17,4)</f>
        <v/>
      </c>
      <c r="N459" s="52">
        <f>MID(E459,LEN(E459)-6,4)</f>
        <v/>
      </c>
      <c r="O459" s="19">
        <f>VLOOKUP(F459,[1]Item!$A$5:$Z$10000,26,0)</f>
        <v/>
      </c>
      <c r="P459" s="19">
        <f>VLOOKUP(E459,[1]route!$E$3:$O$10005,11,0)</f>
        <v/>
      </c>
      <c r="Q459" s="167">
        <f>'Cutting Rules'!AD459</f>
        <v/>
      </c>
      <c r="R459" s="168">
        <f>SUMIF([1]route!$E$3:$E$10005,E459,[1]!Table1[生産])</f>
        <v/>
      </c>
      <c r="S459" s="24" t="n"/>
      <c r="T459" s="169" t="inlineStr"/>
      <c r="U459" s="19" t="n"/>
      <c r="V459" s="170">
        <f>SUMIF([1]route!$E$3:$E$10005,E459,[1]route!$M$3:$M$10005)</f>
        <v/>
      </c>
      <c r="W459" s="171">
        <f>O459*N459*V459/1000</f>
        <v/>
      </c>
      <c r="X459" s="27">
        <f t="array" ref="X459">INDEX($BP459:$CZ459,MATCH(TRUE,$BP459:$CZ459&lt;0,0))</f>
        <v/>
      </c>
      <c r="Y459" s="47">
        <f>IFERROR(CHOOSE($AC459,$BP$1,$BQ$1,$BR$1,$BS$1,$BT$1,$BU$1,$BV$1,$BW$1,$BX$1,$BY$1,$BZ$1,$CA$1,$CB$1,$CC$1,$CD$1,$CE$1,$CF$1,$CG$1,$CH$1,$CI$1,$CJ$1,$CK$1,$CL$1,$CM$1,$CN$1,$CO$1,$CP$1,$CQ$1,$CR$1,$CS$1,$CT$1,$CU$1,$CV$1,$CW$1,$CX$1,$CY$1,$CZ$1,),"")</f>
        <v/>
      </c>
      <c r="Z459" s="121">
        <f>IFERROR(VLOOKUP(E459,[1]route!$E$3:$BL$10005,59,0),"")&amp;IFERROR(VLOOKUP(E459,[1]route!$E$3:$BL$10005,60,0),"")</f>
        <v/>
      </c>
      <c r="AA459" s="172">
        <f>IF(R459&gt;V459,R459-V459,0)</f>
        <v/>
      </c>
      <c r="AB459" s="173">
        <f>AA459*O459*N459/1000</f>
        <v/>
      </c>
      <c r="AC459" s="4">
        <f>IFERROR(MATCH($X459,$BP459:$CZ459,0),"")</f>
        <v/>
      </c>
      <c r="AD459" s="29" t="n">
        <v>0</v>
      </c>
      <c r="AE459" s="30">
        <f>SUMIF([1]route!$E$3:$E$10005,E459,[1]!Table1[1])</f>
        <v/>
      </c>
      <c r="AF459" s="30">
        <f>SUMIF([1]route!$E$3:$E$10005,E459,[1]!Table1[2])</f>
        <v/>
      </c>
      <c r="AG459" s="30">
        <f>SUMIF([1]route!$E$3:$E$10005,E459,[1]!Table1[3])</f>
        <v/>
      </c>
      <c r="AH459" s="30">
        <f>SUMIF([1]route!$E$3:$E$10005,E459,[1]!Table1[4])</f>
        <v/>
      </c>
      <c r="AI459" s="30">
        <f>SUMIF([1]route!$E$3:$E$10005,E459,[1]!Table1[5])</f>
        <v/>
      </c>
      <c r="AJ459" s="30">
        <f>SUMIF([1]route!$E$3:$E$10005,E459,[1]!Table1[6])</f>
        <v/>
      </c>
      <c r="AK459" s="30">
        <f>SUMIF([1]route!$E$3:$E$10005,E459,[1]!Table1[7])</f>
        <v/>
      </c>
      <c r="AL459" s="30">
        <f>SUMIF([1]route!$E$3:$E$10005,E459,[1]!Table1[8])</f>
        <v/>
      </c>
      <c r="AM459" s="30">
        <f>SUMIF([1]route!$E$3:$E$10005,E459,[1]!Table1[9])</f>
        <v/>
      </c>
      <c r="AN459" s="30">
        <f>SUMIF([1]route!$E$3:$E$10005,E459,[1]!Table1[10])</f>
        <v/>
      </c>
      <c r="AO459" s="30">
        <f>SUMIF([1]route!$E$3:$E$10005,E459,[1]!Table1[11])</f>
        <v/>
      </c>
      <c r="AP459" s="30">
        <f>SUMIF([1]route!$E$3:$E$10005,E459,[1]!Table1[12])</f>
        <v/>
      </c>
      <c r="AQ459" s="30">
        <f>SUMIF([1]route!$E$3:$E$10005,E459,[1]!Table1[13])</f>
        <v/>
      </c>
      <c r="AR459" s="30">
        <f>SUMIF([1]route!$E$3:$E$10005,E459,[1]!Table1[14])</f>
        <v/>
      </c>
      <c r="AS459" s="30">
        <f>SUMIF([1]route!$E$3:$E$10005,E459,[1]!Table1[15])</f>
        <v/>
      </c>
      <c r="AT459" s="30">
        <f>SUMIF([1]route!$E$3:$E$10005,E459,[1]!Table1[16])</f>
        <v/>
      </c>
      <c r="AU459" s="30">
        <f>SUMIF([1]route!$E$3:$E$10005,E459,[1]!Table1[17])</f>
        <v/>
      </c>
      <c r="AV459" s="30">
        <f>SUMIF([1]route!$E$3:$E$10005,E459,[1]!Table1[18])</f>
        <v/>
      </c>
      <c r="AW459" s="30">
        <f>SUMIF([1]route!$E$3:$E$10005,E459,[1]!Table1[19])</f>
        <v/>
      </c>
      <c r="AX459" s="30">
        <f>SUMIF([1]route!$E$3:$E$10005,E459,[1]!Table1[20])</f>
        <v/>
      </c>
      <c r="AY459" s="30">
        <f>SUMIF([1]route!$E$3:$E$10005,E459,[1]!Table1[21])</f>
        <v/>
      </c>
      <c r="AZ459" s="30">
        <f>SUMIF([1]route!$E$3:$E$10005,E459,[1]!Table1[22])</f>
        <v/>
      </c>
      <c r="BA459" s="30">
        <f>SUMIF([1]route!$E$3:$E$10005,E459,[1]!Table1[23])</f>
        <v/>
      </c>
      <c r="BB459" s="30">
        <f>SUMIF([1]route!$E$3:$E$10005,E459,[1]!Table1[24])</f>
        <v/>
      </c>
      <c r="BC459" s="30">
        <f>SUMIF([1]route!$E$3:$E$10005,E459,[1]!Table1[25])</f>
        <v/>
      </c>
      <c r="BD459" s="30">
        <f>SUMIF([1]route!$E$3:$E$10005,E459,[1]!Table1[26])</f>
        <v/>
      </c>
      <c r="BE459" s="30">
        <f>SUMIF([1]route!$E$3:$E$10005,E459,[1]!Table1[27])</f>
        <v/>
      </c>
      <c r="BF459" s="30">
        <f>SUMIF([1]route!$E$3:$E$10005,E459,[1]!Table1[28])</f>
        <v/>
      </c>
      <c r="BG459" s="30">
        <f>SUMIF([1]route!$E$3:$E$10005,E459,[1]!Table1[29])</f>
        <v/>
      </c>
      <c r="BH459" s="30">
        <f>SUMIF([1]route!$E$3:$E$10005,E459,[1]!Table1[30])</f>
        <v/>
      </c>
      <c r="BI459" s="30">
        <f>SUMIF([1]route!$E$3:$E$10005,E459,[1]!Table1[31])</f>
        <v/>
      </c>
      <c r="BJ459" s="30">
        <f>SUMIF([1]route!$E$3:$E$10005,E459,[1]!Table1[Remain PO])</f>
        <v/>
      </c>
      <c r="BK459" s="31">
        <f>SUMIF([1]route!$E$3:$E$10005,E459,[1]!Table1[N+1])</f>
        <v/>
      </c>
      <c r="BL459" s="31">
        <f>SUMIF([1]route!$E$3:$E$10005,E459,[1]!Table1[N+2])</f>
        <v/>
      </c>
      <c r="BM459" s="31">
        <f>SUMIF([1]route!$E$3:$E$10005,E459,[1]!Table1[N+3])</f>
        <v/>
      </c>
      <c r="BN459" s="32">
        <f>SUMIF([1]route!$E$3:$E$10005,E459,[1]!Table1[N+4])</f>
        <v/>
      </c>
      <c r="BP459" s="37">
        <f>$V459-$AD459</f>
        <v/>
      </c>
      <c r="BQ459" s="35">
        <f>BP459-AE459</f>
        <v/>
      </c>
      <c r="BR459" s="35">
        <f>BQ459-AF459</f>
        <v/>
      </c>
      <c r="BS459" s="35">
        <f>BR459-AG459</f>
        <v/>
      </c>
      <c r="BT459" s="35">
        <f>BS459-AH459</f>
        <v/>
      </c>
      <c r="BU459" s="35">
        <f>BT459-AI459</f>
        <v/>
      </c>
      <c r="BV459" s="35">
        <f>BU459-AJ459</f>
        <v/>
      </c>
      <c r="BW459" s="35">
        <f>BV459-AK459</f>
        <v/>
      </c>
      <c r="BX459" s="35">
        <f>BW459-AL459</f>
        <v/>
      </c>
      <c r="BY459" s="35">
        <f>BX459-AM459</f>
        <v/>
      </c>
      <c r="BZ459" s="35">
        <f>BY459-AN459</f>
        <v/>
      </c>
      <c r="CA459" s="35">
        <f>BZ459-AO459</f>
        <v/>
      </c>
      <c r="CB459" s="35">
        <f>CA459-AP459</f>
        <v/>
      </c>
      <c r="CC459" s="35">
        <f>CB459-AQ459</f>
        <v/>
      </c>
      <c r="CD459" s="35">
        <f>CC459-AR459</f>
        <v/>
      </c>
      <c r="CE459" s="35">
        <f>CD459-AS459</f>
        <v/>
      </c>
      <c r="CF459" s="35">
        <f>CE459-AT459</f>
        <v/>
      </c>
      <c r="CG459" s="35">
        <f>CF459-AU459</f>
        <v/>
      </c>
      <c r="CH459" s="35">
        <f>CG459-AV459</f>
        <v/>
      </c>
      <c r="CI459" s="35">
        <f>CH459-AW459</f>
        <v/>
      </c>
      <c r="CJ459" s="35">
        <f>CI459-AX459</f>
        <v/>
      </c>
      <c r="CK459" s="35">
        <f>CJ459-AY459</f>
        <v/>
      </c>
      <c r="CL459" s="35">
        <f>CK459-AZ459</f>
        <v/>
      </c>
      <c r="CM459" s="35">
        <f>CL459-BA459</f>
        <v/>
      </c>
      <c r="CN459" s="35">
        <f>CM459-BB459</f>
        <v/>
      </c>
      <c r="CO459" s="35">
        <f>CN459-BC459</f>
        <v/>
      </c>
      <c r="CP459" s="35">
        <f>CO459-BD459</f>
        <v/>
      </c>
      <c r="CQ459" s="35">
        <f>CP459-BE459</f>
        <v/>
      </c>
      <c r="CR459" s="35">
        <f>CQ459-BF459</f>
        <v/>
      </c>
      <c r="CS459" s="35">
        <f>CR459-BG459</f>
        <v/>
      </c>
      <c r="CT459" s="35">
        <f>CS459-BH459</f>
        <v/>
      </c>
      <c r="CU459" s="35">
        <f>CT459-BI459</f>
        <v/>
      </c>
      <c r="CV459" s="35">
        <f>CU459-BJ459</f>
        <v/>
      </c>
      <c r="CW459" s="38">
        <f>CV459-BK459</f>
        <v/>
      </c>
      <c r="CX459" s="38">
        <f>CW459-BL459</f>
        <v/>
      </c>
      <c r="CY459" s="38">
        <f>CX459-BM459</f>
        <v/>
      </c>
      <c r="CZ459" s="39">
        <f>CY459-BN459</f>
        <v/>
      </c>
      <c r="DA459" s="35" t="n"/>
    </row>
    <row r="460">
      <c r="D460" s="61">
        <f>VLOOKUP(F460,[1]Special!$O$2:$S$209,3,0)</f>
        <v/>
      </c>
      <c r="E460" s="20" t="inlineStr">
        <is>
          <t>|0200220139|22.20|0.00|1.800|0.0006111NBC</t>
        </is>
      </c>
      <c r="F460" s="19">
        <f>LEFT(E460,LEN(E460)-7)</f>
        <v/>
      </c>
      <c r="G460" s="19">
        <f>'Cutting Rules'!H460</f>
        <v/>
      </c>
      <c r="H460" s="19">
        <f>VLOOKUP(MID(F460,8,2),[1]Special!$H$2:$I$32,2,0)</f>
        <v/>
      </c>
      <c r="I460" s="19">
        <f>RIGHT(E460,3)</f>
        <v/>
      </c>
      <c r="J460" s="19">
        <f>IF(MID(E460,6,2)="22","P","C")</f>
        <v/>
      </c>
      <c r="K460" s="19">
        <f>MID(E460,13,4)</f>
        <v/>
      </c>
      <c r="L460" s="19">
        <f>MID(E460,19,4)</f>
        <v/>
      </c>
      <c r="M460" s="52">
        <f>MID(E460,LEN(E460)-17,4)</f>
        <v/>
      </c>
      <c r="N460" s="52">
        <f>MID(E460,LEN(E460)-6,4)</f>
        <v/>
      </c>
      <c r="O460" s="19">
        <f>VLOOKUP(F460,[1]Item!$A$5:$Z$10000,26,0)</f>
        <v/>
      </c>
      <c r="P460" s="19">
        <f>VLOOKUP(E460,[1]route!$E$3:$O$10005,11,0)</f>
        <v/>
      </c>
      <c r="Q460" s="167">
        <f>'Cutting Rules'!AD460</f>
        <v/>
      </c>
      <c r="R460" s="168">
        <f>SUMIF([1]route!$E$3:$E$10005,E460,[1]!Table1[生産])</f>
        <v/>
      </c>
      <c r="S460" s="24" t="n"/>
      <c r="T460" s="169" t="inlineStr"/>
      <c r="U460" s="19" t="n"/>
      <c r="V460" s="170">
        <f>SUMIF([1]route!$E$3:$E$10005,E460,[1]route!$M$3:$M$10005)</f>
        <v/>
      </c>
      <c r="W460" s="171">
        <f>O460*N460*V460/1000</f>
        <v/>
      </c>
      <c r="X460" s="27">
        <f t="array" ref="X460">INDEX($BP460:$CZ460,MATCH(TRUE,$BP460:$CZ460&lt;0,0))</f>
        <v/>
      </c>
      <c r="Y460" s="47">
        <f>IFERROR(CHOOSE($AC460,$BP$1,$BQ$1,$BR$1,$BS$1,$BT$1,$BU$1,$BV$1,$BW$1,$BX$1,$BY$1,$BZ$1,$CA$1,$CB$1,$CC$1,$CD$1,$CE$1,$CF$1,$CG$1,$CH$1,$CI$1,$CJ$1,$CK$1,$CL$1,$CM$1,$CN$1,$CO$1,$CP$1,$CQ$1,$CR$1,$CS$1,$CT$1,$CU$1,$CV$1,$CW$1,$CX$1,$CY$1,$CZ$1,),"")</f>
        <v/>
      </c>
      <c r="Z460" s="121">
        <f>IFERROR(VLOOKUP(E460,[1]route!$E$3:$BL$10005,59,0),"")&amp;IFERROR(VLOOKUP(E460,[1]route!$E$3:$BL$10005,60,0),"")</f>
        <v/>
      </c>
      <c r="AA460" s="172">
        <f>IF(R460&gt;V460,R460-V460,0)</f>
        <v/>
      </c>
      <c r="AB460" s="173">
        <f>AA460*O460*N460/1000</f>
        <v/>
      </c>
      <c r="AC460" s="4">
        <f>IFERROR(MATCH($X460,$BP460:$CZ460,0),"")</f>
        <v/>
      </c>
      <c r="AD460" s="29" t="n">
        <v>0</v>
      </c>
      <c r="AE460" s="30">
        <f>SUMIF([1]route!$E$3:$E$10005,E460,[1]!Table1[1])</f>
        <v/>
      </c>
      <c r="AF460" s="30">
        <f>SUMIF([1]route!$E$3:$E$10005,E460,[1]!Table1[2])</f>
        <v/>
      </c>
      <c r="AG460" s="30">
        <f>SUMIF([1]route!$E$3:$E$10005,E460,[1]!Table1[3])</f>
        <v/>
      </c>
      <c r="AH460" s="30">
        <f>SUMIF([1]route!$E$3:$E$10005,E460,[1]!Table1[4])</f>
        <v/>
      </c>
      <c r="AI460" s="30">
        <f>SUMIF([1]route!$E$3:$E$10005,E460,[1]!Table1[5])</f>
        <v/>
      </c>
      <c r="AJ460" s="30">
        <f>SUMIF([1]route!$E$3:$E$10005,E460,[1]!Table1[6])</f>
        <v/>
      </c>
      <c r="AK460" s="30">
        <f>SUMIF([1]route!$E$3:$E$10005,E460,[1]!Table1[7])</f>
        <v/>
      </c>
      <c r="AL460" s="30">
        <f>SUMIF([1]route!$E$3:$E$10005,E460,[1]!Table1[8])</f>
        <v/>
      </c>
      <c r="AM460" s="30">
        <f>SUMIF([1]route!$E$3:$E$10005,E460,[1]!Table1[9])</f>
        <v/>
      </c>
      <c r="AN460" s="30">
        <f>SUMIF([1]route!$E$3:$E$10005,E460,[1]!Table1[10])</f>
        <v/>
      </c>
      <c r="AO460" s="30">
        <f>SUMIF([1]route!$E$3:$E$10005,E460,[1]!Table1[11])</f>
        <v/>
      </c>
      <c r="AP460" s="30">
        <f>SUMIF([1]route!$E$3:$E$10005,E460,[1]!Table1[12])</f>
        <v/>
      </c>
      <c r="AQ460" s="30">
        <f>SUMIF([1]route!$E$3:$E$10005,E460,[1]!Table1[13])</f>
        <v/>
      </c>
      <c r="AR460" s="30">
        <f>SUMIF([1]route!$E$3:$E$10005,E460,[1]!Table1[14])</f>
        <v/>
      </c>
      <c r="AS460" s="30">
        <f>SUMIF([1]route!$E$3:$E$10005,E460,[1]!Table1[15])</f>
        <v/>
      </c>
      <c r="AT460" s="30">
        <f>SUMIF([1]route!$E$3:$E$10005,E460,[1]!Table1[16])</f>
        <v/>
      </c>
      <c r="AU460" s="30">
        <f>SUMIF([1]route!$E$3:$E$10005,E460,[1]!Table1[17])</f>
        <v/>
      </c>
      <c r="AV460" s="30">
        <f>SUMIF([1]route!$E$3:$E$10005,E460,[1]!Table1[18])</f>
        <v/>
      </c>
      <c r="AW460" s="30">
        <f>SUMIF([1]route!$E$3:$E$10005,E460,[1]!Table1[19])</f>
        <v/>
      </c>
      <c r="AX460" s="30">
        <f>SUMIF([1]route!$E$3:$E$10005,E460,[1]!Table1[20])</f>
        <v/>
      </c>
      <c r="AY460" s="30">
        <f>SUMIF([1]route!$E$3:$E$10005,E460,[1]!Table1[21])</f>
        <v/>
      </c>
      <c r="AZ460" s="30">
        <f>SUMIF([1]route!$E$3:$E$10005,E460,[1]!Table1[22])</f>
        <v/>
      </c>
      <c r="BA460" s="30">
        <f>SUMIF([1]route!$E$3:$E$10005,E460,[1]!Table1[23])</f>
        <v/>
      </c>
      <c r="BB460" s="30">
        <f>SUMIF([1]route!$E$3:$E$10005,E460,[1]!Table1[24])</f>
        <v/>
      </c>
      <c r="BC460" s="30">
        <f>SUMIF([1]route!$E$3:$E$10005,E460,[1]!Table1[25])</f>
        <v/>
      </c>
      <c r="BD460" s="30">
        <f>SUMIF([1]route!$E$3:$E$10005,E460,[1]!Table1[26])</f>
        <v/>
      </c>
      <c r="BE460" s="30">
        <f>SUMIF([1]route!$E$3:$E$10005,E460,[1]!Table1[27])</f>
        <v/>
      </c>
      <c r="BF460" s="30">
        <f>SUMIF([1]route!$E$3:$E$10005,E460,[1]!Table1[28])</f>
        <v/>
      </c>
      <c r="BG460" s="30">
        <f>SUMIF([1]route!$E$3:$E$10005,E460,[1]!Table1[29])</f>
        <v/>
      </c>
      <c r="BH460" s="30">
        <f>SUMIF([1]route!$E$3:$E$10005,E460,[1]!Table1[30])</f>
        <v/>
      </c>
      <c r="BI460" s="30">
        <f>SUMIF([1]route!$E$3:$E$10005,E460,[1]!Table1[31])</f>
        <v/>
      </c>
      <c r="BJ460" s="30">
        <f>SUMIF([1]route!$E$3:$E$10005,E460,[1]!Table1[Remain PO])</f>
        <v/>
      </c>
      <c r="BK460" s="31">
        <f>SUMIF([1]route!$E$3:$E$10005,E460,[1]!Table1[N+1])</f>
        <v/>
      </c>
      <c r="BL460" s="31">
        <f>SUMIF([1]route!$E$3:$E$10005,E460,[1]!Table1[N+2])</f>
        <v/>
      </c>
      <c r="BM460" s="31">
        <f>SUMIF([1]route!$E$3:$E$10005,E460,[1]!Table1[N+3])</f>
        <v/>
      </c>
      <c r="BN460" s="32">
        <f>SUMIF([1]route!$E$3:$E$10005,E460,[1]!Table1[N+4])</f>
        <v/>
      </c>
      <c r="BP460" s="37">
        <f>$V460-$AD460</f>
        <v/>
      </c>
      <c r="BQ460" s="35">
        <f>BP460-AE460</f>
        <v/>
      </c>
      <c r="BR460" s="35">
        <f>BQ460-AF460</f>
        <v/>
      </c>
      <c r="BS460" s="35">
        <f>BR460-AG460</f>
        <v/>
      </c>
      <c r="BT460" s="35">
        <f>BS460-AH460</f>
        <v/>
      </c>
      <c r="BU460" s="35">
        <f>BT460-AI460</f>
        <v/>
      </c>
      <c r="BV460" s="35">
        <f>BU460-AJ460</f>
        <v/>
      </c>
      <c r="BW460" s="35">
        <f>BV460-AK460</f>
        <v/>
      </c>
      <c r="BX460" s="35">
        <f>BW460-AL460</f>
        <v/>
      </c>
      <c r="BY460" s="35">
        <f>BX460-AM460</f>
        <v/>
      </c>
      <c r="BZ460" s="35">
        <f>BY460-AN460</f>
        <v/>
      </c>
      <c r="CA460" s="35">
        <f>BZ460-AO460</f>
        <v/>
      </c>
      <c r="CB460" s="35">
        <f>CA460-AP460</f>
        <v/>
      </c>
      <c r="CC460" s="35">
        <f>CB460-AQ460</f>
        <v/>
      </c>
      <c r="CD460" s="35">
        <f>CC460-AR460</f>
        <v/>
      </c>
      <c r="CE460" s="35">
        <f>CD460-AS460</f>
        <v/>
      </c>
      <c r="CF460" s="35">
        <f>CE460-AT460</f>
        <v/>
      </c>
      <c r="CG460" s="35">
        <f>CF460-AU460</f>
        <v/>
      </c>
      <c r="CH460" s="35">
        <f>CG460-AV460</f>
        <v/>
      </c>
      <c r="CI460" s="35">
        <f>CH460-AW460</f>
        <v/>
      </c>
      <c r="CJ460" s="35">
        <f>CI460-AX460</f>
        <v/>
      </c>
      <c r="CK460" s="35">
        <f>CJ460-AY460</f>
        <v/>
      </c>
      <c r="CL460" s="35">
        <f>CK460-AZ460</f>
        <v/>
      </c>
      <c r="CM460" s="35">
        <f>CL460-BA460</f>
        <v/>
      </c>
      <c r="CN460" s="35">
        <f>CM460-BB460</f>
        <v/>
      </c>
      <c r="CO460" s="35">
        <f>CN460-BC460</f>
        <v/>
      </c>
      <c r="CP460" s="35">
        <f>CO460-BD460</f>
        <v/>
      </c>
      <c r="CQ460" s="35">
        <f>CP460-BE460</f>
        <v/>
      </c>
      <c r="CR460" s="35">
        <f>CQ460-BF460</f>
        <v/>
      </c>
      <c r="CS460" s="35">
        <f>CR460-BG460</f>
        <v/>
      </c>
      <c r="CT460" s="35">
        <f>CS460-BH460</f>
        <v/>
      </c>
      <c r="CU460" s="35">
        <f>CT460-BI460</f>
        <v/>
      </c>
      <c r="CV460" s="35">
        <f>CU460-BJ460</f>
        <v/>
      </c>
      <c r="CW460" s="38">
        <f>CV460-BK460</f>
        <v/>
      </c>
      <c r="CX460" s="38">
        <f>CW460-BL460</f>
        <v/>
      </c>
      <c r="CY460" s="38">
        <f>CX460-BM460</f>
        <v/>
      </c>
      <c r="CZ460" s="39">
        <f>CY460-BN460</f>
        <v/>
      </c>
      <c r="DA460" s="35" t="n"/>
    </row>
    <row r="461">
      <c r="D461" s="61">
        <f>VLOOKUP(F461,[1]Special!$O$2:$S$209,3,0)</f>
        <v/>
      </c>
      <c r="E461" s="20" t="inlineStr">
        <is>
          <t>|0200220810|28.60|0.00|1.400|0.0005732NBC</t>
        </is>
      </c>
      <c r="F461" s="19">
        <f>LEFT(E461,LEN(E461)-7)</f>
        <v/>
      </c>
      <c r="G461" s="19">
        <f>'Cutting Rules'!H461</f>
        <v/>
      </c>
      <c r="H461" s="19">
        <f>VLOOKUP(MID(F461,8,2),[1]Special!$H$2:$I$32,2,0)</f>
        <v/>
      </c>
      <c r="I461" s="19">
        <f>RIGHT(E461,3)</f>
        <v/>
      </c>
      <c r="J461" s="19">
        <f>IF(MID(E461,6,2)="22","P","C")</f>
        <v/>
      </c>
      <c r="K461" s="19">
        <f>MID(E461,13,4)</f>
        <v/>
      </c>
      <c r="L461" s="19">
        <f>MID(E461,19,4)</f>
        <v/>
      </c>
      <c r="M461" s="52">
        <f>MID(E461,LEN(E461)-17,4)</f>
        <v/>
      </c>
      <c r="N461" s="52">
        <f>MID(E461,LEN(E461)-6,4)</f>
        <v/>
      </c>
      <c r="O461" s="19">
        <f>VLOOKUP(F461,[1]Item!$A$5:$Z$10000,26,0)</f>
        <v/>
      </c>
      <c r="P461" s="19">
        <f>VLOOKUP(E461,[1]route!$E$3:$O$10005,11,0)</f>
        <v/>
      </c>
      <c r="Q461" s="167">
        <f>'Cutting Rules'!AD461</f>
        <v/>
      </c>
      <c r="R461" s="168">
        <f>SUMIF([1]route!$E$3:$E$10005,E461,[1]!Table1[生産])</f>
        <v/>
      </c>
      <c r="S461" s="24" t="n"/>
      <c r="T461" s="169" t="inlineStr"/>
      <c r="U461" s="19" t="n"/>
      <c r="V461" s="170">
        <f>SUMIF([1]route!$E$3:$E$10005,E461,[1]route!$M$3:$M$10005)</f>
        <v/>
      </c>
      <c r="W461" s="171">
        <f>O461*N461*V461/1000</f>
        <v/>
      </c>
      <c r="X461" s="27">
        <f t="array" ref="X461">INDEX($BP461:$CZ461,MATCH(TRUE,$BP461:$CZ461&lt;0,0))</f>
        <v/>
      </c>
      <c r="Y461" s="47">
        <f>IFERROR(CHOOSE($AC461,$BP$1,$BQ$1,$BR$1,$BS$1,$BT$1,$BU$1,$BV$1,$BW$1,$BX$1,$BY$1,$BZ$1,$CA$1,$CB$1,$CC$1,$CD$1,$CE$1,$CF$1,$CG$1,$CH$1,$CI$1,$CJ$1,$CK$1,$CL$1,$CM$1,$CN$1,$CO$1,$CP$1,$CQ$1,$CR$1,$CS$1,$CT$1,$CU$1,$CV$1,$CW$1,$CX$1,$CY$1,$CZ$1,),"")</f>
        <v/>
      </c>
      <c r="Z461" s="121">
        <f>IFERROR(VLOOKUP(E461,[1]route!$E$3:$BL$10005,59,0),"")&amp;IFERROR(VLOOKUP(E461,[1]route!$E$3:$BL$10005,60,0),"")</f>
        <v/>
      </c>
      <c r="AA461" s="172">
        <f>IF(R461&gt;V461,R461-V461,0)</f>
        <v/>
      </c>
      <c r="AB461" s="173">
        <f>AA461*O461*N461/1000</f>
        <v/>
      </c>
      <c r="AC461" s="4">
        <f>IFERROR(MATCH($X461,$BP461:$CZ461,0),"")</f>
        <v/>
      </c>
      <c r="AD461" s="29" t="n">
        <v>0</v>
      </c>
      <c r="AE461" s="30">
        <f>SUMIF([1]route!$E$3:$E$10005,E461,[1]!Table1[1])</f>
        <v/>
      </c>
      <c r="AF461" s="30">
        <f>SUMIF([1]route!$E$3:$E$10005,E461,[1]!Table1[2])</f>
        <v/>
      </c>
      <c r="AG461" s="30">
        <f>SUMIF([1]route!$E$3:$E$10005,E461,[1]!Table1[3])</f>
        <v/>
      </c>
      <c r="AH461" s="30">
        <f>SUMIF([1]route!$E$3:$E$10005,E461,[1]!Table1[4])</f>
        <v/>
      </c>
      <c r="AI461" s="30">
        <f>SUMIF([1]route!$E$3:$E$10005,E461,[1]!Table1[5])</f>
        <v/>
      </c>
      <c r="AJ461" s="30">
        <f>SUMIF([1]route!$E$3:$E$10005,E461,[1]!Table1[6])</f>
        <v/>
      </c>
      <c r="AK461" s="30">
        <f>SUMIF([1]route!$E$3:$E$10005,E461,[1]!Table1[7])</f>
        <v/>
      </c>
      <c r="AL461" s="30">
        <f>SUMIF([1]route!$E$3:$E$10005,E461,[1]!Table1[8])</f>
        <v/>
      </c>
      <c r="AM461" s="30">
        <f>SUMIF([1]route!$E$3:$E$10005,E461,[1]!Table1[9])</f>
        <v/>
      </c>
      <c r="AN461" s="30">
        <f>SUMIF([1]route!$E$3:$E$10005,E461,[1]!Table1[10])</f>
        <v/>
      </c>
      <c r="AO461" s="30">
        <f>SUMIF([1]route!$E$3:$E$10005,E461,[1]!Table1[11])</f>
        <v/>
      </c>
      <c r="AP461" s="30">
        <f>SUMIF([1]route!$E$3:$E$10005,E461,[1]!Table1[12])</f>
        <v/>
      </c>
      <c r="AQ461" s="30">
        <f>SUMIF([1]route!$E$3:$E$10005,E461,[1]!Table1[13])</f>
        <v/>
      </c>
      <c r="AR461" s="30">
        <f>SUMIF([1]route!$E$3:$E$10005,E461,[1]!Table1[14])</f>
        <v/>
      </c>
      <c r="AS461" s="30">
        <f>SUMIF([1]route!$E$3:$E$10005,E461,[1]!Table1[15])</f>
        <v/>
      </c>
      <c r="AT461" s="30">
        <f>SUMIF([1]route!$E$3:$E$10005,E461,[1]!Table1[16])</f>
        <v/>
      </c>
      <c r="AU461" s="30">
        <f>SUMIF([1]route!$E$3:$E$10005,E461,[1]!Table1[17])</f>
        <v/>
      </c>
      <c r="AV461" s="30">
        <f>SUMIF([1]route!$E$3:$E$10005,E461,[1]!Table1[18])</f>
        <v/>
      </c>
      <c r="AW461" s="30">
        <f>SUMIF([1]route!$E$3:$E$10005,E461,[1]!Table1[19])</f>
        <v/>
      </c>
      <c r="AX461" s="30">
        <f>SUMIF([1]route!$E$3:$E$10005,E461,[1]!Table1[20])</f>
        <v/>
      </c>
      <c r="AY461" s="30">
        <f>SUMIF([1]route!$E$3:$E$10005,E461,[1]!Table1[21])</f>
        <v/>
      </c>
      <c r="AZ461" s="30">
        <f>SUMIF([1]route!$E$3:$E$10005,E461,[1]!Table1[22])</f>
        <v/>
      </c>
      <c r="BA461" s="30">
        <f>SUMIF([1]route!$E$3:$E$10005,E461,[1]!Table1[23])</f>
        <v/>
      </c>
      <c r="BB461" s="30">
        <f>SUMIF([1]route!$E$3:$E$10005,E461,[1]!Table1[24])</f>
        <v/>
      </c>
      <c r="BC461" s="30">
        <f>SUMIF([1]route!$E$3:$E$10005,E461,[1]!Table1[25])</f>
        <v/>
      </c>
      <c r="BD461" s="30">
        <f>SUMIF([1]route!$E$3:$E$10005,E461,[1]!Table1[26])</f>
        <v/>
      </c>
      <c r="BE461" s="30">
        <f>SUMIF([1]route!$E$3:$E$10005,E461,[1]!Table1[27])</f>
        <v/>
      </c>
      <c r="BF461" s="30">
        <f>SUMIF([1]route!$E$3:$E$10005,E461,[1]!Table1[28])</f>
        <v/>
      </c>
      <c r="BG461" s="30">
        <f>SUMIF([1]route!$E$3:$E$10005,E461,[1]!Table1[29])</f>
        <v/>
      </c>
      <c r="BH461" s="30">
        <f>SUMIF([1]route!$E$3:$E$10005,E461,[1]!Table1[30])</f>
        <v/>
      </c>
      <c r="BI461" s="30">
        <f>SUMIF([1]route!$E$3:$E$10005,E461,[1]!Table1[31])</f>
        <v/>
      </c>
      <c r="BJ461" s="30">
        <f>SUMIF([1]route!$E$3:$E$10005,E461,[1]!Table1[Remain PO])</f>
        <v/>
      </c>
      <c r="BK461" s="31">
        <f>SUMIF([1]route!$E$3:$E$10005,E461,[1]!Table1[N+1])</f>
        <v/>
      </c>
      <c r="BL461" s="31">
        <f>SUMIF([1]route!$E$3:$E$10005,E461,[1]!Table1[N+2])</f>
        <v/>
      </c>
      <c r="BM461" s="31">
        <f>SUMIF([1]route!$E$3:$E$10005,E461,[1]!Table1[N+3])</f>
        <v/>
      </c>
      <c r="BN461" s="32">
        <f>SUMIF([1]route!$E$3:$E$10005,E461,[1]!Table1[N+4])</f>
        <v/>
      </c>
      <c r="BP461" s="37">
        <f>$V461-$AD461</f>
        <v/>
      </c>
      <c r="BQ461" s="35">
        <f>BP461-AE461</f>
        <v/>
      </c>
      <c r="BR461" s="35">
        <f>BQ461-AF461</f>
        <v/>
      </c>
      <c r="BS461" s="35">
        <f>BR461-AG461</f>
        <v/>
      </c>
      <c r="BT461" s="35">
        <f>BS461-AH461</f>
        <v/>
      </c>
      <c r="BU461" s="35">
        <f>BT461-AI461</f>
        <v/>
      </c>
      <c r="BV461" s="35">
        <f>BU461-AJ461</f>
        <v/>
      </c>
      <c r="BW461" s="35">
        <f>BV461-AK461</f>
        <v/>
      </c>
      <c r="BX461" s="35">
        <f>BW461-AL461</f>
        <v/>
      </c>
      <c r="BY461" s="35">
        <f>BX461-AM461</f>
        <v/>
      </c>
      <c r="BZ461" s="35">
        <f>BY461-AN461</f>
        <v/>
      </c>
      <c r="CA461" s="35">
        <f>BZ461-AO461</f>
        <v/>
      </c>
      <c r="CB461" s="35">
        <f>CA461-AP461</f>
        <v/>
      </c>
      <c r="CC461" s="35">
        <f>CB461-AQ461</f>
        <v/>
      </c>
      <c r="CD461" s="35">
        <f>CC461-AR461</f>
        <v/>
      </c>
      <c r="CE461" s="35">
        <f>CD461-AS461</f>
        <v/>
      </c>
      <c r="CF461" s="35">
        <f>CE461-AT461</f>
        <v/>
      </c>
      <c r="CG461" s="35">
        <f>CF461-AU461</f>
        <v/>
      </c>
      <c r="CH461" s="35">
        <f>CG461-AV461</f>
        <v/>
      </c>
      <c r="CI461" s="35">
        <f>CH461-AW461</f>
        <v/>
      </c>
      <c r="CJ461" s="35">
        <f>CI461-AX461</f>
        <v/>
      </c>
      <c r="CK461" s="35">
        <f>CJ461-AY461</f>
        <v/>
      </c>
      <c r="CL461" s="35">
        <f>CK461-AZ461</f>
        <v/>
      </c>
      <c r="CM461" s="35">
        <f>CL461-BA461</f>
        <v/>
      </c>
      <c r="CN461" s="35">
        <f>CM461-BB461</f>
        <v/>
      </c>
      <c r="CO461" s="35">
        <f>CN461-BC461</f>
        <v/>
      </c>
      <c r="CP461" s="35">
        <f>CO461-BD461</f>
        <v/>
      </c>
      <c r="CQ461" s="35">
        <f>CP461-BE461</f>
        <v/>
      </c>
      <c r="CR461" s="35">
        <f>CQ461-BF461</f>
        <v/>
      </c>
      <c r="CS461" s="35">
        <f>CR461-BG461</f>
        <v/>
      </c>
      <c r="CT461" s="35">
        <f>CS461-BH461</f>
        <v/>
      </c>
      <c r="CU461" s="35">
        <f>CT461-BI461</f>
        <v/>
      </c>
      <c r="CV461" s="35">
        <f>CU461-BJ461</f>
        <v/>
      </c>
      <c r="CW461" s="38">
        <f>CV461-BK461</f>
        <v/>
      </c>
      <c r="CX461" s="38">
        <f>CW461-BL461</f>
        <v/>
      </c>
      <c r="CY461" s="38">
        <f>CX461-BM461</f>
        <v/>
      </c>
      <c r="CZ461" s="39">
        <f>CY461-BN461</f>
        <v/>
      </c>
      <c r="DA461" s="35" t="n"/>
    </row>
    <row r="462">
      <c r="D462" s="61">
        <f>VLOOKUP(F462,[1]Special!$O$2:$S$209,3,0)</f>
        <v/>
      </c>
      <c r="E462" s="20" t="inlineStr">
        <is>
          <t>|0200225939|19.10|0.00|1.600|0.0005692NBC</t>
        </is>
      </c>
      <c r="F462" s="19">
        <f>LEFT(E462,LEN(E462)-7)</f>
        <v/>
      </c>
      <c r="G462" s="19">
        <f>'Cutting Rules'!H462</f>
        <v/>
      </c>
      <c r="H462" s="19">
        <f>VLOOKUP(MID(F462,8,2),[1]Special!$H$2:$I$32,2,0)</f>
        <v/>
      </c>
      <c r="I462" s="19">
        <f>RIGHT(E462,3)</f>
        <v/>
      </c>
      <c r="J462" s="19">
        <f>IF(MID(E462,6,2)="22","P","C")</f>
        <v/>
      </c>
      <c r="K462" s="19">
        <f>MID(E462,13,4)</f>
        <v/>
      </c>
      <c r="L462" s="19">
        <f>MID(E462,19,4)</f>
        <v/>
      </c>
      <c r="M462" s="52">
        <f>MID(E462,LEN(E462)-17,4)</f>
        <v/>
      </c>
      <c r="N462" s="52">
        <f>MID(E462,LEN(E462)-6,4)</f>
        <v/>
      </c>
      <c r="O462" s="19">
        <f>VLOOKUP(F462,[1]Item!$A$5:$Z$10000,26,0)</f>
        <v/>
      </c>
      <c r="P462" s="19">
        <f>VLOOKUP(E462,[1]route!$E$3:$O$10005,11,0)</f>
        <v/>
      </c>
      <c r="Q462" s="167">
        <f>'Cutting Rules'!AD462</f>
        <v/>
      </c>
      <c r="R462" s="168">
        <f>SUMIF([1]route!$E$3:$E$10005,E462,[1]!Table1[生産])</f>
        <v/>
      </c>
      <c r="S462" s="24" t="n"/>
      <c r="T462" s="169" t="inlineStr"/>
      <c r="U462" s="19" t="n"/>
      <c r="V462" s="170">
        <f>SUMIF([1]route!$E$3:$E$10005,E462,[1]route!$M$3:$M$10005)</f>
        <v/>
      </c>
      <c r="W462" s="171">
        <f>O462*N462*V462/1000</f>
        <v/>
      </c>
      <c r="X462" s="27">
        <f t="array" ref="X462">INDEX($BP462:$CZ462,MATCH(TRUE,$BP462:$CZ462&lt;0,0))</f>
        <v/>
      </c>
      <c r="Y462" s="47">
        <f>IFERROR(CHOOSE($AC462,$BP$1,$BQ$1,$BR$1,$BS$1,$BT$1,$BU$1,$BV$1,$BW$1,$BX$1,$BY$1,$BZ$1,$CA$1,$CB$1,$CC$1,$CD$1,$CE$1,$CF$1,$CG$1,$CH$1,$CI$1,$CJ$1,$CK$1,$CL$1,$CM$1,$CN$1,$CO$1,$CP$1,$CQ$1,$CR$1,$CS$1,$CT$1,$CU$1,$CV$1,$CW$1,$CX$1,$CY$1,$CZ$1,),"")</f>
        <v/>
      </c>
      <c r="Z462" s="121">
        <f>IFERROR(VLOOKUP(E462,[1]route!$E$3:$BL$10005,59,0),"")&amp;IFERROR(VLOOKUP(E462,[1]route!$E$3:$BL$10005,60,0),"")</f>
        <v/>
      </c>
      <c r="AA462" s="172">
        <f>IF(R462&gt;V462,R462-V462,0)</f>
        <v/>
      </c>
      <c r="AB462" s="173">
        <f>AA462*O462*N462/1000</f>
        <v/>
      </c>
      <c r="AC462" s="4">
        <f>IFERROR(MATCH($X462,$BP462:$CZ462,0),"")</f>
        <v/>
      </c>
      <c r="AD462" s="29" t="n">
        <v>0</v>
      </c>
      <c r="AE462" s="30">
        <f>SUMIF([1]route!$E$3:$E$10005,E462,[1]!Table1[1])</f>
        <v/>
      </c>
      <c r="AF462" s="30">
        <f>SUMIF([1]route!$E$3:$E$10005,E462,[1]!Table1[2])</f>
        <v/>
      </c>
      <c r="AG462" s="30">
        <f>SUMIF([1]route!$E$3:$E$10005,E462,[1]!Table1[3])</f>
        <v/>
      </c>
      <c r="AH462" s="30">
        <f>SUMIF([1]route!$E$3:$E$10005,E462,[1]!Table1[4])</f>
        <v/>
      </c>
      <c r="AI462" s="30">
        <f>SUMIF([1]route!$E$3:$E$10005,E462,[1]!Table1[5])</f>
        <v/>
      </c>
      <c r="AJ462" s="30">
        <f>SUMIF([1]route!$E$3:$E$10005,E462,[1]!Table1[6])</f>
        <v/>
      </c>
      <c r="AK462" s="30">
        <f>SUMIF([1]route!$E$3:$E$10005,E462,[1]!Table1[7])</f>
        <v/>
      </c>
      <c r="AL462" s="30">
        <f>SUMIF([1]route!$E$3:$E$10005,E462,[1]!Table1[8])</f>
        <v/>
      </c>
      <c r="AM462" s="30">
        <f>SUMIF([1]route!$E$3:$E$10005,E462,[1]!Table1[9])</f>
        <v/>
      </c>
      <c r="AN462" s="30">
        <f>SUMIF([1]route!$E$3:$E$10005,E462,[1]!Table1[10])</f>
        <v/>
      </c>
      <c r="AO462" s="30">
        <f>SUMIF([1]route!$E$3:$E$10005,E462,[1]!Table1[11])</f>
        <v/>
      </c>
      <c r="AP462" s="30">
        <f>SUMIF([1]route!$E$3:$E$10005,E462,[1]!Table1[12])</f>
        <v/>
      </c>
      <c r="AQ462" s="30">
        <f>SUMIF([1]route!$E$3:$E$10005,E462,[1]!Table1[13])</f>
        <v/>
      </c>
      <c r="AR462" s="30">
        <f>SUMIF([1]route!$E$3:$E$10005,E462,[1]!Table1[14])</f>
        <v/>
      </c>
      <c r="AS462" s="30">
        <f>SUMIF([1]route!$E$3:$E$10005,E462,[1]!Table1[15])</f>
        <v/>
      </c>
      <c r="AT462" s="30">
        <f>SUMIF([1]route!$E$3:$E$10005,E462,[1]!Table1[16])</f>
        <v/>
      </c>
      <c r="AU462" s="30">
        <f>SUMIF([1]route!$E$3:$E$10005,E462,[1]!Table1[17])</f>
        <v/>
      </c>
      <c r="AV462" s="30">
        <f>SUMIF([1]route!$E$3:$E$10005,E462,[1]!Table1[18])</f>
        <v/>
      </c>
      <c r="AW462" s="30">
        <f>SUMIF([1]route!$E$3:$E$10005,E462,[1]!Table1[19])</f>
        <v/>
      </c>
      <c r="AX462" s="30">
        <f>SUMIF([1]route!$E$3:$E$10005,E462,[1]!Table1[20])</f>
        <v/>
      </c>
      <c r="AY462" s="30">
        <f>SUMIF([1]route!$E$3:$E$10005,E462,[1]!Table1[21])</f>
        <v/>
      </c>
      <c r="AZ462" s="30">
        <f>SUMIF([1]route!$E$3:$E$10005,E462,[1]!Table1[22])</f>
        <v/>
      </c>
      <c r="BA462" s="30">
        <f>SUMIF([1]route!$E$3:$E$10005,E462,[1]!Table1[23])</f>
        <v/>
      </c>
      <c r="BB462" s="30">
        <f>SUMIF([1]route!$E$3:$E$10005,E462,[1]!Table1[24])</f>
        <v/>
      </c>
      <c r="BC462" s="30">
        <f>SUMIF([1]route!$E$3:$E$10005,E462,[1]!Table1[25])</f>
        <v/>
      </c>
      <c r="BD462" s="30">
        <f>SUMIF([1]route!$E$3:$E$10005,E462,[1]!Table1[26])</f>
        <v/>
      </c>
      <c r="BE462" s="30">
        <f>SUMIF([1]route!$E$3:$E$10005,E462,[1]!Table1[27])</f>
        <v/>
      </c>
      <c r="BF462" s="30">
        <f>SUMIF([1]route!$E$3:$E$10005,E462,[1]!Table1[28])</f>
        <v/>
      </c>
      <c r="BG462" s="30">
        <f>SUMIF([1]route!$E$3:$E$10005,E462,[1]!Table1[29])</f>
        <v/>
      </c>
      <c r="BH462" s="30">
        <f>SUMIF([1]route!$E$3:$E$10005,E462,[1]!Table1[30])</f>
        <v/>
      </c>
      <c r="BI462" s="30">
        <f>SUMIF([1]route!$E$3:$E$10005,E462,[1]!Table1[31])</f>
        <v/>
      </c>
      <c r="BJ462" s="30">
        <f>SUMIF([1]route!$E$3:$E$10005,E462,[1]!Table1[Remain PO])</f>
        <v/>
      </c>
      <c r="BK462" s="31">
        <f>SUMIF([1]route!$E$3:$E$10005,E462,[1]!Table1[N+1])</f>
        <v/>
      </c>
      <c r="BL462" s="31">
        <f>SUMIF([1]route!$E$3:$E$10005,E462,[1]!Table1[N+2])</f>
        <v/>
      </c>
      <c r="BM462" s="31">
        <f>SUMIF([1]route!$E$3:$E$10005,E462,[1]!Table1[N+3])</f>
        <v/>
      </c>
      <c r="BN462" s="32">
        <f>SUMIF([1]route!$E$3:$E$10005,E462,[1]!Table1[N+4])</f>
        <v/>
      </c>
      <c r="BP462" s="37">
        <f>$V462-$AD462</f>
        <v/>
      </c>
      <c r="BQ462" s="35">
        <f>BP462-AE462</f>
        <v/>
      </c>
      <c r="BR462" s="35">
        <f>BQ462-AF462</f>
        <v/>
      </c>
      <c r="BS462" s="35">
        <f>BR462-AG462</f>
        <v/>
      </c>
      <c r="BT462" s="35">
        <f>BS462-AH462</f>
        <v/>
      </c>
      <c r="BU462" s="35">
        <f>BT462-AI462</f>
        <v/>
      </c>
      <c r="BV462" s="35">
        <f>BU462-AJ462</f>
        <v/>
      </c>
      <c r="BW462" s="35">
        <f>BV462-AK462</f>
        <v/>
      </c>
      <c r="BX462" s="35">
        <f>BW462-AL462</f>
        <v/>
      </c>
      <c r="BY462" s="35">
        <f>BX462-AM462</f>
        <v/>
      </c>
      <c r="BZ462" s="35">
        <f>BY462-AN462</f>
        <v/>
      </c>
      <c r="CA462" s="35">
        <f>BZ462-AO462</f>
        <v/>
      </c>
      <c r="CB462" s="35">
        <f>CA462-AP462</f>
        <v/>
      </c>
      <c r="CC462" s="35">
        <f>CB462-AQ462</f>
        <v/>
      </c>
      <c r="CD462" s="35">
        <f>CC462-AR462</f>
        <v/>
      </c>
      <c r="CE462" s="35">
        <f>CD462-AS462</f>
        <v/>
      </c>
      <c r="CF462" s="35">
        <f>CE462-AT462</f>
        <v/>
      </c>
      <c r="CG462" s="35">
        <f>CF462-AU462</f>
        <v/>
      </c>
      <c r="CH462" s="35">
        <f>CG462-AV462</f>
        <v/>
      </c>
      <c r="CI462" s="35">
        <f>CH462-AW462</f>
        <v/>
      </c>
      <c r="CJ462" s="35">
        <f>CI462-AX462</f>
        <v/>
      </c>
      <c r="CK462" s="35">
        <f>CJ462-AY462</f>
        <v/>
      </c>
      <c r="CL462" s="35">
        <f>CK462-AZ462</f>
        <v/>
      </c>
      <c r="CM462" s="35">
        <f>CL462-BA462</f>
        <v/>
      </c>
      <c r="CN462" s="35">
        <f>CM462-BB462</f>
        <v/>
      </c>
      <c r="CO462" s="35">
        <f>CN462-BC462</f>
        <v/>
      </c>
      <c r="CP462" s="35">
        <f>CO462-BD462</f>
        <v/>
      </c>
      <c r="CQ462" s="35">
        <f>CP462-BE462</f>
        <v/>
      </c>
      <c r="CR462" s="35">
        <f>CQ462-BF462</f>
        <v/>
      </c>
      <c r="CS462" s="35">
        <f>CR462-BG462</f>
        <v/>
      </c>
      <c r="CT462" s="35">
        <f>CS462-BH462</f>
        <v/>
      </c>
      <c r="CU462" s="35">
        <f>CT462-BI462</f>
        <v/>
      </c>
      <c r="CV462" s="35">
        <f>CU462-BJ462</f>
        <v/>
      </c>
      <c r="CW462" s="38">
        <f>CV462-BK462</f>
        <v/>
      </c>
      <c r="CX462" s="38">
        <f>CW462-BL462</f>
        <v/>
      </c>
      <c r="CY462" s="38">
        <f>CX462-BM462</f>
        <v/>
      </c>
      <c r="CZ462" s="39">
        <f>CY462-BN462</f>
        <v/>
      </c>
      <c r="DA462" s="35" t="n"/>
    </row>
    <row r="463">
      <c r="D463" s="61">
        <f>VLOOKUP(F463,[1]Special!$O$2:$S$209,3,0)</f>
        <v/>
      </c>
      <c r="E463" s="20" t="inlineStr">
        <is>
          <t>|0200230742|25.00|55.00|1.600|0.0006159IBC</t>
        </is>
      </c>
      <c r="F463" s="19">
        <f>LEFT(E463,LEN(E463)-7)</f>
        <v/>
      </c>
      <c r="G463" s="19">
        <f>'Cutting Rules'!H463</f>
        <v/>
      </c>
      <c r="H463" s="19">
        <f>VLOOKUP(MID(F463,8,2),[1]Special!$H$2:$I$32,2,0)</f>
        <v/>
      </c>
      <c r="I463" s="19">
        <f>RIGHT(E463,3)</f>
        <v/>
      </c>
      <c r="J463" s="19">
        <f>IF(MID(E463,6,2)="22","P","C")</f>
        <v/>
      </c>
      <c r="K463" s="19">
        <f>MID(E463,13,4)</f>
        <v/>
      </c>
      <c r="L463" s="19">
        <f>MID(E463,19,4)</f>
        <v/>
      </c>
      <c r="M463" s="52">
        <f>MID(E463,LEN(E463)-17,4)</f>
        <v/>
      </c>
      <c r="N463" s="52">
        <f>MID(E463,LEN(E463)-6,4)</f>
        <v/>
      </c>
      <c r="O463" s="19">
        <f>VLOOKUP(F463,[1]Item!$A$5:$Z$10000,26,0)</f>
        <v/>
      </c>
      <c r="P463" s="19">
        <f>VLOOKUP(E463,[1]route!$E$3:$O$10005,11,0)</f>
        <v/>
      </c>
      <c r="Q463" s="167">
        <f>'Cutting Rules'!AD463</f>
        <v/>
      </c>
      <c r="R463" s="168">
        <f>SUMIF([1]route!$E$3:$E$10005,E463,[1]!Table1[生産])</f>
        <v/>
      </c>
      <c r="S463" s="24" t="n"/>
      <c r="T463" s="169" t="inlineStr"/>
      <c r="U463" s="19" t="n"/>
      <c r="V463" s="170">
        <f>SUMIF([1]route!$E$3:$E$10005,E463,[1]route!$M$3:$M$10005)</f>
        <v/>
      </c>
      <c r="W463" s="171">
        <f>O463*N463*V463/1000</f>
        <v/>
      </c>
      <c r="X463" s="27">
        <f t="array" ref="X463">INDEX($BP463:$CZ463,MATCH(TRUE,$BP463:$CZ463&lt;0,0))</f>
        <v/>
      </c>
      <c r="Y463" s="47">
        <f>IFERROR(CHOOSE($AC463,$BP$1,$BQ$1,$BR$1,$BS$1,$BT$1,$BU$1,$BV$1,$BW$1,$BX$1,$BY$1,$BZ$1,$CA$1,$CB$1,$CC$1,$CD$1,$CE$1,$CF$1,$CG$1,$CH$1,$CI$1,$CJ$1,$CK$1,$CL$1,$CM$1,$CN$1,$CO$1,$CP$1,$CQ$1,$CR$1,$CS$1,$CT$1,$CU$1,$CV$1,$CW$1,$CX$1,$CY$1,$CZ$1,),"")</f>
        <v/>
      </c>
      <c r="Z463" s="121">
        <f>IFERROR(VLOOKUP(E463,[1]route!$E$3:$BL$10005,59,0),"")&amp;IFERROR(VLOOKUP(E463,[1]route!$E$3:$BL$10005,60,0),"")</f>
        <v/>
      </c>
      <c r="AA463" s="172">
        <f>IF(R463&gt;V463,R463-V463,0)</f>
        <v/>
      </c>
      <c r="AB463" s="173">
        <f>AA463*O463*N463/1000</f>
        <v/>
      </c>
      <c r="AC463" s="4">
        <f>IFERROR(MATCH($X463,$BP463:$CZ463,0),"")</f>
        <v/>
      </c>
      <c r="AD463" s="29" t="n">
        <v>0</v>
      </c>
      <c r="AE463" s="30">
        <f>SUMIF([1]route!$E$3:$E$10005,E463,[1]!Table1[1])</f>
        <v/>
      </c>
      <c r="AF463" s="30">
        <f>SUMIF([1]route!$E$3:$E$10005,E463,[1]!Table1[2])</f>
        <v/>
      </c>
      <c r="AG463" s="30">
        <f>SUMIF([1]route!$E$3:$E$10005,E463,[1]!Table1[3])</f>
        <v/>
      </c>
      <c r="AH463" s="30">
        <f>SUMIF([1]route!$E$3:$E$10005,E463,[1]!Table1[4])</f>
        <v/>
      </c>
      <c r="AI463" s="30">
        <f>SUMIF([1]route!$E$3:$E$10005,E463,[1]!Table1[5])</f>
        <v/>
      </c>
      <c r="AJ463" s="30">
        <f>SUMIF([1]route!$E$3:$E$10005,E463,[1]!Table1[6])</f>
        <v/>
      </c>
      <c r="AK463" s="30">
        <f>SUMIF([1]route!$E$3:$E$10005,E463,[1]!Table1[7])</f>
        <v/>
      </c>
      <c r="AL463" s="30">
        <f>SUMIF([1]route!$E$3:$E$10005,E463,[1]!Table1[8])</f>
        <v/>
      </c>
      <c r="AM463" s="30">
        <f>SUMIF([1]route!$E$3:$E$10005,E463,[1]!Table1[9])</f>
        <v/>
      </c>
      <c r="AN463" s="30">
        <f>SUMIF([1]route!$E$3:$E$10005,E463,[1]!Table1[10])</f>
        <v/>
      </c>
      <c r="AO463" s="30">
        <f>SUMIF([1]route!$E$3:$E$10005,E463,[1]!Table1[11])</f>
        <v/>
      </c>
      <c r="AP463" s="30">
        <f>SUMIF([1]route!$E$3:$E$10005,E463,[1]!Table1[12])</f>
        <v/>
      </c>
      <c r="AQ463" s="30">
        <f>SUMIF([1]route!$E$3:$E$10005,E463,[1]!Table1[13])</f>
        <v/>
      </c>
      <c r="AR463" s="30">
        <f>SUMIF([1]route!$E$3:$E$10005,E463,[1]!Table1[14])</f>
        <v/>
      </c>
      <c r="AS463" s="30">
        <f>SUMIF([1]route!$E$3:$E$10005,E463,[1]!Table1[15])</f>
        <v/>
      </c>
      <c r="AT463" s="30">
        <f>SUMIF([1]route!$E$3:$E$10005,E463,[1]!Table1[16])</f>
        <v/>
      </c>
      <c r="AU463" s="30">
        <f>SUMIF([1]route!$E$3:$E$10005,E463,[1]!Table1[17])</f>
        <v/>
      </c>
      <c r="AV463" s="30">
        <f>SUMIF([1]route!$E$3:$E$10005,E463,[1]!Table1[18])</f>
        <v/>
      </c>
      <c r="AW463" s="30">
        <f>SUMIF([1]route!$E$3:$E$10005,E463,[1]!Table1[19])</f>
        <v/>
      </c>
      <c r="AX463" s="30">
        <f>SUMIF([1]route!$E$3:$E$10005,E463,[1]!Table1[20])</f>
        <v/>
      </c>
      <c r="AY463" s="30">
        <f>SUMIF([1]route!$E$3:$E$10005,E463,[1]!Table1[21])</f>
        <v/>
      </c>
      <c r="AZ463" s="30">
        <f>SUMIF([1]route!$E$3:$E$10005,E463,[1]!Table1[22])</f>
        <v/>
      </c>
      <c r="BA463" s="30">
        <f>SUMIF([1]route!$E$3:$E$10005,E463,[1]!Table1[23])</f>
        <v/>
      </c>
      <c r="BB463" s="30">
        <f>SUMIF([1]route!$E$3:$E$10005,E463,[1]!Table1[24])</f>
        <v/>
      </c>
      <c r="BC463" s="30">
        <f>SUMIF([1]route!$E$3:$E$10005,E463,[1]!Table1[25])</f>
        <v/>
      </c>
      <c r="BD463" s="30">
        <f>SUMIF([1]route!$E$3:$E$10005,E463,[1]!Table1[26])</f>
        <v/>
      </c>
      <c r="BE463" s="30">
        <f>SUMIF([1]route!$E$3:$E$10005,E463,[1]!Table1[27])</f>
        <v/>
      </c>
      <c r="BF463" s="30">
        <f>SUMIF([1]route!$E$3:$E$10005,E463,[1]!Table1[28])</f>
        <v/>
      </c>
      <c r="BG463" s="30">
        <f>SUMIF([1]route!$E$3:$E$10005,E463,[1]!Table1[29])</f>
        <v/>
      </c>
      <c r="BH463" s="30">
        <f>SUMIF([1]route!$E$3:$E$10005,E463,[1]!Table1[30])</f>
        <v/>
      </c>
      <c r="BI463" s="30">
        <f>SUMIF([1]route!$E$3:$E$10005,E463,[1]!Table1[31])</f>
        <v/>
      </c>
      <c r="BJ463" s="30">
        <f>SUMIF([1]route!$E$3:$E$10005,E463,[1]!Table1[Remain PO])</f>
        <v/>
      </c>
      <c r="BK463" s="31">
        <f>SUMIF([1]route!$E$3:$E$10005,E463,[1]!Table1[N+1])</f>
        <v/>
      </c>
      <c r="BL463" s="31">
        <f>SUMIF([1]route!$E$3:$E$10005,E463,[1]!Table1[N+2])</f>
        <v/>
      </c>
      <c r="BM463" s="31">
        <f>SUMIF([1]route!$E$3:$E$10005,E463,[1]!Table1[N+3])</f>
        <v/>
      </c>
      <c r="BN463" s="32">
        <f>SUMIF([1]route!$E$3:$E$10005,E463,[1]!Table1[N+4])</f>
        <v/>
      </c>
      <c r="BP463" s="37">
        <f>$V463-$AD463</f>
        <v/>
      </c>
      <c r="BQ463" s="35">
        <f>BP463-AE463</f>
        <v/>
      </c>
      <c r="BR463" s="35">
        <f>BQ463-AF463</f>
        <v/>
      </c>
      <c r="BS463" s="35">
        <f>BR463-AG463</f>
        <v/>
      </c>
      <c r="BT463" s="35">
        <f>BS463-AH463</f>
        <v/>
      </c>
      <c r="BU463" s="35">
        <f>BT463-AI463</f>
        <v/>
      </c>
      <c r="BV463" s="35">
        <f>BU463-AJ463</f>
        <v/>
      </c>
      <c r="BW463" s="35">
        <f>BV463-AK463</f>
        <v/>
      </c>
      <c r="BX463" s="35">
        <f>BW463-AL463</f>
        <v/>
      </c>
      <c r="BY463" s="35">
        <f>BX463-AM463</f>
        <v/>
      </c>
      <c r="BZ463" s="35">
        <f>BY463-AN463</f>
        <v/>
      </c>
      <c r="CA463" s="35">
        <f>BZ463-AO463</f>
        <v/>
      </c>
      <c r="CB463" s="35">
        <f>CA463-AP463</f>
        <v/>
      </c>
      <c r="CC463" s="35">
        <f>CB463-AQ463</f>
        <v/>
      </c>
      <c r="CD463" s="35">
        <f>CC463-AR463</f>
        <v/>
      </c>
      <c r="CE463" s="35">
        <f>CD463-AS463</f>
        <v/>
      </c>
      <c r="CF463" s="35">
        <f>CE463-AT463</f>
        <v/>
      </c>
      <c r="CG463" s="35">
        <f>CF463-AU463</f>
        <v/>
      </c>
      <c r="CH463" s="35">
        <f>CG463-AV463</f>
        <v/>
      </c>
      <c r="CI463" s="35">
        <f>CH463-AW463</f>
        <v/>
      </c>
      <c r="CJ463" s="35">
        <f>CI463-AX463</f>
        <v/>
      </c>
      <c r="CK463" s="35">
        <f>CJ463-AY463</f>
        <v/>
      </c>
      <c r="CL463" s="35">
        <f>CK463-AZ463</f>
        <v/>
      </c>
      <c r="CM463" s="35">
        <f>CL463-BA463</f>
        <v/>
      </c>
      <c r="CN463" s="35">
        <f>CM463-BB463</f>
        <v/>
      </c>
      <c r="CO463" s="35">
        <f>CN463-BC463</f>
        <v/>
      </c>
      <c r="CP463" s="35">
        <f>CO463-BD463</f>
        <v/>
      </c>
      <c r="CQ463" s="35">
        <f>CP463-BE463</f>
        <v/>
      </c>
      <c r="CR463" s="35">
        <f>CQ463-BF463</f>
        <v/>
      </c>
      <c r="CS463" s="35">
        <f>CR463-BG463</f>
        <v/>
      </c>
      <c r="CT463" s="35">
        <f>CS463-BH463</f>
        <v/>
      </c>
      <c r="CU463" s="35">
        <f>CT463-BI463</f>
        <v/>
      </c>
      <c r="CV463" s="35">
        <f>CU463-BJ463</f>
        <v/>
      </c>
      <c r="CW463" s="38">
        <f>CV463-BK463</f>
        <v/>
      </c>
      <c r="CX463" s="38">
        <f>CW463-BL463</f>
        <v/>
      </c>
      <c r="CY463" s="38">
        <f>CX463-BM463</f>
        <v/>
      </c>
      <c r="CZ463" s="39">
        <f>CY463-BN463</f>
        <v/>
      </c>
      <c r="DA463" s="35" t="n"/>
    </row>
    <row r="464">
      <c r="D464" s="61">
        <f>VLOOKUP(F464,[1]Special!$O$2:$S$209,3,0)</f>
        <v/>
      </c>
      <c r="E464" s="20" t="inlineStr">
        <is>
          <t>|0200226339|40.00|20.00|2.300|0.0005408NBC</t>
        </is>
      </c>
      <c r="F464" s="19">
        <f>LEFT(E464,LEN(E464)-7)</f>
        <v/>
      </c>
      <c r="G464" s="19">
        <f>'Cutting Rules'!H464</f>
        <v/>
      </c>
      <c r="H464" s="19">
        <f>VLOOKUP(MID(F464,8,2),[1]Special!$H$2:$I$32,2,0)</f>
        <v/>
      </c>
      <c r="I464" s="19">
        <f>RIGHT(E464,3)</f>
        <v/>
      </c>
      <c r="J464" s="19">
        <f>IF(MID(E464,6,2)="22","P","C")</f>
        <v/>
      </c>
      <c r="K464" s="19">
        <f>MID(E464,13,4)</f>
        <v/>
      </c>
      <c r="L464" s="19">
        <f>MID(E464,19,4)</f>
        <v/>
      </c>
      <c r="M464" s="52">
        <f>MID(E464,LEN(E464)-17,4)</f>
        <v/>
      </c>
      <c r="N464" s="52">
        <f>MID(E464,LEN(E464)-6,4)</f>
        <v/>
      </c>
      <c r="O464" s="19">
        <f>VLOOKUP(F464,[1]Item!$A$5:$Z$10000,26,0)</f>
        <v/>
      </c>
      <c r="P464" s="19">
        <f>VLOOKUP(E464,[1]route!$E$3:$O$10005,11,0)</f>
        <v/>
      </c>
      <c r="Q464" s="167">
        <f>'Cutting Rules'!AD464</f>
        <v/>
      </c>
      <c r="R464" s="168">
        <f>SUMIF([1]route!$E$3:$E$10005,E464,[1]!Table1[生産])</f>
        <v/>
      </c>
      <c r="S464" s="24" t="n"/>
      <c r="T464" s="169" t="inlineStr"/>
      <c r="U464" s="19" t="n"/>
      <c r="V464" s="170">
        <f>SUMIF([1]route!$E$3:$E$10005,E464,[1]route!$M$3:$M$10005)</f>
        <v/>
      </c>
      <c r="W464" s="171">
        <f>O464*N464*V464/1000</f>
        <v/>
      </c>
      <c r="X464" s="27">
        <f t="array" ref="X464">INDEX($BP464:$CZ464,MATCH(TRUE,$BP464:$CZ464&lt;0,0))</f>
        <v/>
      </c>
      <c r="Y464" s="47">
        <f>IFERROR(CHOOSE($AC464,$BP$1,$BQ$1,$BR$1,$BS$1,$BT$1,$BU$1,$BV$1,$BW$1,$BX$1,$BY$1,$BZ$1,$CA$1,$CB$1,$CC$1,$CD$1,$CE$1,$CF$1,$CG$1,$CH$1,$CI$1,$CJ$1,$CK$1,$CL$1,$CM$1,$CN$1,$CO$1,$CP$1,$CQ$1,$CR$1,$CS$1,$CT$1,$CU$1,$CV$1,$CW$1,$CX$1,$CY$1,$CZ$1,),"")</f>
        <v/>
      </c>
      <c r="Z464" s="121">
        <f>IFERROR(VLOOKUP(E464,[1]route!$E$3:$BL$10005,59,0),"")&amp;IFERROR(VLOOKUP(E464,[1]route!$E$3:$BL$10005,60,0),"")</f>
        <v/>
      </c>
      <c r="AA464" s="172">
        <f>IF(R464&gt;V464,R464-V464,0)</f>
        <v/>
      </c>
      <c r="AB464" s="173">
        <f>AA464*O464*N464/1000</f>
        <v/>
      </c>
      <c r="AC464" s="4">
        <f>IFERROR(MATCH($X464,$BP464:$CZ464,0),"")</f>
        <v/>
      </c>
      <c r="AD464" s="29" t="n">
        <v>0</v>
      </c>
      <c r="AE464" s="30">
        <f>SUMIF([1]route!$E$3:$E$10005,E464,[1]!Table1[1])</f>
        <v/>
      </c>
      <c r="AF464" s="30">
        <f>SUMIF([1]route!$E$3:$E$10005,E464,[1]!Table1[2])</f>
        <v/>
      </c>
      <c r="AG464" s="30">
        <f>SUMIF([1]route!$E$3:$E$10005,E464,[1]!Table1[3])</f>
        <v/>
      </c>
      <c r="AH464" s="30">
        <f>SUMIF([1]route!$E$3:$E$10005,E464,[1]!Table1[4])</f>
        <v/>
      </c>
      <c r="AI464" s="30">
        <f>SUMIF([1]route!$E$3:$E$10005,E464,[1]!Table1[5])</f>
        <v/>
      </c>
      <c r="AJ464" s="30">
        <f>SUMIF([1]route!$E$3:$E$10005,E464,[1]!Table1[6])</f>
        <v/>
      </c>
      <c r="AK464" s="30">
        <f>SUMIF([1]route!$E$3:$E$10005,E464,[1]!Table1[7])</f>
        <v/>
      </c>
      <c r="AL464" s="30">
        <f>SUMIF([1]route!$E$3:$E$10005,E464,[1]!Table1[8])</f>
        <v/>
      </c>
      <c r="AM464" s="30">
        <f>SUMIF([1]route!$E$3:$E$10005,E464,[1]!Table1[9])</f>
        <v/>
      </c>
      <c r="AN464" s="30">
        <f>SUMIF([1]route!$E$3:$E$10005,E464,[1]!Table1[10])</f>
        <v/>
      </c>
      <c r="AO464" s="30">
        <f>SUMIF([1]route!$E$3:$E$10005,E464,[1]!Table1[11])</f>
        <v/>
      </c>
      <c r="AP464" s="30">
        <f>SUMIF([1]route!$E$3:$E$10005,E464,[1]!Table1[12])</f>
        <v/>
      </c>
      <c r="AQ464" s="30">
        <f>SUMIF([1]route!$E$3:$E$10005,E464,[1]!Table1[13])</f>
        <v/>
      </c>
      <c r="AR464" s="30">
        <f>SUMIF([1]route!$E$3:$E$10005,E464,[1]!Table1[14])</f>
        <v/>
      </c>
      <c r="AS464" s="30">
        <f>SUMIF([1]route!$E$3:$E$10005,E464,[1]!Table1[15])</f>
        <v/>
      </c>
      <c r="AT464" s="30">
        <f>SUMIF([1]route!$E$3:$E$10005,E464,[1]!Table1[16])</f>
        <v/>
      </c>
      <c r="AU464" s="30">
        <f>SUMIF([1]route!$E$3:$E$10005,E464,[1]!Table1[17])</f>
        <v/>
      </c>
      <c r="AV464" s="30">
        <f>SUMIF([1]route!$E$3:$E$10005,E464,[1]!Table1[18])</f>
        <v/>
      </c>
      <c r="AW464" s="30">
        <f>SUMIF([1]route!$E$3:$E$10005,E464,[1]!Table1[19])</f>
        <v/>
      </c>
      <c r="AX464" s="30">
        <f>SUMIF([1]route!$E$3:$E$10005,E464,[1]!Table1[20])</f>
        <v/>
      </c>
      <c r="AY464" s="30">
        <f>SUMIF([1]route!$E$3:$E$10005,E464,[1]!Table1[21])</f>
        <v/>
      </c>
      <c r="AZ464" s="30">
        <f>SUMIF([1]route!$E$3:$E$10005,E464,[1]!Table1[22])</f>
        <v/>
      </c>
      <c r="BA464" s="30">
        <f>SUMIF([1]route!$E$3:$E$10005,E464,[1]!Table1[23])</f>
        <v/>
      </c>
      <c r="BB464" s="30">
        <f>SUMIF([1]route!$E$3:$E$10005,E464,[1]!Table1[24])</f>
        <v/>
      </c>
      <c r="BC464" s="30">
        <f>SUMIF([1]route!$E$3:$E$10005,E464,[1]!Table1[25])</f>
        <v/>
      </c>
      <c r="BD464" s="30">
        <f>SUMIF([1]route!$E$3:$E$10005,E464,[1]!Table1[26])</f>
        <v/>
      </c>
      <c r="BE464" s="30">
        <f>SUMIF([1]route!$E$3:$E$10005,E464,[1]!Table1[27])</f>
        <v/>
      </c>
      <c r="BF464" s="30">
        <f>SUMIF([1]route!$E$3:$E$10005,E464,[1]!Table1[28])</f>
        <v/>
      </c>
      <c r="BG464" s="30">
        <f>SUMIF([1]route!$E$3:$E$10005,E464,[1]!Table1[29])</f>
        <v/>
      </c>
      <c r="BH464" s="30">
        <f>SUMIF([1]route!$E$3:$E$10005,E464,[1]!Table1[30])</f>
        <v/>
      </c>
      <c r="BI464" s="30">
        <f>SUMIF([1]route!$E$3:$E$10005,E464,[1]!Table1[31])</f>
        <v/>
      </c>
      <c r="BJ464" s="30">
        <f>SUMIF([1]route!$E$3:$E$10005,E464,[1]!Table1[Remain PO])</f>
        <v/>
      </c>
      <c r="BK464" s="31">
        <f>SUMIF([1]route!$E$3:$E$10005,E464,[1]!Table1[N+1])</f>
        <v/>
      </c>
      <c r="BL464" s="31">
        <f>SUMIF([1]route!$E$3:$E$10005,E464,[1]!Table1[N+2])</f>
        <v/>
      </c>
      <c r="BM464" s="31">
        <f>SUMIF([1]route!$E$3:$E$10005,E464,[1]!Table1[N+3])</f>
        <v/>
      </c>
      <c r="BN464" s="32">
        <f>SUMIF([1]route!$E$3:$E$10005,E464,[1]!Table1[N+4])</f>
        <v/>
      </c>
      <c r="BP464" s="37">
        <f>$V464-$AD464</f>
        <v/>
      </c>
      <c r="BQ464" s="35">
        <f>BP464-AE464</f>
        <v/>
      </c>
      <c r="BR464" s="35">
        <f>BQ464-AF464</f>
        <v/>
      </c>
      <c r="BS464" s="35">
        <f>BR464-AG464</f>
        <v/>
      </c>
      <c r="BT464" s="35">
        <f>BS464-AH464</f>
        <v/>
      </c>
      <c r="BU464" s="35">
        <f>BT464-AI464</f>
        <v/>
      </c>
      <c r="BV464" s="35">
        <f>BU464-AJ464</f>
        <v/>
      </c>
      <c r="BW464" s="35">
        <f>BV464-AK464</f>
        <v/>
      </c>
      <c r="BX464" s="35">
        <f>BW464-AL464</f>
        <v/>
      </c>
      <c r="BY464" s="35">
        <f>BX464-AM464</f>
        <v/>
      </c>
      <c r="BZ464" s="35">
        <f>BY464-AN464</f>
        <v/>
      </c>
      <c r="CA464" s="35">
        <f>BZ464-AO464</f>
        <v/>
      </c>
      <c r="CB464" s="35">
        <f>CA464-AP464</f>
        <v/>
      </c>
      <c r="CC464" s="35">
        <f>CB464-AQ464</f>
        <v/>
      </c>
      <c r="CD464" s="35">
        <f>CC464-AR464</f>
        <v/>
      </c>
      <c r="CE464" s="35">
        <f>CD464-AS464</f>
        <v/>
      </c>
      <c r="CF464" s="35">
        <f>CE464-AT464</f>
        <v/>
      </c>
      <c r="CG464" s="35">
        <f>CF464-AU464</f>
        <v/>
      </c>
      <c r="CH464" s="35">
        <f>CG464-AV464</f>
        <v/>
      </c>
      <c r="CI464" s="35">
        <f>CH464-AW464</f>
        <v/>
      </c>
      <c r="CJ464" s="35">
        <f>CI464-AX464</f>
        <v/>
      </c>
      <c r="CK464" s="35">
        <f>CJ464-AY464</f>
        <v/>
      </c>
      <c r="CL464" s="35">
        <f>CK464-AZ464</f>
        <v/>
      </c>
      <c r="CM464" s="35">
        <f>CL464-BA464</f>
        <v/>
      </c>
      <c r="CN464" s="35">
        <f>CM464-BB464</f>
        <v/>
      </c>
      <c r="CO464" s="35">
        <f>CN464-BC464</f>
        <v/>
      </c>
      <c r="CP464" s="35">
        <f>CO464-BD464</f>
        <v/>
      </c>
      <c r="CQ464" s="35">
        <f>CP464-BE464</f>
        <v/>
      </c>
      <c r="CR464" s="35">
        <f>CQ464-BF464</f>
        <v/>
      </c>
      <c r="CS464" s="35">
        <f>CR464-BG464</f>
        <v/>
      </c>
      <c r="CT464" s="35">
        <f>CS464-BH464</f>
        <v/>
      </c>
      <c r="CU464" s="35">
        <f>CT464-BI464</f>
        <v/>
      </c>
      <c r="CV464" s="35">
        <f>CU464-BJ464</f>
        <v/>
      </c>
      <c r="CW464" s="38">
        <f>CV464-BK464</f>
        <v/>
      </c>
      <c r="CX464" s="38">
        <f>CW464-BL464</f>
        <v/>
      </c>
      <c r="CY464" s="38">
        <f>CX464-BM464</f>
        <v/>
      </c>
      <c r="CZ464" s="39">
        <f>CY464-BN464</f>
        <v/>
      </c>
      <c r="DA464" s="35" t="n"/>
    </row>
    <row r="465">
      <c r="D465" s="61">
        <f>VLOOKUP(F465,[1]Special!$O$2:$S$209,3,0)</f>
        <v/>
      </c>
      <c r="E465" s="20" t="inlineStr">
        <is>
          <t>|0200220139|34.00|0.00|2.600|0.0006121NBC</t>
        </is>
      </c>
      <c r="F465" s="19">
        <f>LEFT(E465,LEN(E465)-7)</f>
        <v/>
      </c>
      <c r="G465" s="19">
        <f>'Cutting Rules'!H465</f>
        <v/>
      </c>
      <c r="H465" s="19">
        <f>VLOOKUP(MID(F465,8,2),[1]Special!$H$2:$I$32,2,0)</f>
        <v/>
      </c>
      <c r="I465" s="19">
        <f>RIGHT(E465,3)</f>
        <v/>
      </c>
      <c r="J465" s="19">
        <f>IF(MID(E465,6,2)="22","P","C")</f>
        <v/>
      </c>
      <c r="K465" s="19">
        <f>MID(E465,13,4)</f>
        <v/>
      </c>
      <c r="L465" s="19">
        <f>MID(E465,19,4)</f>
        <v/>
      </c>
      <c r="M465" s="52">
        <f>MID(E465,LEN(E465)-17,4)</f>
        <v/>
      </c>
      <c r="N465" s="52">
        <f>MID(E465,LEN(E465)-6,4)</f>
        <v/>
      </c>
      <c r="O465" s="19">
        <f>VLOOKUP(F465,[1]Item!$A$5:$Z$10000,26,0)</f>
        <v/>
      </c>
      <c r="P465" s="19">
        <f>VLOOKUP(E465,[1]route!$E$3:$O$10005,11,0)</f>
        <v/>
      </c>
      <c r="Q465" s="167">
        <f>'Cutting Rules'!AD465</f>
        <v/>
      </c>
      <c r="R465" s="168">
        <f>SUMIF([1]route!$E$3:$E$10005,E465,[1]!Table1[生産])</f>
        <v/>
      </c>
      <c r="S465" s="24" t="n"/>
      <c r="T465" s="169" t="inlineStr"/>
      <c r="U465" s="19" t="n"/>
      <c r="V465" s="170">
        <f>SUMIF([1]route!$E$3:$E$10005,E465,[1]route!$M$3:$M$10005)</f>
        <v/>
      </c>
      <c r="W465" s="171">
        <f>O465*N465*V465/1000</f>
        <v/>
      </c>
      <c r="X465" s="27">
        <f t="array" ref="X465">INDEX($BP465:$CZ465,MATCH(TRUE,$BP465:$CZ465&lt;0,0))</f>
        <v/>
      </c>
      <c r="Y465" s="47">
        <f>IFERROR(CHOOSE($AC465,$BP$1,$BQ$1,$BR$1,$BS$1,$BT$1,$BU$1,$BV$1,$BW$1,$BX$1,$BY$1,$BZ$1,$CA$1,$CB$1,$CC$1,$CD$1,$CE$1,$CF$1,$CG$1,$CH$1,$CI$1,$CJ$1,$CK$1,$CL$1,$CM$1,$CN$1,$CO$1,$CP$1,$CQ$1,$CR$1,$CS$1,$CT$1,$CU$1,$CV$1,$CW$1,$CX$1,$CY$1,$CZ$1,),"")</f>
        <v/>
      </c>
      <c r="Z465" s="121">
        <f>IFERROR(VLOOKUP(E465,[1]route!$E$3:$BL$10005,59,0),"")&amp;IFERROR(VLOOKUP(E465,[1]route!$E$3:$BL$10005,60,0),"")</f>
        <v/>
      </c>
      <c r="AA465" s="172">
        <f>IF(R465&gt;V465,R465-V465,0)</f>
        <v/>
      </c>
      <c r="AB465" s="173">
        <f>AA465*O465*N465/1000</f>
        <v/>
      </c>
      <c r="AC465" s="4">
        <f>IFERROR(MATCH($X465,$BP465:$CZ465,0),"")</f>
        <v/>
      </c>
      <c r="AD465" s="29" t="n">
        <v>0</v>
      </c>
      <c r="AE465" s="30">
        <f>SUMIF([1]route!$E$3:$E$10005,E465,[1]!Table1[1])</f>
        <v/>
      </c>
      <c r="AF465" s="30">
        <f>SUMIF([1]route!$E$3:$E$10005,E465,[1]!Table1[2])</f>
        <v/>
      </c>
      <c r="AG465" s="30">
        <f>SUMIF([1]route!$E$3:$E$10005,E465,[1]!Table1[3])</f>
        <v/>
      </c>
      <c r="AH465" s="30">
        <f>SUMIF([1]route!$E$3:$E$10005,E465,[1]!Table1[4])</f>
        <v/>
      </c>
      <c r="AI465" s="30">
        <f>SUMIF([1]route!$E$3:$E$10005,E465,[1]!Table1[5])</f>
        <v/>
      </c>
      <c r="AJ465" s="30">
        <f>SUMIF([1]route!$E$3:$E$10005,E465,[1]!Table1[6])</f>
        <v/>
      </c>
      <c r="AK465" s="30">
        <f>SUMIF([1]route!$E$3:$E$10005,E465,[1]!Table1[7])</f>
        <v/>
      </c>
      <c r="AL465" s="30">
        <f>SUMIF([1]route!$E$3:$E$10005,E465,[1]!Table1[8])</f>
        <v/>
      </c>
      <c r="AM465" s="30">
        <f>SUMIF([1]route!$E$3:$E$10005,E465,[1]!Table1[9])</f>
        <v/>
      </c>
      <c r="AN465" s="30">
        <f>SUMIF([1]route!$E$3:$E$10005,E465,[1]!Table1[10])</f>
        <v/>
      </c>
      <c r="AO465" s="30">
        <f>SUMIF([1]route!$E$3:$E$10005,E465,[1]!Table1[11])</f>
        <v/>
      </c>
      <c r="AP465" s="30">
        <f>SUMIF([1]route!$E$3:$E$10005,E465,[1]!Table1[12])</f>
        <v/>
      </c>
      <c r="AQ465" s="30">
        <f>SUMIF([1]route!$E$3:$E$10005,E465,[1]!Table1[13])</f>
        <v/>
      </c>
      <c r="AR465" s="30">
        <f>SUMIF([1]route!$E$3:$E$10005,E465,[1]!Table1[14])</f>
        <v/>
      </c>
      <c r="AS465" s="30">
        <f>SUMIF([1]route!$E$3:$E$10005,E465,[1]!Table1[15])</f>
        <v/>
      </c>
      <c r="AT465" s="30">
        <f>SUMIF([1]route!$E$3:$E$10005,E465,[1]!Table1[16])</f>
        <v/>
      </c>
      <c r="AU465" s="30">
        <f>SUMIF([1]route!$E$3:$E$10005,E465,[1]!Table1[17])</f>
        <v/>
      </c>
      <c r="AV465" s="30">
        <f>SUMIF([1]route!$E$3:$E$10005,E465,[1]!Table1[18])</f>
        <v/>
      </c>
      <c r="AW465" s="30">
        <f>SUMIF([1]route!$E$3:$E$10005,E465,[1]!Table1[19])</f>
        <v/>
      </c>
      <c r="AX465" s="30">
        <f>SUMIF([1]route!$E$3:$E$10005,E465,[1]!Table1[20])</f>
        <v/>
      </c>
      <c r="AY465" s="30">
        <f>SUMIF([1]route!$E$3:$E$10005,E465,[1]!Table1[21])</f>
        <v/>
      </c>
      <c r="AZ465" s="30">
        <f>SUMIF([1]route!$E$3:$E$10005,E465,[1]!Table1[22])</f>
        <v/>
      </c>
      <c r="BA465" s="30">
        <f>SUMIF([1]route!$E$3:$E$10005,E465,[1]!Table1[23])</f>
        <v/>
      </c>
      <c r="BB465" s="30">
        <f>SUMIF([1]route!$E$3:$E$10005,E465,[1]!Table1[24])</f>
        <v/>
      </c>
      <c r="BC465" s="30">
        <f>SUMIF([1]route!$E$3:$E$10005,E465,[1]!Table1[25])</f>
        <v/>
      </c>
      <c r="BD465" s="30">
        <f>SUMIF([1]route!$E$3:$E$10005,E465,[1]!Table1[26])</f>
        <v/>
      </c>
      <c r="BE465" s="30">
        <f>SUMIF([1]route!$E$3:$E$10005,E465,[1]!Table1[27])</f>
        <v/>
      </c>
      <c r="BF465" s="30">
        <f>SUMIF([1]route!$E$3:$E$10005,E465,[1]!Table1[28])</f>
        <v/>
      </c>
      <c r="BG465" s="30">
        <f>SUMIF([1]route!$E$3:$E$10005,E465,[1]!Table1[29])</f>
        <v/>
      </c>
      <c r="BH465" s="30">
        <f>SUMIF([1]route!$E$3:$E$10005,E465,[1]!Table1[30])</f>
        <v/>
      </c>
      <c r="BI465" s="30">
        <f>SUMIF([1]route!$E$3:$E$10005,E465,[1]!Table1[31])</f>
        <v/>
      </c>
      <c r="BJ465" s="30">
        <f>SUMIF([1]route!$E$3:$E$10005,E465,[1]!Table1[Remain PO])</f>
        <v/>
      </c>
      <c r="BK465" s="31">
        <f>SUMIF([1]route!$E$3:$E$10005,E465,[1]!Table1[N+1])</f>
        <v/>
      </c>
      <c r="BL465" s="31">
        <f>SUMIF([1]route!$E$3:$E$10005,E465,[1]!Table1[N+2])</f>
        <v/>
      </c>
      <c r="BM465" s="31">
        <f>SUMIF([1]route!$E$3:$E$10005,E465,[1]!Table1[N+3])</f>
        <v/>
      </c>
      <c r="BN465" s="32">
        <f>SUMIF([1]route!$E$3:$E$10005,E465,[1]!Table1[N+4])</f>
        <v/>
      </c>
      <c r="BP465" s="37">
        <f>$V465-$AD465</f>
        <v/>
      </c>
      <c r="BQ465" s="35">
        <f>BP465-AE465</f>
        <v/>
      </c>
      <c r="BR465" s="35">
        <f>BQ465-AF465</f>
        <v/>
      </c>
      <c r="BS465" s="35">
        <f>BR465-AG465</f>
        <v/>
      </c>
      <c r="BT465" s="35">
        <f>BS465-AH465</f>
        <v/>
      </c>
      <c r="BU465" s="35">
        <f>BT465-AI465</f>
        <v/>
      </c>
      <c r="BV465" s="35">
        <f>BU465-AJ465</f>
        <v/>
      </c>
      <c r="BW465" s="35">
        <f>BV465-AK465</f>
        <v/>
      </c>
      <c r="BX465" s="35">
        <f>BW465-AL465</f>
        <v/>
      </c>
      <c r="BY465" s="35">
        <f>BX465-AM465</f>
        <v/>
      </c>
      <c r="BZ465" s="35">
        <f>BY465-AN465</f>
        <v/>
      </c>
      <c r="CA465" s="35">
        <f>BZ465-AO465</f>
        <v/>
      </c>
      <c r="CB465" s="35">
        <f>CA465-AP465</f>
        <v/>
      </c>
      <c r="CC465" s="35">
        <f>CB465-AQ465</f>
        <v/>
      </c>
      <c r="CD465" s="35">
        <f>CC465-AR465</f>
        <v/>
      </c>
      <c r="CE465" s="35">
        <f>CD465-AS465</f>
        <v/>
      </c>
      <c r="CF465" s="35">
        <f>CE465-AT465</f>
        <v/>
      </c>
      <c r="CG465" s="35">
        <f>CF465-AU465</f>
        <v/>
      </c>
      <c r="CH465" s="35">
        <f>CG465-AV465</f>
        <v/>
      </c>
      <c r="CI465" s="35">
        <f>CH465-AW465</f>
        <v/>
      </c>
      <c r="CJ465" s="35">
        <f>CI465-AX465</f>
        <v/>
      </c>
      <c r="CK465" s="35">
        <f>CJ465-AY465</f>
        <v/>
      </c>
      <c r="CL465" s="35">
        <f>CK465-AZ465</f>
        <v/>
      </c>
      <c r="CM465" s="35">
        <f>CL465-BA465</f>
        <v/>
      </c>
      <c r="CN465" s="35">
        <f>CM465-BB465</f>
        <v/>
      </c>
      <c r="CO465" s="35">
        <f>CN465-BC465</f>
        <v/>
      </c>
      <c r="CP465" s="35">
        <f>CO465-BD465</f>
        <v/>
      </c>
      <c r="CQ465" s="35">
        <f>CP465-BE465</f>
        <v/>
      </c>
      <c r="CR465" s="35">
        <f>CQ465-BF465</f>
        <v/>
      </c>
      <c r="CS465" s="35">
        <f>CR465-BG465</f>
        <v/>
      </c>
      <c r="CT465" s="35">
        <f>CS465-BH465</f>
        <v/>
      </c>
      <c r="CU465" s="35">
        <f>CT465-BI465</f>
        <v/>
      </c>
      <c r="CV465" s="35">
        <f>CU465-BJ465</f>
        <v/>
      </c>
      <c r="CW465" s="38">
        <f>CV465-BK465</f>
        <v/>
      </c>
      <c r="CX465" s="38">
        <f>CW465-BL465</f>
        <v/>
      </c>
      <c r="CY465" s="38">
        <f>CX465-BM465</f>
        <v/>
      </c>
      <c r="CZ465" s="39">
        <f>CY465-BN465</f>
        <v/>
      </c>
      <c r="DA465" s="35" t="n"/>
    </row>
    <row r="466">
      <c r="D466" s="61">
        <f>VLOOKUP(F466,[1]Special!$O$2:$S$209,3,0)</f>
        <v/>
      </c>
      <c r="E466" s="20" t="inlineStr">
        <is>
          <t>|0200220139|15.90|0.00|2.000|0.0006066NBC</t>
        </is>
      </c>
      <c r="F466" s="19">
        <f>LEFT(E466,LEN(E466)-7)</f>
        <v/>
      </c>
      <c r="G466" s="19">
        <f>'Cutting Rules'!H466</f>
        <v/>
      </c>
      <c r="H466" s="19">
        <f>VLOOKUP(MID(F466,8,2),[1]Special!$H$2:$I$32,2,0)</f>
        <v/>
      </c>
      <c r="I466" s="19">
        <f>RIGHT(E466,3)</f>
        <v/>
      </c>
      <c r="J466" s="19">
        <f>IF(MID(E466,6,2)="22","P","C")</f>
        <v/>
      </c>
      <c r="K466" s="19">
        <f>MID(E466,13,4)</f>
        <v/>
      </c>
      <c r="L466" s="19">
        <f>MID(E466,19,4)</f>
        <v/>
      </c>
      <c r="M466" s="52">
        <f>MID(E466,LEN(E466)-17,4)</f>
        <v/>
      </c>
      <c r="N466" s="52">
        <f>MID(E466,LEN(E466)-6,4)</f>
        <v/>
      </c>
      <c r="O466" s="19">
        <f>VLOOKUP(F466,[1]Item!$A$5:$Z$10000,26,0)</f>
        <v/>
      </c>
      <c r="P466" s="19">
        <f>VLOOKUP(E466,[1]route!$E$3:$O$10005,11,0)</f>
        <v/>
      </c>
      <c r="Q466" s="167">
        <f>'Cutting Rules'!AD466</f>
        <v/>
      </c>
      <c r="R466" s="168">
        <f>SUMIF([1]route!$E$3:$E$10005,E466,[1]!Table1[生産])</f>
        <v/>
      </c>
      <c r="S466" s="24" t="n"/>
      <c r="T466" s="169" t="inlineStr"/>
      <c r="U466" s="19" t="n"/>
      <c r="V466" s="170">
        <f>SUMIF([1]route!$E$3:$E$10005,E466,[1]route!$M$3:$M$10005)</f>
        <v/>
      </c>
      <c r="W466" s="171">
        <f>O466*N466*V466/1000</f>
        <v/>
      </c>
      <c r="X466" s="27">
        <f t="array" ref="X466">INDEX($BP466:$CZ466,MATCH(TRUE,$BP466:$CZ466&lt;0,0))</f>
        <v/>
      </c>
      <c r="Y466" s="47">
        <f>IFERROR(CHOOSE($AC466,$BP$1,$BQ$1,$BR$1,$BS$1,$BT$1,$BU$1,$BV$1,$BW$1,$BX$1,$BY$1,$BZ$1,$CA$1,$CB$1,$CC$1,$CD$1,$CE$1,$CF$1,$CG$1,$CH$1,$CI$1,$CJ$1,$CK$1,$CL$1,$CM$1,$CN$1,$CO$1,$CP$1,$CQ$1,$CR$1,$CS$1,$CT$1,$CU$1,$CV$1,$CW$1,$CX$1,$CY$1,$CZ$1,),"")</f>
        <v/>
      </c>
      <c r="Z466" s="121">
        <f>IFERROR(VLOOKUP(E466,[1]route!$E$3:$BL$10005,59,0),"")&amp;IFERROR(VLOOKUP(E466,[1]route!$E$3:$BL$10005,60,0),"")</f>
        <v/>
      </c>
      <c r="AA466" s="172">
        <f>IF(R466&gt;V466,R466-V466,0)</f>
        <v/>
      </c>
      <c r="AB466" s="173">
        <f>AA466*O466*N466/1000</f>
        <v/>
      </c>
      <c r="AC466" s="4">
        <f>IFERROR(MATCH($X466,$BP466:$CZ466,0),"")</f>
        <v/>
      </c>
      <c r="AD466" s="29" t="n">
        <v>0</v>
      </c>
      <c r="AE466" s="30">
        <f>SUMIF([1]route!$E$3:$E$10005,E466,[1]!Table1[1])</f>
        <v/>
      </c>
      <c r="AF466" s="30">
        <f>SUMIF([1]route!$E$3:$E$10005,E466,[1]!Table1[2])</f>
        <v/>
      </c>
      <c r="AG466" s="30">
        <f>SUMIF([1]route!$E$3:$E$10005,E466,[1]!Table1[3])</f>
        <v/>
      </c>
      <c r="AH466" s="30">
        <f>SUMIF([1]route!$E$3:$E$10005,E466,[1]!Table1[4])</f>
        <v/>
      </c>
      <c r="AI466" s="30">
        <f>SUMIF([1]route!$E$3:$E$10005,E466,[1]!Table1[5])</f>
        <v/>
      </c>
      <c r="AJ466" s="30">
        <f>SUMIF([1]route!$E$3:$E$10005,E466,[1]!Table1[6])</f>
        <v/>
      </c>
      <c r="AK466" s="30">
        <f>SUMIF([1]route!$E$3:$E$10005,E466,[1]!Table1[7])</f>
        <v/>
      </c>
      <c r="AL466" s="30">
        <f>SUMIF([1]route!$E$3:$E$10005,E466,[1]!Table1[8])</f>
        <v/>
      </c>
      <c r="AM466" s="30">
        <f>SUMIF([1]route!$E$3:$E$10005,E466,[1]!Table1[9])</f>
        <v/>
      </c>
      <c r="AN466" s="30">
        <f>SUMIF([1]route!$E$3:$E$10005,E466,[1]!Table1[10])</f>
        <v/>
      </c>
      <c r="AO466" s="30">
        <f>SUMIF([1]route!$E$3:$E$10005,E466,[1]!Table1[11])</f>
        <v/>
      </c>
      <c r="AP466" s="30">
        <f>SUMIF([1]route!$E$3:$E$10005,E466,[1]!Table1[12])</f>
        <v/>
      </c>
      <c r="AQ466" s="30">
        <f>SUMIF([1]route!$E$3:$E$10005,E466,[1]!Table1[13])</f>
        <v/>
      </c>
      <c r="AR466" s="30">
        <f>SUMIF([1]route!$E$3:$E$10005,E466,[1]!Table1[14])</f>
        <v/>
      </c>
      <c r="AS466" s="30">
        <f>SUMIF([1]route!$E$3:$E$10005,E466,[1]!Table1[15])</f>
        <v/>
      </c>
      <c r="AT466" s="30">
        <f>SUMIF([1]route!$E$3:$E$10005,E466,[1]!Table1[16])</f>
        <v/>
      </c>
      <c r="AU466" s="30">
        <f>SUMIF([1]route!$E$3:$E$10005,E466,[1]!Table1[17])</f>
        <v/>
      </c>
      <c r="AV466" s="30">
        <f>SUMIF([1]route!$E$3:$E$10005,E466,[1]!Table1[18])</f>
        <v/>
      </c>
      <c r="AW466" s="30">
        <f>SUMIF([1]route!$E$3:$E$10005,E466,[1]!Table1[19])</f>
        <v/>
      </c>
      <c r="AX466" s="30">
        <f>SUMIF([1]route!$E$3:$E$10005,E466,[1]!Table1[20])</f>
        <v/>
      </c>
      <c r="AY466" s="30">
        <f>SUMIF([1]route!$E$3:$E$10005,E466,[1]!Table1[21])</f>
        <v/>
      </c>
      <c r="AZ466" s="30">
        <f>SUMIF([1]route!$E$3:$E$10005,E466,[1]!Table1[22])</f>
        <v/>
      </c>
      <c r="BA466" s="30">
        <f>SUMIF([1]route!$E$3:$E$10005,E466,[1]!Table1[23])</f>
        <v/>
      </c>
      <c r="BB466" s="30">
        <f>SUMIF([1]route!$E$3:$E$10005,E466,[1]!Table1[24])</f>
        <v/>
      </c>
      <c r="BC466" s="30">
        <f>SUMIF([1]route!$E$3:$E$10005,E466,[1]!Table1[25])</f>
        <v/>
      </c>
      <c r="BD466" s="30">
        <f>SUMIF([1]route!$E$3:$E$10005,E466,[1]!Table1[26])</f>
        <v/>
      </c>
      <c r="BE466" s="30">
        <f>SUMIF([1]route!$E$3:$E$10005,E466,[1]!Table1[27])</f>
        <v/>
      </c>
      <c r="BF466" s="30">
        <f>SUMIF([1]route!$E$3:$E$10005,E466,[1]!Table1[28])</f>
        <v/>
      </c>
      <c r="BG466" s="30">
        <f>SUMIF([1]route!$E$3:$E$10005,E466,[1]!Table1[29])</f>
        <v/>
      </c>
      <c r="BH466" s="30">
        <f>SUMIF([1]route!$E$3:$E$10005,E466,[1]!Table1[30])</f>
        <v/>
      </c>
      <c r="BI466" s="30">
        <f>SUMIF([1]route!$E$3:$E$10005,E466,[1]!Table1[31])</f>
        <v/>
      </c>
      <c r="BJ466" s="30">
        <f>SUMIF([1]route!$E$3:$E$10005,E466,[1]!Table1[Remain PO])</f>
        <v/>
      </c>
      <c r="BK466" s="31">
        <f>SUMIF([1]route!$E$3:$E$10005,E466,[1]!Table1[N+1])</f>
        <v/>
      </c>
      <c r="BL466" s="31">
        <f>SUMIF([1]route!$E$3:$E$10005,E466,[1]!Table1[N+2])</f>
        <v/>
      </c>
      <c r="BM466" s="31">
        <f>SUMIF([1]route!$E$3:$E$10005,E466,[1]!Table1[N+3])</f>
        <v/>
      </c>
      <c r="BN466" s="32">
        <f>SUMIF([1]route!$E$3:$E$10005,E466,[1]!Table1[N+4])</f>
        <v/>
      </c>
      <c r="BP466" s="37">
        <f>$V466-$AD466</f>
        <v/>
      </c>
      <c r="BQ466" s="35">
        <f>BP466-AE466</f>
        <v/>
      </c>
      <c r="BR466" s="35">
        <f>BQ466-AF466</f>
        <v/>
      </c>
      <c r="BS466" s="35">
        <f>BR466-AG466</f>
        <v/>
      </c>
      <c r="BT466" s="35">
        <f>BS466-AH466</f>
        <v/>
      </c>
      <c r="BU466" s="35">
        <f>BT466-AI466</f>
        <v/>
      </c>
      <c r="BV466" s="35">
        <f>BU466-AJ466</f>
        <v/>
      </c>
      <c r="BW466" s="35">
        <f>BV466-AK466</f>
        <v/>
      </c>
      <c r="BX466" s="35">
        <f>BW466-AL466</f>
        <v/>
      </c>
      <c r="BY466" s="35">
        <f>BX466-AM466</f>
        <v/>
      </c>
      <c r="BZ466" s="35">
        <f>BY466-AN466</f>
        <v/>
      </c>
      <c r="CA466" s="35">
        <f>BZ466-AO466</f>
        <v/>
      </c>
      <c r="CB466" s="35">
        <f>CA466-AP466</f>
        <v/>
      </c>
      <c r="CC466" s="35">
        <f>CB466-AQ466</f>
        <v/>
      </c>
      <c r="CD466" s="35">
        <f>CC466-AR466</f>
        <v/>
      </c>
      <c r="CE466" s="35">
        <f>CD466-AS466</f>
        <v/>
      </c>
      <c r="CF466" s="35">
        <f>CE466-AT466</f>
        <v/>
      </c>
      <c r="CG466" s="35">
        <f>CF466-AU466</f>
        <v/>
      </c>
      <c r="CH466" s="35">
        <f>CG466-AV466</f>
        <v/>
      </c>
      <c r="CI466" s="35">
        <f>CH466-AW466</f>
        <v/>
      </c>
      <c r="CJ466" s="35">
        <f>CI466-AX466</f>
        <v/>
      </c>
      <c r="CK466" s="35">
        <f>CJ466-AY466</f>
        <v/>
      </c>
      <c r="CL466" s="35">
        <f>CK466-AZ466</f>
        <v/>
      </c>
      <c r="CM466" s="35">
        <f>CL466-BA466</f>
        <v/>
      </c>
      <c r="CN466" s="35">
        <f>CM466-BB466</f>
        <v/>
      </c>
      <c r="CO466" s="35">
        <f>CN466-BC466</f>
        <v/>
      </c>
      <c r="CP466" s="35">
        <f>CO466-BD466</f>
        <v/>
      </c>
      <c r="CQ466" s="35">
        <f>CP466-BE466</f>
        <v/>
      </c>
      <c r="CR466" s="35">
        <f>CQ466-BF466</f>
        <v/>
      </c>
      <c r="CS466" s="35">
        <f>CR466-BG466</f>
        <v/>
      </c>
      <c r="CT466" s="35">
        <f>CS466-BH466</f>
        <v/>
      </c>
      <c r="CU466" s="35">
        <f>CT466-BI466</f>
        <v/>
      </c>
      <c r="CV466" s="35">
        <f>CU466-BJ466</f>
        <v/>
      </c>
      <c r="CW466" s="38">
        <f>CV466-BK466</f>
        <v/>
      </c>
      <c r="CX466" s="38">
        <f>CW466-BL466</f>
        <v/>
      </c>
      <c r="CY466" s="38">
        <f>CX466-BM466</f>
        <v/>
      </c>
      <c r="CZ466" s="39">
        <f>CY466-BN466</f>
        <v/>
      </c>
      <c r="DA466" s="35" t="n"/>
    </row>
    <row r="467">
      <c r="D467" s="61">
        <f>VLOOKUP(F467,[1]Special!$O$2:$S$209,3,0)</f>
        <v/>
      </c>
      <c r="E467" s="20" t="inlineStr">
        <is>
          <t>|0200226240|25.40|0.00|3.200|0.0005920NBC</t>
        </is>
      </c>
      <c r="F467" s="19">
        <f>LEFT(E467,LEN(E467)-7)</f>
        <v/>
      </c>
      <c r="G467" s="19">
        <f>'Cutting Rules'!H467</f>
        <v/>
      </c>
      <c r="H467" s="19">
        <f>VLOOKUP(MID(F467,8,2),[1]Special!$H$2:$I$32,2,0)</f>
        <v/>
      </c>
      <c r="I467" s="19">
        <f>RIGHT(E467,3)</f>
        <v/>
      </c>
      <c r="J467" s="19">
        <f>IF(MID(E467,6,2)="22","P","C")</f>
        <v/>
      </c>
      <c r="K467" s="19">
        <f>MID(E467,13,4)</f>
        <v/>
      </c>
      <c r="L467" s="19">
        <f>MID(E467,19,4)</f>
        <v/>
      </c>
      <c r="M467" s="52">
        <f>MID(E467,LEN(E467)-17,4)</f>
        <v/>
      </c>
      <c r="N467" s="52">
        <f>MID(E467,LEN(E467)-6,4)</f>
        <v/>
      </c>
      <c r="O467" s="19">
        <f>VLOOKUP(F467,[1]Item!$A$5:$Z$10000,26,0)</f>
        <v/>
      </c>
      <c r="P467" s="19">
        <f>VLOOKUP(E467,[1]route!$E$3:$O$10005,11,0)</f>
        <v/>
      </c>
      <c r="Q467" s="167">
        <f>'Cutting Rules'!AD467</f>
        <v/>
      </c>
      <c r="R467" s="168">
        <f>SUMIF([1]route!$E$3:$E$10005,E467,[1]!Table1[生産])</f>
        <v/>
      </c>
      <c r="S467" s="24" t="n"/>
      <c r="T467" s="169" t="inlineStr"/>
      <c r="U467" s="19" t="n"/>
      <c r="V467" s="170">
        <f>SUMIF([1]route!$E$3:$E$10005,E467,[1]route!$M$3:$M$10005)</f>
        <v/>
      </c>
      <c r="W467" s="171">
        <f>O467*N467*V467/1000</f>
        <v/>
      </c>
      <c r="X467" s="27">
        <f t="array" ref="X467">INDEX($BP467:$CZ467,MATCH(TRUE,$BP467:$CZ467&lt;0,0))</f>
        <v/>
      </c>
      <c r="Y467" s="47">
        <f>IFERROR(CHOOSE($AC467,$BP$1,$BQ$1,$BR$1,$BS$1,$BT$1,$BU$1,$BV$1,$BW$1,$BX$1,$BY$1,$BZ$1,$CA$1,$CB$1,$CC$1,$CD$1,$CE$1,$CF$1,$CG$1,$CH$1,$CI$1,$CJ$1,$CK$1,$CL$1,$CM$1,$CN$1,$CO$1,$CP$1,$CQ$1,$CR$1,$CS$1,$CT$1,$CU$1,$CV$1,$CW$1,$CX$1,$CY$1,$CZ$1,),"")</f>
        <v/>
      </c>
      <c r="Z467" s="121">
        <f>IFERROR(VLOOKUP(E467,[1]route!$E$3:$BL$10005,59,0),"")&amp;IFERROR(VLOOKUP(E467,[1]route!$E$3:$BL$10005,60,0),"")</f>
        <v/>
      </c>
      <c r="AA467" s="172">
        <f>IF(R467&gt;V467,R467-V467,0)</f>
        <v/>
      </c>
      <c r="AB467" s="173">
        <f>AA467*O467*N467/1000</f>
        <v/>
      </c>
      <c r="AC467" s="4">
        <f>IFERROR(MATCH($X467,$BP467:$CZ467,0),"")</f>
        <v/>
      </c>
      <c r="AD467" s="29" t="n">
        <v>0</v>
      </c>
      <c r="AE467" s="30">
        <f>SUMIF([1]route!$E$3:$E$10005,E467,[1]!Table1[1])</f>
        <v/>
      </c>
      <c r="AF467" s="30">
        <f>SUMIF([1]route!$E$3:$E$10005,E467,[1]!Table1[2])</f>
        <v/>
      </c>
      <c r="AG467" s="30">
        <f>SUMIF([1]route!$E$3:$E$10005,E467,[1]!Table1[3])</f>
        <v/>
      </c>
      <c r="AH467" s="30">
        <f>SUMIF([1]route!$E$3:$E$10005,E467,[1]!Table1[4])</f>
        <v/>
      </c>
      <c r="AI467" s="30">
        <f>SUMIF([1]route!$E$3:$E$10005,E467,[1]!Table1[5])</f>
        <v/>
      </c>
      <c r="AJ467" s="30">
        <f>SUMIF([1]route!$E$3:$E$10005,E467,[1]!Table1[6])</f>
        <v/>
      </c>
      <c r="AK467" s="30">
        <f>SUMIF([1]route!$E$3:$E$10005,E467,[1]!Table1[7])</f>
        <v/>
      </c>
      <c r="AL467" s="30">
        <f>SUMIF([1]route!$E$3:$E$10005,E467,[1]!Table1[8])</f>
        <v/>
      </c>
      <c r="AM467" s="30">
        <f>SUMIF([1]route!$E$3:$E$10005,E467,[1]!Table1[9])</f>
        <v/>
      </c>
      <c r="AN467" s="30">
        <f>SUMIF([1]route!$E$3:$E$10005,E467,[1]!Table1[10])</f>
        <v/>
      </c>
      <c r="AO467" s="30">
        <f>SUMIF([1]route!$E$3:$E$10005,E467,[1]!Table1[11])</f>
        <v/>
      </c>
      <c r="AP467" s="30">
        <f>SUMIF([1]route!$E$3:$E$10005,E467,[1]!Table1[12])</f>
        <v/>
      </c>
      <c r="AQ467" s="30">
        <f>SUMIF([1]route!$E$3:$E$10005,E467,[1]!Table1[13])</f>
        <v/>
      </c>
      <c r="AR467" s="30">
        <f>SUMIF([1]route!$E$3:$E$10005,E467,[1]!Table1[14])</f>
        <v/>
      </c>
      <c r="AS467" s="30">
        <f>SUMIF([1]route!$E$3:$E$10005,E467,[1]!Table1[15])</f>
        <v/>
      </c>
      <c r="AT467" s="30">
        <f>SUMIF([1]route!$E$3:$E$10005,E467,[1]!Table1[16])</f>
        <v/>
      </c>
      <c r="AU467" s="30">
        <f>SUMIF([1]route!$E$3:$E$10005,E467,[1]!Table1[17])</f>
        <v/>
      </c>
      <c r="AV467" s="30">
        <f>SUMIF([1]route!$E$3:$E$10005,E467,[1]!Table1[18])</f>
        <v/>
      </c>
      <c r="AW467" s="30">
        <f>SUMIF([1]route!$E$3:$E$10005,E467,[1]!Table1[19])</f>
        <v/>
      </c>
      <c r="AX467" s="30">
        <f>SUMIF([1]route!$E$3:$E$10005,E467,[1]!Table1[20])</f>
        <v/>
      </c>
      <c r="AY467" s="30">
        <f>SUMIF([1]route!$E$3:$E$10005,E467,[1]!Table1[21])</f>
        <v/>
      </c>
      <c r="AZ467" s="30">
        <f>SUMIF([1]route!$E$3:$E$10005,E467,[1]!Table1[22])</f>
        <v/>
      </c>
      <c r="BA467" s="30">
        <f>SUMIF([1]route!$E$3:$E$10005,E467,[1]!Table1[23])</f>
        <v/>
      </c>
      <c r="BB467" s="30">
        <f>SUMIF([1]route!$E$3:$E$10005,E467,[1]!Table1[24])</f>
        <v/>
      </c>
      <c r="BC467" s="30">
        <f>SUMIF([1]route!$E$3:$E$10005,E467,[1]!Table1[25])</f>
        <v/>
      </c>
      <c r="BD467" s="30">
        <f>SUMIF([1]route!$E$3:$E$10005,E467,[1]!Table1[26])</f>
        <v/>
      </c>
      <c r="BE467" s="30">
        <f>SUMIF([1]route!$E$3:$E$10005,E467,[1]!Table1[27])</f>
        <v/>
      </c>
      <c r="BF467" s="30">
        <f>SUMIF([1]route!$E$3:$E$10005,E467,[1]!Table1[28])</f>
        <v/>
      </c>
      <c r="BG467" s="30">
        <f>SUMIF([1]route!$E$3:$E$10005,E467,[1]!Table1[29])</f>
        <v/>
      </c>
      <c r="BH467" s="30">
        <f>SUMIF([1]route!$E$3:$E$10005,E467,[1]!Table1[30])</f>
        <v/>
      </c>
      <c r="BI467" s="30">
        <f>SUMIF([1]route!$E$3:$E$10005,E467,[1]!Table1[31])</f>
        <v/>
      </c>
      <c r="BJ467" s="30">
        <f>SUMIF([1]route!$E$3:$E$10005,E467,[1]!Table1[Remain PO])</f>
        <v/>
      </c>
      <c r="BK467" s="31">
        <f>SUMIF([1]route!$E$3:$E$10005,E467,[1]!Table1[N+1])</f>
        <v/>
      </c>
      <c r="BL467" s="31">
        <f>SUMIF([1]route!$E$3:$E$10005,E467,[1]!Table1[N+2])</f>
        <v/>
      </c>
      <c r="BM467" s="31">
        <f>SUMIF([1]route!$E$3:$E$10005,E467,[1]!Table1[N+3])</f>
        <v/>
      </c>
      <c r="BN467" s="32">
        <f>SUMIF([1]route!$E$3:$E$10005,E467,[1]!Table1[N+4])</f>
        <v/>
      </c>
      <c r="BP467" s="37">
        <f>$V467-$AD467</f>
        <v/>
      </c>
      <c r="BQ467" s="35">
        <f>BP467-AE467</f>
        <v/>
      </c>
      <c r="BR467" s="35">
        <f>BQ467-AF467</f>
        <v/>
      </c>
      <c r="BS467" s="35">
        <f>BR467-AG467</f>
        <v/>
      </c>
      <c r="BT467" s="35">
        <f>BS467-AH467</f>
        <v/>
      </c>
      <c r="BU467" s="35">
        <f>BT467-AI467</f>
        <v/>
      </c>
      <c r="BV467" s="35">
        <f>BU467-AJ467</f>
        <v/>
      </c>
      <c r="BW467" s="35">
        <f>BV467-AK467</f>
        <v/>
      </c>
      <c r="BX467" s="35">
        <f>BW467-AL467</f>
        <v/>
      </c>
      <c r="BY467" s="35">
        <f>BX467-AM467</f>
        <v/>
      </c>
      <c r="BZ467" s="35">
        <f>BY467-AN467</f>
        <v/>
      </c>
      <c r="CA467" s="35">
        <f>BZ467-AO467</f>
        <v/>
      </c>
      <c r="CB467" s="35">
        <f>CA467-AP467</f>
        <v/>
      </c>
      <c r="CC467" s="35">
        <f>CB467-AQ467</f>
        <v/>
      </c>
      <c r="CD467" s="35">
        <f>CC467-AR467</f>
        <v/>
      </c>
      <c r="CE467" s="35">
        <f>CD467-AS467</f>
        <v/>
      </c>
      <c r="CF467" s="35">
        <f>CE467-AT467</f>
        <v/>
      </c>
      <c r="CG467" s="35">
        <f>CF467-AU467</f>
        <v/>
      </c>
      <c r="CH467" s="35">
        <f>CG467-AV467</f>
        <v/>
      </c>
      <c r="CI467" s="35">
        <f>CH467-AW467</f>
        <v/>
      </c>
      <c r="CJ467" s="35">
        <f>CI467-AX467</f>
        <v/>
      </c>
      <c r="CK467" s="35">
        <f>CJ467-AY467</f>
        <v/>
      </c>
      <c r="CL467" s="35">
        <f>CK467-AZ467</f>
        <v/>
      </c>
      <c r="CM467" s="35">
        <f>CL467-BA467</f>
        <v/>
      </c>
      <c r="CN467" s="35">
        <f>CM467-BB467</f>
        <v/>
      </c>
      <c r="CO467" s="35">
        <f>CN467-BC467</f>
        <v/>
      </c>
      <c r="CP467" s="35">
        <f>CO467-BD467</f>
        <v/>
      </c>
      <c r="CQ467" s="35">
        <f>CP467-BE467</f>
        <v/>
      </c>
      <c r="CR467" s="35">
        <f>CQ467-BF467</f>
        <v/>
      </c>
      <c r="CS467" s="35">
        <f>CR467-BG467</f>
        <v/>
      </c>
      <c r="CT467" s="35">
        <f>CS467-BH467</f>
        <v/>
      </c>
      <c r="CU467" s="35">
        <f>CT467-BI467</f>
        <v/>
      </c>
      <c r="CV467" s="35">
        <f>CU467-BJ467</f>
        <v/>
      </c>
      <c r="CW467" s="38">
        <f>CV467-BK467</f>
        <v/>
      </c>
      <c r="CX467" s="38">
        <f>CW467-BL467</f>
        <v/>
      </c>
      <c r="CY467" s="38">
        <f>CX467-BM467</f>
        <v/>
      </c>
      <c r="CZ467" s="39">
        <f>CY467-BN467</f>
        <v/>
      </c>
      <c r="DA467" s="35" t="n"/>
    </row>
    <row r="468">
      <c r="D468" s="61">
        <f>VLOOKUP(F468,[1]Special!$O$2:$S$209,3,0)</f>
        <v/>
      </c>
      <c r="E468" s="20" t="inlineStr">
        <is>
          <t>|0200226010|22.20|0.00|2.000|0.0005500NBC</t>
        </is>
      </c>
      <c r="F468" s="19">
        <f>LEFT(E468,LEN(E468)-7)</f>
        <v/>
      </c>
      <c r="G468" s="19">
        <f>'Cutting Rules'!H468</f>
        <v/>
      </c>
      <c r="H468" s="19">
        <f>VLOOKUP(MID(F468,8,2),[1]Special!$H$2:$I$32,2,0)</f>
        <v/>
      </c>
      <c r="I468" s="19">
        <f>RIGHT(E468,3)</f>
        <v/>
      </c>
      <c r="J468" s="19">
        <f>IF(MID(E468,6,2)="22","P","C")</f>
        <v/>
      </c>
      <c r="K468" s="19">
        <f>MID(E468,13,4)</f>
        <v/>
      </c>
      <c r="L468" s="19">
        <f>MID(E468,19,4)</f>
        <v/>
      </c>
      <c r="M468" s="52">
        <f>MID(E468,LEN(E468)-17,4)</f>
        <v/>
      </c>
      <c r="N468" s="52">
        <f>MID(E468,LEN(E468)-6,4)</f>
        <v/>
      </c>
      <c r="O468" s="19">
        <f>VLOOKUP(F468,[1]Item!$A$5:$Z$10000,26,0)</f>
        <v/>
      </c>
      <c r="P468" s="19">
        <f>VLOOKUP(E468,[1]route!$E$3:$O$10005,11,0)</f>
        <v/>
      </c>
      <c r="Q468" s="167">
        <f>'Cutting Rules'!AD468</f>
        <v/>
      </c>
      <c r="R468" s="168">
        <f>SUMIF([1]route!$E$3:$E$10005,E468,[1]!Table1[生産])</f>
        <v/>
      </c>
      <c r="S468" s="24" t="n"/>
      <c r="T468" s="169" t="inlineStr"/>
      <c r="U468" s="19" t="n"/>
      <c r="V468" s="170">
        <f>SUMIF([1]route!$E$3:$E$10005,E468,[1]route!$M$3:$M$10005)</f>
        <v/>
      </c>
      <c r="W468" s="171">
        <f>O468*N468*V468/1000</f>
        <v/>
      </c>
      <c r="X468" s="27">
        <f t="array" ref="X468">INDEX($BP468:$CZ468,MATCH(TRUE,$BP468:$CZ468&lt;0,0))</f>
        <v/>
      </c>
      <c r="Y468" s="47">
        <f>IFERROR(CHOOSE($AC468,$BP$1,$BQ$1,$BR$1,$BS$1,$BT$1,$BU$1,$BV$1,$BW$1,$BX$1,$BY$1,$BZ$1,$CA$1,$CB$1,$CC$1,$CD$1,$CE$1,$CF$1,$CG$1,$CH$1,$CI$1,$CJ$1,$CK$1,$CL$1,$CM$1,$CN$1,$CO$1,$CP$1,$CQ$1,$CR$1,$CS$1,$CT$1,$CU$1,$CV$1,$CW$1,$CX$1,$CY$1,$CZ$1,),"")</f>
        <v/>
      </c>
      <c r="Z468" s="121">
        <f>IFERROR(VLOOKUP(E468,[1]route!$E$3:$BL$10005,59,0),"")&amp;IFERROR(VLOOKUP(E468,[1]route!$E$3:$BL$10005,60,0),"")</f>
        <v/>
      </c>
      <c r="AA468" s="172">
        <f>IF(R468&gt;V468,R468-V468,0)</f>
        <v/>
      </c>
      <c r="AB468" s="173">
        <f>AA468*O468*N468/1000</f>
        <v/>
      </c>
      <c r="AC468" s="4">
        <f>IFERROR(MATCH($X468,$BP468:$CZ468,0),"")</f>
        <v/>
      </c>
      <c r="AD468" s="29" t="n">
        <v>0</v>
      </c>
      <c r="AE468" s="30">
        <f>SUMIF([1]route!$E$3:$E$10005,E468,[1]!Table1[1])</f>
        <v/>
      </c>
      <c r="AF468" s="30">
        <f>SUMIF([1]route!$E$3:$E$10005,E468,[1]!Table1[2])</f>
        <v/>
      </c>
      <c r="AG468" s="30">
        <f>SUMIF([1]route!$E$3:$E$10005,E468,[1]!Table1[3])</f>
        <v/>
      </c>
      <c r="AH468" s="30">
        <f>SUMIF([1]route!$E$3:$E$10005,E468,[1]!Table1[4])</f>
        <v/>
      </c>
      <c r="AI468" s="30">
        <f>SUMIF([1]route!$E$3:$E$10005,E468,[1]!Table1[5])</f>
        <v/>
      </c>
      <c r="AJ468" s="30">
        <f>SUMIF([1]route!$E$3:$E$10005,E468,[1]!Table1[6])</f>
        <v/>
      </c>
      <c r="AK468" s="30">
        <f>SUMIF([1]route!$E$3:$E$10005,E468,[1]!Table1[7])</f>
        <v/>
      </c>
      <c r="AL468" s="30">
        <f>SUMIF([1]route!$E$3:$E$10005,E468,[1]!Table1[8])</f>
        <v/>
      </c>
      <c r="AM468" s="30">
        <f>SUMIF([1]route!$E$3:$E$10005,E468,[1]!Table1[9])</f>
        <v/>
      </c>
      <c r="AN468" s="30">
        <f>SUMIF([1]route!$E$3:$E$10005,E468,[1]!Table1[10])</f>
        <v/>
      </c>
      <c r="AO468" s="30">
        <f>SUMIF([1]route!$E$3:$E$10005,E468,[1]!Table1[11])</f>
        <v/>
      </c>
      <c r="AP468" s="30">
        <f>SUMIF([1]route!$E$3:$E$10005,E468,[1]!Table1[12])</f>
        <v/>
      </c>
      <c r="AQ468" s="30">
        <f>SUMIF([1]route!$E$3:$E$10005,E468,[1]!Table1[13])</f>
        <v/>
      </c>
      <c r="AR468" s="30">
        <f>SUMIF([1]route!$E$3:$E$10005,E468,[1]!Table1[14])</f>
        <v/>
      </c>
      <c r="AS468" s="30">
        <f>SUMIF([1]route!$E$3:$E$10005,E468,[1]!Table1[15])</f>
        <v/>
      </c>
      <c r="AT468" s="30">
        <f>SUMIF([1]route!$E$3:$E$10005,E468,[1]!Table1[16])</f>
        <v/>
      </c>
      <c r="AU468" s="30">
        <f>SUMIF([1]route!$E$3:$E$10005,E468,[1]!Table1[17])</f>
        <v/>
      </c>
      <c r="AV468" s="30">
        <f>SUMIF([1]route!$E$3:$E$10005,E468,[1]!Table1[18])</f>
        <v/>
      </c>
      <c r="AW468" s="30">
        <f>SUMIF([1]route!$E$3:$E$10005,E468,[1]!Table1[19])</f>
        <v/>
      </c>
      <c r="AX468" s="30">
        <f>SUMIF([1]route!$E$3:$E$10005,E468,[1]!Table1[20])</f>
        <v/>
      </c>
      <c r="AY468" s="30">
        <f>SUMIF([1]route!$E$3:$E$10005,E468,[1]!Table1[21])</f>
        <v/>
      </c>
      <c r="AZ468" s="30">
        <f>SUMIF([1]route!$E$3:$E$10005,E468,[1]!Table1[22])</f>
        <v/>
      </c>
      <c r="BA468" s="30">
        <f>SUMIF([1]route!$E$3:$E$10005,E468,[1]!Table1[23])</f>
        <v/>
      </c>
      <c r="BB468" s="30">
        <f>SUMIF([1]route!$E$3:$E$10005,E468,[1]!Table1[24])</f>
        <v/>
      </c>
      <c r="BC468" s="30">
        <f>SUMIF([1]route!$E$3:$E$10005,E468,[1]!Table1[25])</f>
        <v/>
      </c>
      <c r="BD468" s="30">
        <f>SUMIF([1]route!$E$3:$E$10005,E468,[1]!Table1[26])</f>
        <v/>
      </c>
      <c r="BE468" s="30">
        <f>SUMIF([1]route!$E$3:$E$10005,E468,[1]!Table1[27])</f>
        <v/>
      </c>
      <c r="BF468" s="30">
        <f>SUMIF([1]route!$E$3:$E$10005,E468,[1]!Table1[28])</f>
        <v/>
      </c>
      <c r="BG468" s="30">
        <f>SUMIF([1]route!$E$3:$E$10005,E468,[1]!Table1[29])</f>
        <v/>
      </c>
      <c r="BH468" s="30">
        <f>SUMIF([1]route!$E$3:$E$10005,E468,[1]!Table1[30])</f>
        <v/>
      </c>
      <c r="BI468" s="30">
        <f>SUMIF([1]route!$E$3:$E$10005,E468,[1]!Table1[31])</f>
        <v/>
      </c>
      <c r="BJ468" s="30">
        <f>SUMIF([1]route!$E$3:$E$10005,E468,[1]!Table1[Remain PO])</f>
        <v/>
      </c>
      <c r="BK468" s="31">
        <f>SUMIF([1]route!$E$3:$E$10005,E468,[1]!Table1[N+1])</f>
        <v/>
      </c>
      <c r="BL468" s="31">
        <f>SUMIF([1]route!$E$3:$E$10005,E468,[1]!Table1[N+2])</f>
        <v/>
      </c>
      <c r="BM468" s="31">
        <f>SUMIF([1]route!$E$3:$E$10005,E468,[1]!Table1[N+3])</f>
        <v/>
      </c>
      <c r="BN468" s="32">
        <f>SUMIF([1]route!$E$3:$E$10005,E468,[1]!Table1[N+4])</f>
        <v/>
      </c>
      <c r="BP468" s="37">
        <f>$V468-$AD468</f>
        <v/>
      </c>
      <c r="BQ468" s="35">
        <f>BP468-AE468</f>
        <v/>
      </c>
      <c r="BR468" s="35">
        <f>BQ468-AF468</f>
        <v/>
      </c>
      <c r="BS468" s="35">
        <f>BR468-AG468</f>
        <v/>
      </c>
      <c r="BT468" s="35">
        <f>BS468-AH468</f>
        <v/>
      </c>
      <c r="BU468" s="35">
        <f>BT468-AI468</f>
        <v/>
      </c>
      <c r="BV468" s="35">
        <f>BU468-AJ468</f>
        <v/>
      </c>
      <c r="BW468" s="35">
        <f>BV468-AK468</f>
        <v/>
      </c>
      <c r="BX468" s="35">
        <f>BW468-AL468</f>
        <v/>
      </c>
      <c r="BY468" s="35">
        <f>BX468-AM468</f>
        <v/>
      </c>
      <c r="BZ468" s="35">
        <f>BY468-AN468</f>
        <v/>
      </c>
      <c r="CA468" s="35">
        <f>BZ468-AO468</f>
        <v/>
      </c>
      <c r="CB468" s="35">
        <f>CA468-AP468</f>
        <v/>
      </c>
      <c r="CC468" s="35">
        <f>CB468-AQ468</f>
        <v/>
      </c>
      <c r="CD468" s="35">
        <f>CC468-AR468</f>
        <v/>
      </c>
      <c r="CE468" s="35">
        <f>CD468-AS468</f>
        <v/>
      </c>
      <c r="CF468" s="35">
        <f>CE468-AT468</f>
        <v/>
      </c>
      <c r="CG468" s="35">
        <f>CF468-AU468</f>
        <v/>
      </c>
      <c r="CH468" s="35">
        <f>CG468-AV468</f>
        <v/>
      </c>
      <c r="CI468" s="35">
        <f>CH468-AW468</f>
        <v/>
      </c>
      <c r="CJ468" s="35">
        <f>CI468-AX468</f>
        <v/>
      </c>
      <c r="CK468" s="35">
        <f>CJ468-AY468</f>
        <v/>
      </c>
      <c r="CL468" s="35">
        <f>CK468-AZ468</f>
        <v/>
      </c>
      <c r="CM468" s="35">
        <f>CL468-BA468</f>
        <v/>
      </c>
      <c r="CN468" s="35">
        <f>CM468-BB468</f>
        <v/>
      </c>
      <c r="CO468" s="35">
        <f>CN468-BC468</f>
        <v/>
      </c>
      <c r="CP468" s="35">
        <f>CO468-BD468</f>
        <v/>
      </c>
      <c r="CQ468" s="35">
        <f>CP468-BE468</f>
        <v/>
      </c>
      <c r="CR468" s="35">
        <f>CQ468-BF468</f>
        <v/>
      </c>
      <c r="CS468" s="35">
        <f>CR468-BG468</f>
        <v/>
      </c>
      <c r="CT468" s="35">
        <f>CS468-BH468</f>
        <v/>
      </c>
      <c r="CU468" s="35">
        <f>CT468-BI468</f>
        <v/>
      </c>
      <c r="CV468" s="35">
        <f>CU468-BJ468</f>
        <v/>
      </c>
      <c r="CW468" s="38">
        <f>CV468-BK468</f>
        <v/>
      </c>
      <c r="CX468" s="38">
        <f>CW468-BL468</f>
        <v/>
      </c>
      <c r="CY468" s="38">
        <f>CX468-BM468</f>
        <v/>
      </c>
      <c r="CZ468" s="39">
        <f>CY468-BN468</f>
        <v/>
      </c>
      <c r="DA468" s="35" t="n"/>
    </row>
    <row r="469">
      <c r="D469" s="61">
        <f>VLOOKUP(F469,[1]Special!$O$2:$S$209,3,0)</f>
        <v/>
      </c>
      <c r="E469" s="20" t="inlineStr">
        <is>
          <t>|0200220139|60.50|0.00|2.000|0.0005360NBC</t>
        </is>
      </c>
      <c r="F469" s="19">
        <f>LEFT(E469,LEN(E469)-7)</f>
        <v/>
      </c>
      <c r="G469" s="19">
        <f>'Cutting Rules'!H469</f>
        <v/>
      </c>
      <c r="H469" s="19">
        <f>VLOOKUP(MID(F469,8,2),[1]Special!$H$2:$I$32,2,0)</f>
        <v/>
      </c>
      <c r="I469" s="19">
        <f>RIGHT(E469,3)</f>
        <v/>
      </c>
      <c r="J469" s="19">
        <f>IF(MID(E469,6,2)="22","P","C")</f>
        <v/>
      </c>
      <c r="K469" s="19">
        <f>MID(E469,13,4)</f>
        <v/>
      </c>
      <c r="L469" s="19">
        <f>MID(E469,19,4)</f>
        <v/>
      </c>
      <c r="M469" s="52">
        <f>MID(E469,LEN(E469)-17,4)</f>
        <v/>
      </c>
      <c r="N469" s="52">
        <f>MID(E469,LEN(E469)-6,4)</f>
        <v/>
      </c>
      <c r="O469" s="19">
        <f>VLOOKUP(F469,[1]Item!$A$5:$Z$10000,26,0)</f>
        <v/>
      </c>
      <c r="P469" s="19">
        <f>VLOOKUP(E469,[1]route!$E$3:$O$10005,11,0)</f>
        <v/>
      </c>
      <c r="Q469" s="167">
        <f>'Cutting Rules'!AD469</f>
        <v/>
      </c>
      <c r="R469" s="168">
        <f>SUMIF([1]route!$E$3:$E$10005,E469,[1]!Table1[生産])</f>
        <v/>
      </c>
      <c r="S469" s="24" t="n"/>
      <c r="T469" s="169" t="inlineStr"/>
      <c r="U469" s="19" t="n"/>
      <c r="V469" s="170">
        <f>SUMIF([1]route!$E$3:$E$10005,E469,[1]route!$M$3:$M$10005)</f>
        <v/>
      </c>
      <c r="W469" s="171">
        <f>O469*N469*V469/1000</f>
        <v/>
      </c>
      <c r="X469" s="27">
        <f t="array" ref="X469">INDEX($BP469:$CZ469,MATCH(TRUE,$BP469:$CZ469&lt;0,0))</f>
        <v/>
      </c>
      <c r="Y469" s="47">
        <f>IFERROR(CHOOSE($AC469,$BP$1,$BQ$1,$BR$1,$BS$1,$BT$1,$BU$1,$BV$1,$BW$1,$BX$1,$BY$1,$BZ$1,$CA$1,$CB$1,$CC$1,$CD$1,$CE$1,$CF$1,$CG$1,$CH$1,$CI$1,$CJ$1,$CK$1,$CL$1,$CM$1,$CN$1,$CO$1,$CP$1,$CQ$1,$CR$1,$CS$1,$CT$1,$CU$1,$CV$1,$CW$1,$CX$1,$CY$1,$CZ$1,),"")</f>
        <v/>
      </c>
      <c r="Z469" s="121">
        <f>IFERROR(VLOOKUP(E469,[1]route!$E$3:$BL$10005,59,0),"")&amp;IFERROR(VLOOKUP(E469,[1]route!$E$3:$BL$10005,60,0),"")</f>
        <v/>
      </c>
      <c r="AA469" s="172">
        <f>IF(R469&gt;V469,R469-V469,0)</f>
        <v/>
      </c>
      <c r="AB469" s="173">
        <f>AA469*O469*N469/1000</f>
        <v/>
      </c>
      <c r="AC469" s="4">
        <f>IFERROR(MATCH($X469,$BP469:$CZ469,0),"")</f>
        <v/>
      </c>
      <c r="AD469" s="29" t="n">
        <v>0</v>
      </c>
      <c r="AE469" s="30">
        <f>SUMIF([1]route!$E$3:$E$10005,E469,[1]!Table1[1])</f>
        <v/>
      </c>
      <c r="AF469" s="30">
        <f>SUMIF([1]route!$E$3:$E$10005,E469,[1]!Table1[2])</f>
        <v/>
      </c>
      <c r="AG469" s="30">
        <f>SUMIF([1]route!$E$3:$E$10005,E469,[1]!Table1[3])</f>
        <v/>
      </c>
      <c r="AH469" s="30">
        <f>SUMIF([1]route!$E$3:$E$10005,E469,[1]!Table1[4])</f>
        <v/>
      </c>
      <c r="AI469" s="30">
        <f>SUMIF([1]route!$E$3:$E$10005,E469,[1]!Table1[5])</f>
        <v/>
      </c>
      <c r="AJ469" s="30">
        <f>SUMIF([1]route!$E$3:$E$10005,E469,[1]!Table1[6])</f>
        <v/>
      </c>
      <c r="AK469" s="30">
        <f>SUMIF([1]route!$E$3:$E$10005,E469,[1]!Table1[7])</f>
        <v/>
      </c>
      <c r="AL469" s="30">
        <f>SUMIF([1]route!$E$3:$E$10005,E469,[1]!Table1[8])</f>
        <v/>
      </c>
      <c r="AM469" s="30">
        <f>SUMIF([1]route!$E$3:$E$10005,E469,[1]!Table1[9])</f>
        <v/>
      </c>
      <c r="AN469" s="30">
        <f>SUMIF([1]route!$E$3:$E$10005,E469,[1]!Table1[10])</f>
        <v/>
      </c>
      <c r="AO469" s="30">
        <f>SUMIF([1]route!$E$3:$E$10005,E469,[1]!Table1[11])</f>
        <v/>
      </c>
      <c r="AP469" s="30">
        <f>SUMIF([1]route!$E$3:$E$10005,E469,[1]!Table1[12])</f>
        <v/>
      </c>
      <c r="AQ469" s="30">
        <f>SUMIF([1]route!$E$3:$E$10005,E469,[1]!Table1[13])</f>
        <v/>
      </c>
      <c r="AR469" s="30">
        <f>SUMIF([1]route!$E$3:$E$10005,E469,[1]!Table1[14])</f>
        <v/>
      </c>
      <c r="AS469" s="30">
        <f>SUMIF([1]route!$E$3:$E$10005,E469,[1]!Table1[15])</f>
        <v/>
      </c>
      <c r="AT469" s="30">
        <f>SUMIF([1]route!$E$3:$E$10005,E469,[1]!Table1[16])</f>
        <v/>
      </c>
      <c r="AU469" s="30">
        <f>SUMIF([1]route!$E$3:$E$10005,E469,[1]!Table1[17])</f>
        <v/>
      </c>
      <c r="AV469" s="30">
        <f>SUMIF([1]route!$E$3:$E$10005,E469,[1]!Table1[18])</f>
        <v/>
      </c>
      <c r="AW469" s="30">
        <f>SUMIF([1]route!$E$3:$E$10005,E469,[1]!Table1[19])</f>
        <v/>
      </c>
      <c r="AX469" s="30">
        <f>SUMIF([1]route!$E$3:$E$10005,E469,[1]!Table1[20])</f>
        <v/>
      </c>
      <c r="AY469" s="30">
        <f>SUMIF([1]route!$E$3:$E$10005,E469,[1]!Table1[21])</f>
        <v/>
      </c>
      <c r="AZ469" s="30">
        <f>SUMIF([1]route!$E$3:$E$10005,E469,[1]!Table1[22])</f>
        <v/>
      </c>
      <c r="BA469" s="30">
        <f>SUMIF([1]route!$E$3:$E$10005,E469,[1]!Table1[23])</f>
        <v/>
      </c>
      <c r="BB469" s="30">
        <f>SUMIF([1]route!$E$3:$E$10005,E469,[1]!Table1[24])</f>
        <v/>
      </c>
      <c r="BC469" s="30">
        <f>SUMIF([1]route!$E$3:$E$10005,E469,[1]!Table1[25])</f>
        <v/>
      </c>
      <c r="BD469" s="30">
        <f>SUMIF([1]route!$E$3:$E$10005,E469,[1]!Table1[26])</f>
        <v/>
      </c>
      <c r="BE469" s="30">
        <f>SUMIF([1]route!$E$3:$E$10005,E469,[1]!Table1[27])</f>
        <v/>
      </c>
      <c r="BF469" s="30">
        <f>SUMIF([1]route!$E$3:$E$10005,E469,[1]!Table1[28])</f>
        <v/>
      </c>
      <c r="BG469" s="30">
        <f>SUMIF([1]route!$E$3:$E$10005,E469,[1]!Table1[29])</f>
        <v/>
      </c>
      <c r="BH469" s="30">
        <f>SUMIF([1]route!$E$3:$E$10005,E469,[1]!Table1[30])</f>
        <v/>
      </c>
      <c r="BI469" s="30">
        <f>SUMIF([1]route!$E$3:$E$10005,E469,[1]!Table1[31])</f>
        <v/>
      </c>
      <c r="BJ469" s="30">
        <f>SUMIF([1]route!$E$3:$E$10005,E469,[1]!Table1[Remain PO])</f>
        <v/>
      </c>
      <c r="BK469" s="31">
        <f>SUMIF([1]route!$E$3:$E$10005,E469,[1]!Table1[N+1])</f>
        <v/>
      </c>
      <c r="BL469" s="31">
        <f>SUMIF([1]route!$E$3:$E$10005,E469,[1]!Table1[N+2])</f>
        <v/>
      </c>
      <c r="BM469" s="31">
        <f>SUMIF([1]route!$E$3:$E$10005,E469,[1]!Table1[N+3])</f>
        <v/>
      </c>
      <c r="BN469" s="32">
        <f>SUMIF([1]route!$E$3:$E$10005,E469,[1]!Table1[N+4])</f>
        <v/>
      </c>
      <c r="BP469" s="37">
        <f>$V469-$AD469</f>
        <v/>
      </c>
      <c r="BQ469" s="35">
        <f>BP469-AE469</f>
        <v/>
      </c>
      <c r="BR469" s="35">
        <f>BQ469-AF469</f>
        <v/>
      </c>
      <c r="BS469" s="35">
        <f>BR469-AG469</f>
        <v/>
      </c>
      <c r="BT469" s="35">
        <f>BS469-AH469</f>
        <v/>
      </c>
      <c r="BU469" s="35">
        <f>BT469-AI469</f>
        <v/>
      </c>
      <c r="BV469" s="35">
        <f>BU469-AJ469</f>
        <v/>
      </c>
      <c r="BW469" s="35">
        <f>BV469-AK469</f>
        <v/>
      </c>
      <c r="BX469" s="35">
        <f>BW469-AL469</f>
        <v/>
      </c>
      <c r="BY469" s="35">
        <f>BX469-AM469</f>
        <v/>
      </c>
      <c r="BZ469" s="35">
        <f>BY469-AN469</f>
        <v/>
      </c>
      <c r="CA469" s="35">
        <f>BZ469-AO469</f>
        <v/>
      </c>
      <c r="CB469" s="35">
        <f>CA469-AP469</f>
        <v/>
      </c>
      <c r="CC469" s="35">
        <f>CB469-AQ469</f>
        <v/>
      </c>
      <c r="CD469" s="35">
        <f>CC469-AR469</f>
        <v/>
      </c>
      <c r="CE469" s="35">
        <f>CD469-AS469</f>
        <v/>
      </c>
      <c r="CF469" s="35">
        <f>CE469-AT469</f>
        <v/>
      </c>
      <c r="CG469" s="35">
        <f>CF469-AU469</f>
        <v/>
      </c>
      <c r="CH469" s="35">
        <f>CG469-AV469</f>
        <v/>
      </c>
      <c r="CI469" s="35">
        <f>CH469-AW469</f>
        <v/>
      </c>
      <c r="CJ469" s="35">
        <f>CI469-AX469</f>
        <v/>
      </c>
      <c r="CK469" s="35">
        <f>CJ469-AY469</f>
        <v/>
      </c>
      <c r="CL469" s="35">
        <f>CK469-AZ469</f>
        <v/>
      </c>
      <c r="CM469" s="35">
        <f>CL469-BA469</f>
        <v/>
      </c>
      <c r="CN469" s="35">
        <f>CM469-BB469</f>
        <v/>
      </c>
      <c r="CO469" s="35">
        <f>CN469-BC469</f>
        <v/>
      </c>
      <c r="CP469" s="35">
        <f>CO469-BD469</f>
        <v/>
      </c>
      <c r="CQ469" s="35">
        <f>CP469-BE469</f>
        <v/>
      </c>
      <c r="CR469" s="35">
        <f>CQ469-BF469</f>
        <v/>
      </c>
      <c r="CS469" s="35">
        <f>CR469-BG469</f>
        <v/>
      </c>
      <c r="CT469" s="35">
        <f>CS469-BH469</f>
        <v/>
      </c>
      <c r="CU469" s="35">
        <f>CT469-BI469</f>
        <v/>
      </c>
      <c r="CV469" s="35">
        <f>CU469-BJ469</f>
        <v/>
      </c>
      <c r="CW469" s="38">
        <f>CV469-BK469</f>
        <v/>
      </c>
      <c r="CX469" s="38">
        <f>CW469-BL469</f>
        <v/>
      </c>
      <c r="CY469" s="38">
        <f>CX469-BM469</f>
        <v/>
      </c>
      <c r="CZ469" s="39">
        <f>CY469-BN469</f>
        <v/>
      </c>
      <c r="DA469" s="35" t="n"/>
    </row>
    <row r="470">
      <c r="D470" s="61">
        <f>VLOOKUP(F470,[1]Special!$O$2:$S$209,3,0)</f>
        <v/>
      </c>
      <c r="E470" s="20" t="inlineStr">
        <is>
          <t>|0200220139|60.80|0.00|3.800|0.0006011IBC</t>
        </is>
      </c>
      <c r="F470" s="19">
        <f>LEFT(E470,LEN(E470)-7)</f>
        <v/>
      </c>
      <c r="G470" s="19">
        <f>'Cutting Rules'!H470</f>
        <v/>
      </c>
      <c r="H470" s="19">
        <f>VLOOKUP(MID(F470,8,2),[1]Special!$H$2:$I$32,2,0)</f>
        <v/>
      </c>
      <c r="I470" s="19">
        <f>RIGHT(E470,3)</f>
        <v/>
      </c>
      <c r="J470" s="19">
        <f>IF(MID(E470,6,2)="22","P","C")</f>
        <v/>
      </c>
      <c r="K470" s="19">
        <f>MID(E470,13,4)</f>
        <v/>
      </c>
      <c r="L470" s="19">
        <f>MID(E470,19,4)</f>
        <v/>
      </c>
      <c r="M470" s="52">
        <f>MID(E470,LEN(E470)-17,4)</f>
        <v/>
      </c>
      <c r="N470" s="52">
        <f>MID(E470,LEN(E470)-6,4)</f>
        <v/>
      </c>
      <c r="O470" s="19">
        <f>VLOOKUP(F470,[1]Item!$A$5:$Z$10000,26,0)</f>
        <v/>
      </c>
      <c r="P470" s="19">
        <f>VLOOKUP(E470,[1]route!$E$3:$O$10005,11,0)</f>
        <v/>
      </c>
      <c r="Q470" s="167">
        <f>'Cutting Rules'!AD470</f>
        <v/>
      </c>
      <c r="R470" s="168">
        <f>SUMIF([1]route!$E$3:$E$10005,E470,[1]!Table1[生産])</f>
        <v/>
      </c>
      <c r="S470" s="24" t="n"/>
      <c r="T470" s="169" t="inlineStr"/>
      <c r="U470" s="19" t="n"/>
      <c r="V470" s="170">
        <f>SUMIF([1]route!$E$3:$E$10005,E470,[1]route!$M$3:$M$10005)</f>
        <v/>
      </c>
      <c r="W470" s="171">
        <f>O470*N470*V470/1000</f>
        <v/>
      </c>
      <c r="X470" s="27">
        <f t="array" ref="X470">INDEX($BP470:$CZ470,MATCH(TRUE,$BP470:$CZ470&lt;0,0))</f>
        <v/>
      </c>
      <c r="Y470" s="47">
        <f>IFERROR(CHOOSE($AC470,$BP$1,$BQ$1,$BR$1,$BS$1,$BT$1,$BU$1,$BV$1,$BW$1,$BX$1,$BY$1,$BZ$1,$CA$1,$CB$1,$CC$1,$CD$1,$CE$1,$CF$1,$CG$1,$CH$1,$CI$1,$CJ$1,$CK$1,$CL$1,$CM$1,$CN$1,$CO$1,$CP$1,$CQ$1,$CR$1,$CS$1,$CT$1,$CU$1,$CV$1,$CW$1,$CX$1,$CY$1,$CZ$1,),"")</f>
        <v/>
      </c>
      <c r="Z470" s="121">
        <f>IFERROR(VLOOKUP(E470,[1]route!$E$3:$BL$10005,59,0),"")&amp;IFERROR(VLOOKUP(E470,[1]route!$E$3:$BL$10005,60,0),"")</f>
        <v/>
      </c>
      <c r="AA470" s="172">
        <f>IF(R470&gt;V470,R470-V470,0)</f>
        <v/>
      </c>
      <c r="AB470" s="173">
        <f>AA470*O470*N470/1000</f>
        <v/>
      </c>
      <c r="AC470" s="4">
        <f>IFERROR(MATCH($X470,$BP470:$CZ470,0),"")</f>
        <v/>
      </c>
      <c r="AD470" s="29" t="n">
        <v>0</v>
      </c>
      <c r="AE470" s="30">
        <f>SUMIF([1]route!$E$3:$E$10005,E470,[1]!Table1[1])</f>
        <v/>
      </c>
      <c r="AF470" s="30">
        <f>SUMIF([1]route!$E$3:$E$10005,E470,[1]!Table1[2])</f>
        <v/>
      </c>
      <c r="AG470" s="30">
        <f>SUMIF([1]route!$E$3:$E$10005,E470,[1]!Table1[3])</f>
        <v/>
      </c>
      <c r="AH470" s="30">
        <f>SUMIF([1]route!$E$3:$E$10005,E470,[1]!Table1[4])</f>
        <v/>
      </c>
      <c r="AI470" s="30">
        <f>SUMIF([1]route!$E$3:$E$10005,E470,[1]!Table1[5])</f>
        <v/>
      </c>
      <c r="AJ470" s="30">
        <f>SUMIF([1]route!$E$3:$E$10005,E470,[1]!Table1[6])</f>
        <v/>
      </c>
      <c r="AK470" s="30">
        <f>SUMIF([1]route!$E$3:$E$10005,E470,[1]!Table1[7])</f>
        <v/>
      </c>
      <c r="AL470" s="30">
        <f>SUMIF([1]route!$E$3:$E$10005,E470,[1]!Table1[8])</f>
        <v/>
      </c>
      <c r="AM470" s="30">
        <f>SUMIF([1]route!$E$3:$E$10005,E470,[1]!Table1[9])</f>
        <v/>
      </c>
      <c r="AN470" s="30">
        <f>SUMIF([1]route!$E$3:$E$10005,E470,[1]!Table1[10])</f>
        <v/>
      </c>
      <c r="AO470" s="30">
        <f>SUMIF([1]route!$E$3:$E$10005,E470,[1]!Table1[11])</f>
        <v/>
      </c>
      <c r="AP470" s="30">
        <f>SUMIF([1]route!$E$3:$E$10005,E470,[1]!Table1[12])</f>
        <v/>
      </c>
      <c r="AQ470" s="30">
        <f>SUMIF([1]route!$E$3:$E$10005,E470,[1]!Table1[13])</f>
        <v/>
      </c>
      <c r="AR470" s="30">
        <f>SUMIF([1]route!$E$3:$E$10005,E470,[1]!Table1[14])</f>
        <v/>
      </c>
      <c r="AS470" s="30">
        <f>SUMIF([1]route!$E$3:$E$10005,E470,[1]!Table1[15])</f>
        <v/>
      </c>
      <c r="AT470" s="30">
        <f>SUMIF([1]route!$E$3:$E$10005,E470,[1]!Table1[16])</f>
        <v/>
      </c>
      <c r="AU470" s="30">
        <f>SUMIF([1]route!$E$3:$E$10005,E470,[1]!Table1[17])</f>
        <v/>
      </c>
      <c r="AV470" s="30">
        <f>SUMIF([1]route!$E$3:$E$10005,E470,[1]!Table1[18])</f>
        <v/>
      </c>
      <c r="AW470" s="30">
        <f>SUMIF([1]route!$E$3:$E$10005,E470,[1]!Table1[19])</f>
        <v/>
      </c>
      <c r="AX470" s="30">
        <f>SUMIF([1]route!$E$3:$E$10005,E470,[1]!Table1[20])</f>
        <v/>
      </c>
      <c r="AY470" s="30">
        <f>SUMIF([1]route!$E$3:$E$10005,E470,[1]!Table1[21])</f>
        <v/>
      </c>
      <c r="AZ470" s="30">
        <f>SUMIF([1]route!$E$3:$E$10005,E470,[1]!Table1[22])</f>
        <v/>
      </c>
      <c r="BA470" s="30">
        <f>SUMIF([1]route!$E$3:$E$10005,E470,[1]!Table1[23])</f>
        <v/>
      </c>
      <c r="BB470" s="30">
        <f>SUMIF([1]route!$E$3:$E$10005,E470,[1]!Table1[24])</f>
        <v/>
      </c>
      <c r="BC470" s="30">
        <f>SUMIF([1]route!$E$3:$E$10005,E470,[1]!Table1[25])</f>
        <v/>
      </c>
      <c r="BD470" s="30">
        <f>SUMIF([1]route!$E$3:$E$10005,E470,[1]!Table1[26])</f>
        <v/>
      </c>
      <c r="BE470" s="30">
        <f>SUMIF([1]route!$E$3:$E$10005,E470,[1]!Table1[27])</f>
        <v/>
      </c>
      <c r="BF470" s="30">
        <f>SUMIF([1]route!$E$3:$E$10005,E470,[1]!Table1[28])</f>
        <v/>
      </c>
      <c r="BG470" s="30">
        <f>SUMIF([1]route!$E$3:$E$10005,E470,[1]!Table1[29])</f>
        <v/>
      </c>
      <c r="BH470" s="30">
        <f>SUMIF([1]route!$E$3:$E$10005,E470,[1]!Table1[30])</f>
        <v/>
      </c>
      <c r="BI470" s="30">
        <f>SUMIF([1]route!$E$3:$E$10005,E470,[1]!Table1[31])</f>
        <v/>
      </c>
      <c r="BJ470" s="30">
        <f>SUMIF([1]route!$E$3:$E$10005,E470,[1]!Table1[Remain PO])</f>
        <v/>
      </c>
      <c r="BK470" s="31">
        <f>SUMIF([1]route!$E$3:$E$10005,E470,[1]!Table1[N+1])</f>
        <v/>
      </c>
      <c r="BL470" s="31">
        <f>SUMIF([1]route!$E$3:$E$10005,E470,[1]!Table1[N+2])</f>
        <v/>
      </c>
      <c r="BM470" s="31">
        <f>SUMIF([1]route!$E$3:$E$10005,E470,[1]!Table1[N+3])</f>
        <v/>
      </c>
      <c r="BN470" s="32">
        <f>SUMIF([1]route!$E$3:$E$10005,E470,[1]!Table1[N+4])</f>
        <v/>
      </c>
      <c r="BP470" s="37">
        <f>$V470-$AD470</f>
        <v/>
      </c>
      <c r="BQ470" s="35">
        <f>BP470-AE470</f>
        <v/>
      </c>
      <c r="BR470" s="35">
        <f>BQ470-AF470</f>
        <v/>
      </c>
      <c r="BS470" s="35">
        <f>BR470-AG470</f>
        <v/>
      </c>
      <c r="BT470" s="35">
        <f>BS470-AH470</f>
        <v/>
      </c>
      <c r="BU470" s="35">
        <f>BT470-AI470</f>
        <v/>
      </c>
      <c r="BV470" s="35">
        <f>BU470-AJ470</f>
        <v/>
      </c>
      <c r="BW470" s="35">
        <f>BV470-AK470</f>
        <v/>
      </c>
      <c r="BX470" s="35">
        <f>BW470-AL470</f>
        <v/>
      </c>
      <c r="BY470" s="35">
        <f>BX470-AM470</f>
        <v/>
      </c>
      <c r="BZ470" s="35">
        <f>BY470-AN470</f>
        <v/>
      </c>
      <c r="CA470" s="35">
        <f>BZ470-AO470</f>
        <v/>
      </c>
      <c r="CB470" s="35">
        <f>CA470-AP470</f>
        <v/>
      </c>
      <c r="CC470" s="35">
        <f>CB470-AQ470</f>
        <v/>
      </c>
      <c r="CD470" s="35">
        <f>CC470-AR470</f>
        <v/>
      </c>
      <c r="CE470" s="35">
        <f>CD470-AS470</f>
        <v/>
      </c>
      <c r="CF470" s="35">
        <f>CE470-AT470</f>
        <v/>
      </c>
      <c r="CG470" s="35">
        <f>CF470-AU470</f>
        <v/>
      </c>
      <c r="CH470" s="35">
        <f>CG470-AV470</f>
        <v/>
      </c>
      <c r="CI470" s="35">
        <f>CH470-AW470</f>
        <v/>
      </c>
      <c r="CJ470" s="35">
        <f>CI470-AX470</f>
        <v/>
      </c>
      <c r="CK470" s="35">
        <f>CJ470-AY470</f>
        <v/>
      </c>
      <c r="CL470" s="35">
        <f>CK470-AZ470</f>
        <v/>
      </c>
      <c r="CM470" s="35">
        <f>CL470-BA470</f>
        <v/>
      </c>
      <c r="CN470" s="35">
        <f>CM470-BB470</f>
        <v/>
      </c>
      <c r="CO470" s="35">
        <f>CN470-BC470</f>
        <v/>
      </c>
      <c r="CP470" s="35">
        <f>CO470-BD470</f>
        <v/>
      </c>
      <c r="CQ470" s="35">
        <f>CP470-BE470</f>
        <v/>
      </c>
      <c r="CR470" s="35">
        <f>CQ470-BF470</f>
        <v/>
      </c>
      <c r="CS470" s="35">
        <f>CR470-BG470</f>
        <v/>
      </c>
      <c r="CT470" s="35">
        <f>CS470-BH470</f>
        <v/>
      </c>
      <c r="CU470" s="35">
        <f>CT470-BI470</f>
        <v/>
      </c>
      <c r="CV470" s="35">
        <f>CU470-BJ470</f>
        <v/>
      </c>
      <c r="CW470" s="38">
        <f>CV470-BK470</f>
        <v/>
      </c>
      <c r="CX470" s="38">
        <f>CW470-BL470</f>
        <v/>
      </c>
      <c r="CY470" s="38">
        <f>CX470-BM470</f>
        <v/>
      </c>
      <c r="CZ470" s="39">
        <f>CY470-BN470</f>
        <v/>
      </c>
      <c r="DA470" s="35" t="n"/>
    </row>
    <row r="471">
      <c r="D471" s="61">
        <f>VLOOKUP(F471,[1]Special!$O$2:$S$209,3,0)</f>
        <v/>
      </c>
      <c r="E471" s="20" t="inlineStr">
        <is>
          <t>|0200220810|19.10|0.00|1.600|0.0001316NBC</t>
        </is>
      </c>
      <c r="F471" s="19">
        <f>LEFT(E471,LEN(E471)-7)</f>
        <v/>
      </c>
      <c r="G471" s="19">
        <f>'Cutting Rules'!H471</f>
        <v/>
      </c>
      <c r="H471" s="19">
        <f>VLOOKUP(MID(F471,8,2),[1]Special!$H$2:$I$32,2,0)</f>
        <v/>
      </c>
      <c r="I471" s="19">
        <f>RIGHT(E471,3)</f>
        <v/>
      </c>
      <c r="J471" s="19">
        <f>IF(MID(E471,6,2)="22","P","C")</f>
        <v/>
      </c>
      <c r="K471" s="19">
        <f>MID(E471,13,4)</f>
        <v/>
      </c>
      <c r="L471" s="19">
        <f>MID(E471,19,4)</f>
        <v/>
      </c>
      <c r="M471" s="52">
        <f>MID(E471,LEN(E471)-17,4)</f>
        <v/>
      </c>
      <c r="N471" s="52">
        <f>MID(E471,LEN(E471)-6,4)</f>
        <v/>
      </c>
      <c r="O471" s="19">
        <f>VLOOKUP(F471,[1]Item!$A$5:$Z$10000,26,0)</f>
        <v/>
      </c>
      <c r="P471" s="19">
        <f>VLOOKUP(E471,[1]route!$E$3:$O$10005,11,0)</f>
        <v/>
      </c>
      <c r="Q471" s="167">
        <f>'Cutting Rules'!AD471</f>
        <v/>
      </c>
      <c r="R471" s="168">
        <f>SUMIF([1]route!$E$3:$E$10005,E471,[1]!Table1[生産])</f>
        <v/>
      </c>
      <c r="S471" s="24" t="n"/>
      <c r="T471" s="169" t="inlineStr"/>
      <c r="U471" s="19" t="n"/>
      <c r="V471" s="170">
        <f>SUMIF([1]route!$E$3:$E$10005,E471,[1]route!$M$3:$M$10005)</f>
        <v/>
      </c>
      <c r="W471" s="171">
        <f>O471*N471*V471/1000</f>
        <v/>
      </c>
      <c r="X471" s="27">
        <f t="array" ref="X471">INDEX($BP471:$CZ471,MATCH(TRUE,$BP471:$CZ471&lt;0,0))</f>
        <v/>
      </c>
      <c r="Y471" s="47">
        <f>IFERROR(CHOOSE($AC471,$BP$1,$BQ$1,$BR$1,$BS$1,$BT$1,$BU$1,$BV$1,$BW$1,$BX$1,$BY$1,$BZ$1,$CA$1,$CB$1,$CC$1,$CD$1,$CE$1,$CF$1,$CG$1,$CH$1,$CI$1,$CJ$1,$CK$1,$CL$1,$CM$1,$CN$1,$CO$1,$CP$1,$CQ$1,$CR$1,$CS$1,$CT$1,$CU$1,$CV$1,$CW$1,$CX$1,$CY$1,$CZ$1,),"")</f>
        <v/>
      </c>
      <c r="Z471" s="121">
        <f>IFERROR(VLOOKUP(E471,[1]route!$E$3:$BL$10005,59,0),"")&amp;IFERROR(VLOOKUP(E471,[1]route!$E$3:$BL$10005,60,0),"")</f>
        <v/>
      </c>
      <c r="AA471" s="172">
        <f>IF(R471&gt;V471,R471-V471,0)</f>
        <v/>
      </c>
      <c r="AB471" s="173">
        <f>AA471*O471*N471/1000</f>
        <v/>
      </c>
      <c r="AC471" s="4">
        <f>IFERROR(MATCH($X471,$BP471:$CZ471,0),"")</f>
        <v/>
      </c>
      <c r="AD471" s="29" t="n">
        <v>0</v>
      </c>
      <c r="AE471" s="30">
        <f>SUMIF([1]route!$E$3:$E$10005,E471,[1]!Table1[1])</f>
        <v/>
      </c>
      <c r="AF471" s="30">
        <f>SUMIF([1]route!$E$3:$E$10005,E471,[1]!Table1[2])</f>
        <v/>
      </c>
      <c r="AG471" s="30">
        <f>SUMIF([1]route!$E$3:$E$10005,E471,[1]!Table1[3])</f>
        <v/>
      </c>
      <c r="AH471" s="30">
        <f>SUMIF([1]route!$E$3:$E$10005,E471,[1]!Table1[4])</f>
        <v/>
      </c>
      <c r="AI471" s="30">
        <f>SUMIF([1]route!$E$3:$E$10005,E471,[1]!Table1[5])</f>
        <v/>
      </c>
      <c r="AJ471" s="30">
        <f>SUMIF([1]route!$E$3:$E$10005,E471,[1]!Table1[6])</f>
        <v/>
      </c>
      <c r="AK471" s="30">
        <f>SUMIF([1]route!$E$3:$E$10005,E471,[1]!Table1[7])</f>
        <v/>
      </c>
      <c r="AL471" s="30">
        <f>SUMIF([1]route!$E$3:$E$10005,E471,[1]!Table1[8])</f>
        <v/>
      </c>
      <c r="AM471" s="30">
        <f>SUMIF([1]route!$E$3:$E$10005,E471,[1]!Table1[9])</f>
        <v/>
      </c>
      <c r="AN471" s="30">
        <f>SUMIF([1]route!$E$3:$E$10005,E471,[1]!Table1[10])</f>
        <v/>
      </c>
      <c r="AO471" s="30">
        <f>SUMIF([1]route!$E$3:$E$10005,E471,[1]!Table1[11])</f>
        <v/>
      </c>
      <c r="AP471" s="30">
        <f>SUMIF([1]route!$E$3:$E$10005,E471,[1]!Table1[12])</f>
        <v/>
      </c>
      <c r="AQ471" s="30">
        <f>SUMIF([1]route!$E$3:$E$10005,E471,[1]!Table1[13])</f>
        <v/>
      </c>
      <c r="AR471" s="30">
        <f>SUMIF([1]route!$E$3:$E$10005,E471,[1]!Table1[14])</f>
        <v/>
      </c>
      <c r="AS471" s="30">
        <f>SUMIF([1]route!$E$3:$E$10005,E471,[1]!Table1[15])</f>
        <v/>
      </c>
      <c r="AT471" s="30">
        <f>SUMIF([1]route!$E$3:$E$10005,E471,[1]!Table1[16])</f>
        <v/>
      </c>
      <c r="AU471" s="30">
        <f>SUMIF([1]route!$E$3:$E$10005,E471,[1]!Table1[17])</f>
        <v/>
      </c>
      <c r="AV471" s="30">
        <f>SUMIF([1]route!$E$3:$E$10005,E471,[1]!Table1[18])</f>
        <v/>
      </c>
      <c r="AW471" s="30">
        <f>SUMIF([1]route!$E$3:$E$10005,E471,[1]!Table1[19])</f>
        <v/>
      </c>
      <c r="AX471" s="30">
        <f>SUMIF([1]route!$E$3:$E$10005,E471,[1]!Table1[20])</f>
        <v/>
      </c>
      <c r="AY471" s="30">
        <f>SUMIF([1]route!$E$3:$E$10005,E471,[1]!Table1[21])</f>
        <v/>
      </c>
      <c r="AZ471" s="30">
        <f>SUMIF([1]route!$E$3:$E$10005,E471,[1]!Table1[22])</f>
        <v/>
      </c>
      <c r="BA471" s="30">
        <f>SUMIF([1]route!$E$3:$E$10005,E471,[1]!Table1[23])</f>
        <v/>
      </c>
      <c r="BB471" s="30">
        <f>SUMIF([1]route!$E$3:$E$10005,E471,[1]!Table1[24])</f>
        <v/>
      </c>
      <c r="BC471" s="30">
        <f>SUMIF([1]route!$E$3:$E$10005,E471,[1]!Table1[25])</f>
        <v/>
      </c>
      <c r="BD471" s="30">
        <f>SUMIF([1]route!$E$3:$E$10005,E471,[1]!Table1[26])</f>
        <v/>
      </c>
      <c r="BE471" s="30">
        <f>SUMIF([1]route!$E$3:$E$10005,E471,[1]!Table1[27])</f>
        <v/>
      </c>
      <c r="BF471" s="30">
        <f>SUMIF([1]route!$E$3:$E$10005,E471,[1]!Table1[28])</f>
        <v/>
      </c>
      <c r="BG471" s="30">
        <f>SUMIF([1]route!$E$3:$E$10005,E471,[1]!Table1[29])</f>
        <v/>
      </c>
      <c r="BH471" s="30">
        <f>SUMIF([1]route!$E$3:$E$10005,E471,[1]!Table1[30])</f>
        <v/>
      </c>
      <c r="BI471" s="30">
        <f>SUMIF([1]route!$E$3:$E$10005,E471,[1]!Table1[31])</f>
        <v/>
      </c>
      <c r="BJ471" s="30">
        <f>SUMIF([1]route!$E$3:$E$10005,E471,[1]!Table1[Remain PO])</f>
        <v/>
      </c>
      <c r="BK471" s="31">
        <f>SUMIF([1]route!$E$3:$E$10005,E471,[1]!Table1[N+1])</f>
        <v/>
      </c>
      <c r="BL471" s="31">
        <f>SUMIF([1]route!$E$3:$E$10005,E471,[1]!Table1[N+2])</f>
        <v/>
      </c>
      <c r="BM471" s="31">
        <f>SUMIF([1]route!$E$3:$E$10005,E471,[1]!Table1[N+3])</f>
        <v/>
      </c>
      <c r="BN471" s="32">
        <f>SUMIF([1]route!$E$3:$E$10005,E471,[1]!Table1[N+4])</f>
        <v/>
      </c>
      <c r="BP471" s="37">
        <f>$V471-$AD471</f>
        <v/>
      </c>
      <c r="BQ471" s="35">
        <f>BP471-AE471</f>
        <v/>
      </c>
      <c r="BR471" s="35">
        <f>BQ471-AF471</f>
        <v/>
      </c>
      <c r="BS471" s="35">
        <f>BR471-AG471</f>
        <v/>
      </c>
      <c r="BT471" s="35">
        <f>BS471-AH471</f>
        <v/>
      </c>
      <c r="BU471" s="35">
        <f>BT471-AI471</f>
        <v/>
      </c>
      <c r="BV471" s="35">
        <f>BU471-AJ471</f>
        <v/>
      </c>
      <c r="BW471" s="35">
        <f>BV471-AK471</f>
        <v/>
      </c>
      <c r="BX471" s="35">
        <f>BW471-AL471</f>
        <v/>
      </c>
      <c r="BY471" s="35">
        <f>BX471-AM471</f>
        <v/>
      </c>
      <c r="BZ471" s="35">
        <f>BY471-AN471</f>
        <v/>
      </c>
      <c r="CA471" s="35">
        <f>BZ471-AO471</f>
        <v/>
      </c>
      <c r="CB471" s="35">
        <f>CA471-AP471</f>
        <v/>
      </c>
      <c r="CC471" s="35">
        <f>CB471-AQ471</f>
        <v/>
      </c>
      <c r="CD471" s="35">
        <f>CC471-AR471</f>
        <v/>
      </c>
      <c r="CE471" s="35">
        <f>CD471-AS471</f>
        <v/>
      </c>
      <c r="CF471" s="35">
        <f>CE471-AT471</f>
        <v/>
      </c>
      <c r="CG471" s="35">
        <f>CF471-AU471</f>
        <v/>
      </c>
      <c r="CH471" s="35">
        <f>CG471-AV471</f>
        <v/>
      </c>
      <c r="CI471" s="35">
        <f>CH471-AW471</f>
        <v/>
      </c>
      <c r="CJ471" s="35">
        <f>CI471-AX471</f>
        <v/>
      </c>
      <c r="CK471" s="35">
        <f>CJ471-AY471</f>
        <v/>
      </c>
      <c r="CL471" s="35">
        <f>CK471-AZ471</f>
        <v/>
      </c>
      <c r="CM471" s="35">
        <f>CL471-BA471</f>
        <v/>
      </c>
      <c r="CN471" s="35">
        <f>CM471-BB471</f>
        <v/>
      </c>
      <c r="CO471" s="35">
        <f>CN471-BC471</f>
        <v/>
      </c>
      <c r="CP471" s="35">
        <f>CO471-BD471</f>
        <v/>
      </c>
      <c r="CQ471" s="35">
        <f>CP471-BE471</f>
        <v/>
      </c>
      <c r="CR471" s="35">
        <f>CQ471-BF471</f>
        <v/>
      </c>
      <c r="CS471" s="35">
        <f>CR471-BG471</f>
        <v/>
      </c>
      <c r="CT471" s="35">
        <f>CS471-BH471</f>
        <v/>
      </c>
      <c r="CU471" s="35">
        <f>CT471-BI471</f>
        <v/>
      </c>
      <c r="CV471" s="35">
        <f>CU471-BJ471</f>
        <v/>
      </c>
      <c r="CW471" s="38">
        <f>CV471-BK471</f>
        <v/>
      </c>
      <c r="CX471" s="38">
        <f>CW471-BL471</f>
        <v/>
      </c>
      <c r="CY471" s="38">
        <f>CX471-BM471</f>
        <v/>
      </c>
      <c r="CZ471" s="39">
        <f>CY471-BN471</f>
        <v/>
      </c>
      <c r="DA471" s="35" t="n"/>
    </row>
    <row r="472">
      <c r="D472" s="61">
        <f>VLOOKUP(F472,[1]Special!$O$2:$S$209,3,0)</f>
        <v/>
      </c>
      <c r="E472" s="20" t="inlineStr">
        <is>
          <t>|0200226240|22.20|0.00|2.000|0.0006100NBC</t>
        </is>
      </c>
      <c r="F472" s="19">
        <f>LEFT(E472,LEN(E472)-7)</f>
        <v/>
      </c>
      <c r="G472" s="19">
        <f>'Cutting Rules'!H472</f>
        <v/>
      </c>
      <c r="H472" s="19">
        <f>VLOOKUP(MID(F472,8,2),[1]Special!$H$2:$I$32,2,0)</f>
        <v/>
      </c>
      <c r="I472" s="19">
        <f>RIGHT(E472,3)</f>
        <v/>
      </c>
      <c r="J472" s="19">
        <f>IF(MID(E472,6,2)="22","P","C")</f>
        <v/>
      </c>
      <c r="K472" s="19">
        <f>MID(E472,13,4)</f>
        <v/>
      </c>
      <c r="L472" s="19">
        <f>MID(E472,19,4)</f>
        <v/>
      </c>
      <c r="M472" s="52">
        <f>MID(E472,LEN(E472)-17,4)</f>
        <v/>
      </c>
      <c r="N472" s="52">
        <f>MID(E472,LEN(E472)-6,4)</f>
        <v/>
      </c>
      <c r="O472" s="19">
        <f>VLOOKUP(F472,[1]Item!$A$5:$Z$10000,26,0)</f>
        <v/>
      </c>
      <c r="P472" s="19">
        <f>VLOOKUP(E472,[1]route!$E$3:$O$10005,11,0)</f>
        <v/>
      </c>
      <c r="Q472" s="167">
        <f>'Cutting Rules'!AD472</f>
        <v/>
      </c>
      <c r="R472" s="168">
        <f>SUMIF([1]route!$E$3:$E$10005,E472,[1]!Table1[生産])</f>
        <v/>
      </c>
      <c r="S472" s="24" t="n"/>
      <c r="T472" s="169" t="inlineStr"/>
      <c r="U472" s="19" t="n"/>
      <c r="V472" s="170">
        <f>SUMIF([1]route!$E$3:$E$10005,E472,[1]route!$M$3:$M$10005)</f>
        <v/>
      </c>
      <c r="W472" s="171">
        <f>O472*N472*V472/1000</f>
        <v/>
      </c>
      <c r="X472" s="27">
        <f t="array" ref="X472">INDEX($BP472:$CZ472,MATCH(TRUE,$BP472:$CZ472&lt;0,0))</f>
        <v/>
      </c>
      <c r="Y472" s="47">
        <f>IFERROR(CHOOSE($AC472,$BP$1,$BQ$1,$BR$1,$BS$1,$BT$1,$BU$1,$BV$1,$BW$1,$BX$1,$BY$1,$BZ$1,$CA$1,$CB$1,$CC$1,$CD$1,$CE$1,$CF$1,$CG$1,$CH$1,$CI$1,$CJ$1,$CK$1,$CL$1,$CM$1,$CN$1,$CO$1,$CP$1,$CQ$1,$CR$1,$CS$1,$CT$1,$CU$1,$CV$1,$CW$1,$CX$1,$CY$1,$CZ$1,),"")</f>
        <v/>
      </c>
      <c r="Z472" s="121">
        <f>IFERROR(VLOOKUP(E472,[1]route!$E$3:$BL$10005,59,0),"")&amp;IFERROR(VLOOKUP(E472,[1]route!$E$3:$BL$10005,60,0),"")</f>
        <v/>
      </c>
      <c r="AA472" s="172">
        <f>IF(R472&gt;V472,R472-V472,0)</f>
        <v/>
      </c>
      <c r="AB472" s="173">
        <f>AA472*O472*N472/1000</f>
        <v/>
      </c>
      <c r="AC472" s="4">
        <f>IFERROR(MATCH($X472,$BP472:$CZ472,0),"")</f>
        <v/>
      </c>
      <c r="AD472" s="29" t="n">
        <v>0</v>
      </c>
      <c r="AE472" s="30">
        <f>SUMIF([1]route!$E$3:$E$10005,E472,[1]!Table1[1])</f>
        <v/>
      </c>
      <c r="AF472" s="30">
        <f>SUMIF([1]route!$E$3:$E$10005,E472,[1]!Table1[2])</f>
        <v/>
      </c>
      <c r="AG472" s="30">
        <f>SUMIF([1]route!$E$3:$E$10005,E472,[1]!Table1[3])</f>
        <v/>
      </c>
      <c r="AH472" s="30">
        <f>SUMIF([1]route!$E$3:$E$10005,E472,[1]!Table1[4])</f>
        <v/>
      </c>
      <c r="AI472" s="30">
        <f>SUMIF([1]route!$E$3:$E$10005,E472,[1]!Table1[5])</f>
        <v/>
      </c>
      <c r="AJ472" s="30">
        <f>SUMIF([1]route!$E$3:$E$10005,E472,[1]!Table1[6])</f>
        <v/>
      </c>
      <c r="AK472" s="30">
        <f>SUMIF([1]route!$E$3:$E$10005,E472,[1]!Table1[7])</f>
        <v/>
      </c>
      <c r="AL472" s="30">
        <f>SUMIF([1]route!$E$3:$E$10005,E472,[1]!Table1[8])</f>
        <v/>
      </c>
      <c r="AM472" s="30">
        <f>SUMIF([1]route!$E$3:$E$10005,E472,[1]!Table1[9])</f>
        <v/>
      </c>
      <c r="AN472" s="30">
        <f>SUMIF([1]route!$E$3:$E$10005,E472,[1]!Table1[10])</f>
        <v/>
      </c>
      <c r="AO472" s="30">
        <f>SUMIF([1]route!$E$3:$E$10005,E472,[1]!Table1[11])</f>
        <v/>
      </c>
      <c r="AP472" s="30">
        <f>SUMIF([1]route!$E$3:$E$10005,E472,[1]!Table1[12])</f>
        <v/>
      </c>
      <c r="AQ472" s="30">
        <f>SUMIF([1]route!$E$3:$E$10005,E472,[1]!Table1[13])</f>
        <v/>
      </c>
      <c r="AR472" s="30">
        <f>SUMIF([1]route!$E$3:$E$10005,E472,[1]!Table1[14])</f>
        <v/>
      </c>
      <c r="AS472" s="30">
        <f>SUMIF([1]route!$E$3:$E$10005,E472,[1]!Table1[15])</f>
        <v/>
      </c>
      <c r="AT472" s="30">
        <f>SUMIF([1]route!$E$3:$E$10005,E472,[1]!Table1[16])</f>
        <v/>
      </c>
      <c r="AU472" s="30">
        <f>SUMIF([1]route!$E$3:$E$10005,E472,[1]!Table1[17])</f>
        <v/>
      </c>
      <c r="AV472" s="30">
        <f>SUMIF([1]route!$E$3:$E$10005,E472,[1]!Table1[18])</f>
        <v/>
      </c>
      <c r="AW472" s="30">
        <f>SUMIF([1]route!$E$3:$E$10005,E472,[1]!Table1[19])</f>
        <v/>
      </c>
      <c r="AX472" s="30">
        <f>SUMIF([1]route!$E$3:$E$10005,E472,[1]!Table1[20])</f>
        <v/>
      </c>
      <c r="AY472" s="30">
        <f>SUMIF([1]route!$E$3:$E$10005,E472,[1]!Table1[21])</f>
        <v/>
      </c>
      <c r="AZ472" s="30">
        <f>SUMIF([1]route!$E$3:$E$10005,E472,[1]!Table1[22])</f>
        <v/>
      </c>
      <c r="BA472" s="30">
        <f>SUMIF([1]route!$E$3:$E$10005,E472,[1]!Table1[23])</f>
        <v/>
      </c>
      <c r="BB472" s="30">
        <f>SUMIF([1]route!$E$3:$E$10005,E472,[1]!Table1[24])</f>
        <v/>
      </c>
      <c r="BC472" s="30">
        <f>SUMIF([1]route!$E$3:$E$10005,E472,[1]!Table1[25])</f>
        <v/>
      </c>
      <c r="BD472" s="30">
        <f>SUMIF([1]route!$E$3:$E$10005,E472,[1]!Table1[26])</f>
        <v/>
      </c>
      <c r="BE472" s="30">
        <f>SUMIF([1]route!$E$3:$E$10005,E472,[1]!Table1[27])</f>
        <v/>
      </c>
      <c r="BF472" s="30">
        <f>SUMIF([1]route!$E$3:$E$10005,E472,[1]!Table1[28])</f>
        <v/>
      </c>
      <c r="BG472" s="30">
        <f>SUMIF([1]route!$E$3:$E$10005,E472,[1]!Table1[29])</f>
        <v/>
      </c>
      <c r="BH472" s="30">
        <f>SUMIF([1]route!$E$3:$E$10005,E472,[1]!Table1[30])</f>
        <v/>
      </c>
      <c r="BI472" s="30">
        <f>SUMIF([1]route!$E$3:$E$10005,E472,[1]!Table1[31])</f>
        <v/>
      </c>
      <c r="BJ472" s="30">
        <f>SUMIF([1]route!$E$3:$E$10005,E472,[1]!Table1[Remain PO])</f>
        <v/>
      </c>
      <c r="BK472" s="31">
        <f>SUMIF([1]route!$E$3:$E$10005,E472,[1]!Table1[N+1])</f>
        <v/>
      </c>
      <c r="BL472" s="31">
        <f>SUMIF([1]route!$E$3:$E$10005,E472,[1]!Table1[N+2])</f>
        <v/>
      </c>
      <c r="BM472" s="31">
        <f>SUMIF([1]route!$E$3:$E$10005,E472,[1]!Table1[N+3])</f>
        <v/>
      </c>
      <c r="BN472" s="32">
        <f>SUMIF([1]route!$E$3:$E$10005,E472,[1]!Table1[N+4])</f>
        <v/>
      </c>
      <c r="BP472" s="37">
        <f>$V472-$AD472</f>
        <v/>
      </c>
      <c r="BQ472" s="35">
        <f>BP472-AE472</f>
        <v/>
      </c>
      <c r="BR472" s="35">
        <f>BQ472-AF472</f>
        <v/>
      </c>
      <c r="BS472" s="35">
        <f>BR472-AG472</f>
        <v/>
      </c>
      <c r="BT472" s="35">
        <f>BS472-AH472</f>
        <v/>
      </c>
      <c r="BU472" s="35">
        <f>BT472-AI472</f>
        <v/>
      </c>
      <c r="BV472" s="35">
        <f>BU472-AJ472</f>
        <v/>
      </c>
      <c r="BW472" s="35">
        <f>BV472-AK472</f>
        <v/>
      </c>
      <c r="BX472" s="35">
        <f>BW472-AL472</f>
        <v/>
      </c>
      <c r="BY472" s="35">
        <f>BX472-AM472</f>
        <v/>
      </c>
      <c r="BZ472" s="35">
        <f>BY472-AN472</f>
        <v/>
      </c>
      <c r="CA472" s="35">
        <f>BZ472-AO472</f>
        <v/>
      </c>
      <c r="CB472" s="35">
        <f>CA472-AP472</f>
        <v/>
      </c>
      <c r="CC472" s="35">
        <f>CB472-AQ472</f>
        <v/>
      </c>
      <c r="CD472" s="35">
        <f>CC472-AR472</f>
        <v/>
      </c>
      <c r="CE472" s="35">
        <f>CD472-AS472</f>
        <v/>
      </c>
      <c r="CF472" s="35">
        <f>CE472-AT472</f>
        <v/>
      </c>
      <c r="CG472" s="35">
        <f>CF472-AU472</f>
        <v/>
      </c>
      <c r="CH472" s="35">
        <f>CG472-AV472</f>
        <v/>
      </c>
      <c r="CI472" s="35">
        <f>CH472-AW472</f>
        <v/>
      </c>
      <c r="CJ472" s="35">
        <f>CI472-AX472</f>
        <v/>
      </c>
      <c r="CK472" s="35">
        <f>CJ472-AY472</f>
        <v/>
      </c>
      <c r="CL472" s="35">
        <f>CK472-AZ472</f>
        <v/>
      </c>
      <c r="CM472" s="35">
        <f>CL472-BA472</f>
        <v/>
      </c>
      <c r="CN472" s="35">
        <f>CM472-BB472</f>
        <v/>
      </c>
      <c r="CO472" s="35">
        <f>CN472-BC472</f>
        <v/>
      </c>
      <c r="CP472" s="35">
        <f>CO472-BD472</f>
        <v/>
      </c>
      <c r="CQ472" s="35">
        <f>CP472-BE472</f>
        <v/>
      </c>
      <c r="CR472" s="35">
        <f>CQ472-BF472</f>
        <v/>
      </c>
      <c r="CS472" s="35">
        <f>CR472-BG472</f>
        <v/>
      </c>
      <c r="CT472" s="35">
        <f>CS472-BH472</f>
        <v/>
      </c>
      <c r="CU472" s="35">
        <f>CT472-BI472</f>
        <v/>
      </c>
      <c r="CV472" s="35">
        <f>CU472-BJ472</f>
        <v/>
      </c>
      <c r="CW472" s="38">
        <f>CV472-BK472</f>
        <v/>
      </c>
      <c r="CX472" s="38">
        <f>CW472-BL472</f>
        <v/>
      </c>
      <c r="CY472" s="38">
        <f>CX472-BM472</f>
        <v/>
      </c>
      <c r="CZ472" s="39">
        <f>CY472-BN472</f>
        <v/>
      </c>
      <c r="DA472" s="35" t="n"/>
    </row>
    <row r="473">
      <c r="D473" s="61">
        <f>VLOOKUP(F473,[1]Special!$O$2:$S$209,3,0)</f>
        <v/>
      </c>
      <c r="E473" s="20" t="inlineStr">
        <is>
          <t>|0200226240|19.10|0.00|1.600|0.0006031NBC</t>
        </is>
      </c>
      <c r="F473" s="19">
        <f>LEFT(E473,LEN(E473)-7)</f>
        <v/>
      </c>
      <c r="G473" s="19">
        <f>'Cutting Rules'!H473</f>
        <v/>
      </c>
      <c r="H473" s="19">
        <f>VLOOKUP(MID(F473,8,2),[1]Special!$H$2:$I$32,2,0)</f>
        <v/>
      </c>
      <c r="I473" s="19">
        <f>RIGHT(E473,3)</f>
        <v/>
      </c>
      <c r="J473" s="19">
        <f>IF(MID(E473,6,2)="22","P","C")</f>
        <v/>
      </c>
      <c r="K473" s="19">
        <f>MID(E473,13,4)</f>
        <v/>
      </c>
      <c r="L473" s="19">
        <f>MID(E473,19,4)</f>
        <v/>
      </c>
      <c r="M473" s="52">
        <f>MID(E473,LEN(E473)-17,4)</f>
        <v/>
      </c>
      <c r="N473" s="52">
        <f>MID(E473,LEN(E473)-6,4)</f>
        <v/>
      </c>
      <c r="O473" s="19">
        <f>VLOOKUP(F473,[1]Item!$A$5:$Z$10000,26,0)</f>
        <v/>
      </c>
      <c r="P473" s="19">
        <f>VLOOKUP(E473,[1]route!$E$3:$O$10005,11,0)</f>
        <v/>
      </c>
      <c r="Q473" s="167">
        <f>'Cutting Rules'!AD473</f>
        <v/>
      </c>
      <c r="R473" s="168">
        <f>SUMIF([1]route!$E$3:$E$10005,E473,[1]!Table1[生産])</f>
        <v/>
      </c>
      <c r="S473" s="24" t="n"/>
      <c r="T473" s="169" t="inlineStr"/>
      <c r="U473" s="19" t="n"/>
      <c r="V473" s="170">
        <f>SUMIF([1]route!$E$3:$E$10005,E473,[1]route!$M$3:$M$10005)</f>
        <v/>
      </c>
      <c r="W473" s="171">
        <f>O473*N473*V473/1000</f>
        <v/>
      </c>
      <c r="X473" s="27">
        <f t="array" ref="X473">INDEX($BP473:$CZ473,MATCH(TRUE,$BP473:$CZ473&lt;0,0))</f>
        <v/>
      </c>
      <c r="Y473" s="47">
        <f>IFERROR(CHOOSE($AC473,$BP$1,$BQ$1,$BR$1,$BS$1,$BT$1,$BU$1,$BV$1,$BW$1,$BX$1,$BY$1,$BZ$1,$CA$1,$CB$1,$CC$1,$CD$1,$CE$1,$CF$1,$CG$1,$CH$1,$CI$1,$CJ$1,$CK$1,$CL$1,$CM$1,$CN$1,$CO$1,$CP$1,$CQ$1,$CR$1,$CS$1,$CT$1,$CU$1,$CV$1,$CW$1,$CX$1,$CY$1,$CZ$1,),"")</f>
        <v/>
      </c>
      <c r="Z473" s="121">
        <f>IFERROR(VLOOKUP(E473,[1]route!$E$3:$BL$10005,59,0),"")&amp;IFERROR(VLOOKUP(E473,[1]route!$E$3:$BL$10005,60,0),"")</f>
        <v/>
      </c>
      <c r="AA473" s="172">
        <f>IF(R473&gt;V473,R473-V473,0)</f>
        <v/>
      </c>
      <c r="AB473" s="173">
        <f>AA473*O473*N473/1000</f>
        <v/>
      </c>
      <c r="AC473" s="4">
        <f>IFERROR(MATCH($X473,$BP473:$CZ473,0),"")</f>
        <v/>
      </c>
      <c r="AD473" s="29" t="n">
        <v>0</v>
      </c>
      <c r="AE473" s="30">
        <f>SUMIF([1]route!$E$3:$E$10005,E473,[1]!Table1[1])</f>
        <v/>
      </c>
      <c r="AF473" s="30">
        <f>SUMIF([1]route!$E$3:$E$10005,E473,[1]!Table1[2])</f>
        <v/>
      </c>
      <c r="AG473" s="30">
        <f>SUMIF([1]route!$E$3:$E$10005,E473,[1]!Table1[3])</f>
        <v/>
      </c>
      <c r="AH473" s="30">
        <f>SUMIF([1]route!$E$3:$E$10005,E473,[1]!Table1[4])</f>
        <v/>
      </c>
      <c r="AI473" s="30">
        <f>SUMIF([1]route!$E$3:$E$10005,E473,[1]!Table1[5])</f>
        <v/>
      </c>
      <c r="AJ473" s="30">
        <f>SUMIF([1]route!$E$3:$E$10005,E473,[1]!Table1[6])</f>
        <v/>
      </c>
      <c r="AK473" s="30">
        <f>SUMIF([1]route!$E$3:$E$10005,E473,[1]!Table1[7])</f>
        <v/>
      </c>
      <c r="AL473" s="30">
        <f>SUMIF([1]route!$E$3:$E$10005,E473,[1]!Table1[8])</f>
        <v/>
      </c>
      <c r="AM473" s="30">
        <f>SUMIF([1]route!$E$3:$E$10005,E473,[1]!Table1[9])</f>
        <v/>
      </c>
      <c r="AN473" s="30">
        <f>SUMIF([1]route!$E$3:$E$10005,E473,[1]!Table1[10])</f>
        <v/>
      </c>
      <c r="AO473" s="30">
        <f>SUMIF([1]route!$E$3:$E$10005,E473,[1]!Table1[11])</f>
        <v/>
      </c>
      <c r="AP473" s="30">
        <f>SUMIF([1]route!$E$3:$E$10005,E473,[1]!Table1[12])</f>
        <v/>
      </c>
      <c r="AQ473" s="30">
        <f>SUMIF([1]route!$E$3:$E$10005,E473,[1]!Table1[13])</f>
        <v/>
      </c>
      <c r="AR473" s="30">
        <f>SUMIF([1]route!$E$3:$E$10005,E473,[1]!Table1[14])</f>
        <v/>
      </c>
      <c r="AS473" s="30">
        <f>SUMIF([1]route!$E$3:$E$10005,E473,[1]!Table1[15])</f>
        <v/>
      </c>
      <c r="AT473" s="30">
        <f>SUMIF([1]route!$E$3:$E$10005,E473,[1]!Table1[16])</f>
        <v/>
      </c>
      <c r="AU473" s="30">
        <f>SUMIF([1]route!$E$3:$E$10005,E473,[1]!Table1[17])</f>
        <v/>
      </c>
      <c r="AV473" s="30">
        <f>SUMIF([1]route!$E$3:$E$10005,E473,[1]!Table1[18])</f>
        <v/>
      </c>
      <c r="AW473" s="30">
        <f>SUMIF([1]route!$E$3:$E$10005,E473,[1]!Table1[19])</f>
        <v/>
      </c>
      <c r="AX473" s="30">
        <f>SUMIF([1]route!$E$3:$E$10005,E473,[1]!Table1[20])</f>
        <v/>
      </c>
      <c r="AY473" s="30">
        <f>SUMIF([1]route!$E$3:$E$10005,E473,[1]!Table1[21])</f>
        <v/>
      </c>
      <c r="AZ473" s="30">
        <f>SUMIF([1]route!$E$3:$E$10005,E473,[1]!Table1[22])</f>
        <v/>
      </c>
      <c r="BA473" s="30">
        <f>SUMIF([1]route!$E$3:$E$10005,E473,[1]!Table1[23])</f>
        <v/>
      </c>
      <c r="BB473" s="30">
        <f>SUMIF([1]route!$E$3:$E$10005,E473,[1]!Table1[24])</f>
        <v/>
      </c>
      <c r="BC473" s="30">
        <f>SUMIF([1]route!$E$3:$E$10005,E473,[1]!Table1[25])</f>
        <v/>
      </c>
      <c r="BD473" s="30">
        <f>SUMIF([1]route!$E$3:$E$10005,E473,[1]!Table1[26])</f>
        <v/>
      </c>
      <c r="BE473" s="30">
        <f>SUMIF([1]route!$E$3:$E$10005,E473,[1]!Table1[27])</f>
        <v/>
      </c>
      <c r="BF473" s="30">
        <f>SUMIF([1]route!$E$3:$E$10005,E473,[1]!Table1[28])</f>
        <v/>
      </c>
      <c r="BG473" s="30">
        <f>SUMIF([1]route!$E$3:$E$10005,E473,[1]!Table1[29])</f>
        <v/>
      </c>
      <c r="BH473" s="30">
        <f>SUMIF([1]route!$E$3:$E$10005,E473,[1]!Table1[30])</f>
        <v/>
      </c>
      <c r="BI473" s="30">
        <f>SUMIF([1]route!$E$3:$E$10005,E473,[1]!Table1[31])</f>
        <v/>
      </c>
      <c r="BJ473" s="30">
        <f>SUMIF([1]route!$E$3:$E$10005,E473,[1]!Table1[Remain PO])</f>
        <v/>
      </c>
      <c r="BK473" s="31">
        <f>SUMIF([1]route!$E$3:$E$10005,E473,[1]!Table1[N+1])</f>
        <v/>
      </c>
      <c r="BL473" s="31">
        <f>SUMIF([1]route!$E$3:$E$10005,E473,[1]!Table1[N+2])</f>
        <v/>
      </c>
      <c r="BM473" s="31">
        <f>SUMIF([1]route!$E$3:$E$10005,E473,[1]!Table1[N+3])</f>
        <v/>
      </c>
      <c r="BN473" s="32">
        <f>SUMIF([1]route!$E$3:$E$10005,E473,[1]!Table1[N+4])</f>
        <v/>
      </c>
      <c r="BP473" s="37">
        <f>$V473-$AD473</f>
        <v/>
      </c>
      <c r="BQ473" s="35">
        <f>BP473-AE473</f>
        <v/>
      </c>
      <c r="BR473" s="35">
        <f>BQ473-AF473</f>
        <v/>
      </c>
      <c r="BS473" s="35">
        <f>BR473-AG473</f>
        <v/>
      </c>
      <c r="BT473" s="35">
        <f>BS473-AH473</f>
        <v/>
      </c>
      <c r="BU473" s="35">
        <f>BT473-AI473</f>
        <v/>
      </c>
      <c r="BV473" s="35">
        <f>BU473-AJ473</f>
        <v/>
      </c>
      <c r="BW473" s="35">
        <f>BV473-AK473</f>
        <v/>
      </c>
      <c r="BX473" s="35">
        <f>BW473-AL473</f>
        <v/>
      </c>
      <c r="BY473" s="35">
        <f>BX473-AM473</f>
        <v/>
      </c>
      <c r="BZ473" s="35">
        <f>BY473-AN473</f>
        <v/>
      </c>
      <c r="CA473" s="35">
        <f>BZ473-AO473</f>
        <v/>
      </c>
      <c r="CB473" s="35">
        <f>CA473-AP473</f>
        <v/>
      </c>
      <c r="CC473" s="35">
        <f>CB473-AQ473</f>
        <v/>
      </c>
      <c r="CD473" s="35">
        <f>CC473-AR473</f>
        <v/>
      </c>
      <c r="CE473" s="35">
        <f>CD473-AS473</f>
        <v/>
      </c>
      <c r="CF473" s="35">
        <f>CE473-AT473</f>
        <v/>
      </c>
      <c r="CG473" s="35">
        <f>CF473-AU473</f>
        <v/>
      </c>
      <c r="CH473" s="35">
        <f>CG473-AV473</f>
        <v/>
      </c>
      <c r="CI473" s="35">
        <f>CH473-AW473</f>
        <v/>
      </c>
      <c r="CJ473" s="35">
        <f>CI473-AX473</f>
        <v/>
      </c>
      <c r="CK473" s="35">
        <f>CJ473-AY473</f>
        <v/>
      </c>
      <c r="CL473" s="35">
        <f>CK473-AZ473</f>
        <v/>
      </c>
      <c r="CM473" s="35">
        <f>CL473-BA473</f>
        <v/>
      </c>
      <c r="CN473" s="35">
        <f>CM473-BB473</f>
        <v/>
      </c>
      <c r="CO473" s="35">
        <f>CN473-BC473</f>
        <v/>
      </c>
      <c r="CP473" s="35">
        <f>CO473-BD473</f>
        <v/>
      </c>
      <c r="CQ473" s="35">
        <f>CP473-BE473</f>
        <v/>
      </c>
      <c r="CR473" s="35">
        <f>CQ473-BF473</f>
        <v/>
      </c>
      <c r="CS473" s="35">
        <f>CR473-BG473</f>
        <v/>
      </c>
      <c r="CT473" s="35">
        <f>CS473-BH473</f>
        <v/>
      </c>
      <c r="CU473" s="35">
        <f>CT473-BI473</f>
        <v/>
      </c>
      <c r="CV473" s="35">
        <f>CU473-BJ473</f>
        <v/>
      </c>
      <c r="CW473" s="38">
        <f>CV473-BK473</f>
        <v/>
      </c>
      <c r="CX473" s="38">
        <f>CW473-BL473</f>
        <v/>
      </c>
      <c r="CY473" s="38">
        <f>CX473-BM473</f>
        <v/>
      </c>
      <c r="CZ473" s="39">
        <f>CY473-BN473</f>
        <v/>
      </c>
      <c r="DA473" s="35" t="n"/>
    </row>
    <row r="474">
      <c r="D474" s="61">
        <f>VLOOKUP(F474,[1]Special!$O$2:$S$209,3,0)</f>
        <v/>
      </c>
      <c r="E474" s="20" t="inlineStr">
        <is>
          <t>|0200226010|28.60|0.00|2.000|0.0005820IBC</t>
        </is>
      </c>
      <c r="F474" s="19">
        <f>LEFT(E474,LEN(E474)-7)</f>
        <v/>
      </c>
      <c r="G474" s="19">
        <f>'Cutting Rules'!H474</f>
        <v/>
      </c>
      <c r="H474" s="19">
        <f>VLOOKUP(MID(F474,8,2),[1]Special!$H$2:$I$32,2,0)</f>
        <v/>
      </c>
      <c r="I474" s="19">
        <f>RIGHT(E474,3)</f>
        <v/>
      </c>
      <c r="J474" s="19">
        <f>IF(MID(E474,6,2)="22","P","C")</f>
        <v/>
      </c>
      <c r="K474" s="19">
        <f>MID(E474,13,4)</f>
        <v/>
      </c>
      <c r="L474" s="19">
        <f>MID(E474,19,4)</f>
        <v/>
      </c>
      <c r="M474" s="52">
        <f>MID(E474,LEN(E474)-17,4)</f>
        <v/>
      </c>
      <c r="N474" s="52">
        <f>MID(E474,LEN(E474)-6,4)</f>
        <v/>
      </c>
      <c r="O474" s="19">
        <f>VLOOKUP(F474,[1]Item!$A$5:$Z$10000,26,0)</f>
        <v/>
      </c>
      <c r="P474" s="19">
        <f>VLOOKUP(E474,[1]route!$E$3:$O$10005,11,0)</f>
        <v/>
      </c>
      <c r="Q474" s="167">
        <f>'Cutting Rules'!AD474</f>
        <v/>
      </c>
      <c r="R474" s="168">
        <f>SUMIF([1]route!$E$3:$E$10005,E474,[1]!Table1[生産])</f>
        <v/>
      </c>
      <c r="S474" s="24" t="n"/>
      <c r="T474" s="169" t="inlineStr"/>
      <c r="U474" s="19" t="n"/>
      <c r="V474" s="170">
        <f>SUMIF([1]route!$E$3:$E$10005,E474,[1]route!$M$3:$M$10005)</f>
        <v/>
      </c>
      <c r="W474" s="171">
        <f>O474*N474*V474/1000</f>
        <v/>
      </c>
      <c r="X474" s="27">
        <f t="array" ref="X474">INDEX($BP474:$CZ474,MATCH(TRUE,$BP474:$CZ474&lt;0,0))</f>
        <v/>
      </c>
      <c r="Y474" s="47">
        <f>IFERROR(CHOOSE($AC474,$BP$1,$BQ$1,$BR$1,$BS$1,$BT$1,$BU$1,$BV$1,$BW$1,$BX$1,$BY$1,$BZ$1,$CA$1,$CB$1,$CC$1,$CD$1,$CE$1,$CF$1,$CG$1,$CH$1,$CI$1,$CJ$1,$CK$1,$CL$1,$CM$1,$CN$1,$CO$1,$CP$1,$CQ$1,$CR$1,$CS$1,$CT$1,$CU$1,$CV$1,$CW$1,$CX$1,$CY$1,$CZ$1,),"")</f>
        <v/>
      </c>
      <c r="Z474" s="121">
        <f>IFERROR(VLOOKUP(E474,[1]route!$E$3:$BL$10005,59,0),"")&amp;IFERROR(VLOOKUP(E474,[1]route!$E$3:$BL$10005,60,0),"")</f>
        <v/>
      </c>
      <c r="AA474" s="172">
        <f>IF(R474&gt;V474,R474-V474,0)</f>
        <v/>
      </c>
      <c r="AB474" s="173">
        <f>AA474*O474*N474/1000</f>
        <v/>
      </c>
      <c r="AC474" s="4">
        <f>IFERROR(MATCH($X474,$BP474:$CZ474,0),"")</f>
        <v/>
      </c>
      <c r="AD474" s="29" t="n">
        <v>0</v>
      </c>
      <c r="AE474" s="30">
        <f>SUMIF([1]route!$E$3:$E$10005,E474,[1]!Table1[1])</f>
        <v/>
      </c>
      <c r="AF474" s="30">
        <f>SUMIF([1]route!$E$3:$E$10005,E474,[1]!Table1[2])</f>
        <v/>
      </c>
      <c r="AG474" s="30">
        <f>SUMIF([1]route!$E$3:$E$10005,E474,[1]!Table1[3])</f>
        <v/>
      </c>
      <c r="AH474" s="30">
        <f>SUMIF([1]route!$E$3:$E$10005,E474,[1]!Table1[4])</f>
        <v/>
      </c>
      <c r="AI474" s="30">
        <f>SUMIF([1]route!$E$3:$E$10005,E474,[1]!Table1[5])</f>
        <v/>
      </c>
      <c r="AJ474" s="30">
        <f>SUMIF([1]route!$E$3:$E$10005,E474,[1]!Table1[6])</f>
        <v/>
      </c>
      <c r="AK474" s="30">
        <f>SUMIF([1]route!$E$3:$E$10005,E474,[1]!Table1[7])</f>
        <v/>
      </c>
      <c r="AL474" s="30">
        <f>SUMIF([1]route!$E$3:$E$10005,E474,[1]!Table1[8])</f>
        <v/>
      </c>
      <c r="AM474" s="30">
        <f>SUMIF([1]route!$E$3:$E$10005,E474,[1]!Table1[9])</f>
        <v/>
      </c>
      <c r="AN474" s="30">
        <f>SUMIF([1]route!$E$3:$E$10005,E474,[1]!Table1[10])</f>
        <v/>
      </c>
      <c r="AO474" s="30">
        <f>SUMIF([1]route!$E$3:$E$10005,E474,[1]!Table1[11])</f>
        <v/>
      </c>
      <c r="AP474" s="30">
        <f>SUMIF([1]route!$E$3:$E$10005,E474,[1]!Table1[12])</f>
        <v/>
      </c>
      <c r="AQ474" s="30">
        <f>SUMIF([1]route!$E$3:$E$10005,E474,[1]!Table1[13])</f>
        <v/>
      </c>
      <c r="AR474" s="30">
        <f>SUMIF([1]route!$E$3:$E$10005,E474,[1]!Table1[14])</f>
        <v/>
      </c>
      <c r="AS474" s="30">
        <f>SUMIF([1]route!$E$3:$E$10005,E474,[1]!Table1[15])</f>
        <v/>
      </c>
      <c r="AT474" s="30">
        <f>SUMIF([1]route!$E$3:$E$10005,E474,[1]!Table1[16])</f>
        <v/>
      </c>
      <c r="AU474" s="30">
        <f>SUMIF([1]route!$E$3:$E$10005,E474,[1]!Table1[17])</f>
        <v/>
      </c>
      <c r="AV474" s="30">
        <f>SUMIF([1]route!$E$3:$E$10005,E474,[1]!Table1[18])</f>
        <v/>
      </c>
      <c r="AW474" s="30">
        <f>SUMIF([1]route!$E$3:$E$10005,E474,[1]!Table1[19])</f>
        <v/>
      </c>
      <c r="AX474" s="30">
        <f>SUMIF([1]route!$E$3:$E$10005,E474,[1]!Table1[20])</f>
        <v/>
      </c>
      <c r="AY474" s="30">
        <f>SUMIF([1]route!$E$3:$E$10005,E474,[1]!Table1[21])</f>
        <v/>
      </c>
      <c r="AZ474" s="30">
        <f>SUMIF([1]route!$E$3:$E$10005,E474,[1]!Table1[22])</f>
        <v/>
      </c>
      <c r="BA474" s="30">
        <f>SUMIF([1]route!$E$3:$E$10005,E474,[1]!Table1[23])</f>
        <v/>
      </c>
      <c r="BB474" s="30">
        <f>SUMIF([1]route!$E$3:$E$10005,E474,[1]!Table1[24])</f>
        <v/>
      </c>
      <c r="BC474" s="30">
        <f>SUMIF([1]route!$E$3:$E$10005,E474,[1]!Table1[25])</f>
        <v/>
      </c>
      <c r="BD474" s="30">
        <f>SUMIF([1]route!$E$3:$E$10005,E474,[1]!Table1[26])</f>
        <v/>
      </c>
      <c r="BE474" s="30">
        <f>SUMIF([1]route!$E$3:$E$10005,E474,[1]!Table1[27])</f>
        <v/>
      </c>
      <c r="BF474" s="30">
        <f>SUMIF([1]route!$E$3:$E$10005,E474,[1]!Table1[28])</f>
        <v/>
      </c>
      <c r="BG474" s="30">
        <f>SUMIF([1]route!$E$3:$E$10005,E474,[1]!Table1[29])</f>
        <v/>
      </c>
      <c r="BH474" s="30">
        <f>SUMIF([1]route!$E$3:$E$10005,E474,[1]!Table1[30])</f>
        <v/>
      </c>
      <c r="BI474" s="30">
        <f>SUMIF([1]route!$E$3:$E$10005,E474,[1]!Table1[31])</f>
        <v/>
      </c>
      <c r="BJ474" s="30">
        <f>SUMIF([1]route!$E$3:$E$10005,E474,[1]!Table1[Remain PO])</f>
        <v/>
      </c>
      <c r="BK474" s="31">
        <f>SUMIF([1]route!$E$3:$E$10005,E474,[1]!Table1[N+1])</f>
        <v/>
      </c>
      <c r="BL474" s="31">
        <f>SUMIF([1]route!$E$3:$E$10005,E474,[1]!Table1[N+2])</f>
        <v/>
      </c>
      <c r="BM474" s="31">
        <f>SUMIF([1]route!$E$3:$E$10005,E474,[1]!Table1[N+3])</f>
        <v/>
      </c>
      <c r="BN474" s="32">
        <f>SUMIF([1]route!$E$3:$E$10005,E474,[1]!Table1[N+4])</f>
        <v/>
      </c>
      <c r="BP474" s="37">
        <f>$V474-$AD474</f>
        <v/>
      </c>
      <c r="BQ474" s="35">
        <f>BP474-AE474</f>
        <v/>
      </c>
      <c r="BR474" s="35">
        <f>BQ474-AF474</f>
        <v/>
      </c>
      <c r="BS474" s="35">
        <f>BR474-AG474</f>
        <v/>
      </c>
      <c r="BT474" s="35">
        <f>BS474-AH474</f>
        <v/>
      </c>
      <c r="BU474" s="35">
        <f>BT474-AI474</f>
        <v/>
      </c>
      <c r="BV474" s="35">
        <f>BU474-AJ474</f>
        <v/>
      </c>
      <c r="BW474" s="35">
        <f>BV474-AK474</f>
        <v/>
      </c>
      <c r="BX474" s="35">
        <f>BW474-AL474</f>
        <v/>
      </c>
      <c r="BY474" s="35">
        <f>BX474-AM474</f>
        <v/>
      </c>
      <c r="BZ474" s="35">
        <f>BY474-AN474</f>
        <v/>
      </c>
      <c r="CA474" s="35">
        <f>BZ474-AO474</f>
        <v/>
      </c>
      <c r="CB474" s="35">
        <f>CA474-AP474</f>
        <v/>
      </c>
      <c r="CC474" s="35">
        <f>CB474-AQ474</f>
        <v/>
      </c>
      <c r="CD474" s="35">
        <f>CC474-AR474</f>
        <v/>
      </c>
      <c r="CE474" s="35">
        <f>CD474-AS474</f>
        <v/>
      </c>
      <c r="CF474" s="35">
        <f>CE474-AT474</f>
        <v/>
      </c>
      <c r="CG474" s="35">
        <f>CF474-AU474</f>
        <v/>
      </c>
      <c r="CH474" s="35">
        <f>CG474-AV474</f>
        <v/>
      </c>
      <c r="CI474" s="35">
        <f>CH474-AW474</f>
        <v/>
      </c>
      <c r="CJ474" s="35">
        <f>CI474-AX474</f>
        <v/>
      </c>
      <c r="CK474" s="35">
        <f>CJ474-AY474</f>
        <v/>
      </c>
      <c r="CL474" s="35">
        <f>CK474-AZ474</f>
        <v/>
      </c>
      <c r="CM474" s="35">
        <f>CL474-BA474</f>
        <v/>
      </c>
      <c r="CN474" s="35">
        <f>CM474-BB474</f>
        <v/>
      </c>
      <c r="CO474" s="35">
        <f>CN474-BC474</f>
        <v/>
      </c>
      <c r="CP474" s="35">
        <f>CO474-BD474</f>
        <v/>
      </c>
      <c r="CQ474" s="35">
        <f>CP474-BE474</f>
        <v/>
      </c>
      <c r="CR474" s="35">
        <f>CQ474-BF474</f>
        <v/>
      </c>
      <c r="CS474" s="35">
        <f>CR474-BG474</f>
        <v/>
      </c>
      <c r="CT474" s="35">
        <f>CS474-BH474</f>
        <v/>
      </c>
      <c r="CU474" s="35">
        <f>CT474-BI474</f>
        <v/>
      </c>
      <c r="CV474" s="35">
        <f>CU474-BJ474</f>
        <v/>
      </c>
      <c r="CW474" s="38">
        <f>CV474-BK474</f>
        <v/>
      </c>
      <c r="CX474" s="38">
        <f>CW474-BL474</f>
        <v/>
      </c>
      <c r="CY474" s="38">
        <f>CX474-BM474</f>
        <v/>
      </c>
      <c r="CZ474" s="39">
        <f>CY474-BN474</f>
        <v/>
      </c>
      <c r="DA474" s="35" t="n"/>
    </row>
    <row r="475">
      <c r="D475" s="61">
        <f>VLOOKUP(F475,[1]Special!$O$2:$S$209,3,0)</f>
        <v/>
      </c>
      <c r="E475" s="20" t="inlineStr">
        <is>
          <t>|0200210911|125.00|75.00|3.200|0.0004100NBC</t>
        </is>
      </c>
      <c r="F475" s="19">
        <f>LEFT(E475,LEN(E475)-7)</f>
        <v/>
      </c>
      <c r="G475" s="19">
        <f>'Cutting Rules'!H475</f>
        <v/>
      </c>
      <c r="H475" s="19">
        <f>VLOOKUP(MID(F475,8,2),[1]Special!$H$2:$I$32,2,0)</f>
        <v/>
      </c>
      <c r="I475" s="19">
        <f>RIGHT(E475,3)</f>
        <v/>
      </c>
      <c r="J475" s="19">
        <f>IF(MID(E475,6,2)="22","P","C")</f>
        <v/>
      </c>
      <c r="K475" s="19">
        <f>MID(E475,13,4)</f>
        <v/>
      </c>
      <c r="L475" s="19">
        <f>MID(E475,19,4)</f>
        <v/>
      </c>
      <c r="M475" s="52">
        <f>MID(E475,LEN(E475)-17,4)</f>
        <v/>
      </c>
      <c r="N475" s="52">
        <f>MID(E475,LEN(E475)-6,4)</f>
        <v/>
      </c>
      <c r="O475" s="19">
        <f>VLOOKUP(F475,[1]Item!$A$5:$Z$10000,26,0)</f>
        <v/>
      </c>
      <c r="P475" s="19">
        <f>VLOOKUP(E475,[1]route!$E$3:$O$10005,11,0)</f>
        <v/>
      </c>
      <c r="Q475" s="167">
        <f>'Cutting Rules'!AD475</f>
        <v/>
      </c>
      <c r="R475" s="168">
        <f>SUMIF([1]route!$E$3:$E$10005,E475,[1]!Table1[生産])</f>
        <v/>
      </c>
      <c r="S475" s="24" t="n"/>
      <c r="T475" s="169" t="inlineStr"/>
      <c r="U475" s="19" t="n"/>
      <c r="V475" s="170">
        <f>SUMIF([1]route!$E$3:$E$10005,E475,[1]route!$M$3:$M$10005)</f>
        <v/>
      </c>
      <c r="W475" s="171">
        <f>O475*N475*V475/1000</f>
        <v/>
      </c>
      <c r="X475" s="27">
        <f t="array" ref="X475">INDEX($BP475:$CZ475,MATCH(TRUE,$BP475:$CZ475&lt;0,0))</f>
        <v/>
      </c>
      <c r="Y475" s="47">
        <f>IFERROR(CHOOSE($AC475,$BP$1,$BQ$1,$BR$1,$BS$1,$BT$1,$BU$1,$BV$1,$BW$1,$BX$1,$BY$1,$BZ$1,$CA$1,$CB$1,$CC$1,$CD$1,$CE$1,$CF$1,$CG$1,$CH$1,$CI$1,$CJ$1,$CK$1,$CL$1,$CM$1,$CN$1,$CO$1,$CP$1,$CQ$1,$CR$1,$CS$1,$CT$1,$CU$1,$CV$1,$CW$1,$CX$1,$CY$1,$CZ$1,),"")</f>
        <v/>
      </c>
      <c r="Z475" s="121">
        <f>IFERROR(VLOOKUP(E475,[1]route!$E$3:$BL$10005,59,0),"")&amp;IFERROR(VLOOKUP(E475,[1]route!$E$3:$BL$10005,60,0),"")</f>
        <v/>
      </c>
      <c r="AA475" s="172">
        <f>IF(R475&gt;V475,R475-V475,0)</f>
        <v/>
      </c>
      <c r="AB475" s="173">
        <f>AA475*O475*N475/1000</f>
        <v/>
      </c>
      <c r="AC475" s="4">
        <f>IFERROR(MATCH($X475,$BP475:$CZ475,0),"")</f>
        <v/>
      </c>
      <c r="AD475" s="29" t="n">
        <v>0</v>
      </c>
      <c r="AE475" s="30">
        <f>SUMIF([1]route!$E$3:$E$10005,E475,[1]!Table1[1])</f>
        <v/>
      </c>
      <c r="AF475" s="30">
        <f>SUMIF([1]route!$E$3:$E$10005,E475,[1]!Table1[2])</f>
        <v/>
      </c>
      <c r="AG475" s="30">
        <f>SUMIF([1]route!$E$3:$E$10005,E475,[1]!Table1[3])</f>
        <v/>
      </c>
      <c r="AH475" s="30">
        <f>SUMIF([1]route!$E$3:$E$10005,E475,[1]!Table1[4])</f>
        <v/>
      </c>
      <c r="AI475" s="30">
        <f>SUMIF([1]route!$E$3:$E$10005,E475,[1]!Table1[5])</f>
        <v/>
      </c>
      <c r="AJ475" s="30">
        <f>SUMIF([1]route!$E$3:$E$10005,E475,[1]!Table1[6])</f>
        <v/>
      </c>
      <c r="AK475" s="30">
        <f>SUMIF([1]route!$E$3:$E$10005,E475,[1]!Table1[7])</f>
        <v/>
      </c>
      <c r="AL475" s="30">
        <f>SUMIF([1]route!$E$3:$E$10005,E475,[1]!Table1[8])</f>
        <v/>
      </c>
      <c r="AM475" s="30">
        <f>SUMIF([1]route!$E$3:$E$10005,E475,[1]!Table1[9])</f>
        <v/>
      </c>
      <c r="AN475" s="30">
        <f>SUMIF([1]route!$E$3:$E$10005,E475,[1]!Table1[10])</f>
        <v/>
      </c>
      <c r="AO475" s="30">
        <f>SUMIF([1]route!$E$3:$E$10005,E475,[1]!Table1[11])</f>
        <v/>
      </c>
      <c r="AP475" s="30">
        <f>SUMIF([1]route!$E$3:$E$10005,E475,[1]!Table1[12])</f>
        <v/>
      </c>
      <c r="AQ475" s="30">
        <f>SUMIF([1]route!$E$3:$E$10005,E475,[1]!Table1[13])</f>
        <v/>
      </c>
      <c r="AR475" s="30">
        <f>SUMIF([1]route!$E$3:$E$10005,E475,[1]!Table1[14])</f>
        <v/>
      </c>
      <c r="AS475" s="30">
        <f>SUMIF([1]route!$E$3:$E$10005,E475,[1]!Table1[15])</f>
        <v/>
      </c>
      <c r="AT475" s="30">
        <f>SUMIF([1]route!$E$3:$E$10005,E475,[1]!Table1[16])</f>
        <v/>
      </c>
      <c r="AU475" s="30">
        <f>SUMIF([1]route!$E$3:$E$10005,E475,[1]!Table1[17])</f>
        <v/>
      </c>
      <c r="AV475" s="30">
        <f>SUMIF([1]route!$E$3:$E$10005,E475,[1]!Table1[18])</f>
        <v/>
      </c>
      <c r="AW475" s="30">
        <f>SUMIF([1]route!$E$3:$E$10005,E475,[1]!Table1[19])</f>
        <v/>
      </c>
      <c r="AX475" s="30">
        <f>SUMIF([1]route!$E$3:$E$10005,E475,[1]!Table1[20])</f>
        <v/>
      </c>
      <c r="AY475" s="30">
        <f>SUMIF([1]route!$E$3:$E$10005,E475,[1]!Table1[21])</f>
        <v/>
      </c>
      <c r="AZ475" s="30">
        <f>SUMIF([1]route!$E$3:$E$10005,E475,[1]!Table1[22])</f>
        <v/>
      </c>
      <c r="BA475" s="30">
        <f>SUMIF([1]route!$E$3:$E$10005,E475,[1]!Table1[23])</f>
        <v/>
      </c>
      <c r="BB475" s="30">
        <f>SUMIF([1]route!$E$3:$E$10005,E475,[1]!Table1[24])</f>
        <v/>
      </c>
      <c r="BC475" s="30">
        <f>SUMIF([1]route!$E$3:$E$10005,E475,[1]!Table1[25])</f>
        <v/>
      </c>
      <c r="BD475" s="30">
        <f>SUMIF([1]route!$E$3:$E$10005,E475,[1]!Table1[26])</f>
        <v/>
      </c>
      <c r="BE475" s="30">
        <f>SUMIF([1]route!$E$3:$E$10005,E475,[1]!Table1[27])</f>
        <v/>
      </c>
      <c r="BF475" s="30">
        <f>SUMIF([1]route!$E$3:$E$10005,E475,[1]!Table1[28])</f>
        <v/>
      </c>
      <c r="BG475" s="30">
        <f>SUMIF([1]route!$E$3:$E$10005,E475,[1]!Table1[29])</f>
        <v/>
      </c>
      <c r="BH475" s="30">
        <f>SUMIF([1]route!$E$3:$E$10005,E475,[1]!Table1[30])</f>
        <v/>
      </c>
      <c r="BI475" s="30">
        <f>SUMIF([1]route!$E$3:$E$10005,E475,[1]!Table1[31])</f>
        <v/>
      </c>
      <c r="BJ475" s="30">
        <f>SUMIF([1]route!$E$3:$E$10005,E475,[1]!Table1[Remain PO])</f>
        <v/>
      </c>
      <c r="BK475" s="31">
        <f>SUMIF([1]route!$E$3:$E$10005,E475,[1]!Table1[N+1])</f>
        <v/>
      </c>
      <c r="BL475" s="31">
        <f>SUMIF([1]route!$E$3:$E$10005,E475,[1]!Table1[N+2])</f>
        <v/>
      </c>
      <c r="BM475" s="31">
        <f>SUMIF([1]route!$E$3:$E$10005,E475,[1]!Table1[N+3])</f>
        <v/>
      </c>
      <c r="BN475" s="32">
        <f>SUMIF([1]route!$E$3:$E$10005,E475,[1]!Table1[N+4])</f>
        <v/>
      </c>
      <c r="BP475" s="37">
        <f>$V475-$AD475</f>
        <v/>
      </c>
      <c r="BQ475" s="35">
        <f>BP475-AE475</f>
        <v/>
      </c>
      <c r="BR475" s="35">
        <f>BQ475-AF475</f>
        <v/>
      </c>
      <c r="BS475" s="35">
        <f>BR475-AG475</f>
        <v/>
      </c>
      <c r="BT475" s="35">
        <f>BS475-AH475</f>
        <v/>
      </c>
      <c r="BU475" s="35">
        <f>BT475-AI475</f>
        <v/>
      </c>
      <c r="BV475" s="35">
        <f>BU475-AJ475</f>
        <v/>
      </c>
      <c r="BW475" s="35">
        <f>BV475-AK475</f>
        <v/>
      </c>
      <c r="BX475" s="35">
        <f>BW475-AL475</f>
        <v/>
      </c>
      <c r="BY475" s="35">
        <f>BX475-AM475</f>
        <v/>
      </c>
      <c r="BZ475" s="35">
        <f>BY475-AN475</f>
        <v/>
      </c>
      <c r="CA475" s="35">
        <f>BZ475-AO475</f>
        <v/>
      </c>
      <c r="CB475" s="35">
        <f>CA475-AP475</f>
        <v/>
      </c>
      <c r="CC475" s="35">
        <f>CB475-AQ475</f>
        <v/>
      </c>
      <c r="CD475" s="35">
        <f>CC475-AR475</f>
        <v/>
      </c>
      <c r="CE475" s="35">
        <f>CD475-AS475</f>
        <v/>
      </c>
      <c r="CF475" s="35">
        <f>CE475-AT475</f>
        <v/>
      </c>
      <c r="CG475" s="35">
        <f>CF475-AU475</f>
        <v/>
      </c>
      <c r="CH475" s="35">
        <f>CG475-AV475</f>
        <v/>
      </c>
      <c r="CI475" s="35">
        <f>CH475-AW475</f>
        <v/>
      </c>
      <c r="CJ475" s="35">
        <f>CI475-AX475</f>
        <v/>
      </c>
      <c r="CK475" s="35">
        <f>CJ475-AY475</f>
        <v/>
      </c>
      <c r="CL475" s="35">
        <f>CK475-AZ475</f>
        <v/>
      </c>
      <c r="CM475" s="35">
        <f>CL475-BA475</f>
        <v/>
      </c>
      <c r="CN475" s="35">
        <f>CM475-BB475</f>
        <v/>
      </c>
      <c r="CO475" s="35">
        <f>CN475-BC475</f>
        <v/>
      </c>
      <c r="CP475" s="35">
        <f>CO475-BD475</f>
        <v/>
      </c>
      <c r="CQ475" s="35">
        <f>CP475-BE475</f>
        <v/>
      </c>
      <c r="CR475" s="35">
        <f>CQ475-BF475</f>
        <v/>
      </c>
      <c r="CS475" s="35">
        <f>CR475-BG475</f>
        <v/>
      </c>
      <c r="CT475" s="35">
        <f>CS475-BH475</f>
        <v/>
      </c>
      <c r="CU475" s="35">
        <f>CT475-BI475</f>
        <v/>
      </c>
      <c r="CV475" s="35">
        <f>CU475-BJ475</f>
        <v/>
      </c>
      <c r="CW475" s="38">
        <f>CV475-BK475</f>
        <v/>
      </c>
      <c r="CX475" s="38">
        <f>CW475-BL475</f>
        <v/>
      </c>
      <c r="CY475" s="38">
        <f>CX475-BM475</f>
        <v/>
      </c>
      <c r="CZ475" s="39">
        <f>CY475-BN475</f>
        <v/>
      </c>
      <c r="DA475" s="35" t="n"/>
    </row>
    <row r="476">
      <c r="D476" s="61">
        <f>VLOOKUP(F476,[1]Special!$O$2:$S$209,3,0)</f>
        <v/>
      </c>
      <c r="E476" s="20" t="inlineStr">
        <is>
          <t>|0200220139|12.70|0.00|1.600|0.0005490NBC</t>
        </is>
      </c>
      <c r="F476" s="19">
        <f>LEFT(E476,LEN(E476)-7)</f>
        <v/>
      </c>
      <c r="G476" s="19">
        <f>'Cutting Rules'!H476</f>
        <v/>
      </c>
      <c r="H476" s="19">
        <f>VLOOKUP(MID(F476,8,2),[1]Special!$H$2:$I$32,2,0)</f>
        <v/>
      </c>
      <c r="I476" s="19">
        <f>RIGHT(E476,3)</f>
        <v/>
      </c>
      <c r="J476" s="19">
        <f>IF(MID(E476,6,2)="22","P","C")</f>
        <v/>
      </c>
      <c r="K476" s="19">
        <f>MID(E476,13,4)</f>
        <v/>
      </c>
      <c r="L476" s="19">
        <f>MID(E476,19,4)</f>
        <v/>
      </c>
      <c r="M476" s="52">
        <f>MID(E476,LEN(E476)-17,4)</f>
        <v/>
      </c>
      <c r="N476" s="52">
        <f>MID(E476,LEN(E476)-6,4)</f>
        <v/>
      </c>
      <c r="O476" s="19">
        <f>VLOOKUP(F476,[1]Item!$A$5:$Z$10000,26,0)</f>
        <v/>
      </c>
      <c r="P476" s="19">
        <f>VLOOKUP(E476,[1]route!$E$3:$O$10005,11,0)</f>
        <v/>
      </c>
      <c r="Q476" s="167">
        <f>'Cutting Rules'!AD476</f>
        <v/>
      </c>
      <c r="R476" s="168">
        <f>SUMIF([1]route!$E$3:$E$10005,E476,[1]!Table1[生産])</f>
        <v/>
      </c>
      <c r="S476" s="24" t="n"/>
      <c r="T476" s="169" t="inlineStr"/>
      <c r="U476" s="19" t="n"/>
      <c r="V476" s="170">
        <f>SUMIF([1]route!$E$3:$E$10005,E476,[1]route!$M$3:$M$10005)</f>
        <v/>
      </c>
      <c r="W476" s="171">
        <f>O476*N476*V476/1000</f>
        <v/>
      </c>
      <c r="X476" s="27">
        <f t="array" ref="X476">INDEX($BP476:$CZ476,MATCH(TRUE,$BP476:$CZ476&lt;0,0))</f>
        <v/>
      </c>
      <c r="Y476" s="47">
        <f>IFERROR(CHOOSE($AC476,$BP$1,$BQ$1,$BR$1,$BS$1,$BT$1,$BU$1,$BV$1,$BW$1,$BX$1,$BY$1,$BZ$1,$CA$1,$CB$1,$CC$1,$CD$1,$CE$1,$CF$1,$CG$1,$CH$1,$CI$1,$CJ$1,$CK$1,$CL$1,$CM$1,$CN$1,$CO$1,$CP$1,$CQ$1,$CR$1,$CS$1,$CT$1,$CU$1,$CV$1,$CW$1,$CX$1,$CY$1,$CZ$1,),"")</f>
        <v/>
      </c>
      <c r="Z476" s="121">
        <f>IFERROR(VLOOKUP(E476,[1]route!$E$3:$BL$10005,59,0),"")&amp;IFERROR(VLOOKUP(E476,[1]route!$E$3:$BL$10005,60,0),"")</f>
        <v/>
      </c>
      <c r="AA476" s="172">
        <f>IF(R476&gt;V476,R476-V476,0)</f>
        <v/>
      </c>
      <c r="AB476" s="173">
        <f>AA476*O476*N476/1000</f>
        <v/>
      </c>
      <c r="AC476" s="4">
        <f>IFERROR(MATCH($X476,$BP476:$CZ476,0),"")</f>
        <v/>
      </c>
      <c r="AD476" s="29" t="n">
        <v>0</v>
      </c>
      <c r="AE476" s="30">
        <f>SUMIF([1]route!$E$3:$E$10005,E476,[1]!Table1[1])</f>
        <v/>
      </c>
      <c r="AF476" s="30">
        <f>SUMIF([1]route!$E$3:$E$10005,E476,[1]!Table1[2])</f>
        <v/>
      </c>
      <c r="AG476" s="30">
        <f>SUMIF([1]route!$E$3:$E$10005,E476,[1]!Table1[3])</f>
        <v/>
      </c>
      <c r="AH476" s="30">
        <f>SUMIF([1]route!$E$3:$E$10005,E476,[1]!Table1[4])</f>
        <v/>
      </c>
      <c r="AI476" s="30">
        <f>SUMIF([1]route!$E$3:$E$10005,E476,[1]!Table1[5])</f>
        <v/>
      </c>
      <c r="AJ476" s="30">
        <f>SUMIF([1]route!$E$3:$E$10005,E476,[1]!Table1[6])</f>
        <v/>
      </c>
      <c r="AK476" s="30">
        <f>SUMIF([1]route!$E$3:$E$10005,E476,[1]!Table1[7])</f>
        <v/>
      </c>
      <c r="AL476" s="30">
        <f>SUMIF([1]route!$E$3:$E$10005,E476,[1]!Table1[8])</f>
        <v/>
      </c>
      <c r="AM476" s="30">
        <f>SUMIF([1]route!$E$3:$E$10005,E476,[1]!Table1[9])</f>
        <v/>
      </c>
      <c r="AN476" s="30">
        <f>SUMIF([1]route!$E$3:$E$10005,E476,[1]!Table1[10])</f>
        <v/>
      </c>
      <c r="AO476" s="30">
        <f>SUMIF([1]route!$E$3:$E$10005,E476,[1]!Table1[11])</f>
        <v/>
      </c>
      <c r="AP476" s="30">
        <f>SUMIF([1]route!$E$3:$E$10005,E476,[1]!Table1[12])</f>
        <v/>
      </c>
      <c r="AQ476" s="30">
        <f>SUMIF([1]route!$E$3:$E$10005,E476,[1]!Table1[13])</f>
        <v/>
      </c>
      <c r="AR476" s="30">
        <f>SUMIF([1]route!$E$3:$E$10005,E476,[1]!Table1[14])</f>
        <v/>
      </c>
      <c r="AS476" s="30">
        <f>SUMIF([1]route!$E$3:$E$10005,E476,[1]!Table1[15])</f>
        <v/>
      </c>
      <c r="AT476" s="30">
        <f>SUMIF([1]route!$E$3:$E$10005,E476,[1]!Table1[16])</f>
        <v/>
      </c>
      <c r="AU476" s="30">
        <f>SUMIF([1]route!$E$3:$E$10005,E476,[1]!Table1[17])</f>
        <v/>
      </c>
      <c r="AV476" s="30">
        <f>SUMIF([1]route!$E$3:$E$10005,E476,[1]!Table1[18])</f>
        <v/>
      </c>
      <c r="AW476" s="30">
        <f>SUMIF([1]route!$E$3:$E$10005,E476,[1]!Table1[19])</f>
        <v/>
      </c>
      <c r="AX476" s="30">
        <f>SUMIF([1]route!$E$3:$E$10005,E476,[1]!Table1[20])</f>
        <v/>
      </c>
      <c r="AY476" s="30">
        <f>SUMIF([1]route!$E$3:$E$10005,E476,[1]!Table1[21])</f>
        <v/>
      </c>
      <c r="AZ476" s="30">
        <f>SUMIF([1]route!$E$3:$E$10005,E476,[1]!Table1[22])</f>
        <v/>
      </c>
      <c r="BA476" s="30">
        <f>SUMIF([1]route!$E$3:$E$10005,E476,[1]!Table1[23])</f>
        <v/>
      </c>
      <c r="BB476" s="30">
        <f>SUMIF([1]route!$E$3:$E$10005,E476,[1]!Table1[24])</f>
        <v/>
      </c>
      <c r="BC476" s="30">
        <f>SUMIF([1]route!$E$3:$E$10005,E476,[1]!Table1[25])</f>
        <v/>
      </c>
      <c r="BD476" s="30">
        <f>SUMIF([1]route!$E$3:$E$10005,E476,[1]!Table1[26])</f>
        <v/>
      </c>
      <c r="BE476" s="30">
        <f>SUMIF([1]route!$E$3:$E$10005,E476,[1]!Table1[27])</f>
        <v/>
      </c>
      <c r="BF476" s="30">
        <f>SUMIF([1]route!$E$3:$E$10005,E476,[1]!Table1[28])</f>
        <v/>
      </c>
      <c r="BG476" s="30">
        <f>SUMIF([1]route!$E$3:$E$10005,E476,[1]!Table1[29])</f>
        <v/>
      </c>
      <c r="BH476" s="30">
        <f>SUMIF([1]route!$E$3:$E$10005,E476,[1]!Table1[30])</f>
        <v/>
      </c>
      <c r="BI476" s="30">
        <f>SUMIF([1]route!$E$3:$E$10005,E476,[1]!Table1[31])</f>
        <v/>
      </c>
      <c r="BJ476" s="30">
        <f>SUMIF([1]route!$E$3:$E$10005,E476,[1]!Table1[Remain PO])</f>
        <v/>
      </c>
      <c r="BK476" s="31">
        <f>SUMIF([1]route!$E$3:$E$10005,E476,[1]!Table1[N+1])</f>
        <v/>
      </c>
      <c r="BL476" s="31">
        <f>SUMIF([1]route!$E$3:$E$10005,E476,[1]!Table1[N+2])</f>
        <v/>
      </c>
      <c r="BM476" s="31">
        <f>SUMIF([1]route!$E$3:$E$10005,E476,[1]!Table1[N+3])</f>
        <v/>
      </c>
      <c r="BN476" s="32">
        <f>SUMIF([1]route!$E$3:$E$10005,E476,[1]!Table1[N+4])</f>
        <v/>
      </c>
      <c r="BP476" s="37">
        <f>$V476-$AD476</f>
        <v/>
      </c>
      <c r="BQ476" s="35">
        <f>BP476-AE476</f>
        <v/>
      </c>
      <c r="BR476" s="35">
        <f>BQ476-AF476</f>
        <v/>
      </c>
      <c r="BS476" s="35">
        <f>BR476-AG476</f>
        <v/>
      </c>
      <c r="BT476" s="35">
        <f>BS476-AH476</f>
        <v/>
      </c>
      <c r="BU476" s="35">
        <f>BT476-AI476</f>
        <v/>
      </c>
      <c r="BV476" s="35">
        <f>BU476-AJ476</f>
        <v/>
      </c>
      <c r="BW476" s="35">
        <f>BV476-AK476</f>
        <v/>
      </c>
      <c r="BX476" s="35">
        <f>BW476-AL476</f>
        <v/>
      </c>
      <c r="BY476" s="35">
        <f>BX476-AM476</f>
        <v/>
      </c>
      <c r="BZ476" s="35">
        <f>BY476-AN476</f>
        <v/>
      </c>
      <c r="CA476" s="35">
        <f>BZ476-AO476</f>
        <v/>
      </c>
      <c r="CB476" s="35">
        <f>CA476-AP476</f>
        <v/>
      </c>
      <c r="CC476" s="35">
        <f>CB476-AQ476</f>
        <v/>
      </c>
      <c r="CD476" s="35">
        <f>CC476-AR476</f>
        <v/>
      </c>
      <c r="CE476" s="35">
        <f>CD476-AS476</f>
        <v/>
      </c>
      <c r="CF476" s="35">
        <f>CE476-AT476</f>
        <v/>
      </c>
      <c r="CG476" s="35">
        <f>CF476-AU476</f>
        <v/>
      </c>
      <c r="CH476" s="35">
        <f>CG476-AV476</f>
        <v/>
      </c>
      <c r="CI476" s="35">
        <f>CH476-AW476</f>
        <v/>
      </c>
      <c r="CJ476" s="35">
        <f>CI476-AX476</f>
        <v/>
      </c>
      <c r="CK476" s="35">
        <f>CJ476-AY476</f>
        <v/>
      </c>
      <c r="CL476" s="35">
        <f>CK476-AZ476</f>
        <v/>
      </c>
      <c r="CM476" s="35">
        <f>CL476-BA476</f>
        <v/>
      </c>
      <c r="CN476" s="35">
        <f>CM476-BB476</f>
        <v/>
      </c>
      <c r="CO476" s="35">
        <f>CN476-BC476</f>
        <v/>
      </c>
      <c r="CP476" s="35">
        <f>CO476-BD476</f>
        <v/>
      </c>
      <c r="CQ476" s="35">
        <f>CP476-BE476</f>
        <v/>
      </c>
      <c r="CR476" s="35">
        <f>CQ476-BF476</f>
        <v/>
      </c>
      <c r="CS476" s="35">
        <f>CR476-BG476</f>
        <v/>
      </c>
      <c r="CT476" s="35">
        <f>CS476-BH476</f>
        <v/>
      </c>
      <c r="CU476" s="35">
        <f>CT476-BI476</f>
        <v/>
      </c>
      <c r="CV476" s="35">
        <f>CU476-BJ476</f>
        <v/>
      </c>
      <c r="CW476" s="38">
        <f>CV476-BK476</f>
        <v/>
      </c>
      <c r="CX476" s="38">
        <f>CW476-BL476</f>
        <v/>
      </c>
      <c r="CY476" s="38">
        <f>CX476-BM476</f>
        <v/>
      </c>
      <c r="CZ476" s="39">
        <f>CY476-BN476</f>
        <v/>
      </c>
      <c r="DA476" s="35" t="n"/>
    </row>
    <row r="477">
      <c r="D477" s="61">
        <f>VLOOKUP(F477,[1]Special!$O$2:$S$209,3,0)</f>
        <v/>
      </c>
      <c r="E477" s="20" t="inlineStr">
        <is>
          <t>|0200220810|22.20|0.00|1.600|0.0006400NBC</t>
        </is>
      </c>
      <c r="F477" s="19">
        <f>LEFT(E477,LEN(E477)-7)</f>
        <v/>
      </c>
      <c r="G477" s="19">
        <f>'Cutting Rules'!H477</f>
        <v/>
      </c>
      <c r="H477" s="19">
        <f>VLOOKUP(MID(F477,8,2),[1]Special!$H$2:$I$32,2,0)</f>
        <v/>
      </c>
      <c r="I477" s="19">
        <f>RIGHT(E477,3)</f>
        <v/>
      </c>
      <c r="J477" s="19">
        <f>IF(MID(E477,6,2)="22","P","C")</f>
        <v/>
      </c>
      <c r="K477" s="19">
        <f>MID(E477,13,4)</f>
        <v/>
      </c>
      <c r="L477" s="19">
        <f>MID(E477,19,4)</f>
        <v/>
      </c>
      <c r="M477" s="52">
        <f>MID(E477,LEN(E477)-17,4)</f>
        <v/>
      </c>
      <c r="N477" s="52">
        <f>MID(E477,LEN(E477)-6,4)</f>
        <v/>
      </c>
      <c r="O477" s="19">
        <f>VLOOKUP(F477,[1]Item!$A$5:$Z$10000,26,0)</f>
        <v/>
      </c>
      <c r="P477" s="19">
        <f>VLOOKUP(E477,[1]route!$E$3:$O$10005,11,0)</f>
        <v/>
      </c>
      <c r="Q477" s="167">
        <f>'Cutting Rules'!AD477</f>
        <v/>
      </c>
      <c r="R477" s="168">
        <f>SUMIF([1]route!$E$3:$E$10005,E477,[1]!Table1[生産])</f>
        <v/>
      </c>
      <c r="S477" s="24" t="n"/>
      <c r="T477" s="169" t="inlineStr"/>
      <c r="U477" s="19" t="n"/>
      <c r="V477" s="170">
        <f>SUMIF([1]route!$E$3:$E$10005,E477,[1]route!$M$3:$M$10005)</f>
        <v/>
      </c>
      <c r="W477" s="171">
        <f>O477*N477*V477/1000</f>
        <v/>
      </c>
      <c r="X477" s="27">
        <f t="array" ref="X477">INDEX($BP477:$CZ477,MATCH(TRUE,$BP477:$CZ477&lt;0,0))</f>
        <v/>
      </c>
      <c r="Y477" s="47">
        <f>IFERROR(CHOOSE($AC477,$BP$1,$BQ$1,$BR$1,$BS$1,$BT$1,$BU$1,$BV$1,$BW$1,$BX$1,$BY$1,$BZ$1,$CA$1,$CB$1,$CC$1,$CD$1,$CE$1,$CF$1,$CG$1,$CH$1,$CI$1,$CJ$1,$CK$1,$CL$1,$CM$1,$CN$1,$CO$1,$CP$1,$CQ$1,$CR$1,$CS$1,$CT$1,$CU$1,$CV$1,$CW$1,$CX$1,$CY$1,$CZ$1,),"")</f>
        <v/>
      </c>
      <c r="Z477" s="121">
        <f>IFERROR(VLOOKUP(E477,[1]route!$E$3:$BL$10005,59,0),"")&amp;IFERROR(VLOOKUP(E477,[1]route!$E$3:$BL$10005,60,0),"")</f>
        <v/>
      </c>
      <c r="AA477" s="172">
        <f>IF(R477&gt;V477,R477-V477,0)</f>
        <v/>
      </c>
      <c r="AB477" s="173">
        <f>AA477*O477*N477/1000</f>
        <v/>
      </c>
      <c r="AC477" s="4">
        <f>IFERROR(MATCH($X477,$BP477:$CZ477,0),"")</f>
        <v/>
      </c>
      <c r="AD477" s="29" t="n">
        <v>0</v>
      </c>
      <c r="AE477" s="30">
        <f>SUMIF([1]route!$E$3:$E$10005,E477,[1]!Table1[1])</f>
        <v/>
      </c>
      <c r="AF477" s="30">
        <f>SUMIF([1]route!$E$3:$E$10005,E477,[1]!Table1[2])</f>
        <v/>
      </c>
      <c r="AG477" s="30">
        <f>SUMIF([1]route!$E$3:$E$10005,E477,[1]!Table1[3])</f>
        <v/>
      </c>
      <c r="AH477" s="30">
        <f>SUMIF([1]route!$E$3:$E$10005,E477,[1]!Table1[4])</f>
        <v/>
      </c>
      <c r="AI477" s="30">
        <f>SUMIF([1]route!$E$3:$E$10005,E477,[1]!Table1[5])</f>
        <v/>
      </c>
      <c r="AJ477" s="30">
        <f>SUMIF([1]route!$E$3:$E$10005,E477,[1]!Table1[6])</f>
        <v/>
      </c>
      <c r="AK477" s="30">
        <f>SUMIF([1]route!$E$3:$E$10005,E477,[1]!Table1[7])</f>
        <v/>
      </c>
      <c r="AL477" s="30">
        <f>SUMIF([1]route!$E$3:$E$10005,E477,[1]!Table1[8])</f>
        <v/>
      </c>
      <c r="AM477" s="30">
        <f>SUMIF([1]route!$E$3:$E$10005,E477,[1]!Table1[9])</f>
        <v/>
      </c>
      <c r="AN477" s="30">
        <f>SUMIF([1]route!$E$3:$E$10005,E477,[1]!Table1[10])</f>
        <v/>
      </c>
      <c r="AO477" s="30">
        <f>SUMIF([1]route!$E$3:$E$10005,E477,[1]!Table1[11])</f>
        <v/>
      </c>
      <c r="AP477" s="30">
        <f>SUMIF([1]route!$E$3:$E$10005,E477,[1]!Table1[12])</f>
        <v/>
      </c>
      <c r="AQ477" s="30">
        <f>SUMIF([1]route!$E$3:$E$10005,E477,[1]!Table1[13])</f>
        <v/>
      </c>
      <c r="AR477" s="30">
        <f>SUMIF([1]route!$E$3:$E$10005,E477,[1]!Table1[14])</f>
        <v/>
      </c>
      <c r="AS477" s="30">
        <f>SUMIF([1]route!$E$3:$E$10005,E477,[1]!Table1[15])</f>
        <v/>
      </c>
      <c r="AT477" s="30">
        <f>SUMIF([1]route!$E$3:$E$10005,E477,[1]!Table1[16])</f>
        <v/>
      </c>
      <c r="AU477" s="30">
        <f>SUMIF([1]route!$E$3:$E$10005,E477,[1]!Table1[17])</f>
        <v/>
      </c>
      <c r="AV477" s="30">
        <f>SUMIF([1]route!$E$3:$E$10005,E477,[1]!Table1[18])</f>
        <v/>
      </c>
      <c r="AW477" s="30">
        <f>SUMIF([1]route!$E$3:$E$10005,E477,[1]!Table1[19])</f>
        <v/>
      </c>
      <c r="AX477" s="30">
        <f>SUMIF([1]route!$E$3:$E$10005,E477,[1]!Table1[20])</f>
        <v/>
      </c>
      <c r="AY477" s="30">
        <f>SUMIF([1]route!$E$3:$E$10005,E477,[1]!Table1[21])</f>
        <v/>
      </c>
      <c r="AZ477" s="30">
        <f>SUMIF([1]route!$E$3:$E$10005,E477,[1]!Table1[22])</f>
        <v/>
      </c>
      <c r="BA477" s="30">
        <f>SUMIF([1]route!$E$3:$E$10005,E477,[1]!Table1[23])</f>
        <v/>
      </c>
      <c r="BB477" s="30">
        <f>SUMIF([1]route!$E$3:$E$10005,E477,[1]!Table1[24])</f>
        <v/>
      </c>
      <c r="BC477" s="30">
        <f>SUMIF([1]route!$E$3:$E$10005,E477,[1]!Table1[25])</f>
        <v/>
      </c>
      <c r="BD477" s="30">
        <f>SUMIF([1]route!$E$3:$E$10005,E477,[1]!Table1[26])</f>
        <v/>
      </c>
      <c r="BE477" s="30">
        <f>SUMIF([1]route!$E$3:$E$10005,E477,[1]!Table1[27])</f>
        <v/>
      </c>
      <c r="BF477" s="30">
        <f>SUMIF([1]route!$E$3:$E$10005,E477,[1]!Table1[28])</f>
        <v/>
      </c>
      <c r="BG477" s="30">
        <f>SUMIF([1]route!$E$3:$E$10005,E477,[1]!Table1[29])</f>
        <v/>
      </c>
      <c r="BH477" s="30">
        <f>SUMIF([1]route!$E$3:$E$10005,E477,[1]!Table1[30])</f>
        <v/>
      </c>
      <c r="BI477" s="30">
        <f>SUMIF([1]route!$E$3:$E$10005,E477,[1]!Table1[31])</f>
        <v/>
      </c>
      <c r="BJ477" s="30">
        <f>SUMIF([1]route!$E$3:$E$10005,E477,[1]!Table1[Remain PO])</f>
        <v/>
      </c>
      <c r="BK477" s="31">
        <f>SUMIF([1]route!$E$3:$E$10005,E477,[1]!Table1[N+1])</f>
        <v/>
      </c>
      <c r="BL477" s="31">
        <f>SUMIF([1]route!$E$3:$E$10005,E477,[1]!Table1[N+2])</f>
        <v/>
      </c>
      <c r="BM477" s="31">
        <f>SUMIF([1]route!$E$3:$E$10005,E477,[1]!Table1[N+3])</f>
        <v/>
      </c>
      <c r="BN477" s="32">
        <f>SUMIF([1]route!$E$3:$E$10005,E477,[1]!Table1[N+4])</f>
        <v/>
      </c>
      <c r="BP477" s="37">
        <f>$V477-$AD477</f>
        <v/>
      </c>
      <c r="BQ477" s="35">
        <f>BP477-AE477</f>
        <v/>
      </c>
      <c r="BR477" s="35">
        <f>BQ477-AF477</f>
        <v/>
      </c>
      <c r="BS477" s="35">
        <f>BR477-AG477</f>
        <v/>
      </c>
      <c r="BT477" s="35">
        <f>BS477-AH477</f>
        <v/>
      </c>
      <c r="BU477" s="35">
        <f>BT477-AI477</f>
        <v/>
      </c>
      <c r="BV477" s="35">
        <f>BU477-AJ477</f>
        <v/>
      </c>
      <c r="BW477" s="35">
        <f>BV477-AK477</f>
        <v/>
      </c>
      <c r="BX477" s="35">
        <f>BW477-AL477</f>
        <v/>
      </c>
      <c r="BY477" s="35">
        <f>BX477-AM477</f>
        <v/>
      </c>
      <c r="BZ477" s="35">
        <f>BY477-AN477</f>
        <v/>
      </c>
      <c r="CA477" s="35">
        <f>BZ477-AO477</f>
        <v/>
      </c>
      <c r="CB477" s="35">
        <f>CA477-AP477</f>
        <v/>
      </c>
      <c r="CC477" s="35">
        <f>CB477-AQ477</f>
        <v/>
      </c>
      <c r="CD477" s="35">
        <f>CC477-AR477</f>
        <v/>
      </c>
      <c r="CE477" s="35">
        <f>CD477-AS477</f>
        <v/>
      </c>
      <c r="CF477" s="35">
        <f>CE477-AT477</f>
        <v/>
      </c>
      <c r="CG477" s="35">
        <f>CF477-AU477</f>
        <v/>
      </c>
      <c r="CH477" s="35">
        <f>CG477-AV477</f>
        <v/>
      </c>
      <c r="CI477" s="35">
        <f>CH477-AW477</f>
        <v/>
      </c>
      <c r="CJ477" s="35">
        <f>CI477-AX477</f>
        <v/>
      </c>
      <c r="CK477" s="35">
        <f>CJ477-AY477</f>
        <v/>
      </c>
      <c r="CL477" s="35">
        <f>CK477-AZ477</f>
        <v/>
      </c>
      <c r="CM477" s="35">
        <f>CL477-BA477</f>
        <v/>
      </c>
      <c r="CN477" s="35">
        <f>CM477-BB477</f>
        <v/>
      </c>
      <c r="CO477" s="35">
        <f>CN477-BC477</f>
        <v/>
      </c>
      <c r="CP477" s="35">
        <f>CO477-BD477</f>
        <v/>
      </c>
      <c r="CQ477" s="35">
        <f>CP477-BE477</f>
        <v/>
      </c>
      <c r="CR477" s="35">
        <f>CQ477-BF477</f>
        <v/>
      </c>
      <c r="CS477" s="35">
        <f>CR477-BG477</f>
        <v/>
      </c>
      <c r="CT477" s="35">
        <f>CS477-BH477</f>
        <v/>
      </c>
      <c r="CU477" s="35">
        <f>CT477-BI477</f>
        <v/>
      </c>
      <c r="CV477" s="35">
        <f>CU477-BJ477</f>
        <v/>
      </c>
      <c r="CW477" s="38">
        <f>CV477-BK477</f>
        <v/>
      </c>
      <c r="CX477" s="38">
        <f>CW477-BL477</f>
        <v/>
      </c>
      <c r="CY477" s="38">
        <f>CX477-BM477</f>
        <v/>
      </c>
      <c r="CZ477" s="39">
        <f>CY477-BN477</f>
        <v/>
      </c>
      <c r="DA477" s="35" t="n"/>
    </row>
    <row r="478">
      <c r="D478" s="61">
        <f>VLOOKUP(F478,[1]Special!$O$2:$S$209,3,0)</f>
        <v/>
      </c>
      <c r="E478" s="20" t="inlineStr">
        <is>
          <t>|0200230742|25.00|55.00|1.600|0.0005780IBC</t>
        </is>
      </c>
      <c r="F478" s="19">
        <f>LEFT(E478,LEN(E478)-7)</f>
        <v/>
      </c>
      <c r="G478" s="19">
        <f>'Cutting Rules'!H478</f>
        <v/>
      </c>
      <c r="H478" s="19">
        <f>VLOOKUP(MID(F478,8,2),[1]Special!$H$2:$I$32,2,0)</f>
        <v/>
      </c>
      <c r="I478" s="19">
        <f>RIGHT(E478,3)</f>
        <v/>
      </c>
      <c r="J478" s="19">
        <f>IF(MID(E478,6,2)="22","P","C")</f>
        <v/>
      </c>
      <c r="K478" s="19">
        <f>MID(E478,13,4)</f>
        <v/>
      </c>
      <c r="L478" s="19">
        <f>MID(E478,19,4)</f>
        <v/>
      </c>
      <c r="M478" s="52">
        <f>MID(E478,LEN(E478)-17,4)</f>
        <v/>
      </c>
      <c r="N478" s="52">
        <f>MID(E478,LEN(E478)-6,4)</f>
        <v/>
      </c>
      <c r="O478" s="19">
        <f>VLOOKUP(F478,[1]Item!$A$5:$Z$10000,26,0)</f>
        <v/>
      </c>
      <c r="P478" s="19">
        <f>VLOOKUP(E478,[1]route!$E$3:$O$10005,11,0)</f>
        <v/>
      </c>
      <c r="Q478" s="167">
        <f>'Cutting Rules'!AD478</f>
        <v/>
      </c>
      <c r="R478" s="168">
        <f>SUMIF([1]route!$E$3:$E$10005,E478,[1]!Table1[生産])</f>
        <v/>
      </c>
      <c r="S478" s="24" t="n"/>
      <c r="T478" s="169" t="inlineStr"/>
      <c r="U478" s="19" t="n"/>
      <c r="V478" s="170">
        <f>SUMIF([1]route!$E$3:$E$10005,E478,[1]route!$M$3:$M$10005)</f>
        <v/>
      </c>
      <c r="W478" s="171">
        <f>O478*N478*V478/1000</f>
        <v/>
      </c>
      <c r="X478" s="27">
        <f t="array" ref="X478">INDEX($BP478:$CZ478,MATCH(TRUE,$BP478:$CZ478&lt;0,0))</f>
        <v/>
      </c>
      <c r="Y478" s="47">
        <f>IFERROR(CHOOSE($AC478,$BP$1,$BQ$1,$BR$1,$BS$1,$BT$1,$BU$1,$BV$1,$BW$1,$BX$1,$BY$1,$BZ$1,$CA$1,$CB$1,$CC$1,$CD$1,$CE$1,$CF$1,$CG$1,$CH$1,$CI$1,$CJ$1,$CK$1,$CL$1,$CM$1,$CN$1,$CO$1,$CP$1,$CQ$1,$CR$1,$CS$1,$CT$1,$CU$1,$CV$1,$CW$1,$CX$1,$CY$1,$CZ$1,),"")</f>
        <v/>
      </c>
      <c r="Z478" s="121">
        <f>IFERROR(VLOOKUP(E478,[1]route!$E$3:$BL$10005,59,0),"")&amp;IFERROR(VLOOKUP(E478,[1]route!$E$3:$BL$10005,60,0),"")</f>
        <v/>
      </c>
      <c r="AA478" s="172">
        <f>IF(R478&gt;V478,R478-V478,0)</f>
        <v/>
      </c>
      <c r="AB478" s="173">
        <f>AA478*O478*N478/1000</f>
        <v/>
      </c>
      <c r="AC478" s="4">
        <f>IFERROR(MATCH($X478,$BP478:$CZ478,0),"")</f>
        <v/>
      </c>
      <c r="AD478" s="29" t="n">
        <v>0</v>
      </c>
      <c r="AE478" s="30">
        <f>SUMIF([1]route!$E$3:$E$10005,E478,[1]!Table1[1])</f>
        <v/>
      </c>
      <c r="AF478" s="30">
        <f>SUMIF([1]route!$E$3:$E$10005,E478,[1]!Table1[2])</f>
        <v/>
      </c>
      <c r="AG478" s="30">
        <f>SUMIF([1]route!$E$3:$E$10005,E478,[1]!Table1[3])</f>
        <v/>
      </c>
      <c r="AH478" s="30">
        <f>SUMIF([1]route!$E$3:$E$10005,E478,[1]!Table1[4])</f>
        <v/>
      </c>
      <c r="AI478" s="30">
        <f>SUMIF([1]route!$E$3:$E$10005,E478,[1]!Table1[5])</f>
        <v/>
      </c>
      <c r="AJ478" s="30">
        <f>SUMIF([1]route!$E$3:$E$10005,E478,[1]!Table1[6])</f>
        <v/>
      </c>
      <c r="AK478" s="30">
        <f>SUMIF([1]route!$E$3:$E$10005,E478,[1]!Table1[7])</f>
        <v/>
      </c>
      <c r="AL478" s="30">
        <f>SUMIF([1]route!$E$3:$E$10005,E478,[1]!Table1[8])</f>
        <v/>
      </c>
      <c r="AM478" s="30">
        <f>SUMIF([1]route!$E$3:$E$10005,E478,[1]!Table1[9])</f>
        <v/>
      </c>
      <c r="AN478" s="30">
        <f>SUMIF([1]route!$E$3:$E$10005,E478,[1]!Table1[10])</f>
        <v/>
      </c>
      <c r="AO478" s="30">
        <f>SUMIF([1]route!$E$3:$E$10005,E478,[1]!Table1[11])</f>
        <v/>
      </c>
      <c r="AP478" s="30">
        <f>SUMIF([1]route!$E$3:$E$10005,E478,[1]!Table1[12])</f>
        <v/>
      </c>
      <c r="AQ478" s="30">
        <f>SUMIF([1]route!$E$3:$E$10005,E478,[1]!Table1[13])</f>
        <v/>
      </c>
      <c r="AR478" s="30">
        <f>SUMIF([1]route!$E$3:$E$10005,E478,[1]!Table1[14])</f>
        <v/>
      </c>
      <c r="AS478" s="30">
        <f>SUMIF([1]route!$E$3:$E$10005,E478,[1]!Table1[15])</f>
        <v/>
      </c>
      <c r="AT478" s="30">
        <f>SUMIF([1]route!$E$3:$E$10005,E478,[1]!Table1[16])</f>
        <v/>
      </c>
      <c r="AU478" s="30">
        <f>SUMIF([1]route!$E$3:$E$10005,E478,[1]!Table1[17])</f>
        <v/>
      </c>
      <c r="AV478" s="30">
        <f>SUMIF([1]route!$E$3:$E$10005,E478,[1]!Table1[18])</f>
        <v/>
      </c>
      <c r="AW478" s="30">
        <f>SUMIF([1]route!$E$3:$E$10005,E478,[1]!Table1[19])</f>
        <v/>
      </c>
      <c r="AX478" s="30">
        <f>SUMIF([1]route!$E$3:$E$10005,E478,[1]!Table1[20])</f>
        <v/>
      </c>
      <c r="AY478" s="30">
        <f>SUMIF([1]route!$E$3:$E$10005,E478,[1]!Table1[21])</f>
        <v/>
      </c>
      <c r="AZ478" s="30">
        <f>SUMIF([1]route!$E$3:$E$10005,E478,[1]!Table1[22])</f>
        <v/>
      </c>
      <c r="BA478" s="30">
        <f>SUMIF([1]route!$E$3:$E$10005,E478,[1]!Table1[23])</f>
        <v/>
      </c>
      <c r="BB478" s="30">
        <f>SUMIF([1]route!$E$3:$E$10005,E478,[1]!Table1[24])</f>
        <v/>
      </c>
      <c r="BC478" s="30">
        <f>SUMIF([1]route!$E$3:$E$10005,E478,[1]!Table1[25])</f>
        <v/>
      </c>
      <c r="BD478" s="30">
        <f>SUMIF([1]route!$E$3:$E$10005,E478,[1]!Table1[26])</f>
        <v/>
      </c>
      <c r="BE478" s="30">
        <f>SUMIF([1]route!$E$3:$E$10005,E478,[1]!Table1[27])</f>
        <v/>
      </c>
      <c r="BF478" s="30">
        <f>SUMIF([1]route!$E$3:$E$10005,E478,[1]!Table1[28])</f>
        <v/>
      </c>
      <c r="BG478" s="30">
        <f>SUMIF([1]route!$E$3:$E$10005,E478,[1]!Table1[29])</f>
        <v/>
      </c>
      <c r="BH478" s="30">
        <f>SUMIF([1]route!$E$3:$E$10005,E478,[1]!Table1[30])</f>
        <v/>
      </c>
      <c r="BI478" s="30">
        <f>SUMIF([1]route!$E$3:$E$10005,E478,[1]!Table1[31])</f>
        <v/>
      </c>
      <c r="BJ478" s="30">
        <f>SUMIF([1]route!$E$3:$E$10005,E478,[1]!Table1[Remain PO])</f>
        <v/>
      </c>
      <c r="BK478" s="31">
        <f>SUMIF([1]route!$E$3:$E$10005,E478,[1]!Table1[N+1])</f>
        <v/>
      </c>
      <c r="BL478" s="31">
        <f>SUMIF([1]route!$E$3:$E$10005,E478,[1]!Table1[N+2])</f>
        <v/>
      </c>
      <c r="BM478" s="31">
        <f>SUMIF([1]route!$E$3:$E$10005,E478,[1]!Table1[N+3])</f>
        <v/>
      </c>
      <c r="BN478" s="32">
        <f>SUMIF([1]route!$E$3:$E$10005,E478,[1]!Table1[N+4])</f>
        <v/>
      </c>
      <c r="BP478" s="37">
        <f>$V478-$AD478</f>
        <v/>
      </c>
      <c r="BQ478" s="35">
        <f>BP478-AE478</f>
        <v/>
      </c>
      <c r="BR478" s="35">
        <f>BQ478-AF478</f>
        <v/>
      </c>
      <c r="BS478" s="35">
        <f>BR478-AG478</f>
        <v/>
      </c>
      <c r="BT478" s="35">
        <f>BS478-AH478</f>
        <v/>
      </c>
      <c r="BU478" s="35">
        <f>BT478-AI478</f>
        <v/>
      </c>
      <c r="BV478" s="35">
        <f>BU478-AJ478</f>
        <v/>
      </c>
      <c r="BW478" s="35">
        <f>BV478-AK478</f>
        <v/>
      </c>
      <c r="BX478" s="35">
        <f>BW478-AL478</f>
        <v/>
      </c>
      <c r="BY478" s="35">
        <f>BX478-AM478</f>
        <v/>
      </c>
      <c r="BZ478" s="35">
        <f>BY478-AN478</f>
        <v/>
      </c>
      <c r="CA478" s="35">
        <f>BZ478-AO478</f>
        <v/>
      </c>
      <c r="CB478" s="35">
        <f>CA478-AP478</f>
        <v/>
      </c>
      <c r="CC478" s="35">
        <f>CB478-AQ478</f>
        <v/>
      </c>
      <c r="CD478" s="35">
        <f>CC478-AR478</f>
        <v/>
      </c>
      <c r="CE478" s="35">
        <f>CD478-AS478</f>
        <v/>
      </c>
      <c r="CF478" s="35">
        <f>CE478-AT478</f>
        <v/>
      </c>
      <c r="CG478" s="35">
        <f>CF478-AU478</f>
        <v/>
      </c>
      <c r="CH478" s="35">
        <f>CG478-AV478</f>
        <v/>
      </c>
      <c r="CI478" s="35">
        <f>CH478-AW478</f>
        <v/>
      </c>
      <c r="CJ478" s="35">
        <f>CI478-AX478</f>
        <v/>
      </c>
      <c r="CK478" s="35">
        <f>CJ478-AY478</f>
        <v/>
      </c>
      <c r="CL478" s="35">
        <f>CK478-AZ478</f>
        <v/>
      </c>
      <c r="CM478" s="35">
        <f>CL478-BA478</f>
        <v/>
      </c>
      <c r="CN478" s="35">
        <f>CM478-BB478</f>
        <v/>
      </c>
      <c r="CO478" s="35">
        <f>CN478-BC478</f>
        <v/>
      </c>
      <c r="CP478" s="35">
        <f>CO478-BD478</f>
        <v/>
      </c>
      <c r="CQ478" s="35">
        <f>CP478-BE478</f>
        <v/>
      </c>
      <c r="CR478" s="35">
        <f>CQ478-BF478</f>
        <v/>
      </c>
      <c r="CS478" s="35">
        <f>CR478-BG478</f>
        <v/>
      </c>
      <c r="CT478" s="35">
        <f>CS478-BH478</f>
        <v/>
      </c>
      <c r="CU478" s="35">
        <f>CT478-BI478</f>
        <v/>
      </c>
      <c r="CV478" s="35">
        <f>CU478-BJ478</f>
        <v/>
      </c>
      <c r="CW478" s="38">
        <f>CV478-BK478</f>
        <v/>
      </c>
      <c r="CX478" s="38">
        <f>CW478-BL478</f>
        <v/>
      </c>
      <c r="CY478" s="38">
        <f>CX478-BM478</f>
        <v/>
      </c>
      <c r="CZ478" s="39">
        <f>CY478-BN478</f>
        <v/>
      </c>
      <c r="DA478" s="35" t="n"/>
    </row>
    <row r="479">
      <c r="D479" s="61">
        <f>VLOOKUP(F479,[1]Special!$O$2:$S$209,3,0)</f>
        <v/>
      </c>
      <c r="E479" s="20" t="inlineStr">
        <is>
          <t>|0200220810|34.00|0.00|2.000|0.0005939NBC</t>
        </is>
      </c>
      <c r="F479" s="19">
        <f>LEFT(E479,LEN(E479)-7)</f>
        <v/>
      </c>
      <c r="G479" s="19">
        <f>'Cutting Rules'!H479</f>
        <v/>
      </c>
      <c r="H479" s="19">
        <f>VLOOKUP(MID(F479,8,2),[1]Special!$H$2:$I$32,2,0)</f>
        <v/>
      </c>
      <c r="I479" s="19">
        <f>RIGHT(E479,3)</f>
        <v/>
      </c>
      <c r="J479" s="19">
        <f>IF(MID(E479,6,2)="22","P","C")</f>
        <v/>
      </c>
      <c r="K479" s="19">
        <f>MID(E479,13,4)</f>
        <v/>
      </c>
      <c r="L479" s="19">
        <f>MID(E479,19,4)</f>
        <v/>
      </c>
      <c r="M479" s="52">
        <f>MID(E479,LEN(E479)-17,4)</f>
        <v/>
      </c>
      <c r="N479" s="52">
        <f>MID(E479,LEN(E479)-6,4)</f>
        <v/>
      </c>
      <c r="O479" s="19">
        <f>VLOOKUP(F479,[1]Item!$A$5:$Z$10000,26,0)</f>
        <v/>
      </c>
      <c r="P479" s="19">
        <f>VLOOKUP(E479,[1]route!$E$3:$O$10005,11,0)</f>
        <v/>
      </c>
      <c r="Q479" s="167">
        <f>'Cutting Rules'!AD479</f>
        <v/>
      </c>
      <c r="R479" s="168">
        <f>SUMIF([1]route!$E$3:$E$10005,E479,[1]!Table1[生産])</f>
        <v/>
      </c>
      <c r="S479" s="24" t="n"/>
      <c r="T479" s="169" t="inlineStr"/>
      <c r="U479" s="19" t="n"/>
      <c r="V479" s="170">
        <f>SUMIF([1]route!$E$3:$E$10005,E479,[1]route!$M$3:$M$10005)</f>
        <v/>
      </c>
      <c r="W479" s="171">
        <f>O479*N479*V479/1000</f>
        <v/>
      </c>
      <c r="X479" s="27">
        <f t="array" ref="X479">INDEX($BP479:$CZ479,MATCH(TRUE,$BP479:$CZ479&lt;0,0))</f>
        <v/>
      </c>
      <c r="Y479" s="47">
        <f>IFERROR(CHOOSE($AC479,$BP$1,$BQ$1,$BR$1,$BS$1,$BT$1,$BU$1,$BV$1,$BW$1,$BX$1,$BY$1,$BZ$1,$CA$1,$CB$1,$CC$1,$CD$1,$CE$1,$CF$1,$CG$1,$CH$1,$CI$1,$CJ$1,$CK$1,$CL$1,$CM$1,$CN$1,$CO$1,$CP$1,$CQ$1,$CR$1,$CS$1,$CT$1,$CU$1,$CV$1,$CW$1,$CX$1,$CY$1,$CZ$1,),"")</f>
        <v/>
      </c>
      <c r="Z479" s="121">
        <f>IFERROR(VLOOKUP(E479,[1]route!$E$3:$BL$10005,59,0),"")&amp;IFERROR(VLOOKUP(E479,[1]route!$E$3:$BL$10005,60,0),"")</f>
        <v/>
      </c>
      <c r="AA479" s="172">
        <f>IF(R479&gt;V479,R479-V479,0)</f>
        <v/>
      </c>
      <c r="AB479" s="173">
        <f>AA479*O479*N479/1000</f>
        <v/>
      </c>
      <c r="AC479" s="4">
        <f>IFERROR(MATCH($X479,$BP479:$CZ479,0),"")</f>
        <v/>
      </c>
      <c r="AD479" s="29" t="n">
        <v>0</v>
      </c>
      <c r="AE479" s="30">
        <f>SUMIF([1]route!$E$3:$E$10005,E479,[1]!Table1[1])</f>
        <v/>
      </c>
      <c r="AF479" s="30">
        <f>SUMIF([1]route!$E$3:$E$10005,E479,[1]!Table1[2])</f>
        <v/>
      </c>
      <c r="AG479" s="30">
        <f>SUMIF([1]route!$E$3:$E$10005,E479,[1]!Table1[3])</f>
        <v/>
      </c>
      <c r="AH479" s="30">
        <f>SUMIF([1]route!$E$3:$E$10005,E479,[1]!Table1[4])</f>
        <v/>
      </c>
      <c r="AI479" s="30">
        <f>SUMIF([1]route!$E$3:$E$10005,E479,[1]!Table1[5])</f>
        <v/>
      </c>
      <c r="AJ479" s="30">
        <f>SUMIF([1]route!$E$3:$E$10005,E479,[1]!Table1[6])</f>
        <v/>
      </c>
      <c r="AK479" s="30">
        <f>SUMIF([1]route!$E$3:$E$10005,E479,[1]!Table1[7])</f>
        <v/>
      </c>
      <c r="AL479" s="30">
        <f>SUMIF([1]route!$E$3:$E$10005,E479,[1]!Table1[8])</f>
        <v/>
      </c>
      <c r="AM479" s="30">
        <f>SUMIF([1]route!$E$3:$E$10005,E479,[1]!Table1[9])</f>
        <v/>
      </c>
      <c r="AN479" s="30">
        <f>SUMIF([1]route!$E$3:$E$10005,E479,[1]!Table1[10])</f>
        <v/>
      </c>
      <c r="AO479" s="30">
        <f>SUMIF([1]route!$E$3:$E$10005,E479,[1]!Table1[11])</f>
        <v/>
      </c>
      <c r="AP479" s="30">
        <f>SUMIF([1]route!$E$3:$E$10005,E479,[1]!Table1[12])</f>
        <v/>
      </c>
      <c r="AQ479" s="30">
        <f>SUMIF([1]route!$E$3:$E$10005,E479,[1]!Table1[13])</f>
        <v/>
      </c>
      <c r="AR479" s="30">
        <f>SUMIF([1]route!$E$3:$E$10005,E479,[1]!Table1[14])</f>
        <v/>
      </c>
      <c r="AS479" s="30">
        <f>SUMIF([1]route!$E$3:$E$10005,E479,[1]!Table1[15])</f>
        <v/>
      </c>
      <c r="AT479" s="30">
        <f>SUMIF([1]route!$E$3:$E$10005,E479,[1]!Table1[16])</f>
        <v/>
      </c>
      <c r="AU479" s="30">
        <f>SUMIF([1]route!$E$3:$E$10005,E479,[1]!Table1[17])</f>
        <v/>
      </c>
      <c r="AV479" s="30">
        <f>SUMIF([1]route!$E$3:$E$10005,E479,[1]!Table1[18])</f>
        <v/>
      </c>
      <c r="AW479" s="30">
        <f>SUMIF([1]route!$E$3:$E$10005,E479,[1]!Table1[19])</f>
        <v/>
      </c>
      <c r="AX479" s="30">
        <f>SUMIF([1]route!$E$3:$E$10005,E479,[1]!Table1[20])</f>
        <v/>
      </c>
      <c r="AY479" s="30">
        <f>SUMIF([1]route!$E$3:$E$10005,E479,[1]!Table1[21])</f>
        <v/>
      </c>
      <c r="AZ479" s="30">
        <f>SUMIF([1]route!$E$3:$E$10005,E479,[1]!Table1[22])</f>
        <v/>
      </c>
      <c r="BA479" s="30">
        <f>SUMIF([1]route!$E$3:$E$10005,E479,[1]!Table1[23])</f>
        <v/>
      </c>
      <c r="BB479" s="30">
        <f>SUMIF([1]route!$E$3:$E$10005,E479,[1]!Table1[24])</f>
        <v/>
      </c>
      <c r="BC479" s="30">
        <f>SUMIF([1]route!$E$3:$E$10005,E479,[1]!Table1[25])</f>
        <v/>
      </c>
      <c r="BD479" s="30">
        <f>SUMIF([1]route!$E$3:$E$10005,E479,[1]!Table1[26])</f>
        <v/>
      </c>
      <c r="BE479" s="30">
        <f>SUMIF([1]route!$E$3:$E$10005,E479,[1]!Table1[27])</f>
        <v/>
      </c>
      <c r="BF479" s="30">
        <f>SUMIF([1]route!$E$3:$E$10005,E479,[1]!Table1[28])</f>
        <v/>
      </c>
      <c r="BG479" s="30">
        <f>SUMIF([1]route!$E$3:$E$10005,E479,[1]!Table1[29])</f>
        <v/>
      </c>
      <c r="BH479" s="30">
        <f>SUMIF([1]route!$E$3:$E$10005,E479,[1]!Table1[30])</f>
        <v/>
      </c>
      <c r="BI479" s="30">
        <f>SUMIF([1]route!$E$3:$E$10005,E479,[1]!Table1[31])</f>
        <v/>
      </c>
      <c r="BJ479" s="30">
        <f>SUMIF([1]route!$E$3:$E$10005,E479,[1]!Table1[Remain PO])</f>
        <v/>
      </c>
      <c r="BK479" s="31">
        <f>SUMIF([1]route!$E$3:$E$10005,E479,[1]!Table1[N+1])</f>
        <v/>
      </c>
      <c r="BL479" s="31">
        <f>SUMIF([1]route!$E$3:$E$10005,E479,[1]!Table1[N+2])</f>
        <v/>
      </c>
      <c r="BM479" s="31">
        <f>SUMIF([1]route!$E$3:$E$10005,E479,[1]!Table1[N+3])</f>
        <v/>
      </c>
      <c r="BN479" s="32">
        <f>SUMIF([1]route!$E$3:$E$10005,E479,[1]!Table1[N+4])</f>
        <v/>
      </c>
      <c r="BP479" s="37">
        <f>$V479-$AD479</f>
        <v/>
      </c>
      <c r="BQ479" s="35">
        <f>BP479-AE479</f>
        <v/>
      </c>
      <c r="BR479" s="35">
        <f>BQ479-AF479</f>
        <v/>
      </c>
      <c r="BS479" s="35">
        <f>BR479-AG479</f>
        <v/>
      </c>
      <c r="BT479" s="35">
        <f>BS479-AH479</f>
        <v/>
      </c>
      <c r="BU479" s="35">
        <f>BT479-AI479</f>
        <v/>
      </c>
      <c r="BV479" s="35">
        <f>BU479-AJ479</f>
        <v/>
      </c>
      <c r="BW479" s="35">
        <f>BV479-AK479</f>
        <v/>
      </c>
      <c r="BX479" s="35">
        <f>BW479-AL479</f>
        <v/>
      </c>
      <c r="BY479" s="35">
        <f>BX479-AM479</f>
        <v/>
      </c>
      <c r="BZ479" s="35">
        <f>BY479-AN479</f>
        <v/>
      </c>
      <c r="CA479" s="35">
        <f>BZ479-AO479</f>
        <v/>
      </c>
      <c r="CB479" s="35">
        <f>CA479-AP479</f>
        <v/>
      </c>
      <c r="CC479" s="35">
        <f>CB479-AQ479</f>
        <v/>
      </c>
      <c r="CD479" s="35">
        <f>CC479-AR479</f>
        <v/>
      </c>
      <c r="CE479" s="35">
        <f>CD479-AS479</f>
        <v/>
      </c>
      <c r="CF479" s="35">
        <f>CE479-AT479</f>
        <v/>
      </c>
      <c r="CG479" s="35">
        <f>CF479-AU479</f>
        <v/>
      </c>
      <c r="CH479" s="35">
        <f>CG479-AV479</f>
        <v/>
      </c>
      <c r="CI479" s="35">
        <f>CH479-AW479</f>
        <v/>
      </c>
      <c r="CJ479" s="35">
        <f>CI479-AX479</f>
        <v/>
      </c>
      <c r="CK479" s="35">
        <f>CJ479-AY479</f>
        <v/>
      </c>
      <c r="CL479" s="35">
        <f>CK479-AZ479</f>
        <v/>
      </c>
      <c r="CM479" s="35">
        <f>CL479-BA479</f>
        <v/>
      </c>
      <c r="CN479" s="35">
        <f>CM479-BB479</f>
        <v/>
      </c>
      <c r="CO479" s="35">
        <f>CN479-BC479</f>
        <v/>
      </c>
      <c r="CP479" s="35">
        <f>CO479-BD479</f>
        <v/>
      </c>
      <c r="CQ479" s="35">
        <f>CP479-BE479</f>
        <v/>
      </c>
      <c r="CR479" s="35">
        <f>CQ479-BF479</f>
        <v/>
      </c>
      <c r="CS479" s="35">
        <f>CR479-BG479</f>
        <v/>
      </c>
      <c r="CT479" s="35">
        <f>CS479-BH479</f>
        <v/>
      </c>
      <c r="CU479" s="35">
        <f>CT479-BI479</f>
        <v/>
      </c>
      <c r="CV479" s="35">
        <f>CU479-BJ479</f>
        <v/>
      </c>
      <c r="CW479" s="38">
        <f>CV479-BK479</f>
        <v/>
      </c>
      <c r="CX479" s="38">
        <f>CW479-BL479</f>
        <v/>
      </c>
      <c r="CY479" s="38">
        <f>CX479-BM479</f>
        <v/>
      </c>
      <c r="CZ479" s="39">
        <f>CY479-BN479</f>
        <v/>
      </c>
      <c r="DA479" s="35" t="n"/>
    </row>
    <row r="480">
      <c r="D480" s="61">
        <f>VLOOKUP(F480,[1]Special!$O$2:$S$209,3,0)</f>
        <v/>
      </c>
      <c r="E480" s="20" t="inlineStr">
        <is>
          <t>|0200226010|32.00|32.00|2.300|0.0006000NBC</t>
        </is>
      </c>
      <c r="F480" s="19">
        <f>LEFT(E480,LEN(E480)-7)</f>
        <v/>
      </c>
      <c r="G480" s="19">
        <f>'Cutting Rules'!H480</f>
        <v/>
      </c>
      <c r="H480" s="19">
        <f>VLOOKUP(MID(F480,8,2),[1]Special!$H$2:$I$32,2,0)</f>
        <v/>
      </c>
      <c r="I480" s="19">
        <f>RIGHT(E480,3)</f>
        <v/>
      </c>
      <c r="J480" s="19">
        <f>IF(MID(E480,6,2)="22","P","C")</f>
        <v/>
      </c>
      <c r="K480" s="19">
        <f>MID(E480,13,4)</f>
        <v/>
      </c>
      <c r="L480" s="19">
        <f>MID(E480,19,4)</f>
        <v/>
      </c>
      <c r="M480" s="52">
        <f>MID(E480,LEN(E480)-17,4)</f>
        <v/>
      </c>
      <c r="N480" s="52">
        <f>MID(E480,LEN(E480)-6,4)</f>
        <v/>
      </c>
      <c r="O480" s="19">
        <f>VLOOKUP(F480,[1]Item!$A$5:$Z$10000,26,0)</f>
        <v/>
      </c>
      <c r="P480" s="19">
        <f>VLOOKUP(E480,[1]route!$E$3:$O$10005,11,0)</f>
        <v/>
      </c>
      <c r="Q480" s="167">
        <f>'Cutting Rules'!AD480</f>
        <v/>
      </c>
      <c r="R480" s="168">
        <f>SUMIF([1]route!$E$3:$E$10005,E480,[1]!Table1[生産])</f>
        <v/>
      </c>
      <c r="S480" s="24" t="n"/>
      <c r="T480" s="169" t="inlineStr"/>
      <c r="U480" s="19" t="n"/>
      <c r="V480" s="170">
        <f>SUMIF([1]route!$E$3:$E$10005,E480,[1]route!$M$3:$M$10005)</f>
        <v/>
      </c>
      <c r="W480" s="171">
        <f>O480*N480*V480/1000</f>
        <v/>
      </c>
      <c r="X480" s="27">
        <f t="array" ref="X480">INDEX($BP480:$CZ480,MATCH(TRUE,$BP480:$CZ480&lt;0,0))</f>
        <v/>
      </c>
      <c r="Y480" s="47">
        <f>IFERROR(CHOOSE($AC480,$BP$1,$BQ$1,$BR$1,$BS$1,$BT$1,$BU$1,$BV$1,$BW$1,$BX$1,$BY$1,$BZ$1,$CA$1,$CB$1,$CC$1,$CD$1,$CE$1,$CF$1,$CG$1,$CH$1,$CI$1,$CJ$1,$CK$1,$CL$1,$CM$1,$CN$1,$CO$1,$CP$1,$CQ$1,$CR$1,$CS$1,$CT$1,$CU$1,$CV$1,$CW$1,$CX$1,$CY$1,$CZ$1,),"")</f>
        <v/>
      </c>
      <c r="Z480" s="121">
        <f>IFERROR(VLOOKUP(E480,[1]route!$E$3:$BL$10005,59,0),"")&amp;IFERROR(VLOOKUP(E480,[1]route!$E$3:$BL$10005,60,0),"")</f>
        <v/>
      </c>
      <c r="AA480" s="172">
        <f>IF(R480&gt;V480,R480-V480,0)</f>
        <v/>
      </c>
      <c r="AB480" s="173">
        <f>AA480*O480*N480/1000</f>
        <v/>
      </c>
      <c r="AC480" s="4">
        <f>IFERROR(MATCH($X480,$BP480:$CZ480,0),"")</f>
        <v/>
      </c>
      <c r="AD480" s="29" t="n">
        <v>0</v>
      </c>
      <c r="AE480" s="30">
        <f>SUMIF([1]route!$E$3:$E$10005,E480,[1]!Table1[1])</f>
        <v/>
      </c>
      <c r="AF480" s="30">
        <f>SUMIF([1]route!$E$3:$E$10005,E480,[1]!Table1[2])</f>
        <v/>
      </c>
      <c r="AG480" s="30">
        <f>SUMIF([1]route!$E$3:$E$10005,E480,[1]!Table1[3])</f>
        <v/>
      </c>
      <c r="AH480" s="30">
        <f>SUMIF([1]route!$E$3:$E$10005,E480,[1]!Table1[4])</f>
        <v/>
      </c>
      <c r="AI480" s="30">
        <f>SUMIF([1]route!$E$3:$E$10005,E480,[1]!Table1[5])</f>
        <v/>
      </c>
      <c r="AJ480" s="30">
        <f>SUMIF([1]route!$E$3:$E$10005,E480,[1]!Table1[6])</f>
        <v/>
      </c>
      <c r="AK480" s="30">
        <f>SUMIF([1]route!$E$3:$E$10005,E480,[1]!Table1[7])</f>
        <v/>
      </c>
      <c r="AL480" s="30">
        <f>SUMIF([1]route!$E$3:$E$10005,E480,[1]!Table1[8])</f>
        <v/>
      </c>
      <c r="AM480" s="30">
        <f>SUMIF([1]route!$E$3:$E$10005,E480,[1]!Table1[9])</f>
        <v/>
      </c>
      <c r="AN480" s="30">
        <f>SUMIF([1]route!$E$3:$E$10005,E480,[1]!Table1[10])</f>
        <v/>
      </c>
      <c r="AO480" s="30">
        <f>SUMIF([1]route!$E$3:$E$10005,E480,[1]!Table1[11])</f>
        <v/>
      </c>
      <c r="AP480" s="30">
        <f>SUMIF([1]route!$E$3:$E$10005,E480,[1]!Table1[12])</f>
        <v/>
      </c>
      <c r="AQ480" s="30">
        <f>SUMIF([1]route!$E$3:$E$10005,E480,[1]!Table1[13])</f>
        <v/>
      </c>
      <c r="AR480" s="30">
        <f>SUMIF([1]route!$E$3:$E$10005,E480,[1]!Table1[14])</f>
        <v/>
      </c>
      <c r="AS480" s="30">
        <f>SUMIF([1]route!$E$3:$E$10005,E480,[1]!Table1[15])</f>
        <v/>
      </c>
      <c r="AT480" s="30">
        <f>SUMIF([1]route!$E$3:$E$10005,E480,[1]!Table1[16])</f>
        <v/>
      </c>
      <c r="AU480" s="30">
        <f>SUMIF([1]route!$E$3:$E$10005,E480,[1]!Table1[17])</f>
        <v/>
      </c>
      <c r="AV480" s="30">
        <f>SUMIF([1]route!$E$3:$E$10005,E480,[1]!Table1[18])</f>
        <v/>
      </c>
      <c r="AW480" s="30">
        <f>SUMIF([1]route!$E$3:$E$10005,E480,[1]!Table1[19])</f>
        <v/>
      </c>
      <c r="AX480" s="30">
        <f>SUMIF([1]route!$E$3:$E$10005,E480,[1]!Table1[20])</f>
        <v/>
      </c>
      <c r="AY480" s="30">
        <f>SUMIF([1]route!$E$3:$E$10005,E480,[1]!Table1[21])</f>
        <v/>
      </c>
      <c r="AZ480" s="30">
        <f>SUMIF([1]route!$E$3:$E$10005,E480,[1]!Table1[22])</f>
        <v/>
      </c>
      <c r="BA480" s="30">
        <f>SUMIF([1]route!$E$3:$E$10005,E480,[1]!Table1[23])</f>
        <v/>
      </c>
      <c r="BB480" s="30">
        <f>SUMIF([1]route!$E$3:$E$10005,E480,[1]!Table1[24])</f>
        <v/>
      </c>
      <c r="BC480" s="30">
        <f>SUMIF([1]route!$E$3:$E$10005,E480,[1]!Table1[25])</f>
        <v/>
      </c>
      <c r="BD480" s="30">
        <f>SUMIF([1]route!$E$3:$E$10005,E480,[1]!Table1[26])</f>
        <v/>
      </c>
      <c r="BE480" s="30">
        <f>SUMIF([1]route!$E$3:$E$10005,E480,[1]!Table1[27])</f>
        <v/>
      </c>
      <c r="BF480" s="30">
        <f>SUMIF([1]route!$E$3:$E$10005,E480,[1]!Table1[28])</f>
        <v/>
      </c>
      <c r="BG480" s="30">
        <f>SUMIF([1]route!$E$3:$E$10005,E480,[1]!Table1[29])</f>
        <v/>
      </c>
      <c r="BH480" s="30">
        <f>SUMIF([1]route!$E$3:$E$10005,E480,[1]!Table1[30])</f>
        <v/>
      </c>
      <c r="BI480" s="30">
        <f>SUMIF([1]route!$E$3:$E$10005,E480,[1]!Table1[31])</f>
        <v/>
      </c>
      <c r="BJ480" s="30">
        <f>SUMIF([1]route!$E$3:$E$10005,E480,[1]!Table1[Remain PO])</f>
        <v/>
      </c>
      <c r="BK480" s="31">
        <f>SUMIF([1]route!$E$3:$E$10005,E480,[1]!Table1[N+1])</f>
        <v/>
      </c>
      <c r="BL480" s="31">
        <f>SUMIF([1]route!$E$3:$E$10005,E480,[1]!Table1[N+2])</f>
        <v/>
      </c>
      <c r="BM480" s="31">
        <f>SUMIF([1]route!$E$3:$E$10005,E480,[1]!Table1[N+3])</f>
        <v/>
      </c>
      <c r="BN480" s="32">
        <f>SUMIF([1]route!$E$3:$E$10005,E480,[1]!Table1[N+4])</f>
        <v/>
      </c>
      <c r="BP480" s="37">
        <f>$V480-$AD480</f>
        <v/>
      </c>
      <c r="BQ480" s="35">
        <f>BP480-AE480</f>
        <v/>
      </c>
      <c r="BR480" s="35">
        <f>BQ480-AF480</f>
        <v/>
      </c>
      <c r="BS480" s="35">
        <f>BR480-AG480</f>
        <v/>
      </c>
      <c r="BT480" s="35">
        <f>BS480-AH480</f>
        <v/>
      </c>
      <c r="BU480" s="35">
        <f>BT480-AI480</f>
        <v/>
      </c>
      <c r="BV480" s="35">
        <f>BU480-AJ480</f>
        <v/>
      </c>
      <c r="BW480" s="35">
        <f>BV480-AK480</f>
        <v/>
      </c>
      <c r="BX480" s="35">
        <f>BW480-AL480</f>
        <v/>
      </c>
      <c r="BY480" s="35">
        <f>BX480-AM480</f>
        <v/>
      </c>
      <c r="BZ480" s="35">
        <f>BY480-AN480</f>
        <v/>
      </c>
      <c r="CA480" s="35">
        <f>BZ480-AO480</f>
        <v/>
      </c>
      <c r="CB480" s="35">
        <f>CA480-AP480</f>
        <v/>
      </c>
      <c r="CC480" s="35">
        <f>CB480-AQ480</f>
        <v/>
      </c>
      <c r="CD480" s="35">
        <f>CC480-AR480</f>
        <v/>
      </c>
      <c r="CE480" s="35">
        <f>CD480-AS480</f>
        <v/>
      </c>
      <c r="CF480" s="35">
        <f>CE480-AT480</f>
        <v/>
      </c>
      <c r="CG480" s="35">
        <f>CF480-AU480</f>
        <v/>
      </c>
      <c r="CH480" s="35">
        <f>CG480-AV480</f>
        <v/>
      </c>
      <c r="CI480" s="35">
        <f>CH480-AW480</f>
        <v/>
      </c>
      <c r="CJ480" s="35">
        <f>CI480-AX480</f>
        <v/>
      </c>
      <c r="CK480" s="35">
        <f>CJ480-AY480</f>
        <v/>
      </c>
      <c r="CL480" s="35">
        <f>CK480-AZ480</f>
        <v/>
      </c>
      <c r="CM480" s="35">
        <f>CL480-BA480</f>
        <v/>
      </c>
      <c r="CN480" s="35">
        <f>CM480-BB480</f>
        <v/>
      </c>
      <c r="CO480" s="35">
        <f>CN480-BC480</f>
        <v/>
      </c>
      <c r="CP480" s="35">
        <f>CO480-BD480</f>
        <v/>
      </c>
      <c r="CQ480" s="35">
        <f>CP480-BE480</f>
        <v/>
      </c>
      <c r="CR480" s="35">
        <f>CQ480-BF480</f>
        <v/>
      </c>
      <c r="CS480" s="35">
        <f>CR480-BG480</f>
        <v/>
      </c>
      <c r="CT480" s="35">
        <f>CS480-BH480</f>
        <v/>
      </c>
      <c r="CU480" s="35">
        <f>CT480-BI480</f>
        <v/>
      </c>
      <c r="CV480" s="35">
        <f>CU480-BJ480</f>
        <v/>
      </c>
      <c r="CW480" s="38">
        <f>CV480-BK480</f>
        <v/>
      </c>
      <c r="CX480" s="38">
        <f>CW480-BL480</f>
        <v/>
      </c>
      <c r="CY480" s="38">
        <f>CX480-BM480</f>
        <v/>
      </c>
      <c r="CZ480" s="39">
        <f>CY480-BN480</f>
        <v/>
      </c>
      <c r="DA480" s="35" t="n"/>
    </row>
    <row r="481">
      <c r="D481" s="61">
        <f>VLOOKUP(F481,[1]Special!$O$2:$S$209,3,0)</f>
        <v/>
      </c>
      <c r="E481" s="20" t="inlineStr">
        <is>
          <t>|0200226339|40.00|20.00|1.600|0.0005997NBC</t>
        </is>
      </c>
      <c r="F481" s="19">
        <f>LEFT(E481,LEN(E481)-7)</f>
        <v/>
      </c>
      <c r="G481" s="19">
        <f>'Cutting Rules'!H481</f>
        <v/>
      </c>
      <c r="H481" s="19">
        <f>VLOOKUP(MID(F481,8,2),[1]Special!$H$2:$I$32,2,0)</f>
        <v/>
      </c>
      <c r="I481" s="19">
        <f>RIGHT(E481,3)</f>
        <v/>
      </c>
      <c r="J481" s="19">
        <f>IF(MID(E481,6,2)="22","P","C")</f>
        <v/>
      </c>
      <c r="K481" s="19">
        <f>MID(E481,13,4)</f>
        <v/>
      </c>
      <c r="L481" s="19">
        <f>MID(E481,19,4)</f>
        <v/>
      </c>
      <c r="M481" s="52">
        <f>MID(E481,LEN(E481)-17,4)</f>
        <v/>
      </c>
      <c r="N481" s="52">
        <f>MID(E481,LEN(E481)-6,4)</f>
        <v/>
      </c>
      <c r="O481" s="19">
        <f>VLOOKUP(F481,[1]Item!$A$5:$Z$10000,26,0)</f>
        <v/>
      </c>
      <c r="P481" s="19">
        <f>VLOOKUP(E481,[1]route!$E$3:$O$10005,11,0)</f>
        <v/>
      </c>
      <c r="Q481" s="167">
        <f>'Cutting Rules'!AD481</f>
        <v/>
      </c>
      <c r="R481" s="168">
        <f>SUMIF([1]route!$E$3:$E$10005,E481,[1]!Table1[生産])</f>
        <v/>
      </c>
      <c r="S481" s="24" t="n"/>
      <c r="T481" s="169" t="inlineStr"/>
      <c r="U481" s="19" t="n"/>
      <c r="V481" s="170">
        <f>SUMIF([1]route!$E$3:$E$10005,E481,[1]route!$M$3:$M$10005)</f>
        <v/>
      </c>
      <c r="W481" s="171">
        <f>O481*N481*V481/1000</f>
        <v/>
      </c>
      <c r="X481" s="27">
        <f t="array" ref="X481">INDEX($BP481:$CZ481,MATCH(TRUE,$BP481:$CZ481&lt;0,0))</f>
        <v/>
      </c>
      <c r="Y481" s="47">
        <f>IFERROR(CHOOSE($AC481,$BP$1,$BQ$1,$BR$1,$BS$1,$BT$1,$BU$1,$BV$1,$BW$1,$BX$1,$BY$1,$BZ$1,$CA$1,$CB$1,$CC$1,$CD$1,$CE$1,$CF$1,$CG$1,$CH$1,$CI$1,$CJ$1,$CK$1,$CL$1,$CM$1,$CN$1,$CO$1,$CP$1,$CQ$1,$CR$1,$CS$1,$CT$1,$CU$1,$CV$1,$CW$1,$CX$1,$CY$1,$CZ$1,),"")</f>
        <v/>
      </c>
      <c r="Z481" s="121">
        <f>IFERROR(VLOOKUP(E481,[1]route!$E$3:$BL$10005,59,0),"")&amp;IFERROR(VLOOKUP(E481,[1]route!$E$3:$BL$10005,60,0),"")</f>
        <v/>
      </c>
      <c r="AA481" s="172">
        <f>IF(R481&gt;V481,R481-V481,0)</f>
        <v/>
      </c>
      <c r="AB481" s="173">
        <f>AA481*O481*N481/1000</f>
        <v/>
      </c>
      <c r="AC481" s="4">
        <f>IFERROR(MATCH($X481,$BP481:$CZ481,0),"")</f>
        <v/>
      </c>
      <c r="AD481" s="29" t="n">
        <v>0</v>
      </c>
      <c r="AE481" s="30">
        <f>SUMIF([1]route!$E$3:$E$10005,E481,[1]!Table1[1])</f>
        <v/>
      </c>
      <c r="AF481" s="30">
        <f>SUMIF([1]route!$E$3:$E$10005,E481,[1]!Table1[2])</f>
        <v/>
      </c>
      <c r="AG481" s="30">
        <f>SUMIF([1]route!$E$3:$E$10005,E481,[1]!Table1[3])</f>
        <v/>
      </c>
      <c r="AH481" s="30">
        <f>SUMIF([1]route!$E$3:$E$10005,E481,[1]!Table1[4])</f>
        <v/>
      </c>
      <c r="AI481" s="30">
        <f>SUMIF([1]route!$E$3:$E$10005,E481,[1]!Table1[5])</f>
        <v/>
      </c>
      <c r="AJ481" s="30">
        <f>SUMIF([1]route!$E$3:$E$10005,E481,[1]!Table1[6])</f>
        <v/>
      </c>
      <c r="AK481" s="30">
        <f>SUMIF([1]route!$E$3:$E$10005,E481,[1]!Table1[7])</f>
        <v/>
      </c>
      <c r="AL481" s="30">
        <f>SUMIF([1]route!$E$3:$E$10005,E481,[1]!Table1[8])</f>
        <v/>
      </c>
      <c r="AM481" s="30">
        <f>SUMIF([1]route!$E$3:$E$10005,E481,[1]!Table1[9])</f>
        <v/>
      </c>
      <c r="AN481" s="30">
        <f>SUMIF([1]route!$E$3:$E$10005,E481,[1]!Table1[10])</f>
        <v/>
      </c>
      <c r="AO481" s="30">
        <f>SUMIF([1]route!$E$3:$E$10005,E481,[1]!Table1[11])</f>
        <v/>
      </c>
      <c r="AP481" s="30">
        <f>SUMIF([1]route!$E$3:$E$10005,E481,[1]!Table1[12])</f>
        <v/>
      </c>
      <c r="AQ481" s="30">
        <f>SUMIF([1]route!$E$3:$E$10005,E481,[1]!Table1[13])</f>
        <v/>
      </c>
      <c r="AR481" s="30">
        <f>SUMIF([1]route!$E$3:$E$10005,E481,[1]!Table1[14])</f>
        <v/>
      </c>
      <c r="AS481" s="30">
        <f>SUMIF([1]route!$E$3:$E$10005,E481,[1]!Table1[15])</f>
        <v/>
      </c>
      <c r="AT481" s="30">
        <f>SUMIF([1]route!$E$3:$E$10005,E481,[1]!Table1[16])</f>
        <v/>
      </c>
      <c r="AU481" s="30">
        <f>SUMIF([1]route!$E$3:$E$10005,E481,[1]!Table1[17])</f>
        <v/>
      </c>
      <c r="AV481" s="30">
        <f>SUMIF([1]route!$E$3:$E$10005,E481,[1]!Table1[18])</f>
        <v/>
      </c>
      <c r="AW481" s="30">
        <f>SUMIF([1]route!$E$3:$E$10005,E481,[1]!Table1[19])</f>
        <v/>
      </c>
      <c r="AX481" s="30">
        <f>SUMIF([1]route!$E$3:$E$10005,E481,[1]!Table1[20])</f>
        <v/>
      </c>
      <c r="AY481" s="30">
        <f>SUMIF([1]route!$E$3:$E$10005,E481,[1]!Table1[21])</f>
        <v/>
      </c>
      <c r="AZ481" s="30">
        <f>SUMIF([1]route!$E$3:$E$10005,E481,[1]!Table1[22])</f>
        <v/>
      </c>
      <c r="BA481" s="30">
        <f>SUMIF([1]route!$E$3:$E$10005,E481,[1]!Table1[23])</f>
        <v/>
      </c>
      <c r="BB481" s="30">
        <f>SUMIF([1]route!$E$3:$E$10005,E481,[1]!Table1[24])</f>
        <v/>
      </c>
      <c r="BC481" s="30">
        <f>SUMIF([1]route!$E$3:$E$10005,E481,[1]!Table1[25])</f>
        <v/>
      </c>
      <c r="BD481" s="30">
        <f>SUMIF([1]route!$E$3:$E$10005,E481,[1]!Table1[26])</f>
        <v/>
      </c>
      <c r="BE481" s="30">
        <f>SUMIF([1]route!$E$3:$E$10005,E481,[1]!Table1[27])</f>
        <v/>
      </c>
      <c r="BF481" s="30">
        <f>SUMIF([1]route!$E$3:$E$10005,E481,[1]!Table1[28])</f>
        <v/>
      </c>
      <c r="BG481" s="30">
        <f>SUMIF([1]route!$E$3:$E$10005,E481,[1]!Table1[29])</f>
        <v/>
      </c>
      <c r="BH481" s="30">
        <f>SUMIF([1]route!$E$3:$E$10005,E481,[1]!Table1[30])</f>
        <v/>
      </c>
      <c r="BI481" s="30">
        <f>SUMIF([1]route!$E$3:$E$10005,E481,[1]!Table1[31])</f>
        <v/>
      </c>
      <c r="BJ481" s="30">
        <f>SUMIF([1]route!$E$3:$E$10005,E481,[1]!Table1[Remain PO])</f>
        <v/>
      </c>
      <c r="BK481" s="31">
        <f>SUMIF([1]route!$E$3:$E$10005,E481,[1]!Table1[N+1])</f>
        <v/>
      </c>
      <c r="BL481" s="31">
        <f>SUMIF([1]route!$E$3:$E$10005,E481,[1]!Table1[N+2])</f>
        <v/>
      </c>
      <c r="BM481" s="31">
        <f>SUMIF([1]route!$E$3:$E$10005,E481,[1]!Table1[N+3])</f>
        <v/>
      </c>
      <c r="BN481" s="32">
        <f>SUMIF([1]route!$E$3:$E$10005,E481,[1]!Table1[N+4])</f>
        <v/>
      </c>
      <c r="BP481" s="37">
        <f>$V481-$AD481</f>
        <v/>
      </c>
      <c r="BQ481" s="35">
        <f>BP481-AE481</f>
        <v/>
      </c>
      <c r="BR481" s="35">
        <f>BQ481-AF481</f>
        <v/>
      </c>
      <c r="BS481" s="35">
        <f>BR481-AG481</f>
        <v/>
      </c>
      <c r="BT481" s="35">
        <f>BS481-AH481</f>
        <v/>
      </c>
      <c r="BU481" s="35">
        <f>BT481-AI481</f>
        <v/>
      </c>
      <c r="BV481" s="35">
        <f>BU481-AJ481</f>
        <v/>
      </c>
      <c r="BW481" s="35">
        <f>BV481-AK481</f>
        <v/>
      </c>
      <c r="BX481" s="35">
        <f>BW481-AL481</f>
        <v/>
      </c>
      <c r="BY481" s="35">
        <f>BX481-AM481</f>
        <v/>
      </c>
      <c r="BZ481" s="35">
        <f>BY481-AN481</f>
        <v/>
      </c>
      <c r="CA481" s="35">
        <f>BZ481-AO481</f>
        <v/>
      </c>
      <c r="CB481" s="35">
        <f>CA481-AP481</f>
        <v/>
      </c>
      <c r="CC481" s="35">
        <f>CB481-AQ481</f>
        <v/>
      </c>
      <c r="CD481" s="35">
        <f>CC481-AR481</f>
        <v/>
      </c>
      <c r="CE481" s="35">
        <f>CD481-AS481</f>
        <v/>
      </c>
      <c r="CF481" s="35">
        <f>CE481-AT481</f>
        <v/>
      </c>
      <c r="CG481" s="35">
        <f>CF481-AU481</f>
        <v/>
      </c>
      <c r="CH481" s="35">
        <f>CG481-AV481</f>
        <v/>
      </c>
      <c r="CI481" s="35">
        <f>CH481-AW481</f>
        <v/>
      </c>
      <c r="CJ481" s="35">
        <f>CI481-AX481</f>
        <v/>
      </c>
      <c r="CK481" s="35">
        <f>CJ481-AY481</f>
        <v/>
      </c>
      <c r="CL481" s="35">
        <f>CK481-AZ481</f>
        <v/>
      </c>
      <c r="CM481" s="35">
        <f>CL481-BA481</f>
        <v/>
      </c>
      <c r="CN481" s="35">
        <f>CM481-BB481</f>
        <v/>
      </c>
      <c r="CO481" s="35">
        <f>CN481-BC481</f>
        <v/>
      </c>
      <c r="CP481" s="35">
        <f>CO481-BD481</f>
        <v/>
      </c>
      <c r="CQ481" s="35">
        <f>CP481-BE481</f>
        <v/>
      </c>
      <c r="CR481" s="35">
        <f>CQ481-BF481</f>
        <v/>
      </c>
      <c r="CS481" s="35">
        <f>CR481-BG481</f>
        <v/>
      </c>
      <c r="CT481" s="35">
        <f>CS481-BH481</f>
        <v/>
      </c>
      <c r="CU481" s="35">
        <f>CT481-BI481</f>
        <v/>
      </c>
      <c r="CV481" s="35">
        <f>CU481-BJ481</f>
        <v/>
      </c>
      <c r="CW481" s="38">
        <f>CV481-BK481</f>
        <v/>
      </c>
      <c r="CX481" s="38">
        <f>CW481-BL481</f>
        <v/>
      </c>
      <c r="CY481" s="38">
        <f>CX481-BM481</f>
        <v/>
      </c>
      <c r="CZ481" s="39">
        <f>CY481-BN481</f>
        <v/>
      </c>
      <c r="DA481" s="35" t="n"/>
    </row>
    <row r="482">
      <c r="D482" s="61">
        <f>VLOOKUP(F482,[1]Special!$O$2:$S$209,3,0)</f>
        <v/>
      </c>
      <c r="E482" s="20" t="inlineStr">
        <is>
          <t>|0200226010|25.40|0.00|2.000|0.0005200NBC</t>
        </is>
      </c>
      <c r="F482" s="19">
        <f>LEFT(E482,LEN(E482)-7)</f>
        <v/>
      </c>
      <c r="G482" s="19">
        <f>'Cutting Rules'!H482</f>
        <v/>
      </c>
      <c r="H482" s="19">
        <f>VLOOKUP(MID(F482,8,2),[1]Special!$H$2:$I$32,2,0)</f>
        <v/>
      </c>
      <c r="I482" s="19">
        <f>RIGHT(E482,3)</f>
        <v/>
      </c>
      <c r="J482" s="19">
        <f>IF(MID(E482,6,2)="22","P","C")</f>
        <v/>
      </c>
      <c r="K482" s="19">
        <f>MID(E482,13,4)</f>
        <v/>
      </c>
      <c r="L482" s="19">
        <f>MID(E482,19,4)</f>
        <v/>
      </c>
      <c r="M482" s="52">
        <f>MID(E482,LEN(E482)-17,4)</f>
        <v/>
      </c>
      <c r="N482" s="52">
        <f>MID(E482,LEN(E482)-6,4)</f>
        <v/>
      </c>
      <c r="O482" s="19">
        <f>VLOOKUP(F482,[1]Item!$A$5:$Z$10000,26,0)</f>
        <v/>
      </c>
      <c r="P482" s="19">
        <f>VLOOKUP(E482,[1]route!$E$3:$O$10005,11,0)</f>
        <v/>
      </c>
      <c r="Q482" s="167">
        <f>'Cutting Rules'!AD482</f>
        <v/>
      </c>
      <c r="R482" s="168">
        <f>SUMIF([1]route!$E$3:$E$10005,E482,[1]!Table1[生産])</f>
        <v/>
      </c>
      <c r="S482" s="24" t="n"/>
      <c r="T482" s="169" t="inlineStr"/>
      <c r="U482" s="19" t="n"/>
      <c r="V482" s="170">
        <f>SUMIF([1]route!$E$3:$E$10005,E482,[1]route!$M$3:$M$10005)</f>
        <v/>
      </c>
      <c r="W482" s="171">
        <f>O482*N482*V482/1000</f>
        <v/>
      </c>
      <c r="X482" s="27">
        <f t="array" ref="X482">INDEX($BP482:$CZ482,MATCH(TRUE,$BP482:$CZ482&lt;0,0))</f>
        <v/>
      </c>
      <c r="Y482" s="47">
        <f>IFERROR(CHOOSE($AC482,$BP$1,$BQ$1,$BR$1,$BS$1,$BT$1,$BU$1,$BV$1,$BW$1,$BX$1,$BY$1,$BZ$1,$CA$1,$CB$1,$CC$1,$CD$1,$CE$1,$CF$1,$CG$1,$CH$1,$CI$1,$CJ$1,$CK$1,$CL$1,$CM$1,$CN$1,$CO$1,$CP$1,$CQ$1,$CR$1,$CS$1,$CT$1,$CU$1,$CV$1,$CW$1,$CX$1,$CY$1,$CZ$1,),"")</f>
        <v/>
      </c>
      <c r="Z482" s="121">
        <f>IFERROR(VLOOKUP(E482,[1]route!$E$3:$BL$10005,59,0),"")&amp;IFERROR(VLOOKUP(E482,[1]route!$E$3:$BL$10005,60,0),"")</f>
        <v/>
      </c>
      <c r="AA482" s="172">
        <f>IF(R482&gt;V482,R482-V482,0)</f>
        <v/>
      </c>
      <c r="AB482" s="173">
        <f>AA482*O482*N482/1000</f>
        <v/>
      </c>
      <c r="AC482" s="4">
        <f>IFERROR(MATCH($X482,$BP482:$CZ482,0),"")</f>
        <v/>
      </c>
      <c r="AD482" s="29" t="n">
        <v>0</v>
      </c>
      <c r="AE482" s="30">
        <f>SUMIF([1]route!$E$3:$E$10005,E482,[1]!Table1[1])</f>
        <v/>
      </c>
      <c r="AF482" s="30">
        <f>SUMIF([1]route!$E$3:$E$10005,E482,[1]!Table1[2])</f>
        <v/>
      </c>
      <c r="AG482" s="30">
        <f>SUMIF([1]route!$E$3:$E$10005,E482,[1]!Table1[3])</f>
        <v/>
      </c>
      <c r="AH482" s="30">
        <f>SUMIF([1]route!$E$3:$E$10005,E482,[1]!Table1[4])</f>
        <v/>
      </c>
      <c r="AI482" s="30">
        <f>SUMIF([1]route!$E$3:$E$10005,E482,[1]!Table1[5])</f>
        <v/>
      </c>
      <c r="AJ482" s="30">
        <f>SUMIF([1]route!$E$3:$E$10005,E482,[1]!Table1[6])</f>
        <v/>
      </c>
      <c r="AK482" s="30">
        <f>SUMIF([1]route!$E$3:$E$10005,E482,[1]!Table1[7])</f>
        <v/>
      </c>
      <c r="AL482" s="30">
        <f>SUMIF([1]route!$E$3:$E$10005,E482,[1]!Table1[8])</f>
        <v/>
      </c>
      <c r="AM482" s="30">
        <f>SUMIF([1]route!$E$3:$E$10005,E482,[1]!Table1[9])</f>
        <v/>
      </c>
      <c r="AN482" s="30">
        <f>SUMIF([1]route!$E$3:$E$10005,E482,[1]!Table1[10])</f>
        <v/>
      </c>
      <c r="AO482" s="30">
        <f>SUMIF([1]route!$E$3:$E$10005,E482,[1]!Table1[11])</f>
        <v/>
      </c>
      <c r="AP482" s="30">
        <f>SUMIF([1]route!$E$3:$E$10005,E482,[1]!Table1[12])</f>
        <v/>
      </c>
      <c r="AQ482" s="30">
        <f>SUMIF([1]route!$E$3:$E$10005,E482,[1]!Table1[13])</f>
        <v/>
      </c>
      <c r="AR482" s="30">
        <f>SUMIF([1]route!$E$3:$E$10005,E482,[1]!Table1[14])</f>
        <v/>
      </c>
      <c r="AS482" s="30">
        <f>SUMIF([1]route!$E$3:$E$10005,E482,[1]!Table1[15])</f>
        <v/>
      </c>
      <c r="AT482" s="30">
        <f>SUMIF([1]route!$E$3:$E$10005,E482,[1]!Table1[16])</f>
        <v/>
      </c>
      <c r="AU482" s="30">
        <f>SUMIF([1]route!$E$3:$E$10005,E482,[1]!Table1[17])</f>
        <v/>
      </c>
      <c r="AV482" s="30">
        <f>SUMIF([1]route!$E$3:$E$10005,E482,[1]!Table1[18])</f>
        <v/>
      </c>
      <c r="AW482" s="30">
        <f>SUMIF([1]route!$E$3:$E$10005,E482,[1]!Table1[19])</f>
        <v/>
      </c>
      <c r="AX482" s="30">
        <f>SUMIF([1]route!$E$3:$E$10005,E482,[1]!Table1[20])</f>
        <v/>
      </c>
      <c r="AY482" s="30">
        <f>SUMIF([1]route!$E$3:$E$10005,E482,[1]!Table1[21])</f>
        <v/>
      </c>
      <c r="AZ482" s="30">
        <f>SUMIF([1]route!$E$3:$E$10005,E482,[1]!Table1[22])</f>
        <v/>
      </c>
      <c r="BA482" s="30">
        <f>SUMIF([1]route!$E$3:$E$10005,E482,[1]!Table1[23])</f>
        <v/>
      </c>
      <c r="BB482" s="30">
        <f>SUMIF([1]route!$E$3:$E$10005,E482,[1]!Table1[24])</f>
        <v/>
      </c>
      <c r="BC482" s="30">
        <f>SUMIF([1]route!$E$3:$E$10005,E482,[1]!Table1[25])</f>
        <v/>
      </c>
      <c r="BD482" s="30">
        <f>SUMIF([1]route!$E$3:$E$10005,E482,[1]!Table1[26])</f>
        <v/>
      </c>
      <c r="BE482" s="30">
        <f>SUMIF([1]route!$E$3:$E$10005,E482,[1]!Table1[27])</f>
        <v/>
      </c>
      <c r="BF482" s="30">
        <f>SUMIF([1]route!$E$3:$E$10005,E482,[1]!Table1[28])</f>
        <v/>
      </c>
      <c r="BG482" s="30">
        <f>SUMIF([1]route!$E$3:$E$10005,E482,[1]!Table1[29])</f>
        <v/>
      </c>
      <c r="BH482" s="30">
        <f>SUMIF([1]route!$E$3:$E$10005,E482,[1]!Table1[30])</f>
        <v/>
      </c>
      <c r="BI482" s="30">
        <f>SUMIF([1]route!$E$3:$E$10005,E482,[1]!Table1[31])</f>
        <v/>
      </c>
      <c r="BJ482" s="30">
        <f>SUMIF([1]route!$E$3:$E$10005,E482,[1]!Table1[Remain PO])</f>
        <v/>
      </c>
      <c r="BK482" s="31">
        <f>SUMIF([1]route!$E$3:$E$10005,E482,[1]!Table1[N+1])</f>
        <v/>
      </c>
      <c r="BL482" s="31">
        <f>SUMIF([1]route!$E$3:$E$10005,E482,[1]!Table1[N+2])</f>
        <v/>
      </c>
      <c r="BM482" s="31">
        <f>SUMIF([1]route!$E$3:$E$10005,E482,[1]!Table1[N+3])</f>
        <v/>
      </c>
      <c r="BN482" s="32">
        <f>SUMIF([1]route!$E$3:$E$10005,E482,[1]!Table1[N+4])</f>
        <v/>
      </c>
      <c r="BP482" s="37">
        <f>$V482-$AD482</f>
        <v/>
      </c>
      <c r="BQ482" s="35">
        <f>BP482-AE482</f>
        <v/>
      </c>
      <c r="BR482" s="35">
        <f>BQ482-AF482</f>
        <v/>
      </c>
      <c r="BS482" s="35">
        <f>BR482-AG482</f>
        <v/>
      </c>
      <c r="BT482" s="35">
        <f>BS482-AH482</f>
        <v/>
      </c>
      <c r="BU482" s="35">
        <f>BT482-AI482</f>
        <v/>
      </c>
      <c r="BV482" s="35">
        <f>BU482-AJ482</f>
        <v/>
      </c>
      <c r="BW482" s="35">
        <f>BV482-AK482</f>
        <v/>
      </c>
      <c r="BX482" s="35">
        <f>BW482-AL482</f>
        <v/>
      </c>
      <c r="BY482" s="35">
        <f>BX482-AM482</f>
        <v/>
      </c>
      <c r="BZ482" s="35">
        <f>BY482-AN482</f>
        <v/>
      </c>
      <c r="CA482" s="35">
        <f>BZ482-AO482</f>
        <v/>
      </c>
      <c r="CB482" s="35">
        <f>CA482-AP482</f>
        <v/>
      </c>
      <c r="CC482" s="35">
        <f>CB482-AQ482</f>
        <v/>
      </c>
      <c r="CD482" s="35">
        <f>CC482-AR482</f>
        <v/>
      </c>
      <c r="CE482" s="35">
        <f>CD482-AS482</f>
        <v/>
      </c>
      <c r="CF482" s="35">
        <f>CE482-AT482</f>
        <v/>
      </c>
      <c r="CG482" s="35">
        <f>CF482-AU482</f>
        <v/>
      </c>
      <c r="CH482" s="35">
        <f>CG482-AV482</f>
        <v/>
      </c>
      <c r="CI482" s="35">
        <f>CH482-AW482</f>
        <v/>
      </c>
      <c r="CJ482" s="35">
        <f>CI482-AX482</f>
        <v/>
      </c>
      <c r="CK482" s="35">
        <f>CJ482-AY482</f>
        <v/>
      </c>
      <c r="CL482" s="35">
        <f>CK482-AZ482</f>
        <v/>
      </c>
      <c r="CM482" s="35">
        <f>CL482-BA482</f>
        <v/>
      </c>
      <c r="CN482" s="35">
        <f>CM482-BB482</f>
        <v/>
      </c>
      <c r="CO482" s="35">
        <f>CN482-BC482</f>
        <v/>
      </c>
      <c r="CP482" s="35">
        <f>CO482-BD482</f>
        <v/>
      </c>
      <c r="CQ482" s="35">
        <f>CP482-BE482</f>
        <v/>
      </c>
      <c r="CR482" s="35">
        <f>CQ482-BF482</f>
        <v/>
      </c>
      <c r="CS482" s="35">
        <f>CR482-BG482</f>
        <v/>
      </c>
      <c r="CT482" s="35">
        <f>CS482-BH482</f>
        <v/>
      </c>
      <c r="CU482" s="35">
        <f>CT482-BI482</f>
        <v/>
      </c>
      <c r="CV482" s="35">
        <f>CU482-BJ482</f>
        <v/>
      </c>
      <c r="CW482" s="38">
        <f>CV482-BK482</f>
        <v/>
      </c>
      <c r="CX482" s="38">
        <f>CW482-BL482</f>
        <v/>
      </c>
      <c r="CY482" s="38">
        <f>CX482-BM482</f>
        <v/>
      </c>
      <c r="CZ482" s="39">
        <f>CY482-BN482</f>
        <v/>
      </c>
      <c r="DA482" s="35" t="n"/>
    </row>
    <row r="483">
      <c r="D483" s="61">
        <f>VLOOKUP(F483,[1]Special!$O$2:$S$209,3,0)</f>
        <v/>
      </c>
      <c r="E483" s="20" t="inlineStr">
        <is>
          <t>|0200226010|19.10|0.00|1.600|0.0005000NBC</t>
        </is>
      </c>
      <c r="F483" s="19">
        <f>LEFT(E483,LEN(E483)-7)</f>
        <v/>
      </c>
      <c r="G483" s="19">
        <f>'Cutting Rules'!H483</f>
        <v/>
      </c>
      <c r="H483" s="19">
        <f>VLOOKUP(MID(F483,8,2),[1]Special!$H$2:$I$32,2,0)</f>
        <v/>
      </c>
      <c r="I483" s="19">
        <f>RIGHT(E483,3)</f>
        <v/>
      </c>
      <c r="J483" s="19">
        <f>IF(MID(E483,6,2)="22","P","C")</f>
        <v/>
      </c>
      <c r="K483" s="19">
        <f>MID(E483,13,4)</f>
        <v/>
      </c>
      <c r="L483" s="19">
        <f>MID(E483,19,4)</f>
        <v/>
      </c>
      <c r="M483" s="52">
        <f>MID(E483,LEN(E483)-17,4)</f>
        <v/>
      </c>
      <c r="N483" s="52">
        <f>MID(E483,LEN(E483)-6,4)</f>
        <v/>
      </c>
      <c r="O483" s="19">
        <f>VLOOKUP(F483,[1]Item!$A$5:$Z$10000,26,0)</f>
        <v/>
      </c>
      <c r="P483" s="19">
        <f>VLOOKUP(E483,[1]route!$E$3:$O$10005,11,0)</f>
        <v/>
      </c>
      <c r="Q483" s="167">
        <f>'Cutting Rules'!AD483</f>
        <v/>
      </c>
      <c r="R483" s="168">
        <f>SUMIF([1]route!$E$3:$E$10005,E483,[1]!Table1[生産])</f>
        <v/>
      </c>
      <c r="S483" s="24" t="n"/>
      <c r="T483" s="169" t="inlineStr"/>
      <c r="U483" s="19" t="n"/>
      <c r="V483" s="170">
        <f>SUMIF([1]route!$E$3:$E$10005,E483,[1]route!$M$3:$M$10005)</f>
        <v/>
      </c>
      <c r="W483" s="171">
        <f>O483*N483*V483/1000</f>
        <v/>
      </c>
      <c r="X483" s="27">
        <f t="array" ref="X483">INDEX($BP483:$CZ483,MATCH(TRUE,$BP483:$CZ483&lt;0,0))</f>
        <v/>
      </c>
      <c r="Y483" s="47">
        <f>IFERROR(CHOOSE($AC483,$BP$1,$BQ$1,$BR$1,$BS$1,$BT$1,$BU$1,$BV$1,$BW$1,$BX$1,$BY$1,$BZ$1,$CA$1,$CB$1,$CC$1,$CD$1,$CE$1,$CF$1,$CG$1,$CH$1,$CI$1,$CJ$1,$CK$1,$CL$1,$CM$1,$CN$1,$CO$1,$CP$1,$CQ$1,$CR$1,$CS$1,$CT$1,$CU$1,$CV$1,$CW$1,$CX$1,$CY$1,$CZ$1,),"")</f>
        <v/>
      </c>
      <c r="Z483" s="121">
        <f>IFERROR(VLOOKUP(E483,[1]route!$E$3:$BL$10005,59,0),"")&amp;IFERROR(VLOOKUP(E483,[1]route!$E$3:$BL$10005,60,0),"")</f>
        <v/>
      </c>
      <c r="AA483" s="172">
        <f>IF(R483&gt;V483,R483-V483,0)</f>
        <v/>
      </c>
      <c r="AB483" s="173">
        <f>AA483*O483*N483/1000</f>
        <v/>
      </c>
      <c r="AC483" s="4">
        <f>IFERROR(MATCH($X483,$BP483:$CZ483,0),"")</f>
        <v/>
      </c>
      <c r="AD483" s="29" t="n">
        <v>0</v>
      </c>
      <c r="AE483" s="30">
        <f>SUMIF([1]route!$E$3:$E$10005,E483,[1]!Table1[1])</f>
        <v/>
      </c>
      <c r="AF483" s="30">
        <f>SUMIF([1]route!$E$3:$E$10005,E483,[1]!Table1[2])</f>
        <v/>
      </c>
      <c r="AG483" s="30">
        <f>SUMIF([1]route!$E$3:$E$10005,E483,[1]!Table1[3])</f>
        <v/>
      </c>
      <c r="AH483" s="30">
        <f>SUMIF([1]route!$E$3:$E$10005,E483,[1]!Table1[4])</f>
        <v/>
      </c>
      <c r="AI483" s="30">
        <f>SUMIF([1]route!$E$3:$E$10005,E483,[1]!Table1[5])</f>
        <v/>
      </c>
      <c r="AJ483" s="30">
        <f>SUMIF([1]route!$E$3:$E$10005,E483,[1]!Table1[6])</f>
        <v/>
      </c>
      <c r="AK483" s="30">
        <f>SUMIF([1]route!$E$3:$E$10005,E483,[1]!Table1[7])</f>
        <v/>
      </c>
      <c r="AL483" s="30">
        <f>SUMIF([1]route!$E$3:$E$10005,E483,[1]!Table1[8])</f>
        <v/>
      </c>
      <c r="AM483" s="30">
        <f>SUMIF([1]route!$E$3:$E$10005,E483,[1]!Table1[9])</f>
        <v/>
      </c>
      <c r="AN483" s="30">
        <f>SUMIF([1]route!$E$3:$E$10005,E483,[1]!Table1[10])</f>
        <v/>
      </c>
      <c r="AO483" s="30">
        <f>SUMIF([1]route!$E$3:$E$10005,E483,[1]!Table1[11])</f>
        <v/>
      </c>
      <c r="AP483" s="30">
        <f>SUMIF([1]route!$E$3:$E$10005,E483,[1]!Table1[12])</f>
        <v/>
      </c>
      <c r="AQ483" s="30">
        <f>SUMIF([1]route!$E$3:$E$10005,E483,[1]!Table1[13])</f>
        <v/>
      </c>
      <c r="AR483" s="30">
        <f>SUMIF([1]route!$E$3:$E$10005,E483,[1]!Table1[14])</f>
        <v/>
      </c>
      <c r="AS483" s="30">
        <f>SUMIF([1]route!$E$3:$E$10005,E483,[1]!Table1[15])</f>
        <v/>
      </c>
      <c r="AT483" s="30">
        <f>SUMIF([1]route!$E$3:$E$10005,E483,[1]!Table1[16])</f>
        <v/>
      </c>
      <c r="AU483" s="30">
        <f>SUMIF([1]route!$E$3:$E$10005,E483,[1]!Table1[17])</f>
        <v/>
      </c>
      <c r="AV483" s="30">
        <f>SUMIF([1]route!$E$3:$E$10005,E483,[1]!Table1[18])</f>
        <v/>
      </c>
      <c r="AW483" s="30">
        <f>SUMIF([1]route!$E$3:$E$10005,E483,[1]!Table1[19])</f>
        <v/>
      </c>
      <c r="AX483" s="30">
        <f>SUMIF([1]route!$E$3:$E$10005,E483,[1]!Table1[20])</f>
        <v/>
      </c>
      <c r="AY483" s="30">
        <f>SUMIF([1]route!$E$3:$E$10005,E483,[1]!Table1[21])</f>
        <v/>
      </c>
      <c r="AZ483" s="30">
        <f>SUMIF([1]route!$E$3:$E$10005,E483,[1]!Table1[22])</f>
        <v/>
      </c>
      <c r="BA483" s="30">
        <f>SUMIF([1]route!$E$3:$E$10005,E483,[1]!Table1[23])</f>
        <v/>
      </c>
      <c r="BB483" s="30">
        <f>SUMIF([1]route!$E$3:$E$10005,E483,[1]!Table1[24])</f>
        <v/>
      </c>
      <c r="BC483" s="30">
        <f>SUMIF([1]route!$E$3:$E$10005,E483,[1]!Table1[25])</f>
        <v/>
      </c>
      <c r="BD483" s="30">
        <f>SUMIF([1]route!$E$3:$E$10005,E483,[1]!Table1[26])</f>
        <v/>
      </c>
      <c r="BE483" s="30">
        <f>SUMIF([1]route!$E$3:$E$10005,E483,[1]!Table1[27])</f>
        <v/>
      </c>
      <c r="BF483" s="30">
        <f>SUMIF([1]route!$E$3:$E$10005,E483,[1]!Table1[28])</f>
        <v/>
      </c>
      <c r="BG483" s="30">
        <f>SUMIF([1]route!$E$3:$E$10005,E483,[1]!Table1[29])</f>
        <v/>
      </c>
      <c r="BH483" s="30">
        <f>SUMIF([1]route!$E$3:$E$10005,E483,[1]!Table1[30])</f>
        <v/>
      </c>
      <c r="BI483" s="30">
        <f>SUMIF([1]route!$E$3:$E$10005,E483,[1]!Table1[31])</f>
        <v/>
      </c>
      <c r="BJ483" s="30">
        <f>SUMIF([1]route!$E$3:$E$10005,E483,[1]!Table1[Remain PO])</f>
        <v/>
      </c>
      <c r="BK483" s="31">
        <f>SUMIF([1]route!$E$3:$E$10005,E483,[1]!Table1[N+1])</f>
        <v/>
      </c>
      <c r="BL483" s="31">
        <f>SUMIF([1]route!$E$3:$E$10005,E483,[1]!Table1[N+2])</f>
        <v/>
      </c>
      <c r="BM483" s="31">
        <f>SUMIF([1]route!$E$3:$E$10005,E483,[1]!Table1[N+3])</f>
        <v/>
      </c>
      <c r="BN483" s="32">
        <f>SUMIF([1]route!$E$3:$E$10005,E483,[1]!Table1[N+4])</f>
        <v/>
      </c>
      <c r="BP483" s="37">
        <f>$V483-$AD483</f>
        <v/>
      </c>
      <c r="BQ483" s="35">
        <f>BP483-AE483</f>
        <v/>
      </c>
      <c r="BR483" s="35">
        <f>BQ483-AF483</f>
        <v/>
      </c>
      <c r="BS483" s="35">
        <f>BR483-AG483</f>
        <v/>
      </c>
      <c r="BT483" s="35">
        <f>BS483-AH483</f>
        <v/>
      </c>
      <c r="BU483" s="35">
        <f>BT483-AI483</f>
        <v/>
      </c>
      <c r="BV483" s="35">
        <f>BU483-AJ483</f>
        <v/>
      </c>
      <c r="BW483" s="35">
        <f>BV483-AK483</f>
        <v/>
      </c>
      <c r="BX483" s="35">
        <f>BW483-AL483</f>
        <v/>
      </c>
      <c r="BY483" s="35">
        <f>BX483-AM483</f>
        <v/>
      </c>
      <c r="BZ483" s="35">
        <f>BY483-AN483</f>
        <v/>
      </c>
      <c r="CA483" s="35">
        <f>BZ483-AO483</f>
        <v/>
      </c>
      <c r="CB483" s="35">
        <f>CA483-AP483</f>
        <v/>
      </c>
      <c r="CC483" s="35">
        <f>CB483-AQ483</f>
        <v/>
      </c>
      <c r="CD483" s="35">
        <f>CC483-AR483</f>
        <v/>
      </c>
      <c r="CE483" s="35">
        <f>CD483-AS483</f>
        <v/>
      </c>
      <c r="CF483" s="35">
        <f>CE483-AT483</f>
        <v/>
      </c>
      <c r="CG483" s="35">
        <f>CF483-AU483</f>
        <v/>
      </c>
      <c r="CH483" s="35">
        <f>CG483-AV483</f>
        <v/>
      </c>
      <c r="CI483" s="35">
        <f>CH483-AW483</f>
        <v/>
      </c>
      <c r="CJ483" s="35">
        <f>CI483-AX483</f>
        <v/>
      </c>
      <c r="CK483" s="35">
        <f>CJ483-AY483</f>
        <v/>
      </c>
      <c r="CL483" s="35">
        <f>CK483-AZ483</f>
        <v/>
      </c>
      <c r="CM483" s="35">
        <f>CL483-BA483</f>
        <v/>
      </c>
      <c r="CN483" s="35">
        <f>CM483-BB483</f>
        <v/>
      </c>
      <c r="CO483" s="35">
        <f>CN483-BC483</f>
        <v/>
      </c>
      <c r="CP483" s="35">
        <f>CO483-BD483</f>
        <v/>
      </c>
      <c r="CQ483" s="35">
        <f>CP483-BE483</f>
        <v/>
      </c>
      <c r="CR483" s="35">
        <f>CQ483-BF483</f>
        <v/>
      </c>
      <c r="CS483" s="35">
        <f>CR483-BG483</f>
        <v/>
      </c>
      <c r="CT483" s="35">
        <f>CS483-BH483</f>
        <v/>
      </c>
      <c r="CU483" s="35">
        <f>CT483-BI483</f>
        <v/>
      </c>
      <c r="CV483" s="35">
        <f>CU483-BJ483</f>
        <v/>
      </c>
      <c r="CW483" s="38">
        <f>CV483-BK483</f>
        <v/>
      </c>
      <c r="CX483" s="38">
        <f>CW483-BL483</f>
        <v/>
      </c>
      <c r="CY483" s="38">
        <f>CX483-BM483</f>
        <v/>
      </c>
      <c r="CZ483" s="39">
        <f>CY483-BN483</f>
        <v/>
      </c>
      <c r="DA483" s="35" t="n"/>
    </row>
    <row r="484">
      <c r="D484" s="61">
        <f>VLOOKUP(F484,[1]Special!$O$2:$S$209,3,0)</f>
        <v/>
      </c>
      <c r="E484" s="20" t="inlineStr">
        <is>
          <t>|0200226010|17.30|0.00|1.400|0.0005295NBC</t>
        </is>
      </c>
      <c r="F484" s="19">
        <f>LEFT(E484,LEN(E484)-7)</f>
        <v/>
      </c>
      <c r="G484" s="19">
        <f>'Cutting Rules'!H484</f>
        <v/>
      </c>
      <c r="H484" s="19">
        <f>VLOOKUP(MID(F484,8,2),[1]Special!$H$2:$I$32,2,0)</f>
        <v/>
      </c>
      <c r="I484" s="19">
        <f>RIGHT(E484,3)</f>
        <v/>
      </c>
      <c r="J484" s="19">
        <f>IF(MID(E484,6,2)="22","P","C")</f>
        <v/>
      </c>
      <c r="K484" s="19">
        <f>MID(E484,13,4)</f>
        <v/>
      </c>
      <c r="L484" s="19">
        <f>MID(E484,19,4)</f>
        <v/>
      </c>
      <c r="M484" s="52">
        <f>MID(E484,LEN(E484)-17,4)</f>
        <v/>
      </c>
      <c r="N484" s="52">
        <f>MID(E484,LEN(E484)-6,4)</f>
        <v/>
      </c>
      <c r="O484" s="19">
        <f>VLOOKUP(F484,[1]Item!$A$5:$Z$10000,26,0)</f>
        <v/>
      </c>
      <c r="P484" s="19">
        <f>VLOOKUP(E484,[1]route!$E$3:$O$10005,11,0)</f>
        <v/>
      </c>
      <c r="Q484" s="167">
        <f>'Cutting Rules'!AD484</f>
        <v/>
      </c>
      <c r="R484" s="168">
        <f>SUMIF([1]route!$E$3:$E$10005,E484,[1]!Table1[生産])</f>
        <v/>
      </c>
      <c r="S484" s="24" t="n"/>
      <c r="T484" s="169" t="inlineStr"/>
      <c r="U484" s="19" t="n"/>
      <c r="V484" s="170">
        <f>SUMIF([1]route!$E$3:$E$10005,E484,[1]route!$M$3:$M$10005)</f>
        <v/>
      </c>
      <c r="W484" s="171">
        <f>O484*N484*V484/1000</f>
        <v/>
      </c>
      <c r="X484" s="27">
        <f t="array" ref="X484">INDEX($BP484:$CZ484,MATCH(TRUE,$BP484:$CZ484&lt;0,0))</f>
        <v/>
      </c>
      <c r="Y484" s="47">
        <f>IFERROR(CHOOSE($AC484,$BP$1,$BQ$1,$BR$1,$BS$1,$BT$1,$BU$1,$BV$1,$BW$1,$BX$1,$BY$1,$BZ$1,$CA$1,$CB$1,$CC$1,$CD$1,$CE$1,$CF$1,$CG$1,$CH$1,$CI$1,$CJ$1,$CK$1,$CL$1,$CM$1,$CN$1,$CO$1,$CP$1,$CQ$1,$CR$1,$CS$1,$CT$1,$CU$1,$CV$1,$CW$1,$CX$1,$CY$1,$CZ$1,),"")</f>
        <v/>
      </c>
      <c r="Z484" s="121">
        <f>IFERROR(VLOOKUP(E484,[1]route!$E$3:$BL$10005,59,0),"")&amp;IFERROR(VLOOKUP(E484,[1]route!$E$3:$BL$10005,60,0),"")</f>
        <v/>
      </c>
      <c r="AA484" s="172">
        <f>IF(R484&gt;V484,R484-V484,0)</f>
        <v/>
      </c>
      <c r="AB484" s="173">
        <f>AA484*O484*N484/1000</f>
        <v/>
      </c>
      <c r="AC484" s="4">
        <f>IFERROR(MATCH($X484,$BP484:$CZ484,0),"")</f>
        <v/>
      </c>
      <c r="AD484" s="29" t="n">
        <v>0</v>
      </c>
      <c r="AE484" s="30">
        <f>SUMIF([1]route!$E$3:$E$10005,E484,[1]!Table1[1])</f>
        <v/>
      </c>
      <c r="AF484" s="30">
        <f>SUMIF([1]route!$E$3:$E$10005,E484,[1]!Table1[2])</f>
        <v/>
      </c>
      <c r="AG484" s="30">
        <f>SUMIF([1]route!$E$3:$E$10005,E484,[1]!Table1[3])</f>
        <v/>
      </c>
      <c r="AH484" s="30">
        <f>SUMIF([1]route!$E$3:$E$10005,E484,[1]!Table1[4])</f>
        <v/>
      </c>
      <c r="AI484" s="30">
        <f>SUMIF([1]route!$E$3:$E$10005,E484,[1]!Table1[5])</f>
        <v/>
      </c>
      <c r="AJ484" s="30">
        <f>SUMIF([1]route!$E$3:$E$10005,E484,[1]!Table1[6])</f>
        <v/>
      </c>
      <c r="AK484" s="30">
        <f>SUMIF([1]route!$E$3:$E$10005,E484,[1]!Table1[7])</f>
        <v/>
      </c>
      <c r="AL484" s="30">
        <f>SUMIF([1]route!$E$3:$E$10005,E484,[1]!Table1[8])</f>
        <v/>
      </c>
      <c r="AM484" s="30">
        <f>SUMIF([1]route!$E$3:$E$10005,E484,[1]!Table1[9])</f>
        <v/>
      </c>
      <c r="AN484" s="30">
        <f>SUMIF([1]route!$E$3:$E$10005,E484,[1]!Table1[10])</f>
        <v/>
      </c>
      <c r="AO484" s="30">
        <f>SUMIF([1]route!$E$3:$E$10005,E484,[1]!Table1[11])</f>
        <v/>
      </c>
      <c r="AP484" s="30">
        <f>SUMIF([1]route!$E$3:$E$10005,E484,[1]!Table1[12])</f>
        <v/>
      </c>
      <c r="AQ484" s="30">
        <f>SUMIF([1]route!$E$3:$E$10005,E484,[1]!Table1[13])</f>
        <v/>
      </c>
      <c r="AR484" s="30">
        <f>SUMIF([1]route!$E$3:$E$10005,E484,[1]!Table1[14])</f>
        <v/>
      </c>
      <c r="AS484" s="30">
        <f>SUMIF([1]route!$E$3:$E$10005,E484,[1]!Table1[15])</f>
        <v/>
      </c>
      <c r="AT484" s="30">
        <f>SUMIF([1]route!$E$3:$E$10005,E484,[1]!Table1[16])</f>
        <v/>
      </c>
      <c r="AU484" s="30">
        <f>SUMIF([1]route!$E$3:$E$10005,E484,[1]!Table1[17])</f>
        <v/>
      </c>
      <c r="AV484" s="30">
        <f>SUMIF([1]route!$E$3:$E$10005,E484,[1]!Table1[18])</f>
        <v/>
      </c>
      <c r="AW484" s="30">
        <f>SUMIF([1]route!$E$3:$E$10005,E484,[1]!Table1[19])</f>
        <v/>
      </c>
      <c r="AX484" s="30">
        <f>SUMIF([1]route!$E$3:$E$10005,E484,[1]!Table1[20])</f>
        <v/>
      </c>
      <c r="AY484" s="30">
        <f>SUMIF([1]route!$E$3:$E$10005,E484,[1]!Table1[21])</f>
        <v/>
      </c>
      <c r="AZ484" s="30">
        <f>SUMIF([1]route!$E$3:$E$10005,E484,[1]!Table1[22])</f>
        <v/>
      </c>
      <c r="BA484" s="30">
        <f>SUMIF([1]route!$E$3:$E$10005,E484,[1]!Table1[23])</f>
        <v/>
      </c>
      <c r="BB484" s="30">
        <f>SUMIF([1]route!$E$3:$E$10005,E484,[1]!Table1[24])</f>
        <v/>
      </c>
      <c r="BC484" s="30">
        <f>SUMIF([1]route!$E$3:$E$10005,E484,[1]!Table1[25])</f>
        <v/>
      </c>
      <c r="BD484" s="30">
        <f>SUMIF([1]route!$E$3:$E$10005,E484,[1]!Table1[26])</f>
        <v/>
      </c>
      <c r="BE484" s="30">
        <f>SUMIF([1]route!$E$3:$E$10005,E484,[1]!Table1[27])</f>
        <v/>
      </c>
      <c r="BF484" s="30">
        <f>SUMIF([1]route!$E$3:$E$10005,E484,[1]!Table1[28])</f>
        <v/>
      </c>
      <c r="BG484" s="30">
        <f>SUMIF([1]route!$E$3:$E$10005,E484,[1]!Table1[29])</f>
        <v/>
      </c>
      <c r="BH484" s="30">
        <f>SUMIF([1]route!$E$3:$E$10005,E484,[1]!Table1[30])</f>
        <v/>
      </c>
      <c r="BI484" s="30">
        <f>SUMIF([1]route!$E$3:$E$10005,E484,[1]!Table1[31])</f>
        <v/>
      </c>
      <c r="BJ484" s="30">
        <f>SUMIF([1]route!$E$3:$E$10005,E484,[1]!Table1[Remain PO])</f>
        <v/>
      </c>
      <c r="BK484" s="31">
        <f>SUMIF([1]route!$E$3:$E$10005,E484,[1]!Table1[N+1])</f>
        <v/>
      </c>
      <c r="BL484" s="31">
        <f>SUMIF([1]route!$E$3:$E$10005,E484,[1]!Table1[N+2])</f>
        <v/>
      </c>
      <c r="BM484" s="31">
        <f>SUMIF([1]route!$E$3:$E$10005,E484,[1]!Table1[N+3])</f>
        <v/>
      </c>
      <c r="BN484" s="32">
        <f>SUMIF([1]route!$E$3:$E$10005,E484,[1]!Table1[N+4])</f>
        <v/>
      </c>
      <c r="BP484" s="37">
        <f>$V484-$AD484</f>
        <v/>
      </c>
      <c r="BQ484" s="35">
        <f>BP484-AE484</f>
        <v/>
      </c>
      <c r="BR484" s="35">
        <f>BQ484-AF484</f>
        <v/>
      </c>
      <c r="BS484" s="35">
        <f>BR484-AG484</f>
        <v/>
      </c>
      <c r="BT484" s="35">
        <f>BS484-AH484</f>
        <v/>
      </c>
      <c r="BU484" s="35">
        <f>BT484-AI484</f>
        <v/>
      </c>
      <c r="BV484" s="35">
        <f>BU484-AJ484</f>
        <v/>
      </c>
      <c r="BW484" s="35">
        <f>BV484-AK484</f>
        <v/>
      </c>
      <c r="BX484" s="35">
        <f>BW484-AL484</f>
        <v/>
      </c>
      <c r="BY484" s="35">
        <f>BX484-AM484</f>
        <v/>
      </c>
      <c r="BZ484" s="35">
        <f>BY484-AN484</f>
        <v/>
      </c>
      <c r="CA484" s="35">
        <f>BZ484-AO484</f>
        <v/>
      </c>
      <c r="CB484" s="35">
        <f>CA484-AP484</f>
        <v/>
      </c>
      <c r="CC484" s="35">
        <f>CB484-AQ484</f>
        <v/>
      </c>
      <c r="CD484" s="35">
        <f>CC484-AR484</f>
        <v/>
      </c>
      <c r="CE484" s="35">
        <f>CD484-AS484</f>
        <v/>
      </c>
      <c r="CF484" s="35">
        <f>CE484-AT484</f>
        <v/>
      </c>
      <c r="CG484" s="35">
        <f>CF484-AU484</f>
        <v/>
      </c>
      <c r="CH484" s="35">
        <f>CG484-AV484</f>
        <v/>
      </c>
      <c r="CI484" s="35">
        <f>CH484-AW484</f>
        <v/>
      </c>
      <c r="CJ484" s="35">
        <f>CI484-AX484</f>
        <v/>
      </c>
      <c r="CK484" s="35">
        <f>CJ484-AY484</f>
        <v/>
      </c>
      <c r="CL484" s="35">
        <f>CK484-AZ484</f>
        <v/>
      </c>
      <c r="CM484" s="35">
        <f>CL484-BA484</f>
        <v/>
      </c>
      <c r="CN484" s="35">
        <f>CM484-BB484</f>
        <v/>
      </c>
      <c r="CO484" s="35">
        <f>CN484-BC484</f>
        <v/>
      </c>
      <c r="CP484" s="35">
        <f>CO484-BD484</f>
        <v/>
      </c>
      <c r="CQ484" s="35">
        <f>CP484-BE484</f>
        <v/>
      </c>
      <c r="CR484" s="35">
        <f>CQ484-BF484</f>
        <v/>
      </c>
      <c r="CS484" s="35">
        <f>CR484-BG484</f>
        <v/>
      </c>
      <c r="CT484" s="35">
        <f>CS484-BH484</f>
        <v/>
      </c>
      <c r="CU484" s="35">
        <f>CT484-BI484</f>
        <v/>
      </c>
      <c r="CV484" s="35">
        <f>CU484-BJ484</f>
        <v/>
      </c>
      <c r="CW484" s="38">
        <f>CV484-BK484</f>
        <v/>
      </c>
      <c r="CX484" s="38">
        <f>CW484-BL484</f>
        <v/>
      </c>
      <c r="CY484" s="38">
        <f>CX484-BM484</f>
        <v/>
      </c>
      <c r="CZ484" s="39">
        <f>CY484-BN484</f>
        <v/>
      </c>
      <c r="DA484" s="35" t="n"/>
    </row>
    <row r="485">
      <c r="D485" s="61">
        <f>VLOOKUP(F485,[1]Special!$O$2:$S$209,3,0)</f>
        <v/>
      </c>
      <c r="E485" s="20" t="inlineStr">
        <is>
          <t>|0200230841|25.40|0.00|1.200|0.0005165NBC</t>
        </is>
      </c>
      <c r="F485" s="19">
        <f>LEFT(E485,LEN(E485)-7)</f>
        <v/>
      </c>
      <c r="G485" s="19">
        <f>'Cutting Rules'!H485</f>
        <v/>
      </c>
      <c r="H485" s="19">
        <f>VLOOKUP(MID(F485,8,2),[1]Special!$H$2:$I$32,2,0)</f>
        <v/>
      </c>
      <c r="I485" s="19">
        <f>RIGHT(E485,3)</f>
        <v/>
      </c>
      <c r="J485" s="19">
        <f>IF(MID(E485,6,2)="22","P","C")</f>
        <v/>
      </c>
      <c r="K485" s="19">
        <f>MID(E485,13,4)</f>
        <v/>
      </c>
      <c r="L485" s="19">
        <f>MID(E485,19,4)</f>
        <v/>
      </c>
      <c r="M485" s="52">
        <f>MID(E485,LEN(E485)-17,4)</f>
        <v/>
      </c>
      <c r="N485" s="52">
        <f>MID(E485,LEN(E485)-6,4)</f>
        <v/>
      </c>
      <c r="O485" s="19">
        <f>VLOOKUP(F485,[1]Item!$A$5:$Z$10000,26,0)</f>
        <v/>
      </c>
      <c r="P485" s="19">
        <f>VLOOKUP(E485,[1]route!$E$3:$O$10005,11,0)</f>
        <v/>
      </c>
      <c r="Q485" s="167">
        <f>'Cutting Rules'!AD485</f>
        <v/>
      </c>
      <c r="R485" s="168">
        <f>SUMIF([1]route!$E$3:$E$10005,E485,[1]!Table1[生産])</f>
        <v/>
      </c>
      <c r="S485" s="24" t="n"/>
      <c r="T485" s="169" t="inlineStr"/>
      <c r="U485" s="19" t="n"/>
      <c r="V485" s="170">
        <f>SUMIF([1]route!$E$3:$E$10005,E485,[1]route!$M$3:$M$10005)</f>
        <v/>
      </c>
      <c r="W485" s="171">
        <f>O485*N485*V485/1000</f>
        <v/>
      </c>
      <c r="X485" s="27">
        <f t="array" ref="X485">INDEX($BP485:$CZ485,MATCH(TRUE,$BP485:$CZ485&lt;0,0))</f>
        <v/>
      </c>
      <c r="Y485" s="47">
        <f>IFERROR(CHOOSE($AC485,$BP$1,$BQ$1,$BR$1,$BS$1,$BT$1,$BU$1,$BV$1,$BW$1,$BX$1,$BY$1,$BZ$1,$CA$1,$CB$1,$CC$1,$CD$1,$CE$1,$CF$1,$CG$1,$CH$1,$CI$1,$CJ$1,$CK$1,$CL$1,$CM$1,$CN$1,$CO$1,$CP$1,$CQ$1,$CR$1,$CS$1,$CT$1,$CU$1,$CV$1,$CW$1,$CX$1,$CY$1,$CZ$1,),"")</f>
        <v/>
      </c>
      <c r="Z485" s="121">
        <f>IFERROR(VLOOKUP(E485,[1]route!$E$3:$BL$10005,59,0),"")&amp;IFERROR(VLOOKUP(E485,[1]route!$E$3:$BL$10005,60,0),"")</f>
        <v/>
      </c>
      <c r="AA485" s="172">
        <f>IF(R485&gt;V485,R485-V485,0)</f>
        <v/>
      </c>
      <c r="AB485" s="173">
        <f>AA485*O485*N485/1000</f>
        <v/>
      </c>
      <c r="AC485" s="4">
        <f>IFERROR(MATCH($X485,$BP485:$CZ485,0),"")</f>
        <v/>
      </c>
      <c r="AD485" s="29" t="n">
        <v>0</v>
      </c>
      <c r="AE485" s="30">
        <f>SUMIF([1]route!$E$3:$E$10005,E485,[1]!Table1[1])</f>
        <v/>
      </c>
      <c r="AF485" s="30">
        <f>SUMIF([1]route!$E$3:$E$10005,E485,[1]!Table1[2])</f>
        <v/>
      </c>
      <c r="AG485" s="30">
        <f>SUMIF([1]route!$E$3:$E$10005,E485,[1]!Table1[3])</f>
        <v/>
      </c>
      <c r="AH485" s="30">
        <f>SUMIF([1]route!$E$3:$E$10005,E485,[1]!Table1[4])</f>
        <v/>
      </c>
      <c r="AI485" s="30">
        <f>SUMIF([1]route!$E$3:$E$10005,E485,[1]!Table1[5])</f>
        <v/>
      </c>
      <c r="AJ485" s="30">
        <f>SUMIF([1]route!$E$3:$E$10005,E485,[1]!Table1[6])</f>
        <v/>
      </c>
      <c r="AK485" s="30">
        <f>SUMIF([1]route!$E$3:$E$10005,E485,[1]!Table1[7])</f>
        <v/>
      </c>
      <c r="AL485" s="30">
        <f>SUMIF([1]route!$E$3:$E$10005,E485,[1]!Table1[8])</f>
        <v/>
      </c>
      <c r="AM485" s="30">
        <f>SUMIF([1]route!$E$3:$E$10005,E485,[1]!Table1[9])</f>
        <v/>
      </c>
      <c r="AN485" s="30">
        <f>SUMIF([1]route!$E$3:$E$10005,E485,[1]!Table1[10])</f>
        <v/>
      </c>
      <c r="AO485" s="30">
        <f>SUMIF([1]route!$E$3:$E$10005,E485,[1]!Table1[11])</f>
        <v/>
      </c>
      <c r="AP485" s="30">
        <f>SUMIF([1]route!$E$3:$E$10005,E485,[1]!Table1[12])</f>
        <v/>
      </c>
      <c r="AQ485" s="30">
        <f>SUMIF([1]route!$E$3:$E$10005,E485,[1]!Table1[13])</f>
        <v/>
      </c>
      <c r="AR485" s="30">
        <f>SUMIF([1]route!$E$3:$E$10005,E485,[1]!Table1[14])</f>
        <v/>
      </c>
      <c r="AS485" s="30">
        <f>SUMIF([1]route!$E$3:$E$10005,E485,[1]!Table1[15])</f>
        <v/>
      </c>
      <c r="AT485" s="30">
        <f>SUMIF([1]route!$E$3:$E$10005,E485,[1]!Table1[16])</f>
        <v/>
      </c>
      <c r="AU485" s="30">
        <f>SUMIF([1]route!$E$3:$E$10005,E485,[1]!Table1[17])</f>
        <v/>
      </c>
      <c r="AV485" s="30">
        <f>SUMIF([1]route!$E$3:$E$10005,E485,[1]!Table1[18])</f>
        <v/>
      </c>
      <c r="AW485" s="30">
        <f>SUMIF([1]route!$E$3:$E$10005,E485,[1]!Table1[19])</f>
        <v/>
      </c>
      <c r="AX485" s="30">
        <f>SUMIF([1]route!$E$3:$E$10005,E485,[1]!Table1[20])</f>
        <v/>
      </c>
      <c r="AY485" s="30">
        <f>SUMIF([1]route!$E$3:$E$10005,E485,[1]!Table1[21])</f>
        <v/>
      </c>
      <c r="AZ485" s="30">
        <f>SUMIF([1]route!$E$3:$E$10005,E485,[1]!Table1[22])</f>
        <v/>
      </c>
      <c r="BA485" s="30">
        <f>SUMIF([1]route!$E$3:$E$10005,E485,[1]!Table1[23])</f>
        <v/>
      </c>
      <c r="BB485" s="30">
        <f>SUMIF([1]route!$E$3:$E$10005,E485,[1]!Table1[24])</f>
        <v/>
      </c>
      <c r="BC485" s="30">
        <f>SUMIF([1]route!$E$3:$E$10005,E485,[1]!Table1[25])</f>
        <v/>
      </c>
      <c r="BD485" s="30">
        <f>SUMIF([1]route!$E$3:$E$10005,E485,[1]!Table1[26])</f>
        <v/>
      </c>
      <c r="BE485" s="30">
        <f>SUMIF([1]route!$E$3:$E$10005,E485,[1]!Table1[27])</f>
        <v/>
      </c>
      <c r="BF485" s="30">
        <f>SUMIF([1]route!$E$3:$E$10005,E485,[1]!Table1[28])</f>
        <v/>
      </c>
      <c r="BG485" s="30">
        <f>SUMIF([1]route!$E$3:$E$10005,E485,[1]!Table1[29])</f>
        <v/>
      </c>
      <c r="BH485" s="30">
        <f>SUMIF([1]route!$E$3:$E$10005,E485,[1]!Table1[30])</f>
        <v/>
      </c>
      <c r="BI485" s="30">
        <f>SUMIF([1]route!$E$3:$E$10005,E485,[1]!Table1[31])</f>
        <v/>
      </c>
      <c r="BJ485" s="30">
        <f>SUMIF([1]route!$E$3:$E$10005,E485,[1]!Table1[Remain PO])</f>
        <v/>
      </c>
      <c r="BK485" s="31">
        <f>SUMIF([1]route!$E$3:$E$10005,E485,[1]!Table1[N+1])</f>
        <v/>
      </c>
      <c r="BL485" s="31">
        <f>SUMIF([1]route!$E$3:$E$10005,E485,[1]!Table1[N+2])</f>
        <v/>
      </c>
      <c r="BM485" s="31">
        <f>SUMIF([1]route!$E$3:$E$10005,E485,[1]!Table1[N+3])</f>
        <v/>
      </c>
      <c r="BN485" s="32">
        <f>SUMIF([1]route!$E$3:$E$10005,E485,[1]!Table1[N+4])</f>
        <v/>
      </c>
      <c r="BP485" s="37">
        <f>$V485-$AD485</f>
        <v/>
      </c>
      <c r="BQ485" s="35">
        <f>BP485-AE485</f>
        <v/>
      </c>
      <c r="BR485" s="35">
        <f>BQ485-AF485</f>
        <v/>
      </c>
      <c r="BS485" s="35">
        <f>BR485-AG485</f>
        <v/>
      </c>
      <c r="BT485" s="35">
        <f>BS485-AH485</f>
        <v/>
      </c>
      <c r="BU485" s="35">
        <f>BT485-AI485</f>
        <v/>
      </c>
      <c r="BV485" s="35">
        <f>BU485-AJ485</f>
        <v/>
      </c>
      <c r="BW485" s="35">
        <f>BV485-AK485</f>
        <v/>
      </c>
      <c r="BX485" s="35">
        <f>BW485-AL485</f>
        <v/>
      </c>
      <c r="BY485" s="35">
        <f>BX485-AM485</f>
        <v/>
      </c>
      <c r="BZ485" s="35">
        <f>BY485-AN485</f>
        <v/>
      </c>
      <c r="CA485" s="35">
        <f>BZ485-AO485</f>
        <v/>
      </c>
      <c r="CB485" s="35">
        <f>CA485-AP485</f>
        <v/>
      </c>
      <c r="CC485" s="35">
        <f>CB485-AQ485</f>
        <v/>
      </c>
      <c r="CD485" s="35">
        <f>CC485-AR485</f>
        <v/>
      </c>
      <c r="CE485" s="35">
        <f>CD485-AS485</f>
        <v/>
      </c>
      <c r="CF485" s="35">
        <f>CE485-AT485</f>
        <v/>
      </c>
      <c r="CG485" s="35">
        <f>CF485-AU485</f>
        <v/>
      </c>
      <c r="CH485" s="35">
        <f>CG485-AV485</f>
        <v/>
      </c>
      <c r="CI485" s="35">
        <f>CH485-AW485</f>
        <v/>
      </c>
      <c r="CJ485" s="35">
        <f>CI485-AX485</f>
        <v/>
      </c>
      <c r="CK485" s="35">
        <f>CJ485-AY485</f>
        <v/>
      </c>
      <c r="CL485" s="35">
        <f>CK485-AZ485</f>
        <v/>
      </c>
      <c r="CM485" s="35">
        <f>CL485-BA485</f>
        <v/>
      </c>
      <c r="CN485" s="35">
        <f>CM485-BB485</f>
        <v/>
      </c>
      <c r="CO485" s="35">
        <f>CN485-BC485</f>
        <v/>
      </c>
      <c r="CP485" s="35">
        <f>CO485-BD485</f>
        <v/>
      </c>
      <c r="CQ485" s="35">
        <f>CP485-BE485</f>
        <v/>
      </c>
      <c r="CR485" s="35">
        <f>CQ485-BF485</f>
        <v/>
      </c>
      <c r="CS485" s="35">
        <f>CR485-BG485</f>
        <v/>
      </c>
      <c r="CT485" s="35">
        <f>CS485-BH485</f>
        <v/>
      </c>
      <c r="CU485" s="35">
        <f>CT485-BI485</f>
        <v/>
      </c>
      <c r="CV485" s="35">
        <f>CU485-BJ485</f>
        <v/>
      </c>
      <c r="CW485" s="38">
        <f>CV485-BK485</f>
        <v/>
      </c>
      <c r="CX485" s="38">
        <f>CW485-BL485</f>
        <v/>
      </c>
      <c r="CY485" s="38">
        <f>CX485-BM485</f>
        <v/>
      </c>
      <c r="CZ485" s="39">
        <f>CY485-BN485</f>
        <v/>
      </c>
      <c r="DA485" s="35" t="n"/>
    </row>
    <row r="486">
      <c r="D486" s="61">
        <f>VLOOKUP(F486,[1]Special!$O$2:$S$209,3,0)</f>
        <v/>
      </c>
      <c r="E486" s="20" t="inlineStr">
        <is>
          <t>|0200226117|22.20|0.00|2.300|0.0005893NBC</t>
        </is>
      </c>
      <c r="F486" s="19">
        <f>LEFT(E486,LEN(E486)-7)</f>
        <v/>
      </c>
      <c r="G486" s="19">
        <f>'Cutting Rules'!H486</f>
        <v/>
      </c>
      <c r="H486" s="19">
        <f>VLOOKUP(MID(F486,8,2),[1]Special!$H$2:$I$32,2,0)</f>
        <v/>
      </c>
      <c r="I486" s="19">
        <f>RIGHT(E486,3)</f>
        <v/>
      </c>
      <c r="J486" s="19">
        <f>IF(MID(E486,6,2)="22","P","C")</f>
        <v/>
      </c>
      <c r="K486" s="19">
        <f>MID(E486,13,4)</f>
        <v/>
      </c>
      <c r="L486" s="19">
        <f>MID(E486,19,4)</f>
        <v/>
      </c>
      <c r="M486" s="52">
        <f>MID(E486,LEN(E486)-17,4)</f>
        <v/>
      </c>
      <c r="N486" s="52">
        <f>MID(E486,LEN(E486)-6,4)</f>
        <v/>
      </c>
      <c r="O486" s="19">
        <f>VLOOKUP(F486,[1]Item!$A$5:$Z$10000,26,0)</f>
        <v/>
      </c>
      <c r="P486" s="19">
        <f>VLOOKUP(E486,[1]route!$E$3:$O$10005,11,0)</f>
        <v/>
      </c>
      <c r="Q486" s="167">
        <f>'Cutting Rules'!AD486</f>
        <v/>
      </c>
      <c r="R486" s="168">
        <f>SUMIF([1]route!$E$3:$E$10005,E486,[1]!Table1[生産])</f>
        <v/>
      </c>
      <c r="S486" s="24" t="n"/>
      <c r="T486" s="169" t="inlineStr"/>
      <c r="U486" s="19" t="n"/>
      <c r="V486" s="170">
        <f>SUMIF([1]route!$E$3:$E$10005,E486,[1]route!$M$3:$M$10005)</f>
        <v/>
      </c>
      <c r="W486" s="171">
        <f>O486*N486*V486/1000</f>
        <v/>
      </c>
      <c r="X486" s="27">
        <f t="array" ref="X486">INDEX($BP486:$CZ486,MATCH(TRUE,$BP486:$CZ486&lt;0,0))</f>
        <v/>
      </c>
      <c r="Y486" s="47">
        <f>IFERROR(CHOOSE($AC486,$BP$1,$BQ$1,$BR$1,$BS$1,$BT$1,$BU$1,$BV$1,$BW$1,$BX$1,$BY$1,$BZ$1,$CA$1,$CB$1,$CC$1,$CD$1,$CE$1,$CF$1,$CG$1,$CH$1,$CI$1,$CJ$1,$CK$1,$CL$1,$CM$1,$CN$1,$CO$1,$CP$1,$CQ$1,$CR$1,$CS$1,$CT$1,$CU$1,$CV$1,$CW$1,$CX$1,$CY$1,$CZ$1,),"")</f>
        <v/>
      </c>
      <c r="Z486" s="121">
        <f>IFERROR(VLOOKUP(E486,[1]route!$E$3:$BL$10005,59,0),"")&amp;IFERROR(VLOOKUP(E486,[1]route!$E$3:$BL$10005,60,0),"")</f>
        <v/>
      </c>
      <c r="AA486" s="172">
        <f>IF(R486&gt;V486,R486-V486,0)</f>
        <v/>
      </c>
      <c r="AB486" s="173">
        <f>AA486*O486*N486/1000</f>
        <v/>
      </c>
      <c r="AC486" s="4">
        <f>IFERROR(MATCH($X486,$BP486:$CZ486,0),"")</f>
        <v/>
      </c>
      <c r="AD486" s="29" t="n">
        <v>0</v>
      </c>
      <c r="AE486" s="30">
        <f>SUMIF([1]route!$E$3:$E$10005,E486,[1]!Table1[1])</f>
        <v/>
      </c>
      <c r="AF486" s="30">
        <f>SUMIF([1]route!$E$3:$E$10005,E486,[1]!Table1[2])</f>
        <v/>
      </c>
      <c r="AG486" s="30">
        <f>SUMIF([1]route!$E$3:$E$10005,E486,[1]!Table1[3])</f>
        <v/>
      </c>
      <c r="AH486" s="30">
        <f>SUMIF([1]route!$E$3:$E$10005,E486,[1]!Table1[4])</f>
        <v/>
      </c>
      <c r="AI486" s="30">
        <f>SUMIF([1]route!$E$3:$E$10005,E486,[1]!Table1[5])</f>
        <v/>
      </c>
      <c r="AJ486" s="30">
        <f>SUMIF([1]route!$E$3:$E$10005,E486,[1]!Table1[6])</f>
        <v/>
      </c>
      <c r="AK486" s="30">
        <f>SUMIF([1]route!$E$3:$E$10005,E486,[1]!Table1[7])</f>
        <v/>
      </c>
      <c r="AL486" s="30">
        <f>SUMIF([1]route!$E$3:$E$10005,E486,[1]!Table1[8])</f>
        <v/>
      </c>
      <c r="AM486" s="30">
        <f>SUMIF([1]route!$E$3:$E$10005,E486,[1]!Table1[9])</f>
        <v/>
      </c>
      <c r="AN486" s="30">
        <f>SUMIF([1]route!$E$3:$E$10005,E486,[1]!Table1[10])</f>
        <v/>
      </c>
      <c r="AO486" s="30">
        <f>SUMIF([1]route!$E$3:$E$10005,E486,[1]!Table1[11])</f>
        <v/>
      </c>
      <c r="AP486" s="30">
        <f>SUMIF([1]route!$E$3:$E$10005,E486,[1]!Table1[12])</f>
        <v/>
      </c>
      <c r="AQ486" s="30">
        <f>SUMIF([1]route!$E$3:$E$10005,E486,[1]!Table1[13])</f>
        <v/>
      </c>
      <c r="AR486" s="30">
        <f>SUMIF([1]route!$E$3:$E$10005,E486,[1]!Table1[14])</f>
        <v/>
      </c>
      <c r="AS486" s="30">
        <f>SUMIF([1]route!$E$3:$E$10005,E486,[1]!Table1[15])</f>
        <v/>
      </c>
      <c r="AT486" s="30">
        <f>SUMIF([1]route!$E$3:$E$10005,E486,[1]!Table1[16])</f>
        <v/>
      </c>
      <c r="AU486" s="30">
        <f>SUMIF([1]route!$E$3:$E$10005,E486,[1]!Table1[17])</f>
        <v/>
      </c>
      <c r="AV486" s="30">
        <f>SUMIF([1]route!$E$3:$E$10005,E486,[1]!Table1[18])</f>
        <v/>
      </c>
      <c r="AW486" s="30">
        <f>SUMIF([1]route!$E$3:$E$10005,E486,[1]!Table1[19])</f>
        <v/>
      </c>
      <c r="AX486" s="30">
        <f>SUMIF([1]route!$E$3:$E$10005,E486,[1]!Table1[20])</f>
        <v/>
      </c>
      <c r="AY486" s="30">
        <f>SUMIF([1]route!$E$3:$E$10005,E486,[1]!Table1[21])</f>
        <v/>
      </c>
      <c r="AZ486" s="30">
        <f>SUMIF([1]route!$E$3:$E$10005,E486,[1]!Table1[22])</f>
        <v/>
      </c>
      <c r="BA486" s="30">
        <f>SUMIF([1]route!$E$3:$E$10005,E486,[1]!Table1[23])</f>
        <v/>
      </c>
      <c r="BB486" s="30">
        <f>SUMIF([1]route!$E$3:$E$10005,E486,[1]!Table1[24])</f>
        <v/>
      </c>
      <c r="BC486" s="30">
        <f>SUMIF([1]route!$E$3:$E$10005,E486,[1]!Table1[25])</f>
        <v/>
      </c>
      <c r="BD486" s="30">
        <f>SUMIF([1]route!$E$3:$E$10005,E486,[1]!Table1[26])</f>
        <v/>
      </c>
      <c r="BE486" s="30">
        <f>SUMIF([1]route!$E$3:$E$10005,E486,[1]!Table1[27])</f>
        <v/>
      </c>
      <c r="BF486" s="30">
        <f>SUMIF([1]route!$E$3:$E$10005,E486,[1]!Table1[28])</f>
        <v/>
      </c>
      <c r="BG486" s="30">
        <f>SUMIF([1]route!$E$3:$E$10005,E486,[1]!Table1[29])</f>
        <v/>
      </c>
      <c r="BH486" s="30">
        <f>SUMIF([1]route!$E$3:$E$10005,E486,[1]!Table1[30])</f>
        <v/>
      </c>
      <c r="BI486" s="30">
        <f>SUMIF([1]route!$E$3:$E$10005,E486,[1]!Table1[31])</f>
        <v/>
      </c>
      <c r="BJ486" s="30">
        <f>SUMIF([1]route!$E$3:$E$10005,E486,[1]!Table1[Remain PO])</f>
        <v/>
      </c>
      <c r="BK486" s="31">
        <f>SUMIF([1]route!$E$3:$E$10005,E486,[1]!Table1[N+1])</f>
        <v/>
      </c>
      <c r="BL486" s="31">
        <f>SUMIF([1]route!$E$3:$E$10005,E486,[1]!Table1[N+2])</f>
        <v/>
      </c>
      <c r="BM486" s="31">
        <f>SUMIF([1]route!$E$3:$E$10005,E486,[1]!Table1[N+3])</f>
        <v/>
      </c>
      <c r="BN486" s="32">
        <f>SUMIF([1]route!$E$3:$E$10005,E486,[1]!Table1[N+4])</f>
        <v/>
      </c>
      <c r="BP486" s="37">
        <f>$V486-$AD486</f>
        <v/>
      </c>
      <c r="BQ486" s="35">
        <f>BP486-AE486</f>
        <v/>
      </c>
      <c r="BR486" s="35">
        <f>BQ486-AF486</f>
        <v/>
      </c>
      <c r="BS486" s="35">
        <f>BR486-AG486</f>
        <v/>
      </c>
      <c r="BT486" s="35">
        <f>BS486-AH486</f>
        <v/>
      </c>
      <c r="BU486" s="35">
        <f>BT486-AI486</f>
        <v/>
      </c>
      <c r="BV486" s="35">
        <f>BU486-AJ486</f>
        <v/>
      </c>
      <c r="BW486" s="35">
        <f>BV486-AK486</f>
        <v/>
      </c>
      <c r="BX486" s="35">
        <f>BW486-AL486</f>
        <v/>
      </c>
      <c r="BY486" s="35">
        <f>BX486-AM486</f>
        <v/>
      </c>
      <c r="BZ486" s="35">
        <f>BY486-AN486</f>
        <v/>
      </c>
      <c r="CA486" s="35">
        <f>BZ486-AO486</f>
        <v/>
      </c>
      <c r="CB486" s="35">
        <f>CA486-AP486</f>
        <v/>
      </c>
      <c r="CC486" s="35">
        <f>CB486-AQ486</f>
        <v/>
      </c>
      <c r="CD486" s="35">
        <f>CC486-AR486</f>
        <v/>
      </c>
      <c r="CE486" s="35">
        <f>CD486-AS486</f>
        <v/>
      </c>
      <c r="CF486" s="35">
        <f>CE486-AT486</f>
        <v/>
      </c>
      <c r="CG486" s="35">
        <f>CF486-AU486</f>
        <v/>
      </c>
      <c r="CH486" s="35">
        <f>CG486-AV486</f>
        <v/>
      </c>
      <c r="CI486" s="35">
        <f>CH486-AW486</f>
        <v/>
      </c>
      <c r="CJ486" s="35">
        <f>CI486-AX486</f>
        <v/>
      </c>
      <c r="CK486" s="35">
        <f>CJ486-AY486</f>
        <v/>
      </c>
      <c r="CL486" s="35">
        <f>CK486-AZ486</f>
        <v/>
      </c>
      <c r="CM486" s="35">
        <f>CL486-BA486</f>
        <v/>
      </c>
      <c r="CN486" s="35">
        <f>CM486-BB486</f>
        <v/>
      </c>
      <c r="CO486" s="35">
        <f>CN486-BC486</f>
        <v/>
      </c>
      <c r="CP486" s="35">
        <f>CO486-BD486</f>
        <v/>
      </c>
      <c r="CQ486" s="35">
        <f>CP486-BE486</f>
        <v/>
      </c>
      <c r="CR486" s="35">
        <f>CQ486-BF486</f>
        <v/>
      </c>
      <c r="CS486" s="35">
        <f>CR486-BG486</f>
        <v/>
      </c>
      <c r="CT486" s="35">
        <f>CS486-BH486</f>
        <v/>
      </c>
      <c r="CU486" s="35">
        <f>CT486-BI486</f>
        <v/>
      </c>
      <c r="CV486" s="35">
        <f>CU486-BJ486</f>
        <v/>
      </c>
      <c r="CW486" s="38">
        <f>CV486-BK486</f>
        <v/>
      </c>
      <c r="CX486" s="38">
        <f>CW486-BL486</f>
        <v/>
      </c>
      <c r="CY486" s="38">
        <f>CX486-BM486</f>
        <v/>
      </c>
      <c r="CZ486" s="39">
        <f>CY486-BN486</f>
        <v/>
      </c>
      <c r="DA486" s="35" t="n"/>
    </row>
    <row r="487">
      <c r="D487" s="61">
        <f>VLOOKUP(F487,[1]Special!$O$2:$S$209,3,0)</f>
        <v/>
      </c>
      <c r="E487" s="20" t="inlineStr">
        <is>
          <t>|0200225939|19.10|0.00|2.600|0.0005000NBC</t>
        </is>
      </c>
      <c r="F487" s="19">
        <f>LEFT(E487,LEN(E487)-7)</f>
        <v/>
      </c>
      <c r="G487" s="19">
        <f>'Cutting Rules'!H487</f>
        <v/>
      </c>
      <c r="H487" s="19">
        <f>VLOOKUP(MID(F487,8,2),[1]Special!$H$2:$I$32,2,0)</f>
        <v/>
      </c>
      <c r="I487" s="19">
        <f>RIGHT(E487,3)</f>
        <v/>
      </c>
      <c r="J487" s="19">
        <f>IF(MID(E487,6,2)="22","P","C")</f>
        <v/>
      </c>
      <c r="K487" s="19">
        <f>MID(E487,13,4)</f>
        <v/>
      </c>
      <c r="L487" s="19">
        <f>MID(E487,19,4)</f>
        <v/>
      </c>
      <c r="M487" s="52">
        <f>MID(E487,LEN(E487)-17,4)</f>
        <v/>
      </c>
      <c r="N487" s="52">
        <f>MID(E487,LEN(E487)-6,4)</f>
        <v/>
      </c>
      <c r="O487" s="19">
        <f>VLOOKUP(F487,[1]Item!$A$5:$Z$10000,26,0)</f>
        <v/>
      </c>
      <c r="P487" s="19">
        <f>VLOOKUP(E487,[1]route!$E$3:$O$10005,11,0)</f>
        <v/>
      </c>
      <c r="Q487" s="167">
        <f>'Cutting Rules'!AD487</f>
        <v/>
      </c>
      <c r="R487" s="168">
        <f>SUMIF([1]route!$E$3:$E$10005,E487,[1]!Table1[生産])</f>
        <v/>
      </c>
      <c r="S487" s="24" t="n"/>
      <c r="T487" s="169" t="inlineStr"/>
      <c r="U487" s="19" t="n"/>
      <c r="V487" s="170">
        <f>SUMIF([1]route!$E$3:$E$10005,E487,[1]route!$M$3:$M$10005)</f>
        <v/>
      </c>
      <c r="W487" s="171">
        <f>O487*N487*V487/1000</f>
        <v/>
      </c>
      <c r="X487" s="27">
        <f t="array" ref="X487">INDEX($BP487:$CZ487,MATCH(TRUE,$BP487:$CZ487&lt;0,0))</f>
        <v/>
      </c>
      <c r="Y487" s="47">
        <f>IFERROR(CHOOSE($AC487,$BP$1,$BQ$1,$BR$1,$BS$1,$BT$1,$BU$1,$BV$1,$BW$1,$BX$1,$BY$1,$BZ$1,$CA$1,$CB$1,$CC$1,$CD$1,$CE$1,$CF$1,$CG$1,$CH$1,$CI$1,$CJ$1,$CK$1,$CL$1,$CM$1,$CN$1,$CO$1,$CP$1,$CQ$1,$CR$1,$CS$1,$CT$1,$CU$1,$CV$1,$CW$1,$CX$1,$CY$1,$CZ$1,),"")</f>
        <v/>
      </c>
      <c r="Z487" s="121">
        <f>IFERROR(VLOOKUP(E487,[1]route!$E$3:$BL$10005,59,0),"")&amp;IFERROR(VLOOKUP(E487,[1]route!$E$3:$BL$10005,60,0),"")</f>
        <v/>
      </c>
      <c r="AA487" s="172">
        <f>IF(R487&gt;V487,R487-V487,0)</f>
        <v/>
      </c>
      <c r="AB487" s="173">
        <f>AA487*O487*N487/1000</f>
        <v/>
      </c>
      <c r="AC487" s="4">
        <f>IFERROR(MATCH($X487,$BP487:$CZ487,0),"")</f>
        <v/>
      </c>
      <c r="AD487" s="29" t="n">
        <v>0</v>
      </c>
      <c r="AE487" s="30">
        <f>SUMIF([1]route!$E$3:$E$10005,E487,[1]!Table1[1])</f>
        <v/>
      </c>
      <c r="AF487" s="30">
        <f>SUMIF([1]route!$E$3:$E$10005,E487,[1]!Table1[2])</f>
        <v/>
      </c>
      <c r="AG487" s="30">
        <f>SUMIF([1]route!$E$3:$E$10005,E487,[1]!Table1[3])</f>
        <v/>
      </c>
      <c r="AH487" s="30">
        <f>SUMIF([1]route!$E$3:$E$10005,E487,[1]!Table1[4])</f>
        <v/>
      </c>
      <c r="AI487" s="30">
        <f>SUMIF([1]route!$E$3:$E$10005,E487,[1]!Table1[5])</f>
        <v/>
      </c>
      <c r="AJ487" s="30">
        <f>SUMIF([1]route!$E$3:$E$10005,E487,[1]!Table1[6])</f>
        <v/>
      </c>
      <c r="AK487" s="30">
        <f>SUMIF([1]route!$E$3:$E$10005,E487,[1]!Table1[7])</f>
        <v/>
      </c>
      <c r="AL487" s="30">
        <f>SUMIF([1]route!$E$3:$E$10005,E487,[1]!Table1[8])</f>
        <v/>
      </c>
      <c r="AM487" s="30">
        <f>SUMIF([1]route!$E$3:$E$10005,E487,[1]!Table1[9])</f>
        <v/>
      </c>
      <c r="AN487" s="30">
        <f>SUMIF([1]route!$E$3:$E$10005,E487,[1]!Table1[10])</f>
        <v/>
      </c>
      <c r="AO487" s="30">
        <f>SUMIF([1]route!$E$3:$E$10005,E487,[1]!Table1[11])</f>
        <v/>
      </c>
      <c r="AP487" s="30">
        <f>SUMIF([1]route!$E$3:$E$10005,E487,[1]!Table1[12])</f>
        <v/>
      </c>
      <c r="AQ487" s="30">
        <f>SUMIF([1]route!$E$3:$E$10005,E487,[1]!Table1[13])</f>
        <v/>
      </c>
      <c r="AR487" s="30">
        <f>SUMIF([1]route!$E$3:$E$10005,E487,[1]!Table1[14])</f>
        <v/>
      </c>
      <c r="AS487" s="30">
        <f>SUMIF([1]route!$E$3:$E$10005,E487,[1]!Table1[15])</f>
        <v/>
      </c>
      <c r="AT487" s="30">
        <f>SUMIF([1]route!$E$3:$E$10005,E487,[1]!Table1[16])</f>
        <v/>
      </c>
      <c r="AU487" s="30">
        <f>SUMIF([1]route!$E$3:$E$10005,E487,[1]!Table1[17])</f>
        <v/>
      </c>
      <c r="AV487" s="30">
        <f>SUMIF([1]route!$E$3:$E$10005,E487,[1]!Table1[18])</f>
        <v/>
      </c>
      <c r="AW487" s="30">
        <f>SUMIF([1]route!$E$3:$E$10005,E487,[1]!Table1[19])</f>
        <v/>
      </c>
      <c r="AX487" s="30">
        <f>SUMIF([1]route!$E$3:$E$10005,E487,[1]!Table1[20])</f>
        <v/>
      </c>
      <c r="AY487" s="30">
        <f>SUMIF([1]route!$E$3:$E$10005,E487,[1]!Table1[21])</f>
        <v/>
      </c>
      <c r="AZ487" s="30">
        <f>SUMIF([1]route!$E$3:$E$10005,E487,[1]!Table1[22])</f>
        <v/>
      </c>
      <c r="BA487" s="30">
        <f>SUMIF([1]route!$E$3:$E$10005,E487,[1]!Table1[23])</f>
        <v/>
      </c>
      <c r="BB487" s="30">
        <f>SUMIF([1]route!$E$3:$E$10005,E487,[1]!Table1[24])</f>
        <v/>
      </c>
      <c r="BC487" s="30">
        <f>SUMIF([1]route!$E$3:$E$10005,E487,[1]!Table1[25])</f>
        <v/>
      </c>
      <c r="BD487" s="30">
        <f>SUMIF([1]route!$E$3:$E$10005,E487,[1]!Table1[26])</f>
        <v/>
      </c>
      <c r="BE487" s="30">
        <f>SUMIF([1]route!$E$3:$E$10005,E487,[1]!Table1[27])</f>
        <v/>
      </c>
      <c r="BF487" s="30">
        <f>SUMIF([1]route!$E$3:$E$10005,E487,[1]!Table1[28])</f>
        <v/>
      </c>
      <c r="BG487" s="30">
        <f>SUMIF([1]route!$E$3:$E$10005,E487,[1]!Table1[29])</f>
        <v/>
      </c>
      <c r="BH487" s="30">
        <f>SUMIF([1]route!$E$3:$E$10005,E487,[1]!Table1[30])</f>
        <v/>
      </c>
      <c r="BI487" s="30">
        <f>SUMIF([1]route!$E$3:$E$10005,E487,[1]!Table1[31])</f>
        <v/>
      </c>
      <c r="BJ487" s="30">
        <f>SUMIF([1]route!$E$3:$E$10005,E487,[1]!Table1[Remain PO])</f>
        <v/>
      </c>
      <c r="BK487" s="31">
        <f>SUMIF([1]route!$E$3:$E$10005,E487,[1]!Table1[N+1])</f>
        <v/>
      </c>
      <c r="BL487" s="31">
        <f>SUMIF([1]route!$E$3:$E$10005,E487,[1]!Table1[N+2])</f>
        <v/>
      </c>
      <c r="BM487" s="31">
        <f>SUMIF([1]route!$E$3:$E$10005,E487,[1]!Table1[N+3])</f>
        <v/>
      </c>
      <c r="BN487" s="32">
        <f>SUMIF([1]route!$E$3:$E$10005,E487,[1]!Table1[N+4])</f>
        <v/>
      </c>
      <c r="BP487" s="37">
        <f>$V487-$AD487</f>
        <v/>
      </c>
      <c r="BQ487" s="35">
        <f>BP487-AE487</f>
        <v/>
      </c>
      <c r="BR487" s="35">
        <f>BQ487-AF487</f>
        <v/>
      </c>
      <c r="BS487" s="35">
        <f>BR487-AG487</f>
        <v/>
      </c>
      <c r="BT487" s="35">
        <f>BS487-AH487</f>
        <v/>
      </c>
      <c r="BU487" s="35">
        <f>BT487-AI487</f>
        <v/>
      </c>
      <c r="BV487" s="35">
        <f>BU487-AJ487</f>
        <v/>
      </c>
      <c r="BW487" s="35">
        <f>BV487-AK487</f>
        <v/>
      </c>
      <c r="BX487" s="35">
        <f>BW487-AL487</f>
        <v/>
      </c>
      <c r="BY487" s="35">
        <f>BX487-AM487</f>
        <v/>
      </c>
      <c r="BZ487" s="35">
        <f>BY487-AN487</f>
        <v/>
      </c>
      <c r="CA487" s="35">
        <f>BZ487-AO487</f>
        <v/>
      </c>
      <c r="CB487" s="35">
        <f>CA487-AP487</f>
        <v/>
      </c>
      <c r="CC487" s="35">
        <f>CB487-AQ487</f>
        <v/>
      </c>
      <c r="CD487" s="35">
        <f>CC487-AR487</f>
        <v/>
      </c>
      <c r="CE487" s="35">
        <f>CD487-AS487</f>
        <v/>
      </c>
      <c r="CF487" s="35">
        <f>CE487-AT487</f>
        <v/>
      </c>
      <c r="CG487" s="35">
        <f>CF487-AU487</f>
        <v/>
      </c>
      <c r="CH487" s="35">
        <f>CG487-AV487</f>
        <v/>
      </c>
      <c r="CI487" s="35">
        <f>CH487-AW487</f>
        <v/>
      </c>
      <c r="CJ487" s="35">
        <f>CI487-AX487</f>
        <v/>
      </c>
      <c r="CK487" s="35">
        <f>CJ487-AY487</f>
        <v/>
      </c>
      <c r="CL487" s="35">
        <f>CK487-AZ487</f>
        <v/>
      </c>
      <c r="CM487" s="35">
        <f>CL487-BA487</f>
        <v/>
      </c>
      <c r="CN487" s="35">
        <f>CM487-BB487</f>
        <v/>
      </c>
      <c r="CO487" s="35">
        <f>CN487-BC487</f>
        <v/>
      </c>
      <c r="CP487" s="35">
        <f>CO487-BD487</f>
        <v/>
      </c>
      <c r="CQ487" s="35">
        <f>CP487-BE487</f>
        <v/>
      </c>
      <c r="CR487" s="35">
        <f>CQ487-BF487</f>
        <v/>
      </c>
      <c r="CS487" s="35">
        <f>CR487-BG487</f>
        <v/>
      </c>
      <c r="CT487" s="35">
        <f>CS487-BH487</f>
        <v/>
      </c>
      <c r="CU487" s="35">
        <f>CT487-BI487</f>
        <v/>
      </c>
      <c r="CV487" s="35">
        <f>CU487-BJ487</f>
        <v/>
      </c>
      <c r="CW487" s="38">
        <f>CV487-BK487</f>
        <v/>
      </c>
      <c r="CX487" s="38">
        <f>CW487-BL487</f>
        <v/>
      </c>
      <c r="CY487" s="38">
        <f>CX487-BM487</f>
        <v/>
      </c>
      <c r="CZ487" s="39">
        <f>CY487-BN487</f>
        <v/>
      </c>
      <c r="DA487" s="35" t="n"/>
    </row>
    <row r="488">
      <c r="D488" s="61">
        <f>VLOOKUP(F488,[1]Special!$O$2:$S$209,3,0)</f>
        <v/>
      </c>
      <c r="E488" s="20" t="inlineStr">
        <is>
          <t>|0200226010|17.30|0.00|2.000|0.0005500NBC</t>
        </is>
      </c>
      <c r="F488" s="19">
        <f>LEFT(E488,LEN(E488)-7)</f>
        <v/>
      </c>
      <c r="G488" s="19">
        <f>'Cutting Rules'!H488</f>
        <v/>
      </c>
      <c r="H488" s="19">
        <f>VLOOKUP(MID(F488,8,2),[1]Special!$H$2:$I$32,2,0)</f>
        <v/>
      </c>
      <c r="I488" s="19">
        <f>RIGHT(E488,3)</f>
        <v/>
      </c>
      <c r="J488" s="19">
        <f>IF(MID(E488,6,2)="22","P","C")</f>
        <v/>
      </c>
      <c r="K488" s="19">
        <f>MID(E488,13,4)</f>
        <v/>
      </c>
      <c r="L488" s="19">
        <f>MID(E488,19,4)</f>
        <v/>
      </c>
      <c r="M488" s="52">
        <f>MID(E488,LEN(E488)-17,4)</f>
        <v/>
      </c>
      <c r="N488" s="52">
        <f>MID(E488,LEN(E488)-6,4)</f>
        <v/>
      </c>
      <c r="O488" s="19">
        <f>VLOOKUP(F488,[1]Item!$A$5:$Z$10000,26,0)</f>
        <v/>
      </c>
      <c r="P488" s="19">
        <f>VLOOKUP(E488,[1]route!$E$3:$O$10005,11,0)</f>
        <v/>
      </c>
      <c r="Q488" s="167">
        <f>'Cutting Rules'!AD488</f>
        <v/>
      </c>
      <c r="R488" s="168">
        <f>SUMIF([1]route!$E$3:$E$10005,E488,[1]!Table1[生産])</f>
        <v/>
      </c>
      <c r="S488" s="24" t="n"/>
      <c r="T488" s="169" t="inlineStr"/>
      <c r="U488" s="19" t="n"/>
      <c r="V488" s="170">
        <f>SUMIF([1]route!$E$3:$E$10005,E488,[1]route!$M$3:$M$10005)</f>
        <v/>
      </c>
      <c r="W488" s="171">
        <f>O488*N488*V488/1000</f>
        <v/>
      </c>
      <c r="X488" s="27">
        <f t="array" ref="X488">INDEX($BP488:$CZ488,MATCH(TRUE,$BP488:$CZ488&lt;0,0))</f>
        <v/>
      </c>
      <c r="Y488" s="47">
        <f>IFERROR(CHOOSE($AC488,$BP$1,$BQ$1,$BR$1,$BS$1,$BT$1,$BU$1,$BV$1,$BW$1,$BX$1,$BY$1,$BZ$1,$CA$1,$CB$1,$CC$1,$CD$1,$CE$1,$CF$1,$CG$1,$CH$1,$CI$1,$CJ$1,$CK$1,$CL$1,$CM$1,$CN$1,$CO$1,$CP$1,$CQ$1,$CR$1,$CS$1,$CT$1,$CU$1,$CV$1,$CW$1,$CX$1,$CY$1,$CZ$1,),"")</f>
        <v/>
      </c>
      <c r="Z488" s="121">
        <f>IFERROR(VLOOKUP(E488,[1]route!$E$3:$BL$10005,59,0),"")&amp;IFERROR(VLOOKUP(E488,[1]route!$E$3:$BL$10005,60,0),"")</f>
        <v/>
      </c>
      <c r="AA488" s="172">
        <f>IF(R488&gt;V488,R488-V488,0)</f>
        <v/>
      </c>
      <c r="AB488" s="173">
        <f>AA488*O488*N488/1000</f>
        <v/>
      </c>
      <c r="AC488" s="4">
        <f>IFERROR(MATCH($X488,$BP488:$CZ488,0),"")</f>
        <v/>
      </c>
      <c r="AD488" s="29" t="n">
        <v>0</v>
      </c>
      <c r="AE488" s="30">
        <f>SUMIF([1]route!$E$3:$E$10005,E488,[1]!Table1[1])</f>
        <v/>
      </c>
      <c r="AF488" s="30">
        <f>SUMIF([1]route!$E$3:$E$10005,E488,[1]!Table1[2])</f>
        <v/>
      </c>
      <c r="AG488" s="30">
        <f>SUMIF([1]route!$E$3:$E$10005,E488,[1]!Table1[3])</f>
        <v/>
      </c>
      <c r="AH488" s="30">
        <f>SUMIF([1]route!$E$3:$E$10005,E488,[1]!Table1[4])</f>
        <v/>
      </c>
      <c r="AI488" s="30">
        <f>SUMIF([1]route!$E$3:$E$10005,E488,[1]!Table1[5])</f>
        <v/>
      </c>
      <c r="AJ488" s="30">
        <f>SUMIF([1]route!$E$3:$E$10005,E488,[1]!Table1[6])</f>
        <v/>
      </c>
      <c r="AK488" s="30">
        <f>SUMIF([1]route!$E$3:$E$10005,E488,[1]!Table1[7])</f>
        <v/>
      </c>
      <c r="AL488" s="30">
        <f>SUMIF([1]route!$E$3:$E$10005,E488,[1]!Table1[8])</f>
        <v/>
      </c>
      <c r="AM488" s="30">
        <f>SUMIF([1]route!$E$3:$E$10005,E488,[1]!Table1[9])</f>
        <v/>
      </c>
      <c r="AN488" s="30">
        <f>SUMIF([1]route!$E$3:$E$10005,E488,[1]!Table1[10])</f>
        <v/>
      </c>
      <c r="AO488" s="30">
        <f>SUMIF([1]route!$E$3:$E$10005,E488,[1]!Table1[11])</f>
        <v/>
      </c>
      <c r="AP488" s="30">
        <f>SUMIF([1]route!$E$3:$E$10005,E488,[1]!Table1[12])</f>
        <v/>
      </c>
      <c r="AQ488" s="30">
        <f>SUMIF([1]route!$E$3:$E$10005,E488,[1]!Table1[13])</f>
        <v/>
      </c>
      <c r="AR488" s="30">
        <f>SUMIF([1]route!$E$3:$E$10005,E488,[1]!Table1[14])</f>
        <v/>
      </c>
      <c r="AS488" s="30">
        <f>SUMIF([1]route!$E$3:$E$10005,E488,[1]!Table1[15])</f>
        <v/>
      </c>
      <c r="AT488" s="30">
        <f>SUMIF([1]route!$E$3:$E$10005,E488,[1]!Table1[16])</f>
        <v/>
      </c>
      <c r="AU488" s="30">
        <f>SUMIF([1]route!$E$3:$E$10005,E488,[1]!Table1[17])</f>
        <v/>
      </c>
      <c r="AV488" s="30">
        <f>SUMIF([1]route!$E$3:$E$10005,E488,[1]!Table1[18])</f>
        <v/>
      </c>
      <c r="AW488" s="30">
        <f>SUMIF([1]route!$E$3:$E$10005,E488,[1]!Table1[19])</f>
        <v/>
      </c>
      <c r="AX488" s="30">
        <f>SUMIF([1]route!$E$3:$E$10005,E488,[1]!Table1[20])</f>
        <v/>
      </c>
      <c r="AY488" s="30">
        <f>SUMIF([1]route!$E$3:$E$10005,E488,[1]!Table1[21])</f>
        <v/>
      </c>
      <c r="AZ488" s="30">
        <f>SUMIF([1]route!$E$3:$E$10005,E488,[1]!Table1[22])</f>
        <v/>
      </c>
      <c r="BA488" s="30">
        <f>SUMIF([1]route!$E$3:$E$10005,E488,[1]!Table1[23])</f>
        <v/>
      </c>
      <c r="BB488" s="30">
        <f>SUMIF([1]route!$E$3:$E$10005,E488,[1]!Table1[24])</f>
        <v/>
      </c>
      <c r="BC488" s="30">
        <f>SUMIF([1]route!$E$3:$E$10005,E488,[1]!Table1[25])</f>
        <v/>
      </c>
      <c r="BD488" s="30">
        <f>SUMIF([1]route!$E$3:$E$10005,E488,[1]!Table1[26])</f>
        <v/>
      </c>
      <c r="BE488" s="30">
        <f>SUMIF([1]route!$E$3:$E$10005,E488,[1]!Table1[27])</f>
        <v/>
      </c>
      <c r="BF488" s="30">
        <f>SUMIF([1]route!$E$3:$E$10005,E488,[1]!Table1[28])</f>
        <v/>
      </c>
      <c r="BG488" s="30">
        <f>SUMIF([1]route!$E$3:$E$10005,E488,[1]!Table1[29])</f>
        <v/>
      </c>
      <c r="BH488" s="30">
        <f>SUMIF([1]route!$E$3:$E$10005,E488,[1]!Table1[30])</f>
        <v/>
      </c>
      <c r="BI488" s="30">
        <f>SUMIF([1]route!$E$3:$E$10005,E488,[1]!Table1[31])</f>
        <v/>
      </c>
      <c r="BJ488" s="30">
        <f>SUMIF([1]route!$E$3:$E$10005,E488,[1]!Table1[Remain PO])</f>
        <v/>
      </c>
      <c r="BK488" s="31">
        <f>SUMIF([1]route!$E$3:$E$10005,E488,[1]!Table1[N+1])</f>
        <v/>
      </c>
      <c r="BL488" s="31">
        <f>SUMIF([1]route!$E$3:$E$10005,E488,[1]!Table1[N+2])</f>
        <v/>
      </c>
      <c r="BM488" s="31">
        <f>SUMIF([1]route!$E$3:$E$10005,E488,[1]!Table1[N+3])</f>
        <v/>
      </c>
      <c r="BN488" s="32">
        <f>SUMIF([1]route!$E$3:$E$10005,E488,[1]!Table1[N+4])</f>
        <v/>
      </c>
      <c r="BP488" s="37">
        <f>$V488-$AD488</f>
        <v/>
      </c>
      <c r="BQ488" s="35">
        <f>BP488-AE488</f>
        <v/>
      </c>
      <c r="BR488" s="35">
        <f>BQ488-AF488</f>
        <v/>
      </c>
      <c r="BS488" s="35">
        <f>BR488-AG488</f>
        <v/>
      </c>
      <c r="BT488" s="35">
        <f>BS488-AH488</f>
        <v/>
      </c>
      <c r="BU488" s="35">
        <f>BT488-AI488</f>
        <v/>
      </c>
      <c r="BV488" s="35">
        <f>BU488-AJ488</f>
        <v/>
      </c>
      <c r="BW488" s="35">
        <f>BV488-AK488</f>
        <v/>
      </c>
      <c r="BX488" s="35">
        <f>BW488-AL488</f>
        <v/>
      </c>
      <c r="BY488" s="35">
        <f>BX488-AM488</f>
        <v/>
      </c>
      <c r="BZ488" s="35">
        <f>BY488-AN488</f>
        <v/>
      </c>
      <c r="CA488" s="35">
        <f>BZ488-AO488</f>
        <v/>
      </c>
      <c r="CB488" s="35">
        <f>CA488-AP488</f>
        <v/>
      </c>
      <c r="CC488" s="35">
        <f>CB488-AQ488</f>
        <v/>
      </c>
      <c r="CD488" s="35">
        <f>CC488-AR488</f>
        <v/>
      </c>
      <c r="CE488" s="35">
        <f>CD488-AS488</f>
        <v/>
      </c>
      <c r="CF488" s="35">
        <f>CE488-AT488</f>
        <v/>
      </c>
      <c r="CG488" s="35">
        <f>CF488-AU488</f>
        <v/>
      </c>
      <c r="CH488" s="35">
        <f>CG488-AV488</f>
        <v/>
      </c>
      <c r="CI488" s="35">
        <f>CH488-AW488</f>
        <v/>
      </c>
      <c r="CJ488" s="35">
        <f>CI488-AX488</f>
        <v/>
      </c>
      <c r="CK488" s="35">
        <f>CJ488-AY488</f>
        <v/>
      </c>
      <c r="CL488" s="35">
        <f>CK488-AZ488</f>
        <v/>
      </c>
      <c r="CM488" s="35">
        <f>CL488-BA488</f>
        <v/>
      </c>
      <c r="CN488" s="35">
        <f>CM488-BB488</f>
        <v/>
      </c>
      <c r="CO488" s="35">
        <f>CN488-BC488</f>
        <v/>
      </c>
      <c r="CP488" s="35">
        <f>CO488-BD488</f>
        <v/>
      </c>
      <c r="CQ488" s="35">
        <f>CP488-BE488</f>
        <v/>
      </c>
      <c r="CR488" s="35">
        <f>CQ488-BF488</f>
        <v/>
      </c>
      <c r="CS488" s="35">
        <f>CR488-BG488</f>
        <v/>
      </c>
      <c r="CT488" s="35">
        <f>CS488-BH488</f>
        <v/>
      </c>
      <c r="CU488" s="35">
        <f>CT488-BI488</f>
        <v/>
      </c>
      <c r="CV488" s="35">
        <f>CU488-BJ488</f>
        <v/>
      </c>
      <c r="CW488" s="38">
        <f>CV488-BK488</f>
        <v/>
      </c>
      <c r="CX488" s="38">
        <f>CW488-BL488</f>
        <v/>
      </c>
      <c r="CY488" s="38">
        <f>CX488-BM488</f>
        <v/>
      </c>
      <c r="CZ488" s="39">
        <f>CY488-BN488</f>
        <v/>
      </c>
      <c r="DA488" s="35" t="n"/>
    </row>
    <row r="489">
      <c r="D489" s="61">
        <f>VLOOKUP(F489,[1]Special!$O$2:$S$209,3,0)</f>
        <v/>
      </c>
      <c r="E489" s="20" t="inlineStr">
        <is>
          <t>|0200220810|19.10|0.00|1.600|0.0006111NBC</t>
        </is>
      </c>
      <c r="F489" s="19">
        <f>LEFT(E489,LEN(E489)-7)</f>
        <v/>
      </c>
      <c r="G489" s="19">
        <f>'Cutting Rules'!H489</f>
        <v/>
      </c>
      <c r="H489" s="19">
        <f>VLOOKUP(MID(F489,8,2),[1]Special!$H$2:$I$32,2,0)</f>
        <v/>
      </c>
      <c r="I489" s="19">
        <f>RIGHT(E489,3)</f>
        <v/>
      </c>
      <c r="J489" s="19">
        <f>IF(MID(E489,6,2)="22","P","C")</f>
        <v/>
      </c>
      <c r="K489" s="19">
        <f>MID(E489,13,4)</f>
        <v/>
      </c>
      <c r="L489" s="19">
        <f>MID(E489,19,4)</f>
        <v/>
      </c>
      <c r="M489" s="52">
        <f>MID(E489,LEN(E489)-17,4)</f>
        <v/>
      </c>
      <c r="N489" s="52">
        <f>MID(E489,LEN(E489)-6,4)</f>
        <v/>
      </c>
      <c r="O489" s="19">
        <f>VLOOKUP(F489,[1]Item!$A$5:$Z$10000,26,0)</f>
        <v/>
      </c>
      <c r="P489" s="19">
        <f>VLOOKUP(E489,[1]route!$E$3:$O$10005,11,0)</f>
        <v/>
      </c>
      <c r="Q489" s="167">
        <f>'Cutting Rules'!AD489</f>
        <v/>
      </c>
      <c r="R489" s="168">
        <f>SUMIF([1]route!$E$3:$E$10005,E489,[1]!Table1[生産])</f>
        <v/>
      </c>
      <c r="S489" s="24" t="n"/>
      <c r="T489" s="169" t="inlineStr"/>
      <c r="U489" s="19" t="n"/>
      <c r="V489" s="170">
        <f>SUMIF([1]route!$E$3:$E$10005,E489,[1]route!$M$3:$M$10005)</f>
        <v/>
      </c>
      <c r="W489" s="171">
        <f>O489*N489*V489/1000</f>
        <v/>
      </c>
      <c r="X489" s="27">
        <f t="array" ref="X489">INDEX($BP489:$CZ489,MATCH(TRUE,$BP489:$CZ489&lt;0,0))</f>
        <v/>
      </c>
      <c r="Y489" s="47">
        <f>IFERROR(CHOOSE($AC489,$BP$1,$BQ$1,$BR$1,$BS$1,$BT$1,$BU$1,$BV$1,$BW$1,$BX$1,$BY$1,$BZ$1,$CA$1,$CB$1,$CC$1,$CD$1,$CE$1,$CF$1,$CG$1,$CH$1,$CI$1,$CJ$1,$CK$1,$CL$1,$CM$1,$CN$1,$CO$1,$CP$1,$CQ$1,$CR$1,$CS$1,$CT$1,$CU$1,$CV$1,$CW$1,$CX$1,$CY$1,$CZ$1,),"")</f>
        <v/>
      </c>
      <c r="Z489" s="121">
        <f>IFERROR(VLOOKUP(E489,[1]route!$E$3:$BL$10005,59,0),"")&amp;IFERROR(VLOOKUP(E489,[1]route!$E$3:$BL$10005,60,0),"")</f>
        <v/>
      </c>
      <c r="AA489" s="172">
        <f>IF(R489&gt;V489,R489-V489,0)</f>
        <v/>
      </c>
      <c r="AB489" s="173">
        <f>AA489*O489*N489/1000</f>
        <v/>
      </c>
      <c r="AC489" s="4">
        <f>IFERROR(MATCH($X489,$BP489:$CZ489,0),"")</f>
        <v/>
      </c>
      <c r="AD489" s="29" t="n">
        <v>0</v>
      </c>
      <c r="AE489" s="30">
        <f>SUMIF([1]route!$E$3:$E$10005,E489,[1]!Table1[1])</f>
        <v/>
      </c>
      <c r="AF489" s="30">
        <f>SUMIF([1]route!$E$3:$E$10005,E489,[1]!Table1[2])</f>
        <v/>
      </c>
      <c r="AG489" s="30">
        <f>SUMIF([1]route!$E$3:$E$10005,E489,[1]!Table1[3])</f>
        <v/>
      </c>
      <c r="AH489" s="30">
        <f>SUMIF([1]route!$E$3:$E$10005,E489,[1]!Table1[4])</f>
        <v/>
      </c>
      <c r="AI489" s="30">
        <f>SUMIF([1]route!$E$3:$E$10005,E489,[1]!Table1[5])</f>
        <v/>
      </c>
      <c r="AJ489" s="30">
        <f>SUMIF([1]route!$E$3:$E$10005,E489,[1]!Table1[6])</f>
        <v/>
      </c>
      <c r="AK489" s="30">
        <f>SUMIF([1]route!$E$3:$E$10005,E489,[1]!Table1[7])</f>
        <v/>
      </c>
      <c r="AL489" s="30">
        <f>SUMIF([1]route!$E$3:$E$10005,E489,[1]!Table1[8])</f>
        <v/>
      </c>
      <c r="AM489" s="30">
        <f>SUMIF([1]route!$E$3:$E$10005,E489,[1]!Table1[9])</f>
        <v/>
      </c>
      <c r="AN489" s="30">
        <f>SUMIF([1]route!$E$3:$E$10005,E489,[1]!Table1[10])</f>
        <v/>
      </c>
      <c r="AO489" s="30">
        <f>SUMIF([1]route!$E$3:$E$10005,E489,[1]!Table1[11])</f>
        <v/>
      </c>
      <c r="AP489" s="30">
        <f>SUMIF([1]route!$E$3:$E$10005,E489,[1]!Table1[12])</f>
        <v/>
      </c>
      <c r="AQ489" s="30">
        <f>SUMIF([1]route!$E$3:$E$10005,E489,[1]!Table1[13])</f>
        <v/>
      </c>
      <c r="AR489" s="30">
        <f>SUMIF([1]route!$E$3:$E$10005,E489,[1]!Table1[14])</f>
        <v/>
      </c>
      <c r="AS489" s="30">
        <f>SUMIF([1]route!$E$3:$E$10005,E489,[1]!Table1[15])</f>
        <v/>
      </c>
      <c r="AT489" s="30">
        <f>SUMIF([1]route!$E$3:$E$10005,E489,[1]!Table1[16])</f>
        <v/>
      </c>
      <c r="AU489" s="30">
        <f>SUMIF([1]route!$E$3:$E$10005,E489,[1]!Table1[17])</f>
        <v/>
      </c>
      <c r="AV489" s="30">
        <f>SUMIF([1]route!$E$3:$E$10005,E489,[1]!Table1[18])</f>
        <v/>
      </c>
      <c r="AW489" s="30">
        <f>SUMIF([1]route!$E$3:$E$10005,E489,[1]!Table1[19])</f>
        <v/>
      </c>
      <c r="AX489" s="30">
        <f>SUMIF([1]route!$E$3:$E$10005,E489,[1]!Table1[20])</f>
        <v/>
      </c>
      <c r="AY489" s="30">
        <f>SUMIF([1]route!$E$3:$E$10005,E489,[1]!Table1[21])</f>
        <v/>
      </c>
      <c r="AZ489" s="30">
        <f>SUMIF([1]route!$E$3:$E$10005,E489,[1]!Table1[22])</f>
        <v/>
      </c>
      <c r="BA489" s="30">
        <f>SUMIF([1]route!$E$3:$E$10005,E489,[1]!Table1[23])</f>
        <v/>
      </c>
      <c r="BB489" s="30">
        <f>SUMIF([1]route!$E$3:$E$10005,E489,[1]!Table1[24])</f>
        <v/>
      </c>
      <c r="BC489" s="30">
        <f>SUMIF([1]route!$E$3:$E$10005,E489,[1]!Table1[25])</f>
        <v/>
      </c>
      <c r="BD489" s="30">
        <f>SUMIF([1]route!$E$3:$E$10005,E489,[1]!Table1[26])</f>
        <v/>
      </c>
      <c r="BE489" s="30">
        <f>SUMIF([1]route!$E$3:$E$10005,E489,[1]!Table1[27])</f>
        <v/>
      </c>
      <c r="BF489" s="30">
        <f>SUMIF([1]route!$E$3:$E$10005,E489,[1]!Table1[28])</f>
        <v/>
      </c>
      <c r="BG489" s="30">
        <f>SUMIF([1]route!$E$3:$E$10005,E489,[1]!Table1[29])</f>
        <v/>
      </c>
      <c r="BH489" s="30">
        <f>SUMIF([1]route!$E$3:$E$10005,E489,[1]!Table1[30])</f>
        <v/>
      </c>
      <c r="BI489" s="30">
        <f>SUMIF([1]route!$E$3:$E$10005,E489,[1]!Table1[31])</f>
        <v/>
      </c>
      <c r="BJ489" s="30">
        <f>SUMIF([1]route!$E$3:$E$10005,E489,[1]!Table1[Remain PO])</f>
        <v/>
      </c>
      <c r="BK489" s="31">
        <f>SUMIF([1]route!$E$3:$E$10005,E489,[1]!Table1[N+1])</f>
        <v/>
      </c>
      <c r="BL489" s="31">
        <f>SUMIF([1]route!$E$3:$E$10005,E489,[1]!Table1[N+2])</f>
        <v/>
      </c>
      <c r="BM489" s="31">
        <f>SUMIF([1]route!$E$3:$E$10005,E489,[1]!Table1[N+3])</f>
        <v/>
      </c>
      <c r="BN489" s="32">
        <f>SUMIF([1]route!$E$3:$E$10005,E489,[1]!Table1[N+4])</f>
        <v/>
      </c>
      <c r="BP489" s="37">
        <f>$V489-$AD489</f>
        <v/>
      </c>
      <c r="BQ489" s="35">
        <f>BP489-AE489</f>
        <v/>
      </c>
      <c r="BR489" s="35">
        <f>BQ489-AF489</f>
        <v/>
      </c>
      <c r="BS489" s="35">
        <f>BR489-AG489</f>
        <v/>
      </c>
      <c r="BT489" s="35">
        <f>BS489-AH489</f>
        <v/>
      </c>
      <c r="BU489" s="35">
        <f>BT489-AI489</f>
        <v/>
      </c>
      <c r="BV489" s="35">
        <f>BU489-AJ489</f>
        <v/>
      </c>
      <c r="BW489" s="35">
        <f>BV489-AK489</f>
        <v/>
      </c>
      <c r="BX489" s="35">
        <f>BW489-AL489</f>
        <v/>
      </c>
      <c r="BY489" s="35">
        <f>BX489-AM489</f>
        <v/>
      </c>
      <c r="BZ489" s="35">
        <f>BY489-AN489</f>
        <v/>
      </c>
      <c r="CA489" s="35">
        <f>BZ489-AO489</f>
        <v/>
      </c>
      <c r="CB489" s="35">
        <f>CA489-AP489</f>
        <v/>
      </c>
      <c r="CC489" s="35">
        <f>CB489-AQ489</f>
        <v/>
      </c>
      <c r="CD489" s="35">
        <f>CC489-AR489</f>
        <v/>
      </c>
      <c r="CE489" s="35">
        <f>CD489-AS489</f>
        <v/>
      </c>
      <c r="CF489" s="35">
        <f>CE489-AT489</f>
        <v/>
      </c>
      <c r="CG489" s="35">
        <f>CF489-AU489</f>
        <v/>
      </c>
      <c r="CH489" s="35">
        <f>CG489-AV489</f>
        <v/>
      </c>
      <c r="CI489" s="35">
        <f>CH489-AW489</f>
        <v/>
      </c>
      <c r="CJ489" s="35">
        <f>CI489-AX489</f>
        <v/>
      </c>
      <c r="CK489" s="35">
        <f>CJ489-AY489</f>
        <v/>
      </c>
      <c r="CL489" s="35">
        <f>CK489-AZ489</f>
        <v/>
      </c>
      <c r="CM489" s="35">
        <f>CL489-BA489</f>
        <v/>
      </c>
      <c r="CN489" s="35">
        <f>CM489-BB489</f>
        <v/>
      </c>
      <c r="CO489" s="35">
        <f>CN489-BC489</f>
        <v/>
      </c>
      <c r="CP489" s="35">
        <f>CO489-BD489</f>
        <v/>
      </c>
      <c r="CQ489" s="35">
        <f>CP489-BE489</f>
        <v/>
      </c>
      <c r="CR489" s="35">
        <f>CQ489-BF489</f>
        <v/>
      </c>
      <c r="CS489" s="35">
        <f>CR489-BG489</f>
        <v/>
      </c>
      <c r="CT489" s="35">
        <f>CS489-BH489</f>
        <v/>
      </c>
      <c r="CU489" s="35">
        <f>CT489-BI489</f>
        <v/>
      </c>
      <c r="CV489" s="35">
        <f>CU489-BJ489</f>
        <v/>
      </c>
      <c r="CW489" s="38">
        <f>CV489-BK489</f>
        <v/>
      </c>
      <c r="CX489" s="38">
        <f>CW489-BL489</f>
        <v/>
      </c>
      <c r="CY489" s="38">
        <f>CX489-BM489</f>
        <v/>
      </c>
      <c r="CZ489" s="39">
        <f>CY489-BN489</f>
        <v/>
      </c>
      <c r="DA489" s="35" t="n"/>
    </row>
    <row r="490">
      <c r="D490" s="61">
        <f>VLOOKUP(F490,[1]Special!$O$2:$S$209,3,0)</f>
        <v/>
      </c>
      <c r="E490" s="20" t="inlineStr">
        <is>
          <t>|0200230841|12.70|0.00|1.200|0.0004901NBC</t>
        </is>
      </c>
      <c r="F490" s="19">
        <f>LEFT(E490,LEN(E490)-7)</f>
        <v/>
      </c>
      <c r="G490" s="19">
        <f>'Cutting Rules'!H490</f>
        <v/>
      </c>
      <c r="H490" s="19">
        <f>VLOOKUP(MID(F490,8,2),[1]Special!$H$2:$I$32,2,0)</f>
        <v/>
      </c>
      <c r="I490" s="19">
        <f>RIGHT(E490,3)</f>
        <v/>
      </c>
      <c r="J490" s="19">
        <f>IF(MID(E490,6,2)="22","P","C")</f>
        <v/>
      </c>
      <c r="K490" s="19">
        <f>MID(E490,13,4)</f>
        <v/>
      </c>
      <c r="L490" s="19">
        <f>MID(E490,19,4)</f>
        <v/>
      </c>
      <c r="M490" s="52">
        <f>MID(E490,LEN(E490)-17,4)</f>
        <v/>
      </c>
      <c r="N490" s="52">
        <f>MID(E490,LEN(E490)-6,4)</f>
        <v/>
      </c>
      <c r="O490" s="19">
        <f>VLOOKUP(F490,[1]Item!$A$5:$Z$10000,26,0)</f>
        <v/>
      </c>
      <c r="P490" s="19">
        <f>VLOOKUP(E490,[1]route!$E$3:$O$10005,11,0)</f>
        <v/>
      </c>
      <c r="Q490" s="167">
        <f>'Cutting Rules'!AD490</f>
        <v/>
      </c>
      <c r="R490" s="168">
        <f>SUMIF([1]route!$E$3:$E$10005,E490,[1]!Table1[生産])</f>
        <v/>
      </c>
      <c r="S490" s="24" t="n"/>
      <c r="T490" s="169" t="inlineStr"/>
      <c r="U490" s="19" t="n"/>
      <c r="V490" s="170">
        <f>SUMIF([1]route!$E$3:$E$10005,E490,[1]route!$M$3:$M$10005)</f>
        <v/>
      </c>
      <c r="W490" s="171">
        <f>O490*N490*V490/1000</f>
        <v/>
      </c>
      <c r="X490" s="27">
        <f t="array" ref="X490">INDEX($BP490:$CZ490,MATCH(TRUE,$BP490:$CZ490&lt;0,0))</f>
        <v/>
      </c>
      <c r="Y490" s="47">
        <f>IFERROR(CHOOSE($AC490,$BP$1,$BQ$1,$BR$1,$BS$1,$BT$1,$BU$1,$BV$1,$BW$1,$BX$1,$BY$1,$BZ$1,$CA$1,$CB$1,$CC$1,$CD$1,$CE$1,$CF$1,$CG$1,$CH$1,$CI$1,$CJ$1,$CK$1,$CL$1,$CM$1,$CN$1,$CO$1,$CP$1,$CQ$1,$CR$1,$CS$1,$CT$1,$CU$1,$CV$1,$CW$1,$CX$1,$CY$1,$CZ$1,),"")</f>
        <v/>
      </c>
      <c r="Z490" s="121">
        <f>IFERROR(VLOOKUP(E490,[1]route!$E$3:$BL$10005,59,0),"")&amp;IFERROR(VLOOKUP(E490,[1]route!$E$3:$BL$10005,60,0),"")</f>
        <v/>
      </c>
      <c r="AA490" s="172">
        <f>IF(R490&gt;V490,R490-V490,0)</f>
        <v/>
      </c>
      <c r="AB490" s="173">
        <f>AA490*O490*N490/1000</f>
        <v/>
      </c>
      <c r="AC490" s="4">
        <f>IFERROR(MATCH($X490,$BP490:$CZ490,0),"")</f>
        <v/>
      </c>
      <c r="AD490" s="29" t="n">
        <v>0</v>
      </c>
      <c r="AE490" s="30">
        <f>SUMIF([1]route!$E$3:$E$10005,E490,[1]!Table1[1])</f>
        <v/>
      </c>
      <c r="AF490" s="30">
        <f>SUMIF([1]route!$E$3:$E$10005,E490,[1]!Table1[2])</f>
        <v/>
      </c>
      <c r="AG490" s="30">
        <f>SUMIF([1]route!$E$3:$E$10005,E490,[1]!Table1[3])</f>
        <v/>
      </c>
      <c r="AH490" s="30">
        <f>SUMIF([1]route!$E$3:$E$10005,E490,[1]!Table1[4])</f>
        <v/>
      </c>
      <c r="AI490" s="30">
        <f>SUMIF([1]route!$E$3:$E$10005,E490,[1]!Table1[5])</f>
        <v/>
      </c>
      <c r="AJ490" s="30">
        <f>SUMIF([1]route!$E$3:$E$10005,E490,[1]!Table1[6])</f>
        <v/>
      </c>
      <c r="AK490" s="30">
        <f>SUMIF([1]route!$E$3:$E$10005,E490,[1]!Table1[7])</f>
        <v/>
      </c>
      <c r="AL490" s="30">
        <f>SUMIF([1]route!$E$3:$E$10005,E490,[1]!Table1[8])</f>
        <v/>
      </c>
      <c r="AM490" s="30">
        <f>SUMIF([1]route!$E$3:$E$10005,E490,[1]!Table1[9])</f>
        <v/>
      </c>
      <c r="AN490" s="30">
        <f>SUMIF([1]route!$E$3:$E$10005,E490,[1]!Table1[10])</f>
        <v/>
      </c>
      <c r="AO490" s="30">
        <f>SUMIF([1]route!$E$3:$E$10005,E490,[1]!Table1[11])</f>
        <v/>
      </c>
      <c r="AP490" s="30">
        <f>SUMIF([1]route!$E$3:$E$10005,E490,[1]!Table1[12])</f>
        <v/>
      </c>
      <c r="AQ490" s="30">
        <f>SUMIF([1]route!$E$3:$E$10005,E490,[1]!Table1[13])</f>
        <v/>
      </c>
      <c r="AR490" s="30">
        <f>SUMIF([1]route!$E$3:$E$10005,E490,[1]!Table1[14])</f>
        <v/>
      </c>
      <c r="AS490" s="30">
        <f>SUMIF([1]route!$E$3:$E$10005,E490,[1]!Table1[15])</f>
        <v/>
      </c>
      <c r="AT490" s="30">
        <f>SUMIF([1]route!$E$3:$E$10005,E490,[1]!Table1[16])</f>
        <v/>
      </c>
      <c r="AU490" s="30">
        <f>SUMIF([1]route!$E$3:$E$10005,E490,[1]!Table1[17])</f>
        <v/>
      </c>
      <c r="AV490" s="30">
        <f>SUMIF([1]route!$E$3:$E$10005,E490,[1]!Table1[18])</f>
        <v/>
      </c>
      <c r="AW490" s="30">
        <f>SUMIF([1]route!$E$3:$E$10005,E490,[1]!Table1[19])</f>
        <v/>
      </c>
      <c r="AX490" s="30">
        <f>SUMIF([1]route!$E$3:$E$10005,E490,[1]!Table1[20])</f>
        <v/>
      </c>
      <c r="AY490" s="30">
        <f>SUMIF([1]route!$E$3:$E$10005,E490,[1]!Table1[21])</f>
        <v/>
      </c>
      <c r="AZ490" s="30">
        <f>SUMIF([1]route!$E$3:$E$10005,E490,[1]!Table1[22])</f>
        <v/>
      </c>
      <c r="BA490" s="30">
        <f>SUMIF([1]route!$E$3:$E$10005,E490,[1]!Table1[23])</f>
        <v/>
      </c>
      <c r="BB490" s="30">
        <f>SUMIF([1]route!$E$3:$E$10005,E490,[1]!Table1[24])</f>
        <v/>
      </c>
      <c r="BC490" s="30">
        <f>SUMIF([1]route!$E$3:$E$10005,E490,[1]!Table1[25])</f>
        <v/>
      </c>
      <c r="BD490" s="30">
        <f>SUMIF([1]route!$E$3:$E$10005,E490,[1]!Table1[26])</f>
        <v/>
      </c>
      <c r="BE490" s="30">
        <f>SUMIF([1]route!$E$3:$E$10005,E490,[1]!Table1[27])</f>
        <v/>
      </c>
      <c r="BF490" s="30">
        <f>SUMIF([1]route!$E$3:$E$10005,E490,[1]!Table1[28])</f>
        <v/>
      </c>
      <c r="BG490" s="30">
        <f>SUMIF([1]route!$E$3:$E$10005,E490,[1]!Table1[29])</f>
        <v/>
      </c>
      <c r="BH490" s="30">
        <f>SUMIF([1]route!$E$3:$E$10005,E490,[1]!Table1[30])</f>
        <v/>
      </c>
      <c r="BI490" s="30">
        <f>SUMIF([1]route!$E$3:$E$10005,E490,[1]!Table1[31])</f>
        <v/>
      </c>
      <c r="BJ490" s="30">
        <f>SUMIF([1]route!$E$3:$E$10005,E490,[1]!Table1[Remain PO])</f>
        <v/>
      </c>
      <c r="BK490" s="31">
        <f>SUMIF([1]route!$E$3:$E$10005,E490,[1]!Table1[N+1])</f>
        <v/>
      </c>
      <c r="BL490" s="31">
        <f>SUMIF([1]route!$E$3:$E$10005,E490,[1]!Table1[N+2])</f>
        <v/>
      </c>
      <c r="BM490" s="31">
        <f>SUMIF([1]route!$E$3:$E$10005,E490,[1]!Table1[N+3])</f>
        <v/>
      </c>
      <c r="BN490" s="32">
        <f>SUMIF([1]route!$E$3:$E$10005,E490,[1]!Table1[N+4])</f>
        <v/>
      </c>
      <c r="BP490" s="37">
        <f>$V490-$AD490</f>
        <v/>
      </c>
      <c r="BQ490" s="35">
        <f>BP490-AE490</f>
        <v/>
      </c>
      <c r="BR490" s="35">
        <f>BQ490-AF490</f>
        <v/>
      </c>
      <c r="BS490" s="35">
        <f>BR490-AG490</f>
        <v/>
      </c>
      <c r="BT490" s="35">
        <f>BS490-AH490</f>
        <v/>
      </c>
      <c r="BU490" s="35">
        <f>BT490-AI490</f>
        <v/>
      </c>
      <c r="BV490" s="35">
        <f>BU490-AJ490</f>
        <v/>
      </c>
      <c r="BW490" s="35">
        <f>BV490-AK490</f>
        <v/>
      </c>
      <c r="BX490" s="35">
        <f>BW490-AL490</f>
        <v/>
      </c>
      <c r="BY490" s="35">
        <f>BX490-AM490</f>
        <v/>
      </c>
      <c r="BZ490" s="35">
        <f>BY490-AN490</f>
        <v/>
      </c>
      <c r="CA490" s="35">
        <f>BZ490-AO490</f>
        <v/>
      </c>
      <c r="CB490" s="35">
        <f>CA490-AP490</f>
        <v/>
      </c>
      <c r="CC490" s="35">
        <f>CB490-AQ490</f>
        <v/>
      </c>
      <c r="CD490" s="35">
        <f>CC490-AR490</f>
        <v/>
      </c>
      <c r="CE490" s="35">
        <f>CD490-AS490</f>
        <v/>
      </c>
      <c r="CF490" s="35">
        <f>CE490-AT490</f>
        <v/>
      </c>
      <c r="CG490" s="35">
        <f>CF490-AU490</f>
        <v/>
      </c>
      <c r="CH490" s="35">
        <f>CG490-AV490</f>
        <v/>
      </c>
      <c r="CI490" s="35">
        <f>CH490-AW490</f>
        <v/>
      </c>
      <c r="CJ490" s="35">
        <f>CI490-AX490</f>
        <v/>
      </c>
      <c r="CK490" s="35">
        <f>CJ490-AY490</f>
        <v/>
      </c>
      <c r="CL490" s="35">
        <f>CK490-AZ490</f>
        <v/>
      </c>
      <c r="CM490" s="35">
        <f>CL490-BA490</f>
        <v/>
      </c>
      <c r="CN490" s="35">
        <f>CM490-BB490</f>
        <v/>
      </c>
      <c r="CO490" s="35">
        <f>CN490-BC490</f>
        <v/>
      </c>
      <c r="CP490" s="35">
        <f>CO490-BD490</f>
        <v/>
      </c>
      <c r="CQ490" s="35">
        <f>CP490-BE490</f>
        <v/>
      </c>
      <c r="CR490" s="35">
        <f>CQ490-BF490</f>
        <v/>
      </c>
      <c r="CS490" s="35">
        <f>CR490-BG490</f>
        <v/>
      </c>
      <c r="CT490" s="35">
        <f>CS490-BH490</f>
        <v/>
      </c>
      <c r="CU490" s="35">
        <f>CT490-BI490</f>
        <v/>
      </c>
      <c r="CV490" s="35">
        <f>CU490-BJ490</f>
        <v/>
      </c>
      <c r="CW490" s="38">
        <f>CV490-BK490</f>
        <v/>
      </c>
      <c r="CX490" s="38">
        <f>CW490-BL490</f>
        <v/>
      </c>
      <c r="CY490" s="38">
        <f>CX490-BM490</f>
        <v/>
      </c>
      <c r="CZ490" s="39">
        <f>CY490-BN490</f>
        <v/>
      </c>
      <c r="DA490" s="35" t="n"/>
    </row>
    <row r="491">
      <c r="D491" s="61">
        <f>VLOOKUP(F491,[1]Special!$O$2:$S$209,3,0)</f>
        <v/>
      </c>
      <c r="E491" s="20" t="inlineStr">
        <is>
          <t>|0200226240|28.60|0.00|2.300|0.0006127NBC</t>
        </is>
      </c>
      <c r="F491" s="19">
        <f>LEFT(E491,LEN(E491)-7)</f>
        <v/>
      </c>
      <c r="G491" s="19">
        <f>'Cutting Rules'!H491</f>
        <v/>
      </c>
      <c r="H491" s="19">
        <f>VLOOKUP(MID(F491,8,2),[1]Special!$H$2:$I$32,2,0)</f>
        <v/>
      </c>
      <c r="I491" s="19">
        <f>RIGHT(E491,3)</f>
        <v/>
      </c>
      <c r="J491" s="19">
        <f>IF(MID(E491,6,2)="22","P","C")</f>
        <v/>
      </c>
      <c r="K491" s="19">
        <f>MID(E491,13,4)</f>
        <v/>
      </c>
      <c r="L491" s="19">
        <f>MID(E491,19,4)</f>
        <v/>
      </c>
      <c r="M491" s="52">
        <f>MID(E491,LEN(E491)-17,4)</f>
        <v/>
      </c>
      <c r="N491" s="52">
        <f>MID(E491,LEN(E491)-6,4)</f>
        <v/>
      </c>
      <c r="O491" s="19">
        <f>VLOOKUP(F491,[1]Item!$A$5:$Z$10000,26,0)</f>
        <v/>
      </c>
      <c r="P491" s="19">
        <f>VLOOKUP(E491,[1]route!$E$3:$O$10005,11,0)</f>
        <v/>
      </c>
      <c r="Q491" s="167">
        <f>'Cutting Rules'!AD491</f>
        <v/>
      </c>
      <c r="R491" s="168">
        <f>SUMIF([1]route!$E$3:$E$10005,E491,[1]!Table1[生産])</f>
        <v/>
      </c>
      <c r="S491" s="24" t="n"/>
      <c r="T491" s="169" t="inlineStr"/>
      <c r="U491" s="19" t="n"/>
      <c r="V491" s="170">
        <f>SUMIF([1]route!$E$3:$E$10005,E491,[1]route!$M$3:$M$10005)</f>
        <v/>
      </c>
      <c r="W491" s="171">
        <f>O491*N491*V491/1000</f>
        <v/>
      </c>
      <c r="X491" s="27" t="n"/>
      <c r="Y491" s="47">
        <f>IFERROR(CHOOSE($AC491,$BP$1,$BQ$1,$BR$1,$BS$1,$BT$1,$BU$1,$BV$1,$BW$1,$BX$1,$BY$1,$BZ$1,$CA$1,$CB$1,$CC$1,$CD$1,$CE$1,$CF$1,$CG$1,$CH$1,$CI$1,$CJ$1,$CK$1,$CL$1,$CM$1,$CN$1,$CO$1,$CP$1,$CQ$1,$CR$1,$CS$1,$CT$1,$CU$1,$CV$1,$CW$1,$CX$1,$CY$1,$CZ$1,),"")</f>
        <v/>
      </c>
      <c r="Z491" s="121">
        <f>IFERROR(VLOOKUP(E491,[1]route!$E$3:$BL$10005,59,0),"")&amp;IFERROR(VLOOKUP(E491,[1]route!$E$3:$BL$10005,60,0),"")</f>
        <v/>
      </c>
      <c r="AA491" s="172">
        <f>IF(R491&gt;V491,R491-V491,0)</f>
        <v/>
      </c>
      <c r="AB491" s="173">
        <f>AA491*O491*N491/1000</f>
        <v/>
      </c>
      <c r="AC491" s="4">
        <f>IFERROR(MATCH($X491,$BP491:$CZ491,0),"")</f>
        <v/>
      </c>
      <c r="AD491" s="29" t="n">
        <v>0</v>
      </c>
      <c r="AE491" s="30">
        <f>SUMIF([1]route!$E$3:$E$10005,E491,[1]!Table1[1])</f>
        <v/>
      </c>
      <c r="AF491" s="30">
        <f>SUMIF([1]route!$E$3:$E$10005,E491,[1]!Table1[2])</f>
        <v/>
      </c>
      <c r="AG491" s="30">
        <f>SUMIF([1]route!$E$3:$E$10005,E491,[1]!Table1[3])</f>
        <v/>
      </c>
      <c r="AH491" s="30">
        <f>SUMIF([1]route!$E$3:$E$10005,E491,[1]!Table1[4])</f>
        <v/>
      </c>
      <c r="AI491" s="30">
        <f>SUMIF([1]route!$E$3:$E$10005,E491,[1]!Table1[5])</f>
        <v/>
      </c>
      <c r="AJ491" s="30">
        <f>SUMIF([1]route!$E$3:$E$10005,E491,[1]!Table1[6])</f>
        <v/>
      </c>
      <c r="AK491" s="30">
        <f>SUMIF([1]route!$E$3:$E$10005,E491,[1]!Table1[7])</f>
        <v/>
      </c>
      <c r="AL491" s="30">
        <f>SUMIF([1]route!$E$3:$E$10005,E491,[1]!Table1[8])</f>
        <v/>
      </c>
      <c r="AM491" s="30">
        <f>SUMIF([1]route!$E$3:$E$10005,E491,[1]!Table1[9])</f>
        <v/>
      </c>
      <c r="AN491" s="30">
        <f>SUMIF([1]route!$E$3:$E$10005,E491,[1]!Table1[10])</f>
        <v/>
      </c>
      <c r="AO491" s="30">
        <f>SUMIF([1]route!$E$3:$E$10005,E491,[1]!Table1[11])</f>
        <v/>
      </c>
      <c r="AP491" s="30">
        <f>SUMIF([1]route!$E$3:$E$10005,E491,[1]!Table1[12])</f>
        <v/>
      </c>
      <c r="AQ491" s="30">
        <f>SUMIF([1]route!$E$3:$E$10005,E491,[1]!Table1[13])</f>
        <v/>
      </c>
      <c r="AR491" s="30">
        <f>SUMIF([1]route!$E$3:$E$10005,E491,[1]!Table1[14])</f>
        <v/>
      </c>
      <c r="AS491" s="30">
        <f>SUMIF([1]route!$E$3:$E$10005,E491,[1]!Table1[15])</f>
        <v/>
      </c>
      <c r="AT491" s="30">
        <f>SUMIF([1]route!$E$3:$E$10005,E491,[1]!Table1[16])</f>
        <v/>
      </c>
      <c r="AU491" s="30">
        <f>SUMIF([1]route!$E$3:$E$10005,E491,[1]!Table1[17])</f>
        <v/>
      </c>
      <c r="AV491" s="30">
        <f>SUMIF([1]route!$E$3:$E$10005,E491,[1]!Table1[18])</f>
        <v/>
      </c>
      <c r="AW491" s="30">
        <f>SUMIF([1]route!$E$3:$E$10005,E491,[1]!Table1[19])</f>
        <v/>
      </c>
      <c r="AX491" s="30">
        <f>SUMIF([1]route!$E$3:$E$10005,E491,[1]!Table1[20])</f>
        <v/>
      </c>
      <c r="AY491" s="30">
        <f>SUMIF([1]route!$E$3:$E$10005,E491,[1]!Table1[21])</f>
        <v/>
      </c>
      <c r="AZ491" s="30">
        <f>SUMIF([1]route!$E$3:$E$10005,E491,[1]!Table1[22])</f>
        <v/>
      </c>
      <c r="BA491" s="30">
        <f>SUMIF([1]route!$E$3:$E$10005,E491,[1]!Table1[23])</f>
        <v/>
      </c>
      <c r="BB491" s="30">
        <f>SUMIF([1]route!$E$3:$E$10005,E491,[1]!Table1[24])</f>
        <v/>
      </c>
      <c r="BC491" s="30">
        <f>SUMIF([1]route!$E$3:$E$10005,E491,[1]!Table1[25])</f>
        <v/>
      </c>
      <c r="BD491" s="30">
        <f>SUMIF([1]route!$E$3:$E$10005,E491,[1]!Table1[26])</f>
        <v/>
      </c>
      <c r="BE491" s="30">
        <f>SUMIF([1]route!$E$3:$E$10005,E491,[1]!Table1[27])</f>
        <v/>
      </c>
      <c r="BF491" s="30">
        <f>SUMIF([1]route!$E$3:$E$10005,E491,[1]!Table1[28])</f>
        <v/>
      </c>
      <c r="BG491" s="30">
        <f>SUMIF([1]route!$E$3:$E$10005,E491,[1]!Table1[29])</f>
        <v/>
      </c>
      <c r="BH491" s="30">
        <f>SUMIF([1]route!$E$3:$E$10005,E491,[1]!Table1[30])</f>
        <v/>
      </c>
      <c r="BI491" s="30">
        <f>SUMIF([1]route!$E$3:$E$10005,E491,[1]!Table1[31])</f>
        <v/>
      </c>
      <c r="BJ491" s="30">
        <f>SUMIF([1]route!$E$3:$E$10005,E491,[1]!Table1[Remain PO])</f>
        <v/>
      </c>
      <c r="BK491" s="31">
        <f>SUMIF([1]route!$E$3:$E$10005,E491,[1]!Table1[N+1])</f>
        <v/>
      </c>
      <c r="BL491" s="31">
        <f>SUMIF([1]route!$E$3:$E$10005,E491,[1]!Table1[N+2])</f>
        <v/>
      </c>
      <c r="BM491" s="31">
        <f>SUMIF([1]route!$E$3:$E$10005,E491,[1]!Table1[N+3])</f>
        <v/>
      </c>
      <c r="BN491" s="32">
        <f>SUMIF([1]route!$E$3:$E$10005,E491,[1]!Table1[N+4])</f>
        <v/>
      </c>
      <c r="BP491" s="37">
        <f>$V491-$AD491</f>
        <v/>
      </c>
      <c r="BQ491" s="35">
        <f>BP491-AE491</f>
        <v/>
      </c>
      <c r="BR491" s="35">
        <f>BQ491-AF491</f>
        <v/>
      </c>
      <c r="BS491" s="35">
        <f>BR491-AG491</f>
        <v/>
      </c>
      <c r="BT491" s="35">
        <f>BS491-AH491</f>
        <v/>
      </c>
      <c r="BU491" s="35">
        <f>BT491-AI491</f>
        <v/>
      </c>
      <c r="BV491" s="35">
        <f>BU491-AJ491</f>
        <v/>
      </c>
      <c r="BW491" s="35">
        <f>BV491-AK491</f>
        <v/>
      </c>
      <c r="BX491" s="35">
        <f>BW491-AL491</f>
        <v/>
      </c>
      <c r="BY491" s="35">
        <f>BX491-AM491</f>
        <v/>
      </c>
      <c r="BZ491" s="35">
        <f>BY491-AN491</f>
        <v/>
      </c>
      <c r="CA491" s="35">
        <f>BZ491-AO491</f>
        <v/>
      </c>
      <c r="CB491" s="35">
        <f>CA491-AP491</f>
        <v/>
      </c>
      <c r="CC491" s="35">
        <f>CB491-AQ491</f>
        <v/>
      </c>
      <c r="CD491" s="35">
        <f>CC491-AR491</f>
        <v/>
      </c>
      <c r="CE491" s="35">
        <f>CD491-AS491</f>
        <v/>
      </c>
      <c r="CF491" s="35">
        <f>CE491-AT491</f>
        <v/>
      </c>
      <c r="CG491" s="35">
        <f>CF491-AU491</f>
        <v/>
      </c>
      <c r="CH491" s="35">
        <f>CG491-AV491</f>
        <v/>
      </c>
      <c r="CI491" s="35">
        <f>CH491-AW491</f>
        <v/>
      </c>
      <c r="CJ491" s="35">
        <f>CI491-AX491</f>
        <v/>
      </c>
      <c r="CK491" s="35">
        <f>CJ491-AY491</f>
        <v/>
      </c>
      <c r="CL491" s="35">
        <f>CK491-AZ491</f>
        <v/>
      </c>
      <c r="CM491" s="35">
        <f>CL491-BA491</f>
        <v/>
      </c>
      <c r="CN491" s="35">
        <f>CM491-BB491</f>
        <v/>
      </c>
      <c r="CO491" s="35">
        <f>CN491-BC491</f>
        <v/>
      </c>
      <c r="CP491" s="35">
        <f>CO491-BD491</f>
        <v/>
      </c>
      <c r="CQ491" s="35">
        <f>CP491-BE491</f>
        <v/>
      </c>
      <c r="CR491" s="35">
        <f>CQ491-BF491</f>
        <v/>
      </c>
      <c r="CS491" s="35">
        <f>CR491-BG491</f>
        <v/>
      </c>
      <c r="CT491" s="35">
        <f>CS491-BH491</f>
        <v/>
      </c>
      <c r="CU491" s="35">
        <f>CT491-BI491</f>
        <v/>
      </c>
      <c r="CV491" s="35">
        <f>CU491-BJ491</f>
        <v/>
      </c>
      <c r="CW491" s="38">
        <f>CV491-BK491</f>
        <v/>
      </c>
      <c r="CX491" s="38">
        <f>CW491-BL491</f>
        <v/>
      </c>
      <c r="CY491" s="38">
        <f>CX491-BM491</f>
        <v/>
      </c>
      <c r="CZ491" s="39">
        <f>CY491-BN491</f>
        <v/>
      </c>
      <c r="DA491" s="35" t="n"/>
    </row>
    <row r="492">
      <c r="D492" s="19" t="n"/>
      <c r="E492" s="20" t="inlineStr">
        <is>
          <t>|0200226240|31.80|0.00|1.600|0.0006049NBC</t>
        </is>
      </c>
      <c r="F492" s="19">
        <f>LEFT(E492,LEN(E492)-7)</f>
        <v/>
      </c>
      <c r="G492" s="19">
        <f>'Cutting Rules'!H492</f>
        <v/>
      </c>
      <c r="H492" s="19">
        <f>VLOOKUP(MID(F492,8,2),[1]Special!$H$2:$I$32,2,0)</f>
        <v/>
      </c>
      <c r="I492" s="19">
        <f>RIGHT(E492,3)</f>
        <v/>
      </c>
      <c r="J492" s="19">
        <f>IF(MID(E492,6,2)="22","P","C")</f>
        <v/>
      </c>
      <c r="K492" s="19">
        <f>MID(E492,13,4)</f>
        <v/>
      </c>
      <c r="L492" s="19">
        <f>MID(E492,19,4)</f>
        <v/>
      </c>
      <c r="M492" s="52">
        <f>MID(E492,LEN(E492)-17,4)</f>
        <v/>
      </c>
      <c r="N492" s="52">
        <f>MID(E492,LEN(E492)-6,4)</f>
        <v/>
      </c>
      <c r="O492" s="19">
        <f>VLOOKUP(F492,[1]Item!$A$5:$Z$10000,26,0)</f>
        <v/>
      </c>
      <c r="P492" s="19">
        <f>VLOOKUP(E492,[1]route!$E$3:$O$10005,11,0)</f>
        <v/>
      </c>
      <c r="Q492" s="167">
        <f>'Cutting Rules'!AD492</f>
        <v/>
      </c>
      <c r="R492" s="168">
        <f>SUMIF([1]route!$E$3:$E$10005,E492,[1]!Table1[生産])</f>
        <v/>
      </c>
      <c r="S492" s="24" t="n"/>
      <c r="T492" s="169" t="inlineStr"/>
      <c r="U492" s="19" t="n"/>
      <c r="V492" s="170">
        <f>SUMIF([1]route!$E$3:$E$10005,E492,[1]route!$M$3:$M$10005)</f>
        <v/>
      </c>
      <c r="W492" s="171">
        <f>O492*N492*V492/1000</f>
        <v/>
      </c>
      <c r="X492" s="27" t="n"/>
      <c r="Y492" s="47">
        <f>IFERROR(CHOOSE($AC492,$BP$1,$BQ$1,$BR$1,$BS$1,$BT$1,$BU$1,$BV$1,$BW$1,$BX$1,$BY$1,$BZ$1,$CA$1,$CB$1,$CC$1,$CD$1,$CE$1,$CF$1,$CG$1,$CH$1,$CI$1,$CJ$1,$CK$1,$CL$1,$CM$1,$CN$1,$CO$1,$CP$1,$CQ$1,$CR$1,$CS$1,$CT$1,$CU$1,$CV$1,$CW$1,$CX$1,$CY$1,$CZ$1,),"")</f>
        <v/>
      </c>
      <c r="Z492" s="121">
        <f>IFERROR(VLOOKUP(E492,[1]route!$E$3:$BL$10005,59,0),"")&amp;IFERROR(VLOOKUP(E492,[1]route!$E$3:$BL$10005,60,0),"")</f>
        <v/>
      </c>
      <c r="AA492" s="172">
        <f>IF(R492&gt;V492,R492-V492,0)</f>
        <v/>
      </c>
      <c r="AB492" s="173">
        <f>AA492*O492*N492/1000</f>
        <v/>
      </c>
      <c r="AC492" s="4">
        <f>IFERROR(MATCH($X492,$BP492:$CZ492,0),"")</f>
        <v/>
      </c>
      <c r="AD492" s="29" t="n">
        <v>0</v>
      </c>
      <c r="AE492" s="30">
        <f>SUMIF([1]route!$E$3:$E$10005,E492,[1]!Table1[1])</f>
        <v/>
      </c>
      <c r="AF492" s="30">
        <f>SUMIF([1]route!$E$3:$E$10005,E492,[1]!Table1[2])</f>
        <v/>
      </c>
      <c r="AG492" s="30">
        <f>SUMIF([1]route!$E$3:$E$10005,E492,[1]!Table1[3])</f>
        <v/>
      </c>
      <c r="AH492" s="30">
        <f>SUMIF([1]route!$E$3:$E$10005,E492,[1]!Table1[4])</f>
        <v/>
      </c>
      <c r="AI492" s="30">
        <f>SUMIF([1]route!$E$3:$E$10005,E492,[1]!Table1[5])</f>
        <v/>
      </c>
      <c r="AJ492" s="30">
        <f>SUMIF([1]route!$E$3:$E$10005,E492,[1]!Table1[6])</f>
        <v/>
      </c>
      <c r="AK492" s="30">
        <f>SUMIF([1]route!$E$3:$E$10005,E492,[1]!Table1[7])</f>
        <v/>
      </c>
      <c r="AL492" s="30">
        <f>SUMIF([1]route!$E$3:$E$10005,E492,[1]!Table1[8])</f>
        <v/>
      </c>
      <c r="AM492" s="30">
        <f>SUMIF([1]route!$E$3:$E$10005,E492,[1]!Table1[9])</f>
        <v/>
      </c>
      <c r="AN492" s="30">
        <f>SUMIF([1]route!$E$3:$E$10005,E492,[1]!Table1[10])</f>
        <v/>
      </c>
      <c r="AO492" s="30">
        <f>SUMIF([1]route!$E$3:$E$10005,E492,[1]!Table1[11])</f>
        <v/>
      </c>
      <c r="AP492" s="30">
        <f>SUMIF([1]route!$E$3:$E$10005,E492,[1]!Table1[12])</f>
        <v/>
      </c>
      <c r="AQ492" s="30">
        <f>SUMIF([1]route!$E$3:$E$10005,E492,[1]!Table1[13])</f>
        <v/>
      </c>
      <c r="AR492" s="30">
        <f>SUMIF([1]route!$E$3:$E$10005,E492,[1]!Table1[14])</f>
        <v/>
      </c>
      <c r="AS492" s="30">
        <f>SUMIF([1]route!$E$3:$E$10005,E492,[1]!Table1[15])</f>
        <v/>
      </c>
      <c r="AT492" s="30">
        <f>SUMIF([1]route!$E$3:$E$10005,E492,[1]!Table1[16])</f>
        <v/>
      </c>
      <c r="AU492" s="30">
        <f>SUMIF([1]route!$E$3:$E$10005,E492,[1]!Table1[17])</f>
        <v/>
      </c>
      <c r="AV492" s="30">
        <f>SUMIF([1]route!$E$3:$E$10005,E492,[1]!Table1[18])</f>
        <v/>
      </c>
      <c r="AW492" s="30">
        <f>SUMIF([1]route!$E$3:$E$10005,E492,[1]!Table1[19])</f>
        <v/>
      </c>
      <c r="AX492" s="30">
        <f>SUMIF([1]route!$E$3:$E$10005,E492,[1]!Table1[20])</f>
        <v/>
      </c>
      <c r="AY492" s="30">
        <f>SUMIF([1]route!$E$3:$E$10005,E492,[1]!Table1[21])</f>
        <v/>
      </c>
      <c r="AZ492" s="30">
        <f>SUMIF([1]route!$E$3:$E$10005,E492,[1]!Table1[22])</f>
        <v/>
      </c>
      <c r="BA492" s="30">
        <f>SUMIF([1]route!$E$3:$E$10005,E492,[1]!Table1[23])</f>
        <v/>
      </c>
      <c r="BB492" s="30">
        <f>SUMIF([1]route!$E$3:$E$10005,E492,[1]!Table1[24])</f>
        <v/>
      </c>
      <c r="BC492" s="30">
        <f>SUMIF([1]route!$E$3:$E$10005,E492,[1]!Table1[25])</f>
        <v/>
      </c>
      <c r="BD492" s="30">
        <f>SUMIF([1]route!$E$3:$E$10005,E492,[1]!Table1[26])</f>
        <v/>
      </c>
      <c r="BE492" s="30">
        <f>SUMIF([1]route!$E$3:$E$10005,E492,[1]!Table1[27])</f>
        <v/>
      </c>
      <c r="BF492" s="30">
        <f>SUMIF([1]route!$E$3:$E$10005,E492,[1]!Table1[28])</f>
        <v/>
      </c>
      <c r="BG492" s="30">
        <f>SUMIF([1]route!$E$3:$E$10005,E492,[1]!Table1[29])</f>
        <v/>
      </c>
      <c r="BH492" s="30">
        <f>SUMIF([1]route!$E$3:$E$10005,E492,[1]!Table1[30])</f>
        <v/>
      </c>
      <c r="BI492" s="30">
        <f>SUMIF([1]route!$E$3:$E$10005,E492,[1]!Table1[31])</f>
        <v/>
      </c>
      <c r="BJ492" s="30">
        <f>SUMIF([1]route!$E$3:$E$10005,E492,[1]!Table1[Remain PO])</f>
        <v/>
      </c>
      <c r="BK492" s="31">
        <f>SUMIF([1]route!$E$3:$E$10005,E492,[1]!Table1[N+1])</f>
        <v/>
      </c>
      <c r="BL492" s="31">
        <f>SUMIF([1]route!$E$3:$E$10005,E492,[1]!Table1[N+2])</f>
        <v/>
      </c>
      <c r="BM492" s="31">
        <f>SUMIF([1]route!$E$3:$E$10005,E492,[1]!Table1[N+3])</f>
        <v/>
      </c>
      <c r="BN492" s="32">
        <f>SUMIF([1]route!$E$3:$E$10005,E492,[1]!Table1[N+4])</f>
        <v/>
      </c>
      <c r="BP492" s="37">
        <f>$V492-$AD492</f>
        <v/>
      </c>
      <c r="BQ492" s="35">
        <f>BP492-AE492</f>
        <v/>
      </c>
      <c r="BR492" s="35">
        <f>BQ492-AF492</f>
        <v/>
      </c>
      <c r="BS492" s="35">
        <f>BR492-AG492</f>
        <v/>
      </c>
      <c r="BT492" s="35">
        <f>BS492-AH492</f>
        <v/>
      </c>
      <c r="BU492" s="35">
        <f>BT492-AI492</f>
        <v/>
      </c>
      <c r="BV492" s="35">
        <f>BU492-AJ492</f>
        <v/>
      </c>
      <c r="BW492" s="35">
        <f>BV492-AK492</f>
        <v/>
      </c>
      <c r="BX492" s="35">
        <f>BW492-AL492</f>
        <v/>
      </c>
      <c r="BY492" s="35">
        <f>BX492-AM492</f>
        <v/>
      </c>
      <c r="BZ492" s="35">
        <f>BY492-AN492</f>
        <v/>
      </c>
      <c r="CA492" s="35">
        <f>BZ492-AO492</f>
        <v/>
      </c>
      <c r="CB492" s="35">
        <f>CA492-AP492</f>
        <v/>
      </c>
      <c r="CC492" s="35">
        <f>CB492-AQ492</f>
        <v/>
      </c>
      <c r="CD492" s="35">
        <f>CC492-AR492</f>
        <v/>
      </c>
      <c r="CE492" s="35">
        <f>CD492-AS492</f>
        <v/>
      </c>
      <c r="CF492" s="35">
        <f>CE492-AT492</f>
        <v/>
      </c>
      <c r="CG492" s="35">
        <f>CF492-AU492</f>
        <v/>
      </c>
      <c r="CH492" s="35">
        <f>CG492-AV492</f>
        <v/>
      </c>
      <c r="CI492" s="35">
        <f>CH492-AW492</f>
        <v/>
      </c>
      <c r="CJ492" s="35">
        <f>CI492-AX492</f>
        <v/>
      </c>
      <c r="CK492" s="35">
        <f>CJ492-AY492</f>
        <v/>
      </c>
      <c r="CL492" s="35">
        <f>CK492-AZ492</f>
        <v/>
      </c>
      <c r="CM492" s="35">
        <f>CL492-BA492</f>
        <v/>
      </c>
      <c r="CN492" s="35">
        <f>CM492-BB492</f>
        <v/>
      </c>
      <c r="CO492" s="35">
        <f>CN492-BC492</f>
        <v/>
      </c>
      <c r="CP492" s="35">
        <f>CO492-BD492</f>
        <v/>
      </c>
      <c r="CQ492" s="35">
        <f>CP492-BE492</f>
        <v/>
      </c>
      <c r="CR492" s="35">
        <f>CQ492-BF492</f>
        <v/>
      </c>
      <c r="CS492" s="35">
        <f>CR492-BG492</f>
        <v/>
      </c>
      <c r="CT492" s="35">
        <f>CS492-BH492</f>
        <v/>
      </c>
      <c r="CU492" s="35">
        <f>CT492-BI492</f>
        <v/>
      </c>
      <c r="CV492" s="35">
        <f>CU492-BJ492</f>
        <v/>
      </c>
      <c r="CW492" s="38">
        <f>CV492-BK492</f>
        <v/>
      </c>
      <c r="CX492" s="38">
        <f>CW492-BL492</f>
        <v/>
      </c>
      <c r="CY492" s="38">
        <f>CX492-BM492</f>
        <v/>
      </c>
      <c r="CZ492" s="39">
        <f>CY492-BN492</f>
        <v/>
      </c>
      <c r="DA492" s="35" t="n"/>
    </row>
    <row r="493">
      <c r="D493" s="19" t="n"/>
      <c r="E493" s="20" t="inlineStr">
        <is>
          <t>|0200226010|15.90|0.00|1.600|0.0005830NBC</t>
        </is>
      </c>
      <c r="F493" s="19">
        <f>LEFT(E493,LEN(E493)-7)</f>
        <v/>
      </c>
      <c r="G493" s="19">
        <f>'Cutting Rules'!H493</f>
        <v/>
      </c>
      <c r="H493" s="19">
        <f>VLOOKUP(MID(F493,8,2),[1]Special!$H$2:$I$32,2,0)</f>
        <v/>
      </c>
      <c r="I493" s="19">
        <f>RIGHT(E493,3)</f>
        <v/>
      </c>
      <c r="J493" s="19">
        <f>IF(MID(E493,6,2)="22","P","C")</f>
        <v/>
      </c>
      <c r="K493" s="19">
        <f>MID(E493,13,4)</f>
        <v/>
      </c>
      <c r="L493" s="19">
        <f>MID(E493,19,4)</f>
        <v/>
      </c>
      <c r="M493" s="52">
        <f>MID(E493,LEN(E493)-17,4)</f>
        <v/>
      </c>
      <c r="N493" s="52">
        <f>MID(E493,LEN(E493)-6,4)</f>
        <v/>
      </c>
      <c r="O493" s="19">
        <f>VLOOKUP(F493,[1]Item!$A$5:$Z$10000,26,0)</f>
        <v/>
      </c>
      <c r="P493" s="19">
        <f>VLOOKUP(E493,[1]route!$E$3:$O$10005,11,0)</f>
        <v/>
      </c>
      <c r="Q493" s="167">
        <f>'Cutting Rules'!AD493</f>
        <v/>
      </c>
      <c r="R493" s="168">
        <f>SUMIF([1]route!$E$3:$E$10005,E493,[1]!Table1[生産])</f>
        <v/>
      </c>
      <c r="S493" s="24" t="n"/>
      <c r="T493" s="169" t="inlineStr"/>
      <c r="U493" s="19" t="n"/>
      <c r="V493" s="170">
        <f>SUMIF([1]route!$E$3:$E$10005,E493,[1]route!$M$3:$M$10005)</f>
        <v/>
      </c>
      <c r="W493" s="171">
        <f>O493*N493*V493/1000</f>
        <v/>
      </c>
      <c r="X493" s="27" t="n"/>
      <c r="Y493" s="47">
        <f>IFERROR(CHOOSE($AC493,$BP$1,$BQ$1,$BR$1,$BS$1,$BT$1,$BU$1,$BV$1,$BW$1,$BX$1,$BY$1,$BZ$1,$CA$1,$CB$1,$CC$1,$CD$1,$CE$1,$CF$1,$CG$1,$CH$1,$CI$1,$CJ$1,$CK$1,$CL$1,$CM$1,$CN$1,$CO$1,$CP$1,$CQ$1,$CR$1,$CS$1,$CT$1,$CU$1,$CV$1,$CW$1,$CX$1,$CY$1,$CZ$1,),"")</f>
        <v/>
      </c>
      <c r="Z493" s="121">
        <f>IFERROR(VLOOKUP(E493,[1]route!$E$3:$BL$10005,59,0),"")&amp;IFERROR(VLOOKUP(E493,[1]route!$E$3:$BL$10005,60,0),"")</f>
        <v/>
      </c>
      <c r="AA493" s="172">
        <f>IF(R493&gt;V493,R493-V493,0)</f>
        <v/>
      </c>
      <c r="AB493" s="173">
        <f>AA493*O493*N493/1000</f>
        <v/>
      </c>
      <c r="AC493" s="4">
        <f>IFERROR(MATCH($X493,$BP493:$CZ493,0),"")</f>
        <v/>
      </c>
      <c r="AD493" s="29" t="n">
        <v>0</v>
      </c>
      <c r="AE493" s="30">
        <f>SUMIF([1]route!$E$3:$E$10005,E493,[1]!Table1[1])</f>
        <v/>
      </c>
      <c r="AF493" s="30">
        <f>SUMIF([1]route!$E$3:$E$10005,E493,[1]!Table1[2])</f>
        <v/>
      </c>
      <c r="AG493" s="30">
        <f>SUMIF([1]route!$E$3:$E$10005,E493,[1]!Table1[3])</f>
        <v/>
      </c>
      <c r="AH493" s="30">
        <f>SUMIF([1]route!$E$3:$E$10005,E493,[1]!Table1[4])</f>
        <v/>
      </c>
      <c r="AI493" s="30">
        <f>SUMIF([1]route!$E$3:$E$10005,E493,[1]!Table1[5])</f>
        <v/>
      </c>
      <c r="AJ493" s="30">
        <f>SUMIF([1]route!$E$3:$E$10005,E493,[1]!Table1[6])</f>
        <v/>
      </c>
      <c r="AK493" s="30">
        <f>SUMIF([1]route!$E$3:$E$10005,E493,[1]!Table1[7])</f>
        <v/>
      </c>
      <c r="AL493" s="30">
        <f>SUMIF([1]route!$E$3:$E$10005,E493,[1]!Table1[8])</f>
        <v/>
      </c>
      <c r="AM493" s="30">
        <f>SUMIF([1]route!$E$3:$E$10005,E493,[1]!Table1[9])</f>
        <v/>
      </c>
      <c r="AN493" s="30">
        <f>SUMIF([1]route!$E$3:$E$10005,E493,[1]!Table1[10])</f>
        <v/>
      </c>
      <c r="AO493" s="30">
        <f>SUMIF([1]route!$E$3:$E$10005,E493,[1]!Table1[11])</f>
        <v/>
      </c>
      <c r="AP493" s="30">
        <f>SUMIF([1]route!$E$3:$E$10005,E493,[1]!Table1[12])</f>
        <v/>
      </c>
      <c r="AQ493" s="30">
        <f>SUMIF([1]route!$E$3:$E$10005,E493,[1]!Table1[13])</f>
        <v/>
      </c>
      <c r="AR493" s="30">
        <f>SUMIF([1]route!$E$3:$E$10005,E493,[1]!Table1[14])</f>
        <v/>
      </c>
      <c r="AS493" s="30">
        <f>SUMIF([1]route!$E$3:$E$10005,E493,[1]!Table1[15])</f>
        <v/>
      </c>
      <c r="AT493" s="30">
        <f>SUMIF([1]route!$E$3:$E$10005,E493,[1]!Table1[16])</f>
        <v/>
      </c>
      <c r="AU493" s="30">
        <f>SUMIF([1]route!$E$3:$E$10005,E493,[1]!Table1[17])</f>
        <v/>
      </c>
      <c r="AV493" s="30">
        <f>SUMIF([1]route!$E$3:$E$10005,E493,[1]!Table1[18])</f>
        <v/>
      </c>
      <c r="AW493" s="30">
        <f>SUMIF([1]route!$E$3:$E$10005,E493,[1]!Table1[19])</f>
        <v/>
      </c>
      <c r="AX493" s="30">
        <f>SUMIF([1]route!$E$3:$E$10005,E493,[1]!Table1[20])</f>
        <v/>
      </c>
      <c r="AY493" s="30">
        <f>SUMIF([1]route!$E$3:$E$10005,E493,[1]!Table1[21])</f>
        <v/>
      </c>
      <c r="AZ493" s="30">
        <f>SUMIF([1]route!$E$3:$E$10005,E493,[1]!Table1[22])</f>
        <v/>
      </c>
      <c r="BA493" s="30">
        <f>SUMIF([1]route!$E$3:$E$10005,E493,[1]!Table1[23])</f>
        <v/>
      </c>
      <c r="BB493" s="30">
        <f>SUMIF([1]route!$E$3:$E$10005,E493,[1]!Table1[24])</f>
        <v/>
      </c>
      <c r="BC493" s="30">
        <f>SUMIF([1]route!$E$3:$E$10005,E493,[1]!Table1[25])</f>
        <v/>
      </c>
      <c r="BD493" s="30">
        <f>SUMIF([1]route!$E$3:$E$10005,E493,[1]!Table1[26])</f>
        <v/>
      </c>
      <c r="BE493" s="30">
        <f>SUMIF([1]route!$E$3:$E$10005,E493,[1]!Table1[27])</f>
        <v/>
      </c>
      <c r="BF493" s="30">
        <f>SUMIF([1]route!$E$3:$E$10005,E493,[1]!Table1[28])</f>
        <v/>
      </c>
      <c r="BG493" s="30">
        <f>SUMIF([1]route!$E$3:$E$10005,E493,[1]!Table1[29])</f>
        <v/>
      </c>
      <c r="BH493" s="30">
        <f>SUMIF([1]route!$E$3:$E$10005,E493,[1]!Table1[30])</f>
        <v/>
      </c>
      <c r="BI493" s="30">
        <f>SUMIF([1]route!$E$3:$E$10005,E493,[1]!Table1[31])</f>
        <v/>
      </c>
      <c r="BJ493" s="30">
        <f>SUMIF([1]route!$E$3:$E$10005,E493,[1]!Table1[Remain PO])</f>
        <v/>
      </c>
      <c r="BK493" s="31">
        <f>SUMIF([1]route!$E$3:$E$10005,E493,[1]!Table1[N+1])</f>
        <v/>
      </c>
      <c r="BL493" s="31">
        <f>SUMIF([1]route!$E$3:$E$10005,E493,[1]!Table1[N+2])</f>
        <v/>
      </c>
      <c r="BM493" s="31">
        <f>SUMIF([1]route!$E$3:$E$10005,E493,[1]!Table1[N+3])</f>
        <v/>
      </c>
      <c r="BN493" s="32">
        <f>SUMIF([1]route!$E$3:$E$10005,E493,[1]!Table1[N+4])</f>
        <v/>
      </c>
      <c r="BP493" s="37">
        <f>$V493-$AD493</f>
        <v/>
      </c>
      <c r="BQ493" s="35">
        <f>BP493-AE493</f>
        <v/>
      </c>
      <c r="BR493" s="35">
        <f>BQ493-AF493</f>
        <v/>
      </c>
      <c r="BS493" s="35">
        <f>BR493-AG493</f>
        <v/>
      </c>
      <c r="BT493" s="35">
        <f>BS493-AH493</f>
        <v/>
      </c>
      <c r="BU493" s="35">
        <f>BT493-AI493</f>
        <v/>
      </c>
      <c r="BV493" s="35">
        <f>BU493-AJ493</f>
        <v/>
      </c>
      <c r="BW493" s="35">
        <f>BV493-AK493</f>
        <v/>
      </c>
      <c r="BX493" s="35">
        <f>BW493-AL493</f>
        <v/>
      </c>
      <c r="BY493" s="35">
        <f>BX493-AM493</f>
        <v/>
      </c>
      <c r="BZ493" s="35">
        <f>BY493-AN493</f>
        <v/>
      </c>
      <c r="CA493" s="35">
        <f>BZ493-AO493</f>
        <v/>
      </c>
      <c r="CB493" s="35">
        <f>CA493-AP493</f>
        <v/>
      </c>
      <c r="CC493" s="35">
        <f>CB493-AQ493</f>
        <v/>
      </c>
      <c r="CD493" s="35">
        <f>CC493-AR493</f>
        <v/>
      </c>
      <c r="CE493" s="35">
        <f>CD493-AS493</f>
        <v/>
      </c>
      <c r="CF493" s="35">
        <f>CE493-AT493</f>
        <v/>
      </c>
      <c r="CG493" s="35">
        <f>CF493-AU493</f>
        <v/>
      </c>
      <c r="CH493" s="35">
        <f>CG493-AV493</f>
        <v/>
      </c>
      <c r="CI493" s="35">
        <f>CH493-AW493</f>
        <v/>
      </c>
      <c r="CJ493" s="35">
        <f>CI493-AX493</f>
        <v/>
      </c>
      <c r="CK493" s="35">
        <f>CJ493-AY493</f>
        <v/>
      </c>
      <c r="CL493" s="35">
        <f>CK493-AZ493</f>
        <v/>
      </c>
      <c r="CM493" s="35">
        <f>CL493-BA493</f>
        <v/>
      </c>
      <c r="CN493" s="35">
        <f>CM493-BB493</f>
        <v/>
      </c>
      <c r="CO493" s="35">
        <f>CN493-BC493</f>
        <v/>
      </c>
      <c r="CP493" s="35">
        <f>CO493-BD493</f>
        <v/>
      </c>
      <c r="CQ493" s="35">
        <f>CP493-BE493</f>
        <v/>
      </c>
      <c r="CR493" s="35">
        <f>CQ493-BF493</f>
        <v/>
      </c>
      <c r="CS493" s="35">
        <f>CR493-BG493</f>
        <v/>
      </c>
      <c r="CT493" s="35">
        <f>CS493-BH493</f>
        <v/>
      </c>
      <c r="CU493" s="35">
        <f>CT493-BI493</f>
        <v/>
      </c>
      <c r="CV493" s="35">
        <f>CU493-BJ493</f>
        <v/>
      </c>
      <c r="CW493" s="38">
        <f>CV493-BK493</f>
        <v/>
      </c>
      <c r="CX493" s="38">
        <f>CW493-BL493</f>
        <v/>
      </c>
      <c r="CY493" s="38">
        <f>CX493-BM493</f>
        <v/>
      </c>
      <c r="CZ493" s="39">
        <f>CY493-BN493</f>
        <v/>
      </c>
      <c r="DA493" s="35" t="n"/>
    </row>
    <row r="494">
      <c r="D494" s="19" t="n"/>
      <c r="E494" s="20" t="inlineStr">
        <is>
          <t>|0200230119|45.00|0.00|1.200|0.0005600IBC</t>
        </is>
      </c>
      <c r="F494" s="19">
        <f>LEFT(E494,LEN(E494)-7)</f>
        <v/>
      </c>
      <c r="G494" s="19">
        <f>'Cutting Rules'!H494</f>
        <v/>
      </c>
      <c r="H494" s="19">
        <f>VLOOKUP(MID(F494,8,2),[1]Special!$H$2:$I$32,2,0)</f>
        <v/>
      </c>
      <c r="I494" s="19">
        <f>RIGHT(E494,3)</f>
        <v/>
      </c>
      <c r="J494" s="19">
        <f>IF(MID(E494,6,2)="22","P","C")</f>
        <v/>
      </c>
      <c r="K494" s="19">
        <f>MID(E494,13,4)</f>
        <v/>
      </c>
      <c r="L494" s="19">
        <f>MID(E494,19,4)</f>
        <v/>
      </c>
      <c r="M494" s="52">
        <f>MID(E494,LEN(E494)-17,4)</f>
        <v/>
      </c>
      <c r="N494" s="52">
        <f>MID(E494,LEN(E494)-6,4)</f>
        <v/>
      </c>
      <c r="O494" s="19">
        <f>VLOOKUP(F494,[1]Item!$A$5:$Z$10000,26,0)</f>
        <v/>
      </c>
      <c r="P494" s="19">
        <f>VLOOKUP(E494,[1]route!$E$3:$O$10005,11,0)</f>
        <v/>
      </c>
      <c r="Q494" s="167">
        <f>'Cutting Rules'!AD494</f>
        <v/>
      </c>
      <c r="R494" s="168">
        <f>SUMIF([1]route!$E$3:$E$10005,E494,[1]!Table1[生産])</f>
        <v/>
      </c>
      <c r="S494" s="24" t="n"/>
      <c r="T494" s="169" t="inlineStr"/>
      <c r="U494" s="19" t="n"/>
      <c r="V494" s="170">
        <f>SUMIF([1]route!$E$3:$E$10005,E494,[1]route!$M$3:$M$10005)</f>
        <v/>
      </c>
      <c r="W494" s="171">
        <f>O494*N494*V494/1000</f>
        <v/>
      </c>
      <c r="X494" s="27" t="n"/>
      <c r="Y494" s="47">
        <f>IFERROR(CHOOSE($AC494,$BP$1,$BQ$1,$BR$1,$BS$1,$BT$1,$BU$1,$BV$1,$BW$1,$BX$1,$BY$1,$BZ$1,$CA$1,$CB$1,$CC$1,$CD$1,$CE$1,$CF$1,$CG$1,$CH$1,$CI$1,$CJ$1,$CK$1,$CL$1,$CM$1,$CN$1,$CO$1,$CP$1,$CQ$1,$CR$1,$CS$1,$CT$1,$CU$1,$CV$1,$CW$1,$CX$1,$CY$1,$CZ$1,),"")</f>
        <v/>
      </c>
      <c r="Z494" s="121">
        <f>IFERROR(VLOOKUP(E494,[1]route!$E$3:$BL$10005,59,0),"")&amp;IFERROR(VLOOKUP(E494,[1]route!$E$3:$BL$10005,60,0),"")</f>
        <v/>
      </c>
      <c r="AA494" s="172">
        <f>IF(R494&gt;V494,R494-V494,0)</f>
        <v/>
      </c>
      <c r="AB494" s="173">
        <f>AA494*O494*N494/1000</f>
        <v/>
      </c>
      <c r="AC494" s="4">
        <f>IFERROR(MATCH($X494,$BP494:$CZ494,0),"")</f>
        <v/>
      </c>
      <c r="AD494" s="29" t="n">
        <v>0</v>
      </c>
      <c r="AE494" s="30">
        <f>SUMIF([1]route!$E$3:$E$10005,E494,[1]!Table1[1])</f>
        <v/>
      </c>
      <c r="AF494" s="30">
        <f>SUMIF([1]route!$E$3:$E$10005,E494,[1]!Table1[2])</f>
        <v/>
      </c>
      <c r="AG494" s="30">
        <f>SUMIF([1]route!$E$3:$E$10005,E494,[1]!Table1[3])</f>
        <v/>
      </c>
      <c r="AH494" s="30">
        <f>SUMIF([1]route!$E$3:$E$10005,E494,[1]!Table1[4])</f>
        <v/>
      </c>
      <c r="AI494" s="30">
        <f>SUMIF([1]route!$E$3:$E$10005,E494,[1]!Table1[5])</f>
        <v/>
      </c>
      <c r="AJ494" s="30">
        <f>SUMIF([1]route!$E$3:$E$10005,E494,[1]!Table1[6])</f>
        <v/>
      </c>
      <c r="AK494" s="30">
        <f>SUMIF([1]route!$E$3:$E$10005,E494,[1]!Table1[7])</f>
        <v/>
      </c>
      <c r="AL494" s="30">
        <f>SUMIF([1]route!$E$3:$E$10005,E494,[1]!Table1[8])</f>
        <v/>
      </c>
      <c r="AM494" s="30">
        <f>SUMIF([1]route!$E$3:$E$10005,E494,[1]!Table1[9])</f>
        <v/>
      </c>
      <c r="AN494" s="30">
        <f>SUMIF([1]route!$E$3:$E$10005,E494,[1]!Table1[10])</f>
        <v/>
      </c>
      <c r="AO494" s="30">
        <f>SUMIF([1]route!$E$3:$E$10005,E494,[1]!Table1[11])</f>
        <v/>
      </c>
      <c r="AP494" s="30">
        <f>SUMIF([1]route!$E$3:$E$10005,E494,[1]!Table1[12])</f>
        <v/>
      </c>
      <c r="AQ494" s="30">
        <f>SUMIF([1]route!$E$3:$E$10005,E494,[1]!Table1[13])</f>
        <v/>
      </c>
      <c r="AR494" s="30">
        <f>SUMIF([1]route!$E$3:$E$10005,E494,[1]!Table1[14])</f>
        <v/>
      </c>
      <c r="AS494" s="30">
        <f>SUMIF([1]route!$E$3:$E$10005,E494,[1]!Table1[15])</f>
        <v/>
      </c>
      <c r="AT494" s="30">
        <f>SUMIF([1]route!$E$3:$E$10005,E494,[1]!Table1[16])</f>
        <v/>
      </c>
      <c r="AU494" s="30">
        <f>SUMIF([1]route!$E$3:$E$10005,E494,[1]!Table1[17])</f>
        <v/>
      </c>
      <c r="AV494" s="30">
        <f>SUMIF([1]route!$E$3:$E$10005,E494,[1]!Table1[18])</f>
        <v/>
      </c>
      <c r="AW494" s="30">
        <f>SUMIF([1]route!$E$3:$E$10005,E494,[1]!Table1[19])</f>
        <v/>
      </c>
      <c r="AX494" s="30">
        <f>SUMIF([1]route!$E$3:$E$10005,E494,[1]!Table1[20])</f>
        <v/>
      </c>
      <c r="AY494" s="30">
        <f>SUMIF([1]route!$E$3:$E$10005,E494,[1]!Table1[21])</f>
        <v/>
      </c>
      <c r="AZ494" s="30">
        <f>SUMIF([1]route!$E$3:$E$10005,E494,[1]!Table1[22])</f>
        <v/>
      </c>
      <c r="BA494" s="30">
        <f>SUMIF([1]route!$E$3:$E$10005,E494,[1]!Table1[23])</f>
        <v/>
      </c>
      <c r="BB494" s="30">
        <f>SUMIF([1]route!$E$3:$E$10005,E494,[1]!Table1[24])</f>
        <v/>
      </c>
      <c r="BC494" s="30">
        <f>SUMIF([1]route!$E$3:$E$10005,E494,[1]!Table1[25])</f>
        <v/>
      </c>
      <c r="BD494" s="30">
        <f>SUMIF([1]route!$E$3:$E$10005,E494,[1]!Table1[26])</f>
        <v/>
      </c>
      <c r="BE494" s="30">
        <f>SUMIF([1]route!$E$3:$E$10005,E494,[1]!Table1[27])</f>
        <v/>
      </c>
      <c r="BF494" s="30">
        <f>SUMIF([1]route!$E$3:$E$10005,E494,[1]!Table1[28])</f>
        <v/>
      </c>
      <c r="BG494" s="30">
        <f>SUMIF([1]route!$E$3:$E$10005,E494,[1]!Table1[29])</f>
        <v/>
      </c>
      <c r="BH494" s="30">
        <f>SUMIF([1]route!$E$3:$E$10005,E494,[1]!Table1[30])</f>
        <v/>
      </c>
      <c r="BI494" s="30">
        <f>SUMIF([1]route!$E$3:$E$10005,E494,[1]!Table1[31])</f>
        <v/>
      </c>
      <c r="BJ494" s="30">
        <f>SUMIF([1]route!$E$3:$E$10005,E494,[1]!Table1[Remain PO])</f>
        <v/>
      </c>
      <c r="BK494" s="31">
        <f>SUMIF([1]route!$E$3:$E$10005,E494,[1]!Table1[N+1])</f>
        <v/>
      </c>
      <c r="BL494" s="31">
        <f>SUMIF([1]route!$E$3:$E$10005,E494,[1]!Table1[N+2])</f>
        <v/>
      </c>
      <c r="BM494" s="31">
        <f>SUMIF([1]route!$E$3:$E$10005,E494,[1]!Table1[N+3])</f>
        <v/>
      </c>
      <c r="BN494" s="32">
        <f>SUMIF([1]route!$E$3:$E$10005,E494,[1]!Table1[N+4])</f>
        <v/>
      </c>
      <c r="BP494" s="37">
        <f>$V494-$AD494</f>
        <v/>
      </c>
      <c r="BQ494" s="35">
        <f>BP494-AE494</f>
        <v/>
      </c>
      <c r="BR494" s="35">
        <f>BQ494-AF494</f>
        <v/>
      </c>
      <c r="BS494" s="35">
        <f>BR494-AG494</f>
        <v/>
      </c>
      <c r="BT494" s="35">
        <f>BS494-AH494</f>
        <v/>
      </c>
      <c r="BU494" s="35">
        <f>BT494-AI494</f>
        <v/>
      </c>
      <c r="BV494" s="35">
        <f>BU494-AJ494</f>
        <v/>
      </c>
      <c r="BW494" s="35">
        <f>BV494-AK494</f>
        <v/>
      </c>
      <c r="BX494" s="35">
        <f>BW494-AL494</f>
        <v/>
      </c>
      <c r="BY494" s="35">
        <f>BX494-AM494</f>
        <v/>
      </c>
      <c r="BZ494" s="35">
        <f>BY494-AN494</f>
        <v/>
      </c>
      <c r="CA494" s="35">
        <f>BZ494-AO494</f>
        <v/>
      </c>
      <c r="CB494" s="35">
        <f>CA494-AP494</f>
        <v/>
      </c>
      <c r="CC494" s="35">
        <f>CB494-AQ494</f>
        <v/>
      </c>
      <c r="CD494" s="35">
        <f>CC494-AR494</f>
        <v/>
      </c>
      <c r="CE494" s="35">
        <f>CD494-AS494</f>
        <v/>
      </c>
      <c r="CF494" s="35">
        <f>CE494-AT494</f>
        <v/>
      </c>
      <c r="CG494" s="35">
        <f>CF494-AU494</f>
        <v/>
      </c>
      <c r="CH494" s="35">
        <f>CG494-AV494</f>
        <v/>
      </c>
      <c r="CI494" s="35">
        <f>CH494-AW494</f>
        <v/>
      </c>
      <c r="CJ494" s="35">
        <f>CI494-AX494</f>
        <v/>
      </c>
      <c r="CK494" s="35">
        <f>CJ494-AY494</f>
        <v/>
      </c>
      <c r="CL494" s="35">
        <f>CK494-AZ494</f>
        <v/>
      </c>
      <c r="CM494" s="35">
        <f>CL494-BA494</f>
        <v/>
      </c>
      <c r="CN494" s="35">
        <f>CM494-BB494</f>
        <v/>
      </c>
      <c r="CO494" s="35">
        <f>CN494-BC494</f>
        <v/>
      </c>
      <c r="CP494" s="35">
        <f>CO494-BD494</f>
        <v/>
      </c>
      <c r="CQ494" s="35">
        <f>CP494-BE494</f>
        <v/>
      </c>
      <c r="CR494" s="35">
        <f>CQ494-BF494</f>
        <v/>
      </c>
      <c r="CS494" s="35">
        <f>CR494-BG494</f>
        <v/>
      </c>
      <c r="CT494" s="35">
        <f>CS494-BH494</f>
        <v/>
      </c>
      <c r="CU494" s="35">
        <f>CT494-BI494</f>
        <v/>
      </c>
      <c r="CV494" s="35">
        <f>CU494-BJ494</f>
        <v/>
      </c>
      <c r="CW494" s="38">
        <f>CV494-BK494</f>
        <v/>
      </c>
      <c r="CX494" s="38">
        <f>CW494-BL494</f>
        <v/>
      </c>
      <c r="CY494" s="38">
        <f>CX494-BM494</f>
        <v/>
      </c>
      <c r="CZ494" s="39">
        <f>CY494-BN494</f>
        <v/>
      </c>
      <c r="DA494" s="35" t="n"/>
    </row>
    <row r="495">
      <c r="D495" s="19" t="n"/>
      <c r="E495" s="20" t="inlineStr">
        <is>
          <t>|0200226700|28.00|21.80|3.100|0.0006100NBC</t>
        </is>
      </c>
      <c r="F495" s="19">
        <f>LEFT(E495,LEN(E495)-7)</f>
        <v/>
      </c>
      <c r="G495" s="19">
        <f>'Cutting Rules'!H495</f>
        <v/>
      </c>
      <c r="H495" s="19">
        <f>VLOOKUP(MID(F495,8,2),[1]Special!$H$2:$I$32,2,0)</f>
        <v/>
      </c>
      <c r="I495" s="19">
        <f>RIGHT(E495,3)</f>
        <v/>
      </c>
      <c r="J495" s="19">
        <f>IF(MID(E495,6,2)="22","P","C")</f>
        <v/>
      </c>
      <c r="K495" s="19">
        <f>MID(E495,13,4)</f>
        <v/>
      </c>
      <c r="L495" s="19">
        <f>MID(E495,19,4)</f>
        <v/>
      </c>
      <c r="M495" s="52">
        <f>MID(E495,LEN(E495)-17,4)</f>
        <v/>
      </c>
      <c r="N495" s="52">
        <f>MID(E495,LEN(E495)-6,4)</f>
        <v/>
      </c>
      <c r="O495" s="19">
        <f>VLOOKUP(F495,[1]Item!$A$5:$Z$10000,26,0)</f>
        <v/>
      </c>
      <c r="P495" s="19">
        <f>VLOOKUP(E495,[1]route!$E$3:$O$10005,11,0)</f>
        <v/>
      </c>
      <c r="Q495" s="167">
        <f>'Cutting Rules'!AD495</f>
        <v/>
      </c>
      <c r="R495" s="168">
        <f>SUMIF([1]route!$E$3:$E$10005,E495,[1]!Table1[生産])</f>
        <v/>
      </c>
      <c r="S495" s="24" t="n"/>
      <c r="T495" s="169" t="inlineStr"/>
      <c r="U495" s="19" t="n"/>
      <c r="V495" s="170">
        <f>SUMIF([1]route!$E$3:$E$10005,E495,[1]route!$M$3:$M$10005)</f>
        <v/>
      </c>
      <c r="W495" s="171">
        <f>O495*N495*V495/1000</f>
        <v/>
      </c>
      <c r="X495" s="27" t="n"/>
      <c r="Y495" s="47">
        <f>IFERROR(CHOOSE($AC495,$BP$1,$BQ$1,$BR$1,$BS$1,$BT$1,$BU$1,$BV$1,$BW$1,$BX$1,$BY$1,$BZ$1,$CA$1,$CB$1,$CC$1,$CD$1,$CE$1,$CF$1,$CG$1,$CH$1,$CI$1,$CJ$1,$CK$1,$CL$1,$CM$1,$CN$1,$CO$1,$CP$1,$CQ$1,$CR$1,$CS$1,$CT$1,$CU$1,$CV$1,$CW$1,$CX$1,$CY$1,$CZ$1,),"")</f>
        <v/>
      </c>
      <c r="Z495" s="121">
        <f>IFERROR(VLOOKUP(E495,[1]route!$E$3:$BL$10005,59,0),"")&amp;IFERROR(VLOOKUP(E495,[1]route!$E$3:$BL$10005,60,0),"")</f>
        <v/>
      </c>
      <c r="AA495" s="172">
        <f>IF(R495&gt;V495,R495-V495,0)</f>
        <v/>
      </c>
      <c r="AB495" s="173">
        <f>AA495*O495*N495/1000</f>
        <v/>
      </c>
      <c r="AC495" s="4">
        <f>IFERROR(MATCH($X495,$BP495:$CZ495,0),"")</f>
        <v/>
      </c>
      <c r="AD495" s="29" t="n">
        <v>0</v>
      </c>
      <c r="AE495" s="30">
        <f>SUMIF([1]route!$E$3:$E$10005,E495,[1]!Table1[1])</f>
        <v/>
      </c>
      <c r="AF495" s="30">
        <f>SUMIF([1]route!$E$3:$E$10005,E495,[1]!Table1[2])</f>
        <v/>
      </c>
      <c r="AG495" s="30">
        <f>SUMIF([1]route!$E$3:$E$10005,E495,[1]!Table1[3])</f>
        <v/>
      </c>
      <c r="AH495" s="30">
        <f>SUMIF([1]route!$E$3:$E$10005,E495,[1]!Table1[4])</f>
        <v/>
      </c>
      <c r="AI495" s="30">
        <f>SUMIF([1]route!$E$3:$E$10005,E495,[1]!Table1[5])</f>
        <v/>
      </c>
      <c r="AJ495" s="30">
        <f>SUMIF([1]route!$E$3:$E$10005,E495,[1]!Table1[6])</f>
        <v/>
      </c>
      <c r="AK495" s="30">
        <f>SUMIF([1]route!$E$3:$E$10005,E495,[1]!Table1[7])</f>
        <v/>
      </c>
      <c r="AL495" s="30">
        <f>SUMIF([1]route!$E$3:$E$10005,E495,[1]!Table1[8])</f>
        <v/>
      </c>
      <c r="AM495" s="30">
        <f>SUMIF([1]route!$E$3:$E$10005,E495,[1]!Table1[9])</f>
        <v/>
      </c>
      <c r="AN495" s="30">
        <f>SUMIF([1]route!$E$3:$E$10005,E495,[1]!Table1[10])</f>
        <v/>
      </c>
      <c r="AO495" s="30">
        <f>SUMIF([1]route!$E$3:$E$10005,E495,[1]!Table1[11])</f>
        <v/>
      </c>
      <c r="AP495" s="30">
        <f>SUMIF([1]route!$E$3:$E$10005,E495,[1]!Table1[12])</f>
        <v/>
      </c>
      <c r="AQ495" s="30">
        <f>SUMIF([1]route!$E$3:$E$10005,E495,[1]!Table1[13])</f>
        <v/>
      </c>
      <c r="AR495" s="30">
        <f>SUMIF([1]route!$E$3:$E$10005,E495,[1]!Table1[14])</f>
        <v/>
      </c>
      <c r="AS495" s="30">
        <f>SUMIF([1]route!$E$3:$E$10005,E495,[1]!Table1[15])</f>
        <v/>
      </c>
      <c r="AT495" s="30">
        <f>SUMIF([1]route!$E$3:$E$10005,E495,[1]!Table1[16])</f>
        <v/>
      </c>
      <c r="AU495" s="30">
        <f>SUMIF([1]route!$E$3:$E$10005,E495,[1]!Table1[17])</f>
        <v/>
      </c>
      <c r="AV495" s="30">
        <f>SUMIF([1]route!$E$3:$E$10005,E495,[1]!Table1[18])</f>
        <v/>
      </c>
      <c r="AW495" s="30">
        <f>SUMIF([1]route!$E$3:$E$10005,E495,[1]!Table1[19])</f>
        <v/>
      </c>
      <c r="AX495" s="30">
        <f>SUMIF([1]route!$E$3:$E$10005,E495,[1]!Table1[20])</f>
        <v/>
      </c>
      <c r="AY495" s="30">
        <f>SUMIF([1]route!$E$3:$E$10005,E495,[1]!Table1[21])</f>
        <v/>
      </c>
      <c r="AZ495" s="30">
        <f>SUMIF([1]route!$E$3:$E$10005,E495,[1]!Table1[22])</f>
        <v/>
      </c>
      <c r="BA495" s="30">
        <f>SUMIF([1]route!$E$3:$E$10005,E495,[1]!Table1[23])</f>
        <v/>
      </c>
      <c r="BB495" s="30">
        <f>SUMIF([1]route!$E$3:$E$10005,E495,[1]!Table1[24])</f>
        <v/>
      </c>
      <c r="BC495" s="30">
        <f>SUMIF([1]route!$E$3:$E$10005,E495,[1]!Table1[25])</f>
        <v/>
      </c>
      <c r="BD495" s="30">
        <f>SUMIF([1]route!$E$3:$E$10005,E495,[1]!Table1[26])</f>
        <v/>
      </c>
      <c r="BE495" s="30">
        <f>SUMIF([1]route!$E$3:$E$10005,E495,[1]!Table1[27])</f>
        <v/>
      </c>
      <c r="BF495" s="30">
        <f>SUMIF([1]route!$E$3:$E$10005,E495,[1]!Table1[28])</f>
        <v/>
      </c>
      <c r="BG495" s="30">
        <f>SUMIF([1]route!$E$3:$E$10005,E495,[1]!Table1[29])</f>
        <v/>
      </c>
      <c r="BH495" s="30">
        <f>SUMIF([1]route!$E$3:$E$10005,E495,[1]!Table1[30])</f>
        <v/>
      </c>
      <c r="BI495" s="30">
        <f>SUMIF([1]route!$E$3:$E$10005,E495,[1]!Table1[31])</f>
        <v/>
      </c>
      <c r="BJ495" s="30">
        <f>SUMIF([1]route!$E$3:$E$10005,E495,[1]!Table1[Remain PO])</f>
        <v/>
      </c>
      <c r="BK495" s="31">
        <f>SUMIF([1]route!$E$3:$E$10005,E495,[1]!Table1[N+1])</f>
        <v/>
      </c>
      <c r="BL495" s="31">
        <f>SUMIF([1]route!$E$3:$E$10005,E495,[1]!Table1[N+2])</f>
        <v/>
      </c>
      <c r="BM495" s="31">
        <f>SUMIF([1]route!$E$3:$E$10005,E495,[1]!Table1[N+3])</f>
        <v/>
      </c>
      <c r="BN495" s="32">
        <f>SUMIF([1]route!$E$3:$E$10005,E495,[1]!Table1[N+4])</f>
        <v/>
      </c>
      <c r="BP495" s="37">
        <f>$V495-$AD495</f>
        <v/>
      </c>
      <c r="BQ495" s="35">
        <f>BP495-AE495</f>
        <v/>
      </c>
      <c r="BR495" s="35">
        <f>BQ495-AF495</f>
        <v/>
      </c>
      <c r="BS495" s="35">
        <f>BR495-AG495</f>
        <v/>
      </c>
      <c r="BT495" s="35">
        <f>BS495-AH495</f>
        <v/>
      </c>
      <c r="BU495" s="35">
        <f>BT495-AI495</f>
        <v/>
      </c>
      <c r="BV495" s="35">
        <f>BU495-AJ495</f>
        <v/>
      </c>
      <c r="BW495" s="35">
        <f>BV495-AK495</f>
        <v/>
      </c>
      <c r="BX495" s="35">
        <f>BW495-AL495</f>
        <v/>
      </c>
      <c r="BY495" s="35">
        <f>BX495-AM495</f>
        <v/>
      </c>
      <c r="BZ495" s="35">
        <f>BY495-AN495</f>
        <v/>
      </c>
      <c r="CA495" s="35">
        <f>BZ495-AO495</f>
        <v/>
      </c>
      <c r="CB495" s="35">
        <f>CA495-AP495</f>
        <v/>
      </c>
      <c r="CC495" s="35">
        <f>CB495-AQ495</f>
        <v/>
      </c>
      <c r="CD495" s="35">
        <f>CC495-AR495</f>
        <v/>
      </c>
      <c r="CE495" s="35">
        <f>CD495-AS495</f>
        <v/>
      </c>
      <c r="CF495" s="35">
        <f>CE495-AT495</f>
        <v/>
      </c>
      <c r="CG495" s="35">
        <f>CF495-AU495</f>
        <v/>
      </c>
      <c r="CH495" s="35">
        <f>CG495-AV495</f>
        <v/>
      </c>
      <c r="CI495" s="35">
        <f>CH495-AW495</f>
        <v/>
      </c>
      <c r="CJ495" s="35">
        <f>CI495-AX495</f>
        <v/>
      </c>
      <c r="CK495" s="35">
        <f>CJ495-AY495</f>
        <v/>
      </c>
      <c r="CL495" s="35">
        <f>CK495-AZ495</f>
        <v/>
      </c>
      <c r="CM495" s="35">
        <f>CL495-BA495</f>
        <v/>
      </c>
      <c r="CN495" s="35">
        <f>CM495-BB495</f>
        <v/>
      </c>
      <c r="CO495" s="35">
        <f>CN495-BC495</f>
        <v/>
      </c>
      <c r="CP495" s="35">
        <f>CO495-BD495</f>
        <v/>
      </c>
      <c r="CQ495" s="35">
        <f>CP495-BE495</f>
        <v/>
      </c>
      <c r="CR495" s="35">
        <f>CQ495-BF495</f>
        <v/>
      </c>
      <c r="CS495" s="35">
        <f>CR495-BG495</f>
        <v/>
      </c>
      <c r="CT495" s="35">
        <f>CS495-BH495</f>
        <v/>
      </c>
      <c r="CU495" s="35">
        <f>CT495-BI495</f>
        <v/>
      </c>
      <c r="CV495" s="35">
        <f>CU495-BJ495</f>
        <v/>
      </c>
      <c r="CW495" s="38">
        <f>CV495-BK495</f>
        <v/>
      </c>
      <c r="CX495" s="38">
        <f>CW495-BL495</f>
        <v/>
      </c>
      <c r="CY495" s="38">
        <f>CX495-BM495</f>
        <v/>
      </c>
      <c r="CZ495" s="39">
        <f>CY495-BN495</f>
        <v/>
      </c>
      <c r="DA495" s="35" t="n"/>
    </row>
    <row r="496">
      <c r="D496" s="19" t="n"/>
      <c r="E496" s="20" t="inlineStr">
        <is>
          <t>|0200226240|19.10|0.00|1.500|0.0005826NBC</t>
        </is>
      </c>
      <c r="F496" s="19">
        <f>LEFT(E496,LEN(E496)-7)</f>
        <v/>
      </c>
      <c r="G496" s="19">
        <f>'Cutting Rules'!H496</f>
        <v/>
      </c>
      <c r="H496" s="19">
        <f>VLOOKUP(MID(F496,8,2),[1]Special!$H$2:$I$32,2,0)</f>
        <v/>
      </c>
      <c r="I496" s="19">
        <f>RIGHT(E496,3)</f>
        <v/>
      </c>
      <c r="J496" s="19">
        <f>IF(MID(E496,6,2)="22","P","C")</f>
        <v/>
      </c>
      <c r="K496" s="19">
        <f>MID(E496,13,4)</f>
        <v/>
      </c>
      <c r="L496" s="19">
        <f>MID(E496,19,4)</f>
        <v/>
      </c>
      <c r="M496" s="52">
        <f>MID(E496,LEN(E496)-17,4)</f>
        <v/>
      </c>
      <c r="N496" s="52">
        <f>MID(E496,LEN(E496)-6,4)</f>
        <v/>
      </c>
      <c r="O496" s="19">
        <f>VLOOKUP(F496,[1]Item!$A$5:$Z$10000,26,0)</f>
        <v/>
      </c>
      <c r="P496" s="19">
        <f>VLOOKUP(E496,[1]route!$E$3:$O$10005,11,0)</f>
        <v/>
      </c>
      <c r="Q496" s="167">
        <f>'Cutting Rules'!AD496</f>
        <v/>
      </c>
      <c r="R496" s="168">
        <f>SUMIF([1]route!$E$3:$E$10005,E496,[1]!Table1[生産])</f>
        <v/>
      </c>
      <c r="S496" s="24" t="n"/>
      <c r="T496" s="169" t="inlineStr"/>
      <c r="U496" s="19" t="n"/>
      <c r="V496" s="170">
        <f>SUMIF([1]route!$E$3:$E$10005,E496,[1]route!$M$3:$M$10005)</f>
        <v/>
      </c>
      <c r="W496" s="171">
        <f>O496*N496*V496/1000</f>
        <v/>
      </c>
      <c r="X496" s="27" t="n"/>
      <c r="Y496" s="47">
        <f>IFERROR(CHOOSE($AC496,$BP$1,$BQ$1,$BR$1,$BS$1,$BT$1,$BU$1,$BV$1,$BW$1,$BX$1,$BY$1,$BZ$1,$CA$1,$CB$1,$CC$1,$CD$1,$CE$1,$CF$1,$CG$1,$CH$1,$CI$1,$CJ$1,$CK$1,$CL$1,$CM$1,$CN$1,$CO$1,$CP$1,$CQ$1,$CR$1,$CS$1,$CT$1,$CU$1,$CV$1,$CW$1,$CX$1,$CY$1,$CZ$1,),"")</f>
        <v/>
      </c>
      <c r="Z496" s="121">
        <f>IFERROR(VLOOKUP(E496,[1]route!$E$3:$BL$10005,59,0),"")&amp;IFERROR(VLOOKUP(E496,[1]route!$E$3:$BL$10005,60,0),"")</f>
        <v/>
      </c>
      <c r="AA496" s="172">
        <f>IF(R496&gt;V496,R496-V496,0)</f>
        <v/>
      </c>
      <c r="AB496" s="173">
        <f>AA496*O496*N496/1000</f>
        <v/>
      </c>
      <c r="AC496" s="4">
        <f>IFERROR(MATCH($X496,$BP496:$CZ496,0),"")</f>
        <v/>
      </c>
      <c r="AD496" s="29" t="n">
        <v>0</v>
      </c>
      <c r="AE496" s="30">
        <f>SUMIF([1]route!$E$3:$E$10005,E496,[1]!Table1[1])</f>
        <v/>
      </c>
      <c r="AF496" s="30">
        <f>SUMIF([1]route!$E$3:$E$10005,E496,[1]!Table1[2])</f>
        <v/>
      </c>
      <c r="AG496" s="30">
        <f>SUMIF([1]route!$E$3:$E$10005,E496,[1]!Table1[3])</f>
        <v/>
      </c>
      <c r="AH496" s="30">
        <f>SUMIF([1]route!$E$3:$E$10005,E496,[1]!Table1[4])</f>
        <v/>
      </c>
      <c r="AI496" s="30">
        <f>SUMIF([1]route!$E$3:$E$10005,E496,[1]!Table1[5])</f>
        <v/>
      </c>
      <c r="AJ496" s="30">
        <f>SUMIF([1]route!$E$3:$E$10005,E496,[1]!Table1[6])</f>
        <v/>
      </c>
      <c r="AK496" s="30">
        <f>SUMIF([1]route!$E$3:$E$10005,E496,[1]!Table1[7])</f>
        <v/>
      </c>
      <c r="AL496" s="30">
        <f>SUMIF([1]route!$E$3:$E$10005,E496,[1]!Table1[8])</f>
        <v/>
      </c>
      <c r="AM496" s="30">
        <f>SUMIF([1]route!$E$3:$E$10005,E496,[1]!Table1[9])</f>
        <v/>
      </c>
      <c r="AN496" s="30">
        <f>SUMIF([1]route!$E$3:$E$10005,E496,[1]!Table1[10])</f>
        <v/>
      </c>
      <c r="AO496" s="30">
        <f>SUMIF([1]route!$E$3:$E$10005,E496,[1]!Table1[11])</f>
        <v/>
      </c>
      <c r="AP496" s="30">
        <f>SUMIF([1]route!$E$3:$E$10005,E496,[1]!Table1[12])</f>
        <v/>
      </c>
      <c r="AQ496" s="30">
        <f>SUMIF([1]route!$E$3:$E$10005,E496,[1]!Table1[13])</f>
        <v/>
      </c>
      <c r="AR496" s="30">
        <f>SUMIF([1]route!$E$3:$E$10005,E496,[1]!Table1[14])</f>
        <v/>
      </c>
      <c r="AS496" s="30">
        <f>SUMIF([1]route!$E$3:$E$10005,E496,[1]!Table1[15])</f>
        <v/>
      </c>
      <c r="AT496" s="30">
        <f>SUMIF([1]route!$E$3:$E$10005,E496,[1]!Table1[16])</f>
        <v/>
      </c>
      <c r="AU496" s="30">
        <f>SUMIF([1]route!$E$3:$E$10005,E496,[1]!Table1[17])</f>
        <v/>
      </c>
      <c r="AV496" s="30">
        <f>SUMIF([1]route!$E$3:$E$10005,E496,[1]!Table1[18])</f>
        <v/>
      </c>
      <c r="AW496" s="30">
        <f>SUMIF([1]route!$E$3:$E$10005,E496,[1]!Table1[19])</f>
        <v/>
      </c>
      <c r="AX496" s="30">
        <f>SUMIF([1]route!$E$3:$E$10005,E496,[1]!Table1[20])</f>
        <v/>
      </c>
      <c r="AY496" s="30">
        <f>SUMIF([1]route!$E$3:$E$10005,E496,[1]!Table1[21])</f>
        <v/>
      </c>
      <c r="AZ496" s="30">
        <f>SUMIF([1]route!$E$3:$E$10005,E496,[1]!Table1[22])</f>
        <v/>
      </c>
      <c r="BA496" s="30">
        <f>SUMIF([1]route!$E$3:$E$10005,E496,[1]!Table1[23])</f>
        <v/>
      </c>
      <c r="BB496" s="30">
        <f>SUMIF([1]route!$E$3:$E$10005,E496,[1]!Table1[24])</f>
        <v/>
      </c>
      <c r="BC496" s="30">
        <f>SUMIF([1]route!$E$3:$E$10005,E496,[1]!Table1[25])</f>
        <v/>
      </c>
      <c r="BD496" s="30">
        <f>SUMIF([1]route!$E$3:$E$10005,E496,[1]!Table1[26])</f>
        <v/>
      </c>
      <c r="BE496" s="30">
        <f>SUMIF([1]route!$E$3:$E$10005,E496,[1]!Table1[27])</f>
        <v/>
      </c>
      <c r="BF496" s="30">
        <f>SUMIF([1]route!$E$3:$E$10005,E496,[1]!Table1[28])</f>
        <v/>
      </c>
      <c r="BG496" s="30">
        <f>SUMIF([1]route!$E$3:$E$10005,E496,[1]!Table1[29])</f>
        <v/>
      </c>
      <c r="BH496" s="30">
        <f>SUMIF([1]route!$E$3:$E$10005,E496,[1]!Table1[30])</f>
        <v/>
      </c>
      <c r="BI496" s="30">
        <f>SUMIF([1]route!$E$3:$E$10005,E496,[1]!Table1[31])</f>
        <v/>
      </c>
      <c r="BJ496" s="30">
        <f>SUMIF([1]route!$E$3:$E$10005,E496,[1]!Table1[Remain PO])</f>
        <v/>
      </c>
      <c r="BK496" s="31">
        <f>SUMIF([1]route!$E$3:$E$10005,E496,[1]!Table1[N+1])</f>
        <v/>
      </c>
      <c r="BL496" s="31">
        <f>SUMIF([1]route!$E$3:$E$10005,E496,[1]!Table1[N+2])</f>
        <v/>
      </c>
      <c r="BM496" s="31">
        <f>SUMIF([1]route!$E$3:$E$10005,E496,[1]!Table1[N+3])</f>
        <v/>
      </c>
      <c r="BN496" s="32">
        <f>SUMIF([1]route!$E$3:$E$10005,E496,[1]!Table1[N+4])</f>
        <v/>
      </c>
      <c r="BP496" s="37">
        <f>$V496-$AD496</f>
        <v/>
      </c>
      <c r="BQ496" s="35">
        <f>BP496-AE496</f>
        <v/>
      </c>
      <c r="BR496" s="35">
        <f>BQ496-AF496</f>
        <v/>
      </c>
      <c r="BS496" s="35">
        <f>BR496-AG496</f>
        <v/>
      </c>
      <c r="BT496" s="35">
        <f>BS496-AH496</f>
        <v/>
      </c>
      <c r="BU496" s="35">
        <f>BT496-AI496</f>
        <v/>
      </c>
      <c r="BV496" s="35">
        <f>BU496-AJ496</f>
        <v/>
      </c>
      <c r="BW496" s="35">
        <f>BV496-AK496</f>
        <v/>
      </c>
      <c r="BX496" s="35">
        <f>BW496-AL496</f>
        <v/>
      </c>
      <c r="BY496" s="35">
        <f>BX496-AM496</f>
        <v/>
      </c>
      <c r="BZ496" s="35">
        <f>BY496-AN496</f>
        <v/>
      </c>
      <c r="CA496" s="35">
        <f>BZ496-AO496</f>
        <v/>
      </c>
      <c r="CB496" s="35">
        <f>CA496-AP496</f>
        <v/>
      </c>
      <c r="CC496" s="35">
        <f>CB496-AQ496</f>
        <v/>
      </c>
      <c r="CD496" s="35">
        <f>CC496-AR496</f>
        <v/>
      </c>
      <c r="CE496" s="35">
        <f>CD496-AS496</f>
        <v/>
      </c>
      <c r="CF496" s="35">
        <f>CE496-AT496</f>
        <v/>
      </c>
      <c r="CG496" s="35">
        <f>CF496-AU496</f>
        <v/>
      </c>
      <c r="CH496" s="35">
        <f>CG496-AV496</f>
        <v/>
      </c>
      <c r="CI496" s="35">
        <f>CH496-AW496</f>
        <v/>
      </c>
      <c r="CJ496" s="35">
        <f>CI496-AX496</f>
        <v/>
      </c>
      <c r="CK496" s="35">
        <f>CJ496-AY496</f>
        <v/>
      </c>
      <c r="CL496" s="35">
        <f>CK496-AZ496</f>
        <v/>
      </c>
      <c r="CM496" s="35">
        <f>CL496-BA496</f>
        <v/>
      </c>
      <c r="CN496" s="35">
        <f>CM496-BB496</f>
        <v/>
      </c>
      <c r="CO496" s="35">
        <f>CN496-BC496</f>
        <v/>
      </c>
      <c r="CP496" s="35">
        <f>CO496-BD496</f>
        <v/>
      </c>
      <c r="CQ496" s="35">
        <f>CP496-BE496</f>
        <v/>
      </c>
      <c r="CR496" s="35">
        <f>CQ496-BF496</f>
        <v/>
      </c>
      <c r="CS496" s="35">
        <f>CR496-BG496</f>
        <v/>
      </c>
      <c r="CT496" s="35">
        <f>CS496-BH496</f>
        <v/>
      </c>
      <c r="CU496" s="35">
        <f>CT496-BI496</f>
        <v/>
      </c>
      <c r="CV496" s="35">
        <f>CU496-BJ496</f>
        <v/>
      </c>
      <c r="CW496" s="38">
        <f>CV496-BK496</f>
        <v/>
      </c>
      <c r="CX496" s="38">
        <f>CW496-BL496</f>
        <v/>
      </c>
      <c r="CY496" s="38">
        <f>CX496-BM496</f>
        <v/>
      </c>
      <c r="CZ496" s="39">
        <f>CY496-BN496</f>
        <v/>
      </c>
      <c r="DA496" s="35" t="n"/>
    </row>
    <row r="497">
      <c r="D497" s="19" t="n"/>
      <c r="E497" s="20" t="inlineStr">
        <is>
          <t>|0200226240|60.50|0.00|2.000|0.0006014NBC</t>
        </is>
      </c>
      <c r="F497" s="19">
        <f>LEFT(E497,LEN(E497)-7)</f>
        <v/>
      </c>
      <c r="G497" s="19">
        <f>'Cutting Rules'!H497</f>
        <v/>
      </c>
      <c r="H497" s="19">
        <f>VLOOKUP(MID(F497,8,2),[1]Special!$H$2:$I$32,2,0)</f>
        <v/>
      </c>
      <c r="I497" s="19">
        <f>RIGHT(E497,3)</f>
        <v/>
      </c>
      <c r="J497" s="19">
        <f>IF(MID(E497,6,2)="22","P","C")</f>
        <v/>
      </c>
      <c r="K497" s="19">
        <f>MID(E497,13,4)</f>
        <v/>
      </c>
      <c r="L497" s="19">
        <f>MID(E497,19,4)</f>
        <v/>
      </c>
      <c r="M497" s="52">
        <f>MID(E497,LEN(E497)-17,4)</f>
        <v/>
      </c>
      <c r="N497" s="52">
        <f>MID(E497,LEN(E497)-6,4)</f>
        <v/>
      </c>
      <c r="O497" s="19">
        <f>VLOOKUP(F497,[1]Item!$A$5:$Z$10000,26,0)</f>
        <v/>
      </c>
      <c r="P497" s="19">
        <f>VLOOKUP(E497,[1]route!$E$3:$O$10005,11,0)</f>
        <v/>
      </c>
      <c r="Q497" s="167">
        <f>'Cutting Rules'!AD497</f>
        <v/>
      </c>
      <c r="R497" s="168">
        <f>SUMIF([1]route!$E$3:$E$10005,E497,[1]!Table1[生産])</f>
        <v/>
      </c>
      <c r="S497" s="24" t="n"/>
      <c r="T497" s="169" t="inlineStr"/>
      <c r="U497" s="19" t="n"/>
      <c r="V497" s="170">
        <f>SUMIF([1]route!$E$3:$E$10005,E497,[1]route!$M$3:$M$10005)</f>
        <v/>
      </c>
      <c r="W497" s="171">
        <f>O497*N497*V497/1000</f>
        <v/>
      </c>
      <c r="X497" s="27" t="n"/>
      <c r="Y497" s="47">
        <f>IFERROR(CHOOSE($AC497,$BP$1,$BQ$1,$BR$1,$BS$1,$BT$1,$BU$1,$BV$1,$BW$1,$BX$1,$BY$1,$BZ$1,$CA$1,$CB$1,$CC$1,$CD$1,$CE$1,$CF$1,$CG$1,$CH$1,$CI$1,$CJ$1,$CK$1,$CL$1,$CM$1,$CN$1,$CO$1,$CP$1,$CQ$1,$CR$1,$CS$1,$CT$1,$CU$1,$CV$1,$CW$1,$CX$1,$CY$1,$CZ$1,),"")</f>
        <v/>
      </c>
      <c r="Z497" s="121">
        <f>IFERROR(VLOOKUP(E497,[1]route!$E$3:$BL$10005,59,0),"")&amp;IFERROR(VLOOKUP(E497,[1]route!$E$3:$BL$10005,60,0),"")</f>
        <v/>
      </c>
      <c r="AA497" s="172">
        <f>IF(R497&gt;V497,R497-V497,0)</f>
        <v/>
      </c>
      <c r="AB497" s="173">
        <f>AA497*O497*N497/1000</f>
        <v/>
      </c>
      <c r="AC497" s="4">
        <f>IFERROR(MATCH($X497,$BP497:$CZ497,0),"")</f>
        <v/>
      </c>
      <c r="AD497" s="29" t="n">
        <v>0</v>
      </c>
      <c r="AE497" s="30">
        <f>SUMIF([1]route!$E$3:$E$10005,E497,[1]!Table1[1])</f>
        <v/>
      </c>
      <c r="AF497" s="30">
        <f>SUMIF([1]route!$E$3:$E$10005,E497,[1]!Table1[2])</f>
        <v/>
      </c>
      <c r="AG497" s="30">
        <f>SUMIF([1]route!$E$3:$E$10005,E497,[1]!Table1[3])</f>
        <v/>
      </c>
      <c r="AH497" s="30">
        <f>SUMIF([1]route!$E$3:$E$10005,E497,[1]!Table1[4])</f>
        <v/>
      </c>
      <c r="AI497" s="30">
        <f>SUMIF([1]route!$E$3:$E$10005,E497,[1]!Table1[5])</f>
        <v/>
      </c>
      <c r="AJ497" s="30">
        <f>SUMIF([1]route!$E$3:$E$10005,E497,[1]!Table1[6])</f>
        <v/>
      </c>
      <c r="AK497" s="30">
        <f>SUMIF([1]route!$E$3:$E$10005,E497,[1]!Table1[7])</f>
        <v/>
      </c>
      <c r="AL497" s="30">
        <f>SUMIF([1]route!$E$3:$E$10005,E497,[1]!Table1[8])</f>
        <v/>
      </c>
      <c r="AM497" s="30">
        <f>SUMIF([1]route!$E$3:$E$10005,E497,[1]!Table1[9])</f>
        <v/>
      </c>
      <c r="AN497" s="30">
        <f>SUMIF([1]route!$E$3:$E$10005,E497,[1]!Table1[10])</f>
        <v/>
      </c>
      <c r="AO497" s="30">
        <f>SUMIF([1]route!$E$3:$E$10005,E497,[1]!Table1[11])</f>
        <v/>
      </c>
      <c r="AP497" s="30">
        <f>SUMIF([1]route!$E$3:$E$10005,E497,[1]!Table1[12])</f>
        <v/>
      </c>
      <c r="AQ497" s="30">
        <f>SUMIF([1]route!$E$3:$E$10005,E497,[1]!Table1[13])</f>
        <v/>
      </c>
      <c r="AR497" s="30">
        <f>SUMIF([1]route!$E$3:$E$10005,E497,[1]!Table1[14])</f>
        <v/>
      </c>
      <c r="AS497" s="30">
        <f>SUMIF([1]route!$E$3:$E$10005,E497,[1]!Table1[15])</f>
        <v/>
      </c>
      <c r="AT497" s="30">
        <f>SUMIF([1]route!$E$3:$E$10005,E497,[1]!Table1[16])</f>
        <v/>
      </c>
      <c r="AU497" s="30">
        <f>SUMIF([1]route!$E$3:$E$10005,E497,[1]!Table1[17])</f>
        <v/>
      </c>
      <c r="AV497" s="30">
        <f>SUMIF([1]route!$E$3:$E$10005,E497,[1]!Table1[18])</f>
        <v/>
      </c>
      <c r="AW497" s="30">
        <f>SUMIF([1]route!$E$3:$E$10005,E497,[1]!Table1[19])</f>
        <v/>
      </c>
      <c r="AX497" s="30">
        <f>SUMIF([1]route!$E$3:$E$10005,E497,[1]!Table1[20])</f>
        <v/>
      </c>
      <c r="AY497" s="30">
        <f>SUMIF([1]route!$E$3:$E$10005,E497,[1]!Table1[21])</f>
        <v/>
      </c>
      <c r="AZ497" s="30">
        <f>SUMIF([1]route!$E$3:$E$10005,E497,[1]!Table1[22])</f>
        <v/>
      </c>
      <c r="BA497" s="30">
        <f>SUMIF([1]route!$E$3:$E$10005,E497,[1]!Table1[23])</f>
        <v/>
      </c>
      <c r="BB497" s="30">
        <f>SUMIF([1]route!$E$3:$E$10005,E497,[1]!Table1[24])</f>
        <v/>
      </c>
      <c r="BC497" s="30">
        <f>SUMIF([1]route!$E$3:$E$10005,E497,[1]!Table1[25])</f>
        <v/>
      </c>
      <c r="BD497" s="30">
        <f>SUMIF([1]route!$E$3:$E$10005,E497,[1]!Table1[26])</f>
        <v/>
      </c>
      <c r="BE497" s="30">
        <f>SUMIF([1]route!$E$3:$E$10005,E497,[1]!Table1[27])</f>
        <v/>
      </c>
      <c r="BF497" s="30">
        <f>SUMIF([1]route!$E$3:$E$10005,E497,[1]!Table1[28])</f>
        <v/>
      </c>
      <c r="BG497" s="30">
        <f>SUMIF([1]route!$E$3:$E$10005,E497,[1]!Table1[29])</f>
        <v/>
      </c>
      <c r="BH497" s="30">
        <f>SUMIF([1]route!$E$3:$E$10005,E497,[1]!Table1[30])</f>
        <v/>
      </c>
      <c r="BI497" s="30">
        <f>SUMIF([1]route!$E$3:$E$10005,E497,[1]!Table1[31])</f>
        <v/>
      </c>
      <c r="BJ497" s="30">
        <f>SUMIF([1]route!$E$3:$E$10005,E497,[1]!Table1[Remain PO])</f>
        <v/>
      </c>
      <c r="BK497" s="31">
        <f>SUMIF([1]route!$E$3:$E$10005,E497,[1]!Table1[N+1])</f>
        <v/>
      </c>
      <c r="BL497" s="31">
        <f>SUMIF([1]route!$E$3:$E$10005,E497,[1]!Table1[N+2])</f>
        <v/>
      </c>
      <c r="BM497" s="31">
        <f>SUMIF([1]route!$E$3:$E$10005,E497,[1]!Table1[N+3])</f>
        <v/>
      </c>
      <c r="BN497" s="32">
        <f>SUMIF([1]route!$E$3:$E$10005,E497,[1]!Table1[N+4])</f>
        <v/>
      </c>
      <c r="BP497" s="37">
        <f>$V497-$AD497</f>
        <v/>
      </c>
      <c r="BQ497" s="35">
        <f>BP497-AE497</f>
        <v/>
      </c>
      <c r="BR497" s="35">
        <f>BQ497-AF497</f>
        <v/>
      </c>
      <c r="BS497" s="35">
        <f>BR497-AG497</f>
        <v/>
      </c>
      <c r="BT497" s="35">
        <f>BS497-AH497</f>
        <v/>
      </c>
      <c r="BU497" s="35">
        <f>BT497-AI497</f>
        <v/>
      </c>
      <c r="BV497" s="35">
        <f>BU497-AJ497</f>
        <v/>
      </c>
      <c r="BW497" s="35">
        <f>BV497-AK497</f>
        <v/>
      </c>
      <c r="BX497" s="35">
        <f>BW497-AL497</f>
        <v/>
      </c>
      <c r="BY497" s="35">
        <f>BX497-AM497</f>
        <v/>
      </c>
      <c r="BZ497" s="35">
        <f>BY497-AN497</f>
        <v/>
      </c>
      <c r="CA497" s="35">
        <f>BZ497-AO497</f>
        <v/>
      </c>
      <c r="CB497" s="35">
        <f>CA497-AP497</f>
        <v/>
      </c>
      <c r="CC497" s="35">
        <f>CB497-AQ497</f>
        <v/>
      </c>
      <c r="CD497" s="35">
        <f>CC497-AR497</f>
        <v/>
      </c>
      <c r="CE497" s="35">
        <f>CD497-AS497</f>
        <v/>
      </c>
      <c r="CF497" s="35">
        <f>CE497-AT497</f>
        <v/>
      </c>
      <c r="CG497" s="35">
        <f>CF497-AU497</f>
        <v/>
      </c>
      <c r="CH497" s="35">
        <f>CG497-AV497</f>
        <v/>
      </c>
      <c r="CI497" s="35">
        <f>CH497-AW497</f>
        <v/>
      </c>
      <c r="CJ497" s="35">
        <f>CI497-AX497</f>
        <v/>
      </c>
      <c r="CK497" s="35">
        <f>CJ497-AY497</f>
        <v/>
      </c>
      <c r="CL497" s="35">
        <f>CK497-AZ497</f>
        <v/>
      </c>
      <c r="CM497" s="35">
        <f>CL497-BA497</f>
        <v/>
      </c>
      <c r="CN497" s="35">
        <f>CM497-BB497</f>
        <v/>
      </c>
      <c r="CO497" s="35">
        <f>CN497-BC497</f>
        <v/>
      </c>
      <c r="CP497" s="35">
        <f>CO497-BD497</f>
        <v/>
      </c>
      <c r="CQ497" s="35">
        <f>CP497-BE497</f>
        <v/>
      </c>
      <c r="CR497" s="35">
        <f>CQ497-BF497</f>
        <v/>
      </c>
      <c r="CS497" s="35">
        <f>CR497-BG497</f>
        <v/>
      </c>
      <c r="CT497" s="35">
        <f>CS497-BH497</f>
        <v/>
      </c>
      <c r="CU497" s="35">
        <f>CT497-BI497</f>
        <v/>
      </c>
      <c r="CV497" s="35">
        <f>CU497-BJ497</f>
        <v/>
      </c>
      <c r="CW497" s="38">
        <f>CV497-BK497</f>
        <v/>
      </c>
      <c r="CX497" s="38">
        <f>CW497-BL497</f>
        <v/>
      </c>
      <c r="CY497" s="38">
        <f>CX497-BM497</f>
        <v/>
      </c>
      <c r="CZ497" s="39">
        <f>CY497-BN497</f>
        <v/>
      </c>
      <c r="DA497" s="35" t="n"/>
    </row>
    <row r="498">
      <c r="D498" s="19" t="n"/>
      <c r="E498" s="20" t="inlineStr">
        <is>
          <t>|0200226010|28.60|0.00|1.600|0.0006300NBC</t>
        </is>
      </c>
      <c r="F498" s="19">
        <f>LEFT(E498,LEN(E498)-7)</f>
        <v/>
      </c>
      <c r="G498" s="19">
        <f>'Cutting Rules'!H498</f>
        <v/>
      </c>
      <c r="H498" s="19">
        <f>VLOOKUP(MID(F498,8,2),[1]Special!$H$2:$I$32,2,0)</f>
        <v/>
      </c>
      <c r="I498" s="19">
        <f>RIGHT(E498,3)</f>
        <v/>
      </c>
      <c r="J498" s="19">
        <f>IF(MID(E498,6,2)="22","P","C")</f>
        <v/>
      </c>
      <c r="K498" s="19">
        <f>MID(E498,13,4)</f>
        <v/>
      </c>
      <c r="L498" s="19">
        <f>MID(E498,19,4)</f>
        <v/>
      </c>
      <c r="M498" s="52">
        <f>MID(E498,LEN(E498)-17,4)</f>
        <v/>
      </c>
      <c r="N498" s="52">
        <f>MID(E498,LEN(E498)-6,4)</f>
        <v/>
      </c>
      <c r="O498" s="19">
        <f>VLOOKUP(F498,[1]Item!$A$5:$Z$10000,26,0)</f>
        <v/>
      </c>
      <c r="P498" s="19">
        <f>VLOOKUP(E498,[1]route!$E$3:$O$10005,11,0)</f>
        <v/>
      </c>
      <c r="Q498" s="167">
        <f>'Cutting Rules'!AD498</f>
        <v/>
      </c>
      <c r="R498" s="168">
        <f>SUMIF([1]route!$E$3:$E$10005,E498,[1]!Table1[生産])</f>
        <v/>
      </c>
      <c r="S498" s="24" t="n"/>
      <c r="T498" s="169" t="inlineStr"/>
      <c r="U498" s="19" t="n"/>
      <c r="V498" s="170">
        <f>SUMIF([1]route!$E$3:$E$10005,E498,[1]route!$M$3:$M$10005)</f>
        <v/>
      </c>
      <c r="W498" s="171">
        <f>O498*N498*V498/1000</f>
        <v/>
      </c>
      <c r="X498" s="27" t="n"/>
      <c r="Y498" s="47">
        <f>IFERROR(CHOOSE($AC498,$BP$1,$BQ$1,$BR$1,$BS$1,$BT$1,$BU$1,$BV$1,$BW$1,$BX$1,$BY$1,$BZ$1,$CA$1,$CB$1,$CC$1,$CD$1,$CE$1,$CF$1,$CG$1,$CH$1,$CI$1,$CJ$1,$CK$1,$CL$1,$CM$1,$CN$1,$CO$1,$CP$1,$CQ$1,$CR$1,$CS$1,$CT$1,$CU$1,$CV$1,$CW$1,$CX$1,$CY$1,$CZ$1,),"")</f>
        <v/>
      </c>
      <c r="Z498" s="121">
        <f>IFERROR(VLOOKUP(E498,[1]route!$E$3:$BL$10005,59,0),"")&amp;IFERROR(VLOOKUP(E498,[1]route!$E$3:$BL$10005,60,0),"")</f>
        <v/>
      </c>
      <c r="AA498" s="172">
        <f>IF(R498&gt;V498,R498-V498,0)</f>
        <v/>
      </c>
      <c r="AB498" s="173">
        <f>AA498*O498*N498/1000</f>
        <v/>
      </c>
      <c r="AC498" s="4">
        <f>IFERROR(MATCH($X498,$BP498:$CZ498,0),"")</f>
        <v/>
      </c>
      <c r="AD498" s="29" t="n">
        <v>0</v>
      </c>
      <c r="AE498" s="30">
        <f>SUMIF([1]route!$E$3:$E$10005,E498,[1]!Table1[1])</f>
        <v/>
      </c>
      <c r="AF498" s="30">
        <f>SUMIF([1]route!$E$3:$E$10005,E498,[1]!Table1[2])</f>
        <v/>
      </c>
      <c r="AG498" s="30">
        <f>SUMIF([1]route!$E$3:$E$10005,E498,[1]!Table1[3])</f>
        <v/>
      </c>
      <c r="AH498" s="30">
        <f>SUMIF([1]route!$E$3:$E$10005,E498,[1]!Table1[4])</f>
        <v/>
      </c>
      <c r="AI498" s="30">
        <f>SUMIF([1]route!$E$3:$E$10005,E498,[1]!Table1[5])</f>
        <v/>
      </c>
      <c r="AJ498" s="30">
        <f>SUMIF([1]route!$E$3:$E$10005,E498,[1]!Table1[6])</f>
        <v/>
      </c>
      <c r="AK498" s="30">
        <f>SUMIF([1]route!$E$3:$E$10005,E498,[1]!Table1[7])</f>
        <v/>
      </c>
      <c r="AL498" s="30">
        <f>SUMIF([1]route!$E$3:$E$10005,E498,[1]!Table1[8])</f>
        <v/>
      </c>
      <c r="AM498" s="30">
        <f>SUMIF([1]route!$E$3:$E$10005,E498,[1]!Table1[9])</f>
        <v/>
      </c>
      <c r="AN498" s="30">
        <f>SUMIF([1]route!$E$3:$E$10005,E498,[1]!Table1[10])</f>
        <v/>
      </c>
      <c r="AO498" s="30">
        <f>SUMIF([1]route!$E$3:$E$10005,E498,[1]!Table1[11])</f>
        <v/>
      </c>
      <c r="AP498" s="30">
        <f>SUMIF([1]route!$E$3:$E$10005,E498,[1]!Table1[12])</f>
        <v/>
      </c>
      <c r="AQ498" s="30">
        <f>SUMIF([1]route!$E$3:$E$10005,E498,[1]!Table1[13])</f>
        <v/>
      </c>
      <c r="AR498" s="30">
        <f>SUMIF([1]route!$E$3:$E$10005,E498,[1]!Table1[14])</f>
        <v/>
      </c>
      <c r="AS498" s="30">
        <f>SUMIF([1]route!$E$3:$E$10005,E498,[1]!Table1[15])</f>
        <v/>
      </c>
      <c r="AT498" s="30">
        <f>SUMIF([1]route!$E$3:$E$10005,E498,[1]!Table1[16])</f>
        <v/>
      </c>
      <c r="AU498" s="30">
        <f>SUMIF([1]route!$E$3:$E$10005,E498,[1]!Table1[17])</f>
        <v/>
      </c>
      <c r="AV498" s="30">
        <f>SUMIF([1]route!$E$3:$E$10005,E498,[1]!Table1[18])</f>
        <v/>
      </c>
      <c r="AW498" s="30">
        <f>SUMIF([1]route!$E$3:$E$10005,E498,[1]!Table1[19])</f>
        <v/>
      </c>
      <c r="AX498" s="30">
        <f>SUMIF([1]route!$E$3:$E$10005,E498,[1]!Table1[20])</f>
        <v/>
      </c>
      <c r="AY498" s="30">
        <f>SUMIF([1]route!$E$3:$E$10005,E498,[1]!Table1[21])</f>
        <v/>
      </c>
      <c r="AZ498" s="30">
        <f>SUMIF([1]route!$E$3:$E$10005,E498,[1]!Table1[22])</f>
        <v/>
      </c>
      <c r="BA498" s="30">
        <f>SUMIF([1]route!$E$3:$E$10005,E498,[1]!Table1[23])</f>
        <v/>
      </c>
      <c r="BB498" s="30">
        <f>SUMIF([1]route!$E$3:$E$10005,E498,[1]!Table1[24])</f>
        <v/>
      </c>
      <c r="BC498" s="30">
        <f>SUMIF([1]route!$E$3:$E$10005,E498,[1]!Table1[25])</f>
        <v/>
      </c>
      <c r="BD498" s="30">
        <f>SUMIF([1]route!$E$3:$E$10005,E498,[1]!Table1[26])</f>
        <v/>
      </c>
      <c r="BE498" s="30">
        <f>SUMIF([1]route!$E$3:$E$10005,E498,[1]!Table1[27])</f>
        <v/>
      </c>
      <c r="BF498" s="30">
        <f>SUMIF([1]route!$E$3:$E$10005,E498,[1]!Table1[28])</f>
        <v/>
      </c>
      <c r="BG498" s="30">
        <f>SUMIF([1]route!$E$3:$E$10005,E498,[1]!Table1[29])</f>
        <v/>
      </c>
      <c r="BH498" s="30">
        <f>SUMIF([1]route!$E$3:$E$10005,E498,[1]!Table1[30])</f>
        <v/>
      </c>
      <c r="BI498" s="30">
        <f>SUMIF([1]route!$E$3:$E$10005,E498,[1]!Table1[31])</f>
        <v/>
      </c>
      <c r="BJ498" s="30">
        <f>SUMIF([1]route!$E$3:$E$10005,E498,[1]!Table1[Remain PO])</f>
        <v/>
      </c>
      <c r="BK498" s="31">
        <f>SUMIF([1]route!$E$3:$E$10005,E498,[1]!Table1[N+1])</f>
        <v/>
      </c>
      <c r="BL498" s="31">
        <f>SUMIF([1]route!$E$3:$E$10005,E498,[1]!Table1[N+2])</f>
        <v/>
      </c>
      <c r="BM498" s="31">
        <f>SUMIF([1]route!$E$3:$E$10005,E498,[1]!Table1[N+3])</f>
        <v/>
      </c>
      <c r="BN498" s="32">
        <f>SUMIF([1]route!$E$3:$E$10005,E498,[1]!Table1[N+4])</f>
        <v/>
      </c>
      <c r="BP498" s="37">
        <f>$V498-$AD498</f>
        <v/>
      </c>
      <c r="BQ498" s="35">
        <f>BP498-AE498</f>
        <v/>
      </c>
      <c r="BR498" s="35">
        <f>BQ498-AF498</f>
        <v/>
      </c>
      <c r="BS498" s="35">
        <f>BR498-AG498</f>
        <v/>
      </c>
      <c r="BT498" s="35">
        <f>BS498-AH498</f>
        <v/>
      </c>
      <c r="BU498" s="35">
        <f>BT498-AI498</f>
        <v/>
      </c>
      <c r="BV498" s="35">
        <f>BU498-AJ498</f>
        <v/>
      </c>
      <c r="BW498" s="35">
        <f>BV498-AK498</f>
        <v/>
      </c>
      <c r="BX498" s="35">
        <f>BW498-AL498</f>
        <v/>
      </c>
      <c r="BY498" s="35">
        <f>BX498-AM498</f>
        <v/>
      </c>
      <c r="BZ498" s="35">
        <f>BY498-AN498</f>
        <v/>
      </c>
      <c r="CA498" s="35">
        <f>BZ498-AO498</f>
        <v/>
      </c>
      <c r="CB498" s="35">
        <f>CA498-AP498</f>
        <v/>
      </c>
      <c r="CC498" s="35">
        <f>CB498-AQ498</f>
        <v/>
      </c>
      <c r="CD498" s="35">
        <f>CC498-AR498</f>
        <v/>
      </c>
      <c r="CE498" s="35">
        <f>CD498-AS498</f>
        <v/>
      </c>
      <c r="CF498" s="35">
        <f>CE498-AT498</f>
        <v/>
      </c>
      <c r="CG498" s="35">
        <f>CF498-AU498</f>
        <v/>
      </c>
      <c r="CH498" s="35">
        <f>CG498-AV498</f>
        <v/>
      </c>
      <c r="CI498" s="35">
        <f>CH498-AW498</f>
        <v/>
      </c>
      <c r="CJ498" s="35">
        <f>CI498-AX498</f>
        <v/>
      </c>
      <c r="CK498" s="35">
        <f>CJ498-AY498</f>
        <v/>
      </c>
      <c r="CL498" s="35">
        <f>CK498-AZ498</f>
        <v/>
      </c>
      <c r="CM498" s="35">
        <f>CL498-BA498</f>
        <v/>
      </c>
      <c r="CN498" s="35">
        <f>CM498-BB498</f>
        <v/>
      </c>
      <c r="CO498" s="35">
        <f>CN498-BC498</f>
        <v/>
      </c>
      <c r="CP498" s="35">
        <f>CO498-BD498</f>
        <v/>
      </c>
      <c r="CQ498" s="35">
        <f>CP498-BE498</f>
        <v/>
      </c>
      <c r="CR498" s="35">
        <f>CQ498-BF498</f>
        <v/>
      </c>
      <c r="CS498" s="35">
        <f>CR498-BG498</f>
        <v/>
      </c>
      <c r="CT498" s="35">
        <f>CS498-BH498</f>
        <v/>
      </c>
      <c r="CU498" s="35">
        <f>CT498-BI498</f>
        <v/>
      </c>
      <c r="CV498" s="35">
        <f>CU498-BJ498</f>
        <v/>
      </c>
      <c r="CW498" s="38">
        <f>CV498-BK498</f>
        <v/>
      </c>
      <c r="CX498" s="38">
        <f>CW498-BL498</f>
        <v/>
      </c>
      <c r="CY498" s="38">
        <f>CX498-BM498</f>
        <v/>
      </c>
      <c r="CZ498" s="39">
        <f>CY498-BN498</f>
        <v/>
      </c>
      <c r="DA498" s="35" t="n"/>
    </row>
    <row r="499">
      <c r="D499" s="19" t="n"/>
      <c r="E499" s="20" t="inlineStr">
        <is>
          <t>|0200230841|28.60|0.00|1.200|0.0005784NBC</t>
        </is>
      </c>
      <c r="F499" s="19">
        <f>LEFT(E499,LEN(E499)-7)</f>
        <v/>
      </c>
      <c r="G499" s="19">
        <f>'Cutting Rules'!H499</f>
        <v/>
      </c>
      <c r="H499" s="19">
        <f>VLOOKUP(MID(F499,8,2),[1]Special!$H$2:$I$32,2,0)</f>
        <v/>
      </c>
      <c r="I499" s="19">
        <f>RIGHT(E499,3)</f>
        <v/>
      </c>
      <c r="J499" s="19">
        <f>IF(MID(E499,6,2)="22","P","C")</f>
        <v/>
      </c>
      <c r="K499" s="19">
        <f>MID(E499,13,4)</f>
        <v/>
      </c>
      <c r="L499" s="19">
        <f>MID(E499,19,4)</f>
        <v/>
      </c>
      <c r="M499" s="52">
        <f>MID(E499,LEN(E499)-17,4)</f>
        <v/>
      </c>
      <c r="N499" s="52">
        <f>MID(E499,LEN(E499)-6,4)</f>
        <v/>
      </c>
      <c r="O499" s="19">
        <f>VLOOKUP(F499,[1]Item!$A$5:$Z$10000,26,0)</f>
        <v/>
      </c>
      <c r="P499" s="19">
        <f>VLOOKUP(E499,[1]route!$E$3:$O$10005,11,0)</f>
        <v/>
      </c>
      <c r="Q499" s="167">
        <f>'Cutting Rules'!AD499</f>
        <v/>
      </c>
      <c r="R499" s="168">
        <f>SUMIF([1]route!$E$3:$E$10005,E499,[1]!Table1[生産])</f>
        <v/>
      </c>
      <c r="S499" s="24" t="n"/>
      <c r="T499" s="169" t="inlineStr"/>
      <c r="U499" s="19" t="n"/>
      <c r="V499" s="170">
        <f>SUMIF([1]route!$E$3:$E$10005,E499,[1]route!$M$3:$M$10005)</f>
        <v/>
      </c>
      <c r="W499" s="171">
        <f>O499*N499*V499/1000</f>
        <v/>
      </c>
      <c r="X499" s="27" t="n"/>
      <c r="Y499" s="47">
        <f>IFERROR(CHOOSE($AC499,$BP$1,$BQ$1,$BR$1,$BS$1,$BT$1,$BU$1,$BV$1,$BW$1,$BX$1,$BY$1,$BZ$1,$CA$1,$CB$1,$CC$1,$CD$1,$CE$1,$CF$1,$CG$1,$CH$1,$CI$1,$CJ$1,$CK$1,$CL$1,$CM$1,$CN$1,$CO$1,$CP$1,$CQ$1,$CR$1,$CS$1,$CT$1,$CU$1,$CV$1,$CW$1,$CX$1,$CY$1,$CZ$1,),"")</f>
        <v/>
      </c>
      <c r="Z499" s="121">
        <f>IFERROR(VLOOKUP(E499,[1]route!$E$3:$BL$10005,59,0),"")&amp;IFERROR(VLOOKUP(E499,[1]route!$E$3:$BL$10005,60,0),"")</f>
        <v/>
      </c>
      <c r="AA499" s="172">
        <f>IF(R499&gt;V499,R499-V499,0)</f>
        <v/>
      </c>
      <c r="AB499" s="173">
        <f>AA499*O499*N499/1000</f>
        <v/>
      </c>
      <c r="AC499" s="4">
        <f>IFERROR(MATCH($X499,$BP499:$CZ499,0),"")</f>
        <v/>
      </c>
      <c r="AD499" s="29" t="n">
        <v>0</v>
      </c>
      <c r="AE499" s="30">
        <f>SUMIF([1]route!$E$3:$E$10005,E499,[1]!Table1[1])</f>
        <v/>
      </c>
      <c r="AF499" s="30">
        <f>SUMIF([1]route!$E$3:$E$10005,E499,[1]!Table1[2])</f>
        <v/>
      </c>
      <c r="AG499" s="30">
        <f>SUMIF([1]route!$E$3:$E$10005,E499,[1]!Table1[3])</f>
        <v/>
      </c>
      <c r="AH499" s="30">
        <f>SUMIF([1]route!$E$3:$E$10005,E499,[1]!Table1[4])</f>
        <v/>
      </c>
      <c r="AI499" s="30">
        <f>SUMIF([1]route!$E$3:$E$10005,E499,[1]!Table1[5])</f>
        <v/>
      </c>
      <c r="AJ499" s="30">
        <f>SUMIF([1]route!$E$3:$E$10005,E499,[1]!Table1[6])</f>
        <v/>
      </c>
      <c r="AK499" s="30">
        <f>SUMIF([1]route!$E$3:$E$10005,E499,[1]!Table1[7])</f>
        <v/>
      </c>
      <c r="AL499" s="30">
        <f>SUMIF([1]route!$E$3:$E$10005,E499,[1]!Table1[8])</f>
        <v/>
      </c>
      <c r="AM499" s="30">
        <f>SUMIF([1]route!$E$3:$E$10005,E499,[1]!Table1[9])</f>
        <v/>
      </c>
      <c r="AN499" s="30">
        <f>SUMIF([1]route!$E$3:$E$10005,E499,[1]!Table1[10])</f>
        <v/>
      </c>
      <c r="AO499" s="30">
        <f>SUMIF([1]route!$E$3:$E$10005,E499,[1]!Table1[11])</f>
        <v/>
      </c>
      <c r="AP499" s="30">
        <f>SUMIF([1]route!$E$3:$E$10005,E499,[1]!Table1[12])</f>
        <v/>
      </c>
      <c r="AQ499" s="30">
        <f>SUMIF([1]route!$E$3:$E$10005,E499,[1]!Table1[13])</f>
        <v/>
      </c>
      <c r="AR499" s="30">
        <f>SUMIF([1]route!$E$3:$E$10005,E499,[1]!Table1[14])</f>
        <v/>
      </c>
      <c r="AS499" s="30">
        <f>SUMIF([1]route!$E$3:$E$10005,E499,[1]!Table1[15])</f>
        <v/>
      </c>
      <c r="AT499" s="30">
        <f>SUMIF([1]route!$E$3:$E$10005,E499,[1]!Table1[16])</f>
        <v/>
      </c>
      <c r="AU499" s="30">
        <f>SUMIF([1]route!$E$3:$E$10005,E499,[1]!Table1[17])</f>
        <v/>
      </c>
      <c r="AV499" s="30">
        <f>SUMIF([1]route!$E$3:$E$10005,E499,[1]!Table1[18])</f>
        <v/>
      </c>
      <c r="AW499" s="30">
        <f>SUMIF([1]route!$E$3:$E$10005,E499,[1]!Table1[19])</f>
        <v/>
      </c>
      <c r="AX499" s="30">
        <f>SUMIF([1]route!$E$3:$E$10005,E499,[1]!Table1[20])</f>
        <v/>
      </c>
      <c r="AY499" s="30">
        <f>SUMIF([1]route!$E$3:$E$10005,E499,[1]!Table1[21])</f>
        <v/>
      </c>
      <c r="AZ499" s="30">
        <f>SUMIF([1]route!$E$3:$E$10005,E499,[1]!Table1[22])</f>
        <v/>
      </c>
      <c r="BA499" s="30">
        <f>SUMIF([1]route!$E$3:$E$10005,E499,[1]!Table1[23])</f>
        <v/>
      </c>
      <c r="BB499" s="30">
        <f>SUMIF([1]route!$E$3:$E$10005,E499,[1]!Table1[24])</f>
        <v/>
      </c>
      <c r="BC499" s="30">
        <f>SUMIF([1]route!$E$3:$E$10005,E499,[1]!Table1[25])</f>
        <v/>
      </c>
      <c r="BD499" s="30">
        <f>SUMIF([1]route!$E$3:$E$10005,E499,[1]!Table1[26])</f>
        <v/>
      </c>
      <c r="BE499" s="30">
        <f>SUMIF([1]route!$E$3:$E$10005,E499,[1]!Table1[27])</f>
        <v/>
      </c>
      <c r="BF499" s="30">
        <f>SUMIF([1]route!$E$3:$E$10005,E499,[1]!Table1[28])</f>
        <v/>
      </c>
      <c r="BG499" s="30">
        <f>SUMIF([1]route!$E$3:$E$10005,E499,[1]!Table1[29])</f>
        <v/>
      </c>
      <c r="BH499" s="30">
        <f>SUMIF([1]route!$E$3:$E$10005,E499,[1]!Table1[30])</f>
        <v/>
      </c>
      <c r="BI499" s="30">
        <f>SUMIF([1]route!$E$3:$E$10005,E499,[1]!Table1[31])</f>
        <v/>
      </c>
      <c r="BJ499" s="30">
        <f>SUMIF([1]route!$E$3:$E$10005,E499,[1]!Table1[Remain PO])</f>
        <v/>
      </c>
      <c r="BK499" s="31">
        <f>SUMIF([1]route!$E$3:$E$10005,E499,[1]!Table1[N+1])</f>
        <v/>
      </c>
      <c r="BL499" s="31">
        <f>SUMIF([1]route!$E$3:$E$10005,E499,[1]!Table1[N+2])</f>
        <v/>
      </c>
      <c r="BM499" s="31">
        <f>SUMIF([1]route!$E$3:$E$10005,E499,[1]!Table1[N+3])</f>
        <v/>
      </c>
      <c r="BN499" s="32">
        <f>SUMIF([1]route!$E$3:$E$10005,E499,[1]!Table1[N+4])</f>
        <v/>
      </c>
      <c r="BP499" s="37">
        <f>$V499-$AD499</f>
        <v/>
      </c>
      <c r="BQ499" s="35">
        <f>BP499-AE499</f>
        <v/>
      </c>
      <c r="BR499" s="35">
        <f>BQ499-AF499</f>
        <v/>
      </c>
      <c r="BS499" s="35">
        <f>BR499-AG499</f>
        <v/>
      </c>
      <c r="BT499" s="35">
        <f>BS499-AH499</f>
        <v/>
      </c>
      <c r="BU499" s="35">
        <f>BT499-AI499</f>
        <v/>
      </c>
      <c r="BV499" s="35">
        <f>BU499-AJ499</f>
        <v/>
      </c>
      <c r="BW499" s="35">
        <f>BV499-AK499</f>
        <v/>
      </c>
      <c r="BX499" s="35">
        <f>BW499-AL499</f>
        <v/>
      </c>
      <c r="BY499" s="35">
        <f>BX499-AM499</f>
        <v/>
      </c>
      <c r="BZ499" s="35">
        <f>BY499-AN499</f>
        <v/>
      </c>
      <c r="CA499" s="35">
        <f>BZ499-AO499</f>
        <v/>
      </c>
      <c r="CB499" s="35">
        <f>CA499-AP499</f>
        <v/>
      </c>
      <c r="CC499" s="35">
        <f>CB499-AQ499</f>
        <v/>
      </c>
      <c r="CD499" s="35">
        <f>CC499-AR499</f>
        <v/>
      </c>
      <c r="CE499" s="35">
        <f>CD499-AS499</f>
        <v/>
      </c>
      <c r="CF499" s="35">
        <f>CE499-AT499</f>
        <v/>
      </c>
      <c r="CG499" s="35">
        <f>CF499-AU499</f>
        <v/>
      </c>
      <c r="CH499" s="35">
        <f>CG499-AV499</f>
        <v/>
      </c>
      <c r="CI499" s="35">
        <f>CH499-AW499</f>
        <v/>
      </c>
      <c r="CJ499" s="35">
        <f>CI499-AX499</f>
        <v/>
      </c>
      <c r="CK499" s="35">
        <f>CJ499-AY499</f>
        <v/>
      </c>
      <c r="CL499" s="35">
        <f>CK499-AZ499</f>
        <v/>
      </c>
      <c r="CM499" s="35">
        <f>CL499-BA499</f>
        <v/>
      </c>
      <c r="CN499" s="35">
        <f>CM499-BB499</f>
        <v/>
      </c>
      <c r="CO499" s="35">
        <f>CN499-BC499</f>
        <v/>
      </c>
      <c r="CP499" s="35">
        <f>CO499-BD499</f>
        <v/>
      </c>
      <c r="CQ499" s="35">
        <f>CP499-BE499</f>
        <v/>
      </c>
      <c r="CR499" s="35">
        <f>CQ499-BF499</f>
        <v/>
      </c>
      <c r="CS499" s="35">
        <f>CR499-BG499</f>
        <v/>
      </c>
      <c r="CT499" s="35">
        <f>CS499-BH499</f>
        <v/>
      </c>
      <c r="CU499" s="35">
        <f>CT499-BI499</f>
        <v/>
      </c>
      <c r="CV499" s="35">
        <f>CU499-BJ499</f>
        <v/>
      </c>
      <c r="CW499" s="38">
        <f>CV499-BK499</f>
        <v/>
      </c>
      <c r="CX499" s="38">
        <f>CW499-BL499</f>
        <v/>
      </c>
      <c r="CY499" s="38">
        <f>CX499-BM499</f>
        <v/>
      </c>
      <c r="CZ499" s="39">
        <f>CY499-BN499</f>
        <v/>
      </c>
      <c r="DA499" s="35" t="n"/>
    </row>
    <row r="500">
      <c r="D500" s="19" t="n"/>
      <c r="E500" s="20" t="inlineStr">
        <is>
          <t>|0200220810|19.10|0.00|1.400|0.0005732NBC</t>
        </is>
      </c>
      <c r="F500" s="19">
        <f>LEFT(E500,LEN(E500)-7)</f>
        <v/>
      </c>
      <c r="G500" s="19">
        <f>'Cutting Rules'!H500</f>
        <v/>
      </c>
      <c r="H500" s="19">
        <f>VLOOKUP(MID(F500,8,2),[1]Special!$H$2:$I$32,2,0)</f>
        <v/>
      </c>
      <c r="I500" s="19">
        <f>RIGHT(E500,3)</f>
        <v/>
      </c>
      <c r="J500" s="19">
        <f>IF(MID(E500,6,2)="22","P","C")</f>
        <v/>
      </c>
      <c r="K500" s="19">
        <f>MID(E500,13,4)</f>
        <v/>
      </c>
      <c r="L500" s="19">
        <f>MID(E500,19,4)</f>
        <v/>
      </c>
      <c r="M500" s="52">
        <f>MID(E500,LEN(E500)-17,4)</f>
        <v/>
      </c>
      <c r="N500" s="52">
        <f>MID(E500,LEN(E500)-6,4)</f>
        <v/>
      </c>
      <c r="O500" s="19">
        <f>VLOOKUP(F500,[1]Item!$A$5:$Z$10000,26,0)</f>
        <v/>
      </c>
      <c r="P500" s="19">
        <f>VLOOKUP(E500,[1]route!$E$3:$O$10005,11,0)</f>
        <v/>
      </c>
      <c r="Q500" s="167">
        <f>'Cutting Rules'!AD500</f>
        <v/>
      </c>
      <c r="R500" s="168">
        <f>SUMIF([1]route!$E$3:$E$10005,E500,[1]!Table1[生産])</f>
        <v/>
      </c>
      <c r="S500" s="24" t="n"/>
      <c r="T500" s="169" t="inlineStr"/>
      <c r="U500" s="19" t="n"/>
      <c r="V500" s="170">
        <f>SUMIF([1]route!$E$3:$E$10005,E500,[1]route!$M$3:$M$10005)</f>
        <v/>
      </c>
      <c r="W500" s="171">
        <f>O500*N500*V500/1000</f>
        <v/>
      </c>
      <c r="X500" s="27" t="n"/>
      <c r="Y500" s="47">
        <f>IFERROR(CHOOSE($AC500,$BP$1,$BQ$1,$BR$1,$BS$1,$BT$1,$BU$1,$BV$1,$BW$1,$BX$1,$BY$1,$BZ$1,$CA$1,$CB$1,$CC$1,$CD$1,$CE$1,$CF$1,$CG$1,$CH$1,$CI$1,$CJ$1,$CK$1,$CL$1,$CM$1,$CN$1,$CO$1,$CP$1,$CQ$1,$CR$1,$CS$1,$CT$1,$CU$1,$CV$1,$CW$1,$CX$1,$CY$1,$CZ$1,),"")</f>
        <v/>
      </c>
      <c r="Z500" s="121">
        <f>IFERROR(VLOOKUP(E500,[1]route!$E$3:$BL$10005,59,0),"")&amp;IFERROR(VLOOKUP(E500,[1]route!$E$3:$BL$10005,60,0),"")</f>
        <v/>
      </c>
      <c r="AA500" s="172">
        <f>IF(R500&gt;V500,R500-V500,0)</f>
        <v/>
      </c>
      <c r="AB500" s="173">
        <f>AA500*O500*N500/1000</f>
        <v/>
      </c>
      <c r="AC500" s="4">
        <f>IFERROR(MATCH($X500,$BP500:$CZ500,0),"")</f>
        <v/>
      </c>
      <c r="AD500" s="29" t="n">
        <v>0</v>
      </c>
      <c r="AE500" s="30">
        <f>SUMIF([1]route!$E$3:$E$10005,E500,[1]!Table1[1])</f>
        <v/>
      </c>
      <c r="AF500" s="30">
        <f>SUMIF([1]route!$E$3:$E$10005,E500,[1]!Table1[2])</f>
        <v/>
      </c>
      <c r="AG500" s="30">
        <f>SUMIF([1]route!$E$3:$E$10005,E500,[1]!Table1[3])</f>
        <v/>
      </c>
      <c r="AH500" s="30">
        <f>SUMIF([1]route!$E$3:$E$10005,E500,[1]!Table1[4])</f>
        <v/>
      </c>
      <c r="AI500" s="30">
        <f>SUMIF([1]route!$E$3:$E$10005,E500,[1]!Table1[5])</f>
        <v/>
      </c>
      <c r="AJ500" s="30">
        <f>SUMIF([1]route!$E$3:$E$10005,E500,[1]!Table1[6])</f>
        <v/>
      </c>
      <c r="AK500" s="30">
        <f>SUMIF([1]route!$E$3:$E$10005,E500,[1]!Table1[7])</f>
        <v/>
      </c>
      <c r="AL500" s="30">
        <f>SUMIF([1]route!$E$3:$E$10005,E500,[1]!Table1[8])</f>
        <v/>
      </c>
      <c r="AM500" s="30">
        <f>SUMIF([1]route!$E$3:$E$10005,E500,[1]!Table1[9])</f>
        <v/>
      </c>
      <c r="AN500" s="30">
        <f>SUMIF([1]route!$E$3:$E$10005,E500,[1]!Table1[10])</f>
        <v/>
      </c>
      <c r="AO500" s="30">
        <f>SUMIF([1]route!$E$3:$E$10005,E500,[1]!Table1[11])</f>
        <v/>
      </c>
      <c r="AP500" s="30">
        <f>SUMIF([1]route!$E$3:$E$10005,E500,[1]!Table1[12])</f>
        <v/>
      </c>
      <c r="AQ500" s="30">
        <f>SUMIF([1]route!$E$3:$E$10005,E500,[1]!Table1[13])</f>
        <v/>
      </c>
      <c r="AR500" s="30">
        <f>SUMIF([1]route!$E$3:$E$10005,E500,[1]!Table1[14])</f>
        <v/>
      </c>
      <c r="AS500" s="30">
        <f>SUMIF([1]route!$E$3:$E$10005,E500,[1]!Table1[15])</f>
        <v/>
      </c>
      <c r="AT500" s="30">
        <f>SUMIF([1]route!$E$3:$E$10005,E500,[1]!Table1[16])</f>
        <v/>
      </c>
      <c r="AU500" s="30">
        <f>SUMIF([1]route!$E$3:$E$10005,E500,[1]!Table1[17])</f>
        <v/>
      </c>
      <c r="AV500" s="30">
        <f>SUMIF([1]route!$E$3:$E$10005,E500,[1]!Table1[18])</f>
        <v/>
      </c>
      <c r="AW500" s="30">
        <f>SUMIF([1]route!$E$3:$E$10005,E500,[1]!Table1[19])</f>
        <v/>
      </c>
      <c r="AX500" s="30">
        <f>SUMIF([1]route!$E$3:$E$10005,E500,[1]!Table1[20])</f>
        <v/>
      </c>
      <c r="AY500" s="30">
        <f>SUMIF([1]route!$E$3:$E$10005,E500,[1]!Table1[21])</f>
        <v/>
      </c>
      <c r="AZ500" s="30">
        <f>SUMIF([1]route!$E$3:$E$10005,E500,[1]!Table1[22])</f>
        <v/>
      </c>
      <c r="BA500" s="30">
        <f>SUMIF([1]route!$E$3:$E$10005,E500,[1]!Table1[23])</f>
        <v/>
      </c>
      <c r="BB500" s="30">
        <f>SUMIF([1]route!$E$3:$E$10005,E500,[1]!Table1[24])</f>
        <v/>
      </c>
      <c r="BC500" s="30">
        <f>SUMIF([1]route!$E$3:$E$10005,E500,[1]!Table1[25])</f>
        <v/>
      </c>
      <c r="BD500" s="30">
        <f>SUMIF([1]route!$E$3:$E$10005,E500,[1]!Table1[26])</f>
        <v/>
      </c>
      <c r="BE500" s="30">
        <f>SUMIF([1]route!$E$3:$E$10005,E500,[1]!Table1[27])</f>
        <v/>
      </c>
      <c r="BF500" s="30">
        <f>SUMIF([1]route!$E$3:$E$10005,E500,[1]!Table1[28])</f>
        <v/>
      </c>
      <c r="BG500" s="30">
        <f>SUMIF([1]route!$E$3:$E$10005,E500,[1]!Table1[29])</f>
        <v/>
      </c>
      <c r="BH500" s="30">
        <f>SUMIF([1]route!$E$3:$E$10005,E500,[1]!Table1[30])</f>
        <v/>
      </c>
      <c r="BI500" s="30">
        <f>SUMIF([1]route!$E$3:$E$10005,E500,[1]!Table1[31])</f>
        <v/>
      </c>
      <c r="BJ500" s="30">
        <f>SUMIF([1]route!$E$3:$E$10005,E500,[1]!Table1[Remain PO])</f>
        <v/>
      </c>
      <c r="BK500" s="31">
        <f>SUMIF([1]route!$E$3:$E$10005,E500,[1]!Table1[N+1])</f>
        <v/>
      </c>
      <c r="BL500" s="31">
        <f>SUMIF([1]route!$E$3:$E$10005,E500,[1]!Table1[N+2])</f>
        <v/>
      </c>
      <c r="BM500" s="31">
        <f>SUMIF([1]route!$E$3:$E$10005,E500,[1]!Table1[N+3])</f>
        <v/>
      </c>
      <c r="BN500" s="32">
        <f>SUMIF([1]route!$E$3:$E$10005,E500,[1]!Table1[N+4])</f>
        <v/>
      </c>
      <c r="BP500" s="37">
        <f>$V500-$AD500</f>
        <v/>
      </c>
      <c r="BQ500" s="35">
        <f>BP500-AE500</f>
        <v/>
      </c>
      <c r="BR500" s="35">
        <f>BQ500-AF500</f>
        <v/>
      </c>
      <c r="BS500" s="35">
        <f>BR500-AG500</f>
        <v/>
      </c>
      <c r="BT500" s="35">
        <f>BS500-AH500</f>
        <v/>
      </c>
      <c r="BU500" s="35">
        <f>BT500-AI500</f>
        <v/>
      </c>
      <c r="BV500" s="35">
        <f>BU500-AJ500</f>
        <v/>
      </c>
      <c r="BW500" s="35">
        <f>BV500-AK500</f>
        <v/>
      </c>
      <c r="BX500" s="35">
        <f>BW500-AL500</f>
        <v/>
      </c>
      <c r="BY500" s="35">
        <f>BX500-AM500</f>
        <v/>
      </c>
      <c r="BZ500" s="35">
        <f>BY500-AN500</f>
        <v/>
      </c>
      <c r="CA500" s="35">
        <f>BZ500-AO500</f>
        <v/>
      </c>
      <c r="CB500" s="35">
        <f>CA500-AP500</f>
        <v/>
      </c>
      <c r="CC500" s="35">
        <f>CB500-AQ500</f>
        <v/>
      </c>
      <c r="CD500" s="35">
        <f>CC500-AR500</f>
        <v/>
      </c>
      <c r="CE500" s="35">
        <f>CD500-AS500</f>
        <v/>
      </c>
      <c r="CF500" s="35">
        <f>CE500-AT500</f>
        <v/>
      </c>
      <c r="CG500" s="35">
        <f>CF500-AU500</f>
        <v/>
      </c>
      <c r="CH500" s="35">
        <f>CG500-AV500</f>
        <v/>
      </c>
      <c r="CI500" s="35">
        <f>CH500-AW500</f>
        <v/>
      </c>
      <c r="CJ500" s="35">
        <f>CI500-AX500</f>
        <v/>
      </c>
      <c r="CK500" s="35">
        <f>CJ500-AY500</f>
        <v/>
      </c>
      <c r="CL500" s="35">
        <f>CK500-AZ500</f>
        <v/>
      </c>
      <c r="CM500" s="35">
        <f>CL500-BA500</f>
        <v/>
      </c>
      <c r="CN500" s="35">
        <f>CM500-BB500</f>
        <v/>
      </c>
      <c r="CO500" s="35">
        <f>CN500-BC500</f>
        <v/>
      </c>
      <c r="CP500" s="35">
        <f>CO500-BD500</f>
        <v/>
      </c>
      <c r="CQ500" s="35">
        <f>CP500-BE500</f>
        <v/>
      </c>
      <c r="CR500" s="35">
        <f>CQ500-BF500</f>
        <v/>
      </c>
      <c r="CS500" s="35">
        <f>CR500-BG500</f>
        <v/>
      </c>
      <c r="CT500" s="35">
        <f>CS500-BH500</f>
        <v/>
      </c>
      <c r="CU500" s="35">
        <f>CT500-BI500</f>
        <v/>
      </c>
      <c r="CV500" s="35">
        <f>CU500-BJ500</f>
        <v/>
      </c>
      <c r="CW500" s="38">
        <f>CV500-BK500</f>
        <v/>
      </c>
      <c r="CX500" s="38">
        <f>CW500-BL500</f>
        <v/>
      </c>
      <c r="CY500" s="38">
        <f>CX500-BM500</f>
        <v/>
      </c>
      <c r="CZ500" s="39">
        <f>CY500-BN500</f>
        <v/>
      </c>
      <c r="DA500" s="35" t="n"/>
    </row>
    <row r="501">
      <c r="D501" s="19" t="n"/>
      <c r="E501" s="20" t="inlineStr">
        <is>
          <t>|0200226010|42.70|0.00|1.600|0.0005622IBC</t>
        </is>
      </c>
      <c r="F501" s="19">
        <f>LEFT(E501,LEN(E501)-7)</f>
        <v/>
      </c>
      <c r="G501" s="19">
        <f>'Cutting Rules'!H501</f>
        <v/>
      </c>
      <c r="H501" s="19">
        <f>VLOOKUP(MID(F501,8,2),[1]Special!$H$2:$I$32,2,0)</f>
        <v/>
      </c>
      <c r="I501" s="19">
        <f>RIGHT(E501,3)</f>
        <v/>
      </c>
      <c r="J501" s="19">
        <f>IF(MID(E501,6,2)="22","P","C")</f>
        <v/>
      </c>
      <c r="K501" s="19">
        <f>MID(E501,13,4)</f>
        <v/>
      </c>
      <c r="L501" s="19">
        <f>MID(E501,19,4)</f>
        <v/>
      </c>
      <c r="M501" s="52">
        <f>MID(E501,LEN(E501)-17,4)</f>
        <v/>
      </c>
      <c r="N501" s="52">
        <f>MID(E501,LEN(E501)-6,4)</f>
        <v/>
      </c>
      <c r="O501" s="19">
        <f>VLOOKUP(F501,[1]Item!$A$5:$Z$10000,26,0)</f>
        <v/>
      </c>
      <c r="P501" s="19">
        <f>VLOOKUP(E501,[1]route!$E$3:$O$10005,11,0)</f>
        <v/>
      </c>
      <c r="Q501" s="167">
        <f>'Cutting Rules'!AD501</f>
        <v/>
      </c>
      <c r="R501" s="168">
        <f>SUMIF([1]route!$E$3:$E$10005,E501,[1]!Table1[生産])</f>
        <v/>
      </c>
      <c r="S501" s="24" t="n"/>
      <c r="T501" s="169" t="inlineStr"/>
      <c r="U501" s="19" t="n"/>
      <c r="V501" s="170">
        <f>SUMIF([1]route!$E$3:$E$10005,E501,[1]route!$M$3:$M$10005)</f>
        <v/>
      </c>
      <c r="W501" s="171">
        <f>O501*N501*V501/1000</f>
        <v/>
      </c>
      <c r="X501" s="27" t="n"/>
      <c r="Y501" s="47">
        <f>IFERROR(CHOOSE($AC501,$BP$1,$BQ$1,$BR$1,$BS$1,$BT$1,$BU$1,$BV$1,$BW$1,$BX$1,$BY$1,$BZ$1,$CA$1,$CB$1,$CC$1,$CD$1,$CE$1,$CF$1,$CG$1,$CH$1,$CI$1,$CJ$1,$CK$1,$CL$1,$CM$1,$CN$1,$CO$1,$CP$1,$CQ$1,$CR$1,$CS$1,$CT$1,$CU$1,$CV$1,$CW$1,$CX$1,$CY$1,$CZ$1,),"")</f>
        <v/>
      </c>
      <c r="Z501" s="121">
        <f>IFERROR(VLOOKUP(E501,[1]route!$E$3:$BL$10005,59,0),"")&amp;IFERROR(VLOOKUP(E501,[1]route!$E$3:$BL$10005,60,0),"")</f>
        <v/>
      </c>
      <c r="AA501" s="172">
        <f>IF(R501&gt;V501,R501-V501,0)</f>
        <v/>
      </c>
      <c r="AB501" s="173">
        <f>AA501*O501*N501/1000</f>
        <v/>
      </c>
      <c r="AC501" s="4">
        <f>IFERROR(MATCH($X501,$BP501:$CZ501,0),"")</f>
        <v/>
      </c>
      <c r="AD501" s="29" t="n">
        <v>0</v>
      </c>
      <c r="AE501" s="30">
        <f>SUMIF([1]route!$E$3:$E$10005,E501,[1]!Table1[1])</f>
        <v/>
      </c>
      <c r="AF501" s="30">
        <f>SUMIF([1]route!$E$3:$E$10005,E501,[1]!Table1[2])</f>
        <v/>
      </c>
      <c r="AG501" s="30">
        <f>SUMIF([1]route!$E$3:$E$10005,E501,[1]!Table1[3])</f>
        <v/>
      </c>
      <c r="AH501" s="30">
        <f>SUMIF([1]route!$E$3:$E$10005,E501,[1]!Table1[4])</f>
        <v/>
      </c>
      <c r="AI501" s="30">
        <f>SUMIF([1]route!$E$3:$E$10005,E501,[1]!Table1[5])</f>
        <v/>
      </c>
      <c r="AJ501" s="30">
        <f>SUMIF([1]route!$E$3:$E$10005,E501,[1]!Table1[6])</f>
        <v/>
      </c>
      <c r="AK501" s="30">
        <f>SUMIF([1]route!$E$3:$E$10005,E501,[1]!Table1[7])</f>
        <v/>
      </c>
      <c r="AL501" s="30">
        <f>SUMIF([1]route!$E$3:$E$10005,E501,[1]!Table1[8])</f>
        <v/>
      </c>
      <c r="AM501" s="30">
        <f>SUMIF([1]route!$E$3:$E$10005,E501,[1]!Table1[9])</f>
        <v/>
      </c>
      <c r="AN501" s="30">
        <f>SUMIF([1]route!$E$3:$E$10005,E501,[1]!Table1[10])</f>
        <v/>
      </c>
      <c r="AO501" s="30">
        <f>SUMIF([1]route!$E$3:$E$10005,E501,[1]!Table1[11])</f>
        <v/>
      </c>
      <c r="AP501" s="30">
        <f>SUMIF([1]route!$E$3:$E$10005,E501,[1]!Table1[12])</f>
        <v/>
      </c>
      <c r="AQ501" s="30">
        <f>SUMIF([1]route!$E$3:$E$10005,E501,[1]!Table1[13])</f>
        <v/>
      </c>
      <c r="AR501" s="30">
        <f>SUMIF([1]route!$E$3:$E$10005,E501,[1]!Table1[14])</f>
        <v/>
      </c>
      <c r="AS501" s="30">
        <f>SUMIF([1]route!$E$3:$E$10005,E501,[1]!Table1[15])</f>
        <v/>
      </c>
      <c r="AT501" s="30">
        <f>SUMIF([1]route!$E$3:$E$10005,E501,[1]!Table1[16])</f>
        <v/>
      </c>
      <c r="AU501" s="30">
        <f>SUMIF([1]route!$E$3:$E$10005,E501,[1]!Table1[17])</f>
        <v/>
      </c>
      <c r="AV501" s="30">
        <f>SUMIF([1]route!$E$3:$E$10005,E501,[1]!Table1[18])</f>
        <v/>
      </c>
      <c r="AW501" s="30">
        <f>SUMIF([1]route!$E$3:$E$10005,E501,[1]!Table1[19])</f>
        <v/>
      </c>
      <c r="AX501" s="30">
        <f>SUMIF([1]route!$E$3:$E$10005,E501,[1]!Table1[20])</f>
        <v/>
      </c>
      <c r="AY501" s="30">
        <f>SUMIF([1]route!$E$3:$E$10005,E501,[1]!Table1[21])</f>
        <v/>
      </c>
      <c r="AZ501" s="30">
        <f>SUMIF([1]route!$E$3:$E$10005,E501,[1]!Table1[22])</f>
        <v/>
      </c>
      <c r="BA501" s="30">
        <f>SUMIF([1]route!$E$3:$E$10005,E501,[1]!Table1[23])</f>
        <v/>
      </c>
      <c r="BB501" s="30">
        <f>SUMIF([1]route!$E$3:$E$10005,E501,[1]!Table1[24])</f>
        <v/>
      </c>
      <c r="BC501" s="30">
        <f>SUMIF([1]route!$E$3:$E$10005,E501,[1]!Table1[25])</f>
        <v/>
      </c>
      <c r="BD501" s="30">
        <f>SUMIF([1]route!$E$3:$E$10005,E501,[1]!Table1[26])</f>
        <v/>
      </c>
      <c r="BE501" s="30">
        <f>SUMIF([1]route!$E$3:$E$10005,E501,[1]!Table1[27])</f>
        <v/>
      </c>
      <c r="BF501" s="30">
        <f>SUMIF([1]route!$E$3:$E$10005,E501,[1]!Table1[28])</f>
        <v/>
      </c>
      <c r="BG501" s="30">
        <f>SUMIF([1]route!$E$3:$E$10005,E501,[1]!Table1[29])</f>
        <v/>
      </c>
      <c r="BH501" s="30">
        <f>SUMIF([1]route!$E$3:$E$10005,E501,[1]!Table1[30])</f>
        <v/>
      </c>
      <c r="BI501" s="30">
        <f>SUMIF([1]route!$E$3:$E$10005,E501,[1]!Table1[31])</f>
        <v/>
      </c>
      <c r="BJ501" s="30">
        <f>SUMIF([1]route!$E$3:$E$10005,E501,[1]!Table1[Remain PO])</f>
        <v/>
      </c>
      <c r="BK501" s="31">
        <f>SUMIF([1]route!$E$3:$E$10005,E501,[1]!Table1[N+1])</f>
        <v/>
      </c>
      <c r="BL501" s="31">
        <f>SUMIF([1]route!$E$3:$E$10005,E501,[1]!Table1[N+2])</f>
        <v/>
      </c>
      <c r="BM501" s="31">
        <f>SUMIF([1]route!$E$3:$E$10005,E501,[1]!Table1[N+3])</f>
        <v/>
      </c>
      <c r="BN501" s="32">
        <f>SUMIF([1]route!$E$3:$E$10005,E501,[1]!Table1[N+4])</f>
        <v/>
      </c>
      <c r="BP501" s="37">
        <f>$V501-$AD501</f>
        <v/>
      </c>
      <c r="BQ501" s="35">
        <f>BP501-AE501</f>
        <v/>
      </c>
      <c r="BR501" s="35">
        <f>BQ501-AF501</f>
        <v/>
      </c>
      <c r="BS501" s="35">
        <f>BR501-AG501</f>
        <v/>
      </c>
      <c r="BT501" s="35">
        <f>BS501-AH501</f>
        <v/>
      </c>
      <c r="BU501" s="35">
        <f>BT501-AI501</f>
        <v/>
      </c>
      <c r="BV501" s="35">
        <f>BU501-AJ501</f>
        <v/>
      </c>
      <c r="BW501" s="35">
        <f>BV501-AK501</f>
        <v/>
      </c>
      <c r="BX501" s="35">
        <f>BW501-AL501</f>
        <v/>
      </c>
      <c r="BY501" s="35">
        <f>BX501-AM501</f>
        <v/>
      </c>
      <c r="BZ501" s="35">
        <f>BY501-AN501</f>
        <v/>
      </c>
      <c r="CA501" s="35">
        <f>BZ501-AO501</f>
        <v/>
      </c>
      <c r="CB501" s="35">
        <f>CA501-AP501</f>
        <v/>
      </c>
      <c r="CC501" s="35">
        <f>CB501-AQ501</f>
        <v/>
      </c>
      <c r="CD501" s="35">
        <f>CC501-AR501</f>
        <v/>
      </c>
      <c r="CE501" s="35">
        <f>CD501-AS501</f>
        <v/>
      </c>
      <c r="CF501" s="35">
        <f>CE501-AT501</f>
        <v/>
      </c>
      <c r="CG501" s="35">
        <f>CF501-AU501</f>
        <v/>
      </c>
      <c r="CH501" s="35">
        <f>CG501-AV501</f>
        <v/>
      </c>
      <c r="CI501" s="35">
        <f>CH501-AW501</f>
        <v/>
      </c>
      <c r="CJ501" s="35">
        <f>CI501-AX501</f>
        <v/>
      </c>
      <c r="CK501" s="35">
        <f>CJ501-AY501</f>
        <v/>
      </c>
      <c r="CL501" s="35">
        <f>CK501-AZ501</f>
        <v/>
      </c>
      <c r="CM501" s="35">
        <f>CL501-BA501</f>
        <v/>
      </c>
      <c r="CN501" s="35">
        <f>CM501-BB501</f>
        <v/>
      </c>
      <c r="CO501" s="35">
        <f>CN501-BC501</f>
        <v/>
      </c>
      <c r="CP501" s="35">
        <f>CO501-BD501</f>
        <v/>
      </c>
      <c r="CQ501" s="35">
        <f>CP501-BE501</f>
        <v/>
      </c>
      <c r="CR501" s="35">
        <f>CQ501-BF501</f>
        <v/>
      </c>
      <c r="CS501" s="35">
        <f>CR501-BG501</f>
        <v/>
      </c>
      <c r="CT501" s="35">
        <f>CS501-BH501</f>
        <v/>
      </c>
      <c r="CU501" s="35">
        <f>CT501-BI501</f>
        <v/>
      </c>
      <c r="CV501" s="35">
        <f>CU501-BJ501</f>
        <v/>
      </c>
      <c r="CW501" s="38">
        <f>CV501-BK501</f>
        <v/>
      </c>
      <c r="CX501" s="38">
        <f>CW501-BL501</f>
        <v/>
      </c>
      <c r="CY501" s="38">
        <f>CX501-BM501</f>
        <v/>
      </c>
      <c r="CZ501" s="39">
        <f>CY501-BN501</f>
        <v/>
      </c>
      <c r="DA501" s="35" t="n"/>
    </row>
    <row r="502">
      <c r="D502" s="19" t="n"/>
      <c r="E502" s="20" t="n"/>
      <c r="F502" s="19" t="n"/>
      <c r="G502" s="19" t="n"/>
      <c r="H502" s="19" t="n"/>
      <c r="I502" s="19" t="n"/>
      <c r="J502" s="19" t="n"/>
      <c r="K502" s="19" t="n"/>
      <c r="L502" s="19" t="n"/>
      <c r="M502" s="52" t="n"/>
      <c r="N502" s="52" t="n"/>
      <c r="O502" s="19" t="n"/>
      <c r="P502" s="19" t="n"/>
      <c r="Q502" s="167">
        <f>'Cutting Rules'!AD502</f>
        <v/>
      </c>
      <c r="R502" s="168">
        <f>SUMIF([1]route!$E$3:$E$10005,E502,[1]!Table1[生産])</f>
        <v/>
      </c>
      <c r="S502" s="24" t="n"/>
      <c r="T502" s="169" t="inlineStr"/>
      <c r="U502" s="19" t="n"/>
      <c r="V502" s="170">
        <f>SUMIF([1]route!$E$3:$E$10005,E502,[1]route!$M$3:$M$10005)</f>
        <v/>
      </c>
      <c r="W502" s="171">
        <f>O502*N502*V502/1000</f>
        <v/>
      </c>
      <c r="X502" s="27" t="n"/>
      <c r="Y502" s="47" t="inlineStr">
        <is>
          <t> </t>
        </is>
      </c>
      <c r="Z502" s="121" t="inlineStr">
        <is>
          <t> </t>
        </is>
      </c>
      <c r="AA502" s="172">
        <f>IF(R502&gt;V502,R502-V502,0)</f>
        <v/>
      </c>
      <c r="AB502" s="173">
        <f>AA502*O502*N502/1000</f>
        <v/>
      </c>
      <c r="AC502" s="4">
        <f>IFERROR(MATCH($X502,$BP502:$CZ502,0),"")</f>
        <v/>
      </c>
      <c r="AD502" s="29" t="n">
        <v>0</v>
      </c>
      <c r="AE502" s="30">
        <f>SUMIF([1]route!$E$3:$E$10005,E502,[1]!Table1[1])</f>
        <v/>
      </c>
      <c r="AF502" s="30">
        <f>SUMIF([1]route!$E$3:$E$10005,E502,[1]!Table1[2])</f>
        <v/>
      </c>
      <c r="AG502" s="30">
        <f>SUMIF([1]route!$E$3:$E$10005,E502,[1]!Table1[3])</f>
        <v/>
      </c>
      <c r="AH502" s="30">
        <f>SUMIF([1]route!$E$3:$E$10005,E502,[1]!Table1[4])</f>
        <v/>
      </c>
      <c r="AI502" s="30">
        <f>SUMIF([1]route!$E$3:$E$10005,E502,[1]!Table1[5])</f>
        <v/>
      </c>
      <c r="AJ502" s="30">
        <f>SUMIF([1]route!$E$3:$E$10005,E502,[1]!Table1[6])</f>
        <v/>
      </c>
      <c r="AK502" s="30">
        <f>SUMIF([1]route!$E$3:$E$10005,E502,[1]!Table1[7])</f>
        <v/>
      </c>
      <c r="AL502" s="30">
        <f>SUMIF([1]route!$E$3:$E$10005,E502,[1]!Table1[8])</f>
        <v/>
      </c>
      <c r="AM502" s="30">
        <f>SUMIF([1]route!$E$3:$E$10005,E502,[1]!Table1[9])</f>
        <v/>
      </c>
      <c r="AN502" s="30">
        <f>SUMIF([1]route!$E$3:$E$10005,E502,[1]!Table1[10])</f>
        <v/>
      </c>
      <c r="AO502" s="30">
        <f>SUMIF([1]route!$E$3:$E$10005,E502,[1]!Table1[11])</f>
        <v/>
      </c>
      <c r="AP502" s="30">
        <f>SUMIF([1]route!$E$3:$E$10005,E502,[1]!Table1[12])</f>
        <v/>
      </c>
      <c r="AQ502" s="30">
        <f>SUMIF([1]route!$E$3:$E$10005,E502,[1]!Table1[13])</f>
        <v/>
      </c>
      <c r="AR502" s="30">
        <f>SUMIF([1]route!$E$3:$E$10005,E502,[1]!Table1[14])</f>
        <v/>
      </c>
      <c r="AS502" s="30">
        <f>SUMIF([1]route!$E$3:$E$10005,E502,[1]!Table1[15])</f>
        <v/>
      </c>
      <c r="AT502" s="30">
        <f>SUMIF([1]route!$E$3:$E$10005,E502,[1]!Table1[16])</f>
        <v/>
      </c>
      <c r="AU502" s="30">
        <f>SUMIF([1]route!$E$3:$E$10005,E502,[1]!Table1[17])</f>
        <v/>
      </c>
      <c r="AV502" s="30">
        <f>SUMIF([1]route!$E$3:$E$10005,E502,[1]!Table1[18])</f>
        <v/>
      </c>
      <c r="AW502" s="30">
        <f>SUMIF([1]route!$E$3:$E$10005,E502,[1]!Table1[19])</f>
        <v/>
      </c>
      <c r="AX502" s="30">
        <f>SUMIF([1]route!$E$3:$E$10005,E502,[1]!Table1[20])</f>
        <v/>
      </c>
      <c r="AY502" s="30">
        <f>SUMIF([1]route!$E$3:$E$10005,E502,[1]!Table1[21])</f>
        <v/>
      </c>
      <c r="AZ502" s="30">
        <f>SUMIF([1]route!$E$3:$E$10005,E502,[1]!Table1[22])</f>
        <v/>
      </c>
      <c r="BA502" s="30">
        <f>SUMIF([1]route!$E$3:$E$10005,E502,[1]!Table1[23])</f>
        <v/>
      </c>
      <c r="BB502" s="30">
        <f>SUMIF([1]route!$E$3:$E$10005,E502,[1]!Table1[24])</f>
        <v/>
      </c>
      <c r="BC502" s="30">
        <f>SUMIF([1]route!$E$3:$E$10005,E502,[1]!Table1[25])</f>
        <v/>
      </c>
      <c r="BD502" s="30">
        <f>SUMIF([1]route!$E$3:$E$10005,E502,[1]!Table1[26])</f>
        <v/>
      </c>
      <c r="BE502" s="30">
        <f>SUMIF([1]route!$E$3:$E$10005,E502,[1]!Table1[27])</f>
        <v/>
      </c>
      <c r="BF502" s="30">
        <f>SUMIF([1]route!$E$3:$E$10005,E502,[1]!Table1[28])</f>
        <v/>
      </c>
      <c r="BG502" s="30">
        <f>SUMIF([1]route!$E$3:$E$10005,E502,[1]!Table1[29])</f>
        <v/>
      </c>
      <c r="BH502" s="30">
        <f>SUMIF([1]route!$E$3:$E$10005,E502,[1]!Table1[30])</f>
        <v/>
      </c>
      <c r="BI502" s="30">
        <f>SUMIF([1]route!$E$3:$E$10005,E502,[1]!Table1[31])</f>
        <v/>
      </c>
      <c r="BJ502" s="30">
        <f>SUMIF([1]route!$E$3:$E$10005,E502,[1]!Table1[Remain PO])</f>
        <v/>
      </c>
      <c r="BK502" s="31">
        <f>SUMIF([1]route!$E$3:$E$10005,E502,[1]!Table1[N+1])</f>
        <v/>
      </c>
      <c r="BL502" s="31">
        <f>SUMIF([1]route!$E$3:$E$10005,E502,[1]!Table1[N+2])</f>
        <v/>
      </c>
      <c r="BM502" s="31">
        <f>SUMIF([1]route!$E$3:$E$10005,E502,[1]!Table1[N+3])</f>
        <v/>
      </c>
      <c r="BN502" s="32">
        <f>SUMIF([1]route!$E$3:$E$10005,E502,[1]!Table1[N+4])</f>
        <v/>
      </c>
      <c r="BP502" s="37">
        <f>$V502-$AD502</f>
        <v/>
      </c>
      <c r="BQ502" s="35">
        <f>BP502-AE502</f>
        <v/>
      </c>
      <c r="BR502" s="35">
        <f>BQ502-AF502</f>
        <v/>
      </c>
      <c r="BS502" s="35">
        <f>BR502-AG502</f>
        <v/>
      </c>
      <c r="BT502" s="35">
        <f>BS502-AH502</f>
        <v/>
      </c>
      <c r="BU502" s="35">
        <f>BT502-AI502</f>
        <v/>
      </c>
      <c r="BV502" s="35">
        <f>BU502-AJ502</f>
        <v/>
      </c>
      <c r="BW502" s="35">
        <f>BV502-AK502</f>
        <v/>
      </c>
      <c r="BX502" s="35">
        <f>BW502-AL502</f>
        <v/>
      </c>
      <c r="BY502" s="35">
        <f>BX502-AM502</f>
        <v/>
      </c>
      <c r="BZ502" s="35">
        <f>BY502-AN502</f>
        <v/>
      </c>
      <c r="CA502" s="35">
        <f>BZ502-AO502</f>
        <v/>
      </c>
      <c r="CB502" s="35">
        <f>CA502-AP502</f>
        <v/>
      </c>
      <c r="CC502" s="35">
        <f>CB502-AQ502</f>
        <v/>
      </c>
      <c r="CD502" s="35">
        <f>CC502-AR502</f>
        <v/>
      </c>
      <c r="CE502" s="35">
        <f>CD502-AS502</f>
        <v/>
      </c>
      <c r="CF502" s="35">
        <f>CE502-AT502</f>
        <v/>
      </c>
      <c r="CG502" s="35">
        <f>CF502-AU502</f>
        <v/>
      </c>
      <c r="CH502" s="35">
        <f>CG502-AV502</f>
        <v/>
      </c>
      <c r="CI502" s="35">
        <f>CH502-AW502</f>
        <v/>
      </c>
      <c r="CJ502" s="35">
        <f>CI502-AX502</f>
        <v/>
      </c>
      <c r="CK502" s="35">
        <f>CJ502-AY502</f>
        <v/>
      </c>
      <c r="CL502" s="35">
        <f>CK502-AZ502</f>
        <v/>
      </c>
      <c r="CM502" s="35">
        <f>CL502-BA502</f>
        <v/>
      </c>
      <c r="CN502" s="35">
        <f>CM502-BB502</f>
        <v/>
      </c>
      <c r="CO502" s="35">
        <f>CN502-BC502</f>
        <v/>
      </c>
      <c r="CP502" s="35">
        <f>CO502-BD502</f>
        <v/>
      </c>
      <c r="CQ502" s="35">
        <f>CP502-BE502</f>
        <v/>
      </c>
      <c r="CR502" s="35">
        <f>CQ502-BF502</f>
        <v/>
      </c>
      <c r="CS502" s="35">
        <f>CR502-BG502</f>
        <v/>
      </c>
      <c r="CT502" s="35">
        <f>CS502-BH502</f>
        <v/>
      </c>
      <c r="CU502" s="35">
        <f>CT502-BI502</f>
        <v/>
      </c>
      <c r="CV502" s="35">
        <f>CU502-BJ502</f>
        <v/>
      </c>
      <c r="CW502" s="38">
        <f>CV502-BK502</f>
        <v/>
      </c>
      <c r="CX502" s="38">
        <f>CW502-BL502</f>
        <v/>
      </c>
      <c r="CY502" s="38">
        <f>CX502-BM502</f>
        <v/>
      </c>
      <c r="CZ502" s="39">
        <f>CY502-BN502</f>
        <v/>
      </c>
      <c r="DA502" s="35" t="n"/>
    </row>
    <row r="503">
      <c r="D503" s="19" t="n"/>
      <c r="E503" s="20" t="n"/>
      <c r="F503" s="21" t="n"/>
      <c r="G503" s="21" t="n"/>
      <c r="H503" s="21" t="n"/>
      <c r="I503" s="19" t="n"/>
      <c r="J503" s="19" t="n"/>
      <c r="K503" s="21" t="n"/>
      <c r="L503" s="21" t="n"/>
      <c r="M503" s="22" t="n"/>
      <c r="N503" s="22" t="n"/>
      <c r="O503" s="19" t="n"/>
      <c r="P503" s="21" t="n"/>
      <c r="Q503" s="167">
        <f>'Cutting Rules'!AD503</f>
        <v/>
      </c>
      <c r="R503" s="168" t="n"/>
      <c r="S503" s="24" t="n"/>
      <c r="T503" s="169" t="inlineStr"/>
      <c r="U503" s="19" t="n"/>
      <c r="V503" s="25" t="n"/>
      <c r="W503" s="26" t="n"/>
      <c r="X503" s="27" t="n"/>
      <c r="Y503" s="47" t="n"/>
      <c r="Z503" s="121">
        <f>IFERROR(VLOOKUP(E503,[1]route!$E$3:$BL$10005,59,0),"")&amp;IFERROR(VLOOKUP(E503,[1]route!$E$3:$BL$10005,60,0),"")</f>
        <v/>
      </c>
      <c r="AA503" s="172">
        <f>IF(R503&gt;V503,R503-V503,0)</f>
        <v/>
      </c>
      <c r="AB503" s="173">
        <f>AA503*O503*N503/1000</f>
        <v/>
      </c>
      <c r="AC503" s="4">
        <f>IFERROR(MATCH($X503,$BP503:$CZ503,0),"")</f>
        <v/>
      </c>
      <c r="AD503" s="29" t="n">
        <v>0</v>
      </c>
      <c r="AE503" s="30">
        <f>SUMIF([1]route!$E$3:$E$10005,E503,[1]!Table1[1])</f>
        <v/>
      </c>
      <c r="AF503" s="30">
        <f>SUMIF([1]route!$E$3:$E$10005,E503,[1]!Table1[2])</f>
        <v/>
      </c>
      <c r="AG503" s="30">
        <f>SUMIF([1]route!$E$3:$E$10005,E503,[1]!Table1[3])</f>
        <v/>
      </c>
      <c r="AH503" s="30">
        <f>SUMIF([1]route!$E$3:$E$10005,E503,[1]!Table1[4])</f>
        <v/>
      </c>
      <c r="AI503" s="30">
        <f>SUMIF([1]route!$E$3:$E$10005,E503,[1]!Table1[5])</f>
        <v/>
      </c>
      <c r="AJ503" s="30">
        <f>SUMIF([1]route!$E$3:$E$10005,E503,[1]!Table1[6])</f>
        <v/>
      </c>
      <c r="AK503" s="30">
        <f>SUMIF([1]route!$E$3:$E$10005,E503,[1]!Table1[7])</f>
        <v/>
      </c>
      <c r="AL503" s="30">
        <f>SUMIF([1]route!$E$3:$E$10005,E503,[1]!Table1[8])</f>
        <v/>
      </c>
      <c r="AM503" s="30">
        <f>SUMIF([1]route!$E$3:$E$10005,E503,[1]!Table1[9])</f>
        <v/>
      </c>
      <c r="AN503" s="30">
        <f>SUMIF([1]route!$E$3:$E$10005,E503,[1]!Table1[10])</f>
        <v/>
      </c>
      <c r="AO503" s="30">
        <f>SUMIF([1]route!$E$3:$E$10005,E503,[1]!Table1[11])</f>
        <v/>
      </c>
      <c r="AP503" s="30">
        <f>SUMIF([1]route!$E$3:$E$10005,E503,[1]!Table1[12])</f>
        <v/>
      </c>
      <c r="AQ503" s="30">
        <f>SUMIF([1]route!$E$3:$E$10005,E503,[1]!Table1[13])</f>
        <v/>
      </c>
      <c r="AR503" s="30">
        <f>SUMIF([1]route!$E$3:$E$10005,E503,[1]!Table1[14])</f>
        <v/>
      </c>
      <c r="AS503" s="30">
        <f>SUMIF([1]route!$E$3:$E$10005,E503,[1]!Table1[15])</f>
        <v/>
      </c>
      <c r="AT503" s="30">
        <f>SUMIF([1]route!$E$3:$E$10005,E503,[1]!Table1[16])</f>
        <v/>
      </c>
      <c r="AU503" s="30">
        <f>SUMIF([1]route!$E$3:$E$10005,E503,[1]!Table1[17])</f>
        <v/>
      </c>
      <c r="AV503" s="30">
        <f>SUMIF([1]route!$E$3:$E$10005,E503,[1]!Table1[18])</f>
        <v/>
      </c>
      <c r="AW503" s="30">
        <f>SUMIF([1]route!$E$3:$E$10005,E503,[1]!Table1[19])</f>
        <v/>
      </c>
      <c r="AX503" s="30">
        <f>SUMIF([1]route!$E$3:$E$10005,E503,[1]!Table1[20])</f>
        <v/>
      </c>
      <c r="AY503" s="30">
        <f>SUMIF([1]route!$E$3:$E$10005,E503,[1]!Table1[21])</f>
        <v/>
      </c>
      <c r="AZ503" s="30">
        <f>SUMIF([1]route!$E$3:$E$10005,E503,[1]!Table1[22])</f>
        <v/>
      </c>
      <c r="BA503" s="30">
        <f>SUMIF([1]route!$E$3:$E$10005,E503,[1]!Table1[23])</f>
        <v/>
      </c>
      <c r="BB503" s="30">
        <f>SUMIF([1]route!$E$3:$E$10005,E503,[1]!Table1[24])</f>
        <v/>
      </c>
      <c r="BC503" s="30">
        <f>SUMIF([1]route!$E$3:$E$10005,E503,[1]!Table1[25])</f>
        <v/>
      </c>
      <c r="BD503" s="30">
        <f>SUMIF([1]route!$E$3:$E$10005,E503,[1]!Table1[26])</f>
        <v/>
      </c>
      <c r="BE503" s="30">
        <f>SUMIF([1]route!$E$3:$E$10005,E503,[1]!Table1[27])</f>
        <v/>
      </c>
      <c r="BF503" s="30">
        <f>SUMIF([1]route!$E$3:$E$10005,E503,[1]!Table1[28])</f>
        <v/>
      </c>
      <c r="BG503" s="30">
        <f>SUMIF([1]route!$E$3:$E$10005,E503,[1]!Table1[29])</f>
        <v/>
      </c>
      <c r="BH503" s="30">
        <f>SUMIF([1]route!$E$3:$E$10005,E503,[1]!Table1[30])</f>
        <v/>
      </c>
      <c r="BI503" s="30">
        <f>SUMIF([1]route!$E$3:$E$10005,E503,[1]!Table1[31])</f>
        <v/>
      </c>
      <c r="BJ503" s="30">
        <f>SUMIF([1]route!$E$3:$E$10005,E503,[1]!Table1[Remain PO])</f>
        <v/>
      </c>
      <c r="BK503" s="31">
        <f>SUMIF([1]route!$E$3:$E$10005,E503,[1]!Table1[N+1])</f>
        <v/>
      </c>
      <c r="BL503" s="31">
        <f>SUMIF([1]route!$E$3:$E$10005,E503,[1]!Table1[N+2])</f>
        <v/>
      </c>
      <c r="BM503" s="31">
        <f>SUMIF([1]route!$E$3:$E$10005,E503,[1]!Table1[N+3])</f>
        <v/>
      </c>
      <c r="BN503" s="32">
        <f>SUMIF([1]route!$E$3:$E$10005,E503,[1]!Table1[N+4])</f>
        <v/>
      </c>
      <c r="BP503" s="37">
        <f>$V503-$AD503</f>
        <v/>
      </c>
      <c r="BQ503" s="35">
        <f>BP503-AE503</f>
        <v/>
      </c>
      <c r="BR503" s="35">
        <f>BQ503-AF503</f>
        <v/>
      </c>
      <c r="BS503" s="35">
        <f>BR503-AG503</f>
        <v/>
      </c>
      <c r="BT503" s="35">
        <f>BS503-AH503</f>
        <v/>
      </c>
      <c r="BU503" s="35">
        <f>BT503-AI503</f>
        <v/>
      </c>
      <c r="BV503" s="35">
        <f>BU503-AJ503</f>
        <v/>
      </c>
      <c r="BW503" s="35">
        <f>BV503-AK503</f>
        <v/>
      </c>
      <c r="BX503" s="35">
        <f>BW503-AL503</f>
        <v/>
      </c>
      <c r="BY503" s="35">
        <f>BX503-AM503</f>
        <v/>
      </c>
      <c r="BZ503" s="35">
        <f>BY503-AN503</f>
        <v/>
      </c>
      <c r="CA503" s="35">
        <f>BZ503-AO503</f>
        <v/>
      </c>
      <c r="CB503" s="35">
        <f>CA503-AP503</f>
        <v/>
      </c>
      <c r="CC503" s="35">
        <f>CB503-AQ503</f>
        <v/>
      </c>
      <c r="CD503" s="35">
        <f>CC503-AR503</f>
        <v/>
      </c>
      <c r="CE503" s="35">
        <f>CD503-AS503</f>
        <v/>
      </c>
      <c r="CF503" s="35">
        <f>CE503-AT503</f>
        <v/>
      </c>
      <c r="CG503" s="35">
        <f>CF503-AU503</f>
        <v/>
      </c>
      <c r="CH503" s="35">
        <f>CG503-AV503</f>
        <v/>
      </c>
      <c r="CI503" s="35">
        <f>CH503-AW503</f>
        <v/>
      </c>
      <c r="CJ503" s="35">
        <f>CI503-AX503</f>
        <v/>
      </c>
      <c r="CK503" s="35">
        <f>CJ503-AY503</f>
        <v/>
      </c>
      <c r="CL503" s="35">
        <f>CK503-AZ503</f>
        <v/>
      </c>
      <c r="CM503" s="35">
        <f>CL503-BA503</f>
        <v/>
      </c>
      <c r="CN503" s="35">
        <f>CM503-BB503</f>
        <v/>
      </c>
      <c r="CO503" s="35">
        <f>CN503-BC503</f>
        <v/>
      </c>
      <c r="CP503" s="35">
        <f>CO503-BD503</f>
        <v/>
      </c>
      <c r="CQ503" s="35">
        <f>CP503-BE503</f>
        <v/>
      </c>
      <c r="CR503" s="35">
        <f>CQ503-BF503</f>
        <v/>
      </c>
      <c r="CS503" s="35">
        <f>CR503-BG503</f>
        <v/>
      </c>
      <c r="CT503" s="35">
        <f>CS503-BH503</f>
        <v/>
      </c>
      <c r="CU503" s="35">
        <f>CT503-BI503</f>
        <v/>
      </c>
      <c r="CV503" s="35">
        <f>CU503-BJ503</f>
        <v/>
      </c>
      <c r="CW503" s="38">
        <f>CV503-BK503</f>
        <v/>
      </c>
      <c r="CX503" s="38">
        <f>CW503-BL503</f>
        <v/>
      </c>
      <c r="CY503" s="38">
        <f>CX503-BM503</f>
        <v/>
      </c>
      <c r="CZ503" s="39">
        <f>CY503-BN503</f>
        <v/>
      </c>
      <c r="DA503" s="35" t="n"/>
    </row>
    <row r="504">
      <c r="D504" s="19" t="n"/>
      <c r="E504" s="20" t="n"/>
      <c r="F504" s="21" t="n"/>
      <c r="G504" s="21" t="n"/>
      <c r="H504" s="21" t="n"/>
      <c r="I504" s="19" t="n"/>
      <c r="J504" s="19" t="n"/>
      <c r="K504" s="21" t="n"/>
      <c r="L504" s="21" t="n"/>
      <c r="M504" s="22" t="n"/>
      <c r="N504" s="22" t="n"/>
      <c r="O504" s="19" t="n"/>
      <c r="P504" s="21" t="n"/>
      <c r="Q504" s="167">
        <f>'Cutting Rules'!AD504</f>
        <v/>
      </c>
      <c r="R504" s="168" t="n"/>
      <c r="S504" s="24" t="n"/>
      <c r="T504" s="169" t="inlineStr"/>
      <c r="U504" s="19" t="n"/>
      <c r="V504" s="25" t="n"/>
      <c r="W504" s="26" t="n"/>
      <c r="X504" s="27" t="n"/>
      <c r="Y504" s="47" t="n"/>
      <c r="Z504" s="121">
        <f>IFERROR(VLOOKUP(E504,[1]route!$E$3:$BL$10005,59,0),"")&amp;IFERROR(VLOOKUP(E504,[1]route!$E$3:$BL$10005,60,0),"")</f>
        <v/>
      </c>
      <c r="AA504" s="172">
        <f>IF(R504&gt;V504,R504-V504,0)</f>
        <v/>
      </c>
      <c r="AB504" s="173">
        <f>AA504*O504*N504/1000</f>
        <v/>
      </c>
      <c r="AC504" s="4">
        <f>IFERROR(MATCH($X504,$BP504:$CZ504,0),"")</f>
        <v/>
      </c>
      <c r="AD504" s="29" t="n">
        <v>0</v>
      </c>
      <c r="AE504" s="30">
        <f>SUMIF([1]route!$E$3:$E$10005,E504,[1]!Table1[1])</f>
        <v/>
      </c>
      <c r="AF504" s="30">
        <f>SUMIF([1]route!$E$3:$E$10005,E504,[1]!Table1[2])</f>
        <v/>
      </c>
      <c r="AG504" s="30">
        <f>SUMIF([1]route!$E$3:$E$10005,E504,[1]!Table1[3])</f>
        <v/>
      </c>
      <c r="AH504" s="30">
        <f>SUMIF([1]route!$E$3:$E$10005,E504,[1]!Table1[4])</f>
        <v/>
      </c>
      <c r="AI504" s="30">
        <f>SUMIF([1]route!$E$3:$E$10005,E504,[1]!Table1[5])</f>
        <v/>
      </c>
      <c r="AJ504" s="30">
        <f>SUMIF([1]route!$E$3:$E$10005,E504,[1]!Table1[6])</f>
        <v/>
      </c>
      <c r="AK504" s="30">
        <f>SUMIF([1]route!$E$3:$E$10005,E504,[1]!Table1[7])</f>
        <v/>
      </c>
      <c r="AL504" s="30">
        <f>SUMIF([1]route!$E$3:$E$10005,E504,[1]!Table1[8])</f>
        <v/>
      </c>
      <c r="AM504" s="30">
        <f>SUMIF([1]route!$E$3:$E$10005,E504,[1]!Table1[9])</f>
        <v/>
      </c>
      <c r="AN504" s="30">
        <f>SUMIF([1]route!$E$3:$E$10005,E504,[1]!Table1[10])</f>
        <v/>
      </c>
      <c r="AO504" s="30">
        <f>SUMIF([1]route!$E$3:$E$10005,E504,[1]!Table1[11])</f>
        <v/>
      </c>
      <c r="AP504" s="30">
        <f>SUMIF([1]route!$E$3:$E$10005,E504,[1]!Table1[12])</f>
        <v/>
      </c>
      <c r="AQ504" s="30">
        <f>SUMIF([1]route!$E$3:$E$10005,E504,[1]!Table1[13])</f>
        <v/>
      </c>
      <c r="AR504" s="30">
        <f>SUMIF([1]route!$E$3:$E$10005,E504,[1]!Table1[14])</f>
        <v/>
      </c>
      <c r="AS504" s="30">
        <f>SUMIF([1]route!$E$3:$E$10005,E504,[1]!Table1[15])</f>
        <v/>
      </c>
      <c r="AT504" s="30">
        <f>SUMIF([1]route!$E$3:$E$10005,E504,[1]!Table1[16])</f>
        <v/>
      </c>
      <c r="AU504" s="30">
        <f>SUMIF([1]route!$E$3:$E$10005,E504,[1]!Table1[17])</f>
        <v/>
      </c>
      <c r="AV504" s="30">
        <f>SUMIF([1]route!$E$3:$E$10005,E504,[1]!Table1[18])</f>
        <v/>
      </c>
      <c r="AW504" s="30">
        <f>SUMIF([1]route!$E$3:$E$10005,E504,[1]!Table1[19])</f>
        <v/>
      </c>
      <c r="AX504" s="30">
        <f>SUMIF([1]route!$E$3:$E$10005,E504,[1]!Table1[20])</f>
        <v/>
      </c>
      <c r="AY504" s="30">
        <f>SUMIF([1]route!$E$3:$E$10005,E504,[1]!Table1[21])</f>
        <v/>
      </c>
      <c r="AZ504" s="30">
        <f>SUMIF([1]route!$E$3:$E$10005,E504,[1]!Table1[22])</f>
        <v/>
      </c>
      <c r="BA504" s="30">
        <f>SUMIF([1]route!$E$3:$E$10005,E504,[1]!Table1[23])</f>
        <v/>
      </c>
      <c r="BB504" s="30">
        <f>SUMIF([1]route!$E$3:$E$10005,E504,[1]!Table1[24])</f>
        <v/>
      </c>
      <c r="BC504" s="30">
        <f>SUMIF([1]route!$E$3:$E$10005,E504,[1]!Table1[25])</f>
        <v/>
      </c>
      <c r="BD504" s="30">
        <f>SUMIF([1]route!$E$3:$E$10005,E504,[1]!Table1[26])</f>
        <v/>
      </c>
      <c r="BE504" s="30">
        <f>SUMIF([1]route!$E$3:$E$10005,E504,[1]!Table1[27])</f>
        <v/>
      </c>
      <c r="BF504" s="30">
        <f>SUMIF([1]route!$E$3:$E$10005,E504,[1]!Table1[28])</f>
        <v/>
      </c>
      <c r="BG504" s="30">
        <f>SUMIF([1]route!$E$3:$E$10005,E504,[1]!Table1[29])</f>
        <v/>
      </c>
      <c r="BH504" s="30">
        <f>SUMIF([1]route!$E$3:$E$10005,E504,[1]!Table1[30])</f>
        <v/>
      </c>
      <c r="BI504" s="30">
        <f>SUMIF([1]route!$E$3:$E$10005,E504,[1]!Table1[31])</f>
        <v/>
      </c>
      <c r="BJ504" s="30">
        <f>SUMIF([1]route!$E$3:$E$10005,E504,[1]!Table1[Remain PO])</f>
        <v/>
      </c>
      <c r="BK504" s="31">
        <f>SUMIF([1]route!$E$3:$E$10005,E504,[1]!Table1[N+1])</f>
        <v/>
      </c>
      <c r="BL504" s="31">
        <f>SUMIF([1]route!$E$3:$E$10005,E504,[1]!Table1[N+2])</f>
        <v/>
      </c>
      <c r="BM504" s="31">
        <f>SUMIF([1]route!$E$3:$E$10005,E504,[1]!Table1[N+3])</f>
        <v/>
      </c>
      <c r="BN504" s="32">
        <f>SUMIF([1]route!$E$3:$E$10005,E504,[1]!Table1[N+4])</f>
        <v/>
      </c>
      <c r="BP504" s="37">
        <f>$V504-$AD504</f>
        <v/>
      </c>
      <c r="BQ504" s="35">
        <f>BP504-AE504</f>
        <v/>
      </c>
      <c r="BR504" s="35">
        <f>BQ504-AF504</f>
        <v/>
      </c>
      <c r="BS504" s="35">
        <f>BR504-AG504</f>
        <v/>
      </c>
      <c r="BT504" s="35">
        <f>BS504-AH504</f>
        <v/>
      </c>
      <c r="BU504" s="35">
        <f>BT504-AI504</f>
        <v/>
      </c>
      <c r="BV504" s="35">
        <f>BU504-AJ504</f>
        <v/>
      </c>
      <c r="BW504" s="35">
        <f>BV504-AK504</f>
        <v/>
      </c>
      <c r="BX504" s="35">
        <f>BW504-AL504</f>
        <v/>
      </c>
      <c r="BY504" s="35">
        <f>BX504-AM504</f>
        <v/>
      </c>
      <c r="BZ504" s="35">
        <f>BY504-AN504</f>
        <v/>
      </c>
      <c r="CA504" s="35">
        <f>BZ504-AO504</f>
        <v/>
      </c>
      <c r="CB504" s="35">
        <f>CA504-AP504</f>
        <v/>
      </c>
      <c r="CC504" s="35">
        <f>CB504-AQ504</f>
        <v/>
      </c>
      <c r="CD504" s="35">
        <f>CC504-AR504</f>
        <v/>
      </c>
      <c r="CE504" s="35">
        <f>CD504-AS504</f>
        <v/>
      </c>
      <c r="CF504" s="35">
        <f>CE504-AT504</f>
        <v/>
      </c>
      <c r="CG504" s="35">
        <f>CF504-AU504</f>
        <v/>
      </c>
      <c r="CH504" s="35">
        <f>CG504-AV504</f>
        <v/>
      </c>
      <c r="CI504" s="35">
        <f>CH504-AW504</f>
        <v/>
      </c>
      <c r="CJ504" s="35">
        <f>CI504-AX504</f>
        <v/>
      </c>
      <c r="CK504" s="35">
        <f>CJ504-AY504</f>
        <v/>
      </c>
      <c r="CL504" s="35">
        <f>CK504-AZ504</f>
        <v/>
      </c>
      <c r="CM504" s="35">
        <f>CL504-BA504</f>
        <v/>
      </c>
      <c r="CN504" s="35">
        <f>CM504-BB504</f>
        <v/>
      </c>
      <c r="CO504" s="35">
        <f>CN504-BC504</f>
        <v/>
      </c>
      <c r="CP504" s="35">
        <f>CO504-BD504</f>
        <v/>
      </c>
      <c r="CQ504" s="35">
        <f>CP504-BE504</f>
        <v/>
      </c>
      <c r="CR504" s="35">
        <f>CQ504-BF504</f>
        <v/>
      </c>
      <c r="CS504" s="35">
        <f>CR504-BG504</f>
        <v/>
      </c>
      <c r="CT504" s="35">
        <f>CS504-BH504</f>
        <v/>
      </c>
      <c r="CU504" s="35">
        <f>CT504-BI504</f>
        <v/>
      </c>
      <c r="CV504" s="35">
        <f>CU504-BJ504</f>
        <v/>
      </c>
      <c r="CW504" s="38">
        <f>CV504-BK504</f>
        <v/>
      </c>
      <c r="CX504" s="38">
        <f>CW504-BL504</f>
        <v/>
      </c>
      <c r="CY504" s="38">
        <f>CX504-BM504</f>
        <v/>
      </c>
      <c r="CZ504" s="39">
        <f>CY504-BN504</f>
        <v/>
      </c>
      <c r="DA504" s="35" t="n"/>
    </row>
    <row r="505">
      <c r="D505" s="19" t="n"/>
      <c r="E505" s="20" t="n"/>
      <c r="F505" s="21" t="n"/>
      <c r="G505" s="21" t="n"/>
      <c r="H505" s="21" t="n"/>
      <c r="I505" s="19" t="n"/>
      <c r="J505" s="19" t="n"/>
      <c r="K505" s="21" t="n"/>
      <c r="L505" s="21" t="n"/>
      <c r="M505" s="22" t="n"/>
      <c r="N505" s="22" t="n"/>
      <c r="O505" s="19" t="n"/>
      <c r="P505" s="21" t="n"/>
      <c r="Q505" s="167">
        <f>'Cutting Rules'!AD505</f>
        <v/>
      </c>
      <c r="R505" s="168" t="n"/>
      <c r="S505" s="24" t="n"/>
      <c r="T505" s="169" t="inlineStr"/>
      <c r="U505" s="19" t="n"/>
      <c r="V505" s="25" t="n"/>
      <c r="W505" s="26" t="n"/>
      <c r="X505" s="27" t="n"/>
      <c r="Y505" s="47" t="n"/>
      <c r="Z505" s="121">
        <f>IFERROR(VLOOKUP(E505,[1]route!$E$3:$BL$10005,59,0),"")&amp;IFERROR(VLOOKUP(E505,[1]route!$E$3:$BL$10005,60,0),"")</f>
        <v/>
      </c>
      <c r="AA505" s="172">
        <f>IF(R505&gt;V505,R505-V505,0)</f>
        <v/>
      </c>
      <c r="AB505" s="173">
        <f>AA505*O505*N505/1000</f>
        <v/>
      </c>
      <c r="AC505" s="4">
        <f>IFERROR(MATCH($X505,$BP505:$CZ505,0),"")</f>
        <v/>
      </c>
      <c r="AD505" s="29" t="n">
        <v>0</v>
      </c>
      <c r="AE505" s="30">
        <f>SUMIF([1]route!$E$3:$E$10005,E505,[1]!Table1[1])</f>
        <v/>
      </c>
      <c r="AF505" s="30">
        <f>SUMIF([1]route!$E$3:$E$10005,E505,[1]!Table1[2])</f>
        <v/>
      </c>
      <c r="AG505" s="30">
        <f>SUMIF([1]route!$E$3:$E$10005,E505,[1]!Table1[3])</f>
        <v/>
      </c>
      <c r="AH505" s="30">
        <f>SUMIF([1]route!$E$3:$E$10005,E505,[1]!Table1[4])</f>
        <v/>
      </c>
      <c r="AI505" s="30">
        <f>SUMIF([1]route!$E$3:$E$10005,E505,[1]!Table1[5])</f>
        <v/>
      </c>
      <c r="AJ505" s="30">
        <f>SUMIF([1]route!$E$3:$E$10005,E505,[1]!Table1[6])</f>
        <v/>
      </c>
      <c r="AK505" s="30">
        <f>SUMIF([1]route!$E$3:$E$10005,E505,[1]!Table1[7])</f>
        <v/>
      </c>
      <c r="AL505" s="30">
        <f>SUMIF([1]route!$E$3:$E$10005,E505,[1]!Table1[8])</f>
        <v/>
      </c>
      <c r="AM505" s="30">
        <f>SUMIF([1]route!$E$3:$E$10005,E505,[1]!Table1[9])</f>
        <v/>
      </c>
      <c r="AN505" s="30">
        <f>SUMIF([1]route!$E$3:$E$10005,E505,[1]!Table1[10])</f>
        <v/>
      </c>
      <c r="AO505" s="30">
        <f>SUMIF([1]route!$E$3:$E$10005,E505,[1]!Table1[11])</f>
        <v/>
      </c>
      <c r="AP505" s="30">
        <f>SUMIF([1]route!$E$3:$E$10005,E505,[1]!Table1[12])</f>
        <v/>
      </c>
      <c r="AQ505" s="30">
        <f>SUMIF([1]route!$E$3:$E$10005,E505,[1]!Table1[13])</f>
        <v/>
      </c>
      <c r="AR505" s="30">
        <f>SUMIF([1]route!$E$3:$E$10005,E505,[1]!Table1[14])</f>
        <v/>
      </c>
      <c r="AS505" s="30">
        <f>SUMIF([1]route!$E$3:$E$10005,E505,[1]!Table1[15])</f>
        <v/>
      </c>
      <c r="AT505" s="30">
        <f>SUMIF([1]route!$E$3:$E$10005,E505,[1]!Table1[16])</f>
        <v/>
      </c>
      <c r="AU505" s="30">
        <f>SUMIF([1]route!$E$3:$E$10005,E505,[1]!Table1[17])</f>
        <v/>
      </c>
      <c r="AV505" s="30">
        <f>SUMIF([1]route!$E$3:$E$10005,E505,[1]!Table1[18])</f>
        <v/>
      </c>
      <c r="AW505" s="30">
        <f>SUMIF([1]route!$E$3:$E$10005,E505,[1]!Table1[19])</f>
        <v/>
      </c>
      <c r="AX505" s="30">
        <f>SUMIF([1]route!$E$3:$E$10005,E505,[1]!Table1[20])</f>
        <v/>
      </c>
      <c r="AY505" s="30">
        <f>SUMIF([1]route!$E$3:$E$10005,E505,[1]!Table1[21])</f>
        <v/>
      </c>
      <c r="AZ505" s="30">
        <f>SUMIF([1]route!$E$3:$E$10005,E505,[1]!Table1[22])</f>
        <v/>
      </c>
      <c r="BA505" s="30">
        <f>SUMIF([1]route!$E$3:$E$10005,E505,[1]!Table1[23])</f>
        <v/>
      </c>
      <c r="BB505" s="30">
        <f>SUMIF([1]route!$E$3:$E$10005,E505,[1]!Table1[24])</f>
        <v/>
      </c>
      <c r="BC505" s="30">
        <f>SUMIF([1]route!$E$3:$E$10005,E505,[1]!Table1[25])</f>
        <v/>
      </c>
      <c r="BD505" s="30">
        <f>SUMIF([1]route!$E$3:$E$10005,E505,[1]!Table1[26])</f>
        <v/>
      </c>
      <c r="BE505" s="30">
        <f>SUMIF([1]route!$E$3:$E$10005,E505,[1]!Table1[27])</f>
        <v/>
      </c>
      <c r="BF505" s="30">
        <f>SUMIF([1]route!$E$3:$E$10005,E505,[1]!Table1[28])</f>
        <v/>
      </c>
      <c r="BG505" s="30">
        <f>SUMIF([1]route!$E$3:$E$10005,E505,[1]!Table1[29])</f>
        <v/>
      </c>
      <c r="BH505" s="30">
        <f>SUMIF([1]route!$E$3:$E$10005,E505,[1]!Table1[30])</f>
        <v/>
      </c>
      <c r="BI505" s="30">
        <f>SUMIF([1]route!$E$3:$E$10005,E505,[1]!Table1[31])</f>
        <v/>
      </c>
      <c r="BJ505" s="30">
        <f>SUMIF([1]route!$E$3:$E$10005,E505,[1]!Table1[Remain PO])</f>
        <v/>
      </c>
      <c r="BK505" s="31">
        <f>SUMIF([1]route!$E$3:$E$10005,E505,[1]!Table1[N+1])</f>
        <v/>
      </c>
      <c r="BL505" s="31">
        <f>SUMIF([1]route!$E$3:$E$10005,E505,[1]!Table1[N+2])</f>
        <v/>
      </c>
      <c r="BM505" s="31">
        <f>SUMIF([1]route!$E$3:$E$10005,E505,[1]!Table1[N+3])</f>
        <v/>
      </c>
      <c r="BN505" s="32">
        <f>SUMIF([1]route!$E$3:$E$10005,E505,[1]!Table1[N+4])</f>
        <v/>
      </c>
      <c r="BP505" s="37">
        <f>$V505-$AD505</f>
        <v/>
      </c>
      <c r="BQ505" s="35">
        <f>BP505-AE505</f>
        <v/>
      </c>
      <c r="BR505" s="35">
        <f>BQ505-AF505</f>
        <v/>
      </c>
      <c r="BS505" s="35">
        <f>BR505-AG505</f>
        <v/>
      </c>
      <c r="BT505" s="35">
        <f>BS505-AH505</f>
        <v/>
      </c>
      <c r="BU505" s="35">
        <f>BT505-AI505</f>
        <v/>
      </c>
      <c r="BV505" s="35">
        <f>BU505-AJ505</f>
        <v/>
      </c>
      <c r="BW505" s="35">
        <f>BV505-AK505</f>
        <v/>
      </c>
      <c r="BX505" s="35">
        <f>BW505-AL505</f>
        <v/>
      </c>
      <c r="BY505" s="35">
        <f>BX505-AM505</f>
        <v/>
      </c>
      <c r="BZ505" s="35">
        <f>BY505-AN505</f>
        <v/>
      </c>
      <c r="CA505" s="35">
        <f>BZ505-AO505</f>
        <v/>
      </c>
      <c r="CB505" s="35">
        <f>CA505-AP505</f>
        <v/>
      </c>
      <c r="CC505" s="35">
        <f>CB505-AQ505</f>
        <v/>
      </c>
      <c r="CD505" s="35">
        <f>CC505-AR505</f>
        <v/>
      </c>
      <c r="CE505" s="35">
        <f>CD505-AS505</f>
        <v/>
      </c>
      <c r="CF505" s="35">
        <f>CE505-AT505</f>
        <v/>
      </c>
      <c r="CG505" s="35">
        <f>CF505-AU505</f>
        <v/>
      </c>
      <c r="CH505" s="35">
        <f>CG505-AV505</f>
        <v/>
      </c>
      <c r="CI505" s="35">
        <f>CH505-AW505</f>
        <v/>
      </c>
      <c r="CJ505" s="35">
        <f>CI505-AX505</f>
        <v/>
      </c>
      <c r="CK505" s="35">
        <f>CJ505-AY505</f>
        <v/>
      </c>
      <c r="CL505" s="35">
        <f>CK505-AZ505</f>
        <v/>
      </c>
      <c r="CM505" s="35">
        <f>CL505-BA505</f>
        <v/>
      </c>
      <c r="CN505" s="35">
        <f>CM505-BB505</f>
        <v/>
      </c>
      <c r="CO505" s="35">
        <f>CN505-BC505</f>
        <v/>
      </c>
      <c r="CP505" s="35">
        <f>CO505-BD505</f>
        <v/>
      </c>
      <c r="CQ505" s="35">
        <f>CP505-BE505</f>
        <v/>
      </c>
      <c r="CR505" s="35">
        <f>CQ505-BF505</f>
        <v/>
      </c>
      <c r="CS505" s="35">
        <f>CR505-BG505</f>
        <v/>
      </c>
      <c r="CT505" s="35">
        <f>CS505-BH505</f>
        <v/>
      </c>
      <c r="CU505" s="35">
        <f>CT505-BI505</f>
        <v/>
      </c>
      <c r="CV505" s="35">
        <f>CU505-BJ505</f>
        <v/>
      </c>
      <c r="CW505" s="38">
        <f>CV505-BK505</f>
        <v/>
      </c>
      <c r="CX505" s="38">
        <f>CW505-BL505</f>
        <v/>
      </c>
      <c r="CY505" s="38">
        <f>CX505-BM505</f>
        <v/>
      </c>
      <c r="CZ505" s="39">
        <f>CY505-BN505</f>
        <v/>
      </c>
      <c r="DA505" s="35" t="n"/>
    </row>
    <row r="506">
      <c r="D506" s="19" t="n"/>
      <c r="E506" s="20" t="n"/>
      <c r="F506" s="21" t="n"/>
      <c r="G506" s="21" t="n"/>
      <c r="H506" s="21" t="n"/>
      <c r="I506" s="19" t="n"/>
      <c r="J506" s="19" t="n"/>
      <c r="K506" s="21" t="n"/>
      <c r="L506" s="21" t="n"/>
      <c r="M506" s="22" t="n"/>
      <c r="N506" s="22" t="n"/>
      <c r="O506" s="19" t="n"/>
      <c r="P506" s="21" t="n"/>
      <c r="Q506" s="167">
        <f>'Cutting Rules'!AD506</f>
        <v/>
      </c>
      <c r="R506" s="168" t="n"/>
      <c r="S506" s="24" t="n"/>
      <c r="T506" s="169" t="inlineStr"/>
      <c r="U506" s="19" t="n"/>
      <c r="V506" s="25" t="n"/>
      <c r="W506" s="26" t="n"/>
      <c r="X506" s="27" t="n"/>
      <c r="Y506" s="47" t="n"/>
      <c r="Z506" s="121">
        <f>IFERROR(VLOOKUP(E506,[1]route!$E$3:$BL$10005,59,0),"")&amp;IFERROR(VLOOKUP(E506,[1]route!$E$3:$BL$10005,60,0),"")</f>
        <v/>
      </c>
      <c r="AA506" s="172">
        <f>IF(R506&gt;V506,R506-V506,0)</f>
        <v/>
      </c>
      <c r="AB506" s="173">
        <f>AA506*O506*N506/1000</f>
        <v/>
      </c>
      <c r="AC506" s="4">
        <f>IFERROR(MATCH($X506,$BP506:$CZ506,0),"")</f>
        <v/>
      </c>
      <c r="AD506" s="29" t="n">
        <v>0</v>
      </c>
      <c r="AE506" s="30">
        <f>SUMIF([1]route!$E$3:$E$10005,E506,[1]!Table1[1])</f>
        <v/>
      </c>
      <c r="AF506" s="30">
        <f>SUMIF([1]route!$E$3:$E$10005,E506,[1]!Table1[2])</f>
        <v/>
      </c>
      <c r="AG506" s="30">
        <f>SUMIF([1]route!$E$3:$E$10005,E506,[1]!Table1[3])</f>
        <v/>
      </c>
      <c r="AH506" s="30">
        <f>SUMIF([1]route!$E$3:$E$10005,E506,[1]!Table1[4])</f>
        <v/>
      </c>
      <c r="AI506" s="30">
        <f>SUMIF([1]route!$E$3:$E$10005,E506,[1]!Table1[5])</f>
        <v/>
      </c>
      <c r="AJ506" s="30">
        <f>SUMIF([1]route!$E$3:$E$10005,E506,[1]!Table1[6])</f>
        <v/>
      </c>
      <c r="AK506" s="30">
        <f>SUMIF([1]route!$E$3:$E$10005,E506,[1]!Table1[7])</f>
        <v/>
      </c>
      <c r="AL506" s="30">
        <f>SUMIF([1]route!$E$3:$E$10005,E506,[1]!Table1[8])</f>
        <v/>
      </c>
      <c r="AM506" s="30">
        <f>SUMIF([1]route!$E$3:$E$10005,E506,[1]!Table1[9])</f>
        <v/>
      </c>
      <c r="AN506" s="30">
        <f>SUMIF([1]route!$E$3:$E$10005,E506,[1]!Table1[10])</f>
        <v/>
      </c>
      <c r="AO506" s="30">
        <f>SUMIF([1]route!$E$3:$E$10005,E506,[1]!Table1[11])</f>
        <v/>
      </c>
      <c r="AP506" s="30">
        <f>SUMIF([1]route!$E$3:$E$10005,E506,[1]!Table1[12])</f>
        <v/>
      </c>
      <c r="AQ506" s="30">
        <f>SUMIF([1]route!$E$3:$E$10005,E506,[1]!Table1[13])</f>
        <v/>
      </c>
      <c r="AR506" s="30">
        <f>SUMIF([1]route!$E$3:$E$10005,E506,[1]!Table1[14])</f>
        <v/>
      </c>
      <c r="AS506" s="30">
        <f>SUMIF([1]route!$E$3:$E$10005,E506,[1]!Table1[15])</f>
        <v/>
      </c>
      <c r="AT506" s="30">
        <f>SUMIF([1]route!$E$3:$E$10005,E506,[1]!Table1[16])</f>
        <v/>
      </c>
      <c r="AU506" s="30">
        <f>SUMIF([1]route!$E$3:$E$10005,E506,[1]!Table1[17])</f>
        <v/>
      </c>
      <c r="AV506" s="30">
        <f>SUMIF([1]route!$E$3:$E$10005,E506,[1]!Table1[18])</f>
        <v/>
      </c>
      <c r="AW506" s="30">
        <f>SUMIF([1]route!$E$3:$E$10005,E506,[1]!Table1[19])</f>
        <v/>
      </c>
      <c r="AX506" s="30">
        <f>SUMIF([1]route!$E$3:$E$10005,E506,[1]!Table1[20])</f>
        <v/>
      </c>
      <c r="AY506" s="30">
        <f>SUMIF([1]route!$E$3:$E$10005,E506,[1]!Table1[21])</f>
        <v/>
      </c>
      <c r="AZ506" s="30">
        <f>SUMIF([1]route!$E$3:$E$10005,E506,[1]!Table1[22])</f>
        <v/>
      </c>
      <c r="BA506" s="30">
        <f>SUMIF([1]route!$E$3:$E$10005,E506,[1]!Table1[23])</f>
        <v/>
      </c>
      <c r="BB506" s="30">
        <f>SUMIF([1]route!$E$3:$E$10005,E506,[1]!Table1[24])</f>
        <v/>
      </c>
      <c r="BC506" s="30">
        <f>SUMIF([1]route!$E$3:$E$10005,E506,[1]!Table1[25])</f>
        <v/>
      </c>
      <c r="BD506" s="30">
        <f>SUMIF([1]route!$E$3:$E$10005,E506,[1]!Table1[26])</f>
        <v/>
      </c>
      <c r="BE506" s="30">
        <f>SUMIF([1]route!$E$3:$E$10005,E506,[1]!Table1[27])</f>
        <v/>
      </c>
      <c r="BF506" s="30">
        <f>SUMIF([1]route!$E$3:$E$10005,E506,[1]!Table1[28])</f>
        <v/>
      </c>
      <c r="BG506" s="30">
        <f>SUMIF([1]route!$E$3:$E$10005,E506,[1]!Table1[29])</f>
        <v/>
      </c>
      <c r="BH506" s="30">
        <f>SUMIF([1]route!$E$3:$E$10005,E506,[1]!Table1[30])</f>
        <v/>
      </c>
      <c r="BI506" s="30">
        <f>SUMIF([1]route!$E$3:$E$10005,E506,[1]!Table1[31])</f>
        <v/>
      </c>
      <c r="BJ506" s="30">
        <f>SUMIF([1]route!$E$3:$E$10005,E506,[1]!Table1[Remain PO])</f>
        <v/>
      </c>
      <c r="BK506" s="31">
        <f>SUMIF([1]route!$E$3:$E$10005,E506,[1]!Table1[N+1])</f>
        <v/>
      </c>
      <c r="BL506" s="31">
        <f>SUMIF([1]route!$E$3:$E$10005,E506,[1]!Table1[N+2])</f>
        <v/>
      </c>
      <c r="BM506" s="31">
        <f>SUMIF([1]route!$E$3:$E$10005,E506,[1]!Table1[N+3])</f>
        <v/>
      </c>
      <c r="BN506" s="32">
        <f>SUMIF([1]route!$E$3:$E$10005,E506,[1]!Table1[N+4])</f>
        <v/>
      </c>
      <c r="BP506" s="37">
        <f>$V506-$AD506</f>
        <v/>
      </c>
      <c r="BQ506" s="35">
        <f>BP506-AE506</f>
        <v/>
      </c>
      <c r="BR506" s="35">
        <f>BQ506-AF506</f>
        <v/>
      </c>
      <c r="BS506" s="35">
        <f>BR506-AG506</f>
        <v/>
      </c>
      <c r="BT506" s="35">
        <f>BS506-AH506</f>
        <v/>
      </c>
      <c r="BU506" s="35">
        <f>BT506-AI506</f>
        <v/>
      </c>
      <c r="BV506" s="35">
        <f>BU506-AJ506</f>
        <v/>
      </c>
      <c r="BW506" s="35">
        <f>BV506-AK506</f>
        <v/>
      </c>
      <c r="BX506" s="35">
        <f>BW506-AL506</f>
        <v/>
      </c>
      <c r="BY506" s="35">
        <f>BX506-AM506</f>
        <v/>
      </c>
      <c r="BZ506" s="35">
        <f>BY506-AN506</f>
        <v/>
      </c>
      <c r="CA506" s="35">
        <f>BZ506-AO506</f>
        <v/>
      </c>
      <c r="CB506" s="35">
        <f>CA506-AP506</f>
        <v/>
      </c>
      <c r="CC506" s="35">
        <f>CB506-AQ506</f>
        <v/>
      </c>
      <c r="CD506" s="35">
        <f>CC506-AR506</f>
        <v/>
      </c>
      <c r="CE506" s="35">
        <f>CD506-AS506</f>
        <v/>
      </c>
      <c r="CF506" s="35">
        <f>CE506-AT506</f>
        <v/>
      </c>
      <c r="CG506" s="35">
        <f>CF506-AU506</f>
        <v/>
      </c>
      <c r="CH506" s="35">
        <f>CG506-AV506</f>
        <v/>
      </c>
      <c r="CI506" s="35">
        <f>CH506-AW506</f>
        <v/>
      </c>
      <c r="CJ506" s="35">
        <f>CI506-AX506</f>
        <v/>
      </c>
      <c r="CK506" s="35">
        <f>CJ506-AY506</f>
        <v/>
      </c>
      <c r="CL506" s="35">
        <f>CK506-AZ506</f>
        <v/>
      </c>
      <c r="CM506" s="35">
        <f>CL506-BA506</f>
        <v/>
      </c>
      <c r="CN506" s="35">
        <f>CM506-BB506</f>
        <v/>
      </c>
      <c r="CO506" s="35">
        <f>CN506-BC506</f>
        <v/>
      </c>
      <c r="CP506" s="35">
        <f>CO506-BD506</f>
        <v/>
      </c>
      <c r="CQ506" s="35">
        <f>CP506-BE506</f>
        <v/>
      </c>
      <c r="CR506" s="35">
        <f>CQ506-BF506</f>
        <v/>
      </c>
      <c r="CS506" s="35">
        <f>CR506-BG506</f>
        <v/>
      </c>
      <c r="CT506" s="35">
        <f>CS506-BH506</f>
        <v/>
      </c>
      <c r="CU506" s="35">
        <f>CT506-BI506</f>
        <v/>
      </c>
      <c r="CV506" s="35">
        <f>CU506-BJ506</f>
        <v/>
      </c>
      <c r="CW506" s="38">
        <f>CV506-BK506</f>
        <v/>
      </c>
      <c r="CX506" s="38">
        <f>CW506-BL506</f>
        <v/>
      </c>
      <c r="CY506" s="38">
        <f>CX506-BM506</f>
        <v/>
      </c>
      <c r="CZ506" s="39">
        <f>CY506-BN506</f>
        <v/>
      </c>
      <c r="DA506" s="35" t="n"/>
    </row>
    <row r="507">
      <c r="D507" s="19" t="n"/>
      <c r="E507" s="20" t="n"/>
      <c r="F507" s="21" t="n"/>
      <c r="G507" s="21" t="n"/>
      <c r="H507" s="21" t="n"/>
      <c r="I507" s="19" t="n"/>
      <c r="J507" s="19" t="n"/>
      <c r="K507" s="21" t="n"/>
      <c r="L507" s="21" t="n"/>
      <c r="M507" s="22" t="n"/>
      <c r="N507" s="22" t="n"/>
      <c r="O507" s="19" t="n"/>
      <c r="P507" s="21" t="n"/>
      <c r="Q507" s="167">
        <f>'Cutting Rules'!AD507</f>
        <v/>
      </c>
      <c r="R507" s="168" t="n"/>
      <c r="S507" s="24" t="n"/>
      <c r="T507" s="169" t="inlineStr"/>
      <c r="U507" s="19" t="n"/>
      <c r="V507" s="25" t="n"/>
      <c r="W507" s="26" t="n"/>
      <c r="X507" s="27" t="n"/>
      <c r="Y507" s="47" t="n"/>
      <c r="Z507" s="121">
        <f>IFERROR(VLOOKUP(E507,[1]route!$E$3:$BL$10005,59,0),"")&amp;IFERROR(VLOOKUP(E507,[1]route!$E$3:$BL$10005,60,0),"")</f>
        <v/>
      </c>
      <c r="AA507" s="172">
        <f>IF(R507&gt;V507,R507-V507,0)</f>
        <v/>
      </c>
      <c r="AB507" s="173">
        <f>AA507*O507*N507/1000</f>
        <v/>
      </c>
      <c r="AC507" s="4">
        <f>IFERROR(MATCH($X507,$BP507:$CZ507,0),"")</f>
        <v/>
      </c>
      <c r="AD507" s="29" t="n">
        <v>0</v>
      </c>
      <c r="AE507" s="30">
        <f>SUMIF([1]route!$E$3:$E$10005,E507,[1]!Table1[1])</f>
        <v/>
      </c>
      <c r="AF507" s="30">
        <f>SUMIF([1]route!$E$3:$E$10005,E507,[1]!Table1[2])</f>
        <v/>
      </c>
      <c r="AG507" s="30">
        <f>SUMIF([1]route!$E$3:$E$10005,E507,[1]!Table1[3])</f>
        <v/>
      </c>
      <c r="AH507" s="30">
        <f>SUMIF([1]route!$E$3:$E$10005,E507,[1]!Table1[4])</f>
        <v/>
      </c>
      <c r="AI507" s="30">
        <f>SUMIF([1]route!$E$3:$E$10005,E507,[1]!Table1[5])</f>
        <v/>
      </c>
      <c r="AJ507" s="30">
        <f>SUMIF([1]route!$E$3:$E$10005,E507,[1]!Table1[6])</f>
        <v/>
      </c>
      <c r="AK507" s="30">
        <f>SUMIF([1]route!$E$3:$E$10005,E507,[1]!Table1[7])</f>
        <v/>
      </c>
      <c r="AL507" s="30">
        <f>SUMIF([1]route!$E$3:$E$10005,E507,[1]!Table1[8])</f>
        <v/>
      </c>
      <c r="AM507" s="30">
        <f>SUMIF([1]route!$E$3:$E$10005,E507,[1]!Table1[9])</f>
        <v/>
      </c>
      <c r="AN507" s="30">
        <f>SUMIF([1]route!$E$3:$E$10005,E507,[1]!Table1[10])</f>
        <v/>
      </c>
      <c r="AO507" s="30">
        <f>SUMIF([1]route!$E$3:$E$10005,E507,[1]!Table1[11])</f>
        <v/>
      </c>
      <c r="AP507" s="30">
        <f>SUMIF([1]route!$E$3:$E$10005,E507,[1]!Table1[12])</f>
        <v/>
      </c>
      <c r="AQ507" s="30">
        <f>SUMIF([1]route!$E$3:$E$10005,E507,[1]!Table1[13])</f>
        <v/>
      </c>
      <c r="AR507" s="30">
        <f>SUMIF([1]route!$E$3:$E$10005,E507,[1]!Table1[14])</f>
        <v/>
      </c>
      <c r="AS507" s="30">
        <f>SUMIF([1]route!$E$3:$E$10005,E507,[1]!Table1[15])</f>
        <v/>
      </c>
      <c r="AT507" s="30">
        <f>SUMIF([1]route!$E$3:$E$10005,E507,[1]!Table1[16])</f>
        <v/>
      </c>
      <c r="AU507" s="30">
        <f>SUMIF([1]route!$E$3:$E$10005,E507,[1]!Table1[17])</f>
        <v/>
      </c>
      <c r="AV507" s="30">
        <f>SUMIF([1]route!$E$3:$E$10005,E507,[1]!Table1[18])</f>
        <v/>
      </c>
      <c r="AW507" s="30">
        <f>SUMIF([1]route!$E$3:$E$10005,E507,[1]!Table1[19])</f>
        <v/>
      </c>
      <c r="AX507" s="30">
        <f>SUMIF([1]route!$E$3:$E$10005,E507,[1]!Table1[20])</f>
        <v/>
      </c>
      <c r="AY507" s="30">
        <f>SUMIF([1]route!$E$3:$E$10005,E507,[1]!Table1[21])</f>
        <v/>
      </c>
      <c r="AZ507" s="30">
        <f>SUMIF([1]route!$E$3:$E$10005,E507,[1]!Table1[22])</f>
        <v/>
      </c>
      <c r="BA507" s="30">
        <f>SUMIF([1]route!$E$3:$E$10005,E507,[1]!Table1[23])</f>
        <v/>
      </c>
      <c r="BB507" s="30">
        <f>SUMIF([1]route!$E$3:$E$10005,E507,[1]!Table1[24])</f>
        <v/>
      </c>
      <c r="BC507" s="30">
        <f>SUMIF([1]route!$E$3:$E$10005,E507,[1]!Table1[25])</f>
        <v/>
      </c>
      <c r="BD507" s="30">
        <f>SUMIF([1]route!$E$3:$E$10005,E507,[1]!Table1[26])</f>
        <v/>
      </c>
      <c r="BE507" s="30">
        <f>SUMIF([1]route!$E$3:$E$10005,E507,[1]!Table1[27])</f>
        <v/>
      </c>
      <c r="BF507" s="30">
        <f>SUMIF([1]route!$E$3:$E$10005,E507,[1]!Table1[28])</f>
        <v/>
      </c>
      <c r="BG507" s="30">
        <f>SUMIF([1]route!$E$3:$E$10005,E507,[1]!Table1[29])</f>
        <v/>
      </c>
      <c r="BH507" s="30">
        <f>SUMIF([1]route!$E$3:$E$10005,E507,[1]!Table1[30])</f>
        <v/>
      </c>
      <c r="BI507" s="30">
        <f>SUMIF([1]route!$E$3:$E$10005,E507,[1]!Table1[31])</f>
        <v/>
      </c>
      <c r="BJ507" s="30">
        <f>SUMIF([1]route!$E$3:$E$10005,E507,[1]!Table1[Remain PO])</f>
        <v/>
      </c>
      <c r="BK507" s="31">
        <f>SUMIF([1]route!$E$3:$E$10005,E507,[1]!Table1[N+1])</f>
        <v/>
      </c>
      <c r="BL507" s="31">
        <f>SUMIF([1]route!$E$3:$E$10005,E507,[1]!Table1[N+2])</f>
        <v/>
      </c>
      <c r="BM507" s="31">
        <f>SUMIF([1]route!$E$3:$E$10005,E507,[1]!Table1[N+3])</f>
        <v/>
      </c>
      <c r="BN507" s="32">
        <f>SUMIF([1]route!$E$3:$E$10005,E507,[1]!Table1[N+4])</f>
        <v/>
      </c>
      <c r="BP507" s="37">
        <f>$V507-$AD507</f>
        <v/>
      </c>
      <c r="BQ507" s="35">
        <f>BP507-AE507</f>
        <v/>
      </c>
      <c r="BR507" s="35">
        <f>BQ507-AF507</f>
        <v/>
      </c>
      <c r="BS507" s="35">
        <f>BR507-AG507</f>
        <v/>
      </c>
      <c r="BT507" s="35">
        <f>BS507-AH507</f>
        <v/>
      </c>
      <c r="BU507" s="35">
        <f>BT507-AI507</f>
        <v/>
      </c>
      <c r="BV507" s="35">
        <f>BU507-AJ507</f>
        <v/>
      </c>
      <c r="BW507" s="35">
        <f>BV507-AK507</f>
        <v/>
      </c>
      <c r="BX507" s="35">
        <f>BW507-AL507</f>
        <v/>
      </c>
      <c r="BY507" s="35">
        <f>BX507-AM507</f>
        <v/>
      </c>
      <c r="BZ507" s="35">
        <f>BY507-AN507</f>
        <v/>
      </c>
      <c r="CA507" s="35">
        <f>BZ507-AO507</f>
        <v/>
      </c>
      <c r="CB507" s="35">
        <f>CA507-AP507</f>
        <v/>
      </c>
      <c r="CC507" s="35">
        <f>CB507-AQ507</f>
        <v/>
      </c>
      <c r="CD507" s="35">
        <f>CC507-AR507</f>
        <v/>
      </c>
      <c r="CE507" s="35">
        <f>CD507-AS507</f>
        <v/>
      </c>
      <c r="CF507" s="35">
        <f>CE507-AT507</f>
        <v/>
      </c>
      <c r="CG507" s="35">
        <f>CF507-AU507</f>
        <v/>
      </c>
      <c r="CH507" s="35">
        <f>CG507-AV507</f>
        <v/>
      </c>
      <c r="CI507" s="35">
        <f>CH507-AW507</f>
        <v/>
      </c>
      <c r="CJ507" s="35">
        <f>CI507-AX507</f>
        <v/>
      </c>
      <c r="CK507" s="35">
        <f>CJ507-AY507</f>
        <v/>
      </c>
      <c r="CL507" s="35">
        <f>CK507-AZ507</f>
        <v/>
      </c>
      <c r="CM507" s="35">
        <f>CL507-BA507</f>
        <v/>
      </c>
      <c r="CN507" s="35">
        <f>CM507-BB507</f>
        <v/>
      </c>
      <c r="CO507" s="35">
        <f>CN507-BC507</f>
        <v/>
      </c>
      <c r="CP507" s="35">
        <f>CO507-BD507</f>
        <v/>
      </c>
      <c r="CQ507" s="35">
        <f>CP507-BE507</f>
        <v/>
      </c>
      <c r="CR507" s="35">
        <f>CQ507-BF507</f>
        <v/>
      </c>
      <c r="CS507" s="35">
        <f>CR507-BG507</f>
        <v/>
      </c>
      <c r="CT507" s="35">
        <f>CS507-BH507</f>
        <v/>
      </c>
      <c r="CU507" s="35">
        <f>CT507-BI507</f>
        <v/>
      </c>
      <c r="CV507" s="35">
        <f>CU507-BJ507</f>
        <v/>
      </c>
      <c r="CW507" s="38">
        <f>CV507-BK507</f>
        <v/>
      </c>
      <c r="CX507" s="38">
        <f>CW507-BL507</f>
        <v/>
      </c>
      <c r="CY507" s="38">
        <f>CX507-BM507</f>
        <v/>
      </c>
      <c r="CZ507" s="39">
        <f>CY507-BN507</f>
        <v/>
      </c>
      <c r="DA507" s="35" t="n"/>
    </row>
    <row r="508">
      <c r="D508" s="19" t="n"/>
      <c r="E508" s="20" t="n"/>
      <c r="F508" s="21" t="n"/>
      <c r="G508" s="21" t="n"/>
      <c r="H508" s="21" t="n"/>
      <c r="I508" s="19" t="n"/>
      <c r="J508" s="19" t="n"/>
      <c r="K508" s="21" t="n"/>
      <c r="L508" s="21" t="n"/>
      <c r="M508" s="22" t="n"/>
      <c r="N508" s="22" t="n"/>
      <c r="O508" s="19" t="n"/>
      <c r="P508" s="21" t="n"/>
      <c r="Q508" s="167">
        <f>'Cutting Rules'!AD508</f>
        <v/>
      </c>
      <c r="R508" s="168" t="n"/>
      <c r="S508" s="24" t="n"/>
      <c r="T508" s="169" t="inlineStr"/>
      <c r="U508" s="19" t="n"/>
      <c r="V508" s="25" t="n"/>
      <c r="W508" s="26" t="n"/>
      <c r="X508" s="27" t="n"/>
      <c r="Y508" s="47" t="n"/>
      <c r="Z508" s="121">
        <f>IFERROR(VLOOKUP(E508,[1]route!$E$3:$BL$10005,59,0),"")&amp;IFERROR(VLOOKUP(E508,[1]route!$E$3:$BL$10005,60,0),"")</f>
        <v/>
      </c>
      <c r="AA508" s="172">
        <f>IF(R508&gt;V508,R508-V508,0)</f>
        <v/>
      </c>
      <c r="AB508" s="173">
        <f>AA508*O508*N508/1000</f>
        <v/>
      </c>
      <c r="AC508" s="4">
        <f>IFERROR(MATCH($X508,$BP508:$CZ508,0),"")</f>
        <v/>
      </c>
      <c r="AD508" s="29" t="n">
        <v>0</v>
      </c>
      <c r="AE508" s="30">
        <f>SUMIF([1]route!$E$3:$E$10005,E508,[1]!Table1[1])</f>
        <v/>
      </c>
      <c r="AF508" s="30">
        <f>SUMIF([1]route!$E$3:$E$10005,E508,[1]!Table1[2])</f>
        <v/>
      </c>
      <c r="AG508" s="30">
        <f>SUMIF([1]route!$E$3:$E$10005,E508,[1]!Table1[3])</f>
        <v/>
      </c>
      <c r="AH508" s="30">
        <f>SUMIF([1]route!$E$3:$E$10005,E508,[1]!Table1[4])</f>
        <v/>
      </c>
      <c r="AI508" s="30">
        <f>SUMIF([1]route!$E$3:$E$10005,E508,[1]!Table1[5])</f>
        <v/>
      </c>
      <c r="AJ508" s="30">
        <f>SUMIF([1]route!$E$3:$E$10005,E508,[1]!Table1[6])</f>
        <v/>
      </c>
      <c r="AK508" s="30">
        <f>SUMIF([1]route!$E$3:$E$10005,E508,[1]!Table1[7])</f>
        <v/>
      </c>
      <c r="AL508" s="30">
        <f>SUMIF([1]route!$E$3:$E$10005,E508,[1]!Table1[8])</f>
        <v/>
      </c>
      <c r="AM508" s="30">
        <f>SUMIF([1]route!$E$3:$E$10005,E508,[1]!Table1[9])</f>
        <v/>
      </c>
      <c r="AN508" s="30">
        <f>SUMIF([1]route!$E$3:$E$10005,E508,[1]!Table1[10])</f>
        <v/>
      </c>
      <c r="AO508" s="30">
        <f>SUMIF([1]route!$E$3:$E$10005,E508,[1]!Table1[11])</f>
        <v/>
      </c>
      <c r="AP508" s="30">
        <f>SUMIF([1]route!$E$3:$E$10005,E508,[1]!Table1[12])</f>
        <v/>
      </c>
      <c r="AQ508" s="30">
        <f>SUMIF([1]route!$E$3:$E$10005,E508,[1]!Table1[13])</f>
        <v/>
      </c>
      <c r="AR508" s="30">
        <f>SUMIF([1]route!$E$3:$E$10005,E508,[1]!Table1[14])</f>
        <v/>
      </c>
      <c r="AS508" s="30">
        <f>SUMIF([1]route!$E$3:$E$10005,E508,[1]!Table1[15])</f>
        <v/>
      </c>
      <c r="AT508" s="30">
        <f>SUMIF([1]route!$E$3:$E$10005,E508,[1]!Table1[16])</f>
        <v/>
      </c>
      <c r="AU508" s="30">
        <f>SUMIF([1]route!$E$3:$E$10005,E508,[1]!Table1[17])</f>
        <v/>
      </c>
      <c r="AV508" s="30">
        <f>SUMIF([1]route!$E$3:$E$10005,E508,[1]!Table1[18])</f>
        <v/>
      </c>
      <c r="AW508" s="30">
        <f>SUMIF([1]route!$E$3:$E$10005,E508,[1]!Table1[19])</f>
        <v/>
      </c>
      <c r="AX508" s="30">
        <f>SUMIF([1]route!$E$3:$E$10005,E508,[1]!Table1[20])</f>
        <v/>
      </c>
      <c r="AY508" s="30">
        <f>SUMIF([1]route!$E$3:$E$10005,E508,[1]!Table1[21])</f>
        <v/>
      </c>
      <c r="AZ508" s="30">
        <f>SUMIF([1]route!$E$3:$E$10005,E508,[1]!Table1[22])</f>
        <v/>
      </c>
      <c r="BA508" s="30">
        <f>SUMIF([1]route!$E$3:$E$10005,E508,[1]!Table1[23])</f>
        <v/>
      </c>
      <c r="BB508" s="30">
        <f>SUMIF([1]route!$E$3:$E$10005,E508,[1]!Table1[24])</f>
        <v/>
      </c>
      <c r="BC508" s="30">
        <f>SUMIF([1]route!$E$3:$E$10005,E508,[1]!Table1[25])</f>
        <v/>
      </c>
      <c r="BD508" s="30">
        <f>SUMIF([1]route!$E$3:$E$10005,E508,[1]!Table1[26])</f>
        <v/>
      </c>
      <c r="BE508" s="30">
        <f>SUMIF([1]route!$E$3:$E$10005,E508,[1]!Table1[27])</f>
        <v/>
      </c>
      <c r="BF508" s="30">
        <f>SUMIF([1]route!$E$3:$E$10005,E508,[1]!Table1[28])</f>
        <v/>
      </c>
      <c r="BG508" s="30">
        <f>SUMIF([1]route!$E$3:$E$10005,E508,[1]!Table1[29])</f>
        <v/>
      </c>
      <c r="BH508" s="30">
        <f>SUMIF([1]route!$E$3:$E$10005,E508,[1]!Table1[30])</f>
        <v/>
      </c>
      <c r="BI508" s="30">
        <f>SUMIF([1]route!$E$3:$E$10005,E508,[1]!Table1[31])</f>
        <v/>
      </c>
      <c r="BJ508" s="30">
        <f>SUMIF([1]route!$E$3:$E$10005,E508,[1]!Table1[Remain PO])</f>
        <v/>
      </c>
      <c r="BK508" s="31">
        <f>SUMIF([1]route!$E$3:$E$10005,E508,[1]!Table1[N+1])</f>
        <v/>
      </c>
      <c r="BL508" s="31">
        <f>SUMIF([1]route!$E$3:$E$10005,E508,[1]!Table1[N+2])</f>
        <v/>
      </c>
      <c r="BM508" s="31">
        <f>SUMIF([1]route!$E$3:$E$10005,E508,[1]!Table1[N+3])</f>
        <v/>
      </c>
      <c r="BN508" s="32">
        <f>SUMIF([1]route!$E$3:$E$10005,E508,[1]!Table1[N+4])</f>
        <v/>
      </c>
      <c r="BP508" s="37">
        <f>$V508-$AD508</f>
        <v/>
      </c>
      <c r="BQ508" s="35">
        <f>BP508-AE508</f>
        <v/>
      </c>
      <c r="BR508" s="35">
        <f>BQ508-AF508</f>
        <v/>
      </c>
      <c r="BS508" s="35">
        <f>BR508-AG508</f>
        <v/>
      </c>
      <c r="BT508" s="35">
        <f>BS508-AH508</f>
        <v/>
      </c>
      <c r="BU508" s="35">
        <f>BT508-AI508</f>
        <v/>
      </c>
      <c r="BV508" s="35">
        <f>BU508-AJ508</f>
        <v/>
      </c>
      <c r="BW508" s="35">
        <f>BV508-AK508</f>
        <v/>
      </c>
      <c r="BX508" s="35">
        <f>BW508-AL508</f>
        <v/>
      </c>
      <c r="BY508" s="35">
        <f>BX508-AM508</f>
        <v/>
      </c>
      <c r="BZ508" s="35">
        <f>BY508-AN508</f>
        <v/>
      </c>
      <c r="CA508" s="35">
        <f>BZ508-AO508</f>
        <v/>
      </c>
      <c r="CB508" s="35">
        <f>CA508-AP508</f>
        <v/>
      </c>
      <c r="CC508" s="35">
        <f>CB508-AQ508</f>
        <v/>
      </c>
      <c r="CD508" s="35">
        <f>CC508-AR508</f>
        <v/>
      </c>
      <c r="CE508" s="35">
        <f>CD508-AS508</f>
        <v/>
      </c>
      <c r="CF508" s="35">
        <f>CE508-AT508</f>
        <v/>
      </c>
      <c r="CG508" s="35">
        <f>CF508-AU508</f>
        <v/>
      </c>
      <c r="CH508" s="35">
        <f>CG508-AV508</f>
        <v/>
      </c>
      <c r="CI508" s="35">
        <f>CH508-AW508</f>
        <v/>
      </c>
      <c r="CJ508" s="35">
        <f>CI508-AX508</f>
        <v/>
      </c>
      <c r="CK508" s="35">
        <f>CJ508-AY508</f>
        <v/>
      </c>
      <c r="CL508" s="35">
        <f>CK508-AZ508</f>
        <v/>
      </c>
      <c r="CM508" s="35">
        <f>CL508-BA508</f>
        <v/>
      </c>
      <c r="CN508" s="35">
        <f>CM508-BB508</f>
        <v/>
      </c>
      <c r="CO508" s="35">
        <f>CN508-BC508</f>
        <v/>
      </c>
      <c r="CP508" s="35">
        <f>CO508-BD508</f>
        <v/>
      </c>
      <c r="CQ508" s="35">
        <f>CP508-BE508</f>
        <v/>
      </c>
      <c r="CR508" s="35">
        <f>CQ508-BF508</f>
        <v/>
      </c>
      <c r="CS508" s="35">
        <f>CR508-BG508</f>
        <v/>
      </c>
      <c r="CT508" s="35">
        <f>CS508-BH508</f>
        <v/>
      </c>
      <c r="CU508" s="35">
        <f>CT508-BI508</f>
        <v/>
      </c>
      <c r="CV508" s="35">
        <f>CU508-BJ508</f>
        <v/>
      </c>
      <c r="CW508" s="38">
        <f>CV508-BK508</f>
        <v/>
      </c>
      <c r="CX508" s="38">
        <f>CW508-BL508</f>
        <v/>
      </c>
      <c r="CY508" s="38">
        <f>CX508-BM508</f>
        <v/>
      </c>
      <c r="CZ508" s="39">
        <f>CY508-BN508</f>
        <v/>
      </c>
      <c r="DA508" s="35" t="n"/>
    </row>
    <row r="509">
      <c r="D509" s="19" t="n"/>
      <c r="E509" s="20" t="n"/>
      <c r="F509" s="21" t="n"/>
      <c r="G509" s="21" t="n"/>
      <c r="H509" s="21" t="n"/>
      <c r="I509" s="19" t="n"/>
      <c r="J509" s="19" t="n"/>
      <c r="K509" s="21" t="n"/>
      <c r="L509" s="21" t="n"/>
      <c r="M509" s="22" t="n"/>
      <c r="N509" s="22" t="n"/>
      <c r="O509" s="19" t="n"/>
      <c r="P509" s="21" t="n"/>
      <c r="Q509" s="167">
        <f>'Cutting Rules'!AD509</f>
        <v/>
      </c>
      <c r="R509" s="168" t="n"/>
      <c r="S509" s="24" t="n"/>
      <c r="T509" s="169" t="inlineStr"/>
      <c r="U509" s="19" t="n"/>
      <c r="V509" s="25" t="n"/>
      <c r="W509" s="26" t="n"/>
      <c r="X509" s="27" t="n"/>
      <c r="Y509" s="47" t="n"/>
      <c r="Z509" s="121">
        <f>IFERROR(VLOOKUP(E509,[1]route!$E$3:$BL$10005,59,0),"")&amp;IFERROR(VLOOKUP(E509,[1]route!$E$3:$BL$10005,60,0),"")</f>
        <v/>
      </c>
      <c r="AA509" s="172">
        <f>IF(R509&gt;V509,R509-V509,0)</f>
        <v/>
      </c>
      <c r="AB509" s="173">
        <f>AA509*O509*N509/1000</f>
        <v/>
      </c>
      <c r="AC509" s="4">
        <f>IFERROR(MATCH($X509,$BP509:$CZ509,0),"")</f>
        <v/>
      </c>
      <c r="AD509" s="29" t="n">
        <v>0</v>
      </c>
      <c r="AE509" s="30">
        <f>SUMIF([1]route!$E$3:$E$10005,E509,[1]!Table1[1])</f>
        <v/>
      </c>
      <c r="AF509" s="30">
        <f>SUMIF([1]route!$E$3:$E$10005,E509,[1]!Table1[2])</f>
        <v/>
      </c>
      <c r="AG509" s="30">
        <f>SUMIF([1]route!$E$3:$E$10005,E509,[1]!Table1[3])</f>
        <v/>
      </c>
      <c r="AH509" s="30">
        <f>SUMIF([1]route!$E$3:$E$10005,E509,[1]!Table1[4])</f>
        <v/>
      </c>
      <c r="AI509" s="30">
        <f>SUMIF([1]route!$E$3:$E$10005,E509,[1]!Table1[5])</f>
        <v/>
      </c>
      <c r="AJ509" s="30">
        <f>SUMIF([1]route!$E$3:$E$10005,E509,[1]!Table1[6])</f>
        <v/>
      </c>
      <c r="AK509" s="30">
        <f>SUMIF([1]route!$E$3:$E$10005,E509,[1]!Table1[7])</f>
        <v/>
      </c>
      <c r="AL509" s="30">
        <f>SUMIF([1]route!$E$3:$E$10005,E509,[1]!Table1[8])</f>
        <v/>
      </c>
      <c r="AM509" s="30">
        <f>SUMIF([1]route!$E$3:$E$10005,E509,[1]!Table1[9])</f>
        <v/>
      </c>
      <c r="AN509" s="30">
        <f>SUMIF([1]route!$E$3:$E$10005,E509,[1]!Table1[10])</f>
        <v/>
      </c>
      <c r="AO509" s="30">
        <f>SUMIF([1]route!$E$3:$E$10005,E509,[1]!Table1[11])</f>
        <v/>
      </c>
      <c r="AP509" s="30">
        <f>SUMIF([1]route!$E$3:$E$10005,E509,[1]!Table1[12])</f>
        <v/>
      </c>
      <c r="AQ509" s="30">
        <f>SUMIF([1]route!$E$3:$E$10005,E509,[1]!Table1[13])</f>
        <v/>
      </c>
      <c r="AR509" s="30">
        <f>SUMIF([1]route!$E$3:$E$10005,E509,[1]!Table1[14])</f>
        <v/>
      </c>
      <c r="AS509" s="30">
        <f>SUMIF([1]route!$E$3:$E$10005,E509,[1]!Table1[15])</f>
        <v/>
      </c>
      <c r="AT509" s="30">
        <f>SUMIF([1]route!$E$3:$E$10005,E509,[1]!Table1[16])</f>
        <v/>
      </c>
      <c r="AU509" s="30">
        <f>SUMIF([1]route!$E$3:$E$10005,E509,[1]!Table1[17])</f>
        <v/>
      </c>
      <c r="AV509" s="30">
        <f>SUMIF([1]route!$E$3:$E$10005,E509,[1]!Table1[18])</f>
        <v/>
      </c>
      <c r="AW509" s="30">
        <f>SUMIF([1]route!$E$3:$E$10005,E509,[1]!Table1[19])</f>
        <v/>
      </c>
      <c r="AX509" s="30">
        <f>SUMIF([1]route!$E$3:$E$10005,E509,[1]!Table1[20])</f>
        <v/>
      </c>
      <c r="AY509" s="30">
        <f>SUMIF([1]route!$E$3:$E$10005,E509,[1]!Table1[21])</f>
        <v/>
      </c>
      <c r="AZ509" s="30">
        <f>SUMIF([1]route!$E$3:$E$10005,E509,[1]!Table1[22])</f>
        <v/>
      </c>
      <c r="BA509" s="30">
        <f>SUMIF([1]route!$E$3:$E$10005,E509,[1]!Table1[23])</f>
        <v/>
      </c>
      <c r="BB509" s="30">
        <f>SUMIF([1]route!$E$3:$E$10005,E509,[1]!Table1[24])</f>
        <v/>
      </c>
      <c r="BC509" s="30">
        <f>SUMIF([1]route!$E$3:$E$10005,E509,[1]!Table1[25])</f>
        <v/>
      </c>
      <c r="BD509" s="30">
        <f>SUMIF([1]route!$E$3:$E$10005,E509,[1]!Table1[26])</f>
        <v/>
      </c>
      <c r="BE509" s="30">
        <f>SUMIF([1]route!$E$3:$E$10005,E509,[1]!Table1[27])</f>
        <v/>
      </c>
      <c r="BF509" s="30">
        <f>SUMIF([1]route!$E$3:$E$10005,E509,[1]!Table1[28])</f>
        <v/>
      </c>
      <c r="BG509" s="30">
        <f>SUMIF([1]route!$E$3:$E$10005,E509,[1]!Table1[29])</f>
        <v/>
      </c>
      <c r="BH509" s="30">
        <f>SUMIF([1]route!$E$3:$E$10005,E509,[1]!Table1[30])</f>
        <v/>
      </c>
      <c r="BI509" s="30">
        <f>SUMIF([1]route!$E$3:$E$10005,E509,[1]!Table1[31])</f>
        <v/>
      </c>
      <c r="BJ509" s="30">
        <f>SUMIF([1]route!$E$3:$E$10005,E509,[1]!Table1[Remain PO])</f>
        <v/>
      </c>
      <c r="BK509" s="31">
        <f>SUMIF([1]route!$E$3:$E$10005,E509,[1]!Table1[N+1])</f>
        <v/>
      </c>
      <c r="BL509" s="31">
        <f>SUMIF([1]route!$E$3:$E$10005,E509,[1]!Table1[N+2])</f>
        <v/>
      </c>
      <c r="BM509" s="31">
        <f>SUMIF([1]route!$E$3:$E$10005,E509,[1]!Table1[N+3])</f>
        <v/>
      </c>
      <c r="BN509" s="32">
        <f>SUMIF([1]route!$E$3:$E$10005,E509,[1]!Table1[N+4])</f>
        <v/>
      </c>
      <c r="BP509" s="37">
        <f>$V509-$AD509</f>
        <v/>
      </c>
      <c r="BQ509" s="35">
        <f>BP509-AE509</f>
        <v/>
      </c>
      <c r="BR509" s="35">
        <f>BQ509-AF509</f>
        <v/>
      </c>
      <c r="BS509" s="35">
        <f>BR509-AG509</f>
        <v/>
      </c>
      <c r="BT509" s="35">
        <f>BS509-AH509</f>
        <v/>
      </c>
      <c r="BU509" s="35">
        <f>BT509-AI509</f>
        <v/>
      </c>
      <c r="BV509" s="35">
        <f>BU509-AJ509</f>
        <v/>
      </c>
      <c r="BW509" s="35">
        <f>BV509-AK509</f>
        <v/>
      </c>
      <c r="BX509" s="35">
        <f>BW509-AL509</f>
        <v/>
      </c>
      <c r="BY509" s="35">
        <f>BX509-AM509</f>
        <v/>
      </c>
      <c r="BZ509" s="35">
        <f>BY509-AN509</f>
        <v/>
      </c>
      <c r="CA509" s="35">
        <f>BZ509-AO509</f>
        <v/>
      </c>
      <c r="CB509" s="35">
        <f>CA509-AP509</f>
        <v/>
      </c>
      <c r="CC509" s="35">
        <f>CB509-AQ509</f>
        <v/>
      </c>
      <c r="CD509" s="35">
        <f>CC509-AR509</f>
        <v/>
      </c>
      <c r="CE509" s="35">
        <f>CD509-AS509</f>
        <v/>
      </c>
      <c r="CF509" s="35">
        <f>CE509-AT509</f>
        <v/>
      </c>
      <c r="CG509" s="35">
        <f>CF509-AU509</f>
        <v/>
      </c>
      <c r="CH509" s="35">
        <f>CG509-AV509</f>
        <v/>
      </c>
      <c r="CI509" s="35">
        <f>CH509-AW509</f>
        <v/>
      </c>
      <c r="CJ509" s="35">
        <f>CI509-AX509</f>
        <v/>
      </c>
      <c r="CK509" s="35">
        <f>CJ509-AY509</f>
        <v/>
      </c>
      <c r="CL509" s="35">
        <f>CK509-AZ509</f>
        <v/>
      </c>
      <c r="CM509" s="35">
        <f>CL509-BA509</f>
        <v/>
      </c>
      <c r="CN509" s="35">
        <f>CM509-BB509</f>
        <v/>
      </c>
      <c r="CO509" s="35">
        <f>CN509-BC509</f>
        <v/>
      </c>
      <c r="CP509" s="35">
        <f>CO509-BD509</f>
        <v/>
      </c>
      <c r="CQ509" s="35">
        <f>CP509-BE509</f>
        <v/>
      </c>
      <c r="CR509" s="35">
        <f>CQ509-BF509</f>
        <v/>
      </c>
      <c r="CS509" s="35">
        <f>CR509-BG509</f>
        <v/>
      </c>
      <c r="CT509" s="35">
        <f>CS509-BH509</f>
        <v/>
      </c>
      <c r="CU509" s="35">
        <f>CT509-BI509</f>
        <v/>
      </c>
      <c r="CV509" s="35">
        <f>CU509-BJ509</f>
        <v/>
      </c>
      <c r="CW509" s="38">
        <f>CV509-BK509</f>
        <v/>
      </c>
      <c r="CX509" s="38">
        <f>CW509-BL509</f>
        <v/>
      </c>
      <c r="CY509" s="38">
        <f>CX509-BM509</f>
        <v/>
      </c>
      <c r="CZ509" s="39">
        <f>CY509-BN509</f>
        <v/>
      </c>
      <c r="DA509" s="35" t="n"/>
    </row>
    <row r="510">
      <c r="D510" s="19" t="n"/>
      <c r="E510" s="20" t="n"/>
      <c r="F510" s="21" t="n"/>
      <c r="G510" s="21" t="n"/>
      <c r="H510" s="21" t="n"/>
      <c r="I510" s="19" t="n"/>
      <c r="J510" s="19" t="n"/>
      <c r="K510" s="21" t="n"/>
      <c r="L510" s="21" t="n"/>
      <c r="M510" s="22" t="n"/>
      <c r="N510" s="22" t="n"/>
      <c r="O510" s="19" t="n"/>
      <c r="P510" s="21" t="n"/>
      <c r="Q510" s="167">
        <f>'Cutting Rules'!AD510</f>
        <v/>
      </c>
      <c r="R510" s="168" t="n"/>
      <c r="S510" s="24" t="n"/>
      <c r="T510" s="169" t="inlineStr"/>
      <c r="U510" s="19" t="n"/>
      <c r="V510" s="25" t="n"/>
      <c r="W510" s="26" t="n"/>
      <c r="X510" s="27" t="n"/>
      <c r="Y510" s="47" t="n"/>
      <c r="Z510" s="121">
        <f>IFERROR(VLOOKUP(E510,[1]route!$E$3:$BL$10005,59,0),"")&amp;IFERROR(VLOOKUP(E510,[1]route!$E$3:$BL$10005,60,0),"")</f>
        <v/>
      </c>
      <c r="AA510" s="172">
        <f>IF(R510&gt;V510,R510-V510,0)</f>
        <v/>
      </c>
      <c r="AB510" s="173">
        <f>AA510*O510*N510/1000</f>
        <v/>
      </c>
      <c r="AC510" s="4">
        <f>IFERROR(MATCH($X510,$BP510:$CZ510,0),"")</f>
        <v/>
      </c>
      <c r="AD510" s="29" t="n">
        <v>0</v>
      </c>
      <c r="AE510" s="30">
        <f>SUMIF([1]route!$E$3:$E$10005,E510,[1]!Table1[1])</f>
        <v/>
      </c>
      <c r="AF510" s="30">
        <f>SUMIF([1]route!$E$3:$E$10005,E510,[1]!Table1[2])</f>
        <v/>
      </c>
      <c r="AG510" s="30">
        <f>SUMIF([1]route!$E$3:$E$10005,E510,[1]!Table1[3])</f>
        <v/>
      </c>
      <c r="AH510" s="30">
        <f>SUMIF([1]route!$E$3:$E$10005,E510,[1]!Table1[4])</f>
        <v/>
      </c>
      <c r="AI510" s="30">
        <f>SUMIF([1]route!$E$3:$E$10005,E510,[1]!Table1[5])</f>
        <v/>
      </c>
      <c r="AJ510" s="30">
        <f>SUMIF([1]route!$E$3:$E$10005,E510,[1]!Table1[6])</f>
        <v/>
      </c>
      <c r="AK510" s="30">
        <f>SUMIF([1]route!$E$3:$E$10005,E510,[1]!Table1[7])</f>
        <v/>
      </c>
      <c r="AL510" s="30">
        <f>SUMIF([1]route!$E$3:$E$10005,E510,[1]!Table1[8])</f>
        <v/>
      </c>
      <c r="AM510" s="30">
        <f>SUMIF([1]route!$E$3:$E$10005,E510,[1]!Table1[9])</f>
        <v/>
      </c>
      <c r="AN510" s="30">
        <f>SUMIF([1]route!$E$3:$E$10005,E510,[1]!Table1[10])</f>
        <v/>
      </c>
      <c r="AO510" s="30">
        <f>SUMIF([1]route!$E$3:$E$10005,E510,[1]!Table1[11])</f>
        <v/>
      </c>
      <c r="AP510" s="30">
        <f>SUMIF([1]route!$E$3:$E$10005,E510,[1]!Table1[12])</f>
        <v/>
      </c>
      <c r="AQ510" s="30">
        <f>SUMIF([1]route!$E$3:$E$10005,E510,[1]!Table1[13])</f>
        <v/>
      </c>
      <c r="AR510" s="30">
        <f>SUMIF([1]route!$E$3:$E$10005,E510,[1]!Table1[14])</f>
        <v/>
      </c>
      <c r="AS510" s="30">
        <f>SUMIF([1]route!$E$3:$E$10005,E510,[1]!Table1[15])</f>
        <v/>
      </c>
      <c r="AT510" s="30">
        <f>SUMIF([1]route!$E$3:$E$10005,E510,[1]!Table1[16])</f>
        <v/>
      </c>
      <c r="AU510" s="30">
        <f>SUMIF([1]route!$E$3:$E$10005,E510,[1]!Table1[17])</f>
        <v/>
      </c>
      <c r="AV510" s="30">
        <f>SUMIF([1]route!$E$3:$E$10005,E510,[1]!Table1[18])</f>
        <v/>
      </c>
      <c r="AW510" s="30">
        <f>SUMIF([1]route!$E$3:$E$10005,E510,[1]!Table1[19])</f>
        <v/>
      </c>
      <c r="AX510" s="30">
        <f>SUMIF([1]route!$E$3:$E$10005,E510,[1]!Table1[20])</f>
        <v/>
      </c>
      <c r="AY510" s="30">
        <f>SUMIF([1]route!$E$3:$E$10005,E510,[1]!Table1[21])</f>
        <v/>
      </c>
      <c r="AZ510" s="30">
        <f>SUMIF([1]route!$E$3:$E$10005,E510,[1]!Table1[22])</f>
        <v/>
      </c>
      <c r="BA510" s="30">
        <f>SUMIF([1]route!$E$3:$E$10005,E510,[1]!Table1[23])</f>
        <v/>
      </c>
      <c r="BB510" s="30">
        <f>SUMIF([1]route!$E$3:$E$10005,E510,[1]!Table1[24])</f>
        <v/>
      </c>
      <c r="BC510" s="30">
        <f>SUMIF([1]route!$E$3:$E$10005,E510,[1]!Table1[25])</f>
        <v/>
      </c>
      <c r="BD510" s="30">
        <f>SUMIF([1]route!$E$3:$E$10005,E510,[1]!Table1[26])</f>
        <v/>
      </c>
      <c r="BE510" s="30">
        <f>SUMIF([1]route!$E$3:$E$10005,E510,[1]!Table1[27])</f>
        <v/>
      </c>
      <c r="BF510" s="30">
        <f>SUMIF([1]route!$E$3:$E$10005,E510,[1]!Table1[28])</f>
        <v/>
      </c>
      <c r="BG510" s="30">
        <f>SUMIF([1]route!$E$3:$E$10005,E510,[1]!Table1[29])</f>
        <v/>
      </c>
      <c r="BH510" s="30">
        <f>SUMIF([1]route!$E$3:$E$10005,E510,[1]!Table1[30])</f>
        <v/>
      </c>
      <c r="BI510" s="30">
        <f>SUMIF([1]route!$E$3:$E$10005,E510,[1]!Table1[31])</f>
        <v/>
      </c>
      <c r="BJ510" s="30">
        <f>SUMIF([1]route!$E$3:$E$10005,E510,[1]!Table1[Remain PO])</f>
        <v/>
      </c>
      <c r="BK510" s="31">
        <f>SUMIF([1]route!$E$3:$E$10005,E510,[1]!Table1[N+1])</f>
        <v/>
      </c>
      <c r="BL510" s="31">
        <f>SUMIF([1]route!$E$3:$E$10005,E510,[1]!Table1[N+2])</f>
        <v/>
      </c>
      <c r="BM510" s="31">
        <f>SUMIF([1]route!$E$3:$E$10005,E510,[1]!Table1[N+3])</f>
        <v/>
      </c>
      <c r="BN510" s="32">
        <f>SUMIF([1]route!$E$3:$E$10005,E510,[1]!Table1[N+4])</f>
        <v/>
      </c>
      <c r="BP510" s="37">
        <f>$V510-$AD510</f>
        <v/>
      </c>
      <c r="BQ510" s="35">
        <f>BP510-AE510</f>
        <v/>
      </c>
      <c r="BR510" s="35">
        <f>BQ510-AF510</f>
        <v/>
      </c>
      <c r="BS510" s="35">
        <f>BR510-AG510</f>
        <v/>
      </c>
      <c r="BT510" s="35">
        <f>BS510-AH510</f>
        <v/>
      </c>
      <c r="BU510" s="35">
        <f>BT510-AI510</f>
        <v/>
      </c>
      <c r="BV510" s="35">
        <f>BU510-AJ510</f>
        <v/>
      </c>
      <c r="BW510" s="35">
        <f>BV510-AK510</f>
        <v/>
      </c>
      <c r="BX510" s="35">
        <f>BW510-AL510</f>
        <v/>
      </c>
      <c r="BY510" s="35">
        <f>BX510-AM510</f>
        <v/>
      </c>
      <c r="BZ510" s="35">
        <f>BY510-AN510</f>
        <v/>
      </c>
      <c r="CA510" s="35">
        <f>BZ510-AO510</f>
        <v/>
      </c>
      <c r="CB510" s="35">
        <f>CA510-AP510</f>
        <v/>
      </c>
      <c r="CC510" s="35">
        <f>CB510-AQ510</f>
        <v/>
      </c>
      <c r="CD510" s="35">
        <f>CC510-AR510</f>
        <v/>
      </c>
      <c r="CE510" s="35">
        <f>CD510-AS510</f>
        <v/>
      </c>
      <c r="CF510" s="35">
        <f>CE510-AT510</f>
        <v/>
      </c>
      <c r="CG510" s="35">
        <f>CF510-AU510</f>
        <v/>
      </c>
      <c r="CH510" s="35">
        <f>CG510-AV510</f>
        <v/>
      </c>
      <c r="CI510" s="35">
        <f>CH510-AW510</f>
        <v/>
      </c>
      <c r="CJ510" s="35">
        <f>CI510-AX510</f>
        <v/>
      </c>
      <c r="CK510" s="35">
        <f>CJ510-AY510</f>
        <v/>
      </c>
      <c r="CL510" s="35">
        <f>CK510-AZ510</f>
        <v/>
      </c>
      <c r="CM510" s="35">
        <f>CL510-BA510</f>
        <v/>
      </c>
      <c r="CN510" s="35">
        <f>CM510-BB510</f>
        <v/>
      </c>
      <c r="CO510" s="35">
        <f>CN510-BC510</f>
        <v/>
      </c>
      <c r="CP510" s="35">
        <f>CO510-BD510</f>
        <v/>
      </c>
      <c r="CQ510" s="35">
        <f>CP510-BE510</f>
        <v/>
      </c>
      <c r="CR510" s="35">
        <f>CQ510-BF510</f>
        <v/>
      </c>
      <c r="CS510" s="35">
        <f>CR510-BG510</f>
        <v/>
      </c>
      <c r="CT510" s="35">
        <f>CS510-BH510</f>
        <v/>
      </c>
      <c r="CU510" s="35">
        <f>CT510-BI510</f>
        <v/>
      </c>
      <c r="CV510" s="35">
        <f>CU510-BJ510</f>
        <v/>
      </c>
      <c r="CW510" s="38">
        <f>CV510-BK510</f>
        <v/>
      </c>
      <c r="CX510" s="38">
        <f>CW510-BL510</f>
        <v/>
      </c>
      <c r="CY510" s="38">
        <f>CX510-BM510</f>
        <v/>
      </c>
      <c r="CZ510" s="39">
        <f>CY510-BN510</f>
        <v/>
      </c>
      <c r="DA510" s="35" t="n"/>
    </row>
    <row r="511">
      <c r="D511" s="19" t="n"/>
      <c r="E511" s="20" t="n"/>
      <c r="F511" s="21" t="n"/>
      <c r="G511" s="21" t="n"/>
      <c r="H511" s="21" t="n"/>
      <c r="I511" s="19" t="n"/>
      <c r="J511" s="19" t="n"/>
      <c r="K511" s="21" t="n"/>
      <c r="L511" s="21" t="n"/>
      <c r="M511" s="22" t="n"/>
      <c r="N511" s="22" t="n"/>
      <c r="O511" s="19" t="n"/>
      <c r="P511" s="21" t="n"/>
      <c r="Q511" s="167">
        <f>'Cutting Rules'!AD511</f>
        <v/>
      </c>
      <c r="R511" s="168" t="n"/>
      <c r="S511" s="24" t="n"/>
      <c r="T511" s="169" t="inlineStr"/>
      <c r="U511" s="19" t="n"/>
      <c r="V511" s="25" t="n"/>
      <c r="W511" s="26" t="n"/>
      <c r="X511" s="27" t="n"/>
      <c r="Y511" s="47" t="n"/>
      <c r="Z511" s="121">
        <f>IFERROR(VLOOKUP(E511,[1]route!$E$3:$BL$10005,59,0),"")&amp;IFERROR(VLOOKUP(E511,[1]route!$E$3:$BL$10005,60,0),"")</f>
        <v/>
      </c>
      <c r="AA511" s="172">
        <f>IF(R511&gt;V511,R511-V511,0)</f>
        <v/>
      </c>
      <c r="AB511" s="173">
        <f>AA511*O511*N511/1000</f>
        <v/>
      </c>
      <c r="AC511" s="4">
        <f>IFERROR(MATCH($X511,$BP511:$CZ511,0),"")</f>
        <v/>
      </c>
      <c r="AD511" s="29" t="n">
        <v>0</v>
      </c>
      <c r="AE511" s="30">
        <f>SUMIF([1]route!$E$3:$E$10005,E511,[1]!Table1[1])</f>
        <v/>
      </c>
      <c r="AF511" s="30">
        <f>SUMIF([1]route!$E$3:$E$10005,E511,[1]!Table1[2])</f>
        <v/>
      </c>
      <c r="AG511" s="30">
        <f>SUMIF([1]route!$E$3:$E$10005,E511,[1]!Table1[3])</f>
        <v/>
      </c>
      <c r="AH511" s="30">
        <f>SUMIF([1]route!$E$3:$E$10005,E511,[1]!Table1[4])</f>
        <v/>
      </c>
      <c r="AI511" s="30">
        <f>SUMIF([1]route!$E$3:$E$10005,E511,[1]!Table1[5])</f>
        <v/>
      </c>
      <c r="AJ511" s="30">
        <f>SUMIF([1]route!$E$3:$E$10005,E511,[1]!Table1[6])</f>
        <v/>
      </c>
      <c r="AK511" s="30">
        <f>SUMIF([1]route!$E$3:$E$10005,E511,[1]!Table1[7])</f>
        <v/>
      </c>
      <c r="AL511" s="30">
        <f>SUMIF([1]route!$E$3:$E$10005,E511,[1]!Table1[8])</f>
        <v/>
      </c>
      <c r="AM511" s="30">
        <f>SUMIF([1]route!$E$3:$E$10005,E511,[1]!Table1[9])</f>
        <v/>
      </c>
      <c r="AN511" s="30">
        <f>SUMIF([1]route!$E$3:$E$10005,E511,[1]!Table1[10])</f>
        <v/>
      </c>
      <c r="AO511" s="30">
        <f>SUMIF([1]route!$E$3:$E$10005,E511,[1]!Table1[11])</f>
        <v/>
      </c>
      <c r="AP511" s="30">
        <f>SUMIF([1]route!$E$3:$E$10005,E511,[1]!Table1[12])</f>
        <v/>
      </c>
      <c r="AQ511" s="30">
        <f>SUMIF([1]route!$E$3:$E$10005,E511,[1]!Table1[13])</f>
        <v/>
      </c>
      <c r="AR511" s="30">
        <f>SUMIF([1]route!$E$3:$E$10005,E511,[1]!Table1[14])</f>
        <v/>
      </c>
      <c r="AS511" s="30">
        <f>SUMIF([1]route!$E$3:$E$10005,E511,[1]!Table1[15])</f>
        <v/>
      </c>
      <c r="AT511" s="30">
        <f>SUMIF([1]route!$E$3:$E$10005,E511,[1]!Table1[16])</f>
        <v/>
      </c>
      <c r="AU511" s="30">
        <f>SUMIF([1]route!$E$3:$E$10005,E511,[1]!Table1[17])</f>
        <v/>
      </c>
      <c r="AV511" s="30">
        <f>SUMIF([1]route!$E$3:$E$10005,E511,[1]!Table1[18])</f>
        <v/>
      </c>
      <c r="AW511" s="30">
        <f>SUMIF([1]route!$E$3:$E$10005,E511,[1]!Table1[19])</f>
        <v/>
      </c>
      <c r="AX511" s="30">
        <f>SUMIF([1]route!$E$3:$E$10005,E511,[1]!Table1[20])</f>
        <v/>
      </c>
      <c r="AY511" s="30">
        <f>SUMIF([1]route!$E$3:$E$10005,E511,[1]!Table1[21])</f>
        <v/>
      </c>
      <c r="AZ511" s="30">
        <f>SUMIF([1]route!$E$3:$E$10005,E511,[1]!Table1[22])</f>
        <v/>
      </c>
      <c r="BA511" s="30">
        <f>SUMIF([1]route!$E$3:$E$10005,E511,[1]!Table1[23])</f>
        <v/>
      </c>
      <c r="BB511" s="30">
        <f>SUMIF([1]route!$E$3:$E$10005,E511,[1]!Table1[24])</f>
        <v/>
      </c>
      <c r="BC511" s="30">
        <f>SUMIF([1]route!$E$3:$E$10005,E511,[1]!Table1[25])</f>
        <v/>
      </c>
      <c r="BD511" s="30">
        <f>SUMIF([1]route!$E$3:$E$10005,E511,[1]!Table1[26])</f>
        <v/>
      </c>
      <c r="BE511" s="30">
        <f>SUMIF([1]route!$E$3:$E$10005,E511,[1]!Table1[27])</f>
        <v/>
      </c>
      <c r="BF511" s="30">
        <f>SUMIF([1]route!$E$3:$E$10005,E511,[1]!Table1[28])</f>
        <v/>
      </c>
      <c r="BG511" s="30">
        <f>SUMIF([1]route!$E$3:$E$10005,E511,[1]!Table1[29])</f>
        <v/>
      </c>
      <c r="BH511" s="30">
        <f>SUMIF([1]route!$E$3:$E$10005,E511,[1]!Table1[30])</f>
        <v/>
      </c>
      <c r="BI511" s="30">
        <f>SUMIF([1]route!$E$3:$E$10005,E511,[1]!Table1[31])</f>
        <v/>
      </c>
      <c r="BJ511" s="30">
        <f>SUMIF([1]route!$E$3:$E$10005,E511,[1]!Table1[Remain PO])</f>
        <v/>
      </c>
      <c r="BK511" s="31">
        <f>SUMIF([1]route!$E$3:$E$10005,E511,[1]!Table1[N+1])</f>
        <v/>
      </c>
      <c r="BL511" s="31">
        <f>SUMIF([1]route!$E$3:$E$10005,E511,[1]!Table1[N+2])</f>
        <v/>
      </c>
      <c r="BM511" s="31">
        <f>SUMIF([1]route!$E$3:$E$10005,E511,[1]!Table1[N+3])</f>
        <v/>
      </c>
      <c r="BN511" s="32">
        <f>SUMIF([1]route!$E$3:$E$10005,E511,[1]!Table1[N+4])</f>
        <v/>
      </c>
      <c r="BP511" s="37">
        <f>$V511-$AD511</f>
        <v/>
      </c>
      <c r="BQ511" s="35">
        <f>BP511-AE511</f>
        <v/>
      </c>
      <c r="BR511" s="35">
        <f>BQ511-AF511</f>
        <v/>
      </c>
      <c r="BS511" s="35">
        <f>BR511-AG511</f>
        <v/>
      </c>
      <c r="BT511" s="35">
        <f>BS511-AH511</f>
        <v/>
      </c>
      <c r="BU511" s="35">
        <f>BT511-AI511</f>
        <v/>
      </c>
      <c r="BV511" s="35">
        <f>BU511-AJ511</f>
        <v/>
      </c>
      <c r="BW511" s="35">
        <f>BV511-AK511</f>
        <v/>
      </c>
      <c r="BX511" s="35">
        <f>BW511-AL511</f>
        <v/>
      </c>
      <c r="BY511" s="35">
        <f>BX511-AM511</f>
        <v/>
      </c>
      <c r="BZ511" s="35">
        <f>BY511-AN511</f>
        <v/>
      </c>
      <c r="CA511" s="35">
        <f>BZ511-AO511</f>
        <v/>
      </c>
      <c r="CB511" s="35">
        <f>CA511-AP511</f>
        <v/>
      </c>
      <c r="CC511" s="35">
        <f>CB511-AQ511</f>
        <v/>
      </c>
      <c r="CD511" s="35">
        <f>CC511-AR511</f>
        <v/>
      </c>
      <c r="CE511" s="35">
        <f>CD511-AS511</f>
        <v/>
      </c>
      <c r="CF511" s="35">
        <f>CE511-AT511</f>
        <v/>
      </c>
      <c r="CG511" s="35">
        <f>CF511-AU511</f>
        <v/>
      </c>
      <c r="CH511" s="35">
        <f>CG511-AV511</f>
        <v/>
      </c>
      <c r="CI511" s="35">
        <f>CH511-AW511</f>
        <v/>
      </c>
      <c r="CJ511" s="35">
        <f>CI511-AX511</f>
        <v/>
      </c>
      <c r="CK511" s="35">
        <f>CJ511-AY511</f>
        <v/>
      </c>
      <c r="CL511" s="35">
        <f>CK511-AZ511</f>
        <v/>
      </c>
      <c r="CM511" s="35">
        <f>CL511-BA511</f>
        <v/>
      </c>
      <c r="CN511" s="35">
        <f>CM511-BB511</f>
        <v/>
      </c>
      <c r="CO511" s="35">
        <f>CN511-BC511</f>
        <v/>
      </c>
      <c r="CP511" s="35">
        <f>CO511-BD511</f>
        <v/>
      </c>
      <c r="CQ511" s="35">
        <f>CP511-BE511</f>
        <v/>
      </c>
      <c r="CR511" s="35">
        <f>CQ511-BF511</f>
        <v/>
      </c>
      <c r="CS511" s="35">
        <f>CR511-BG511</f>
        <v/>
      </c>
      <c r="CT511" s="35">
        <f>CS511-BH511</f>
        <v/>
      </c>
      <c r="CU511" s="35">
        <f>CT511-BI511</f>
        <v/>
      </c>
      <c r="CV511" s="35">
        <f>CU511-BJ511</f>
        <v/>
      </c>
      <c r="CW511" s="38">
        <f>CV511-BK511</f>
        <v/>
      </c>
      <c r="CX511" s="38">
        <f>CW511-BL511</f>
        <v/>
      </c>
      <c r="CY511" s="38">
        <f>CX511-BM511</f>
        <v/>
      </c>
      <c r="CZ511" s="39">
        <f>CY511-BN511</f>
        <v/>
      </c>
      <c r="DA511" s="35" t="n"/>
    </row>
    <row r="512">
      <c r="D512" s="19" t="n"/>
      <c r="E512" s="20" t="n"/>
      <c r="F512" s="21" t="n"/>
      <c r="G512" s="21" t="n"/>
      <c r="H512" s="21" t="n"/>
      <c r="I512" s="19" t="n"/>
      <c r="J512" s="19" t="n"/>
      <c r="K512" s="21" t="n"/>
      <c r="L512" s="21" t="n"/>
      <c r="M512" s="22" t="n"/>
      <c r="N512" s="22" t="n"/>
      <c r="O512" s="19" t="n"/>
      <c r="P512" s="21" t="n"/>
      <c r="Q512" s="167">
        <f>'Cutting Rules'!AD512</f>
        <v/>
      </c>
      <c r="R512" s="168" t="n"/>
      <c r="S512" s="24" t="n"/>
      <c r="T512" s="169" t="inlineStr"/>
      <c r="U512" s="19" t="n"/>
      <c r="V512" s="25" t="n"/>
      <c r="W512" s="26" t="n"/>
      <c r="X512" s="27" t="n"/>
      <c r="Y512" s="47" t="n"/>
      <c r="Z512" s="121">
        <f>IFERROR(VLOOKUP(E512,[1]route!$E$3:$BL$10005,59,0),"")&amp;IFERROR(VLOOKUP(E512,[1]route!$E$3:$BL$10005,60,0),"")</f>
        <v/>
      </c>
      <c r="AA512" s="172">
        <f>IF(R512&gt;V512,R512-V512,0)</f>
        <v/>
      </c>
      <c r="AB512" s="173">
        <f>AA512*O512*N512/1000</f>
        <v/>
      </c>
      <c r="AC512" s="4">
        <f>IFERROR(MATCH($X512,$BP512:$CZ512,0),"")</f>
        <v/>
      </c>
      <c r="AD512" s="29" t="n">
        <v>0</v>
      </c>
      <c r="AE512" s="30">
        <f>SUMIF([1]route!$E$3:$E$10005,E512,[1]!Table1[1])</f>
        <v/>
      </c>
      <c r="AF512" s="30">
        <f>SUMIF([1]route!$E$3:$E$10005,E512,[1]!Table1[2])</f>
        <v/>
      </c>
      <c r="AG512" s="30">
        <f>SUMIF([1]route!$E$3:$E$10005,E512,[1]!Table1[3])</f>
        <v/>
      </c>
      <c r="AH512" s="30">
        <f>SUMIF([1]route!$E$3:$E$10005,E512,[1]!Table1[4])</f>
        <v/>
      </c>
      <c r="AI512" s="30">
        <f>SUMIF([1]route!$E$3:$E$10005,E512,[1]!Table1[5])</f>
        <v/>
      </c>
      <c r="AJ512" s="30">
        <f>SUMIF([1]route!$E$3:$E$10005,E512,[1]!Table1[6])</f>
        <v/>
      </c>
      <c r="AK512" s="30">
        <f>SUMIF([1]route!$E$3:$E$10005,E512,[1]!Table1[7])</f>
        <v/>
      </c>
      <c r="AL512" s="30">
        <f>SUMIF([1]route!$E$3:$E$10005,E512,[1]!Table1[8])</f>
        <v/>
      </c>
      <c r="AM512" s="30">
        <f>SUMIF([1]route!$E$3:$E$10005,E512,[1]!Table1[9])</f>
        <v/>
      </c>
      <c r="AN512" s="30">
        <f>SUMIF([1]route!$E$3:$E$10005,E512,[1]!Table1[10])</f>
        <v/>
      </c>
      <c r="AO512" s="30">
        <f>SUMIF([1]route!$E$3:$E$10005,E512,[1]!Table1[11])</f>
        <v/>
      </c>
      <c r="AP512" s="30">
        <f>SUMIF([1]route!$E$3:$E$10005,E512,[1]!Table1[12])</f>
        <v/>
      </c>
      <c r="AQ512" s="30">
        <f>SUMIF([1]route!$E$3:$E$10005,E512,[1]!Table1[13])</f>
        <v/>
      </c>
      <c r="AR512" s="30">
        <f>SUMIF([1]route!$E$3:$E$10005,E512,[1]!Table1[14])</f>
        <v/>
      </c>
      <c r="AS512" s="30">
        <f>SUMIF([1]route!$E$3:$E$10005,E512,[1]!Table1[15])</f>
        <v/>
      </c>
      <c r="AT512" s="30">
        <f>SUMIF([1]route!$E$3:$E$10005,E512,[1]!Table1[16])</f>
        <v/>
      </c>
      <c r="AU512" s="30">
        <f>SUMIF([1]route!$E$3:$E$10005,E512,[1]!Table1[17])</f>
        <v/>
      </c>
      <c r="AV512" s="30">
        <f>SUMIF([1]route!$E$3:$E$10005,E512,[1]!Table1[18])</f>
        <v/>
      </c>
      <c r="AW512" s="30">
        <f>SUMIF([1]route!$E$3:$E$10005,E512,[1]!Table1[19])</f>
        <v/>
      </c>
      <c r="AX512" s="30">
        <f>SUMIF([1]route!$E$3:$E$10005,E512,[1]!Table1[20])</f>
        <v/>
      </c>
      <c r="AY512" s="30">
        <f>SUMIF([1]route!$E$3:$E$10005,E512,[1]!Table1[21])</f>
        <v/>
      </c>
      <c r="AZ512" s="30">
        <f>SUMIF([1]route!$E$3:$E$10005,E512,[1]!Table1[22])</f>
        <v/>
      </c>
      <c r="BA512" s="30">
        <f>SUMIF([1]route!$E$3:$E$10005,E512,[1]!Table1[23])</f>
        <v/>
      </c>
      <c r="BB512" s="30">
        <f>SUMIF([1]route!$E$3:$E$10005,E512,[1]!Table1[24])</f>
        <v/>
      </c>
      <c r="BC512" s="30">
        <f>SUMIF([1]route!$E$3:$E$10005,E512,[1]!Table1[25])</f>
        <v/>
      </c>
      <c r="BD512" s="30">
        <f>SUMIF([1]route!$E$3:$E$10005,E512,[1]!Table1[26])</f>
        <v/>
      </c>
      <c r="BE512" s="30">
        <f>SUMIF([1]route!$E$3:$E$10005,E512,[1]!Table1[27])</f>
        <v/>
      </c>
      <c r="BF512" s="30">
        <f>SUMIF([1]route!$E$3:$E$10005,E512,[1]!Table1[28])</f>
        <v/>
      </c>
      <c r="BG512" s="30">
        <f>SUMIF([1]route!$E$3:$E$10005,E512,[1]!Table1[29])</f>
        <v/>
      </c>
      <c r="BH512" s="30">
        <f>SUMIF([1]route!$E$3:$E$10005,E512,[1]!Table1[30])</f>
        <v/>
      </c>
      <c r="BI512" s="30">
        <f>SUMIF([1]route!$E$3:$E$10005,E512,[1]!Table1[31])</f>
        <v/>
      </c>
      <c r="BJ512" s="30">
        <f>SUMIF([1]route!$E$3:$E$10005,E512,[1]!Table1[Remain PO])</f>
        <v/>
      </c>
      <c r="BK512" s="31">
        <f>SUMIF([1]route!$E$3:$E$10005,E512,[1]!Table1[N+1])</f>
        <v/>
      </c>
      <c r="BL512" s="31">
        <f>SUMIF([1]route!$E$3:$E$10005,E512,[1]!Table1[N+2])</f>
        <v/>
      </c>
      <c r="BM512" s="31">
        <f>SUMIF([1]route!$E$3:$E$10005,E512,[1]!Table1[N+3])</f>
        <v/>
      </c>
      <c r="BN512" s="32">
        <f>SUMIF([1]route!$E$3:$E$10005,E512,[1]!Table1[N+4])</f>
        <v/>
      </c>
      <c r="BP512" s="37">
        <f>$V512-$AD512</f>
        <v/>
      </c>
      <c r="BQ512" s="35">
        <f>BP512-AE512</f>
        <v/>
      </c>
      <c r="BR512" s="35">
        <f>BQ512-AF512</f>
        <v/>
      </c>
      <c r="BS512" s="35">
        <f>BR512-AG512</f>
        <v/>
      </c>
      <c r="BT512" s="35">
        <f>BS512-AH512</f>
        <v/>
      </c>
      <c r="BU512" s="35">
        <f>BT512-AI512</f>
        <v/>
      </c>
      <c r="BV512" s="35">
        <f>BU512-AJ512</f>
        <v/>
      </c>
      <c r="BW512" s="35">
        <f>BV512-AK512</f>
        <v/>
      </c>
      <c r="BX512" s="35">
        <f>BW512-AL512</f>
        <v/>
      </c>
      <c r="BY512" s="35">
        <f>BX512-AM512</f>
        <v/>
      </c>
      <c r="BZ512" s="35">
        <f>BY512-AN512</f>
        <v/>
      </c>
      <c r="CA512" s="35">
        <f>BZ512-AO512</f>
        <v/>
      </c>
      <c r="CB512" s="35">
        <f>CA512-AP512</f>
        <v/>
      </c>
      <c r="CC512" s="35">
        <f>CB512-AQ512</f>
        <v/>
      </c>
      <c r="CD512" s="35">
        <f>CC512-AR512</f>
        <v/>
      </c>
      <c r="CE512" s="35">
        <f>CD512-AS512</f>
        <v/>
      </c>
      <c r="CF512" s="35">
        <f>CE512-AT512</f>
        <v/>
      </c>
      <c r="CG512" s="35">
        <f>CF512-AU512</f>
        <v/>
      </c>
      <c r="CH512" s="35">
        <f>CG512-AV512</f>
        <v/>
      </c>
      <c r="CI512" s="35">
        <f>CH512-AW512</f>
        <v/>
      </c>
      <c r="CJ512" s="35">
        <f>CI512-AX512</f>
        <v/>
      </c>
      <c r="CK512" s="35">
        <f>CJ512-AY512</f>
        <v/>
      </c>
      <c r="CL512" s="35">
        <f>CK512-AZ512</f>
        <v/>
      </c>
      <c r="CM512" s="35">
        <f>CL512-BA512</f>
        <v/>
      </c>
      <c r="CN512" s="35">
        <f>CM512-BB512</f>
        <v/>
      </c>
      <c r="CO512" s="35">
        <f>CN512-BC512</f>
        <v/>
      </c>
      <c r="CP512" s="35">
        <f>CO512-BD512</f>
        <v/>
      </c>
      <c r="CQ512" s="35">
        <f>CP512-BE512</f>
        <v/>
      </c>
      <c r="CR512" s="35">
        <f>CQ512-BF512</f>
        <v/>
      </c>
      <c r="CS512" s="35">
        <f>CR512-BG512</f>
        <v/>
      </c>
      <c r="CT512" s="35">
        <f>CS512-BH512</f>
        <v/>
      </c>
      <c r="CU512" s="35">
        <f>CT512-BI512</f>
        <v/>
      </c>
      <c r="CV512" s="35">
        <f>CU512-BJ512</f>
        <v/>
      </c>
      <c r="CW512" s="38">
        <f>CV512-BK512</f>
        <v/>
      </c>
      <c r="CX512" s="38">
        <f>CW512-BL512</f>
        <v/>
      </c>
      <c r="CY512" s="38">
        <f>CX512-BM512</f>
        <v/>
      </c>
      <c r="CZ512" s="39">
        <f>CY512-BN512</f>
        <v/>
      </c>
      <c r="DA512" s="35" t="n"/>
    </row>
    <row r="513">
      <c r="D513" s="19" t="n"/>
      <c r="E513" s="20" t="n"/>
      <c r="F513" s="21" t="n"/>
      <c r="G513" s="21" t="n"/>
      <c r="H513" s="21" t="n"/>
      <c r="I513" s="19" t="n"/>
      <c r="J513" s="19" t="n"/>
      <c r="K513" s="21" t="n"/>
      <c r="L513" s="21" t="n"/>
      <c r="M513" s="22" t="n"/>
      <c r="N513" s="22" t="n"/>
      <c r="O513" s="19" t="n"/>
      <c r="P513" s="21" t="n"/>
      <c r="Q513" s="167">
        <f>'Cutting Rules'!AD513</f>
        <v/>
      </c>
      <c r="R513" s="168" t="n"/>
      <c r="S513" s="24" t="n"/>
      <c r="T513" s="169" t="inlineStr"/>
      <c r="U513" s="19" t="n"/>
      <c r="V513" s="25" t="n"/>
      <c r="W513" s="26" t="n"/>
      <c r="X513" s="27" t="n"/>
      <c r="Y513" s="47" t="n"/>
      <c r="Z513" s="121">
        <f>IFERROR(VLOOKUP(E513,[1]route!$E$3:$BL$10005,59,0),"")&amp;IFERROR(VLOOKUP(E513,[1]route!$E$3:$BL$10005,60,0),"")</f>
        <v/>
      </c>
      <c r="AA513" s="172">
        <f>IF(R513&gt;V513,R513-V513,0)</f>
        <v/>
      </c>
      <c r="AB513" s="173">
        <f>AA513*O513*N513/1000</f>
        <v/>
      </c>
      <c r="AC513" s="4">
        <f>IFERROR(MATCH($X513,$BP513:$CZ513,0),"")</f>
        <v/>
      </c>
      <c r="AD513" s="29" t="n">
        <v>0</v>
      </c>
      <c r="AE513" s="30">
        <f>SUMIF([1]route!$E$3:$E$10005,E513,[1]!Table1[1])</f>
        <v/>
      </c>
      <c r="AF513" s="30">
        <f>SUMIF([1]route!$E$3:$E$10005,E513,[1]!Table1[2])</f>
        <v/>
      </c>
      <c r="AG513" s="30">
        <f>SUMIF([1]route!$E$3:$E$10005,E513,[1]!Table1[3])</f>
        <v/>
      </c>
      <c r="AH513" s="30">
        <f>SUMIF([1]route!$E$3:$E$10005,E513,[1]!Table1[4])</f>
        <v/>
      </c>
      <c r="AI513" s="30">
        <f>SUMIF([1]route!$E$3:$E$10005,E513,[1]!Table1[5])</f>
        <v/>
      </c>
      <c r="AJ513" s="30">
        <f>SUMIF([1]route!$E$3:$E$10005,E513,[1]!Table1[6])</f>
        <v/>
      </c>
      <c r="AK513" s="30">
        <f>SUMIF([1]route!$E$3:$E$10005,E513,[1]!Table1[7])</f>
        <v/>
      </c>
      <c r="AL513" s="30">
        <f>SUMIF([1]route!$E$3:$E$10005,E513,[1]!Table1[8])</f>
        <v/>
      </c>
      <c r="AM513" s="30">
        <f>SUMIF([1]route!$E$3:$E$10005,E513,[1]!Table1[9])</f>
        <v/>
      </c>
      <c r="AN513" s="30">
        <f>SUMIF([1]route!$E$3:$E$10005,E513,[1]!Table1[10])</f>
        <v/>
      </c>
      <c r="AO513" s="30">
        <f>SUMIF([1]route!$E$3:$E$10005,E513,[1]!Table1[11])</f>
        <v/>
      </c>
      <c r="AP513" s="30">
        <f>SUMIF([1]route!$E$3:$E$10005,E513,[1]!Table1[12])</f>
        <v/>
      </c>
      <c r="AQ513" s="30">
        <f>SUMIF([1]route!$E$3:$E$10005,E513,[1]!Table1[13])</f>
        <v/>
      </c>
      <c r="AR513" s="30">
        <f>SUMIF([1]route!$E$3:$E$10005,E513,[1]!Table1[14])</f>
        <v/>
      </c>
      <c r="AS513" s="30">
        <f>SUMIF([1]route!$E$3:$E$10005,E513,[1]!Table1[15])</f>
        <v/>
      </c>
      <c r="AT513" s="30">
        <f>SUMIF([1]route!$E$3:$E$10005,E513,[1]!Table1[16])</f>
        <v/>
      </c>
      <c r="AU513" s="30">
        <f>SUMIF([1]route!$E$3:$E$10005,E513,[1]!Table1[17])</f>
        <v/>
      </c>
      <c r="AV513" s="30">
        <f>SUMIF([1]route!$E$3:$E$10005,E513,[1]!Table1[18])</f>
        <v/>
      </c>
      <c r="AW513" s="30">
        <f>SUMIF([1]route!$E$3:$E$10005,E513,[1]!Table1[19])</f>
        <v/>
      </c>
      <c r="AX513" s="30">
        <f>SUMIF([1]route!$E$3:$E$10005,E513,[1]!Table1[20])</f>
        <v/>
      </c>
      <c r="AY513" s="30">
        <f>SUMIF([1]route!$E$3:$E$10005,E513,[1]!Table1[21])</f>
        <v/>
      </c>
      <c r="AZ513" s="30">
        <f>SUMIF([1]route!$E$3:$E$10005,E513,[1]!Table1[22])</f>
        <v/>
      </c>
      <c r="BA513" s="30">
        <f>SUMIF([1]route!$E$3:$E$10005,E513,[1]!Table1[23])</f>
        <v/>
      </c>
      <c r="BB513" s="30">
        <f>SUMIF([1]route!$E$3:$E$10005,E513,[1]!Table1[24])</f>
        <v/>
      </c>
      <c r="BC513" s="30">
        <f>SUMIF([1]route!$E$3:$E$10005,E513,[1]!Table1[25])</f>
        <v/>
      </c>
      <c r="BD513" s="30">
        <f>SUMIF([1]route!$E$3:$E$10005,E513,[1]!Table1[26])</f>
        <v/>
      </c>
      <c r="BE513" s="30">
        <f>SUMIF([1]route!$E$3:$E$10005,E513,[1]!Table1[27])</f>
        <v/>
      </c>
      <c r="BF513" s="30">
        <f>SUMIF([1]route!$E$3:$E$10005,E513,[1]!Table1[28])</f>
        <v/>
      </c>
      <c r="BG513" s="30">
        <f>SUMIF([1]route!$E$3:$E$10005,E513,[1]!Table1[29])</f>
        <v/>
      </c>
      <c r="BH513" s="30">
        <f>SUMIF([1]route!$E$3:$E$10005,E513,[1]!Table1[30])</f>
        <v/>
      </c>
      <c r="BI513" s="30">
        <f>SUMIF([1]route!$E$3:$E$10005,E513,[1]!Table1[31])</f>
        <v/>
      </c>
      <c r="BJ513" s="30">
        <f>SUMIF([1]route!$E$3:$E$10005,E513,[1]!Table1[Remain PO])</f>
        <v/>
      </c>
      <c r="BK513" s="31">
        <f>SUMIF([1]route!$E$3:$E$10005,E513,[1]!Table1[N+1])</f>
        <v/>
      </c>
      <c r="BL513" s="31">
        <f>SUMIF([1]route!$E$3:$E$10005,E513,[1]!Table1[N+2])</f>
        <v/>
      </c>
      <c r="BM513" s="31">
        <f>SUMIF([1]route!$E$3:$E$10005,E513,[1]!Table1[N+3])</f>
        <v/>
      </c>
      <c r="BN513" s="32">
        <f>SUMIF([1]route!$E$3:$E$10005,E513,[1]!Table1[N+4])</f>
        <v/>
      </c>
      <c r="BP513" s="37">
        <f>$V513-$AD513</f>
        <v/>
      </c>
      <c r="BQ513" s="35">
        <f>BP513-AE513</f>
        <v/>
      </c>
      <c r="BR513" s="35">
        <f>BQ513-AF513</f>
        <v/>
      </c>
      <c r="BS513" s="35">
        <f>BR513-AG513</f>
        <v/>
      </c>
      <c r="BT513" s="35">
        <f>BS513-AH513</f>
        <v/>
      </c>
      <c r="BU513" s="35">
        <f>BT513-AI513</f>
        <v/>
      </c>
      <c r="BV513" s="35">
        <f>BU513-AJ513</f>
        <v/>
      </c>
      <c r="BW513" s="35">
        <f>BV513-AK513</f>
        <v/>
      </c>
      <c r="BX513" s="35">
        <f>BW513-AL513</f>
        <v/>
      </c>
      <c r="BY513" s="35">
        <f>BX513-AM513</f>
        <v/>
      </c>
      <c r="BZ513" s="35">
        <f>BY513-AN513</f>
        <v/>
      </c>
      <c r="CA513" s="35">
        <f>BZ513-AO513</f>
        <v/>
      </c>
      <c r="CB513" s="35">
        <f>CA513-AP513</f>
        <v/>
      </c>
      <c r="CC513" s="35">
        <f>CB513-AQ513</f>
        <v/>
      </c>
      <c r="CD513" s="35">
        <f>CC513-AR513</f>
        <v/>
      </c>
      <c r="CE513" s="35">
        <f>CD513-AS513</f>
        <v/>
      </c>
      <c r="CF513" s="35">
        <f>CE513-AT513</f>
        <v/>
      </c>
      <c r="CG513" s="35">
        <f>CF513-AU513</f>
        <v/>
      </c>
      <c r="CH513" s="35">
        <f>CG513-AV513</f>
        <v/>
      </c>
      <c r="CI513" s="35">
        <f>CH513-AW513</f>
        <v/>
      </c>
      <c r="CJ513" s="35">
        <f>CI513-AX513</f>
        <v/>
      </c>
      <c r="CK513" s="35">
        <f>CJ513-AY513</f>
        <v/>
      </c>
      <c r="CL513" s="35">
        <f>CK513-AZ513</f>
        <v/>
      </c>
      <c r="CM513" s="35">
        <f>CL513-BA513</f>
        <v/>
      </c>
      <c r="CN513" s="35">
        <f>CM513-BB513</f>
        <v/>
      </c>
      <c r="CO513" s="35">
        <f>CN513-BC513</f>
        <v/>
      </c>
      <c r="CP513" s="35">
        <f>CO513-BD513</f>
        <v/>
      </c>
      <c r="CQ513" s="35">
        <f>CP513-BE513</f>
        <v/>
      </c>
      <c r="CR513" s="35">
        <f>CQ513-BF513</f>
        <v/>
      </c>
      <c r="CS513" s="35">
        <f>CR513-BG513</f>
        <v/>
      </c>
      <c r="CT513" s="35">
        <f>CS513-BH513</f>
        <v/>
      </c>
      <c r="CU513" s="35">
        <f>CT513-BI513</f>
        <v/>
      </c>
      <c r="CV513" s="35">
        <f>CU513-BJ513</f>
        <v/>
      </c>
      <c r="CW513" s="38">
        <f>CV513-BK513</f>
        <v/>
      </c>
      <c r="CX513" s="38">
        <f>CW513-BL513</f>
        <v/>
      </c>
      <c r="CY513" s="38">
        <f>CX513-BM513</f>
        <v/>
      </c>
      <c r="CZ513" s="39">
        <f>CY513-BN513</f>
        <v/>
      </c>
      <c r="DA513" s="35" t="n"/>
    </row>
    <row r="514">
      <c r="D514" s="19" t="n"/>
      <c r="E514" s="20" t="n"/>
      <c r="F514" s="21" t="n"/>
      <c r="G514" s="21" t="n"/>
      <c r="H514" s="21" t="n"/>
      <c r="I514" s="19" t="n"/>
      <c r="J514" s="19" t="n"/>
      <c r="K514" s="21" t="n"/>
      <c r="L514" s="21" t="n"/>
      <c r="M514" s="22" t="n"/>
      <c r="N514" s="22" t="n"/>
      <c r="O514" s="19" t="n"/>
      <c r="P514" s="21" t="n"/>
      <c r="Q514" s="167">
        <f>'Cutting Rules'!AD514</f>
        <v/>
      </c>
      <c r="R514" s="168" t="n"/>
      <c r="S514" s="24" t="n"/>
      <c r="T514" s="169" t="inlineStr"/>
      <c r="U514" s="19" t="n"/>
      <c r="V514" s="25" t="n"/>
      <c r="W514" s="26" t="n"/>
      <c r="X514" s="27" t="n"/>
      <c r="Y514" s="47" t="n"/>
      <c r="Z514" s="121">
        <f>IFERROR(VLOOKUP(E514,[1]route!$E$3:$BL$10005,59,0),"")&amp;IFERROR(VLOOKUP(E514,[1]route!$E$3:$BL$10005,60,0),"")</f>
        <v/>
      </c>
      <c r="AA514" s="172">
        <f>IF(R514&gt;V514,R514-V514,0)</f>
        <v/>
      </c>
      <c r="AB514" s="173">
        <f>AA514*O514*N514/1000</f>
        <v/>
      </c>
      <c r="AC514" s="4">
        <f>IFERROR(MATCH($X514,$BP514:$CZ514,0),"")</f>
        <v/>
      </c>
      <c r="AD514" s="29" t="n">
        <v>0</v>
      </c>
      <c r="AE514" s="30">
        <f>SUMIF([1]route!$E$3:$E$10005,E514,[1]!Table1[1])</f>
        <v/>
      </c>
      <c r="AF514" s="30">
        <f>SUMIF([1]route!$E$3:$E$10005,E514,[1]!Table1[2])</f>
        <v/>
      </c>
      <c r="AG514" s="30">
        <f>SUMIF([1]route!$E$3:$E$10005,E514,[1]!Table1[3])</f>
        <v/>
      </c>
      <c r="AH514" s="30">
        <f>SUMIF([1]route!$E$3:$E$10005,E514,[1]!Table1[4])</f>
        <v/>
      </c>
      <c r="AI514" s="30">
        <f>SUMIF([1]route!$E$3:$E$10005,E514,[1]!Table1[5])</f>
        <v/>
      </c>
      <c r="AJ514" s="30">
        <f>SUMIF([1]route!$E$3:$E$10005,E514,[1]!Table1[6])</f>
        <v/>
      </c>
      <c r="AK514" s="30">
        <f>SUMIF([1]route!$E$3:$E$10005,E514,[1]!Table1[7])</f>
        <v/>
      </c>
      <c r="AL514" s="30">
        <f>SUMIF([1]route!$E$3:$E$10005,E514,[1]!Table1[8])</f>
        <v/>
      </c>
      <c r="AM514" s="30">
        <f>SUMIF([1]route!$E$3:$E$10005,E514,[1]!Table1[9])</f>
        <v/>
      </c>
      <c r="AN514" s="30">
        <f>SUMIF([1]route!$E$3:$E$10005,E514,[1]!Table1[10])</f>
        <v/>
      </c>
      <c r="AO514" s="30">
        <f>SUMIF([1]route!$E$3:$E$10005,E514,[1]!Table1[11])</f>
        <v/>
      </c>
      <c r="AP514" s="30">
        <f>SUMIF([1]route!$E$3:$E$10005,E514,[1]!Table1[12])</f>
        <v/>
      </c>
      <c r="AQ514" s="30">
        <f>SUMIF([1]route!$E$3:$E$10005,E514,[1]!Table1[13])</f>
        <v/>
      </c>
      <c r="AR514" s="30">
        <f>SUMIF([1]route!$E$3:$E$10005,E514,[1]!Table1[14])</f>
        <v/>
      </c>
      <c r="AS514" s="30">
        <f>SUMIF([1]route!$E$3:$E$10005,E514,[1]!Table1[15])</f>
        <v/>
      </c>
      <c r="AT514" s="30">
        <f>SUMIF([1]route!$E$3:$E$10005,E514,[1]!Table1[16])</f>
        <v/>
      </c>
      <c r="AU514" s="30">
        <f>SUMIF([1]route!$E$3:$E$10005,E514,[1]!Table1[17])</f>
        <v/>
      </c>
      <c r="AV514" s="30">
        <f>SUMIF([1]route!$E$3:$E$10005,E514,[1]!Table1[18])</f>
        <v/>
      </c>
      <c r="AW514" s="30">
        <f>SUMIF([1]route!$E$3:$E$10005,E514,[1]!Table1[19])</f>
        <v/>
      </c>
      <c r="AX514" s="30">
        <f>SUMIF([1]route!$E$3:$E$10005,E514,[1]!Table1[20])</f>
        <v/>
      </c>
      <c r="AY514" s="30">
        <f>SUMIF([1]route!$E$3:$E$10005,E514,[1]!Table1[21])</f>
        <v/>
      </c>
      <c r="AZ514" s="30">
        <f>SUMIF([1]route!$E$3:$E$10005,E514,[1]!Table1[22])</f>
        <v/>
      </c>
      <c r="BA514" s="30">
        <f>SUMIF([1]route!$E$3:$E$10005,E514,[1]!Table1[23])</f>
        <v/>
      </c>
      <c r="BB514" s="30">
        <f>SUMIF([1]route!$E$3:$E$10005,E514,[1]!Table1[24])</f>
        <v/>
      </c>
      <c r="BC514" s="30">
        <f>SUMIF([1]route!$E$3:$E$10005,E514,[1]!Table1[25])</f>
        <v/>
      </c>
      <c r="BD514" s="30">
        <f>SUMIF([1]route!$E$3:$E$10005,E514,[1]!Table1[26])</f>
        <v/>
      </c>
      <c r="BE514" s="30">
        <f>SUMIF([1]route!$E$3:$E$10005,E514,[1]!Table1[27])</f>
        <v/>
      </c>
      <c r="BF514" s="30">
        <f>SUMIF([1]route!$E$3:$E$10005,E514,[1]!Table1[28])</f>
        <v/>
      </c>
      <c r="BG514" s="30">
        <f>SUMIF([1]route!$E$3:$E$10005,E514,[1]!Table1[29])</f>
        <v/>
      </c>
      <c r="BH514" s="30">
        <f>SUMIF([1]route!$E$3:$E$10005,E514,[1]!Table1[30])</f>
        <v/>
      </c>
      <c r="BI514" s="30">
        <f>SUMIF([1]route!$E$3:$E$10005,E514,[1]!Table1[31])</f>
        <v/>
      </c>
      <c r="BJ514" s="30">
        <f>SUMIF([1]route!$E$3:$E$10005,E514,[1]!Table1[Remain PO])</f>
        <v/>
      </c>
      <c r="BK514" s="31">
        <f>SUMIF([1]route!$E$3:$E$10005,E514,[1]!Table1[N+1])</f>
        <v/>
      </c>
      <c r="BL514" s="31">
        <f>SUMIF([1]route!$E$3:$E$10005,E514,[1]!Table1[N+2])</f>
        <v/>
      </c>
      <c r="BM514" s="31">
        <f>SUMIF([1]route!$E$3:$E$10005,E514,[1]!Table1[N+3])</f>
        <v/>
      </c>
      <c r="BN514" s="32">
        <f>SUMIF([1]route!$E$3:$E$10005,E514,[1]!Table1[N+4])</f>
        <v/>
      </c>
      <c r="BP514" s="37">
        <f>$V514-$AD514</f>
        <v/>
      </c>
      <c r="BQ514" s="35">
        <f>BP514-AE514</f>
        <v/>
      </c>
      <c r="BR514" s="35">
        <f>BQ514-AF514</f>
        <v/>
      </c>
      <c r="BS514" s="35">
        <f>BR514-AG514</f>
        <v/>
      </c>
      <c r="BT514" s="35">
        <f>BS514-AH514</f>
        <v/>
      </c>
      <c r="BU514" s="35">
        <f>BT514-AI514</f>
        <v/>
      </c>
      <c r="BV514" s="35">
        <f>BU514-AJ514</f>
        <v/>
      </c>
      <c r="BW514" s="35">
        <f>BV514-AK514</f>
        <v/>
      </c>
      <c r="BX514" s="35">
        <f>BW514-AL514</f>
        <v/>
      </c>
      <c r="BY514" s="35">
        <f>BX514-AM514</f>
        <v/>
      </c>
      <c r="BZ514" s="35">
        <f>BY514-AN514</f>
        <v/>
      </c>
      <c r="CA514" s="35">
        <f>BZ514-AO514</f>
        <v/>
      </c>
      <c r="CB514" s="35">
        <f>CA514-AP514</f>
        <v/>
      </c>
      <c r="CC514" s="35">
        <f>CB514-AQ514</f>
        <v/>
      </c>
      <c r="CD514" s="35">
        <f>CC514-AR514</f>
        <v/>
      </c>
      <c r="CE514" s="35">
        <f>CD514-AS514</f>
        <v/>
      </c>
      <c r="CF514" s="35">
        <f>CE514-AT514</f>
        <v/>
      </c>
      <c r="CG514" s="35">
        <f>CF514-AU514</f>
        <v/>
      </c>
      <c r="CH514" s="35">
        <f>CG514-AV514</f>
        <v/>
      </c>
      <c r="CI514" s="35">
        <f>CH514-AW514</f>
        <v/>
      </c>
      <c r="CJ514" s="35">
        <f>CI514-AX514</f>
        <v/>
      </c>
      <c r="CK514" s="35">
        <f>CJ514-AY514</f>
        <v/>
      </c>
      <c r="CL514" s="35">
        <f>CK514-AZ514</f>
        <v/>
      </c>
      <c r="CM514" s="35">
        <f>CL514-BA514</f>
        <v/>
      </c>
      <c r="CN514" s="35">
        <f>CM514-BB514</f>
        <v/>
      </c>
      <c r="CO514" s="35">
        <f>CN514-BC514</f>
        <v/>
      </c>
      <c r="CP514" s="35">
        <f>CO514-BD514</f>
        <v/>
      </c>
      <c r="CQ514" s="35">
        <f>CP514-BE514</f>
        <v/>
      </c>
      <c r="CR514" s="35">
        <f>CQ514-BF514</f>
        <v/>
      </c>
      <c r="CS514" s="35">
        <f>CR514-BG514</f>
        <v/>
      </c>
      <c r="CT514" s="35">
        <f>CS514-BH514</f>
        <v/>
      </c>
      <c r="CU514" s="35">
        <f>CT514-BI514</f>
        <v/>
      </c>
      <c r="CV514" s="35">
        <f>CU514-BJ514</f>
        <v/>
      </c>
      <c r="CW514" s="38">
        <f>CV514-BK514</f>
        <v/>
      </c>
      <c r="CX514" s="38">
        <f>CW514-BL514</f>
        <v/>
      </c>
      <c r="CY514" s="38">
        <f>CX514-BM514</f>
        <v/>
      </c>
      <c r="CZ514" s="39">
        <f>CY514-BN514</f>
        <v/>
      </c>
      <c r="DA514" s="35" t="n"/>
    </row>
    <row r="515">
      <c r="D515" s="19" t="n"/>
      <c r="E515" s="20" t="n"/>
      <c r="F515" s="21" t="n"/>
      <c r="G515" s="21" t="n"/>
      <c r="H515" s="21" t="n"/>
      <c r="I515" s="19" t="n"/>
      <c r="J515" s="19" t="n"/>
      <c r="K515" s="21" t="n"/>
      <c r="L515" s="21" t="n"/>
      <c r="M515" s="22" t="n"/>
      <c r="N515" s="22" t="n"/>
      <c r="O515" s="19" t="n"/>
      <c r="P515" s="21" t="n"/>
      <c r="Q515" s="167">
        <f>'Cutting Rules'!AD515</f>
        <v/>
      </c>
      <c r="R515" s="168" t="n"/>
      <c r="S515" s="24" t="n"/>
      <c r="T515" s="169" t="inlineStr"/>
      <c r="U515" s="19" t="n"/>
      <c r="V515" s="25" t="n"/>
      <c r="W515" s="26" t="n"/>
      <c r="X515" s="27" t="n"/>
      <c r="Y515" s="47" t="n"/>
      <c r="Z515" s="121">
        <f>IFERROR(VLOOKUP(E515,[1]route!$E$3:$BL$10005,59,0),"")&amp;IFERROR(VLOOKUP(E515,[1]route!$E$3:$BL$10005,60,0),"")</f>
        <v/>
      </c>
      <c r="AA515" s="172">
        <f>IF(R515&gt;V515,R515-V515,0)</f>
        <v/>
      </c>
      <c r="AB515" s="173">
        <f>AA515*O515*N515/1000</f>
        <v/>
      </c>
      <c r="AC515" s="4">
        <f>IFERROR(MATCH($X515,$BP515:$CZ515,0),"")</f>
        <v/>
      </c>
      <c r="AD515" s="29" t="n">
        <v>0</v>
      </c>
      <c r="AE515" s="30">
        <f>SUMIF([1]route!$E$3:$E$10005,E515,[1]!Table1[1])</f>
        <v/>
      </c>
      <c r="AF515" s="30">
        <f>SUMIF([1]route!$E$3:$E$10005,E515,[1]!Table1[2])</f>
        <v/>
      </c>
      <c r="AG515" s="30">
        <f>SUMIF([1]route!$E$3:$E$10005,E515,[1]!Table1[3])</f>
        <v/>
      </c>
      <c r="AH515" s="30">
        <f>SUMIF([1]route!$E$3:$E$10005,E515,[1]!Table1[4])</f>
        <v/>
      </c>
      <c r="AI515" s="30">
        <f>SUMIF([1]route!$E$3:$E$10005,E515,[1]!Table1[5])</f>
        <v/>
      </c>
      <c r="AJ515" s="30">
        <f>SUMIF([1]route!$E$3:$E$10005,E515,[1]!Table1[6])</f>
        <v/>
      </c>
      <c r="AK515" s="30">
        <f>SUMIF([1]route!$E$3:$E$10005,E515,[1]!Table1[7])</f>
        <v/>
      </c>
      <c r="AL515" s="30">
        <f>SUMIF([1]route!$E$3:$E$10005,E515,[1]!Table1[8])</f>
        <v/>
      </c>
      <c r="AM515" s="30">
        <f>SUMIF([1]route!$E$3:$E$10005,E515,[1]!Table1[9])</f>
        <v/>
      </c>
      <c r="AN515" s="30">
        <f>SUMIF([1]route!$E$3:$E$10005,E515,[1]!Table1[10])</f>
        <v/>
      </c>
      <c r="AO515" s="30">
        <f>SUMIF([1]route!$E$3:$E$10005,E515,[1]!Table1[11])</f>
        <v/>
      </c>
      <c r="AP515" s="30">
        <f>SUMIF([1]route!$E$3:$E$10005,E515,[1]!Table1[12])</f>
        <v/>
      </c>
      <c r="AQ515" s="30">
        <f>SUMIF([1]route!$E$3:$E$10005,E515,[1]!Table1[13])</f>
        <v/>
      </c>
      <c r="AR515" s="30">
        <f>SUMIF([1]route!$E$3:$E$10005,E515,[1]!Table1[14])</f>
        <v/>
      </c>
      <c r="AS515" s="30">
        <f>SUMIF([1]route!$E$3:$E$10005,E515,[1]!Table1[15])</f>
        <v/>
      </c>
      <c r="AT515" s="30">
        <f>SUMIF([1]route!$E$3:$E$10005,E515,[1]!Table1[16])</f>
        <v/>
      </c>
      <c r="AU515" s="30">
        <f>SUMIF([1]route!$E$3:$E$10005,E515,[1]!Table1[17])</f>
        <v/>
      </c>
      <c r="AV515" s="30">
        <f>SUMIF([1]route!$E$3:$E$10005,E515,[1]!Table1[18])</f>
        <v/>
      </c>
      <c r="AW515" s="30">
        <f>SUMIF([1]route!$E$3:$E$10005,E515,[1]!Table1[19])</f>
        <v/>
      </c>
      <c r="AX515" s="30">
        <f>SUMIF([1]route!$E$3:$E$10005,E515,[1]!Table1[20])</f>
        <v/>
      </c>
      <c r="AY515" s="30">
        <f>SUMIF([1]route!$E$3:$E$10005,E515,[1]!Table1[21])</f>
        <v/>
      </c>
      <c r="AZ515" s="30">
        <f>SUMIF([1]route!$E$3:$E$10005,E515,[1]!Table1[22])</f>
        <v/>
      </c>
      <c r="BA515" s="30">
        <f>SUMIF([1]route!$E$3:$E$10005,E515,[1]!Table1[23])</f>
        <v/>
      </c>
      <c r="BB515" s="30">
        <f>SUMIF([1]route!$E$3:$E$10005,E515,[1]!Table1[24])</f>
        <v/>
      </c>
      <c r="BC515" s="30">
        <f>SUMIF([1]route!$E$3:$E$10005,E515,[1]!Table1[25])</f>
        <v/>
      </c>
      <c r="BD515" s="30">
        <f>SUMIF([1]route!$E$3:$E$10005,E515,[1]!Table1[26])</f>
        <v/>
      </c>
      <c r="BE515" s="30">
        <f>SUMIF([1]route!$E$3:$E$10005,E515,[1]!Table1[27])</f>
        <v/>
      </c>
      <c r="BF515" s="30">
        <f>SUMIF([1]route!$E$3:$E$10005,E515,[1]!Table1[28])</f>
        <v/>
      </c>
      <c r="BG515" s="30">
        <f>SUMIF([1]route!$E$3:$E$10005,E515,[1]!Table1[29])</f>
        <v/>
      </c>
      <c r="BH515" s="30">
        <f>SUMIF([1]route!$E$3:$E$10005,E515,[1]!Table1[30])</f>
        <v/>
      </c>
      <c r="BI515" s="30">
        <f>SUMIF([1]route!$E$3:$E$10005,E515,[1]!Table1[31])</f>
        <v/>
      </c>
      <c r="BJ515" s="30">
        <f>SUMIF([1]route!$E$3:$E$10005,E515,[1]!Table1[Remain PO])</f>
        <v/>
      </c>
      <c r="BK515" s="31">
        <f>SUMIF([1]route!$E$3:$E$10005,E515,[1]!Table1[N+1])</f>
        <v/>
      </c>
      <c r="BL515" s="31">
        <f>SUMIF([1]route!$E$3:$E$10005,E515,[1]!Table1[N+2])</f>
        <v/>
      </c>
      <c r="BM515" s="31">
        <f>SUMIF([1]route!$E$3:$E$10005,E515,[1]!Table1[N+3])</f>
        <v/>
      </c>
      <c r="BN515" s="32">
        <f>SUMIF([1]route!$E$3:$E$10005,E515,[1]!Table1[N+4])</f>
        <v/>
      </c>
      <c r="BP515" s="37">
        <f>$V515-$AD515</f>
        <v/>
      </c>
      <c r="BQ515" s="35">
        <f>BP515-AE515</f>
        <v/>
      </c>
      <c r="BR515" s="35">
        <f>BQ515-AF515</f>
        <v/>
      </c>
      <c r="BS515" s="35">
        <f>BR515-AG515</f>
        <v/>
      </c>
      <c r="BT515" s="35">
        <f>BS515-AH515</f>
        <v/>
      </c>
      <c r="BU515" s="35">
        <f>BT515-AI515</f>
        <v/>
      </c>
      <c r="BV515" s="35">
        <f>BU515-AJ515</f>
        <v/>
      </c>
      <c r="BW515" s="35">
        <f>BV515-AK515</f>
        <v/>
      </c>
      <c r="BX515" s="35">
        <f>BW515-AL515</f>
        <v/>
      </c>
      <c r="BY515" s="35">
        <f>BX515-AM515</f>
        <v/>
      </c>
      <c r="BZ515" s="35">
        <f>BY515-AN515</f>
        <v/>
      </c>
      <c r="CA515" s="35">
        <f>BZ515-AO515</f>
        <v/>
      </c>
      <c r="CB515" s="35">
        <f>CA515-AP515</f>
        <v/>
      </c>
      <c r="CC515" s="35">
        <f>CB515-AQ515</f>
        <v/>
      </c>
      <c r="CD515" s="35">
        <f>CC515-AR515</f>
        <v/>
      </c>
      <c r="CE515" s="35">
        <f>CD515-AS515</f>
        <v/>
      </c>
      <c r="CF515" s="35">
        <f>CE515-AT515</f>
        <v/>
      </c>
      <c r="CG515" s="35">
        <f>CF515-AU515</f>
        <v/>
      </c>
      <c r="CH515" s="35">
        <f>CG515-AV515</f>
        <v/>
      </c>
      <c r="CI515" s="35">
        <f>CH515-AW515</f>
        <v/>
      </c>
      <c r="CJ515" s="35">
        <f>CI515-AX515</f>
        <v/>
      </c>
      <c r="CK515" s="35">
        <f>CJ515-AY515</f>
        <v/>
      </c>
      <c r="CL515" s="35">
        <f>CK515-AZ515</f>
        <v/>
      </c>
      <c r="CM515" s="35">
        <f>CL515-BA515</f>
        <v/>
      </c>
      <c r="CN515" s="35">
        <f>CM515-BB515</f>
        <v/>
      </c>
      <c r="CO515" s="35">
        <f>CN515-BC515</f>
        <v/>
      </c>
      <c r="CP515" s="35">
        <f>CO515-BD515</f>
        <v/>
      </c>
      <c r="CQ515" s="35">
        <f>CP515-BE515</f>
        <v/>
      </c>
      <c r="CR515" s="35">
        <f>CQ515-BF515</f>
        <v/>
      </c>
      <c r="CS515" s="35">
        <f>CR515-BG515</f>
        <v/>
      </c>
      <c r="CT515" s="35">
        <f>CS515-BH515</f>
        <v/>
      </c>
      <c r="CU515" s="35">
        <f>CT515-BI515</f>
        <v/>
      </c>
      <c r="CV515" s="35">
        <f>CU515-BJ515</f>
        <v/>
      </c>
      <c r="CW515" s="38">
        <f>CV515-BK515</f>
        <v/>
      </c>
      <c r="CX515" s="38">
        <f>CW515-BL515</f>
        <v/>
      </c>
      <c r="CY515" s="38">
        <f>CX515-BM515</f>
        <v/>
      </c>
      <c r="CZ515" s="39">
        <f>CY515-BN515</f>
        <v/>
      </c>
      <c r="DA515" s="35" t="n"/>
    </row>
    <row r="516">
      <c r="D516" s="19" t="n"/>
      <c r="E516" s="20" t="n"/>
      <c r="F516" s="21" t="n"/>
      <c r="G516" s="21" t="n"/>
      <c r="H516" s="21" t="n"/>
      <c r="I516" s="19" t="n"/>
      <c r="J516" s="19" t="n"/>
      <c r="K516" s="21" t="n"/>
      <c r="L516" s="21" t="n"/>
      <c r="M516" s="22" t="n"/>
      <c r="N516" s="22" t="n"/>
      <c r="O516" s="19" t="n"/>
      <c r="P516" s="21" t="n"/>
      <c r="Q516" s="167">
        <f>'Cutting Rules'!AD516</f>
        <v/>
      </c>
      <c r="R516" s="168" t="n"/>
      <c r="S516" s="24" t="n"/>
      <c r="T516" s="169" t="inlineStr"/>
      <c r="U516" s="19" t="n"/>
      <c r="V516" s="25" t="n"/>
      <c r="W516" s="26" t="n"/>
      <c r="X516" s="27" t="n"/>
      <c r="Y516" s="47" t="n"/>
      <c r="Z516" s="121">
        <f>IFERROR(VLOOKUP(E516,[1]route!$E$3:$BL$10005,59,0),"")&amp;IFERROR(VLOOKUP(E516,[1]route!$E$3:$BL$10005,60,0),"")</f>
        <v/>
      </c>
      <c r="AA516" s="172">
        <f>IF(R516&gt;V516,R516-V516,0)</f>
        <v/>
      </c>
      <c r="AB516" s="173">
        <f>AA516*O516*N516/1000</f>
        <v/>
      </c>
      <c r="AC516" s="4">
        <f>IFERROR(MATCH($X516,$BP516:$CZ516,0),"")</f>
        <v/>
      </c>
      <c r="AD516" s="29" t="n">
        <v>0</v>
      </c>
      <c r="AE516" s="30">
        <f>SUMIF([1]route!$E$3:$E$10005,E516,[1]!Table1[1])</f>
        <v/>
      </c>
      <c r="AF516" s="30">
        <f>SUMIF([1]route!$E$3:$E$10005,E516,[1]!Table1[2])</f>
        <v/>
      </c>
      <c r="AG516" s="30">
        <f>SUMIF([1]route!$E$3:$E$10005,E516,[1]!Table1[3])</f>
        <v/>
      </c>
      <c r="AH516" s="30">
        <f>SUMIF([1]route!$E$3:$E$10005,E516,[1]!Table1[4])</f>
        <v/>
      </c>
      <c r="AI516" s="30">
        <f>SUMIF([1]route!$E$3:$E$10005,E516,[1]!Table1[5])</f>
        <v/>
      </c>
      <c r="AJ516" s="30">
        <f>SUMIF([1]route!$E$3:$E$10005,E516,[1]!Table1[6])</f>
        <v/>
      </c>
      <c r="AK516" s="30">
        <f>SUMIF([1]route!$E$3:$E$10005,E516,[1]!Table1[7])</f>
        <v/>
      </c>
      <c r="AL516" s="30">
        <f>SUMIF([1]route!$E$3:$E$10005,E516,[1]!Table1[8])</f>
        <v/>
      </c>
      <c r="AM516" s="30">
        <f>SUMIF([1]route!$E$3:$E$10005,E516,[1]!Table1[9])</f>
        <v/>
      </c>
      <c r="AN516" s="30">
        <f>SUMIF([1]route!$E$3:$E$10005,E516,[1]!Table1[10])</f>
        <v/>
      </c>
      <c r="AO516" s="30">
        <f>SUMIF([1]route!$E$3:$E$10005,E516,[1]!Table1[11])</f>
        <v/>
      </c>
      <c r="AP516" s="30">
        <f>SUMIF([1]route!$E$3:$E$10005,E516,[1]!Table1[12])</f>
        <v/>
      </c>
      <c r="AQ516" s="30">
        <f>SUMIF([1]route!$E$3:$E$10005,E516,[1]!Table1[13])</f>
        <v/>
      </c>
      <c r="AR516" s="30">
        <f>SUMIF([1]route!$E$3:$E$10005,E516,[1]!Table1[14])</f>
        <v/>
      </c>
      <c r="AS516" s="30">
        <f>SUMIF([1]route!$E$3:$E$10005,E516,[1]!Table1[15])</f>
        <v/>
      </c>
      <c r="AT516" s="30">
        <f>SUMIF([1]route!$E$3:$E$10005,E516,[1]!Table1[16])</f>
        <v/>
      </c>
      <c r="AU516" s="30">
        <f>SUMIF([1]route!$E$3:$E$10005,E516,[1]!Table1[17])</f>
        <v/>
      </c>
      <c r="AV516" s="30">
        <f>SUMIF([1]route!$E$3:$E$10005,E516,[1]!Table1[18])</f>
        <v/>
      </c>
      <c r="AW516" s="30">
        <f>SUMIF([1]route!$E$3:$E$10005,E516,[1]!Table1[19])</f>
        <v/>
      </c>
      <c r="AX516" s="30">
        <f>SUMIF([1]route!$E$3:$E$10005,E516,[1]!Table1[20])</f>
        <v/>
      </c>
      <c r="AY516" s="30">
        <f>SUMIF([1]route!$E$3:$E$10005,E516,[1]!Table1[21])</f>
        <v/>
      </c>
      <c r="AZ516" s="30">
        <f>SUMIF([1]route!$E$3:$E$10005,E516,[1]!Table1[22])</f>
        <v/>
      </c>
      <c r="BA516" s="30">
        <f>SUMIF([1]route!$E$3:$E$10005,E516,[1]!Table1[23])</f>
        <v/>
      </c>
      <c r="BB516" s="30">
        <f>SUMIF([1]route!$E$3:$E$10005,E516,[1]!Table1[24])</f>
        <v/>
      </c>
      <c r="BC516" s="30">
        <f>SUMIF([1]route!$E$3:$E$10005,E516,[1]!Table1[25])</f>
        <v/>
      </c>
      <c r="BD516" s="30">
        <f>SUMIF([1]route!$E$3:$E$10005,E516,[1]!Table1[26])</f>
        <v/>
      </c>
      <c r="BE516" s="30">
        <f>SUMIF([1]route!$E$3:$E$10005,E516,[1]!Table1[27])</f>
        <v/>
      </c>
      <c r="BF516" s="30">
        <f>SUMIF([1]route!$E$3:$E$10005,E516,[1]!Table1[28])</f>
        <v/>
      </c>
      <c r="BG516" s="30">
        <f>SUMIF([1]route!$E$3:$E$10005,E516,[1]!Table1[29])</f>
        <v/>
      </c>
      <c r="BH516" s="30">
        <f>SUMIF([1]route!$E$3:$E$10005,E516,[1]!Table1[30])</f>
        <v/>
      </c>
      <c r="BI516" s="30">
        <f>SUMIF([1]route!$E$3:$E$10005,E516,[1]!Table1[31])</f>
        <v/>
      </c>
      <c r="BJ516" s="30">
        <f>SUMIF([1]route!$E$3:$E$10005,E516,[1]!Table1[Remain PO])</f>
        <v/>
      </c>
      <c r="BK516" s="31">
        <f>SUMIF([1]route!$E$3:$E$10005,E516,[1]!Table1[N+1])</f>
        <v/>
      </c>
      <c r="BL516" s="31">
        <f>SUMIF([1]route!$E$3:$E$10005,E516,[1]!Table1[N+2])</f>
        <v/>
      </c>
      <c r="BM516" s="31">
        <f>SUMIF([1]route!$E$3:$E$10005,E516,[1]!Table1[N+3])</f>
        <v/>
      </c>
      <c r="BN516" s="32">
        <f>SUMIF([1]route!$E$3:$E$10005,E516,[1]!Table1[N+4])</f>
        <v/>
      </c>
      <c r="BP516" s="37">
        <f>$V516-$AD516</f>
        <v/>
      </c>
      <c r="BQ516" s="35">
        <f>BP516-AE516</f>
        <v/>
      </c>
      <c r="BR516" s="35">
        <f>BQ516-AF516</f>
        <v/>
      </c>
      <c r="BS516" s="35">
        <f>BR516-AG516</f>
        <v/>
      </c>
      <c r="BT516" s="35">
        <f>BS516-AH516</f>
        <v/>
      </c>
      <c r="BU516" s="35">
        <f>BT516-AI516</f>
        <v/>
      </c>
      <c r="BV516" s="35">
        <f>BU516-AJ516</f>
        <v/>
      </c>
      <c r="BW516" s="35">
        <f>BV516-AK516</f>
        <v/>
      </c>
      <c r="BX516" s="35">
        <f>BW516-AL516</f>
        <v/>
      </c>
      <c r="BY516" s="35">
        <f>BX516-AM516</f>
        <v/>
      </c>
      <c r="BZ516" s="35">
        <f>BY516-AN516</f>
        <v/>
      </c>
      <c r="CA516" s="35">
        <f>BZ516-AO516</f>
        <v/>
      </c>
      <c r="CB516" s="35">
        <f>CA516-AP516</f>
        <v/>
      </c>
      <c r="CC516" s="35">
        <f>CB516-AQ516</f>
        <v/>
      </c>
      <c r="CD516" s="35">
        <f>CC516-AR516</f>
        <v/>
      </c>
      <c r="CE516" s="35">
        <f>CD516-AS516</f>
        <v/>
      </c>
      <c r="CF516" s="35">
        <f>CE516-AT516</f>
        <v/>
      </c>
      <c r="CG516" s="35">
        <f>CF516-AU516</f>
        <v/>
      </c>
      <c r="CH516" s="35">
        <f>CG516-AV516</f>
        <v/>
      </c>
      <c r="CI516" s="35">
        <f>CH516-AW516</f>
        <v/>
      </c>
      <c r="CJ516" s="35">
        <f>CI516-AX516</f>
        <v/>
      </c>
      <c r="CK516" s="35">
        <f>CJ516-AY516</f>
        <v/>
      </c>
      <c r="CL516" s="35">
        <f>CK516-AZ516</f>
        <v/>
      </c>
      <c r="CM516" s="35">
        <f>CL516-BA516</f>
        <v/>
      </c>
      <c r="CN516" s="35">
        <f>CM516-BB516</f>
        <v/>
      </c>
      <c r="CO516" s="35">
        <f>CN516-BC516</f>
        <v/>
      </c>
      <c r="CP516" s="35">
        <f>CO516-BD516</f>
        <v/>
      </c>
      <c r="CQ516" s="35">
        <f>CP516-BE516</f>
        <v/>
      </c>
      <c r="CR516" s="35">
        <f>CQ516-BF516</f>
        <v/>
      </c>
      <c r="CS516" s="35">
        <f>CR516-BG516</f>
        <v/>
      </c>
      <c r="CT516" s="35">
        <f>CS516-BH516</f>
        <v/>
      </c>
      <c r="CU516" s="35">
        <f>CT516-BI516</f>
        <v/>
      </c>
      <c r="CV516" s="35">
        <f>CU516-BJ516</f>
        <v/>
      </c>
      <c r="CW516" s="38">
        <f>CV516-BK516</f>
        <v/>
      </c>
      <c r="CX516" s="38">
        <f>CW516-BL516</f>
        <v/>
      </c>
      <c r="CY516" s="38">
        <f>CX516-BM516</f>
        <v/>
      </c>
      <c r="CZ516" s="39">
        <f>CY516-BN516</f>
        <v/>
      </c>
      <c r="DA516" s="35" t="n"/>
    </row>
    <row r="517">
      <c r="D517" s="19" t="n"/>
      <c r="E517" s="20" t="n"/>
      <c r="F517" s="21" t="n"/>
      <c r="G517" s="21" t="n"/>
      <c r="H517" s="21" t="n"/>
      <c r="I517" s="19" t="n"/>
      <c r="J517" s="19" t="n"/>
      <c r="K517" s="21" t="n"/>
      <c r="L517" s="21" t="n"/>
      <c r="M517" s="22" t="n"/>
      <c r="N517" s="22" t="n"/>
      <c r="O517" s="19" t="n"/>
      <c r="P517" s="21" t="n"/>
      <c r="Q517" s="167">
        <f>'Cutting Rules'!AD517</f>
        <v/>
      </c>
      <c r="R517" s="168" t="n"/>
      <c r="S517" s="24" t="n"/>
      <c r="T517" s="169" t="inlineStr"/>
      <c r="U517" s="19" t="n"/>
      <c r="V517" s="25" t="n"/>
      <c r="W517" s="26" t="n"/>
      <c r="X517" s="27" t="n"/>
      <c r="Y517" s="47" t="n"/>
      <c r="Z517" s="121">
        <f>IFERROR(VLOOKUP(E517,[1]route!$E$3:$BL$10005,59,0),"")&amp;IFERROR(VLOOKUP(E517,[1]route!$E$3:$BL$10005,60,0),"")</f>
        <v/>
      </c>
      <c r="AA517" s="172">
        <f>IF(R517&gt;V517,R517-V517,0)</f>
        <v/>
      </c>
      <c r="AB517" s="173">
        <f>AA517*O517*N517/1000</f>
        <v/>
      </c>
      <c r="AC517" s="4">
        <f>IFERROR(MATCH($X517,$BP517:$CZ517,0),"")</f>
        <v/>
      </c>
      <c r="AD517" s="29" t="n">
        <v>0</v>
      </c>
      <c r="AE517" s="30">
        <f>SUMIF([1]route!$E$3:$E$10005,E517,[1]!Table1[1])</f>
        <v/>
      </c>
      <c r="AF517" s="30">
        <f>SUMIF([1]route!$E$3:$E$10005,E517,[1]!Table1[2])</f>
        <v/>
      </c>
      <c r="AG517" s="30">
        <f>SUMIF([1]route!$E$3:$E$10005,E517,[1]!Table1[3])</f>
        <v/>
      </c>
      <c r="AH517" s="30">
        <f>SUMIF([1]route!$E$3:$E$10005,E517,[1]!Table1[4])</f>
        <v/>
      </c>
      <c r="AI517" s="30">
        <f>SUMIF([1]route!$E$3:$E$10005,E517,[1]!Table1[5])</f>
        <v/>
      </c>
      <c r="AJ517" s="30">
        <f>SUMIF([1]route!$E$3:$E$10005,E517,[1]!Table1[6])</f>
        <v/>
      </c>
      <c r="AK517" s="30">
        <f>SUMIF([1]route!$E$3:$E$10005,E517,[1]!Table1[7])</f>
        <v/>
      </c>
      <c r="AL517" s="30">
        <f>SUMIF([1]route!$E$3:$E$10005,E517,[1]!Table1[8])</f>
        <v/>
      </c>
      <c r="AM517" s="30">
        <f>SUMIF([1]route!$E$3:$E$10005,E517,[1]!Table1[9])</f>
        <v/>
      </c>
      <c r="AN517" s="30">
        <f>SUMIF([1]route!$E$3:$E$10005,E517,[1]!Table1[10])</f>
        <v/>
      </c>
      <c r="AO517" s="30">
        <f>SUMIF([1]route!$E$3:$E$10005,E517,[1]!Table1[11])</f>
        <v/>
      </c>
      <c r="AP517" s="30">
        <f>SUMIF([1]route!$E$3:$E$10005,E517,[1]!Table1[12])</f>
        <v/>
      </c>
      <c r="AQ517" s="30">
        <f>SUMIF([1]route!$E$3:$E$10005,E517,[1]!Table1[13])</f>
        <v/>
      </c>
      <c r="AR517" s="30">
        <f>SUMIF([1]route!$E$3:$E$10005,E517,[1]!Table1[14])</f>
        <v/>
      </c>
      <c r="AS517" s="30">
        <f>SUMIF([1]route!$E$3:$E$10005,E517,[1]!Table1[15])</f>
        <v/>
      </c>
      <c r="AT517" s="30">
        <f>SUMIF([1]route!$E$3:$E$10005,E517,[1]!Table1[16])</f>
        <v/>
      </c>
      <c r="AU517" s="30">
        <f>SUMIF([1]route!$E$3:$E$10005,E517,[1]!Table1[17])</f>
        <v/>
      </c>
      <c r="AV517" s="30">
        <f>SUMIF([1]route!$E$3:$E$10005,E517,[1]!Table1[18])</f>
        <v/>
      </c>
      <c r="AW517" s="30">
        <f>SUMIF([1]route!$E$3:$E$10005,E517,[1]!Table1[19])</f>
        <v/>
      </c>
      <c r="AX517" s="30">
        <f>SUMIF([1]route!$E$3:$E$10005,E517,[1]!Table1[20])</f>
        <v/>
      </c>
      <c r="AY517" s="30">
        <f>SUMIF([1]route!$E$3:$E$10005,E517,[1]!Table1[21])</f>
        <v/>
      </c>
      <c r="AZ517" s="30">
        <f>SUMIF([1]route!$E$3:$E$10005,E517,[1]!Table1[22])</f>
        <v/>
      </c>
      <c r="BA517" s="30">
        <f>SUMIF([1]route!$E$3:$E$10005,E517,[1]!Table1[23])</f>
        <v/>
      </c>
      <c r="BB517" s="30">
        <f>SUMIF([1]route!$E$3:$E$10005,E517,[1]!Table1[24])</f>
        <v/>
      </c>
      <c r="BC517" s="30">
        <f>SUMIF([1]route!$E$3:$E$10005,E517,[1]!Table1[25])</f>
        <v/>
      </c>
      <c r="BD517" s="30">
        <f>SUMIF([1]route!$E$3:$E$10005,E517,[1]!Table1[26])</f>
        <v/>
      </c>
      <c r="BE517" s="30">
        <f>SUMIF([1]route!$E$3:$E$10005,E517,[1]!Table1[27])</f>
        <v/>
      </c>
      <c r="BF517" s="30">
        <f>SUMIF([1]route!$E$3:$E$10005,E517,[1]!Table1[28])</f>
        <v/>
      </c>
      <c r="BG517" s="30">
        <f>SUMIF([1]route!$E$3:$E$10005,E517,[1]!Table1[29])</f>
        <v/>
      </c>
      <c r="BH517" s="30">
        <f>SUMIF([1]route!$E$3:$E$10005,E517,[1]!Table1[30])</f>
        <v/>
      </c>
      <c r="BI517" s="30">
        <f>SUMIF([1]route!$E$3:$E$10005,E517,[1]!Table1[31])</f>
        <v/>
      </c>
      <c r="BJ517" s="30">
        <f>SUMIF([1]route!$E$3:$E$10005,E517,[1]!Table1[Remain PO])</f>
        <v/>
      </c>
      <c r="BK517" s="31">
        <f>SUMIF([1]route!$E$3:$E$10005,E517,[1]!Table1[N+1])</f>
        <v/>
      </c>
      <c r="BL517" s="31">
        <f>SUMIF([1]route!$E$3:$E$10005,E517,[1]!Table1[N+2])</f>
        <v/>
      </c>
      <c r="BM517" s="31">
        <f>SUMIF([1]route!$E$3:$E$10005,E517,[1]!Table1[N+3])</f>
        <v/>
      </c>
      <c r="BN517" s="32">
        <f>SUMIF([1]route!$E$3:$E$10005,E517,[1]!Table1[N+4])</f>
        <v/>
      </c>
      <c r="BP517" s="37">
        <f>$V517-$AD517</f>
        <v/>
      </c>
      <c r="BQ517" s="35">
        <f>BP517-AE517</f>
        <v/>
      </c>
      <c r="BR517" s="35">
        <f>BQ517-AF517</f>
        <v/>
      </c>
      <c r="BS517" s="35">
        <f>BR517-AG517</f>
        <v/>
      </c>
      <c r="BT517" s="35">
        <f>BS517-AH517</f>
        <v/>
      </c>
      <c r="BU517" s="35">
        <f>BT517-AI517</f>
        <v/>
      </c>
      <c r="BV517" s="35">
        <f>BU517-AJ517</f>
        <v/>
      </c>
      <c r="BW517" s="35">
        <f>BV517-AK517</f>
        <v/>
      </c>
      <c r="BX517" s="35">
        <f>BW517-AL517</f>
        <v/>
      </c>
      <c r="BY517" s="35">
        <f>BX517-AM517</f>
        <v/>
      </c>
      <c r="BZ517" s="35">
        <f>BY517-AN517</f>
        <v/>
      </c>
      <c r="CA517" s="35">
        <f>BZ517-AO517</f>
        <v/>
      </c>
      <c r="CB517" s="35">
        <f>CA517-AP517</f>
        <v/>
      </c>
      <c r="CC517" s="35">
        <f>CB517-AQ517</f>
        <v/>
      </c>
      <c r="CD517" s="35">
        <f>CC517-AR517</f>
        <v/>
      </c>
      <c r="CE517" s="35">
        <f>CD517-AS517</f>
        <v/>
      </c>
      <c r="CF517" s="35">
        <f>CE517-AT517</f>
        <v/>
      </c>
      <c r="CG517" s="35">
        <f>CF517-AU517</f>
        <v/>
      </c>
      <c r="CH517" s="35">
        <f>CG517-AV517</f>
        <v/>
      </c>
      <c r="CI517" s="35">
        <f>CH517-AW517</f>
        <v/>
      </c>
      <c r="CJ517" s="35">
        <f>CI517-AX517</f>
        <v/>
      </c>
      <c r="CK517" s="35">
        <f>CJ517-AY517</f>
        <v/>
      </c>
      <c r="CL517" s="35">
        <f>CK517-AZ517</f>
        <v/>
      </c>
      <c r="CM517" s="35">
        <f>CL517-BA517</f>
        <v/>
      </c>
      <c r="CN517" s="35">
        <f>CM517-BB517</f>
        <v/>
      </c>
      <c r="CO517" s="35">
        <f>CN517-BC517</f>
        <v/>
      </c>
      <c r="CP517" s="35">
        <f>CO517-BD517</f>
        <v/>
      </c>
      <c r="CQ517" s="35">
        <f>CP517-BE517</f>
        <v/>
      </c>
      <c r="CR517" s="35">
        <f>CQ517-BF517</f>
        <v/>
      </c>
      <c r="CS517" s="35">
        <f>CR517-BG517</f>
        <v/>
      </c>
      <c r="CT517" s="35">
        <f>CS517-BH517</f>
        <v/>
      </c>
      <c r="CU517" s="35">
        <f>CT517-BI517</f>
        <v/>
      </c>
      <c r="CV517" s="35">
        <f>CU517-BJ517</f>
        <v/>
      </c>
      <c r="CW517" s="38">
        <f>CV517-BK517</f>
        <v/>
      </c>
      <c r="CX517" s="38">
        <f>CW517-BL517</f>
        <v/>
      </c>
      <c r="CY517" s="38">
        <f>CX517-BM517</f>
        <v/>
      </c>
      <c r="CZ517" s="39">
        <f>CY517-BN517</f>
        <v/>
      </c>
      <c r="DA517" s="35" t="n"/>
    </row>
    <row r="518">
      <c r="D518" s="19" t="n"/>
      <c r="E518" s="20" t="n"/>
      <c r="F518" s="21" t="n"/>
      <c r="G518" s="21" t="n"/>
      <c r="H518" s="21" t="n"/>
      <c r="I518" s="19" t="n"/>
      <c r="J518" s="19" t="n"/>
      <c r="K518" s="21" t="n"/>
      <c r="L518" s="21" t="n"/>
      <c r="M518" s="22" t="n"/>
      <c r="N518" s="22" t="n"/>
      <c r="O518" s="19" t="n"/>
      <c r="P518" s="21" t="n"/>
      <c r="Q518" s="167">
        <f>'Cutting Rules'!AD518</f>
        <v/>
      </c>
      <c r="R518" s="168" t="n"/>
      <c r="S518" s="24" t="n"/>
      <c r="T518" s="169" t="inlineStr"/>
      <c r="U518" s="19" t="n"/>
      <c r="V518" s="25" t="n"/>
      <c r="W518" s="26" t="n"/>
      <c r="X518" s="27" t="n"/>
      <c r="Y518" s="47" t="n"/>
      <c r="Z518" s="121">
        <f>IFERROR(VLOOKUP(E518,[1]route!$E$3:$BL$10005,59,0),"")&amp;IFERROR(VLOOKUP(E518,[1]route!$E$3:$BL$10005,60,0),"")</f>
        <v/>
      </c>
      <c r="AA518" s="172">
        <f>IF(R518&gt;V518,R518-V518,0)</f>
        <v/>
      </c>
      <c r="AB518" s="173">
        <f>AA518*O518*N518/1000</f>
        <v/>
      </c>
      <c r="AC518" s="4">
        <f>IFERROR(MATCH($X518,$BP518:$CZ518,0),"")</f>
        <v/>
      </c>
      <c r="AD518" s="29" t="n">
        <v>0</v>
      </c>
      <c r="AE518" s="30">
        <f>SUMIF([1]route!$E$3:$E$10005,E518,[1]!Table1[1])</f>
        <v/>
      </c>
      <c r="AF518" s="30">
        <f>SUMIF([1]route!$E$3:$E$10005,E518,[1]!Table1[2])</f>
        <v/>
      </c>
      <c r="AG518" s="30">
        <f>SUMIF([1]route!$E$3:$E$10005,E518,[1]!Table1[3])</f>
        <v/>
      </c>
      <c r="AH518" s="30">
        <f>SUMIF([1]route!$E$3:$E$10005,E518,[1]!Table1[4])</f>
        <v/>
      </c>
      <c r="AI518" s="30">
        <f>SUMIF([1]route!$E$3:$E$10005,E518,[1]!Table1[5])</f>
        <v/>
      </c>
      <c r="AJ518" s="30">
        <f>SUMIF([1]route!$E$3:$E$10005,E518,[1]!Table1[6])</f>
        <v/>
      </c>
      <c r="AK518" s="30">
        <f>SUMIF([1]route!$E$3:$E$10005,E518,[1]!Table1[7])</f>
        <v/>
      </c>
      <c r="AL518" s="30">
        <f>SUMIF([1]route!$E$3:$E$10005,E518,[1]!Table1[8])</f>
        <v/>
      </c>
      <c r="AM518" s="30">
        <f>SUMIF([1]route!$E$3:$E$10005,E518,[1]!Table1[9])</f>
        <v/>
      </c>
      <c r="AN518" s="30">
        <f>SUMIF([1]route!$E$3:$E$10005,E518,[1]!Table1[10])</f>
        <v/>
      </c>
      <c r="AO518" s="30">
        <f>SUMIF([1]route!$E$3:$E$10005,E518,[1]!Table1[11])</f>
        <v/>
      </c>
      <c r="AP518" s="30">
        <f>SUMIF([1]route!$E$3:$E$10005,E518,[1]!Table1[12])</f>
        <v/>
      </c>
      <c r="AQ518" s="30">
        <f>SUMIF([1]route!$E$3:$E$10005,E518,[1]!Table1[13])</f>
        <v/>
      </c>
      <c r="AR518" s="30">
        <f>SUMIF([1]route!$E$3:$E$10005,E518,[1]!Table1[14])</f>
        <v/>
      </c>
      <c r="AS518" s="30">
        <f>SUMIF([1]route!$E$3:$E$10005,E518,[1]!Table1[15])</f>
        <v/>
      </c>
      <c r="AT518" s="30">
        <f>SUMIF([1]route!$E$3:$E$10005,E518,[1]!Table1[16])</f>
        <v/>
      </c>
      <c r="AU518" s="30">
        <f>SUMIF([1]route!$E$3:$E$10005,E518,[1]!Table1[17])</f>
        <v/>
      </c>
      <c r="AV518" s="30">
        <f>SUMIF([1]route!$E$3:$E$10005,E518,[1]!Table1[18])</f>
        <v/>
      </c>
      <c r="AW518" s="30">
        <f>SUMIF([1]route!$E$3:$E$10005,E518,[1]!Table1[19])</f>
        <v/>
      </c>
      <c r="AX518" s="30">
        <f>SUMIF([1]route!$E$3:$E$10005,E518,[1]!Table1[20])</f>
        <v/>
      </c>
      <c r="AY518" s="30">
        <f>SUMIF([1]route!$E$3:$E$10005,E518,[1]!Table1[21])</f>
        <v/>
      </c>
      <c r="AZ518" s="30">
        <f>SUMIF([1]route!$E$3:$E$10005,E518,[1]!Table1[22])</f>
        <v/>
      </c>
      <c r="BA518" s="30">
        <f>SUMIF([1]route!$E$3:$E$10005,E518,[1]!Table1[23])</f>
        <v/>
      </c>
      <c r="BB518" s="30">
        <f>SUMIF([1]route!$E$3:$E$10005,E518,[1]!Table1[24])</f>
        <v/>
      </c>
      <c r="BC518" s="30">
        <f>SUMIF([1]route!$E$3:$E$10005,E518,[1]!Table1[25])</f>
        <v/>
      </c>
      <c r="BD518" s="30">
        <f>SUMIF([1]route!$E$3:$E$10005,E518,[1]!Table1[26])</f>
        <v/>
      </c>
      <c r="BE518" s="30">
        <f>SUMIF([1]route!$E$3:$E$10005,E518,[1]!Table1[27])</f>
        <v/>
      </c>
      <c r="BF518" s="30">
        <f>SUMIF([1]route!$E$3:$E$10005,E518,[1]!Table1[28])</f>
        <v/>
      </c>
      <c r="BG518" s="30">
        <f>SUMIF([1]route!$E$3:$E$10005,E518,[1]!Table1[29])</f>
        <v/>
      </c>
      <c r="BH518" s="30">
        <f>SUMIF([1]route!$E$3:$E$10005,E518,[1]!Table1[30])</f>
        <v/>
      </c>
      <c r="BI518" s="30">
        <f>SUMIF([1]route!$E$3:$E$10005,E518,[1]!Table1[31])</f>
        <v/>
      </c>
      <c r="BJ518" s="30">
        <f>SUMIF([1]route!$E$3:$E$10005,E518,[1]!Table1[Remain PO])</f>
        <v/>
      </c>
      <c r="BK518" s="31">
        <f>SUMIF([1]route!$E$3:$E$10005,E518,[1]!Table1[N+1])</f>
        <v/>
      </c>
      <c r="BL518" s="31">
        <f>SUMIF([1]route!$E$3:$E$10005,E518,[1]!Table1[N+2])</f>
        <v/>
      </c>
      <c r="BM518" s="31">
        <f>SUMIF([1]route!$E$3:$E$10005,E518,[1]!Table1[N+3])</f>
        <v/>
      </c>
      <c r="BN518" s="32">
        <f>SUMIF([1]route!$E$3:$E$10005,E518,[1]!Table1[N+4])</f>
        <v/>
      </c>
      <c r="BP518" s="37">
        <f>$V518-$AD518</f>
        <v/>
      </c>
      <c r="BQ518" s="35">
        <f>BP518-AE518</f>
        <v/>
      </c>
      <c r="BR518" s="35">
        <f>BQ518-AF518</f>
        <v/>
      </c>
      <c r="BS518" s="35">
        <f>BR518-AG518</f>
        <v/>
      </c>
      <c r="BT518" s="35">
        <f>BS518-AH518</f>
        <v/>
      </c>
      <c r="BU518" s="35">
        <f>BT518-AI518</f>
        <v/>
      </c>
      <c r="BV518" s="35">
        <f>BU518-AJ518</f>
        <v/>
      </c>
      <c r="BW518" s="35">
        <f>BV518-AK518</f>
        <v/>
      </c>
      <c r="BX518" s="35">
        <f>BW518-AL518</f>
        <v/>
      </c>
      <c r="BY518" s="35">
        <f>BX518-AM518</f>
        <v/>
      </c>
      <c r="BZ518" s="35">
        <f>BY518-AN518</f>
        <v/>
      </c>
      <c r="CA518" s="35">
        <f>BZ518-AO518</f>
        <v/>
      </c>
      <c r="CB518" s="35">
        <f>CA518-AP518</f>
        <v/>
      </c>
      <c r="CC518" s="35">
        <f>CB518-AQ518</f>
        <v/>
      </c>
      <c r="CD518" s="35">
        <f>CC518-AR518</f>
        <v/>
      </c>
      <c r="CE518" s="35">
        <f>CD518-AS518</f>
        <v/>
      </c>
      <c r="CF518" s="35">
        <f>CE518-AT518</f>
        <v/>
      </c>
      <c r="CG518" s="35">
        <f>CF518-AU518</f>
        <v/>
      </c>
      <c r="CH518" s="35">
        <f>CG518-AV518</f>
        <v/>
      </c>
      <c r="CI518" s="35">
        <f>CH518-AW518</f>
        <v/>
      </c>
      <c r="CJ518" s="35">
        <f>CI518-AX518</f>
        <v/>
      </c>
      <c r="CK518" s="35">
        <f>CJ518-AY518</f>
        <v/>
      </c>
      <c r="CL518" s="35">
        <f>CK518-AZ518</f>
        <v/>
      </c>
      <c r="CM518" s="35">
        <f>CL518-BA518</f>
        <v/>
      </c>
      <c r="CN518" s="35">
        <f>CM518-BB518</f>
        <v/>
      </c>
      <c r="CO518" s="35">
        <f>CN518-BC518</f>
        <v/>
      </c>
      <c r="CP518" s="35">
        <f>CO518-BD518</f>
        <v/>
      </c>
      <c r="CQ518" s="35">
        <f>CP518-BE518</f>
        <v/>
      </c>
      <c r="CR518" s="35">
        <f>CQ518-BF518</f>
        <v/>
      </c>
      <c r="CS518" s="35">
        <f>CR518-BG518</f>
        <v/>
      </c>
      <c r="CT518" s="35">
        <f>CS518-BH518</f>
        <v/>
      </c>
      <c r="CU518" s="35">
        <f>CT518-BI518</f>
        <v/>
      </c>
      <c r="CV518" s="35">
        <f>CU518-BJ518</f>
        <v/>
      </c>
      <c r="CW518" s="38">
        <f>CV518-BK518</f>
        <v/>
      </c>
      <c r="CX518" s="38">
        <f>CW518-BL518</f>
        <v/>
      </c>
      <c r="CY518" s="38">
        <f>CX518-BM518</f>
        <v/>
      </c>
      <c r="CZ518" s="39">
        <f>CY518-BN518</f>
        <v/>
      </c>
      <c r="DA518" s="35" t="n"/>
    </row>
    <row r="519">
      <c r="D519" s="19" t="n"/>
      <c r="E519" s="20" t="n"/>
      <c r="F519" s="21" t="n"/>
      <c r="G519" s="21" t="n"/>
      <c r="H519" s="21" t="n"/>
      <c r="I519" s="19" t="n"/>
      <c r="J519" s="19" t="n"/>
      <c r="K519" s="21" t="n"/>
      <c r="L519" s="21" t="n"/>
      <c r="M519" s="22" t="n"/>
      <c r="N519" s="22" t="n"/>
      <c r="O519" s="19" t="n"/>
      <c r="P519" s="21" t="n"/>
      <c r="Q519" s="167">
        <f>'Cutting Rules'!AD519</f>
        <v/>
      </c>
      <c r="R519" s="168" t="n"/>
      <c r="S519" s="24" t="n"/>
      <c r="T519" s="169" t="inlineStr"/>
      <c r="U519" s="19" t="n"/>
      <c r="V519" s="25" t="n"/>
      <c r="W519" s="26" t="n"/>
      <c r="X519" s="27" t="n"/>
      <c r="Y519" s="47" t="n"/>
      <c r="Z519" s="121">
        <f>IFERROR(VLOOKUP(E519,[1]route!$E$3:$BL$10005,59,0),"")&amp;IFERROR(VLOOKUP(E519,[1]route!$E$3:$BL$10005,60,0),"")</f>
        <v/>
      </c>
      <c r="AA519" s="172">
        <f>IF(R519&gt;V519,R519-V519,0)</f>
        <v/>
      </c>
      <c r="AB519" s="173">
        <f>AA519*O519*N519/1000</f>
        <v/>
      </c>
      <c r="AC519" s="4">
        <f>IFERROR(MATCH($X519,$BP519:$CZ519,0),"")</f>
        <v/>
      </c>
      <c r="AD519" s="29" t="n">
        <v>0</v>
      </c>
      <c r="AE519" s="30">
        <f>SUMIF([1]route!$E$3:$E$10005,E519,[1]!Table1[1])</f>
        <v/>
      </c>
      <c r="AF519" s="30">
        <f>SUMIF([1]route!$E$3:$E$10005,E519,[1]!Table1[2])</f>
        <v/>
      </c>
      <c r="AG519" s="30">
        <f>SUMIF([1]route!$E$3:$E$10005,E519,[1]!Table1[3])</f>
        <v/>
      </c>
      <c r="AH519" s="30">
        <f>SUMIF([1]route!$E$3:$E$10005,E519,[1]!Table1[4])</f>
        <v/>
      </c>
      <c r="AI519" s="30">
        <f>SUMIF([1]route!$E$3:$E$10005,E519,[1]!Table1[5])</f>
        <v/>
      </c>
      <c r="AJ519" s="30">
        <f>SUMIF([1]route!$E$3:$E$10005,E519,[1]!Table1[6])</f>
        <v/>
      </c>
      <c r="AK519" s="30">
        <f>SUMIF([1]route!$E$3:$E$10005,E519,[1]!Table1[7])</f>
        <v/>
      </c>
      <c r="AL519" s="30">
        <f>SUMIF([1]route!$E$3:$E$10005,E519,[1]!Table1[8])</f>
        <v/>
      </c>
      <c r="AM519" s="30">
        <f>SUMIF([1]route!$E$3:$E$10005,E519,[1]!Table1[9])</f>
        <v/>
      </c>
      <c r="AN519" s="30">
        <f>SUMIF([1]route!$E$3:$E$10005,E519,[1]!Table1[10])</f>
        <v/>
      </c>
      <c r="AO519" s="30">
        <f>SUMIF([1]route!$E$3:$E$10005,E519,[1]!Table1[11])</f>
        <v/>
      </c>
      <c r="AP519" s="30">
        <f>SUMIF([1]route!$E$3:$E$10005,E519,[1]!Table1[12])</f>
        <v/>
      </c>
      <c r="AQ519" s="30">
        <f>SUMIF([1]route!$E$3:$E$10005,E519,[1]!Table1[13])</f>
        <v/>
      </c>
      <c r="AR519" s="30">
        <f>SUMIF([1]route!$E$3:$E$10005,E519,[1]!Table1[14])</f>
        <v/>
      </c>
      <c r="AS519" s="30">
        <f>SUMIF([1]route!$E$3:$E$10005,E519,[1]!Table1[15])</f>
        <v/>
      </c>
      <c r="AT519" s="30">
        <f>SUMIF([1]route!$E$3:$E$10005,E519,[1]!Table1[16])</f>
        <v/>
      </c>
      <c r="AU519" s="30">
        <f>SUMIF([1]route!$E$3:$E$10005,E519,[1]!Table1[17])</f>
        <v/>
      </c>
      <c r="AV519" s="30">
        <f>SUMIF([1]route!$E$3:$E$10005,E519,[1]!Table1[18])</f>
        <v/>
      </c>
      <c r="AW519" s="30">
        <f>SUMIF([1]route!$E$3:$E$10005,E519,[1]!Table1[19])</f>
        <v/>
      </c>
      <c r="AX519" s="30">
        <f>SUMIF([1]route!$E$3:$E$10005,E519,[1]!Table1[20])</f>
        <v/>
      </c>
      <c r="AY519" s="30">
        <f>SUMIF([1]route!$E$3:$E$10005,E519,[1]!Table1[21])</f>
        <v/>
      </c>
      <c r="AZ519" s="30">
        <f>SUMIF([1]route!$E$3:$E$10005,E519,[1]!Table1[22])</f>
        <v/>
      </c>
      <c r="BA519" s="30">
        <f>SUMIF([1]route!$E$3:$E$10005,E519,[1]!Table1[23])</f>
        <v/>
      </c>
      <c r="BB519" s="30">
        <f>SUMIF([1]route!$E$3:$E$10005,E519,[1]!Table1[24])</f>
        <v/>
      </c>
      <c r="BC519" s="30">
        <f>SUMIF([1]route!$E$3:$E$10005,E519,[1]!Table1[25])</f>
        <v/>
      </c>
      <c r="BD519" s="30">
        <f>SUMIF([1]route!$E$3:$E$10005,E519,[1]!Table1[26])</f>
        <v/>
      </c>
      <c r="BE519" s="30">
        <f>SUMIF([1]route!$E$3:$E$10005,E519,[1]!Table1[27])</f>
        <v/>
      </c>
      <c r="BF519" s="30">
        <f>SUMIF([1]route!$E$3:$E$10005,E519,[1]!Table1[28])</f>
        <v/>
      </c>
      <c r="BG519" s="30">
        <f>SUMIF([1]route!$E$3:$E$10005,E519,[1]!Table1[29])</f>
        <v/>
      </c>
      <c r="BH519" s="30">
        <f>SUMIF([1]route!$E$3:$E$10005,E519,[1]!Table1[30])</f>
        <v/>
      </c>
      <c r="BI519" s="30">
        <f>SUMIF([1]route!$E$3:$E$10005,E519,[1]!Table1[31])</f>
        <v/>
      </c>
      <c r="BJ519" s="30">
        <f>SUMIF([1]route!$E$3:$E$10005,E519,[1]!Table1[Remain PO])</f>
        <v/>
      </c>
      <c r="BK519" s="31">
        <f>SUMIF([1]route!$E$3:$E$10005,E519,[1]!Table1[N+1])</f>
        <v/>
      </c>
      <c r="BL519" s="31">
        <f>SUMIF([1]route!$E$3:$E$10005,E519,[1]!Table1[N+2])</f>
        <v/>
      </c>
      <c r="BM519" s="31">
        <f>SUMIF([1]route!$E$3:$E$10005,E519,[1]!Table1[N+3])</f>
        <v/>
      </c>
      <c r="BN519" s="32">
        <f>SUMIF([1]route!$E$3:$E$10005,E519,[1]!Table1[N+4])</f>
        <v/>
      </c>
      <c r="BP519" s="37">
        <f>$V519-$AD519</f>
        <v/>
      </c>
      <c r="BQ519" s="35">
        <f>BP519-AE519</f>
        <v/>
      </c>
      <c r="BR519" s="35">
        <f>BQ519-AF519</f>
        <v/>
      </c>
      <c r="BS519" s="35">
        <f>BR519-AG519</f>
        <v/>
      </c>
      <c r="BT519" s="35">
        <f>BS519-AH519</f>
        <v/>
      </c>
      <c r="BU519" s="35">
        <f>BT519-AI519</f>
        <v/>
      </c>
      <c r="BV519" s="35">
        <f>BU519-AJ519</f>
        <v/>
      </c>
      <c r="BW519" s="35">
        <f>BV519-AK519</f>
        <v/>
      </c>
      <c r="BX519" s="35">
        <f>BW519-AL519</f>
        <v/>
      </c>
      <c r="BY519" s="35">
        <f>BX519-AM519</f>
        <v/>
      </c>
      <c r="BZ519" s="35">
        <f>BY519-AN519</f>
        <v/>
      </c>
      <c r="CA519" s="35">
        <f>BZ519-AO519</f>
        <v/>
      </c>
      <c r="CB519" s="35">
        <f>CA519-AP519</f>
        <v/>
      </c>
      <c r="CC519" s="35">
        <f>CB519-AQ519</f>
        <v/>
      </c>
      <c r="CD519" s="35">
        <f>CC519-AR519</f>
        <v/>
      </c>
      <c r="CE519" s="35">
        <f>CD519-AS519</f>
        <v/>
      </c>
      <c r="CF519" s="35">
        <f>CE519-AT519</f>
        <v/>
      </c>
      <c r="CG519" s="35">
        <f>CF519-AU519</f>
        <v/>
      </c>
      <c r="CH519" s="35">
        <f>CG519-AV519</f>
        <v/>
      </c>
      <c r="CI519" s="35">
        <f>CH519-AW519</f>
        <v/>
      </c>
      <c r="CJ519" s="35">
        <f>CI519-AX519</f>
        <v/>
      </c>
      <c r="CK519" s="35">
        <f>CJ519-AY519</f>
        <v/>
      </c>
      <c r="CL519" s="35">
        <f>CK519-AZ519</f>
        <v/>
      </c>
      <c r="CM519" s="35">
        <f>CL519-BA519</f>
        <v/>
      </c>
      <c r="CN519" s="35">
        <f>CM519-BB519</f>
        <v/>
      </c>
      <c r="CO519" s="35">
        <f>CN519-BC519</f>
        <v/>
      </c>
      <c r="CP519" s="35">
        <f>CO519-BD519</f>
        <v/>
      </c>
      <c r="CQ519" s="35">
        <f>CP519-BE519</f>
        <v/>
      </c>
      <c r="CR519" s="35">
        <f>CQ519-BF519</f>
        <v/>
      </c>
      <c r="CS519" s="35">
        <f>CR519-BG519</f>
        <v/>
      </c>
      <c r="CT519" s="35">
        <f>CS519-BH519</f>
        <v/>
      </c>
      <c r="CU519" s="35">
        <f>CT519-BI519</f>
        <v/>
      </c>
      <c r="CV519" s="35">
        <f>CU519-BJ519</f>
        <v/>
      </c>
      <c r="CW519" s="38">
        <f>CV519-BK519</f>
        <v/>
      </c>
      <c r="CX519" s="38">
        <f>CW519-BL519</f>
        <v/>
      </c>
      <c r="CY519" s="38">
        <f>CX519-BM519</f>
        <v/>
      </c>
      <c r="CZ519" s="39">
        <f>CY519-BN519</f>
        <v/>
      </c>
      <c r="DA519" s="35" t="n"/>
    </row>
    <row r="520">
      <c r="D520" s="19" t="n"/>
      <c r="E520" s="20" t="n"/>
      <c r="F520" s="21" t="n"/>
      <c r="G520" s="21" t="n"/>
      <c r="H520" s="21" t="n"/>
      <c r="I520" s="19" t="n"/>
      <c r="J520" s="19" t="n"/>
      <c r="K520" s="21" t="n"/>
      <c r="L520" s="21" t="n"/>
      <c r="M520" s="22" t="n"/>
      <c r="N520" s="22" t="n"/>
      <c r="O520" s="19" t="n"/>
      <c r="P520" s="21" t="n"/>
      <c r="Q520" s="167">
        <f>'Cutting Rules'!AD520</f>
        <v/>
      </c>
      <c r="R520" s="168" t="n"/>
      <c r="S520" s="24" t="n"/>
      <c r="T520" s="169" t="inlineStr"/>
      <c r="U520" s="19" t="n"/>
      <c r="V520" s="25" t="n"/>
      <c r="W520" s="26" t="n"/>
      <c r="X520" s="27" t="n"/>
      <c r="Y520" s="47" t="n"/>
      <c r="Z520" s="121">
        <f>IFERROR(VLOOKUP(E520,[1]route!$E$3:$BL$10005,59,0),"")&amp;IFERROR(VLOOKUP(E520,[1]route!$E$3:$BL$10005,60,0),"")</f>
        <v/>
      </c>
      <c r="AA520" s="172">
        <f>IF(R520&gt;V520,R520-V520,0)</f>
        <v/>
      </c>
      <c r="AB520" s="173">
        <f>AA520*O520*N520/1000</f>
        <v/>
      </c>
      <c r="AC520" s="4">
        <f>IFERROR(MATCH($X520,$BP520:$CZ520,0),"")</f>
        <v/>
      </c>
      <c r="AD520" s="29" t="n">
        <v>0</v>
      </c>
      <c r="AE520" s="30">
        <f>SUMIF([1]route!$E$3:$E$10005,E520,[1]!Table1[1])</f>
        <v/>
      </c>
      <c r="AF520" s="30">
        <f>SUMIF([1]route!$E$3:$E$10005,E520,[1]!Table1[2])</f>
        <v/>
      </c>
      <c r="AG520" s="30">
        <f>SUMIF([1]route!$E$3:$E$10005,E520,[1]!Table1[3])</f>
        <v/>
      </c>
      <c r="AH520" s="30">
        <f>SUMIF([1]route!$E$3:$E$10005,E520,[1]!Table1[4])</f>
        <v/>
      </c>
      <c r="AI520" s="30">
        <f>SUMIF([1]route!$E$3:$E$10005,E520,[1]!Table1[5])</f>
        <v/>
      </c>
      <c r="AJ520" s="30">
        <f>SUMIF([1]route!$E$3:$E$10005,E520,[1]!Table1[6])</f>
        <v/>
      </c>
      <c r="AK520" s="30">
        <f>SUMIF([1]route!$E$3:$E$10005,E520,[1]!Table1[7])</f>
        <v/>
      </c>
      <c r="AL520" s="30">
        <f>SUMIF([1]route!$E$3:$E$10005,E520,[1]!Table1[8])</f>
        <v/>
      </c>
      <c r="AM520" s="30">
        <f>SUMIF([1]route!$E$3:$E$10005,E520,[1]!Table1[9])</f>
        <v/>
      </c>
      <c r="AN520" s="30">
        <f>SUMIF([1]route!$E$3:$E$10005,E520,[1]!Table1[10])</f>
        <v/>
      </c>
      <c r="AO520" s="30">
        <f>SUMIF([1]route!$E$3:$E$10005,E520,[1]!Table1[11])</f>
        <v/>
      </c>
      <c r="AP520" s="30">
        <f>SUMIF([1]route!$E$3:$E$10005,E520,[1]!Table1[12])</f>
        <v/>
      </c>
      <c r="AQ520" s="30">
        <f>SUMIF([1]route!$E$3:$E$10005,E520,[1]!Table1[13])</f>
        <v/>
      </c>
      <c r="AR520" s="30">
        <f>SUMIF([1]route!$E$3:$E$10005,E520,[1]!Table1[14])</f>
        <v/>
      </c>
      <c r="AS520" s="30">
        <f>SUMIF([1]route!$E$3:$E$10005,E520,[1]!Table1[15])</f>
        <v/>
      </c>
      <c r="AT520" s="30">
        <f>SUMIF([1]route!$E$3:$E$10005,E520,[1]!Table1[16])</f>
        <v/>
      </c>
      <c r="AU520" s="30">
        <f>SUMIF([1]route!$E$3:$E$10005,E520,[1]!Table1[17])</f>
        <v/>
      </c>
      <c r="AV520" s="30">
        <f>SUMIF([1]route!$E$3:$E$10005,E520,[1]!Table1[18])</f>
        <v/>
      </c>
      <c r="AW520" s="30">
        <f>SUMIF([1]route!$E$3:$E$10005,E520,[1]!Table1[19])</f>
        <v/>
      </c>
      <c r="AX520" s="30">
        <f>SUMIF([1]route!$E$3:$E$10005,E520,[1]!Table1[20])</f>
        <v/>
      </c>
      <c r="AY520" s="30">
        <f>SUMIF([1]route!$E$3:$E$10005,E520,[1]!Table1[21])</f>
        <v/>
      </c>
      <c r="AZ520" s="30">
        <f>SUMIF([1]route!$E$3:$E$10005,E520,[1]!Table1[22])</f>
        <v/>
      </c>
      <c r="BA520" s="30">
        <f>SUMIF([1]route!$E$3:$E$10005,E520,[1]!Table1[23])</f>
        <v/>
      </c>
      <c r="BB520" s="30">
        <f>SUMIF([1]route!$E$3:$E$10005,E520,[1]!Table1[24])</f>
        <v/>
      </c>
      <c r="BC520" s="30">
        <f>SUMIF([1]route!$E$3:$E$10005,E520,[1]!Table1[25])</f>
        <v/>
      </c>
      <c r="BD520" s="30">
        <f>SUMIF([1]route!$E$3:$E$10005,E520,[1]!Table1[26])</f>
        <v/>
      </c>
      <c r="BE520" s="30">
        <f>SUMIF([1]route!$E$3:$E$10005,E520,[1]!Table1[27])</f>
        <v/>
      </c>
      <c r="BF520" s="30">
        <f>SUMIF([1]route!$E$3:$E$10005,E520,[1]!Table1[28])</f>
        <v/>
      </c>
      <c r="BG520" s="30">
        <f>SUMIF([1]route!$E$3:$E$10005,E520,[1]!Table1[29])</f>
        <v/>
      </c>
      <c r="BH520" s="30">
        <f>SUMIF([1]route!$E$3:$E$10005,E520,[1]!Table1[30])</f>
        <v/>
      </c>
      <c r="BI520" s="30">
        <f>SUMIF([1]route!$E$3:$E$10005,E520,[1]!Table1[31])</f>
        <v/>
      </c>
      <c r="BJ520" s="30">
        <f>SUMIF([1]route!$E$3:$E$10005,E520,[1]!Table1[Remain PO])</f>
        <v/>
      </c>
      <c r="BK520" s="31">
        <f>SUMIF([1]route!$E$3:$E$10005,E520,[1]!Table1[N+1])</f>
        <v/>
      </c>
      <c r="BL520" s="31">
        <f>SUMIF([1]route!$E$3:$E$10005,E520,[1]!Table1[N+2])</f>
        <v/>
      </c>
      <c r="BM520" s="31">
        <f>SUMIF([1]route!$E$3:$E$10005,E520,[1]!Table1[N+3])</f>
        <v/>
      </c>
      <c r="BN520" s="32">
        <f>SUMIF([1]route!$E$3:$E$10005,E520,[1]!Table1[N+4])</f>
        <v/>
      </c>
      <c r="BP520" s="37">
        <f>$V520-$AD520</f>
        <v/>
      </c>
      <c r="BQ520" s="35">
        <f>BP520-AE520</f>
        <v/>
      </c>
      <c r="BR520" s="35">
        <f>BQ520-AF520</f>
        <v/>
      </c>
      <c r="BS520" s="35">
        <f>BR520-AG520</f>
        <v/>
      </c>
      <c r="BT520" s="35">
        <f>BS520-AH520</f>
        <v/>
      </c>
      <c r="BU520" s="35">
        <f>BT520-AI520</f>
        <v/>
      </c>
      <c r="BV520" s="35">
        <f>BU520-AJ520</f>
        <v/>
      </c>
      <c r="BW520" s="35">
        <f>BV520-AK520</f>
        <v/>
      </c>
      <c r="BX520" s="35">
        <f>BW520-AL520</f>
        <v/>
      </c>
      <c r="BY520" s="35">
        <f>BX520-AM520</f>
        <v/>
      </c>
      <c r="BZ520" s="35">
        <f>BY520-AN520</f>
        <v/>
      </c>
      <c r="CA520" s="35">
        <f>BZ520-AO520</f>
        <v/>
      </c>
      <c r="CB520" s="35">
        <f>CA520-AP520</f>
        <v/>
      </c>
      <c r="CC520" s="35">
        <f>CB520-AQ520</f>
        <v/>
      </c>
      <c r="CD520" s="35">
        <f>CC520-AR520</f>
        <v/>
      </c>
      <c r="CE520" s="35">
        <f>CD520-AS520</f>
        <v/>
      </c>
      <c r="CF520" s="35">
        <f>CE520-AT520</f>
        <v/>
      </c>
      <c r="CG520" s="35">
        <f>CF520-AU520</f>
        <v/>
      </c>
      <c r="CH520" s="35">
        <f>CG520-AV520</f>
        <v/>
      </c>
      <c r="CI520" s="35">
        <f>CH520-AW520</f>
        <v/>
      </c>
      <c r="CJ520" s="35">
        <f>CI520-AX520</f>
        <v/>
      </c>
      <c r="CK520" s="35">
        <f>CJ520-AY520</f>
        <v/>
      </c>
      <c r="CL520" s="35">
        <f>CK520-AZ520</f>
        <v/>
      </c>
      <c r="CM520" s="35">
        <f>CL520-BA520</f>
        <v/>
      </c>
      <c r="CN520" s="35">
        <f>CM520-BB520</f>
        <v/>
      </c>
      <c r="CO520" s="35">
        <f>CN520-BC520</f>
        <v/>
      </c>
      <c r="CP520" s="35">
        <f>CO520-BD520</f>
        <v/>
      </c>
      <c r="CQ520" s="35">
        <f>CP520-BE520</f>
        <v/>
      </c>
      <c r="CR520" s="35">
        <f>CQ520-BF520</f>
        <v/>
      </c>
      <c r="CS520" s="35">
        <f>CR520-BG520</f>
        <v/>
      </c>
      <c r="CT520" s="35">
        <f>CS520-BH520</f>
        <v/>
      </c>
      <c r="CU520" s="35">
        <f>CT520-BI520</f>
        <v/>
      </c>
      <c r="CV520" s="35">
        <f>CU520-BJ520</f>
        <v/>
      </c>
      <c r="CW520" s="38">
        <f>CV520-BK520</f>
        <v/>
      </c>
      <c r="CX520" s="38">
        <f>CW520-BL520</f>
        <v/>
      </c>
      <c r="CY520" s="38">
        <f>CX520-BM520</f>
        <v/>
      </c>
      <c r="CZ520" s="39">
        <f>CY520-BN520</f>
        <v/>
      </c>
      <c r="DA520" s="35" t="n"/>
    </row>
    <row r="521">
      <c r="D521" s="19" t="n"/>
      <c r="E521" s="20" t="n"/>
      <c r="F521" s="21" t="n"/>
      <c r="G521" s="21" t="n"/>
      <c r="H521" s="21" t="n"/>
      <c r="I521" s="19" t="n"/>
      <c r="J521" s="19" t="n"/>
      <c r="K521" s="21" t="n"/>
      <c r="L521" s="21" t="n"/>
      <c r="M521" s="22" t="n"/>
      <c r="N521" s="22" t="n"/>
      <c r="O521" s="19" t="n"/>
      <c r="P521" s="21" t="n"/>
      <c r="Q521" s="167">
        <f>'Cutting Rules'!AD521</f>
        <v/>
      </c>
      <c r="R521" s="168" t="n"/>
      <c r="S521" s="24" t="n"/>
      <c r="T521" s="169" t="inlineStr"/>
      <c r="U521" s="19" t="n"/>
      <c r="V521" s="25" t="n"/>
      <c r="W521" s="26" t="n"/>
      <c r="X521" s="27" t="n"/>
      <c r="Y521" s="47" t="n"/>
      <c r="Z521" s="121">
        <f>IFERROR(VLOOKUP(E521,[1]route!$E$3:$BL$10005,59,0),"")&amp;IFERROR(VLOOKUP(E521,[1]route!$E$3:$BL$10005,60,0),"")</f>
        <v/>
      </c>
      <c r="AA521" s="172">
        <f>IF(R521&gt;V521,R521-V521,0)</f>
        <v/>
      </c>
      <c r="AB521" s="173">
        <f>AA521*O521*N521/1000</f>
        <v/>
      </c>
      <c r="AC521" s="4">
        <f>IFERROR(MATCH($X521,$BP521:$CZ521,0),"")</f>
        <v/>
      </c>
      <c r="AD521" s="29" t="n">
        <v>0</v>
      </c>
      <c r="AE521" s="30">
        <f>SUMIF([1]route!$E$3:$E$10005,E521,[1]!Table1[1])</f>
        <v/>
      </c>
      <c r="AF521" s="30">
        <f>SUMIF([1]route!$E$3:$E$10005,E521,[1]!Table1[2])</f>
        <v/>
      </c>
      <c r="AG521" s="30">
        <f>SUMIF([1]route!$E$3:$E$10005,E521,[1]!Table1[3])</f>
        <v/>
      </c>
      <c r="AH521" s="30">
        <f>SUMIF([1]route!$E$3:$E$10005,E521,[1]!Table1[4])</f>
        <v/>
      </c>
      <c r="AI521" s="30">
        <f>SUMIF([1]route!$E$3:$E$10005,E521,[1]!Table1[5])</f>
        <v/>
      </c>
      <c r="AJ521" s="30">
        <f>SUMIF([1]route!$E$3:$E$10005,E521,[1]!Table1[6])</f>
        <v/>
      </c>
      <c r="AK521" s="30">
        <f>SUMIF([1]route!$E$3:$E$10005,E521,[1]!Table1[7])</f>
        <v/>
      </c>
      <c r="AL521" s="30">
        <f>SUMIF([1]route!$E$3:$E$10005,E521,[1]!Table1[8])</f>
        <v/>
      </c>
      <c r="AM521" s="30">
        <f>SUMIF([1]route!$E$3:$E$10005,E521,[1]!Table1[9])</f>
        <v/>
      </c>
      <c r="AN521" s="30">
        <f>SUMIF([1]route!$E$3:$E$10005,E521,[1]!Table1[10])</f>
        <v/>
      </c>
      <c r="AO521" s="30">
        <f>SUMIF([1]route!$E$3:$E$10005,E521,[1]!Table1[11])</f>
        <v/>
      </c>
      <c r="AP521" s="30">
        <f>SUMIF([1]route!$E$3:$E$10005,E521,[1]!Table1[12])</f>
        <v/>
      </c>
      <c r="AQ521" s="30">
        <f>SUMIF([1]route!$E$3:$E$10005,E521,[1]!Table1[13])</f>
        <v/>
      </c>
      <c r="AR521" s="30">
        <f>SUMIF([1]route!$E$3:$E$10005,E521,[1]!Table1[14])</f>
        <v/>
      </c>
      <c r="AS521" s="30">
        <f>SUMIF([1]route!$E$3:$E$10005,E521,[1]!Table1[15])</f>
        <v/>
      </c>
      <c r="AT521" s="30">
        <f>SUMIF([1]route!$E$3:$E$10005,E521,[1]!Table1[16])</f>
        <v/>
      </c>
      <c r="AU521" s="30">
        <f>SUMIF([1]route!$E$3:$E$10005,E521,[1]!Table1[17])</f>
        <v/>
      </c>
      <c r="AV521" s="30">
        <f>SUMIF([1]route!$E$3:$E$10005,E521,[1]!Table1[18])</f>
        <v/>
      </c>
      <c r="AW521" s="30">
        <f>SUMIF([1]route!$E$3:$E$10005,E521,[1]!Table1[19])</f>
        <v/>
      </c>
      <c r="AX521" s="30">
        <f>SUMIF([1]route!$E$3:$E$10005,E521,[1]!Table1[20])</f>
        <v/>
      </c>
      <c r="AY521" s="30">
        <f>SUMIF([1]route!$E$3:$E$10005,E521,[1]!Table1[21])</f>
        <v/>
      </c>
      <c r="AZ521" s="30">
        <f>SUMIF([1]route!$E$3:$E$10005,E521,[1]!Table1[22])</f>
        <v/>
      </c>
      <c r="BA521" s="30">
        <f>SUMIF([1]route!$E$3:$E$10005,E521,[1]!Table1[23])</f>
        <v/>
      </c>
      <c r="BB521" s="30">
        <f>SUMIF([1]route!$E$3:$E$10005,E521,[1]!Table1[24])</f>
        <v/>
      </c>
      <c r="BC521" s="30">
        <f>SUMIF([1]route!$E$3:$E$10005,E521,[1]!Table1[25])</f>
        <v/>
      </c>
      <c r="BD521" s="30">
        <f>SUMIF([1]route!$E$3:$E$10005,E521,[1]!Table1[26])</f>
        <v/>
      </c>
      <c r="BE521" s="30">
        <f>SUMIF([1]route!$E$3:$E$10005,E521,[1]!Table1[27])</f>
        <v/>
      </c>
      <c r="BF521" s="30">
        <f>SUMIF([1]route!$E$3:$E$10005,E521,[1]!Table1[28])</f>
        <v/>
      </c>
      <c r="BG521" s="30">
        <f>SUMIF([1]route!$E$3:$E$10005,E521,[1]!Table1[29])</f>
        <v/>
      </c>
      <c r="BH521" s="30">
        <f>SUMIF([1]route!$E$3:$E$10005,E521,[1]!Table1[30])</f>
        <v/>
      </c>
      <c r="BI521" s="30">
        <f>SUMIF([1]route!$E$3:$E$10005,E521,[1]!Table1[31])</f>
        <v/>
      </c>
      <c r="BJ521" s="30">
        <f>SUMIF([1]route!$E$3:$E$10005,E521,[1]!Table1[Remain PO])</f>
        <v/>
      </c>
      <c r="BK521" s="31">
        <f>SUMIF([1]route!$E$3:$E$10005,E521,[1]!Table1[N+1])</f>
        <v/>
      </c>
      <c r="BL521" s="31">
        <f>SUMIF([1]route!$E$3:$E$10005,E521,[1]!Table1[N+2])</f>
        <v/>
      </c>
      <c r="BM521" s="31">
        <f>SUMIF([1]route!$E$3:$E$10005,E521,[1]!Table1[N+3])</f>
        <v/>
      </c>
      <c r="BN521" s="32">
        <f>SUMIF([1]route!$E$3:$E$10005,E521,[1]!Table1[N+4])</f>
        <v/>
      </c>
      <c r="BP521" s="37">
        <f>$V521-$AD521</f>
        <v/>
      </c>
      <c r="BQ521" s="35">
        <f>BP521-AE521</f>
        <v/>
      </c>
      <c r="BR521" s="35">
        <f>BQ521-AF521</f>
        <v/>
      </c>
      <c r="BS521" s="35">
        <f>BR521-AG521</f>
        <v/>
      </c>
      <c r="BT521" s="35">
        <f>BS521-AH521</f>
        <v/>
      </c>
      <c r="BU521" s="35">
        <f>BT521-AI521</f>
        <v/>
      </c>
      <c r="BV521" s="35">
        <f>BU521-AJ521</f>
        <v/>
      </c>
      <c r="BW521" s="35">
        <f>BV521-AK521</f>
        <v/>
      </c>
      <c r="BX521" s="35">
        <f>BW521-AL521</f>
        <v/>
      </c>
      <c r="BY521" s="35">
        <f>BX521-AM521</f>
        <v/>
      </c>
      <c r="BZ521" s="35">
        <f>BY521-AN521</f>
        <v/>
      </c>
      <c r="CA521" s="35">
        <f>BZ521-AO521</f>
        <v/>
      </c>
      <c r="CB521" s="35">
        <f>CA521-AP521</f>
        <v/>
      </c>
      <c r="CC521" s="35">
        <f>CB521-AQ521</f>
        <v/>
      </c>
      <c r="CD521" s="35">
        <f>CC521-AR521</f>
        <v/>
      </c>
      <c r="CE521" s="35">
        <f>CD521-AS521</f>
        <v/>
      </c>
      <c r="CF521" s="35">
        <f>CE521-AT521</f>
        <v/>
      </c>
      <c r="CG521" s="35">
        <f>CF521-AU521</f>
        <v/>
      </c>
      <c r="CH521" s="35">
        <f>CG521-AV521</f>
        <v/>
      </c>
      <c r="CI521" s="35">
        <f>CH521-AW521</f>
        <v/>
      </c>
      <c r="CJ521" s="35">
        <f>CI521-AX521</f>
        <v/>
      </c>
      <c r="CK521" s="35">
        <f>CJ521-AY521</f>
        <v/>
      </c>
      <c r="CL521" s="35">
        <f>CK521-AZ521</f>
        <v/>
      </c>
      <c r="CM521" s="35">
        <f>CL521-BA521</f>
        <v/>
      </c>
      <c r="CN521" s="35">
        <f>CM521-BB521</f>
        <v/>
      </c>
      <c r="CO521" s="35">
        <f>CN521-BC521</f>
        <v/>
      </c>
      <c r="CP521" s="35">
        <f>CO521-BD521</f>
        <v/>
      </c>
      <c r="CQ521" s="35">
        <f>CP521-BE521</f>
        <v/>
      </c>
      <c r="CR521" s="35">
        <f>CQ521-BF521</f>
        <v/>
      </c>
      <c r="CS521" s="35">
        <f>CR521-BG521</f>
        <v/>
      </c>
      <c r="CT521" s="35">
        <f>CS521-BH521</f>
        <v/>
      </c>
      <c r="CU521" s="35">
        <f>CT521-BI521</f>
        <v/>
      </c>
      <c r="CV521" s="35">
        <f>CU521-BJ521</f>
        <v/>
      </c>
      <c r="CW521" s="38">
        <f>CV521-BK521</f>
        <v/>
      </c>
      <c r="CX521" s="38">
        <f>CW521-BL521</f>
        <v/>
      </c>
      <c r="CY521" s="38">
        <f>CX521-BM521</f>
        <v/>
      </c>
      <c r="CZ521" s="39">
        <f>CY521-BN521</f>
        <v/>
      </c>
      <c r="DA521" s="35" t="n"/>
    </row>
    <row r="522">
      <c r="D522" s="19" t="n"/>
      <c r="E522" s="20" t="n"/>
      <c r="F522" s="21" t="n"/>
      <c r="G522" s="21" t="n"/>
      <c r="H522" s="21" t="n"/>
      <c r="I522" s="19" t="n"/>
      <c r="J522" s="19" t="n"/>
      <c r="K522" s="21" t="n"/>
      <c r="L522" s="21" t="n"/>
      <c r="M522" s="22" t="n"/>
      <c r="N522" s="22" t="n"/>
      <c r="O522" s="19" t="n"/>
      <c r="P522" s="21" t="n"/>
      <c r="Q522" s="167">
        <f>'Cutting Rules'!AD522</f>
        <v/>
      </c>
      <c r="R522" s="168" t="n"/>
      <c r="S522" s="24" t="n"/>
      <c r="T522" s="169" t="inlineStr"/>
      <c r="U522" s="19" t="n"/>
      <c r="V522" s="25" t="n"/>
      <c r="W522" s="26" t="n"/>
      <c r="X522" s="27" t="n"/>
      <c r="Y522" s="47" t="n"/>
      <c r="Z522" s="121">
        <f>IFERROR(VLOOKUP(E522,[1]route!$E$3:$BL$10005,59,0),"")&amp;IFERROR(VLOOKUP(E522,[1]route!$E$3:$BL$10005,60,0),"")</f>
        <v/>
      </c>
      <c r="AA522" s="172">
        <f>IF(R522&gt;V522,R522-V522,0)</f>
        <v/>
      </c>
      <c r="AB522" s="173">
        <f>AA522*O522*N522/1000</f>
        <v/>
      </c>
      <c r="AC522" s="4">
        <f>IFERROR(MATCH($X522,$BP522:$CZ522,0),"")</f>
        <v/>
      </c>
      <c r="AD522" s="29" t="n">
        <v>0</v>
      </c>
      <c r="AE522" s="30">
        <f>SUMIF([1]route!$E$3:$E$10005,E522,[1]!Table1[1])</f>
        <v/>
      </c>
      <c r="AF522" s="30">
        <f>SUMIF([1]route!$E$3:$E$10005,E522,[1]!Table1[2])</f>
        <v/>
      </c>
      <c r="AG522" s="30">
        <f>SUMIF([1]route!$E$3:$E$10005,E522,[1]!Table1[3])</f>
        <v/>
      </c>
      <c r="AH522" s="30">
        <f>SUMIF([1]route!$E$3:$E$10005,E522,[1]!Table1[4])</f>
        <v/>
      </c>
      <c r="AI522" s="30">
        <f>SUMIF([1]route!$E$3:$E$10005,E522,[1]!Table1[5])</f>
        <v/>
      </c>
      <c r="AJ522" s="30">
        <f>SUMIF([1]route!$E$3:$E$10005,E522,[1]!Table1[6])</f>
        <v/>
      </c>
      <c r="AK522" s="30">
        <f>SUMIF([1]route!$E$3:$E$10005,E522,[1]!Table1[7])</f>
        <v/>
      </c>
      <c r="AL522" s="30">
        <f>SUMIF([1]route!$E$3:$E$10005,E522,[1]!Table1[8])</f>
        <v/>
      </c>
      <c r="AM522" s="30">
        <f>SUMIF([1]route!$E$3:$E$10005,E522,[1]!Table1[9])</f>
        <v/>
      </c>
      <c r="AN522" s="30">
        <f>SUMIF([1]route!$E$3:$E$10005,E522,[1]!Table1[10])</f>
        <v/>
      </c>
      <c r="AO522" s="30">
        <f>SUMIF([1]route!$E$3:$E$10005,E522,[1]!Table1[11])</f>
        <v/>
      </c>
      <c r="AP522" s="30">
        <f>SUMIF([1]route!$E$3:$E$10005,E522,[1]!Table1[12])</f>
        <v/>
      </c>
      <c r="AQ522" s="30">
        <f>SUMIF([1]route!$E$3:$E$10005,E522,[1]!Table1[13])</f>
        <v/>
      </c>
      <c r="AR522" s="30">
        <f>SUMIF([1]route!$E$3:$E$10005,E522,[1]!Table1[14])</f>
        <v/>
      </c>
      <c r="AS522" s="30">
        <f>SUMIF([1]route!$E$3:$E$10005,E522,[1]!Table1[15])</f>
        <v/>
      </c>
      <c r="AT522" s="30">
        <f>SUMIF([1]route!$E$3:$E$10005,E522,[1]!Table1[16])</f>
        <v/>
      </c>
      <c r="AU522" s="30">
        <f>SUMIF([1]route!$E$3:$E$10005,E522,[1]!Table1[17])</f>
        <v/>
      </c>
      <c r="AV522" s="30">
        <f>SUMIF([1]route!$E$3:$E$10005,E522,[1]!Table1[18])</f>
        <v/>
      </c>
      <c r="AW522" s="30">
        <f>SUMIF([1]route!$E$3:$E$10005,E522,[1]!Table1[19])</f>
        <v/>
      </c>
      <c r="AX522" s="30">
        <f>SUMIF([1]route!$E$3:$E$10005,E522,[1]!Table1[20])</f>
        <v/>
      </c>
      <c r="AY522" s="30">
        <f>SUMIF([1]route!$E$3:$E$10005,E522,[1]!Table1[21])</f>
        <v/>
      </c>
      <c r="AZ522" s="30">
        <f>SUMIF([1]route!$E$3:$E$10005,E522,[1]!Table1[22])</f>
        <v/>
      </c>
      <c r="BA522" s="30">
        <f>SUMIF([1]route!$E$3:$E$10005,E522,[1]!Table1[23])</f>
        <v/>
      </c>
      <c r="BB522" s="30">
        <f>SUMIF([1]route!$E$3:$E$10005,E522,[1]!Table1[24])</f>
        <v/>
      </c>
      <c r="BC522" s="30">
        <f>SUMIF([1]route!$E$3:$E$10005,E522,[1]!Table1[25])</f>
        <v/>
      </c>
      <c r="BD522" s="30">
        <f>SUMIF([1]route!$E$3:$E$10005,E522,[1]!Table1[26])</f>
        <v/>
      </c>
      <c r="BE522" s="30">
        <f>SUMIF([1]route!$E$3:$E$10005,E522,[1]!Table1[27])</f>
        <v/>
      </c>
      <c r="BF522" s="30">
        <f>SUMIF([1]route!$E$3:$E$10005,E522,[1]!Table1[28])</f>
        <v/>
      </c>
      <c r="BG522" s="30">
        <f>SUMIF([1]route!$E$3:$E$10005,E522,[1]!Table1[29])</f>
        <v/>
      </c>
      <c r="BH522" s="30">
        <f>SUMIF([1]route!$E$3:$E$10005,E522,[1]!Table1[30])</f>
        <v/>
      </c>
      <c r="BI522" s="30">
        <f>SUMIF([1]route!$E$3:$E$10005,E522,[1]!Table1[31])</f>
        <v/>
      </c>
      <c r="BJ522" s="30">
        <f>SUMIF([1]route!$E$3:$E$10005,E522,[1]!Table1[Remain PO])</f>
        <v/>
      </c>
      <c r="BK522" s="31">
        <f>SUMIF([1]route!$E$3:$E$10005,E522,[1]!Table1[N+1])</f>
        <v/>
      </c>
      <c r="BL522" s="31">
        <f>SUMIF([1]route!$E$3:$E$10005,E522,[1]!Table1[N+2])</f>
        <v/>
      </c>
      <c r="BM522" s="31">
        <f>SUMIF([1]route!$E$3:$E$10005,E522,[1]!Table1[N+3])</f>
        <v/>
      </c>
      <c r="BN522" s="32">
        <f>SUMIF([1]route!$E$3:$E$10005,E522,[1]!Table1[N+4])</f>
        <v/>
      </c>
      <c r="BP522" s="37">
        <f>$V522-$AD522</f>
        <v/>
      </c>
      <c r="BQ522" s="35">
        <f>BP522-AE522</f>
        <v/>
      </c>
      <c r="BR522" s="35">
        <f>BQ522-AF522</f>
        <v/>
      </c>
      <c r="BS522" s="35">
        <f>BR522-AG522</f>
        <v/>
      </c>
      <c r="BT522" s="35">
        <f>BS522-AH522</f>
        <v/>
      </c>
      <c r="BU522" s="35">
        <f>BT522-AI522</f>
        <v/>
      </c>
      <c r="BV522" s="35">
        <f>BU522-AJ522</f>
        <v/>
      </c>
      <c r="BW522" s="35">
        <f>BV522-AK522</f>
        <v/>
      </c>
      <c r="BX522" s="35">
        <f>BW522-AL522</f>
        <v/>
      </c>
      <c r="BY522" s="35">
        <f>BX522-AM522</f>
        <v/>
      </c>
      <c r="BZ522" s="35">
        <f>BY522-AN522</f>
        <v/>
      </c>
      <c r="CA522" s="35">
        <f>BZ522-AO522</f>
        <v/>
      </c>
      <c r="CB522" s="35">
        <f>CA522-AP522</f>
        <v/>
      </c>
      <c r="CC522" s="35">
        <f>CB522-AQ522</f>
        <v/>
      </c>
      <c r="CD522" s="35">
        <f>CC522-AR522</f>
        <v/>
      </c>
      <c r="CE522" s="35">
        <f>CD522-AS522</f>
        <v/>
      </c>
      <c r="CF522" s="35">
        <f>CE522-AT522</f>
        <v/>
      </c>
      <c r="CG522" s="35">
        <f>CF522-AU522</f>
        <v/>
      </c>
      <c r="CH522" s="35">
        <f>CG522-AV522</f>
        <v/>
      </c>
      <c r="CI522" s="35">
        <f>CH522-AW522</f>
        <v/>
      </c>
      <c r="CJ522" s="35">
        <f>CI522-AX522</f>
        <v/>
      </c>
      <c r="CK522" s="35">
        <f>CJ522-AY522</f>
        <v/>
      </c>
      <c r="CL522" s="35">
        <f>CK522-AZ522</f>
        <v/>
      </c>
      <c r="CM522" s="35">
        <f>CL522-BA522</f>
        <v/>
      </c>
      <c r="CN522" s="35">
        <f>CM522-BB522</f>
        <v/>
      </c>
      <c r="CO522" s="35">
        <f>CN522-BC522</f>
        <v/>
      </c>
      <c r="CP522" s="35">
        <f>CO522-BD522</f>
        <v/>
      </c>
      <c r="CQ522" s="35">
        <f>CP522-BE522</f>
        <v/>
      </c>
      <c r="CR522" s="35">
        <f>CQ522-BF522</f>
        <v/>
      </c>
      <c r="CS522" s="35">
        <f>CR522-BG522</f>
        <v/>
      </c>
      <c r="CT522" s="35">
        <f>CS522-BH522</f>
        <v/>
      </c>
      <c r="CU522" s="35">
        <f>CT522-BI522</f>
        <v/>
      </c>
      <c r="CV522" s="35">
        <f>CU522-BJ522</f>
        <v/>
      </c>
      <c r="CW522" s="38">
        <f>CV522-BK522</f>
        <v/>
      </c>
      <c r="CX522" s="38">
        <f>CW522-BL522</f>
        <v/>
      </c>
      <c r="CY522" s="38">
        <f>CX522-BM522</f>
        <v/>
      </c>
      <c r="CZ522" s="39">
        <f>CY522-BN522</f>
        <v/>
      </c>
      <c r="DA522" s="35" t="n"/>
    </row>
    <row r="523">
      <c r="D523" s="19" t="n"/>
      <c r="E523" s="20" t="n"/>
      <c r="F523" s="21" t="n"/>
      <c r="G523" s="21" t="n"/>
      <c r="H523" s="21" t="n"/>
      <c r="I523" s="19" t="n"/>
      <c r="J523" s="19" t="n"/>
      <c r="K523" s="21" t="n"/>
      <c r="L523" s="21" t="n"/>
      <c r="M523" s="22" t="n"/>
      <c r="N523" s="22" t="n"/>
      <c r="O523" s="19" t="n"/>
      <c r="P523" s="21" t="n"/>
      <c r="Q523" s="167">
        <f>'Cutting Rules'!AD523</f>
        <v/>
      </c>
      <c r="R523" s="168" t="n"/>
      <c r="S523" s="24" t="n"/>
      <c r="T523" s="169" t="inlineStr"/>
      <c r="U523" s="19" t="n"/>
      <c r="V523" s="25" t="n"/>
      <c r="W523" s="26" t="n"/>
      <c r="X523" s="27" t="n"/>
      <c r="Y523" s="47" t="n"/>
      <c r="Z523" s="121">
        <f>IFERROR(VLOOKUP(E523,[1]route!$E$3:$BL$10005,59,0),"")&amp;IFERROR(VLOOKUP(E523,[1]route!$E$3:$BL$10005,60,0),"")</f>
        <v/>
      </c>
      <c r="AA523" s="172">
        <f>IF(R523&gt;V523,R523-V523,0)</f>
        <v/>
      </c>
      <c r="AB523" s="173">
        <f>AA523*O523*N523/1000</f>
        <v/>
      </c>
      <c r="AC523" s="4">
        <f>IFERROR(MATCH($X523,$BP523:$CZ523,0),"")</f>
        <v/>
      </c>
      <c r="AD523" s="29" t="n">
        <v>0</v>
      </c>
      <c r="AE523" s="30">
        <f>SUMIF([1]route!$E$3:$E$10005,E523,[1]!Table1[1])</f>
        <v/>
      </c>
      <c r="AF523" s="30">
        <f>SUMIF([1]route!$E$3:$E$10005,E523,[1]!Table1[2])</f>
        <v/>
      </c>
      <c r="AG523" s="30">
        <f>SUMIF([1]route!$E$3:$E$10005,E523,[1]!Table1[3])</f>
        <v/>
      </c>
      <c r="AH523" s="30">
        <f>SUMIF([1]route!$E$3:$E$10005,E523,[1]!Table1[4])</f>
        <v/>
      </c>
      <c r="AI523" s="30">
        <f>SUMIF([1]route!$E$3:$E$10005,E523,[1]!Table1[5])</f>
        <v/>
      </c>
      <c r="AJ523" s="30">
        <f>SUMIF([1]route!$E$3:$E$10005,E523,[1]!Table1[6])</f>
        <v/>
      </c>
      <c r="AK523" s="30">
        <f>SUMIF([1]route!$E$3:$E$10005,E523,[1]!Table1[7])</f>
        <v/>
      </c>
      <c r="AL523" s="30">
        <f>SUMIF([1]route!$E$3:$E$10005,E523,[1]!Table1[8])</f>
        <v/>
      </c>
      <c r="AM523" s="30">
        <f>SUMIF([1]route!$E$3:$E$10005,E523,[1]!Table1[9])</f>
        <v/>
      </c>
      <c r="AN523" s="30">
        <f>SUMIF([1]route!$E$3:$E$10005,E523,[1]!Table1[10])</f>
        <v/>
      </c>
      <c r="AO523" s="30">
        <f>SUMIF([1]route!$E$3:$E$10005,E523,[1]!Table1[11])</f>
        <v/>
      </c>
      <c r="AP523" s="30">
        <f>SUMIF([1]route!$E$3:$E$10005,E523,[1]!Table1[12])</f>
        <v/>
      </c>
      <c r="AQ523" s="30">
        <f>SUMIF([1]route!$E$3:$E$10005,E523,[1]!Table1[13])</f>
        <v/>
      </c>
      <c r="AR523" s="30">
        <f>SUMIF([1]route!$E$3:$E$10005,E523,[1]!Table1[14])</f>
        <v/>
      </c>
      <c r="AS523" s="30">
        <f>SUMIF([1]route!$E$3:$E$10005,E523,[1]!Table1[15])</f>
        <v/>
      </c>
      <c r="AT523" s="30">
        <f>SUMIF([1]route!$E$3:$E$10005,E523,[1]!Table1[16])</f>
        <v/>
      </c>
      <c r="AU523" s="30">
        <f>SUMIF([1]route!$E$3:$E$10005,E523,[1]!Table1[17])</f>
        <v/>
      </c>
      <c r="AV523" s="30">
        <f>SUMIF([1]route!$E$3:$E$10005,E523,[1]!Table1[18])</f>
        <v/>
      </c>
      <c r="AW523" s="30">
        <f>SUMIF([1]route!$E$3:$E$10005,E523,[1]!Table1[19])</f>
        <v/>
      </c>
      <c r="AX523" s="30">
        <f>SUMIF([1]route!$E$3:$E$10005,E523,[1]!Table1[20])</f>
        <v/>
      </c>
      <c r="AY523" s="30">
        <f>SUMIF([1]route!$E$3:$E$10005,E523,[1]!Table1[21])</f>
        <v/>
      </c>
      <c r="AZ523" s="30">
        <f>SUMIF([1]route!$E$3:$E$10005,E523,[1]!Table1[22])</f>
        <v/>
      </c>
      <c r="BA523" s="30">
        <f>SUMIF([1]route!$E$3:$E$10005,E523,[1]!Table1[23])</f>
        <v/>
      </c>
      <c r="BB523" s="30">
        <f>SUMIF([1]route!$E$3:$E$10005,E523,[1]!Table1[24])</f>
        <v/>
      </c>
      <c r="BC523" s="30">
        <f>SUMIF([1]route!$E$3:$E$10005,E523,[1]!Table1[25])</f>
        <v/>
      </c>
      <c r="BD523" s="30">
        <f>SUMIF([1]route!$E$3:$E$10005,E523,[1]!Table1[26])</f>
        <v/>
      </c>
      <c r="BE523" s="30">
        <f>SUMIF([1]route!$E$3:$E$10005,E523,[1]!Table1[27])</f>
        <v/>
      </c>
      <c r="BF523" s="30">
        <f>SUMIF([1]route!$E$3:$E$10005,E523,[1]!Table1[28])</f>
        <v/>
      </c>
      <c r="BG523" s="30">
        <f>SUMIF([1]route!$E$3:$E$10005,E523,[1]!Table1[29])</f>
        <v/>
      </c>
      <c r="BH523" s="30">
        <f>SUMIF([1]route!$E$3:$E$10005,E523,[1]!Table1[30])</f>
        <v/>
      </c>
      <c r="BI523" s="30">
        <f>SUMIF([1]route!$E$3:$E$10005,E523,[1]!Table1[31])</f>
        <v/>
      </c>
      <c r="BJ523" s="30">
        <f>SUMIF([1]route!$E$3:$E$10005,E523,[1]!Table1[Remain PO])</f>
        <v/>
      </c>
      <c r="BK523" s="31">
        <f>SUMIF([1]route!$E$3:$E$10005,E523,[1]!Table1[N+1])</f>
        <v/>
      </c>
      <c r="BL523" s="31">
        <f>SUMIF([1]route!$E$3:$E$10005,E523,[1]!Table1[N+2])</f>
        <v/>
      </c>
      <c r="BM523" s="31">
        <f>SUMIF([1]route!$E$3:$E$10005,E523,[1]!Table1[N+3])</f>
        <v/>
      </c>
      <c r="BN523" s="32">
        <f>SUMIF([1]route!$E$3:$E$10005,E523,[1]!Table1[N+4])</f>
        <v/>
      </c>
      <c r="BP523" s="37">
        <f>$V523-$AD523</f>
        <v/>
      </c>
      <c r="BQ523" s="35">
        <f>BP523-AE523</f>
        <v/>
      </c>
      <c r="BR523" s="35">
        <f>BQ523-AF523</f>
        <v/>
      </c>
      <c r="BS523" s="35">
        <f>BR523-AG523</f>
        <v/>
      </c>
      <c r="BT523" s="35">
        <f>BS523-AH523</f>
        <v/>
      </c>
      <c r="BU523" s="35">
        <f>BT523-AI523</f>
        <v/>
      </c>
      <c r="BV523" s="35">
        <f>BU523-AJ523</f>
        <v/>
      </c>
      <c r="BW523" s="35">
        <f>BV523-AK523</f>
        <v/>
      </c>
      <c r="BX523" s="35">
        <f>BW523-AL523</f>
        <v/>
      </c>
      <c r="BY523" s="35">
        <f>BX523-AM523</f>
        <v/>
      </c>
      <c r="BZ523" s="35">
        <f>BY523-AN523</f>
        <v/>
      </c>
      <c r="CA523" s="35">
        <f>BZ523-AO523</f>
        <v/>
      </c>
      <c r="CB523" s="35">
        <f>CA523-AP523</f>
        <v/>
      </c>
      <c r="CC523" s="35">
        <f>CB523-AQ523</f>
        <v/>
      </c>
      <c r="CD523" s="35">
        <f>CC523-AR523</f>
        <v/>
      </c>
      <c r="CE523" s="35">
        <f>CD523-AS523</f>
        <v/>
      </c>
      <c r="CF523" s="35">
        <f>CE523-AT523</f>
        <v/>
      </c>
      <c r="CG523" s="35">
        <f>CF523-AU523</f>
        <v/>
      </c>
      <c r="CH523" s="35">
        <f>CG523-AV523</f>
        <v/>
      </c>
      <c r="CI523" s="35">
        <f>CH523-AW523</f>
        <v/>
      </c>
      <c r="CJ523" s="35">
        <f>CI523-AX523</f>
        <v/>
      </c>
      <c r="CK523" s="35">
        <f>CJ523-AY523</f>
        <v/>
      </c>
      <c r="CL523" s="35">
        <f>CK523-AZ523</f>
        <v/>
      </c>
      <c r="CM523" s="35">
        <f>CL523-BA523</f>
        <v/>
      </c>
      <c r="CN523" s="35">
        <f>CM523-BB523</f>
        <v/>
      </c>
      <c r="CO523" s="35">
        <f>CN523-BC523</f>
        <v/>
      </c>
      <c r="CP523" s="35">
        <f>CO523-BD523</f>
        <v/>
      </c>
      <c r="CQ523" s="35">
        <f>CP523-BE523</f>
        <v/>
      </c>
      <c r="CR523" s="35">
        <f>CQ523-BF523</f>
        <v/>
      </c>
      <c r="CS523" s="35">
        <f>CR523-BG523</f>
        <v/>
      </c>
      <c r="CT523" s="35">
        <f>CS523-BH523</f>
        <v/>
      </c>
      <c r="CU523" s="35">
        <f>CT523-BI523</f>
        <v/>
      </c>
      <c r="CV523" s="35">
        <f>CU523-BJ523</f>
        <v/>
      </c>
      <c r="CW523" s="38">
        <f>CV523-BK523</f>
        <v/>
      </c>
      <c r="CX523" s="38">
        <f>CW523-BL523</f>
        <v/>
      </c>
      <c r="CY523" s="38">
        <f>CX523-BM523</f>
        <v/>
      </c>
      <c r="CZ523" s="39">
        <f>CY523-BN523</f>
        <v/>
      </c>
      <c r="DA523" s="35" t="n"/>
    </row>
    <row r="524">
      <c r="D524" s="19" t="n"/>
      <c r="E524" s="20" t="n"/>
      <c r="F524" s="21" t="n"/>
      <c r="G524" s="21" t="n"/>
      <c r="H524" s="21" t="n"/>
      <c r="I524" s="19" t="n"/>
      <c r="J524" s="19" t="n"/>
      <c r="K524" s="21" t="n"/>
      <c r="L524" s="21" t="n"/>
      <c r="M524" s="22" t="n"/>
      <c r="N524" s="22" t="n"/>
      <c r="O524" s="19" t="n"/>
      <c r="P524" s="21" t="n"/>
      <c r="Q524" s="167">
        <f>'Cutting Rules'!AD524</f>
        <v/>
      </c>
      <c r="R524" s="168" t="n"/>
      <c r="S524" s="24" t="n"/>
      <c r="T524" s="169" t="inlineStr"/>
      <c r="U524" s="19" t="n"/>
      <c r="V524" s="25" t="n"/>
      <c r="W524" s="26" t="n"/>
      <c r="X524" s="27" t="n"/>
      <c r="Y524" s="47" t="n"/>
      <c r="Z524" s="121">
        <f>IFERROR(VLOOKUP(E524,[1]route!$E$3:$BL$10005,59,0),"")&amp;IFERROR(VLOOKUP(E524,[1]route!$E$3:$BL$10005,60,0),"")</f>
        <v/>
      </c>
      <c r="AA524" s="172">
        <f>IF(R524&gt;V524,R524-V524,0)</f>
        <v/>
      </c>
      <c r="AB524" s="173">
        <f>AA524*O524*N524/1000</f>
        <v/>
      </c>
      <c r="AC524" s="4">
        <f>IFERROR(MATCH($X524,$BP524:$CZ524,0),"")</f>
        <v/>
      </c>
      <c r="AD524" s="29" t="n">
        <v>0</v>
      </c>
      <c r="AE524" s="30">
        <f>SUMIF([1]route!$E$3:$E$10005,E524,[1]!Table1[1])</f>
        <v/>
      </c>
      <c r="AF524" s="30">
        <f>SUMIF([1]route!$E$3:$E$10005,E524,[1]!Table1[2])</f>
        <v/>
      </c>
      <c r="AG524" s="30">
        <f>SUMIF([1]route!$E$3:$E$10005,E524,[1]!Table1[3])</f>
        <v/>
      </c>
      <c r="AH524" s="30">
        <f>SUMIF([1]route!$E$3:$E$10005,E524,[1]!Table1[4])</f>
        <v/>
      </c>
      <c r="AI524" s="30">
        <f>SUMIF([1]route!$E$3:$E$10005,E524,[1]!Table1[5])</f>
        <v/>
      </c>
      <c r="AJ524" s="30">
        <f>SUMIF([1]route!$E$3:$E$10005,E524,[1]!Table1[6])</f>
        <v/>
      </c>
      <c r="AK524" s="30">
        <f>SUMIF([1]route!$E$3:$E$10005,E524,[1]!Table1[7])</f>
        <v/>
      </c>
      <c r="AL524" s="30">
        <f>SUMIF([1]route!$E$3:$E$10005,E524,[1]!Table1[8])</f>
        <v/>
      </c>
      <c r="AM524" s="30">
        <f>SUMIF([1]route!$E$3:$E$10005,E524,[1]!Table1[9])</f>
        <v/>
      </c>
      <c r="AN524" s="30">
        <f>SUMIF([1]route!$E$3:$E$10005,E524,[1]!Table1[10])</f>
        <v/>
      </c>
      <c r="AO524" s="30">
        <f>SUMIF([1]route!$E$3:$E$10005,E524,[1]!Table1[11])</f>
        <v/>
      </c>
      <c r="AP524" s="30">
        <f>SUMIF([1]route!$E$3:$E$10005,E524,[1]!Table1[12])</f>
        <v/>
      </c>
      <c r="AQ524" s="30">
        <f>SUMIF([1]route!$E$3:$E$10005,E524,[1]!Table1[13])</f>
        <v/>
      </c>
      <c r="AR524" s="30">
        <f>SUMIF([1]route!$E$3:$E$10005,E524,[1]!Table1[14])</f>
        <v/>
      </c>
      <c r="AS524" s="30">
        <f>SUMIF([1]route!$E$3:$E$10005,E524,[1]!Table1[15])</f>
        <v/>
      </c>
      <c r="AT524" s="30">
        <f>SUMIF([1]route!$E$3:$E$10005,E524,[1]!Table1[16])</f>
        <v/>
      </c>
      <c r="AU524" s="30">
        <f>SUMIF([1]route!$E$3:$E$10005,E524,[1]!Table1[17])</f>
        <v/>
      </c>
      <c r="AV524" s="30">
        <f>SUMIF([1]route!$E$3:$E$10005,E524,[1]!Table1[18])</f>
        <v/>
      </c>
      <c r="AW524" s="30">
        <f>SUMIF([1]route!$E$3:$E$10005,E524,[1]!Table1[19])</f>
        <v/>
      </c>
      <c r="AX524" s="30">
        <f>SUMIF([1]route!$E$3:$E$10005,E524,[1]!Table1[20])</f>
        <v/>
      </c>
      <c r="AY524" s="30">
        <f>SUMIF([1]route!$E$3:$E$10005,E524,[1]!Table1[21])</f>
        <v/>
      </c>
      <c r="AZ524" s="30">
        <f>SUMIF([1]route!$E$3:$E$10005,E524,[1]!Table1[22])</f>
        <v/>
      </c>
      <c r="BA524" s="30">
        <f>SUMIF([1]route!$E$3:$E$10005,E524,[1]!Table1[23])</f>
        <v/>
      </c>
      <c r="BB524" s="30">
        <f>SUMIF([1]route!$E$3:$E$10005,E524,[1]!Table1[24])</f>
        <v/>
      </c>
      <c r="BC524" s="30">
        <f>SUMIF([1]route!$E$3:$E$10005,E524,[1]!Table1[25])</f>
        <v/>
      </c>
      <c r="BD524" s="30">
        <f>SUMIF([1]route!$E$3:$E$10005,E524,[1]!Table1[26])</f>
        <v/>
      </c>
      <c r="BE524" s="30">
        <f>SUMIF([1]route!$E$3:$E$10005,E524,[1]!Table1[27])</f>
        <v/>
      </c>
      <c r="BF524" s="30">
        <f>SUMIF([1]route!$E$3:$E$10005,E524,[1]!Table1[28])</f>
        <v/>
      </c>
      <c r="BG524" s="30">
        <f>SUMIF([1]route!$E$3:$E$10005,E524,[1]!Table1[29])</f>
        <v/>
      </c>
      <c r="BH524" s="30">
        <f>SUMIF([1]route!$E$3:$E$10005,E524,[1]!Table1[30])</f>
        <v/>
      </c>
      <c r="BI524" s="30">
        <f>SUMIF([1]route!$E$3:$E$10005,E524,[1]!Table1[31])</f>
        <v/>
      </c>
      <c r="BJ524" s="30">
        <f>SUMIF([1]route!$E$3:$E$10005,E524,[1]!Table1[Remain PO])</f>
        <v/>
      </c>
      <c r="BK524" s="31">
        <f>SUMIF([1]route!$E$3:$E$10005,E524,[1]!Table1[N+1])</f>
        <v/>
      </c>
      <c r="BL524" s="31">
        <f>SUMIF([1]route!$E$3:$E$10005,E524,[1]!Table1[N+2])</f>
        <v/>
      </c>
      <c r="BM524" s="31">
        <f>SUMIF([1]route!$E$3:$E$10005,E524,[1]!Table1[N+3])</f>
        <v/>
      </c>
      <c r="BN524" s="32">
        <f>SUMIF([1]route!$E$3:$E$10005,E524,[1]!Table1[N+4])</f>
        <v/>
      </c>
      <c r="BP524" s="37">
        <f>$V524-$AD524</f>
        <v/>
      </c>
      <c r="BQ524" s="35">
        <f>BP524-AE524</f>
        <v/>
      </c>
      <c r="BR524" s="35">
        <f>BQ524-AF524</f>
        <v/>
      </c>
      <c r="BS524" s="35">
        <f>BR524-AG524</f>
        <v/>
      </c>
      <c r="BT524" s="35">
        <f>BS524-AH524</f>
        <v/>
      </c>
      <c r="BU524" s="35">
        <f>BT524-AI524</f>
        <v/>
      </c>
      <c r="BV524" s="35">
        <f>BU524-AJ524</f>
        <v/>
      </c>
      <c r="BW524" s="35">
        <f>BV524-AK524</f>
        <v/>
      </c>
      <c r="BX524" s="35">
        <f>BW524-AL524</f>
        <v/>
      </c>
      <c r="BY524" s="35">
        <f>BX524-AM524</f>
        <v/>
      </c>
      <c r="BZ524" s="35">
        <f>BY524-AN524</f>
        <v/>
      </c>
      <c r="CA524" s="35">
        <f>BZ524-AO524</f>
        <v/>
      </c>
      <c r="CB524" s="35">
        <f>CA524-AP524</f>
        <v/>
      </c>
      <c r="CC524" s="35">
        <f>CB524-AQ524</f>
        <v/>
      </c>
      <c r="CD524" s="35">
        <f>CC524-AR524</f>
        <v/>
      </c>
      <c r="CE524" s="35">
        <f>CD524-AS524</f>
        <v/>
      </c>
      <c r="CF524" s="35">
        <f>CE524-AT524</f>
        <v/>
      </c>
      <c r="CG524" s="35">
        <f>CF524-AU524</f>
        <v/>
      </c>
      <c r="CH524" s="35">
        <f>CG524-AV524</f>
        <v/>
      </c>
      <c r="CI524" s="35">
        <f>CH524-AW524</f>
        <v/>
      </c>
      <c r="CJ524" s="35">
        <f>CI524-AX524</f>
        <v/>
      </c>
      <c r="CK524" s="35">
        <f>CJ524-AY524</f>
        <v/>
      </c>
      <c r="CL524" s="35">
        <f>CK524-AZ524</f>
        <v/>
      </c>
      <c r="CM524" s="35">
        <f>CL524-BA524</f>
        <v/>
      </c>
      <c r="CN524" s="35">
        <f>CM524-BB524</f>
        <v/>
      </c>
      <c r="CO524" s="35">
        <f>CN524-BC524</f>
        <v/>
      </c>
      <c r="CP524" s="35">
        <f>CO524-BD524</f>
        <v/>
      </c>
      <c r="CQ524" s="35">
        <f>CP524-BE524</f>
        <v/>
      </c>
      <c r="CR524" s="35">
        <f>CQ524-BF524</f>
        <v/>
      </c>
      <c r="CS524" s="35">
        <f>CR524-BG524</f>
        <v/>
      </c>
      <c r="CT524" s="35">
        <f>CS524-BH524</f>
        <v/>
      </c>
      <c r="CU524" s="35">
        <f>CT524-BI524</f>
        <v/>
      </c>
      <c r="CV524" s="35">
        <f>CU524-BJ524</f>
        <v/>
      </c>
      <c r="CW524" s="38">
        <f>CV524-BK524</f>
        <v/>
      </c>
      <c r="CX524" s="38">
        <f>CW524-BL524</f>
        <v/>
      </c>
      <c r="CY524" s="38">
        <f>CX524-BM524</f>
        <v/>
      </c>
      <c r="CZ524" s="39">
        <f>CY524-BN524</f>
        <v/>
      </c>
      <c r="DA524" s="35" t="n"/>
    </row>
    <row r="525">
      <c r="D525" s="19" t="n"/>
      <c r="E525" s="20" t="n"/>
      <c r="F525" s="21" t="n"/>
      <c r="G525" s="21" t="n"/>
      <c r="H525" s="21" t="n"/>
      <c r="I525" s="19" t="n"/>
      <c r="J525" s="19" t="n"/>
      <c r="K525" s="21" t="n"/>
      <c r="L525" s="21" t="n"/>
      <c r="M525" s="22" t="n"/>
      <c r="N525" s="22" t="n"/>
      <c r="O525" s="19" t="n"/>
      <c r="P525" s="21" t="n"/>
      <c r="Q525" s="167">
        <f>'Cutting Rules'!AD525</f>
        <v/>
      </c>
      <c r="R525" s="168" t="n"/>
      <c r="S525" s="24" t="n"/>
      <c r="T525" s="169" t="inlineStr"/>
      <c r="U525" s="19" t="n"/>
      <c r="V525" s="25" t="n"/>
      <c r="W525" s="26" t="n"/>
      <c r="X525" s="27" t="n"/>
      <c r="Y525" s="47" t="n"/>
      <c r="Z525" s="121">
        <f>IFERROR(VLOOKUP(E525,[1]route!$E$3:$BL$10005,59,0),"")&amp;IFERROR(VLOOKUP(E525,[1]route!$E$3:$BL$10005,60,0),"")</f>
        <v/>
      </c>
      <c r="AA525" s="172">
        <f>IF(R525&gt;V525,R525-V525,0)</f>
        <v/>
      </c>
      <c r="AB525" s="173">
        <f>AA525*O525*N525/1000</f>
        <v/>
      </c>
      <c r="AC525" s="4">
        <f>IFERROR(MATCH($X525,$BP525:$CZ525,0),"")</f>
        <v/>
      </c>
      <c r="AD525" s="29" t="n">
        <v>0</v>
      </c>
      <c r="AE525" s="30">
        <f>SUMIF([1]route!$E$3:$E$10005,E525,[1]!Table1[1])</f>
        <v/>
      </c>
      <c r="AF525" s="30">
        <f>SUMIF([1]route!$E$3:$E$10005,E525,[1]!Table1[2])</f>
        <v/>
      </c>
      <c r="AG525" s="30">
        <f>SUMIF([1]route!$E$3:$E$10005,E525,[1]!Table1[3])</f>
        <v/>
      </c>
      <c r="AH525" s="30">
        <f>SUMIF([1]route!$E$3:$E$10005,E525,[1]!Table1[4])</f>
        <v/>
      </c>
      <c r="AI525" s="30">
        <f>SUMIF([1]route!$E$3:$E$10005,E525,[1]!Table1[5])</f>
        <v/>
      </c>
      <c r="AJ525" s="30">
        <f>SUMIF([1]route!$E$3:$E$10005,E525,[1]!Table1[6])</f>
        <v/>
      </c>
      <c r="AK525" s="30">
        <f>SUMIF([1]route!$E$3:$E$10005,E525,[1]!Table1[7])</f>
        <v/>
      </c>
      <c r="AL525" s="30">
        <f>SUMIF([1]route!$E$3:$E$10005,E525,[1]!Table1[8])</f>
        <v/>
      </c>
      <c r="AM525" s="30">
        <f>SUMIF([1]route!$E$3:$E$10005,E525,[1]!Table1[9])</f>
        <v/>
      </c>
      <c r="AN525" s="30">
        <f>SUMIF([1]route!$E$3:$E$10005,E525,[1]!Table1[10])</f>
        <v/>
      </c>
      <c r="AO525" s="30">
        <f>SUMIF([1]route!$E$3:$E$10005,E525,[1]!Table1[11])</f>
        <v/>
      </c>
      <c r="AP525" s="30">
        <f>SUMIF([1]route!$E$3:$E$10005,E525,[1]!Table1[12])</f>
        <v/>
      </c>
      <c r="AQ525" s="30">
        <f>SUMIF([1]route!$E$3:$E$10005,E525,[1]!Table1[13])</f>
        <v/>
      </c>
      <c r="AR525" s="30">
        <f>SUMIF([1]route!$E$3:$E$10005,E525,[1]!Table1[14])</f>
        <v/>
      </c>
      <c r="AS525" s="30">
        <f>SUMIF([1]route!$E$3:$E$10005,E525,[1]!Table1[15])</f>
        <v/>
      </c>
      <c r="AT525" s="30">
        <f>SUMIF([1]route!$E$3:$E$10005,E525,[1]!Table1[16])</f>
        <v/>
      </c>
      <c r="AU525" s="30">
        <f>SUMIF([1]route!$E$3:$E$10005,E525,[1]!Table1[17])</f>
        <v/>
      </c>
      <c r="AV525" s="30">
        <f>SUMIF([1]route!$E$3:$E$10005,E525,[1]!Table1[18])</f>
        <v/>
      </c>
      <c r="AW525" s="30">
        <f>SUMIF([1]route!$E$3:$E$10005,E525,[1]!Table1[19])</f>
        <v/>
      </c>
      <c r="AX525" s="30">
        <f>SUMIF([1]route!$E$3:$E$10005,E525,[1]!Table1[20])</f>
        <v/>
      </c>
      <c r="AY525" s="30">
        <f>SUMIF([1]route!$E$3:$E$10005,E525,[1]!Table1[21])</f>
        <v/>
      </c>
      <c r="AZ525" s="30">
        <f>SUMIF([1]route!$E$3:$E$10005,E525,[1]!Table1[22])</f>
        <v/>
      </c>
      <c r="BA525" s="30">
        <f>SUMIF([1]route!$E$3:$E$10005,E525,[1]!Table1[23])</f>
        <v/>
      </c>
      <c r="BB525" s="30">
        <f>SUMIF([1]route!$E$3:$E$10005,E525,[1]!Table1[24])</f>
        <v/>
      </c>
      <c r="BC525" s="30">
        <f>SUMIF([1]route!$E$3:$E$10005,E525,[1]!Table1[25])</f>
        <v/>
      </c>
      <c r="BD525" s="30">
        <f>SUMIF([1]route!$E$3:$E$10005,E525,[1]!Table1[26])</f>
        <v/>
      </c>
      <c r="BE525" s="30">
        <f>SUMIF([1]route!$E$3:$E$10005,E525,[1]!Table1[27])</f>
        <v/>
      </c>
      <c r="BF525" s="30">
        <f>SUMIF([1]route!$E$3:$E$10005,E525,[1]!Table1[28])</f>
        <v/>
      </c>
      <c r="BG525" s="30">
        <f>SUMIF([1]route!$E$3:$E$10005,E525,[1]!Table1[29])</f>
        <v/>
      </c>
      <c r="BH525" s="30">
        <f>SUMIF([1]route!$E$3:$E$10005,E525,[1]!Table1[30])</f>
        <v/>
      </c>
      <c r="BI525" s="30">
        <f>SUMIF([1]route!$E$3:$E$10005,E525,[1]!Table1[31])</f>
        <v/>
      </c>
      <c r="BJ525" s="30">
        <f>SUMIF([1]route!$E$3:$E$10005,E525,[1]!Table1[Remain PO])</f>
        <v/>
      </c>
      <c r="BK525" s="31">
        <f>SUMIF([1]route!$E$3:$E$10005,E525,[1]!Table1[N+1])</f>
        <v/>
      </c>
      <c r="BL525" s="31">
        <f>SUMIF([1]route!$E$3:$E$10005,E525,[1]!Table1[N+2])</f>
        <v/>
      </c>
      <c r="BM525" s="31">
        <f>SUMIF([1]route!$E$3:$E$10005,E525,[1]!Table1[N+3])</f>
        <v/>
      </c>
      <c r="BN525" s="32">
        <f>SUMIF([1]route!$E$3:$E$10005,E525,[1]!Table1[N+4])</f>
        <v/>
      </c>
      <c r="BP525" s="37">
        <f>$V525-$AD525</f>
        <v/>
      </c>
      <c r="BQ525" s="35">
        <f>BP525-AE525</f>
        <v/>
      </c>
      <c r="BR525" s="35">
        <f>BQ525-AF525</f>
        <v/>
      </c>
      <c r="BS525" s="35">
        <f>BR525-AG525</f>
        <v/>
      </c>
      <c r="BT525" s="35">
        <f>BS525-AH525</f>
        <v/>
      </c>
      <c r="BU525" s="35">
        <f>BT525-AI525</f>
        <v/>
      </c>
      <c r="BV525" s="35">
        <f>BU525-AJ525</f>
        <v/>
      </c>
      <c r="BW525" s="35">
        <f>BV525-AK525</f>
        <v/>
      </c>
      <c r="BX525" s="35">
        <f>BW525-AL525</f>
        <v/>
      </c>
      <c r="BY525" s="35">
        <f>BX525-AM525</f>
        <v/>
      </c>
      <c r="BZ525" s="35">
        <f>BY525-AN525</f>
        <v/>
      </c>
      <c r="CA525" s="35">
        <f>BZ525-AO525</f>
        <v/>
      </c>
      <c r="CB525" s="35">
        <f>CA525-AP525</f>
        <v/>
      </c>
      <c r="CC525" s="35">
        <f>CB525-AQ525</f>
        <v/>
      </c>
      <c r="CD525" s="35">
        <f>CC525-AR525</f>
        <v/>
      </c>
      <c r="CE525" s="35">
        <f>CD525-AS525</f>
        <v/>
      </c>
      <c r="CF525" s="35">
        <f>CE525-AT525</f>
        <v/>
      </c>
      <c r="CG525" s="35">
        <f>CF525-AU525</f>
        <v/>
      </c>
      <c r="CH525" s="35">
        <f>CG525-AV525</f>
        <v/>
      </c>
      <c r="CI525" s="35">
        <f>CH525-AW525</f>
        <v/>
      </c>
      <c r="CJ525" s="35">
        <f>CI525-AX525</f>
        <v/>
      </c>
      <c r="CK525" s="35">
        <f>CJ525-AY525</f>
        <v/>
      </c>
      <c r="CL525" s="35">
        <f>CK525-AZ525</f>
        <v/>
      </c>
      <c r="CM525" s="35">
        <f>CL525-BA525</f>
        <v/>
      </c>
      <c r="CN525" s="35">
        <f>CM525-BB525</f>
        <v/>
      </c>
      <c r="CO525" s="35">
        <f>CN525-BC525</f>
        <v/>
      </c>
      <c r="CP525" s="35">
        <f>CO525-BD525</f>
        <v/>
      </c>
      <c r="CQ525" s="35">
        <f>CP525-BE525</f>
        <v/>
      </c>
      <c r="CR525" s="35">
        <f>CQ525-BF525</f>
        <v/>
      </c>
      <c r="CS525" s="35">
        <f>CR525-BG525</f>
        <v/>
      </c>
      <c r="CT525" s="35">
        <f>CS525-BH525</f>
        <v/>
      </c>
      <c r="CU525" s="35">
        <f>CT525-BI525</f>
        <v/>
      </c>
      <c r="CV525" s="35">
        <f>CU525-BJ525</f>
        <v/>
      </c>
      <c r="CW525" s="38">
        <f>CV525-BK525</f>
        <v/>
      </c>
      <c r="CX525" s="38">
        <f>CW525-BL525</f>
        <v/>
      </c>
      <c r="CY525" s="38">
        <f>CX525-BM525</f>
        <v/>
      </c>
      <c r="CZ525" s="39">
        <f>CY525-BN525</f>
        <v/>
      </c>
      <c r="DA525" s="35" t="n"/>
    </row>
    <row r="526">
      <c r="D526" s="19" t="n"/>
      <c r="E526" s="20" t="n"/>
      <c r="F526" s="21" t="n"/>
      <c r="G526" s="21" t="n"/>
      <c r="H526" s="21" t="n"/>
      <c r="I526" s="19" t="n"/>
      <c r="J526" s="19" t="n"/>
      <c r="K526" s="21" t="n"/>
      <c r="L526" s="21" t="n"/>
      <c r="M526" s="22" t="n"/>
      <c r="N526" s="22" t="n"/>
      <c r="O526" s="19" t="n"/>
      <c r="P526" s="21" t="n"/>
      <c r="Q526" s="167">
        <f>'Cutting Rules'!AD526</f>
        <v/>
      </c>
      <c r="R526" s="168" t="n"/>
      <c r="S526" s="24" t="n"/>
      <c r="T526" s="169" t="inlineStr"/>
      <c r="U526" s="19" t="n"/>
      <c r="V526" s="25" t="n"/>
      <c r="W526" s="26" t="n"/>
      <c r="X526" s="27" t="n"/>
      <c r="Y526" s="47" t="n"/>
      <c r="Z526" s="121">
        <f>IFERROR(VLOOKUP(E526,[1]route!$E$3:$BL$10005,59,0),"")&amp;IFERROR(VLOOKUP(E526,[1]route!$E$3:$BL$10005,60,0),"")</f>
        <v/>
      </c>
      <c r="AA526" s="172">
        <f>IF(R526&gt;V526,R526-V526,0)</f>
        <v/>
      </c>
      <c r="AB526" s="173">
        <f>AA526*O526*N526/1000</f>
        <v/>
      </c>
      <c r="AC526" s="4">
        <f>IFERROR(MATCH($X526,$BP526:$CZ526,0),"")</f>
        <v/>
      </c>
      <c r="AD526" s="29" t="n">
        <v>0</v>
      </c>
      <c r="AE526" s="30">
        <f>SUMIF([1]route!$E$3:$E$10005,E526,[1]!Table1[1])</f>
        <v/>
      </c>
      <c r="AF526" s="30">
        <f>SUMIF([1]route!$E$3:$E$10005,E526,[1]!Table1[2])</f>
        <v/>
      </c>
      <c r="AG526" s="30">
        <f>SUMIF([1]route!$E$3:$E$10005,E526,[1]!Table1[3])</f>
        <v/>
      </c>
      <c r="AH526" s="30">
        <f>SUMIF([1]route!$E$3:$E$10005,E526,[1]!Table1[4])</f>
        <v/>
      </c>
      <c r="AI526" s="30">
        <f>SUMIF([1]route!$E$3:$E$10005,E526,[1]!Table1[5])</f>
        <v/>
      </c>
      <c r="AJ526" s="30">
        <f>SUMIF([1]route!$E$3:$E$10005,E526,[1]!Table1[6])</f>
        <v/>
      </c>
      <c r="AK526" s="30">
        <f>SUMIF([1]route!$E$3:$E$10005,E526,[1]!Table1[7])</f>
        <v/>
      </c>
      <c r="AL526" s="30">
        <f>SUMIF([1]route!$E$3:$E$10005,E526,[1]!Table1[8])</f>
        <v/>
      </c>
      <c r="AM526" s="30">
        <f>SUMIF([1]route!$E$3:$E$10005,E526,[1]!Table1[9])</f>
        <v/>
      </c>
      <c r="AN526" s="30">
        <f>SUMIF([1]route!$E$3:$E$10005,E526,[1]!Table1[10])</f>
        <v/>
      </c>
      <c r="AO526" s="30">
        <f>SUMIF([1]route!$E$3:$E$10005,E526,[1]!Table1[11])</f>
        <v/>
      </c>
      <c r="AP526" s="30">
        <f>SUMIF([1]route!$E$3:$E$10005,E526,[1]!Table1[12])</f>
        <v/>
      </c>
      <c r="AQ526" s="30">
        <f>SUMIF([1]route!$E$3:$E$10005,E526,[1]!Table1[13])</f>
        <v/>
      </c>
      <c r="AR526" s="30">
        <f>SUMIF([1]route!$E$3:$E$10005,E526,[1]!Table1[14])</f>
        <v/>
      </c>
      <c r="AS526" s="30">
        <f>SUMIF([1]route!$E$3:$E$10005,E526,[1]!Table1[15])</f>
        <v/>
      </c>
      <c r="AT526" s="30">
        <f>SUMIF([1]route!$E$3:$E$10005,E526,[1]!Table1[16])</f>
        <v/>
      </c>
      <c r="AU526" s="30">
        <f>SUMIF([1]route!$E$3:$E$10005,E526,[1]!Table1[17])</f>
        <v/>
      </c>
      <c r="AV526" s="30">
        <f>SUMIF([1]route!$E$3:$E$10005,E526,[1]!Table1[18])</f>
        <v/>
      </c>
      <c r="AW526" s="30">
        <f>SUMIF([1]route!$E$3:$E$10005,E526,[1]!Table1[19])</f>
        <v/>
      </c>
      <c r="AX526" s="30">
        <f>SUMIF([1]route!$E$3:$E$10005,E526,[1]!Table1[20])</f>
        <v/>
      </c>
      <c r="AY526" s="30">
        <f>SUMIF([1]route!$E$3:$E$10005,E526,[1]!Table1[21])</f>
        <v/>
      </c>
      <c r="AZ526" s="30">
        <f>SUMIF([1]route!$E$3:$E$10005,E526,[1]!Table1[22])</f>
        <v/>
      </c>
      <c r="BA526" s="30">
        <f>SUMIF([1]route!$E$3:$E$10005,E526,[1]!Table1[23])</f>
        <v/>
      </c>
      <c r="BB526" s="30">
        <f>SUMIF([1]route!$E$3:$E$10005,E526,[1]!Table1[24])</f>
        <v/>
      </c>
      <c r="BC526" s="30">
        <f>SUMIF([1]route!$E$3:$E$10005,E526,[1]!Table1[25])</f>
        <v/>
      </c>
      <c r="BD526" s="30">
        <f>SUMIF([1]route!$E$3:$E$10005,E526,[1]!Table1[26])</f>
        <v/>
      </c>
      <c r="BE526" s="30">
        <f>SUMIF([1]route!$E$3:$E$10005,E526,[1]!Table1[27])</f>
        <v/>
      </c>
      <c r="BF526" s="30">
        <f>SUMIF([1]route!$E$3:$E$10005,E526,[1]!Table1[28])</f>
        <v/>
      </c>
      <c r="BG526" s="30">
        <f>SUMIF([1]route!$E$3:$E$10005,E526,[1]!Table1[29])</f>
        <v/>
      </c>
      <c r="BH526" s="30">
        <f>SUMIF([1]route!$E$3:$E$10005,E526,[1]!Table1[30])</f>
        <v/>
      </c>
      <c r="BI526" s="30">
        <f>SUMIF([1]route!$E$3:$E$10005,E526,[1]!Table1[31])</f>
        <v/>
      </c>
      <c r="BJ526" s="30">
        <f>SUMIF([1]route!$E$3:$E$10005,E526,[1]!Table1[Remain PO])</f>
        <v/>
      </c>
      <c r="BK526" s="31">
        <f>SUMIF([1]route!$E$3:$E$10005,E526,[1]!Table1[N+1])</f>
        <v/>
      </c>
      <c r="BL526" s="31">
        <f>SUMIF([1]route!$E$3:$E$10005,E526,[1]!Table1[N+2])</f>
        <v/>
      </c>
      <c r="BM526" s="31">
        <f>SUMIF([1]route!$E$3:$E$10005,E526,[1]!Table1[N+3])</f>
        <v/>
      </c>
      <c r="BN526" s="32">
        <f>SUMIF([1]route!$E$3:$E$10005,E526,[1]!Table1[N+4])</f>
        <v/>
      </c>
      <c r="BP526" s="37">
        <f>$V526-$AD526</f>
        <v/>
      </c>
      <c r="BQ526" s="35">
        <f>BP526-AE526</f>
        <v/>
      </c>
      <c r="BR526" s="35">
        <f>BQ526-AF526</f>
        <v/>
      </c>
      <c r="BS526" s="35">
        <f>BR526-AG526</f>
        <v/>
      </c>
      <c r="BT526" s="35">
        <f>BS526-AH526</f>
        <v/>
      </c>
      <c r="BU526" s="35">
        <f>BT526-AI526</f>
        <v/>
      </c>
      <c r="BV526" s="35">
        <f>BU526-AJ526</f>
        <v/>
      </c>
      <c r="BW526" s="35">
        <f>BV526-AK526</f>
        <v/>
      </c>
      <c r="BX526" s="35">
        <f>BW526-AL526</f>
        <v/>
      </c>
      <c r="BY526" s="35">
        <f>BX526-AM526</f>
        <v/>
      </c>
      <c r="BZ526" s="35">
        <f>BY526-AN526</f>
        <v/>
      </c>
      <c r="CA526" s="35">
        <f>BZ526-AO526</f>
        <v/>
      </c>
      <c r="CB526" s="35">
        <f>CA526-AP526</f>
        <v/>
      </c>
      <c r="CC526" s="35">
        <f>CB526-AQ526</f>
        <v/>
      </c>
      <c r="CD526" s="35">
        <f>CC526-AR526</f>
        <v/>
      </c>
      <c r="CE526" s="35">
        <f>CD526-AS526</f>
        <v/>
      </c>
      <c r="CF526" s="35">
        <f>CE526-AT526</f>
        <v/>
      </c>
      <c r="CG526" s="35">
        <f>CF526-AU526</f>
        <v/>
      </c>
      <c r="CH526" s="35">
        <f>CG526-AV526</f>
        <v/>
      </c>
      <c r="CI526" s="35">
        <f>CH526-AW526</f>
        <v/>
      </c>
      <c r="CJ526" s="35">
        <f>CI526-AX526</f>
        <v/>
      </c>
      <c r="CK526" s="35">
        <f>CJ526-AY526</f>
        <v/>
      </c>
      <c r="CL526" s="35">
        <f>CK526-AZ526</f>
        <v/>
      </c>
      <c r="CM526" s="35">
        <f>CL526-BA526</f>
        <v/>
      </c>
      <c r="CN526" s="35">
        <f>CM526-BB526</f>
        <v/>
      </c>
      <c r="CO526" s="35">
        <f>CN526-BC526</f>
        <v/>
      </c>
      <c r="CP526" s="35">
        <f>CO526-BD526</f>
        <v/>
      </c>
      <c r="CQ526" s="35">
        <f>CP526-BE526</f>
        <v/>
      </c>
      <c r="CR526" s="35">
        <f>CQ526-BF526</f>
        <v/>
      </c>
      <c r="CS526" s="35">
        <f>CR526-BG526</f>
        <v/>
      </c>
      <c r="CT526" s="35">
        <f>CS526-BH526</f>
        <v/>
      </c>
      <c r="CU526" s="35">
        <f>CT526-BI526</f>
        <v/>
      </c>
      <c r="CV526" s="35">
        <f>CU526-BJ526</f>
        <v/>
      </c>
      <c r="CW526" s="38">
        <f>CV526-BK526</f>
        <v/>
      </c>
      <c r="CX526" s="38">
        <f>CW526-BL526</f>
        <v/>
      </c>
      <c r="CY526" s="38">
        <f>CX526-BM526</f>
        <v/>
      </c>
      <c r="CZ526" s="39">
        <f>CY526-BN526</f>
        <v/>
      </c>
      <c r="DA526" s="35" t="n"/>
    </row>
    <row r="527">
      <c r="D527" s="19" t="n"/>
      <c r="E527" s="20" t="n"/>
      <c r="F527" s="21" t="n"/>
      <c r="G527" s="21" t="n"/>
      <c r="H527" s="21" t="n"/>
      <c r="I527" s="19" t="n"/>
      <c r="J527" s="19" t="n"/>
      <c r="K527" s="21" t="n"/>
      <c r="L527" s="21" t="n"/>
      <c r="M527" s="22" t="n"/>
      <c r="N527" s="22" t="n"/>
      <c r="O527" s="19" t="n"/>
      <c r="P527" s="21" t="n"/>
      <c r="Q527" s="167">
        <f>'Cutting Rules'!AD527</f>
        <v/>
      </c>
      <c r="R527" s="168" t="n"/>
      <c r="S527" s="24" t="n"/>
      <c r="T527" s="169" t="inlineStr"/>
      <c r="U527" s="19" t="n"/>
      <c r="V527" s="25" t="n"/>
      <c r="W527" s="26" t="n"/>
      <c r="X527" s="27" t="n"/>
      <c r="Y527" s="47" t="n"/>
      <c r="Z527" s="121">
        <f>IFERROR(VLOOKUP(E527,[1]route!$E$3:$BL$10005,59,0),"")&amp;IFERROR(VLOOKUP(E527,[1]route!$E$3:$BL$10005,60,0),"")</f>
        <v/>
      </c>
      <c r="AA527" s="172">
        <f>IF(R527&gt;V527,R527-V527,0)</f>
        <v/>
      </c>
      <c r="AB527" s="173">
        <f>AA527*O527*N527/1000</f>
        <v/>
      </c>
      <c r="AC527" s="4">
        <f>IFERROR(MATCH($X527,$BP527:$CZ527,0),"")</f>
        <v/>
      </c>
      <c r="AD527" s="29" t="n">
        <v>0</v>
      </c>
      <c r="AE527" s="30">
        <f>SUMIF([1]route!$E$3:$E$10005,E527,[1]!Table1[1])</f>
        <v/>
      </c>
      <c r="AF527" s="30">
        <f>SUMIF([1]route!$E$3:$E$10005,E527,[1]!Table1[2])</f>
        <v/>
      </c>
      <c r="AG527" s="30">
        <f>SUMIF([1]route!$E$3:$E$10005,E527,[1]!Table1[3])</f>
        <v/>
      </c>
      <c r="AH527" s="30">
        <f>SUMIF([1]route!$E$3:$E$10005,E527,[1]!Table1[4])</f>
        <v/>
      </c>
      <c r="AI527" s="30">
        <f>SUMIF([1]route!$E$3:$E$10005,E527,[1]!Table1[5])</f>
        <v/>
      </c>
      <c r="AJ527" s="30">
        <f>SUMIF([1]route!$E$3:$E$10005,E527,[1]!Table1[6])</f>
        <v/>
      </c>
      <c r="AK527" s="30">
        <f>SUMIF([1]route!$E$3:$E$10005,E527,[1]!Table1[7])</f>
        <v/>
      </c>
      <c r="AL527" s="30">
        <f>SUMIF([1]route!$E$3:$E$10005,E527,[1]!Table1[8])</f>
        <v/>
      </c>
      <c r="AM527" s="30">
        <f>SUMIF([1]route!$E$3:$E$10005,E527,[1]!Table1[9])</f>
        <v/>
      </c>
      <c r="AN527" s="30">
        <f>SUMIF([1]route!$E$3:$E$10005,E527,[1]!Table1[10])</f>
        <v/>
      </c>
      <c r="AO527" s="30">
        <f>SUMIF([1]route!$E$3:$E$10005,E527,[1]!Table1[11])</f>
        <v/>
      </c>
      <c r="AP527" s="30">
        <f>SUMIF([1]route!$E$3:$E$10005,E527,[1]!Table1[12])</f>
        <v/>
      </c>
      <c r="AQ527" s="30">
        <f>SUMIF([1]route!$E$3:$E$10005,E527,[1]!Table1[13])</f>
        <v/>
      </c>
      <c r="AR527" s="30">
        <f>SUMIF([1]route!$E$3:$E$10005,E527,[1]!Table1[14])</f>
        <v/>
      </c>
      <c r="AS527" s="30">
        <f>SUMIF([1]route!$E$3:$E$10005,E527,[1]!Table1[15])</f>
        <v/>
      </c>
      <c r="AT527" s="30">
        <f>SUMIF([1]route!$E$3:$E$10005,E527,[1]!Table1[16])</f>
        <v/>
      </c>
      <c r="AU527" s="30">
        <f>SUMIF([1]route!$E$3:$E$10005,E527,[1]!Table1[17])</f>
        <v/>
      </c>
      <c r="AV527" s="30">
        <f>SUMIF([1]route!$E$3:$E$10005,E527,[1]!Table1[18])</f>
        <v/>
      </c>
      <c r="AW527" s="30">
        <f>SUMIF([1]route!$E$3:$E$10005,E527,[1]!Table1[19])</f>
        <v/>
      </c>
      <c r="AX527" s="30">
        <f>SUMIF([1]route!$E$3:$E$10005,E527,[1]!Table1[20])</f>
        <v/>
      </c>
      <c r="AY527" s="30">
        <f>SUMIF([1]route!$E$3:$E$10005,E527,[1]!Table1[21])</f>
        <v/>
      </c>
      <c r="AZ527" s="30">
        <f>SUMIF([1]route!$E$3:$E$10005,E527,[1]!Table1[22])</f>
        <v/>
      </c>
      <c r="BA527" s="30">
        <f>SUMIF([1]route!$E$3:$E$10005,E527,[1]!Table1[23])</f>
        <v/>
      </c>
      <c r="BB527" s="30">
        <f>SUMIF([1]route!$E$3:$E$10005,E527,[1]!Table1[24])</f>
        <v/>
      </c>
      <c r="BC527" s="30">
        <f>SUMIF([1]route!$E$3:$E$10005,E527,[1]!Table1[25])</f>
        <v/>
      </c>
      <c r="BD527" s="30">
        <f>SUMIF([1]route!$E$3:$E$10005,E527,[1]!Table1[26])</f>
        <v/>
      </c>
      <c r="BE527" s="30">
        <f>SUMIF([1]route!$E$3:$E$10005,E527,[1]!Table1[27])</f>
        <v/>
      </c>
      <c r="BF527" s="30">
        <f>SUMIF([1]route!$E$3:$E$10005,E527,[1]!Table1[28])</f>
        <v/>
      </c>
      <c r="BG527" s="30">
        <f>SUMIF([1]route!$E$3:$E$10005,E527,[1]!Table1[29])</f>
        <v/>
      </c>
      <c r="BH527" s="30">
        <f>SUMIF([1]route!$E$3:$E$10005,E527,[1]!Table1[30])</f>
        <v/>
      </c>
      <c r="BI527" s="30">
        <f>SUMIF([1]route!$E$3:$E$10005,E527,[1]!Table1[31])</f>
        <v/>
      </c>
      <c r="BJ527" s="30">
        <f>SUMIF([1]route!$E$3:$E$10005,E527,[1]!Table1[Remain PO])</f>
        <v/>
      </c>
      <c r="BK527" s="31">
        <f>SUMIF([1]route!$E$3:$E$10005,E527,[1]!Table1[N+1])</f>
        <v/>
      </c>
      <c r="BL527" s="31">
        <f>SUMIF([1]route!$E$3:$E$10005,E527,[1]!Table1[N+2])</f>
        <v/>
      </c>
      <c r="BM527" s="31">
        <f>SUMIF([1]route!$E$3:$E$10005,E527,[1]!Table1[N+3])</f>
        <v/>
      </c>
      <c r="BN527" s="32">
        <f>SUMIF([1]route!$E$3:$E$10005,E527,[1]!Table1[N+4])</f>
        <v/>
      </c>
      <c r="BP527" s="37">
        <f>$V527-$AD527</f>
        <v/>
      </c>
      <c r="BQ527" s="35">
        <f>BP527-AE527</f>
        <v/>
      </c>
      <c r="BR527" s="35">
        <f>BQ527-AF527</f>
        <v/>
      </c>
      <c r="BS527" s="35">
        <f>BR527-AG527</f>
        <v/>
      </c>
      <c r="BT527" s="35">
        <f>BS527-AH527</f>
        <v/>
      </c>
      <c r="BU527" s="35">
        <f>BT527-AI527</f>
        <v/>
      </c>
      <c r="BV527" s="35">
        <f>BU527-AJ527</f>
        <v/>
      </c>
      <c r="BW527" s="35">
        <f>BV527-AK527</f>
        <v/>
      </c>
      <c r="BX527" s="35">
        <f>BW527-AL527</f>
        <v/>
      </c>
      <c r="BY527" s="35">
        <f>BX527-AM527</f>
        <v/>
      </c>
      <c r="BZ527" s="35">
        <f>BY527-AN527</f>
        <v/>
      </c>
      <c r="CA527" s="35">
        <f>BZ527-AO527</f>
        <v/>
      </c>
      <c r="CB527" s="35">
        <f>CA527-AP527</f>
        <v/>
      </c>
      <c r="CC527" s="35">
        <f>CB527-AQ527</f>
        <v/>
      </c>
      <c r="CD527" s="35">
        <f>CC527-AR527</f>
        <v/>
      </c>
      <c r="CE527" s="35">
        <f>CD527-AS527</f>
        <v/>
      </c>
      <c r="CF527" s="35">
        <f>CE527-AT527</f>
        <v/>
      </c>
      <c r="CG527" s="35">
        <f>CF527-AU527</f>
        <v/>
      </c>
      <c r="CH527" s="35">
        <f>CG527-AV527</f>
        <v/>
      </c>
      <c r="CI527" s="35">
        <f>CH527-AW527</f>
        <v/>
      </c>
      <c r="CJ527" s="35">
        <f>CI527-AX527</f>
        <v/>
      </c>
      <c r="CK527" s="35">
        <f>CJ527-AY527</f>
        <v/>
      </c>
      <c r="CL527" s="35">
        <f>CK527-AZ527</f>
        <v/>
      </c>
      <c r="CM527" s="35">
        <f>CL527-BA527</f>
        <v/>
      </c>
      <c r="CN527" s="35">
        <f>CM527-BB527</f>
        <v/>
      </c>
      <c r="CO527" s="35">
        <f>CN527-BC527</f>
        <v/>
      </c>
      <c r="CP527" s="35">
        <f>CO527-BD527</f>
        <v/>
      </c>
      <c r="CQ527" s="35">
        <f>CP527-BE527</f>
        <v/>
      </c>
      <c r="CR527" s="35">
        <f>CQ527-BF527</f>
        <v/>
      </c>
      <c r="CS527" s="35">
        <f>CR527-BG527</f>
        <v/>
      </c>
      <c r="CT527" s="35">
        <f>CS527-BH527</f>
        <v/>
      </c>
      <c r="CU527" s="35">
        <f>CT527-BI527</f>
        <v/>
      </c>
      <c r="CV527" s="35">
        <f>CU527-BJ527</f>
        <v/>
      </c>
      <c r="CW527" s="38">
        <f>CV527-BK527</f>
        <v/>
      </c>
      <c r="CX527" s="38">
        <f>CW527-BL527</f>
        <v/>
      </c>
      <c r="CY527" s="38">
        <f>CX527-BM527</f>
        <v/>
      </c>
      <c r="CZ527" s="39">
        <f>CY527-BN527</f>
        <v/>
      </c>
      <c r="DA527" s="35" t="n"/>
    </row>
    <row r="528">
      <c r="D528" s="19" t="n"/>
      <c r="E528" s="20" t="n"/>
      <c r="F528" s="21" t="n"/>
      <c r="G528" s="21" t="n"/>
      <c r="H528" s="21" t="n"/>
      <c r="I528" s="19" t="n"/>
      <c r="J528" s="19" t="n"/>
      <c r="K528" s="21" t="n"/>
      <c r="L528" s="21" t="n"/>
      <c r="M528" s="22" t="n"/>
      <c r="N528" s="22" t="n"/>
      <c r="O528" s="19" t="n"/>
      <c r="P528" s="21" t="n"/>
      <c r="Q528" s="167">
        <f>'Cutting Rules'!AD528</f>
        <v/>
      </c>
      <c r="R528" s="168" t="n"/>
      <c r="S528" s="24" t="n"/>
      <c r="T528" s="169" t="inlineStr"/>
      <c r="U528" s="19" t="n"/>
      <c r="V528" s="25" t="n"/>
      <c r="W528" s="26" t="n"/>
      <c r="X528" s="27" t="n"/>
      <c r="Y528" s="47" t="n"/>
      <c r="Z528" s="121">
        <f>IFERROR(VLOOKUP(E528,[1]route!$E$3:$BL$10005,59,0),"")&amp;IFERROR(VLOOKUP(E528,[1]route!$E$3:$BL$10005,60,0),"")</f>
        <v/>
      </c>
      <c r="AA528" s="172">
        <f>IF(R528&gt;V528,R528-V528,0)</f>
        <v/>
      </c>
      <c r="AB528" s="173">
        <f>AA528*O528*N528/1000</f>
        <v/>
      </c>
      <c r="AC528" s="4">
        <f>IFERROR(MATCH($X528,$BP528:$CZ528,0),"")</f>
        <v/>
      </c>
      <c r="AD528" s="29" t="n">
        <v>0</v>
      </c>
      <c r="AE528" s="30">
        <f>SUMIF([1]route!$E$3:$E$10005,E528,[1]!Table1[1])</f>
        <v/>
      </c>
      <c r="AF528" s="30">
        <f>SUMIF([1]route!$E$3:$E$10005,E528,[1]!Table1[2])</f>
        <v/>
      </c>
      <c r="AG528" s="30">
        <f>SUMIF([1]route!$E$3:$E$10005,E528,[1]!Table1[3])</f>
        <v/>
      </c>
      <c r="AH528" s="30">
        <f>SUMIF([1]route!$E$3:$E$10005,E528,[1]!Table1[4])</f>
        <v/>
      </c>
      <c r="AI528" s="30">
        <f>SUMIF([1]route!$E$3:$E$10005,E528,[1]!Table1[5])</f>
        <v/>
      </c>
      <c r="AJ528" s="30">
        <f>SUMIF([1]route!$E$3:$E$10005,E528,[1]!Table1[6])</f>
        <v/>
      </c>
      <c r="AK528" s="30">
        <f>SUMIF([1]route!$E$3:$E$10005,E528,[1]!Table1[7])</f>
        <v/>
      </c>
      <c r="AL528" s="30">
        <f>SUMIF([1]route!$E$3:$E$10005,E528,[1]!Table1[8])</f>
        <v/>
      </c>
      <c r="AM528" s="30">
        <f>SUMIF([1]route!$E$3:$E$10005,E528,[1]!Table1[9])</f>
        <v/>
      </c>
      <c r="AN528" s="30">
        <f>SUMIF([1]route!$E$3:$E$10005,E528,[1]!Table1[10])</f>
        <v/>
      </c>
      <c r="AO528" s="30">
        <f>SUMIF([1]route!$E$3:$E$10005,E528,[1]!Table1[11])</f>
        <v/>
      </c>
      <c r="AP528" s="30">
        <f>SUMIF([1]route!$E$3:$E$10005,E528,[1]!Table1[12])</f>
        <v/>
      </c>
      <c r="AQ528" s="30">
        <f>SUMIF([1]route!$E$3:$E$10005,E528,[1]!Table1[13])</f>
        <v/>
      </c>
      <c r="AR528" s="30">
        <f>SUMIF([1]route!$E$3:$E$10005,E528,[1]!Table1[14])</f>
        <v/>
      </c>
      <c r="AS528" s="30">
        <f>SUMIF([1]route!$E$3:$E$10005,E528,[1]!Table1[15])</f>
        <v/>
      </c>
      <c r="AT528" s="30">
        <f>SUMIF([1]route!$E$3:$E$10005,E528,[1]!Table1[16])</f>
        <v/>
      </c>
      <c r="AU528" s="30">
        <f>SUMIF([1]route!$E$3:$E$10005,E528,[1]!Table1[17])</f>
        <v/>
      </c>
      <c r="AV528" s="30">
        <f>SUMIF([1]route!$E$3:$E$10005,E528,[1]!Table1[18])</f>
        <v/>
      </c>
      <c r="AW528" s="30">
        <f>SUMIF([1]route!$E$3:$E$10005,E528,[1]!Table1[19])</f>
        <v/>
      </c>
      <c r="AX528" s="30">
        <f>SUMIF([1]route!$E$3:$E$10005,E528,[1]!Table1[20])</f>
        <v/>
      </c>
      <c r="AY528" s="30">
        <f>SUMIF([1]route!$E$3:$E$10005,E528,[1]!Table1[21])</f>
        <v/>
      </c>
      <c r="AZ528" s="30">
        <f>SUMIF([1]route!$E$3:$E$10005,E528,[1]!Table1[22])</f>
        <v/>
      </c>
      <c r="BA528" s="30">
        <f>SUMIF([1]route!$E$3:$E$10005,E528,[1]!Table1[23])</f>
        <v/>
      </c>
      <c r="BB528" s="30">
        <f>SUMIF([1]route!$E$3:$E$10005,E528,[1]!Table1[24])</f>
        <v/>
      </c>
      <c r="BC528" s="30">
        <f>SUMIF([1]route!$E$3:$E$10005,E528,[1]!Table1[25])</f>
        <v/>
      </c>
      <c r="BD528" s="30">
        <f>SUMIF([1]route!$E$3:$E$10005,E528,[1]!Table1[26])</f>
        <v/>
      </c>
      <c r="BE528" s="30">
        <f>SUMIF([1]route!$E$3:$E$10005,E528,[1]!Table1[27])</f>
        <v/>
      </c>
      <c r="BF528" s="30">
        <f>SUMIF([1]route!$E$3:$E$10005,E528,[1]!Table1[28])</f>
        <v/>
      </c>
      <c r="BG528" s="30">
        <f>SUMIF([1]route!$E$3:$E$10005,E528,[1]!Table1[29])</f>
        <v/>
      </c>
      <c r="BH528" s="30">
        <f>SUMIF([1]route!$E$3:$E$10005,E528,[1]!Table1[30])</f>
        <v/>
      </c>
      <c r="BI528" s="30">
        <f>SUMIF([1]route!$E$3:$E$10005,E528,[1]!Table1[31])</f>
        <v/>
      </c>
      <c r="BJ528" s="30">
        <f>SUMIF([1]route!$E$3:$E$10005,E528,[1]!Table1[Remain PO])</f>
        <v/>
      </c>
      <c r="BK528" s="31">
        <f>SUMIF([1]route!$E$3:$E$10005,E528,[1]!Table1[N+1])</f>
        <v/>
      </c>
      <c r="BL528" s="31">
        <f>SUMIF([1]route!$E$3:$E$10005,E528,[1]!Table1[N+2])</f>
        <v/>
      </c>
      <c r="BM528" s="31">
        <f>SUMIF([1]route!$E$3:$E$10005,E528,[1]!Table1[N+3])</f>
        <v/>
      </c>
      <c r="BN528" s="32">
        <f>SUMIF([1]route!$E$3:$E$10005,E528,[1]!Table1[N+4])</f>
        <v/>
      </c>
      <c r="BP528" s="37">
        <f>$V528-$AD528</f>
        <v/>
      </c>
      <c r="BQ528" s="35">
        <f>BP528-AE528</f>
        <v/>
      </c>
      <c r="BR528" s="35">
        <f>BQ528-AF528</f>
        <v/>
      </c>
      <c r="BS528" s="35">
        <f>BR528-AG528</f>
        <v/>
      </c>
      <c r="BT528" s="35">
        <f>BS528-AH528</f>
        <v/>
      </c>
      <c r="BU528" s="35">
        <f>BT528-AI528</f>
        <v/>
      </c>
      <c r="BV528" s="35">
        <f>BU528-AJ528</f>
        <v/>
      </c>
      <c r="BW528" s="35">
        <f>BV528-AK528</f>
        <v/>
      </c>
      <c r="BX528" s="35">
        <f>BW528-AL528</f>
        <v/>
      </c>
      <c r="BY528" s="35">
        <f>BX528-AM528</f>
        <v/>
      </c>
      <c r="BZ528" s="35">
        <f>BY528-AN528</f>
        <v/>
      </c>
      <c r="CA528" s="35">
        <f>BZ528-AO528</f>
        <v/>
      </c>
      <c r="CB528" s="35">
        <f>CA528-AP528</f>
        <v/>
      </c>
      <c r="CC528" s="35">
        <f>CB528-AQ528</f>
        <v/>
      </c>
      <c r="CD528" s="35">
        <f>CC528-AR528</f>
        <v/>
      </c>
      <c r="CE528" s="35">
        <f>CD528-AS528</f>
        <v/>
      </c>
      <c r="CF528" s="35">
        <f>CE528-AT528</f>
        <v/>
      </c>
      <c r="CG528" s="35">
        <f>CF528-AU528</f>
        <v/>
      </c>
      <c r="CH528" s="35">
        <f>CG528-AV528</f>
        <v/>
      </c>
      <c r="CI528" s="35">
        <f>CH528-AW528</f>
        <v/>
      </c>
      <c r="CJ528" s="35">
        <f>CI528-AX528</f>
        <v/>
      </c>
      <c r="CK528" s="35">
        <f>CJ528-AY528</f>
        <v/>
      </c>
      <c r="CL528" s="35">
        <f>CK528-AZ528</f>
        <v/>
      </c>
      <c r="CM528" s="35">
        <f>CL528-BA528</f>
        <v/>
      </c>
      <c r="CN528" s="35">
        <f>CM528-BB528</f>
        <v/>
      </c>
      <c r="CO528" s="35">
        <f>CN528-BC528</f>
        <v/>
      </c>
      <c r="CP528" s="35">
        <f>CO528-BD528</f>
        <v/>
      </c>
      <c r="CQ528" s="35">
        <f>CP528-BE528</f>
        <v/>
      </c>
      <c r="CR528" s="35">
        <f>CQ528-BF528</f>
        <v/>
      </c>
      <c r="CS528" s="35">
        <f>CR528-BG528</f>
        <v/>
      </c>
      <c r="CT528" s="35">
        <f>CS528-BH528</f>
        <v/>
      </c>
      <c r="CU528" s="35">
        <f>CT528-BI528</f>
        <v/>
      </c>
      <c r="CV528" s="35">
        <f>CU528-BJ528</f>
        <v/>
      </c>
      <c r="CW528" s="38">
        <f>CV528-BK528</f>
        <v/>
      </c>
      <c r="CX528" s="38">
        <f>CW528-BL528</f>
        <v/>
      </c>
      <c r="CY528" s="38">
        <f>CX528-BM528</f>
        <v/>
      </c>
      <c r="CZ528" s="39">
        <f>CY528-BN528</f>
        <v/>
      </c>
      <c r="DA528" s="35" t="n"/>
    </row>
    <row r="529">
      <c r="D529" s="19" t="n"/>
      <c r="E529" s="20" t="n"/>
      <c r="F529" s="21" t="n"/>
      <c r="G529" s="21" t="n"/>
      <c r="H529" s="21" t="n"/>
      <c r="I529" s="19" t="n"/>
      <c r="J529" s="19" t="n"/>
      <c r="K529" s="21" t="n"/>
      <c r="L529" s="21" t="n"/>
      <c r="M529" s="22" t="n"/>
      <c r="N529" s="22" t="n"/>
      <c r="O529" s="19" t="n"/>
      <c r="P529" s="21" t="n"/>
      <c r="Q529" s="167">
        <f>'Cutting Rules'!AD529</f>
        <v/>
      </c>
      <c r="R529" s="168" t="n"/>
      <c r="S529" s="24" t="n"/>
      <c r="T529" s="169" t="inlineStr"/>
      <c r="U529" s="19" t="n"/>
      <c r="V529" s="25" t="n"/>
      <c r="W529" s="26" t="n"/>
      <c r="X529" s="27" t="n"/>
      <c r="Y529" s="47" t="n"/>
      <c r="Z529" s="121">
        <f>IFERROR(VLOOKUP(E529,[1]route!$E$3:$BL$10005,59,0),"")&amp;IFERROR(VLOOKUP(E529,[1]route!$E$3:$BL$10005,60,0),"")</f>
        <v/>
      </c>
      <c r="AA529" s="172">
        <f>IF(R529&gt;V529,R529-V529,0)</f>
        <v/>
      </c>
      <c r="AB529" s="173">
        <f>AA529*O529*N529/1000</f>
        <v/>
      </c>
      <c r="AC529" s="4">
        <f>IFERROR(MATCH($X529,$BP529:$CZ529,0),"")</f>
        <v/>
      </c>
      <c r="AD529" s="29" t="n">
        <v>0</v>
      </c>
      <c r="AE529" s="30">
        <f>SUMIF([1]route!$E$3:$E$10005,E529,[1]!Table1[1])</f>
        <v/>
      </c>
      <c r="AF529" s="30">
        <f>SUMIF([1]route!$E$3:$E$10005,E529,[1]!Table1[2])</f>
        <v/>
      </c>
      <c r="AG529" s="30">
        <f>SUMIF([1]route!$E$3:$E$10005,E529,[1]!Table1[3])</f>
        <v/>
      </c>
      <c r="AH529" s="30">
        <f>SUMIF([1]route!$E$3:$E$10005,E529,[1]!Table1[4])</f>
        <v/>
      </c>
      <c r="AI529" s="30">
        <f>SUMIF([1]route!$E$3:$E$10005,E529,[1]!Table1[5])</f>
        <v/>
      </c>
      <c r="AJ529" s="30">
        <f>SUMIF([1]route!$E$3:$E$10005,E529,[1]!Table1[6])</f>
        <v/>
      </c>
      <c r="AK529" s="30">
        <f>SUMIF([1]route!$E$3:$E$10005,E529,[1]!Table1[7])</f>
        <v/>
      </c>
      <c r="AL529" s="30">
        <f>SUMIF([1]route!$E$3:$E$10005,E529,[1]!Table1[8])</f>
        <v/>
      </c>
      <c r="AM529" s="30">
        <f>SUMIF([1]route!$E$3:$E$10005,E529,[1]!Table1[9])</f>
        <v/>
      </c>
      <c r="AN529" s="30">
        <f>SUMIF([1]route!$E$3:$E$10005,E529,[1]!Table1[10])</f>
        <v/>
      </c>
      <c r="AO529" s="30">
        <f>SUMIF([1]route!$E$3:$E$10005,E529,[1]!Table1[11])</f>
        <v/>
      </c>
      <c r="AP529" s="30">
        <f>SUMIF([1]route!$E$3:$E$10005,E529,[1]!Table1[12])</f>
        <v/>
      </c>
      <c r="AQ529" s="30">
        <f>SUMIF([1]route!$E$3:$E$10005,E529,[1]!Table1[13])</f>
        <v/>
      </c>
      <c r="AR529" s="30">
        <f>SUMIF([1]route!$E$3:$E$10005,E529,[1]!Table1[14])</f>
        <v/>
      </c>
      <c r="AS529" s="30">
        <f>SUMIF([1]route!$E$3:$E$10005,E529,[1]!Table1[15])</f>
        <v/>
      </c>
      <c r="AT529" s="30">
        <f>SUMIF([1]route!$E$3:$E$10005,E529,[1]!Table1[16])</f>
        <v/>
      </c>
      <c r="AU529" s="30">
        <f>SUMIF([1]route!$E$3:$E$10005,E529,[1]!Table1[17])</f>
        <v/>
      </c>
      <c r="AV529" s="30">
        <f>SUMIF([1]route!$E$3:$E$10005,E529,[1]!Table1[18])</f>
        <v/>
      </c>
      <c r="AW529" s="30">
        <f>SUMIF([1]route!$E$3:$E$10005,E529,[1]!Table1[19])</f>
        <v/>
      </c>
      <c r="AX529" s="30">
        <f>SUMIF([1]route!$E$3:$E$10005,E529,[1]!Table1[20])</f>
        <v/>
      </c>
      <c r="AY529" s="30">
        <f>SUMIF([1]route!$E$3:$E$10005,E529,[1]!Table1[21])</f>
        <v/>
      </c>
      <c r="AZ529" s="30">
        <f>SUMIF([1]route!$E$3:$E$10005,E529,[1]!Table1[22])</f>
        <v/>
      </c>
      <c r="BA529" s="30">
        <f>SUMIF([1]route!$E$3:$E$10005,E529,[1]!Table1[23])</f>
        <v/>
      </c>
      <c r="BB529" s="30">
        <f>SUMIF([1]route!$E$3:$E$10005,E529,[1]!Table1[24])</f>
        <v/>
      </c>
      <c r="BC529" s="30">
        <f>SUMIF([1]route!$E$3:$E$10005,E529,[1]!Table1[25])</f>
        <v/>
      </c>
      <c r="BD529" s="30">
        <f>SUMIF([1]route!$E$3:$E$10005,E529,[1]!Table1[26])</f>
        <v/>
      </c>
      <c r="BE529" s="30">
        <f>SUMIF([1]route!$E$3:$E$10005,E529,[1]!Table1[27])</f>
        <v/>
      </c>
      <c r="BF529" s="30">
        <f>SUMIF([1]route!$E$3:$E$10005,E529,[1]!Table1[28])</f>
        <v/>
      </c>
      <c r="BG529" s="30">
        <f>SUMIF([1]route!$E$3:$E$10005,E529,[1]!Table1[29])</f>
        <v/>
      </c>
      <c r="BH529" s="30">
        <f>SUMIF([1]route!$E$3:$E$10005,E529,[1]!Table1[30])</f>
        <v/>
      </c>
      <c r="BI529" s="30">
        <f>SUMIF([1]route!$E$3:$E$10005,E529,[1]!Table1[31])</f>
        <v/>
      </c>
      <c r="BJ529" s="30">
        <f>SUMIF([1]route!$E$3:$E$10005,E529,[1]!Table1[Remain PO])</f>
        <v/>
      </c>
      <c r="BK529" s="31">
        <f>SUMIF([1]route!$E$3:$E$10005,E529,[1]!Table1[N+1])</f>
        <v/>
      </c>
      <c r="BL529" s="31">
        <f>SUMIF([1]route!$E$3:$E$10005,E529,[1]!Table1[N+2])</f>
        <v/>
      </c>
      <c r="BM529" s="31">
        <f>SUMIF([1]route!$E$3:$E$10005,E529,[1]!Table1[N+3])</f>
        <v/>
      </c>
      <c r="BN529" s="32">
        <f>SUMIF([1]route!$E$3:$E$10005,E529,[1]!Table1[N+4])</f>
        <v/>
      </c>
      <c r="BP529" s="37">
        <f>$V529-$AD529</f>
        <v/>
      </c>
      <c r="BQ529" s="35">
        <f>BP529-AE529</f>
        <v/>
      </c>
      <c r="BR529" s="35">
        <f>BQ529-AF529</f>
        <v/>
      </c>
      <c r="BS529" s="35">
        <f>BR529-AG529</f>
        <v/>
      </c>
      <c r="BT529" s="35">
        <f>BS529-AH529</f>
        <v/>
      </c>
      <c r="BU529" s="35">
        <f>BT529-AI529</f>
        <v/>
      </c>
      <c r="BV529" s="35">
        <f>BU529-AJ529</f>
        <v/>
      </c>
      <c r="BW529" s="35">
        <f>BV529-AK529</f>
        <v/>
      </c>
      <c r="BX529" s="35">
        <f>BW529-AL529</f>
        <v/>
      </c>
      <c r="BY529" s="35">
        <f>BX529-AM529</f>
        <v/>
      </c>
      <c r="BZ529" s="35">
        <f>BY529-AN529</f>
        <v/>
      </c>
      <c r="CA529" s="35">
        <f>BZ529-AO529</f>
        <v/>
      </c>
      <c r="CB529" s="35">
        <f>CA529-AP529</f>
        <v/>
      </c>
      <c r="CC529" s="35">
        <f>CB529-AQ529</f>
        <v/>
      </c>
      <c r="CD529" s="35">
        <f>CC529-AR529</f>
        <v/>
      </c>
      <c r="CE529" s="35">
        <f>CD529-AS529</f>
        <v/>
      </c>
      <c r="CF529" s="35">
        <f>CE529-AT529</f>
        <v/>
      </c>
      <c r="CG529" s="35">
        <f>CF529-AU529</f>
        <v/>
      </c>
      <c r="CH529" s="35">
        <f>CG529-AV529</f>
        <v/>
      </c>
      <c r="CI529" s="35">
        <f>CH529-AW529</f>
        <v/>
      </c>
      <c r="CJ529" s="35">
        <f>CI529-AX529</f>
        <v/>
      </c>
      <c r="CK529" s="35">
        <f>CJ529-AY529</f>
        <v/>
      </c>
      <c r="CL529" s="35">
        <f>CK529-AZ529</f>
        <v/>
      </c>
      <c r="CM529" s="35">
        <f>CL529-BA529</f>
        <v/>
      </c>
      <c r="CN529" s="35">
        <f>CM529-BB529</f>
        <v/>
      </c>
      <c r="CO529" s="35">
        <f>CN529-BC529</f>
        <v/>
      </c>
      <c r="CP529" s="35">
        <f>CO529-BD529</f>
        <v/>
      </c>
      <c r="CQ529" s="35">
        <f>CP529-BE529</f>
        <v/>
      </c>
      <c r="CR529" s="35">
        <f>CQ529-BF529</f>
        <v/>
      </c>
      <c r="CS529" s="35">
        <f>CR529-BG529</f>
        <v/>
      </c>
      <c r="CT529" s="35">
        <f>CS529-BH529</f>
        <v/>
      </c>
      <c r="CU529" s="35">
        <f>CT529-BI529</f>
        <v/>
      </c>
      <c r="CV529" s="35">
        <f>CU529-BJ529</f>
        <v/>
      </c>
      <c r="CW529" s="38">
        <f>CV529-BK529</f>
        <v/>
      </c>
      <c r="CX529" s="38">
        <f>CW529-BL529</f>
        <v/>
      </c>
      <c r="CY529" s="38">
        <f>CX529-BM529</f>
        <v/>
      </c>
      <c r="CZ529" s="39">
        <f>CY529-BN529</f>
        <v/>
      </c>
      <c r="DA529" s="35" t="n"/>
    </row>
    <row r="530">
      <c r="D530" s="19" t="n"/>
      <c r="E530" s="20" t="n"/>
      <c r="F530" s="21" t="n"/>
      <c r="G530" s="21" t="n"/>
      <c r="H530" s="21" t="n"/>
      <c r="I530" s="19" t="n"/>
      <c r="J530" s="19" t="n"/>
      <c r="K530" s="21" t="n"/>
      <c r="L530" s="21" t="n"/>
      <c r="M530" s="22" t="n"/>
      <c r="N530" s="22" t="n"/>
      <c r="O530" s="19" t="n"/>
      <c r="P530" s="21" t="n"/>
      <c r="Q530" s="167">
        <f>'Cutting Rules'!AD530</f>
        <v/>
      </c>
      <c r="R530" s="168" t="n"/>
      <c r="S530" s="24" t="n"/>
      <c r="T530" s="169" t="inlineStr"/>
      <c r="U530" s="19" t="n"/>
      <c r="V530" s="25" t="n"/>
      <c r="W530" s="26" t="n"/>
      <c r="X530" s="27" t="n"/>
      <c r="Y530" s="47" t="n"/>
      <c r="Z530" s="121">
        <f>IFERROR(VLOOKUP(E530,[1]route!$E$3:$BL$10005,59,0),"")&amp;IFERROR(VLOOKUP(E530,[1]route!$E$3:$BL$10005,60,0),"")</f>
        <v/>
      </c>
      <c r="AA530" s="172">
        <f>IF(R530&gt;V530,R530-V530,0)</f>
        <v/>
      </c>
      <c r="AB530" s="173">
        <f>AA530*O530*N530/1000</f>
        <v/>
      </c>
      <c r="AC530" s="4">
        <f>IFERROR(MATCH($X530,$BP530:$CZ530,0),"")</f>
        <v/>
      </c>
      <c r="AD530" s="29" t="n">
        <v>0</v>
      </c>
      <c r="AE530" s="30">
        <f>SUMIF([1]route!$E$3:$E$10005,E530,[1]!Table1[1])</f>
        <v/>
      </c>
      <c r="AF530" s="30">
        <f>SUMIF([1]route!$E$3:$E$10005,E530,[1]!Table1[2])</f>
        <v/>
      </c>
      <c r="AG530" s="30">
        <f>SUMIF([1]route!$E$3:$E$10005,E530,[1]!Table1[3])</f>
        <v/>
      </c>
      <c r="AH530" s="30">
        <f>SUMIF([1]route!$E$3:$E$10005,E530,[1]!Table1[4])</f>
        <v/>
      </c>
      <c r="AI530" s="30">
        <f>SUMIF([1]route!$E$3:$E$10005,E530,[1]!Table1[5])</f>
        <v/>
      </c>
      <c r="AJ530" s="30">
        <f>SUMIF([1]route!$E$3:$E$10005,E530,[1]!Table1[6])</f>
        <v/>
      </c>
      <c r="AK530" s="30">
        <f>SUMIF([1]route!$E$3:$E$10005,E530,[1]!Table1[7])</f>
        <v/>
      </c>
      <c r="AL530" s="30">
        <f>SUMIF([1]route!$E$3:$E$10005,E530,[1]!Table1[8])</f>
        <v/>
      </c>
      <c r="AM530" s="30">
        <f>SUMIF([1]route!$E$3:$E$10005,E530,[1]!Table1[9])</f>
        <v/>
      </c>
      <c r="AN530" s="30">
        <f>SUMIF([1]route!$E$3:$E$10005,E530,[1]!Table1[10])</f>
        <v/>
      </c>
      <c r="AO530" s="30">
        <f>SUMIF([1]route!$E$3:$E$10005,E530,[1]!Table1[11])</f>
        <v/>
      </c>
      <c r="AP530" s="30">
        <f>SUMIF([1]route!$E$3:$E$10005,E530,[1]!Table1[12])</f>
        <v/>
      </c>
      <c r="AQ530" s="30">
        <f>SUMIF([1]route!$E$3:$E$10005,E530,[1]!Table1[13])</f>
        <v/>
      </c>
      <c r="AR530" s="30">
        <f>SUMIF([1]route!$E$3:$E$10005,E530,[1]!Table1[14])</f>
        <v/>
      </c>
      <c r="AS530" s="30">
        <f>SUMIF([1]route!$E$3:$E$10005,E530,[1]!Table1[15])</f>
        <v/>
      </c>
      <c r="AT530" s="30">
        <f>SUMIF([1]route!$E$3:$E$10005,E530,[1]!Table1[16])</f>
        <v/>
      </c>
      <c r="AU530" s="30">
        <f>SUMIF([1]route!$E$3:$E$10005,E530,[1]!Table1[17])</f>
        <v/>
      </c>
      <c r="AV530" s="30">
        <f>SUMIF([1]route!$E$3:$E$10005,E530,[1]!Table1[18])</f>
        <v/>
      </c>
      <c r="AW530" s="30">
        <f>SUMIF([1]route!$E$3:$E$10005,E530,[1]!Table1[19])</f>
        <v/>
      </c>
      <c r="AX530" s="30">
        <f>SUMIF([1]route!$E$3:$E$10005,E530,[1]!Table1[20])</f>
        <v/>
      </c>
      <c r="AY530" s="30">
        <f>SUMIF([1]route!$E$3:$E$10005,E530,[1]!Table1[21])</f>
        <v/>
      </c>
      <c r="AZ530" s="30">
        <f>SUMIF([1]route!$E$3:$E$10005,E530,[1]!Table1[22])</f>
        <v/>
      </c>
      <c r="BA530" s="30">
        <f>SUMIF([1]route!$E$3:$E$10005,E530,[1]!Table1[23])</f>
        <v/>
      </c>
      <c r="BB530" s="30">
        <f>SUMIF([1]route!$E$3:$E$10005,E530,[1]!Table1[24])</f>
        <v/>
      </c>
      <c r="BC530" s="30">
        <f>SUMIF([1]route!$E$3:$E$10005,E530,[1]!Table1[25])</f>
        <v/>
      </c>
      <c r="BD530" s="30">
        <f>SUMIF([1]route!$E$3:$E$10005,E530,[1]!Table1[26])</f>
        <v/>
      </c>
      <c r="BE530" s="30">
        <f>SUMIF([1]route!$E$3:$E$10005,E530,[1]!Table1[27])</f>
        <v/>
      </c>
      <c r="BF530" s="30">
        <f>SUMIF([1]route!$E$3:$E$10005,E530,[1]!Table1[28])</f>
        <v/>
      </c>
      <c r="BG530" s="30">
        <f>SUMIF([1]route!$E$3:$E$10005,E530,[1]!Table1[29])</f>
        <v/>
      </c>
      <c r="BH530" s="30">
        <f>SUMIF([1]route!$E$3:$E$10005,E530,[1]!Table1[30])</f>
        <v/>
      </c>
      <c r="BI530" s="30">
        <f>SUMIF([1]route!$E$3:$E$10005,E530,[1]!Table1[31])</f>
        <v/>
      </c>
      <c r="BJ530" s="30">
        <f>SUMIF([1]route!$E$3:$E$10005,E530,[1]!Table1[Remain PO])</f>
        <v/>
      </c>
      <c r="BK530" s="31">
        <f>SUMIF([1]route!$E$3:$E$10005,E530,[1]!Table1[N+1])</f>
        <v/>
      </c>
      <c r="BL530" s="31">
        <f>SUMIF([1]route!$E$3:$E$10005,E530,[1]!Table1[N+2])</f>
        <v/>
      </c>
      <c r="BM530" s="31">
        <f>SUMIF([1]route!$E$3:$E$10005,E530,[1]!Table1[N+3])</f>
        <v/>
      </c>
      <c r="BN530" s="32">
        <f>SUMIF([1]route!$E$3:$E$10005,E530,[1]!Table1[N+4])</f>
        <v/>
      </c>
      <c r="BP530" s="37">
        <f>$V530-$AD530</f>
        <v/>
      </c>
      <c r="BQ530" s="35">
        <f>BP530-AE530</f>
        <v/>
      </c>
      <c r="BR530" s="35">
        <f>BQ530-AF530</f>
        <v/>
      </c>
      <c r="BS530" s="35">
        <f>BR530-AG530</f>
        <v/>
      </c>
      <c r="BT530" s="35">
        <f>BS530-AH530</f>
        <v/>
      </c>
      <c r="BU530" s="35">
        <f>BT530-AI530</f>
        <v/>
      </c>
      <c r="BV530" s="35">
        <f>BU530-AJ530</f>
        <v/>
      </c>
      <c r="BW530" s="35">
        <f>BV530-AK530</f>
        <v/>
      </c>
      <c r="BX530" s="35">
        <f>BW530-AL530</f>
        <v/>
      </c>
      <c r="BY530" s="35">
        <f>BX530-AM530</f>
        <v/>
      </c>
      <c r="BZ530" s="35">
        <f>BY530-AN530</f>
        <v/>
      </c>
      <c r="CA530" s="35">
        <f>BZ530-AO530</f>
        <v/>
      </c>
      <c r="CB530" s="35">
        <f>CA530-AP530</f>
        <v/>
      </c>
      <c r="CC530" s="35">
        <f>CB530-AQ530</f>
        <v/>
      </c>
      <c r="CD530" s="35">
        <f>CC530-AR530</f>
        <v/>
      </c>
      <c r="CE530" s="35">
        <f>CD530-AS530</f>
        <v/>
      </c>
      <c r="CF530" s="35">
        <f>CE530-AT530</f>
        <v/>
      </c>
      <c r="CG530" s="35">
        <f>CF530-AU530</f>
        <v/>
      </c>
      <c r="CH530" s="35">
        <f>CG530-AV530</f>
        <v/>
      </c>
      <c r="CI530" s="35">
        <f>CH530-AW530</f>
        <v/>
      </c>
      <c r="CJ530" s="35">
        <f>CI530-AX530</f>
        <v/>
      </c>
      <c r="CK530" s="35">
        <f>CJ530-AY530</f>
        <v/>
      </c>
      <c r="CL530" s="35">
        <f>CK530-AZ530</f>
        <v/>
      </c>
      <c r="CM530" s="35">
        <f>CL530-BA530</f>
        <v/>
      </c>
      <c r="CN530" s="35">
        <f>CM530-BB530</f>
        <v/>
      </c>
      <c r="CO530" s="35">
        <f>CN530-BC530</f>
        <v/>
      </c>
      <c r="CP530" s="35">
        <f>CO530-BD530</f>
        <v/>
      </c>
      <c r="CQ530" s="35">
        <f>CP530-BE530</f>
        <v/>
      </c>
      <c r="CR530" s="35">
        <f>CQ530-BF530</f>
        <v/>
      </c>
      <c r="CS530" s="35">
        <f>CR530-BG530</f>
        <v/>
      </c>
      <c r="CT530" s="35">
        <f>CS530-BH530</f>
        <v/>
      </c>
      <c r="CU530" s="35">
        <f>CT530-BI530</f>
        <v/>
      </c>
      <c r="CV530" s="35">
        <f>CU530-BJ530</f>
        <v/>
      </c>
      <c r="CW530" s="38">
        <f>CV530-BK530</f>
        <v/>
      </c>
      <c r="CX530" s="38">
        <f>CW530-BL530</f>
        <v/>
      </c>
      <c r="CY530" s="38">
        <f>CX530-BM530</f>
        <v/>
      </c>
      <c r="CZ530" s="39">
        <f>CY530-BN530</f>
        <v/>
      </c>
      <c r="DA530" s="35" t="n"/>
    </row>
    <row r="531">
      <c r="D531" s="19" t="n"/>
      <c r="E531" s="20" t="n"/>
      <c r="F531" s="21" t="n"/>
      <c r="G531" s="21" t="n"/>
      <c r="H531" s="21" t="n"/>
      <c r="I531" s="19" t="n"/>
      <c r="J531" s="19" t="n"/>
      <c r="K531" s="21" t="n"/>
      <c r="L531" s="21" t="n"/>
      <c r="M531" s="22" t="n"/>
      <c r="N531" s="22" t="n"/>
      <c r="O531" s="19" t="n"/>
      <c r="P531" s="21" t="n"/>
      <c r="Q531" s="167">
        <f>'Cutting Rules'!AD531</f>
        <v/>
      </c>
      <c r="R531" s="168" t="n"/>
      <c r="S531" s="24" t="n"/>
      <c r="T531" s="169" t="inlineStr"/>
      <c r="U531" s="19" t="n"/>
      <c r="V531" s="25" t="n"/>
      <c r="W531" s="26" t="n"/>
      <c r="X531" s="27" t="n"/>
      <c r="Y531" s="47" t="n"/>
      <c r="Z531" s="121">
        <f>IFERROR(VLOOKUP(E531,[1]route!$E$3:$BL$10005,59,0),"")&amp;IFERROR(VLOOKUP(E531,[1]route!$E$3:$BL$10005,60,0),"")</f>
        <v/>
      </c>
      <c r="AA531" s="172">
        <f>IF(R531&gt;V531,R531-V531,0)</f>
        <v/>
      </c>
      <c r="AB531" s="173">
        <f>AA531*O531*N531/1000</f>
        <v/>
      </c>
      <c r="AC531" s="4">
        <f>IFERROR(MATCH($X531,$BP531:$CZ531,0),"")</f>
        <v/>
      </c>
      <c r="AD531" s="29" t="n">
        <v>0</v>
      </c>
      <c r="AE531" s="30">
        <f>SUMIF([1]route!$E$3:$E$10005,E531,[1]!Table1[1])</f>
        <v/>
      </c>
      <c r="AF531" s="30">
        <f>SUMIF([1]route!$E$3:$E$10005,E531,[1]!Table1[2])</f>
        <v/>
      </c>
      <c r="AG531" s="30">
        <f>SUMIF([1]route!$E$3:$E$10005,E531,[1]!Table1[3])</f>
        <v/>
      </c>
      <c r="AH531" s="30">
        <f>SUMIF([1]route!$E$3:$E$10005,E531,[1]!Table1[4])</f>
        <v/>
      </c>
      <c r="AI531" s="30">
        <f>SUMIF([1]route!$E$3:$E$10005,E531,[1]!Table1[5])</f>
        <v/>
      </c>
      <c r="AJ531" s="30">
        <f>SUMIF([1]route!$E$3:$E$10005,E531,[1]!Table1[6])</f>
        <v/>
      </c>
      <c r="AK531" s="30">
        <f>SUMIF([1]route!$E$3:$E$10005,E531,[1]!Table1[7])</f>
        <v/>
      </c>
      <c r="AL531" s="30">
        <f>SUMIF([1]route!$E$3:$E$10005,E531,[1]!Table1[8])</f>
        <v/>
      </c>
      <c r="AM531" s="30">
        <f>SUMIF([1]route!$E$3:$E$10005,E531,[1]!Table1[9])</f>
        <v/>
      </c>
      <c r="AN531" s="30">
        <f>SUMIF([1]route!$E$3:$E$10005,E531,[1]!Table1[10])</f>
        <v/>
      </c>
      <c r="AO531" s="30">
        <f>SUMIF([1]route!$E$3:$E$10005,E531,[1]!Table1[11])</f>
        <v/>
      </c>
      <c r="AP531" s="30">
        <f>SUMIF([1]route!$E$3:$E$10005,E531,[1]!Table1[12])</f>
        <v/>
      </c>
      <c r="AQ531" s="30">
        <f>SUMIF([1]route!$E$3:$E$10005,E531,[1]!Table1[13])</f>
        <v/>
      </c>
      <c r="AR531" s="30">
        <f>SUMIF([1]route!$E$3:$E$10005,E531,[1]!Table1[14])</f>
        <v/>
      </c>
      <c r="AS531" s="30">
        <f>SUMIF([1]route!$E$3:$E$10005,E531,[1]!Table1[15])</f>
        <v/>
      </c>
      <c r="AT531" s="30">
        <f>SUMIF([1]route!$E$3:$E$10005,E531,[1]!Table1[16])</f>
        <v/>
      </c>
      <c r="AU531" s="30">
        <f>SUMIF([1]route!$E$3:$E$10005,E531,[1]!Table1[17])</f>
        <v/>
      </c>
      <c r="AV531" s="30">
        <f>SUMIF([1]route!$E$3:$E$10005,E531,[1]!Table1[18])</f>
        <v/>
      </c>
      <c r="AW531" s="30">
        <f>SUMIF([1]route!$E$3:$E$10005,E531,[1]!Table1[19])</f>
        <v/>
      </c>
      <c r="AX531" s="30">
        <f>SUMIF([1]route!$E$3:$E$10005,E531,[1]!Table1[20])</f>
        <v/>
      </c>
      <c r="AY531" s="30">
        <f>SUMIF([1]route!$E$3:$E$10005,E531,[1]!Table1[21])</f>
        <v/>
      </c>
      <c r="AZ531" s="30">
        <f>SUMIF([1]route!$E$3:$E$10005,E531,[1]!Table1[22])</f>
        <v/>
      </c>
      <c r="BA531" s="30">
        <f>SUMIF([1]route!$E$3:$E$10005,E531,[1]!Table1[23])</f>
        <v/>
      </c>
      <c r="BB531" s="30">
        <f>SUMIF([1]route!$E$3:$E$10005,E531,[1]!Table1[24])</f>
        <v/>
      </c>
      <c r="BC531" s="30">
        <f>SUMIF([1]route!$E$3:$E$10005,E531,[1]!Table1[25])</f>
        <v/>
      </c>
      <c r="BD531" s="30">
        <f>SUMIF([1]route!$E$3:$E$10005,E531,[1]!Table1[26])</f>
        <v/>
      </c>
      <c r="BE531" s="30">
        <f>SUMIF([1]route!$E$3:$E$10005,E531,[1]!Table1[27])</f>
        <v/>
      </c>
      <c r="BF531" s="30">
        <f>SUMIF([1]route!$E$3:$E$10005,E531,[1]!Table1[28])</f>
        <v/>
      </c>
      <c r="BG531" s="30">
        <f>SUMIF([1]route!$E$3:$E$10005,E531,[1]!Table1[29])</f>
        <v/>
      </c>
      <c r="BH531" s="30">
        <f>SUMIF([1]route!$E$3:$E$10005,E531,[1]!Table1[30])</f>
        <v/>
      </c>
      <c r="BI531" s="30">
        <f>SUMIF([1]route!$E$3:$E$10005,E531,[1]!Table1[31])</f>
        <v/>
      </c>
      <c r="BJ531" s="30">
        <f>SUMIF([1]route!$E$3:$E$10005,E531,[1]!Table1[Remain PO])</f>
        <v/>
      </c>
      <c r="BK531" s="31">
        <f>SUMIF([1]route!$E$3:$E$10005,E531,[1]!Table1[N+1])</f>
        <v/>
      </c>
      <c r="BL531" s="31">
        <f>SUMIF([1]route!$E$3:$E$10005,E531,[1]!Table1[N+2])</f>
        <v/>
      </c>
      <c r="BM531" s="31">
        <f>SUMIF([1]route!$E$3:$E$10005,E531,[1]!Table1[N+3])</f>
        <v/>
      </c>
      <c r="BN531" s="32">
        <f>SUMIF([1]route!$E$3:$E$10005,E531,[1]!Table1[N+4])</f>
        <v/>
      </c>
      <c r="BP531" s="37">
        <f>$V531-$AD531</f>
        <v/>
      </c>
      <c r="BQ531" s="35">
        <f>BP531-AE531</f>
        <v/>
      </c>
      <c r="BR531" s="35">
        <f>BQ531-AF531</f>
        <v/>
      </c>
      <c r="BS531" s="35">
        <f>BR531-AG531</f>
        <v/>
      </c>
      <c r="BT531" s="35">
        <f>BS531-AH531</f>
        <v/>
      </c>
      <c r="BU531" s="35">
        <f>BT531-AI531</f>
        <v/>
      </c>
      <c r="BV531" s="35">
        <f>BU531-AJ531</f>
        <v/>
      </c>
      <c r="BW531" s="35">
        <f>BV531-AK531</f>
        <v/>
      </c>
      <c r="BX531" s="35">
        <f>BW531-AL531</f>
        <v/>
      </c>
      <c r="BY531" s="35">
        <f>BX531-AM531</f>
        <v/>
      </c>
      <c r="BZ531" s="35">
        <f>BY531-AN531</f>
        <v/>
      </c>
      <c r="CA531" s="35">
        <f>BZ531-AO531</f>
        <v/>
      </c>
      <c r="CB531" s="35">
        <f>CA531-AP531</f>
        <v/>
      </c>
      <c r="CC531" s="35">
        <f>CB531-AQ531</f>
        <v/>
      </c>
      <c r="CD531" s="35">
        <f>CC531-AR531</f>
        <v/>
      </c>
      <c r="CE531" s="35">
        <f>CD531-AS531</f>
        <v/>
      </c>
      <c r="CF531" s="35">
        <f>CE531-AT531</f>
        <v/>
      </c>
      <c r="CG531" s="35">
        <f>CF531-AU531</f>
        <v/>
      </c>
      <c r="CH531" s="35">
        <f>CG531-AV531</f>
        <v/>
      </c>
      <c r="CI531" s="35">
        <f>CH531-AW531</f>
        <v/>
      </c>
      <c r="CJ531" s="35">
        <f>CI531-AX531</f>
        <v/>
      </c>
      <c r="CK531" s="35">
        <f>CJ531-AY531</f>
        <v/>
      </c>
      <c r="CL531" s="35">
        <f>CK531-AZ531</f>
        <v/>
      </c>
      <c r="CM531" s="35">
        <f>CL531-BA531</f>
        <v/>
      </c>
      <c r="CN531" s="35">
        <f>CM531-BB531</f>
        <v/>
      </c>
      <c r="CO531" s="35">
        <f>CN531-BC531</f>
        <v/>
      </c>
      <c r="CP531" s="35">
        <f>CO531-BD531</f>
        <v/>
      </c>
      <c r="CQ531" s="35">
        <f>CP531-BE531</f>
        <v/>
      </c>
      <c r="CR531" s="35">
        <f>CQ531-BF531</f>
        <v/>
      </c>
      <c r="CS531" s="35">
        <f>CR531-BG531</f>
        <v/>
      </c>
      <c r="CT531" s="35">
        <f>CS531-BH531</f>
        <v/>
      </c>
      <c r="CU531" s="35">
        <f>CT531-BI531</f>
        <v/>
      </c>
      <c r="CV531" s="35">
        <f>CU531-BJ531</f>
        <v/>
      </c>
      <c r="CW531" s="38">
        <f>CV531-BK531</f>
        <v/>
      </c>
      <c r="CX531" s="38">
        <f>CW531-BL531</f>
        <v/>
      </c>
      <c r="CY531" s="38">
        <f>CX531-BM531</f>
        <v/>
      </c>
      <c r="CZ531" s="39">
        <f>CY531-BN531</f>
        <v/>
      </c>
      <c r="DA531" s="35" t="n"/>
    </row>
    <row r="532">
      <c r="D532" s="19" t="n"/>
      <c r="E532" s="20" t="n"/>
      <c r="F532" s="21" t="n"/>
      <c r="G532" s="21" t="n"/>
      <c r="H532" s="21" t="n"/>
      <c r="I532" s="19" t="n"/>
      <c r="J532" s="19" t="n"/>
      <c r="K532" s="21" t="n"/>
      <c r="L532" s="21" t="n"/>
      <c r="M532" s="22" t="n"/>
      <c r="N532" s="22" t="n"/>
      <c r="O532" s="19" t="n"/>
      <c r="P532" s="21" t="n"/>
      <c r="Q532" s="167">
        <f>'Cutting Rules'!AD532</f>
        <v/>
      </c>
      <c r="R532" s="168" t="n"/>
      <c r="S532" s="24" t="n"/>
      <c r="T532" s="169" t="inlineStr"/>
      <c r="U532" s="19" t="n"/>
      <c r="V532" s="25" t="n"/>
      <c r="W532" s="26" t="n"/>
      <c r="X532" s="27" t="n"/>
      <c r="Y532" s="47" t="n"/>
      <c r="Z532" s="121">
        <f>IFERROR(VLOOKUP(E532,[1]route!$E$3:$BL$10005,59,0),"")&amp;IFERROR(VLOOKUP(E532,[1]route!$E$3:$BL$10005,60,0),"")</f>
        <v/>
      </c>
      <c r="AA532" s="172">
        <f>IF(R532&gt;V532,R532-V532,0)</f>
        <v/>
      </c>
      <c r="AB532" s="173">
        <f>AA532*O532*N532/1000</f>
        <v/>
      </c>
      <c r="AC532" s="4">
        <f>IFERROR(MATCH($X532,$BP532:$CZ532,0),"")</f>
        <v/>
      </c>
      <c r="AD532" s="29" t="n">
        <v>0</v>
      </c>
      <c r="AE532" s="30">
        <f>SUMIF([1]route!$E$3:$E$10005,E532,[1]!Table1[1])</f>
        <v/>
      </c>
      <c r="AF532" s="30">
        <f>SUMIF([1]route!$E$3:$E$10005,E532,[1]!Table1[2])</f>
        <v/>
      </c>
      <c r="AG532" s="30">
        <f>SUMIF([1]route!$E$3:$E$10005,E532,[1]!Table1[3])</f>
        <v/>
      </c>
      <c r="AH532" s="30">
        <f>SUMIF([1]route!$E$3:$E$10005,E532,[1]!Table1[4])</f>
        <v/>
      </c>
      <c r="AI532" s="30">
        <f>SUMIF([1]route!$E$3:$E$10005,E532,[1]!Table1[5])</f>
        <v/>
      </c>
      <c r="AJ532" s="30">
        <f>SUMIF([1]route!$E$3:$E$10005,E532,[1]!Table1[6])</f>
        <v/>
      </c>
      <c r="AK532" s="30">
        <f>SUMIF([1]route!$E$3:$E$10005,E532,[1]!Table1[7])</f>
        <v/>
      </c>
      <c r="AL532" s="30">
        <f>SUMIF([1]route!$E$3:$E$10005,E532,[1]!Table1[8])</f>
        <v/>
      </c>
      <c r="AM532" s="30">
        <f>SUMIF([1]route!$E$3:$E$10005,E532,[1]!Table1[9])</f>
        <v/>
      </c>
      <c r="AN532" s="30">
        <f>SUMIF([1]route!$E$3:$E$10005,E532,[1]!Table1[10])</f>
        <v/>
      </c>
      <c r="AO532" s="30">
        <f>SUMIF([1]route!$E$3:$E$10005,E532,[1]!Table1[11])</f>
        <v/>
      </c>
      <c r="AP532" s="30">
        <f>SUMIF([1]route!$E$3:$E$10005,E532,[1]!Table1[12])</f>
        <v/>
      </c>
      <c r="AQ532" s="30">
        <f>SUMIF([1]route!$E$3:$E$10005,E532,[1]!Table1[13])</f>
        <v/>
      </c>
      <c r="AR532" s="30">
        <f>SUMIF([1]route!$E$3:$E$10005,E532,[1]!Table1[14])</f>
        <v/>
      </c>
      <c r="AS532" s="30">
        <f>SUMIF([1]route!$E$3:$E$10005,E532,[1]!Table1[15])</f>
        <v/>
      </c>
      <c r="AT532" s="30">
        <f>SUMIF([1]route!$E$3:$E$10005,E532,[1]!Table1[16])</f>
        <v/>
      </c>
      <c r="AU532" s="30">
        <f>SUMIF([1]route!$E$3:$E$10005,E532,[1]!Table1[17])</f>
        <v/>
      </c>
      <c r="AV532" s="30">
        <f>SUMIF([1]route!$E$3:$E$10005,E532,[1]!Table1[18])</f>
        <v/>
      </c>
      <c r="AW532" s="30">
        <f>SUMIF([1]route!$E$3:$E$10005,E532,[1]!Table1[19])</f>
        <v/>
      </c>
      <c r="AX532" s="30">
        <f>SUMIF([1]route!$E$3:$E$10005,E532,[1]!Table1[20])</f>
        <v/>
      </c>
      <c r="AY532" s="30">
        <f>SUMIF([1]route!$E$3:$E$10005,E532,[1]!Table1[21])</f>
        <v/>
      </c>
      <c r="AZ532" s="30">
        <f>SUMIF([1]route!$E$3:$E$10005,E532,[1]!Table1[22])</f>
        <v/>
      </c>
      <c r="BA532" s="30">
        <f>SUMIF([1]route!$E$3:$E$10005,E532,[1]!Table1[23])</f>
        <v/>
      </c>
      <c r="BB532" s="30">
        <f>SUMIF([1]route!$E$3:$E$10005,E532,[1]!Table1[24])</f>
        <v/>
      </c>
      <c r="BC532" s="30">
        <f>SUMIF([1]route!$E$3:$E$10005,E532,[1]!Table1[25])</f>
        <v/>
      </c>
      <c r="BD532" s="30">
        <f>SUMIF([1]route!$E$3:$E$10005,E532,[1]!Table1[26])</f>
        <v/>
      </c>
      <c r="BE532" s="30">
        <f>SUMIF([1]route!$E$3:$E$10005,E532,[1]!Table1[27])</f>
        <v/>
      </c>
      <c r="BF532" s="30">
        <f>SUMIF([1]route!$E$3:$E$10005,E532,[1]!Table1[28])</f>
        <v/>
      </c>
      <c r="BG532" s="30">
        <f>SUMIF([1]route!$E$3:$E$10005,E532,[1]!Table1[29])</f>
        <v/>
      </c>
      <c r="BH532" s="30">
        <f>SUMIF([1]route!$E$3:$E$10005,E532,[1]!Table1[30])</f>
        <v/>
      </c>
      <c r="BI532" s="30">
        <f>SUMIF([1]route!$E$3:$E$10005,E532,[1]!Table1[31])</f>
        <v/>
      </c>
      <c r="BJ532" s="30">
        <f>SUMIF([1]route!$E$3:$E$10005,E532,[1]!Table1[Remain PO])</f>
        <v/>
      </c>
      <c r="BK532" s="31">
        <f>SUMIF([1]route!$E$3:$E$10005,E532,[1]!Table1[N+1])</f>
        <v/>
      </c>
      <c r="BL532" s="31">
        <f>SUMIF([1]route!$E$3:$E$10005,E532,[1]!Table1[N+2])</f>
        <v/>
      </c>
      <c r="BM532" s="31">
        <f>SUMIF([1]route!$E$3:$E$10005,E532,[1]!Table1[N+3])</f>
        <v/>
      </c>
      <c r="BN532" s="32">
        <f>SUMIF([1]route!$E$3:$E$10005,E532,[1]!Table1[N+4])</f>
        <v/>
      </c>
      <c r="BP532" s="37">
        <f>$V532-$AD532</f>
        <v/>
      </c>
      <c r="BQ532" s="35">
        <f>BP532-AE532</f>
        <v/>
      </c>
      <c r="BR532" s="35">
        <f>BQ532-AF532</f>
        <v/>
      </c>
      <c r="BS532" s="35">
        <f>BR532-AG532</f>
        <v/>
      </c>
      <c r="BT532" s="35">
        <f>BS532-AH532</f>
        <v/>
      </c>
      <c r="BU532" s="35">
        <f>BT532-AI532</f>
        <v/>
      </c>
      <c r="BV532" s="35">
        <f>BU532-AJ532</f>
        <v/>
      </c>
      <c r="BW532" s="35">
        <f>BV532-AK532</f>
        <v/>
      </c>
      <c r="BX532" s="35">
        <f>BW532-AL532</f>
        <v/>
      </c>
      <c r="BY532" s="35">
        <f>BX532-AM532</f>
        <v/>
      </c>
      <c r="BZ532" s="35">
        <f>BY532-AN532</f>
        <v/>
      </c>
      <c r="CA532" s="35">
        <f>BZ532-AO532</f>
        <v/>
      </c>
      <c r="CB532" s="35">
        <f>CA532-AP532</f>
        <v/>
      </c>
      <c r="CC532" s="35">
        <f>CB532-AQ532</f>
        <v/>
      </c>
      <c r="CD532" s="35">
        <f>CC532-AR532</f>
        <v/>
      </c>
      <c r="CE532" s="35">
        <f>CD532-AS532</f>
        <v/>
      </c>
      <c r="CF532" s="35">
        <f>CE532-AT532</f>
        <v/>
      </c>
      <c r="CG532" s="35">
        <f>CF532-AU532</f>
        <v/>
      </c>
      <c r="CH532" s="35">
        <f>CG532-AV532</f>
        <v/>
      </c>
      <c r="CI532" s="35">
        <f>CH532-AW532</f>
        <v/>
      </c>
      <c r="CJ532" s="35">
        <f>CI532-AX532</f>
        <v/>
      </c>
      <c r="CK532" s="35">
        <f>CJ532-AY532</f>
        <v/>
      </c>
      <c r="CL532" s="35">
        <f>CK532-AZ532</f>
        <v/>
      </c>
      <c r="CM532" s="35">
        <f>CL532-BA532</f>
        <v/>
      </c>
      <c r="CN532" s="35">
        <f>CM532-BB532</f>
        <v/>
      </c>
      <c r="CO532" s="35">
        <f>CN532-BC532</f>
        <v/>
      </c>
      <c r="CP532" s="35">
        <f>CO532-BD532</f>
        <v/>
      </c>
      <c r="CQ532" s="35">
        <f>CP532-BE532</f>
        <v/>
      </c>
      <c r="CR532" s="35">
        <f>CQ532-BF532</f>
        <v/>
      </c>
      <c r="CS532" s="35">
        <f>CR532-BG532</f>
        <v/>
      </c>
      <c r="CT532" s="35">
        <f>CS532-BH532</f>
        <v/>
      </c>
      <c r="CU532" s="35">
        <f>CT532-BI532</f>
        <v/>
      </c>
      <c r="CV532" s="35">
        <f>CU532-BJ532</f>
        <v/>
      </c>
      <c r="CW532" s="38">
        <f>CV532-BK532</f>
        <v/>
      </c>
      <c r="CX532" s="38">
        <f>CW532-BL532</f>
        <v/>
      </c>
      <c r="CY532" s="38">
        <f>CX532-BM532</f>
        <v/>
      </c>
      <c r="CZ532" s="39">
        <f>CY532-BN532</f>
        <v/>
      </c>
      <c r="DA532" s="35" t="n"/>
    </row>
    <row r="533">
      <c r="D533" s="19" t="n"/>
      <c r="E533" s="20" t="n"/>
      <c r="F533" s="21" t="n"/>
      <c r="G533" s="21" t="n"/>
      <c r="H533" s="21" t="n"/>
      <c r="I533" s="19" t="n"/>
      <c r="J533" s="19" t="n"/>
      <c r="K533" s="21" t="n"/>
      <c r="L533" s="21" t="n"/>
      <c r="M533" s="22" t="n"/>
      <c r="N533" s="22" t="n"/>
      <c r="O533" s="19" t="n"/>
      <c r="P533" s="21" t="n"/>
      <c r="Q533" s="167">
        <f>'Cutting Rules'!AD533</f>
        <v/>
      </c>
      <c r="R533" s="168" t="n"/>
      <c r="S533" s="24" t="n"/>
      <c r="T533" s="169" t="inlineStr"/>
      <c r="U533" s="19" t="n"/>
      <c r="V533" s="25" t="n"/>
      <c r="W533" s="26" t="n"/>
      <c r="X533" s="27" t="n"/>
      <c r="Y533" s="47" t="n"/>
      <c r="Z533" s="121">
        <f>IFERROR(VLOOKUP(E533,[1]route!$E$3:$BL$10005,59,0),"")&amp;IFERROR(VLOOKUP(E533,[1]route!$E$3:$BL$10005,60,0),"")</f>
        <v/>
      </c>
      <c r="AA533" s="172">
        <f>IF(R533&gt;V533,R533-V533,0)</f>
        <v/>
      </c>
      <c r="AB533" s="173">
        <f>AA533*O533*N533/1000</f>
        <v/>
      </c>
      <c r="AC533" s="4">
        <f>IFERROR(MATCH($X533,$BP533:$CZ533,0),"")</f>
        <v/>
      </c>
      <c r="AD533" s="29" t="n">
        <v>0</v>
      </c>
      <c r="AE533" s="30">
        <f>SUMIF([1]route!$E$3:$E$10005,E533,[1]!Table1[1])</f>
        <v/>
      </c>
      <c r="AF533" s="30">
        <f>SUMIF([1]route!$E$3:$E$10005,E533,[1]!Table1[2])</f>
        <v/>
      </c>
      <c r="AG533" s="30">
        <f>SUMIF([1]route!$E$3:$E$10005,E533,[1]!Table1[3])</f>
        <v/>
      </c>
      <c r="AH533" s="30">
        <f>SUMIF([1]route!$E$3:$E$10005,E533,[1]!Table1[4])</f>
        <v/>
      </c>
      <c r="AI533" s="30">
        <f>SUMIF([1]route!$E$3:$E$10005,E533,[1]!Table1[5])</f>
        <v/>
      </c>
      <c r="AJ533" s="30">
        <f>SUMIF([1]route!$E$3:$E$10005,E533,[1]!Table1[6])</f>
        <v/>
      </c>
      <c r="AK533" s="30">
        <f>SUMIF([1]route!$E$3:$E$10005,E533,[1]!Table1[7])</f>
        <v/>
      </c>
      <c r="AL533" s="30">
        <f>SUMIF([1]route!$E$3:$E$10005,E533,[1]!Table1[8])</f>
        <v/>
      </c>
      <c r="AM533" s="30">
        <f>SUMIF([1]route!$E$3:$E$10005,E533,[1]!Table1[9])</f>
        <v/>
      </c>
      <c r="AN533" s="30">
        <f>SUMIF([1]route!$E$3:$E$10005,E533,[1]!Table1[10])</f>
        <v/>
      </c>
      <c r="AO533" s="30">
        <f>SUMIF([1]route!$E$3:$E$10005,E533,[1]!Table1[11])</f>
        <v/>
      </c>
      <c r="AP533" s="30">
        <f>SUMIF([1]route!$E$3:$E$10005,E533,[1]!Table1[12])</f>
        <v/>
      </c>
      <c r="AQ533" s="30">
        <f>SUMIF([1]route!$E$3:$E$10005,E533,[1]!Table1[13])</f>
        <v/>
      </c>
      <c r="AR533" s="30">
        <f>SUMIF([1]route!$E$3:$E$10005,E533,[1]!Table1[14])</f>
        <v/>
      </c>
      <c r="AS533" s="30">
        <f>SUMIF([1]route!$E$3:$E$10005,E533,[1]!Table1[15])</f>
        <v/>
      </c>
      <c r="AT533" s="30">
        <f>SUMIF([1]route!$E$3:$E$10005,E533,[1]!Table1[16])</f>
        <v/>
      </c>
      <c r="AU533" s="30">
        <f>SUMIF([1]route!$E$3:$E$10005,E533,[1]!Table1[17])</f>
        <v/>
      </c>
      <c r="AV533" s="30">
        <f>SUMIF([1]route!$E$3:$E$10005,E533,[1]!Table1[18])</f>
        <v/>
      </c>
      <c r="AW533" s="30">
        <f>SUMIF([1]route!$E$3:$E$10005,E533,[1]!Table1[19])</f>
        <v/>
      </c>
      <c r="AX533" s="30">
        <f>SUMIF([1]route!$E$3:$E$10005,E533,[1]!Table1[20])</f>
        <v/>
      </c>
      <c r="AY533" s="30">
        <f>SUMIF([1]route!$E$3:$E$10005,E533,[1]!Table1[21])</f>
        <v/>
      </c>
      <c r="AZ533" s="30">
        <f>SUMIF([1]route!$E$3:$E$10005,E533,[1]!Table1[22])</f>
        <v/>
      </c>
      <c r="BA533" s="30">
        <f>SUMIF([1]route!$E$3:$E$10005,E533,[1]!Table1[23])</f>
        <v/>
      </c>
      <c r="BB533" s="30">
        <f>SUMIF([1]route!$E$3:$E$10005,E533,[1]!Table1[24])</f>
        <v/>
      </c>
      <c r="BC533" s="30">
        <f>SUMIF([1]route!$E$3:$E$10005,E533,[1]!Table1[25])</f>
        <v/>
      </c>
      <c r="BD533" s="30">
        <f>SUMIF([1]route!$E$3:$E$10005,E533,[1]!Table1[26])</f>
        <v/>
      </c>
      <c r="BE533" s="30">
        <f>SUMIF([1]route!$E$3:$E$10005,E533,[1]!Table1[27])</f>
        <v/>
      </c>
      <c r="BF533" s="30">
        <f>SUMIF([1]route!$E$3:$E$10005,E533,[1]!Table1[28])</f>
        <v/>
      </c>
      <c r="BG533" s="30">
        <f>SUMIF([1]route!$E$3:$E$10005,E533,[1]!Table1[29])</f>
        <v/>
      </c>
      <c r="BH533" s="30">
        <f>SUMIF([1]route!$E$3:$E$10005,E533,[1]!Table1[30])</f>
        <v/>
      </c>
      <c r="BI533" s="30">
        <f>SUMIF([1]route!$E$3:$E$10005,E533,[1]!Table1[31])</f>
        <v/>
      </c>
      <c r="BJ533" s="30">
        <f>SUMIF([1]route!$E$3:$E$10005,E533,[1]!Table1[Remain PO])</f>
        <v/>
      </c>
      <c r="BK533" s="31">
        <f>SUMIF([1]route!$E$3:$E$10005,E533,[1]!Table1[N+1])</f>
        <v/>
      </c>
      <c r="BL533" s="31">
        <f>SUMIF([1]route!$E$3:$E$10005,E533,[1]!Table1[N+2])</f>
        <v/>
      </c>
      <c r="BM533" s="31">
        <f>SUMIF([1]route!$E$3:$E$10005,E533,[1]!Table1[N+3])</f>
        <v/>
      </c>
      <c r="BN533" s="32">
        <f>SUMIF([1]route!$E$3:$E$10005,E533,[1]!Table1[N+4])</f>
        <v/>
      </c>
      <c r="BP533" s="37">
        <f>$V533-$AD533</f>
        <v/>
      </c>
      <c r="BQ533" s="35">
        <f>BP533-AE533</f>
        <v/>
      </c>
      <c r="BR533" s="35">
        <f>BQ533-AF533</f>
        <v/>
      </c>
      <c r="BS533" s="35">
        <f>BR533-AG533</f>
        <v/>
      </c>
      <c r="BT533" s="35">
        <f>BS533-AH533</f>
        <v/>
      </c>
      <c r="BU533" s="35">
        <f>BT533-AI533</f>
        <v/>
      </c>
      <c r="BV533" s="35">
        <f>BU533-AJ533</f>
        <v/>
      </c>
      <c r="BW533" s="35">
        <f>BV533-AK533</f>
        <v/>
      </c>
      <c r="BX533" s="35">
        <f>BW533-AL533</f>
        <v/>
      </c>
      <c r="BY533" s="35">
        <f>BX533-AM533</f>
        <v/>
      </c>
      <c r="BZ533" s="35">
        <f>BY533-AN533</f>
        <v/>
      </c>
      <c r="CA533" s="35">
        <f>BZ533-AO533</f>
        <v/>
      </c>
      <c r="CB533" s="35">
        <f>CA533-AP533</f>
        <v/>
      </c>
      <c r="CC533" s="35">
        <f>CB533-AQ533</f>
        <v/>
      </c>
      <c r="CD533" s="35">
        <f>CC533-AR533</f>
        <v/>
      </c>
      <c r="CE533" s="35">
        <f>CD533-AS533</f>
        <v/>
      </c>
      <c r="CF533" s="35">
        <f>CE533-AT533</f>
        <v/>
      </c>
      <c r="CG533" s="35">
        <f>CF533-AU533</f>
        <v/>
      </c>
      <c r="CH533" s="35">
        <f>CG533-AV533</f>
        <v/>
      </c>
      <c r="CI533" s="35">
        <f>CH533-AW533</f>
        <v/>
      </c>
      <c r="CJ533" s="35">
        <f>CI533-AX533</f>
        <v/>
      </c>
      <c r="CK533" s="35">
        <f>CJ533-AY533</f>
        <v/>
      </c>
      <c r="CL533" s="35">
        <f>CK533-AZ533</f>
        <v/>
      </c>
      <c r="CM533" s="35">
        <f>CL533-BA533</f>
        <v/>
      </c>
      <c r="CN533" s="35">
        <f>CM533-BB533</f>
        <v/>
      </c>
      <c r="CO533" s="35">
        <f>CN533-BC533</f>
        <v/>
      </c>
      <c r="CP533" s="35">
        <f>CO533-BD533</f>
        <v/>
      </c>
      <c r="CQ533" s="35">
        <f>CP533-BE533</f>
        <v/>
      </c>
      <c r="CR533" s="35">
        <f>CQ533-BF533</f>
        <v/>
      </c>
      <c r="CS533" s="35">
        <f>CR533-BG533</f>
        <v/>
      </c>
      <c r="CT533" s="35">
        <f>CS533-BH533</f>
        <v/>
      </c>
      <c r="CU533" s="35">
        <f>CT533-BI533</f>
        <v/>
      </c>
      <c r="CV533" s="35">
        <f>CU533-BJ533</f>
        <v/>
      </c>
      <c r="CW533" s="38">
        <f>CV533-BK533</f>
        <v/>
      </c>
      <c r="CX533" s="38">
        <f>CW533-BL533</f>
        <v/>
      </c>
      <c r="CY533" s="38">
        <f>CX533-BM533</f>
        <v/>
      </c>
      <c r="CZ533" s="39">
        <f>CY533-BN533</f>
        <v/>
      </c>
      <c r="DA533" s="35" t="n"/>
    </row>
    <row r="534">
      <c r="D534" s="19" t="n"/>
      <c r="E534" s="20" t="n"/>
      <c r="F534" s="21" t="n"/>
      <c r="G534" s="21" t="n"/>
      <c r="H534" s="21" t="n"/>
      <c r="I534" s="19" t="n"/>
      <c r="J534" s="19" t="n"/>
      <c r="K534" s="21" t="n"/>
      <c r="L534" s="21" t="n"/>
      <c r="M534" s="22" t="n"/>
      <c r="N534" s="22" t="n"/>
      <c r="O534" s="19" t="n"/>
      <c r="P534" s="21" t="n"/>
      <c r="Q534" s="167">
        <f>'Cutting Rules'!AD534</f>
        <v/>
      </c>
      <c r="R534" s="168" t="n"/>
      <c r="S534" s="24" t="n"/>
      <c r="T534" s="169" t="inlineStr"/>
      <c r="U534" s="19" t="n"/>
      <c r="V534" s="25" t="n"/>
      <c r="W534" s="26" t="n"/>
      <c r="X534" s="27" t="n"/>
      <c r="Y534" s="47" t="n"/>
      <c r="Z534" s="121">
        <f>IFERROR(VLOOKUP(E534,[1]route!$E$3:$BL$10005,59,0),"")&amp;IFERROR(VLOOKUP(E534,[1]route!$E$3:$BL$10005,60,0),"")</f>
        <v/>
      </c>
      <c r="AA534" s="172">
        <f>IF(R534&gt;V534,R534-V534,0)</f>
        <v/>
      </c>
      <c r="AB534" s="173">
        <f>AA534*O534*N534/1000</f>
        <v/>
      </c>
      <c r="AC534" s="4">
        <f>IFERROR(MATCH($X534,$BP534:$CZ534,0),"")</f>
        <v/>
      </c>
      <c r="AD534" s="29" t="n">
        <v>0</v>
      </c>
      <c r="AE534" s="30">
        <f>SUMIF([1]route!$E$3:$E$10005,E534,[1]!Table1[1])</f>
        <v/>
      </c>
      <c r="AF534" s="30">
        <f>SUMIF([1]route!$E$3:$E$10005,E534,[1]!Table1[2])</f>
        <v/>
      </c>
      <c r="AG534" s="30">
        <f>SUMIF([1]route!$E$3:$E$10005,E534,[1]!Table1[3])</f>
        <v/>
      </c>
      <c r="AH534" s="30">
        <f>SUMIF([1]route!$E$3:$E$10005,E534,[1]!Table1[4])</f>
        <v/>
      </c>
      <c r="AI534" s="30">
        <f>SUMIF([1]route!$E$3:$E$10005,E534,[1]!Table1[5])</f>
        <v/>
      </c>
      <c r="AJ534" s="30">
        <f>SUMIF([1]route!$E$3:$E$10005,E534,[1]!Table1[6])</f>
        <v/>
      </c>
      <c r="AK534" s="30">
        <f>SUMIF([1]route!$E$3:$E$10005,E534,[1]!Table1[7])</f>
        <v/>
      </c>
      <c r="AL534" s="30">
        <f>SUMIF([1]route!$E$3:$E$10005,E534,[1]!Table1[8])</f>
        <v/>
      </c>
      <c r="AM534" s="30">
        <f>SUMIF([1]route!$E$3:$E$10005,E534,[1]!Table1[9])</f>
        <v/>
      </c>
      <c r="AN534" s="30">
        <f>SUMIF([1]route!$E$3:$E$10005,E534,[1]!Table1[10])</f>
        <v/>
      </c>
      <c r="AO534" s="30">
        <f>SUMIF([1]route!$E$3:$E$10005,E534,[1]!Table1[11])</f>
        <v/>
      </c>
      <c r="AP534" s="30">
        <f>SUMIF([1]route!$E$3:$E$10005,E534,[1]!Table1[12])</f>
        <v/>
      </c>
      <c r="AQ534" s="30">
        <f>SUMIF([1]route!$E$3:$E$10005,E534,[1]!Table1[13])</f>
        <v/>
      </c>
      <c r="AR534" s="30">
        <f>SUMIF([1]route!$E$3:$E$10005,E534,[1]!Table1[14])</f>
        <v/>
      </c>
      <c r="AS534" s="30">
        <f>SUMIF([1]route!$E$3:$E$10005,E534,[1]!Table1[15])</f>
        <v/>
      </c>
      <c r="AT534" s="30">
        <f>SUMIF([1]route!$E$3:$E$10005,E534,[1]!Table1[16])</f>
        <v/>
      </c>
      <c r="AU534" s="30">
        <f>SUMIF([1]route!$E$3:$E$10005,E534,[1]!Table1[17])</f>
        <v/>
      </c>
      <c r="AV534" s="30">
        <f>SUMIF([1]route!$E$3:$E$10005,E534,[1]!Table1[18])</f>
        <v/>
      </c>
      <c r="AW534" s="30">
        <f>SUMIF([1]route!$E$3:$E$10005,E534,[1]!Table1[19])</f>
        <v/>
      </c>
      <c r="AX534" s="30">
        <f>SUMIF([1]route!$E$3:$E$10005,E534,[1]!Table1[20])</f>
        <v/>
      </c>
      <c r="AY534" s="30">
        <f>SUMIF([1]route!$E$3:$E$10005,E534,[1]!Table1[21])</f>
        <v/>
      </c>
      <c r="AZ534" s="30">
        <f>SUMIF([1]route!$E$3:$E$10005,E534,[1]!Table1[22])</f>
        <v/>
      </c>
      <c r="BA534" s="30">
        <f>SUMIF([1]route!$E$3:$E$10005,E534,[1]!Table1[23])</f>
        <v/>
      </c>
      <c r="BB534" s="30">
        <f>SUMIF([1]route!$E$3:$E$10005,E534,[1]!Table1[24])</f>
        <v/>
      </c>
      <c r="BC534" s="30">
        <f>SUMIF([1]route!$E$3:$E$10005,E534,[1]!Table1[25])</f>
        <v/>
      </c>
      <c r="BD534" s="30">
        <f>SUMIF([1]route!$E$3:$E$10005,E534,[1]!Table1[26])</f>
        <v/>
      </c>
      <c r="BE534" s="30">
        <f>SUMIF([1]route!$E$3:$E$10005,E534,[1]!Table1[27])</f>
        <v/>
      </c>
      <c r="BF534" s="30">
        <f>SUMIF([1]route!$E$3:$E$10005,E534,[1]!Table1[28])</f>
        <v/>
      </c>
      <c r="BG534" s="30">
        <f>SUMIF([1]route!$E$3:$E$10005,E534,[1]!Table1[29])</f>
        <v/>
      </c>
      <c r="BH534" s="30">
        <f>SUMIF([1]route!$E$3:$E$10005,E534,[1]!Table1[30])</f>
        <v/>
      </c>
      <c r="BI534" s="30">
        <f>SUMIF([1]route!$E$3:$E$10005,E534,[1]!Table1[31])</f>
        <v/>
      </c>
      <c r="BJ534" s="30">
        <f>SUMIF([1]route!$E$3:$E$10005,E534,[1]!Table1[Remain PO])</f>
        <v/>
      </c>
      <c r="BK534" s="31">
        <f>SUMIF([1]route!$E$3:$E$10005,E534,[1]!Table1[N+1])</f>
        <v/>
      </c>
      <c r="BL534" s="31">
        <f>SUMIF([1]route!$E$3:$E$10005,E534,[1]!Table1[N+2])</f>
        <v/>
      </c>
      <c r="BM534" s="31">
        <f>SUMIF([1]route!$E$3:$E$10005,E534,[1]!Table1[N+3])</f>
        <v/>
      </c>
      <c r="BN534" s="32">
        <f>SUMIF([1]route!$E$3:$E$10005,E534,[1]!Table1[N+4])</f>
        <v/>
      </c>
      <c r="BP534" s="37">
        <f>$V534-$AD534</f>
        <v/>
      </c>
      <c r="BQ534" s="35">
        <f>BP534-AE534</f>
        <v/>
      </c>
      <c r="BR534" s="35">
        <f>BQ534-AF534</f>
        <v/>
      </c>
      <c r="BS534" s="35">
        <f>BR534-AG534</f>
        <v/>
      </c>
      <c r="BT534" s="35">
        <f>BS534-AH534</f>
        <v/>
      </c>
      <c r="BU534" s="35">
        <f>BT534-AI534</f>
        <v/>
      </c>
      <c r="BV534" s="35">
        <f>BU534-AJ534</f>
        <v/>
      </c>
      <c r="BW534" s="35">
        <f>BV534-AK534</f>
        <v/>
      </c>
      <c r="BX534" s="35">
        <f>BW534-AL534</f>
        <v/>
      </c>
      <c r="BY534" s="35">
        <f>BX534-AM534</f>
        <v/>
      </c>
      <c r="BZ534" s="35">
        <f>BY534-AN534</f>
        <v/>
      </c>
      <c r="CA534" s="35">
        <f>BZ534-AO534</f>
        <v/>
      </c>
      <c r="CB534" s="35">
        <f>CA534-AP534</f>
        <v/>
      </c>
      <c r="CC534" s="35">
        <f>CB534-AQ534</f>
        <v/>
      </c>
      <c r="CD534" s="35">
        <f>CC534-AR534</f>
        <v/>
      </c>
      <c r="CE534" s="35">
        <f>CD534-AS534</f>
        <v/>
      </c>
      <c r="CF534" s="35">
        <f>CE534-AT534</f>
        <v/>
      </c>
      <c r="CG534" s="35">
        <f>CF534-AU534</f>
        <v/>
      </c>
      <c r="CH534" s="35">
        <f>CG534-AV534</f>
        <v/>
      </c>
      <c r="CI534" s="35">
        <f>CH534-AW534</f>
        <v/>
      </c>
      <c r="CJ534" s="35">
        <f>CI534-AX534</f>
        <v/>
      </c>
      <c r="CK534" s="35">
        <f>CJ534-AY534</f>
        <v/>
      </c>
      <c r="CL534" s="35">
        <f>CK534-AZ534</f>
        <v/>
      </c>
      <c r="CM534" s="35">
        <f>CL534-BA534</f>
        <v/>
      </c>
      <c r="CN534" s="35">
        <f>CM534-BB534</f>
        <v/>
      </c>
      <c r="CO534" s="35">
        <f>CN534-BC534</f>
        <v/>
      </c>
      <c r="CP534" s="35">
        <f>CO534-BD534</f>
        <v/>
      </c>
      <c r="CQ534" s="35">
        <f>CP534-BE534</f>
        <v/>
      </c>
      <c r="CR534" s="35">
        <f>CQ534-BF534</f>
        <v/>
      </c>
      <c r="CS534" s="35">
        <f>CR534-BG534</f>
        <v/>
      </c>
      <c r="CT534" s="35">
        <f>CS534-BH534</f>
        <v/>
      </c>
      <c r="CU534" s="35">
        <f>CT534-BI534</f>
        <v/>
      </c>
      <c r="CV534" s="35">
        <f>CU534-BJ534</f>
        <v/>
      </c>
      <c r="CW534" s="38">
        <f>CV534-BK534</f>
        <v/>
      </c>
      <c r="CX534" s="38">
        <f>CW534-BL534</f>
        <v/>
      </c>
      <c r="CY534" s="38">
        <f>CX534-BM534</f>
        <v/>
      </c>
      <c r="CZ534" s="39">
        <f>CY534-BN534</f>
        <v/>
      </c>
      <c r="DA534" s="35" t="n"/>
    </row>
    <row r="535">
      <c r="D535" s="19" t="n"/>
      <c r="E535" s="20" t="n"/>
      <c r="F535" s="21" t="n"/>
      <c r="G535" s="21" t="n"/>
      <c r="H535" s="21" t="n"/>
      <c r="I535" s="19" t="n"/>
      <c r="J535" s="19" t="n"/>
      <c r="K535" s="21" t="n"/>
      <c r="L535" s="21" t="n"/>
      <c r="M535" s="22" t="n"/>
      <c r="N535" s="22" t="n"/>
      <c r="O535" s="19" t="n"/>
      <c r="P535" s="21" t="n"/>
      <c r="Q535" s="167">
        <f>'Cutting Rules'!AD535</f>
        <v/>
      </c>
      <c r="R535" s="168" t="n"/>
      <c r="S535" s="24" t="n"/>
      <c r="T535" s="169" t="inlineStr"/>
      <c r="U535" s="19" t="n"/>
      <c r="V535" s="25" t="n"/>
      <c r="W535" s="26" t="n"/>
      <c r="X535" s="27" t="n"/>
      <c r="Y535" s="47" t="n"/>
      <c r="Z535" s="121">
        <f>IFERROR(VLOOKUP(E535,[1]route!$E$3:$BL$10005,59,0),"")&amp;IFERROR(VLOOKUP(E535,[1]route!$E$3:$BL$10005,60,0),"")</f>
        <v/>
      </c>
      <c r="AA535" s="172">
        <f>IF(R535&gt;V535,R535-V535,0)</f>
        <v/>
      </c>
      <c r="AB535" s="173">
        <f>AA535*O535*N535/1000</f>
        <v/>
      </c>
      <c r="AC535" s="4">
        <f>IFERROR(MATCH($X535,$BP535:$CZ535,0),"")</f>
        <v/>
      </c>
      <c r="AD535" s="29" t="n">
        <v>0</v>
      </c>
      <c r="AE535" s="30">
        <f>SUMIF([1]route!$E$3:$E$10005,E535,[1]!Table1[1])</f>
        <v/>
      </c>
      <c r="AF535" s="30">
        <f>SUMIF([1]route!$E$3:$E$10005,E535,[1]!Table1[2])</f>
        <v/>
      </c>
      <c r="AG535" s="30">
        <f>SUMIF([1]route!$E$3:$E$10005,E535,[1]!Table1[3])</f>
        <v/>
      </c>
      <c r="AH535" s="30">
        <f>SUMIF([1]route!$E$3:$E$10005,E535,[1]!Table1[4])</f>
        <v/>
      </c>
      <c r="AI535" s="30">
        <f>SUMIF([1]route!$E$3:$E$10005,E535,[1]!Table1[5])</f>
        <v/>
      </c>
      <c r="AJ535" s="30">
        <f>SUMIF([1]route!$E$3:$E$10005,E535,[1]!Table1[6])</f>
        <v/>
      </c>
      <c r="AK535" s="30">
        <f>SUMIF([1]route!$E$3:$E$10005,E535,[1]!Table1[7])</f>
        <v/>
      </c>
      <c r="AL535" s="30">
        <f>SUMIF([1]route!$E$3:$E$10005,E535,[1]!Table1[8])</f>
        <v/>
      </c>
      <c r="AM535" s="30">
        <f>SUMIF([1]route!$E$3:$E$10005,E535,[1]!Table1[9])</f>
        <v/>
      </c>
      <c r="AN535" s="30">
        <f>SUMIF([1]route!$E$3:$E$10005,E535,[1]!Table1[10])</f>
        <v/>
      </c>
      <c r="AO535" s="30">
        <f>SUMIF([1]route!$E$3:$E$10005,E535,[1]!Table1[11])</f>
        <v/>
      </c>
      <c r="AP535" s="30">
        <f>SUMIF([1]route!$E$3:$E$10005,E535,[1]!Table1[12])</f>
        <v/>
      </c>
      <c r="AQ535" s="30">
        <f>SUMIF([1]route!$E$3:$E$10005,E535,[1]!Table1[13])</f>
        <v/>
      </c>
      <c r="AR535" s="30">
        <f>SUMIF([1]route!$E$3:$E$10005,E535,[1]!Table1[14])</f>
        <v/>
      </c>
      <c r="AS535" s="30">
        <f>SUMIF([1]route!$E$3:$E$10005,E535,[1]!Table1[15])</f>
        <v/>
      </c>
      <c r="AT535" s="30">
        <f>SUMIF([1]route!$E$3:$E$10005,E535,[1]!Table1[16])</f>
        <v/>
      </c>
      <c r="AU535" s="30">
        <f>SUMIF([1]route!$E$3:$E$10005,E535,[1]!Table1[17])</f>
        <v/>
      </c>
      <c r="AV535" s="30">
        <f>SUMIF([1]route!$E$3:$E$10005,E535,[1]!Table1[18])</f>
        <v/>
      </c>
      <c r="AW535" s="30">
        <f>SUMIF([1]route!$E$3:$E$10005,E535,[1]!Table1[19])</f>
        <v/>
      </c>
      <c r="AX535" s="30">
        <f>SUMIF([1]route!$E$3:$E$10005,E535,[1]!Table1[20])</f>
        <v/>
      </c>
      <c r="AY535" s="30">
        <f>SUMIF([1]route!$E$3:$E$10005,E535,[1]!Table1[21])</f>
        <v/>
      </c>
      <c r="AZ535" s="30">
        <f>SUMIF([1]route!$E$3:$E$10005,E535,[1]!Table1[22])</f>
        <v/>
      </c>
      <c r="BA535" s="30">
        <f>SUMIF([1]route!$E$3:$E$10005,E535,[1]!Table1[23])</f>
        <v/>
      </c>
      <c r="BB535" s="30">
        <f>SUMIF([1]route!$E$3:$E$10005,E535,[1]!Table1[24])</f>
        <v/>
      </c>
      <c r="BC535" s="30">
        <f>SUMIF([1]route!$E$3:$E$10005,E535,[1]!Table1[25])</f>
        <v/>
      </c>
      <c r="BD535" s="30">
        <f>SUMIF([1]route!$E$3:$E$10005,E535,[1]!Table1[26])</f>
        <v/>
      </c>
      <c r="BE535" s="30">
        <f>SUMIF([1]route!$E$3:$E$10005,E535,[1]!Table1[27])</f>
        <v/>
      </c>
      <c r="BF535" s="30">
        <f>SUMIF([1]route!$E$3:$E$10005,E535,[1]!Table1[28])</f>
        <v/>
      </c>
      <c r="BG535" s="30">
        <f>SUMIF([1]route!$E$3:$E$10005,E535,[1]!Table1[29])</f>
        <v/>
      </c>
      <c r="BH535" s="30">
        <f>SUMIF([1]route!$E$3:$E$10005,E535,[1]!Table1[30])</f>
        <v/>
      </c>
      <c r="BI535" s="30">
        <f>SUMIF([1]route!$E$3:$E$10005,E535,[1]!Table1[31])</f>
        <v/>
      </c>
      <c r="BJ535" s="30">
        <f>SUMIF([1]route!$E$3:$E$10005,E535,[1]!Table1[Remain PO])</f>
        <v/>
      </c>
      <c r="BK535" s="31">
        <f>SUMIF([1]route!$E$3:$E$10005,E535,[1]!Table1[N+1])</f>
        <v/>
      </c>
      <c r="BL535" s="31">
        <f>SUMIF([1]route!$E$3:$E$10005,E535,[1]!Table1[N+2])</f>
        <v/>
      </c>
      <c r="BM535" s="31">
        <f>SUMIF([1]route!$E$3:$E$10005,E535,[1]!Table1[N+3])</f>
        <v/>
      </c>
      <c r="BN535" s="32">
        <f>SUMIF([1]route!$E$3:$E$10005,E535,[1]!Table1[N+4])</f>
        <v/>
      </c>
      <c r="BP535" s="37">
        <f>$V535-$AD535</f>
        <v/>
      </c>
      <c r="BQ535" s="35">
        <f>BP535-AE535</f>
        <v/>
      </c>
      <c r="BR535" s="35">
        <f>BQ535-AF535</f>
        <v/>
      </c>
      <c r="BS535" s="35">
        <f>BR535-AG535</f>
        <v/>
      </c>
      <c r="BT535" s="35">
        <f>BS535-AH535</f>
        <v/>
      </c>
      <c r="BU535" s="35">
        <f>BT535-AI535</f>
        <v/>
      </c>
      <c r="BV535" s="35">
        <f>BU535-AJ535</f>
        <v/>
      </c>
      <c r="BW535" s="35">
        <f>BV535-AK535</f>
        <v/>
      </c>
      <c r="BX535" s="35">
        <f>BW535-AL535</f>
        <v/>
      </c>
      <c r="BY535" s="35">
        <f>BX535-AM535</f>
        <v/>
      </c>
      <c r="BZ535" s="35">
        <f>BY535-AN535</f>
        <v/>
      </c>
      <c r="CA535" s="35">
        <f>BZ535-AO535</f>
        <v/>
      </c>
      <c r="CB535" s="35">
        <f>CA535-AP535</f>
        <v/>
      </c>
      <c r="CC535" s="35">
        <f>CB535-AQ535</f>
        <v/>
      </c>
      <c r="CD535" s="35">
        <f>CC535-AR535</f>
        <v/>
      </c>
      <c r="CE535" s="35">
        <f>CD535-AS535</f>
        <v/>
      </c>
      <c r="CF535" s="35">
        <f>CE535-AT535</f>
        <v/>
      </c>
      <c r="CG535" s="35">
        <f>CF535-AU535</f>
        <v/>
      </c>
      <c r="CH535" s="35">
        <f>CG535-AV535</f>
        <v/>
      </c>
      <c r="CI535" s="35">
        <f>CH535-AW535</f>
        <v/>
      </c>
      <c r="CJ535" s="35">
        <f>CI535-AX535</f>
        <v/>
      </c>
      <c r="CK535" s="35">
        <f>CJ535-AY535</f>
        <v/>
      </c>
      <c r="CL535" s="35">
        <f>CK535-AZ535</f>
        <v/>
      </c>
      <c r="CM535" s="35">
        <f>CL535-BA535</f>
        <v/>
      </c>
      <c r="CN535" s="35">
        <f>CM535-BB535</f>
        <v/>
      </c>
      <c r="CO535" s="35">
        <f>CN535-BC535</f>
        <v/>
      </c>
      <c r="CP535" s="35">
        <f>CO535-BD535</f>
        <v/>
      </c>
      <c r="CQ535" s="35">
        <f>CP535-BE535</f>
        <v/>
      </c>
      <c r="CR535" s="35">
        <f>CQ535-BF535</f>
        <v/>
      </c>
      <c r="CS535" s="35">
        <f>CR535-BG535</f>
        <v/>
      </c>
      <c r="CT535" s="35">
        <f>CS535-BH535</f>
        <v/>
      </c>
      <c r="CU535" s="35">
        <f>CT535-BI535</f>
        <v/>
      </c>
      <c r="CV535" s="35">
        <f>CU535-BJ535</f>
        <v/>
      </c>
      <c r="CW535" s="38">
        <f>CV535-BK535</f>
        <v/>
      </c>
      <c r="CX535" s="38">
        <f>CW535-BL535</f>
        <v/>
      </c>
      <c r="CY535" s="38">
        <f>CX535-BM535</f>
        <v/>
      </c>
      <c r="CZ535" s="39">
        <f>CY535-BN535</f>
        <v/>
      </c>
      <c r="DA535" s="35" t="n"/>
    </row>
    <row r="536">
      <c r="D536" s="19" t="n"/>
      <c r="E536" s="20" t="n"/>
      <c r="F536" s="21" t="n"/>
      <c r="G536" s="21" t="n"/>
      <c r="H536" s="21" t="n"/>
      <c r="I536" s="19" t="n"/>
      <c r="J536" s="19" t="n"/>
      <c r="K536" s="21" t="n"/>
      <c r="L536" s="21" t="n"/>
      <c r="M536" s="22" t="n"/>
      <c r="N536" s="22" t="n"/>
      <c r="O536" s="19" t="n"/>
      <c r="P536" s="21" t="n"/>
      <c r="Q536" s="167">
        <f>'Cutting Rules'!AD536</f>
        <v/>
      </c>
      <c r="R536" s="168" t="n"/>
      <c r="S536" s="24" t="n"/>
      <c r="T536" s="169" t="inlineStr"/>
      <c r="U536" s="19" t="n"/>
      <c r="V536" s="25" t="n"/>
      <c r="W536" s="26" t="n"/>
      <c r="X536" s="27" t="n"/>
      <c r="Y536" s="47" t="n"/>
      <c r="Z536" s="121">
        <f>IFERROR(VLOOKUP(E536,[1]route!$E$3:$BL$10005,59,0),"")&amp;IFERROR(VLOOKUP(E536,[1]route!$E$3:$BL$10005,60,0),"")</f>
        <v/>
      </c>
      <c r="AA536" s="172">
        <f>IF(R536&gt;V536,R536-V536,0)</f>
        <v/>
      </c>
      <c r="AB536" s="173">
        <f>AA536*O536*N536/1000</f>
        <v/>
      </c>
      <c r="AC536" s="4">
        <f>IFERROR(MATCH($X536,$BP536:$CZ536,0),"")</f>
        <v/>
      </c>
      <c r="AD536" s="29" t="n">
        <v>0</v>
      </c>
      <c r="AE536" s="30">
        <f>SUMIF([1]route!$E$3:$E$10005,E536,[1]!Table1[1])</f>
        <v/>
      </c>
      <c r="AF536" s="30">
        <f>SUMIF([1]route!$E$3:$E$10005,E536,[1]!Table1[2])</f>
        <v/>
      </c>
      <c r="AG536" s="30">
        <f>SUMIF([1]route!$E$3:$E$10005,E536,[1]!Table1[3])</f>
        <v/>
      </c>
      <c r="AH536" s="30">
        <f>SUMIF([1]route!$E$3:$E$10005,E536,[1]!Table1[4])</f>
        <v/>
      </c>
      <c r="AI536" s="30">
        <f>SUMIF([1]route!$E$3:$E$10005,E536,[1]!Table1[5])</f>
        <v/>
      </c>
      <c r="AJ536" s="30">
        <f>SUMIF([1]route!$E$3:$E$10005,E536,[1]!Table1[6])</f>
        <v/>
      </c>
      <c r="AK536" s="30">
        <f>SUMIF([1]route!$E$3:$E$10005,E536,[1]!Table1[7])</f>
        <v/>
      </c>
      <c r="AL536" s="30">
        <f>SUMIF([1]route!$E$3:$E$10005,E536,[1]!Table1[8])</f>
        <v/>
      </c>
      <c r="AM536" s="30">
        <f>SUMIF([1]route!$E$3:$E$10005,E536,[1]!Table1[9])</f>
        <v/>
      </c>
      <c r="AN536" s="30">
        <f>SUMIF([1]route!$E$3:$E$10005,E536,[1]!Table1[10])</f>
        <v/>
      </c>
      <c r="AO536" s="30">
        <f>SUMIF([1]route!$E$3:$E$10005,E536,[1]!Table1[11])</f>
        <v/>
      </c>
      <c r="AP536" s="30">
        <f>SUMIF([1]route!$E$3:$E$10005,E536,[1]!Table1[12])</f>
        <v/>
      </c>
      <c r="AQ536" s="30">
        <f>SUMIF([1]route!$E$3:$E$10005,E536,[1]!Table1[13])</f>
        <v/>
      </c>
      <c r="AR536" s="30">
        <f>SUMIF([1]route!$E$3:$E$10005,E536,[1]!Table1[14])</f>
        <v/>
      </c>
      <c r="AS536" s="30">
        <f>SUMIF([1]route!$E$3:$E$10005,E536,[1]!Table1[15])</f>
        <v/>
      </c>
      <c r="AT536" s="30">
        <f>SUMIF([1]route!$E$3:$E$10005,E536,[1]!Table1[16])</f>
        <v/>
      </c>
      <c r="AU536" s="30">
        <f>SUMIF([1]route!$E$3:$E$10005,E536,[1]!Table1[17])</f>
        <v/>
      </c>
      <c r="AV536" s="30">
        <f>SUMIF([1]route!$E$3:$E$10005,E536,[1]!Table1[18])</f>
        <v/>
      </c>
      <c r="AW536" s="30">
        <f>SUMIF([1]route!$E$3:$E$10005,E536,[1]!Table1[19])</f>
        <v/>
      </c>
      <c r="AX536" s="30">
        <f>SUMIF([1]route!$E$3:$E$10005,E536,[1]!Table1[20])</f>
        <v/>
      </c>
      <c r="AY536" s="30">
        <f>SUMIF([1]route!$E$3:$E$10005,E536,[1]!Table1[21])</f>
        <v/>
      </c>
      <c r="AZ536" s="30">
        <f>SUMIF([1]route!$E$3:$E$10005,E536,[1]!Table1[22])</f>
        <v/>
      </c>
      <c r="BA536" s="30">
        <f>SUMIF([1]route!$E$3:$E$10005,E536,[1]!Table1[23])</f>
        <v/>
      </c>
      <c r="BB536" s="30">
        <f>SUMIF([1]route!$E$3:$E$10005,E536,[1]!Table1[24])</f>
        <v/>
      </c>
      <c r="BC536" s="30">
        <f>SUMIF([1]route!$E$3:$E$10005,E536,[1]!Table1[25])</f>
        <v/>
      </c>
      <c r="BD536" s="30">
        <f>SUMIF([1]route!$E$3:$E$10005,E536,[1]!Table1[26])</f>
        <v/>
      </c>
      <c r="BE536" s="30">
        <f>SUMIF([1]route!$E$3:$E$10005,E536,[1]!Table1[27])</f>
        <v/>
      </c>
      <c r="BF536" s="30">
        <f>SUMIF([1]route!$E$3:$E$10005,E536,[1]!Table1[28])</f>
        <v/>
      </c>
      <c r="BG536" s="30">
        <f>SUMIF([1]route!$E$3:$E$10005,E536,[1]!Table1[29])</f>
        <v/>
      </c>
      <c r="BH536" s="30">
        <f>SUMIF([1]route!$E$3:$E$10005,E536,[1]!Table1[30])</f>
        <v/>
      </c>
      <c r="BI536" s="30">
        <f>SUMIF([1]route!$E$3:$E$10005,E536,[1]!Table1[31])</f>
        <v/>
      </c>
      <c r="BJ536" s="30">
        <f>SUMIF([1]route!$E$3:$E$10005,E536,[1]!Table1[Remain PO])</f>
        <v/>
      </c>
      <c r="BK536" s="31">
        <f>SUMIF([1]route!$E$3:$E$10005,E536,[1]!Table1[N+1])</f>
        <v/>
      </c>
      <c r="BL536" s="31">
        <f>SUMIF([1]route!$E$3:$E$10005,E536,[1]!Table1[N+2])</f>
        <v/>
      </c>
      <c r="BM536" s="31">
        <f>SUMIF([1]route!$E$3:$E$10005,E536,[1]!Table1[N+3])</f>
        <v/>
      </c>
      <c r="BN536" s="32">
        <f>SUMIF([1]route!$E$3:$E$10005,E536,[1]!Table1[N+4])</f>
        <v/>
      </c>
      <c r="BP536" s="37">
        <f>$V536-$AD536</f>
        <v/>
      </c>
      <c r="BQ536" s="35">
        <f>BP536-AE536</f>
        <v/>
      </c>
      <c r="BR536" s="35">
        <f>BQ536-AF536</f>
        <v/>
      </c>
      <c r="BS536" s="35">
        <f>BR536-AG536</f>
        <v/>
      </c>
      <c r="BT536" s="35">
        <f>BS536-AH536</f>
        <v/>
      </c>
      <c r="BU536" s="35">
        <f>BT536-AI536</f>
        <v/>
      </c>
      <c r="BV536" s="35">
        <f>BU536-AJ536</f>
        <v/>
      </c>
      <c r="BW536" s="35">
        <f>BV536-AK536</f>
        <v/>
      </c>
      <c r="BX536" s="35">
        <f>BW536-AL536</f>
        <v/>
      </c>
      <c r="BY536" s="35">
        <f>BX536-AM536</f>
        <v/>
      </c>
      <c r="BZ536" s="35">
        <f>BY536-AN536</f>
        <v/>
      </c>
      <c r="CA536" s="35">
        <f>BZ536-AO536</f>
        <v/>
      </c>
      <c r="CB536" s="35">
        <f>CA536-AP536</f>
        <v/>
      </c>
      <c r="CC536" s="35">
        <f>CB536-AQ536</f>
        <v/>
      </c>
      <c r="CD536" s="35">
        <f>CC536-AR536</f>
        <v/>
      </c>
      <c r="CE536" s="35">
        <f>CD536-AS536</f>
        <v/>
      </c>
      <c r="CF536" s="35">
        <f>CE536-AT536</f>
        <v/>
      </c>
      <c r="CG536" s="35">
        <f>CF536-AU536</f>
        <v/>
      </c>
      <c r="CH536" s="35">
        <f>CG536-AV536</f>
        <v/>
      </c>
      <c r="CI536" s="35">
        <f>CH536-AW536</f>
        <v/>
      </c>
      <c r="CJ536" s="35">
        <f>CI536-AX536</f>
        <v/>
      </c>
      <c r="CK536" s="35">
        <f>CJ536-AY536</f>
        <v/>
      </c>
      <c r="CL536" s="35">
        <f>CK536-AZ536</f>
        <v/>
      </c>
      <c r="CM536" s="35">
        <f>CL536-BA536</f>
        <v/>
      </c>
      <c r="CN536" s="35">
        <f>CM536-BB536</f>
        <v/>
      </c>
      <c r="CO536" s="35">
        <f>CN536-BC536</f>
        <v/>
      </c>
      <c r="CP536" s="35">
        <f>CO536-BD536</f>
        <v/>
      </c>
      <c r="CQ536" s="35">
        <f>CP536-BE536</f>
        <v/>
      </c>
      <c r="CR536" s="35">
        <f>CQ536-BF536</f>
        <v/>
      </c>
      <c r="CS536" s="35">
        <f>CR536-BG536</f>
        <v/>
      </c>
      <c r="CT536" s="35">
        <f>CS536-BH536</f>
        <v/>
      </c>
      <c r="CU536" s="35">
        <f>CT536-BI536</f>
        <v/>
      </c>
      <c r="CV536" s="35">
        <f>CU536-BJ536</f>
        <v/>
      </c>
      <c r="CW536" s="38">
        <f>CV536-BK536</f>
        <v/>
      </c>
      <c r="CX536" s="38">
        <f>CW536-BL536</f>
        <v/>
      </c>
      <c r="CY536" s="38">
        <f>CX536-BM536</f>
        <v/>
      </c>
      <c r="CZ536" s="39">
        <f>CY536-BN536</f>
        <v/>
      </c>
      <c r="DA536" s="35" t="n"/>
    </row>
    <row r="537">
      <c r="D537" s="19" t="n"/>
      <c r="E537" s="20" t="n"/>
      <c r="F537" s="21" t="n"/>
      <c r="G537" s="21" t="n"/>
      <c r="H537" s="21" t="n"/>
      <c r="I537" s="19" t="n"/>
      <c r="J537" s="19" t="n"/>
      <c r="K537" s="21" t="n"/>
      <c r="L537" s="21" t="n"/>
      <c r="M537" s="22" t="n"/>
      <c r="N537" s="22" t="n"/>
      <c r="O537" s="19" t="n"/>
      <c r="P537" s="21" t="n"/>
      <c r="Q537" s="167">
        <f>'Cutting Rules'!AD537</f>
        <v/>
      </c>
      <c r="R537" s="168" t="n"/>
      <c r="S537" s="24" t="n"/>
      <c r="T537" s="169" t="inlineStr"/>
      <c r="U537" s="19" t="n"/>
      <c r="V537" s="25" t="n"/>
      <c r="W537" s="26" t="n"/>
      <c r="X537" s="27" t="n"/>
      <c r="Y537" s="47" t="n"/>
      <c r="Z537" s="121">
        <f>IFERROR(VLOOKUP(E537,[1]route!$E$3:$BL$10005,59,0),"")&amp;IFERROR(VLOOKUP(E537,[1]route!$E$3:$BL$10005,60,0),"")</f>
        <v/>
      </c>
      <c r="AA537" s="172">
        <f>IF(R537&gt;V537,R537-V537,0)</f>
        <v/>
      </c>
      <c r="AB537" s="173">
        <f>AA537*O537*N537/1000</f>
        <v/>
      </c>
      <c r="AC537" s="4">
        <f>IFERROR(MATCH($X537,$BP537:$CZ537,0),"")</f>
        <v/>
      </c>
      <c r="AD537" s="29" t="n">
        <v>0</v>
      </c>
      <c r="AE537" s="30">
        <f>SUMIF([1]route!$E$3:$E$10005,E537,[1]!Table1[1])</f>
        <v/>
      </c>
      <c r="AF537" s="30">
        <f>SUMIF([1]route!$E$3:$E$10005,E537,[1]!Table1[2])</f>
        <v/>
      </c>
      <c r="AG537" s="30">
        <f>SUMIF([1]route!$E$3:$E$10005,E537,[1]!Table1[3])</f>
        <v/>
      </c>
      <c r="AH537" s="30">
        <f>SUMIF([1]route!$E$3:$E$10005,E537,[1]!Table1[4])</f>
        <v/>
      </c>
      <c r="AI537" s="30">
        <f>SUMIF([1]route!$E$3:$E$10005,E537,[1]!Table1[5])</f>
        <v/>
      </c>
      <c r="AJ537" s="30">
        <f>SUMIF([1]route!$E$3:$E$10005,E537,[1]!Table1[6])</f>
        <v/>
      </c>
      <c r="AK537" s="30">
        <f>SUMIF([1]route!$E$3:$E$10005,E537,[1]!Table1[7])</f>
        <v/>
      </c>
      <c r="AL537" s="30">
        <f>SUMIF([1]route!$E$3:$E$10005,E537,[1]!Table1[8])</f>
        <v/>
      </c>
      <c r="AM537" s="30">
        <f>SUMIF([1]route!$E$3:$E$10005,E537,[1]!Table1[9])</f>
        <v/>
      </c>
      <c r="AN537" s="30">
        <f>SUMIF([1]route!$E$3:$E$10005,E537,[1]!Table1[10])</f>
        <v/>
      </c>
      <c r="AO537" s="30">
        <f>SUMIF([1]route!$E$3:$E$10005,E537,[1]!Table1[11])</f>
        <v/>
      </c>
      <c r="AP537" s="30">
        <f>SUMIF([1]route!$E$3:$E$10005,E537,[1]!Table1[12])</f>
        <v/>
      </c>
      <c r="AQ537" s="30">
        <f>SUMIF([1]route!$E$3:$E$10005,E537,[1]!Table1[13])</f>
        <v/>
      </c>
      <c r="AR537" s="30">
        <f>SUMIF([1]route!$E$3:$E$10005,E537,[1]!Table1[14])</f>
        <v/>
      </c>
      <c r="AS537" s="30">
        <f>SUMIF([1]route!$E$3:$E$10005,E537,[1]!Table1[15])</f>
        <v/>
      </c>
      <c r="AT537" s="30">
        <f>SUMIF([1]route!$E$3:$E$10005,E537,[1]!Table1[16])</f>
        <v/>
      </c>
      <c r="AU537" s="30">
        <f>SUMIF([1]route!$E$3:$E$10005,E537,[1]!Table1[17])</f>
        <v/>
      </c>
      <c r="AV537" s="30">
        <f>SUMIF([1]route!$E$3:$E$10005,E537,[1]!Table1[18])</f>
        <v/>
      </c>
      <c r="AW537" s="30">
        <f>SUMIF([1]route!$E$3:$E$10005,E537,[1]!Table1[19])</f>
        <v/>
      </c>
      <c r="AX537" s="30">
        <f>SUMIF([1]route!$E$3:$E$10005,E537,[1]!Table1[20])</f>
        <v/>
      </c>
      <c r="AY537" s="30">
        <f>SUMIF([1]route!$E$3:$E$10005,E537,[1]!Table1[21])</f>
        <v/>
      </c>
      <c r="AZ537" s="30">
        <f>SUMIF([1]route!$E$3:$E$10005,E537,[1]!Table1[22])</f>
        <v/>
      </c>
      <c r="BA537" s="30">
        <f>SUMIF([1]route!$E$3:$E$10005,E537,[1]!Table1[23])</f>
        <v/>
      </c>
      <c r="BB537" s="30">
        <f>SUMIF([1]route!$E$3:$E$10005,E537,[1]!Table1[24])</f>
        <v/>
      </c>
      <c r="BC537" s="30">
        <f>SUMIF([1]route!$E$3:$E$10005,E537,[1]!Table1[25])</f>
        <v/>
      </c>
      <c r="BD537" s="30">
        <f>SUMIF([1]route!$E$3:$E$10005,E537,[1]!Table1[26])</f>
        <v/>
      </c>
      <c r="BE537" s="30">
        <f>SUMIF([1]route!$E$3:$E$10005,E537,[1]!Table1[27])</f>
        <v/>
      </c>
      <c r="BF537" s="30">
        <f>SUMIF([1]route!$E$3:$E$10005,E537,[1]!Table1[28])</f>
        <v/>
      </c>
      <c r="BG537" s="30">
        <f>SUMIF([1]route!$E$3:$E$10005,E537,[1]!Table1[29])</f>
        <v/>
      </c>
      <c r="BH537" s="30">
        <f>SUMIF([1]route!$E$3:$E$10005,E537,[1]!Table1[30])</f>
        <v/>
      </c>
      <c r="BI537" s="30">
        <f>SUMIF([1]route!$E$3:$E$10005,E537,[1]!Table1[31])</f>
        <v/>
      </c>
      <c r="BJ537" s="30">
        <f>SUMIF([1]route!$E$3:$E$10005,E537,[1]!Table1[Remain PO])</f>
        <v/>
      </c>
      <c r="BK537" s="31">
        <f>SUMIF([1]route!$E$3:$E$10005,E537,[1]!Table1[N+1])</f>
        <v/>
      </c>
      <c r="BL537" s="31">
        <f>SUMIF([1]route!$E$3:$E$10005,E537,[1]!Table1[N+2])</f>
        <v/>
      </c>
      <c r="BM537" s="31">
        <f>SUMIF([1]route!$E$3:$E$10005,E537,[1]!Table1[N+3])</f>
        <v/>
      </c>
      <c r="BN537" s="32">
        <f>SUMIF([1]route!$E$3:$E$10005,E537,[1]!Table1[N+4])</f>
        <v/>
      </c>
      <c r="BP537" s="37">
        <f>$V537-$AD537</f>
        <v/>
      </c>
      <c r="BQ537" s="35">
        <f>BP537-AE537</f>
        <v/>
      </c>
      <c r="BR537" s="35">
        <f>BQ537-AF537</f>
        <v/>
      </c>
      <c r="BS537" s="35">
        <f>BR537-AG537</f>
        <v/>
      </c>
      <c r="BT537" s="35">
        <f>BS537-AH537</f>
        <v/>
      </c>
      <c r="BU537" s="35">
        <f>BT537-AI537</f>
        <v/>
      </c>
      <c r="BV537" s="35">
        <f>BU537-AJ537</f>
        <v/>
      </c>
      <c r="BW537" s="35">
        <f>BV537-AK537</f>
        <v/>
      </c>
      <c r="BX537" s="35">
        <f>BW537-AL537</f>
        <v/>
      </c>
      <c r="BY537" s="35">
        <f>BX537-AM537</f>
        <v/>
      </c>
      <c r="BZ537" s="35">
        <f>BY537-AN537</f>
        <v/>
      </c>
      <c r="CA537" s="35">
        <f>BZ537-AO537</f>
        <v/>
      </c>
      <c r="CB537" s="35">
        <f>CA537-AP537</f>
        <v/>
      </c>
      <c r="CC537" s="35">
        <f>CB537-AQ537</f>
        <v/>
      </c>
      <c r="CD537" s="35">
        <f>CC537-AR537</f>
        <v/>
      </c>
      <c r="CE537" s="35">
        <f>CD537-AS537</f>
        <v/>
      </c>
      <c r="CF537" s="35">
        <f>CE537-AT537</f>
        <v/>
      </c>
      <c r="CG537" s="35">
        <f>CF537-AU537</f>
        <v/>
      </c>
      <c r="CH537" s="35">
        <f>CG537-AV537</f>
        <v/>
      </c>
      <c r="CI537" s="35">
        <f>CH537-AW537</f>
        <v/>
      </c>
      <c r="CJ537" s="35">
        <f>CI537-AX537</f>
        <v/>
      </c>
      <c r="CK537" s="35">
        <f>CJ537-AY537</f>
        <v/>
      </c>
      <c r="CL537" s="35">
        <f>CK537-AZ537</f>
        <v/>
      </c>
      <c r="CM537" s="35">
        <f>CL537-BA537</f>
        <v/>
      </c>
      <c r="CN537" s="35">
        <f>CM537-BB537</f>
        <v/>
      </c>
      <c r="CO537" s="35">
        <f>CN537-BC537</f>
        <v/>
      </c>
      <c r="CP537" s="35">
        <f>CO537-BD537</f>
        <v/>
      </c>
      <c r="CQ537" s="35">
        <f>CP537-BE537</f>
        <v/>
      </c>
      <c r="CR537" s="35">
        <f>CQ537-BF537</f>
        <v/>
      </c>
      <c r="CS537" s="35">
        <f>CR537-BG537</f>
        <v/>
      </c>
      <c r="CT537" s="35">
        <f>CS537-BH537</f>
        <v/>
      </c>
      <c r="CU537" s="35">
        <f>CT537-BI537</f>
        <v/>
      </c>
      <c r="CV537" s="35">
        <f>CU537-BJ537</f>
        <v/>
      </c>
      <c r="CW537" s="38">
        <f>CV537-BK537</f>
        <v/>
      </c>
      <c r="CX537" s="38">
        <f>CW537-BL537</f>
        <v/>
      </c>
      <c r="CY537" s="38">
        <f>CX537-BM537</f>
        <v/>
      </c>
      <c r="CZ537" s="39">
        <f>CY537-BN537</f>
        <v/>
      </c>
      <c r="DA537" s="35" t="n"/>
    </row>
    <row r="538">
      <c r="D538" s="19" t="n"/>
      <c r="E538" s="20" t="n"/>
      <c r="F538" s="21" t="n"/>
      <c r="G538" s="21" t="n"/>
      <c r="H538" s="21" t="n"/>
      <c r="I538" s="19" t="n"/>
      <c r="J538" s="19" t="n"/>
      <c r="K538" s="21" t="n"/>
      <c r="L538" s="21" t="n"/>
      <c r="M538" s="22" t="n"/>
      <c r="N538" s="22" t="n"/>
      <c r="O538" s="19" t="n"/>
      <c r="P538" s="21" t="n"/>
      <c r="Q538" s="167">
        <f>'Cutting Rules'!AD538</f>
        <v/>
      </c>
      <c r="R538" s="168" t="n"/>
      <c r="S538" s="24" t="n"/>
      <c r="T538" s="169" t="inlineStr"/>
      <c r="U538" s="19" t="n"/>
      <c r="V538" s="25" t="n"/>
      <c r="W538" s="26" t="n"/>
      <c r="X538" s="27" t="n"/>
      <c r="Y538" s="47" t="n"/>
      <c r="Z538" s="121">
        <f>IFERROR(VLOOKUP(E538,[1]route!$E$3:$BL$10005,59,0),"")&amp;IFERROR(VLOOKUP(E538,[1]route!$E$3:$BL$10005,60,0),"")</f>
        <v/>
      </c>
      <c r="AA538" s="172">
        <f>IF(R538&gt;V538,R538-V538,0)</f>
        <v/>
      </c>
      <c r="AB538" s="173">
        <f>AA538*O538*N538/1000</f>
        <v/>
      </c>
      <c r="AC538" s="4">
        <f>IFERROR(MATCH($X538,$BP538:$CZ538,0),"")</f>
        <v/>
      </c>
      <c r="AD538" s="29" t="n">
        <v>0</v>
      </c>
      <c r="AE538" s="30">
        <f>SUMIF([1]route!$E$3:$E$10005,E538,[1]!Table1[1])</f>
        <v/>
      </c>
      <c r="AF538" s="30">
        <f>SUMIF([1]route!$E$3:$E$10005,E538,[1]!Table1[2])</f>
        <v/>
      </c>
      <c r="AG538" s="30">
        <f>SUMIF([1]route!$E$3:$E$10005,E538,[1]!Table1[3])</f>
        <v/>
      </c>
      <c r="AH538" s="30">
        <f>SUMIF([1]route!$E$3:$E$10005,E538,[1]!Table1[4])</f>
        <v/>
      </c>
      <c r="AI538" s="30">
        <f>SUMIF([1]route!$E$3:$E$10005,E538,[1]!Table1[5])</f>
        <v/>
      </c>
      <c r="AJ538" s="30">
        <f>SUMIF([1]route!$E$3:$E$10005,E538,[1]!Table1[6])</f>
        <v/>
      </c>
      <c r="AK538" s="30">
        <f>SUMIF([1]route!$E$3:$E$10005,E538,[1]!Table1[7])</f>
        <v/>
      </c>
      <c r="AL538" s="30">
        <f>SUMIF([1]route!$E$3:$E$10005,E538,[1]!Table1[8])</f>
        <v/>
      </c>
      <c r="AM538" s="30">
        <f>SUMIF([1]route!$E$3:$E$10005,E538,[1]!Table1[9])</f>
        <v/>
      </c>
      <c r="AN538" s="30">
        <f>SUMIF([1]route!$E$3:$E$10005,E538,[1]!Table1[10])</f>
        <v/>
      </c>
      <c r="AO538" s="30">
        <f>SUMIF([1]route!$E$3:$E$10005,E538,[1]!Table1[11])</f>
        <v/>
      </c>
      <c r="AP538" s="30">
        <f>SUMIF([1]route!$E$3:$E$10005,E538,[1]!Table1[12])</f>
        <v/>
      </c>
      <c r="AQ538" s="30">
        <f>SUMIF([1]route!$E$3:$E$10005,E538,[1]!Table1[13])</f>
        <v/>
      </c>
      <c r="AR538" s="30">
        <f>SUMIF([1]route!$E$3:$E$10005,E538,[1]!Table1[14])</f>
        <v/>
      </c>
      <c r="AS538" s="30">
        <f>SUMIF([1]route!$E$3:$E$10005,E538,[1]!Table1[15])</f>
        <v/>
      </c>
      <c r="AT538" s="30">
        <f>SUMIF([1]route!$E$3:$E$10005,E538,[1]!Table1[16])</f>
        <v/>
      </c>
      <c r="AU538" s="30">
        <f>SUMIF([1]route!$E$3:$E$10005,E538,[1]!Table1[17])</f>
        <v/>
      </c>
      <c r="AV538" s="30">
        <f>SUMIF([1]route!$E$3:$E$10005,E538,[1]!Table1[18])</f>
        <v/>
      </c>
      <c r="AW538" s="30">
        <f>SUMIF([1]route!$E$3:$E$10005,E538,[1]!Table1[19])</f>
        <v/>
      </c>
      <c r="AX538" s="30">
        <f>SUMIF([1]route!$E$3:$E$10005,E538,[1]!Table1[20])</f>
        <v/>
      </c>
      <c r="AY538" s="30">
        <f>SUMIF([1]route!$E$3:$E$10005,E538,[1]!Table1[21])</f>
        <v/>
      </c>
      <c r="AZ538" s="30">
        <f>SUMIF([1]route!$E$3:$E$10005,E538,[1]!Table1[22])</f>
        <v/>
      </c>
      <c r="BA538" s="30">
        <f>SUMIF([1]route!$E$3:$E$10005,E538,[1]!Table1[23])</f>
        <v/>
      </c>
      <c r="BB538" s="30">
        <f>SUMIF([1]route!$E$3:$E$10005,E538,[1]!Table1[24])</f>
        <v/>
      </c>
      <c r="BC538" s="30">
        <f>SUMIF([1]route!$E$3:$E$10005,E538,[1]!Table1[25])</f>
        <v/>
      </c>
      <c r="BD538" s="30">
        <f>SUMIF([1]route!$E$3:$E$10005,E538,[1]!Table1[26])</f>
        <v/>
      </c>
      <c r="BE538" s="30">
        <f>SUMIF([1]route!$E$3:$E$10005,E538,[1]!Table1[27])</f>
        <v/>
      </c>
      <c r="BF538" s="30">
        <f>SUMIF([1]route!$E$3:$E$10005,E538,[1]!Table1[28])</f>
        <v/>
      </c>
      <c r="BG538" s="30">
        <f>SUMIF([1]route!$E$3:$E$10005,E538,[1]!Table1[29])</f>
        <v/>
      </c>
      <c r="BH538" s="30">
        <f>SUMIF([1]route!$E$3:$E$10005,E538,[1]!Table1[30])</f>
        <v/>
      </c>
      <c r="BI538" s="30">
        <f>SUMIF([1]route!$E$3:$E$10005,E538,[1]!Table1[31])</f>
        <v/>
      </c>
      <c r="BJ538" s="30">
        <f>SUMIF([1]route!$E$3:$E$10005,E538,[1]!Table1[Remain PO])</f>
        <v/>
      </c>
      <c r="BK538" s="31">
        <f>SUMIF([1]route!$E$3:$E$10005,E538,[1]!Table1[N+1])</f>
        <v/>
      </c>
      <c r="BL538" s="31">
        <f>SUMIF([1]route!$E$3:$E$10005,E538,[1]!Table1[N+2])</f>
        <v/>
      </c>
      <c r="BM538" s="31">
        <f>SUMIF([1]route!$E$3:$E$10005,E538,[1]!Table1[N+3])</f>
        <v/>
      </c>
      <c r="BN538" s="32">
        <f>SUMIF([1]route!$E$3:$E$10005,E538,[1]!Table1[N+4])</f>
        <v/>
      </c>
      <c r="BP538" s="37">
        <f>$V538-$AD538</f>
        <v/>
      </c>
      <c r="BQ538" s="35">
        <f>BP538-AE538</f>
        <v/>
      </c>
      <c r="BR538" s="35">
        <f>BQ538-AF538</f>
        <v/>
      </c>
      <c r="BS538" s="35">
        <f>BR538-AG538</f>
        <v/>
      </c>
      <c r="BT538" s="35">
        <f>BS538-AH538</f>
        <v/>
      </c>
      <c r="BU538" s="35">
        <f>BT538-AI538</f>
        <v/>
      </c>
      <c r="BV538" s="35">
        <f>BU538-AJ538</f>
        <v/>
      </c>
      <c r="BW538" s="35">
        <f>BV538-AK538</f>
        <v/>
      </c>
      <c r="BX538" s="35">
        <f>BW538-AL538</f>
        <v/>
      </c>
      <c r="BY538" s="35">
        <f>BX538-AM538</f>
        <v/>
      </c>
      <c r="BZ538" s="35">
        <f>BY538-AN538</f>
        <v/>
      </c>
      <c r="CA538" s="35">
        <f>BZ538-AO538</f>
        <v/>
      </c>
      <c r="CB538" s="35">
        <f>CA538-AP538</f>
        <v/>
      </c>
      <c r="CC538" s="35">
        <f>CB538-AQ538</f>
        <v/>
      </c>
      <c r="CD538" s="35">
        <f>CC538-AR538</f>
        <v/>
      </c>
      <c r="CE538" s="35">
        <f>CD538-AS538</f>
        <v/>
      </c>
      <c r="CF538" s="35">
        <f>CE538-AT538</f>
        <v/>
      </c>
      <c r="CG538" s="35">
        <f>CF538-AU538</f>
        <v/>
      </c>
      <c r="CH538" s="35">
        <f>CG538-AV538</f>
        <v/>
      </c>
      <c r="CI538" s="35">
        <f>CH538-AW538</f>
        <v/>
      </c>
      <c r="CJ538" s="35">
        <f>CI538-AX538</f>
        <v/>
      </c>
      <c r="CK538" s="35">
        <f>CJ538-AY538</f>
        <v/>
      </c>
      <c r="CL538" s="35">
        <f>CK538-AZ538</f>
        <v/>
      </c>
      <c r="CM538" s="35">
        <f>CL538-BA538</f>
        <v/>
      </c>
      <c r="CN538" s="35">
        <f>CM538-BB538</f>
        <v/>
      </c>
      <c r="CO538" s="35">
        <f>CN538-BC538</f>
        <v/>
      </c>
      <c r="CP538" s="35">
        <f>CO538-BD538</f>
        <v/>
      </c>
      <c r="CQ538" s="35">
        <f>CP538-BE538</f>
        <v/>
      </c>
      <c r="CR538" s="35">
        <f>CQ538-BF538</f>
        <v/>
      </c>
      <c r="CS538" s="35">
        <f>CR538-BG538</f>
        <v/>
      </c>
      <c r="CT538" s="35">
        <f>CS538-BH538</f>
        <v/>
      </c>
      <c r="CU538" s="35">
        <f>CT538-BI538</f>
        <v/>
      </c>
      <c r="CV538" s="35">
        <f>CU538-BJ538</f>
        <v/>
      </c>
      <c r="CW538" s="38">
        <f>CV538-BK538</f>
        <v/>
      </c>
      <c r="CX538" s="38">
        <f>CW538-BL538</f>
        <v/>
      </c>
      <c r="CY538" s="38">
        <f>CX538-BM538</f>
        <v/>
      </c>
      <c r="CZ538" s="39">
        <f>CY538-BN538</f>
        <v/>
      </c>
      <c r="DA538" s="35" t="n"/>
    </row>
    <row r="539">
      <c r="D539" s="19" t="n"/>
      <c r="E539" s="20" t="n"/>
      <c r="F539" s="21" t="n"/>
      <c r="G539" s="21" t="n"/>
      <c r="H539" s="21" t="n"/>
      <c r="I539" s="19" t="n"/>
      <c r="J539" s="19" t="n"/>
      <c r="K539" s="21" t="n"/>
      <c r="L539" s="21" t="n"/>
      <c r="M539" s="22" t="n"/>
      <c r="N539" s="22" t="n"/>
      <c r="O539" s="19" t="n"/>
      <c r="P539" s="21" t="n"/>
      <c r="Q539" s="167">
        <f>'Cutting Rules'!AD539</f>
        <v/>
      </c>
      <c r="R539" s="168" t="n"/>
      <c r="S539" s="24" t="n"/>
      <c r="T539" s="169" t="inlineStr"/>
      <c r="U539" s="19" t="n"/>
      <c r="V539" s="25" t="n"/>
      <c r="W539" s="26" t="n"/>
      <c r="X539" s="27" t="n"/>
      <c r="Y539" s="47" t="n"/>
      <c r="Z539" s="121">
        <f>IFERROR(VLOOKUP(E539,[1]route!$E$3:$BL$10005,59,0),"")&amp;IFERROR(VLOOKUP(E539,[1]route!$E$3:$BL$10005,60,0),"")</f>
        <v/>
      </c>
      <c r="AA539" s="172">
        <f>IF(R539&gt;V539,R539-V539,0)</f>
        <v/>
      </c>
      <c r="AB539" s="173">
        <f>AA539*O539*N539/1000</f>
        <v/>
      </c>
      <c r="AC539" s="4">
        <f>IFERROR(MATCH($X539,$BP539:$CZ539,0),"")</f>
        <v/>
      </c>
      <c r="AD539" s="29" t="n">
        <v>0</v>
      </c>
      <c r="AE539" s="30">
        <f>SUMIF([1]route!$E$3:$E$10005,E539,[1]!Table1[1])</f>
        <v/>
      </c>
      <c r="AF539" s="30">
        <f>SUMIF([1]route!$E$3:$E$10005,E539,[1]!Table1[2])</f>
        <v/>
      </c>
      <c r="AG539" s="30">
        <f>SUMIF([1]route!$E$3:$E$10005,E539,[1]!Table1[3])</f>
        <v/>
      </c>
      <c r="AH539" s="30">
        <f>SUMIF([1]route!$E$3:$E$10005,E539,[1]!Table1[4])</f>
        <v/>
      </c>
      <c r="AI539" s="30">
        <f>SUMIF([1]route!$E$3:$E$10005,E539,[1]!Table1[5])</f>
        <v/>
      </c>
      <c r="AJ539" s="30">
        <f>SUMIF([1]route!$E$3:$E$10005,E539,[1]!Table1[6])</f>
        <v/>
      </c>
      <c r="AK539" s="30">
        <f>SUMIF([1]route!$E$3:$E$10005,E539,[1]!Table1[7])</f>
        <v/>
      </c>
      <c r="AL539" s="30">
        <f>SUMIF([1]route!$E$3:$E$10005,E539,[1]!Table1[8])</f>
        <v/>
      </c>
      <c r="AM539" s="30">
        <f>SUMIF([1]route!$E$3:$E$10005,E539,[1]!Table1[9])</f>
        <v/>
      </c>
      <c r="AN539" s="30">
        <f>SUMIF([1]route!$E$3:$E$10005,E539,[1]!Table1[10])</f>
        <v/>
      </c>
      <c r="AO539" s="30">
        <f>SUMIF([1]route!$E$3:$E$10005,E539,[1]!Table1[11])</f>
        <v/>
      </c>
      <c r="AP539" s="30">
        <f>SUMIF([1]route!$E$3:$E$10005,E539,[1]!Table1[12])</f>
        <v/>
      </c>
      <c r="AQ539" s="30">
        <f>SUMIF([1]route!$E$3:$E$10005,E539,[1]!Table1[13])</f>
        <v/>
      </c>
      <c r="AR539" s="30">
        <f>SUMIF([1]route!$E$3:$E$10005,E539,[1]!Table1[14])</f>
        <v/>
      </c>
      <c r="AS539" s="30">
        <f>SUMIF([1]route!$E$3:$E$10005,E539,[1]!Table1[15])</f>
        <v/>
      </c>
      <c r="AT539" s="30">
        <f>SUMIF([1]route!$E$3:$E$10005,E539,[1]!Table1[16])</f>
        <v/>
      </c>
      <c r="AU539" s="30">
        <f>SUMIF([1]route!$E$3:$E$10005,E539,[1]!Table1[17])</f>
        <v/>
      </c>
      <c r="AV539" s="30">
        <f>SUMIF([1]route!$E$3:$E$10005,E539,[1]!Table1[18])</f>
        <v/>
      </c>
      <c r="AW539" s="30">
        <f>SUMIF([1]route!$E$3:$E$10005,E539,[1]!Table1[19])</f>
        <v/>
      </c>
      <c r="AX539" s="30">
        <f>SUMIF([1]route!$E$3:$E$10005,E539,[1]!Table1[20])</f>
        <v/>
      </c>
      <c r="AY539" s="30">
        <f>SUMIF([1]route!$E$3:$E$10005,E539,[1]!Table1[21])</f>
        <v/>
      </c>
      <c r="AZ539" s="30">
        <f>SUMIF([1]route!$E$3:$E$10005,E539,[1]!Table1[22])</f>
        <v/>
      </c>
      <c r="BA539" s="30">
        <f>SUMIF([1]route!$E$3:$E$10005,E539,[1]!Table1[23])</f>
        <v/>
      </c>
      <c r="BB539" s="30">
        <f>SUMIF([1]route!$E$3:$E$10005,E539,[1]!Table1[24])</f>
        <v/>
      </c>
      <c r="BC539" s="30">
        <f>SUMIF([1]route!$E$3:$E$10005,E539,[1]!Table1[25])</f>
        <v/>
      </c>
      <c r="BD539" s="30">
        <f>SUMIF([1]route!$E$3:$E$10005,E539,[1]!Table1[26])</f>
        <v/>
      </c>
      <c r="BE539" s="30">
        <f>SUMIF([1]route!$E$3:$E$10005,E539,[1]!Table1[27])</f>
        <v/>
      </c>
      <c r="BF539" s="30">
        <f>SUMIF([1]route!$E$3:$E$10005,E539,[1]!Table1[28])</f>
        <v/>
      </c>
      <c r="BG539" s="30">
        <f>SUMIF([1]route!$E$3:$E$10005,E539,[1]!Table1[29])</f>
        <v/>
      </c>
      <c r="BH539" s="30">
        <f>SUMIF([1]route!$E$3:$E$10005,E539,[1]!Table1[30])</f>
        <v/>
      </c>
      <c r="BI539" s="30">
        <f>SUMIF([1]route!$E$3:$E$10005,E539,[1]!Table1[31])</f>
        <v/>
      </c>
      <c r="BJ539" s="30">
        <f>SUMIF([1]route!$E$3:$E$10005,E539,[1]!Table1[Remain PO])</f>
        <v/>
      </c>
      <c r="BK539" s="31">
        <f>SUMIF([1]route!$E$3:$E$10005,E539,[1]!Table1[N+1])</f>
        <v/>
      </c>
      <c r="BL539" s="31">
        <f>SUMIF([1]route!$E$3:$E$10005,E539,[1]!Table1[N+2])</f>
        <v/>
      </c>
      <c r="BM539" s="31">
        <f>SUMIF([1]route!$E$3:$E$10005,E539,[1]!Table1[N+3])</f>
        <v/>
      </c>
      <c r="BN539" s="32">
        <f>SUMIF([1]route!$E$3:$E$10005,E539,[1]!Table1[N+4])</f>
        <v/>
      </c>
      <c r="BP539" s="37">
        <f>$V539-$AD539</f>
        <v/>
      </c>
      <c r="BQ539" s="35">
        <f>BP539-AE539</f>
        <v/>
      </c>
      <c r="BR539" s="35">
        <f>BQ539-AF539</f>
        <v/>
      </c>
      <c r="BS539" s="35">
        <f>BR539-AG539</f>
        <v/>
      </c>
      <c r="BT539" s="35">
        <f>BS539-AH539</f>
        <v/>
      </c>
      <c r="BU539" s="35">
        <f>BT539-AI539</f>
        <v/>
      </c>
      <c r="BV539" s="35">
        <f>BU539-AJ539</f>
        <v/>
      </c>
      <c r="BW539" s="35">
        <f>BV539-AK539</f>
        <v/>
      </c>
      <c r="BX539" s="35">
        <f>BW539-AL539</f>
        <v/>
      </c>
      <c r="BY539" s="35">
        <f>BX539-AM539</f>
        <v/>
      </c>
      <c r="BZ539" s="35">
        <f>BY539-AN539</f>
        <v/>
      </c>
      <c r="CA539" s="35">
        <f>BZ539-AO539</f>
        <v/>
      </c>
      <c r="CB539" s="35">
        <f>CA539-AP539</f>
        <v/>
      </c>
      <c r="CC539" s="35">
        <f>CB539-AQ539</f>
        <v/>
      </c>
      <c r="CD539" s="35">
        <f>CC539-AR539</f>
        <v/>
      </c>
      <c r="CE539" s="35">
        <f>CD539-AS539</f>
        <v/>
      </c>
      <c r="CF539" s="35">
        <f>CE539-AT539</f>
        <v/>
      </c>
      <c r="CG539" s="35">
        <f>CF539-AU539</f>
        <v/>
      </c>
      <c r="CH539" s="35">
        <f>CG539-AV539</f>
        <v/>
      </c>
      <c r="CI539" s="35">
        <f>CH539-AW539</f>
        <v/>
      </c>
      <c r="CJ539" s="35">
        <f>CI539-AX539</f>
        <v/>
      </c>
      <c r="CK539" s="35">
        <f>CJ539-AY539</f>
        <v/>
      </c>
      <c r="CL539" s="35">
        <f>CK539-AZ539</f>
        <v/>
      </c>
      <c r="CM539" s="35">
        <f>CL539-BA539</f>
        <v/>
      </c>
      <c r="CN539" s="35">
        <f>CM539-BB539</f>
        <v/>
      </c>
      <c r="CO539" s="35">
        <f>CN539-BC539</f>
        <v/>
      </c>
      <c r="CP539" s="35">
        <f>CO539-BD539</f>
        <v/>
      </c>
      <c r="CQ539" s="35">
        <f>CP539-BE539</f>
        <v/>
      </c>
      <c r="CR539" s="35">
        <f>CQ539-BF539</f>
        <v/>
      </c>
      <c r="CS539" s="35">
        <f>CR539-BG539</f>
        <v/>
      </c>
      <c r="CT539" s="35">
        <f>CS539-BH539</f>
        <v/>
      </c>
      <c r="CU539" s="35">
        <f>CT539-BI539</f>
        <v/>
      </c>
      <c r="CV539" s="35">
        <f>CU539-BJ539</f>
        <v/>
      </c>
      <c r="CW539" s="38">
        <f>CV539-BK539</f>
        <v/>
      </c>
      <c r="CX539" s="38">
        <f>CW539-BL539</f>
        <v/>
      </c>
      <c r="CY539" s="38">
        <f>CX539-BM539</f>
        <v/>
      </c>
      <c r="CZ539" s="39">
        <f>CY539-BN539</f>
        <v/>
      </c>
      <c r="DA539" s="35" t="n"/>
    </row>
    <row r="540">
      <c r="D540" s="19" t="n"/>
      <c r="E540" s="20" t="n"/>
      <c r="F540" s="21" t="n"/>
      <c r="G540" s="21" t="n"/>
      <c r="H540" s="21" t="n"/>
      <c r="I540" s="19" t="n"/>
      <c r="J540" s="19" t="n"/>
      <c r="K540" s="21" t="n"/>
      <c r="L540" s="21" t="n"/>
      <c r="M540" s="22" t="n"/>
      <c r="N540" s="22" t="n"/>
      <c r="O540" s="19" t="n"/>
      <c r="P540" s="21" t="n"/>
      <c r="Q540" s="167">
        <f>'Cutting Rules'!AD540</f>
        <v/>
      </c>
      <c r="R540" s="168" t="n"/>
      <c r="S540" s="24" t="n"/>
      <c r="T540" s="169" t="inlineStr"/>
      <c r="U540" s="19" t="n"/>
      <c r="V540" s="25" t="n"/>
      <c r="W540" s="26" t="n"/>
      <c r="X540" s="27" t="n"/>
      <c r="Y540" s="47" t="n"/>
      <c r="Z540" s="121">
        <f>IFERROR(VLOOKUP(E540,[1]route!$E$3:$BL$10005,59,0),"")&amp;IFERROR(VLOOKUP(E540,[1]route!$E$3:$BL$10005,60,0),"")</f>
        <v/>
      </c>
      <c r="AA540" s="172">
        <f>IF(R540&gt;V540,R540-V540,0)</f>
        <v/>
      </c>
      <c r="AB540" s="173">
        <f>AA540*O540*N540/1000</f>
        <v/>
      </c>
      <c r="AC540" s="4">
        <f>IFERROR(MATCH($X540,$BP540:$CZ540,0),"")</f>
        <v/>
      </c>
      <c r="AD540" s="29" t="n">
        <v>0</v>
      </c>
      <c r="AE540" s="30">
        <f>SUMIF([1]route!$E$3:$E$10005,E540,[1]!Table1[1])</f>
        <v/>
      </c>
      <c r="AF540" s="30">
        <f>SUMIF([1]route!$E$3:$E$10005,E540,[1]!Table1[2])</f>
        <v/>
      </c>
      <c r="AG540" s="30">
        <f>SUMIF([1]route!$E$3:$E$10005,E540,[1]!Table1[3])</f>
        <v/>
      </c>
      <c r="AH540" s="30">
        <f>SUMIF([1]route!$E$3:$E$10005,E540,[1]!Table1[4])</f>
        <v/>
      </c>
      <c r="AI540" s="30">
        <f>SUMIF([1]route!$E$3:$E$10005,E540,[1]!Table1[5])</f>
        <v/>
      </c>
      <c r="AJ540" s="30">
        <f>SUMIF([1]route!$E$3:$E$10005,E540,[1]!Table1[6])</f>
        <v/>
      </c>
      <c r="AK540" s="30">
        <f>SUMIF([1]route!$E$3:$E$10005,E540,[1]!Table1[7])</f>
        <v/>
      </c>
      <c r="AL540" s="30">
        <f>SUMIF([1]route!$E$3:$E$10005,E540,[1]!Table1[8])</f>
        <v/>
      </c>
      <c r="AM540" s="30">
        <f>SUMIF([1]route!$E$3:$E$10005,E540,[1]!Table1[9])</f>
        <v/>
      </c>
      <c r="AN540" s="30">
        <f>SUMIF([1]route!$E$3:$E$10005,E540,[1]!Table1[10])</f>
        <v/>
      </c>
      <c r="AO540" s="30">
        <f>SUMIF([1]route!$E$3:$E$10005,E540,[1]!Table1[11])</f>
        <v/>
      </c>
      <c r="AP540" s="30">
        <f>SUMIF([1]route!$E$3:$E$10005,E540,[1]!Table1[12])</f>
        <v/>
      </c>
      <c r="AQ540" s="30">
        <f>SUMIF([1]route!$E$3:$E$10005,E540,[1]!Table1[13])</f>
        <v/>
      </c>
      <c r="AR540" s="30">
        <f>SUMIF([1]route!$E$3:$E$10005,E540,[1]!Table1[14])</f>
        <v/>
      </c>
      <c r="AS540" s="30">
        <f>SUMIF([1]route!$E$3:$E$10005,E540,[1]!Table1[15])</f>
        <v/>
      </c>
      <c r="AT540" s="30">
        <f>SUMIF([1]route!$E$3:$E$10005,E540,[1]!Table1[16])</f>
        <v/>
      </c>
      <c r="AU540" s="30">
        <f>SUMIF([1]route!$E$3:$E$10005,E540,[1]!Table1[17])</f>
        <v/>
      </c>
      <c r="AV540" s="30">
        <f>SUMIF([1]route!$E$3:$E$10005,E540,[1]!Table1[18])</f>
        <v/>
      </c>
      <c r="AW540" s="30">
        <f>SUMIF([1]route!$E$3:$E$10005,E540,[1]!Table1[19])</f>
        <v/>
      </c>
      <c r="AX540" s="30">
        <f>SUMIF([1]route!$E$3:$E$10005,E540,[1]!Table1[20])</f>
        <v/>
      </c>
      <c r="AY540" s="30">
        <f>SUMIF([1]route!$E$3:$E$10005,E540,[1]!Table1[21])</f>
        <v/>
      </c>
      <c r="AZ540" s="30">
        <f>SUMIF([1]route!$E$3:$E$10005,E540,[1]!Table1[22])</f>
        <v/>
      </c>
      <c r="BA540" s="30">
        <f>SUMIF([1]route!$E$3:$E$10005,E540,[1]!Table1[23])</f>
        <v/>
      </c>
      <c r="BB540" s="30">
        <f>SUMIF([1]route!$E$3:$E$10005,E540,[1]!Table1[24])</f>
        <v/>
      </c>
      <c r="BC540" s="30">
        <f>SUMIF([1]route!$E$3:$E$10005,E540,[1]!Table1[25])</f>
        <v/>
      </c>
      <c r="BD540" s="30">
        <f>SUMIF([1]route!$E$3:$E$10005,E540,[1]!Table1[26])</f>
        <v/>
      </c>
      <c r="BE540" s="30">
        <f>SUMIF([1]route!$E$3:$E$10005,E540,[1]!Table1[27])</f>
        <v/>
      </c>
      <c r="BF540" s="30">
        <f>SUMIF([1]route!$E$3:$E$10005,E540,[1]!Table1[28])</f>
        <v/>
      </c>
      <c r="BG540" s="30">
        <f>SUMIF([1]route!$E$3:$E$10005,E540,[1]!Table1[29])</f>
        <v/>
      </c>
      <c r="BH540" s="30">
        <f>SUMIF([1]route!$E$3:$E$10005,E540,[1]!Table1[30])</f>
        <v/>
      </c>
      <c r="BI540" s="30">
        <f>SUMIF([1]route!$E$3:$E$10005,E540,[1]!Table1[31])</f>
        <v/>
      </c>
      <c r="BJ540" s="30">
        <f>SUMIF([1]route!$E$3:$E$10005,E540,[1]!Table1[Remain PO])</f>
        <v/>
      </c>
      <c r="BK540" s="31">
        <f>SUMIF([1]route!$E$3:$E$10005,E540,[1]!Table1[N+1])</f>
        <v/>
      </c>
      <c r="BL540" s="31">
        <f>SUMIF([1]route!$E$3:$E$10005,E540,[1]!Table1[N+2])</f>
        <v/>
      </c>
      <c r="BM540" s="31">
        <f>SUMIF([1]route!$E$3:$E$10005,E540,[1]!Table1[N+3])</f>
        <v/>
      </c>
      <c r="BN540" s="32">
        <f>SUMIF([1]route!$E$3:$E$10005,E540,[1]!Table1[N+4])</f>
        <v/>
      </c>
      <c r="BP540" s="37">
        <f>$V540-$AD540</f>
        <v/>
      </c>
      <c r="BQ540" s="35">
        <f>BP540-AE540</f>
        <v/>
      </c>
      <c r="BR540" s="35">
        <f>BQ540-AF540</f>
        <v/>
      </c>
      <c r="BS540" s="35">
        <f>BR540-AG540</f>
        <v/>
      </c>
      <c r="BT540" s="35">
        <f>BS540-AH540</f>
        <v/>
      </c>
      <c r="BU540" s="35">
        <f>BT540-AI540</f>
        <v/>
      </c>
      <c r="BV540" s="35">
        <f>BU540-AJ540</f>
        <v/>
      </c>
      <c r="BW540" s="35">
        <f>BV540-AK540</f>
        <v/>
      </c>
      <c r="BX540" s="35">
        <f>BW540-AL540</f>
        <v/>
      </c>
      <c r="BY540" s="35">
        <f>BX540-AM540</f>
        <v/>
      </c>
      <c r="BZ540" s="35">
        <f>BY540-AN540</f>
        <v/>
      </c>
      <c r="CA540" s="35">
        <f>BZ540-AO540</f>
        <v/>
      </c>
      <c r="CB540" s="35">
        <f>CA540-AP540</f>
        <v/>
      </c>
      <c r="CC540" s="35">
        <f>CB540-AQ540</f>
        <v/>
      </c>
      <c r="CD540" s="35">
        <f>CC540-AR540</f>
        <v/>
      </c>
      <c r="CE540" s="35">
        <f>CD540-AS540</f>
        <v/>
      </c>
      <c r="CF540" s="35">
        <f>CE540-AT540</f>
        <v/>
      </c>
      <c r="CG540" s="35">
        <f>CF540-AU540</f>
        <v/>
      </c>
      <c r="CH540" s="35">
        <f>CG540-AV540</f>
        <v/>
      </c>
      <c r="CI540" s="35">
        <f>CH540-AW540</f>
        <v/>
      </c>
      <c r="CJ540" s="35">
        <f>CI540-AX540</f>
        <v/>
      </c>
      <c r="CK540" s="35">
        <f>CJ540-AY540</f>
        <v/>
      </c>
      <c r="CL540" s="35">
        <f>CK540-AZ540</f>
        <v/>
      </c>
      <c r="CM540" s="35">
        <f>CL540-BA540</f>
        <v/>
      </c>
      <c r="CN540" s="35">
        <f>CM540-BB540</f>
        <v/>
      </c>
      <c r="CO540" s="35">
        <f>CN540-BC540</f>
        <v/>
      </c>
      <c r="CP540" s="35">
        <f>CO540-BD540</f>
        <v/>
      </c>
      <c r="CQ540" s="35">
        <f>CP540-BE540</f>
        <v/>
      </c>
      <c r="CR540" s="35">
        <f>CQ540-BF540</f>
        <v/>
      </c>
      <c r="CS540" s="35">
        <f>CR540-BG540</f>
        <v/>
      </c>
      <c r="CT540" s="35">
        <f>CS540-BH540</f>
        <v/>
      </c>
      <c r="CU540" s="35">
        <f>CT540-BI540</f>
        <v/>
      </c>
      <c r="CV540" s="35">
        <f>CU540-BJ540</f>
        <v/>
      </c>
      <c r="CW540" s="38">
        <f>CV540-BK540</f>
        <v/>
      </c>
      <c r="CX540" s="38">
        <f>CW540-BL540</f>
        <v/>
      </c>
      <c r="CY540" s="38">
        <f>CX540-BM540</f>
        <v/>
      </c>
      <c r="CZ540" s="39">
        <f>CY540-BN540</f>
        <v/>
      </c>
      <c r="DA540" s="35" t="n"/>
    </row>
    <row r="541">
      <c r="D541" s="19" t="n"/>
      <c r="E541" s="20" t="n"/>
      <c r="F541" s="21" t="n"/>
      <c r="G541" s="21" t="n"/>
      <c r="H541" s="21" t="n"/>
      <c r="I541" s="19" t="n"/>
      <c r="J541" s="19" t="n"/>
      <c r="K541" s="21" t="n"/>
      <c r="L541" s="21" t="n"/>
      <c r="M541" s="22" t="n"/>
      <c r="N541" s="22" t="n"/>
      <c r="O541" s="19" t="n"/>
      <c r="P541" s="21" t="n"/>
      <c r="Q541" s="167">
        <f>'Cutting Rules'!AD541</f>
        <v/>
      </c>
      <c r="R541" s="168" t="n"/>
      <c r="S541" s="24" t="n"/>
      <c r="T541" s="169" t="inlineStr"/>
      <c r="U541" s="19" t="n"/>
      <c r="V541" s="25" t="n"/>
      <c r="W541" s="26" t="n"/>
      <c r="X541" s="27" t="n"/>
      <c r="Y541" s="47" t="n"/>
      <c r="Z541" s="121">
        <f>IFERROR(VLOOKUP(E541,[1]route!$E$3:$BL$10005,59,0),"")&amp;IFERROR(VLOOKUP(E541,[1]route!$E$3:$BL$10005,60,0),"")</f>
        <v/>
      </c>
      <c r="AA541" s="172">
        <f>IF(R541&gt;V541,R541-V541,0)</f>
        <v/>
      </c>
      <c r="AB541" s="173">
        <f>AA541*O541*N541/1000</f>
        <v/>
      </c>
      <c r="AC541" s="4">
        <f>IFERROR(MATCH($X541,$BP541:$CZ541,0),"")</f>
        <v/>
      </c>
      <c r="AD541" s="29" t="n">
        <v>0</v>
      </c>
      <c r="AE541" s="30">
        <f>SUMIF([1]route!$E$3:$E$10005,E541,[1]!Table1[1])</f>
        <v/>
      </c>
      <c r="AF541" s="30">
        <f>SUMIF([1]route!$E$3:$E$10005,E541,[1]!Table1[2])</f>
        <v/>
      </c>
      <c r="AG541" s="30">
        <f>SUMIF([1]route!$E$3:$E$10005,E541,[1]!Table1[3])</f>
        <v/>
      </c>
      <c r="AH541" s="30">
        <f>SUMIF([1]route!$E$3:$E$10005,E541,[1]!Table1[4])</f>
        <v/>
      </c>
      <c r="AI541" s="30">
        <f>SUMIF([1]route!$E$3:$E$10005,E541,[1]!Table1[5])</f>
        <v/>
      </c>
      <c r="AJ541" s="30">
        <f>SUMIF([1]route!$E$3:$E$10005,E541,[1]!Table1[6])</f>
        <v/>
      </c>
      <c r="AK541" s="30">
        <f>SUMIF([1]route!$E$3:$E$10005,E541,[1]!Table1[7])</f>
        <v/>
      </c>
      <c r="AL541" s="30">
        <f>SUMIF([1]route!$E$3:$E$10005,E541,[1]!Table1[8])</f>
        <v/>
      </c>
      <c r="AM541" s="30">
        <f>SUMIF([1]route!$E$3:$E$10005,E541,[1]!Table1[9])</f>
        <v/>
      </c>
      <c r="AN541" s="30">
        <f>SUMIF([1]route!$E$3:$E$10005,E541,[1]!Table1[10])</f>
        <v/>
      </c>
      <c r="AO541" s="30">
        <f>SUMIF([1]route!$E$3:$E$10005,E541,[1]!Table1[11])</f>
        <v/>
      </c>
      <c r="AP541" s="30">
        <f>SUMIF([1]route!$E$3:$E$10005,E541,[1]!Table1[12])</f>
        <v/>
      </c>
      <c r="AQ541" s="30">
        <f>SUMIF([1]route!$E$3:$E$10005,E541,[1]!Table1[13])</f>
        <v/>
      </c>
      <c r="AR541" s="30">
        <f>SUMIF([1]route!$E$3:$E$10005,E541,[1]!Table1[14])</f>
        <v/>
      </c>
      <c r="AS541" s="30">
        <f>SUMIF([1]route!$E$3:$E$10005,E541,[1]!Table1[15])</f>
        <v/>
      </c>
      <c r="AT541" s="30">
        <f>SUMIF([1]route!$E$3:$E$10005,E541,[1]!Table1[16])</f>
        <v/>
      </c>
      <c r="AU541" s="30">
        <f>SUMIF([1]route!$E$3:$E$10005,E541,[1]!Table1[17])</f>
        <v/>
      </c>
      <c r="AV541" s="30">
        <f>SUMIF([1]route!$E$3:$E$10005,E541,[1]!Table1[18])</f>
        <v/>
      </c>
      <c r="AW541" s="30">
        <f>SUMIF([1]route!$E$3:$E$10005,E541,[1]!Table1[19])</f>
        <v/>
      </c>
      <c r="AX541" s="30">
        <f>SUMIF([1]route!$E$3:$E$10005,E541,[1]!Table1[20])</f>
        <v/>
      </c>
      <c r="AY541" s="30">
        <f>SUMIF([1]route!$E$3:$E$10005,E541,[1]!Table1[21])</f>
        <v/>
      </c>
      <c r="AZ541" s="30">
        <f>SUMIF([1]route!$E$3:$E$10005,E541,[1]!Table1[22])</f>
        <v/>
      </c>
      <c r="BA541" s="30">
        <f>SUMIF([1]route!$E$3:$E$10005,E541,[1]!Table1[23])</f>
        <v/>
      </c>
      <c r="BB541" s="30">
        <f>SUMIF([1]route!$E$3:$E$10005,E541,[1]!Table1[24])</f>
        <v/>
      </c>
      <c r="BC541" s="30">
        <f>SUMIF([1]route!$E$3:$E$10005,E541,[1]!Table1[25])</f>
        <v/>
      </c>
      <c r="BD541" s="30">
        <f>SUMIF([1]route!$E$3:$E$10005,E541,[1]!Table1[26])</f>
        <v/>
      </c>
      <c r="BE541" s="30">
        <f>SUMIF([1]route!$E$3:$E$10005,E541,[1]!Table1[27])</f>
        <v/>
      </c>
      <c r="BF541" s="30">
        <f>SUMIF([1]route!$E$3:$E$10005,E541,[1]!Table1[28])</f>
        <v/>
      </c>
      <c r="BG541" s="30">
        <f>SUMIF([1]route!$E$3:$E$10005,E541,[1]!Table1[29])</f>
        <v/>
      </c>
      <c r="BH541" s="30">
        <f>SUMIF([1]route!$E$3:$E$10005,E541,[1]!Table1[30])</f>
        <v/>
      </c>
      <c r="BI541" s="30">
        <f>SUMIF([1]route!$E$3:$E$10005,E541,[1]!Table1[31])</f>
        <v/>
      </c>
      <c r="BJ541" s="30">
        <f>SUMIF([1]route!$E$3:$E$10005,E541,[1]!Table1[Remain PO])</f>
        <v/>
      </c>
      <c r="BK541" s="31">
        <f>SUMIF([1]route!$E$3:$E$10005,E541,[1]!Table1[N+1])</f>
        <v/>
      </c>
      <c r="BL541" s="31">
        <f>SUMIF([1]route!$E$3:$E$10005,E541,[1]!Table1[N+2])</f>
        <v/>
      </c>
      <c r="BM541" s="31">
        <f>SUMIF([1]route!$E$3:$E$10005,E541,[1]!Table1[N+3])</f>
        <v/>
      </c>
      <c r="BN541" s="32">
        <f>SUMIF([1]route!$E$3:$E$10005,E541,[1]!Table1[N+4])</f>
        <v/>
      </c>
      <c r="BP541" s="37">
        <f>$V541-$AD541</f>
        <v/>
      </c>
      <c r="BQ541" s="35">
        <f>BP541-AE541</f>
        <v/>
      </c>
      <c r="BR541" s="35">
        <f>BQ541-AF541</f>
        <v/>
      </c>
      <c r="BS541" s="35">
        <f>BR541-AG541</f>
        <v/>
      </c>
      <c r="BT541" s="35">
        <f>BS541-AH541</f>
        <v/>
      </c>
      <c r="BU541" s="35">
        <f>BT541-AI541</f>
        <v/>
      </c>
      <c r="BV541" s="35">
        <f>BU541-AJ541</f>
        <v/>
      </c>
      <c r="BW541" s="35">
        <f>BV541-AK541</f>
        <v/>
      </c>
      <c r="BX541" s="35">
        <f>BW541-AL541</f>
        <v/>
      </c>
      <c r="BY541" s="35">
        <f>BX541-AM541</f>
        <v/>
      </c>
      <c r="BZ541" s="35">
        <f>BY541-AN541</f>
        <v/>
      </c>
      <c r="CA541" s="35">
        <f>BZ541-AO541</f>
        <v/>
      </c>
      <c r="CB541" s="35">
        <f>CA541-AP541</f>
        <v/>
      </c>
      <c r="CC541" s="35">
        <f>CB541-AQ541</f>
        <v/>
      </c>
      <c r="CD541" s="35">
        <f>CC541-AR541</f>
        <v/>
      </c>
      <c r="CE541" s="35">
        <f>CD541-AS541</f>
        <v/>
      </c>
      <c r="CF541" s="35">
        <f>CE541-AT541</f>
        <v/>
      </c>
      <c r="CG541" s="35">
        <f>CF541-AU541</f>
        <v/>
      </c>
      <c r="CH541" s="35">
        <f>CG541-AV541</f>
        <v/>
      </c>
      <c r="CI541" s="35">
        <f>CH541-AW541</f>
        <v/>
      </c>
      <c r="CJ541" s="35">
        <f>CI541-AX541</f>
        <v/>
      </c>
      <c r="CK541" s="35">
        <f>CJ541-AY541</f>
        <v/>
      </c>
      <c r="CL541" s="35">
        <f>CK541-AZ541</f>
        <v/>
      </c>
      <c r="CM541" s="35">
        <f>CL541-BA541</f>
        <v/>
      </c>
      <c r="CN541" s="35">
        <f>CM541-BB541</f>
        <v/>
      </c>
      <c r="CO541" s="35">
        <f>CN541-BC541</f>
        <v/>
      </c>
      <c r="CP541" s="35">
        <f>CO541-BD541</f>
        <v/>
      </c>
      <c r="CQ541" s="35">
        <f>CP541-BE541</f>
        <v/>
      </c>
      <c r="CR541" s="35">
        <f>CQ541-BF541</f>
        <v/>
      </c>
      <c r="CS541" s="35">
        <f>CR541-BG541</f>
        <v/>
      </c>
      <c r="CT541" s="35">
        <f>CS541-BH541</f>
        <v/>
      </c>
      <c r="CU541" s="35">
        <f>CT541-BI541</f>
        <v/>
      </c>
      <c r="CV541" s="35">
        <f>CU541-BJ541</f>
        <v/>
      </c>
      <c r="CW541" s="38">
        <f>CV541-BK541</f>
        <v/>
      </c>
      <c r="CX541" s="38">
        <f>CW541-BL541</f>
        <v/>
      </c>
      <c r="CY541" s="38">
        <f>CX541-BM541</f>
        <v/>
      </c>
      <c r="CZ541" s="39">
        <f>CY541-BN541</f>
        <v/>
      </c>
      <c r="DA541" s="35" t="n"/>
    </row>
    <row r="542">
      <c r="D542" s="19" t="n"/>
      <c r="E542" s="20" t="n"/>
      <c r="F542" s="21" t="n"/>
      <c r="G542" s="21" t="n"/>
      <c r="H542" s="21" t="n"/>
      <c r="I542" s="19" t="n"/>
      <c r="J542" s="19" t="n"/>
      <c r="K542" s="21" t="n"/>
      <c r="L542" s="21" t="n"/>
      <c r="M542" s="22" t="n"/>
      <c r="N542" s="22" t="n"/>
      <c r="O542" s="19" t="n"/>
      <c r="P542" s="21" t="n"/>
      <c r="Q542" s="167">
        <f>'Cutting Rules'!AD542</f>
        <v/>
      </c>
      <c r="R542" s="168" t="n"/>
      <c r="S542" s="24" t="n"/>
      <c r="T542" s="169" t="inlineStr"/>
      <c r="U542" s="19" t="n"/>
      <c r="V542" s="25" t="n"/>
      <c r="W542" s="26" t="n"/>
      <c r="X542" s="27" t="n"/>
      <c r="Y542" s="47" t="n"/>
      <c r="Z542" s="121">
        <f>IFERROR(VLOOKUP(E542,[1]route!$E$3:$BL$10005,59,0),"")&amp;IFERROR(VLOOKUP(E542,[1]route!$E$3:$BL$10005,60,0),"")</f>
        <v/>
      </c>
      <c r="AA542" s="172">
        <f>IF(R542&gt;V542,R542-V542,0)</f>
        <v/>
      </c>
      <c r="AB542" s="173">
        <f>AA542*O542*N542/1000</f>
        <v/>
      </c>
      <c r="AC542" s="4">
        <f>IFERROR(MATCH($X542,$BP542:$CZ542,0),"")</f>
        <v/>
      </c>
      <c r="AD542" s="29" t="n">
        <v>0</v>
      </c>
      <c r="AE542" s="30">
        <f>SUMIF([1]route!$E$3:$E$10005,E542,[1]!Table1[1])</f>
        <v/>
      </c>
      <c r="AF542" s="30">
        <f>SUMIF([1]route!$E$3:$E$10005,E542,[1]!Table1[2])</f>
        <v/>
      </c>
      <c r="AG542" s="30">
        <f>SUMIF([1]route!$E$3:$E$10005,E542,[1]!Table1[3])</f>
        <v/>
      </c>
      <c r="AH542" s="30">
        <f>SUMIF([1]route!$E$3:$E$10005,E542,[1]!Table1[4])</f>
        <v/>
      </c>
      <c r="AI542" s="30">
        <f>SUMIF([1]route!$E$3:$E$10005,E542,[1]!Table1[5])</f>
        <v/>
      </c>
      <c r="AJ542" s="30">
        <f>SUMIF([1]route!$E$3:$E$10005,E542,[1]!Table1[6])</f>
        <v/>
      </c>
      <c r="AK542" s="30">
        <f>SUMIF([1]route!$E$3:$E$10005,E542,[1]!Table1[7])</f>
        <v/>
      </c>
      <c r="AL542" s="30">
        <f>SUMIF([1]route!$E$3:$E$10005,E542,[1]!Table1[8])</f>
        <v/>
      </c>
      <c r="AM542" s="30">
        <f>SUMIF([1]route!$E$3:$E$10005,E542,[1]!Table1[9])</f>
        <v/>
      </c>
      <c r="AN542" s="30">
        <f>SUMIF([1]route!$E$3:$E$10005,E542,[1]!Table1[10])</f>
        <v/>
      </c>
      <c r="AO542" s="30">
        <f>SUMIF([1]route!$E$3:$E$10005,E542,[1]!Table1[11])</f>
        <v/>
      </c>
      <c r="AP542" s="30">
        <f>SUMIF([1]route!$E$3:$E$10005,E542,[1]!Table1[12])</f>
        <v/>
      </c>
      <c r="AQ542" s="30">
        <f>SUMIF([1]route!$E$3:$E$10005,E542,[1]!Table1[13])</f>
        <v/>
      </c>
      <c r="AR542" s="30">
        <f>SUMIF([1]route!$E$3:$E$10005,E542,[1]!Table1[14])</f>
        <v/>
      </c>
      <c r="AS542" s="30">
        <f>SUMIF([1]route!$E$3:$E$10005,E542,[1]!Table1[15])</f>
        <v/>
      </c>
      <c r="AT542" s="30">
        <f>SUMIF([1]route!$E$3:$E$10005,E542,[1]!Table1[16])</f>
        <v/>
      </c>
      <c r="AU542" s="30">
        <f>SUMIF([1]route!$E$3:$E$10005,E542,[1]!Table1[17])</f>
        <v/>
      </c>
      <c r="AV542" s="30">
        <f>SUMIF([1]route!$E$3:$E$10005,E542,[1]!Table1[18])</f>
        <v/>
      </c>
      <c r="AW542" s="30">
        <f>SUMIF([1]route!$E$3:$E$10005,E542,[1]!Table1[19])</f>
        <v/>
      </c>
      <c r="AX542" s="30">
        <f>SUMIF([1]route!$E$3:$E$10005,E542,[1]!Table1[20])</f>
        <v/>
      </c>
      <c r="AY542" s="30">
        <f>SUMIF([1]route!$E$3:$E$10005,E542,[1]!Table1[21])</f>
        <v/>
      </c>
      <c r="AZ542" s="30">
        <f>SUMIF([1]route!$E$3:$E$10005,E542,[1]!Table1[22])</f>
        <v/>
      </c>
      <c r="BA542" s="30">
        <f>SUMIF([1]route!$E$3:$E$10005,E542,[1]!Table1[23])</f>
        <v/>
      </c>
      <c r="BB542" s="30">
        <f>SUMIF([1]route!$E$3:$E$10005,E542,[1]!Table1[24])</f>
        <v/>
      </c>
      <c r="BC542" s="30">
        <f>SUMIF([1]route!$E$3:$E$10005,E542,[1]!Table1[25])</f>
        <v/>
      </c>
      <c r="BD542" s="30">
        <f>SUMIF([1]route!$E$3:$E$10005,E542,[1]!Table1[26])</f>
        <v/>
      </c>
      <c r="BE542" s="30">
        <f>SUMIF([1]route!$E$3:$E$10005,E542,[1]!Table1[27])</f>
        <v/>
      </c>
      <c r="BF542" s="30">
        <f>SUMIF([1]route!$E$3:$E$10005,E542,[1]!Table1[28])</f>
        <v/>
      </c>
      <c r="BG542" s="30">
        <f>SUMIF([1]route!$E$3:$E$10005,E542,[1]!Table1[29])</f>
        <v/>
      </c>
      <c r="BH542" s="30">
        <f>SUMIF([1]route!$E$3:$E$10005,E542,[1]!Table1[30])</f>
        <v/>
      </c>
      <c r="BI542" s="30">
        <f>SUMIF([1]route!$E$3:$E$10005,E542,[1]!Table1[31])</f>
        <v/>
      </c>
      <c r="BJ542" s="30">
        <f>SUMIF([1]route!$E$3:$E$10005,E542,[1]!Table1[Remain PO])</f>
        <v/>
      </c>
      <c r="BK542" s="31">
        <f>SUMIF([1]route!$E$3:$E$10005,E542,[1]!Table1[N+1])</f>
        <v/>
      </c>
      <c r="BL542" s="31">
        <f>SUMIF([1]route!$E$3:$E$10005,E542,[1]!Table1[N+2])</f>
        <v/>
      </c>
      <c r="BM542" s="31">
        <f>SUMIF([1]route!$E$3:$E$10005,E542,[1]!Table1[N+3])</f>
        <v/>
      </c>
      <c r="BN542" s="32">
        <f>SUMIF([1]route!$E$3:$E$10005,E542,[1]!Table1[N+4])</f>
        <v/>
      </c>
      <c r="BP542" s="37">
        <f>$V542-$AD542</f>
        <v/>
      </c>
      <c r="BQ542" s="35">
        <f>BP542-AE542</f>
        <v/>
      </c>
      <c r="BR542" s="35">
        <f>BQ542-AF542</f>
        <v/>
      </c>
      <c r="BS542" s="35">
        <f>BR542-AG542</f>
        <v/>
      </c>
      <c r="BT542" s="35">
        <f>BS542-AH542</f>
        <v/>
      </c>
      <c r="BU542" s="35">
        <f>BT542-AI542</f>
        <v/>
      </c>
      <c r="BV542" s="35">
        <f>BU542-AJ542</f>
        <v/>
      </c>
      <c r="BW542" s="35">
        <f>BV542-AK542</f>
        <v/>
      </c>
      <c r="BX542" s="35">
        <f>BW542-AL542</f>
        <v/>
      </c>
      <c r="BY542" s="35">
        <f>BX542-AM542</f>
        <v/>
      </c>
      <c r="BZ542" s="35">
        <f>BY542-AN542</f>
        <v/>
      </c>
      <c r="CA542" s="35">
        <f>BZ542-AO542</f>
        <v/>
      </c>
      <c r="CB542" s="35">
        <f>CA542-AP542</f>
        <v/>
      </c>
      <c r="CC542" s="35">
        <f>CB542-AQ542</f>
        <v/>
      </c>
      <c r="CD542" s="35">
        <f>CC542-AR542</f>
        <v/>
      </c>
      <c r="CE542" s="35">
        <f>CD542-AS542</f>
        <v/>
      </c>
      <c r="CF542" s="35">
        <f>CE542-AT542</f>
        <v/>
      </c>
      <c r="CG542" s="35">
        <f>CF542-AU542</f>
        <v/>
      </c>
      <c r="CH542" s="35">
        <f>CG542-AV542</f>
        <v/>
      </c>
      <c r="CI542" s="35">
        <f>CH542-AW542</f>
        <v/>
      </c>
      <c r="CJ542" s="35">
        <f>CI542-AX542</f>
        <v/>
      </c>
      <c r="CK542" s="35">
        <f>CJ542-AY542</f>
        <v/>
      </c>
      <c r="CL542" s="35">
        <f>CK542-AZ542</f>
        <v/>
      </c>
      <c r="CM542" s="35">
        <f>CL542-BA542</f>
        <v/>
      </c>
      <c r="CN542" s="35">
        <f>CM542-BB542</f>
        <v/>
      </c>
      <c r="CO542" s="35">
        <f>CN542-BC542</f>
        <v/>
      </c>
      <c r="CP542" s="35">
        <f>CO542-BD542</f>
        <v/>
      </c>
      <c r="CQ542" s="35">
        <f>CP542-BE542</f>
        <v/>
      </c>
      <c r="CR542" s="35">
        <f>CQ542-BF542</f>
        <v/>
      </c>
      <c r="CS542" s="35">
        <f>CR542-BG542</f>
        <v/>
      </c>
      <c r="CT542" s="35">
        <f>CS542-BH542</f>
        <v/>
      </c>
      <c r="CU542" s="35">
        <f>CT542-BI542</f>
        <v/>
      </c>
      <c r="CV542" s="35">
        <f>CU542-BJ542</f>
        <v/>
      </c>
      <c r="CW542" s="38">
        <f>CV542-BK542</f>
        <v/>
      </c>
      <c r="CX542" s="38">
        <f>CW542-BL542</f>
        <v/>
      </c>
      <c r="CY542" s="38">
        <f>CX542-BM542</f>
        <v/>
      </c>
      <c r="CZ542" s="39">
        <f>CY542-BN542</f>
        <v/>
      </c>
      <c r="DA542" s="35" t="n"/>
    </row>
    <row r="543">
      <c r="D543" s="19" t="n"/>
      <c r="E543" s="20" t="n"/>
      <c r="F543" s="21" t="n"/>
      <c r="G543" s="21" t="n"/>
      <c r="H543" s="21" t="n"/>
      <c r="I543" s="19" t="n"/>
      <c r="J543" s="19" t="n"/>
      <c r="K543" s="21" t="n"/>
      <c r="L543" s="21" t="n"/>
      <c r="M543" s="22" t="n"/>
      <c r="N543" s="22" t="n"/>
      <c r="O543" s="19" t="n"/>
      <c r="P543" s="21" t="n"/>
      <c r="Q543" s="167">
        <f>'Cutting Rules'!AD543</f>
        <v/>
      </c>
      <c r="R543" s="168" t="n"/>
      <c r="S543" s="24" t="n"/>
      <c r="T543" s="169" t="inlineStr"/>
      <c r="U543" s="19" t="n"/>
      <c r="V543" s="25" t="n"/>
      <c r="W543" s="26" t="n"/>
      <c r="X543" s="27" t="n"/>
      <c r="Y543" s="47" t="n"/>
      <c r="Z543" s="121">
        <f>IFERROR(VLOOKUP(E543,[1]route!$E$3:$BL$10005,59,0),"")&amp;IFERROR(VLOOKUP(E543,[1]route!$E$3:$BL$10005,60,0),"")</f>
        <v/>
      </c>
      <c r="AA543" s="172">
        <f>IF(R543&gt;V543,R543-V543,0)</f>
        <v/>
      </c>
      <c r="AB543" s="173">
        <f>AA543*O543*N543/1000</f>
        <v/>
      </c>
      <c r="AC543" s="4">
        <f>IFERROR(MATCH($X543,$BP543:$CZ543,0),"")</f>
        <v/>
      </c>
      <c r="AD543" s="29" t="n">
        <v>0</v>
      </c>
      <c r="AE543" s="30">
        <f>SUMIF([1]route!$E$3:$E$10005,E543,[1]!Table1[1])</f>
        <v/>
      </c>
      <c r="AF543" s="30">
        <f>SUMIF([1]route!$E$3:$E$10005,E543,[1]!Table1[2])</f>
        <v/>
      </c>
      <c r="AG543" s="30">
        <f>SUMIF([1]route!$E$3:$E$10005,E543,[1]!Table1[3])</f>
        <v/>
      </c>
      <c r="AH543" s="30">
        <f>SUMIF([1]route!$E$3:$E$10005,E543,[1]!Table1[4])</f>
        <v/>
      </c>
      <c r="AI543" s="30">
        <f>SUMIF([1]route!$E$3:$E$10005,E543,[1]!Table1[5])</f>
        <v/>
      </c>
      <c r="AJ543" s="30">
        <f>SUMIF([1]route!$E$3:$E$10005,E543,[1]!Table1[6])</f>
        <v/>
      </c>
      <c r="AK543" s="30">
        <f>SUMIF([1]route!$E$3:$E$10005,E543,[1]!Table1[7])</f>
        <v/>
      </c>
      <c r="AL543" s="30">
        <f>SUMIF([1]route!$E$3:$E$10005,E543,[1]!Table1[8])</f>
        <v/>
      </c>
      <c r="AM543" s="30">
        <f>SUMIF([1]route!$E$3:$E$10005,E543,[1]!Table1[9])</f>
        <v/>
      </c>
      <c r="AN543" s="30">
        <f>SUMIF([1]route!$E$3:$E$10005,E543,[1]!Table1[10])</f>
        <v/>
      </c>
      <c r="AO543" s="30">
        <f>SUMIF([1]route!$E$3:$E$10005,E543,[1]!Table1[11])</f>
        <v/>
      </c>
      <c r="AP543" s="30">
        <f>SUMIF([1]route!$E$3:$E$10005,E543,[1]!Table1[12])</f>
        <v/>
      </c>
      <c r="AQ543" s="30">
        <f>SUMIF([1]route!$E$3:$E$10005,E543,[1]!Table1[13])</f>
        <v/>
      </c>
      <c r="AR543" s="30">
        <f>SUMIF([1]route!$E$3:$E$10005,E543,[1]!Table1[14])</f>
        <v/>
      </c>
      <c r="AS543" s="30">
        <f>SUMIF([1]route!$E$3:$E$10005,E543,[1]!Table1[15])</f>
        <v/>
      </c>
      <c r="AT543" s="30">
        <f>SUMIF([1]route!$E$3:$E$10005,E543,[1]!Table1[16])</f>
        <v/>
      </c>
      <c r="AU543" s="30">
        <f>SUMIF([1]route!$E$3:$E$10005,E543,[1]!Table1[17])</f>
        <v/>
      </c>
      <c r="AV543" s="30">
        <f>SUMIF([1]route!$E$3:$E$10005,E543,[1]!Table1[18])</f>
        <v/>
      </c>
      <c r="AW543" s="30">
        <f>SUMIF([1]route!$E$3:$E$10005,E543,[1]!Table1[19])</f>
        <v/>
      </c>
      <c r="AX543" s="30">
        <f>SUMIF([1]route!$E$3:$E$10005,E543,[1]!Table1[20])</f>
        <v/>
      </c>
      <c r="AY543" s="30">
        <f>SUMIF([1]route!$E$3:$E$10005,E543,[1]!Table1[21])</f>
        <v/>
      </c>
      <c r="AZ543" s="30">
        <f>SUMIF([1]route!$E$3:$E$10005,E543,[1]!Table1[22])</f>
        <v/>
      </c>
      <c r="BA543" s="30">
        <f>SUMIF([1]route!$E$3:$E$10005,E543,[1]!Table1[23])</f>
        <v/>
      </c>
      <c r="BB543" s="30">
        <f>SUMIF([1]route!$E$3:$E$10005,E543,[1]!Table1[24])</f>
        <v/>
      </c>
      <c r="BC543" s="30">
        <f>SUMIF([1]route!$E$3:$E$10005,E543,[1]!Table1[25])</f>
        <v/>
      </c>
      <c r="BD543" s="30">
        <f>SUMIF([1]route!$E$3:$E$10005,E543,[1]!Table1[26])</f>
        <v/>
      </c>
      <c r="BE543" s="30">
        <f>SUMIF([1]route!$E$3:$E$10005,E543,[1]!Table1[27])</f>
        <v/>
      </c>
      <c r="BF543" s="30">
        <f>SUMIF([1]route!$E$3:$E$10005,E543,[1]!Table1[28])</f>
        <v/>
      </c>
      <c r="BG543" s="30">
        <f>SUMIF([1]route!$E$3:$E$10005,E543,[1]!Table1[29])</f>
        <v/>
      </c>
      <c r="BH543" s="30">
        <f>SUMIF([1]route!$E$3:$E$10005,E543,[1]!Table1[30])</f>
        <v/>
      </c>
      <c r="BI543" s="30">
        <f>SUMIF([1]route!$E$3:$E$10005,E543,[1]!Table1[31])</f>
        <v/>
      </c>
      <c r="BJ543" s="30">
        <f>SUMIF([1]route!$E$3:$E$10005,E543,[1]!Table1[Remain PO])</f>
        <v/>
      </c>
      <c r="BK543" s="31">
        <f>SUMIF([1]route!$E$3:$E$10005,E543,[1]!Table1[N+1])</f>
        <v/>
      </c>
      <c r="BL543" s="31">
        <f>SUMIF([1]route!$E$3:$E$10005,E543,[1]!Table1[N+2])</f>
        <v/>
      </c>
      <c r="BM543" s="31">
        <f>SUMIF([1]route!$E$3:$E$10005,E543,[1]!Table1[N+3])</f>
        <v/>
      </c>
      <c r="BN543" s="32">
        <f>SUMIF([1]route!$E$3:$E$10005,E543,[1]!Table1[N+4])</f>
        <v/>
      </c>
      <c r="BP543" s="37">
        <f>$V543-$AD543</f>
        <v/>
      </c>
      <c r="BQ543" s="35">
        <f>BP543-AE543</f>
        <v/>
      </c>
      <c r="BR543" s="35">
        <f>BQ543-AF543</f>
        <v/>
      </c>
      <c r="BS543" s="35">
        <f>BR543-AG543</f>
        <v/>
      </c>
      <c r="BT543" s="35">
        <f>BS543-AH543</f>
        <v/>
      </c>
      <c r="BU543" s="35">
        <f>BT543-AI543</f>
        <v/>
      </c>
      <c r="BV543" s="35">
        <f>BU543-AJ543</f>
        <v/>
      </c>
      <c r="BW543" s="35">
        <f>BV543-AK543</f>
        <v/>
      </c>
      <c r="BX543" s="35">
        <f>BW543-AL543</f>
        <v/>
      </c>
      <c r="BY543" s="35">
        <f>BX543-AM543</f>
        <v/>
      </c>
      <c r="BZ543" s="35">
        <f>BY543-AN543</f>
        <v/>
      </c>
      <c r="CA543" s="35">
        <f>BZ543-AO543</f>
        <v/>
      </c>
      <c r="CB543" s="35">
        <f>CA543-AP543</f>
        <v/>
      </c>
      <c r="CC543" s="35">
        <f>CB543-AQ543</f>
        <v/>
      </c>
      <c r="CD543" s="35">
        <f>CC543-AR543</f>
        <v/>
      </c>
      <c r="CE543" s="35">
        <f>CD543-AS543</f>
        <v/>
      </c>
      <c r="CF543" s="35">
        <f>CE543-AT543</f>
        <v/>
      </c>
      <c r="CG543" s="35">
        <f>CF543-AU543</f>
        <v/>
      </c>
      <c r="CH543" s="35">
        <f>CG543-AV543</f>
        <v/>
      </c>
      <c r="CI543" s="35">
        <f>CH543-AW543</f>
        <v/>
      </c>
      <c r="CJ543" s="35">
        <f>CI543-AX543</f>
        <v/>
      </c>
      <c r="CK543" s="35">
        <f>CJ543-AY543</f>
        <v/>
      </c>
      <c r="CL543" s="35">
        <f>CK543-AZ543</f>
        <v/>
      </c>
      <c r="CM543" s="35">
        <f>CL543-BA543</f>
        <v/>
      </c>
      <c r="CN543" s="35">
        <f>CM543-BB543</f>
        <v/>
      </c>
      <c r="CO543" s="35">
        <f>CN543-BC543</f>
        <v/>
      </c>
      <c r="CP543" s="35">
        <f>CO543-BD543</f>
        <v/>
      </c>
      <c r="CQ543" s="35">
        <f>CP543-BE543</f>
        <v/>
      </c>
      <c r="CR543" s="35">
        <f>CQ543-BF543</f>
        <v/>
      </c>
      <c r="CS543" s="35">
        <f>CR543-BG543</f>
        <v/>
      </c>
      <c r="CT543" s="35">
        <f>CS543-BH543</f>
        <v/>
      </c>
      <c r="CU543" s="35">
        <f>CT543-BI543</f>
        <v/>
      </c>
      <c r="CV543" s="35">
        <f>CU543-BJ543</f>
        <v/>
      </c>
      <c r="CW543" s="38">
        <f>CV543-BK543</f>
        <v/>
      </c>
      <c r="CX543" s="38">
        <f>CW543-BL543</f>
        <v/>
      </c>
      <c r="CY543" s="38">
        <f>CX543-BM543</f>
        <v/>
      </c>
      <c r="CZ543" s="39">
        <f>CY543-BN543</f>
        <v/>
      </c>
      <c r="DA543" s="35" t="n"/>
    </row>
    <row r="544">
      <c r="D544" s="19" t="n"/>
      <c r="E544" s="20" t="n"/>
      <c r="F544" s="21" t="n"/>
      <c r="G544" s="21" t="n"/>
      <c r="H544" s="21" t="n"/>
      <c r="I544" s="19" t="n"/>
      <c r="J544" s="19" t="n"/>
      <c r="K544" s="21" t="n"/>
      <c r="L544" s="21" t="n"/>
      <c r="M544" s="22" t="n"/>
      <c r="N544" s="22" t="n"/>
      <c r="O544" s="19" t="n"/>
      <c r="P544" s="21" t="n"/>
      <c r="Q544" s="167">
        <f>'Cutting Rules'!AD544</f>
        <v/>
      </c>
      <c r="R544" s="168" t="n"/>
      <c r="S544" s="24" t="n"/>
      <c r="T544" s="169" t="inlineStr"/>
      <c r="U544" s="19" t="n"/>
      <c r="V544" s="25" t="n"/>
      <c r="W544" s="26" t="n"/>
      <c r="X544" s="27" t="n"/>
      <c r="Y544" s="47" t="n"/>
      <c r="Z544" s="121">
        <f>IFERROR(VLOOKUP(E544,[1]route!$E$3:$BL$10005,59,0),"")&amp;IFERROR(VLOOKUP(E544,[1]route!$E$3:$BL$10005,60,0),"")</f>
        <v/>
      </c>
      <c r="AA544" s="172">
        <f>IF(R544&gt;V544,R544-V544,0)</f>
        <v/>
      </c>
      <c r="AB544" s="173">
        <f>AA544*O544*N544/1000</f>
        <v/>
      </c>
      <c r="AC544" s="4">
        <f>IFERROR(MATCH($X544,$BP544:$CZ544,0),"")</f>
        <v/>
      </c>
      <c r="AD544" s="29" t="n">
        <v>0</v>
      </c>
      <c r="AE544" s="30">
        <f>SUMIF([1]route!$E$3:$E$10005,E544,[1]!Table1[1])</f>
        <v/>
      </c>
      <c r="AF544" s="30">
        <f>SUMIF([1]route!$E$3:$E$10005,E544,[1]!Table1[2])</f>
        <v/>
      </c>
      <c r="AG544" s="30">
        <f>SUMIF([1]route!$E$3:$E$10005,E544,[1]!Table1[3])</f>
        <v/>
      </c>
      <c r="AH544" s="30">
        <f>SUMIF([1]route!$E$3:$E$10005,E544,[1]!Table1[4])</f>
        <v/>
      </c>
      <c r="AI544" s="30">
        <f>SUMIF([1]route!$E$3:$E$10005,E544,[1]!Table1[5])</f>
        <v/>
      </c>
      <c r="AJ544" s="30">
        <f>SUMIF([1]route!$E$3:$E$10005,E544,[1]!Table1[6])</f>
        <v/>
      </c>
      <c r="AK544" s="30">
        <f>SUMIF([1]route!$E$3:$E$10005,E544,[1]!Table1[7])</f>
        <v/>
      </c>
      <c r="AL544" s="30">
        <f>SUMIF([1]route!$E$3:$E$10005,E544,[1]!Table1[8])</f>
        <v/>
      </c>
      <c r="AM544" s="30">
        <f>SUMIF([1]route!$E$3:$E$10005,E544,[1]!Table1[9])</f>
        <v/>
      </c>
      <c r="AN544" s="30">
        <f>SUMIF([1]route!$E$3:$E$10005,E544,[1]!Table1[10])</f>
        <v/>
      </c>
      <c r="AO544" s="30">
        <f>SUMIF([1]route!$E$3:$E$10005,E544,[1]!Table1[11])</f>
        <v/>
      </c>
      <c r="AP544" s="30">
        <f>SUMIF([1]route!$E$3:$E$10005,E544,[1]!Table1[12])</f>
        <v/>
      </c>
      <c r="AQ544" s="30">
        <f>SUMIF([1]route!$E$3:$E$10005,E544,[1]!Table1[13])</f>
        <v/>
      </c>
      <c r="AR544" s="30">
        <f>SUMIF([1]route!$E$3:$E$10005,E544,[1]!Table1[14])</f>
        <v/>
      </c>
      <c r="AS544" s="30">
        <f>SUMIF([1]route!$E$3:$E$10005,E544,[1]!Table1[15])</f>
        <v/>
      </c>
      <c r="AT544" s="30">
        <f>SUMIF([1]route!$E$3:$E$10005,E544,[1]!Table1[16])</f>
        <v/>
      </c>
      <c r="AU544" s="30">
        <f>SUMIF([1]route!$E$3:$E$10005,E544,[1]!Table1[17])</f>
        <v/>
      </c>
      <c r="AV544" s="30">
        <f>SUMIF([1]route!$E$3:$E$10005,E544,[1]!Table1[18])</f>
        <v/>
      </c>
      <c r="AW544" s="30">
        <f>SUMIF([1]route!$E$3:$E$10005,E544,[1]!Table1[19])</f>
        <v/>
      </c>
      <c r="AX544" s="30">
        <f>SUMIF([1]route!$E$3:$E$10005,E544,[1]!Table1[20])</f>
        <v/>
      </c>
      <c r="AY544" s="30">
        <f>SUMIF([1]route!$E$3:$E$10005,E544,[1]!Table1[21])</f>
        <v/>
      </c>
      <c r="AZ544" s="30">
        <f>SUMIF([1]route!$E$3:$E$10005,E544,[1]!Table1[22])</f>
        <v/>
      </c>
      <c r="BA544" s="30">
        <f>SUMIF([1]route!$E$3:$E$10005,E544,[1]!Table1[23])</f>
        <v/>
      </c>
      <c r="BB544" s="30">
        <f>SUMIF([1]route!$E$3:$E$10005,E544,[1]!Table1[24])</f>
        <v/>
      </c>
      <c r="BC544" s="30">
        <f>SUMIF([1]route!$E$3:$E$10005,E544,[1]!Table1[25])</f>
        <v/>
      </c>
      <c r="BD544" s="30">
        <f>SUMIF([1]route!$E$3:$E$10005,E544,[1]!Table1[26])</f>
        <v/>
      </c>
      <c r="BE544" s="30">
        <f>SUMIF([1]route!$E$3:$E$10005,E544,[1]!Table1[27])</f>
        <v/>
      </c>
      <c r="BF544" s="30">
        <f>SUMIF([1]route!$E$3:$E$10005,E544,[1]!Table1[28])</f>
        <v/>
      </c>
      <c r="BG544" s="30">
        <f>SUMIF([1]route!$E$3:$E$10005,E544,[1]!Table1[29])</f>
        <v/>
      </c>
      <c r="BH544" s="30">
        <f>SUMIF([1]route!$E$3:$E$10005,E544,[1]!Table1[30])</f>
        <v/>
      </c>
      <c r="BI544" s="30">
        <f>SUMIF([1]route!$E$3:$E$10005,E544,[1]!Table1[31])</f>
        <v/>
      </c>
      <c r="BJ544" s="30">
        <f>SUMIF([1]route!$E$3:$E$10005,E544,[1]!Table1[Remain PO])</f>
        <v/>
      </c>
      <c r="BK544" s="31">
        <f>SUMIF([1]route!$E$3:$E$10005,E544,[1]!Table1[N+1])</f>
        <v/>
      </c>
      <c r="BL544" s="31">
        <f>SUMIF([1]route!$E$3:$E$10005,E544,[1]!Table1[N+2])</f>
        <v/>
      </c>
      <c r="BM544" s="31">
        <f>SUMIF([1]route!$E$3:$E$10005,E544,[1]!Table1[N+3])</f>
        <v/>
      </c>
      <c r="BN544" s="32">
        <f>SUMIF([1]route!$E$3:$E$10005,E544,[1]!Table1[N+4])</f>
        <v/>
      </c>
      <c r="BP544" s="37">
        <f>$V544-$AD544</f>
        <v/>
      </c>
      <c r="BQ544" s="35">
        <f>BP544-AE544</f>
        <v/>
      </c>
      <c r="BR544" s="35">
        <f>BQ544-AF544</f>
        <v/>
      </c>
      <c r="BS544" s="35">
        <f>BR544-AG544</f>
        <v/>
      </c>
      <c r="BT544" s="35">
        <f>BS544-AH544</f>
        <v/>
      </c>
      <c r="BU544" s="35">
        <f>BT544-AI544</f>
        <v/>
      </c>
      <c r="BV544" s="35">
        <f>BU544-AJ544</f>
        <v/>
      </c>
      <c r="BW544" s="35">
        <f>BV544-AK544</f>
        <v/>
      </c>
      <c r="BX544" s="35">
        <f>BW544-AL544</f>
        <v/>
      </c>
      <c r="BY544" s="35">
        <f>BX544-AM544</f>
        <v/>
      </c>
      <c r="BZ544" s="35">
        <f>BY544-AN544</f>
        <v/>
      </c>
      <c r="CA544" s="35">
        <f>BZ544-AO544</f>
        <v/>
      </c>
      <c r="CB544" s="35">
        <f>CA544-AP544</f>
        <v/>
      </c>
      <c r="CC544" s="35">
        <f>CB544-AQ544</f>
        <v/>
      </c>
      <c r="CD544" s="35">
        <f>CC544-AR544</f>
        <v/>
      </c>
      <c r="CE544" s="35">
        <f>CD544-AS544</f>
        <v/>
      </c>
      <c r="CF544" s="35">
        <f>CE544-AT544</f>
        <v/>
      </c>
      <c r="CG544" s="35">
        <f>CF544-AU544</f>
        <v/>
      </c>
      <c r="CH544" s="35">
        <f>CG544-AV544</f>
        <v/>
      </c>
      <c r="CI544" s="35">
        <f>CH544-AW544</f>
        <v/>
      </c>
      <c r="CJ544" s="35">
        <f>CI544-AX544</f>
        <v/>
      </c>
      <c r="CK544" s="35">
        <f>CJ544-AY544</f>
        <v/>
      </c>
      <c r="CL544" s="35">
        <f>CK544-AZ544</f>
        <v/>
      </c>
      <c r="CM544" s="35">
        <f>CL544-BA544</f>
        <v/>
      </c>
      <c r="CN544" s="35">
        <f>CM544-BB544</f>
        <v/>
      </c>
      <c r="CO544" s="35">
        <f>CN544-BC544</f>
        <v/>
      </c>
      <c r="CP544" s="35">
        <f>CO544-BD544</f>
        <v/>
      </c>
      <c r="CQ544" s="35">
        <f>CP544-BE544</f>
        <v/>
      </c>
      <c r="CR544" s="35">
        <f>CQ544-BF544</f>
        <v/>
      </c>
      <c r="CS544" s="35">
        <f>CR544-BG544</f>
        <v/>
      </c>
      <c r="CT544" s="35">
        <f>CS544-BH544</f>
        <v/>
      </c>
      <c r="CU544" s="35">
        <f>CT544-BI544</f>
        <v/>
      </c>
      <c r="CV544" s="35">
        <f>CU544-BJ544</f>
        <v/>
      </c>
      <c r="CW544" s="38">
        <f>CV544-BK544</f>
        <v/>
      </c>
      <c r="CX544" s="38">
        <f>CW544-BL544</f>
        <v/>
      </c>
      <c r="CY544" s="38">
        <f>CX544-BM544</f>
        <v/>
      </c>
      <c r="CZ544" s="39">
        <f>CY544-BN544</f>
        <v/>
      </c>
      <c r="DA544" s="35" t="n"/>
    </row>
    <row r="545">
      <c r="D545" s="19" t="n"/>
      <c r="E545" s="20" t="n"/>
      <c r="F545" s="21" t="n"/>
      <c r="G545" s="21" t="n"/>
      <c r="H545" s="21" t="n"/>
      <c r="I545" s="19" t="n"/>
      <c r="J545" s="19" t="n"/>
      <c r="K545" s="21" t="n"/>
      <c r="L545" s="21" t="n"/>
      <c r="M545" s="22" t="n"/>
      <c r="N545" s="22" t="n"/>
      <c r="O545" s="19" t="n"/>
      <c r="P545" s="21" t="n"/>
      <c r="Q545" s="167">
        <f>'Cutting Rules'!AD545</f>
        <v/>
      </c>
      <c r="R545" s="168" t="n"/>
      <c r="S545" s="24" t="n"/>
      <c r="T545" s="169" t="inlineStr"/>
      <c r="U545" s="19" t="n"/>
      <c r="V545" s="25" t="n"/>
      <c r="W545" s="26" t="n"/>
      <c r="X545" s="27" t="n"/>
      <c r="Y545" s="47" t="n"/>
      <c r="Z545" s="121">
        <f>IFERROR(VLOOKUP(E545,[1]route!$E$3:$BL$10005,59,0),"")&amp;IFERROR(VLOOKUP(E545,[1]route!$E$3:$BL$10005,60,0),"")</f>
        <v/>
      </c>
      <c r="AA545" s="172">
        <f>IF(R545&gt;V545,R545-V545,0)</f>
        <v/>
      </c>
      <c r="AB545" s="173">
        <f>AA545*O545*N545/1000</f>
        <v/>
      </c>
      <c r="AC545" s="4">
        <f>IFERROR(MATCH($X545,$BP545:$CZ545,0),"")</f>
        <v/>
      </c>
      <c r="AD545" s="29" t="n">
        <v>0</v>
      </c>
      <c r="AE545" s="30">
        <f>SUMIF([1]route!$E$3:$E$10005,E545,[1]!Table1[1])</f>
        <v/>
      </c>
      <c r="AF545" s="30">
        <f>SUMIF([1]route!$E$3:$E$10005,E545,[1]!Table1[2])</f>
        <v/>
      </c>
      <c r="AG545" s="30">
        <f>SUMIF([1]route!$E$3:$E$10005,E545,[1]!Table1[3])</f>
        <v/>
      </c>
      <c r="AH545" s="30">
        <f>SUMIF([1]route!$E$3:$E$10005,E545,[1]!Table1[4])</f>
        <v/>
      </c>
      <c r="AI545" s="30">
        <f>SUMIF([1]route!$E$3:$E$10005,E545,[1]!Table1[5])</f>
        <v/>
      </c>
      <c r="AJ545" s="30">
        <f>SUMIF([1]route!$E$3:$E$10005,E545,[1]!Table1[6])</f>
        <v/>
      </c>
      <c r="AK545" s="30">
        <f>SUMIF([1]route!$E$3:$E$10005,E545,[1]!Table1[7])</f>
        <v/>
      </c>
      <c r="AL545" s="30">
        <f>SUMIF([1]route!$E$3:$E$10005,E545,[1]!Table1[8])</f>
        <v/>
      </c>
      <c r="AM545" s="30">
        <f>SUMIF([1]route!$E$3:$E$10005,E545,[1]!Table1[9])</f>
        <v/>
      </c>
      <c r="AN545" s="30">
        <f>SUMIF([1]route!$E$3:$E$10005,E545,[1]!Table1[10])</f>
        <v/>
      </c>
      <c r="AO545" s="30">
        <f>SUMIF([1]route!$E$3:$E$10005,E545,[1]!Table1[11])</f>
        <v/>
      </c>
      <c r="AP545" s="30">
        <f>SUMIF([1]route!$E$3:$E$10005,E545,[1]!Table1[12])</f>
        <v/>
      </c>
      <c r="AQ545" s="30">
        <f>SUMIF([1]route!$E$3:$E$10005,E545,[1]!Table1[13])</f>
        <v/>
      </c>
      <c r="AR545" s="30">
        <f>SUMIF([1]route!$E$3:$E$10005,E545,[1]!Table1[14])</f>
        <v/>
      </c>
      <c r="AS545" s="30">
        <f>SUMIF([1]route!$E$3:$E$10005,E545,[1]!Table1[15])</f>
        <v/>
      </c>
      <c r="AT545" s="30">
        <f>SUMIF([1]route!$E$3:$E$10005,E545,[1]!Table1[16])</f>
        <v/>
      </c>
      <c r="AU545" s="30">
        <f>SUMIF([1]route!$E$3:$E$10005,E545,[1]!Table1[17])</f>
        <v/>
      </c>
      <c r="AV545" s="30">
        <f>SUMIF([1]route!$E$3:$E$10005,E545,[1]!Table1[18])</f>
        <v/>
      </c>
      <c r="AW545" s="30">
        <f>SUMIF([1]route!$E$3:$E$10005,E545,[1]!Table1[19])</f>
        <v/>
      </c>
      <c r="AX545" s="30">
        <f>SUMIF([1]route!$E$3:$E$10005,E545,[1]!Table1[20])</f>
        <v/>
      </c>
      <c r="AY545" s="30">
        <f>SUMIF([1]route!$E$3:$E$10005,E545,[1]!Table1[21])</f>
        <v/>
      </c>
      <c r="AZ545" s="30">
        <f>SUMIF([1]route!$E$3:$E$10005,E545,[1]!Table1[22])</f>
        <v/>
      </c>
      <c r="BA545" s="30">
        <f>SUMIF([1]route!$E$3:$E$10005,E545,[1]!Table1[23])</f>
        <v/>
      </c>
      <c r="BB545" s="30">
        <f>SUMIF([1]route!$E$3:$E$10005,E545,[1]!Table1[24])</f>
        <v/>
      </c>
      <c r="BC545" s="30">
        <f>SUMIF([1]route!$E$3:$E$10005,E545,[1]!Table1[25])</f>
        <v/>
      </c>
      <c r="BD545" s="30">
        <f>SUMIF([1]route!$E$3:$E$10005,E545,[1]!Table1[26])</f>
        <v/>
      </c>
      <c r="BE545" s="30">
        <f>SUMIF([1]route!$E$3:$E$10005,E545,[1]!Table1[27])</f>
        <v/>
      </c>
      <c r="BF545" s="30">
        <f>SUMIF([1]route!$E$3:$E$10005,E545,[1]!Table1[28])</f>
        <v/>
      </c>
      <c r="BG545" s="30">
        <f>SUMIF([1]route!$E$3:$E$10005,E545,[1]!Table1[29])</f>
        <v/>
      </c>
      <c r="BH545" s="30">
        <f>SUMIF([1]route!$E$3:$E$10005,E545,[1]!Table1[30])</f>
        <v/>
      </c>
      <c r="BI545" s="30">
        <f>SUMIF([1]route!$E$3:$E$10005,E545,[1]!Table1[31])</f>
        <v/>
      </c>
      <c r="BJ545" s="30">
        <f>SUMIF([1]route!$E$3:$E$10005,E545,[1]!Table1[Remain PO])</f>
        <v/>
      </c>
      <c r="BK545" s="31">
        <f>SUMIF([1]route!$E$3:$E$10005,E545,[1]!Table1[N+1])</f>
        <v/>
      </c>
      <c r="BL545" s="31">
        <f>SUMIF([1]route!$E$3:$E$10005,E545,[1]!Table1[N+2])</f>
        <v/>
      </c>
      <c r="BM545" s="31">
        <f>SUMIF([1]route!$E$3:$E$10005,E545,[1]!Table1[N+3])</f>
        <v/>
      </c>
      <c r="BN545" s="32">
        <f>SUMIF([1]route!$E$3:$E$10005,E545,[1]!Table1[N+4])</f>
        <v/>
      </c>
      <c r="BP545" s="37">
        <f>$V545-$AD545</f>
        <v/>
      </c>
      <c r="BQ545" s="35">
        <f>BP545-AE545</f>
        <v/>
      </c>
      <c r="BR545" s="35">
        <f>BQ545-AF545</f>
        <v/>
      </c>
      <c r="BS545" s="35">
        <f>BR545-AG545</f>
        <v/>
      </c>
      <c r="BT545" s="35">
        <f>BS545-AH545</f>
        <v/>
      </c>
      <c r="BU545" s="35">
        <f>BT545-AI545</f>
        <v/>
      </c>
      <c r="BV545" s="35">
        <f>BU545-AJ545</f>
        <v/>
      </c>
      <c r="BW545" s="35">
        <f>BV545-AK545</f>
        <v/>
      </c>
      <c r="BX545" s="35">
        <f>BW545-AL545</f>
        <v/>
      </c>
      <c r="BY545" s="35">
        <f>BX545-AM545</f>
        <v/>
      </c>
      <c r="BZ545" s="35">
        <f>BY545-AN545</f>
        <v/>
      </c>
      <c r="CA545" s="35">
        <f>BZ545-AO545</f>
        <v/>
      </c>
      <c r="CB545" s="35">
        <f>CA545-AP545</f>
        <v/>
      </c>
      <c r="CC545" s="35">
        <f>CB545-AQ545</f>
        <v/>
      </c>
      <c r="CD545" s="35">
        <f>CC545-AR545</f>
        <v/>
      </c>
      <c r="CE545" s="35">
        <f>CD545-AS545</f>
        <v/>
      </c>
      <c r="CF545" s="35">
        <f>CE545-AT545</f>
        <v/>
      </c>
      <c r="CG545" s="35">
        <f>CF545-AU545</f>
        <v/>
      </c>
      <c r="CH545" s="35">
        <f>CG545-AV545</f>
        <v/>
      </c>
      <c r="CI545" s="35">
        <f>CH545-AW545</f>
        <v/>
      </c>
      <c r="CJ545" s="35">
        <f>CI545-AX545</f>
        <v/>
      </c>
      <c r="CK545" s="35">
        <f>CJ545-AY545</f>
        <v/>
      </c>
      <c r="CL545" s="35">
        <f>CK545-AZ545</f>
        <v/>
      </c>
      <c r="CM545" s="35">
        <f>CL545-BA545</f>
        <v/>
      </c>
      <c r="CN545" s="35">
        <f>CM545-BB545</f>
        <v/>
      </c>
      <c r="CO545" s="35">
        <f>CN545-BC545</f>
        <v/>
      </c>
      <c r="CP545" s="35">
        <f>CO545-BD545</f>
        <v/>
      </c>
      <c r="CQ545" s="35">
        <f>CP545-BE545</f>
        <v/>
      </c>
      <c r="CR545" s="35">
        <f>CQ545-BF545</f>
        <v/>
      </c>
      <c r="CS545" s="35">
        <f>CR545-BG545</f>
        <v/>
      </c>
      <c r="CT545" s="35">
        <f>CS545-BH545</f>
        <v/>
      </c>
      <c r="CU545" s="35">
        <f>CT545-BI545</f>
        <v/>
      </c>
      <c r="CV545" s="35">
        <f>CU545-BJ545</f>
        <v/>
      </c>
      <c r="CW545" s="38">
        <f>CV545-BK545</f>
        <v/>
      </c>
      <c r="CX545" s="38">
        <f>CW545-BL545</f>
        <v/>
      </c>
      <c r="CY545" s="38">
        <f>CX545-BM545</f>
        <v/>
      </c>
      <c r="CZ545" s="39">
        <f>CY545-BN545</f>
        <v/>
      </c>
      <c r="DA545" s="35" t="n"/>
    </row>
    <row r="546">
      <c r="D546" s="19" t="n"/>
      <c r="E546" s="20" t="n"/>
      <c r="F546" s="21" t="n"/>
      <c r="G546" s="21" t="n"/>
      <c r="H546" s="21" t="n"/>
      <c r="I546" s="19" t="n"/>
      <c r="J546" s="19" t="n"/>
      <c r="K546" s="21" t="n"/>
      <c r="L546" s="21" t="n"/>
      <c r="M546" s="22" t="n"/>
      <c r="N546" s="22" t="n"/>
      <c r="O546" s="19" t="n"/>
      <c r="P546" s="21" t="n"/>
      <c r="Q546" s="167">
        <f>'Cutting Rules'!AD546</f>
        <v/>
      </c>
      <c r="R546" s="168" t="n"/>
      <c r="S546" s="24" t="n"/>
      <c r="T546" s="169" t="inlineStr"/>
      <c r="U546" s="19" t="n"/>
      <c r="V546" s="25" t="n"/>
      <c r="W546" s="26" t="n"/>
      <c r="X546" s="27" t="n"/>
      <c r="Y546" s="47" t="n"/>
      <c r="Z546" s="121">
        <f>IFERROR(VLOOKUP(E546,[1]route!$E$3:$BL$10005,59,0),"")&amp;IFERROR(VLOOKUP(E546,[1]route!$E$3:$BL$10005,60,0),"")</f>
        <v/>
      </c>
      <c r="AA546" s="172">
        <f>IF(R546&gt;V546,R546-V546,0)</f>
        <v/>
      </c>
      <c r="AB546" s="173">
        <f>AA546*O546*N546/1000</f>
        <v/>
      </c>
      <c r="AC546" s="4">
        <f>IFERROR(MATCH($X546,$BP546:$CZ546,0),"")</f>
        <v/>
      </c>
      <c r="AD546" s="29" t="n">
        <v>0</v>
      </c>
      <c r="AE546" s="30">
        <f>SUMIF([1]route!$E$3:$E$10005,E546,[1]!Table1[1])</f>
        <v/>
      </c>
      <c r="AF546" s="30">
        <f>SUMIF([1]route!$E$3:$E$10005,E546,[1]!Table1[2])</f>
        <v/>
      </c>
      <c r="AG546" s="30">
        <f>SUMIF([1]route!$E$3:$E$10005,E546,[1]!Table1[3])</f>
        <v/>
      </c>
      <c r="AH546" s="30">
        <f>SUMIF([1]route!$E$3:$E$10005,E546,[1]!Table1[4])</f>
        <v/>
      </c>
      <c r="AI546" s="30">
        <f>SUMIF([1]route!$E$3:$E$10005,E546,[1]!Table1[5])</f>
        <v/>
      </c>
      <c r="AJ546" s="30">
        <f>SUMIF([1]route!$E$3:$E$10005,E546,[1]!Table1[6])</f>
        <v/>
      </c>
      <c r="AK546" s="30">
        <f>SUMIF([1]route!$E$3:$E$10005,E546,[1]!Table1[7])</f>
        <v/>
      </c>
      <c r="AL546" s="30">
        <f>SUMIF([1]route!$E$3:$E$10005,E546,[1]!Table1[8])</f>
        <v/>
      </c>
      <c r="AM546" s="30">
        <f>SUMIF([1]route!$E$3:$E$10005,E546,[1]!Table1[9])</f>
        <v/>
      </c>
      <c r="AN546" s="30">
        <f>SUMIF([1]route!$E$3:$E$10005,E546,[1]!Table1[10])</f>
        <v/>
      </c>
      <c r="AO546" s="30">
        <f>SUMIF([1]route!$E$3:$E$10005,E546,[1]!Table1[11])</f>
        <v/>
      </c>
      <c r="AP546" s="30">
        <f>SUMIF([1]route!$E$3:$E$10005,E546,[1]!Table1[12])</f>
        <v/>
      </c>
      <c r="AQ546" s="30">
        <f>SUMIF([1]route!$E$3:$E$10005,E546,[1]!Table1[13])</f>
        <v/>
      </c>
      <c r="AR546" s="30">
        <f>SUMIF([1]route!$E$3:$E$10005,E546,[1]!Table1[14])</f>
        <v/>
      </c>
      <c r="AS546" s="30">
        <f>SUMIF([1]route!$E$3:$E$10005,E546,[1]!Table1[15])</f>
        <v/>
      </c>
      <c r="AT546" s="30">
        <f>SUMIF([1]route!$E$3:$E$10005,E546,[1]!Table1[16])</f>
        <v/>
      </c>
      <c r="AU546" s="30">
        <f>SUMIF([1]route!$E$3:$E$10005,E546,[1]!Table1[17])</f>
        <v/>
      </c>
      <c r="AV546" s="30">
        <f>SUMIF([1]route!$E$3:$E$10005,E546,[1]!Table1[18])</f>
        <v/>
      </c>
      <c r="AW546" s="30">
        <f>SUMIF([1]route!$E$3:$E$10005,E546,[1]!Table1[19])</f>
        <v/>
      </c>
      <c r="AX546" s="30">
        <f>SUMIF([1]route!$E$3:$E$10005,E546,[1]!Table1[20])</f>
        <v/>
      </c>
      <c r="AY546" s="30">
        <f>SUMIF([1]route!$E$3:$E$10005,E546,[1]!Table1[21])</f>
        <v/>
      </c>
      <c r="AZ546" s="30">
        <f>SUMIF([1]route!$E$3:$E$10005,E546,[1]!Table1[22])</f>
        <v/>
      </c>
      <c r="BA546" s="30">
        <f>SUMIF([1]route!$E$3:$E$10005,E546,[1]!Table1[23])</f>
        <v/>
      </c>
      <c r="BB546" s="30">
        <f>SUMIF([1]route!$E$3:$E$10005,E546,[1]!Table1[24])</f>
        <v/>
      </c>
      <c r="BC546" s="30">
        <f>SUMIF([1]route!$E$3:$E$10005,E546,[1]!Table1[25])</f>
        <v/>
      </c>
      <c r="BD546" s="30">
        <f>SUMIF([1]route!$E$3:$E$10005,E546,[1]!Table1[26])</f>
        <v/>
      </c>
      <c r="BE546" s="30">
        <f>SUMIF([1]route!$E$3:$E$10005,E546,[1]!Table1[27])</f>
        <v/>
      </c>
      <c r="BF546" s="30">
        <f>SUMIF([1]route!$E$3:$E$10005,E546,[1]!Table1[28])</f>
        <v/>
      </c>
      <c r="BG546" s="30">
        <f>SUMIF([1]route!$E$3:$E$10005,E546,[1]!Table1[29])</f>
        <v/>
      </c>
      <c r="BH546" s="30">
        <f>SUMIF([1]route!$E$3:$E$10005,E546,[1]!Table1[30])</f>
        <v/>
      </c>
      <c r="BI546" s="30">
        <f>SUMIF([1]route!$E$3:$E$10005,E546,[1]!Table1[31])</f>
        <v/>
      </c>
      <c r="BJ546" s="30">
        <f>SUMIF([1]route!$E$3:$E$10005,E546,[1]!Table1[Remain PO])</f>
        <v/>
      </c>
      <c r="BK546" s="31">
        <f>SUMIF([1]route!$E$3:$E$10005,E546,[1]!Table1[N+1])</f>
        <v/>
      </c>
      <c r="BL546" s="31">
        <f>SUMIF([1]route!$E$3:$E$10005,E546,[1]!Table1[N+2])</f>
        <v/>
      </c>
      <c r="BM546" s="31">
        <f>SUMIF([1]route!$E$3:$E$10005,E546,[1]!Table1[N+3])</f>
        <v/>
      </c>
      <c r="BN546" s="32">
        <f>SUMIF([1]route!$E$3:$E$10005,E546,[1]!Table1[N+4])</f>
        <v/>
      </c>
      <c r="BP546" s="37">
        <f>$V546-$AD546</f>
        <v/>
      </c>
      <c r="BQ546" s="35">
        <f>BP546-AE546</f>
        <v/>
      </c>
      <c r="BR546" s="35">
        <f>BQ546-AF546</f>
        <v/>
      </c>
      <c r="BS546" s="35">
        <f>BR546-AG546</f>
        <v/>
      </c>
      <c r="BT546" s="35">
        <f>BS546-AH546</f>
        <v/>
      </c>
      <c r="BU546" s="35">
        <f>BT546-AI546</f>
        <v/>
      </c>
      <c r="BV546" s="35">
        <f>BU546-AJ546</f>
        <v/>
      </c>
      <c r="BW546" s="35">
        <f>BV546-AK546</f>
        <v/>
      </c>
      <c r="BX546" s="35">
        <f>BW546-AL546</f>
        <v/>
      </c>
      <c r="BY546" s="35">
        <f>BX546-AM546</f>
        <v/>
      </c>
      <c r="BZ546" s="35">
        <f>BY546-AN546</f>
        <v/>
      </c>
      <c r="CA546" s="35">
        <f>BZ546-AO546</f>
        <v/>
      </c>
      <c r="CB546" s="35">
        <f>CA546-AP546</f>
        <v/>
      </c>
      <c r="CC546" s="35">
        <f>CB546-AQ546</f>
        <v/>
      </c>
      <c r="CD546" s="35">
        <f>CC546-AR546</f>
        <v/>
      </c>
      <c r="CE546" s="35">
        <f>CD546-AS546</f>
        <v/>
      </c>
      <c r="CF546" s="35">
        <f>CE546-AT546</f>
        <v/>
      </c>
      <c r="CG546" s="35">
        <f>CF546-AU546</f>
        <v/>
      </c>
      <c r="CH546" s="35">
        <f>CG546-AV546</f>
        <v/>
      </c>
      <c r="CI546" s="35">
        <f>CH546-AW546</f>
        <v/>
      </c>
      <c r="CJ546" s="35">
        <f>CI546-AX546</f>
        <v/>
      </c>
      <c r="CK546" s="35">
        <f>CJ546-AY546</f>
        <v/>
      </c>
      <c r="CL546" s="35">
        <f>CK546-AZ546</f>
        <v/>
      </c>
      <c r="CM546" s="35">
        <f>CL546-BA546</f>
        <v/>
      </c>
      <c r="CN546" s="35">
        <f>CM546-BB546</f>
        <v/>
      </c>
      <c r="CO546" s="35">
        <f>CN546-BC546</f>
        <v/>
      </c>
      <c r="CP546" s="35">
        <f>CO546-BD546</f>
        <v/>
      </c>
      <c r="CQ546" s="35">
        <f>CP546-BE546</f>
        <v/>
      </c>
      <c r="CR546" s="35">
        <f>CQ546-BF546</f>
        <v/>
      </c>
      <c r="CS546" s="35">
        <f>CR546-BG546</f>
        <v/>
      </c>
      <c r="CT546" s="35">
        <f>CS546-BH546</f>
        <v/>
      </c>
      <c r="CU546" s="35">
        <f>CT546-BI546</f>
        <v/>
      </c>
      <c r="CV546" s="35">
        <f>CU546-BJ546</f>
        <v/>
      </c>
      <c r="CW546" s="38">
        <f>CV546-BK546</f>
        <v/>
      </c>
      <c r="CX546" s="38">
        <f>CW546-BL546</f>
        <v/>
      </c>
      <c r="CY546" s="38">
        <f>CX546-BM546</f>
        <v/>
      </c>
      <c r="CZ546" s="39">
        <f>CY546-BN546</f>
        <v/>
      </c>
      <c r="DA546" s="35" t="n"/>
    </row>
    <row r="547">
      <c r="D547" s="19" t="n"/>
      <c r="E547" s="20" t="n"/>
      <c r="F547" s="21" t="n"/>
      <c r="G547" s="21" t="n"/>
      <c r="H547" s="21" t="n"/>
      <c r="I547" s="19" t="n"/>
      <c r="J547" s="19" t="n"/>
      <c r="K547" s="21" t="n"/>
      <c r="L547" s="21" t="n"/>
      <c r="M547" s="22" t="n"/>
      <c r="N547" s="22" t="n"/>
      <c r="O547" s="19" t="n"/>
      <c r="P547" s="21" t="n"/>
      <c r="Q547" s="167">
        <f>'Cutting Rules'!AD547</f>
        <v/>
      </c>
      <c r="R547" s="168" t="n"/>
      <c r="S547" s="24" t="n"/>
      <c r="T547" s="169" t="inlineStr"/>
      <c r="U547" s="19" t="n"/>
      <c r="V547" s="25" t="n"/>
      <c r="W547" s="26" t="n"/>
      <c r="X547" s="27" t="n"/>
      <c r="Y547" s="47" t="n"/>
      <c r="Z547" s="121">
        <f>IFERROR(VLOOKUP(E547,[1]route!$E$3:$BL$10005,59,0),"")&amp;IFERROR(VLOOKUP(E547,[1]route!$E$3:$BL$10005,60,0),"")</f>
        <v/>
      </c>
      <c r="AA547" s="172">
        <f>IF(R547&gt;V547,R547-V547,0)</f>
        <v/>
      </c>
      <c r="AB547" s="173">
        <f>AA547*O547*N547/1000</f>
        <v/>
      </c>
      <c r="AC547" s="4">
        <f>IFERROR(MATCH($X547,$BP547:$CZ547,0),"")</f>
        <v/>
      </c>
      <c r="AD547" s="29" t="n">
        <v>0</v>
      </c>
      <c r="AE547" s="30">
        <f>SUMIF([1]route!$E$3:$E$10005,E547,[1]!Table1[1])</f>
        <v/>
      </c>
      <c r="AF547" s="30">
        <f>SUMIF([1]route!$E$3:$E$10005,E547,[1]!Table1[2])</f>
        <v/>
      </c>
      <c r="AG547" s="30">
        <f>SUMIF([1]route!$E$3:$E$10005,E547,[1]!Table1[3])</f>
        <v/>
      </c>
      <c r="AH547" s="30">
        <f>SUMIF([1]route!$E$3:$E$10005,E547,[1]!Table1[4])</f>
        <v/>
      </c>
      <c r="AI547" s="30">
        <f>SUMIF([1]route!$E$3:$E$10005,E547,[1]!Table1[5])</f>
        <v/>
      </c>
      <c r="AJ547" s="30">
        <f>SUMIF([1]route!$E$3:$E$10005,E547,[1]!Table1[6])</f>
        <v/>
      </c>
      <c r="AK547" s="30">
        <f>SUMIF([1]route!$E$3:$E$10005,E547,[1]!Table1[7])</f>
        <v/>
      </c>
      <c r="AL547" s="30">
        <f>SUMIF([1]route!$E$3:$E$10005,E547,[1]!Table1[8])</f>
        <v/>
      </c>
      <c r="AM547" s="30">
        <f>SUMIF([1]route!$E$3:$E$10005,E547,[1]!Table1[9])</f>
        <v/>
      </c>
      <c r="AN547" s="30">
        <f>SUMIF([1]route!$E$3:$E$10005,E547,[1]!Table1[10])</f>
        <v/>
      </c>
      <c r="AO547" s="30">
        <f>SUMIF([1]route!$E$3:$E$10005,E547,[1]!Table1[11])</f>
        <v/>
      </c>
      <c r="AP547" s="30">
        <f>SUMIF([1]route!$E$3:$E$10005,E547,[1]!Table1[12])</f>
        <v/>
      </c>
      <c r="AQ547" s="30">
        <f>SUMIF([1]route!$E$3:$E$10005,E547,[1]!Table1[13])</f>
        <v/>
      </c>
      <c r="AR547" s="30">
        <f>SUMIF([1]route!$E$3:$E$10005,E547,[1]!Table1[14])</f>
        <v/>
      </c>
      <c r="AS547" s="30">
        <f>SUMIF([1]route!$E$3:$E$10005,E547,[1]!Table1[15])</f>
        <v/>
      </c>
      <c r="AT547" s="30">
        <f>SUMIF([1]route!$E$3:$E$10005,E547,[1]!Table1[16])</f>
        <v/>
      </c>
      <c r="AU547" s="30">
        <f>SUMIF([1]route!$E$3:$E$10005,E547,[1]!Table1[17])</f>
        <v/>
      </c>
      <c r="AV547" s="30">
        <f>SUMIF([1]route!$E$3:$E$10005,E547,[1]!Table1[18])</f>
        <v/>
      </c>
      <c r="AW547" s="30">
        <f>SUMIF([1]route!$E$3:$E$10005,E547,[1]!Table1[19])</f>
        <v/>
      </c>
      <c r="AX547" s="30">
        <f>SUMIF([1]route!$E$3:$E$10005,E547,[1]!Table1[20])</f>
        <v/>
      </c>
      <c r="AY547" s="30">
        <f>SUMIF([1]route!$E$3:$E$10005,E547,[1]!Table1[21])</f>
        <v/>
      </c>
      <c r="AZ547" s="30">
        <f>SUMIF([1]route!$E$3:$E$10005,E547,[1]!Table1[22])</f>
        <v/>
      </c>
      <c r="BA547" s="30">
        <f>SUMIF([1]route!$E$3:$E$10005,E547,[1]!Table1[23])</f>
        <v/>
      </c>
      <c r="BB547" s="30">
        <f>SUMIF([1]route!$E$3:$E$10005,E547,[1]!Table1[24])</f>
        <v/>
      </c>
      <c r="BC547" s="30">
        <f>SUMIF([1]route!$E$3:$E$10005,E547,[1]!Table1[25])</f>
        <v/>
      </c>
      <c r="BD547" s="30">
        <f>SUMIF([1]route!$E$3:$E$10005,E547,[1]!Table1[26])</f>
        <v/>
      </c>
      <c r="BE547" s="30">
        <f>SUMIF([1]route!$E$3:$E$10005,E547,[1]!Table1[27])</f>
        <v/>
      </c>
      <c r="BF547" s="30">
        <f>SUMIF([1]route!$E$3:$E$10005,E547,[1]!Table1[28])</f>
        <v/>
      </c>
      <c r="BG547" s="30">
        <f>SUMIF([1]route!$E$3:$E$10005,E547,[1]!Table1[29])</f>
        <v/>
      </c>
      <c r="BH547" s="30">
        <f>SUMIF([1]route!$E$3:$E$10005,E547,[1]!Table1[30])</f>
        <v/>
      </c>
      <c r="BI547" s="30">
        <f>SUMIF([1]route!$E$3:$E$10005,E547,[1]!Table1[31])</f>
        <v/>
      </c>
      <c r="BJ547" s="30">
        <f>SUMIF([1]route!$E$3:$E$10005,E547,[1]!Table1[Remain PO])</f>
        <v/>
      </c>
      <c r="BK547" s="31">
        <f>SUMIF([1]route!$E$3:$E$10005,E547,[1]!Table1[N+1])</f>
        <v/>
      </c>
      <c r="BL547" s="31">
        <f>SUMIF([1]route!$E$3:$E$10005,E547,[1]!Table1[N+2])</f>
        <v/>
      </c>
      <c r="BM547" s="31">
        <f>SUMIF([1]route!$E$3:$E$10005,E547,[1]!Table1[N+3])</f>
        <v/>
      </c>
      <c r="BN547" s="32">
        <f>SUMIF([1]route!$E$3:$E$10005,E547,[1]!Table1[N+4])</f>
        <v/>
      </c>
      <c r="BP547" s="37">
        <f>$V547-$AD547</f>
        <v/>
      </c>
      <c r="BQ547" s="35">
        <f>BP547-AE547</f>
        <v/>
      </c>
      <c r="BR547" s="35">
        <f>BQ547-AF547</f>
        <v/>
      </c>
      <c r="BS547" s="35">
        <f>BR547-AG547</f>
        <v/>
      </c>
      <c r="BT547" s="35">
        <f>BS547-AH547</f>
        <v/>
      </c>
      <c r="BU547" s="35">
        <f>BT547-AI547</f>
        <v/>
      </c>
      <c r="BV547" s="35">
        <f>BU547-AJ547</f>
        <v/>
      </c>
      <c r="BW547" s="35">
        <f>BV547-AK547</f>
        <v/>
      </c>
      <c r="BX547" s="35">
        <f>BW547-AL547</f>
        <v/>
      </c>
      <c r="BY547" s="35">
        <f>BX547-AM547</f>
        <v/>
      </c>
      <c r="BZ547" s="35">
        <f>BY547-AN547</f>
        <v/>
      </c>
      <c r="CA547" s="35">
        <f>BZ547-AO547</f>
        <v/>
      </c>
      <c r="CB547" s="35">
        <f>CA547-AP547</f>
        <v/>
      </c>
      <c r="CC547" s="35">
        <f>CB547-AQ547</f>
        <v/>
      </c>
      <c r="CD547" s="35">
        <f>CC547-AR547</f>
        <v/>
      </c>
      <c r="CE547" s="35">
        <f>CD547-AS547</f>
        <v/>
      </c>
      <c r="CF547" s="35">
        <f>CE547-AT547</f>
        <v/>
      </c>
      <c r="CG547" s="35">
        <f>CF547-AU547</f>
        <v/>
      </c>
      <c r="CH547" s="35">
        <f>CG547-AV547</f>
        <v/>
      </c>
      <c r="CI547" s="35">
        <f>CH547-AW547</f>
        <v/>
      </c>
      <c r="CJ547" s="35">
        <f>CI547-AX547</f>
        <v/>
      </c>
      <c r="CK547" s="35">
        <f>CJ547-AY547</f>
        <v/>
      </c>
      <c r="CL547" s="35">
        <f>CK547-AZ547</f>
        <v/>
      </c>
      <c r="CM547" s="35">
        <f>CL547-BA547</f>
        <v/>
      </c>
      <c r="CN547" s="35">
        <f>CM547-BB547</f>
        <v/>
      </c>
      <c r="CO547" s="35">
        <f>CN547-BC547</f>
        <v/>
      </c>
      <c r="CP547" s="35">
        <f>CO547-BD547</f>
        <v/>
      </c>
      <c r="CQ547" s="35">
        <f>CP547-BE547</f>
        <v/>
      </c>
      <c r="CR547" s="35">
        <f>CQ547-BF547</f>
        <v/>
      </c>
      <c r="CS547" s="35">
        <f>CR547-BG547</f>
        <v/>
      </c>
      <c r="CT547" s="35">
        <f>CS547-BH547</f>
        <v/>
      </c>
      <c r="CU547" s="35">
        <f>CT547-BI547</f>
        <v/>
      </c>
      <c r="CV547" s="35">
        <f>CU547-BJ547</f>
        <v/>
      </c>
      <c r="CW547" s="38">
        <f>CV547-BK547</f>
        <v/>
      </c>
      <c r="CX547" s="38">
        <f>CW547-BL547</f>
        <v/>
      </c>
      <c r="CY547" s="38">
        <f>CX547-BM547</f>
        <v/>
      </c>
      <c r="CZ547" s="39">
        <f>CY547-BN547</f>
        <v/>
      </c>
      <c r="DA547" s="35" t="n"/>
    </row>
    <row r="548">
      <c r="D548" s="19" t="n"/>
      <c r="E548" s="20" t="n"/>
      <c r="F548" s="21" t="n"/>
      <c r="G548" s="21" t="n"/>
      <c r="H548" s="21" t="n"/>
      <c r="I548" s="19" t="n"/>
      <c r="J548" s="19" t="n"/>
      <c r="K548" s="21" t="n"/>
      <c r="L548" s="21" t="n"/>
      <c r="M548" s="22" t="n"/>
      <c r="N548" s="22" t="n"/>
      <c r="O548" s="19" t="n"/>
      <c r="P548" s="21" t="n"/>
      <c r="Q548" s="167">
        <f>'Cutting Rules'!AD548</f>
        <v/>
      </c>
      <c r="R548" s="168" t="n"/>
      <c r="S548" s="24" t="n"/>
      <c r="T548" s="169" t="inlineStr"/>
      <c r="U548" s="19" t="n"/>
      <c r="V548" s="25" t="n"/>
      <c r="W548" s="26" t="n"/>
      <c r="X548" s="27" t="n"/>
      <c r="Y548" s="47" t="n"/>
      <c r="Z548" s="121">
        <f>IFERROR(VLOOKUP(E548,[1]route!$E$3:$BL$10005,59,0),"")&amp;IFERROR(VLOOKUP(E548,[1]route!$E$3:$BL$10005,60,0),"")</f>
        <v/>
      </c>
      <c r="AA548" s="172">
        <f>IF(R548&gt;V548,R548-V548,0)</f>
        <v/>
      </c>
      <c r="AB548" s="173">
        <f>AA548*O548*N548/1000</f>
        <v/>
      </c>
      <c r="AC548" s="4">
        <f>IFERROR(MATCH($X548,$BP548:$CZ548,0),"")</f>
        <v/>
      </c>
      <c r="AD548" s="29" t="n">
        <v>0</v>
      </c>
      <c r="AE548" s="30">
        <f>SUMIF([1]route!$E$3:$E$10005,E548,[1]!Table1[1])</f>
        <v/>
      </c>
      <c r="AF548" s="30">
        <f>SUMIF([1]route!$E$3:$E$10005,E548,[1]!Table1[2])</f>
        <v/>
      </c>
      <c r="AG548" s="30">
        <f>SUMIF([1]route!$E$3:$E$10005,E548,[1]!Table1[3])</f>
        <v/>
      </c>
      <c r="AH548" s="30">
        <f>SUMIF([1]route!$E$3:$E$10005,E548,[1]!Table1[4])</f>
        <v/>
      </c>
      <c r="AI548" s="30">
        <f>SUMIF([1]route!$E$3:$E$10005,E548,[1]!Table1[5])</f>
        <v/>
      </c>
      <c r="AJ548" s="30">
        <f>SUMIF([1]route!$E$3:$E$10005,E548,[1]!Table1[6])</f>
        <v/>
      </c>
      <c r="AK548" s="30">
        <f>SUMIF([1]route!$E$3:$E$10005,E548,[1]!Table1[7])</f>
        <v/>
      </c>
      <c r="AL548" s="30">
        <f>SUMIF([1]route!$E$3:$E$10005,E548,[1]!Table1[8])</f>
        <v/>
      </c>
      <c r="AM548" s="30">
        <f>SUMIF([1]route!$E$3:$E$10005,E548,[1]!Table1[9])</f>
        <v/>
      </c>
      <c r="AN548" s="30">
        <f>SUMIF([1]route!$E$3:$E$10005,E548,[1]!Table1[10])</f>
        <v/>
      </c>
      <c r="AO548" s="30">
        <f>SUMIF([1]route!$E$3:$E$10005,E548,[1]!Table1[11])</f>
        <v/>
      </c>
      <c r="AP548" s="30">
        <f>SUMIF([1]route!$E$3:$E$10005,E548,[1]!Table1[12])</f>
        <v/>
      </c>
      <c r="AQ548" s="30">
        <f>SUMIF([1]route!$E$3:$E$10005,E548,[1]!Table1[13])</f>
        <v/>
      </c>
      <c r="AR548" s="30">
        <f>SUMIF([1]route!$E$3:$E$10005,E548,[1]!Table1[14])</f>
        <v/>
      </c>
      <c r="AS548" s="30">
        <f>SUMIF([1]route!$E$3:$E$10005,E548,[1]!Table1[15])</f>
        <v/>
      </c>
      <c r="AT548" s="30">
        <f>SUMIF([1]route!$E$3:$E$10005,E548,[1]!Table1[16])</f>
        <v/>
      </c>
      <c r="AU548" s="30">
        <f>SUMIF([1]route!$E$3:$E$10005,E548,[1]!Table1[17])</f>
        <v/>
      </c>
      <c r="AV548" s="30">
        <f>SUMIF([1]route!$E$3:$E$10005,E548,[1]!Table1[18])</f>
        <v/>
      </c>
      <c r="AW548" s="30">
        <f>SUMIF([1]route!$E$3:$E$10005,E548,[1]!Table1[19])</f>
        <v/>
      </c>
      <c r="AX548" s="30">
        <f>SUMIF([1]route!$E$3:$E$10005,E548,[1]!Table1[20])</f>
        <v/>
      </c>
      <c r="AY548" s="30">
        <f>SUMIF([1]route!$E$3:$E$10005,E548,[1]!Table1[21])</f>
        <v/>
      </c>
      <c r="AZ548" s="30">
        <f>SUMIF([1]route!$E$3:$E$10005,E548,[1]!Table1[22])</f>
        <v/>
      </c>
      <c r="BA548" s="30">
        <f>SUMIF([1]route!$E$3:$E$10005,E548,[1]!Table1[23])</f>
        <v/>
      </c>
      <c r="BB548" s="30">
        <f>SUMIF([1]route!$E$3:$E$10005,E548,[1]!Table1[24])</f>
        <v/>
      </c>
      <c r="BC548" s="30">
        <f>SUMIF([1]route!$E$3:$E$10005,E548,[1]!Table1[25])</f>
        <v/>
      </c>
      <c r="BD548" s="30">
        <f>SUMIF([1]route!$E$3:$E$10005,E548,[1]!Table1[26])</f>
        <v/>
      </c>
      <c r="BE548" s="30">
        <f>SUMIF([1]route!$E$3:$E$10005,E548,[1]!Table1[27])</f>
        <v/>
      </c>
      <c r="BF548" s="30">
        <f>SUMIF([1]route!$E$3:$E$10005,E548,[1]!Table1[28])</f>
        <v/>
      </c>
      <c r="BG548" s="30">
        <f>SUMIF([1]route!$E$3:$E$10005,E548,[1]!Table1[29])</f>
        <v/>
      </c>
      <c r="BH548" s="30">
        <f>SUMIF([1]route!$E$3:$E$10005,E548,[1]!Table1[30])</f>
        <v/>
      </c>
      <c r="BI548" s="30">
        <f>SUMIF([1]route!$E$3:$E$10005,E548,[1]!Table1[31])</f>
        <v/>
      </c>
      <c r="BJ548" s="30">
        <f>SUMIF([1]route!$E$3:$E$10005,E548,[1]!Table1[Remain PO])</f>
        <v/>
      </c>
      <c r="BK548" s="31">
        <f>SUMIF([1]route!$E$3:$E$10005,E548,[1]!Table1[N+1])</f>
        <v/>
      </c>
      <c r="BL548" s="31">
        <f>SUMIF([1]route!$E$3:$E$10005,E548,[1]!Table1[N+2])</f>
        <v/>
      </c>
      <c r="BM548" s="31">
        <f>SUMIF([1]route!$E$3:$E$10005,E548,[1]!Table1[N+3])</f>
        <v/>
      </c>
      <c r="BN548" s="32">
        <f>SUMIF([1]route!$E$3:$E$10005,E548,[1]!Table1[N+4])</f>
        <v/>
      </c>
      <c r="BP548" s="37">
        <f>$V548-$AD548</f>
        <v/>
      </c>
      <c r="BQ548" s="35">
        <f>BP548-AE548</f>
        <v/>
      </c>
      <c r="BR548" s="35">
        <f>BQ548-AF548</f>
        <v/>
      </c>
      <c r="BS548" s="35">
        <f>BR548-AG548</f>
        <v/>
      </c>
      <c r="BT548" s="35">
        <f>BS548-AH548</f>
        <v/>
      </c>
      <c r="BU548" s="35">
        <f>BT548-AI548</f>
        <v/>
      </c>
      <c r="BV548" s="35">
        <f>BU548-AJ548</f>
        <v/>
      </c>
      <c r="BW548" s="35">
        <f>BV548-AK548</f>
        <v/>
      </c>
      <c r="BX548" s="35">
        <f>BW548-AL548</f>
        <v/>
      </c>
      <c r="BY548" s="35">
        <f>BX548-AM548</f>
        <v/>
      </c>
      <c r="BZ548" s="35">
        <f>BY548-AN548</f>
        <v/>
      </c>
      <c r="CA548" s="35">
        <f>BZ548-AO548</f>
        <v/>
      </c>
      <c r="CB548" s="35">
        <f>CA548-AP548</f>
        <v/>
      </c>
      <c r="CC548" s="35">
        <f>CB548-AQ548</f>
        <v/>
      </c>
      <c r="CD548" s="35">
        <f>CC548-AR548</f>
        <v/>
      </c>
      <c r="CE548" s="35">
        <f>CD548-AS548</f>
        <v/>
      </c>
      <c r="CF548" s="35">
        <f>CE548-AT548</f>
        <v/>
      </c>
      <c r="CG548" s="35">
        <f>CF548-AU548</f>
        <v/>
      </c>
      <c r="CH548" s="35">
        <f>CG548-AV548</f>
        <v/>
      </c>
      <c r="CI548" s="35">
        <f>CH548-AW548</f>
        <v/>
      </c>
      <c r="CJ548" s="35">
        <f>CI548-AX548</f>
        <v/>
      </c>
      <c r="CK548" s="35">
        <f>CJ548-AY548</f>
        <v/>
      </c>
      <c r="CL548" s="35">
        <f>CK548-AZ548</f>
        <v/>
      </c>
      <c r="CM548" s="35">
        <f>CL548-BA548</f>
        <v/>
      </c>
      <c r="CN548" s="35">
        <f>CM548-BB548</f>
        <v/>
      </c>
      <c r="CO548" s="35">
        <f>CN548-BC548</f>
        <v/>
      </c>
      <c r="CP548" s="35">
        <f>CO548-BD548</f>
        <v/>
      </c>
      <c r="CQ548" s="35">
        <f>CP548-BE548</f>
        <v/>
      </c>
      <c r="CR548" s="35">
        <f>CQ548-BF548</f>
        <v/>
      </c>
      <c r="CS548" s="35">
        <f>CR548-BG548</f>
        <v/>
      </c>
      <c r="CT548" s="35">
        <f>CS548-BH548</f>
        <v/>
      </c>
      <c r="CU548" s="35">
        <f>CT548-BI548</f>
        <v/>
      </c>
      <c r="CV548" s="35">
        <f>CU548-BJ548</f>
        <v/>
      </c>
      <c r="CW548" s="38">
        <f>CV548-BK548</f>
        <v/>
      </c>
      <c r="CX548" s="38">
        <f>CW548-BL548</f>
        <v/>
      </c>
      <c r="CY548" s="38">
        <f>CX548-BM548</f>
        <v/>
      </c>
      <c r="CZ548" s="39">
        <f>CY548-BN548</f>
        <v/>
      </c>
      <c r="DA548" s="35" t="n"/>
    </row>
    <row r="549">
      <c r="D549" s="19" t="n"/>
      <c r="E549" s="20" t="n"/>
      <c r="F549" s="21" t="n"/>
      <c r="G549" s="21" t="n"/>
      <c r="H549" s="21" t="n"/>
      <c r="I549" s="19" t="n"/>
      <c r="J549" s="19" t="n"/>
      <c r="K549" s="21" t="n"/>
      <c r="L549" s="21" t="n"/>
      <c r="M549" s="22" t="n"/>
      <c r="N549" s="22" t="n"/>
      <c r="O549" s="19" t="n"/>
      <c r="P549" s="21" t="n"/>
      <c r="Q549" s="167">
        <f>'Cutting Rules'!AD549</f>
        <v/>
      </c>
      <c r="R549" s="168" t="n"/>
      <c r="S549" s="24" t="n"/>
      <c r="T549" s="169" t="inlineStr"/>
      <c r="U549" s="19" t="n"/>
      <c r="V549" s="25" t="n"/>
      <c r="W549" s="26" t="n"/>
      <c r="X549" s="27" t="n"/>
      <c r="Y549" s="47" t="n"/>
      <c r="Z549" s="121">
        <f>IFERROR(VLOOKUP(E549,[1]route!$E$3:$BL$10005,59,0),"")&amp;IFERROR(VLOOKUP(E549,[1]route!$E$3:$BL$10005,60,0),"")</f>
        <v/>
      </c>
      <c r="AA549" s="172">
        <f>IF(R549&gt;V549,R549-V549,0)</f>
        <v/>
      </c>
      <c r="AB549" s="173">
        <f>AA549*O549*N549/1000</f>
        <v/>
      </c>
      <c r="AC549" s="4">
        <f>IFERROR(MATCH($X549,$BP549:$CZ549,0),"")</f>
        <v/>
      </c>
      <c r="AD549" s="29" t="n">
        <v>0</v>
      </c>
      <c r="AE549" s="30">
        <f>SUMIF([1]route!$E$3:$E$10005,E549,[1]!Table1[1])</f>
        <v/>
      </c>
      <c r="AF549" s="30">
        <f>SUMIF([1]route!$E$3:$E$10005,E549,[1]!Table1[2])</f>
        <v/>
      </c>
      <c r="AG549" s="30">
        <f>SUMIF([1]route!$E$3:$E$10005,E549,[1]!Table1[3])</f>
        <v/>
      </c>
      <c r="AH549" s="30">
        <f>SUMIF([1]route!$E$3:$E$10005,E549,[1]!Table1[4])</f>
        <v/>
      </c>
      <c r="AI549" s="30">
        <f>SUMIF([1]route!$E$3:$E$10005,E549,[1]!Table1[5])</f>
        <v/>
      </c>
      <c r="AJ549" s="30">
        <f>SUMIF([1]route!$E$3:$E$10005,E549,[1]!Table1[6])</f>
        <v/>
      </c>
      <c r="AK549" s="30">
        <f>SUMIF([1]route!$E$3:$E$10005,E549,[1]!Table1[7])</f>
        <v/>
      </c>
      <c r="AL549" s="30">
        <f>SUMIF([1]route!$E$3:$E$10005,E549,[1]!Table1[8])</f>
        <v/>
      </c>
      <c r="AM549" s="30">
        <f>SUMIF([1]route!$E$3:$E$10005,E549,[1]!Table1[9])</f>
        <v/>
      </c>
      <c r="AN549" s="30">
        <f>SUMIF([1]route!$E$3:$E$10005,E549,[1]!Table1[10])</f>
        <v/>
      </c>
      <c r="AO549" s="30">
        <f>SUMIF([1]route!$E$3:$E$10005,E549,[1]!Table1[11])</f>
        <v/>
      </c>
      <c r="AP549" s="30">
        <f>SUMIF([1]route!$E$3:$E$10005,E549,[1]!Table1[12])</f>
        <v/>
      </c>
      <c r="AQ549" s="30">
        <f>SUMIF([1]route!$E$3:$E$10005,E549,[1]!Table1[13])</f>
        <v/>
      </c>
      <c r="AR549" s="30">
        <f>SUMIF([1]route!$E$3:$E$10005,E549,[1]!Table1[14])</f>
        <v/>
      </c>
      <c r="AS549" s="30">
        <f>SUMIF([1]route!$E$3:$E$10005,E549,[1]!Table1[15])</f>
        <v/>
      </c>
      <c r="AT549" s="30">
        <f>SUMIF([1]route!$E$3:$E$10005,E549,[1]!Table1[16])</f>
        <v/>
      </c>
      <c r="AU549" s="30">
        <f>SUMIF([1]route!$E$3:$E$10005,E549,[1]!Table1[17])</f>
        <v/>
      </c>
      <c r="AV549" s="30">
        <f>SUMIF([1]route!$E$3:$E$10005,E549,[1]!Table1[18])</f>
        <v/>
      </c>
      <c r="AW549" s="30">
        <f>SUMIF([1]route!$E$3:$E$10005,E549,[1]!Table1[19])</f>
        <v/>
      </c>
      <c r="AX549" s="30">
        <f>SUMIF([1]route!$E$3:$E$10005,E549,[1]!Table1[20])</f>
        <v/>
      </c>
      <c r="AY549" s="30">
        <f>SUMIF([1]route!$E$3:$E$10005,E549,[1]!Table1[21])</f>
        <v/>
      </c>
      <c r="AZ549" s="30">
        <f>SUMIF([1]route!$E$3:$E$10005,E549,[1]!Table1[22])</f>
        <v/>
      </c>
      <c r="BA549" s="30">
        <f>SUMIF([1]route!$E$3:$E$10005,E549,[1]!Table1[23])</f>
        <v/>
      </c>
      <c r="BB549" s="30">
        <f>SUMIF([1]route!$E$3:$E$10005,E549,[1]!Table1[24])</f>
        <v/>
      </c>
      <c r="BC549" s="30">
        <f>SUMIF([1]route!$E$3:$E$10005,E549,[1]!Table1[25])</f>
        <v/>
      </c>
      <c r="BD549" s="30">
        <f>SUMIF([1]route!$E$3:$E$10005,E549,[1]!Table1[26])</f>
        <v/>
      </c>
      <c r="BE549" s="30">
        <f>SUMIF([1]route!$E$3:$E$10005,E549,[1]!Table1[27])</f>
        <v/>
      </c>
      <c r="BF549" s="30">
        <f>SUMIF([1]route!$E$3:$E$10005,E549,[1]!Table1[28])</f>
        <v/>
      </c>
      <c r="BG549" s="30">
        <f>SUMIF([1]route!$E$3:$E$10005,E549,[1]!Table1[29])</f>
        <v/>
      </c>
      <c r="BH549" s="30">
        <f>SUMIF([1]route!$E$3:$E$10005,E549,[1]!Table1[30])</f>
        <v/>
      </c>
      <c r="BI549" s="30">
        <f>SUMIF([1]route!$E$3:$E$10005,E549,[1]!Table1[31])</f>
        <v/>
      </c>
      <c r="BJ549" s="30">
        <f>SUMIF([1]route!$E$3:$E$10005,E549,[1]!Table1[Remain PO])</f>
        <v/>
      </c>
      <c r="BK549" s="31">
        <f>SUMIF([1]route!$E$3:$E$10005,E549,[1]!Table1[N+1])</f>
        <v/>
      </c>
      <c r="BL549" s="31">
        <f>SUMIF([1]route!$E$3:$E$10005,E549,[1]!Table1[N+2])</f>
        <v/>
      </c>
      <c r="BM549" s="31">
        <f>SUMIF([1]route!$E$3:$E$10005,E549,[1]!Table1[N+3])</f>
        <v/>
      </c>
      <c r="BN549" s="32">
        <f>SUMIF([1]route!$E$3:$E$10005,E549,[1]!Table1[N+4])</f>
        <v/>
      </c>
      <c r="BP549" s="37">
        <f>$V549-$AD549</f>
        <v/>
      </c>
      <c r="BQ549" s="35">
        <f>BP549-AE549</f>
        <v/>
      </c>
      <c r="BR549" s="35">
        <f>BQ549-AF549</f>
        <v/>
      </c>
      <c r="BS549" s="35">
        <f>BR549-AG549</f>
        <v/>
      </c>
      <c r="BT549" s="35">
        <f>BS549-AH549</f>
        <v/>
      </c>
      <c r="BU549" s="35">
        <f>BT549-AI549</f>
        <v/>
      </c>
      <c r="BV549" s="35">
        <f>BU549-AJ549</f>
        <v/>
      </c>
      <c r="BW549" s="35">
        <f>BV549-AK549</f>
        <v/>
      </c>
      <c r="BX549" s="35">
        <f>BW549-AL549</f>
        <v/>
      </c>
      <c r="BY549" s="35">
        <f>BX549-AM549</f>
        <v/>
      </c>
      <c r="BZ549" s="35">
        <f>BY549-AN549</f>
        <v/>
      </c>
      <c r="CA549" s="35">
        <f>BZ549-AO549</f>
        <v/>
      </c>
      <c r="CB549" s="35">
        <f>CA549-AP549</f>
        <v/>
      </c>
      <c r="CC549" s="35">
        <f>CB549-AQ549</f>
        <v/>
      </c>
      <c r="CD549" s="35">
        <f>CC549-AR549</f>
        <v/>
      </c>
      <c r="CE549" s="35">
        <f>CD549-AS549</f>
        <v/>
      </c>
      <c r="CF549" s="35">
        <f>CE549-AT549</f>
        <v/>
      </c>
      <c r="CG549" s="35">
        <f>CF549-AU549</f>
        <v/>
      </c>
      <c r="CH549" s="35">
        <f>CG549-AV549</f>
        <v/>
      </c>
      <c r="CI549" s="35">
        <f>CH549-AW549</f>
        <v/>
      </c>
      <c r="CJ549" s="35">
        <f>CI549-AX549</f>
        <v/>
      </c>
      <c r="CK549" s="35">
        <f>CJ549-AY549</f>
        <v/>
      </c>
      <c r="CL549" s="35">
        <f>CK549-AZ549</f>
        <v/>
      </c>
      <c r="CM549" s="35">
        <f>CL549-BA549</f>
        <v/>
      </c>
      <c r="CN549" s="35">
        <f>CM549-BB549</f>
        <v/>
      </c>
      <c r="CO549" s="35">
        <f>CN549-BC549</f>
        <v/>
      </c>
      <c r="CP549" s="35">
        <f>CO549-BD549</f>
        <v/>
      </c>
      <c r="CQ549" s="35">
        <f>CP549-BE549</f>
        <v/>
      </c>
      <c r="CR549" s="35">
        <f>CQ549-BF549</f>
        <v/>
      </c>
      <c r="CS549" s="35">
        <f>CR549-BG549</f>
        <v/>
      </c>
      <c r="CT549" s="35">
        <f>CS549-BH549</f>
        <v/>
      </c>
      <c r="CU549" s="35">
        <f>CT549-BI549</f>
        <v/>
      </c>
      <c r="CV549" s="35">
        <f>CU549-BJ549</f>
        <v/>
      </c>
      <c r="CW549" s="38">
        <f>CV549-BK549</f>
        <v/>
      </c>
      <c r="CX549" s="38">
        <f>CW549-BL549</f>
        <v/>
      </c>
      <c r="CY549" s="38">
        <f>CX549-BM549</f>
        <v/>
      </c>
      <c r="CZ549" s="39">
        <f>CY549-BN549</f>
        <v/>
      </c>
      <c r="DA549" s="35" t="n"/>
    </row>
    <row r="550">
      <c r="D550" s="19" t="n"/>
      <c r="E550" s="20" t="n"/>
      <c r="F550" s="21" t="n"/>
      <c r="G550" s="21" t="n"/>
      <c r="H550" s="21" t="n"/>
      <c r="I550" s="19" t="n"/>
      <c r="J550" s="19" t="n"/>
      <c r="K550" s="21" t="n"/>
      <c r="L550" s="21" t="n"/>
      <c r="M550" s="22" t="n"/>
      <c r="N550" s="22" t="n"/>
      <c r="O550" s="19" t="n"/>
      <c r="P550" s="21" t="n"/>
      <c r="Q550" s="167">
        <f>'Cutting Rules'!AD550</f>
        <v/>
      </c>
      <c r="R550" s="168" t="n"/>
      <c r="S550" s="24" t="n"/>
      <c r="T550" s="169" t="inlineStr"/>
      <c r="U550" s="19" t="n"/>
      <c r="V550" s="25" t="n"/>
      <c r="W550" s="26" t="n"/>
      <c r="X550" s="27" t="n"/>
      <c r="Y550" s="47" t="n"/>
      <c r="Z550" s="121">
        <f>IFERROR(VLOOKUP(E550,[1]route!$E$3:$BL$10005,59,0),"")&amp;IFERROR(VLOOKUP(E550,[1]route!$E$3:$BL$10005,60,0),"")</f>
        <v/>
      </c>
      <c r="AA550" s="172">
        <f>IF(R550&gt;V550,R550-V550,0)</f>
        <v/>
      </c>
      <c r="AB550" s="173">
        <f>AA550*O550*N550/1000</f>
        <v/>
      </c>
      <c r="AC550" s="4">
        <f>IFERROR(MATCH($X550,$BP550:$CZ550,0),"")</f>
        <v/>
      </c>
      <c r="AD550" s="29" t="n">
        <v>0</v>
      </c>
      <c r="AE550" s="30">
        <f>SUMIF([1]route!$E$3:$E$10005,E550,[1]!Table1[1])</f>
        <v/>
      </c>
      <c r="AF550" s="30">
        <f>SUMIF([1]route!$E$3:$E$10005,E550,[1]!Table1[2])</f>
        <v/>
      </c>
      <c r="AG550" s="30">
        <f>SUMIF([1]route!$E$3:$E$10005,E550,[1]!Table1[3])</f>
        <v/>
      </c>
      <c r="AH550" s="30">
        <f>SUMIF([1]route!$E$3:$E$10005,E550,[1]!Table1[4])</f>
        <v/>
      </c>
      <c r="AI550" s="30">
        <f>SUMIF([1]route!$E$3:$E$10005,E550,[1]!Table1[5])</f>
        <v/>
      </c>
      <c r="AJ550" s="30">
        <f>SUMIF([1]route!$E$3:$E$10005,E550,[1]!Table1[6])</f>
        <v/>
      </c>
      <c r="AK550" s="30">
        <f>SUMIF([1]route!$E$3:$E$10005,E550,[1]!Table1[7])</f>
        <v/>
      </c>
      <c r="AL550" s="30">
        <f>SUMIF([1]route!$E$3:$E$10005,E550,[1]!Table1[8])</f>
        <v/>
      </c>
      <c r="AM550" s="30">
        <f>SUMIF([1]route!$E$3:$E$10005,E550,[1]!Table1[9])</f>
        <v/>
      </c>
      <c r="AN550" s="30">
        <f>SUMIF([1]route!$E$3:$E$10005,E550,[1]!Table1[10])</f>
        <v/>
      </c>
      <c r="AO550" s="30">
        <f>SUMIF([1]route!$E$3:$E$10005,E550,[1]!Table1[11])</f>
        <v/>
      </c>
      <c r="AP550" s="30">
        <f>SUMIF([1]route!$E$3:$E$10005,E550,[1]!Table1[12])</f>
        <v/>
      </c>
      <c r="AQ550" s="30">
        <f>SUMIF([1]route!$E$3:$E$10005,E550,[1]!Table1[13])</f>
        <v/>
      </c>
      <c r="AR550" s="30">
        <f>SUMIF([1]route!$E$3:$E$10005,E550,[1]!Table1[14])</f>
        <v/>
      </c>
      <c r="AS550" s="30">
        <f>SUMIF([1]route!$E$3:$E$10005,E550,[1]!Table1[15])</f>
        <v/>
      </c>
      <c r="AT550" s="30">
        <f>SUMIF([1]route!$E$3:$E$10005,E550,[1]!Table1[16])</f>
        <v/>
      </c>
      <c r="AU550" s="30">
        <f>SUMIF([1]route!$E$3:$E$10005,E550,[1]!Table1[17])</f>
        <v/>
      </c>
      <c r="AV550" s="30">
        <f>SUMIF([1]route!$E$3:$E$10005,E550,[1]!Table1[18])</f>
        <v/>
      </c>
      <c r="AW550" s="30">
        <f>SUMIF([1]route!$E$3:$E$10005,E550,[1]!Table1[19])</f>
        <v/>
      </c>
      <c r="AX550" s="30">
        <f>SUMIF([1]route!$E$3:$E$10005,E550,[1]!Table1[20])</f>
        <v/>
      </c>
      <c r="AY550" s="30">
        <f>SUMIF([1]route!$E$3:$E$10005,E550,[1]!Table1[21])</f>
        <v/>
      </c>
      <c r="AZ550" s="30">
        <f>SUMIF([1]route!$E$3:$E$10005,E550,[1]!Table1[22])</f>
        <v/>
      </c>
      <c r="BA550" s="30">
        <f>SUMIF([1]route!$E$3:$E$10005,E550,[1]!Table1[23])</f>
        <v/>
      </c>
      <c r="BB550" s="30">
        <f>SUMIF([1]route!$E$3:$E$10005,E550,[1]!Table1[24])</f>
        <v/>
      </c>
      <c r="BC550" s="30">
        <f>SUMIF([1]route!$E$3:$E$10005,E550,[1]!Table1[25])</f>
        <v/>
      </c>
      <c r="BD550" s="30">
        <f>SUMIF([1]route!$E$3:$E$10005,E550,[1]!Table1[26])</f>
        <v/>
      </c>
      <c r="BE550" s="30">
        <f>SUMIF([1]route!$E$3:$E$10005,E550,[1]!Table1[27])</f>
        <v/>
      </c>
      <c r="BF550" s="30">
        <f>SUMIF([1]route!$E$3:$E$10005,E550,[1]!Table1[28])</f>
        <v/>
      </c>
      <c r="BG550" s="30">
        <f>SUMIF([1]route!$E$3:$E$10005,E550,[1]!Table1[29])</f>
        <v/>
      </c>
      <c r="BH550" s="30">
        <f>SUMIF([1]route!$E$3:$E$10005,E550,[1]!Table1[30])</f>
        <v/>
      </c>
      <c r="BI550" s="30">
        <f>SUMIF([1]route!$E$3:$E$10005,E550,[1]!Table1[31])</f>
        <v/>
      </c>
      <c r="BJ550" s="30">
        <f>SUMIF([1]route!$E$3:$E$10005,E550,[1]!Table1[Remain PO])</f>
        <v/>
      </c>
      <c r="BK550" s="31">
        <f>SUMIF([1]route!$E$3:$E$10005,E550,[1]!Table1[N+1])</f>
        <v/>
      </c>
      <c r="BL550" s="31">
        <f>SUMIF([1]route!$E$3:$E$10005,E550,[1]!Table1[N+2])</f>
        <v/>
      </c>
      <c r="BM550" s="31">
        <f>SUMIF([1]route!$E$3:$E$10005,E550,[1]!Table1[N+3])</f>
        <v/>
      </c>
      <c r="BN550" s="32">
        <f>SUMIF([1]route!$E$3:$E$10005,E550,[1]!Table1[N+4])</f>
        <v/>
      </c>
      <c r="BP550" s="37">
        <f>$V550-$AD550</f>
        <v/>
      </c>
      <c r="BQ550" s="35">
        <f>BP550-AE550</f>
        <v/>
      </c>
      <c r="BR550" s="35">
        <f>BQ550-AF550</f>
        <v/>
      </c>
      <c r="BS550" s="35">
        <f>BR550-AG550</f>
        <v/>
      </c>
      <c r="BT550" s="35">
        <f>BS550-AH550</f>
        <v/>
      </c>
      <c r="BU550" s="35">
        <f>BT550-AI550</f>
        <v/>
      </c>
      <c r="BV550" s="35">
        <f>BU550-AJ550</f>
        <v/>
      </c>
      <c r="BW550" s="35">
        <f>BV550-AK550</f>
        <v/>
      </c>
      <c r="BX550" s="35">
        <f>BW550-AL550</f>
        <v/>
      </c>
      <c r="BY550" s="35">
        <f>BX550-AM550</f>
        <v/>
      </c>
      <c r="BZ550" s="35">
        <f>BY550-AN550</f>
        <v/>
      </c>
      <c r="CA550" s="35">
        <f>BZ550-AO550</f>
        <v/>
      </c>
      <c r="CB550" s="35">
        <f>CA550-AP550</f>
        <v/>
      </c>
      <c r="CC550" s="35">
        <f>CB550-AQ550</f>
        <v/>
      </c>
      <c r="CD550" s="35">
        <f>CC550-AR550</f>
        <v/>
      </c>
      <c r="CE550" s="35">
        <f>CD550-AS550</f>
        <v/>
      </c>
      <c r="CF550" s="35">
        <f>CE550-AT550</f>
        <v/>
      </c>
      <c r="CG550" s="35">
        <f>CF550-AU550</f>
        <v/>
      </c>
      <c r="CH550" s="35">
        <f>CG550-AV550</f>
        <v/>
      </c>
      <c r="CI550" s="35">
        <f>CH550-AW550</f>
        <v/>
      </c>
      <c r="CJ550" s="35">
        <f>CI550-AX550</f>
        <v/>
      </c>
      <c r="CK550" s="35">
        <f>CJ550-AY550</f>
        <v/>
      </c>
      <c r="CL550" s="35">
        <f>CK550-AZ550</f>
        <v/>
      </c>
      <c r="CM550" s="35">
        <f>CL550-BA550</f>
        <v/>
      </c>
      <c r="CN550" s="35">
        <f>CM550-BB550</f>
        <v/>
      </c>
      <c r="CO550" s="35">
        <f>CN550-BC550</f>
        <v/>
      </c>
      <c r="CP550" s="35">
        <f>CO550-BD550</f>
        <v/>
      </c>
      <c r="CQ550" s="35">
        <f>CP550-BE550</f>
        <v/>
      </c>
      <c r="CR550" s="35">
        <f>CQ550-BF550</f>
        <v/>
      </c>
      <c r="CS550" s="35">
        <f>CR550-BG550</f>
        <v/>
      </c>
      <c r="CT550" s="35">
        <f>CS550-BH550</f>
        <v/>
      </c>
      <c r="CU550" s="35">
        <f>CT550-BI550</f>
        <v/>
      </c>
      <c r="CV550" s="35">
        <f>CU550-BJ550</f>
        <v/>
      </c>
      <c r="CW550" s="38">
        <f>CV550-BK550</f>
        <v/>
      </c>
      <c r="CX550" s="38">
        <f>CW550-BL550</f>
        <v/>
      </c>
      <c r="CY550" s="38">
        <f>CX550-BM550</f>
        <v/>
      </c>
      <c r="CZ550" s="39">
        <f>CY550-BN550</f>
        <v/>
      </c>
      <c r="DA550" s="35" t="n"/>
    </row>
    <row r="551">
      <c r="D551" s="19" t="n"/>
      <c r="E551" s="20" t="n"/>
      <c r="F551" s="21" t="n"/>
      <c r="G551" s="21" t="n"/>
      <c r="H551" s="21" t="n"/>
      <c r="I551" s="19" t="n"/>
      <c r="J551" s="19" t="n"/>
      <c r="K551" s="21" t="n"/>
      <c r="L551" s="21" t="n"/>
      <c r="M551" s="22" t="n"/>
      <c r="N551" s="22" t="n"/>
      <c r="O551" s="19" t="n"/>
      <c r="P551" s="21" t="n"/>
      <c r="Q551" s="167">
        <f>'Cutting Rules'!AD551</f>
        <v/>
      </c>
      <c r="R551" s="168" t="n"/>
      <c r="S551" s="24" t="n"/>
      <c r="T551" s="169" t="inlineStr"/>
      <c r="U551" s="19" t="n"/>
      <c r="V551" s="25" t="n"/>
      <c r="W551" s="26" t="n"/>
      <c r="X551" s="27" t="n"/>
      <c r="Y551" s="47" t="n"/>
      <c r="Z551" s="121">
        <f>IFERROR(VLOOKUP(E551,[1]route!$E$3:$BL$10005,59,0),"")&amp;IFERROR(VLOOKUP(E551,[1]route!$E$3:$BL$10005,60,0),"")</f>
        <v/>
      </c>
      <c r="AA551" s="172">
        <f>IF(R551&gt;V551,R551-V551,0)</f>
        <v/>
      </c>
      <c r="AB551" s="173">
        <f>AA551*O551*N551/1000</f>
        <v/>
      </c>
      <c r="AC551" s="4">
        <f>IFERROR(MATCH($X551,$BP551:$CZ551,0),"")</f>
        <v/>
      </c>
      <c r="AD551" s="29" t="n">
        <v>0</v>
      </c>
      <c r="AE551" s="30">
        <f>SUMIF([1]route!$E$3:$E$10005,E551,[1]!Table1[1])</f>
        <v/>
      </c>
      <c r="AF551" s="30">
        <f>SUMIF([1]route!$E$3:$E$10005,E551,[1]!Table1[2])</f>
        <v/>
      </c>
      <c r="AG551" s="30">
        <f>SUMIF([1]route!$E$3:$E$10005,E551,[1]!Table1[3])</f>
        <v/>
      </c>
      <c r="AH551" s="30">
        <f>SUMIF([1]route!$E$3:$E$10005,E551,[1]!Table1[4])</f>
        <v/>
      </c>
      <c r="AI551" s="30">
        <f>SUMIF([1]route!$E$3:$E$10005,E551,[1]!Table1[5])</f>
        <v/>
      </c>
      <c r="AJ551" s="30">
        <f>SUMIF([1]route!$E$3:$E$10005,E551,[1]!Table1[6])</f>
        <v/>
      </c>
      <c r="AK551" s="30">
        <f>SUMIF([1]route!$E$3:$E$10005,E551,[1]!Table1[7])</f>
        <v/>
      </c>
      <c r="AL551" s="30">
        <f>SUMIF([1]route!$E$3:$E$10005,E551,[1]!Table1[8])</f>
        <v/>
      </c>
      <c r="AM551" s="30">
        <f>SUMIF([1]route!$E$3:$E$10005,E551,[1]!Table1[9])</f>
        <v/>
      </c>
      <c r="AN551" s="30">
        <f>SUMIF([1]route!$E$3:$E$10005,E551,[1]!Table1[10])</f>
        <v/>
      </c>
      <c r="AO551" s="30">
        <f>SUMIF([1]route!$E$3:$E$10005,E551,[1]!Table1[11])</f>
        <v/>
      </c>
      <c r="AP551" s="30">
        <f>SUMIF([1]route!$E$3:$E$10005,E551,[1]!Table1[12])</f>
        <v/>
      </c>
      <c r="AQ551" s="30">
        <f>SUMIF([1]route!$E$3:$E$10005,E551,[1]!Table1[13])</f>
        <v/>
      </c>
      <c r="AR551" s="30">
        <f>SUMIF([1]route!$E$3:$E$10005,E551,[1]!Table1[14])</f>
        <v/>
      </c>
      <c r="AS551" s="30">
        <f>SUMIF([1]route!$E$3:$E$10005,E551,[1]!Table1[15])</f>
        <v/>
      </c>
      <c r="AT551" s="30">
        <f>SUMIF([1]route!$E$3:$E$10005,E551,[1]!Table1[16])</f>
        <v/>
      </c>
      <c r="AU551" s="30">
        <f>SUMIF([1]route!$E$3:$E$10005,E551,[1]!Table1[17])</f>
        <v/>
      </c>
      <c r="AV551" s="30">
        <f>SUMIF([1]route!$E$3:$E$10005,E551,[1]!Table1[18])</f>
        <v/>
      </c>
      <c r="AW551" s="30">
        <f>SUMIF([1]route!$E$3:$E$10005,E551,[1]!Table1[19])</f>
        <v/>
      </c>
      <c r="AX551" s="30">
        <f>SUMIF([1]route!$E$3:$E$10005,E551,[1]!Table1[20])</f>
        <v/>
      </c>
      <c r="AY551" s="30">
        <f>SUMIF([1]route!$E$3:$E$10005,E551,[1]!Table1[21])</f>
        <v/>
      </c>
      <c r="AZ551" s="30">
        <f>SUMIF([1]route!$E$3:$E$10005,E551,[1]!Table1[22])</f>
        <v/>
      </c>
      <c r="BA551" s="30">
        <f>SUMIF([1]route!$E$3:$E$10005,E551,[1]!Table1[23])</f>
        <v/>
      </c>
      <c r="BB551" s="30">
        <f>SUMIF([1]route!$E$3:$E$10005,E551,[1]!Table1[24])</f>
        <v/>
      </c>
      <c r="BC551" s="30">
        <f>SUMIF([1]route!$E$3:$E$10005,E551,[1]!Table1[25])</f>
        <v/>
      </c>
      <c r="BD551" s="30">
        <f>SUMIF([1]route!$E$3:$E$10005,E551,[1]!Table1[26])</f>
        <v/>
      </c>
      <c r="BE551" s="30">
        <f>SUMIF([1]route!$E$3:$E$10005,E551,[1]!Table1[27])</f>
        <v/>
      </c>
      <c r="BF551" s="30">
        <f>SUMIF([1]route!$E$3:$E$10005,E551,[1]!Table1[28])</f>
        <v/>
      </c>
      <c r="BG551" s="30">
        <f>SUMIF([1]route!$E$3:$E$10005,E551,[1]!Table1[29])</f>
        <v/>
      </c>
      <c r="BH551" s="30">
        <f>SUMIF([1]route!$E$3:$E$10005,E551,[1]!Table1[30])</f>
        <v/>
      </c>
      <c r="BI551" s="30">
        <f>SUMIF([1]route!$E$3:$E$10005,E551,[1]!Table1[31])</f>
        <v/>
      </c>
      <c r="BJ551" s="30">
        <f>SUMIF([1]route!$E$3:$E$10005,E551,[1]!Table1[Remain PO])</f>
        <v/>
      </c>
      <c r="BK551" s="31">
        <f>SUMIF([1]route!$E$3:$E$10005,E551,[1]!Table1[N+1])</f>
        <v/>
      </c>
      <c r="BL551" s="31">
        <f>SUMIF([1]route!$E$3:$E$10005,E551,[1]!Table1[N+2])</f>
        <v/>
      </c>
      <c r="BM551" s="31">
        <f>SUMIF([1]route!$E$3:$E$10005,E551,[1]!Table1[N+3])</f>
        <v/>
      </c>
      <c r="BN551" s="32">
        <f>SUMIF([1]route!$E$3:$E$10005,E551,[1]!Table1[N+4])</f>
        <v/>
      </c>
      <c r="BP551" s="37">
        <f>$V551-$AD551</f>
        <v/>
      </c>
      <c r="BQ551" s="35">
        <f>BP551-AE551</f>
        <v/>
      </c>
      <c r="BR551" s="35">
        <f>BQ551-AF551</f>
        <v/>
      </c>
      <c r="BS551" s="35">
        <f>BR551-AG551</f>
        <v/>
      </c>
      <c r="BT551" s="35">
        <f>BS551-AH551</f>
        <v/>
      </c>
      <c r="BU551" s="35">
        <f>BT551-AI551</f>
        <v/>
      </c>
      <c r="BV551" s="35">
        <f>BU551-AJ551</f>
        <v/>
      </c>
      <c r="BW551" s="35">
        <f>BV551-AK551</f>
        <v/>
      </c>
      <c r="BX551" s="35">
        <f>BW551-AL551</f>
        <v/>
      </c>
      <c r="BY551" s="35">
        <f>BX551-AM551</f>
        <v/>
      </c>
      <c r="BZ551" s="35">
        <f>BY551-AN551</f>
        <v/>
      </c>
      <c r="CA551" s="35">
        <f>BZ551-AO551</f>
        <v/>
      </c>
      <c r="CB551" s="35">
        <f>CA551-AP551</f>
        <v/>
      </c>
      <c r="CC551" s="35">
        <f>CB551-AQ551</f>
        <v/>
      </c>
      <c r="CD551" s="35">
        <f>CC551-AR551</f>
        <v/>
      </c>
      <c r="CE551" s="35">
        <f>CD551-AS551</f>
        <v/>
      </c>
      <c r="CF551" s="35">
        <f>CE551-AT551</f>
        <v/>
      </c>
      <c r="CG551" s="35">
        <f>CF551-AU551</f>
        <v/>
      </c>
      <c r="CH551" s="35">
        <f>CG551-AV551</f>
        <v/>
      </c>
      <c r="CI551" s="35">
        <f>CH551-AW551</f>
        <v/>
      </c>
      <c r="CJ551" s="35">
        <f>CI551-AX551</f>
        <v/>
      </c>
      <c r="CK551" s="35">
        <f>CJ551-AY551</f>
        <v/>
      </c>
      <c r="CL551" s="35">
        <f>CK551-AZ551</f>
        <v/>
      </c>
      <c r="CM551" s="35">
        <f>CL551-BA551</f>
        <v/>
      </c>
      <c r="CN551" s="35">
        <f>CM551-BB551</f>
        <v/>
      </c>
      <c r="CO551" s="35">
        <f>CN551-BC551</f>
        <v/>
      </c>
      <c r="CP551" s="35">
        <f>CO551-BD551</f>
        <v/>
      </c>
      <c r="CQ551" s="35">
        <f>CP551-BE551</f>
        <v/>
      </c>
      <c r="CR551" s="35">
        <f>CQ551-BF551</f>
        <v/>
      </c>
      <c r="CS551" s="35">
        <f>CR551-BG551</f>
        <v/>
      </c>
      <c r="CT551" s="35">
        <f>CS551-BH551</f>
        <v/>
      </c>
      <c r="CU551" s="35">
        <f>CT551-BI551</f>
        <v/>
      </c>
      <c r="CV551" s="35">
        <f>CU551-BJ551</f>
        <v/>
      </c>
      <c r="CW551" s="38">
        <f>CV551-BK551</f>
        <v/>
      </c>
      <c r="CX551" s="38">
        <f>CW551-BL551</f>
        <v/>
      </c>
      <c r="CY551" s="38">
        <f>CX551-BM551</f>
        <v/>
      </c>
      <c r="CZ551" s="39">
        <f>CY551-BN551</f>
        <v/>
      </c>
      <c r="DA551" s="35" t="n"/>
    </row>
    <row r="552">
      <c r="D552" s="19" t="n"/>
      <c r="E552" s="20" t="n"/>
      <c r="F552" s="21" t="n"/>
      <c r="G552" s="21" t="n"/>
      <c r="H552" s="21" t="n"/>
      <c r="I552" s="19" t="n"/>
      <c r="J552" s="19" t="n"/>
      <c r="K552" s="21" t="n"/>
      <c r="L552" s="21" t="n"/>
      <c r="M552" s="22" t="n"/>
      <c r="N552" s="22" t="n"/>
      <c r="O552" s="19" t="n"/>
      <c r="P552" s="21" t="n"/>
      <c r="Q552" s="167">
        <f>'Cutting Rules'!AD552</f>
        <v/>
      </c>
      <c r="R552" s="168" t="n"/>
      <c r="S552" s="24" t="n"/>
      <c r="T552" s="169" t="inlineStr"/>
      <c r="U552" s="19" t="n"/>
      <c r="V552" s="25" t="n"/>
      <c r="W552" s="26" t="n"/>
      <c r="X552" s="27" t="n"/>
      <c r="Y552" s="47" t="n"/>
      <c r="Z552" s="121">
        <f>IFERROR(VLOOKUP(E552,[1]route!$E$3:$BL$10005,59,0),"")&amp;IFERROR(VLOOKUP(E552,[1]route!$E$3:$BL$10005,60,0),"")</f>
        <v/>
      </c>
      <c r="AA552" s="172">
        <f>IF(R552&gt;V552,R552-V552,0)</f>
        <v/>
      </c>
      <c r="AB552" s="173">
        <f>AA552*O552*N552/1000</f>
        <v/>
      </c>
      <c r="AC552" s="4">
        <f>IFERROR(MATCH($X552,$BP552:$CZ552,0),"")</f>
        <v/>
      </c>
      <c r="AD552" s="29" t="n">
        <v>0</v>
      </c>
      <c r="AE552" s="30">
        <f>SUMIF([1]route!$E$3:$E$10005,E552,[1]!Table1[1])</f>
        <v/>
      </c>
      <c r="AF552" s="30">
        <f>SUMIF([1]route!$E$3:$E$10005,E552,[1]!Table1[2])</f>
        <v/>
      </c>
      <c r="AG552" s="30">
        <f>SUMIF([1]route!$E$3:$E$10005,E552,[1]!Table1[3])</f>
        <v/>
      </c>
      <c r="AH552" s="30">
        <f>SUMIF([1]route!$E$3:$E$10005,E552,[1]!Table1[4])</f>
        <v/>
      </c>
      <c r="AI552" s="30">
        <f>SUMIF([1]route!$E$3:$E$10005,E552,[1]!Table1[5])</f>
        <v/>
      </c>
      <c r="AJ552" s="30">
        <f>SUMIF([1]route!$E$3:$E$10005,E552,[1]!Table1[6])</f>
        <v/>
      </c>
      <c r="AK552" s="30">
        <f>SUMIF([1]route!$E$3:$E$10005,E552,[1]!Table1[7])</f>
        <v/>
      </c>
      <c r="AL552" s="30">
        <f>SUMIF([1]route!$E$3:$E$10005,E552,[1]!Table1[8])</f>
        <v/>
      </c>
      <c r="AM552" s="30">
        <f>SUMIF([1]route!$E$3:$E$10005,E552,[1]!Table1[9])</f>
        <v/>
      </c>
      <c r="AN552" s="30">
        <f>SUMIF([1]route!$E$3:$E$10005,E552,[1]!Table1[10])</f>
        <v/>
      </c>
      <c r="AO552" s="30">
        <f>SUMIF([1]route!$E$3:$E$10005,E552,[1]!Table1[11])</f>
        <v/>
      </c>
      <c r="AP552" s="30">
        <f>SUMIF([1]route!$E$3:$E$10005,E552,[1]!Table1[12])</f>
        <v/>
      </c>
      <c r="AQ552" s="30">
        <f>SUMIF([1]route!$E$3:$E$10005,E552,[1]!Table1[13])</f>
        <v/>
      </c>
      <c r="AR552" s="30">
        <f>SUMIF([1]route!$E$3:$E$10005,E552,[1]!Table1[14])</f>
        <v/>
      </c>
      <c r="AS552" s="30">
        <f>SUMIF([1]route!$E$3:$E$10005,E552,[1]!Table1[15])</f>
        <v/>
      </c>
      <c r="AT552" s="30">
        <f>SUMIF([1]route!$E$3:$E$10005,E552,[1]!Table1[16])</f>
        <v/>
      </c>
      <c r="AU552" s="30">
        <f>SUMIF([1]route!$E$3:$E$10005,E552,[1]!Table1[17])</f>
        <v/>
      </c>
      <c r="AV552" s="30">
        <f>SUMIF([1]route!$E$3:$E$10005,E552,[1]!Table1[18])</f>
        <v/>
      </c>
      <c r="AW552" s="30">
        <f>SUMIF([1]route!$E$3:$E$10005,E552,[1]!Table1[19])</f>
        <v/>
      </c>
      <c r="AX552" s="30">
        <f>SUMIF([1]route!$E$3:$E$10005,E552,[1]!Table1[20])</f>
        <v/>
      </c>
      <c r="AY552" s="30">
        <f>SUMIF([1]route!$E$3:$E$10005,E552,[1]!Table1[21])</f>
        <v/>
      </c>
      <c r="AZ552" s="30">
        <f>SUMIF([1]route!$E$3:$E$10005,E552,[1]!Table1[22])</f>
        <v/>
      </c>
      <c r="BA552" s="30">
        <f>SUMIF([1]route!$E$3:$E$10005,E552,[1]!Table1[23])</f>
        <v/>
      </c>
      <c r="BB552" s="30">
        <f>SUMIF([1]route!$E$3:$E$10005,E552,[1]!Table1[24])</f>
        <v/>
      </c>
      <c r="BC552" s="30">
        <f>SUMIF([1]route!$E$3:$E$10005,E552,[1]!Table1[25])</f>
        <v/>
      </c>
      <c r="BD552" s="30">
        <f>SUMIF([1]route!$E$3:$E$10005,E552,[1]!Table1[26])</f>
        <v/>
      </c>
      <c r="BE552" s="30">
        <f>SUMIF([1]route!$E$3:$E$10005,E552,[1]!Table1[27])</f>
        <v/>
      </c>
      <c r="BF552" s="30">
        <f>SUMIF([1]route!$E$3:$E$10005,E552,[1]!Table1[28])</f>
        <v/>
      </c>
      <c r="BG552" s="30">
        <f>SUMIF([1]route!$E$3:$E$10005,E552,[1]!Table1[29])</f>
        <v/>
      </c>
      <c r="BH552" s="30">
        <f>SUMIF([1]route!$E$3:$E$10005,E552,[1]!Table1[30])</f>
        <v/>
      </c>
      <c r="BI552" s="30">
        <f>SUMIF([1]route!$E$3:$E$10005,E552,[1]!Table1[31])</f>
        <v/>
      </c>
      <c r="BJ552" s="30">
        <f>SUMIF([1]route!$E$3:$E$10005,E552,[1]!Table1[Remain PO])</f>
        <v/>
      </c>
      <c r="BK552" s="31">
        <f>SUMIF([1]route!$E$3:$E$10005,E552,[1]!Table1[N+1])</f>
        <v/>
      </c>
      <c r="BL552" s="31">
        <f>SUMIF([1]route!$E$3:$E$10005,E552,[1]!Table1[N+2])</f>
        <v/>
      </c>
      <c r="BM552" s="31">
        <f>SUMIF([1]route!$E$3:$E$10005,E552,[1]!Table1[N+3])</f>
        <v/>
      </c>
      <c r="BN552" s="32">
        <f>SUMIF([1]route!$E$3:$E$10005,E552,[1]!Table1[N+4])</f>
        <v/>
      </c>
      <c r="BP552" s="37">
        <f>$V552-$AD552</f>
        <v/>
      </c>
      <c r="BQ552" s="35">
        <f>BP552-AE552</f>
        <v/>
      </c>
      <c r="BR552" s="35">
        <f>BQ552-AF552</f>
        <v/>
      </c>
      <c r="BS552" s="35">
        <f>BR552-AG552</f>
        <v/>
      </c>
      <c r="BT552" s="35">
        <f>BS552-AH552</f>
        <v/>
      </c>
      <c r="BU552" s="35">
        <f>BT552-AI552</f>
        <v/>
      </c>
      <c r="BV552" s="35">
        <f>BU552-AJ552</f>
        <v/>
      </c>
      <c r="BW552" s="35">
        <f>BV552-AK552</f>
        <v/>
      </c>
      <c r="BX552" s="35">
        <f>BW552-AL552</f>
        <v/>
      </c>
      <c r="BY552" s="35">
        <f>BX552-AM552</f>
        <v/>
      </c>
      <c r="BZ552" s="35">
        <f>BY552-AN552</f>
        <v/>
      </c>
      <c r="CA552" s="35">
        <f>BZ552-AO552</f>
        <v/>
      </c>
      <c r="CB552" s="35">
        <f>CA552-AP552</f>
        <v/>
      </c>
      <c r="CC552" s="35">
        <f>CB552-AQ552</f>
        <v/>
      </c>
      <c r="CD552" s="35">
        <f>CC552-AR552</f>
        <v/>
      </c>
      <c r="CE552" s="35">
        <f>CD552-AS552</f>
        <v/>
      </c>
      <c r="CF552" s="35">
        <f>CE552-AT552</f>
        <v/>
      </c>
      <c r="CG552" s="35">
        <f>CF552-AU552</f>
        <v/>
      </c>
      <c r="CH552" s="35">
        <f>CG552-AV552</f>
        <v/>
      </c>
      <c r="CI552" s="35">
        <f>CH552-AW552</f>
        <v/>
      </c>
      <c r="CJ552" s="35">
        <f>CI552-AX552</f>
        <v/>
      </c>
      <c r="CK552" s="35">
        <f>CJ552-AY552</f>
        <v/>
      </c>
      <c r="CL552" s="35">
        <f>CK552-AZ552</f>
        <v/>
      </c>
      <c r="CM552" s="35">
        <f>CL552-BA552</f>
        <v/>
      </c>
      <c r="CN552" s="35">
        <f>CM552-BB552</f>
        <v/>
      </c>
      <c r="CO552" s="35">
        <f>CN552-BC552</f>
        <v/>
      </c>
      <c r="CP552" s="35">
        <f>CO552-BD552</f>
        <v/>
      </c>
      <c r="CQ552" s="35">
        <f>CP552-BE552</f>
        <v/>
      </c>
      <c r="CR552" s="35">
        <f>CQ552-BF552</f>
        <v/>
      </c>
      <c r="CS552" s="35">
        <f>CR552-BG552</f>
        <v/>
      </c>
      <c r="CT552" s="35">
        <f>CS552-BH552</f>
        <v/>
      </c>
      <c r="CU552" s="35">
        <f>CT552-BI552</f>
        <v/>
      </c>
      <c r="CV552" s="35">
        <f>CU552-BJ552</f>
        <v/>
      </c>
      <c r="CW552" s="38">
        <f>CV552-BK552</f>
        <v/>
      </c>
      <c r="CX552" s="38">
        <f>CW552-BL552</f>
        <v/>
      </c>
      <c r="CY552" s="38">
        <f>CX552-BM552</f>
        <v/>
      </c>
      <c r="CZ552" s="39">
        <f>CY552-BN552</f>
        <v/>
      </c>
      <c r="DA552" s="35" t="n"/>
    </row>
    <row r="553">
      <c r="D553" s="19" t="n"/>
      <c r="E553" s="20" t="n"/>
      <c r="F553" s="21" t="n"/>
      <c r="G553" s="21" t="n"/>
      <c r="H553" s="21" t="n"/>
      <c r="I553" s="19" t="n"/>
      <c r="J553" s="19" t="n"/>
      <c r="K553" s="21" t="n"/>
      <c r="L553" s="21" t="n"/>
      <c r="M553" s="22" t="n"/>
      <c r="N553" s="22" t="n"/>
      <c r="O553" s="19" t="n"/>
      <c r="P553" s="21" t="n"/>
      <c r="Q553" s="167">
        <f>'Cutting Rules'!AD553</f>
        <v/>
      </c>
      <c r="R553" s="168" t="n"/>
      <c r="S553" s="24" t="n"/>
      <c r="T553" s="169" t="inlineStr"/>
      <c r="U553" s="19" t="n"/>
      <c r="V553" s="25" t="n"/>
      <c r="W553" s="26" t="n"/>
      <c r="X553" s="27" t="n"/>
      <c r="Y553" s="47" t="n"/>
      <c r="Z553" s="121">
        <f>IFERROR(VLOOKUP(E553,[1]route!$E$3:$BL$10005,59,0),"")&amp;IFERROR(VLOOKUP(E553,[1]route!$E$3:$BL$10005,60,0),"")</f>
        <v/>
      </c>
      <c r="AA553" s="172">
        <f>IF(R553&gt;V553,R553-V553,0)</f>
        <v/>
      </c>
      <c r="AB553" s="173">
        <f>AA553*O553*N553/1000</f>
        <v/>
      </c>
      <c r="AC553" s="4">
        <f>IFERROR(MATCH($X553,$BP553:$CZ553,0),"")</f>
        <v/>
      </c>
      <c r="AD553" s="29" t="n">
        <v>0</v>
      </c>
      <c r="AE553" s="30">
        <f>SUMIF([1]route!$E$3:$E$10005,E553,[1]!Table1[1])</f>
        <v/>
      </c>
      <c r="AF553" s="30">
        <f>SUMIF([1]route!$E$3:$E$10005,E553,[1]!Table1[2])</f>
        <v/>
      </c>
      <c r="AG553" s="30">
        <f>SUMIF([1]route!$E$3:$E$10005,E553,[1]!Table1[3])</f>
        <v/>
      </c>
      <c r="AH553" s="30">
        <f>SUMIF([1]route!$E$3:$E$10005,E553,[1]!Table1[4])</f>
        <v/>
      </c>
      <c r="AI553" s="30">
        <f>SUMIF([1]route!$E$3:$E$10005,E553,[1]!Table1[5])</f>
        <v/>
      </c>
      <c r="AJ553" s="30">
        <f>SUMIF([1]route!$E$3:$E$10005,E553,[1]!Table1[6])</f>
        <v/>
      </c>
      <c r="AK553" s="30">
        <f>SUMIF([1]route!$E$3:$E$10005,E553,[1]!Table1[7])</f>
        <v/>
      </c>
      <c r="AL553" s="30">
        <f>SUMIF([1]route!$E$3:$E$10005,E553,[1]!Table1[8])</f>
        <v/>
      </c>
      <c r="AM553" s="30">
        <f>SUMIF([1]route!$E$3:$E$10005,E553,[1]!Table1[9])</f>
        <v/>
      </c>
      <c r="AN553" s="30">
        <f>SUMIF([1]route!$E$3:$E$10005,E553,[1]!Table1[10])</f>
        <v/>
      </c>
      <c r="AO553" s="30">
        <f>SUMIF([1]route!$E$3:$E$10005,E553,[1]!Table1[11])</f>
        <v/>
      </c>
      <c r="AP553" s="30">
        <f>SUMIF([1]route!$E$3:$E$10005,E553,[1]!Table1[12])</f>
        <v/>
      </c>
      <c r="AQ553" s="30">
        <f>SUMIF([1]route!$E$3:$E$10005,E553,[1]!Table1[13])</f>
        <v/>
      </c>
      <c r="AR553" s="30">
        <f>SUMIF([1]route!$E$3:$E$10005,E553,[1]!Table1[14])</f>
        <v/>
      </c>
      <c r="AS553" s="30">
        <f>SUMIF([1]route!$E$3:$E$10005,E553,[1]!Table1[15])</f>
        <v/>
      </c>
      <c r="AT553" s="30">
        <f>SUMIF([1]route!$E$3:$E$10005,E553,[1]!Table1[16])</f>
        <v/>
      </c>
      <c r="AU553" s="30">
        <f>SUMIF([1]route!$E$3:$E$10005,E553,[1]!Table1[17])</f>
        <v/>
      </c>
      <c r="AV553" s="30">
        <f>SUMIF([1]route!$E$3:$E$10005,E553,[1]!Table1[18])</f>
        <v/>
      </c>
      <c r="AW553" s="30">
        <f>SUMIF([1]route!$E$3:$E$10005,E553,[1]!Table1[19])</f>
        <v/>
      </c>
      <c r="AX553" s="30">
        <f>SUMIF([1]route!$E$3:$E$10005,E553,[1]!Table1[20])</f>
        <v/>
      </c>
      <c r="AY553" s="30">
        <f>SUMIF([1]route!$E$3:$E$10005,E553,[1]!Table1[21])</f>
        <v/>
      </c>
      <c r="AZ553" s="30">
        <f>SUMIF([1]route!$E$3:$E$10005,E553,[1]!Table1[22])</f>
        <v/>
      </c>
      <c r="BA553" s="30">
        <f>SUMIF([1]route!$E$3:$E$10005,E553,[1]!Table1[23])</f>
        <v/>
      </c>
      <c r="BB553" s="30">
        <f>SUMIF([1]route!$E$3:$E$10005,E553,[1]!Table1[24])</f>
        <v/>
      </c>
      <c r="BC553" s="30">
        <f>SUMIF([1]route!$E$3:$E$10005,E553,[1]!Table1[25])</f>
        <v/>
      </c>
      <c r="BD553" s="30">
        <f>SUMIF([1]route!$E$3:$E$10005,E553,[1]!Table1[26])</f>
        <v/>
      </c>
      <c r="BE553" s="30">
        <f>SUMIF([1]route!$E$3:$E$10005,E553,[1]!Table1[27])</f>
        <v/>
      </c>
      <c r="BF553" s="30">
        <f>SUMIF([1]route!$E$3:$E$10005,E553,[1]!Table1[28])</f>
        <v/>
      </c>
      <c r="BG553" s="30">
        <f>SUMIF([1]route!$E$3:$E$10005,E553,[1]!Table1[29])</f>
        <v/>
      </c>
      <c r="BH553" s="30">
        <f>SUMIF([1]route!$E$3:$E$10005,E553,[1]!Table1[30])</f>
        <v/>
      </c>
      <c r="BI553" s="30">
        <f>SUMIF([1]route!$E$3:$E$10005,E553,[1]!Table1[31])</f>
        <v/>
      </c>
      <c r="BJ553" s="30">
        <f>SUMIF([1]route!$E$3:$E$10005,E553,[1]!Table1[Remain PO])</f>
        <v/>
      </c>
      <c r="BK553" s="31">
        <f>SUMIF([1]route!$E$3:$E$10005,E553,[1]!Table1[N+1])</f>
        <v/>
      </c>
      <c r="BL553" s="31">
        <f>SUMIF([1]route!$E$3:$E$10005,E553,[1]!Table1[N+2])</f>
        <v/>
      </c>
      <c r="BM553" s="31">
        <f>SUMIF([1]route!$E$3:$E$10005,E553,[1]!Table1[N+3])</f>
        <v/>
      </c>
      <c r="BN553" s="32">
        <f>SUMIF([1]route!$E$3:$E$10005,E553,[1]!Table1[N+4])</f>
        <v/>
      </c>
      <c r="BP553" s="37">
        <f>$V553-$AD553</f>
        <v/>
      </c>
      <c r="BQ553" s="35">
        <f>BP553-AE553</f>
        <v/>
      </c>
      <c r="BR553" s="35">
        <f>BQ553-AF553</f>
        <v/>
      </c>
      <c r="BS553" s="35">
        <f>BR553-AG553</f>
        <v/>
      </c>
      <c r="BT553" s="35">
        <f>BS553-AH553</f>
        <v/>
      </c>
      <c r="BU553" s="35">
        <f>BT553-AI553</f>
        <v/>
      </c>
      <c r="BV553" s="35">
        <f>BU553-AJ553</f>
        <v/>
      </c>
      <c r="BW553" s="35">
        <f>BV553-AK553</f>
        <v/>
      </c>
      <c r="BX553" s="35">
        <f>BW553-AL553</f>
        <v/>
      </c>
      <c r="BY553" s="35">
        <f>BX553-AM553</f>
        <v/>
      </c>
      <c r="BZ553" s="35">
        <f>BY553-AN553</f>
        <v/>
      </c>
      <c r="CA553" s="35">
        <f>BZ553-AO553</f>
        <v/>
      </c>
      <c r="CB553" s="35">
        <f>CA553-AP553</f>
        <v/>
      </c>
      <c r="CC553" s="35">
        <f>CB553-AQ553</f>
        <v/>
      </c>
      <c r="CD553" s="35">
        <f>CC553-AR553</f>
        <v/>
      </c>
      <c r="CE553" s="35">
        <f>CD553-AS553</f>
        <v/>
      </c>
      <c r="CF553" s="35">
        <f>CE553-AT553</f>
        <v/>
      </c>
      <c r="CG553" s="35">
        <f>CF553-AU553</f>
        <v/>
      </c>
      <c r="CH553" s="35">
        <f>CG553-AV553</f>
        <v/>
      </c>
      <c r="CI553" s="35">
        <f>CH553-AW553</f>
        <v/>
      </c>
      <c r="CJ553" s="35">
        <f>CI553-AX553</f>
        <v/>
      </c>
      <c r="CK553" s="35">
        <f>CJ553-AY553</f>
        <v/>
      </c>
      <c r="CL553" s="35">
        <f>CK553-AZ553</f>
        <v/>
      </c>
      <c r="CM553" s="35">
        <f>CL553-BA553</f>
        <v/>
      </c>
      <c r="CN553" s="35">
        <f>CM553-BB553</f>
        <v/>
      </c>
      <c r="CO553" s="35">
        <f>CN553-BC553</f>
        <v/>
      </c>
      <c r="CP553" s="35">
        <f>CO553-BD553</f>
        <v/>
      </c>
      <c r="CQ553" s="35">
        <f>CP553-BE553</f>
        <v/>
      </c>
      <c r="CR553" s="35">
        <f>CQ553-BF553</f>
        <v/>
      </c>
      <c r="CS553" s="35">
        <f>CR553-BG553</f>
        <v/>
      </c>
      <c r="CT553" s="35">
        <f>CS553-BH553</f>
        <v/>
      </c>
      <c r="CU553" s="35">
        <f>CT553-BI553</f>
        <v/>
      </c>
      <c r="CV553" s="35">
        <f>CU553-BJ553</f>
        <v/>
      </c>
      <c r="CW553" s="38">
        <f>CV553-BK553</f>
        <v/>
      </c>
      <c r="CX553" s="38">
        <f>CW553-BL553</f>
        <v/>
      </c>
      <c r="CY553" s="38">
        <f>CX553-BM553</f>
        <v/>
      </c>
      <c r="CZ553" s="39">
        <f>CY553-BN553</f>
        <v/>
      </c>
      <c r="DA553" s="35" t="n"/>
    </row>
    <row r="554">
      <c r="D554" s="19" t="n"/>
      <c r="E554" s="20" t="n"/>
      <c r="F554" s="21" t="n"/>
      <c r="G554" s="21" t="n"/>
      <c r="H554" s="21" t="n"/>
      <c r="I554" s="19" t="n"/>
      <c r="J554" s="19" t="n"/>
      <c r="K554" s="21" t="n"/>
      <c r="L554" s="21" t="n"/>
      <c r="M554" s="22" t="n"/>
      <c r="N554" s="22" t="n"/>
      <c r="O554" s="19" t="n"/>
      <c r="P554" s="21" t="n"/>
      <c r="Q554" s="167">
        <f>'Cutting Rules'!AD554</f>
        <v/>
      </c>
      <c r="R554" s="168" t="n"/>
      <c r="S554" s="24" t="n"/>
      <c r="T554" s="169" t="inlineStr"/>
      <c r="U554" s="19" t="n"/>
      <c r="V554" s="25" t="n"/>
      <c r="W554" s="26" t="n"/>
      <c r="X554" s="27" t="n"/>
      <c r="Y554" s="47" t="n"/>
      <c r="Z554" s="121">
        <f>IFERROR(VLOOKUP(E554,[1]route!$E$3:$BL$10005,59,0),"")&amp;IFERROR(VLOOKUP(E554,[1]route!$E$3:$BL$10005,60,0),"")</f>
        <v/>
      </c>
      <c r="AA554" s="172">
        <f>IF(R554&gt;V554,R554-V554,0)</f>
        <v/>
      </c>
      <c r="AB554" s="173">
        <f>AA554*O554*N554/1000</f>
        <v/>
      </c>
      <c r="AC554" s="4">
        <f>IFERROR(MATCH($X554,$BP554:$CZ554,0),"")</f>
        <v/>
      </c>
      <c r="AD554" s="29" t="n">
        <v>0</v>
      </c>
      <c r="AE554" s="30">
        <f>SUMIF([1]route!$E$3:$E$10005,E554,[1]!Table1[1])</f>
        <v/>
      </c>
      <c r="AF554" s="30">
        <f>SUMIF([1]route!$E$3:$E$10005,E554,[1]!Table1[2])</f>
        <v/>
      </c>
      <c r="AG554" s="30">
        <f>SUMIF([1]route!$E$3:$E$10005,E554,[1]!Table1[3])</f>
        <v/>
      </c>
      <c r="AH554" s="30">
        <f>SUMIF([1]route!$E$3:$E$10005,E554,[1]!Table1[4])</f>
        <v/>
      </c>
      <c r="AI554" s="30">
        <f>SUMIF([1]route!$E$3:$E$10005,E554,[1]!Table1[5])</f>
        <v/>
      </c>
      <c r="AJ554" s="30">
        <f>SUMIF([1]route!$E$3:$E$10005,E554,[1]!Table1[6])</f>
        <v/>
      </c>
      <c r="AK554" s="30">
        <f>SUMIF([1]route!$E$3:$E$10005,E554,[1]!Table1[7])</f>
        <v/>
      </c>
      <c r="AL554" s="30">
        <f>SUMIF([1]route!$E$3:$E$10005,E554,[1]!Table1[8])</f>
        <v/>
      </c>
      <c r="AM554" s="30">
        <f>SUMIF([1]route!$E$3:$E$10005,E554,[1]!Table1[9])</f>
        <v/>
      </c>
      <c r="AN554" s="30">
        <f>SUMIF([1]route!$E$3:$E$10005,E554,[1]!Table1[10])</f>
        <v/>
      </c>
      <c r="AO554" s="30">
        <f>SUMIF([1]route!$E$3:$E$10005,E554,[1]!Table1[11])</f>
        <v/>
      </c>
      <c r="AP554" s="30">
        <f>SUMIF([1]route!$E$3:$E$10005,E554,[1]!Table1[12])</f>
        <v/>
      </c>
      <c r="AQ554" s="30">
        <f>SUMIF([1]route!$E$3:$E$10005,E554,[1]!Table1[13])</f>
        <v/>
      </c>
      <c r="AR554" s="30">
        <f>SUMIF([1]route!$E$3:$E$10005,E554,[1]!Table1[14])</f>
        <v/>
      </c>
      <c r="AS554" s="30">
        <f>SUMIF([1]route!$E$3:$E$10005,E554,[1]!Table1[15])</f>
        <v/>
      </c>
      <c r="AT554" s="30">
        <f>SUMIF([1]route!$E$3:$E$10005,E554,[1]!Table1[16])</f>
        <v/>
      </c>
      <c r="AU554" s="30">
        <f>SUMIF([1]route!$E$3:$E$10005,E554,[1]!Table1[17])</f>
        <v/>
      </c>
      <c r="AV554" s="30">
        <f>SUMIF([1]route!$E$3:$E$10005,E554,[1]!Table1[18])</f>
        <v/>
      </c>
      <c r="AW554" s="30">
        <f>SUMIF([1]route!$E$3:$E$10005,E554,[1]!Table1[19])</f>
        <v/>
      </c>
      <c r="AX554" s="30">
        <f>SUMIF([1]route!$E$3:$E$10005,E554,[1]!Table1[20])</f>
        <v/>
      </c>
      <c r="AY554" s="30">
        <f>SUMIF([1]route!$E$3:$E$10005,E554,[1]!Table1[21])</f>
        <v/>
      </c>
      <c r="AZ554" s="30">
        <f>SUMIF([1]route!$E$3:$E$10005,E554,[1]!Table1[22])</f>
        <v/>
      </c>
      <c r="BA554" s="30">
        <f>SUMIF([1]route!$E$3:$E$10005,E554,[1]!Table1[23])</f>
        <v/>
      </c>
      <c r="BB554" s="30">
        <f>SUMIF([1]route!$E$3:$E$10005,E554,[1]!Table1[24])</f>
        <v/>
      </c>
      <c r="BC554" s="30">
        <f>SUMIF([1]route!$E$3:$E$10005,E554,[1]!Table1[25])</f>
        <v/>
      </c>
      <c r="BD554" s="30">
        <f>SUMIF([1]route!$E$3:$E$10005,E554,[1]!Table1[26])</f>
        <v/>
      </c>
      <c r="BE554" s="30">
        <f>SUMIF([1]route!$E$3:$E$10005,E554,[1]!Table1[27])</f>
        <v/>
      </c>
      <c r="BF554" s="30">
        <f>SUMIF([1]route!$E$3:$E$10005,E554,[1]!Table1[28])</f>
        <v/>
      </c>
      <c r="BG554" s="30">
        <f>SUMIF([1]route!$E$3:$E$10005,E554,[1]!Table1[29])</f>
        <v/>
      </c>
      <c r="BH554" s="30">
        <f>SUMIF([1]route!$E$3:$E$10005,E554,[1]!Table1[30])</f>
        <v/>
      </c>
      <c r="BI554" s="30">
        <f>SUMIF([1]route!$E$3:$E$10005,E554,[1]!Table1[31])</f>
        <v/>
      </c>
      <c r="BJ554" s="30">
        <f>SUMIF([1]route!$E$3:$E$10005,E554,[1]!Table1[Remain PO])</f>
        <v/>
      </c>
      <c r="BK554" s="31">
        <f>SUMIF([1]route!$E$3:$E$10005,E554,[1]!Table1[N+1])</f>
        <v/>
      </c>
      <c r="BL554" s="31">
        <f>SUMIF([1]route!$E$3:$E$10005,E554,[1]!Table1[N+2])</f>
        <v/>
      </c>
      <c r="BM554" s="31">
        <f>SUMIF([1]route!$E$3:$E$10005,E554,[1]!Table1[N+3])</f>
        <v/>
      </c>
      <c r="BN554" s="32">
        <f>SUMIF([1]route!$E$3:$E$10005,E554,[1]!Table1[N+4])</f>
        <v/>
      </c>
      <c r="BP554" s="37">
        <f>$V554-$AD554</f>
        <v/>
      </c>
      <c r="BQ554" s="35">
        <f>BP554-AE554</f>
        <v/>
      </c>
      <c r="BR554" s="35">
        <f>BQ554-AF554</f>
        <v/>
      </c>
      <c r="BS554" s="35">
        <f>BR554-AG554</f>
        <v/>
      </c>
      <c r="BT554" s="35">
        <f>BS554-AH554</f>
        <v/>
      </c>
      <c r="BU554" s="35">
        <f>BT554-AI554</f>
        <v/>
      </c>
      <c r="BV554" s="35">
        <f>BU554-AJ554</f>
        <v/>
      </c>
      <c r="BW554" s="35">
        <f>BV554-AK554</f>
        <v/>
      </c>
      <c r="BX554" s="35">
        <f>BW554-AL554</f>
        <v/>
      </c>
      <c r="BY554" s="35">
        <f>BX554-AM554</f>
        <v/>
      </c>
      <c r="BZ554" s="35">
        <f>BY554-AN554</f>
        <v/>
      </c>
      <c r="CA554" s="35">
        <f>BZ554-AO554</f>
        <v/>
      </c>
      <c r="CB554" s="35">
        <f>CA554-AP554</f>
        <v/>
      </c>
      <c r="CC554" s="35">
        <f>CB554-AQ554</f>
        <v/>
      </c>
      <c r="CD554" s="35">
        <f>CC554-AR554</f>
        <v/>
      </c>
      <c r="CE554" s="35">
        <f>CD554-AS554</f>
        <v/>
      </c>
      <c r="CF554" s="35">
        <f>CE554-AT554</f>
        <v/>
      </c>
      <c r="CG554" s="35">
        <f>CF554-AU554</f>
        <v/>
      </c>
      <c r="CH554" s="35">
        <f>CG554-AV554</f>
        <v/>
      </c>
      <c r="CI554" s="35">
        <f>CH554-AW554</f>
        <v/>
      </c>
      <c r="CJ554" s="35">
        <f>CI554-AX554</f>
        <v/>
      </c>
      <c r="CK554" s="35">
        <f>CJ554-AY554</f>
        <v/>
      </c>
      <c r="CL554" s="35">
        <f>CK554-AZ554</f>
        <v/>
      </c>
      <c r="CM554" s="35">
        <f>CL554-BA554</f>
        <v/>
      </c>
      <c r="CN554" s="35">
        <f>CM554-BB554</f>
        <v/>
      </c>
      <c r="CO554" s="35">
        <f>CN554-BC554</f>
        <v/>
      </c>
      <c r="CP554" s="35">
        <f>CO554-BD554</f>
        <v/>
      </c>
      <c r="CQ554" s="35">
        <f>CP554-BE554</f>
        <v/>
      </c>
      <c r="CR554" s="35">
        <f>CQ554-BF554</f>
        <v/>
      </c>
      <c r="CS554" s="35">
        <f>CR554-BG554</f>
        <v/>
      </c>
      <c r="CT554" s="35">
        <f>CS554-BH554</f>
        <v/>
      </c>
      <c r="CU554" s="35">
        <f>CT554-BI554</f>
        <v/>
      </c>
      <c r="CV554" s="35">
        <f>CU554-BJ554</f>
        <v/>
      </c>
      <c r="CW554" s="38">
        <f>CV554-BK554</f>
        <v/>
      </c>
      <c r="CX554" s="38">
        <f>CW554-BL554</f>
        <v/>
      </c>
      <c r="CY554" s="38">
        <f>CX554-BM554</f>
        <v/>
      </c>
      <c r="CZ554" s="39">
        <f>CY554-BN554</f>
        <v/>
      </c>
      <c r="DA554" s="35" t="n"/>
    </row>
    <row r="555">
      <c r="D555" s="19" t="n"/>
      <c r="E555" s="20" t="n"/>
      <c r="F555" s="21" t="n"/>
      <c r="G555" s="21" t="n"/>
      <c r="H555" s="21" t="n"/>
      <c r="I555" s="19" t="n"/>
      <c r="J555" s="19" t="n"/>
      <c r="K555" s="21" t="n"/>
      <c r="L555" s="21" t="n"/>
      <c r="M555" s="22" t="n"/>
      <c r="N555" s="22" t="n"/>
      <c r="O555" s="19" t="n"/>
      <c r="P555" s="21" t="n"/>
      <c r="Q555" s="167">
        <f>'Cutting Rules'!AD555</f>
        <v/>
      </c>
      <c r="R555" s="168" t="n"/>
      <c r="S555" s="24" t="n"/>
      <c r="T555" s="169" t="inlineStr"/>
      <c r="U555" s="19" t="n"/>
      <c r="V555" s="25" t="n"/>
      <c r="W555" s="26" t="n"/>
      <c r="X555" s="27" t="n"/>
      <c r="Y555" s="47" t="n"/>
      <c r="Z555" s="121">
        <f>IFERROR(VLOOKUP(E555,[1]route!$E$3:$BL$10005,59,0),"")&amp;IFERROR(VLOOKUP(E555,[1]route!$E$3:$BL$10005,60,0),"")</f>
        <v/>
      </c>
      <c r="AA555" s="172">
        <f>IF(R555&gt;V555,R555-V555,0)</f>
        <v/>
      </c>
      <c r="AB555" s="173">
        <f>AA555*O555*N555/1000</f>
        <v/>
      </c>
      <c r="AC555" s="4">
        <f>IFERROR(MATCH($X555,$BP555:$CZ555,0),"")</f>
        <v/>
      </c>
      <c r="AD555" s="29" t="n">
        <v>0</v>
      </c>
      <c r="AE555" s="30">
        <f>SUMIF([1]route!$E$3:$E$10005,E555,[1]!Table1[1])</f>
        <v/>
      </c>
      <c r="AF555" s="30">
        <f>SUMIF([1]route!$E$3:$E$10005,E555,[1]!Table1[2])</f>
        <v/>
      </c>
      <c r="AG555" s="30">
        <f>SUMIF([1]route!$E$3:$E$10005,E555,[1]!Table1[3])</f>
        <v/>
      </c>
      <c r="AH555" s="30">
        <f>SUMIF([1]route!$E$3:$E$10005,E555,[1]!Table1[4])</f>
        <v/>
      </c>
      <c r="AI555" s="30">
        <f>SUMIF([1]route!$E$3:$E$10005,E555,[1]!Table1[5])</f>
        <v/>
      </c>
      <c r="AJ555" s="30">
        <f>SUMIF([1]route!$E$3:$E$10005,E555,[1]!Table1[6])</f>
        <v/>
      </c>
      <c r="AK555" s="30">
        <f>SUMIF([1]route!$E$3:$E$10005,E555,[1]!Table1[7])</f>
        <v/>
      </c>
      <c r="AL555" s="30">
        <f>SUMIF([1]route!$E$3:$E$10005,E555,[1]!Table1[8])</f>
        <v/>
      </c>
      <c r="AM555" s="30">
        <f>SUMIF([1]route!$E$3:$E$10005,E555,[1]!Table1[9])</f>
        <v/>
      </c>
      <c r="AN555" s="30">
        <f>SUMIF([1]route!$E$3:$E$10005,E555,[1]!Table1[10])</f>
        <v/>
      </c>
      <c r="AO555" s="30">
        <f>SUMIF([1]route!$E$3:$E$10005,E555,[1]!Table1[11])</f>
        <v/>
      </c>
      <c r="AP555" s="30">
        <f>SUMIF([1]route!$E$3:$E$10005,E555,[1]!Table1[12])</f>
        <v/>
      </c>
      <c r="AQ555" s="30">
        <f>SUMIF([1]route!$E$3:$E$10005,E555,[1]!Table1[13])</f>
        <v/>
      </c>
      <c r="AR555" s="30">
        <f>SUMIF([1]route!$E$3:$E$10005,E555,[1]!Table1[14])</f>
        <v/>
      </c>
      <c r="AS555" s="30">
        <f>SUMIF([1]route!$E$3:$E$10005,E555,[1]!Table1[15])</f>
        <v/>
      </c>
      <c r="AT555" s="30">
        <f>SUMIF([1]route!$E$3:$E$10005,E555,[1]!Table1[16])</f>
        <v/>
      </c>
      <c r="AU555" s="30">
        <f>SUMIF([1]route!$E$3:$E$10005,E555,[1]!Table1[17])</f>
        <v/>
      </c>
      <c r="AV555" s="30">
        <f>SUMIF([1]route!$E$3:$E$10005,E555,[1]!Table1[18])</f>
        <v/>
      </c>
      <c r="AW555" s="30">
        <f>SUMIF([1]route!$E$3:$E$10005,E555,[1]!Table1[19])</f>
        <v/>
      </c>
      <c r="AX555" s="30">
        <f>SUMIF([1]route!$E$3:$E$10005,E555,[1]!Table1[20])</f>
        <v/>
      </c>
      <c r="AY555" s="30">
        <f>SUMIF([1]route!$E$3:$E$10005,E555,[1]!Table1[21])</f>
        <v/>
      </c>
      <c r="AZ555" s="30">
        <f>SUMIF([1]route!$E$3:$E$10005,E555,[1]!Table1[22])</f>
        <v/>
      </c>
      <c r="BA555" s="30">
        <f>SUMIF([1]route!$E$3:$E$10005,E555,[1]!Table1[23])</f>
        <v/>
      </c>
      <c r="BB555" s="30">
        <f>SUMIF([1]route!$E$3:$E$10005,E555,[1]!Table1[24])</f>
        <v/>
      </c>
      <c r="BC555" s="30">
        <f>SUMIF([1]route!$E$3:$E$10005,E555,[1]!Table1[25])</f>
        <v/>
      </c>
      <c r="BD555" s="30">
        <f>SUMIF([1]route!$E$3:$E$10005,E555,[1]!Table1[26])</f>
        <v/>
      </c>
      <c r="BE555" s="30">
        <f>SUMIF([1]route!$E$3:$E$10005,E555,[1]!Table1[27])</f>
        <v/>
      </c>
      <c r="BF555" s="30">
        <f>SUMIF([1]route!$E$3:$E$10005,E555,[1]!Table1[28])</f>
        <v/>
      </c>
      <c r="BG555" s="30">
        <f>SUMIF([1]route!$E$3:$E$10005,E555,[1]!Table1[29])</f>
        <v/>
      </c>
      <c r="BH555" s="30">
        <f>SUMIF([1]route!$E$3:$E$10005,E555,[1]!Table1[30])</f>
        <v/>
      </c>
      <c r="BI555" s="30">
        <f>SUMIF([1]route!$E$3:$E$10005,E555,[1]!Table1[31])</f>
        <v/>
      </c>
      <c r="BJ555" s="30">
        <f>SUMIF([1]route!$E$3:$E$10005,E555,[1]!Table1[Remain PO])</f>
        <v/>
      </c>
      <c r="BK555" s="31">
        <f>SUMIF([1]route!$E$3:$E$10005,E555,[1]!Table1[N+1])</f>
        <v/>
      </c>
      <c r="BL555" s="31">
        <f>SUMIF([1]route!$E$3:$E$10005,E555,[1]!Table1[N+2])</f>
        <v/>
      </c>
      <c r="BM555" s="31">
        <f>SUMIF([1]route!$E$3:$E$10005,E555,[1]!Table1[N+3])</f>
        <v/>
      </c>
      <c r="BN555" s="32">
        <f>SUMIF([1]route!$E$3:$E$10005,E555,[1]!Table1[N+4])</f>
        <v/>
      </c>
      <c r="BP555" s="37">
        <f>$V555-$AD555</f>
        <v/>
      </c>
      <c r="BQ555" s="35">
        <f>BP555-AE555</f>
        <v/>
      </c>
      <c r="BR555" s="35">
        <f>BQ555-AF555</f>
        <v/>
      </c>
      <c r="BS555" s="35">
        <f>BR555-AG555</f>
        <v/>
      </c>
      <c r="BT555" s="35">
        <f>BS555-AH555</f>
        <v/>
      </c>
      <c r="BU555" s="35">
        <f>BT555-AI555</f>
        <v/>
      </c>
      <c r="BV555" s="35">
        <f>BU555-AJ555</f>
        <v/>
      </c>
      <c r="BW555" s="35">
        <f>BV555-AK555</f>
        <v/>
      </c>
      <c r="BX555" s="35">
        <f>BW555-AL555</f>
        <v/>
      </c>
      <c r="BY555" s="35">
        <f>BX555-AM555</f>
        <v/>
      </c>
      <c r="BZ555" s="35">
        <f>BY555-AN555</f>
        <v/>
      </c>
      <c r="CA555" s="35">
        <f>BZ555-AO555</f>
        <v/>
      </c>
      <c r="CB555" s="35">
        <f>CA555-AP555</f>
        <v/>
      </c>
      <c r="CC555" s="35">
        <f>CB555-AQ555</f>
        <v/>
      </c>
      <c r="CD555" s="35">
        <f>CC555-AR555</f>
        <v/>
      </c>
      <c r="CE555" s="35">
        <f>CD555-AS555</f>
        <v/>
      </c>
      <c r="CF555" s="35">
        <f>CE555-AT555</f>
        <v/>
      </c>
      <c r="CG555" s="35">
        <f>CF555-AU555</f>
        <v/>
      </c>
      <c r="CH555" s="35">
        <f>CG555-AV555</f>
        <v/>
      </c>
      <c r="CI555" s="35">
        <f>CH555-AW555</f>
        <v/>
      </c>
      <c r="CJ555" s="35">
        <f>CI555-AX555</f>
        <v/>
      </c>
      <c r="CK555" s="35">
        <f>CJ555-AY555</f>
        <v/>
      </c>
      <c r="CL555" s="35">
        <f>CK555-AZ555</f>
        <v/>
      </c>
      <c r="CM555" s="35">
        <f>CL555-BA555</f>
        <v/>
      </c>
      <c r="CN555" s="35">
        <f>CM555-BB555</f>
        <v/>
      </c>
      <c r="CO555" s="35">
        <f>CN555-BC555</f>
        <v/>
      </c>
      <c r="CP555" s="35">
        <f>CO555-BD555</f>
        <v/>
      </c>
      <c r="CQ555" s="35">
        <f>CP555-BE555</f>
        <v/>
      </c>
      <c r="CR555" s="35">
        <f>CQ555-BF555</f>
        <v/>
      </c>
      <c r="CS555" s="35">
        <f>CR555-BG555</f>
        <v/>
      </c>
      <c r="CT555" s="35">
        <f>CS555-BH555</f>
        <v/>
      </c>
      <c r="CU555" s="35">
        <f>CT555-BI555</f>
        <v/>
      </c>
      <c r="CV555" s="35">
        <f>CU555-BJ555</f>
        <v/>
      </c>
      <c r="CW555" s="38">
        <f>CV555-BK555</f>
        <v/>
      </c>
      <c r="CX555" s="38">
        <f>CW555-BL555</f>
        <v/>
      </c>
      <c r="CY555" s="38">
        <f>CX555-BM555</f>
        <v/>
      </c>
      <c r="CZ555" s="39">
        <f>CY555-BN555</f>
        <v/>
      </c>
      <c r="DA555" s="35" t="n"/>
    </row>
    <row r="556">
      <c r="D556" s="19" t="n"/>
      <c r="E556" s="20" t="n"/>
      <c r="F556" s="21" t="n"/>
      <c r="G556" s="21" t="n"/>
      <c r="H556" s="21" t="n"/>
      <c r="I556" s="19" t="n"/>
      <c r="J556" s="19" t="n"/>
      <c r="K556" s="21" t="n"/>
      <c r="L556" s="21" t="n"/>
      <c r="M556" s="22" t="n"/>
      <c r="N556" s="22" t="n"/>
      <c r="O556" s="19" t="n"/>
      <c r="P556" s="21" t="n"/>
      <c r="Q556" s="167">
        <f>'Cutting Rules'!AD556</f>
        <v/>
      </c>
      <c r="R556" s="168" t="n"/>
      <c r="S556" s="24" t="n"/>
      <c r="T556" s="169" t="inlineStr"/>
      <c r="U556" s="19" t="n"/>
      <c r="V556" s="25" t="n"/>
      <c r="W556" s="26" t="n"/>
      <c r="X556" s="27" t="n"/>
      <c r="Y556" s="47" t="n"/>
      <c r="Z556" s="121">
        <f>IFERROR(VLOOKUP(E556,[1]route!$E$3:$BL$10005,59,0),"")&amp;IFERROR(VLOOKUP(E556,[1]route!$E$3:$BL$10005,60,0),"")</f>
        <v/>
      </c>
      <c r="AA556" s="172">
        <f>IF(R556&gt;V556,R556-V556,0)</f>
        <v/>
      </c>
      <c r="AB556" s="173">
        <f>AA556*O556*N556/1000</f>
        <v/>
      </c>
      <c r="AC556" s="4">
        <f>IFERROR(MATCH($X556,$BP556:$CZ556,0),"")</f>
        <v/>
      </c>
      <c r="AD556" s="29" t="n">
        <v>0</v>
      </c>
      <c r="AE556" s="30">
        <f>SUMIF([1]route!$E$3:$E$10005,E556,[1]!Table1[1])</f>
        <v/>
      </c>
      <c r="AF556" s="30">
        <f>SUMIF([1]route!$E$3:$E$10005,E556,[1]!Table1[2])</f>
        <v/>
      </c>
      <c r="AG556" s="30">
        <f>SUMIF([1]route!$E$3:$E$10005,E556,[1]!Table1[3])</f>
        <v/>
      </c>
      <c r="AH556" s="30">
        <f>SUMIF([1]route!$E$3:$E$10005,E556,[1]!Table1[4])</f>
        <v/>
      </c>
      <c r="AI556" s="30">
        <f>SUMIF([1]route!$E$3:$E$10005,E556,[1]!Table1[5])</f>
        <v/>
      </c>
      <c r="AJ556" s="30">
        <f>SUMIF([1]route!$E$3:$E$10005,E556,[1]!Table1[6])</f>
        <v/>
      </c>
      <c r="AK556" s="30">
        <f>SUMIF([1]route!$E$3:$E$10005,E556,[1]!Table1[7])</f>
        <v/>
      </c>
      <c r="AL556" s="30">
        <f>SUMIF([1]route!$E$3:$E$10005,E556,[1]!Table1[8])</f>
        <v/>
      </c>
      <c r="AM556" s="30">
        <f>SUMIF([1]route!$E$3:$E$10005,E556,[1]!Table1[9])</f>
        <v/>
      </c>
      <c r="AN556" s="30">
        <f>SUMIF([1]route!$E$3:$E$10005,E556,[1]!Table1[10])</f>
        <v/>
      </c>
      <c r="AO556" s="30">
        <f>SUMIF([1]route!$E$3:$E$10005,E556,[1]!Table1[11])</f>
        <v/>
      </c>
      <c r="AP556" s="30">
        <f>SUMIF([1]route!$E$3:$E$10005,E556,[1]!Table1[12])</f>
        <v/>
      </c>
      <c r="AQ556" s="30">
        <f>SUMIF([1]route!$E$3:$E$10005,E556,[1]!Table1[13])</f>
        <v/>
      </c>
      <c r="AR556" s="30">
        <f>SUMIF([1]route!$E$3:$E$10005,E556,[1]!Table1[14])</f>
        <v/>
      </c>
      <c r="AS556" s="30">
        <f>SUMIF([1]route!$E$3:$E$10005,E556,[1]!Table1[15])</f>
        <v/>
      </c>
      <c r="AT556" s="30">
        <f>SUMIF([1]route!$E$3:$E$10005,E556,[1]!Table1[16])</f>
        <v/>
      </c>
      <c r="AU556" s="30">
        <f>SUMIF([1]route!$E$3:$E$10005,E556,[1]!Table1[17])</f>
        <v/>
      </c>
      <c r="AV556" s="30">
        <f>SUMIF([1]route!$E$3:$E$10005,E556,[1]!Table1[18])</f>
        <v/>
      </c>
      <c r="AW556" s="30">
        <f>SUMIF([1]route!$E$3:$E$10005,E556,[1]!Table1[19])</f>
        <v/>
      </c>
      <c r="AX556" s="30">
        <f>SUMIF([1]route!$E$3:$E$10005,E556,[1]!Table1[20])</f>
        <v/>
      </c>
      <c r="AY556" s="30">
        <f>SUMIF([1]route!$E$3:$E$10005,E556,[1]!Table1[21])</f>
        <v/>
      </c>
      <c r="AZ556" s="30">
        <f>SUMIF([1]route!$E$3:$E$10005,E556,[1]!Table1[22])</f>
        <v/>
      </c>
      <c r="BA556" s="30">
        <f>SUMIF([1]route!$E$3:$E$10005,E556,[1]!Table1[23])</f>
        <v/>
      </c>
      <c r="BB556" s="30">
        <f>SUMIF([1]route!$E$3:$E$10005,E556,[1]!Table1[24])</f>
        <v/>
      </c>
      <c r="BC556" s="30">
        <f>SUMIF([1]route!$E$3:$E$10005,E556,[1]!Table1[25])</f>
        <v/>
      </c>
      <c r="BD556" s="30">
        <f>SUMIF([1]route!$E$3:$E$10005,E556,[1]!Table1[26])</f>
        <v/>
      </c>
      <c r="BE556" s="30">
        <f>SUMIF([1]route!$E$3:$E$10005,E556,[1]!Table1[27])</f>
        <v/>
      </c>
      <c r="BF556" s="30">
        <f>SUMIF([1]route!$E$3:$E$10005,E556,[1]!Table1[28])</f>
        <v/>
      </c>
      <c r="BG556" s="30">
        <f>SUMIF([1]route!$E$3:$E$10005,E556,[1]!Table1[29])</f>
        <v/>
      </c>
      <c r="BH556" s="30">
        <f>SUMIF([1]route!$E$3:$E$10005,E556,[1]!Table1[30])</f>
        <v/>
      </c>
      <c r="BI556" s="30">
        <f>SUMIF([1]route!$E$3:$E$10005,E556,[1]!Table1[31])</f>
        <v/>
      </c>
      <c r="BJ556" s="30">
        <f>SUMIF([1]route!$E$3:$E$10005,E556,[1]!Table1[Remain PO])</f>
        <v/>
      </c>
      <c r="BK556" s="31">
        <f>SUMIF([1]route!$E$3:$E$10005,E556,[1]!Table1[N+1])</f>
        <v/>
      </c>
      <c r="BL556" s="31">
        <f>SUMIF([1]route!$E$3:$E$10005,E556,[1]!Table1[N+2])</f>
        <v/>
      </c>
      <c r="BM556" s="31">
        <f>SUMIF([1]route!$E$3:$E$10005,E556,[1]!Table1[N+3])</f>
        <v/>
      </c>
      <c r="BN556" s="32">
        <f>SUMIF([1]route!$E$3:$E$10005,E556,[1]!Table1[N+4])</f>
        <v/>
      </c>
      <c r="BP556" s="37">
        <f>$V556-$AD556</f>
        <v/>
      </c>
      <c r="BQ556" s="35">
        <f>BP556-AE556</f>
        <v/>
      </c>
      <c r="BR556" s="35">
        <f>BQ556-AF556</f>
        <v/>
      </c>
      <c r="BS556" s="35">
        <f>BR556-AG556</f>
        <v/>
      </c>
      <c r="BT556" s="35">
        <f>BS556-AH556</f>
        <v/>
      </c>
      <c r="BU556" s="35">
        <f>BT556-AI556</f>
        <v/>
      </c>
      <c r="BV556" s="35">
        <f>BU556-AJ556</f>
        <v/>
      </c>
      <c r="BW556" s="35">
        <f>BV556-AK556</f>
        <v/>
      </c>
      <c r="BX556" s="35">
        <f>BW556-AL556</f>
        <v/>
      </c>
      <c r="BY556" s="35">
        <f>BX556-AM556</f>
        <v/>
      </c>
      <c r="BZ556" s="35">
        <f>BY556-AN556</f>
        <v/>
      </c>
      <c r="CA556" s="35">
        <f>BZ556-AO556</f>
        <v/>
      </c>
      <c r="CB556" s="35">
        <f>CA556-AP556</f>
        <v/>
      </c>
      <c r="CC556" s="35">
        <f>CB556-AQ556</f>
        <v/>
      </c>
      <c r="CD556" s="35">
        <f>CC556-AR556</f>
        <v/>
      </c>
      <c r="CE556" s="35">
        <f>CD556-AS556</f>
        <v/>
      </c>
      <c r="CF556" s="35">
        <f>CE556-AT556</f>
        <v/>
      </c>
      <c r="CG556" s="35">
        <f>CF556-AU556</f>
        <v/>
      </c>
      <c r="CH556" s="35">
        <f>CG556-AV556</f>
        <v/>
      </c>
      <c r="CI556" s="35">
        <f>CH556-AW556</f>
        <v/>
      </c>
      <c r="CJ556" s="35">
        <f>CI556-AX556</f>
        <v/>
      </c>
      <c r="CK556" s="35">
        <f>CJ556-AY556</f>
        <v/>
      </c>
      <c r="CL556" s="35">
        <f>CK556-AZ556</f>
        <v/>
      </c>
      <c r="CM556" s="35">
        <f>CL556-BA556</f>
        <v/>
      </c>
      <c r="CN556" s="35">
        <f>CM556-BB556</f>
        <v/>
      </c>
      <c r="CO556" s="35">
        <f>CN556-BC556</f>
        <v/>
      </c>
      <c r="CP556" s="35">
        <f>CO556-BD556</f>
        <v/>
      </c>
      <c r="CQ556" s="35">
        <f>CP556-BE556</f>
        <v/>
      </c>
      <c r="CR556" s="35">
        <f>CQ556-BF556</f>
        <v/>
      </c>
      <c r="CS556" s="35">
        <f>CR556-BG556</f>
        <v/>
      </c>
      <c r="CT556" s="35">
        <f>CS556-BH556</f>
        <v/>
      </c>
      <c r="CU556" s="35">
        <f>CT556-BI556</f>
        <v/>
      </c>
      <c r="CV556" s="35">
        <f>CU556-BJ556</f>
        <v/>
      </c>
      <c r="CW556" s="38">
        <f>CV556-BK556</f>
        <v/>
      </c>
      <c r="CX556" s="38">
        <f>CW556-BL556</f>
        <v/>
      </c>
      <c r="CY556" s="38">
        <f>CX556-BM556</f>
        <v/>
      </c>
      <c r="CZ556" s="39">
        <f>CY556-BN556</f>
        <v/>
      </c>
      <c r="DA556" s="35" t="n"/>
    </row>
    <row r="557">
      <c r="D557" s="19" t="n"/>
      <c r="E557" s="20" t="n"/>
      <c r="F557" s="21" t="n"/>
      <c r="G557" s="21" t="n"/>
      <c r="H557" s="21" t="n"/>
      <c r="I557" s="19" t="n"/>
      <c r="J557" s="19" t="n"/>
      <c r="K557" s="21" t="n"/>
      <c r="L557" s="21" t="n"/>
      <c r="M557" s="22" t="n"/>
      <c r="N557" s="22" t="n"/>
      <c r="O557" s="19" t="n"/>
      <c r="P557" s="21" t="n"/>
      <c r="Q557" s="167">
        <f>'Cutting Rules'!AD557</f>
        <v/>
      </c>
      <c r="R557" s="168" t="n"/>
      <c r="S557" s="24" t="n"/>
      <c r="T557" s="169" t="inlineStr"/>
      <c r="U557" s="19" t="n"/>
      <c r="V557" s="25" t="n"/>
      <c r="W557" s="26" t="n"/>
      <c r="X557" s="27" t="n"/>
      <c r="Y557" s="47" t="n"/>
      <c r="Z557" s="121">
        <f>IFERROR(VLOOKUP(E557,[1]route!$E$3:$BL$10005,59,0),"")&amp;IFERROR(VLOOKUP(E557,[1]route!$E$3:$BL$10005,60,0),"")</f>
        <v/>
      </c>
      <c r="AA557" s="172">
        <f>IF(R557&gt;V557,R557-V557,0)</f>
        <v/>
      </c>
      <c r="AB557" s="173">
        <f>AA557*O557*N557/1000</f>
        <v/>
      </c>
      <c r="AC557" s="4">
        <f>IFERROR(MATCH($X557,$BP557:$CZ557,0),"")</f>
        <v/>
      </c>
      <c r="AD557" s="29" t="n">
        <v>0</v>
      </c>
      <c r="AE557" s="30">
        <f>SUMIF([1]route!$E$3:$E$10005,E557,[1]!Table1[1])</f>
        <v/>
      </c>
      <c r="AF557" s="30">
        <f>SUMIF([1]route!$E$3:$E$10005,E557,[1]!Table1[2])</f>
        <v/>
      </c>
      <c r="AG557" s="30">
        <f>SUMIF([1]route!$E$3:$E$10005,E557,[1]!Table1[3])</f>
        <v/>
      </c>
      <c r="AH557" s="30">
        <f>SUMIF([1]route!$E$3:$E$10005,E557,[1]!Table1[4])</f>
        <v/>
      </c>
      <c r="AI557" s="30">
        <f>SUMIF([1]route!$E$3:$E$10005,E557,[1]!Table1[5])</f>
        <v/>
      </c>
      <c r="AJ557" s="30">
        <f>SUMIF([1]route!$E$3:$E$10005,E557,[1]!Table1[6])</f>
        <v/>
      </c>
      <c r="AK557" s="30">
        <f>SUMIF([1]route!$E$3:$E$10005,E557,[1]!Table1[7])</f>
        <v/>
      </c>
      <c r="AL557" s="30">
        <f>SUMIF([1]route!$E$3:$E$10005,E557,[1]!Table1[8])</f>
        <v/>
      </c>
      <c r="AM557" s="30">
        <f>SUMIF([1]route!$E$3:$E$10005,E557,[1]!Table1[9])</f>
        <v/>
      </c>
      <c r="AN557" s="30">
        <f>SUMIF([1]route!$E$3:$E$10005,E557,[1]!Table1[10])</f>
        <v/>
      </c>
      <c r="AO557" s="30">
        <f>SUMIF([1]route!$E$3:$E$10005,E557,[1]!Table1[11])</f>
        <v/>
      </c>
      <c r="AP557" s="30">
        <f>SUMIF([1]route!$E$3:$E$10005,E557,[1]!Table1[12])</f>
        <v/>
      </c>
      <c r="AQ557" s="30">
        <f>SUMIF([1]route!$E$3:$E$10005,E557,[1]!Table1[13])</f>
        <v/>
      </c>
      <c r="AR557" s="30">
        <f>SUMIF([1]route!$E$3:$E$10005,E557,[1]!Table1[14])</f>
        <v/>
      </c>
      <c r="AS557" s="30">
        <f>SUMIF([1]route!$E$3:$E$10005,E557,[1]!Table1[15])</f>
        <v/>
      </c>
      <c r="AT557" s="30">
        <f>SUMIF([1]route!$E$3:$E$10005,E557,[1]!Table1[16])</f>
        <v/>
      </c>
      <c r="AU557" s="30">
        <f>SUMIF([1]route!$E$3:$E$10005,E557,[1]!Table1[17])</f>
        <v/>
      </c>
      <c r="AV557" s="30">
        <f>SUMIF([1]route!$E$3:$E$10005,E557,[1]!Table1[18])</f>
        <v/>
      </c>
      <c r="AW557" s="30">
        <f>SUMIF([1]route!$E$3:$E$10005,E557,[1]!Table1[19])</f>
        <v/>
      </c>
      <c r="AX557" s="30">
        <f>SUMIF([1]route!$E$3:$E$10005,E557,[1]!Table1[20])</f>
        <v/>
      </c>
      <c r="AY557" s="30">
        <f>SUMIF([1]route!$E$3:$E$10005,E557,[1]!Table1[21])</f>
        <v/>
      </c>
      <c r="AZ557" s="30">
        <f>SUMIF([1]route!$E$3:$E$10005,E557,[1]!Table1[22])</f>
        <v/>
      </c>
      <c r="BA557" s="30">
        <f>SUMIF([1]route!$E$3:$E$10005,E557,[1]!Table1[23])</f>
        <v/>
      </c>
      <c r="BB557" s="30">
        <f>SUMIF([1]route!$E$3:$E$10005,E557,[1]!Table1[24])</f>
        <v/>
      </c>
      <c r="BC557" s="30">
        <f>SUMIF([1]route!$E$3:$E$10005,E557,[1]!Table1[25])</f>
        <v/>
      </c>
      <c r="BD557" s="30">
        <f>SUMIF([1]route!$E$3:$E$10005,E557,[1]!Table1[26])</f>
        <v/>
      </c>
      <c r="BE557" s="30">
        <f>SUMIF([1]route!$E$3:$E$10005,E557,[1]!Table1[27])</f>
        <v/>
      </c>
      <c r="BF557" s="30">
        <f>SUMIF([1]route!$E$3:$E$10005,E557,[1]!Table1[28])</f>
        <v/>
      </c>
      <c r="BG557" s="30">
        <f>SUMIF([1]route!$E$3:$E$10005,E557,[1]!Table1[29])</f>
        <v/>
      </c>
      <c r="BH557" s="30">
        <f>SUMIF([1]route!$E$3:$E$10005,E557,[1]!Table1[30])</f>
        <v/>
      </c>
      <c r="BI557" s="30">
        <f>SUMIF([1]route!$E$3:$E$10005,E557,[1]!Table1[31])</f>
        <v/>
      </c>
      <c r="BJ557" s="30">
        <f>SUMIF([1]route!$E$3:$E$10005,E557,[1]!Table1[Remain PO])</f>
        <v/>
      </c>
      <c r="BK557" s="31">
        <f>SUMIF([1]route!$E$3:$E$10005,E557,[1]!Table1[N+1])</f>
        <v/>
      </c>
      <c r="BL557" s="31">
        <f>SUMIF([1]route!$E$3:$E$10005,E557,[1]!Table1[N+2])</f>
        <v/>
      </c>
      <c r="BM557" s="31">
        <f>SUMIF([1]route!$E$3:$E$10005,E557,[1]!Table1[N+3])</f>
        <v/>
      </c>
      <c r="BN557" s="32">
        <f>SUMIF([1]route!$E$3:$E$10005,E557,[1]!Table1[N+4])</f>
        <v/>
      </c>
      <c r="BP557" s="37">
        <f>$V557-$AD557</f>
        <v/>
      </c>
      <c r="BQ557" s="35">
        <f>BP557-AE557</f>
        <v/>
      </c>
      <c r="BR557" s="35">
        <f>BQ557-AF557</f>
        <v/>
      </c>
      <c r="BS557" s="35">
        <f>BR557-AG557</f>
        <v/>
      </c>
      <c r="BT557" s="35">
        <f>BS557-AH557</f>
        <v/>
      </c>
      <c r="BU557" s="35">
        <f>BT557-AI557</f>
        <v/>
      </c>
      <c r="BV557" s="35">
        <f>BU557-AJ557</f>
        <v/>
      </c>
      <c r="BW557" s="35">
        <f>BV557-AK557</f>
        <v/>
      </c>
      <c r="BX557" s="35">
        <f>BW557-AL557</f>
        <v/>
      </c>
      <c r="BY557" s="35">
        <f>BX557-AM557</f>
        <v/>
      </c>
      <c r="BZ557" s="35">
        <f>BY557-AN557</f>
        <v/>
      </c>
      <c r="CA557" s="35">
        <f>BZ557-AO557</f>
        <v/>
      </c>
      <c r="CB557" s="35">
        <f>CA557-AP557</f>
        <v/>
      </c>
      <c r="CC557" s="35">
        <f>CB557-AQ557</f>
        <v/>
      </c>
      <c r="CD557" s="35">
        <f>CC557-AR557</f>
        <v/>
      </c>
      <c r="CE557" s="35">
        <f>CD557-AS557</f>
        <v/>
      </c>
      <c r="CF557" s="35">
        <f>CE557-AT557</f>
        <v/>
      </c>
      <c r="CG557" s="35">
        <f>CF557-AU557</f>
        <v/>
      </c>
      <c r="CH557" s="35">
        <f>CG557-AV557</f>
        <v/>
      </c>
      <c r="CI557" s="35">
        <f>CH557-AW557</f>
        <v/>
      </c>
      <c r="CJ557" s="35">
        <f>CI557-AX557</f>
        <v/>
      </c>
      <c r="CK557" s="35">
        <f>CJ557-AY557</f>
        <v/>
      </c>
      <c r="CL557" s="35">
        <f>CK557-AZ557</f>
        <v/>
      </c>
      <c r="CM557" s="35">
        <f>CL557-BA557</f>
        <v/>
      </c>
      <c r="CN557" s="35">
        <f>CM557-BB557</f>
        <v/>
      </c>
      <c r="CO557" s="35">
        <f>CN557-BC557</f>
        <v/>
      </c>
      <c r="CP557" s="35">
        <f>CO557-BD557</f>
        <v/>
      </c>
      <c r="CQ557" s="35">
        <f>CP557-BE557</f>
        <v/>
      </c>
      <c r="CR557" s="35">
        <f>CQ557-BF557</f>
        <v/>
      </c>
      <c r="CS557" s="35">
        <f>CR557-BG557</f>
        <v/>
      </c>
      <c r="CT557" s="35">
        <f>CS557-BH557</f>
        <v/>
      </c>
      <c r="CU557" s="35">
        <f>CT557-BI557</f>
        <v/>
      </c>
      <c r="CV557" s="35">
        <f>CU557-BJ557</f>
        <v/>
      </c>
      <c r="CW557" s="38">
        <f>CV557-BK557</f>
        <v/>
      </c>
      <c r="CX557" s="38">
        <f>CW557-BL557</f>
        <v/>
      </c>
      <c r="CY557" s="38">
        <f>CX557-BM557</f>
        <v/>
      </c>
      <c r="CZ557" s="39">
        <f>CY557-BN557</f>
        <v/>
      </c>
      <c r="DA557" s="35" t="n"/>
    </row>
    <row r="558">
      <c r="D558" s="19" t="n"/>
      <c r="E558" s="20" t="n"/>
      <c r="F558" s="21" t="n"/>
      <c r="G558" s="21" t="n"/>
      <c r="H558" s="21" t="n"/>
      <c r="I558" s="19" t="n"/>
      <c r="J558" s="19" t="n"/>
      <c r="K558" s="21" t="n"/>
      <c r="L558" s="21" t="n"/>
      <c r="M558" s="22" t="n"/>
      <c r="N558" s="22" t="n"/>
      <c r="O558" s="19" t="n"/>
      <c r="P558" s="21" t="n"/>
      <c r="Q558" s="167">
        <f>'Cutting Rules'!AD558</f>
        <v/>
      </c>
      <c r="R558" s="168" t="n"/>
      <c r="S558" s="24" t="n"/>
      <c r="T558" s="169" t="inlineStr"/>
      <c r="U558" s="19" t="n"/>
      <c r="V558" s="25" t="n"/>
      <c r="W558" s="26" t="n"/>
      <c r="X558" s="27" t="n"/>
      <c r="Y558" s="47" t="n"/>
      <c r="Z558" s="121">
        <f>IFERROR(VLOOKUP(E558,[1]route!$E$3:$BL$10005,59,0),"")&amp;IFERROR(VLOOKUP(E558,[1]route!$E$3:$BL$10005,60,0),"")</f>
        <v/>
      </c>
      <c r="AA558" s="172">
        <f>IF(R558&gt;V558,R558-V558,0)</f>
        <v/>
      </c>
      <c r="AB558" s="173">
        <f>AA558*O558*N558/1000</f>
        <v/>
      </c>
      <c r="AC558" s="4">
        <f>IFERROR(MATCH($X558,$BP558:$CZ558,0),"")</f>
        <v/>
      </c>
      <c r="AD558" s="29" t="n">
        <v>0</v>
      </c>
      <c r="AE558" s="30">
        <f>SUMIF([1]route!$E$3:$E$10005,E558,[1]!Table1[1])</f>
        <v/>
      </c>
      <c r="AF558" s="30">
        <f>SUMIF([1]route!$E$3:$E$10005,E558,[1]!Table1[2])</f>
        <v/>
      </c>
      <c r="AG558" s="30">
        <f>SUMIF([1]route!$E$3:$E$10005,E558,[1]!Table1[3])</f>
        <v/>
      </c>
      <c r="AH558" s="30">
        <f>SUMIF([1]route!$E$3:$E$10005,E558,[1]!Table1[4])</f>
        <v/>
      </c>
      <c r="AI558" s="30">
        <f>SUMIF([1]route!$E$3:$E$10005,E558,[1]!Table1[5])</f>
        <v/>
      </c>
      <c r="AJ558" s="30">
        <f>SUMIF([1]route!$E$3:$E$10005,E558,[1]!Table1[6])</f>
        <v/>
      </c>
      <c r="AK558" s="30">
        <f>SUMIF([1]route!$E$3:$E$10005,E558,[1]!Table1[7])</f>
        <v/>
      </c>
      <c r="AL558" s="30">
        <f>SUMIF([1]route!$E$3:$E$10005,E558,[1]!Table1[8])</f>
        <v/>
      </c>
      <c r="AM558" s="30">
        <f>SUMIF([1]route!$E$3:$E$10005,E558,[1]!Table1[9])</f>
        <v/>
      </c>
      <c r="AN558" s="30">
        <f>SUMIF([1]route!$E$3:$E$10005,E558,[1]!Table1[10])</f>
        <v/>
      </c>
      <c r="AO558" s="30">
        <f>SUMIF([1]route!$E$3:$E$10005,E558,[1]!Table1[11])</f>
        <v/>
      </c>
      <c r="AP558" s="30">
        <f>SUMIF([1]route!$E$3:$E$10005,E558,[1]!Table1[12])</f>
        <v/>
      </c>
      <c r="AQ558" s="30">
        <f>SUMIF([1]route!$E$3:$E$10005,E558,[1]!Table1[13])</f>
        <v/>
      </c>
      <c r="AR558" s="30">
        <f>SUMIF([1]route!$E$3:$E$10005,E558,[1]!Table1[14])</f>
        <v/>
      </c>
      <c r="AS558" s="30">
        <f>SUMIF([1]route!$E$3:$E$10005,E558,[1]!Table1[15])</f>
        <v/>
      </c>
      <c r="AT558" s="30">
        <f>SUMIF([1]route!$E$3:$E$10005,E558,[1]!Table1[16])</f>
        <v/>
      </c>
      <c r="AU558" s="30">
        <f>SUMIF([1]route!$E$3:$E$10005,E558,[1]!Table1[17])</f>
        <v/>
      </c>
      <c r="AV558" s="30">
        <f>SUMIF([1]route!$E$3:$E$10005,E558,[1]!Table1[18])</f>
        <v/>
      </c>
      <c r="AW558" s="30">
        <f>SUMIF([1]route!$E$3:$E$10005,E558,[1]!Table1[19])</f>
        <v/>
      </c>
      <c r="AX558" s="30">
        <f>SUMIF([1]route!$E$3:$E$10005,E558,[1]!Table1[20])</f>
        <v/>
      </c>
      <c r="AY558" s="30">
        <f>SUMIF([1]route!$E$3:$E$10005,E558,[1]!Table1[21])</f>
        <v/>
      </c>
      <c r="AZ558" s="30">
        <f>SUMIF([1]route!$E$3:$E$10005,E558,[1]!Table1[22])</f>
        <v/>
      </c>
      <c r="BA558" s="30">
        <f>SUMIF([1]route!$E$3:$E$10005,E558,[1]!Table1[23])</f>
        <v/>
      </c>
      <c r="BB558" s="30">
        <f>SUMIF([1]route!$E$3:$E$10005,E558,[1]!Table1[24])</f>
        <v/>
      </c>
      <c r="BC558" s="30">
        <f>SUMIF([1]route!$E$3:$E$10005,E558,[1]!Table1[25])</f>
        <v/>
      </c>
      <c r="BD558" s="30">
        <f>SUMIF([1]route!$E$3:$E$10005,E558,[1]!Table1[26])</f>
        <v/>
      </c>
      <c r="BE558" s="30">
        <f>SUMIF([1]route!$E$3:$E$10005,E558,[1]!Table1[27])</f>
        <v/>
      </c>
      <c r="BF558" s="30">
        <f>SUMIF([1]route!$E$3:$E$10005,E558,[1]!Table1[28])</f>
        <v/>
      </c>
      <c r="BG558" s="30">
        <f>SUMIF([1]route!$E$3:$E$10005,E558,[1]!Table1[29])</f>
        <v/>
      </c>
      <c r="BH558" s="30">
        <f>SUMIF([1]route!$E$3:$E$10005,E558,[1]!Table1[30])</f>
        <v/>
      </c>
      <c r="BI558" s="30">
        <f>SUMIF([1]route!$E$3:$E$10005,E558,[1]!Table1[31])</f>
        <v/>
      </c>
      <c r="BJ558" s="30">
        <f>SUMIF([1]route!$E$3:$E$10005,E558,[1]!Table1[Remain PO])</f>
        <v/>
      </c>
      <c r="BK558" s="31">
        <f>SUMIF([1]route!$E$3:$E$10005,E558,[1]!Table1[N+1])</f>
        <v/>
      </c>
      <c r="BL558" s="31">
        <f>SUMIF([1]route!$E$3:$E$10005,E558,[1]!Table1[N+2])</f>
        <v/>
      </c>
      <c r="BM558" s="31">
        <f>SUMIF([1]route!$E$3:$E$10005,E558,[1]!Table1[N+3])</f>
        <v/>
      </c>
      <c r="BN558" s="32">
        <f>SUMIF([1]route!$E$3:$E$10005,E558,[1]!Table1[N+4])</f>
        <v/>
      </c>
      <c r="BP558" s="37">
        <f>$V558-$AD558</f>
        <v/>
      </c>
      <c r="BQ558" s="35">
        <f>BP558-AE558</f>
        <v/>
      </c>
      <c r="BR558" s="35">
        <f>BQ558-AF558</f>
        <v/>
      </c>
      <c r="BS558" s="35">
        <f>BR558-AG558</f>
        <v/>
      </c>
      <c r="BT558" s="35">
        <f>BS558-AH558</f>
        <v/>
      </c>
      <c r="BU558" s="35">
        <f>BT558-AI558</f>
        <v/>
      </c>
      <c r="BV558" s="35">
        <f>BU558-AJ558</f>
        <v/>
      </c>
      <c r="BW558" s="35">
        <f>BV558-AK558</f>
        <v/>
      </c>
      <c r="BX558" s="35">
        <f>BW558-AL558</f>
        <v/>
      </c>
      <c r="BY558" s="35">
        <f>BX558-AM558</f>
        <v/>
      </c>
      <c r="BZ558" s="35">
        <f>BY558-AN558</f>
        <v/>
      </c>
      <c r="CA558" s="35">
        <f>BZ558-AO558</f>
        <v/>
      </c>
      <c r="CB558" s="35">
        <f>CA558-AP558</f>
        <v/>
      </c>
      <c r="CC558" s="35">
        <f>CB558-AQ558</f>
        <v/>
      </c>
      <c r="CD558" s="35">
        <f>CC558-AR558</f>
        <v/>
      </c>
      <c r="CE558" s="35">
        <f>CD558-AS558</f>
        <v/>
      </c>
      <c r="CF558" s="35">
        <f>CE558-AT558</f>
        <v/>
      </c>
      <c r="CG558" s="35">
        <f>CF558-AU558</f>
        <v/>
      </c>
      <c r="CH558" s="35">
        <f>CG558-AV558</f>
        <v/>
      </c>
      <c r="CI558" s="35">
        <f>CH558-AW558</f>
        <v/>
      </c>
      <c r="CJ558" s="35">
        <f>CI558-AX558</f>
        <v/>
      </c>
      <c r="CK558" s="35">
        <f>CJ558-AY558</f>
        <v/>
      </c>
      <c r="CL558" s="35">
        <f>CK558-AZ558</f>
        <v/>
      </c>
      <c r="CM558" s="35">
        <f>CL558-BA558</f>
        <v/>
      </c>
      <c r="CN558" s="35">
        <f>CM558-BB558</f>
        <v/>
      </c>
      <c r="CO558" s="35">
        <f>CN558-BC558</f>
        <v/>
      </c>
      <c r="CP558" s="35">
        <f>CO558-BD558</f>
        <v/>
      </c>
      <c r="CQ558" s="35">
        <f>CP558-BE558</f>
        <v/>
      </c>
      <c r="CR558" s="35">
        <f>CQ558-BF558</f>
        <v/>
      </c>
      <c r="CS558" s="35">
        <f>CR558-BG558</f>
        <v/>
      </c>
      <c r="CT558" s="35">
        <f>CS558-BH558</f>
        <v/>
      </c>
      <c r="CU558" s="35">
        <f>CT558-BI558</f>
        <v/>
      </c>
      <c r="CV558" s="35">
        <f>CU558-BJ558</f>
        <v/>
      </c>
      <c r="CW558" s="38">
        <f>CV558-BK558</f>
        <v/>
      </c>
      <c r="CX558" s="38">
        <f>CW558-BL558</f>
        <v/>
      </c>
      <c r="CY558" s="38">
        <f>CX558-BM558</f>
        <v/>
      </c>
      <c r="CZ558" s="39">
        <f>CY558-BN558</f>
        <v/>
      </c>
      <c r="DA558" s="35" t="n"/>
    </row>
    <row r="559">
      <c r="D559" s="19" t="n"/>
      <c r="E559" s="20" t="n"/>
      <c r="F559" s="21" t="n"/>
      <c r="G559" s="21" t="n"/>
      <c r="H559" s="21" t="n"/>
      <c r="I559" s="19" t="n"/>
      <c r="J559" s="19" t="n"/>
      <c r="K559" s="21" t="n"/>
      <c r="L559" s="21" t="n"/>
      <c r="M559" s="22" t="n"/>
      <c r="N559" s="22" t="n"/>
      <c r="O559" s="19" t="n"/>
      <c r="P559" s="21" t="n"/>
      <c r="Q559" s="167">
        <f>'Cutting Rules'!AD559</f>
        <v/>
      </c>
      <c r="R559" s="168" t="n"/>
      <c r="S559" s="24" t="n"/>
      <c r="T559" s="169" t="inlineStr"/>
      <c r="U559" s="19" t="n"/>
      <c r="V559" s="25" t="n"/>
      <c r="W559" s="26" t="n"/>
      <c r="X559" s="27" t="n"/>
      <c r="Y559" s="47" t="n"/>
      <c r="Z559" s="121">
        <f>IFERROR(VLOOKUP(E559,[1]route!$E$3:$BL$10005,59,0),"")&amp;IFERROR(VLOOKUP(E559,[1]route!$E$3:$BL$10005,60,0),"")</f>
        <v/>
      </c>
      <c r="AA559" s="172">
        <f>IF(R559&gt;V559,R559-V559,0)</f>
        <v/>
      </c>
      <c r="AB559" s="173">
        <f>AA559*O559*N559/1000</f>
        <v/>
      </c>
      <c r="AC559" s="4">
        <f>IFERROR(MATCH($X559,$BP559:$CZ559,0),"")</f>
        <v/>
      </c>
      <c r="AD559" s="29" t="n">
        <v>0</v>
      </c>
      <c r="AE559" s="30">
        <f>SUMIF([1]route!$E$3:$E$10005,E559,[1]!Table1[1])</f>
        <v/>
      </c>
      <c r="AF559" s="30">
        <f>SUMIF([1]route!$E$3:$E$10005,E559,[1]!Table1[2])</f>
        <v/>
      </c>
      <c r="AG559" s="30">
        <f>SUMIF([1]route!$E$3:$E$10005,E559,[1]!Table1[3])</f>
        <v/>
      </c>
      <c r="AH559" s="30">
        <f>SUMIF([1]route!$E$3:$E$10005,E559,[1]!Table1[4])</f>
        <v/>
      </c>
      <c r="AI559" s="30">
        <f>SUMIF([1]route!$E$3:$E$10005,E559,[1]!Table1[5])</f>
        <v/>
      </c>
      <c r="AJ559" s="30">
        <f>SUMIF([1]route!$E$3:$E$10005,E559,[1]!Table1[6])</f>
        <v/>
      </c>
      <c r="AK559" s="30">
        <f>SUMIF([1]route!$E$3:$E$10005,E559,[1]!Table1[7])</f>
        <v/>
      </c>
      <c r="AL559" s="30">
        <f>SUMIF([1]route!$E$3:$E$10005,E559,[1]!Table1[8])</f>
        <v/>
      </c>
      <c r="AM559" s="30">
        <f>SUMIF([1]route!$E$3:$E$10005,E559,[1]!Table1[9])</f>
        <v/>
      </c>
      <c r="AN559" s="30">
        <f>SUMIF([1]route!$E$3:$E$10005,E559,[1]!Table1[10])</f>
        <v/>
      </c>
      <c r="AO559" s="30">
        <f>SUMIF([1]route!$E$3:$E$10005,E559,[1]!Table1[11])</f>
        <v/>
      </c>
      <c r="AP559" s="30">
        <f>SUMIF([1]route!$E$3:$E$10005,E559,[1]!Table1[12])</f>
        <v/>
      </c>
      <c r="AQ559" s="30">
        <f>SUMIF([1]route!$E$3:$E$10005,E559,[1]!Table1[13])</f>
        <v/>
      </c>
      <c r="AR559" s="30">
        <f>SUMIF([1]route!$E$3:$E$10005,E559,[1]!Table1[14])</f>
        <v/>
      </c>
      <c r="AS559" s="30">
        <f>SUMIF([1]route!$E$3:$E$10005,E559,[1]!Table1[15])</f>
        <v/>
      </c>
      <c r="AT559" s="30">
        <f>SUMIF([1]route!$E$3:$E$10005,E559,[1]!Table1[16])</f>
        <v/>
      </c>
      <c r="AU559" s="30">
        <f>SUMIF([1]route!$E$3:$E$10005,E559,[1]!Table1[17])</f>
        <v/>
      </c>
      <c r="AV559" s="30">
        <f>SUMIF([1]route!$E$3:$E$10005,E559,[1]!Table1[18])</f>
        <v/>
      </c>
      <c r="AW559" s="30">
        <f>SUMIF([1]route!$E$3:$E$10005,E559,[1]!Table1[19])</f>
        <v/>
      </c>
      <c r="AX559" s="30">
        <f>SUMIF([1]route!$E$3:$E$10005,E559,[1]!Table1[20])</f>
        <v/>
      </c>
      <c r="AY559" s="30">
        <f>SUMIF([1]route!$E$3:$E$10005,E559,[1]!Table1[21])</f>
        <v/>
      </c>
      <c r="AZ559" s="30">
        <f>SUMIF([1]route!$E$3:$E$10005,E559,[1]!Table1[22])</f>
        <v/>
      </c>
      <c r="BA559" s="30">
        <f>SUMIF([1]route!$E$3:$E$10005,E559,[1]!Table1[23])</f>
        <v/>
      </c>
      <c r="BB559" s="30">
        <f>SUMIF([1]route!$E$3:$E$10005,E559,[1]!Table1[24])</f>
        <v/>
      </c>
      <c r="BC559" s="30">
        <f>SUMIF([1]route!$E$3:$E$10005,E559,[1]!Table1[25])</f>
        <v/>
      </c>
      <c r="BD559" s="30">
        <f>SUMIF([1]route!$E$3:$E$10005,E559,[1]!Table1[26])</f>
        <v/>
      </c>
      <c r="BE559" s="30">
        <f>SUMIF([1]route!$E$3:$E$10005,E559,[1]!Table1[27])</f>
        <v/>
      </c>
      <c r="BF559" s="30">
        <f>SUMIF([1]route!$E$3:$E$10005,E559,[1]!Table1[28])</f>
        <v/>
      </c>
      <c r="BG559" s="30">
        <f>SUMIF([1]route!$E$3:$E$10005,E559,[1]!Table1[29])</f>
        <v/>
      </c>
      <c r="BH559" s="30">
        <f>SUMIF([1]route!$E$3:$E$10005,E559,[1]!Table1[30])</f>
        <v/>
      </c>
      <c r="BI559" s="30">
        <f>SUMIF([1]route!$E$3:$E$10005,E559,[1]!Table1[31])</f>
        <v/>
      </c>
      <c r="BJ559" s="30">
        <f>SUMIF([1]route!$E$3:$E$10005,E559,[1]!Table1[Remain PO])</f>
        <v/>
      </c>
      <c r="BK559" s="31">
        <f>SUMIF([1]route!$E$3:$E$10005,E559,[1]!Table1[N+1])</f>
        <v/>
      </c>
      <c r="BL559" s="31">
        <f>SUMIF([1]route!$E$3:$E$10005,E559,[1]!Table1[N+2])</f>
        <v/>
      </c>
      <c r="BM559" s="31">
        <f>SUMIF([1]route!$E$3:$E$10005,E559,[1]!Table1[N+3])</f>
        <v/>
      </c>
      <c r="BN559" s="32">
        <f>SUMIF([1]route!$E$3:$E$10005,E559,[1]!Table1[N+4])</f>
        <v/>
      </c>
      <c r="BP559" s="37">
        <f>$V559-$AD559</f>
        <v/>
      </c>
      <c r="BQ559" s="35">
        <f>BP559-AE559</f>
        <v/>
      </c>
      <c r="BR559" s="35">
        <f>BQ559-AF559</f>
        <v/>
      </c>
      <c r="BS559" s="35">
        <f>BR559-AG559</f>
        <v/>
      </c>
      <c r="BT559" s="35">
        <f>BS559-AH559</f>
        <v/>
      </c>
      <c r="BU559" s="35">
        <f>BT559-AI559</f>
        <v/>
      </c>
      <c r="BV559" s="35">
        <f>BU559-AJ559</f>
        <v/>
      </c>
      <c r="BW559" s="35">
        <f>BV559-AK559</f>
        <v/>
      </c>
      <c r="BX559" s="35">
        <f>BW559-AL559</f>
        <v/>
      </c>
      <c r="BY559" s="35">
        <f>BX559-AM559</f>
        <v/>
      </c>
      <c r="BZ559" s="35">
        <f>BY559-AN559</f>
        <v/>
      </c>
      <c r="CA559" s="35">
        <f>BZ559-AO559</f>
        <v/>
      </c>
      <c r="CB559" s="35">
        <f>CA559-AP559</f>
        <v/>
      </c>
      <c r="CC559" s="35">
        <f>CB559-AQ559</f>
        <v/>
      </c>
      <c r="CD559" s="35">
        <f>CC559-AR559</f>
        <v/>
      </c>
      <c r="CE559" s="35">
        <f>CD559-AS559</f>
        <v/>
      </c>
      <c r="CF559" s="35">
        <f>CE559-AT559</f>
        <v/>
      </c>
      <c r="CG559" s="35">
        <f>CF559-AU559</f>
        <v/>
      </c>
      <c r="CH559" s="35">
        <f>CG559-AV559</f>
        <v/>
      </c>
      <c r="CI559" s="35">
        <f>CH559-AW559</f>
        <v/>
      </c>
      <c r="CJ559" s="35">
        <f>CI559-AX559</f>
        <v/>
      </c>
      <c r="CK559" s="35">
        <f>CJ559-AY559</f>
        <v/>
      </c>
      <c r="CL559" s="35">
        <f>CK559-AZ559</f>
        <v/>
      </c>
      <c r="CM559" s="35">
        <f>CL559-BA559</f>
        <v/>
      </c>
      <c r="CN559" s="35">
        <f>CM559-BB559</f>
        <v/>
      </c>
      <c r="CO559" s="35">
        <f>CN559-BC559</f>
        <v/>
      </c>
      <c r="CP559" s="35">
        <f>CO559-BD559</f>
        <v/>
      </c>
      <c r="CQ559" s="35">
        <f>CP559-BE559</f>
        <v/>
      </c>
      <c r="CR559" s="35">
        <f>CQ559-BF559</f>
        <v/>
      </c>
      <c r="CS559" s="35">
        <f>CR559-BG559</f>
        <v/>
      </c>
      <c r="CT559" s="35">
        <f>CS559-BH559</f>
        <v/>
      </c>
      <c r="CU559" s="35">
        <f>CT559-BI559</f>
        <v/>
      </c>
      <c r="CV559" s="35">
        <f>CU559-BJ559</f>
        <v/>
      </c>
      <c r="CW559" s="38">
        <f>CV559-BK559</f>
        <v/>
      </c>
      <c r="CX559" s="38">
        <f>CW559-BL559</f>
        <v/>
      </c>
      <c r="CY559" s="38">
        <f>CX559-BM559</f>
        <v/>
      </c>
      <c r="CZ559" s="39">
        <f>CY559-BN559</f>
        <v/>
      </c>
      <c r="DA559" s="35" t="n"/>
    </row>
    <row r="560">
      <c r="D560" s="19" t="n"/>
      <c r="E560" s="20" t="n"/>
      <c r="F560" s="21" t="n"/>
      <c r="G560" s="21" t="n"/>
      <c r="H560" s="21" t="n"/>
      <c r="I560" s="19" t="n"/>
      <c r="J560" s="19" t="n"/>
      <c r="K560" s="21" t="n"/>
      <c r="L560" s="21" t="n"/>
      <c r="M560" s="22" t="n"/>
      <c r="N560" s="22" t="n"/>
      <c r="O560" s="19" t="n"/>
      <c r="P560" s="21" t="n"/>
      <c r="Q560" s="167">
        <f>'Cutting Rules'!AD560</f>
        <v/>
      </c>
      <c r="R560" s="168" t="n"/>
      <c r="S560" s="24" t="n"/>
      <c r="T560" s="169" t="inlineStr"/>
      <c r="U560" s="19" t="n"/>
      <c r="V560" s="25" t="n"/>
      <c r="W560" s="26" t="n"/>
      <c r="X560" s="27" t="n"/>
      <c r="Y560" s="47" t="n"/>
      <c r="Z560" s="121">
        <f>IFERROR(VLOOKUP(E560,[1]route!$E$3:$BL$10005,59,0),"")&amp;IFERROR(VLOOKUP(E560,[1]route!$E$3:$BL$10005,60,0),"")</f>
        <v/>
      </c>
      <c r="AA560" s="172">
        <f>IF(R560&gt;V560,R560-V560,0)</f>
        <v/>
      </c>
      <c r="AB560" s="173">
        <f>AA560*O560*N560/1000</f>
        <v/>
      </c>
      <c r="AC560" s="4">
        <f>IFERROR(MATCH($X560,$BP560:$CZ560,0),"")</f>
        <v/>
      </c>
      <c r="AD560" s="29" t="n">
        <v>0</v>
      </c>
      <c r="AE560" s="30">
        <f>SUMIF([1]route!$E$3:$E$10005,E560,[1]!Table1[1])</f>
        <v/>
      </c>
      <c r="AF560" s="30">
        <f>SUMIF([1]route!$E$3:$E$10005,E560,[1]!Table1[2])</f>
        <v/>
      </c>
      <c r="AG560" s="30">
        <f>SUMIF([1]route!$E$3:$E$10005,E560,[1]!Table1[3])</f>
        <v/>
      </c>
      <c r="AH560" s="30">
        <f>SUMIF([1]route!$E$3:$E$10005,E560,[1]!Table1[4])</f>
        <v/>
      </c>
      <c r="AI560" s="30">
        <f>SUMIF([1]route!$E$3:$E$10005,E560,[1]!Table1[5])</f>
        <v/>
      </c>
      <c r="AJ560" s="30">
        <f>SUMIF([1]route!$E$3:$E$10005,E560,[1]!Table1[6])</f>
        <v/>
      </c>
      <c r="AK560" s="30">
        <f>SUMIF([1]route!$E$3:$E$10005,E560,[1]!Table1[7])</f>
        <v/>
      </c>
      <c r="AL560" s="30">
        <f>SUMIF([1]route!$E$3:$E$10005,E560,[1]!Table1[8])</f>
        <v/>
      </c>
      <c r="AM560" s="30">
        <f>SUMIF([1]route!$E$3:$E$10005,E560,[1]!Table1[9])</f>
        <v/>
      </c>
      <c r="AN560" s="30">
        <f>SUMIF([1]route!$E$3:$E$10005,E560,[1]!Table1[10])</f>
        <v/>
      </c>
      <c r="AO560" s="30">
        <f>SUMIF([1]route!$E$3:$E$10005,E560,[1]!Table1[11])</f>
        <v/>
      </c>
      <c r="AP560" s="30">
        <f>SUMIF([1]route!$E$3:$E$10005,E560,[1]!Table1[12])</f>
        <v/>
      </c>
      <c r="AQ560" s="30">
        <f>SUMIF([1]route!$E$3:$E$10005,E560,[1]!Table1[13])</f>
        <v/>
      </c>
      <c r="AR560" s="30">
        <f>SUMIF([1]route!$E$3:$E$10005,E560,[1]!Table1[14])</f>
        <v/>
      </c>
      <c r="AS560" s="30">
        <f>SUMIF([1]route!$E$3:$E$10005,E560,[1]!Table1[15])</f>
        <v/>
      </c>
      <c r="AT560" s="30">
        <f>SUMIF([1]route!$E$3:$E$10005,E560,[1]!Table1[16])</f>
        <v/>
      </c>
      <c r="AU560" s="30">
        <f>SUMIF([1]route!$E$3:$E$10005,E560,[1]!Table1[17])</f>
        <v/>
      </c>
      <c r="AV560" s="30">
        <f>SUMIF([1]route!$E$3:$E$10005,E560,[1]!Table1[18])</f>
        <v/>
      </c>
      <c r="AW560" s="30">
        <f>SUMIF([1]route!$E$3:$E$10005,E560,[1]!Table1[19])</f>
        <v/>
      </c>
      <c r="AX560" s="30">
        <f>SUMIF([1]route!$E$3:$E$10005,E560,[1]!Table1[20])</f>
        <v/>
      </c>
      <c r="AY560" s="30">
        <f>SUMIF([1]route!$E$3:$E$10005,E560,[1]!Table1[21])</f>
        <v/>
      </c>
      <c r="AZ560" s="30">
        <f>SUMIF([1]route!$E$3:$E$10005,E560,[1]!Table1[22])</f>
        <v/>
      </c>
      <c r="BA560" s="30">
        <f>SUMIF([1]route!$E$3:$E$10005,E560,[1]!Table1[23])</f>
        <v/>
      </c>
      <c r="BB560" s="30">
        <f>SUMIF([1]route!$E$3:$E$10005,E560,[1]!Table1[24])</f>
        <v/>
      </c>
      <c r="BC560" s="30">
        <f>SUMIF([1]route!$E$3:$E$10005,E560,[1]!Table1[25])</f>
        <v/>
      </c>
      <c r="BD560" s="30">
        <f>SUMIF([1]route!$E$3:$E$10005,E560,[1]!Table1[26])</f>
        <v/>
      </c>
      <c r="BE560" s="30">
        <f>SUMIF([1]route!$E$3:$E$10005,E560,[1]!Table1[27])</f>
        <v/>
      </c>
      <c r="BF560" s="30">
        <f>SUMIF([1]route!$E$3:$E$10005,E560,[1]!Table1[28])</f>
        <v/>
      </c>
      <c r="BG560" s="30">
        <f>SUMIF([1]route!$E$3:$E$10005,E560,[1]!Table1[29])</f>
        <v/>
      </c>
      <c r="BH560" s="30">
        <f>SUMIF([1]route!$E$3:$E$10005,E560,[1]!Table1[30])</f>
        <v/>
      </c>
      <c r="BI560" s="30">
        <f>SUMIF([1]route!$E$3:$E$10005,E560,[1]!Table1[31])</f>
        <v/>
      </c>
      <c r="BJ560" s="30">
        <f>SUMIF([1]route!$E$3:$E$10005,E560,[1]!Table1[Remain PO])</f>
        <v/>
      </c>
      <c r="BK560" s="31">
        <f>SUMIF([1]route!$E$3:$E$10005,E560,[1]!Table1[N+1])</f>
        <v/>
      </c>
      <c r="BL560" s="31">
        <f>SUMIF([1]route!$E$3:$E$10005,E560,[1]!Table1[N+2])</f>
        <v/>
      </c>
      <c r="BM560" s="31">
        <f>SUMIF([1]route!$E$3:$E$10005,E560,[1]!Table1[N+3])</f>
        <v/>
      </c>
      <c r="BN560" s="32">
        <f>SUMIF([1]route!$E$3:$E$10005,E560,[1]!Table1[N+4])</f>
        <v/>
      </c>
      <c r="BP560" s="37">
        <f>$V560-$AD560</f>
        <v/>
      </c>
      <c r="BQ560" s="35">
        <f>BP560-AE560</f>
        <v/>
      </c>
      <c r="BR560" s="35">
        <f>BQ560-AF560</f>
        <v/>
      </c>
      <c r="BS560" s="35">
        <f>BR560-AG560</f>
        <v/>
      </c>
      <c r="BT560" s="35">
        <f>BS560-AH560</f>
        <v/>
      </c>
      <c r="BU560" s="35">
        <f>BT560-AI560</f>
        <v/>
      </c>
      <c r="BV560" s="35">
        <f>BU560-AJ560</f>
        <v/>
      </c>
      <c r="BW560" s="35">
        <f>BV560-AK560</f>
        <v/>
      </c>
      <c r="BX560" s="35">
        <f>BW560-AL560</f>
        <v/>
      </c>
      <c r="BY560" s="35">
        <f>BX560-AM560</f>
        <v/>
      </c>
      <c r="BZ560" s="35">
        <f>BY560-AN560</f>
        <v/>
      </c>
      <c r="CA560" s="35">
        <f>BZ560-AO560</f>
        <v/>
      </c>
      <c r="CB560" s="35">
        <f>CA560-AP560</f>
        <v/>
      </c>
      <c r="CC560" s="35">
        <f>CB560-AQ560</f>
        <v/>
      </c>
      <c r="CD560" s="35">
        <f>CC560-AR560</f>
        <v/>
      </c>
      <c r="CE560" s="35">
        <f>CD560-AS560</f>
        <v/>
      </c>
      <c r="CF560" s="35">
        <f>CE560-AT560</f>
        <v/>
      </c>
      <c r="CG560" s="35">
        <f>CF560-AU560</f>
        <v/>
      </c>
      <c r="CH560" s="35">
        <f>CG560-AV560</f>
        <v/>
      </c>
      <c r="CI560" s="35">
        <f>CH560-AW560</f>
        <v/>
      </c>
      <c r="CJ560" s="35">
        <f>CI560-AX560</f>
        <v/>
      </c>
      <c r="CK560" s="35">
        <f>CJ560-AY560</f>
        <v/>
      </c>
      <c r="CL560" s="35">
        <f>CK560-AZ560</f>
        <v/>
      </c>
      <c r="CM560" s="35">
        <f>CL560-BA560</f>
        <v/>
      </c>
      <c r="CN560" s="35">
        <f>CM560-BB560</f>
        <v/>
      </c>
      <c r="CO560" s="35">
        <f>CN560-BC560</f>
        <v/>
      </c>
      <c r="CP560" s="35">
        <f>CO560-BD560</f>
        <v/>
      </c>
      <c r="CQ560" s="35">
        <f>CP560-BE560</f>
        <v/>
      </c>
      <c r="CR560" s="35">
        <f>CQ560-BF560</f>
        <v/>
      </c>
      <c r="CS560" s="35">
        <f>CR560-BG560</f>
        <v/>
      </c>
      <c r="CT560" s="35">
        <f>CS560-BH560</f>
        <v/>
      </c>
      <c r="CU560" s="35">
        <f>CT560-BI560</f>
        <v/>
      </c>
      <c r="CV560" s="35">
        <f>CU560-BJ560</f>
        <v/>
      </c>
      <c r="CW560" s="38">
        <f>CV560-BK560</f>
        <v/>
      </c>
      <c r="CX560" s="38">
        <f>CW560-BL560</f>
        <v/>
      </c>
      <c r="CY560" s="38">
        <f>CX560-BM560</f>
        <v/>
      </c>
      <c r="CZ560" s="39">
        <f>CY560-BN560</f>
        <v/>
      </c>
      <c r="DA560" s="35" t="n"/>
    </row>
    <row r="561">
      <c r="D561" s="19" t="n"/>
      <c r="E561" s="20" t="n"/>
      <c r="F561" s="21" t="n"/>
      <c r="G561" s="21" t="n"/>
      <c r="H561" s="21" t="n"/>
      <c r="I561" s="19" t="n"/>
      <c r="J561" s="19" t="n"/>
      <c r="K561" s="21" t="n"/>
      <c r="L561" s="21" t="n"/>
      <c r="M561" s="22" t="n"/>
      <c r="N561" s="22" t="n"/>
      <c r="O561" s="19" t="n"/>
      <c r="P561" s="21" t="n"/>
      <c r="Q561" s="167">
        <f>'Cutting Rules'!AD561</f>
        <v/>
      </c>
      <c r="R561" s="168" t="n"/>
      <c r="S561" s="24" t="n"/>
      <c r="T561" s="169" t="inlineStr"/>
      <c r="U561" s="19" t="n"/>
      <c r="V561" s="25" t="n"/>
      <c r="W561" s="26" t="n"/>
      <c r="X561" s="27" t="n"/>
      <c r="Y561" s="47" t="n"/>
      <c r="Z561" s="121">
        <f>IFERROR(VLOOKUP(E561,[1]route!$E$3:$BL$10005,59,0),"")&amp;IFERROR(VLOOKUP(E561,[1]route!$E$3:$BL$10005,60,0),"")</f>
        <v/>
      </c>
      <c r="AA561" s="172">
        <f>IF(R561&gt;V561,R561-V561,0)</f>
        <v/>
      </c>
      <c r="AB561" s="173">
        <f>AA561*O561*N561/1000</f>
        <v/>
      </c>
      <c r="AC561" s="4">
        <f>IFERROR(MATCH($X561,$BP561:$CZ561,0),"")</f>
        <v/>
      </c>
      <c r="AD561" s="29" t="n">
        <v>0</v>
      </c>
      <c r="AE561" s="30">
        <f>SUMIF([1]route!$E$3:$E$10005,E561,[1]!Table1[1])</f>
        <v/>
      </c>
      <c r="AF561" s="30">
        <f>SUMIF([1]route!$E$3:$E$10005,E561,[1]!Table1[2])</f>
        <v/>
      </c>
      <c r="AG561" s="30">
        <f>SUMIF([1]route!$E$3:$E$10005,E561,[1]!Table1[3])</f>
        <v/>
      </c>
      <c r="AH561" s="30">
        <f>SUMIF([1]route!$E$3:$E$10005,E561,[1]!Table1[4])</f>
        <v/>
      </c>
      <c r="AI561" s="30">
        <f>SUMIF([1]route!$E$3:$E$10005,E561,[1]!Table1[5])</f>
        <v/>
      </c>
      <c r="AJ561" s="30">
        <f>SUMIF([1]route!$E$3:$E$10005,E561,[1]!Table1[6])</f>
        <v/>
      </c>
      <c r="AK561" s="30">
        <f>SUMIF([1]route!$E$3:$E$10005,E561,[1]!Table1[7])</f>
        <v/>
      </c>
      <c r="AL561" s="30">
        <f>SUMIF([1]route!$E$3:$E$10005,E561,[1]!Table1[8])</f>
        <v/>
      </c>
      <c r="AM561" s="30">
        <f>SUMIF([1]route!$E$3:$E$10005,E561,[1]!Table1[9])</f>
        <v/>
      </c>
      <c r="AN561" s="30">
        <f>SUMIF([1]route!$E$3:$E$10005,E561,[1]!Table1[10])</f>
        <v/>
      </c>
      <c r="AO561" s="30">
        <f>SUMIF([1]route!$E$3:$E$10005,E561,[1]!Table1[11])</f>
        <v/>
      </c>
      <c r="AP561" s="30">
        <f>SUMIF([1]route!$E$3:$E$10005,E561,[1]!Table1[12])</f>
        <v/>
      </c>
      <c r="AQ561" s="30">
        <f>SUMIF([1]route!$E$3:$E$10005,E561,[1]!Table1[13])</f>
        <v/>
      </c>
      <c r="AR561" s="30">
        <f>SUMIF([1]route!$E$3:$E$10005,E561,[1]!Table1[14])</f>
        <v/>
      </c>
      <c r="AS561" s="30">
        <f>SUMIF([1]route!$E$3:$E$10005,E561,[1]!Table1[15])</f>
        <v/>
      </c>
      <c r="AT561" s="30">
        <f>SUMIF([1]route!$E$3:$E$10005,E561,[1]!Table1[16])</f>
        <v/>
      </c>
      <c r="AU561" s="30">
        <f>SUMIF([1]route!$E$3:$E$10005,E561,[1]!Table1[17])</f>
        <v/>
      </c>
      <c r="AV561" s="30">
        <f>SUMIF([1]route!$E$3:$E$10005,E561,[1]!Table1[18])</f>
        <v/>
      </c>
      <c r="AW561" s="30">
        <f>SUMIF([1]route!$E$3:$E$10005,E561,[1]!Table1[19])</f>
        <v/>
      </c>
      <c r="AX561" s="30">
        <f>SUMIF([1]route!$E$3:$E$10005,E561,[1]!Table1[20])</f>
        <v/>
      </c>
      <c r="AY561" s="30">
        <f>SUMIF([1]route!$E$3:$E$10005,E561,[1]!Table1[21])</f>
        <v/>
      </c>
      <c r="AZ561" s="30">
        <f>SUMIF([1]route!$E$3:$E$10005,E561,[1]!Table1[22])</f>
        <v/>
      </c>
      <c r="BA561" s="30">
        <f>SUMIF([1]route!$E$3:$E$10005,E561,[1]!Table1[23])</f>
        <v/>
      </c>
      <c r="BB561" s="30">
        <f>SUMIF([1]route!$E$3:$E$10005,E561,[1]!Table1[24])</f>
        <v/>
      </c>
      <c r="BC561" s="30">
        <f>SUMIF([1]route!$E$3:$E$10005,E561,[1]!Table1[25])</f>
        <v/>
      </c>
      <c r="BD561" s="30">
        <f>SUMIF([1]route!$E$3:$E$10005,E561,[1]!Table1[26])</f>
        <v/>
      </c>
      <c r="BE561" s="30">
        <f>SUMIF([1]route!$E$3:$E$10005,E561,[1]!Table1[27])</f>
        <v/>
      </c>
      <c r="BF561" s="30">
        <f>SUMIF([1]route!$E$3:$E$10005,E561,[1]!Table1[28])</f>
        <v/>
      </c>
      <c r="BG561" s="30">
        <f>SUMIF([1]route!$E$3:$E$10005,E561,[1]!Table1[29])</f>
        <v/>
      </c>
      <c r="BH561" s="30">
        <f>SUMIF([1]route!$E$3:$E$10005,E561,[1]!Table1[30])</f>
        <v/>
      </c>
      <c r="BI561" s="30">
        <f>SUMIF([1]route!$E$3:$E$10005,E561,[1]!Table1[31])</f>
        <v/>
      </c>
      <c r="BJ561" s="30">
        <f>SUMIF([1]route!$E$3:$E$10005,E561,[1]!Table1[Remain PO])</f>
        <v/>
      </c>
      <c r="BK561" s="31">
        <f>SUMIF([1]route!$E$3:$E$10005,E561,[1]!Table1[N+1])</f>
        <v/>
      </c>
      <c r="BL561" s="31">
        <f>SUMIF([1]route!$E$3:$E$10005,E561,[1]!Table1[N+2])</f>
        <v/>
      </c>
      <c r="BM561" s="31">
        <f>SUMIF([1]route!$E$3:$E$10005,E561,[1]!Table1[N+3])</f>
        <v/>
      </c>
      <c r="BN561" s="32">
        <f>SUMIF([1]route!$E$3:$E$10005,E561,[1]!Table1[N+4])</f>
        <v/>
      </c>
      <c r="BP561" s="37">
        <f>$V561-$AD561</f>
        <v/>
      </c>
      <c r="BQ561" s="35">
        <f>BP561-AE561</f>
        <v/>
      </c>
      <c r="BR561" s="35">
        <f>BQ561-AF561</f>
        <v/>
      </c>
      <c r="BS561" s="35">
        <f>BR561-AG561</f>
        <v/>
      </c>
      <c r="BT561" s="35">
        <f>BS561-AH561</f>
        <v/>
      </c>
      <c r="BU561" s="35">
        <f>BT561-AI561</f>
        <v/>
      </c>
      <c r="BV561" s="35">
        <f>BU561-AJ561</f>
        <v/>
      </c>
      <c r="BW561" s="35">
        <f>BV561-AK561</f>
        <v/>
      </c>
      <c r="BX561" s="35">
        <f>BW561-AL561</f>
        <v/>
      </c>
      <c r="BY561" s="35">
        <f>BX561-AM561</f>
        <v/>
      </c>
      <c r="BZ561" s="35">
        <f>BY561-AN561</f>
        <v/>
      </c>
      <c r="CA561" s="35">
        <f>BZ561-AO561</f>
        <v/>
      </c>
      <c r="CB561" s="35">
        <f>CA561-AP561</f>
        <v/>
      </c>
      <c r="CC561" s="35">
        <f>CB561-AQ561</f>
        <v/>
      </c>
      <c r="CD561" s="35">
        <f>CC561-AR561</f>
        <v/>
      </c>
      <c r="CE561" s="35">
        <f>CD561-AS561</f>
        <v/>
      </c>
      <c r="CF561" s="35">
        <f>CE561-AT561</f>
        <v/>
      </c>
      <c r="CG561" s="35">
        <f>CF561-AU561</f>
        <v/>
      </c>
      <c r="CH561" s="35">
        <f>CG561-AV561</f>
        <v/>
      </c>
      <c r="CI561" s="35">
        <f>CH561-AW561</f>
        <v/>
      </c>
      <c r="CJ561" s="35">
        <f>CI561-AX561</f>
        <v/>
      </c>
      <c r="CK561" s="35">
        <f>CJ561-AY561</f>
        <v/>
      </c>
      <c r="CL561" s="35">
        <f>CK561-AZ561</f>
        <v/>
      </c>
      <c r="CM561" s="35">
        <f>CL561-BA561</f>
        <v/>
      </c>
      <c r="CN561" s="35">
        <f>CM561-BB561</f>
        <v/>
      </c>
      <c r="CO561" s="35">
        <f>CN561-BC561</f>
        <v/>
      </c>
      <c r="CP561" s="35">
        <f>CO561-BD561</f>
        <v/>
      </c>
      <c r="CQ561" s="35">
        <f>CP561-BE561</f>
        <v/>
      </c>
      <c r="CR561" s="35">
        <f>CQ561-BF561</f>
        <v/>
      </c>
      <c r="CS561" s="35">
        <f>CR561-BG561</f>
        <v/>
      </c>
      <c r="CT561" s="35">
        <f>CS561-BH561</f>
        <v/>
      </c>
      <c r="CU561" s="35">
        <f>CT561-BI561</f>
        <v/>
      </c>
      <c r="CV561" s="35">
        <f>CU561-BJ561</f>
        <v/>
      </c>
      <c r="CW561" s="38">
        <f>CV561-BK561</f>
        <v/>
      </c>
      <c r="CX561" s="38">
        <f>CW561-BL561</f>
        <v/>
      </c>
      <c r="CY561" s="38">
        <f>CX561-BM561</f>
        <v/>
      </c>
      <c r="CZ561" s="39">
        <f>CY561-BN561</f>
        <v/>
      </c>
      <c r="DA561" s="35" t="n"/>
    </row>
    <row r="562">
      <c r="D562" s="19" t="n"/>
      <c r="E562" s="20" t="n"/>
      <c r="F562" s="21" t="n"/>
      <c r="G562" s="21" t="n"/>
      <c r="H562" s="21" t="n"/>
      <c r="I562" s="19" t="n"/>
      <c r="J562" s="19" t="n"/>
      <c r="K562" s="21" t="n"/>
      <c r="L562" s="21" t="n"/>
      <c r="M562" s="22" t="n"/>
      <c r="N562" s="22" t="n"/>
      <c r="O562" s="19" t="n"/>
      <c r="P562" s="21" t="n"/>
      <c r="Q562" s="167">
        <f>'Cutting Rules'!AD562</f>
        <v/>
      </c>
      <c r="R562" s="168" t="n"/>
      <c r="S562" s="24" t="n"/>
      <c r="T562" s="169" t="inlineStr"/>
      <c r="U562" s="19" t="n"/>
      <c r="V562" s="25" t="n"/>
      <c r="W562" s="26" t="n"/>
      <c r="X562" s="27" t="n"/>
      <c r="Y562" s="47" t="n"/>
      <c r="Z562" s="121">
        <f>IFERROR(VLOOKUP(E562,[1]route!$E$3:$BL$10005,59,0),"")&amp;IFERROR(VLOOKUP(E562,[1]route!$E$3:$BL$10005,60,0),"")</f>
        <v/>
      </c>
      <c r="AA562" s="172">
        <f>IF(R562&gt;V562,R562-V562,0)</f>
        <v/>
      </c>
      <c r="AB562" s="173">
        <f>AA562*O562*N562/1000</f>
        <v/>
      </c>
      <c r="AC562" s="4">
        <f>IFERROR(MATCH($X562,$BP562:$CZ562,0),"")</f>
        <v/>
      </c>
      <c r="AD562" s="29" t="n">
        <v>0</v>
      </c>
      <c r="AE562" s="30">
        <f>SUMIF([1]route!$E$3:$E$10005,E562,[1]!Table1[1])</f>
        <v/>
      </c>
      <c r="AF562" s="30">
        <f>SUMIF([1]route!$E$3:$E$10005,E562,[1]!Table1[2])</f>
        <v/>
      </c>
      <c r="AG562" s="30">
        <f>SUMIF([1]route!$E$3:$E$10005,E562,[1]!Table1[3])</f>
        <v/>
      </c>
      <c r="AH562" s="30">
        <f>SUMIF([1]route!$E$3:$E$10005,E562,[1]!Table1[4])</f>
        <v/>
      </c>
      <c r="AI562" s="30">
        <f>SUMIF([1]route!$E$3:$E$10005,E562,[1]!Table1[5])</f>
        <v/>
      </c>
      <c r="AJ562" s="30">
        <f>SUMIF([1]route!$E$3:$E$10005,E562,[1]!Table1[6])</f>
        <v/>
      </c>
      <c r="AK562" s="30">
        <f>SUMIF([1]route!$E$3:$E$10005,E562,[1]!Table1[7])</f>
        <v/>
      </c>
      <c r="AL562" s="30">
        <f>SUMIF([1]route!$E$3:$E$10005,E562,[1]!Table1[8])</f>
        <v/>
      </c>
      <c r="AM562" s="30">
        <f>SUMIF([1]route!$E$3:$E$10005,E562,[1]!Table1[9])</f>
        <v/>
      </c>
      <c r="AN562" s="30">
        <f>SUMIF([1]route!$E$3:$E$10005,E562,[1]!Table1[10])</f>
        <v/>
      </c>
      <c r="AO562" s="30">
        <f>SUMIF([1]route!$E$3:$E$10005,E562,[1]!Table1[11])</f>
        <v/>
      </c>
      <c r="AP562" s="30">
        <f>SUMIF([1]route!$E$3:$E$10005,E562,[1]!Table1[12])</f>
        <v/>
      </c>
      <c r="AQ562" s="30">
        <f>SUMIF([1]route!$E$3:$E$10005,E562,[1]!Table1[13])</f>
        <v/>
      </c>
      <c r="AR562" s="30">
        <f>SUMIF([1]route!$E$3:$E$10005,E562,[1]!Table1[14])</f>
        <v/>
      </c>
      <c r="AS562" s="30">
        <f>SUMIF([1]route!$E$3:$E$10005,E562,[1]!Table1[15])</f>
        <v/>
      </c>
      <c r="AT562" s="30">
        <f>SUMIF([1]route!$E$3:$E$10005,E562,[1]!Table1[16])</f>
        <v/>
      </c>
      <c r="AU562" s="30">
        <f>SUMIF([1]route!$E$3:$E$10005,E562,[1]!Table1[17])</f>
        <v/>
      </c>
      <c r="AV562" s="30">
        <f>SUMIF([1]route!$E$3:$E$10005,E562,[1]!Table1[18])</f>
        <v/>
      </c>
      <c r="AW562" s="30">
        <f>SUMIF([1]route!$E$3:$E$10005,E562,[1]!Table1[19])</f>
        <v/>
      </c>
      <c r="AX562" s="30">
        <f>SUMIF([1]route!$E$3:$E$10005,E562,[1]!Table1[20])</f>
        <v/>
      </c>
      <c r="AY562" s="30">
        <f>SUMIF([1]route!$E$3:$E$10005,E562,[1]!Table1[21])</f>
        <v/>
      </c>
      <c r="AZ562" s="30">
        <f>SUMIF([1]route!$E$3:$E$10005,E562,[1]!Table1[22])</f>
        <v/>
      </c>
      <c r="BA562" s="30">
        <f>SUMIF([1]route!$E$3:$E$10005,E562,[1]!Table1[23])</f>
        <v/>
      </c>
      <c r="BB562" s="30">
        <f>SUMIF([1]route!$E$3:$E$10005,E562,[1]!Table1[24])</f>
        <v/>
      </c>
      <c r="BC562" s="30">
        <f>SUMIF([1]route!$E$3:$E$10005,E562,[1]!Table1[25])</f>
        <v/>
      </c>
      <c r="BD562" s="30">
        <f>SUMIF([1]route!$E$3:$E$10005,E562,[1]!Table1[26])</f>
        <v/>
      </c>
      <c r="BE562" s="30">
        <f>SUMIF([1]route!$E$3:$E$10005,E562,[1]!Table1[27])</f>
        <v/>
      </c>
      <c r="BF562" s="30">
        <f>SUMIF([1]route!$E$3:$E$10005,E562,[1]!Table1[28])</f>
        <v/>
      </c>
      <c r="BG562" s="30">
        <f>SUMIF([1]route!$E$3:$E$10005,E562,[1]!Table1[29])</f>
        <v/>
      </c>
      <c r="BH562" s="30">
        <f>SUMIF([1]route!$E$3:$E$10005,E562,[1]!Table1[30])</f>
        <v/>
      </c>
      <c r="BI562" s="30">
        <f>SUMIF([1]route!$E$3:$E$10005,E562,[1]!Table1[31])</f>
        <v/>
      </c>
      <c r="BJ562" s="30">
        <f>SUMIF([1]route!$E$3:$E$10005,E562,[1]!Table1[Remain PO])</f>
        <v/>
      </c>
      <c r="BK562" s="31">
        <f>SUMIF([1]route!$E$3:$E$10005,E562,[1]!Table1[N+1])</f>
        <v/>
      </c>
      <c r="BL562" s="31">
        <f>SUMIF([1]route!$E$3:$E$10005,E562,[1]!Table1[N+2])</f>
        <v/>
      </c>
      <c r="BM562" s="31">
        <f>SUMIF([1]route!$E$3:$E$10005,E562,[1]!Table1[N+3])</f>
        <v/>
      </c>
      <c r="BN562" s="32">
        <f>SUMIF([1]route!$E$3:$E$10005,E562,[1]!Table1[N+4])</f>
        <v/>
      </c>
      <c r="BP562" s="37">
        <f>$V562-$AD562</f>
        <v/>
      </c>
      <c r="BQ562" s="35">
        <f>BP562-AE562</f>
        <v/>
      </c>
      <c r="BR562" s="35">
        <f>BQ562-AF562</f>
        <v/>
      </c>
      <c r="BS562" s="35">
        <f>BR562-AG562</f>
        <v/>
      </c>
      <c r="BT562" s="35">
        <f>BS562-AH562</f>
        <v/>
      </c>
      <c r="BU562" s="35">
        <f>BT562-AI562</f>
        <v/>
      </c>
      <c r="BV562" s="35">
        <f>BU562-AJ562</f>
        <v/>
      </c>
      <c r="BW562" s="35">
        <f>BV562-AK562</f>
        <v/>
      </c>
      <c r="BX562" s="35">
        <f>BW562-AL562</f>
        <v/>
      </c>
      <c r="BY562" s="35">
        <f>BX562-AM562</f>
        <v/>
      </c>
      <c r="BZ562" s="35">
        <f>BY562-AN562</f>
        <v/>
      </c>
      <c r="CA562" s="35">
        <f>BZ562-AO562</f>
        <v/>
      </c>
      <c r="CB562" s="35">
        <f>CA562-AP562</f>
        <v/>
      </c>
      <c r="CC562" s="35">
        <f>CB562-AQ562</f>
        <v/>
      </c>
      <c r="CD562" s="35">
        <f>CC562-AR562</f>
        <v/>
      </c>
      <c r="CE562" s="35">
        <f>CD562-AS562</f>
        <v/>
      </c>
      <c r="CF562" s="35">
        <f>CE562-AT562</f>
        <v/>
      </c>
      <c r="CG562" s="35">
        <f>CF562-AU562</f>
        <v/>
      </c>
      <c r="CH562" s="35">
        <f>CG562-AV562</f>
        <v/>
      </c>
      <c r="CI562" s="35">
        <f>CH562-AW562</f>
        <v/>
      </c>
      <c r="CJ562" s="35">
        <f>CI562-AX562</f>
        <v/>
      </c>
      <c r="CK562" s="35">
        <f>CJ562-AY562</f>
        <v/>
      </c>
      <c r="CL562" s="35">
        <f>CK562-AZ562</f>
        <v/>
      </c>
      <c r="CM562" s="35">
        <f>CL562-BA562</f>
        <v/>
      </c>
      <c r="CN562" s="35">
        <f>CM562-BB562</f>
        <v/>
      </c>
      <c r="CO562" s="35">
        <f>CN562-BC562</f>
        <v/>
      </c>
      <c r="CP562" s="35">
        <f>CO562-BD562</f>
        <v/>
      </c>
      <c r="CQ562" s="35">
        <f>CP562-BE562</f>
        <v/>
      </c>
      <c r="CR562" s="35">
        <f>CQ562-BF562</f>
        <v/>
      </c>
      <c r="CS562" s="35">
        <f>CR562-BG562</f>
        <v/>
      </c>
      <c r="CT562" s="35">
        <f>CS562-BH562</f>
        <v/>
      </c>
      <c r="CU562" s="35">
        <f>CT562-BI562</f>
        <v/>
      </c>
      <c r="CV562" s="35">
        <f>CU562-BJ562</f>
        <v/>
      </c>
      <c r="CW562" s="38">
        <f>CV562-BK562</f>
        <v/>
      </c>
      <c r="CX562" s="38">
        <f>CW562-BL562</f>
        <v/>
      </c>
      <c r="CY562" s="38">
        <f>CX562-BM562</f>
        <v/>
      </c>
      <c r="CZ562" s="39">
        <f>CY562-BN562</f>
        <v/>
      </c>
      <c r="DA562" s="35" t="n"/>
    </row>
    <row r="563">
      <c r="D563" s="19" t="n"/>
      <c r="E563" s="20" t="n"/>
      <c r="F563" s="21" t="n"/>
      <c r="G563" s="21" t="n"/>
      <c r="H563" s="21" t="n"/>
      <c r="I563" s="19" t="n"/>
      <c r="J563" s="19" t="n"/>
      <c r="K563" s="21" t="n"/>
      <c r="L563" s="21" t="n"/>
      <c r="M563" s="22" t="n"/>
      <c r="N563" s="22" t="n"/>
      <c r="O563" s="19" t="n"/>
      <c r="P563" s="21" t="n"/>
      <c r="Q563" s="167">
        <f>'Cutting Rules'!AD563</f>
        <v/>
      </c>
      <c r="R563" s="168" t="n"/>
      <c r="S563" s="24" t="n"/>
      <c r="T563" s="169" t="inlineStr"/>
      <c r="U563" s="19" t="n"/>
      <c r="V563" s="25" t="n"/>
      <c r="W563" s="26" t="n"/>
      <c r="X563" s="27" t="n"/>
      <c r="Y563" s="47" t="n"/>
      <c r="Z563" s="121">
        <f>IFERROR(VLOOKUP(E563,[1]route!$E$3:$BL$10005,59,0),"")&amp;IFERROR(VLOOKUP(E563,[1]route!$E$3:$BL$10005,60,0),"")</f>
        <v/>
      </c>
      <c r="AA563" s="172">
        <f>IF(R563&gt;V563,R563-V563,0)</f>
        <v/>
      </c>
      <c r="AB563" s="173">
        <f>AA563*O563*N563/1000</f>
        <v/>
      </c>
      <c r="AC563" s="4">
        <f>IFERROR(MATCH($X563,$BP563:$CZ563,0),"")</f>
        <v/>
      </c>
      <c r="AD563" s="29" t="n">
        <v>0</v>
      </c>
      <c r="AE563" s="30">
        <f>SUMIF([1]route!$E$3:$E$10005,E563,[1]!Table1[1])</f>
        <v/>
      </c>
      <c r="AF563" s="30">
        <f>SUMIF([1]route!$E$3:$E$10005,E563,[1]!Table1[2])</f>
        <v/>
      </c>
      <c r="AG563" s="30">
        <f>SUMIF([1]route!$E$3:$E$10005,E563,[1]!Table1[3])</f>
        <v/>
      </c>
      <c r="AH563" s="30">
        <f>SUMIF([1]route!$E$3:$E$10005,E563,[1]!Table1[4])</f>
        <v/>
      </c>
      <c r="AI563" s="30">
        <f>SUMIF([1]route!$E$3:$E$10005,E563,[1]!Table1[5])</f>
        <v/>
      </c>
      <c r="AJ563" s="30">
        <f>SUMIF([1]route!$E$3:$E$10005,E563,[1]!Table1[6])</f>
        <v/>
      </c>
      <c r="AK563" s="30">
        <f>SUMIF([1]route!$E$3:$E$10005,E563,[1]!Table1[7])</f>
        <v/>
      </c>
      <c r="AL563" s="30">
        <f>SUMIF([1]route!$E$3:$E$10005,E563,[1]!Table1[8])</f>
        <v/>
      </c>
      <c r="AM563" s="30">
        <f>SUMIF([1]route!$E$3:$E$10005,E563,[1]!Table1[9])</f>
        <v/>
      </c>
      <c r="AN563" s="30">
        <f>SUMIF([1]route!$E$3:$E$10005,E563,[1]!Table1[10])</f>
        <v/>
      </c>
      <c r="AO563" s="30">
        <f>SUMIF([1]route!$E$3:$E$10005,E563,[1]!Table1[11])</f>
        <v/>
      </c>
      <c r="AP563" s="30">
        <f>SUMIF([1]route!$E$3:$E$10005,E563,[1]!Table1[12])</f>
        <v/>
      </c>
      <c r="AQ563" s="30">
        <f>SUMIF([1]route!$E$3:$E$10005,E563,[1]!Table1[13])</f>
        <v/>
      </c>
      <c r="AR563" s="30">
        <f>SUMIF([1]route!$E$3:$E$10005,E563,[1]!Table1[14])</f>
        <v/>
      </c>
      <c r="AS563" s="30">
        <f>SUMIF([1]route!$E$3:$E$10005,E563,[1]!Table1[15])</f>
        <v/>
      </c>
      <c r="AT563" s="30">
        <f>SUMIF([1]route!$E$3:$E$10005,E563,[1]!Table1[16])</f>
        <v/>
      </c>
      <c r="AU563" s="30">
        <f>SUMIF([1]route!$E$3:$E$10005,E563,[1]!Table1[17])</f>
        <v/>
      </c>
      <c r="AV563" s="30">
        <f>SUMIF([1]route!$E$3:$E$10005,E563,[1]!Table1[18])</f>
        <v/>
      </c>
      <c r="AW563" s="30">
        <f>SUMIF([1]route!$E$3:$E$10005,E563,[1]!Table1[19])</f>
        <v/>
      </c>
      <c r="AX563" s="30">
        <f>SUMIF([1]route!$E$3:$E$10005,E563,[1]!Table1[20])</f>
        <v/>
      </c>
      <c r="AY563" s="30">
        <f>SUMIF([1]route!$E$3:$E$10005,E563,[1]!Table1[21])</f>
        <v/>
      </c>
      <c r="AZ563" s="30">
        <f>SUMIF([1]route!$E$3:$E$10005,E563,[1]!Table1[22])</f>
        <v/>
      </c>
      <c r="BA563" s="30">
        <f>SUMIF([1]route!$E$3:$E$10005,E563,[1]!Table1[23])</f>
        <v/>
      </c>
      <c r="BB563" s="30">
        <f>SUMIF([1]route!$E$3:$E$10005,E563,[1]!Table1[24])</f>
        <v/>
      </c>
      <c r="BC563" s="30">
        <f>SUMIF([1]route!$E$3:$E$10005,E563,[1]!Table1[25])</f>
        <v/>
      </c>
      <c r="BD563" s="30">
        <f>SUMIF([1]route!$E$3:$E$10005,E563,[1]!Table1[26])</f>
        <v/>
      </c>
      <c r="BE563" s="30">
        <f>SUMIF([1]route!$E$3:$E$10005,E563,[1]!Table1[27])</f>
        <v/>
      </c>
      <c r="BF563" s="30">
        <f>SUMIF([1]route!$E$3:$E$10005,E563,[1]!Table1[28])</f>
        <v/>
      </c>
      <c r="BG563" s="30">
        <f>SUMIF([1]route!$E$3:$E$10005,E563,[1]!Table1[29])</f>
        <v/>
      </c>
      <c r="BH563" s="30">
        <f>SUMIF([1]route!$E$3:$E$10005,E563,[1]!Table1[30])</f>
        <v/>
      </c>
      <c r="BI563" s="30">
        <f>SUMIF([1]route!$E$3:$E$10005,E563,[1]!Table1[31])</f>
        <v/>
      </c>
      <c r="BJ563" s="30">
        <f>SUMIF([1]route!$E$3:$E$10005,E563,[1]!Table1[Remain PO])</f>
        <v/>
      </c>
      <c r="BK563" s="31">
        <f>SUMIF([1]route!$E$3:$E$10005,E563,[1]!Table1[N+1])</f>
        <v/>
      </c>
      <c r="BL563" s="31">
        <f>SUMIF([1]route!$E$3:$E$10005,E563,[1]!Table1[N+2])</f>
        <v/>
      </c>
      <c r="BM563" s="31">
        <f>SUMIF([1]route!$E$3:$E$10005,E563,[1]!Table1[N+3])</f>
        <v/>
      </c>
      <c r="BN563" s="32">
        <f>SUMIF([1]route!$E$3:$E$10005,E563,[1]!Table1[N+4])</f>
        <v/>
      </c>
      <c r="BP563" s="37">
        <f>$V563-$AD563</f>
        <v/>
      </c>
      <c r="BQ563" s="35">
        <f>BP563-AE563</f>
        <v/>
      </c>
      <c r="BR563" s="35">
        <f>BQ563-AF563</f>
        <v/>
      </c>
      <c r="BS563" s="35">
        <f>BR563-AG563</f>
        <v/>
      </c>
      <c r="BT563" s="35">
        <f>BS563-AH563</f>
        <v/>
      </c>
      <c r="BU563" s="35">
        <f>BT563-AI563</f>
        <v/>
      </c>
      <c r="BV563" s="35">
        <f>BU563-AJ563</f>
        <v/>
      </c>
      <c r="BW563" s="35">
        <f>BV563-AK563</f>
        <v/>
      </c>
      <c r="BX563" s="35">
        <f>BW563-AL563</f>
        <v/>
      </c>
      <c r="BY563" s="35">
        <f>BX563-AM563</f>
        <v/>
      </c>
      <c r="BZ563" s="35">
        <f>BY563-AN563</f>
        <v/>
      </c>
      <c r="CA563" s="35">
        <f>BZ563-AO563</f>
        <v/>
      </c>
      <c r="CB563" s="35">
        <f>CA563-AP563</f>
        <v/>
      </c>
      <c r="CC563" s="35">
        <f>CB563-AQ563</f>
        <v/>
      </c>
      <c r="CD563" s="35">
        <f>CC563-AR563</f>
        <v/>
      </c>
      <c r="CE563" s="35">
        <f>CD563-AS563</f>
        <v/>
      </c>
      <c r="CF563" s="35">
        <f>CE563-AT563</f>
        <v/>
      </c>
      <c r="CG563" s="35">
        <f>CF563-AU563</f>
        <v/>
      </c>
      <c r="CH563" s="35">
        <f>CG563-AV563</f>
        <v/>
      </c>
      <c r="CI563" s="35">
        <f>CH563-AW563</f>
        <v/>
      </c>
      <c r="CJ563" s="35">
        <f>CI563-AX563</f>
        <v/>
      </c>
      <c r="CK563" s="35">
        <f>CJ563-AY563</f>
        <v/>
      </c>
      <c r="CL563" s="35">
        <f>CK563-AZ563</f>
        <v/>
      </c>
      <c r="CM563" s="35">
        <f>CL563-BA563</f>
        <v/>
      </c>
      <c r="CN563" s="35">
        <f>CM563-BB563</f>
        <v/>
      </c>
      <c r="CO563" s="35">
        <f>CN563-BC563</f>
        <v/>
      </c>
      <c r="CP563" s="35">
        <f>CO563-BD563</f>
        <v/>
      </c>
      <c r="CQ563" s="35">
        <f>CP563-BE563</f>
        <v/>
      </c>
      <c r="CR563" s="35">
        <f>CQ563-BF563</f>
        <v/>
      </c>
      <c r="CS563" s="35">
        <f>CR563-BG563</f>
        <v/>
      </c>
      <c r="CT563" s="35">
        <f>CS563-BH563</f>
        <v/>
      </c>
      <c r="CU563" s="35">
        <f>CT563-BI563</f>
        <v/>
      </c>
      <c r="CV563" s="35">
        <f>CU563-BJ563</f>
        <v/>
      </c>
      <c r="CW563" s="38">
        <f>CV563-BK563</f>
        <v/>
      </c>
      <c r="CX563" s="38">
        <f>CW563-BL563</f>
        <v/>
      </c>
      <c r="CY563" s="38">
        <f>CX563-BM563</f>
        <v/>
      </c>
      <c r="CZ563" s="39">
        <f>CY563-BN563</f>
        <v/>
      </c>
      <c r="DA563" s="35" t="n"/>
    </row>
    <row r="564">
      <c r="D564" s="19" t="n"/>
      <c r="E564" s="20" t="n"/>
      <c r="F564" s="21" t="n"/>
      <c r="G564" s="21" t="n"/>
      <c r="H564" s="21" t="n"/>
      <c r="I564" s="19" t="n"/>
      <c r="J564" s="19" t="n"/>
      <c r="K564" s="21" t="n"/>
      <c r="L564" s="21" t="n"/>
      <c r="M564" s="22" t="n"/>
      <c r="N564" s="22" t="n"/>
      <c r="O564" s="19" t="n"/>
      <c r="P564" s="21" t="n"/>
      <c r="Q564" s="167">
        <f>'Cutting Rules'!AD564</f>
        <v/>
      </c>
      <c r="R564" s="168" t="n"/>
      <c r="S564" s="24" t="n"/>
      <c r="T564" s="169" t="inlineStr"/>
      <c r="U564" s="19" t="n"/>
      <c r="V564" s="25" t="n"/>
      <c r="W564" s="26" t="n"/>
      <c r="X564" s="27" t="n"/>
      <c r="Y564" s="47" t="n"/>
      <c r="Z564" s="121">
        <f>IFERROR(VLOOKUP(E564,[1]route!$E$3:$BL$10005,59,0),"")&amp;IFERROR(VLOOKUP(E564,[1]route!$E$3:$BL$10005,60,0),"")</f>
        <v/>
      </c>
      <c r="AA564" s="172">
        <f>IF(R564&gt;V564,R564-V564,0)</f>
        <v/>
      </c>
      <c r="AB564" s="173">
        <f>AA564*O564*N564/1000</f>
        <v/>
      </c>
      <c r="AC564" s="4">
        <f>IFERROR(MATCH($X564,$BP564:$CZ564,0),"")</f>
        <v/>
      </c>
      <c r="AD564" s="29" t="n">
        <v>0</v>
      </c>
      <c r="AE564" s="30">
        <f>SUMIF([1]route!$E$3:$E$10005,E564,[1]!Table1[1])</f>
        <v/>
      </c>
      <c r="AF564" s="30">
        <f>SUMIF([1]route!$E$3:$E$10005,E564,[1]!Table1[2])</f>
        <v/>
      </c>
      <c r="AG564" s="30">
        <f>SUMIF([1]route!$E$3:$E$10005,E564,[1]!Table1[3])</f>
        <v/>
      </c>
      <c r="AH564" s="30">
        <f>SUMIF([1]route!$E$3:$E$10005,E564,[1]!Table1[4])</f>
        <v/>
      </c>
      <c r="AI564" s="30">
        <f>SUMIF([1]route!$E$3:$E$10005,E564,[1]!Table1[5])</f>
        <v/>
      </c>
      <c r="AJ564" s="30">
        <f>SUMIF([1]route!$E$3:$E$10005,E564,[1]!Table1[6])</f>
        <v/>
      </c>
      <c r="AK564" s="30">
        <f>SUMIF([1]route!$E$3:$E$10005,E564,[1]!Table1[7])</f>
        <v/>
      </c>
      <c r="AL564" s="30">
        <f>SUMIF([1]route!$E$3:$E$10005,E564,[1]!Table1[8])</f>
        <v/>
      </c>
      <c r="AM564" s="30">
        <f>SUMIF([1]route!$E$3:$E$10005,E564,[1]!Table1[9])</f>
        <v/>
      </c>
      <c r="AN564" s="30">
        <f>SUMIF([1]route!$E$3:$E$10005,E564,[1]!Table1[10])</f>
        <v/>
      </c>
      <c r="AO564" s="30">
        <f>SUMIF([1]route!$E$3:$E$10005,E564,[1]!Table1[11])</f>
        <v/>
      </c>
      <c r="AP564" s="30">
        <f>SUMIF([1]route!$E$3:$E$10005,E564,[1]!Table1[12])</f>
        <v/>
      </c>
      <c r="AQ564" s="30">
        <f>SUMIF([1]route!$E$3:$E$10005,E564,[1]!Table1[13])</f>
        <v/>
      </c>
      <c r="AR564" s="30">
        <f>SUMIF([1]route!$E$3:$E$10005,E564,[1]!Table1[14])</f>
        <v/>
      </c>
      <c r="AS564" s="30">
        <f>SUMIF([1]route!$E$3:$E$10005,E564,[1]!Table1[15])</f>
        <v/>
      </c>
      <c r="AT564" s="30">
        <f>SUMIF([1]route!$E$3:$E$10005,E564,[1]!Table1[16])</f>
        <v/>
      </c>
      <c r="AU564" s="30">
        <f>SUMIF([1]route!$E$3:$E$10005,E564,[1]!Table1[17])</f>
        <v/>
      </c>
      <c r="AV564" s="30">
        <f>SUMIF([1]route!$E$3:$E$10005,E564,[1]!Table1[18])</f>
        <v/>
      </c>
      <c r="AW564" s="30">
        <f>SUMIF([1]route!$E$3:$E$10005,E564,[1]!Table1[19])</f>
        <v/>
      </c>
      <c r="AX564" s="30">
        <f>SUMIF([1]route!$E$3:$E$10005,E564,[1]!Table1[20])</f>
        <v/>
      </c>
      <c r="AY564" s="30">
        <f>SUMIF([1]route!$E$3:$E$10005,E564,[1]!Table1[21])</f>
        <v/>
      </c>
      <c r="AZ564" s="30">
        <f>SUMIF([1]route!$E$3:$E$10005,E564,[1]!Table1[22])</f>
        <v/>
      </c>
      <c r="BA564" s="30">
        <f>SUMIF([1]route!$E$3:$E$10005,E564,[1]!Table1[23])</f>
        <v/>
      </c>
      <c r="BB564" s="30">
        <f>SUMIF([1]route!$E$3:$E$10005,E564,[1]!Table1[24])</f>
        <v/>
      </c>
      <c r="BC564" s="30">
        <f>SUMIF([1]route!$E$3:$E$10005,E564,[1]!Table1[25])</f>
        <v/>
      </c>
      <c r="BD564" s="30">
        <f>SUMIF([1]route!$E$3:$E$10005,E564,[1]!Table1[26])</f>
        <v/>
      </c>
      <c r="BE564" s="30">
        <f>SUMIF([1]route!$E$3:$E$10005,E564,[1]!Table1[27])</f>
        <v/>
      </c>
      <c r="BF564" s="30">
        <f>SUMIF([1]route!$E$3:$E$10005,E564,[1]!Table1[28])</f>
        <v/>
      </c>
      <c r="BG564" s="30">
        <f>SUMIF([1]route!$E$3:$E$10005,E564,[1]!Table1[29])</f>
        <v/>
      </c>
      <c r="BH564" s="30">
        <f>SUMIF([1]route!$E$3:$E$10005,E564,[1]!Table1[30])</f>
        <v/>
      </c>
      <c r="BI564" s="30">
        <f>SUMIF([1]route!$E$3:$E$10005,E564,[1]!Table1[31])</f>
        <v/>
      </c>
      <c r="BJ564" s="30">
        <f>SUMIF([1]route!$E$3:$E$10005,E564,[1]!Table1[Remain PO])</f>
        <v/>
      </c>
      <c r="BK564" s="31">
        <f>SUMIF([1]route!$E$3:$E$10005,E564,[1]!Table1[N+1])</f>
        <v/>
      </c>
      <c r="BL564" s="31">
        <f>SUMIF([1]route!$E$3:$E$10005,E564,[1]!Table1[N+2])</f>
        <v/>
      </c>
      <c r="BM564" s="31">
        <f>SUMIF([1]route!$E$3:$E$10005,E564,[1]!Table1[N+3])</f>
        <v/>
      </c>
      <c r="BN564" s="32">
        <f>SUMIF([1]route!$E$3:$E$10005,E564,[1]!Table1[N+4])</f>
        <v/>
      </c>
      <c r="BP564" s="37">
        <f>$V564-$AD564</f>
        <v/>
      </c>
      <c r="BQ564" s="35">
        <f>BP564-AE564</f>
        <v/>
      </c>
      <c r="BR564" s="35">
        <f>BQ564-AF564</f>
        <v/>
      </c>
      <c r="BS564" s="35">
        <f>BR564-AG564</f>
        <v/>
      </c>
      <c r="BT564" s="35">
        <f>BS564-AH564</f>
        <v/>
      </c>
      <c r="BU564" s="35">
        <f>BT564-AI564</f>
        <v/>
      </c>
      <c r="BV564" s="35">
        <f>BU564-AJ564</f>
        <v/>
      </c>
      <c r="BW564" s="35">
        <f>BV564-AK564</f>
        <v/>
      </c>
      <c r="BX564" s="35">
        <f>BW564-AL564</f>
        <v/>
      </c>
      <c r="BY564" s="35">
        <f>BX564-AM564</f>
        <v/>
      </c>
      <c r="BZ564" s="35">
        <f>BY564-AN564</f>
        <v/>
      </c>
      <c r="CA564" s="35">
        <f>BZ564-AO564</f>
        <v/>
      </c>
      <c r="CB564" s="35">
        <f>CA564-AP564</f>
        <v/>
      </c>
      <c r="CC564" s="35">
        <f>CB564-AQ564</f>
        <v/>
      </c>
      <c r="CD564" s="35">
        <f>CC564-AR564</f>
        <v/>
      </c>
      <c r="CE564" s="35">
        <f>CD564-AS564</f>
        <v/>
      </c>
      <c r="CF564" s="35">
        <f>CE564-AT564</f>
        <v/>
      </c>
      <c r="CG564" s="35">
        <f>CF564-AU564</f>
        <v/>
      </c>
      <c r="CH564" s="35">
        <f>CG564-AV564</f>
        <v/>
      </c>
      <c r="CI564" s="35">
        <f>CH564-AW564</f>
        <v/>
      </c>
      <c r="CJ564" s="35">
        <f>CI564-AX564</f>
        <v/>
      </c>
      <c r="CK564" s="35">
        <f>CJ564-AY564</f>
        <v/>
      </c>
      <c r="CL564" s="35">
        <f>CK564-AZ564</f>
        <v/>
      </c>
      <c r="CM564" s="35">
        <f>CL564-BA564</f>
        <v/>
      </c>
      <c r="CN564" s="35">
        <f>CM564-BB564</f>
        <v/>
      </c>
      <c r="CO564" s="35">
        <f>CN564-BC564</f>
        <v/>
      </c>
      <c r="CP564" s="35">
        <f>CO564-BD564</f>
        <v/>
      </c>
      <c r="CQ564" s="35">
        <f>CP564-BE564</f>
        <v/>
      </c>
      <c r="CR564" s="35">
        <f>CQ564-BF564</f>
        <v/>
      </c>
      <c r="CS564" s="35">
        <f>CR564-BG564</f>
        <v/>
      </c>
      <c r="CT564" s="35">
        <f>CS564-BH564</f>
        <v/>
      </c>
      <c r="CU564" s="35">
        <f>CT564-BI564</f>
        <v/>
      </c>
      <c r="CV564" s="35">
        <f>CU564-BJ564</f>
        <v/>
      </c>
      <c r="CW564" s="38">
        <f>CV564-BK564</f>
        <v/>
      </c>
      <c r="CX564" s="38">
        <f>CW564-BL564</f>
        <v/>
      </c>
      <c r="CY564" s="38">
        <f>CX564-BM564</f>
        <v/>
      </c>
      <c r="CZ564" s="39">
        <f>CY564-BN564</f>
        <v/>
      </c>
      <c r="DA564" s="35" t="n"/>
    </row>
    <row r="565">
      <c r="D565" s="19" t="n"/>
      <c r="E565" s="20" t="n"/>
      <c r="F565" s="21" t="n"/>
      <c r="G565" s="21" t="n"/>
      <c r="H565" s="21" t="n"/>
      <c r="I565" s="19" t="n"/>
      <c r="J565" s="19" t="n"/>
      <c r="K565" s="21" t="n"/>
      <c r="L565" s="21" t="n"/>
      <c r="M565" s="22" t="n"/>
      <c r="N565" s="22" t="n"/>
      <c r="O565" s="19" t="n"/>
      <c r="P565" s="21" t="n"/>
      <c r="Q565" s="167">
        <f>'Cutting Rules'!AD565</f>
        <v/>
      </c>
      <c r="R565" s="168" t="n"/>
      <c r="S565" s="24" t="n"/>
      <c r="T565" s="169" t="inlineStr"/>
      <c r="U565" s="19" t="n"/>
      <c r="V565" s="25" t="n"/>
      <c r="W565" s="26" t="n"/>
      <c r="X565" s="27" t="n"/>
      <c r="Y565" s="47" t="n"/>
      <c r="Z565" s="121">
        <f>IFERROR(VLOOKUP(E565,[1]route!$E$3:$BL$10005,59,0),"")&amp;IFERROR(VLOOKUP(E565,[1]route!$E$3:$BL$10005,60,0),"")</f>
        <v/>
      </c>
      <c r="AA565" s="172">
        <f>IF(R565&gt;V565,R565-V565,0)</f>
        <v/>
      </c>
      <c r="AB565" s="173">
        <f>AA565*O565*N565/1000</f>
        <v/>
      </c>
      <c r="AC565" s="4">
        <f>IFERROR(MATCH($X565,$BP565:$CZ565,0),"")</f>
        <v/>
      </c>
      <c r="AD565" s="29" t="n">
        <v>0</v>
      </c>
      <c r="AE565" s="30">
        <f>SUMIF([1]route!$E$3:$E$10005,E565,[1]!Table1[1])</f>
        <v/>
      </c>
      <c r="AF565" s="30">
        <f>SUMIF([1]route!$E$3:$E$10005,E565,[1]!Table1[2])</f>
        <v/>
      </c>
      <c r="AG565" s="30">
        <f>SUMIF([1]route!$E$3:$E$10005,E565,[1]!Table1[3])</f>
        <v/>
      </c>
      <c r="AH565" s="30">
        <f>SUMIF([1]route!$E$3:$E$10005,E565,[1]!Table1[4])</f>
        <v/>
      </c>
      <c r="AI565" s="30">
        <f>SUMIF([1]route!$E$3:$E$10005,E565,[1]!Table1[5])</f>
        <v/>
      </c>
      <c r="AJ565" s="30">
        <f>SUMIF([1]route!$E$3:$E$10005,E565,[1]!Table1[6])</f>
        <v/>
      </c>
      <c r="AK565" s="30">
        <f>SUMIF([1]route!$E$3:$E$10005,E565,[1]!Table1[7])</f>
        <v/>
      </c>
      <c r="AL565" s="30">
        <f>SUMIF([1]route!$E$3:$E$10005,E565,[1]!Table1[8])</f>
        <v/>
      </c>
      <c r="AM565" s="30">
        <f>SUMIF([1]route!$E$3:$E$10005,E565,[1]!Table1[9])</f>
        <v/>
      </c>
      <c r="AN565" s="30">
        <f>SUMIF([1]route!$E$3:$E$10005,E565,[1]!Table1[10])</f>
        <v/>
      </c>
      <c r="AO565" s="30">
        <f>SUMIF([1]route!$E$3:$E$10005,E565,[1]!Table1[11])</f>
        <v/>
      </c>
      <c r="AP565" s="30">
        <f>SUMIF([1]route!$E$3:$E$10005,E565,[1]!Table1[12])</f>
        <v/>
      </c>
      <c r="AQ565" s="30">
        <f>SUMIF([1]route!$E$3:$E$10005,E565,[1]!Table1[13])</f>
        <v/>
      </c>
      <c r="AR565" s="30">
        <f>SUMIF([1]route!$E$3:$E$10005,E565,[1]!Table1[14])</f>
        <v/>
      </c>
      <c r="AS565" s="30">
        <f>SUMIF([1]route!$E$3:$E$10005,E565,[1]!Table1[15])</f>
        <v/>
      </c>
      <c r="AT565" s="30">
        <f>SUMIF([1]route!$E$3:$E$10005,E565,[1]!Table1[16])</f>
        <v/>
      </c>
      <c r="AU565" s="30">
        <f>SUMIF([1]route!$E$3:$E$10005,E565,[1]!Table1[17])</f>
        <v/>
      </c>
      <c r="AV565" s="30">
        <f>SUMIF([1]route!$E$3:$E$10005,E565,[1]!Table1[18])</f>
        <v/>
      </c>
      <c r="AW565" s="30">
        <f>SUMIF([1]route!$E$3:$E$10005,E565,[1]!Table1[19])</f>
        <v/>
      </c>
      <c r="AX565" s="30">
        <f>SUMIF([1]route!$E$3:$E$10005,E565,[1]!Table1[20])</f>
        <v/>
      </c>
      <c r="AY565" s="30">
        <f>SUMIF([1]route!$E$3:$E$10005,E565,[1]!Table1[21])</f>
        <v/>
      </c>
      <c r="AZ565" s="30">
        <f>SUMIF([1]route!$E$3:$E$10005,E565,[1]!Table1[22])</f>
        <v/>
      </c>
      <c r="BA565" s="30">
        <f>SUMIF([1]route!$E$3:$E$10005,E565,[1]!Table1[23])</f>
        <v/>
      </c>
      <c r="BB565" s="30">
        <f>SUMIF([1]route!$E$3:$E$10005,E565,[1]!Table1[24])</f>
        <v/>
      </c>
      <c r="BC565" s="30">
        <f>SUMIF([1]route!$E$3:$E$10005,E565,[1]!Table1[25])</f>
        <v/>
      </c>
      <c r="BD565" s="30">
        <f>SUMIF([1]route!$E$3:$E$10005,E565,[1]!Table1[26])</f>
        <v/>
      </c>
      <c r="BE565" s="30">
        <f>SUMIF([1]route!$E$3:$E$10005,E565,[1]!Table1[27])</f>
        <v/>
      </c>
      <c r="BF565" s="30">
        <f>SUMIF([1]route!$E$3:$E$10005,E565,[1]!Table1[28])</f>
        <v/>
      </c>
      <c r="BG565" s="30">
        <f>SUMIF([1]route!$E$3:$E$10005,E565,[1]!Table1[29])</f>
        <v/>
      </c>
      <c r="BH565" s="30">
        <f>SUMIF([1]route!$E$3:$E$10005,E565,[1]!Table1[30])</f>
        <v/>
      </c>
      <c r="BI565" s="30">
        <f>SUMIF([1]route!$E$3:$E$10005,E565,[1]!Table1[31])</f>
        <v/>
      </c>
      <c r="BJ565" s="30">
        <f>SUMIF([1]route!$E$3:$E$10005,E565,[1]!Table1[Remain PO])</f>
        <v/>
      </c>
      <c r="BK565" s="31">
        <f>SUMIF([1]route!$E$3:$E$10005,E565,[1]!Table1[N+1])</f>
        <v/>
      </c>
      <c r="BL565" s="31">
        <f>SUMIF([1]route!$E$3:$E$10005,E565,[1]!Table1[N+2])</f>
        <v/>
      </c>
      <c r="BM565" s="31">
        <f>SUMIF([1]route!$E$3:$E$10005,E565,[1]!Table1[N+3])</f>
        <v/>
      </c>
      <c r="BN565" s="32">
        <f>SUMIF([1]route!$E$3:$E$10005,E565,[1]!Table1[N+4])</f>
        <v/>
      </c>
      <c r="BP565" s="37">
        <f>$V565-$AD565</f>
        <v/>
      </c>
      <c r="BQ565" s="35">
        <f>BP565-AE565</f>
        <v/>
      </c>
      <c r="BR565" s="35">
        <f>BQ565-AF565</f>
        <v/>
      </c>
      <c r="BS565" s="35">
        <f>BR565-AG565</f>
        <v/>
      </c>
      <c r="BT565" s="35">
        <f>BS565-AH565</f>
        <v/>
      </c>
      <c r="BU565" s="35">
        <f>BT565-AI565</f>
        <v/>
      </c>
      <c r="BV565" s="35">
        <f>BU565-AJ565</f>
        <v/>
      </c>
      <c r="BW565" s="35">
        <f>BV565-AK565</f>
        <v/>
      </c>
      <c r="BX565" s="35">
        <f>BW565-AL565</f>
        <v/>
      </c>
      <c r="BY565" s="35">
        <f>BX565-AM565</f>
        <v/>
      </c>
      <c r="BZ565" s="35">
        <f>BY565-AN565</f>
        <v/>
      </c>
      <c r="CA565" s="35">
        <f>BZ565-AO565</f>
        <v/>
      </c>
      <c r="CB565" s="35">
        <f>CA565-AP565</f>
        <v/>
      </c>
      <c r="CC565" s="35">
        <f>CB565-AQ565</f>
        <v/>
      </c>
      <c r="CD565" s="35">
        <f>CC565-AR565</f>
        <v/>
      </c>
      <c r="CE565" s="35">
        <f>CD565-AS565</f>
        <v/>
      </c>
      <c r="CF565" s="35">
        <f>CE565-AT565</f>
        <v/>
      </c>
      <c r="CG565" s="35">
        <f>CF565-AU565</f>
        <v/>
      </c>
      <c r="CH565" s="35">
        <f>CG565-AV565</f>
        <v/>
      </c>
      <c r="CI565" s="35">
        <f>CH565-AW565</f>
        <v/>
      </c>
      <c r="CJ565" s="35">
        <f>CI565-AX565</f>
        <v/>
      </c>
      <c r="CK565" s="35">
        <f>CJ565-AY565</f>
        <v/>
      </c>
      <c r="CL565" s="35">
        <f>CK565-AZ565</f>
        <v/>
      </c>
      <c r="CM565" s="35">
        <f>CL565-BA565</f>
        <v/>
      </c>
      <c r="CN565" s="35">
        <f>CM565-BB565</f>
        <v/>
      </c>
      <c r="CO565" s="35">
        <f>CN565-BC565</f>
        <v/>
      </c>
      <c r="CP565" s="35">
        <f>CO565-BD565</f>
        <v/>
      </c>
      <c r="CQ565" s="35">
        <f>CP565-BE565</f>
        <v/>
      </c>
      <c r="CR565" s="35">
        <f>CQ565-BF565</f>
        <v/>
      </c>
      <c r="CS565" s="35">
        <f>CR565-BG565</f>
        <v/>
      </c>
      <c r="CT565" s="35">
        <f>CS565-BH565</f>
        <v/>
      </c>
      <c r="CU565" s="35">
        <f>CT565-BI565</f>
        <v/>
      </c>
      <c r="CV565" s="35">
        <f>CU565-BJ565</f>
        <v/>
      </c>
      <c r="CW565" s="38">
        <f>CV565-BK565</f>
        <v/>
      </c>
      <c r="CX565" s="38">
        <f>CW565-BL565</f>
        <v/>
      </c>
      <c r="CY565" s="38">
        <f>CX565-BM565</f>
        <v/>
      </c>
      <c r="CZ565" s="39">
        <f>CY565-BN565</f>
        <v/>
      </c>
      <c r="DA565" s="35" t="n"/>
    </row>
    <row r="566">
      <c r="D566" s="19" t="n"/>
      <c r="E566" s="20" t="n"/>
      <c r="F566" s="21" t="n"/>
      <c r="G566" s="21" t="n"/>
      <c r="H566" s="21" t="n"/>
      <c r="I566" s="19" t="n"/>
      <c r="J566" s="19" t="n"/>
      <c r="K566" s="21" t="n"/>
      <c r="L566" s="21" t="n"/>
      <c r="M566" s="22" t="n"/>
      <c r="N566" s="22" t="n"/>
      <c r="O566" s="19" t="n"/>
      <c r="P566" s="21" t="n"/>
      <c r="Q566" s="167">
        <f>'Cutting Rules'!AD566</f>
        <v/>
      </c>
      <c r="R566" s="168" t="n"/>
      <c r="S566" s="24" t="n"/>
      <c r="T566" s="169" t="inlineStr"/>
      <c r="U566" s="19" t="n"/>
      <c r="V566" s="25" t="n"/>
      <c r="W566" s="26" t="n"/>
      <c r="X566" s="27" t="n"/>
      <c r="Y566" s="47" t="n"/>
      <c r="Z566" s="121">
        <f>IFERROR(VLOOKUP(E566,[1]route!$E$3:$BL$10005,59,0),"")&amp;IFERROR(VLOOKUP(E566,[1]route!$E$3:$BL$10005,60,0),"")</f>
        <v/>
      </c>
      <c r="AA566" s="172">
        <f>IF(R566&gt;V566,R566-V566,0)</f>
        <v/>
      </c>
      <c r="AB566" s="173">
        <f>AA566*O566*N566/1000</f>
        <v/>
      </c>
      <c r="AC566" s="4">
        <f>IFERROR(MATCH($X566,$BP566:$CZ566,0),"")</f>
        <v/>
      </c>
      <c r="AD566" s="29" t="n">
        <v>0</v>
      </c>
      <c r="AE566" s="30">
        <f>SUMIF([1]route!$E$3:$E$10005,E566,[1]!Table1[1])</f>
        <v/>
      </c>
      <c r="AF566" s="30">
        <f>SUMIF([1]route!$E$3:$E$10005,E566,[1]!Table1[2])</f>
        <v/>
      </c>
      <c r="AG566" s="30">
        <f>SUMIF([1]route!$E$3:$E$10005,E566,[1]!Table1[3])</f>
        <v/>
      </c>
      <c r="AH566" s="30">
        <f>SUMIF([1]route!$E$3:$E$10005,E566,[1]!Table1[4])</f>
        <v/>
      </c>
      <c r="AI566" s="30">
        <f>SUMIF([1]route!$E$3:$E$10005,E566,[1]!Table1[5])</f>
        <v/>
      </c>
      <c r="AJ566" s="30">
        <f>SUMIF([1]route!$E$3:$E$10005,E566,[1]!Table1[6])</f>
        <v/>
      </c>
      <c r="AK566" s="30">
        <f>SUMIF([1]route!$E$3:$E$10005,E566,[1]!Table1[7])</f>
        <v/>
      </c>
      <c r="AL566" s="30">
        <f>SUMIF([1]route!$E$3:$E$10005,E566,[1]!Table1[8])</f>
        <v/>
      </c>
      <c r="AM566" s="30">
        <f>SUMIF([1]route!$E$3:$E$10005,E566,[1]!Table1[9])</f>
        <v/>
      </c>
      <c r="AN566" s="30">
        <f>SUMIF([1]route!$E$3:$E$10005,E566,[1]!Table1[10])</f>
        <v/>
      </c>
      <c r="AO566" s="30">
        <f>SUMIF([1]route!$E$3:$E$10005,E566,[1]!Table1[11])</f>
        <v/>
      </c>
      <c r="AP566" s="30">
        <f>SUMIF([1]route!$E$3:$E$10005,E566,[1]!Table1[12])</f>
        <v/>
      </c>
      <c r="AQ566" s="30">
        <f>SUMIF([1]route!$E$3:$E$10005,E566,[1]!Table1[13])</f>
        <v/>
      </c>
      <c r="AR566" s="30">
        <f>SUMIF([1]route!$E$3:$E$10005,E566,[1]!Table1[14])</f>
        <v/>
      </c>
      <c r="AS566" s="30">
        <f>SUMIF([1]route!$E$3:$E$10005,E566,[1]!Table1[15])</f>
        <v/>
      </c>
      <c r="AT566" s="30">
        <f>SUMIF([1]route!$E$3:$E$10005,E566,[1]!Table1[16])</f>
        <v/>
      </c>
      <c r="AU566" s="30">
        <f>SUMIF([1]route!$E$3:$E$10005,E566,[1]!Table1[17])</f>
        <v/>
      </c>
      <c r="AV566" s="30">
        <f>SUMIF([1]route!$E$3:$E$10005,E566,[1]!Table1[18])</f>
        <v/>
      </c>
      <c r="AW566" s="30">
        <f>SUMIF([1]route!$E$3:$E$10005,E566,[1]!Table1[19])</f>
        <v/>
      </c>
      <c r="AX566" s="30">
        <f>SUMIF([1]route!$E$3:$E$10005,E566,[1]!Table1[20])</f>
        <v/>
      </c>
      <c r="AY566" s="30">
        <f>SUMIF([1]route!$E$3:$E$10005,E566,[1]!Table1[21])</f>
        <v/>
      </c>
      <c r="AZ566" s="30">
        <f>SUMIF([1]route!$E$3:$E$10005,E566,[1]!Table1[22])</f>
        <v/>
      </c>
      <c r="BA566" s="30">
        <f>SUMIF([1]route!$E$3:$E$10005,E566,[1]!Table1[23])</f>
        <v/>
      </c>
      <c r="BB566" s="30">
        <f>SUMIF([1]route!$E$3:$E$10005,E566,[1]!Table1[24])</f>
        <v/>
      </c>
      <c r="BC566" s="30">
        <f>SUMIF([1]route!$E$3:$E$10005,E566,[1]!Table1[25])</f>
        <v/>
      </c>
      <c r="BD566" s="30">
        <f>SUMIF([1]route!$E$3:$E$10005,E566,[1]!Table1[26])</f>
        <v/>
      </c>
      <c r="BE566" s="30">
        <f>SUMIF([1]route!$E$3:$E$10005,E566,[1]!Table1[27])</f>
        <v/>
      </c>
      <c r="BF566" s="30">
        <f>SUMIF([1]route!$E$3:$E$10005,E566,[1]!Table1[28])</f>
        <v/>
      </c>
      <c r="BG566" s="30">
        <f>SUMIF([1]route!$E$3:$E$10005,E566,[1]!Table1[29])</f>
        <v/>
      </c>
      <c r="BH566" s="30">
        <f>SUMIF([1]route!$E$3:$E$10005,E566,[1]!Table1[30])</f>
        <v/>
      </c>
      <c r="BI566" s="30">
        <f>SUMIF([1]route!$E$3:$E$10005,E566,[1]!Table1[31])</f>
        <v/>
      </c>
      <c r="BJ566" s="30">
        <f>SUMIF([1]route!$E$3:$E$10005,E566,[1]!Table1[Remain PO])</f>
        <v/>
      </c>
      <c r="BK566" s="31">
        <f>SUMIF([1]route!$E$3:$E$10005,E566,[1]!Table1[N+1])</f>
        <v/>
      </c>
      <c r="BL566" s="31">
        <f>SUMIF([1]route!$E$3:$E$10005,E566,[1]!Table1[N+2])</f>
        <v/>
      </c>
      <c r="BM566" s="31">
        <f>SUMIF([1]route!$E$3:$E$10005,E566,[1]!Table1[N+3])</f>
        <v/>
      </c>
      <c r="BN566" s="32">
        <f>SUMIF([1]route!$E$3:$E$10005,E566,[1]!Table1[N+4])</f>
        <v/>
      </c>
      <c r="BP566" s="37">
        <f>$V566-$AD566</f>
        <v/>
      </c>
      <c r="BQ566" s="35">
        <f>BP566-AE566</f>
        <v/>
      </c>
      <c r="BR566" s="35">
        <f>BQ566-AF566</f>
        <v/>
      </c>
      <c r="BS566" s="35">
        <f>BR566-AG566</f>
        <v/>
      </c>
      <c r="BT566" s="35">
        <f>BS566-AH566</f>
        <v/>
      </c>
      <c r="BU566" s="35">
        <f>BT566-AI566</f>
        <v/>
      </c>
      <c r="BV566" s="35">
        <f>BU566-AJ566</f>
        <v/>
      </c>
      <c r="BW566" s="35">
        <f>BV566-AK566</f>
        <v/>
      </c>
      <c r="BX566" s="35">
        <f>BW566-AL566</f>
        <v/>
      </c>
      <c r="BY566" s="35">
        <f>BX566-AM566</f>
        <v/>
      </c>
      <c r="BZ566" s="35">
        <f>BY566-AN566</f>
        <v/>
      </c>
      <c r="CA566" s="35">
        <f>BZ566-AO566</f>
        <v/>
      </c>
      <c r="CB566" s="35">
        <f>CA566-AP566</f>
        <v/>
      </c>
      <c r="CC566" s="35">
        <f>CB566-AQ566</f>
        <v/>
      </c>
      <c r="CD566" s="35">
        <f>CC566-AR566</f>
        <v/>
      </c>
      <c r="CE566" s="35">
        <f>CD566-AS566</f>
        <v/>
      </c>
      <c r="CF566" s="35">
        <f>CE566-AT566</f>
        <v/>
      </c>
      <c r="CG566" s="35">
        <f>CF566-AU566</f>
        <v/>
      </c>
      <c r="CH566" s="35">
        <f>CG566-AV566</f>
        <v/>
      </c>
      <c r="CI566" s="35">
        <f>CH566-AW566</f>
        <v/>
      </c>
      <c r="CJ566" s="35">
        <f>CI566-AX566</f>
        <v/>
      </c>
      <c r="CK566" s="35">
        <f>CJ566-AY566</f>
        <v/>
      </c>
      <c r="CL566" s="35">
        <f>CK566-AZ566</f>
        <v/>
      </c>
      <c r="CM566" s="35">
        <f>CL566-BA566</f>
        <v/>
      </c>
      <c r="CN566" s="35">
        <f>CM566-BB566</f>
        <v/>
      </c>
      <c r="CO566" s="35">
        <f>CN566-BC566</f>
        <v/>
      </c>
      <c r="CP566" s="35">
        <f>CO566-BD566</f>
        <v/>
      </c>
      <c r="CQ566" s="35">
        <f>CP566-BE566</f>
        <v/>
      </c>
      <c r="CR566" s="35">
        <f>CQ566-BF566</f>
        <v/>
      </c>
      <c r="CS566" s="35">
        <f>CR566-BG566</f>
        <v/>
      </c>
      <c r="CT566" s="35">
        <f>CS566-BH566</f>
        <v/>
      </c>
      <c r="CU566" s="35">
        <f>CT566-BI566</f>
        <v/>
      </c>
      <c r="CV566" s="35">
        <f>CU566-BJ566</f>
        <v/>
      </c>
      <c r="CW566" s="38">
        <f>CV566-BK566</f>
        <v/>
      </c>
      <c r="CX566" s="38">
        <f>CW566-BL566</f>
        <v/>
      </c>
      <c r="CY566" s="38">
        <f>CX566-BM566</f>
        <v/>
      </c>
      <c r="CZ566" s="39">
        <f>CY566-BN566</f>
        <v/>
      </c>
      <c r="DA566" s="35" t="n"/>
    </row>
    <row r="567">
      <c r="D567" s="19" t="n"/>
      <c r="E567" s="20" t="n"/>
      <c r="F567" s="21" t="n"/>
      <c r="G567" s="21" t="n"/>
      <c r="H567" s="21" t="n"/>
      <c r="I567" s="19" t="n"/>
      <c r="J567" s="19" t="n"/>
      <c r="K567" s="21" t="n"/>
      <c r="L567" s="21" t="n"/>
      <c r="M567" s="22" t="n"/>
      <c r="N567" s="22" t="n"/>
      <c r="O567" s="19" t="n"/>
      <c r="P567" s="21" t="n"/>
      <c r="Q567" s="167">
        <f>'Cutting Rules'!AD567</f>
        <v/>
      </c>
      <c r="R567" s="168" t="n"/>
      <c r="S567" s="24" t="n"/>
      <c r="T567" s="169" t="inlineStr"/>
      <c r="U567" s="19" t="n"/>
      <c r="V567" s="25" t="n"/>
      <c r="W567" s="26" t="n"/>
      <c r="X567" s="27" t="n"/>
      <c r="Y567" s="47" t="n"/>
      <c r="Z567" s="121">
        <f>IFERROR(VLOOKUP(E567,[1]route!$E$3:$BL$10005,59,0),"")&amp;IFERROR(VLOOKUP(E567,[1]route!$E$3:$BL$10005,60,0),"")</f>
        <v/>
      </c>
      <c r="AA567" s="172">
        <f>IF(R567&gt;V567,R567-V567,0)</f>
        <v/>
      </c>
      <c r="AB567" s="173">
        <f>AA567*O567*N567/1000</f>
        <v/>
      </c>
      <c r="AC567" s="4">
        <f>IFERROR(MATCH($X567,$BP567:$CZ567,0),"")</f>
        <v/>
      </c>
      <c r="AD567" s="29" t="n">
        <v>0</v>
      </c>
      <c r="AE567" s="30">
        <f>SUMIF([1]route!$E$3:$E$10005,E567,[1]!Table1[1])</f>
        <v/>
      </c>
      <c r="AF567" s="30">
        <f>SUMIF([1]route!$E$3:$E$10005,E567,[1]!Table1[2])</f>
        <v/>
      </c>
      <c r="AG567" s="30">
        <f>SUMIF([1]route!$E$3:$E$10005,E567,[1]!Table1[3])</f>
        <v/>
      </c>
      <c r="AH567" s="30">
        <f>SUMIF([1]route!$E$3:$E$10005,E567,[1]!Table1[4])</f>
        <v/>
      </c>
      <c r="AI567" s="30">
        <f>SUMIF([1]route!$E$3:$E$10005,E567,[1]!Table1[5])</f>
        <v/>
      </c>
      <c r="AJ567" s="30">
        <f>SUMIF([1]route!$E$3:$E$10005,E567,[1]!Table1[6])</f>
        <v/>
      </c>
      <c r="AK567" s="30">
        <f>SUMIF([1]route!$E$3:$E$10005,E567,[1]!Table1[7])</f>
        <v/>
      </c>
      <c r="AL567" s="30">
        <f>SUMIF([1]route!$E$3:$E$10005,E567,[1]!Table1[8])</f>
        <v/>
      </c>
      <c r="AM567" s="30">
        <f>SUMIF([1]route!$E$3:$E$10005,E567,[1]!Table1[9])</f>
        <v/>
      </c>
      <c r="AN567" s="30">
        <f>SUMIF([1]route!$E$3:$E$10005,E567,[1]!Table1[10])</f>
        <v/>
      </c>
      <c r="AO567" s="30">
        <f>SUMIF([1]route!$E$3:$E$10005,E567,[1]!Table1[11])</f>
        <v/>
      </c>
      <c r="AP567" s="30">
        <f>SUMIF([1]route!$E$3:$E$10005,E567,[1]!Table1[12])</f>
        <v/>
      </c>
      <c r="AQ567" s="30">
        <f>SUMIF([1]route!$E$3:$E$10005,E567,[1]!Table1[13])</f>
        <v/>
      </c>
      <c r="AR567" s="30">
        <f>SUMIF([1]route!$E$3:$E$10005,E567,[1]!Table1[14])</f>
        <v/>
      </c>
      <c r="AS567" s="30">
        <f>SUMIF([1]route!$E$3:$E$10005,E567,[1]!Table1[15])</f>
        <v/>
      </c>
      <c r="AT567" s="30">
        <f>SUMIF([1]route!$E$3:$E$10005,E567,[1]!Table1[16])</f>
        <v/>
      </c>
      <c r="AU567" s="30">
        <f>SUMIF([1]route!$E$3:$E$10005,E567,[1]!Table1[17])</f>
        <v/>
      </c>
      <c r="AV567" s="30">
        <f>SUMIF([1]route!$E$3:$E$10005,E567,[1]!Table1[18])</f>
        <v/>
      </c>
      <c r="AW567" s="30">
        <f>SUMIF([1]route!$E$3:$E$10005,E567,[1]!Table1[19])</f>
        <v/>
      </c>
      <c r="AX567" s="30">
        <f>SUMIF([1]route!$E$3:$E$10005,E567,[1]!Table1[20])</f>
        <v/>
      </c>
      <c r="AY567" s="30">
        <f>SUMIF([1]route!$E$3:$E$10005,E567,[1]!Table1[21])</f>
        <v/>
      </c>
      <c r="AZ567" s="30">
        <f>SUMIF([1]route!$E$3:$E$10005,E567,[1]!Table1[22])</f>
        <v/>
      </c>
      <c r="BA567" s="30">
        <f>SUMIF([1]route!$E$3:$E$10005,E567,[1]!Table1[23])</f>
        <v/>
      </c>
      <c r="BB567" s="30">
        <f>SUMIF([1]route!$E$3:$E$10005,E567,[1]!Table1[24])</f>
        <v/>
      </c>
      <c r="BC567" s="30">
        <f>SUMIF([1]route!$E$3:$E$10005,E567,[1]!Table1[25])</f>
        <v/>
      </c>
      <c r="BD567" s="30">
        <f>SUMIF([1]route!$E$3:$E$10005,E567,[1]!Table1[26])</f>
        <v/>
      </c>
      <c r="BE567" s="30">
        <f>SUMIF([1]route!$E$3:$E$10005,E567,[1]!Table1[27])</f>
        <v/>
      </c>
      <c r="BF567" s="30">
        <f>SUMIF([1]route!$E$3:$E$10005,E567,[1]!Table1[28])</f>
        <v/>
      </c>
      <c r="BG567" s="30">
        <f>SUMIF([1]route!$E$3:$E$10005,E567,[1]!Table1[29])</f>
        <v/>
      </c>
      <c r="BH567" s="30">
        <f>SUMIF([1]route!$E$3:$E$10005,E567,[1]!Table1[30])</f>
        <v/>
      </c>
      <c r="BI567" s="30">
        <f>SUMIF([1]route!$E$3:$E$10005,E567,[1]!Table1[31])</f>
        <v/>
      </c>
      <c r="BJ567" s="30">
        <f>SUMIF([1]route!$E$3:$E$10005,E567,[1]!Table1[Remain PO])</f>
        <v/>
      </c>
      <c r="BK567" s="31">
        <f>SUMIF([1]route!$E$3:$E$10005,E567,[1]!Table1[N+1])</f>
        <v/>
      </c>
      <c r="BL567" s="31">
        <f>SUMIF([1]route!$E$3:$E$10005,E567,[1]!Table1[N+2])</f>
        <v/>
      </c>
      <c r="BM567" s="31">
        <f>SUMIF([1]route!$E$3:$E$10005,E567,[1]!Table1[N+3])</f>
        <v/>
      </c>
      <c r="BN567" s="32">
        <f>SUMIF([1]route!$E$3:$E$10005,E567,[1]!Table1[N+4])</f>
        <v/>
      </c>
      <c r="BP567" s="37">
        <f>$V567-$AD567</f>
        <v/>
      </c>
      <c r="BQ567" s="35">
        <f>BP567-AE567</f>
        <v/>
      </c>
      <c r="BR567" s="35">
        <f>BQ567-AF567</f>
        <v/>
      </c>
      <c r="BS567" s="35">
        <f>BR567-AG567</f>
        <v/>
      </c>
      <c r="BT567" s="35">
        <f>BS567-AH567</f>
        <v/>
      </c>
      <c r="BU567" s="35">
        <f>BT567-AI567</f>
        <v/>
      </c>
      <c r="BV567" s="35">
        <f>BU567-AJ567</f>
        <v/>
      </c>
      <c r="BW567" s="35">
        <f>BV567-AK567</f>
        <v/>
      </c>
      <c r="BX567" s="35">
        <f>BW567-AL567</f>
        <v/>
      </c>
      <c r="BY567" s="35">
        <f>BX567-AM567</f>
        <v/>
      </c>
      <c r="BZ567" s="35">
        <f>BY567-AN567</f>
        <v/>
      </c>
      <c r="CA567" s="35">
        <f>BZ567-AO567</f>
        <v/>
      </c>
      <c r="CB567" s="35">
        <f>CA567-AP567</f>
        <v/>
      </c>
      <c r="CC567" s="35">
        <f>CB567-AQ567</f>
        <v/>
      </c>
      <c r="CD567" s="35">
        <f>CC567-AR567</f>
        <v/>
      </c>
      <c r="CE567" s="35">
        <f>CD567-AS567</f>
        <v/>
      </c>
      <c r="CF567" s="35">
        <f>CE567-AT567</f>
        <v/>
      </c>
      <c r="CG567" s="35">
        <f>CF567-AU567</f>
        <v/>
      </c>
      <c r="CH567" s="35">
        <f>CG567-AV567</f>
        <v/>
      </c>
      <c r="CI567" s="35">
        <f>CH567-AW567</f>
        <v/>
      </c>
      <c r="CJ567" s="35">
        <f>CI567-AX567</f>
        <v/>
      </c>
      <c r="CK567" s="35">
        <f>CJ567-AY567</f>
        <v/>
      </c>
      <c r="CL567" s="35">
        <f>CK567-AZ567</f>
        <v/>
      </c>
      <c r="CM567" s="35">
        <f>CL567-BA567</f>
        <v/>
      </c>
      <c r="CN567" s="35">
        <f>CM567-BB567</f>
        <v/>
      </c>
      <c r="CO567" s="35">
        <f>CN567-BC567</f>
        <v/>
      </c>
      <c r="CP567" s="35">
        <f>CO567-BD567</f>
        <v/>
      </c>
      <c r="CQ567" s="35">
        <f>CP567-BE567</f>
        <v/>
      </c>
      <c r="CR567" s="35">
        <f>CQ567-BF567</f>
        <v/>
      </c>
      <c r="CS567" s="35">
        <f>CR567-BG567</f>
        <v/>
      </c>
      <c r="CT567" s="35">
        <f>CS567-BH567</f>
        <v/>
      </c>
      <c r="CU567" s="35">
        <f>CT567-BI567</f>
        <v/>
      </c>
      <c r="CV567" s="35">
        <f>CU567-BJ567</f>
        <v/>
      </c>
      <c r="CW567" s="38">
        <f>CV567-BK567</f>
        <v/>
      </c>
      <c r="CX567" s="38">
        <f>CW567-BL567</f>
        <v/>
      </c>
      <c r="CY567" s="38">
        <f>CX567-BM567</f>
        <v/>
      </c>
      <c r="CZ567" s="39">
        <f>CY567-BN567</f>
        <v/>
      </c>
      <c r="DA567" s="35" t="n"/>
    </row>
    <row r="568">
      <c r="D568" s="19" t="n"/>
      <c r="E568" s="20" t="n"/>
      <c r="F568" s="21" t="n"/>
      <c r="G568" s="21" t="n"/>
      <c r="H568" s="21" t="n"/>
      <c r="I568" s="19" t="n"/>
      <c r="J568" s="19" t="n"/>
      <c r="K568" s="21" t="n"/>
      <c r="L568" s="21" t="n"/>
      <c r="M568" s="22" t="n"/>
      <c r="N568" s="22" t="n"/>
      <c r="O568" s="19" t="n"/>
      <c r="P568" s="21" t="n"/>
      <c r="Q568" s="167">
        <f>'Cutting Rules'!AD568</f>
        <v/>
      </c>
      <c r="R568" s="168" t="n"/>
      <c r="S568" s="24" t="n"/>
      <c r="T568" s="169" t="inlineStr"/>
      <c r="U568" s="19" t="n"/>
      <c r="V568" s="25" t="n"/>
      <c r="W568" s="26" t="n"/>
      <c r="X568" s="27" t="n"/>
      <c r="Y568" s="47" t="n"/>
      <c r="Z568" s="121">
        <f>IFERROR(VLOOKUP(E568,[1]route!$E$3:$BL$10005,59,0),"")&amp;IFERROR(VLOOKUP(E568,[1]route!$E$3:$BL$10005,60,0),"")</f>
        <v/>
      </c>
      <c r="AA568" s="172">
        <f>IF(R568&gt;V568,R568-V568,0)</f>
        <v/>
      </c>
      <c r="AB568" s="173">
        <f>AA568*O568*N568/1000</f>
        <v/>
      </c>
      <c r="AC568" s="4">
        <f>IFERROR(MATCH($X568,$BP568:$CZ568,0),"")</f>
        <v/>
      </c>
      <c r="AD568" s="29" t="n">
        <v>0</v>
      </c>
      <c r="AE568" s="30">
        <f>SUMIF([1]route!$E$3:$E$10005,E568,[1]!Table1[1])</f>
        <v/>
      </c>
      <c r="AF568" s="30">
        <f>SUMIF([1]route!$E$3:$E$10005,E568,[1]!Table1[2])</f>
        <v/>
      </c>
      <c r="AG568" s="30">
        <f>SUMIF([1]route!$E$3:$E$10005,E568,[1]!Table1[3])</f>
        <v/>
      </c>
      <c r="AH568" s="30">
        <f>SUMIF([1]route!$E$3:$E$10005,E568,[1]!Table1[4])</f>
        <v/>
      </c>
      <c r="AI568" s="30">
        <f>SUMIF([1]route!$E$3:$E$10005,E568,[1]!Table1[5])</f>
        <v/>
      </c>
      <c r="AJ568" s="30">
        <f>SUMIF([1]route!$E$3:$E$10005,E568,[1]!Table1[6])</f>
        <v/>
      </c>
      <c r="AK568" s="30">
        <f>SUMIF([1]route!$E$3:$E$10005,E568,[1]!Table1[7])</f>
        <v/>
      </c>
      <c r="AL568" s="30">
        <f>SUMIF([1]route!$E$3:$E$10005,E568,[1]!Table1[8])</f>
        <v/>
      </c>
      <c r="AM568" s="30">
        <f>SUMIF([1]route!$E$3:$E$10005,E568,[1]!Table1[9])</f>
        <v/>
      </c>
      <c r="AN568" s="30">
        <f>SUMIF([1]route!$E$3:$E$10005,E568,[1]!Table1[10])</f>
        <v/>
      </c>
      <c r="AO568" s="30">
        <f>SUMIF([1]route!$E$3:$E$10005,E568,[1]!Table1[11])</f>
        <v/>
      </c>
      <c r="AP568" s="30">
        <f>SUMIF([1]route!$E$3:$E$10005,E568,[1]!Table1[12])</f>
        <v/>
      </c>
      <c r="AQ568" s="30">
        <f>SUMIF([1]route!$E$3:$E$10005,E568,[1]!Table1[13])</f>
        <v/>
      </c>
      <c r="AR568" s="30">
        <f>SUMIF([1]route!$E$3:$E$10005,E568,[1]!Table1[14])</f>
        <v/>
      </c>
      <c r="AS568" s="30">
        <f>SUMIF([1]route!$E$3:$E$10005,E568,[1]!Table1[15])</f>
        <v/>
      </c>
      <c r="AT568" s="30">
        <f>SUMIF([1]route!$E$3:$E$10005,E568,[1]!Table1[16])</f>
        <v/>
      </c>
      <c r="AU568" s="30">
        <f>SUMIF([1]route!$E$3:$E$10005,E568,[1]!Table1[17])</f>
        <v/>
      </c>
      <c r="AV568" s="30">
        <f>SUMIF([1]route!$E$3:$E$10005,E568,[1]!Table1[18])</f>
        <v/>
      </c>
      <c r="AW568" s="30">
        <f>SUMIF([1]route!$E$3:$E$10005,E568,[1]!Table1[19])</f>
        <v/>
      </c>
      <c r="AX568" s="30">
        <f>SUMIF([1]route!$E$3:$E$10005,E568,[1]!Table1[20])</f>
        <v/>
      </c>
      <c r="AY568" s="30">
        <f>SUMIF([1]route!$E$3:$E$10005,E568,[1]!Table1[21])</f>
        <v/>
      </c>
      <c r="AZ568" s="30">
        <f>SUMIF([1]route!$E$3:$E$10005,E568,[1]!Table1[22])</f>
        <v/>
      </c>
      <c r="BA568" s="30">
        <f>SUMIF([1]route!$E$3:$E$10005,E568,[1]!Table1[23])</f>
        <v/>
      </c>
      <c r="BB568" s="30">
        <f>SUMIF([1]route!$E$3:$E$10005,E568,[1]!Table1[24])</f>
        <v/>
      </c>
      <c r="BC568" s="30">
        <f>SUMIF([1]route!$E$3:$E$10005,E568,[1]!Table1[25])</f>
        <v/>
      </c>
      <c r="BD568" s="30">
        <f>SUMIF([1]route!$E$3:$E$10005,E568,[1]!Table1[26])</f>
        <v/>
      </c>
      <c r="BE568" s="30">
        <f>SUMIF([1]route!$E$3:$E$10005,E568,[1]!Table1[27])</f>
        <v/>
      </c>
      <c r="BF568" s="30">
        <f>SUMIF([1]route!$E$3:$E$10005,E568,[1]!Table1[28])</f>
        <v/>
      </c>
      <c r="BG568" s="30">
        <f>SUMIF([1]route!$E$3:$E$10005,E568,[1]!Table1[29])</f>
        <v/>
      </c>
      <c r="BH568" s="30">
        <f>SUMIF([1]route!$E$3:$E$10005,E568,[1]!Table1[30])</f>
        <v/>
      </c>
      <c r="BI568" s="30">
        <f>SUMIF([1]route!$E$3:$E$10005,E568,[1]!Table1[31])</f>
        <v/>
      </c>
      <c r="BJ568" s="30">
        <f>SUMIF([1]route!$E$3:$E$10005,E568,[1]!Table1[Remain PO])</f>
        <v/>
      </c>
      <c r="BK568" s="31">
        <f>SUMIF([1]route!$E$3:$E$10005,E568,[1]!Table1[N+1])</f>
        <v/>
      </c>
      <c r="BL568" s="31">
        <f>SUMIF([1]route!$E$3:$E$10005,E568,[1]!Table1[N+2])</f>
        <v/>
      </c>
      <c r="BM568" s="31">
        <f>SUMIF([1]route!$E$3:$E$10005,E568,[1]!Table1[N+3])</f>
        <v/>
      </c>
      <c r="BN568" s="32">
        <f>SUMIF([1]route!$E$3:$E$10005,E568,[1]!Table1[N+4])</f>
        <v/>
      </c>
      <c r="BP568" s="37">
        <f>$V568-$AD568</f>
        <v/>
      </c>
      <c r="BQ568" s="35">
        <f>BP568-AE568</f>
        <v/>
      </c>
      <c r="BR568" s="35">
        <f>BQ568-AF568</f>
        <v/>
      </c>
      <c r="BS568" s="35">
        <f>BR568-AG568</f>
        <v/>
      </c>
      <c r="BT568" s="35">
        <f>BS568-AH568</f>
        <v/>
      </c>
      <c r="BU568" s="35">
        <f>BT568-AI568</f>
        <v/>
      </c>
      <c r="BV568" s="35">
        <f>BU568-AJ568</f>
        <v/>
      </c>
      <c r="BW568" s="35">
        <f>BV568-AK568</f>
        <v/>
      </c>
      <c r="BX568" s="35">
        <f>BW568-AL568</f>
        <v/>
      </c>
      <c r="BY568" s="35">
        <f>BX568-AM568</f>
        <v/>
      </c>
      <c r="BZ568" s="35">
        <f>BY568-AN568</f>
        <v/>
      </c>
      <c r="CA568" s="35">
        <f>BZ568-AO568</f>
        <v/>
      </c>
      <c r="CB568" s="35">
        <f>CA568-AP568</f>
        <v/>
      </c>
      <c r="CC568" s="35">
        <f>CB568-AQ568</f>
        <v/>
      </c>
      <c r="CD568" s="35">
        <f>CC568-AR568</f>
        <v/>
      </c>
      <c r="CE568" s="35">
        <f>CD568-AS568</f>
        <v/>
      </c>
      <c r="CF568" s="35">
        <f>CE568-AT568</f>
        <v/>
      </c>
      <c r="CG568" s="35">
        <f>CF568-AU568</f>
        <v/>
      </c>
      <c r="CH568" s="35">
        <f>CG568-AV568</f>
        <v/>
      </c>
      <c r="CI568" s="35">
        <f>CH568-AW568</f>
        <v/>
      </c>
      <c r="CJ568" s="35">
        <f>CI568-AX568</f>
        <v/>
      </c>
      <c r="CK568" s="35">
        <f>CJ568-AY568</f>
        <v/>
      </c>
      <c r="CL568" s="35">
        <f>CK568-AZ568</f>
        <v/>
      </c>
      <c r="CM568" s="35">
        <f>CL568-BA568</f>
        <v/>
      </c>
      <c r="CN568" s="35">
        <f>CM568-BB568</f>
        <v/>
      </c>
      <c r="CO568" s="35">
        <f>CN568-BC568</f>
        <v/>
      </c>
      <c r="CP568" s="35">
        <f>CO568-BD568</f>
        <v/>
      </c>
      <c r="CQ568" s="35">
        <f>CP568-BE568</f>
        <v/>
      </c>
      <c r="CR568" s="35">
        <f>CQ568-BF568</f>
        <v/>
      </c>
      <c r="CS568" s="35">
        <f>CR568-BG568</f>
        <v/>
      </c>
      <c r="CT568" s="35">
        <f>CS568-BH568</f>
        <v/>
      </c>
      <c r="CU568" s="35">
        <f>CT568-BI568</f>
        <v/>
      </c>
      <c r="CV568" s="35">
        <f>CU568-BJ568</f>
        <v/>
      </c>
      <c r="CW568" s="38">
        <f>CV568-BK568</f>
        <v/>
      </c>
      <c r="CX568" s="38">
        <f>CW568-BL568</f>
        <v/>
      </c>
      <c r="CY568" s="38">
        <f>CX568-BM568</f>
        <v/>
      </c>
      <c r="CZ568" s="39">
        <f>CY568-BN568</f>
        <v/>
      </c>
      <c r="DA568" s="35" t="n"/>
    </row>
    <row r="569">
      <c r="D569" s="19" t="n"/>
      <c r="E569" s="20" t="n"/>
      <c r="F569" s="21" t="n"/>
      <c r="G569" s="21" t="n"/>
      <c r="H569" s="21" t="n"/>
      <c r="I569" s="19" t="n"/>
      <c r="J569" s="19" t="n"/>
      <c r="K569" s="21" t="n"/>
      <c r="L569" s="21" t="n"/>
      <c r="M569" s="22" t="n"/>
      <c r="N569" s="22" t="n"/>
      <c r="O569" s="19" t="n"/>
      <c r="P569" s="21" t="n"/>
      <c r="Q569" s="167">
        <f>'Cutting Rules'!AD569</f>
        <v/>
      </c>
      <c r="R569" s="168" t="n"/>
      <c r="S569" s="24" t="n"/>
      <c r="T569" s="169" t="inlineStr"/>
      <c r="U569" s="19" t="n"/>
      <c r="V569" s="25" t="n"/>
      <c r="W569" s="26" t="n"/>
      <c r="X569" s="27" t="n"/>
      <c r="Y569" s="47" t="n"/>
      <c r="Z569" s="121">
        <f>IFERROR(VLOOKUP(E569,[1]route!$E$3:$BL$10005,59,0),"")&amp;IFERROR(VLOOKUP(E569,[1]route!$E$3:$BL$10005,60,0),"")</f>
        <v/>
      </c>
      <c r="AA569" s="172">
        <f>IF(R569&gt;V569,R569-V569,0)</f>
        <v/>
      </c>
      <c r="AB569" s="173">
        <f>AA569*O569*N569/1000</f>
        <v/>
      </c>
      <c r="AC569" s="4">
        <f>IFERROR(MATCH($X569,$BP569:$CZ569,0),"")</f>
        <v/>
      </c>
      <c r="AD569" s="29" t="n">
        <v>0</v>
      </c>
      <c r="AE569" s="30">
        <f>SUMIF([1]route!$E$3:$E$10005,E569,[1]!Table1[1])</f>
        <v/>
      </c>
      <c r="AF569" s="30">
        <f>SUMIF([1]route!$E$3:$E$10005,E569,[1]!Table1[2])</f>
        <v/>
      </c>
      <c r="AG569" s="30">
        <f>SUMIF([1]route!$E$3:$E$10005,E569,[1]!Table1[3])</f>
        <v/>
      </c>
      <c r="AH569" s="30">
        <f>SUMIF([1]route!$E$3:$E$10005,E569,[1]!Table1[4])</f>
        <v/>
      </c>
      <c r="AI569" s="30">
        <f>SUMIF([1]route!$E$3:$E$10005,E569,[1]!Table1[5])</f>
        <v/>
      </c>
      <c r="AJ569" s="30">
        <f>SUMIF([1]route!$E$3:$E$10005,E569,[1]!Table1[6])</f>
        <v/>
      </c>
      <c r="AK569" s="30">
        <f>SUMIF([1]route!$E$3:$E$10005,E569,[1]!Table1[7])</f>
        <v/>
      </c>
      <c r="AL569" s="30">
        <f>SUMIF([1]route!$E$3:$E$10005,E569,[1]!Table1[8])</f>
        <v/>
      </c>
      <c r="AM569" s="30">
        <f>SUMIF([1]route!$E$3:$E$10005,E569,[1]!Table1[9])</f>
        <v/>
      </c>
      <c r="AN569" s="30">
        <f>SUMIF([1]route!$E$3:$E$10005,E569,[1]!Table1[10])</f>
        <v/>
      </c>
      <c r="AO569" s="30">
        <f>SUMIF([1]route!$E$3:$E$10005,E569,[1]!Table1[11])</f>
        <v/>
      </c>
      <c r="AP569" s="30">
        <f>SUMIF([1]route!$E$3:$E$10005,E569,[1]!Table1[12])</f>
        <v/>
      </c>
      <c r="AQ569" s="30">
        <f>SUMIF([1]route!$E$3:$E$10005,E569,[1]!Table1[13])</f>
        <v/>
      </c>
      <c r="AR569" s="30">
        <f>SUMIF([1]route!$E$3:$E$10005,E569,[1]!Table1[14])</f>
        <v/>
      </c>
      <c r="AS569" s="30">
        <f>SUMIF([1]route!$E$3:$E$10005,E569,[1]!Table1[15])</f>
        <v/>
      </c>
      <c r="AT569" s="30">
        <f>SUMIF([1]route!$E$3:$E$10005,E569,[1]!Table1[16])</f>
        <v/>
      </c>
      <c r="AU569" s="30">
        <f>SUMIF([1]route!$E$3:$E$10005,E569,[1]!Table1[17])</f>
        <v/>
      </c>
      <c r="AV569" s="30">
        <f>SUMIF([1]route!$E$3:$E$10005,E569,[1]!Table1[18])</f>
        <v/>
      </c>
      <c r="AW569" s="30">
        <f>SUMIF([1]route!$E$3:$E$10005,E569,[1]!Table1[19])</f>
        <v/>
      </c>
      <c r="AX569" s="30">
        <f>SUMIF([1]route!$E$3:$E$10005,E569,[1]!Table1[20])</f>
        <v/>
      </c>
      <c r="AY569" s="30">
        <f>SUMIF([1]route!$E$3:$E$10005,E569,[1]!Table1[21])</f>
        <v/>
      </c>
      <c r="AZ569" s="30">
        <f>SUMIF([1]route!$E$3:$E$10005,E569,[1]!Table1[22])</f>
        <v/>
      </c>
      <c r="BA569" s="30">
        <f>SUMIF([1]route!$E$3:$E$10005,E569,[1]!Table1[23])</f>
        <v/>
      </c>
      <c r="BB569" s="30">
        <f>SUMIF([1]route!$E$3:$E$10005,E569,[1]!Table1[24])</f>
        <v/>
      </c>
      <c r="BC569" s="30">
        <f>SUMIF([1]route!$E$3:$E$10005,E569,[1]!Table1[25])</f>
        <v/>
      </c>
      <c r="BD569" s="30">
        <f>SUMIF([1]route!$E$3:$E$10005,E569,[1]!Table1[26])</f>
        <v/>
      </c>
      <c r="BE569" s="30">
        <f>SUMIF([1]route!$E$3:$E$10005,E569,[1]!Table1[27])</f>
        <v/>
      </c>
      <c r="BF569" s="30">
        <f>SUMIF([1]route!$E$3:$E$10005,E569,[1]!Table1[28])</f>
        <v/>
      </c>
      <c r="BG569" s="30">
        <f>SUMIF([1]route!$E$3:$E$10005,E569,[1]!Table1[29])</f>
        <v/>
      </c>
      <c r="BH569" s="30">
        <f>SUMIF([1]route!$E$3:$E$10005,E569,[1]!Table1[30])</f>
        <v/>
      </c>
      <c r="BI569" s="30">
        <f>SUMIF([1]route!$E$3:$E$10005,E569,[1]!Table1[31])</f>
        <v/>
      </c>
      <c r="BJ569" s="30">
        <f>SUMIF([1]route!$E$3:$E$10005,E569,[1]!Table1[Remain PO])</f>
        <v/>
      </c>
      <c r="BK569" s="31">
        <f>SUMIF([1]route!$E$3:$E$10005,E569,[1]!Table1[N+1])</f>
        <v/>
      </c>
      <c r="BL569" s="31">
        <f>SUMIF([1]route!$E$3:$E$10005,E569,[1]!Table1[N+2])</f>
        <v/>
      </c>
      <c r="BM569" s="31">
        <f>SUMIF([1]route!$E$3:$E$10005,E569,[1]!Table1[N+3])</f>
        <v/>
      </c>
      <c r="BN569" s="32">
        <f>SUMIF([1]route!$E$3:$E$10005,E569,[1]!Table1[N+4])</f>
        <v/>
      </c>
      <c r="BP569" s="37">
        <f>$V569-$AD569</f>
        <v/>
      </c>
      <c r="BQ569" s="35">
        <f>BP569-AE569</f>
        <v/>
      </c>
      <c r="BR569" s="35">
        <f>BQ569-AF569</f>
        <v/>
      </c>
      <c r="BS569" s="35">
        <f>BR569-AG569</f>
        <v/>
      </c>
      <c r="BT569" s="35">
        <f>BS569-AH569</f>
        <v/>
      </c>
      <c r="BU569" s="35">
        <f>BT569-AI569</f>
        <v/>
      </c>
      <c r="BV569" s="35">
        <f>BU569-AJ569</f>
        <v/>
      </c>
      <c r="BW569" s="35">
        <f>BV569-AK569</f>
        <v/>
      </c>
      <c r="BX569" s="35">
        <f>BW569-AL569</f>
        <v/>
      </c>
      <c r="BY569" s="35">
        <f>BX569-AM569</f>
        <v/>
      </c>
      <c r="BZ569" s="35">
        <f>BY569-AN569</f>
        <v/>
      </c>
      <c r="CA569" s="35">
        <f>BZ569-AO569</f>
        <v/>
      </c>
      <c r="CB569" s="35">
        <f>CA569-AP569</f>
        <v/>
      </c>
      <c r="CC569" s="35">
        <f>CB569-AQ569</f>
        <v/>
      </c>
      <c r="CD569" s="35">
        <f>CC569-AR569</f>
        <v/>
      </c>
      <c r="CE569" s="35">
        <f>CD569-AS569</f>
        <v/>
      </c>
      <c r="CF569" s="35">
        <f>CE569-AT569</f>
        <v/>
      </c>
      <c r="CG569" s="35">
        <f>CF569-AU569</f>
        <v/>
      </c>
      <c r="CH569" s="35">
        <f>CG569-AV569</f>
        <v/>
      </c>
      <c r="CI569" s="35">
        <f>CH569-AW569</f>
        <v/>
      </c>
      <c r="CJ569" s="35">
        <f>CI569-AX569</f>
        <v/>
      </c>
      <c r="CK569" s="35">
        <f>CJ569-AY569</f>
        <v/>
      </c>
      <c r="CL569" s="35">
        <f>CK569-AZ569</f>
        <v/>
      </c>
      <c r="CM569" s="35">
        <f>CL569-BA569</f>
        <v/>
      </c>
      <c r="CN569" s="35">
        <f>CM569-BB569</f>
        <v/>
      </c>
      <c r="CO569" s="35">
        <f>CN569-BC569</f>
        <v/>
      </c>
      <c r="CP569" s="35">
        <f>CO569-BD569</f>
        <v/>
      </c>
      <c r="CQ569" s="35">
        <f>CP569-BE569</f>
        <v/>
      </c>
      <c r="CR569" s="35">
        <f>CQ569-BF569</f>
        <v/>
      </c>
      <c r="CS569" s="35">
        <f>CR569-BG569</f>
        <v/>
      </c>
      <c r="CT569" s="35">
        <f>CS569-BH569</f>
        <v/>
      </c>
      <c r="CU569" s="35">
        <f>CT569-BI569</f>
        <v/>
      </c>
      <c r="CV569" s="35">
        <f>CU569-BJ569</f>
        <v/>
      </c>
      <c r="CW569" s="38">
        <f>CV569-BK569</f>
        <v/>
      </c>
      <c r="CX569" s="38">
        <f>CW569-BL569</f>
        <v/>
      </c>
      <c r="CY569" s="38">
        <f>CX569-BM569</f>
        <v/>
      </c>
      <c r="CZ569" s="39">
        <f>CY569-BN569</f>
        <v/>
      </c>
      <c r="DA569" s="35" t="n"/>
    </row>
    <row r="570">
      <c r="D570" s="19" t="n"/>
      <c r="E570" s="20" t="n"/>
      <c r="F570" s="21" t="n"/>
      <c r="G570" s="21" t="n"/>
      <c r="H570" s="21" t="n"/>
      <c r="I570" s="19" t="n"/>
      <c r="J570" s="19" t="n"/>
      <c r="K570" s="21" t="n"/>
      <c r="L570" s="21" t="n"/>
      <c r="M570" s="22" t="n"/>
      <c r="N570" s="22" t="n"/>
      <c r="O570" s="19" t="n"/>
      <c r="P570" s="21" t="n"/>
      <c r="Q570" s="167">
        <f>'Cutting Rules'!AD570</f>
        <v/>
      </c>
      <c r="R570" s="168" t="n"/>
      <c r="S570" s="24" t="n"/>
      <c r="T570" s="169" t="inlineStr"/>
      <c r="U570" s="19" t="n"/>
      <c r="V570" s="25" t="n"/>
      <c r="W570" s="26" t="n"/>
      <c r="X570" s="27" t="n"/>
      <c r="Y570" s="47" t="n"/>
      <c r="Z570" s="121">
        <f>IFERROR(VLOOKUP(E570,[1]route!$E$3:$BL$10005,59,0),"")&amp;IFERROR(VLOOKUP(E570,[1]route!$E$3:$BL$10005,60,0),"")</f>
        <v/>
      </c>
      <c r="AA570" s="172">
        <f>IF(R570&gt;V570,R570-V570,0)</f>
        <v/>
      </c>
      <c r="AB570" s="173">
        <f>AA570*O570*N570/1000</f>
        <v/>
      </c>
      <c r="AC570" s="4">
        <f>IFERROR(MATCH($X570,$BP570:$CZ570,0),"")</f>
        <v/>
      </c>
      <c r="AD570" s="29" t="n">
        <v>0</v>
      </c>
      <c r="AE570" s="30">
        <f>SUMIF([1]route!$E$3:$E$10005,E570,[1]!Table1[1])</f>
        <v/>
      </c>
      <c r="AF570" s="30">
        <f>SUMIF([1]route!$E$3:$E$10005,E570,[1]!Table1[2])</f>
        <v/>
      </c>
      <c r="AG570" s="30">
        <f>SUMIF([1]route!$E$3:$E$10005,E570,[1]!Table1[3])</f>
        <v/>
      </c>
      <c r="AH570" s="30">
        <f>SUMIF([1]route!$E$3:$E$10005,E570,[1]!Table1[4])</f>
        <v/>
      </c>
      <c r="AI570" s="30">
        <f>SUMIF([1]route!$E$3:$E$10005,E570,[1]!Table1[5])</f>
        <v/>
      </c>
      <c r="AJ570" s="30">
        <f>SUMIF([1]route!$E$3:$E$10005,E570,[1]!Table1[6])</f>
        <v/>
      </c>
      <c r="AK570" s="30">
        <f>SUMIF([1]route!$E$3:$E$10005,E570,[1]!Table1[7])</f>
        <v/>
      </c>
      <c r="AL570" s="30">
        <f>SUMIF([1]route!$E$3:$E$10005,E570,[1]!Table1[8])</f>
        <v/>
      </c>
      <c r="AM570" s="30">
        <f>SUMIF([1]route!$E$3:$E$10005,E570,[1]!Table1[9])</f>
        <v/>
      </c>
      <c r="AN570" s="30">
        <f>SUMIF([1]route!$E$3:$E$10005,E570,[1]!Table1[10])</f>
        <v/>
      </c>
      <c r="AO570" s="30">
        <f>SUMIF([1]route!$E$3:$E$10005,E570,[1]!Table1[11])</f>
        <v/>
      </c>
      <c r="AP570" s="30">
        <f>SUMIF([1]route!$E$3:$E$10005,E570,[1]!Table1[12])</f>
        <v/>
      </c>
      <c r="AQ570" s="30">
        <f>SUMIF([1]route!$E$3:$E$10005,E570,[1]!Table1[13])</f>
        <v/>
      </c>
      <c r="AR570" s="30">
        <f>SUMIF([1]route!$E$3:$E$10005,E570,[1]!Table1[14])</f>
        <v/>
      </c>
      <c r="AS570" s="30">
        <f>SUMIF([1]route!$E$3:$E$10005,E570,[1]!Table1[15])</f>
        <v/>
      </c>
      <c r="AT570" s="30">
        <f>SUMIF([1]route!$E$3:$E$10005,E570,[1]!Table1[16])</f>
        <v/>
      </c>
      <c r="AU570" s="30">
        <f>SUMIF([1]route!$E$3:$E$10005,E570,[1]!Table1[17])</f>
        <v/>
      </c>
      <c r="AV570" s="30">
        <f>SUMIF([1]route!$E$3:$E$10005,E570,[1]!Table1[18])</f>
        <v/>
      </c>
      <c r="AW570" s="30">
        <f>SUMIF([1]route!$E$3:$E$10005,E570,[1]!Table1[19])</f>
        <v/>
      </c>
      <c r="AX570" s="30">
        <f>SUMIF([1]route!$E$3:$E$10005,E570,[1]!Table1[20])</f>
        <v/>
      </c>
      <c r="AY570" s="30">
        <f>SUMIF([1]route!$E$3:$E$10005,E570,[1]!Table1[21])</f>
        <v/>
      </c>
      <c r="AZ570" s="30">
        <f>SUMIF([1]route!$E$3:$E$10005,E570,[1]!Table1[22])</f>
        <v/>
      </c>
      <c r="BA570" s="30">
        <f>SUMIF([1]route!$E$3:$E$10005,E570,[1]!Table1[23])</f>
        <v/>
      </c>
      <c r="BB570" s="30">
        <f>SUMIF([1]route!$E$3:$E$10005,E570,[1]!Table1[24])</f>
        <v/>
      </c>
      <c r="BC570" s="30">
        <f>SUMIF([1]route!$E$3:$E$10005,E570,[1]!Table1[25])</f>
        <v/>
      </c>
      <c r="BD570" s="30">
        <f>SUMIF([1]route!$E$3:$E$10005,E570,[1]!Table1[26])</f>
        <v/>
      </c>
      <c r="BE570" s="30">
        <f>SUMIF([1]route!$E$3:$E$10005,E570,[1]!Table1[27])</f>
        <v/>
      </c>
      <c r="BF570" s="30">
        <f>SUMIF([1]route!$E$3:$E$10005,E570,[1]!Table1[28])</f>
        <v/>
      </c>
      <c r="BG570" s="30">
        <f>SUMIF([1]route!$E$3:$E$10005,E570,[1]!Table1[29])</f>
        <v/>
      </c>
      <c r="BH570" s="30">
        <f>SUMIF([1]route!$E$3:$E$10005,E570,[1]!Table1[30])</f>
        <v/>
      </c>
      <c r="BI570" s="30">
        <f>SUMIF([1]route!$E$3:$E$10005,E570,[1]!Table1[31])</f>
        <v/>
      </c>
      <c r="BJ570" s="30">
        <f>SUMIF([1]route!$E$3:$E$10005,E570,[1]!Table1[Remain PO])</f>
        <v/>
      </c>
      <c r="BK570" s="31">
        <f>SUMIF([1]route!$E$3:$E$10005,E570,[1]!Table1[N+1])</f>
        <v/>
      </c>
      <c r="BL570" s="31">
        <f>SUMIF([1]route!$E$3:$E$10005,E570,[1]!Table1[N+2])</f>
        <v/>
      </c>
      <c r="BM570" s="31">
        <f>SUMIF([1]route!$E$3:$E$10005,E570,[1]!Table1[N+3])</f>
        <v/>
      </c>
      <c r="BN570" s="32">
        <f>SUMIF([1]route!$E$3:$E$10005,E570,[1]!Table1[N+4])</f>
        <v/>
      </c>
      <c r="BP570" s="37">
        <f>$V570-$AD570</f>
        <v/>
      </c>
      <c r="BQ570" s="35">
        <f>BP570-AE570</f>
        <v/>
      </c>
      <c r="BR570" s="35">
        <f>BQ570-AF570</f>
        <v/>
      </c>
      <c r="BS570" s="35">
        <f>BR570-AG570</f>
        <v/>
      </c>
      <c r="BT570" s="35">
        <f>BS570-AH570</f>
        <v/>
      </c>
      <c r="BU570" s="35">
        <f>BT570-AI570</f>
        <v/>
      </c>
      <c r="BV570" s="35">
        <f>BU570-AJ570</f>
        <v/>
      </c>
      <c r="BW570" s="35">
        <f>BV570-AK570</f>
        <v/>
      </c>
      <c r="BX570" s="35">
        <f>BW570-AL570</f>
        <v/>
      </c>
      <c r="BY570" s="35">
        <f>BX570-AM570</f>
        <v/>
      </c>
      <c r="BZ570" s="35">
        <f>BY570-AN570</f>
        <v/>
      </c>
      <c r="CA570" s="35">
        <f>BZ570-AO570</f>
        <v/>
      </c>
      <c r="CB570" s="35">
        <f>CA570-AP570</f>
        <v/>
      </c>
      <c r="CC570" s="35">
        <f>CB570-AQ570</f>
        <v/>
      </c>
      <c r="CD570" s="35">
        <f>CC570-AR570</f>
        <v/>
      </c>
      <c r="CE570" s="35">
        <f>CD570-AS570</f>
        <v/>
      </c>
      <c r="CF570" s="35">
        <f>CE570-AT570</f>
        <v/>
      </c>
      <c r="CG570" s="35">
        <f>CF570-AU570</f>
        <v/>
      </c>
      <c r="CH570" s="35">
        <f>CG570-AV570</f>
        <v/>
      </c>
      <c r="CI570" s="35">
        <f>CH570-AW570</f>
        <v/>
      </c>
      <c r="CJ570" s="35">
        <f>CI570-AX570</f>
        <v/>
      </c>
      <c r="CK570" s="35">
        <f>CJ570-AY570</f>
        <v/>
      </c>
      <c r="CL570" s="35">
        <f>CK570-AZ570</f>
        <v/>
      </c>
      <c r="CM570" s="35">
        <f>CL570-BA570</f>
        <v/>
      </c>
      <c r="CN570" s="35">
        <f>CM570-BB570</f>
        <v/>
      </c>
      <c r="CO570" s="35">
        <f>CN570-BC570</f>
        <v/>
      </c>
      <c r="CP570" s="35">
        <f>CO570-BD570</f>
        <v/>
      </c>
      <c r="CQ570" s="35">
        <f>CP570-BE570</f>
        <v/>
      </c>
      <c r="CR570" s="35">
        <f>CQ570-BF570</f>
        <v/>
      </c>
      <c r="CS570" s="35">
        <f>CR570-BG570</f>
        <v/>
      </c>
      <c r="CT570" s="35">
        <f>CS570-BH570</f>
        <v/>
      </c>
      <c r="CU570" s="35">
        <f>CT570-BI570</f>
        <v/>
      </c>
      <c r="CV570" s="35">
        <f>CU570-BJ570</f>
        <v/>
      </c>
      <c r="CW570" s="38">
        <f>CV570-BK570</f>
        <v/>
      </c>
      <c r="CX570" s="38">
        <f>CW570-BL570</f>
        <v/>
      </c>
      <c r="CY570" s="38">
        <f>CX570-BM570</f>
        <v/>
      </c>
      <c r="CZ570" s="39">
        <f>CY570-BN570</f>
        <v/>
      </c>
      <c r="DA570" s="35" t="n"/>
    </row>
    <row r="571">
      <c r="D571" s="19" t="n"/>
      <c r="E571" s="20" t="n"/>
      <c r="F571" s="21" t="n"/>
      <c r="G571" s="21" t="n"/>
      <c r="H571" s="21" t="n"/>
      <c r="I571" s="19" t="n"/>
      <c r="J571" s="19" t="n"/>
      <c r="K571" s="21" t="n"/>
      <c r="L571" s="21" t="n"/>
      <c r="M571" s="22" t="n"/>
      <c r="N571" s="22" t="n"/>
      <c r="O571" s="19" t="n"/>
      <c r="P571" s="21" t="n"/>
      <c r="Q571" s="167">
        <f>'Cutting Rules'!AD571</f>
        <v/>
      </c>
      <c r="R571" s="168" t="n"/>
      <c r="S571" s="24" t="n"/>
      <c r="T571" s="169" t="inlineStr"/>
      <c r="U571" s="19" t="n"/>
      <c r="V571" s="25" t="n"/>
      <c r="W571" s="26" t="n"/>
      <c r="X571" s="27" t="n"/>
      <c r="Y571" s="47" t="n"/>
      <c r="Z571" s="121">
        <f>IFERROR(VLOOKUP(E571,[1]route!$E$3:$BL$10005,59,0),"")&amp;IFERROR(VLOOKUP(E571,[1]route!$E$3:$BL$10005,60,0),"")</f>
        <v/>
      </c>
      <c r="AA571" s="172">
        <f>IF(R571&gt;V571,R571-V571,0)</f>
        <v/>
      </c>
      <c r="AB571" s="173">
        <f>AA571*O571*N571/1000</f>
        <v/>
      </c>
      <c r="AC571" s="4">
        <f>IFERROR(MATCH($X571,$BP571:$CZ571,0),"")</f>
        <v/>
      </c>
      <c r="AD571" s="29" t="n">
        <v>0</v>
      </c>
      <c r="AE571" s="30">
        <f>SUMIF([1]route!$E$3:$E$10005,E571,[1]!Table1[1])</f>
        <v/>
      </c>
      <c r="AF571" s="30">
        <f>SUMIF([1]route!$E$3:$E$10005,E571,[1]!Table1[2])</f>
        <v/>
      </c>
      <c r="AG571" s="30">
        <f>SUMIF([1]route!$E$3:$E$10005,E571,[1]!Table1[3])</f>
        <v/>
      </c>
      <c r="AH571" s="30">
        <f>SUMIF([1]route!$E$3:$E$10005,E571,[1]!Table1[4])</f>
        <v/>
      </c>
      <c r="AI571" s="30">
        <f>SUMIF([1]route!$E$3:$E$10005,E571,[1]!Table1[5])</f>
        <v/>
      </c>
      <c r="AJ571" s="30">
        <f>SUMIF([1]route!$E$3:$E$10005,E571,[1]!Table1[6])</f>
        <v/>
      </c>
      <c r="AK571" s="30">
        <f>SUMIF([1]route!$E$3:$E$10005,E571,[1]!Table1[7])</f>
        <v/>
      </c>
      <c r="AL571" s="30">
        <f>SUMIF([1]route!$E$3:$E$10005,E571,[1]!Table1[8])</f>
        <v/>
      </c>
      <c r="AM571" s="30">
        <f>SUMIF([1]route!$E$3:$E$10005,E571,[1]!Table1[9])</f>
        <v/>
      </c>
      <c r="AN571" s="30">
        <f>SUMIF([1]route!$E$3:$E$10005,E571,[1]!Table1[10])</f>
        <v/>
      </c>
      <c r="AO571" s="30">
        <f>SUMIF([1]route!$E$3:$E$10005,E571,[1]!Table1[11])</f>
        <v/>
      </c>
      <c r="AP571" s="30">
        <f>SUMIF([1]route!$E$3:$E$10005,E571,[1]!Table1[12])</f>
        <v/>
      </c>
      <c r="AQ571" s="30">
        <f>SUMIF([1]route!$E$3:$E$10005,E571,[1]!Table1[13])</f>
        <v/>
      </c>
      <c r="AR571" s="30">
        <f>SUMIF([1]route!$E$3:$E$10005,E571,[1]!Table1[14])</f>
        <v/>
      </c>
      <c r="AS571" s="30">
        <f>SUMIF([1]route!$E$3:$E$10005,E571,[1]!Table1[15])</f>
        <v/>
      </c>
      <c r="AT571" s="30">
        <f>SUMIF([1]route!$E$3:$E$10005,E571,[1]!Table1[16])</f>
        <v/>
      </c>
      <c r="AU571" s="30">
        <f>SUMIF([1]route!$E$3:$E$10005,E571,[1]!Table1[17])</f>
        <v/>
      </c>
      <c r="AV571" s="30">
        <f>SUMIF([1]route!$E$3:$E$10005,E571,[1]!Table1[18])</f>
        <v/>
      </c>
      <c r="AW571" s="30">
        <f>SUMIF([1]route!$E$3:$E$10005,E571,[1]!Table1[19])</f>
        <v/>
      </c>
      <c r="AX571" s="30">
        <f>SUMIF([1]route!$E$3:$E$10005,E571,[1]!Table1[20])</f>
        <v/>
      </c>
      <c r="AY571" s="30">
        <f>SUMIF([1]route!$E$3:$E$10005,E571,[1]!Table1[21])</f>
        <v/>
      </c>
      <c r="AZ571" s="30">
        <f>SUMIF([1]route!$E$3:$E$10005,E571,[1]!Table1[22])</f>
        <v/>
      </c>
      <c r="BA571" s="30">
        <f>SUMIF([1]route!$E$3:$E$10005,E571,[1]!Table1[23])</f>
        <v/>
      </c>
      <c r="BB571" s="30">
        <f>SUMIF([1]route!$E$3:$E$10005,E571,[1]!Table1[24])</f>
        <v/>
      </c>
      <c r="BC571" s="30">
        <f>SUMIF([1]route!$E$3:$E$10005,E571,[1]!Table1[25])</f>
        <v/>
      </c>
      <c r="BD571" s="30">
        <f>SUMIF([1]route!$E$3:$E$10005,E571,[1]!Table1[26])</f>
        <v/>
      </c>
      <c r="BE571" s="30">
        <f>SUMIF([1]route!$E$3:$E$10005,E571,[1]!Table1[27])</f>
        <v/>
      </c>
      <c r="BF571" s="30">
        <f>SUMIF([1]route!$E$3:$E$10005,E571,[1]!Table1[28])</f>
        <v/>
      </c>
      <c r="BG571" s="30">
        <f>SUMIF([1]route!$E$3:$E$10005,E571,[1]!Table1[29])</f>
        <v/>
      </c>
      <c r="BH571" s="30">
        <f>SUMIF([1]route!$E$3:$E$10005,E571,[1]!Table1[30])</f>
        <v/>
      </c>
      <c r="BI571" s="30">
        <f>SUMIF([1]route!$E$3:$E$10005,E571,[1]!Table1[31])</f>
        <v/>
      </c>
      <c r="BJ571" s="30">
        <f>SUMIF([1]route!$E$3:$E$10005,E571,[1]!Table1[Remain PO])</f>
        <v/>
      </c>
      <c r="BK571" s="31">
        <f>SUMIF([1]route!$E$3:$E$10005,E571,[1]!Table1[N+1])</f>
        <v/>
      </c>
      <c r="BL571" s="31">
        <f>SUMIF([1]route!$E$3:$E$10005,E571,[1]!Table1[N+2])</f>
        <v/>
      </c>
      <c r="BM571" s="31">
        <f>SUMIF([1]route!$E$3:$E$10005,E571,[1]!Table1[N+3])</f>
        <v/>
      </c>
      <c r="BN571" s="32">
        <f>SUMIF([1]route!$E$3:$E$10005,E571,[1]!Table1[N+4])</f>
        <v/>
      </c>
      <c r="BP571" s="37">
        <f>$V571-$AD571</f>
        <v/>
      </c>
      <c r="BQ571" s="35">
        <f>BP571-AE571</f>
        <v/>
      </c>
      <c r="BR571" s="35">
        <f>BQ571-AF571</f>
        <v/>
      </c>
      <c r="BS571" s="35">
        <f>BR571-AG571</f>
        <v/>
      </c>
      <c r="BT571" s="35">
        <f>BS571-AH571</f>
        <v/>
      </c>
      <c r="BU571" s="35">
        <f>BT571-AI571</f>
        <v/>
      </c>
      <c r="BV571" s="35">
        <f>BU571-AJ571</f>
        <v/>
      </c>
      <c r="BW571" s="35">
        <f>BV571-AK571</f>
        <v/>
      </c>
      <c r="BX571" s="35">
        <f>BW571-AL571</f>
        <v/>
      </c>
      <c r="BY571" s="35">
        <f>BX571-AM571</f>
        <v/>
      </c>
      <c r="BZ571" s="35">
        <f>BY571-AN571</f>
        <v/>
      </c>
      <c r="CA571" s="35">
        <f>BZ571-AO571</f>
        <v/>
      </c>
      <c r="CB571" s="35">
        <f>CA571-AP571</f>
        <v/>
      </c>
      <c r="CC571" s="35">
        <f>CB571-AQ571</f>
        <v/>
      </c>
      <c r="CD571" s="35">
        <f>CC571-AR571</f>
        <v/>
      </c>
      <c r="CE571" s="35">
        <f>CD571-AS571</f>
        <v/>
      </c>
      <c r="CF571" s="35">
        <f>CE571-AT571</f>
        <v/>
      </c>
      <c r="CG571" s="35">
        <f>CF571-AU571</f>
        <v/>
      </c>
      <c r="CH571" s="35">
        <f>CG571-AV571</f>
        <v/>
      </c>
      <c r="CI571" s="35">
        <f>CH571-AW571</f>
        <v/>
      </c>
      <c r="CJ571" s="35">
        <f>CI571-AX571</f>
        <v/>
      </c>
      <c r="CK571" s="35">
        <f>CJ571-AY571</f>
        <v/>
      </c>
      <c r="CL571" s="35">
        <f>CK571-AZ571</f>
        <v/>
      </c>
      <c r="CM571" s="35">
        <f>CL571-BA571</f>
        <v/>
      </c>
      <c r="CN571" s="35">
        <f>CM571-BB571</f>
        <v/>
      </c>
      <c r="CO571" s="35">
        <f>CN571-BC571</f>
        <v/>
      </c>
      <c r="CP571" s="35">
        <f>CO571-BD571</f>
        <v/>
      </c>
      <c r="CQ571" s="35">
        <f>CP571-BE571</f>
        <v/>
      </c>
      <c r="CR571" s="35">
        <f>CQ571-BF571</f>
        <v/>
      </c>
      <c r="CS571" s="35">
        <f>CR571-BG571</f>
        <v/>
      </c>
      <c r="CT571" s="35">
        <f>CS571-BH571</f>
        <v/>
      </c>
      <c r="CU571" s="35">
        <f>CT571-BI571</f>
        <v/>
      </c>
      <c r="CV571" s="35">
        <f>CU571-BJ571</f>
        <v/>
      </c>
      <c r="CW571" s="38">
        <f>CV571-BK571</f>
        <v/>
      </c>
      <c r="CX571" s="38">
        <f>CW571-BL571</f>
        <v/>
      </c>
      <c r="CY571" s="38">
        <f>CX571-BM571</f>
        <v/>
      </c>
      <c r="CZ571" s="39">
        <f>CY571-BN571</f>
        <v/>
      </c>
      <c r="DA571" s="35" t="n"/>
    </row>
    <row r="572">
      <c r="D572" s="19" t="n"/>
      <c r="E572" s="20" t="n"/>
      <c r="F572" s="21" t="n"/>
      <c r="G572" s="21" t="n"/>
      <c r="H572" s="21" t="n"/>
      <c r="I572" s="19" t="n"/>
      <c r="J572" s="19" t="n"/>
      <c r="K572" s="21" t="n"/>
      <c r="L572" s="21" t="n"/>
      <c r="M572" s="22" t="n"/>
      <c r="N572" s="22" t="n"/>
      <c r="O572" s="19" t="n"/>
      <c r="P572" s="21" t="n"/>
      <c r="Q572" s="167">
        <f>'Cutting Rules'!AD572</f>
        <v/>
      </c>
      <c r="R572" s="168" t="n"/>
      <c r="S572" s="24" t="n"/>
      <c r="T572" s="169" t="inlineStr"/>
      <c r="U572" s="19" t="n"/>
      <c r="V572" s="25" t="n"/>
      <c r="W572" s="26" t="n"/>
      <c r="X572" s="27" t="n"/>
      <c r="Y572" s="47" t="n"/>
      <c r="Z572" s="121">
        <f>IFERROR(VLOOKUP(E572,[1]route!$E$3:$BL$10005,59,0),"")&amp;IFERROR(VLOOKUP(E572,[1]route!$E$3:$BL$10005,60,0),"")</f>
        <v/>
      </c>
      <c r="AA572" s="172">
        <f>IF(R572&gt;V572,R572-V572,0)</f>
        <v/>
      </c>
      <c r="AB572" s="173">
        <f>AA572*O572*N572/1000</f>
        <v/>
      </c>
      <c r="AC572" s="4">
        <f>IFERROR(MATCH($X572,$BP572:$CZ572,0),"")</f>
        <v/>
      </c>
      <c r="AD572" s="29" t="n">
        <v>0</v>
      </c>
      <c r="AE572" s="30">
        <f>SUMIF([1]route!$E$3:$E$10005,E572,[1]!Table1[1])</f>
        <v/>
      </c>
      <c r="AF572" s="30">
        <f>SUMIF([1]route!$E$3:$E$10005,E572,[1]!Table1[2])</f>
        <v/>
      </c>
      <c r="AG572" s="30">
        <f>SUMIF([1]route!$E$3:$E$10005,E572,[1]!Table1[3])</f>
        <v/>
      </c>
      <c r="AH572" s="30">
        <f>SUMIF([1]route!$E$3:$E$10005,E572,[1]!Table1[4])</f>
        <v/>
      </c>
      <c r="AI572" s="30">
        <f>SUMIF([1]route!$E$3:$E$10005,E572,[1]!Table1[5])</f>
        <v/>
      </c>
      <c r="AJ572" s="30">
        <f>SUMIF([1]route!$E$3:$E$10005,E572,[1]!Table1[6])</f>
        <v/>
      </c>
      <c r="AK572" s="30">
        <f>SUMIF([1]route!$E$3:$E$10005,E572,[1]!Table1[7])</f>
        <v/>
      </c>
      <c r="AL572" s="30">
        <f>SUMIF([1]route!$E$3:$E$10005,E572,[1]!Table1[8])</f>
        <v/>
      </c>
      <c r="AM572" s="30">
        <f>SUMIF([1]route!$E$3:$E$10005,E572,[1]!Table1[9])</f>
        <v/>
      </c>
      <c r="AN572" s="30">
        <f>SUMIF([1]route!$E$3:$E$10005,E572,[1]!Table1[10])</f>
        <v/>
      </c>
      <c r="AO572" s="30">
        <f>SUMIF([1]route!$E$3:$E$10005,E572,[1]!Table1[11])</f>
        <v/>
      </c>
      <c r="AP572" s="30">
        <f>SUMIF([1]route!$E$3:$E$10005,E572,[1]!Table1[12])</f>
        <v/>
      </c>
      <c r="AQ572" s="30">
        <f>SUMIF([1]route!$E$3:$E$10005,E572,[1]!Table1[13])</f>
        <v/>
      </c>
      <c r="AR572" s="30">
        <f>SUMIF([1]route!$E$3:$E$10005,E572,[1]!Table1[14])</f>
        <v/>
      </c>
      <c r="AS572" s="30">
        <f>SUMIF([1]route!$E$3:$E$10005,E572,[1]!Table1[15])</f>
        <v/>
      </c>
      <c r="AT572" s="30">
        <f>SUMIF([1]route!$E$3:$E$10005,E572,[1]!Table1[16])</f>
        <v/>
      </c>
      <c r="AU572" s="30">
        <f>SUMIF([1]route!$E$3:$E$10005,E572,[1]!Table1[17])</f>
        <v/>
      </c>
      <c r="AV572" s="30">
        <f>SUMIF([1]route!$E$3:$E$10005,E572,[1]!Table1[18])</f>
        <v/>
      </c>
      <c r="AW572" s="30">
        <f>SUMIF([1]route!$E$3:$E$10005,E572,[1]!Table1[19])</f>
        <v/>
      </c>
      <c r="AX572" s="30">
        <f>SUMIF([1]route!$E$3:$E$10005,E572,[1]!Table1[20])</f>
        <v/>
      </c>
      <c r="AY572" s="30">
        <f>SUMIF([1]route!$E$3:$E$10005,E572,[1]!Table1[21])</f>
        <v/>
      </c>
      <c r="AZ572" s="30">
        <f>SUMIF([1]route!$E$3:$E$10005,E572,[1]!Table1[22])</f>
        <v/>
      </c>
      <c r="BA572" s="30">
        <f>SUMIF([1]route!$E$3:$E$10005,E572,[1]!Table1[23])</f>
        <v/>
      </c>
      <c r="BB572" s="30">
        <f>SUMIF([1]route!$E$3:$E$10005,E572,[1]!Table1[24])</f>
        <v/>
      </c>
      <c r="BC572" s="30">
        <f>SUMIF([1]route!$E$3:$E$10005,E572,[1]!Table1[25])</f>
        <v/>
      </c>
      <c r="BD572" s="30">
        <f>SUMIF([1]route!$E$3:$E$10005,E572,[1]!Table1[26])</f>
        <v/>
      </c>
      <c r="BE572" s="30">
        <f>SUMIF([1]route!$E$3:$E$10005,E572,[1]!Table1[27])</f>
        <v/>
      </c>
      <c r="BF572" s="30">
        <f>SUMIF([1]route!$E$3:$E$10005,E572,[1]!Table1[28])</f>
        <v/>
      </c>
      <c r="BG572" s="30">
        <f>SUMIF([1]route!$E$3:$E$10005,E572,[1]!Table1[29])</f>
        <v/>
      </c>
      <c r="BH572" s="30">
        <f>SUMIF([1]route!$E$3:$E$10005,E572,[1]!Table1[30])</f>
        <v/>
      </c>
      <c r="BI572" s="30">
        <f>SUMIF([1]route!$E$3:$E$10005,E572,[1]!Table1[31])</f>
        <v/>
      </c>
      <c r="BJ572" s="30">
        <f>SUMIF([1]route!$E$3:$E$10005,E572,[1]!Table1[Remain PO])</f>
        <v/>
      </c>
      <c r="BK572" s="31">
        <f>SUMIF([1]route!$E$3:$E$10005,E572,[1]!Table1[N+1])</f>
        <v/>
      </c>
      <c r="BL572" s="31">
        <f>SUMIF([1]route!$E$3:$E$10005,E572,[1]!Table1[N+2])</f>
        <v/>
      </c>
      <c r="BM572" s="31">
        <f>SUMIF([1]route!$E$3:$E$10005,E572,[1]!Table1[N+3])</f>
        <v/>
      </c>
      <c r="BN572" s="32">
        <f>SUMIF([1]route!$E$3:$E$10005,E572,[1]!Table1[N+4])</f>
        <v/>
      </c>
      <c r="BP572" s="37">
        <f>$V572-$AD572</f>
        <v/>
      </c>
      <c r="BQ572" s="35">
        <f>BP572-AE572</f>
        <v/>
      </c>
      <c r="BR572" s="35">
        <f>BQ572-AF572</f>
        <v/>
      </c>
      <c r="BS572" s="35">
        <f>BR572-AG572</f>
        <v/>
      </c>
      <c r="BT572" s="35">
        <f>BS572-AH572</f>
        <v/>
      </c>
      <c r="BU572" s="35">
        <f>BT572-AI572</f>
        <v/>
      </c>
      <c r="BV572" s="35">
        <f>BU572-AJ572</f>
        <v/>
      </c>
      <c r="BW572" s="35">
        <f>BV572-AK572</f>
        <v/>
      </c>
      <c r="BX572" s="35">
        <f>BW572-AL572</f>
        <v/>
      </c>
      <c r="BY572" s="35">
        <f>BX572-AM572</f>
        <v/>
      </c>
      <c r="BZ572" s="35">
        <f>BY572-AN572</f>
        <v/>
      </c>
      <c r="CA572" s="35">
        <f>BZ572-AO572</f>
        <v/>
      </c>
      <c r="CB572" s="35">
        <f>CA572-AP572</f>
        <v/>
      </c>
      <c r="CC572" s="35">
        <f>CB572-AQ572</f>
        <v/>
      </c>
      <c r="CD572" s="35">
        <f>CC572-AR572</f>
        <v/>
      </c>
      <c r="CE572" s="35">
        <f>CD572-AS572</f>
        <v/>
      </c>
      <c r="CF572" s="35">
        <f>CE572-AT572</f>
        <v/>
      </c>
      <c r="CG572" s="35">
        <f>CF572-AU572</f>
        <v/>
      </c>
      <c r="CH572" s="35">
        <f>CG572-AV572</f>
        <v/>
      </c>
      <c r="CI572" s="35">
        <f>CH572-AW572</f>
        <v/>
      </c>
      <c r="CJ572" s="35">
        <f>CI572-AX572</f>
        <v/>
      </c>
      <c r="CK572" s="35">
        <f>CJ572-AY572</f>
        <v/>
      </c>
      <c r="CL572" s="35">
        <f>CK572-AZ572</f>
        <v/>
      </c>
      <c r="CM572" s="35">
        <f>CL572-BA572</f>
        <v/>
      </c>
      <c r="CN572" s="35">
        <f>CM572-BB572</f>
        <v/>
      </c>
      <c r="CO572" s="35">
        <f>CN572-BC572</f>
        <v/>
      </c>
      <c r="CP572" s="35">
        <f>CO572-BD572</f>
        <v/>
      </c>
      <c r="CQ572" s="35">
        <f>CP572-BE572</f>
        <v/>
      </c>
      <c r="CR572" s="35">
        <f>CQ572-BF572</f>
        <v/>
      </c>
      <c r="CS572" s="35">
        <f>CR572-BG572</f>
        <v/>
      </c>
      <c r="CT572" s="35">
        <f>CS572-BH572</f>
        <v/>
      </c>
      <c r="CU572" s="35">
        <f>CT572-BI572</f>
        <v/>
      </c>
      <c r="CV572" s="35">
        <f>CU572-BJ572</f>
        <v/>
      </c>
      <c r="CW572" s="38">
        <f>CV572-BK572</f>
        <v/>
      </c>
      <c r="CX572" s="38">
        <f>CW572-BL572</f>
        <v/>
      </c>
      <c r="CY572" s="38">
        <f>CX572-BM572</f>
        <v/>
      </c>
      <c r="CZ572" s="39">
        <f>CY572-BN572</f>
        <v/>
      </c>
      <c r="DA572" s="35" t="n"/>
    </row>
    <row r="573">
      <c r="D573" s="19" t="n"/>
      <c r="E573" s="20" t="n"/>
      <c r="F573" s="21" t="n"/>
      <c r="G573" s="21" t="n"/>
      <c r="H573" s="21" t="n"/>
      <c r="I573" s="19" t="n"/>
      <c r="J573" s="19" t="n"/>
      <c r="K573" s="21" t="n"/>
      <c r="L573" s="21" t="n"/>
      <c r="M573" s="22" t="n"/>
      <c r="N573" s="22" t="n"/>
      <c r="O573" s="19" t="n"/>
      <c r="P573" s="21" t="n"/>
      <c r="Q573" s="167">
        <f>'Cutting Rules'!AD573</f>
        <v/>
      </c>
      <c r="R573" s="168" t="n"/>
      <c r="S573" s="24" t="n"/>
      <c r="T573" s="169" t="inlineStr"/>
      <c r="U573" s="19" t="n"/>
      <c r="V573" s="25" t="n"/>
      <c r="W573" s="26" t="n"/>
      <c r="X573" s="27" t="n"/>
      <c r="Y573" s="47" t="n"/>
      <c r="Z573" s="121">
        <f>IFERROR(VLOOKUP(E573,[1]route!$E$3:$BL$10005,59,0),"")&amp;IFERROR(VLOOKUP(E573,[1]route!$E$3:$BL$10005,60,0),"")</f>
        <v/>
      </c>
      <c r="AA573" s="172">
        <f>IF(R573&gt;V573,R573-V573,0)</f>
        <v/>
      </c>
      <c r="AB573" s="173">
        <f>AA573*O573*N573/1000</f>
        <v/>
      </c>
      <c r="AC573" s="4">
        <f>IFERROR(MATCH($X573,$BP573:$CZ573,0),"")</f>
        <v/>
      </c>
      <c r="AD573" s="29" t="n">
        <v>0</v>
      </c>
      <c r="AE573" s="30">
        <f>SUMIF([1]route!$E$3:$E$10005,E573,[1]!Table1[1])</f>
        <v/>
      </c>
      <c r="AF573" s="30">
        <f>SUMIF([1]route!$E$3:$E$10005,E573,[1]!Table1[2])</f>
        <v/>
      </c>
      <c r="AG573" s="30">
        <f>SUMIF([1]route!$E$3:$E$10005,E573,[1]!Table1[3])</f>
        <v/>
      </c>
      <c r="AH573" s="30">
        <f>SUMIF([1]route!$E$3:$E$10005,E573,[1]!Table1[4])</f>
        <v/>
      </c>
      <c r="AI573" s="30">
        <f>SUMIF([1]route!$E$3:$E$10005,E573,[1]!Table1[5])</f>
        <v/>
      </c>
      <c r="AJ573" s="30">
        <f>SUMIF([1]route!$E$3:$E$10005,E573,[1]!Table1[6])</f>
        <v/>
      </c>
      <c r="AK573" s="30">
        <f>SUMIF([1]route!$E$3:$E$10005,E573,[1]!Table1[7])</f>
        <v/>
      </c>
      <c r="AL573" s="30">
        <f>SUMIF([1]route!$E$3:$E$10005,E573,[1]!Table1[8])</f>
        <v/>
      </c>
      <c r="AM573" s="30">
        <f>SUMIF([1]route!$E$3:$E$10005,E573,[1]!Table1[9])</f>
        <v/>
      </c>
      <c r="AN573" s="30">
        <f>SUMIF([1]route!$E$3:$E$10005,E573,[1]!Table1[10])</f>
        <v/>
      </c>
      <c r="AO573" s="30">
        <f>SUMIF([1]route!$E$3:$E$10005,E573,[1]!Table1[11])</f>
        <v/>
      </c>
      <c r="AP573" s="30">
        <f>SUMIF([1]route!$E$3:$E$10005,E573,[1]!Table1[12])</f>
        <v/>
      </c>
      <c r="AQ573" s="30">
        <f>SUMIF([1]route!$E$3:$E$10005,E573,[1]!Table1[13])</f>
        <v/>
      </c>
      <c r="AR573" s="30">
        <f>SUMIF([1]route!$E$3:$E$10005,E573,[1]!Table1[14])</f>
        <v/>
      </c>
      <c r="AS573" s="30">
        <f>SUMIF([1]route!$E$3:$E$10005,E573,[1]!Table1[15])</f>
        <v/>
      </c>
      <c r="AT573" s="30">
        <f>SUMIF([1]route!$E$3:$E$10005,E573,[1]!Table1[16])</f>
        <v/>
      </c>
      <c r="AU573" s="30">
        <f>SUMIF([1]route!$E$3:$E$10005,E573,[1]!Table1[17])</f>
        <v/>
      </c>
      <c r="AV573" s="30">
        <f>SUMIF([1]route!$E$3:$E$10005,E573,[1]!Table1[18])</f>
        <v/>
      </c>
      <c r="AW573" s="30">
        <f>SUMIF([1]route!$E$3:$E$10005,E573,[1]!Table1[19])</f>
        <v/>
      </c>
      <c r="AX573" s="30">
        <f>SUMIF([1]route!$E$3:$E$10005,E573,[1]!Table1[20])</f>
        <v/>
      </c>
      <c r="AY573" s="30">
        <f>SUMIF([1]route!$E$3:$E$10005,E573,[1]!Table1[21])</f>
        <v/>
      </c>
      <c r="AZ573" s="30">
        <f>SUMIF([1]route!$E$3:$E$10005,E573,[1]!Table1[22])</f>
        <v/>
      </c>
      <c r="BA573" s="30">
        <f>SUMIF([1]route!$E$3:$E$10005,E573,[1]!Table1[23])</f>
        <v/>
      </c>
      <c r="BB573" s="30">
        <f>SUMIF([1]route!$E$3:$E$10005,E573,[1]!Table1[24])</f>
        <v/>
      </c>
      <c r="BC573" s="30">
        <f>SUMIF([1]route!$E$3:$E$10005,E573,[1]!Table1[25])</f>
        <v/>
      </c>
      <c r="BD573" s="30">
        <f>SUMIF([1]route!$E$3:$E$10005,E573,[1]!Table1[26])</f>
        <v/>
      </c>
      <c r="BE573" s="30">
        <f>SUMIF([1]route!$E$3:$E$10005,E573,[1]!Table1[27])</f>
        <v/>
      </c>
      <c r="BF573" s="30">
        <f>SUMIF([1]route!$E$3:$E$10005,E573,[1]!Table1[28])</f>
        <v/>
      </c>
      <c r="BG573" s="30">
        <f>SUMIF([1]route!$E$3:$E$10005,E573,[1]!Table1[29])</f>
        <v/>
      </c>
      <c r="BH573" s="30">
        <f>SUMIF([1]route!$E$3:$E$10005,E573,[1]!Table1[30])</f>
        <v/>
      </c>
      <c r="BI573" s="30">
        <f>SUMIF([1]route!$E$3:$E$10005,E573,[1]!Table1[31])</f>
        <v/>
      </c>
      <c r="BJ573" s="30">
        <f>SUMIF([1]route!$E$3:$E$10005,E573,[1]!Table1[Remain PO])</f>
        <v/>
      </c>
      <c r="BK573" s="31">
        <f>SUMIF([1]route!$E$3:$E$10005,E573,[1]!Table1[N+1])</f>
        <v/>
      </c>
      <c r="BL573" s="31">
        <f>SUMIF([1]route!$E$3:$E$10005,E573,[1]!Table1[N+2])</f>
        <v/>
      </c>
      <c r="BM573" s="31">
        <f>SUMIF([1]route!$E$3:$E$10005,E573,[1]!Table1[N+3])</f>
        <v/>
      </c>
      <c r="BN573" s="32">
        <f>SUMIF([1]route!$E$3:$E$10005,E573,[1]!Table1[N+4])</f>
        <v/>
      </c>
      <c r="BP573" s="37">
        <f>$V573-$AD573</f>
        <v/>
      </c>
      <c r="BQ573" s="35">
        <f>BP573-AE573</f>
        <v/>
      </c>
      <c r="BR573" s="35">
        <f>BQ573-AF573</f>
        <v/>
      </c>
      <c r="BS573" s="35">
        <f>BR573-AG573</f>
        <v/>
      </c>
      <c r="BT573" s="35">
        <f>BS573-AH573</f>
        <v/>
      </c>
      <c r="BU573" s="35">
        <f>BT573-AI573</f>
        <v/>
      </c>
      <c r="BV573" s="35">
        <f>BU573-AJ573</f>
        <v/>
      </c>
      <c r="BW573" s="35">
        <f>BV573-AK573</f>
        <v/>
      </c>
      <c r="BX573" s="35">
        <f>BW573-AL573</f>
        <v/>
      </c>
      <c r="BY573" s="35">
        <f>BX573-AM573</f>
        <v/>
      </c>
      <c r="BZ573" s="35">
        <f>BY573-AN573</f>
        <v/>
      </c>
      <c r="CA573" s="35">
        <f>BZ573-AO573</f>
        <v/>
      </c>
      <c r="CB573" s="35">
        <f>CA573-AP573</f>
        <v/>
      </c>
      <c r="CC573" s="35">
        <f>CB573-AQ573</f>
        <v/>
      </c>
      <c r="CD573" s="35">
        <f>CC573-AR573</f>
        <v/>
      </c>
      <c r="CE573" s="35">
        <f>CD573-AS573</f>
        <v/>
      </c>
      <c r="CF573" s="35">
        <f>CE573-AT573</f>
        <v/>
      </c>
      <c r="CG573" s="35">
        <f>CF573-AU573</f>
        <v/>
      </c>
      <c r="CH573" s="35">
        <f>CG573-AV573</f>
        <v/>
      </c>
      <c r="CI573" s="35">
        <f>CH573-AW573</f>
        <v/>
      </c>
      <c r="CJ573" s="35">
        <f>CI573-AX573</f>
        <v/>
      </c>
      <c r="CK573" s="35">
        <f>CJ573-AY573</f>
        <v/>
      </c>
      <c r="CL573" s="35">
        <f>CK573-AZ573</f>
        <v/>
      </c>
      <c r="CM573" s="35">
        <f>CL573-BA573</f>
        <v/>
      </c>
      <c r="CN573" s="35">
        <f>CM573-BB573</f>
        <v/>
      </c>
      <c r="CO573" s="35">
        <f>CN573-BC573</f>
        <v/>
      </c>
      <c r="CP573" s="35">
        <f>CO573-BD573</f>
        <v/>
      </c>
      <c r="CQ573" s="35">
        <f>CP573-BE573</f>
        <v/>
      </c>
      <c r="CR573" s="35">
        <f>CQ573-BF573</f>
        <v/>
      </c>
      <c r="CS573" s="35">
        <f>CR573-BG573</f>
        <v/>
      </c>
      <c r="CT573" s="35">
        <f>CS573-BH573</f>
        <v/>
      </c>
      <c r="CU573" s="35">
        <f>CT573-BI573</f>
        <v/>
      </c>
      <c r="CV573" s="35">
        <f>CU573-BJ573</f>
        <v/>
      </c>
      <c r="CW573" s="38">
        <f>CV573-BK573</f>
        <v/>
      </c>
      <c r="CX573" s="38">
        <f>CW573-BL573</f>
        <v/>
      </c>
      <c r="CY573" s="38">
        <f>CX573-BM573</f>
        <v/>
      </c>
      <c r="CZ573" s="39">
        <f>CY573-BN573</f>
        <v/>
      </c>
      <c r="DA573" s="35" t="n"/>
    </row>
    <row r="574">
      <c r="D574" s="19" t="n"/>
      <c r="E574" s="20" t="n"/>
      <c r="F574" s="21" t="n"/>
      <c r="G574" s="21" t="n"/>
      <c r="H574" s="21" t="n"/>
      <c r="I574" s="19" t="n"/>
      <c r="J574" s="19" t="n"/>
      <c r="K574" s="21" t="n"/>
      <c r="L574" s="21" t="n"/>
      <c r="M574" s="22" t="n"/>
      <c r="N574" s="22" t="n"/>
      <c r="O574" s="19" t="n"/>
      <c r="P574" s="21" t="n"/>
      <c r="Q574" s="167">
        <f>'Cutting Rules'!AD574</f>
        <v/>
      </c>
      <c r="R574" s="168" t="n"/>
      <c r="S574" s="24" t="n"/>
      <c r="T574" s="169" t="inlineStr"/>
      <c r="U574" s="19" t="n"/>
      <c r="V574" s="25" t="n"/>
      <c r="W574" s="26" t="n"/>
      <c r="X574" s="27" t="n"/>
      <c r="Y574" s="47" t="n"/>
      <c r="Z574" s="121">
        <f>IFERROR(VLOOKUP(E574,[1]route!$E$3:$BL$10005,59,0),"")&amp;IFERROR(VLOOKUP(E574,[1]route!$E$3:$BL$10005,60,0),"")</f>
        <v/>
      </c>
      <c r="AA574" s="172">
        <f>IF(R574&gt;V574,R574-V574,0)</f>
        <v/>
      </c>
      <c r="AB574" s="173">
        <f>AA574*O574*N574/1000</f>
        <v/>
      </c>
      <c r="AC574" s="4">
        <f>IFERROR(MATCH($X574,$BP574:$CZ574,0),"")</f>
        <v/>
      </c>
      <c r="AD574" s="29" t="n">
        <v>0</v>
      </c>
      <c r="AE574" s="30">
        <f>SUMIF([1]route!$E$3:$E$10005,E574,[1]!Table1[1])</f>
        <v/>
      </c>
      <c r="AF574" s="30">
        <f>SUMIF([1]route!$E$3:$E$10005,E574,[1]!Table1[2])</f>
        <v/>
      </c>
      <c r="AG574" s="30">
        <f>SUMIF([1]route!$E$3:$E$10005,E574,[1]!Table1[3])</f>
        <v/>
      </c>
      <c r="AH574" s="30">
        <f>SUMIF([1]route!$E$3:$E$10005,E574,[1]!Table1[4])</f>
        <v/>
      </c>
      <c r="AI574" s="30">
        <f>SUMIF([1]route!$E$3:$E$10005,E574,[1]!Table1[5])</f>
        <v/>
      </c>
      <c r="AJ574" s="30">
        <f>SUMIF([1]route!$E$3:$E$10005,E574,[1]!Table1[6])</f>
        <v/>
      </c>
      <c r="AK574" s="30">
        <f>SUMIF([1]route!$E$3:$E$10005,E574,[1]!Table1[7])</f>
        <v/>
      </c>
      <c r="AL574" s="30">
        <f>SUMIF([1]route!$E$3:$E$10005,E574,[1]!Table1[8])</f>
        <v/>
      </c>
      <c r="AM574" s="30">
        <f>SUMIF([1]route!$E$3:$E$10005,E574,[1]!Table1[9])</f>
        <v/>
      </c>
      <c r="AN574" s="30">
        <f>SUMIF([1]route!$E$3:$E$10005,E574,[1]!Table1[10])</f>
        <v/>
      </c>
      <c r="AO574" s="30">
        <f>SUMIF([1]route!$E$3:$E$10005,E574,[1]!Table1[11])</f>
        <v/>
      </c>
      <c r="AP574" s="30">
        <f>SUMIF([1]route!$E$3:$E$10005,E574,[1]!Table1[12])</f>
        <v/>
      </c>
      <c r="AQ574" s="30">
        <f>SUMIF([1]route!$E$3:$E$10005,E574,[1]!Table1[13])</f>
        <v/>
      </c>
      <c r="AR574" s="30">
        <f>SUMIF([1]route!$E$3:$E$10005,E574,[1]!Table1[14])</f>
        <v/>
      </c>
      <c r="AS574" s="30">
        <f>SUMIF([1]route!$E$3:$E$10005,E574,[1]!Table1[15])</f>
        <v/>
      </c>
      <c r="AT574" s="30">
        <f>SUMIF([1]route!$E$3:$E$10005,E574,[1]!Table1[16])</f>
        <v/>
      </c>
      <c r="AU574" s="30">
        <f>SUMIF([1]route!$E$3:$E$10005,E574,[1]!Table1[17])</f>
        <v/>
      </c>
      <c r="AV574" s="30">
        <f>SUMIF([1]route!$E$3:$E$10005,E574,[1]!Table1[18])</f>
        <v/>
      </c>
      <c r="AW574" s="30">
        <f>SUMIF([1]route!$E$3:$E$10005,E574,[1]!Table1[19])</f>
        <v/>
      </c>
      <c r="AX574" s="30">
        <f>SUMIF([1]route!$E$3:$E$10005,E574,[1]!Table1[20])</f>
        <v/>
      </c>
      <c r="AY574" s="30">
        <f>SUMIF([1]route!$E$3:$E$10005,E574,[1]!Table1[21])</f>
        <v/>
      </c>
      <c r="AZ574" s="30">
        <f>SUMIF([1]route!$E$3:$E$10005,E574,[1]!Table1[22])</f>
        <v/>
      </c>
      <c r="BA574" s="30">
        <f>SUMIF([1]route!$E$3:$E$10005,E574,[1]!Table1[23])</f>
        <v/>
      </c>
      <c r="BB574" s="30">
        <f>SUMIF([1]route!$E$3:$E$10005,E574,[1]!Table1[24])</f>
        <v/>
      </c>
      <c r="BC574" s="30">
        <f>SUMIF([1]route!$E$3:$E$10005,E574,[1]!Table1[25])</f>
        <v/>
      </c>
      <c r="BD574" s="30">
        <f>SUMIF([1]route!$E$3:$E$10005,E574,[1]!Table1[26])</f>
        <v/>
      </c>
      <c r="BE574" s="30">
        <f>SUMIF([1]route!$E$3:$E$10005,E574,[1]!Table1[27])</f>
        <v/>
      </c>
      <c r="BF574" s="30">
        <f>SUMIF([1]route!$E$3:$E$10005,E574,[1]!Table1[28])</f>
        <v/>
      </c>
      <c r="BG574" s="30">
        <f>SUMIF([1]route!$E$3:$E$10005,E574,[1]!Table1[29])</f>
        <v/>
      </c>
      <c r="BH574" s="30">
        <f>SUMIF([1]route!$E$3:$E$10005,E574,[1]!Table1[30])</f>
        <v/>
      </c>
      <c r="BI574" s="30">
        <f>SUMIF([1]route!$E$3:$E$10005,E574,[1]!Table1[31])</f>
        <v/>
      </c>
      <c r="BJ574" s="30">
        <f>SUMIF([1]route!$E$3:$E$10005,E574,[1]!Table1[Remain PO])</f>
        <v/>
      </c>
      <c r="BK574" s="31">
        <f>SUMIF([1]route!$E$3:$E$10005,E574,[1]!Table1[N+1])</f>
        <v/>
      </c>
      <c r="BL574" s="31">
        <f>SUMIF([1]route!$E$3:$E$10005,E574,[1]!Table1[N+2])</f>
        <v/>
      </c>
      <c r="BM574" s="31">
        <f>SUMIF([1]route!$E$3:$E$10005,E574,[1]!Table1[N+3])</f>
        <v/>
      </c>
      <c r="BN574" s="32">
        <f>SUMIF([1]route!$E$3:$E$10005,E574,[1]!Table1[N+4])</f>
        <v/>
      </c>
      <c r="BP574" s="37">
        <f>$V574-$AD574</f>
        <v/>
      </c>
      <c r="BQ574" s="35">
        <f>BP574-AE574</f>
        <v/>
      </c>
      <c r="BR574" s="35">
        <f>BQ574-AF574</f>
        <v/>
      </c>
      <c r="BS574" s="35">
        <f>BR574-AG574</f>
        <v/>
      </c>
      <c r="BT574" s="35">
        <f>BS574-AH574</f>
        <v/>
      </c>
      <c r="BU574" s="35">
        <f>BT574-AI574</f>
        <v/>
      </c>
      <c r="BV574" s="35">
        <f>BU574-AJ574</f>
        <v/>
      </c>
      <c r="BW574" s="35">
        <f>BV574-AK574</f>
        <v/>
      </c>
      <c r="BX574" s="35">
        <f>BW574-AL574</f>
        <v/>
      </c>
      <c r="BY574" s="35">
        <f>BX574-AM574</f>
        <v/>
      </c>
      <c r="BZ574" s="35">
        <f>BY574-AN574</f>
        <v/>
      </c>
      <c r="CA574" s="35">
        <f>BZ574-AO574</f>
        <v/>
      </c>
      <c r="CB574" s="35">
        <f>CA574-AP574</f>
        <v/>
      </c>
      <c r="CC574" s="35">
        <f>CB574-AQ574</f>
        <v/>
      </c>
      <c r="CD574" s="35">
        <f>CC574-AR574</f>
        <v/>
      </c>
      <c r="CE574" s="35">
        <f>CD574-AS574</f>
        <v/>
      </c>
      <c r="CF574" s="35">
        <f>CE574-AT574</f>
        <v/>
      </c>
      <c r="CG574" s="35">
        <f>CF574-AU574</f>
        <v/>
      </c>
      <c r="CH574" s="35">
        <f>CG574-AV574</f>
        <v/>
      </c>
      <c r="CI574" s="35">
        <f>CH574-AW574</f>
        <v/>
      </c>
      <c r="CJ574" s="35">
        <f>CI574-AX574</f>
        <v/>
      </c>
      <c r="CK574" s="35">
        <f>CJ574-AY574</f>
        <v/>
      </c>
      <c r="CL574" s="35">
        <f>CK574-AZ574</f>
        <v/>
      </c>
      <c r="CM574" s="35">
        <f>CL574-BA574</f>
        <v/>
      </c>
      <c r="CN574" s="35">
        <f>CM574-BB574</f>
        <v/>
      </c>
      <c r="CO574" s="35">
        <f>CN574-BC574</f>
        <v/>
      </c>
      <c r="CP574" s="35">
        <f>CO574-BD574</f>
        <v/>
      </c>
      <c r="CQ574" s="35">
        <f>CP574-BE574</f>
        <v/>
      </c>
      <c r="CR574" s="35">
        <f>CQ574-BF574</f>
        <v/>
      </c>
      <c r="CS574" s="35">
        <f>CR574-BG574</f>
        <v/>
      </c>
      <c r="CT574" s="35">
        <f>CS574-BH574</f>
        <v/>
      </c>
      <c r="CU574" s="35">
        <f>CT574-BI574</f>
        <v/>
      </c>
      <c r="CV574" s="35">
        <f>CU574-BJ574</f>
        <v/>
      </c>
      <c r="CW574" s="38">
        <f>CV574-BK574</f>
        <v/>
      </c>
      <c r="CX574" s="38">
        <f>CW574-BL574</f>
        <v/>
      </c>
      <c r="CY574" s="38">
        <f>CX574-BM574</f>
        <v/>
      </c>
      <c r="CZ574" s="39">
        <f>CY574-BN574</f>
        <v/>
      </c>
      <c r="DA574" s="35" t="n"/>
    </row>
    <row r="575">
      <c r="D575" s="19" t="n"/>
      <c r="E575" s="20" t="n"/>
      <c r="F575" s="21" t="n"/>
      <c r="G575" s="21" t="n"/>
      <c r="H575" s="21" t="n"/>
      <c r="I575" s="19" t="n"/>
      <c r="J575" s="19" t="n"/>
      <c r="K575" s="21" t="n"/>
      <c r="L575" s="21" t="n"/>
      <c r="M575" s="22" t="n"/>
      <c r="N575" s="22" t="n"/>
      <c r="O575" s="19" t="n"/>
      <c r="P575" s="21" t="n"/>
      <c r="Q575" s="167">
        <f>'Cutting Rules'!AD575</f>
        <v/>
      </c>
      <c r="R575" s="168" t="n"/>
      <c r="S575" s="24" t="n"/>
      <c r="T575" s="169" t="inlineStr"/>
      <c r="U575" s="19" t="n"/>
      <c r="V575" s="25" t="n"/>
      <c r="W575" s="26" t="n"/>
      <c r="X575" s="27" t="n"/>
      <c r="Y575" s="47" t="n"/>
      <c r="Z575" s="121">
        <f>IFERROR(VLOOKUP(E575,[1]route!$E$3:$BL$10005,59,0),"")&amp;IFERROR(VLOOKUP(E575,[1]route!$E$3:$BL$10005,60,0),"")</f>
        <v/>
      </c>
      <c r="AA575" s="172">
        <f>IF(R575&gt;V575,R575-V575,0)</f>
        <v/>
      </c>
      <c r="AB575" s="173">
        <f>AA575*O575*N575/1000</f>
        <v/>
      </c>
      <c r="AC575" s="4">
        <f>IFERROR(MATCH($X575,$BP575:$CZ575,0),"")</f>
        <v/>
      </c>
      <c r="AD575" s="29" t="n">
        <v>0</v>
      </c>
      <c r="AE575" s="30">
        <f>SUMIF([1]route!$E$3:$E$10005,E575,[1]!Table1[1])</f>
        <v/>
      </c>
      <c r="AF575" s="30">
        <f>SUMIF([1]route!$E$3:$E$10005,E575,[1]!Table1[2])</f>
        <v/>
      </c>
      <c r="AG575" s="30">
        <f>SUMIF([1]route!$E$3:$E$10005,E575,[1]!Table1[3])</f>
        <v/>
      </c>
      <c r="AH575" s="30">
        <f>SUMIF([1]route!$E$3:$E$10005,E575,[1]!Table1[4])</f>
        <v/>
      </c>
      <c r="AI575" s="30">
        <f>SUMIF([1]route!$E$3:$E$10005,E575,[1]!Table1[5])</f>
        <v/>
      </c>
      <c r="AJ575" s="30">
        <f>SUMIF([1]route!$E$3:$E$10005,E575,[1]!Table1[6])</f>
        <v/>
      </c>
      <c r="AK575" s="30">
        <f>SUMIF([1]route!$E$3:$E$10005,E575,[1]!Table1[7])</f>
        <v/>
      </c>
      <c r="AL575" s="30">
        <f>SUMIF([1]route!$E$3:$E$10005,E575,[1]!Table1[8])</f>
        <v/>
      </c>
      <c r="AM575" s="30">
        <f>SUMIF([1]route!$E$3:$E$10005,E575,[1]!Table1[9])</f>
        <v/>
      </c>
      <c r="AN575" s="30">
        <f>SUMIF([1]route!$E$3:$E$10005,E575,[1]!Table1[10])</f>
        <v/>
      </c>
      <c r="AO575" s="30">
        <f>SUMIF([1]route!$E$3:$E$10005,E575,[1]!Table1[11])</f>
        <v/>
      </c>
      <c r="AP575" s="30">
        <f>SUMIF([1]route!$E$3:$E$10005,E575,[1]!Table1[12])</f>
        <v/>
      </c>
      <c r="AQ575" s="30">
        <f>SUMIF([1]route!$E$3:$E$10005,E575,[1]!Table1[13])</f>
        <v/>
      </c>
      <c r="AR575" s="30">
        <f>SUMIF([1]route!$E$3:$E$10005,E575,[1]!Table1[14])</f>
        <v/>
      </c>
      <c r="AS575" s="30">
        <f>SUMIF([1]route!$E$3:$E$10005,E575,[1]!Table1[15])</f>
        <v/>
      </c>
      <c r="AT575" s="30">
        <f>SUMIF([1]route!$E$3:$E$10005,E575,[1]!Table1[16])</f>
        <v/>
      </c>
      <c r="AU575" s="30">
        <f>SUMIF([1]route!$E$3:$E$10005,E575,[1]!Table1[17])</f>
        <v/>
      </c>
      <c r="AV575" s="30">
        <f>SUMIF([1]route!$E$3:$E$10005,E575,[1]!Table1[18])</f>
        <v/>
      </c>
      <c r="AW575" s="30">
        <f>SUMIF([1]route!$E$3:$E$10005,E575,[1]!Table1[19])</f>
        <v/>
      </c>
      <c r="AX575" s="30">
        <f>SUMIF([1]route!$E$3:$E$10005,E575,[1]!Table1[20])</f>
        <v/>
      </c>
      <c r="AY575" s="30">
        <f>SUMIF([1]route!$E$3:$E$10005,E575,[1]!Table1[21])</f>
        <v/>
      </c>
      <c r="AZ575" s="30">
        <f>SUMIF([1]route!$E$3:$E$10005,E575,[1]!Table1[22])</f>
        <v/>
      </c>
      <c r="BA575" s="30">
        <f>SUMIF([1]route!$E$3:$E$10005,E575,[1]!Table1[23])</f>
        <v/>
      </c>
      <c r="BB575" s="30">
        <f>SUMIF([1]route!$E$3:$E$10005,E575,[1]!Table1[24])</f>
        <v/>
      </c>
      <c r="BC575" s="30">
        <f>SUMIF([1]route!$E$3:$E$10005,E575,[1]!Table1[25])</f>
        <v/>
      </c>
      <c r="BD575" s="30">
        <f>SUMIF([1]route!$E$3:$E$10005,E575,[1]!Table1[26])</f>
        <v/>
      </c>
      <c r="BE575" s="30">
        <f>SUMIF([1]route!$E$3:$E$10005,E575,[1]!Table1[27])</f>
        <v/>
      </c>
      <c r="BF575" s="30">
        <f>SUMIF([1]route!$E$3:$E$10005,E575,[1]!Table1[28])</f>
        <v/>
      </c>
      <c r="BG575" s="30">
        <f>SUMIF([1]route!$E$3:$E$10005,E575,[1]!Table1[29])</f>
        <v/>
      </c>
      <c r="BH575" s="30">
        <f>SUMIF([1]route!$E$3:$E$10005,E575,[1]!Table1[30])</f>
        <v/>
      </c>
      <c r="BI575" s="30">
        <f>SUMIF([1]route!$E$3:$E$10005,E575,[1]!Table1[31])</f>
        <v/>
      </c>
      <c r="BJ575" s="30">
        <f>SUMIF([1]route!$E$3:$E$10005,E575,[1]!Table1[Remain PO])</f>
        <v/>
      </c>
      <c r="BK575" s="31">
        <f>SUMIF([1]route!$E$3:$E$10005,E575,[1]!Table1[N+1])</f>
        <v/>
      </c>
      <c r="BL575" s="31">
        <f>SUMIF([1]route!$E$3:$E$10005,E575,[1]!Table1[N+2])</f>
        <v/>
      </c>
      <c r="BM575" s="31">
        <f>SUMIF([1]route!$E$3:$E$10005,E575,[1]!Table1[N+3])</f>
        <v/>
      </c>
      <c r="BN575" s="32">
        <f>SUMIF([1]route!$E$3:$E$10005,E575,[1]!Table1[N+4])</f>
        <v/>
      </c>
      <c r="BP575" s="37">
        <f>$V575-$AD575</f>
        <v/>
      </c>
      <c r="BQ575" s="35">
        <f>BP575-AE575</f>
        <v/>
      </c>
      <c r="BR575" s="35">
        <f>BQ575-AF575</f>
        <v/>
      </c>
      <c r="BS575" s="35">
        <f>BR575-AG575</f>
        <v/>
      </c>
      <c r="BT575" s="35">
        <f>BS575-AH575</f>
        <v/>
      </c>
      <c r="BU575" s="35">
        <f>BT575-AI575</f>
        <v/>
      </c>
      <c r="BV575" s="35">
        <f>BU575-AJ575</f>
        <v/>
      </c>
      <c r="BW575" s="35">
        <f>BV575-AK575</f>
        <v/>
      </c>
      <c r="BX575" s="35">
        <f>BW575-AL575</f>
        <v/>
      </c>
      <c r="BY575" s="35">
        <f>BX575-AM575</f>
        <v/>
      </c>
      <c r="BZ575" s="35">
        <f>BY575-AN575</f>
        <v/>
      </c>
      <c r="CA575" s="35">
        <f>BZ575-AO575</f>
        <v/>
      </c>
      <c r="CB575" s="35">
        <f>CA575-AP575</f>
        <v/>
      </c>
      <c r="CC575" s="35">
        <f>CB575-AQ575</f>
        <v/>
      </c>
      <c r="CD575" s="35">
        <f>CC575-AR575</f>
        <v/>
      </c>
      <c r="CE575" s="35">
        <f>CD575-AS575</f>
        <v/>
      </c>
      <c r="CF575" s="35">
        <f>CE575-AT575</f>
        <v/>
      </c>
      <c r="CG575" s="35">
        <f>CF575-AU575</f>
        <v/>
      </c>
      <c r="CH575" s="35">
        <f>CG575-AV575</f>
        <v/>
      </c>
      <c r="CI575" s="35">
        <f>CH575-AW575</f>
        <v/>
      </c>
      <c r="CJ575" s="35">
        <f>CI575-AX575</f>
        <v/>
      </c>
      <c r="CK575" s="35">
        <f>CJ575-AY575</f>
        <v/>
      </c>
      <c r="CL575" s="35">
        <f>CK575-AZ575</f>
        <v/>
      </c>
      <c r="CM575" s="35">
        <f>CL575-BA575</f>
        <v/>
      </c>
      <c r="CN575" s="35">
        <f>CM575-BB575</f>
        <v/>
      </c>
      <c r="CO575" s="35">
        <f>CN575-BC575</f>
        <v/>
      </c>
      <c r="CP575" s="35">
        <f>CO575-BD575</f>
        <v/>
      </c>
      <c r="CQ575" s="35">
        <f>CP575-BE575</f>
        <v/>
      </c>
      <c r="CR575" s="35">
        <f>CQ575-BF575</f>
        <v/>
      </c>
      <c r="CS575" s="35">
        <f>CR575-BG575</f>
        <v/>
      </c>
      <c r="CT575" s="35">
        <f>CS575-BH575</f>
        <v/>
      </c>
      <c r="CU575" s="35">
        <f>CT575-BI575</f>
        <v/>
      </c>
      <c r="CV575" s="35">
        <f>CU575-BJ575</f>
        <v/>
      </c>
      <c r="CW575" s="38">
        <f>CV575-BK575</f>
        <v/>
      </c>
      <c r="CX575" s="38">
        <f>CW575-BL575</f>
        <v/>
      </c>
      <c r="CY575" s="38">
        <f>CX575-BM575</f>
        <v/>
      </c>
      <c r="CZ575" s="39">
        <f>CY575-BN575</f>
        <v/>
      </c>
      <c r="DA575" s="35" t="n"/>
    </row>
    <row r="576">
      <c r="D576" s="19" t="n"/>
      <c r="E576" s="20" t="n"/>
      <c r="F576" s="21" t="n"/>
      <c r="G576" s="21" t="n"/>
      <c r="H576" s="21" t="n"/>
      <c r="I576" s="19" t="n"/>
      <c r="J576" s="19" t="n"/>
      <c r="K576" s="21" t="n"/>
      <c r="L576" s="21" t="n"/>
      <c r="M576" s="22" t="n"/>
      <c r="N576" s="22" t="n"/>
      <c r="O576" s="19" t="n"/>
      <c r="P576" s="21" t="n"/>
      <c r="Q576" s="167">
        <f>'Cutting Rules'!AD576</f>
        <v/>
      </c>
      <c r="R576" s="168" t="n"/>
      <c r="S576" s="24" t="n"/>
      <c r="T576" s="169" t="inlineStr"/>
      <c r="U576" s="19" t="n"/>
      <c r="V576" s="25" t="n"/>
      <c r="W576" s="26" t="n"/>
      <c r="X576" s="27" t="n"/>
      <c r="Y576" s="47" t="n"/>
      <c r="Z576" s="121">
        <f>IFERROR(VLOOKUP(E576,[1]route!$E$3:$BL$10005,59,0),"")&amp;IFERROR(VLOOKUP(E576,[1]route!$E$3:$BL$10005,60,0),"")</f>
        <v/>
      </c>
      <c r="AA576" s="172">
        <f>IF(R576&gt;V576,R576-V576,0)</f>
        <v/>
      </c>
      <c r="AB576" s="173">
        <f>AA576*O576*N576/1000</f>
        <v/>
      </c>
      <c r="AC576" s="4">
        <f>IFERROR(MATCH($X576,$BP576:$CZ576,0),"")</f>
        <v/>
      </c>
      <c r="AD576" s="29" t="n">
        <v>0</v>
      </c>
      <c r="AE576" s="30">
        <f>SUMIF([1]route!$E$3:$E$10005,E576,[1]!Table1[1])</f>
        <v/>
      </c>
      <c r="AF576" s="30">
        <f>SUMIF([1]route!$E$3:$E$10005,E576,[1]!Table1[2])</f>
        <v/>
      </c>
      <c r="AG576" s="30">
        <f>SUMIF([1]route!$E$3:$E$10005,E576,[1]!Table1[3])</f>
        <v/>
      </c>
      <c r="AH576" s="30">
        <f>SUMIF([1]route!$E$3:$E$10005,E576,[1]!Table1[4])</f>
        <v/>
      </c>
      <c r="AI576" s="30">
        <f>SUMIF([1]route!$E$3:$E$10005,E576,[1]!Table1[5])</f>
        <v/>
      </c>
      <c r="AJ576" s="30">
        <f>SUMIF([1]route!$E$3:$E$10005,E576,[1]!Table1[6])</f>
        <v/>
      </c>
      <c r="AK576" s="30">
        <f>SUMIF([1]route!$E$3:$E$10005,E576,[1]!Table1[7])</f>
        <v/>
      </c>
      <c r="AL576" s="30">
        <f>SUMIF([1]route!$E$3:$E$10005,E576,[1]!Table1[8])</f>
        <v/>
      </c>
      <c r="AM576" s="30">
        <f>SUMIF([1]route!$E$3:$E$10005,E576,[1]!Table1[9])</f>
        <v/>
      </c>
      <c r="AN576" s="30">
        <f>SUMIF([1]route!$E$3:$E$10005,E576,[1]!Table1[10])</f>
        <v/>
      </c>
      <c r="AO576" s="30">
        <f>SUMIF([1]route!$E$3:$E$10005,E576,[1]!Table1[11])</f>
        <v/>
      </c>
      <c r="AP576" s="30">
        <f>SUMIF([1]route!$E$3:$E$10005,E576,[1]!Table1[12])</f>
        <v/>
      </c>
      <c r="AQ576" s="30">
        <f>SUMIF([1]route!$E$3:$E$10005,E576,[1]!Table1[13])</f>
        <v/>
      </c>
      <c r="AR576" s="30">
        <f>SUMIF([1]route!$E$3:$E$10005,E576,[1]!Table1[14])</f>
        <v/>
      </c>
      <c r="AS576" s="30">
        <f>SUMIF([1]route!$E$3:$E$10005,E576,[1]!Table1[15])</f>
        <v/>
      </c>
      <c r="AT576" s="30">
        <f>SUMIF([1]route!$E$3:$E$10005,E576,[1]!Table1[16])</f>
        <v/>
      </c>
      <c r="AU576" s="30">
        <f>SUMIF([1]route!$E$3:$E$10005,E576,[1]!Table1[17])</f>
        <v/>
      </c>
      <c r="AV576" s="30">
        <f>SUMIF([1]route!$E$3:$E$10005,E576,[1]!Table1[18])</f>
        <v/>
      </c>
      <c r="AW576" s="30">
        <f>SUMIF([1]route!$E$3:$E$10005,E576,[1]!Table1[19])</f>
        <v/>
      </c>
      <c r="AX576" s="30">
        <f>SUMIF([1]route!$E$3:$E$10005,E576,[1]!Table1[20])</f>
        <v/>
      </c>
      <c r="AY576" s="30">
        <f>SUMIF([1]route!$E$3:$E$10005,E576,[1]!Table1[21])</f>
        <v/>
      </c>
      <c r="AZ576" s="30">
        <f>SUMIF([1]route!$E$3:$E$10005,E576,[1]!Table1[22])</f>
        <v/>
      </c>
      <c r="BA576" s="30">
        <f>SUMIF([1]route!$E$3:$E$10005,E576,[1]!Table1[23])</f>
        <v/>
      </c>
      <c r="BB576" s="30">
        <f>SUMIF([1]route!$E$3:$E$10005,E576,[1]!Table1[24])</f>
        <v/>
      </c>
      <c r="BC576" s="30">
        <f>SUMIF([1]route!$E$3:$E$10005,E576,[1]!Table1[25])</f>
        <v/>
      </c>
      <c r="BD576" s="30">
        <f>SUMIF([1]route!$E$3:$E$10005,E576,[1]!Table1[26])</f>
        <v/>
      </c>
      <c r="BE576" s="30">
        <f>SUMIF([1]route!$E$3:$E$10005,E576,[1]!Table1[27])</f>
        <v/>
      </c>
      <c r="BF576" s="30">
        <f>SUMIF([1]route!$E$3:$E$10005,E576,[1]!Table1[28])</f>
        <v/>
      </c>
      <c r="BG576" s="30">
        <f>SUMIF([1]route!$E$3:$E$10005,E576,[1]!Table1[29])</f>
        <v/>
      </c>
      <c r="BH576" s="30">
        <f>SUMIF([1]route!$E$3:$E$10005,E576,[1]!Table1[30])</f>
        <v/>
      </c>
      <c r="BI576" s="30">
        <f>SUMIF([1]route!$E$3:$E$10005,E576,[1]!Table1[31])</f>
        <v/>
      </c>
      <c r="BJ576" s="30">
        <f>SUMIF([1]route!$E$3:$E$10005,E576,[1]!Table1[Remain PO])</f>
        <v/>
      </c>
      <c r="BK576" s="31">
        <f>SUMIF([1]route!$E$3:$E$10005,E576,[1]!Table1[N+1])</f>
        <v/>
      </c>
      <c r="BL576" s="31">
        <f>SUMIF([1]route!$E$3:$E$10005,E576,[1]!Table1[N+2])</f>
        <v/>
      </c>
      <c r="BM576" s="31">
        <f>SUMIF([1]route!$E$3:$E$10005,E576,[1]!Table1[N+3])</f>
        <v/>
      </c>
      <c r="BN576" s="32">
        <f>SUMIF([1]route!$E$3:$E$10005,E576,[1]!Table1[N+4])</f>
        <v/>
      </c>
      <c r="BP576" s="37">
        <f>$V576-$AD576</f>
        <v/>
      </c>
      <c r="BQ576" s="35">
        <f>BP576-AE576</f>
        <v/>
      </c>
      <c r="BR576" s="35">
        <f>BQ576-AF576</f>
        <v/>
      </c>
      <c r="BS576" s="35">
        <f>BR576-AG576</f>
        <v/>
      </c>
      <c r="BT576" s="35">
        <f>BS576-AH576</f>
        <v/>
      </c>
      <c r="BU576" s="35">
        <f>BT576-AI576</f>
        <v/>
      </c>
      <c r="BV576" s="35">
        <f>BU576-AJ576</f>
        <v/>
      </c>
      <c r="BW576" s="35">
        <f>BV576-AK576</f>
        <v/>
      </c>
      <c r="BX576" s="35">
        <f>BW576-AL576</f>
        <v/>
      </c>
      <c r="BY576" s="35">
        <f>BX576-AM576</f>
        <v/>
      </c>
      <c r="BZ576" s="35">
        <f>BY576-AN576</f>
        <v/>
      </c>
      <c r="CA576" s="35">
        <f>BZ576-AO576</f>
        <v/>
      </c>
      <c r="CB576" s="35">
        <f>CA576-AP576</f>
        <v/>
      </c>
      <c r="CC576" s="35">
        <f>CB576-AQ576</f>
        <v/>
      </c>
      <c r="CD576" s="35">
        <f>CC576-AR576</f>
        <v/>
      </c>
      <c r="CE576" s="35">
        <f>CD576-AS576</f>
        <v/>
      </c>
      <c r="CF576" s="35">
        <f>CE576-AT576</f>
        <v/>
      </c>
      <c r="CG576" s="35">
        <f>CF576-AU576</f>
        <v/>
      </c>
      <c r="CH576" s="35">
        <f>CG576-AV576</f>
        <v/>
      </c>
      <c r="CI576" s="35">
        <f>CH576-AW576</f>
        <v/>
      </c>
      <c r="CJ576" s="35">
        <f>CI576-AX576</f>
        <v/>
      </c>
      <c r="CK576" s="35">
        <f>CJ576-AY576</f>
        <v/>
      </c>
      <c r="CL576" s="35">
        <f>CK576-AZ576</f>
        <v/>
      </c>
      <c r="CM576" s="35">
        <f>CL576-BA576</f>
        <v/>
      </c>
      <c r="CN576" s="35">
        <f>CM576-BB576</f>
        <v/>
      </c>
      <c r="CO576" s="35">
        <f>CN576-BC576</f>
        <v/>
      </c>
      <c r="CP576" s="35">
        <f>CO576-BD576</f>
        <v/>
      </c>
      <c r="CQ576" s="35">
        <f>CP576-BE576</f>
        <v/>
      </c>
      <c r="CR576" s="35">
        <f>CQ576-BF576</f>
        <v/>
      </c>
      <c r="CS576" s="35">
        <f>CR576-BG576</f>
        <v/>
      </c>
      <c r="CT576" s="35">
        <f>CS576-BH576</f>
        <v/>
      </c>
      <c r="CU576" s="35">
        <f>CT576-BI576</f>
        <v/>
      </c>
      <c r="CV576" s="35">
        <f>CU576-BJ576</f>
        <v/>
      </c>
      <c r="CW576" s="38">
        <f>CV576-BK576</f>
        <v/>
      </c>
      <c r="CX576" s="38">
        <f>CW576-BL576</f>
        <v/>
      </c>
      <c r="CY576" s="38">
        <f>CX576-BM576</f>
        <v/>
      </c>
      <c r="CZ576" s="39">
        <f>CY576-BN576</f>
        <v/>
      </c>
      <c r="DA576" s="35" t="n"/>
    </row>
    <row r="577">
      <c r="D577" s="19" t="n"/>
      <c r="E577" s="20" t="n"/>
      <c r="F577" s="21" t="n"/>
      <c r="G577" s="21" t="n"/>
      <c r="H577" s="21" t="n"/>
      <c r="I577" s="19" t="n"/>
      <c r="J577" s="19" t="n"/>
      <c r="K577" s="21" t="n"/>
      <c r="L577" s="21" t="n"/>
      <c r="M577" s="22" t="n"/>
      <c r="N577" s="22" t="n"/>
      <c r="O577" s="19" t="n"/>
      <c r="P577" s="21" t="n"/>
      <c r="Q577" s="167">
        <f>'Cutting Rules'!AD577</f>
        <v/>
      </c>
      <c r="R577" s="168" t="n"/>
      <c r="S577" s="24" t="n"/>
      <c r="T577" s="169" t="inlineStr"/>
      <c r="U577" s="19" t="n"/>
      <c r="V577" s="25" t="n"/>
      <c r="W577" s="26" t="n"/>
      <c r="X577" s="27" t="n"/>
      <c r="Y577" s="47" t="n"/>
      <c r="Z577" s="121">
        <f>IFERROR(VLOOKUP(E577,[1]route!$E$3:$BL$10005,59,0),"")&amp;IFERROR(VLOOKUP(E577,[1]route!$E$3:$BL$10005,60,0),"")</f>
        <v/>
      </c>
      <c r="AA577" s="172">
        <f>IF(R577&gt;V577,R577-V577,0)</f>
        <v/>
      </c>
      <c r="AB577" s="173">
        <f>AA577*O577*N577/1000</f>
        <v/>
      </c>
      <c r="AC577" s="4">
        <f>IFERROR(MATCH($X577,$BP577:$CZ577,0),"")</f>
        <v/>
      </c>
      <c r="AD577" s="29" t="n">
        <v>0</v>
      </c>
      <c r="AE577" s="30">
        <f>SUMIF([1]route!$E$3:$E$10005,E577,[1]!Table1[1])</f>
        <v/>
      </c>
      <c r="AF577" s="30">
        <f>SUMIF([1]route!$E$3:$E$10005,E577,[1]!Table1[2])</f>
        <v/>
      </c>
      <c r="AG577" s="30">
        <f>SUMIF([1]route!$E$3:$E$10005,E577,[1]!Table1[3])</f>
        <v/>
      </c>
      <c r="AH577" s="30">
        <f>SUMIF([1]route!$E$3:$E$10005,E577,[1]!Table1[4])</f>
        <v/>
      </c>
      <c r="AI577" s="30">
        <f>SUMIF([1]route!$E$3:$E$10005,E577,[1]!Table1[5])</f>
        <v/>
      </c>
      <c r="AJ577" s="30">
        <f>SUMIF([1]route!$E$3:$E$10005,E577,[1]!Table1[6])</f>
        <v/>
      </c>
      <c r="AK577" s="30">
        <f>SUMIF([1]route!$E$3:$E$10005,E577,[1]!Table1[7])</f>
        <v/>
      </c>
      <c r="AL577" s="30">
        <f>SUMIF([1]route!$E$3:$E$10005,E577,[1]!Table1[8])</f>
        <v/>
      </c>
      <c r="AM577" s="30">
        <f>SUMIF([1]route!$E$3:$E$10005,E577,[1]!Table1[9])</f>
        <v/>
      </c>
      <c r="AN577" s="30">
        <f>SUMIF([1]route!$E$3:$E$10005,E577,[1]!Table1[10])</f>
        <v/>
      </c>
      <c r="AO577" s="30">
        <f>SUMIF([1]route!$E$3:$E$10005,E577,[1]!Table1[11])</f>
        <v/>
      </c>
      <c r="AP577" s="30">
        <f>SUMIF([1]route!$E$3:$E$10005,E577,[1]!Table1[12])</f>
        <v/>
      </c>
      <c r="AQ577" s="30">
        <f>SUMIF([1]route!$E$3:$E$10005,E577,[1]!Table1[13])</f>
        <v/>
      </c>
      <c r="AR577" s="30">
        <f>SUMIF([1]route!$E$3:$E$10005,E577,[1]!Table1[14])</f>
        <v/>
      </c>
      <c r="AS577" s="30">
        <f>SUMIF([1]route!$E$3:$E$10005,E577,[1]!Table1[15])</f>
        <v/>
      </c>
      <c r="AT577" s="30">
        <f>SUMIF([1]route!$E$3:$E$10005,E577,[1]!Table1[16])</f>
        <v/>
      </c>
      <c r="AU577" s="30">
        <f>SUMIF([1]route!$E$3:$E$10005,E577,[1]!Table1[17])</f>
        <v/>
      </c>
      <c r="AV577" s="30">
        <f>SUMIF([1]route!$E$3:$E$10005,E577,[1]!Table1[18])</f>
        <v/>
      </c>
      <c r="AW577" s="30">
        <f>SUMIF([1]route!$E$3:$E$10005,E577,[1]!Table1[19])</f>
        <v/>
      </c>
      <c r="AX577" s="30">
        <f>SUMIF([1]route!$E$3:$E$10005,E577,[1]!Table1[20])</f>
        <v/>
      </c>
      <c r="AY577" s="30">
        <f>SUMIF([1]route!$E$3:$E$10005,E577,[1]!Table1[21])</f>
        <v/>
      </c>
      <c r="AZ577" s="30">
        <f>SUMIF([1]route!$E$3:$E$10005,E577,[1]!Table1[22])</f>
        <v/>
      </c>
      <c r="BA577" s="30">
        <f>SUMIF([1]route!$E$3:$E$10005,E577,[1]!Table1[23])</f>
        <v/>
      </c>
      <c r="BB577" s="30">
        <f>SUMIF([1]route!$E$3:$E$10005,E577,[1]!Table1[24])</f>
        <v/>
      </c>
      <c r="BC577" s="30">
        <f>SUMIF([1]route!$E$3:$E$10005,E577,[1]!Table1[25])</f>
        <v/>
      </c>
      <c r="BD577" s="30">
        <f>SUMIF([1]route!$E$3:$E$10005,E577,[1]!Table1[26])</f>
        <v/>
      </c>
      <c r="BE577" s="30">
        <f>SUMIF([1]route!$E$3:$E$10005,E577,[1]!Table1[27])</f>
        <v/>
      </c>
      <c r="BF577" s="30">
        <f>SUMIF([1]route!$E$3:$E$10005,E577,[1]!Table1[28])</f>
        <v/>
      </c>
      <c r="BG577" s="30">
        <f>SUMIF([1]route!$E$3:$E$10005,E577,[1]!Table1[29])</f>
        <v/>
      </c>
      <c r="BH577" s="30">
        <f>SUMIF([1]route!$E$3:$E$10005,E577,[1]!Table1[30])</f>
        <v/>
      </c>
      <c r="BI577" s="30">
        <f>SUMIF([1]route!$E$3:$E$10005,E577,[1]!Table1[31])</f>
        <v/>
      </c>
      <c r="BJ577" s="30">
        <f>SUMIF([1]route!$E$3:$E$10005,E577,[1]!Table1[Remain PO])</f>
        <v/>
      </c>
      <c r="BK577" s="31">
        <f>SUMIF([1]route!$E$3:$E$10005,E577,[1]!Table1[N+1])</f>
        <v/>
      </c>
      <c r="BL577" s="31">
        <f>SUMIF([1]route!$E$3:$E$10005,E577,[1]!Table1[N+2])</f>
        <v/>
      </c>
      <c r="BM577" s="31">
        <f>SUMIF([1]route!$E$3:$E$10005,E577,[1]!Table1[N+3])</f>
        <v/>
      </c>
      <c r="BN577" s="32">
        <f>SUMIF([1]route!$E$3:$E$10005,E577,[1]!Table1[N+4])</f>
        <v/>
      </c>
      <c r="BP577" s="37">
        <f>$V577-$AD577</f>
        <v/>
      </c>
      <c r="BQ577" s="35">
        <f>BP577-AE577</f>
        <v/>
      </c>
      <c r="BR577" s="35">
        <f>BQ577-AF577</f>
        <v/>
      </c>
      <c r="BS577" s="35">
        <f>BR577-AG577</f>
        <v/>
      </c>
      <c r="BT577" s="35">
        <f>BS577-AH577</f>
        <v/>
      </c>
      <c r="BU577" s="35">
        <f>BT577-AI577</f>
        <v/>
      </c>
      <c r="BV577" s="35">
        <f>BU577-AJ577</f>
        <v/>
      </c>
      <c r="BW577" s="35">
        <f>BV577-AK577</f>
        <v/>
      </c>
      <c r="BX577" s="35">
        <f>BW577-AL577</f>
        <v/>
      </c>
      <c r="BY577" s="35">
        <f>BX577-AM577</f>
        <v/>
      </c>
      <c r="BZ577" s="35">
        <f>BY577-AN577</f>
        <v/>
      </c>
      <c r="CA577" s="35">
        <f>BZ577-AO577</f>
        <v/>
      </c>
      <c r="CB577" s="35">
        <f>CA577-AP577</f>
        <v/>
      </c>
      <c r="CC577" s="35">
        <f>CB577-AQ577</f>
        <v/>
      </c>
      <c r="CD577" s="35">
        <f>CC577-AR577</f>
        <v/>
      </c>
      <c r="CE577" s="35">
        <f>CD577-AS577</f>
        <v/>
      </c>
      <c r="CF577" s="35">
        <f>CE577-AT577</f>
        <v/>
      </c>
      <c r="CG577" s="35">
        <f>CF577-AU577</f>
        <v/>
      </c>
      <c r="CH577" s="35">
        <f>CG577-AV577</f>
        <v/>
      </c>
      <c r="CI577" s="35">
        <f>CH577-AW577</f>
        <v/>
      </c>
      <c r="CJ577" s="35">
        <f>CI577-AX577</f>
        <v/>
      </c>
      <c r="CK577" s="35">
        <f>CJ577-AY577</f>
        <v/>
      </c>
      <c r="CL577" s="35">
        <f>CK577-AZ577</f>
        <v/>
      </c>
      <c r="CM577" s="35">
        <f>CL577-BA577</f>
        <v/>
      </c>
      <c r="CN577" s="35">
        <f>CM577-BB577</f>
        <v/>
      </c>
      <c r="CO577" s="35">
        <f>CN577-BC577</f>
        <v/>
      </c>
      <c r="CP577" s="35">
        <f>CO577-BD577</f>
        <v/>
      </c>
      <c r="CQ577" s="35">
        <f>CP577-BE577</f>
        <v/>
      </c>
      <c r="CR577" s="35">
        <f>CQ577-BF577</f>
        <v/>
      </c>
      <c r="CS577" s="35">
        <f>CR577-BG577</f>
        <v/>
      </c>
      <c r="CT577" s="35">
        <f>CS577-BH577</f>
        <v/>
      </c>
      <c r="CU577" s="35">
        <f>CT577-BI577</f>
        <v/>
      </c>
      <c r="CV577" s="35">
        <f>CU577-BJ577</f>
        <v/>
      </c>
      <c r="CW577" s="38">
        <f>CV577-BK577</f>
        <v/>
      </c>
      <c r="CX577" s="38">
        <f>CW577-BL577</f>
        <v/>
      </c>
      <c r="CY577" s="38">
        <f>CX577-BM577</f>
        <v/>
      </c>
      <c r="CZ577" s="39">
        <f>CY577-BN577</f>
        <v/>
      </c>
      <c r="DA577" s="35" t="n"/>
    </row>
    <row r="578">
      <c r="D578" s="19" t="n"/>
      <c r="E578" s="20" t="n"/>
      <c r="F578" s="21" t="n"/>
      <c r="G578" s="21" t="n"/>
      <c r="H578" s="21" t="n"/>
      <c r="I578" s="19" t="n"/>
      <c r="J578" s="19" t="n"/>
      <c r="K578" s="21" t="n"/>
      <c r="L578" s="21" t="n"/>
      <c r="M578" s="22" t="n"/>
      <c r="N578" s="22" t="n"/>
      <c r="O578" s="19" t="n"/>
      <c r="P578" s="21" t="n"/>
      <c r="Q578" s="167">
        <f>'Cutting Rules'!AD578</f>
        <v/>
      </c>
      <c r="R578" s="168" t="n"/>
      <c r="S578" s="24" t="n"/>
      <c r="T578" s="169" t="inlineStr"/>
      <c r="U578" s="19" t="n"/>
      <c r="V578" s="25" t="n"/>
      <c r="W578" s="26" t="n"/>
      <c r="X578" s="27" t="n"/>
      <c r="Y578" s="47" t="n"/>
      <c r="Z578" s="121">
        <f>IFERROR(VLOOKUP(E578,[1]route!$E$3:$BL$10005,59,0),"")&amp;IFERROR(VLOOKUP(E578,[1]route!$E$3:$BL$10005,60,0),"")</f>
        <v/>
      </c>
      <c r="AA578" s="172">
        <f>IF(R578&gt;V578,R578-V578,0)</f>
        <v/>
      </c>
      <c r="AB578" s="173">
        <f>AA578*O578*N578/1000</f>
        <v/>
      </c>
      <c r="AC578" s="4">
        <f>IFERROR(MATCH($X578,$BP578:$CZ578,0),"")</f>
        <v/>
      </c>
      <c r="AD578" s="29" t="n">
        <v>0</v>
      </c>
      <c r="AE578" s="30">
        <f>SUMIF([1]route!$E$3:$E$10005,E578,[1]!Table1[1])</f>
        <v/>
      </c>
      <c r="AF578" s="30">
        <f>SUMIF([1]route!$E$3:$E$10005,E578,[1]!Table1[2])</f>
        <v/>
      </c>
      <c r="AG578" s="30">
        <f>SUMIF([1]route!$E$3:$E$10005,E578,[1]!Table1[3])</f>
        <v/>
      </c>
      <c r="AH578" s="30">
        <f>SUMIF([1]route!$E$3:$E$10005,E578,[1]!Table1[4])</f>
        <v/>
      </c>
      <c r="AI578" s="30">
        <f>SUMIF([1]route!$E$3:$E$10005,E578,[1]!Table1[5])</f>
        <v/>
      </c>
      <c r="AJ578" s="30">
        <f>SUMIF([1]route!$E$3:$E$10005,E578,[1]!Table1[6])</f>
        <v/>
      </c>
      <c r="AK578" s="30">
        <f>SUMIF([1]route!$E$3:$E$10005,E578,[1]!Table1[7])</f>
        <v/>
      </c>
      <c r="AL578" s="30">
        <f>SUMIF([1]route!$E$3:$E$10005,E578,[1]!Table1[8])</f>
        <v/>
      </c>
      <c r="AM578" s="30">
        <f>SUMIF([1]route!$E$3:$E$10005,E578,[1]!Table1[9])</f>
        <v/>
      </c>
      <c r="AN578" s="30">
        <f>SUMIF([1]route!$E$3:$E$10005,E578,[1]!Table1[10])</f>
        <v/>
      </c>
      <c r="AO578" s="30">
        <f>SUMIF([1]route!$E$3:$E$10005,E578,[1]!Table1[11])</f>
        <v/>
      </c>
      <c r="AP578" s="30">
        <f>SUMIF([1]route!$E$3:$E$10005,E578,[1]!Table1[12])</f>
        <v/>
      </c>
      <c r="AQ578" s="30">
        <f>SUMIF([1]route!$E$3:$E$10005,E578,[1]!Table1[13])</f>
        <v/>
      </c>
      <c r="AR578" s="30">
        <f>SUMIF([1]route!$E$3:$E$10005,E578,[1]!Table1[14])</f>
        <v/>
      </c>
      <c r="AS578" s="30">
        <f>SUMIF([1]route!$E$3:$E$10005,E578,[1]!Table1[15])</f>
        <v/>
      </c>
      <c r="AT578" s="30">
        <f>SUMIF([1]route!$E$3:$E$10005,E578,[1]!Table1[16])</f>
        <v/>
      </c>
      <c r="AU578" s="30">
        <f>SUMIF([1]route!$E$3:$E$10005,E578,[1]!Table1[17])</f>
        <v/>
      </c>
      <c r="AV578" s="30">
        <f>SUMIF([1]route!$E$3:$E$10005,E578,[1]!Table1[18])</f>
        <v/>
      </c>
      <c r="AW578" s="30">
        <f>SUMIF([1]route!$E$3:$E$10005,E578,[1]!Table1[19])</f>
        <v/>
      </c>
      <c r="AX578" s="30">
        <f>SUMIF([1]route!$E$3:$E$10005,E578,[1]!Table1[20])</f>
        <v/>
      </c>
      <c r="AY578" s="30">
        <f>SUMIF([1]route!$E$3:$E$10005,E578,[1]!Table1[21])</f>
        <v/>
      </c>
      <c r="AZ578" s="30">
        <f>SUMIF([1]route!$E$3:$E$10005,E578,[1]!Table1[22])</f>
        <v/>
      </c>
      <c r="BA578" s="30">
        <f>SUMIF([1]route!$E$3:$E$10005,E578,[1]!Table1[23])</f>
        <v/>
      </c>
      <c r="BB578" s="30">
        <f>SUMIF([1]route!$E$3:$E$10005,E578,[1]!Table1[24])</f>
        <v/>
      </c>
      <c r="BC578" s="30">
        <f>SUMIF([1]route!$E$3:$E$10005,E578,[1]!Table1[25])</f>
        <v/>
      </c>
      <c r="BD578" s="30">
        <f>SUMIF([1]route!$E$3:$E$10005,E578,[1]!Table1[26])</f>
        <v/>
      </c>
      <c r="BE578" s="30">
        <f>SUMIF([1]route!$E$3:$E$10005,E578,[1]!Table1[27])</f>
        <v/>
      </c>
      <c r="BF578" s="30">
        <f>SUMIF([1]route!$E$3:$E$10005,E578,[1]!Table1[28])</f>
        <v/>
      </c>
      <c r="BG578" s="30">
        <f>SUMIF([1]route!$E$3:$E$10005,E578,[1]!Table1[29])</f>
        <v/>
      </c>
      <c r="BH578" s="30">
        <f>SUMIF([1]route!$E$3:$E$10005,E578,[1]!Table1[30])</f>
        <v/>
      </c>
      <c r="BI578" s="30">
        <f>SUMIF([1]route!$E$3:$E$10005,E578,[1]!Table1[31])</f>
        <v/>
      </c>
      <c r="BJ578" s="30">
        <f>SUMIF([1]route!$E$3:$E$10005,E578,[1]!Table1[Remain PO])</f>
        <v/>
      </c>
      <c r="BK578" s="31">
        <f>SUMIF([1]route!$E$3:$E$10005,E578,[1]!Table1[N+1])</f>
        <v/>
      </c>
      <c r="BL578" s="31">
        <f>SUMIF([1]route!$E$3:$E$10005,E578,[1]!Table1[N+2])</f>
        <v/>
      </c>
      <c r="BM578" s="31">
        <f>SUMIF([1]route!$E$3:$E$10005,E578,[1]!Table1[N+3])</f>
        <v/>
      </c>
      <c r="BN578" s="32">
        <f>SUMIF([1]route!$E$3:$E$10005,E578,[1]!Table1[N+4])</f>
        <v/>
      </c>
      <c r="BP578" s="37">
        <f>$V578-$AD578</f>
        <v/>
      </c>
      <c r="BQ578" s="35">
        <f>BP578-AE578</f>
        <v/>
      </c>
      <c r="BR578" s="35">
        <f>BQ578-AF578</f>
        <v/>
      </c>
      <c r="BS578" s="35">
        <f>BR578-AG578</f>
        <v/>
      </c>
      <c r="BT578" s="35">
        <f>BS578-AH578</f>
        <v/>
      </c>
      <c r="BU578" s="35">
        <f>BT578-AI578</f>
        <v/>
      </c>
      <c r="BV578" s="35">
        <f>BU578-AJ578</f>
        <v/>
      </c>
      <c r="BW578" s="35">
        <f>BV578-AK578</f>
        <v/>
      </c>
      <c r="BX578" s="35">
        <f>BW578-AL578</f>
        <v/>
      </c>
      <c r="BY578" s="35">
        <f>BX578-AM578</f>
        <v/>
      </c>
      <c r="BZ578" s="35">
        <f>BY578-AN578</f>
        <v/>
      </c>
      <c r="CA578" s="35">
        <f>BZ578-AO578</f>
        <v/>
      </c>
      <c r="CB578" s="35">
        <f>CA578-AP578</f>
        <v/>
      </c>
      <c r="CC578" s="35">
        <f>CB578-AQ578</f>
        <v/>
      </c>
      <c r="CD578" s="35">
        <f>CC578-AR578</f>
        <v/>
      </c>
      <c r="CE578" s="35">
        <f>CD578-AS578</f>
        <v/>
      </c>
      <c r="CF578" s="35">
        <f>CE578-AT578</f>
        <v/>
      </c>
      <c r="CG578" s="35">
        <f>CF578-AU578</f>
        <v/>
      </c>
      <c r="CH578" s="35">
        <f>CG578-AV578</f>
        <v/>
      </c>
      <c r="CI578" s="35">
        <f>CH578-AW578</f>
        <v/>
      </c>
      <c r="CJ578" s="35">
        <f>CI578-AX578</f>
        <v/>
      </c>
      <c r="CK578" s="35">
        <f>CJ578-AY578</f>
        <v/>
      </c>
      <c r="CL578" s="35">
        <f>CK578-AZ578</f>
        <v/>
      </c>
      <c r="CM578" s="35">
        <f>CL578-BA578</f>
        <v/>
      </c>
      <c r="CN578" s="35">
        <f>CM578-BB578</f>
        <v/>
      </c>
      <c r="CO578" s="35">
        <f>CN578-BC578</f>
        <v/>
      </c>
      <c r="CP578" s="35">
        <f>CO578-BD578</f>
        <v/>
      </c>
      <c r="CQ578" s="35">
        <f>CP578-BE578</f>
        <v/>
      </c>
      <c r="CR578" s="35">
        <f>CQ578-BF578</f>
        <v/>
      </c>
      <c r="CS578" s="35">
        <f>CR578-BG578</f>
        <v/>
      </c>
      <c r="CT578" s="35">
        <f>CS578-BH578</f>
        <v/>
      </c>
      <c r="CU578" s="35">
        <f>CT578-BI578</f>
        <v/>
      </c>
      <c r="CV578" s="35">
        <f>CU578-BJ578</f>
        <v/>
      </c>
      <c r="CW578" s="38">
        <f>CV578-BK578</f>
        <v/>
      </c>
      <c r="CX578" s="38">
        <f>CW578-BL578</f>
        <v/>
      </c>
      <c r="CY578" s="38">
        <f>CX578-BM578</f>
        <v/>
      </c>
      <c r="CZ578" s="39">
        <f>CY578-BN578</f>
        <v/>
      </c>
      <c r="DA578" s="35" t="n"/>
    </row>
    <row r="579">
      <c r="D579" s="19" t="n"/>
      <c r="E579" s="20" t="n"/>
      <c r="F579" s="21" t="n"/>
      <c r="G579" s="21" t="n"/>
      <c r="H579" s="21" t="n"/>
      <c r="I579" s="19" t="n"/>
      <c r="J579" s="19" t="n"/>
      <c r="K579" s="21" t="n"/>
      <c r="L579" s="21" t="n"/>
      <c r="M579" s="22" t="n"/>
      <c r="N579" s="22" t="n"/>
      <c r="O579" s="19" t="n"/>
      <c r="P579" s="21" t="n"/>
      <c r="Q579" s="167">
        <f>'Cutting Rules'!AD579</f>
        <v/>
      </c>
      <c r="R579" s="168" t="n"/>
      <c r="S579" s="24" t="n"/>
      <c r="T579" s="169" t="inlineStr"/>
      <c r="U579" s="19" t="n"/>
      <c r="V579" s="25" t="n"/>
      <c r="W579" s="26" t="n"/>
      <c r="X579" s="27" t="n"/>
      <c r="Y579" s="47" t="n"/>
      <c r="Z579" s="121">
        <f>IFERROR(VLOOKUP(E579,[1]route!$E$3:$BL$10005,59,0),"")&amp;IFERROR(VLOOKUP(E579,[1]route!$E$3:$BL$10005,60,0),"")</f>
        <v/>
      </c>
      <c r="AA579" s="172">
        <f>IF(R579&gt;V579,R579-V579,0)</f>
        <v/>
      </c>
      <c r="AB579" s="173">
        <f>AA579*O579*N579/1000</f>
        <v/>
      </c>
      <c r="AC579" s="4">
        <f>IFERROR(MATCH($X579,$BP579:$CZ579,0),"")</f>
        <v/>
      </c>
      <c r="AD579" s="29" t="n">
        <v>0</v>
      </c>
      <c r="AE579" s="30">
        <f>SUMIF([1]route!$E$3:$E$10005,E579,[1]!Table1[1])</f>
        <v/>
      </c>
      <c r="AF579" s="30">
        <f>SUMIF([1]route!$E$3:$E$10005,E579,[1]!Table1[2])</f>
        <v/>
      </c>
      <c r="AG579" s="30">
        <f>SUMIF([1]route!$E$3:$E$10005,E579,[1]!Table1[3])</f>
        <v/>
      </c>
      <c r="AH579" s="30">
        <f>SUMIF([1]route!$E$3:$E$10005,E579,[1]!Table1[4])</f>
        <v/>
      </c>
      <c r="AI579" s="30">
        <f>SUMIF([1]route!$E$3:$E$10005,E579,[1]!Table1[5])</f>
        <v/>
      </c>
      <c r="AJ579" s="30">
        <f>SUMIF([1]route!$E$3:$E$10005,E579,[1]!Table1[6])</f>
        <v/>
      </c>
      <c r="AK579" s="30">
        <f>SUMIF([1]route!$E$3:$E$10005,E579,[1]!Table1[7])</f>
        <v/>
      </c>
      <c r="AL579" s="30">
        <f>SUMIF([1]route!$E$3:$E$10005,E579,[1]!Table1[8])</f>
        <v/>
      </c>
      <c r="AM579" s="30">
        <f>SUMIF([1]route!$E$3:$E$10005,E579,[1]!Table1[9])</f>
        <v/>
      </c>
      <c r="AN579" s="30">
        <f>SUMIF([1]route!$E$3:$E$10005,E579,[1]!Table1[10])</f>
        <v/>
      </c>
      <c r="AO579" s="30">
        <f>SUMIF([1]route!$E$3:$E$10005,E579,[1]!Table1[11])</f>
        <v/>
      </c>
      <c r="AP579" s="30">
        <f>SUMIF([1]route!$E$3:$E$10005,E579,[1]!Table1[12])</f>
        <v/>
      </c>
      <c r="AQ579" s="30">
        <f>SUMIF([1]route!$E$3:$E$10005,E579,[1]!Table1[13])</f>
        <v/>
      </c>
      <c r="AR579" s="30">
        <f>SUMIF([1]route!$E$3:$E$10005,E579,[1]!Table1[14])</f>
        <v/>
      </c>
      <c r="AS579" s="30">
        <f>SUMIF([1]route!$E$3:$E$10005,E579,[1]!Table1[15])</f>
        <v/>
      </c>
      <c r="AT579" s="30">
        <f>SUMIF([1]route!$E$3:$E$10005,E579,[1]!Table1[16])</f>
        <v/>
      </c>
      <c r="AU579" s="30">
        <f>SUMIF([1]route!$E$3:$E$10005,E579,[1]!Table1[17])</f>
        <v/>
      </c>
      <c r="AV579" s="30">
        <f>SUMIF([1]route!$E$3:$E$10005,E579,[1]!Table1[18])</f>
        <v/>
      </c>
      <c r="AW579" s="30">
        <f>SUMIF([1]route!$E$3:$E$10005,E579,[1]!Table1[19])</f>
        <v/>
      </c>
      <c r="AX579" s="30">
        <f>SUMIF([1]route!$E$3:$E$10005,E579,[1]!Table1[20])</f>
        <v/>
      </c>
      <c r="AY579" s="30">
        <f>SUMIF([1]route!$E$3:$E$10005,E579,[1]!Table1[21])</f>
        <v/>
      </c>
      <c r="AZ579" s="30">
        <f>SUMIF([1]route!$E$3:$E$10005,E579,[1]!Table1[22])</f>
        <v/>
      </c>
      <c r="BA579" s="30">
        <f>SUMIF([1]route!$E$3:$E$10005,E579,[1]!Table1[23])</f>
        <v/>
      </c>
      <c r="BB579" s="30">
        <f>SUMIF([1]route!$E$3:$E$10005,E579,[1]!Table1[24])</f>
        <v/>
      </c>
      <c r="BC579" s="30">
        <f>SUMIF([1]route!$E$3:$E$10005,E579,[1]!Table1[25])</f>
        <v/>
      </c>
      <c r="BD579" s="30">
        <f>SUMIF([1]route!$E$3:$E$10005,E579,[1]!Table1[26])</f>
        <v/>
      </c>
      <c r="BE579" s="30">
        <f>SUMIF([1]route!$E$3:$E$10005,E579,[1]!Table1[27])</f>
        <v/>
      </c>
      <c r="BF579" s="30">
        <f>SUMIF([1]route!$E$3:$E$10005,E579,[1]!Table1[28])</f>
        <v/>
      </c>
      <c r="BG579" s="30">
        <f>SUMIF([1]route!$E$3:$E$10005,E579,[1]!Table1[29])</f>
        <v/>
      </c>
      <c r="BH579" s="30">
        <f>SUMIF([1]route!$E$3:$E$10005,E579,[1]!Table1[30])</f>
        <v/>
      </c>
      <c r="BI579" s="30">
        <f>SUMIF([1]route!$E$3:$E$10005,E579,[1]!Table1[31])</f>
        <v/>
      </c>
      <c r="BJ579" s="30">
        <f>SUMIF([1]route!$E$3:$E$10005,E579,[1]!Table1[Remain PO])</f>
        <v/>
      </c>
      <c r="BK579" s="31">
        <f>SUMIF([1]route!$E$3:$E$10005,E579,[1]!Table1[N+1])</f>
        <v/>
      </c>
      <c r="BL579" s="31">
        <f>SUMIF([1]route!$E$3:$E$10005,E579,[1]!Table1[N+2])</f>
        <v/>
      </c>
      <c r="BM579" s="31">
        <f>SUMIF([1]route!$E$3:$E$10005,E579,[1]!Table1[N+3])</f>
        <v/>
      </c>
      <c r="BN579" s="32">
        <f>SUMIF([1]route!$E$3:$E$10005,E579,[1]!Table1[N+4])</f>
        <v/>
      </c>
      <c r="BP579" s="37">
        <f>$V579-$AD579</f>
        <v/>
      </c>
      <c r="BQ579" s="35">
        <f>BP579-AE579</f>
        <v/>
      </c>
      <c r="BR579" s="35">
        <f>BQ579-AF579</f>
        <v/>
      </c>
      <c r="BS579" s="35">
        <f>BR579-AG579</f>
        <v/>
      </c>
      <c r="BT579" s="35">
        <f>BS579-AH579</f>
        <v/>
      </c>
      <c r="BU579" s="35">
        <f>BT579-AI579</f>
        <v/>
      </c>
      <c r="BV579" s="35">
        <f>BU579-AJ579</f>
        <v/>
      </c>
      <c r="BW579" s="35">
        <f>BV579-AK579</f>
        <v/>
      </c>
      <c r="BX579" s="35">
        <f>BW579-AL579</f>
        <v/>
      </c>
      <c r="BY579" s="35">
        <f>BX579-AM579</f>
        <v/>
      </c>
      <c r="BZ579" s="35">
        <f>BY579-AN579</f>
        <v/>
      </c>
      <c r="CA579" s="35">
        <f>BZ579-AO579</f>
        <v/>
      </c>
      <c r="CB579" s="35">
        <f>CA579-AP579</f>
        <v/>
      </c>
      <c r="CC579" s="35">
        <f>CB579-AQ579</f>
        <v/>
      </c>
      <c r="CD579" s="35">
        <f>CC579-AR579</f>
        <v/>
      </c>
      <c r="CE579" s="35">
        <f>CD579-AS579</f>
        <v/>
      </c>
      <c r="CF579" s="35">
        <f>CE579-AT579</f>
        <v/>
      </c>
      <c r="CG579" s="35">
        <f>CF579-AU579</f>
        <v/>
      </c>
      <c r="CH579" s="35">
        <f>CG579-AV579</f>
        <v/>
      </c>
      <c r="CI579" s="35">
        <f>CH579-AW579</f>
        <v/>
      </c>
      <c r="CJ579" s="35">
        <f>CI579-AX579</f>
        <v/>
      </c>
      <c r="CK579" s="35">
        <f>CJ579-AY579</f>
        <v/>
      </c>
      <c r="CL579" s="35">
        <f>CK579-AZ579</f>
        <v/>
      </c>
      <c r="CM579" s="35">
        <f>CL579-BA579</f>
        <v/>
      </c>
      <c r="CN579" s="35">
        <f>CM579-BB579</f>
        <v/>
      </c>
      <c r="CO579" s="35">
        <f>CN579-BC579</f>
        <v/>
      </c>
      <c r="CP579" s="35">
        <f>CO579-BD579</f>
        <v/>
      </c>
      <c r="CQ579" s="35">
        <f>CP579-BE579</f>
        <v/>
      </c>
      <c r="CR579" s="35">
        <f>CQ579-BF579</f>
        <v/>
      </c>
      <c r="CS579" s="35">
        <f>CR579-BG579</f>
        <v/>
      </c>
      <c r="CT579" s="35">
        <f>CS579-BH579</f>
        <v/>
      </c>
      <c r="CU579" s="35">
        <f>CT579-BI579</f>
        <v/>
      </c>
      <c r="CV579" s="35">
        <f>CU579-BJ579</f>
        <v/>
      </c>
      <c r="CW579" s="38">
        <f>CV579-BK579</f>
        <v/>
      </c>
      <c r="CX579" s="38">
        <f>CW579-BL579</f>
        <v/>
      </c>
      <c r="CY579" s="38">
        <f>CX579-BM579</f>
        <v/>
      </c>
      <c r="CZ579" s="39">
        <f>CY579-BN579</f>
        <v/>
      </c>
      <c r="DA579" s="35" t="n"/>
    </row>
    <row r="580">
      <c r="D580" s="19" t="n"/>
      <c r="E580" s="20" t="n"/>
      <c r="F580" s="21" t="n"/>
      <c r="G580" s="21" t="n"/>
      <c r="H580" s="21" t="n"/>
      <c r="I580" s="19" t="n"/>
      <c r="J580" s="19" t="n"/>
      <c r="K580" s="21" t="n"/>
      <c r="L580" s="21" t="n"/>
      <c r="M580" s="22" t="n"/>
      <c r="N580" s="22" t="n"/>
      <c r="O580" s="19" t="n"/>
      <c r="P580" s="21" t="n"/>
      <c r="Q580" s="167">
        <f>'Cutting Rules'!AD580</f>
        <v/>
      </c>
      <c r="R580" s="168" t="n"/>
      <c r="S580" s="24" t="n"/>
      <c r="T580" s="169" t="inlineStr"/>
      <c r="U580" s="19" t="n"/>
      <c r="V580" s="25" t="n"/>
      <c r="W580" s="26" t="n"/>
      <c r="X580" s="27" t="n"/>
      <c r="Y580" s="47" t="n"/>
      <c r="Z580" s="121">
        <f>IFERROR(VLOOKUP(E580,[1]route!$E$3:$BL$10005,59,0),"")&amp;IFERROR(VLOOKUP(E580,[1]route!$E$3:$BL$10005,60,0),"")</f>
        <v/>
      </c>
      <c r="AA580" s="172">
        <f>IF(R580&gt;V580,R580-V580,0)</f>
        <v/>
      </c>
      <c r="AB580" s="173">
        <f>AA580*O580*N580/1000</f>
        <v/>
      </c>
      <c r="AC580" s="4">
        <f>IFERROR(MATCH($X580,$BP580:$CZ580,0),"")</f>
        <v/>
      </c>
      <c r="AD580" s="29" t="n">
        <v>0</v>
      </c>
      <c r="AE580" s="30">
        <f>SUMIF([1]route!$E$3:$E$10005,E580,[1]!Table1[1])</f>
        <v/>
      </c>
      <c r="AF580" s="30">
        <f>SUMIF([1]route!$E$3:$E$10005,E580,[1]!Table1[2])</f>
        <v/>
      </c>
      <c r="AG580" s="30">
        <f>SUMIF([1]route!$E$3:$E$10005,E580,[1]!Table1[3])</f>
        <v/>
      </c>
      <c r="AH580" s="30">
        <f>SUMIF([1]route!$E$3:$E$10005,E580,[1]!Table1[4])</f>
        <v/>
      </c>
      <c r="AI580" s="30">
        <f>SUMIF([1]route!$E$3:$E$10005,E580,[1]!Table1[5])</f>
        <v/>
      </c>
      <c r="AJ580" s="30">
        <f>SUMIF([1]route!$E$3:$E$10005,E580,[1]!Table1[6])</f>
        <v/>
      </c>
      <c r="AK580" s="30">
        <f>SUMIF([1]route!$E$3:$E$10005,E580,[1]!Table1[7])</f>
        <v/>
      </c>
      <c r="AL580" s="30">
        <f>SUMIF([1]route!$E$3:$E$10005,E580,[1]!Table1[8])</f>
        <v/>
      </c>
      <c r="AM580" s="30">
        <f>SUMIF([1]route!$E$3:$E$10005,E580,[1]!Table1[9])</f>
        <v/>
      </c>
      <c r="AN580" s="30">
        <f>SUMIF([1]route!$E$3:$E$10005,E580,[1]!Table1[10])</f>
        <v/>
      </c>
      <c r="AO580" s="30">
        <f>SUMIF([1]route!$E$3:$E$10005,E580,[1]!Table1[11])</f>
        <v/>
      </c>
      <c r="AP580" s="30">
        <f>SUMIF([1]route!$E$3:$E$10005,E580,[1]!Table1[12])</f>
        <v/>
      </c>
      <c r="AQ580" s="30">
        <f>SUMIF([1]route!$E$3:$E$10005,E580,[1]!Table1[13])</f>
        <v/>
      </c>
      <c r="AR580" s="30">
        <f>SUMIF([1]route!$E$3:$E$10005,E580,[1]!Table1[14])</f>
        <v/>
      </c>
      <c r="AS580" s="30">
        <f>SUMIF([1]route!$E$3:$E$10005,E580,[1]!Table1[15])</f>
        <v/>
      </c>
      <c r="AT580" s="30">
        <f>SUMIF([1]route!$E$3:$E$10005,E580,[1]!Table1[16])</f>
        <v/>
      </c>
      <c r="AU580" s="30">
        <f>SUMIF([1]route!$E$3:$E$10005,E580,[1]!Table1[17])</f>
        <v/>
      </c>
      <c r="AV580" s="30">
        <f>SUMIF([1]route!$E$3:$E$10005,E580,[1]!Table1[18])</f>
        <v/>
      </c>
      <c r="AW580" s="30">
        <f>SUMIF([1]route!$E$3:$E$10005,E580,[1]!Table1[19])</f>
        <v/>
      </c>
      <c r="AX580" s="30">
        <f>SUMIF([1]route!$E$3:$E$10005,E580,[1]!Table1[20])</f>
        <v/>
      </c>
      <c r="AY580" s="30">
        <f>SUMIF([1]route!$E$3:$E$10005,E580,[1]!Table1[21])</f>
        <v/>
      </c>
      <c r="AZ580" s="30">
        <f>SUMIF([1]route!$E$3:$E$10005,E580,[1]!Table1[22])</f>
        <v/>
      </c>
      <c r="BA580" s="30">
        <f>SUMIF([1]route!$E$3:$E$10005,E580,[1]!Table1[23])</f>
        <v/>
      </c>
      <c r="BB580" s="30">
        <f>SUMIF([1]route!$E$3:$E$10005,E580,[1]!Table1[24])</f>
        <v/>
      </c>
      <c r="BC580" s="30">
        <f>SUMIF([1]route!$E$3:$E$10005,E580,[1]!Table1[25])</f>
        <v/>
      </c>
      <c r="BD580" s="30">
        <f>SUMIF([1]route!$E$3:$E$10005,E580,[1]!Table1[26])</f>
        <v/>
      </c>
      <c r="BE580" s="30">
        <f>SUMIF([1]route!$E$3:$E$10005,E580,[1]!Table1[27])</f>
        <v/>
      </c>
      <c r="BF580" s="30">
        <f>SUMIF([1]route!$E$3:$E$10005,E580,[1]!Table1[28])</f>
        <v/>
      </c>
      <c r="BG580" s="30">
        <f>SUMIF([1]route!$E$3:$E$10005,E580,[1]!Table1[29])</f>
        <v/>
      </c>
      <c r="BH580" s="30">
        <f>SUMIF([1]route!$E$3:$E$10005,E580,[1]!Table1[30])</f>
        <v/>
      </c>
      <c r="BI580" s="30">
        <f>SUMIF([1]route!$E$3:$E$10005,E580,[1]!Table1[31])</f>
        <v/>
      </c>
      <c r="BJ580" s="30">
        <f>SUMIF([1]route!$E$3:$E$10005,E580,[1]!Table1[Remain PO])</f>
        <v/>
      </c>
      <c r="BK580" s="31">
        <f>SUMIF([1]route!$E$3:$E$10005,E580,[1]!Table1[N+1])</f>
        <v/>
      </c>
      <c r="BL580" s="31">
        <f>SUMIF([1]route!$E$3:$E$10005,E580,[1]!Table1[N+2])</f>
        <v/>
      </c>
      <c r="BM580" s="31">
        <f>SUMIF([1]route!$E$3:$E$10005,E580,[1]!Table1[N+3])</f>
        <v/>
      </c>
      <c r="BN580" s="32">
        <f>SUMIF([1]route!$E$3:$E$10005,E580,[1]!Table1[N+4])</f>
        <v/>
      </c>
      <c r="BP580" s="37">
        <f>$V580-$AD580</f>
        <v/>
      </c>
      <c r="BQ580" s="35">
        <f>BP580-AE580</f>
        <v/>
      </c>
      <c r="BR580" s="35">
        <f>BQ580-AF580</f>
        <v/>
      </c>
      <c r="BS580" s="35">
        <f>BR580-AG580</f>
        <v/>
      </c>
      <c r="BT580" s="35">
        <f>BS580-AH580</f>
        <v/>
      </c>
      <c r="BU580" s="35">
        <f>BT580-AI580</f>
        <v/>
      </c>
      <c r="BV580" s="35">
        <f>BU580-AJ580</f>
        <v/>
      </c>
      <c r="BW580" s="35">
        <f>BV580-AK580</f>
        <v/>
      </c>
      <c r="BX580" s="35">
        <f>BW580-AL580</f>
        <v/>
      </c>
      <c r="BY580" s="35">
        <f>BX580-AM580</f>
        <v/>
      </c>
      <c r="BZ580" s="35">
        <f>BY580-AN580</f>
        <v/>
      </c>
      <c r="CA580" s="35">
        <f>BZ580-AO580</f>
        <v/>
      </c>
      <c r="CB580" s="35">
        <f>CA580-AP580</f>
        <v/>
      </c>
      <c r="CC580" s="35">
        <f>CB580-AQ580</f>
        <v/>
      </c>
      <c r="CD580" s="35">
        <f>CC580-AR580</f>
        <v/>
      </c>
      <c r="CE580" s="35">
        <f>CD580-AS580</f>
        <v/>
      </c>
      <c r="CF580" s="35">
        <f>CE580-AT580</f>
        <v/>
      </c>
      <c r="CG580" s="35">
        <f>CF580-AU580</f>
        <v/>
      </c>
      <c r="CH580" s="35">
        <f>CG580-AV580</f>
        <v/>
      </c>
      <c r="CI580" s="35">
        <f>CH580-AW580</f>
        <v/>
      </c>
      <c r="CJ580" s="35">
        <f>CI580-AX580</f>
        <v/>
      </c>
      <c r="CK580" s="35">
        <f>CJ580-AY580</f>
        <v/>
      </c>
      <c r="CL580" s="35">
        <f>CK580-AZ580</f>
        <v/>
      </c>
      <c r="CM580" s="35">
        <f>CL580-BA580</f>
        <v/>
      </c>
      <c r="CN580" s="35">
        <f>CM580-BB580</f>
        <v/>
      </c>
      <c r="CO580" s="35">
        <f>CN580-BC580</f>
        <v/>
      </c>
      <c r="CP580" s="35">
        <f>CO580-BD580</f>
        <v/>
      </c>
      <c r="CQ580" s="35">
        <f>CP580-BE580</f>
        <v/>
      </c>
      <c r="CR580" s="35">
        <f>CQ580-BF580</f>
        <v/>
      </c>
      <c r="CS580" s="35">
        <f>CR580-BG580</f>
        <v/>
      </c>
      <c r="CT580" s="35">
        <f>CS580-BH580</f>
        <v/>
      </c>
      <c r="CU580" s="35">
        <f>CT580-BI580</f>
        <v/>
      </c>
      <c r="CV580" s="35">
        <f>CU580-BJ580</f>
        <v/>
      </c>
      <c r="CW580" s="38">
        <f>CV580-BK580</f>
        <v/>
      </c>
      <c r="CX580" s="38">
        <f>CW580-BL580</f>
        <v/>
      </c>
      <c r="CY580" s="38">
        <f>CX580-BM580</f>
        <v/>
      </c>
      <c r="CZ580" s="39">
        <f>CY580-BN580</f>
        <v/>
      </c>
      <c r="DA580" s="35" t="n"/>
    </row>
    <row r="581">
      <c r="D581" s="19" t="n"/>
      <c r="E581" s="20" t="n"/>
      <c r="F581" s="21" t="n"/>
      <c r="G581" s="21" t="n"/>
      <c r="H581" s="21" t="n"/>
      <c r="I581" s="19" t="n"/>
      <c r="J581" s="19" t="n"/>
      <c r="K581" s="21" t="n"/>
      <c r="L581" s="21" t="n"/>
      <c r="M581" s="22" t="n"/>
      <c r="N581" s="22" t="n"/>
      <c r="O581" s="19" t="n"/>
      <c r="P581" s="21" t="n"/>
      <c r="Q581" s="167">
        <f>'Cutting Rules'!AD581</f>
        <v/>
      </c>
      <c r="R581" s="168" t="n"/>
      <c r="S581" s="24" t="n"/>
      <c r="T581" s="169" t="inlineStr"/>
      <c r="U581" s="19" t="n"/>
      <c r="V581" s="25" t="n"/>
      <c r="W581" s="26" t="n"/>
      <c r="X581" s="27" t="n"/>
      <c r="Y581" s="47" t="n"/>
      <c r="Z581" s="121">
        <f>IFERROR(VLOOKUP(E581,[1]route!$E$3:$BL$10005,59,0),"")&amp;IFERROR(VLOOKUP(E581,[1]route!$E$3:$BL$10005,60,0),"")</f>
        <v/>
      </c>
      <c r="AA581" s="172">
        <f>IF(R581&gt;V581,R581-V581,0)</f>
        <v/>
      </c>
      <c r="AB581" s="173">
        <f>AA581*O581*N581/1000</f>
        <v/>
      </c>
      <c r="AC581" s="4">
        <f>IFERROR(MATCH($X581,$BP581:$CZ581,0),"")</f>
        <v/>
      </c>
      <c r="AD581" s="29" t="n">
        <v>0</v>
      </c>
      <c r="AE581" s="30">
        <f>SUMIF([1]route!$E$3:$E$10005,E581,[1]!Table1[1])</f>
        <v/>
      </c>
      <c r="AF581" s="30">
        <f>SUMIF([1]route!$E$3:$E$10005,E581,[1]!Table1[2])</f>
        <v/>
      </c>
      <c r="AG581" s="30">
        <f>SUMIF([1]route!$E$3:$E$10005,E581,[1]!Table1[3])</f>
        <v/>
      </c>
      <c r="AH581" s="30">
        <f>SUMIF([1]route!$E$3:$E$10005,E581,[1]!Table1[4])</f>
        <v/>
      </c>
      <c r="AI581" s="30">
        <f>SUMIF([1]route!$E$3:$E$10005,E581,[1]!Table1[5])</f>
        <v/>
      </c>
      <c r="AJ581" s="30">
        <f>SUMIF([1]route!$E$3:$E$10005,E581,[1]!Table1[6])</f>
        <v/>
      </c>
      <c r="AK581" s="30">
        <f>SUMIF([1]route!$E$3:$E$10005,E581,[1]!Table1[7])</f>
        <v/>
      </c>
      <c r="AL581" s="30">
        <f>SUMIF([1]route!$E$3:$E$10005,E581,[1]!Table1[8])</f>
        <v/>
      </c>
      <c r="AM581" s="30">
        <f>SUMIF([1]route!$E$3:$E$10005,E581,[1]!Table1[9])</f>
        <v/>
      </c>
      <c r="AN581" s="30">
        <f>SUMIF([1]route!$E$3:$E$10005,E581,[1]!Table1[10])</f>
        <v/>
      </c>
      <c r="AO581" s="30">
        <f>SUMIF([1]route!$E$3:$E$10005,E581,[1]!Table1[11])</f>
        <v/>
      </c>
      <c r="AP581" s="30">
        <f>SUMIF([1]route!$E$3:$E$10005,E581,[1]!Table1[12])</f>
        <v/>
      </c>
      <c r="AQ581" s="30">
        <f>SUMIF([1]route!$E$3:$E$10005,E581,[1]!Table1[13])</f>
        <v/>
      </c>
      <c r="AR581" s="30">
        <f>SUMIF([1]route!$E$3:$E$10005,E581,[1]!Table1[14])</f>
        <v/>
      </c>
      <c r="AS581" s="30">
        <f>SUMIF([1]route!$E$3:$E$10005,E581,[1]!Table1[15])</f>
        <v/>
      </c>
      <c r="AT581" s="30">
        <f>SUMIF([1]route!$E$3:$E$10005,E581,[1]!Table1[16])</f>
        <v/>
      </c>
      <c r="AU581" s="30">
        <f>SUMIF([1]route!$E$3:$E$10005,E581,[1]!Table1[17])</f>
        <v/>
      </c>
      <c r="AV581" s="30">
        <f>SUMIF([1]route!$E$3:$E$10005,E581,[1]!Table1[18])</f>
        <v/>
      </c>
      <c r="AW581" s="30">
        <f>SUMIF([1]route!$E$3:$E$10005,E581,[1]!Table1[19])</f>
        <v/>
      </c>
      <c r="AX581" s="30">
        <f>SUMIF([1]route!$E$3:$E$10005,E581,[1]!Table1[20])</f>
        <v/>
      </c>
      <c r="AY581" s="30">
        <f>SUMIF([1]route!$E$3:$E$10005,E581,[1]!Table1[21])</f>
        <v/>
      </c>
      <c r="AZ581" s="30">
        <f>SUMIF([1]route!$E$3:$E$10005,E581,[1]!Table1[22])</f>
        <v/>
      </c>
      <c r="BA581" s="30">
        <f>SUMIF([1]route!$E$3:$E$10005,E581,[1]!Table1[23])</f>
        <v/>
      </c>
      <c r="BB581" s="30">
        <f>SUMIF([1]route!$E$3:$E$10005,E581,[1]!Table1[24])</f>
        <v/>
      </c>
      <c r="BC581" s="30">
        <f>SUMIF([1]route!$E$3:$E$10005,E581,[1]!Table1[25])</f>
        <v/>
      </c>
      <c r="BD581" s="30">
        <f>SUMIF([1]route!$E$3:$E$10005,E581,[1]!Table1[26])</f>
        <v/>
      </c>
      <c r="BE581" s="30">
        <f>SUMIF([1]route!$E$3:$E$10005,E581,[1]!Table1[27])</f>
        <v/>
      </c>
      <c r="BF581" s="30">
        <f>SUMIF([1]route!$E$3:$E$10005,E581,[1]!Table1[28])</f>
        <v/>
      </c>
      <c r="BG581" s="30">
        <f>SUMIF([1]route!$E$3:$E$10005,E581,[1]!Table1[29])</f>
        <v/>
      </c>
      <c r="BH581" s="30">
        <f>SUMIF([1]route!$E$3:$E$10005,E581,[1]!Table1[30])</f>
        <v/>
      </c>
      <c r="BI581" s="30">
        <f>SUMIF([1]route!$E$3:$E$10005,E581,[1]!Table1[31])</f>
        <v/>
      </c>
      <c r="BJ581" s="30">
        <f>SUMIF([1]route!$E$3:$E$10005,E581,[1]!Table1[Remain PO])</f>
        <v/>
      </c>
      <c r="BK581" s="31">
        <f>SUMIF([1]route!$E$3:$E$10005,E581,[1]!Table1[N+1])</f>
        <v/>
      </c>
      <c r="BL581" s="31">
        <f>SUMIF([1]route!$E$3:$E$10005,E581,[1]!Table1[N+2])</f>
        <v/>
      </c>
      <c r="BM581" s="31">
        <f>SUMIF([1]route!$E$3:$E$10005,E581,[1]!Table1[N+3])</f>
        <v/>
      </c>
      <c r="BN581" s="32">
        <f>SUMIF([1]route!$E$3:$E$10005,E581,[1]!Table1[N+4])</f>
        <v/>
      </c>
      <c r="BP581" s="37">
        <f>$V581-$AD581</f>
        <v/>
      </c>
      <c r="BQ581" s="35">
        <f>BP581-AE581</f>
        <v/>
      </c>
      <c r="BR581" s="35">
        <f>BQ581-AF581</f>
        <v/>
      </c>
      <c r="BS581" s="35">
        <f>BR581-AG581</f>
        <v/>
      </c>
      <c r="BT581" s="35">
        <f>BS581-AH581</f>
        <v/>
      </c>
      <c r="BU581" s="35">
        <f>BT581-AI581</f>
        <v/>
      </c>
      <c r="BV581" s="35">
        <f>BU581-AJ581</f>
        <v/>
      </c>
      <c r="BW581" s="35">
        <f>BV581-AK581</f>
        <v/>
      </c>
      <c r="BX581" s="35">
        <f>BW581-AL581</f>
        <v/>
      </c>
      <c r="BY581" s="35">
        <f>BX581-AM581</f>
        <v/>
      </c>
      <c r="BZ581" s="35">
        <f>BY581-AN581</f>
        <v/>
      </c>
      <c r="CA581" s="35">
        <f>BZ581-AO581</f>
        <v/>
      </c>
      <c r="CB581" s="35">
        <f>CA581-AP581</f>
        <v/>
      </c>
      <c r="CC581" s="35">
        <f>CB581-AQ581</f>
        <v/>
      </c>
      <c r="CD581" s="35">
        <f>CC581-AR581</f>
        <v/>
      </c>
      <c r="CE581" s="35">
        <f>CD581-AS581</f>
        <v/>
      </c>
      <c r="CF581" s="35">
        <f>CE581-AT581</f>
        <v/>
      </c>
      <c r="CG581" s="35">
        <f>CF581-AU581</f>
        <v/>
      </c>
      <c r="CH581" s="35">
        <f>CG581-AV581</f>
        <v/>
      </c>
      <c r="CI581" s="35">
        <f>CH581-AW581</f>
        <v/>
      </c>
      <c r="CJ581" s="35">
        <f>CI581-AX581</f>
        <v/>
      </c>
      <c r="CK581" s="35">
        <f>CJ581-AY581</f>
        <v/>
      </c>
      <c r="CL581" s="35">
        <f>CK581-AZ581</f>
        <v/>
      </c>
      <c r="CM581" s="35">
        <f>CL581-BA581</f>
        <v/>
      </c>
      <c r="CN581" s="35">
        <f>CM581-BB581</f>
        <v/>
      </c>
      <c r="CO581" s="35">
        <f>CN581-BC581</f>
        <v/>
      </c>
      <c r="CP581" s="35">
        <f>CO581-BD581</f>
        <v/>
      </c>
      <c r="CQ581" s="35">
        <f>CP581-BE581</f>
        <v/>
      </c>
      <c r="CR581" s="35">
        <f>CQ581-BF581</f>
        <v/>
      </c>
      <c r="CS581" s="35">
        <f>CR581-BG581</f>
        <v/>
      </c>
      <c r="CT581" s="35">
        <f>CS581-BH581</f>
        <v/>
      </c>
      <c r="CU581" s="35">
        <f>CT581-BI581</f>
        <v/>
      </c>
      <c r="CV581" s="35">
        <f>CU581-BJ581</f>
        <v/>
      </c>
      <c r="CW581" s="38">
        <f>CV581-BK581</f>
        <v/>
      </c>
      <c r="CX581" s="38">
        <f>CW581-BL581</f>
        <v/>
      </c>
      <c r="CY581" s="38">
        <f>CX581-BM581</f>
        <v/>
      </c>
      <c r="CZ581" s="39">
        <f>CY581-BN581</f>
        <v/>
      </c>
      <c r="DA581" s="35" t="n"/>
    </row>
    <row r="582">
      <c r="D582" s="19" t="n"/>
      <c r="E582" s="20" t="n"/>
      <c r="F582" s="21" t="n"/>
      <c r="G582" s="21" t="n"/>
      <c r="H582" s="21" t="n"/>
      <c r="I582" s="19" t="n"/>
      <c r="J582" s="19" t="n"/>
      <c r="K582" s="21" t="n"/>
      <c r="L582" s="21" t="n"/>
      <c r="M582" s="22" t="n"/>
      <c r="N582" s="22" t="n"/>
      <c r="O582" s="19" t="n"/>
      <c r="P582" s="21" t="n"/>
      <c r="Q582" s="167">
        <f>'Cutting Rules'!AD582</f>
        <v/>
      </c>
      <c r="R582" s="168" t="n"/>
      <c r="S582" s="24" t="n"/>
      <c r="T582" s="169" t="inlineStr"/>
      <c r="U582" s="19" t="n"/>
      <c r="V582" s="25" t="n"/>
      <c r="W582" s="26" t="n"/>
      <c r="X582" s="27" t="n"/>
      <c r="Y582" s="47" t="n"/>
      <c r="Z582" s="121">
        <f>IFERROR(VLOOKUP(E582,[1]route!$E$3:$BL$10005,59,0),"")&amp;IFERROR(VLOOKUP(E582,[1]route!$E$3:$BL$10005,60,0),"")</f>
        <v/>
      </c>
      <c r="AA582" s="172">
        <f>IF(R582&gt;V582,R582-V582,0)</f>
        <v/>
      </c>
      <c r="AB582" s="173">
        <f>AA582*O582*N582/1000</f>
        <v/>
      </c>
      <c r="AC582" s="4">
        <f>IFERROR(MATCH($X582,$BP582:$CZ582,0),"")</f>
        <v/>
      </c>
      <c r="AD582" s="29" t="n">
        <v>0</v>
      </c>
      <c r="AE582" s="30">
        <f>SUMIF([1]route!$E$3:$E$10005,E582,[1]!Table1[1])</f>
        <v/>
      </c>
      <c r="AF582" s="30">
        <f>SUMIF([1]route!$E$3:$E$10005,E582,[1]!Table1[2])</f>
        <v/>
      </c>
      <c r="AG582" s="30">
        <f>SUMIF([1]route!$E$3:$E$10005,E582,[1]!Table1[3])</f>
        <v/>
      </c>
      <c r="AH582" s="30">
        <f>SUMIF([1]route!$E$3:$E$10005,E582,[1]!Table1[4])</f>
        <v/>
      </c>
      <c r="AI582" s="30">
        <f>SUMIF([1]route!$E$3:$E$10005,E582,[1]!Table1[5])</f>
        <v/>
      </c>
      <c r="AJ582" s="30">
        <f>SUMIF([1]route!$E$3:$E$10005,E582,[1]!Table1[6])</f>
        <v/>
      </c>
      <c r="AK582" s="30">
        <f>SUMIF([1]route!$E$3:$E$10005,E582,[1]!Table1[7])</f>
        <v/>
      </c>
      <c r="AL582" s="30">
        <f>SUMIF([1]route!$E$3:$E$10005,E582,[1]!Table1[8])</f>
        <v/>
      </c>
      <c r="AM582" s="30">
        <f>SUMIF([1]route!$E$3:$E$10005,E582,[1]!Table1[9])</f>
        <v/>
      </c>
      <c r="AN582" s="30">
        <f>SUMIF([1]route!$E$3:$E$10005,E582,[1]!Table1[10])</f>
        <v/>
      </c>
      <c r="AO582" s="30">
        <f>SUMIF([1]route!$E$3:$E$10005,E582,[1]!Table1[11])</f>
        <v/>
      </c>
      <c r="AP582" s="30">
        <f>SUMIF([1]route!$E$3:$E$10005,E582,[1]!Table1[12])</f>
        <v/>
      </c>
      <c r="AQ582" s="30">
        <f>SUMIF([1]route!$E$3:$E$10005,E582,[1]!Table1[13])</f>
        <v/>
      </c>
      <c r="AR582" s="30">
        <f>SUMIF([1]route!$E$3:$E$10005,E582,[1]!Table1[14])</f>
        <v/>
      </c>
      <c r="AS582" s="30">
        <f>SUMIF([1]route!$E$3:$E$10005,E582,[1]!Table1[15])</f>
        <v/>
      </c>
      <c r="AT582" s="30">
        <f>SUMIF([1]route!$E$3:$E$10005,E582,[1]!Table1[16])</f>
        <v/>
      </c>
      <c r="AU582" s="30">
        <f>SUMIF([1]route!$E$3:$E$10005,E582,[1]!Table1[17])</f>
        <v/>
      </c>
      <c r="AV582" s="30">
        <f>SUMIF([1]route!$E$3:$E$10005,E582,[1]!Table1[18])</f>
        <v/>
      </c>
      <c r="AW582" s="30">
        <f>SUMIF([1]route!$E$3:$E$10005,E582,[1]!Table1[19])</f>
        <v/>
      </c>
      <c r="AX582" s="30">
        <f>SUMIF([1]route!$E$3:$E$10005,E582,[1]!Table1[20])</f>
        <v/>
      </c>
      <c r="AY582" s="30">
        <f>SUMIF([1]route!$E$3:$E$10005,E582,[1]!Table1[21])</f>
        <v/>
      </c>
      <c r="AZ582" s="30">
        <f>SUMIF([1]route!$E$3:$E$10005,E582,[1]!Table1[22])</f>
        <v/>
      </c>
      <c r="BA582" s="30">
        <f>SUMIF([1]route!$E$3:$E$10005,E582,[1]!Table1[23])</f>
        <v/>
      </c>
      <c r="BB582" s="30">
        <f>SUMIF([1]route!$E$3:$E$10005,E582,[1]!Table1[24])</f>
        <v/>
      </c>
      <c r="BC582" s="30">
        <f>SUMIF([1]route!$E$3:$E$10005,E582,[1]!Table1[25])</f>
        <v/>
      </c>
      <c r="BD582" s="30">
        <f>SUMIF([1]route!$E$3:$E$10005,E582,[1]!Table1[26])</f>
        <v/>
      </c>
      <c r="BE582" s="30">
        <f>SUMIF([1]route!$E$3:$E$10005,E582,[1]!Table1[27])</f>
        <v/>
      </c>
      <c r="BF582" s="30">
        <f>SUMIF([1]route!$E$3:$E$10005,E582,[1]!Table1[28])</f>
        <v/>
      </c>
      <c r="BG582" s="30">
        <f>SUMIF([1]route!$E$3:$E$10005,E582,[1]!Table1[29])</f>
        <v/>
      </c>
      <c r="BH582" s="30">
        <f>SUMIF([1]route!$E$3:$E$10005,E582,[1]!Table1[30])</f>
        <v/>
      </c>
      <c r="BI582" s="30">
        <f>SUMIF([1]route!$E$3:$E$10005,E582,[1]!Table1[31])</f>
        <v/>
      </c>
      <c r="BJ582" s="30">
        <f>SUMIF([1]route!$E$3:$E$10005,E582,[1]!Table1[Remain PO])</f>
        <v/>
      </c>
      <c r="BK582" s="31">
        <f>SUMIF([1]route!$E$3:$E$10005,E582,[1]!Table1[N+1])</f>
        <v/>
      </c>
      <c r="BL582" s="31">
        <f>SUMIF([1]route!$E$3:$E$10005,E582,[1]!Table1[N+2])</f>
        <v/>
      </c>
      <c r="BM582" s="31">
        <f>SUMIF([1]route!$E$3:$E$10005,E582,[1]!Table1[N+3])</f>
        <v/>
      </c>
      <c r="BN582" s="32">
        <f>SUMIF([1]route!$E$3:$E$10005,E582,[1]!Table1[N+4])</f>
        <v/>
      </c>
      <c r="BP582" s="37">
        <f>$V582-$AD582</f>
        <v/>
      </c>
      <c r="BQ582" s="35">
        <f>BP582-AE582</f>
        <v/>
      </c>
      <c r="BR582" s="35">
        <f>BQ582-AF582</f>
        <v/>
      </c>
      <c r="BS582" s="35">
        <f>BR582-AG582</f>
        <v/>
      </c>
      <c r="BT582" s="35">
        <f>BS582-AH582</f>
        <v/>
      </c>
      <c r="BU582" s="35">
        <f>BT582-AI582</f>
        <v/>
      </c>
      <c r="BV582" s="35">
        <f>BU582-AJ582</f>
        <v/>
      </c>
      <c r="BW582" s="35">
        <f>BV582-AK582</f>
        <v/>
      </c>
      <c r="BX582" s="35">
        <f>BW582-AL582</f>
        <v/>
      </c>
      <c r="BY582" s="35">
        <f>BX582-AM582</f>
        <v/>
      </c>
      <c r="BZ582" s="35">
        <f>BY582-AN582</f>
        <v/>
      </c>
      <c r="CA582" s="35">
        <f>BZ582-AO582</f>
        <v/>
      </c>
      <c r="CB582" s="35">
        <f>CA582-AP582</f>
        <v/>
      </c>
      <c r="CC582" s="35">
        <f>CB582-AQ582</f>
        <v/>
      </c>
      <c r="CD582" s="35">
        <f>CC582-AR582</f>
        <v/>
      </c>
      <c r="CE582" s="35">
        <f>CD582-AS582</f>
        <v/>
      </c>
      <c r="CF582" s="35">
        <f>CE582-AT582</f>
        <v/>
      </c>
      <c r="CG582" s="35">
        <f>CF582-AU582</f>
        <v/>
      </c>
      <c r="CH582" s="35">
        <f>CG582-AV582</f>
        <v/>
      </c>
      <c r="CI582" s="35">
        <f>CH582-AW582</f>
        <v/>
      </c>
      <c r="CJ582" s="35">
        <f>CI582-AX582</f>
        <v/>
      </c>
      <c r="CK582" s="35">
        <f>CJ582-AY582</f>
        <v/>
      </c>
      <c r="CL582" s="35">
        <f>CK582-AZ582</f>
        <v/>
      </c>
      <c r="CM582" s="35">
        <f>CL582-BA582</f>
        <v/>
      </c>
      <c r="CN582" s="35">
        <f>CM582-BB582</f>
        <v/>
      </c>
      <c r="CO582" s="35">
        <f>CN582-BC582</f>
        <v/>
      </c>
      <c r="CP582" s="35">
        <f>CO582-BD582</f>
        <v/>
      </c>
      <c r="CQ582" s="35">
        <f>CP582-BE582</f>
        <v/>
      </c>
      <c r="CR582" s="35">
        <f>CQ582-BF582</f>
        <v/>
      </c>
      <c r="CS582" s="35">
        <f>CR582-BG582</f>
        <v/>
      </c>
      <c r="CT582" s="35">
        <f>CS582-BH582</f>
        <v/>
      </c>
      <c r="CU582" s="35">
        <f>CT582-BI582</f>
        <v/>
      </c>
      <c r="CV582" s="35">
        <f>CU582-BJ582</f>
        <v/>
      </c>
      <c r="CW582" s="38">
        <f>CV582-BK582</f>
        <v/>
      </c>
      <c r="CX582" s="38">
        <f>CW582-BL582</f>
        <v/>
      </c>
      <c r="CY582" s="38">
        <f>CX582-BM582</f>
        <v/>
      </c>
      <c r="CZ582" s="39">
        <f>CY582-BN582</f>
        <v/>
      </c>
      <c r="DA582" s="35" t="n"/>
    </row>
    <row r="583">
      <c r="D583" s="19" t="n"/>
      <c r="E583" s="20" t="n"/>
      <c r="F583" s="21" t="n"/>
      <c r="G583" s="21" t="n"/>
      <c r="H583" s="21" t="n"/>
      <c r="I583" s="19" t="n"/>
      <c r="J583" s="19" t="n"/>
      <c r="K583" s="21" t="n"/>
      <c r="L583" s="21" t="n"/>
      <c r="M583" s="22" t="n"/>
      <c r="N583" s="22" t="n"/>
      <c r="O583" s="19" t="n"/>
      <c r="P583" s="21" t="n"/>
      <c r="Q583" s="167">
        <f>'Cutting Rules'!AD583</f>
        <v/>
      </c>
      <c r="R583" s="168" t="n"/>
      <c r="S583" s="24" t="n"/>
      <c r="T583" s="169" t="inlineStr"/>
      <c r="U583" s="19" t="n"/>
      <c r="V583" s="25" t="n"/>
      <c r="W583" s="26" t="n"/>
      <c r="X583" s="27" t="n"/>
      <c r="Y583" s="47" t="n"/>
      <c r="Z583" s="121">
        <f>IFERROR(VLOOKUP(E583,[1]route!$E$3:$BL$10005,59,0),"")&amp;IFERROR(VLOOKUP(E583,[1]route!$E$3:$BL$10005,60,0),"")</f>
        <v/>
      </c>
      <c r="AA583" s="172">
        <f>IF(R583&gt;V583,R583-V583,0)</f>
        <v/>
      </c>
      <c r="AB583" s="173">
        <f>AA583*O583*N583/1000</f>
        <v/>
      </c>
      <c r="AC583" s="4">
        <f>IFERROR(MATCH($X583,$BP583:$CZ583,0),"")</f>
        <v/>
      </c>
      <c r="AD583" s="29" t="n">
        <v>0</v>
      </c>
      <c r="AE583" s="30">
        <f>SUMIF([1]route!$E$3:$E$10005,E583,[1]!Table1[1])</f>
        <v/>
      </c>
      <c r="AF583" s="30">
        <f>SUMIF([1]route!$E$3:$E$10005,E583,[1]!Table1[2])</f>
        <v/>
      </c>
      <c r="AG583" s="30">
        <f>SUMIF([1]route!$E$3:$E$10005,E583,[1]!Table1[3])</f>
        <v/>
      </c>
      <c r="AH583" s="30">
        <f>SUMIF([1]route!$E$3:$E$10005,E583,[1]!Table1[4])</f>
        <v/>
      </c>
      <c r="AI583" s="30">
        <f>SUMIF([1]route!$E$3:$E$10005,E583,[1]!Table1[5])</f>
        <v/>
      </c>
      <c r="AJ583" s="30">
        <f>SUMIF([1]route!$E$3:$E$10005,E583,[1]!Table1[6])</f>
        <v/>
      </c>
      <c r="AK583" s="30">
        <f>SUMIF([1]route!$E$3:$E$10005,E583,[1]!Table1[7])</f>
        <v/>
      </c>
      <c r="AL583" s="30">
        <f>SUMIF([1]route!$E$3:$E$10005,E583,[1]!Table1[8])</f>
        <v/>
      </c>
      <c r="AM583" s="30">
        <f>SUMIF([1]route!$E$3:$E$10005,E583,[1]!Table1[9])</f>
        <v/>
      </c>
      <c r="AN583" s="30">
        <f>SUMIF([1]route!$E$3:$E$10005,E583,[1]!Table1[10])</f>
        <v/>
      </c>
      <c r="AO583" s="30">
        <f>SUMIF([1]route!$E$3:$E$10005,E583,[1]!Table1[11])</f>
        <v/>
      </c>
      <c r="AP583" s="30">
        <f>SUMIF([1]route!$E$3:$E$10005,E583,[1]!Table1[12])</f>
        <v/>
      </c>
      <c r="AQ583" s="30">
        <f>SUMIF([1]route!$E$3:$E$10005,E583,[1]!Table1[13])</f>
        <v/>
      </c>
      <c r="AR583" s="30">
        <f>SUMIF([1]route!$E$3:$E$10005,E583,[1]!Table1[14])</f>
        <v/>
      </c>
      <c r="AS583" s="30">
        <f>SUMIF([1]route!$E$3:$E$10005,E583,[1]!Table1[15])</f>
        <v/>
      </c>
      <c r="AT583" s="30">
        <f>SUMIF([1]route!$E$3:$E$10005,E583,[1]!Table1[16])</f>
        <v/>
      </c>
      <c r="AU583" s="30">
        <f>SUMIF([1]route!$E$3:$E$10005,E583,[1]!Table1[17])</f>
        <v/>
      </c>
      <c r="AV583" s="30">
        <f>SUMIF([1]route!$E$3:$E$10005,E583,[1]!Table1[18])</f>
        <v/>
      </c>
      <c r="AW583" s="30">
        <f>SUMIF([1]route!$E$3:$E$10005,E583,[1]!Table1[19])</f>
        <v/>
      </c>
      <c r="AX583" s="30">
        <f>SUMIF([1]route!$E$3:$E$10005,E583,[1]!Table1[20])</f>
        <v/>
      </c>
      <c r="AY583" s="30">
        <f>SUMIF([1]route!$E$3:$E$10005,E583,[1]!Table1[21])</f>
        <v/>
      </c>
      <c r="AZ583" s="30">
        <f>SUMIF([1]route!$E$3:$E$10005,E583,[1]!Table1[22])</f>
        <v/>
      </c>
      <c r="BA583" s="30">
        <f>SUMIF([1]route!$E$3:$E$10005,E583,[1]!Table1[23])</f>
        <v/>
      </c>
      <c r="BB583" s="30">
        <f>SUMIF([1]route!$E$3:$E$10005,E583,[1]!Table1[24])</f>
        <v/>
      </c>
      <c r="BC583" s="30">
        <f>SUMIF([1]route!$E$3:$E$10005,E583,[1]!Table1[25])</f>
        <v/>
      </c>
      <c r="BD583" s="30">
        <f>SUMIF([1]route!$E$3:$E$10005,E583,[1]!Table1[26])</f>
        <v/>
      </c>
      <c r="BE583" s="30">
        <f>SUMIF([1]route!$E$3:$E$10005,E583,[1]!Table1[27])</f>
        <v/>
      </c>
      <c r="BF583" s="30">
        <f>SUMIF([1]route!$E$3:$E$10005,E583,[1]!Table1[28])</f>
        <v/>
      </c>
      <c r="BG583" s="30">
        <f>SUMIF([1]route!$E$3:$E$10005,E583,[1]!Table1[29])</f>
        <v/>
      </c>
      <c r="BH583" s="30">
        <f>SUMIF([1]route!$E$3:$E$10005,E583,[1]!Table1[30])</f>
        <v/>
      </c>
      <c r="BI583" s="30">
        <f>SUMIF([1]route!$E$3:$E$10005,E583,[1]!Table1[31])</f>
        <v/>
      </c>
      <c r="BJ583" s="30">
        <f>SUMIF([1]route!$E$3:$E$10005,E583,[1]!Table1[Remain PO])</f>
        <v/>
      </c>
      <c r="BK583" s="31">
        <f>SUMIF([1]route!$E$3:$E$10005,E583,[1]!Table1[N+1])</f>
        <v/>
      </c>
      <c r="BL583" s="31">
        <f>SUMIF([1]route!$E$3:$E$10005,E583,[1]!Table1[N+2])</f>
        <v/>
      </c>
      <c r="BM583" s="31">
        <f>SUMIF([1]route!$E$3:$E$10005,E583,[1]!Table1[N+3])</f>
        <v/>
      </c>
      <c r="BN583" s="32">
        <f>SUMIF([1]route!$E$3:$E$10005,E583,[1]!Table1[N+4])</f>
        <v/>
      </c>
      <c r="BP583" s="37">
        <f>$V583-$AD583</f>
        <v/>
      </c>
      <c r="BQ583" s="35">
        <f>BP583-AE583</f>
        <v/>
      </c>
      <c r="BR583" s="35">
        <f>BQ583-AF583</f>
        <v/>
      </c>
      <c r="BS583" s="35">
        <f>BR583-AG583</f>
        <v/>
      </c>
      <c r="BT583" s="35">
        <f>BS583-AH583</f>
        <v/>
      </c>
      <c r="BU583" s="35">
        <f>BT583-AI583</f>
        <v/>
      </c>
      <c r="BV583" s="35">
        <f>BU583-AJ583</f>
        <v/>
      </c>
      <c r="BW583" s="35">
        <f>BV583-AK583</f>
        <v/>
      </c>
      <c r="BX583" s="35">
        <f>BW583-AL583</f>
        <v/>
      </c>
      <c r="BY583" s="35">
        <f>BX583-AM583</f>
        <v/>
      </c>
      <c r="BZ583" s="35">
        <f>BY583-AN583</f>
        <v/>
      </c>
      <c r="CA583" s="35">
        <f>BZ583-AO583</f>
        <v/>
      </c>
      <c r="CB583" s="35">
        <f>CA583-AP583</f>
        <v/>
      </c>
      <c r="CC583" s="35">
        <f>CB583-AQ583</f>
        <v/>
      </c>
      <c r="CD583" s="35">
        <f>CC583-AR583</f>
        <v/>
      </c>
      <c r="CE583" s="35">
        <f>CD583-AS583</f>
        <v/>
      </c>
      <c r="CF583" s="35">
        <f>CE583-AT583</f>
        <v/>
      </c>
      <c r="CG583" s="35">
        <f>CF583-AU583</f>
        <v/>
      </c>
      <c r="CH583" s="35">
        <f>CG583-AV583</f>
        <v/>
      </c>
      <c r="CI583" s="35">
        <f>CH583-AW583</f>
        <v/>
      </c>
      <c r="CJ583" s="35">
        <f>CI583-AX583</f>
        <v/>
      </c>
      <c r="CK583" s="35">
        <f>CJ583-AY583</f>
        <v/>
      </c>
      <c r="CL583" s="35">
        <f>CK583-AZ583</f>
        <v/>
      </c>
      <c r="CM583" s="35">
        <f>CL583-BA583</f>
        <v/>
      </c>
      <c r="CN583" s="35">
        <f>CM583-BB583</f>
        <v/>
      </c>
      <c r="CO583" s="35">
        <f>CN583-BC583</f>
        <v/>
      </c>
      <c r="CP583" s="35">
        <f>CO583-BD583</f>
        <v/>
      </c>
      <c r="CQ583" s="35">
        <f>CP583-BE583</f>
        <v/>
      </c>
      <c r="CR583" s="35">
        <f>CQ583-BF583</f>
        <v/>
      </c>
      <c r="CS583" s="35">
        <f>CR583-BG583</f>
        <v/>
      </c>
      <c r="CT583" s="35">
        <f>CS583-BH583</f>
        <v/>
      </c>
      <c r="CU583" s="35">
        <f>CT583-BI583</f>
        <v/>
      </c>
      <c r="CV583" s="35">
        <f>CU583-BJ583</f>
        <v/>
      </c>
      <c r="CW583" s="38">
        <f>CV583-BK583</f>
        <v/>
      </c>
      <c r="CX583" s="38">
        <f>CW583-BL583</f>
        <v/>
      </c>
      <c r="CY583" s="38">
        <f>CX583-BM583</f>
        <v/>
      </c>
      <c r="CZ583" s="39">
        <f>CY583-BN583</f>
        <v/>
      </c>
      <c r="DA583" s="35" t="n"/>
    </row>
    <row r="584">
      <c r="D584" s="19" t="n"/>
      <c r="E584" s="20" t="n"/>
      <c r="F584" s="21" t="n"/>
      <c r="G584" s="21" t="n"/>
      <c r="H584" s="21" t="n"/>
      <c r="I584" s="19" t="n"/>
      <c r="J584" s="19" t="n"/>
      <c r="K584" s="21" t="n"/>
      <c r="L584" s="21" t="n"/>
      <c r="M584" s="22" t="n"/>
      <c r="N584" s="22" t="n"/>
      <c r="O584" s="19" t="n"/>
      <c r="P584" s="21" t="n"/>
      <c r="Q584" s="167">
        <f>'Cutting Rules'!AD584</f>
        <v/>
      </c>
      <c r="R584" s="168" t="n"/>
      <c r="S584" s="24" t="n"/>
      <c r="T584" s="169" t="inlineStr"/>
      <c r="U584" s="19" t="n"/>
      <c r="V584" s="25" t="n"/>
      <c r="W584" s="26" t="n"/>
      <c r="X584" s="27" t="n"/>
      <c r="Y584" s="47" t="n"/>
      <c r="Z584" s="121">
        <f>IFERROR(VLOOKUP(E584,[1]route!$E$3:$BL$10005,59,0),"")&amp;IFERROR(VLOOKUP(E584,[1]route!$E$3:$BL$10005,60,0),"")</f>
        <v/>
      </c>
      <c r="AA584" s="172">
        <f>IF(R584&gt;V584,R584-V584,0)</f>
        <v/>
      </c>
      <c r="AB584" s="173">
        <f>AA584*O584*N584/1000</f>
        <v/>
      </c>
      <c r="AC584" s="4">
        <f>IFERROR(MATCH($X584,$BP584:$CZ584,0),"")</f>
        <v/>
      </c>
      <c r="AD584" s="29" t="n">
        <v>0</v>
      </c>
      <c r="AE584" s="30">
        <f>SUMIF([1]route!$E$3:$E$10005,E584,[1]!Table1[1])</f>
        <v/>
      </c>
      <c r="AF584" s="30">
        <f>SUMIF([1]route!$E$3:$E$10005,E584,[1]!Table1[2])</f>
        <v/>
      </c>
      <c r="AG584" s="30">
        <f>SUMIF([1]route!$E$3:$E$10005,E584,[1]!Table1[3])</f>
        <v/>
      </c>
      <c r="AH584" s="30">
        <f>SUMIF([1]route!$E$3:$E$10005,E584,[1]!Table1[4])</f>
        <v/>
      </c>
      <c r="AI584" s="30">
        <f>SUMIF([1]route!$E$3:$E$10005,E584,[1]!Table1[5])</f>
        <v/>
      </c>
      <c r="AJ584" s="30">
        <f>SUMIF([1]route!$E$3:$E$10005,E584,[1]!Table1[6])</f>
        <v/>
      </c>
      <c r="AK584" s="30">
        <f>SUMIF([1]route!$E$3:$E$10005,E584,[1]!Table1[7])</f>
        <v/>
      </c>
      <c r="AL584" s="30">
        <f>SUMIF([1]route!$E$3:$E$10005,E584,[1]!Table1[8])</f>
        <v/>
      </c>
      <c r="AM584" s="30">
        <f>SUMIF([1]route!$E$3:$E$10005,E584,[1]!Table1[9])</f>
        <v/>
      </c>
      <c r="AN584" s="30">
        <f>SUMIF([1]route!$E$3:$E$10005,E584,[1]!Table1[10])</f>
        <v/>
      </c>
      <c r="AO584" s="30">
        <f>SUMIF([1]route!$E$3:$E$10005,E584,[1]!Table1[11])</f>
        <v/>
      </c>
      <c r="AP584" s="30">
        <f>SUMIF([1]route!$E$3:$E$10005,E584,[1]!Table1[12])</f>
        <v/>
      </c>
      <c r="AQ584" s="30">
        <f>SUMIF([1]route!$E$3:$E$10005,E584,[1]!Table1[13])</f>
        <v/>
      </c>
      <c r="AR584" s="30">
        <f>SUMIF([1]route!$E$3:$E$10005,E584,[1]!Table1[14])</f>
        <v/>
      </c>
      <c r="AS584" s="30">
        <f>SUMIF([1]route!$E$3:$E$10005,E584,[1]!Table1[15])</f>
        <v/>
      </c>
      <c r="AT584" s="30">
        <f>SUMIF([1]route!$E$3:$E$10005,E584,[1]!Table1[16])</f>
        <v/>
      </c>
      <c r="AU584" s="30">
        <f>SUMIF([1]route!$E$3:$E$10005,E584,[1]!Table1[17])</f>
        <v/>
      </c>
      <c r="AV584" s="30">
        <f>SUMIF([1]route!$E$3:$E$10005,E584,[1]!Table1[18])</f>
        <v/>
      </c>
      <c r="AW584" s="30">
        <f>SUMIF([1]route!$E$3:$E$10005,E584,[1]!Table1[19])</f>
        <v/>
      </c>
      <c r="AX584" s="30">
        <f>SUMIF([1]route!$E$3:$E$10005,E584,[1]!Table1[20])</f>
        <v/>
      </c>
      <c r="AY584" s="30">
        <f>SUMIF([1]route!$E$3:$E$10005,E584,[1]!Table1[21])</f>
        <v/>
      </c>
      <c r="AZ584" s="30">
        <f>SUMIF([1]route!$E$3:$E$10005,E584,[1]!Table1[22])</f>
        <v/>
      </c>
      <c r="BA584" s="30">
        <f>SUMIF([1]route!$E$3:$E$10005,E584,[1]!Table1[23])</f>
        <v/>
      </c>
      <c r="BB584" s="30">
        <f>SUMIF([1]route!$E$3:$E$10005,E584,[1]!Table1[24])</f>
        <v/>
      </c>
      <c r="BC584" s="30">
        <f>SUMIF([1]route!$E$3:$E$10005,E584,[1]!Table1[25])</f>
        <v/>
      </c>
      <c r="BD584" s="30">
        <f>SUMIF([1]route!$E$3:$E$10005,E584,[1]!Table1[26])</f>
        <v/>
      </c>
      <c r="BE584" s="30">
        <f>SUMIF([1]route!$E$3:$E$10005,E584,[1]!Table1[27])</f>
        <v/>
      </c>
      <c r="BF584" s="30">
        <f>SUMIF([1]route!$E$3:$E$10005,E584,[1]!Table1[28])</f>
        <v/>
      </c>
      <c r="BG584" s="30">
        <f>SUMIF([1]route!$E$3:$E$10005,E584,[1]!Table1[29])</f>
        <v/>
      </c>
      <c r="BH584" s="30">
        <f>SUMIF([1]route!$E$3:$E$10005,E584,[1]!Table1[30])</f>
        <v/>
      </c>
      <c r="BI584" s="30">
        <f>SUMIF([1]route!$E$3:$E$10005,E584,[1]!Table1[31])</f>
        <v/>
      </c>
      <c r="BJ584" s="30">
        <f>SUMIF([1]route!$E$3:$E$10005,E584,[1]!Table1[Remain PO])</f>
        <v/>
      </c>
      <c r="BK584" s="31">
        <f>SUMIF([1]route!$E$3:$E$10005,E584,[1]!Table1[N+1])</f>
        <v/>
      </c>
      <c r="BL584" s="31">
        <f>SUMIF([1]route!$E$3:$E$10005,E584,[1]!Table1[N+2])</f>
        <v/>
      </c>
      <c r="BM584" s="31">
        <f>SUMIF([1]route!$E$3:$E$10005,E584,[1]!Table1[N+3])</f>
        <v/>
      </c>
      <c r="BN584" s="32">
        <f>SUMIF([1]route!$E$3:$E$10005,E584,[1]!Table1[N+4])</f>
        <v/>
      </c>
      <c r="BP584" s="37">
        <f>$V584-$AD584</f>
        <v/>
      </c>
      <c r="BQ584" s="35">
        <f>BP584-AE584</f>
        <v/>
      </c>
      <c r="BR584" s="35">
        <f>BQ584-AF584</f>
        <v/>
      </c>
      <c r="BS584" s="35">
        <f>BR584-AG584</f>
        <v/>
      </c>
      <c r="BT584" s="35">
        <f>BS584-AH584</f>
        <v/>
      </c>
      <c r="BU584" s="35">
        <f>BT584-AI584</f>
        <v/>
      </c>
      <c r="BV584" s="35">
        <f>BU584-AJ584</f>
        <v/>
      </c>
      <c r="BW584" s="35">
        <f>BV584-AK584</f>
        <v/>
      </c>
      <c r="BX584" s="35">
        <f>BW584-AL584</f>
        <v/>
      </c>
      <c r="BY584" s="35">
        <f>BX584-AM584</f>
        <v/>
      </c>
      <c r="BZ584" s="35">
        <f>BY584-AN584</f>
        <v/>
      </c>
      <c r="CA584" s="35">
        <f>BZ584-AO584</f>
        <v/>
      </c>
      <c r="CB584" s="35">
        <f>CA584-AP584</f>
        <v/>
      </c>
      <c r="CC584" s="35">
        <f>CB584-AQ584</f>
        <v/>
      </c>
      <c r="CD584" s="35">
        <f>CC584-AR584</f>
        <v/>
      </c>
      <c r="CE584" s="35">
        <f>CD584-AS584</f>
        <v/>
      </c>
      <c r="CF584" s="35">
        <f>CE584-AT584</f>
        <v/>
      </c>
      <c r="CG584" s="35">
        <f>CF584-AU584</f>
        <v/>
      </c>
      <c r="CH584" s="35">
        <f>CG584-AV584</f>
        <v/>
      </c>
      <c r="CI584" s="35">
        <f>CH584-AW584</f>
        <v/>
      </c>
      <c r="CJ584" s="35">
        <f>CI584-AX584</f>
        <v/>
      </c>
      <c r="CK584" s="35">
        <f>CJ584-AY584</f>
        <v/>
      </c>
      <c r="CL584" s="35">
        <f>CK584-AZ584</f>
        <v/>
      </c>
      <c r="CM584" s="35">
        <f>CL584-BA584</f>
        <v/>
      </c>
      <c r="CN584" s="35">
        <f>CM584-BB584</f>
        <v/>
      </c>
      <c r="CO584" s="35">
        <f>CN584-BC584</f>
        <v/>
      </c>
      <c r="CP584" s="35">
        <f>CO584-BD584</f>
        <v/>
      </c>
      <c r="CQ584" s="35">
        <f>CP584-BE584</f>
        <v/>
      </c>
      <c r="CR584" s="35">
        <f>CQ584-BF584</f>
        <v/>
      </c>
      <c r="CS584" s="35">
        <f>CR584-BG584</f>
        <v/>
      </c>
      <c r="CT584" s="35">
        <f>CS584-BH584</f>
        <v/>
      </c>
      <c r="CU584" s="35">
        <f>CT584-BI584</f>
        <v/>
      </c>
      <c r="CV584" s="35">
        <f>CU584-BJ584</f>
        <v/>
      </c>
      <c r="CW584" s="38">
        <f>CV584-BK584</f>
        <v/>
      </c>
      <c r="CX584" s="38">
        <f>CW584-BL584</f>
        <v/>
      </c>
      <c r="CY584" s="38">
        <f>CX584-BM584</f>
        <v/>
      </c>
      <c r="CZ584" s="39">
        <f>CY584-BN584</f>
        <v/>
      </c>
      <c r="DA584" s="35" t="n"/>
    </row>
    <row r="585">
      <c r="D585" s="19" t="n"/>
      <c r="E585" s="20" t="n"/>
      <c r="F585" s="21" t="n"/>
      <c r="G585" s="21" t="n"/>
      <c r="H585" s="21" t="n"/>
      <c r="I585" s="19" t="n"/>
      <c r="J585" s="19" t="n"/>
      <c r="K585" s="21" t="n"/>
      <c r="L585" s="21" t="n"/>
      <c r="M585" s="22" t="n"/>
      <c r="N585" s="22" t="n"/>
      <c r="O585" s="19" t="n"/>
      <c r="P585" s="21" t="n"/>
      <c r="Q585" s="167">
        <f>'Cutting Rules'!AD585</f>
        <v/>
      </c>
      <c r="R585" s="168" t="n"/>
      <c r="S585" s="24" t="n"/>
      <c r="T585" s="169" t="inlineStr"/>
      <c r="U585" s="19" t="n"/>
      <c r="V585" s="25" t="n"/>
      <c r="W585" s="26" t="n"/>
      <c r="X585" s="27" t="n"/>
      <c r="Y585" s="47" t="n"/>
      <c r="Z585" s="121">
        <f>IFERROR(VLOOKUP(E585,[1]route!$E$3:$BL$10005,59,0),"")&amp;IFERROR(VLOOKUP(E585,[1]route!$E$3:$BL$10005,60,0),"")</f>
        <v/>
      </c>
      <c r="AA585" s="172">
        <f>IF(R585&gt;V585,R585-V585,0)</f>
        <v/>
      </c>
      <c r="AB585" s="173">
        <f>AA585*O585*N585/1000</f>
        <v/>
      </c>
      <c r="AC585" s="4">
        <f>IFERROR(MATCH($X585,$BP585:$CZ585,0),"")</f>
        <v/>
      </c>
      <c r="AD585" s="29" t="n">
        <v>0</v>
      </c>
      <c r="AE585" s="30">
        <f>SUMIF([1]route!$E$3:$E$10005,E585,[1]!Table1[1])</f>
        <v/>
      </c>
      <c r="AF585" s="30">
        <f>SUMIF([1]route!$E$3:$E$10005,E585,[1]!Table1[2])</f>
        <v/>
      </c>
      <c r="AG585" s="30">
        <f>SUMIF([1]route!$E$3:$E$10005,E585,[1]!Table1[3])</f>
        <v/>
      </c>
      <c r="AH585" s="30">
        <f>SUMIF([1]route!$E$3:$E$10005,E585,[1]!Table1[4])</f>
        <v/>
      </c>
      <c r="AI585" s="30">
        <f>SUMIF([1]route!$E$3:$E$10005,E585,[1]!Table1[5])</f>
        <v/>
      </c>
      <c r="AJ585" s="30">
        <f>SUMIF([1]route!$E$3:$E$10005,E585,[1]!Table1[6])</f>
        <v/>
      </c>
      <c r="AK585" s="30">
        <f>SUMIF([1]route!$E$3:$E$10005,E585,[1]!Table1[7])</f>
        <v/>
      </c>
      <c r="AL585" s="30">
        <f>SUMIF([1]route!$E$3:$E$10005,E585,[1]!Table1[8])</f>
        <v/>
      </c>
      <c r="AM585" s="30">
        <f>SUMIF([1]route!$E$3:$E$10005,E585,[1]!Table1[9])</f>
        <v/>
      </c>
      <c r="AN585" s="30">
        <f>SUMIF([1]route!$E$3:$E$10005,E585,[1]!Table1[10])</f>
        <v/>
      </c>
      <c r="AO585" s="30">
        <f>SUMIF([1]route!$E$3:$E$10005,E585,[1]!Table1[11])</f>
        <v/>
      </c>
      <c r="AP585" s="30">
        <f>SUMIF([1]route!$E$3:$E$10005,E585,[1]!Table1[12])</f>
        <v/>
      </c>
      <c r="AQ585" s="30">
        <f>SUMIF([1]route!$E$3:$E$10005,E585,[1]!Table1[13])</f>
        <v/>
      </c>
      <c r="AR585" s="30">
        <f>SUMIF([1]route!$E$3:$E$10005,E585,[1]!Table1[14])</f>
        <v/>
      </c>
      <c r="AS585" s="30">
        <f>SUMIF([1]route!$E$3:$E$10005,E585,[1]!Table1[15])</f>
        <v/>
      </c>
      <c r="AT585" s="30">
        <f>SUMIF([1]route!$E$3:$E$10005,E585,[1]!Table1[16])</f>
        <v/>
      </c>
      <c r="AU585" s="30">
        <f>SUMIF([1]route!$E$3:$E$10005,E585,[1]!Table1[17])</f>
        <v/>
      </c>
      <c r="AV585" s="30">
        <f>SUMIF([1]route!$E$3:$E$10005,E585,[1]!Table1[18])</f>
        <v/>
      </c>
      <c r="AW585" s="30">
        <f>SUMIF([1]route!$E$3:$E$10005,E585,[1]!Table1[19])</f>
        <v/>
      </c>
      <c r="AX585" s="30">
        <f>SUMIF([1]route!$E$3:$E$10005,E585,[1]!Table1[20])</f>
        <v/>
      </c>
      <c r="AY585" s="30">
        <f>SUMIF([1]route!$E$3:$E$10005,E585,[1]!Table1[21])</f>
        <v/>
      </c>
      <c r="AZ585" s="30">
        <f>SUMIF([1]route!$E$3:$E$10005,E585,[1]!Table1[22])</f>
        <v/>
      </c>
      <c r="BA585" s="30">
        <f>SUMIF([1]route!$E$3:$E$10005,E585,[1]!Table1[23])</f>
        <v/>
      </c>
      <c r="BB585" s="30">
        <f>SUMIF([1]route!$E$3:$E$10005,E585,[1]!Table1[24])</f>
        <v/>
      </c>
      <c r="BC585" s="30">
        <f>SUMIF([1]route!$E$3:$E$10005,E585,[1]!Table1[25])</f>
        <v/>
      </c>
      <c r="BD585" s="30">
        <f>SUMIF([1]route!$E$3:$E$10005,E585,[1]!Table1[26])</f>
        <v/>
      </c>
      <c r="BE585" s="30">
        <f>SUMIF([1]route!$E$3:$E$10005,E585,[1]!Table1[27])</f>
        <v/>
      </c>
      <c r="BF585" s="30">
        <f>SUMIF([1]route!$E$3:$E$10005,E585,[1]!Table1[28])</f>
        <v/>
      </c>
      <c r="BG585" s="30">
        <f>SUMIF([1]route!$E$3:$E$10005,E585,[1]!Table1[29])</f>
        <v/>
      </c>
      <c r="BH585" s="30">
        <f>SUMIF([1]route!$E$3:$E$10005,E585,[1]!Table1[30])</f>
        <v/>
      </c>
      <c r="BI585" s="30">
        <f>SUMIF([1]route!$E$3:$E$10005,E585,[1]!Table1[31])</f>
        <v/>
      </c>
      <c r="BJ585" s="30">
        <f>SUMIF([1]route!$E$3:$E$10005,E585,[1]!Table1[Remain PO])</f>
        <v/>
      </c>
      <c r="BK585" s="31">
        <f>SUMIF([1]route!$E$3:$E$10005,E585,[1]!Table1[N+1])</f>
        <v/>
      </c>
      <c r="BL585" s="31">
        <f>SUMIF([1]route!$E$3:$E$10005,E585,[1]!Table1[N+2])</f>
        <v/>
      </c>
      <c r="BM585" s="31">
        <f>SUMIF([1]route!$E$3:$E$10005,E585,[1]!Table1[N+3])</f>
        <v/>
      </c>
      <c r="BN585" s="32">
        <f>SUMIF([1]route!$E$3:$E$10005,E585,[1]!Table1[N+4])</f>
        <v/>
      </c>
      <c r="BP585" s="37">
        <f>$V585-$AD585</f>
        <v/>
      </c>
      <c r="BQ585" s="35">
        <f>BP585-AE585</f>
        <v/>
      </c>
      <c r="BR585" s="35">
        <f>BQ585-AF585</f>
        <v/>
      </c>
      <c r="BS585" s="35">
        <f>BR585-AG585</f>
        <v/>
      </c>
      <c r="BT585" s="35">
        <f>BS585-AH585</f>
        <v/>
      </c>
      <c r="BU585" s="35">
        <f>BT585-AI585</f>
        <v/>
      </c>
      <c r="BV585" s="35">
        <f>BU585-AJ585</f>
        <v/>
      </c>
      <c r="BW585" s="35">
        <f>BV585-AK585</f>
        <v/>
      </c>
      <c r="BX585" s="35">
        <f>BW585-AL585</f>
        <v/>
      </c>
      <c r="BY585" s="35">
        <f>BX585-AM585</f>
        <v/>
      </c>
      <c r="BZ585" s="35">
        <f>BY585-AN585</f>
        <v/>
      </c>
      <c r="CA585" s="35">
        <f>BZ585-AO585</f>
        <v/>
      </c>
      <c r="CB585" s="35">
        <f>CA585-AP585</f>
        <v/>
      </c>
      <c r="CC585" s="35">
        <f>CB585-AQ585</f>
        <v/>
      </c>
      <c r="CD585" s="35">
        <f>CC585-AR585</f>
        <v/>
      </c>
      <c r="CE585" s="35">
        <f>CD585-AS585</f>
        <v/>
      </c>
      <c r="CF585" s="35">
        <f>CE585-AT585</f>
        <v/>
      </c>
      <c r="CG585" s="35">
        <f>CF585-AU585</f>
        <v/>
      </c>
      <c r="CH585" s="35">
        <f>CG585-AV585</f>
        <v/>
      </c>
      <c r="CI585" s="35">
        <f>CH585-AW585</f>
        <v/>
      </c>
      <c r="CJ585" s="35">
        <f>CI585-AX585</f>
        <v/>
      </c>
      <c r="CK585" s="35">
        <f>CJ585-AY585</f>
        <v/>
      </c>
      <c r="CL585" s="35">
        <f>CK585-AZ585</f>
        <v/>
      </c>
      <c r="CM585" s="35">
        <f>CL585-BA585</f>
        <v/>
      </c>
      <c r="CN585" s="35">
        <f>CM585-BB585</f>
        <v/>
      </c>
      <c r="CO585" s="35">
        <f>CN585-BC585</f>
        <v/>
      </c>
      <c r="CP585" s="35">
        <f>CO585-BD585</f>
        <v/>
      </c>
      <c r="CQ585" s="35">
        <f>CP585-BE585</f>
        <v/>
      </c>
      <c r="CR585" s="35">
        <f>CQ585-BF585</f>
        <v/>
      </c>
      <c r="CS585" s="35">
        <f>CR585-BG585</f>
        <v/>
      </c>
      <c r="CT585" s="35">
        <f>CS585-BH585</f>
        <v/>
      </c>
      <c r="CU585" s="35">
        <f>CT585-BI585</f>
        <v/>
      </c>
      <c r="CV585" s="35">
        <f>CU585-BJ585</f>
        <v/>
      </c>
      <c r="CW585" s="38">
        <f>CV585-BK585</f>
        <v/>
      </c>
      <c r="CX585" s="38">
        <f>CW585-BL585</f>
        <v/>
      </c>
      <c r="CY585" s="38">
        <f>CX585-BM585</f>
        <v/>
      </c>
      <c r="CZ585" s="39">
        <f>CY585-BN585</f>
        <v/>
      </c>
      <c r="DA585" s="35" t="n"/>
    </row>
    <row r="586">
      <c r="D586" s="19" t="n"/>
      <c r="E586" s="20" t="n"/>
      <c r="F586" s="21" t="n"/>
      <c r="G586" s="21" t="n"/>
      <c r="H586" s="21" t="n"/>
      <c r="I586" s="19" t="n"/>
      <c r="J586" s="19" t="n"/>
      <c r="K586" s="21" t="n"/>
      <c r="L586" s="21" t="n"/>
      <c r="M586" s="22" t="n"/>
      <c r="N586" s="22" t="n"/>
      <c r="O586" s="19" t="n"/>
      <c r="P586" s="21" t="n"/>
      <c r="Q586" s="167">
        <f>'Cutting Rules'!AD586</f>
        <v/>
      </c>
      <c r="R586" s="168" t="n"/>
      <c r="S586" s="24" t="n"/>
      <c r="T586" s="169" t="inlineStr"/>
      <c r="U586" s="19" t="n"/>
      <c r="V586" s="25" t="n"/>
      <c r="W586" s="26" t="n"/>
      <c r="X586" s="27" t="n"/>
      <c r="Y586" s="47" t="n"/>
      <c r="Z586" s="121">
        <f>IFERROR(VLOOKUP(E586,[1]route!$E$3:$BL$10005,59,0),"")&amp;IFERROR(VLOOKUP(E586,[1]route!$E$3:$BL$10005,60,0),"")</f>
        <v/>
      </c>
      <c r="AA586" s="172">
        <f>IF(R586&gt;V586,R586-V586,0)</f>
        <v/>
      </c>
      <c r="AB586" s="173">
        <f>AA586*O586*N586/1000</f>
        <v/>
      </c>
      <c r="AC586" s="4">
        <f>IFERROR(MATCH($X586,$BP586:$CZ586,0),"")</f>
        <v/>
      </c>
      <c r="AD586" s="29" t="n">
        <v>0</v>
      </c>
      <c r="AE586" s="30">
        <f>SUMIF([1]route!$E$3:$E$10005,E586,[1]!Table1[1])</f>
        <v/>
      </c>
      <c r="AF586" s="30">
        <f>SUMIF([1]route!$E$3:$E$10005,E586,[1]!Table1[2])</f>
        <v/>
      </c>
      <c r="AG586" s="30">
        <f>SUMIF([1]route!$E$3:$E$10005,E586,[1]!Table1[3])</f>
        <v/>
      </c>
      <c r="AH586" s="30">
        <f>SUMIF([1]route!$E$3:$E$10005,E586,[1]!Table1[4])</f>
        <v/>
      </c>
      <c r="AI586" s="30">
        <f>SUMIF([1]route!$E$3:$E$10005,E586,[1]!Table1[5])</f>
        <v/>
      </c>
      <c r="AJ586" s="30">
        <f>SUMIF([1]route!$E$3:$E$10005,E586,[1]!Table1[6])</f>
        <v/>
      </c>
      <c r="AK586" s="30">
        <f>SUMIF([1]route!$E$3:$E$10005,E586,[1]!Table1[7])</f>
        <v/>
      </c>
      <c r="AL586" s="30">
        <f>SUMIF([1]route!$E$3:$E$10005,E586,[1]!Table1[8])</f>
        <v/>
      </c>
      <c r="AM586" s="30">
        <f>SUMIF([1]route!$E$3:$E$10005,E586,[1]!Table1[9])</f>
        <v/>
      </c>
      <c r="AN586" s="30">
        <f>SUMIF([1]route!$E$3:$E$10005,E586,[1]!Table1[10])</f>
        <v/>
      </c>
      <c r="AO586" s="30">
        <f>SUMIF([1]route!$E$3:$E$10005,E586,[1]!Table1[11])</f>
        <v/>
      </c>
      <c r="AP586" s="30">
        <f>SUMIF([1]route!$E$3:$E$10005,E586,[1]!Table1[12])</f>
        <v/>
      </c>
      <c r="AQ586" s="30">
        <f>SUMIF([1]route!$E$3:$E$10005,E586,[1]!Table1[13])</f>
        <v/>
      </c>
      <c r="AR586" s="30">
        <f>SUMIF([1]route!$E$3:$E$10005,E586,[1]!Table1[14])</f>
        <v/>
      </c>
      <c r="AS586" s="30">
        <f>SUMIF([1]route!$E$3:$E$10005,E586,[1]!Table1[15])</f>
        <v/>
      </c>
      <c r="AT586" s="30">
        <f>SUMIF([1]route!$E$3:$E$10005,E586,[1]!Table1[16])</f>
        <v/>
      </c>
      <c r="AU586" s="30">
        <f>SUMIF([1]route!$E$3:$E$10005,E586,[1]!Table1[17])</f>
        <v/>
      </c>
      <c r="AV586" s="30">
        <f>SUMIF([1]route!$E$3:$E$10005,E586,[1]!Table1[18])</f>
        <v/>
      </c>
      <c r="AW586" s="30">
        <f>SUMIF([1]route!$E$3:$E$10005,E586,[1]!Table1[19])</f>
        <v/>
      </c>
      <c r="AX586" s="30">
        <f>SUMIF([1]route!$E$3:$E$10005,E586,[1]!Table1[20])</f>
        <v/>
      </c>
      <c r="AY586" s="30">
        <f>SUMIF([1]route!$E$3:$E$10005,E586,[1]!Table1[21])</f>
        <v/>
      </c>
      <c r="AZ586" s="30">
        <f>SUMIF([1]route!$E$3:$E$10005,E586,[1]!Table1[22])</f>
        <v/>
      </c>
      <c r="BA586" s="30">
        <f>SUMIF([1]route!$E$3:$E$10005,E586,[1]!Table1[23])</f>
        <v/>
      </c>
      <c r="BB586" s="30">
        <f>SUMIF([1]route!$E$3:$E$10005,E586,[1]!Table1[24])</f>
        <v/>
      </c>
      <c r="BC586" s="30">
        <f>SUMIF([1]route!$E$3:$E$10005,E586,[1]!Table1[25])</f>
        <v/>
      </c>
      <c r="BD586" s="30">
        <f>SUMIF([1]route!$E$3:$E$10005,E586,[1]!Table1[26])</f>
        <v/>
      </c>
      <c r="BE586" s="30">
        <f>SUMIF([1]route!$E$3:$E$10005,E586,[1]!Table1[27])</f>
        <v/>
      </c>
      <c r="BF586" s="30">
        <f>SUMIF([1]route!$E$3:$E$10005,E586,[1]!Table1[28])</f>
        <v/>
      </c>
      <c r="BG586" s="30">
        <f>SUMIF([1]route!$E$3:$E$10005,E586,[1]!Table1[29])</f>
        <v/>
      </c>
      <c r="BH586" s="30">
        <f>SUMIF([1]route!$E$3:$E$10005,E586,[1]!Table1[30])</f>
        <v/>
      </c>
      <c r="BI586" s="30">
        <f>SUMIF([1]route!$E$3:$E$10005,E586,[1]!Table1[31])</f>
        <v/>
      </c>
      <c r="BJ586" s="30">
        <f>SUMIF([1]route!$E$3:$E$10005,E586,[1]!Table1[Remain PO])</f>
        <v/>
      </c>
      <c r="BK586" s="31">
        <f>SUMIF([1]route!$E$3:$E$10005,E586,[1]!Table1[N+1])</f>
        <v/>
      </c>
      <c r="BL586" s="31">
        <f>SUMIF([1]route!$E$3:$E$10005,E586,[1]!Table1[N+2])</f>
        <v/>
      </c>
      <c r="BM586" s="31">
        <f>SUMIF([1]route!$E$3:$E$10005,E586,[1]!Table1[N+3])</f>
        <v/>
      </c>
      <c r="BN586" s="32">
        <f>SUMIF([1]route!$E$3:$E$10005,E586,[1]!Table1[N+4])</f>
        <v/>
      </c>
      <c r="BP586" s="37">
        <f>$V586-$AD586</f>
        <v/>
      </c>
      <c r="BQ586" s="35">
        <f>BP586-AE586</f>
        <v/>
      </c>
      <c r="BR586" s="35">
        <f>BQ586-AF586</f>
        <v/>
      </c>
      <c r="BS586" s="35">
        <f>BR586-AG586</f>
        <v/>
      </c>
      <c r="BT586" s="35">
        <f>BS586-AH586</f>
        <v/>
      </c>
      <c r="BU586" s="35">
        <f>BT586-AI586</f>
        <v/>
      </c>
      <c r="BV586" s="35">
        <f>BU586-AJ586</f>
        <v/>
      </c>
      <c r="BW586" s="35">
        <f>BV586-AK586</f>
        <v/>
      </c>
      <c r="BX586" s="35">
        <f>BW586-AL586</f>
        <v/>
      </c>
      <c r="BY586" s="35">
        <f>BX586-AM586</f>
        <v/>
      </c>
      <c r="BZ586" s="35">
        <f>BY586-AN586</f>
        <v/>
      </c>
      <c r="CA586" s="35">
        <f>BZ586-AO586</f>
        <v/>
      </c>
      <c r="CB586" s="35">
        <f>CA586-AP586</f>
        <v/>
      </c>
      <c r="CC586" s="35">
        <f>CB586-AQ586</f>
        <v/>
      </c>
      <c r="CD586" s="35">
        <f>CC586-AR586</f>
        <v/>
      </c>
      <c r="CE586" s="35">
        <f>CD586-AS586</f>
        <v/>
      </c>
      <c r="CF586" s="35">
        <f>CE586-AT586</f>
        <v/>
      </c>
      <c r="CG586" s="35">
        <f>CF586-AU586</f>
        <v/>
      </c>
      <c r="CH586" s="35">
        <f>CG586-AV586</f>
        <v/>
      </c>
      <c r="CI586" s="35">
        <f>CH586-AW586</f>
        <v/>
      </c>
      <c r="CJ586" s="35">
        <f>CI586-AX586</f>
        <v/>
      </c>
      <c r="CK586" s="35">
        <f>CJ586-AY586</f>
        <v/>
      </c>
      <c r="CL586" s="35">
        <f>CK586-AZ586</f>
        <v/>
      </c>
      <c r="CM586" s="35">
        <f>CL586-BA586</f>
        <v/>
      </c>
      <c r="CN586" s="35">
        <f>CM586-BB586</f>
        <v/>
      </c>
      <c r="CO586" s="35">
        <f>CN586-BC586</f>
        <v/>
      </c>
      <c r="CP586" s="35">
        <f>CO586-BD586</f>
        <v/>
      </c>
      <c r="CQ586" s="35">
        <f>CP586-BE586</f>
        <v/>
      </c>
      <c r="CR586" s="35">
        <f>CQ586-BF586</f>
        <v/>
      </c>
      <c r="CS586" s="35">
        <f>CR586-BG586</f>
        <v/>
      </c>
      <c r="CT586" s="35">
        <f>CS586-BH586</f>
        <v/>
      </c>
      <c r="CU586" s="35">
        <f>CT586-BI586</f>
        <v/>
      </c>
      <c r="CV586" s="35">
        <f>CU586-BJ586</f>
        <v/>
      </c>
      <c r="CW586" s="38">
        <f>CV586-BK586</f>
        <v/>
      </c>
      <c r="CX586" s="38">
        <f>CW586-BL586</f>
        <v/>
      </c>
      <c r="CY586" s="38">
        <f>CX586-BM586</f>
        <v/>
      </c>
      <c r="CZ586" s="39">
        <f>CY586-BN586</f>
        <v/>
      </c>
      <c r="DA586" s="35" t="n"/>
    </row>
    <row r="587">
      <c r="D587" s="19" t="n"/>
      <c r="E587" s="20" t="n"/>
      <c r="F587" s="21" t="n"/>
      <c r="G587" s="21" t="n"/>
      <c r="H587" s="21" t="n"/>
      <c r="I587" s="19" t="n"/>
      <c r="J587" s="19" t="n"/>
      <c r="K587" s="21" t="n"/>
      <c r="L587" s="21" t="n"/>
      <c r="M587" s="22" t="n"/>
      <c r="N587" s="22" t="n"/>
      <c r="O587" s="19" t="n"/>
      <c r="P587" s="21" t="n"/>
      <c r="Q587" s="167">
        <f>'Cutting Rules'!AD587</f>
        <v/>
      </c>
      <c r="R587" s="168" t="n"/>
      <c r="S587" s="24" t="n"/>
      <c r="T587" s="169" t="inlineStr"/>
      <c r="U587" s="19" t="n"/>
      <c r="V587" s="25" t="n"/>
      <c r="W587" s="26" t="n"/>
      <c r="X587" s="27" t="n"/>
      <c r="Y587" s="47" t="n"/>
      <c r="Z587" s="121">
        <f>IFERROR(VLOOKUP(E587,[1]route!$E$3:$BL$10005,59,0),"")&amp;IFERROR(VLOOKUP(E587,[1]route!$E$3:$BL$10005,60,0),"")</f>
        <v/>
      </c>
      <c r="AA587" s="172">
        <f>IF(R587&gt;V587,R587-V587,0)</f>
        <v/>
      </c>
      <c r="AB587" s="173">
        <f>AA587*O587*N587/1000</f>
        <v/>
      </c>
      <c r="AC587" s="4">
        <f>IFERROR(MATCH($X587,$BP587:$CZ587,0),"")</f>
        <v/>
      </c>
      <c r="AD587" s="29" t="n">
        <v>0</v>
      </c>
      <c r="AE587" s="30">
        <f>SUMIF([1]route!$E$3:$E$10005,E587,[1]!Table1[1])</f>
        <v/>
      </c>
      <c r="AF587" s="30">
        <f>SUMIF([1]route!$E$3:$E$10005,E587,[1]!Table1[2])</f>
        <v/>
      </c>
      <c r="AG587" s="30">
        <f>SUMIF([1]route!$E$3:$E$10005,E587,[1]!Table1[3])</f>
        <v/>
      </c>
      <c r="AH587" s="30">
        <f>SUMIF([1]route!$E$3:$E$10005,E587,[1]!Table1[4])</f>
        <v/>
      </c>
      <c r="AI587" s="30">
        <f>SUMIF([1]route!$E$3:$E$10005,E587,[1]!Table1[5])</f>
        <v/>
      </c>
      <c r="AJ587" s="30">
        <f>SUMIF([1]route!$E$3:$E$10005,E587,[1]!Table1[6])</f>
        <v/>
      </c>
      <c r="AK587" s="30">
        <f>SUMIF([1]route!$E$3:$E$10005,E587,[1]!Table1[7])</f>
        <v/>
      </c>
      <c r="AL587" s="30">
        <f>SUMIF([1]route!$E$3:$E$10005,E587,[1]!Table1[8])</f>
        <v/>
      </c>
      <c r="AM587" s="30">
        <f>SUMIF([1]route!$E$3:$E$10005,E587,[1]!Table1[9])</f>
        <v/>
      </c>
      <c r="AN587" s="30">
        <f>SUMIF([1]route!$E$3:$E$10005,E587,[1]!Table1[10])</f>
        <v/>
      </c>
      <c r="AO587" s="30">
        <f>SUMIF([1]route!$E$3:$E$10005,E587,[1]!Table1[11])</f>
        <v/>
      </c>
      <c r="AP587" s="30">
        <f>SUMIF([1]route!$E$3:$E$10005,E587,[1]!Table1[12])</f>
        <v/>
      </c>
      <c r="AQ587" s="30">
        <f>SUMIF([1]route!$E$3:$E$10005,E587,[1]!Table1[13])</f>
        <v/>
      </c>
      <c r="AR587" s="30">
        <f>SUMIF([1]route!$E$3:$E$10005,E587,[1]!Table1[14])</f>
        <v/>
      </c>
      <c r="AS587" s="30">
        <f>SUMIF([1]route!$E$3:$E$10005,E587,[1]!Table1[15])</f>
        <v/>
      </c>
      <c r="AT587" s="30">
        <f>SUMIF([1]route!$E$3:$E$10005,E587,[1]!Table1[16])</f>
        <v/>
      </c>
      <c r="AU587" s="30">
        <f>SUMIF([1]route!$E$3:$E$10005,E587,[1]!Table1[17])</f>
        <v/>
      </c>
      <c r="AV587" s="30">
        <f>SUMIF([1]route!$E$3:$E$10005,E587,[1]!Table1[18])</f>
        <v/>
      </c>
      <c r="AW587" s="30">
        <f>SUMIF([1]route!$E$3:$E$10005,E587,[1]!Table1[19])</f>
        <v/>
      </c>
      <c r="AX587" s="30">
        <f>SUMIF([1]route!$E$3:$E$10005,E587,[1]!Table1[20])</f>
        <v/>
      </c>
      <c r="AY587" s="30">
        <f>SUMIF([1]route!$E$3:$E$10005,E587,[1]!Table1[21])</f>
        <v/>
      </c>
      <c r="AZ587" s="30">
        <f>SUMIF([1]route!$E$3:$E$10005,E587,[1]!Table1[22])</f>
        <v/>
      </c>
      <c r="BA587" s="30">
        <f>SUMIF([1]route!$E$3:$E$10005,E587,[1]!Table1[23])</f>
        <v/>
      </c>
      <c r="BB587" s="30">
        <f>SUMIF([1]route!$E$3:$E$10005,E587,[1]!Table1[24])</f>
        <v/>
      </c>
      <c r="BC587" s="30">
        <f>SUMIF([1]route!$E$3:$E$10005,E587,[1]!Table1[25])</f>
        <v/>
      </c>
      <c r="BD587" s="30">
        <f>SUMIF([1]route!$E$3:$E$10005,E587,[1]!Table1[26])</f>
        <v/>
      </c>
      <c r="BE587" s="30">
        <f>SUMIF([1]route!$E$3:$E$10005,E587,[1]!Table1[27])</f>
        <v/>
      </c>
      <c r="BF587" s="30">
        <f>SUMIF([1]route!$E$3:$E$10005,E587,[1]!Table1[28])</f>
        <v/>
      </c>
      <c r="BG587" s="30">
        <f>SUMIF([1]route!$E$3:$E$10005,E587,[1]!Table1[29])</f>
        <v/>
      </c>
      <c r="BH587" s="30">
        <f>SUMIF([1]route!$E$3:$E$10005,E587,[1]!Table1[30])</f>
        <v/>
      </c>
      <c r="BI587" s="30">
        <f>SUMIF([1]route!$E$3:$E$10005,E587,[1]!Table1[31])</f>
        <v/>
      </c>
      <c r="BJ587" s="30">
        <f>SUMIF([1]route!$E$3:$E$10005,E587,[1]!Table1[Remain PO])</f>
        <v/>
      </c>
      <c r="BK587" s="31">
        <f>SUMIF([1]route!$E$3:$E$10005,E587,[1]!Table1[N+1])</f>
        <v/>
      </c>
      <c r="BL587" s="31">
        <f>SUMIF([1]route!$E$3:$E$10005,E587,[1]!Table1[N+2])</f>
        <v/>
      </c>
      <c r="BM587" s="31">
        <f>SUMIF([1]route!$E$3:$E$10005,E587,[1]!Table1[N+3])</f>
        <v/>
      </c>
      <c r="BN587" s="32">
        <f>SUMIF([1]route!$E$3:$E$10005,E587,[1]!Table1[N+4])</f>
        <v/>
      </c>
      <c r="BP587" s="37">
        <f>$V587-$AD587</f>
        <v/>
      </c>
      <c r="BQ587" s="35">
        <f>BP587-AE587</f>
        <v/>
      </c>
      <c r="BR587" s="35">
        <f>BQ587-AF587</f>
        <v/>
      </c>
      <c r="BS587" s="35">
        <f>BR587-AG587</f>
        <v/>
      </c>
      <c r="BT587" s="35">
        <f>BS587-AH587</f>
        <v/>
      </c>
      <c r="BU587" s="35">
        <f>BT587-AI587</f>
        <v/>
      </c>
      <c r="BV587" s="35">
        <f>BU587-AJ587</f>
        <v/>
      </c>
      <c r="BW587" s="35">
        <f>BV587-AK587</f>
        <v/>
      </c>
      <c r="BX587" s="35">
        <f>BW587-AL587</f>
        <v/>
      </c>
      <c r="BY587" s="35">
        <f>BX587-AM587</f>
        <v/>
      </c>
      <c r="BZ587" s="35">
        <f>BY587-AN587</f>
        <v/>
      </c>
      <c r="CA587" s="35">
        <f>BZ587-AO587</f>
        <v/>
      </c>
      <c r="CB587" s="35">
        <f>CA587-AP587</f>
        <v/>
      </c>
      <c r="CC587" s="35">
        <f>CB587-AQ587</f>
        <v/>
      </c>
      <c r="CD587" s="35">
        <f>CC587-AR587</f>
        <v/>
      </c>
      <c r="CE587" s="35">
        <f>CD587-AS587</f>
        <v/>
      </c>
      <c r="CF587" s="35">
        <f>CE587-AT587</f>
        <v/>
      </c>
      <c r="CG587" s="35">
        <f>CF587-AU587</f>
        <v/>
      </c>
      <c r="CH587" s="35">
        <f>CG587-AV587</f>
        <v/>
      </c>
      <c r="CI587" s="35">
        <f>CH587-AW587</f>
        <v/>
      </c>
      <c r="CJ587" s="35">
        <f>CI587-AX587</f>
        <v/>
      </c>
      <c r="CK587" s="35">
        <f>CJ587-AY587</f>
        <v/>
      </c>
      <c r="CL587" s="35">
        <f>CK587-AZ587</f>
        <v/>
      </c>
      <c r="CM587" s="35">
        <f>CL587-BA587</f>
        <v/>
      </c>
      <c r="CN587" s="35">
        <f>CM587-BB587</f>
        <v/>
      </c>
      <c r="CO587" s="35">
        <f>CN587-BC587</f>
        <v/>
      </c>
      <c r="CP587" s="35">
        <f>CO587-BD587</f>
        <v/>
      </c>
      <c r="CQ587" s="35">
        <f>CP587-BE587</f>
        <v/>
      </c>
      <c r="CR587" s="35">
        <f>CQ587-BF587</f>
        <v/>
      </c>
      <c r="CS587" s="35">
        <f>CR587-BG587</f>
        <v/>
      </c>
      <c r="CT587" s="35">
        <f>CS587-BH587</f>
        <v/>
      </c>
      <c r="CU587" s="35">
        <f>CT587-BI587</f>
        <v/>
      </c>
      <c r="CV587" s="35">
        <f>CU587-BJ587</f>
        <v/>
      </c>
      <c r="CW587" s="38">
        <f>CV587-BK587</f>
        <v/>
      </c>
      <c r="CX587" s="38">
        <f>CW587-BL587</f>
        <v/>
      </c>
      <c r="CY587" s="38">
        <f>CX587-BM587</f>
        <v/>
      </c>
      <c r="CZ587" s="39">
        <f>CY587-BN587</f>
        <v/>
      </c>
      <c r="DA587" s="35" t="n"/>
    </row>
    <row r="588">
      <c r="D588" s="19" t="n"/>
      <c r="E588" s="20" t="n"/>
      <c r="F588" s="21" t="n"/>
      <c r="G588" s="21" t="n"/>
      <c r="H588" s="21" t="n"/>
      <c r="I588" s="19" t="n"/>
      <c r="J588" s="19" t="n"/>
      <c r="K588" s="21" t="n"/>
      <c r="L588" s="21" t="n"/>
      <c r="M588" s="22" t="n"/>
      <c r="N588" s="22" t="n"/>
      <c r="O588" s="19" t="n"/>
      <c r="P588" s="21" t="n"/>
      <c r="Q588" s="167">
        <f>'Cutting Rules'!AD588</f>
        <v/>
      </c>
      <c r="R588" s="168" t="n"/>
      <c r="S588" s="24" t="n"/>
      <c r="T588" s="169" t="inlineStr"/>
      <c r="U588" s="19" t="n"/>
      <c r="V588" s="25" t="n"/>
      <c r="W588" s="26" t="n"/>
      <c r="X588" s="27" t="n"/>
      <c r="Y588" s="47" t="n"/>
      <c r="Z588" s="121">
        <f>IFERROR(VLOOKUP(E588,[1]route!$E$3:$BL$10005,59,0),"")&amp;IFERROR(VLOOKUP(E588,[1]route!$E$3:$BL$10005,60,0),"")</f>
        <v/>
      </c>
      <c r="AA588" s="172">
        <f>IF(R588&gt;V588,R588-V588,0)</f>
        <v/>
      </c>
      <c r="AB588" s="173">
        <f>AA588*O588*N588/1000</f>
        <v/>
      </c>
      <c r="AC588" s="4">
        <f>IFERROR(MATCH($X588,$BP588:$CZ588,0),"")</f>
        <v/>
      </c>
      <c r="AD588" s="29" t="n">
        <v>0</v>
      </c>
      <c r="AE588" s="30">
        <f>SUMIF([1]route!$E$3:$E$10005,E588,[1]!Table1[1])</f>
        <v/>
      </c>
      <c r="AF588" s="30">
        <f>SUMIF([1]route!$E$3:$E$10005,E588,[1]!Table1[2])</f>
        <v/>
      </c>
      <c r="AG588" s="30">
        <f>SUMIF([1]route!$E$3:$E$10005,E588,[1]!Table1[3])</f>
        <v/>
      </c>
      <c r="AH588" s="30">
        <f>SUMIF([1]route!$E$3:$E$10005,E588,[1]!Table1[4])</f>
        <v/>
      </c>
      <c r="AI588" s="30">
        <f>SUMIF([1]route!$E$3:$E$10005,E588,[1]!Table1[5])</f>
        <v/>
      </c>
      <c r="AJ588" s="30">
        <f>SUMIF([1]route!$E$3:$E$10005,E588,[1]!Table1[6])</f>
        <v/>
      </c>
      <c r="AK588" s="30">
        <f>SUMIF([1]route!$E$3:$E$10005,E588,[1]!Table1[7])</f>
        <v/>
      </c>
      <c r="AL588" s="30">
        <f>SUMIF([1]route!$E$3:$E$10005,E588,[1]!Table1[8])</f>
        <v/>
      </c>
      <c r="AM588" s="30">
        <f>SUMIF([1]route!$E$3:$E$10005,E588,[1]!Table1[9])</f>
        <v/>
      </c>
      <c r="AN588" s="30">
        <f>SUMIF([1]route!$E$3:$E$10005,E588,[1]!Table1[10])</f>
        <v/>
      </c>
      <c r="AO588" s="30">
        <f>SUMIF([1]route!$E$3:$E$10005,E588,[1]!Table1[11])</f>
        <v/>
      </c>
      <c r="AP588" s="30">
        <f>SUMIF([1]route!$E$3:$E$10005,E588,[1]!Table1[12])</f>
        <v/>
      </c>
      <c r="AQ588" s="30">
        <f>SUMIF([1]route!$E$3:$E$10005,E588,[1]!Table1[13])</f>
        <v/>
      </c>
      <c r="AR588" s="30">
        <f>SUMIF([1]route!$E$3:$E$10005,E588,[1]!Table1[14])</f>
        <v/>
      </c>
      <c r="AS588" s="30">
        <f>SUMIF([1]route!$E$3:$E$10005,E588,[1]!Table1[15])</f>
        <v/>
      </c>
      <c r="AT588" s="30">
        <f>SUMIF([1]route!$E$3:$E$10005,E588,[1]!Table1[16])</f>
        <v/>
      </c>
      <c r="AU588" s="30">
        <f>SUMIF([1]route!$E$3:$E$10005,E588,[1]!Table1[17])</f>
        <v/>
      </c>
      <c r="AV588" s="30">
        <f>SUMIF([1]route!$E$3:$E$10005,E588,[1]!Table1[18])</f>
        <v/>
      </c>
      <c r="AW588" s="30">
        <f>SUMIF([1]route!$E$3:$E$10005,E588,[1]!Table1[19])</f>
        <v/>
      </c>
      <c r="AX588" s="30">
        <f>SUMIF([1]route!$E$3:$E$10005,E588,[1]!Table1[20])</f>
        <v/>
      </c>
      <c r="AY588" s="30">
        <f>SUMIF([1]route!$E$3:$E$10005,E588,[1]!Table1[21])</f>
        <v/>
      </c>
      <c r="AZ588" s="30">
        <f>SUMIF([1]route!$E$3:$E$10005,E588,[1]!Table1[22])</f>
        <v/>
      </c>
      <c r="BA588" s="30">
        <f>SUMIF([1]route!$E$3:$E$10005,E588,[1]!Table1[23])</f>
        <v/>
      </c>
      <c r="BB588" s="30">
        <f>SUMIF([1]route!$E$3:$E$10005,E588,[1]!Table1[24])</f>
        <v/>
      </c>
      <c r="BC588" s="30">
        <f>SUMIF([1]route!$E$3:$E$10005,E588,[1]!Table1[25])</f>
        <v/>
      </c>
      <c r="BD588" s="30">
        <f>SUMIF([1]route!$E$3:$E$10005,E588,[1]!Table1[26])</f>
        <v/>
      </c>
      <c r="BE588" s="30">
        <f>SUMIF([1]route!$E$3:$E$10005,E588,[1]!Table1[27])</f>
        <v/>
      </c>
      <c r="BF588" s="30">
        <f>SUMIF([1]route!$E$3:$E$10005,E588,[1]!Table1[28])</f>
        <v/>
      </c>
      <c r="BG588" s="30">
        <f>SUMIF([1]route!$E$3:$E$10005,E588,[1]!Table1[29])</f>
        <v/>
      </c>
      <c r="BH588" s="30">
        <f>SUMIF([1]route!$E$3:$E$10005,E588,[1]!Table1[30])</f>
        <v/>
      </c>
      <c r="BI588" s="30">
        <f>SUMIF([1]route!$E$3:$E$10005,E588,[1]!Table1[31])</f>
        <v/>
      </c>
      <c r="BJ588" s="30">
        <f>SUMIF([1]route!$E$3:$E$10005,E588,[1]!Table1[Remain PO])</f>
        <v/>
      </c>
      <c r="BK588" s="31">
        <f>SUMIF([1]route!$E$3:$E$10005,E588,[1]!Table1[N+1])</f>
        <v/>
      </c>
      <c r="BL588" s="31">
        <f>SUMIF([1]route!$E$3:$E$10005,E588,[1]!Table1[N+2])</f>
        <v/>
      </c>
      <c r="BM588" s="31">
        <f>SUMIF([1]route!$E$3:$E$10005,E588,[1]!Table1[N+3])</f>
        <v/>
      </c>
      <c r="BN588" s="32">
        <f>SUMIF([1]route!$E$3:$E$10005,E588,[1]!Table1[N+4])</f>
        <v/>
      </c>
      <c r="BP588" s="37">
        <f>$V588-$AD588</f>
        <v/>
      </c>
      <c r="BQ588" s="35">
        <f>BP588-AE588</f>
        <v/>
      </c>
      <c r="BR588" s="35">
        <f>BQ588-AF588</f>
        <v/>
      </c>
      <c r="BS588" s="35">
        <f>BR588-AG588</f>
        <v/>
      </c>
      <c r="BT588" s="35">
        <f>BS588-AH588</f>
        <v/>
      </c>
      <c r="BU588" s="35">
        <f>BT588-AI588</f>
        <v/>
      </c>
      <c r="BV588" s="35">
        <f>BU588-AJ588</f>
        <v/>
      </c>
      <c r="BW588" s="35">
        <f>BV588-AK588</f>
        <v/>
      </c>
      <c r="BX588" s="35">
        <f>BW588-AL588</f>
        <v/>
      </c>
      <c r="BY588" s="35">
        <f>BX588-AM588</f>
        <v/>
      </c>
      <c r="BZ588" s="35">
        <f>BY588-AN588</f>
        <v/>
      </c>
      <c r="CA588" s="35">
        <f>BZ588-AO588</f>
        <v/>
      </c>
      <c r="CB588" s="35">
        <f>CA588-AP588</f>
        <v/>
      </c>
      <c r="CC588" s="35">
        <f>CB588-AQ588</f>
        <v/>
      </c>
      <c r="CD588" s="35">
        <f>CC588-AR588</f>
        <v/>
      </c>
      <c r="CE588" s="35">
        <f>CD588-AS588</f>
        <v/>
      </c>
      <c r="CF588" s="35">
        <f>CE588-AT588</f>
        <v/>
      </c>
      <c r="CG588" s="35">
        <f>CF588-AU588</f>
        <v/>
      </c>
      <c r="CH588" s="35">
        <f>CG588-AV588</f>
        <v/>
      </c>
      <c r="CI588" s="35">
        <f>CH588-AW588</f>
        <v/>
      </c>
      <c r="CJ588" s="35">
        <f>CI588-AX588</f>
        <v/>
      </c>
      <c r="CK588" s="35">
        <f>CJ588-AY588</f>
        <v/>
      </c>
      <c r="CL588" s="35">
        <f>CK588-AZ588</f>
        <v/>
      </c>
      <c r="CM588" s="35">
        <f>CL588-BA588</f>
        <v/>
      </c>
      <c r="CN588" s="35">
        <f>CM588-BB588</f>
        <v/>
      </c>
      <c r="CO588" s="35">
        <f>CN588-BC588</f>
        <v/>
      </c>
      <c r="CP588" s="35">
        <f>CO588-BD588</f>
        <v/>
      </c>
      <c r="CQ588" s="35">
        <f>CP588-BE588</f>
        <v/>
      </c>
      <c r="CR588" s="35">
        <f>CQ588-BF588</f>
        <v/>
      </c>
      <c r="CS588" s="35">
        <f>CR588-BG588</f>
        <v/>
      </c>
      <c r="CT588" s="35">
        <f>CS588-BH588</f>
        <v/>
      </c>
      <c r="CU588" s="35">
        <f>CT588-BI588</f>
        <v/>
      </c>
      <c r="CV588" s="35">
        <f>CU588-BJ588</f>
        <v/>
      </c>
      <c r="CW588" s="38">
        <f>CV588-BK588</f>
        <v/>
      </c>
      <c r="CX588" s="38">
        <f>CW588-BL588</f>
        <v/>
      </c>
      <c r="CY588" s="38">
        <f>CX588-BM588</f>
        <v/>
      </c>
      <c r="CZ588" s="39">
        <f>CY588-BN588</f>
        <v/>
      </c>
      <c r="DA588" s="35" t="n"/>
    </row>
    <row r="589">
      <c r="D589" s="19" t="n"/>
      <c r="E589" s="20" t="n"/>
      <c r="F589" s="21" t="n"/>
      <c r="G589" s="21" t="n"/>
      <c r="H589" s="21" t="n"/>
      <c r="I589" s="19" t="n"/>
      <c r="J589" s="19" t="n"/>
      <c r="K589" s="21" t="n"/>
      <c r="L589" s="21" t="n"/>
      <c r="M589" s="22" t="n"/>
      <c r="N589" s="22" t="n"/>
      <c r="O589" s="19" t="n"/>
      <c r="P589" s="21" t="n"/>
      <c r="Q589" s="167">
        <f>'Cutting Rules'!AD589</f>
        <v/>
      </c>
      <c r="R589" s="168" t="n"/>
      <c r="S589" s="24" t="n"/>
      <c r="T589" s="169" t="inlineStr"/>
      <c r="U589" s="19" t="n"/>
      <c r="V589" s="25" t="n"/>
      <c r="W589" s="26" t="n"/>
      <c r="X589" s="27" t="n"/>
      <c r="Y589" s="47" t="n"/>
      <c r="Z589" s="121">
        <f>IFERROR(VLOOKUP(E589,[1]route!$E$3:$BL$10005,59,0),"")&amp;IFERROR(VLOOKUP(E589,[1]route!$E$3:$BL$10005,60,0),"")</f>
        <v/>
      </c>
      <c r="AA589" s="172">
        <f>IF(R589&gt;V589,R589-V589,0)</f>
        <v/>
      </c>
      <c r="AB589" s="173">
        <f>AA589*O589*N589/1000</f>
        <v/>
      </c>
      <c r="AC589" s="4">
        <f>IFERROR(MATCH($X589,$BP589:$CZ589,0),"")</f>
        <v/>
      </c>
      <c r="AD589" s="29" t="n">
        <v>0</v>
      </c>
      <c r="AE589" s="30">
        <f>SUMIF([1]route!$E$3:$E$10005,E589,[1]!Table1[1])</f>
        <v/>
      </c>
      <c r="AF589" s="30">
        <f>SUMIF([1]route!$E$3:$E$10005,E589,[1]!Table1[2])</f>
        <v/>
      </c>
      <c r="AG589" s="30">
        <f>SUMIF([1]route!$E$3:$E$10005,E589,[1]!Table1[3])</f>
        <v/>
      </c>
      <c r="AH589" s="30">
        <f>SUMIF([1]route!$E$3:$E$10005,E589,[1]!Table1[4])</f>
        <v/>
      </c>
      <c r="AI589" s="30">
        <f>SUMIF([1]route!$E$3:$E$10005,E589,[1]!Table1[5])</f>
        <v/>
      </c>
      <c r="AJ589" s="30">
        <f>SUMIF([1]route!$E$3:$E$10005,E589,[1]!Table1[6])</f>
        <v/>
      </c>
      <c r="AK589" s="30">
        <f>SUMIF([1]route!$E$3:$E$10005,E589,[1]!Table1[7])</f>
        <v/>
      </c>
      <c r="AL589" s="30">
        <f>SUMIF([1]route!$E$3:$E$10005,E589,[1]!Table1[8])</f>
        <v/>
      </c>
      <c r="AM589" s="30">
        <f>SUMIF([1]route!$E$3:$E$10005,E589,[1]!Table1[9])</f>
        <v/>
      </c>
      <c r="AN589" s="30">
        <f>SUMIF([1]route!$E$3:$E$10005,E589,[1]!Table1[10])</f>
        <v/>
      </c>
      <c r="AO589" s="30">
        <f>SUMIF([1]route!$E$3:$E$10005,E589,[1]!Table1[11])</f>
        <v/>
      </c>
      <c r="AP589" s="30">
        <f>SUMIF([1]route!$E$3:$E$10005,E589,[1]!Table1[12])</f>
        <v/>
      </c>
      <c r="AQ589" s="30">
        <f>SUMIF([1]route!$E$3:$E$10005,E589,[1]!Table1[13])</f>
        <v/>
      </c>
      <c r="AR589" s="30">
        <f>SUMIF([1]route!$E$3:$E$10005,E589,[1]!Table1[14])</f>
        <v/>
      </c>
      <c r="AS589" s="30">
        <f>SUMIF([1]route!$E$3:$E$10005,E589,[1]!Table1[15])</f>
        <v/>
      </c>
      <c r="AT589" s="30">
        <f>SUMIF([1]route!$E$3:$E$10005,E589,[1]!Table1[16])</f>
        <v/>
      </c>
      <c r="AU589" s="30">
        <f>SUMIF([1]route!$E$3:$E$10005,E589,[1]!Table1[17])</f>
        <v/>
      </c>
      <c r="AV589" s="30">
        <f>SUMIF([1]route!$E$3:$E$10005,E589,[1]!Table1[18])</f>
        <v/>
      </c>
      <c r="AW589" s="30">
        <f>SUMIF([1]route!$E$3:$E$10005,E589,[1]!Table1[19])</f>
        <v/>
      </c>
      <c r="AX589" s="30">
        <f>SUMIF([1]route!$E$3:$E$10005,E589,[1]!Table1[20])</f>
        <v/>
      </c>
      <c r="AY589" s="30">
        <f>SUMIF([1]route!$E$3:$E$10005,E589,[1]!Table1[21])</f>
        <v/>
      </c>
      <c r="AZ589" s="30">
        <f>SUMIF([1]route!$E$3:$E$10005,E589,[1]!Table1[22])</f>
        <v/>
      </c>
      <c r="BA589" s="30">
        <f>SUMIF([1]route!$E$3:$E$10005,E589,[1]!Table1[23])</f>
        <v/>
      </c>
      <c r="BB589" s="30">
        <f>SUMIF([1]route!$E$3:$E$10005,E589,[1]!Table1[24])</f>
        <v/>
      </c>
      <c r="BC589" s="30">
        <f>SUMIF([1]route!$E$3:$E$10005,E589,[1]!Table1[25])</f>
        <v/>
      </c>
      <c r="BD589" s="30">
        <f>SUMIF([1]route!$E$3:$E$10005,E589,[1]!Table1[26])</f>
        <v/>
      </c>
      <c r="BE589" s="30">
        <f>SUMIF([1]route!$E$3:$E$10005,E589,[1]!Table1[27])</f>
        <v/>
      </c>
      <c r="BF589" s="30">
        <f>SUMIF([1]route!$E$3:$E$10005,E589,[1]!Table1[28])</f>
        <v/>
      </c>
      <c r="BG589" s="30">
        <f>SUMIF([1]route!$E$3:$E$10005,E589,[1]!Table1[29])</f>
        <v/>
      </c>
      <c r="BH589" s="30">
        <f>SUMIF([1]route!$E$3:$E$10005,E589,[1]!Table1[30])</f>
        <v/>
      </c>
      <c r="BI589" s="30">
        <f>SUMIF([1]route!$E$3:$E$10005,E589,[1]!Table1[31])</f>
        <v/>
      </c>
      <c r="BJ589" s="30">
        <f>SUMIF([1]route!$E$3:$E$10005,E589,[1]!Table1[Remain PO])</f>
        <v/>
      </c>
      <c r="BK589" s="31">
        <f>SUMIF([1]route!$E$3:$E$10005,E589,[1]!Table1[N+1])</f>
        <v/>
      </c>
      <c r="BL589" s="31">
        <f>SUMIF([1]route!$E$3:$E$10005,E589,[1]!Table1[N+2])</f>
        <v/>
      </c>
      <c r="BM589" s="31">
        <f>SUMIF([1]route!$E$3:$E$10005,E589,[1]!Table1[N+3])</f>
        <v/>
      </c>
      <c r="BN589" s="32">
        <f>SUMIF([1]route!$E$3:$E$10005,E589,[1]!Table1[N+4])</f>
        <v/>
      </c>
      <c r="BP589" s="37">
        <f>$V589-$AD589</f>
        <v/>
      </c>
      <c r="BQ589" s="35">
        <f>BP589-AE589</f>
        <v/>
      </c>
      <c r="BR589" s="35">
        <f>BQ589-AF589</f>
        <v/>
      </c>
      <c r="BS589" s="35">
        <f>BR589-AG589</f>
        <v/>
      </c>
      <c r="BT589" s="35">
        <f>BS589-AH589</f>
        <v/>
      </c>
      <c r="BU589" s="35">
        <f>BT589-AI589</f>
        <v/>
      </c>
      <c r="BV589" s="35">
        <f>BU589-AJ589</f>
        <v/>
      </c>
      <c r="BW589" s="35">
        <f>BV589-AK589</f>
        <v/>
      </c>
      <c r="BX589" s="35">
        <f>BW589-AL589</f>
        <v/>
      </c>
      <c r="BY589" s="35">
        <f>BX589-AM589</f>
        <v/>
      </c>
      <c r="BZ589" s="35">
        <f>BY589-AN589</f>
        <v/>
      </c>
      <c r="CA589" s="35">
        <f>BZ589-AO589</f>
        <v/>
      </c>
      <c r="CB589" s="35">
        <f>CA589-AP589</f>
        <v/>
      </c>
      <c r="CC589" s="35">
        <f>CB589-AQ589</f>
        <v/>
      </c>
      <c r="CD589" s="35">
        <f>CC589-AR589</f>
        <v/>
      </c>
      <c r="CE589" s="35">
        <f>CD589-AS589</f>
        <v/>
      </c>
      <c r="CF589" s="35">
        <f>CE589-AT589</f>
        <v/>
      </c>
      <c r="CG589" s="35">
        <f>CF589-AU589</f>
        <v/>
      </c>
      <c r="CH589" s="35">
        <f>CG589-AV589</f>
        <v/>
      </c>
      <c r="CI589" s="35">
        <f>CH589-AW589</f>
        <v/>
      </c>
      <c r="CJ589" s="35">
        <f>CI589-AX589</f>
        <v/>
      </c>
      <c r="CK589" s="35">
        <f>CJ589-AY589</f>
        <v/>
      </c>
      <c r="CL589" s="35">
        <f>CK589-AZ589</f>
        <v/>
      </c>
      <c r="CM589" s="35">
        <f>CL589-BA589</f>
        <v/>
      </c>
      <c r="CN589" s="35">
        <f>CM589-BB589</f>
        <v/>
      </c>
      <c r="CO589" s="35">
        <f>CN589-BC589</f>
        <v/>
      </c>
      <c r="CP589" s="35">
        <f>CO589-BD589</f>
        <v/>
      </c>
      <c r="CQ589" s="35">
        <f>CP589-BE589</f>
        <v/>
      </c>
      <c r="CR589" s="35">
        <f>CQ589-BF589</f>
        <v/>
      </c>
      <c r="CS589" s="35">
        <f>CR589-BG589</f>
        <v/>
      </c>
      <c r="CT589" s="35">
        <f>CS589-BH589</f>
        <v/>
      </c>
      <c r="CU589" s="35">
        <f>CT589-BI589</f>
        <v/>
      </c>
      <c r="CV589" s="35">
        <f>CU589-BJ589</f>
        <v/>
      </c>
      <c r="CW589" s="38">
        <f>CV589-BK589</f>
        <v/>
      </c>
      <c r="CX589" s="38">
        <f>CW589-BL589</f>
        <v/>
      </c>
      <c r="CY589" s="38">
        <f>CX589-BM589</f>
        <v/>
      </c>
      <c r="CZ589" s="39">
        <f>CY589-BN589</f>
        <v/>
      </c>
      <c r="DA589" s="35" t="n"/>
    </row>
    <row r="590">
      <c r="D590" s="19" t="n"/>
      <c r="E590" s="20" t="n"/>
      <c r="F590" s="21" t="n"/>
      <c r="G590" s="21" t="n"/>
      <c r="H590" s="21" t="n"/>
      <c r="I590" s="19" t="n"/>
      <c r="J590" s="19" t="n"/>
      <c r="K590" s="21" t="n"/>
      <c r="L590" s="21" t="n"/>
      <c r="M590" s="22" t="n"/>
      <c r="N590" s="22" t="n"/>
      <c r="O590" s="19" t="n"/>
      <c r="P590" s="21" t="n"/>
      <c r="Q590" s="167">
        <f>'Cutting Rules'!AD590</f>
        <v/>
      </c>
      <c r="R590" s="168" t="n"/>
      <c r="S590" s="24" t="n"/>
      <c r="T590" s="169" t="inlineStr"/>
      <c r="U590" s="19" t="n"/>
      <c r="V590" s="25" t="n"/>
      <c r="W590" s="26" t="n"/>
      <c r="X590" s="27" t="n"/>
      <c r="Y590" s="47" t="n"/>
      <c r="Z590" s="121">
        <f>IFERROR(VLOOKUP(E590,[1]route!$E$3:$BL$10005,59,0),"")&amp;IFERROR(VLOOKUP(E590,[1]route!$E$3:$BL$10005,60,0),"")</f>
        <v/>
      </c>
      <c r="AA590" s="172">
        <f>IF(R590&gt;V590,R590-V590,0)</f>
        <v/>
      </c>
      <c r="AB590" s="173">
        <f>AA590*O590*N590/1000</f>
        <v/>
      </c>
      <c r="AC590" s="4">
        <f>IFERROR(MATCH($X590,$BP590:$CZ590,0),"")</f>
        <v/>
      </c>
      <c r="AD590" s="29" t="n">
        <v>0</v>
      </c>
      <c r="AE590" s="30">
        <f>SUMIF([1]route!$E$3:$E$10005,E590,[1]!Table1[1])</f>
        <v/>
      </c>
      <c r="AF590" s="30">
        <f>SUMIF([1]route!$E$3:$E$10005,E590,[1]!Table1[2])</f>
        <v/>
      </c>
      <c r="AG590" s="30">
        <f>SUMIF([1]route!$E$3:$E$10005,E590,[1]!Table1[3])</f>
        <v/>
      </c>
      <c r="AH590" s="30">
        <f>SUMIF([1]route!$E$3:$E$10005,E590,[1]!Table1[4])</f>
        <v/>
      </c>
      <c r="AI590" s="30">
        <f>SUMIF([1]route!$E$3:$E$10005,E590,[1]!Table1[5])</f>
        <v/>
      </c>
      <c r="AJ590" s="30">
        <f>SUMIF([1]route!$E$3:$E$10005,E590,[1]!Table1[6])</f>
        <v/>
      </c>
      <c r="AK590" s="30">
        <f>SUMIF([1]route!$E$3:$E$10005,E590,[1]!Table1[7])</f>
        <v/>
      </c>
      <c r="AL590" s="30">
        <f>SUMIF([1]route!$E$3:$E$10005,E590,[1]!Table1[8])</f>
        <v/>
      </c>
      <c r="AM590" s="30">
        <f>SUMIF([1]route!$E$3:$E$10005,E590,[1]!Table1[9])</f>
        <v/>
      </c>
      <c r="AN590" s="30">
        <f>SUMIF([1]route!$E$3:$E$10005,E590,[1]!Table1[10])</f>
        <v/>
      </c>
      <c r="AO590" s="30">
        <f>SUMIF([1]route!$E$3:$E$10005,E590,[1]!Table1[11])</f>
        <v/>
      </c>
      <c r="AP590" s="30">
        <f>SUMIF([1]route!$E$3:$E$10005,E590,[1]!Table1[12])</f>
        <v/>
      </c>
      <c r="AQ590" s="30">
        <f>SUMIF([1]route!$E$3:$E$10005,E590,[1]!Table1[13])</f>
        <v/>
      </c>
      <c r="AR590" s="30">
        <f>SUMIF([1]route!$E$3:$E$10005,E590,[1]!Table1[14])</f>
        <v/>
      </c>
      <c r="AS590" s="30">
        <f>SUMIF([1]route!$E$3:$E$10005,E590,[1]!Table1[15])</f>
        <v/>
      </c>
      <c r="AT590" s="30">
        <f>SUMIF([1]route!$E$3:$E$10005,E590,[1]!Table1[16])</f>
        <v/>
      </c>
      <c r="AU590" s="30">
        <f>SUMIF([1]route!$E$3:$E$10005,E590,[1]!Table1[17])</f>
        <v/>
      </c>
      <c r="AV590" s="30">
        <f>SUMIF([1]route!$E$3:$E$10005,E590,[1]!Table1[18])</f>
        <v/>
      </c>
      <c r="AW590" s="30">
        <f>SUMIF([1]route!$E$3:$E$10005,E590,[1]!Table1[19])</f>
        <v/>
      </c>
      <c r="AX590" s="30">
        <f>SUMIF([1]route!$E$3:$E$10005,E590,[1]!Table1[20])</f>
        <v/>
      </c>
      <c r="AY590" s="30">
        <f>SUMIF([1]route!$E$3:$E$10005,E590,[1]!Table1[21])</f>
        <v/>
      </c>
      <c r="AZ590" s="30">
        <f>SUMIF([1]route!$E$3:$E$10005,E590,[1]!Table1[22])</f>
        <v/>
      </c>
      <c r="BA590" s="30">
        <f>SUMIF([1]route!$E$3:$E$10005,E590,[1]!Table1[23])</f>
        <v/>
      </c>
      <c r="BB590" s="30">
        <f>SUMIF([1]route!$E$3:$E$10005,E590,[1]!Table1[24])</f>
        <v/>
      </c>
      <c r="BC590" s="30">
        <f>SUMIF([1]route!$E$3:$E$10005,E590,[1]!Table1[25])</f>
        <v/>
      </c>
      <c r="BD590" s="30">
        <f>SUMIF([1]route!$E$3:$E$10005,E590,[1]!Table1[26])</f>
        <v/>
      </c>
      <c r="BE590" s="30">
        <f>SUMIF([1]route!$E$3:$E$10005,E590,[1]!Table1[27])</f>
        <v/>
      </c>
      <c r="BF590" s="30">
        <f>SUMIF([1]route!$E$3:$E$10005,E590,[1]!Table1[28])</f>
        <v/>
      </c>
      <c r="BG590" s="30">
        <f>SUMIF([1]route!$E$3:$E$10005,E590,[1]!Table1[29])</f>
        <v/>
      </c>
      <c r="BH590" s="30">
        <f>SUMIF([1]route!$E$3:$E$10005,E590,[1]!Table1[30])</f>
        <v/>
      </c>
      <c r="BI590" s="30">
        <f>SUMIF([1]route!$E$3:$E$10005,E590,[1]!Table1[31])</f>
        <v/>
      </c>
      <c r="BJ590" s="30">
        <f>SUMIF([1]route!$E$3:$E$10005,E590,[1]!Table1[Remain PO])</f>
        <v/>
      </c>
      <c r="BK590" s="31">
        <f>SUMIF([1]route!$E$3:$E$10005,E590,[1]!Table1[N+1])</f>
        <v/>
      </c>
      <c r="BL590" s="31">
        <f>SUMIF([1]route!$E$3:$E$10005,E590,[1]!Table1[N+2])</f>
        <v/>
      </c>
      <c r="BM590" s="31">
        <f>SUMIF([1]route!$E$3:$E$10005,E590,[1]!Table1[N+3])</f>
        <v/>
      </c>
      <c r="BN590" s="32">
        <f>SUMIF([1]route!$E$3:$E$10005,E590,[1]!Table1[N+4])</f>
        <v/>
      </c>
      <c r="BP590" s="37">
        <f>$V590-$AD590</f>
        <v/>
      </c>
      <c r="BQ590" s="35">
        <f>BP590-AE590</f>
        <v/>
      </c>
      <c r="BR590" s="35">
        <f>BQ590-AF590</f>
        <v/>
      </c>
      <c r="BS590" s="35">
        <f>BR590-AG590</f>
        <v/>
      </c>
      <c r="BT590" s="35">
        <f>BS590-AH590</f>
        <v/>
      </c>
      <c r="BU590" s="35">
        <f>BT590-AI590</f>
        <v/>
      </c>
      <c r="BV590" s="35">
        <f>BU590-AJ590</f>
        <v/>
      </c>
      <c r="BW590" s="35">
        <f>BV590-AK590</f>
        <v/>
      </c>
      <c r="BX590" s="35">
        <f>BW590-AL590</f>
        <v/>
      </c>
      <c r="BY590" s="35">
        <f>BX590-AM590</f>
        <v/>
      </c>
      <c r="BZ590" s="35">
        <f>BY590-AN590</f>
        <v/>
      </c>
      <c r="CA590" s="35">
        <f>BZ590-AO590</f>
        <v/>
      </c>
      <c r="CB590" s="35">
        <f>CA590-AP590</f>
        <v/>
      </c>
      <c r="CC590" s="35">
        <f>CB590-AQ590</f>
        <v/>
      </c>
      <c r="CD590" s="35">
        <f>CC590-AR590</f>
        <v/>
      </c>
      <c r="CE590" s="35">
        <f>CD590-AS590</f>
        <v/>
      </c>
      <c r="CF590" s="35">
        <f>CE590-AT590</f>
        <v/>
      </c>
      <c r="CG590" s="35">
        <f>CF590-AU590</f>
        <v/>
      </c>
      <c r="CH590" s="35">
        <f>CG590-AV590</f>
        <v/>
      </c>
      <c r="CI590" s="35">
        <f>CH590-AW590</f>
        <v/>
      </c>
      <c r="CJ590" s="35">
        <f>CI590-AX590</f>
        <v/>
      </c>
      <c r="CK590" s="35">
        <f>CJ590-AY590</f>
        <v/>
      </c>
      <c r="CL590" s="35">
        <f>CK590-AZ590</f>
        <v/>
      </c>
      <c r="CM590" s="35">
        <f>CL590-BA590</f>
        <v/>
      </c>
      <c r="CN590" s="35">
        <f>CM590-BB590</f>
        <v/>
      </c>
      <c r="CO590" s="35">
        <f>CN590-BC590</f>
        <v/>
      </c>
      <c r="CP590" s="35">
        <f>CO590-BD590</f>
        <v/>
      </c>
      <c r="CQ590" s="35">
        <f>CP590-BE590</f>
        <v/>
      </c>
      <c r="CR590" s="35">
        <f>CQ590-BF590</f>
        <v/>
      </c>
      <c r="CS590" s="35">
        <f>CR590-BG590</f>
        <v/>
      </c>
      <c r="CT590" s="35">
        <f>CS590-BH590</f>
        <v/>
      </c>
      <c r="CU590" s="35">
        <f>CT590-BI590</f>
        <v/>
      </c>
      <c r="CV590" s="35">
        <f>CU590-BJ590</f>
        <v/>
      </c>
      <c r="CW590" s="38">
        <f>CV590-BK590</f>
        <v/>
      </c>
      <c r="CX590" s="38">
        <f>CW590-BL590</f>
        <v/>
      </c>
      <c r="CY590" s="38">
        <f>CX590-BM590</f>
        <v/>
      </c>
      <c r="CZ590" s="39">
        <f>CY590-BN590</f>
        <v/>
      </c>
      <c r="DA590" s="35" t="n"/>
    </row>
    <row r="591">
      <c r="D591" s="19" t="n"/>
      <c r="E591" s="20" t="n"/>
      <c r="F591" s="21" t="n"/>
      <c r="G591" s="21" t="n"/>
      <c r="H591" s="21" t="n"/>
      <c r="I591" s="19" t="n"/>
      <c r="J591" s="19" t="n"/>
      <c r="K591" s="21" t="n"/>
      <c r="L591" s="21" t="n"/>
      <c r="M591" s="22" t="n"/>
      <c r="N591" s="22" t="n"/>
      <c r="O591" s="19" t="n"/>
      <c r="P591" s="21" t="n"/>
      <c r="Q591" s="167">
        <f>'Cutting Rules'!AD591</f>
        <v/>
      </c>
      <c r="R591" s="168" t="n"/>
      <c r="S591" s="24" t="n"/>
      <c r="T591" s="169" t="inlineStr"/>
      <c r="U591" s="19" t="n"/>
      <c r="V591" s="25" t="n"/>
      <c r="W591" s="26" t="n"/>
      <c r="X591" s="27" t="n"/>
      <c r="Y591" s="47" t="n"/>
      <c r="Z591" s="121">
        <f>IFERROR(VLOOKUP(E591,[1]route!$E$3:$BL$10005,59,0),"")&amp;IFERROR(VLOOKUP(E591,[1]route!$E$3:$BL$10005,60,0),"")</f>
        <v/>
      </c>
      <c r="AA591" s="172">
        <f>IF(R591&gt;V591,R591-V591,0)</f>
        <v/>
      </c>
      <c r="AB591" s="173">
        <f>AA591*O591*N591/1000</f>
        <v/>
      </c>
      <c r="AC591" s="4">
        <f>IFERROR(MATCH($X591,$BP591:$CZ591,0),"")</f>
        <v/>
      </c>
      <c r="AD591" s="29" t="n">
        <v>0</v>
      </c>
      <c r="AE591" s="30">
        <f>SUMIF([1]route!$E$3:$E$10005,E591,[1]!Table1[1])</f>
        <v/>
      </c>
      <c r="AF591" s="30">
        <f>SUMIF([1]route!$E$3:$E$10005,E591,[1]!Table1[2])</f>
        <v/>
      </c>
      <c r="AG591" s="30">
        <f>SUMIF([1]route!$E$3:$E$10005,E591,[1]!Table1[3])</f>
        <v/>
      </c>
      <c r="AH591" s="30">
        <f>SUMIF([1]route!$E$3:$E$10005,E591,[1]!Table1[4])</f>
        <v/>
      </c>
      <c r="AI591" s="30">
        <f>SUMIF([1]route!$E$3:$E$10005,E591,[1]!Table1[5])</f>
        <v/>
      </c>
      <c r="AJ591" s="30">
        <f>SUMIF([1]route!$E$3:$E$10005,E591,[1]!Table1[6])</f>
        <v/>
      </c>
      <c r="AK591" s="30">
        <f>SUMIF([1]route!$E$3:$E$10005,E591,[1]!Table1[7])</f>
        <v/>
      </c>
      <c r="AL591" s="30">
        <f>SUMIF([1]route!$E$3:$E$10005,E591,[1]!Table1[8])</f>
        <v/>
      </c>
      <c r="AM591" s="30">
        <f>SUMIF([1]route!$E$3:$E$10005,E591,[1]!Table1[9])</f>
        <v/>
      </c>
      <c r="AN591" s="30">
        <f>SUMIF([1]route!$E$3:$E$10005,E591,[1]!Table1[10])</f>
        <v/>
      </c>
      <c r="AO591" s="30">
        <f>SUMIF([1]route!$E$3:$E$10005,E591,[1]!Table1[11])</f>
        <v/>
      </c>
      <c r="AP591" s="30">
        <f>SUMIF([1]route!$E$3:$E$10005,E591,[1]!Table1[12])</f>
        <v/>
      </c>
      <c r="AQ591" s="30">
        <f>SUMIF([1]route!$E$3:$E$10005,E591,[1]!Table1[13])</f>
        <v/>
      </c>
      <c r="AR591" s="30">
        <f>SUMIF([1]route!$E$3:$E$10005,E591,[1]!Table1[14])</f>
        <v/>
      </c>
      <c r="AS591" s="30">
        <f>SUMIF([1]route!$E$3:$E$10005,E591,[1]!Table1[15])</f>
        <v/>
      </c>
      <c r="AT591" s="30">
        <f>SUMIF([1]route!$E$3:$E$10005,E591,[1]!Table1[16])</f>
        <v/>
      </c>
      <c r="AU591" s="30">
        <f>SUMIF([1]route!$E$3:$E$10005,E591,[1]!Table1[17])</f>
        <v/>
      </c>
      <c r="AV591" s="30">
        <f>SUMIF([1]route!$E$3:$E$10005,E591,[1]!Table1[18])</f>
        <v/>
      </c>
      <c r="AW591" s="30">
        <f>SUMIF([1]route!$E$3:$E$10005,E591,[1]!Table1[19])</f>
        <v/>
      </c>
      <c r="AX591" s="30">
        <f>SUMIF([1]route!$E$3:$E$10005,E591,[1]!Table1[20])</f>
        <v/>
      </c>
      <c r="AY591" s="30">
        <f>SUMIF([1]route!$E$3:$E$10005,E591,[1]!Table1[21])</f>
        <v/>
      </c>
      <c r="AZ591" s="30">
        <f>SUMIF([1]route!$E$3:$E$10005,E591,[1]!Table1[22])</f>
        <v/>
      </c>
      <c r="BA591" s="30">
        <f>SUMIF([1]route!$E$3:$E$10005,E591,[1]!Table1[23])</f>
        <v/>
      </c>
      <c r="BB591" s="30">
        <f>SUMIF([1]route!$E$3:$E$10005,E591,[1]!Table1[24])</f>
        <v/>
      </c>
      <c r="BC591" s="30">
        <f>SUMIF([1]route!$E$3:$E$10005,E591,[1]!Table1[25])</f>
        <v/>
      </c>
      <c r="BD591" s="30">
        <f>SUMIF([1]route!$E$3:$E$10005,E591,[1]!Table1[26])</f>
        <v/>
      </c>
      <c r="BE591" s="30">
        <f>SUMIF([1]route!$E$3:$E$10005,E591,[1]!Table1[27])</f>
        <v/>
      </c>
      <c r="BF591" s="30">
        <f>SUMIF([1]route!$E$3:$E$10005,E591,[1]!Table1[28])</f>
        <v/>
      </c>
      <c r="BG591" s="30">
        <f>SUMIF([1]route!$E$3:$E$10005,E591,[1]!Table1[29])</f>
        <v/>
      </c>
      <c r="BH591" s="30">
        <f>SUMIF([1]route!$E$3:$E$10005,E591,[1]!Table1[30])</f>
        <v/>
      </c>
      <c r="BI591" s="30">
        <f>SUMIF([1]route!$E$3:$E$10005,E591,[1]!Table1[31])</f>
        <v/>
      </c>
      <c r="BJ591" s="30">
        <f>SUMIF([1]route!$E$3:$E$10005,E591,[1]!Table1[Remain PO])</f>
        <v/>
      </c>
      <c r="BK591" s="31">
        <f>SUMIF([1]route!$E$3:$E$10005,E591,[1]!Table1[N+1])</f>
        <v/>
      </c>
      <c r="BL591" s="31">
        <f>SUMIF([1]route!$E$3:$E$10005,E591,[1]!Table1[N+2])</f>
        <v/>
      </c>
      <c r="BM591" s="31">
        <f>SUMIF([1]route!$E$3:$E$10005,E591,[1]!Table1[N+3])</f>
        <v/>
      </c>
      <c r="BN591" s="32">
        <f>SUMIF([1]route!$E$3:$E$10005,E591,[1]!Table1[N+4])</f>
        <v/>
      </c>
      <c r="BP591" s="37">
        <f>$V591-$AD591</f>
        <v/>
      </c>
      <c r="BQ591" s="35">
        <f>BP591-AE591</f>
        <v/>
      </c>
      <c r="BR591" s="35">
        <f>BQ591-AF591</f>
        <v/>
      </c>
      <c r="BS591" s="35">
        <f>BR591-AG591</f>
        <v/>
      </c>
      <c r="BT591" s="35">
        <f>BS591-AH591</f>
        <v/>
      </c>
      <c r="BU591" s="35">
        <f>BT591-AI591</f>
        <v/>
      </c>
      <c r="BV591" s="35">
        <f>BU591-AJ591</f>
        <v/>
      </c>
      <c r="BW591" s="35">
        <f>BV591-AK591</f>
        <v/>
      </c>
      <c r="BX591" s="35">
        <f>BW591-AL591</f>
        <v/>
      </c>
      <c r="BY591" s="35">
        <f>BX591-AM591</f>
        <v/>
      </c>
      <c r="BZ591" s="35">
        <f>BY591-AN591</f>
        <v/>
      </c>
      <c r="CA591" s="35">
        <f>BZ591-AO591</f>
        <v/>
      </c>
      <c r="CB591" s="35">
        <f>CA591-AP591</f>
        <v/>
      </c>
      <c r="CC591" s="35">
        <f>CB591-AQ591</f>
        <v/>
      </c>
      <c r="CD591" s="35">
        <f>CC591-AR591</f>
        <v/>
      </c>
      <c r="CE591" s="35">
        <f>CD591-AS591</f>
        <v/>
      </c>
      <c r="CF591" s="35">
        <f>CE591-AT591</f>
        <v/>
      </c>
      <c r="CG591" s="35">
        <f>CF591-AU591</f>
        <v/>
      </c>
      <c r="CH591" s="35">
        <f>CG591-AV591</f>
        <v/>
      </c>
      <c r="CI591" s="35">
        <f>CH591-AW591</f>
        <v/>
      </c>
      <c r="CJ591" s="35">
        <f>CI591-AX591</f>
        <v/>
      </c>
      <c r="CK591" s="35">
        <f>CJ591-AY591</f>
        <v/>
      </c>
      <c r="CL591" s="35">
        <f>CK591-AZ591</f>
        <v/>
      </c>
      <c r="CM591" s="35">
        <f>CL591-BA591</f>
        <v/>
      </c>
      <c r="CN591" s="35">
        <f>CM591-BB591</f>
        <v/>
      </c>
      <c r="CO591" s="35">
        <f>CN591-BC591</f>
        <v/>
      </c>
      <c r="CP591" s="35">
        <f>CO591-BD591</f>
        <v/>
      </c>
      <c r="CQ591" s="35">
        <f>CP591-BE591</f>
        <v/>
      </c>
      <c r="CR591" s="35">
        <f>CQ591-BF591</f>
        <v/>
      </c>
      <c r="CS591" s="35">
        <f>CR591-BG591</f>
        <v/>
      </c>
      <c r="CT591" s="35">
        <f>CS591-BH591</f>
        <v/>
      </c>
      <c r="CU591" s="35">
        <f>CT591-BI591</f>
        <v/>
      </c>
      <c r="CV591" s="35">
        <f>CU591-BJ591</f>
        <v/>
      </c>
      <c r="CW591" s="38">
        <f>CV591-BK591</f>
        <v/>
      </c>
      <c r="CX591" s="38">
        <f>CW591-BL591</f>
        <v/>
      </c>
      <c r="CY591" s="38">
        <f>CX591-BM591</f>
        <v/>
      </c>
      <c r="CZ591" s="39">
        <f>CY591-BN591</f>
        <v/>
      </c>
      <c r="DA591" s="35" t="n"/>
    </row>
    <row r="592">
      <c r="D592" s="19" t="n"/>
      <c r="E592" s="20" t="n"/>
      <c r="F592" s="21" t="n"/>
      <c r="G592" s="21" t="n"/>
      <c r="H592" s="21" t="n"/>
      <c r="I592" s="19" t="n"/>
      <c r="J592" s="19" t="n"/>
      <c r="K592" s="21" t="n"/>
      <c r="L592" s="21" t="n"/>
      <c r="M592" s="22" t="n"/>
      <c r="N592" s="22" t="n"/>
      <c r="O592" s="19" t="n"/>
      <c r="P592" s="21" t="n"/>
      <c r="Q592" s="167">
        <f>'Cutting Rules'!AD592</f>
        <v/>
      </c>
      <c r="R592" s="168" t="n"/>
      <c r="S592" s="24" t="n"/>
      <c r="T592" s="169" t="inlineStr"/>
      <c r="U592" s="19" t="n"/>
      <c r="V592" s="25" t="n"/>
      <c r="W592" s="26" t="n"/>
      <c r="X592" s="27" t="n"/>
      <c r="Y592" s="47" t="n"/>
      <c r="Z592" s="121">
        <f>IFERROR(VLOOKUP(E592,[1]route!$E$3:$BL$10005,59,0),"")&amp;IFERROR(VLOOKUP(E592,[1]route!$E$3:$BL$10005,60,0),"")</f>
        <v/>
      </c>
      <c r="AA592" s="172">
        <f>IF(R592&gt;V592,R592-V592,0)</f>
        <v/>
      </c>
      <c r="AB592" s="173">
        <f>AA592*O592*N592/1000</f>
        <v/>
      </c>
      <c r="AC592" s="4">
        <f>IFERROR(MATCH($X592,$BP592:$CZ592,0),"")</f>
        <v/>
      </c>
      <c r="AD592" s="29" t="n">
        <v>0</v>
      </c>
      <c r="AE592" s="30">
        <f>SUMIF([1]route!$E$3:$E$10005,E592,[1]!Table1[1])</f>
        <v/>
      </c>
      <c r="AF592" s="30">
        <f>SUMIF([1]route!$E$3:$E$10005,E592,[1]!Table1[2])</f>
        <v/>
      </c>
      <c r="AG592" s="30">
        <f>SUMIF([1]route!$E$3:$E$10005,E592,[1]!Table1[3])</f>
        <v/>
      </c>
      <c r="AH592" s="30">
        <f>SUMIF([1]route!$E$3:$E$10005,E592,[1]!Table1[4])</f>
        <v/>
      </c>
      <c r="AI592" s="30">
        <f>SUMIF([1]route!$E$3:$E$10005,E592,[1]!Table1[5])</f>
        <v/>
      </c>
      <c r="AJ592" s="30">
        <f>SUMIF([1]route!$E$3:$E$10005,E592,[1]!Table1[6])</f>
        <v/>
      </c>
      <c r="AK592" s="30">
        <f>SUMIF([1]route!$E$3:$E$10005,E592,[1]!Table1[7])</f>
        <v/>
      </c>
      <c r="AL592" s="30">
        <f>SUMIF([1]route!$E$3:$E$10005,E592,[1]!Table1[8])</f>
        <v/>
      </c>
      <c r="AM592" s="30">
        <f>SUMIF([1]route!$E$3:$E$10005,E592,[1]!Table1[9])</f>
        <v/>
      </c>
      <c r="AN592" s="30">
        <f>SUMIF([1]route!$E$3:$E$10005,E592,[1]!Table1[10])</f>
        <v/>
      </c>
      <c r="AO592" s="30">
        <f>SUMIF([1]route!$E$3:$E$10005,E592,[1]!Table1[11])</f>
        <v/>
      </c>
      <c r="AP592" s="30">
        <f>SUMIF([1]route!$E$3:$E$10005,E592,[1]!Table1[12])</f>
        <v/>
      </c>
      <c r="AQ592" s="30">
        <f>SUMIF([1]route!$E$3:$E$10005,E592,[1]!Table1[13])</f>
        <v/>
      </c>
      <c r="AR592" s="30">
        <f>SUMIF([1]route!$E$3:$E$10005,E592,[1]!Table1[14])</f>
        <v/>
      </c>
      <c r="AS592" s="30">
        <f>SUMIF([1]route!$E$3:$E$10005,E592,[1]!Table1[15])</f>
        <v/>
      </c>
      <c r="AT592" s="30">
        <f>SUMIF([1]route!$E$3:$E$10005,E592,[1]!Table1[16])</f>
        <v/>
      </c>
      <c r="AU592" s="30">
        <f>SUMIF([1]route!$E$3:$E$10005,E592,[1]!Table1[17])</f>
        <v/>
      </c>
      <c r="AV592" s="30">
        <f>SUMIF([1]route!$E$3:$E$10005,E592,[1]!Table1[18])</f>
        <v/>
      </c>
      <c r="AW592" s="30">
        <f>SUMIF([1]route!$E$3:$E$10005,E592,[1]!Table1[19])</f>
        <v/>
      </c>
      <c r="AX592" s="30">
        <f>SUMIF([1]route!$E$3:$E$10005,E592,[1]!Table1[20])</f>
        <v/>
      </c>
      <c r="AY592" s="30">
        <f>SUMIF([1]route!$E$3:$E$10005,E592,[1]!Table1[21])</f>
        <v/>
      </c>
      <c r="AZ592" s="30">
        <f>SUMIF([1]route!$E$3:$E$10005,E592,[1]!Table1[22])</f>
        <v/>
      </c>
      <c r="BA592" s="30">
        <f>SUMIF([1]route!$E$3:$E$10005,E592,[1]!Table1[23])</f>
        <v/>
      </c>
      <c r="BB592" s="30">
        <f>SUMIF([1]route!$E$3:$E$10005,E592,[1]!Table1[24])</f>
        <v/>
      </c>
      <c r="BC592" s="30">
        <f>SUMIF([1]route!$E$3:$E$10005,E592,[1]!Table1[25])</f>
        <v/>
      </c>
      <c r="BD592" s="30">
        <f>SUMIF([1]route!$E$3:$E$10005,E592,[1]!Table1[26])</f>
        <v/>
      </c>
      <c r="BE592" s="30">
        <f>SUMIF([1]route!$E$3:$E$10005,E592,[1]!Table1[27])</f>
        <v/>
      </c>
      <c r="BF592" s="30">
        <f>SUMIF([1]route!$E$3:$E$10005,E592,[1]!Table1[28])</f>
        <v/>
      </c>
      <c r="BG592" s="30">
        <f>SUMIF([1]route!$E$3:$E$10005,E592,[1]!Table1[29])</f>
        <v/>
      </c>
      <c r="BH592" s="30">
        <f>SUMIF([1]route!$E$3:$E$10005,E592,[1]!Table1[30])</f>
        <v/>
      </c>
      <c r="BI592" s="30">
        <f>SUMIF([1]route!$E$3:$E$10005,E592,[1]!Table1[31])</f>
        <v/>
      </c>
      <c r="BJ592" s="30">
        <f>SUMIF([1]route!$E$3:$E$10005,E592,[1]!Table1[Remain PO])</f>
        <v/>
      </c>
      <c r="BK592" s="31">
        <f>SUMIF([1]route!$E$3:$E$10005,E592,[1]!Table1[N+1])</f>
        <v/>
      </c>
      <c r="BL592" s="31">
        <f>SUMIF([1]route!$E$3:$E$10005,E592,[1]!Table1[N+2])</f>
        <v/>
      </c>
      <c r="BM592" s="31">
        <f>SUMIF([1]route!$E$3:$E$10005,E592,[1]!Table1[N+3])</f>
        <v/>
      </c>
      <c r="BN592" s="32">
        <f>SUMIF([1]route!$E$3:$E$10005,E592,[1]!Table1[N+4])</f>
        <v/>
      </c>
      <c r="BP592" s="37">
        <f>$V592-$AD592</f>
        <v/>
      </c>
      <c r="BQ592" s="35">
        <f>BP592-AE592</f>
        <v/>
      </c>
      <c r="BR592" s="35">
        <f>BQ592-AF592</f>
        <v/>
      </c>
      <c r="BS592" s="35">
        <f>BR592-AG592</f>
        <v/>
      </c>
      <c r="BT592" s="35">
        <f>BS592-AH592</f>
        <v/>
      </c>
      <c r="BU592" s="35">
        <f>BT592-AI592</f>
        <v/>
      </c>
      <c r="BV592" s="35">
        <f>BU592-AJ592</f>
        <v/>
      </c>
      <c r="BW592" s="35">
        <f>BV592-AK592</f>
        <v/>
      </c>
      <c r="BX592" s="35">
        <f>BW592-AL592</f>
        <v/>
      </c>
      <c r="BY592" s="35">
        <f>BX592-AM592</f>
        <v/>
      </c>
      <c r="BZ592" s="35">
        <f>BY592-AN592</f>
        <v/>
      </c>
      <c r="CA592" s="35">
        <f>BZ592-AO592</f>
        <v/>
      </c>
      <c r="CB592" s="35">
        <f>CA592-AP592</f>
        <v/>
      </c>
      <c r="CC592" s="35">
        <f>CB592-AQ592</f>
        <v/>
      </c>
      <c r="CD592" s="35">
        <f>CC592-AR592</f>
        <v/>
      </c>
      <c r="CE592" s="35">
        <f>CD592-AS592</f>
        <v/>
      </c>
      <c r="CF592" s="35">
        <f>CE592-AT592</f>
        <v/>
      </c>
      <c r="CG592" s="35">
        <f>CF592-AU592</f>
        <v/>
      </c>
      <c r="CH592" s="35">
        <f>CG592-AV592</f>
        <v/>
      </c>
      <c r="CI592" s="35">
        <f>CH592-AW592</f>
        <v/>
      </c>
      <c r="CJ592" s="35">
        <f>CI592-AX592</f>
        <v/>
      </c>
      <c r="CK592" s="35">
        <f>CJ592-AY592</f>
        <v/>
      </c>
      <c r="CL592" s="35">
        <f>CK592-AZ592</f>
        <v/>
      </c>
      <c r="CM592" s="35">
        <f>CL592-BA592</f>
        <v/>
      </c>
      <c r="CN592" s="35">
        <f>CM592-BB592</f>
        <v/>
      </c>
      <c r="CO592" s="35">
        <f>CN592-BC592</f>
        <v/>
      </c>
      <c r="CP592" s="35">
        <f>CO592-BD592</f>
        <v/>
      </c>
      <c r="CQ592" s="35">
        <f>CP592-BE592</f>
        <v/>
      </c>
      <c r="CR592" s="35">
        <f>CQ592-BF592</f>
        <v/>
      </c>
      <c r="CS592" s="35">
        <f>CR592-BG592</f>
        <v/>
      </c>
      <c r="CT592" s="35">
        <f>CS592-BH592</f>
        <v/>
      </c>
      <c r="CU592" s="35">
        <f>CT592-BI592</f>
        <v/>
      </c>
      <c r="CV592" s="35">
        <f>CU592-BJ592</f>
        <v/>
      </c>
      <c r="CW592" s="38">
        <f>CV592-BK592</f>
        <v/>
      </c>
      <c r="CX592" s="38">
        <f>CW592-BL592</f>
        <v/>
      </c>
      <c r="CY592" s="38">
        <f>CX592-BM592</f>
        <v/>
      </c>
      <c r="CZ592" s="39">
        <f>CY592-BN592</f>
        <v/>
      </c>
      <c r="DA592" s="35" t="n"/>
    </row>
    <row r="593">
      <c r="D593" s="19" t="n"/>
      <c r="E593" s="20" t="n"/>
      <c r="F593" s="21" t="n"/>
      <c r="G593" s="21" t="n"/>
      <c r="H593" s="21" t="n"/>
      <c r="I593" s="19" t="n"/>
      <c r="J593" s="19" t="n"/>
      <c r="K593" s="21" t="n"/>
      <c r="L593" s="21" t="n"/>
      <c r="M593" s="22" t="n"/>
      <c r="N593" s="22" t="n"/>
      <c r="O593" s="19" t="n"/>
      <c r="P593" s="21" t="n"/>
      <c r="Q593" s="167">
        <f>'Cutting Rules'!AD593</f>
        <v/>
      </c>
      <c r="R593" s="168" t="n"/>
      <c r="S593" s="24" t="n"/>
      <c r="T593" s="169" t="inlineStr"/>
      <c r="U593" s="19" t="n"/>
      <c r="V593" s="25" t="n"/>
      <c r="W593" s="26" t="n"/>
      <c r="X593" s="27" t="n"/>
      <c r="Y593" s="47" t="n"/>
      <c r="Z593" s="121">
        <f>IFERROR(VLOOKUP(E593,[1]route!$E$3:$BL$10005,59,0),"")&amp;IFERROR(VLOOKUP(E593,[1]route!$E$3:$BL$10005,60,0),"")</f>
        <v/>
      </c>
      <c r="AA593" s="172">
        <f>IF(R593&gt;V593,R593-V593,0)</f>
        <v/>
      </c>
      <c r="AB593" s="173">
        <f>AA593*O593*N593/1000</f>
        <v/>
      </c>
      <c r="AC593" s="4">
        <f>IFERROR(MATCH($X593,$BP593:$CZ593,0),"")</f>
        <v/>
      </c>
      <c r="AD593" s="29" t="n">
        <v>0</v>
      </c>
      <c r="AE593" s="30">
        <f>SUMIF([1]route!$E$3:$E$10005,E593,[1]!Table1[1])</f>
        <v/>
      </c>
      <c r="AF593" s="30">
        <f>SUMIF([1]route!$E$3:$E$10005,E593,[1]!Table1[2])</f>
        <v/>
      </c>
      <c r="AG593" s="30">
        <f>SUMIF([1]route!$E$3:$E$10005,E593,[1]!Table1[3])</f>
        <v/>
      </c>
      <c r="AH593" s="30">
        <f>SUMIF([1]route!$E$3:$E$10005,E593,[1]!Table1[4])</f>
        <v/>
      </c>
      <c r="AI593" s="30">
        <f>SUMIF([1]route!$E$3:$E$10005,E593,[1]!Table1[5])</f>
        <v/>
      </c>
      <c r="AJ593" s="30">
        <f>SUMIF([1]route!$E$3:$E$10005,E593,[1]!Table1[6])</f>
        <v/>
      </c>
      <c r="AK593" s="30">
        <f>SUMIF([1]route!$E$3:$E$10005,E593,[1]!Table1[7])</f>
        <v/>
      </c>
      <c r="AL593" s="30">
        <f>SUMIF([1]route!$E$3:$E$10005,E593,[1]!Table1[8])</f>
        <v/>
      </c>
      <c r="AM593" s="30">
        <f>SUMIF([1]route!$E$3:$E$10005,E593,[1]!Table1[9])</f>
        <v/>
      </c>
      <c r="AN593" s="30">
        <f>SUMIF([1]route!$E$3:$E$10005,E593,[1]!Table1[10])</f>
        <v/>
      </c>
      <c r="AO593" s="30">
        <f>SUMIF([1]route!$E$3:$E$10005,E593,[1]!Table1[11])</f>
        <v/>
      </c>
      <c r="AP593" s="30">
        <f>SUMIF([1]route!$E$3:$E$10005,E593,[1]!Table1[12])</f>
        <v/>
      </c>
      <c r="AQ593" s="30">
        <f>SUMIF([1]route!$E$3:$E$10005,E593,[1]!Table1[13])</f>
        <v/>
      </c>
      <c r="AR593" s="30">
        <f>SUMIF([1]route!$E$3:$E$10005,E593,[1]!Table1[14])</f>
        <v/>
      </c>
      <c r="AS593" s="30">
        <f>SUMIF([1]route!$E$3:$E$10005,E593,[1]!Table1[15])</f>
        <v/>
      </c>
      <c r="AT593" s="30">
        <f>SUMIF([1]route!$E$3:$E$10005,E593,[1]!Table1[16])</f>
        <v/>
      </c>
      <c r="AU593" s="30">
        <f>SUMIF([1]route!$E$3:$E$10005,E593,[1]!Table1[17])</f>
        <v/>
      </c>
      <c r="AV593" s="30">
        <f>SUMIF([1]route!$E$3:$E$10005,E593,[1]!Table1[18])</f>
        <v/>
      </c>
      <c r="AW593" s="30">
        <f>SUMIF([1]route!$E$3:$E$10005,E593,[1]!Table1[19])</f>
        <v/>
      </c>
      <c r="AX593" s="30">
        <f>SUMIF([1]route!$E$3:$E$10005,E593,[1]!Table1[20])</f>
        <v/>
      </c>
      <c r="AY593" s="30">
        <f>SUMIF([1]route!$E$3:$E$10005,E593,[1]!Table1[21])</f>
        <v/>
      </c>
      <c r="AZ593" s="30">
        <f>SUMIF([1]route!$E$3:$E$10005,E593,[1]!Table1[22])</f>
        <v/>
      </c>
      <c r="BA593" s="30">
        <f>SUMIF([1]route!$E$3:$E$10005,E593,[1]!Table1[23])</f>
        <v/>
      </c>
      <c r="BB593" s="30">
        <f>SUMIF([1]route!$E$3:$E$10005,E593,[1]!Table1[24])</f>
        <v/>
      </c>
      <c r="BC593" s="30">
        <f>SUMIF([1]route!$E$3:$E$10005,E593,[1]!Table1[25])</f>
        <v/>
      </c>
      <c r="BD593" s="30">
        <f>SUMIF([1]route!$E$3:$E$10005,E593,[1]!Table1[26])</f>
        <v/>
      </c>
      <c r="BE593" s="30">
        <f>SUMIF([1]route!$E$3:$E$10005,E593,[1]!Table1[27])</f>
        <v/>
      </c>
      <c r="BF593" s="30">
        <f>SUMIF([1]route!$E$3:$E$10005,E593,[1]!Table1[28])</f>
        <v/>
      </c>
      <c r="BG593" s="30">
        <f>SUMIF([1]route!$E$3:$E$10005,E593,[1]!Table1[29])</f>
        <v/>
      </c>
      <c r="BH593" s="30">
        <f>SUMIF([1]route!$E$3:$E$10005,E593,[1]!Table1[30])</f>
        <v/>
      </c>
      <c r="BI593" s="30">
        <f>SUMIF([1]route!$E$3:$E$10005,E593,[1]!Table1[31])</f>
        <v/>
      </c>
      <c r="BJ593" s="30">
        <f>SUMIF([1]route!$E$3:$E$10005,E593,[1]!Table1[Remain PO])</f>
        <v/>
      </c>
      <c r="BK593" s="31">
        <f>SUMIF([1]route!$E$3:$E$10005,E593,[1]!Table1[N+1])</f>
        <v/>
      </c>
      <c r="BL593" s="31">
        <f>SUMIF([1]route!$E$3:$E$10005,E593,[1]!Table1[N+2])</f>
        <v/>
      </c>
      <c r="BM593" s="31">
        <f>SUMIF([1]route!$E$3:$E$10005,E593,[1]!Table1[N+3])</f>
        <v/>
      </c>
      <c r="BN593" s="32">
        <f>SUMIF([1]route!$E$3:$E$10005,E593,[1]!Table1[N+4])</f>
        <v/>
      </c>
      <c r="BP593" s="37">
        <f>$V593-$AD593</f>
        <v/>
      </c>
      <c r="BQ593" s="35">
        <f>BP593-AE593</f>
        <v/>
      </c>
      <c r="BR593" s="35">
        <f>BQ593-AF593</f>
        <v/>
      </c>
      <c r="BS593" s="35">
        <f>BR593-AG593</f>
        <v/>
      </c>
      <c r="BT593" s="35">
        <f>BS593-AH593</f>
        <v/>
      </c>
      <c r="BU593" s="35">
        <f>BT593-AI593</f>
        <v/>
      </c>
      <c r="BV593" s="35">
        <f>BU593-AJ593</f>
        <v/>
      </c>
      <c r="BW593" s="35">
        <f>BV593-AK593</f>
        <v/>
      </c>
      <c r="BX593" s="35">
        <f>BW593-AL593</f>
        <v/>
      </c>
      <c r="BY593" s="35">
        <f>BX593-AM593</f>
        <v/>
      </c>
      <c r="BZ593" s="35">
        <f>BY593-AN593</f>
        <v/>
      </c>
      <c r="CA593" s="35">
        <f>BZ593-AO593</f>
        <v/>
      </c>
      <c r="CB593" s="35">
        <f>CA593-AP593</f>
        <v/>
      </c>
      <c r="CC593" s="35">
        <f>CB593-AQ593</f>
        <v/>
      </c>
      <c r="CD593" s="35">
        <f>CC593-AR593</f>
        <v/>
      </c>
      <c r="CE593" s="35">
        <f>CD593-AS593</f>
        <v/>
      </c>
      <c r="CF593" s="35">
        <f>CE593-AT593</f>
        <v/>
      </c>
      <c r="CG593" s="35">
        <f>CF593-AU593</f>
        <v/>
      </c>
      <c r="CH593" s="35">
        <f>CG593-AV593</f>
        <v/>
      </c>
      <c r="CI593" s="35">
        <f>CH593-AW593</f>
        <v/>
      </c>
      <c r="CJ593" s="35">
        <f>CI593-AX593</f>
        <v/>
      </c>
      <c r="CK593" s="35">
        <f>CJ593-AY593</f>
        <v/>
      </c>
      <c r="CL593" s="35">
        <f>CK593-AZ593</f>
        <v/>
      </c>
      <c r="CM593" s="35">
        <f>CL593-BA593</f>
        <v/>
      </c>
      <c r="CN593" s="35">
        <f>CM593-BB593</f>
        <v/>
      </c>
      <c r="CO593" s="35">
        <f>CN593-BC593</f>
        <v/>
      </c>
      <c r="CP593" s="35">
        <f>CO593-BD593</f>
        <v/>
      </c>
      <c r="CQ593" s="35">
        <f>CP593-BE593</f>
        <v/>
      </c>
      <c r="CR593" s="35">
        <f>CQ593-BF593</f>
        <v/>
      </c>
      <c r="CS593" s="35">
        <f>CR593-BG593</f>
        <v/>
      </c>
      <c r="CT593" s="35">
        <f>CS593-BH593</f>
        <v/>
      </c>
      <c r="CU593" s="35">
        <f>CT593-BI593</f>
        <v/>
      </c>
      <c r="CV593" s="35">
        <f>CU593-BJ593</f>
        <v/>
      </c>
      <c r="CW593" s="38">
        <f>CV593-BK593</f>
        <v/>
      </c>
      <c r="CX593" s="38">
        <f>CW593-BL593</f>
        <v/>
      </c>
      <c r="CY593" s="38">
        <f>CX593-BM593</f>
        <v/>
      </c>
      <c r="CZ593" s="39">
        <f>CY593-BN593</f>
        <v/>
      </c>
      <c r="DA593" s="35" t="n"/>
    </row>
    <row r="594">
      <c r="D594" s="19" t="n"/>
      <c r="E594" s="20" t="n"/>
      <c r="F594" s="21" t="n"/>
      <c r="G594" s="21" t="n"/>
      <c r="H594" s="21" t="n"/>
      <c r="I594" s="19" t="n"/>
      <c r="J594" s="19" t="n"/>
      <c r="K594" s="21" t="n"/>
      <c r="L594" s="21" t="n"/>
      <c r="M594" s="22" t="n"/>
      <c r="N594" s="22" t="n"/>
      <c r="O594" s="19" t="n"/>
      <c r="P594" s="21" t="n"/>
      <c r="Q594" s="167">
        <f>'Cutting Rules'!AD594</f>
        <v/>
      </c>
      <c r="R594" s="168" t="n"/>
      <c r="S594" s="24" t="n"/>
      <c r="T594" s="169" t="inlineStr"/>
      <c r="U594" s="19" t="n"/>
      <c r="V594" s="25" t="n"/>
      <c r="W594" s="26" t="n"/>
      <c r="X594" s="27" t="n"/>
      <c r="Y594" s="47" t="n"/>
      <c r="Z594" s="121">
        <f>IFERROR(VLOOKUP(E594,[1]route!$E$3:$BL$10005,59,0),"")&amp;IFERROR(VLOOKUP(E594,[1]route!$E$3:$BL$10005,60,0),"")</f>
        <v/>
      </c>
      <c r="AA594" s="172">
        <f>IF(R594&gt;V594,R594-V594,0)</f>
        <v/>
      </c>
      <c r="AB594" s="173">
        <f>AA594*O594*N594/1000</f>
        <v/>
      </c>
      <c r="AC594" s="4">
        <f>IFERROR(MATCH($X594,$BP594:$CZ594,0),"")</f>
        <v/>
      </c>
      <c r="AD594" s="29" t="n">
        <v>0</v>
      </c>
      <c r="AE594" s="30">
        <f>SUMIF([1]route!$E$3:$E$10005,E594,[1]!Table1[1])</f>
        <v/>
      </c>
      <c r="AF594" s="30">
        <f>SUMIF([1]route!$E$3:$E$10005,E594,[1]!Table1[2])</f>
        <v/>
      </c>
      <c r="AG594" s="30">
        <f>SUMIF([1]route!$E$3:$E$10005,E594,[1]!Table1[3])</f>
        <v/>
      </c>
      <c r="AH594" s="30">
        <f>SUMIF([1]route!$E$3:$E$10005,E594,[1]!Table1[4])</f>
        <v/>
      </c>
      <c r="AI594" s="30">
        <f>SUMIF([1]route!$E$3:$E$10005,E594,[1]!Table1[5])</f>
        <v/>
      </c>
      <c r="AJ594" s="30">
        <f>SUMIF([1]route!$E$3:$E$10005,E594,[1]!Table1[6])</f>
        <v/>
      </c>
      <c r="AK594" s="30">
        <f>SUMIF([1]route!$E$3:$E$10005,E594,[1]!Table1[7])</f>
        <v/>
      </c>
      <c r="AL594" s="30">
        <f>SUMIF([1]route!$E$3:$E$10005,E594,[1]!Table1[8])</f>
        <v/>
      </c>
      <c r="AM594" s="30">
        <f>SUMIF([1]route!$E$3:$E$10005,E594,[1]!Table1[9])</f>
        <v/>
      </c>
      <c r="AN594" s="30">
        <f>SUMIF([1]route!$E$3:$E$10005,E594,[1]!Table1[10])</f>
        <v/>
      </c>
      <c r="AO594" s="30">
        <f>SUMIF([1]route!$E$3:$E$10005,E594,[1]!Table1[11])</f>
        <v/>
      </c>
      <c r="AP594" s="30">
        <f>SUMIF([1]route!$E$3:$E$10005,E594,[1]!Table1[12])</f>
        <v/>
      </c>
      <c r="AQ594" s="30">
        <f>SUMIF([1]route!$E$3:$E$10005,E594,[1]!Table1[13])</f>
        <v/>
      </c>
      <c r="AR594" s="30">
        <f>SUMIF([1]route!$E$3:$E$10005,E594,[1]!Table1[14])</f>
        <v/>
      </c>
      <c r="AS594" s="30">
        <f>SUMIF([1]route!$E$3:$E$10005,E594,[1]!Table1[15])</f>
        <v/>
      </c>
      <c r="AT594" s="30">
        <f>SUMIF([1]route!$E$3:$E$10005,E594,[1]!Table1[16])</f>
        <v/>
      </c>
      <c r="AU594" s="30">
        <f>SUMIF([1]route!$E$3:$E$10005,E594,[1]!Table1[17])</f>
        <v/>
      </c>
      <c r="AV594" s="30">
        <f>SUMIF([1]route!$E$3:$E$10005,E594,[1]!Table1[18])</f>
        <v/>
      </c>
      <c r="AW594" s="30">
        <f>SUMIF([1]route!$E$3:$E$10005,E594,[1]!Table1[19])</f>
        <v/>
      </c>
      <c r="AX594" s="30">
        <f>SUMIF([1]route!$E$3:$E$10005,E594,[1]!Table1[20])</f>
        <v/>
      </c>
      <c r="AY594" s="30">
        <f>SUMIF([1]route!$E$3:$E$10005,E594,[1]!Table1[21])</f>
        <v/>
      </c>
      <c r="AZ594" s="30">
        <f>SUMIF([1]route!$E$3:$E$10005,E594,[1]!Table1[22])</f>
        <v/>
      </c>
      <c r="BA594" s="30">
        <f>SUMIF([1]route!$E$3:$E$10005,E594,[1]!Table1[23])</f>
        <v/>
      </c>
      <c r="BB594" s="30">
        <f>SUMIF([1]route!$E$3:$E$10005,E594,[1]!Table1[24])</f>
        <v/>
      </c>
      <c r="BC594" s="30">
        <f>SUMIF([1]route!$E$3:$E$10005,E594,[1]!Table1[25])</f>
        <v/>
      </c>
      <c r="BD594" s="30">
        <f>SUMIF([1]route!$E$3:$E$10005,E594,[1]!Table1[26])</f>
        <v/>
      </c>
      <c r="BE594" s="30">
        <f>SUMIF([1]route!$E$3:$E$10005,E594,[1]!Table1[27])</f>
        <v/>
      </c>
      <c r="BF594" s="30">
        <f>SUMIF([1]route!$E$3:$E$10005,E594,[1]!Table1[28])</f>
        <v/>
      </c>
      <c r="BG594" s="30">
        <f>SUMIF([1]route!$E$3:$E$10005,E594,[1]!Table1[29])</f>
        <v/>
      </c>
      <c r="BH594" s="30">
        <f>SUMIF([1]route!$E$3:$E$10005,E594,[1]!Table1[30])</f>
        <v/>
      </c>
      <c r="BI594" s="30">
        <f>SUMIF([1]route!$E$3:$E$10005,E594,[1]!Table1[31])</f>
        <v/>
      </c>
      <c r="BJ594" s="30">
        <f>SUMIF([1]route!$E$3:$E$10005,E594,[1]!Table1[Remain PO])</f>
        <v/>
      </c>
      <c r="BK594" s="31">
        <f>SUMIF([1]route!$E$3:$E$10005,E594,[1]!Table1[N+1])</f>
        <v/>
      </c>
      <c r="BL594" s="31">
        <f>SUMIF([1]route!$E$3:$E$10005,E594,[1]!Table1[N+2])</f>
        <v/>
      </c>
      <c r="BM594" s="31">
        <f>SUMIF([1]route!$E$3:$E$10005,E594,[1]!Table1[N+3])</f>
        <v/>
      </c>
      <c r="BN594" s="32">
        <f>SUMIF([1]route!$E$3:$E$10005,E594,[1]!Table1[N+4])</f>
        <v/>
      </c>
      <c r="BP594" s="37">
        <f>$V594-$AD594</f>
        <v/>
      </c>
      <c r="BQ594" s="35">
        <f>BP594-AE594</f>
        <v/>
      </c>
      <c r="BR594" s="35">
        <f>BQ594-AF594</f>
        <v/>
      </c>
      <c r="BS594" s="35">
        <f>BR594-AG594</f>
        <v/>
      </c>
      <c r="BT594" s="35">
        <f>BS594-AH594</f>
        <v/>
      </c>
      <c r="BU594" s="35">
        <f>BT594-AI594</f>
        <v/>
      </c>
      <c r="BV594" s="35">
        <f>BU594-AJ594</f>
        <v/>
      </c>
      <c r="BW594" s="35">
        <f>BV594-AK594</f>
        <v/>
      </c>
      <c r="BX594" s="35">
        <f>BW594-AL594</f>
        <v/>
      </c>
      <c r="BY594" s="35">
        <f>BX594-AM594</f>
        <v/>
      </c>
      <c r="BZ594" s="35">
        <f>BY594-AN594</f>
        <v/>
      </c>
      <c r="CA594" s="35">
        <f>BZ594-AO594</f>
        <v/>
      </c>
      <c r="CB594" s="35">
        <f>CA594-AP594</f>
        <v/>
      </c>
      <c r="CC594" s="35">
        <f>CB594-AQ594</f>
        <v/>
      </c>
      <c r="CD594" s="35">
        <f>CC594-AR594</f>
        <v/>
      </c>
      <c r="CE594" s="35">
        <f>CD594-AS594</f>
        <v/>
      </c>
      <c r="CF594" s="35">
        <f>CE594-AT594</f>
        <v/>
      </c>
      <c r="CG594" s="35">
        <f>CF594-AU594</f>
        <v/>
      </c>
      <c r="CH594" s="35">
        <f>CG594-AV594</f>
        <v/>
      </c>
      <c r="CI594" s="35">
        <f>CH594-AW594</f>
        <v/>
      </c>
      <c r="CJ594" s="35">
        <f>CI594-AX594</f>
        <v/>
      </c>
      <c r="CK594" s="35">
        <f>CJ594-AY594</f>
        <v/>
      </c>
      <c r="CL594" s="35">
        <f>CK594-AZ594</f>
        <v/>
      </c>
      <c r="CM594" s="35">
        <f>CL594-BA594</f>
        <v/>
      </c>
      <c r="CN594" s="35">
        <f>CM594-BB594</f>
        <v/>
      </c>
      <c r="CO594" s="35">
        <f>CN594-BC594</f>
        <v/>
      </c>
      <c r="CP594" s="35">
        <f>CO594-BD594</f>
        <v/>
      </c>
      <c r="CQ594" s="35">
        <f>CP594-BE594</f>
        <v/>
      </c>
      <c r="CR594" s="35">
        <f>CQ594-BF594</f>
        <v/>
      </c>
      <c r="CS594" s="35">
        <f>CR594-BG594</f>
        <v/>
      </c>
      <c r="CT594" s="35">
        <f>CS594-BH594</f>
        <v/>
      </c>
      <c r="CU594" s="35">
        <f>CT594-BI594</f>
        <v/>
      </c>
      <c r="CV594" s="35">
        <f>CU594-BJ594</f>
        <v/>
      </c>
      <c r="CW594" s="38">
        <f>CV594-BK594</f>
        <v/>
      </c>
      <c r="CX594" s="38">
        <f>CW594-BL594</f>
        <v/>
      </c>
      <c r="CY594" s="38">
        <f>CX594-BM594</f>
        <v/>
      </c>
      <c r="CZ594" s="39">
        <f>CY594-BN594</f>
        <v/>
      </c>
      <c r="DA594" s="35" t="n"/>
    </row>
    <row r="595">
      <c r="D595" s="19" t="n"/>
      <c r="E595" s="20" t="n"/>
      <c r="F595" s="21" t="n"/>
      <c r="G595" s="21" t="n"/>
      <c r="H595" s="21" t="n"/>
      <c r="I595" s="19" t="n"/>
      <c r="J595" s="19" t="n"/>
      <c r="K595" s="21" t="n"/>
      <c r="L595" s="21" t="n"/>
      <c r="M595" s="22" t="n"/>
      <c r="N595" s="22" t="n"/>
      <c r="O595" s="19" t="n"/>
      <c r="P595" s="21" t="n"/>
      <c r="Q595" s="167">
        <f>'Cutting Rules'!AD595</f>
        <v/>
      </c>
      <c r="R595" s="168" t="n"/>
      <c r="S595" s="24" t="n"/>
      <c r="T595" s="169" t="inlineStr"/>
      <c r="U595" s="19" t="n"/>
      <c r="V595" s="25" t="n"/>
      <c r="W595" s="26" t="n"/>
      <c r="X595" s="27" t="n"/>
      <c r="Y595" s="47" t="n"/>
      <c r="Z595" s="121">
        <f>IFERROR(VLOOKUP(E595,[1]route!$E$3:$BL$10005,59,0),"")&amp;IFERROR(VLOOKUP(E595,[1]route!$E$3:$BL$10005,60,0),"")</f>
        <v/>
      </c>
      <c r="AA595" s="172">
        <f>IF(R595&gt;V595,R595-V595,0)</f>
        <v/>
      </c>
      <c r="AB595" s="173">
        <f>AA595*O595*N595/1000</f>
        <v/>
      </c>
      <c r="AC595" s="4">
        <f>IFERROR(MATCH($X595,$BP595:$CZ595,0),"")</f>
        <v/>
      </c>
      <c r="AD595" s="29" t="n">
        <v>0</v>
      </c>
      <c r="AE595" s="30">
        <f>SUMIF([1]route!$E$3:$E$10005,E595,[1]!Table1[1])</f>
        <v/>
      </c>
      <c r="AF595" s="30">
        <f>SUMIF([1]route!$E$3:$E$10005,E595,[1]!Table1[2])</f>
        <v/>
      </c>
      <c r="AG595" s="30">
        <f>SUMIF([1]route!$E$3:$E$10005,E595,[1]!Table1[3])</f>
        <v/>
      </c>
      <c r="AH595" s="30">
        <f>SUMIF([1]route!$E$3:$E$10005,E595,[1]!Table1[4])</f>
        <v/>
      </c>
      <c r="AI595" s="30">
        <f>SUMIF([1]route!$E$3:$E$10005,E595,[1]!Table1[5])</f>
        <v/>
      </c>
      <c r="AJ595" s="30">
        <f>SUMIF([1]route!$E$3:$E$10005,E595,[1]!Table1[6])</f>
        <v/>
      </c>
      <c r="AK595" s="30">
        <f>SUMIF([1]route!$E$3:$E$10005,E595,[1]!Table1[7])</f>
        <v/>
      </c>
      <c r="AL595" s="30">
        <f>SUMIF([1]route!$E$3:$E$10005,E595,[1]!Table1[8])</f>
        <v/>
      </c>
      <c r="AM595" s="30">
        <f>SUMIF([1]route!$E$3:$E$10005,E595,[1]!Table1[9])</f>
        <v/>
      </c>
      <c r="AN595" s="30">
        <f>SUMIF([1]route!$E$3:$E$10005,E595,[1]!Table1[10])</f>
        <v/>
      </c>
      <c r="AO595" s="30">
        <f>SUMIF([1]route!$E$3:$E$10005,E595,[1]!Table1[11])</f>
        <v/>
      </c>
      <c r="AP595" s="30">
        <f>SUMIF([1]route!$E$3:$E$10005,E595,[1]!Table1[12])</f>
        <v/>
      </c>
      <c r="AQ595" s="30">
        <f>SUMIF([1]route!$E$3:$E$10005,E595,[1]!Table1[13])</f>
        <v/>
      </c>
      <c r="AR595" s="30">
        <f>SUMIF([1]route!$E$3:$E$10005,E595,[1]!Table1[14])</f>
        <v/>
      </c>
      <c r="AS595" s="30">
        <f>SUMIF([1]route!$E$3:$E$10005,E595,[1]!Table1[15])</f>
        <v/>
      </c>
      <c r="AT595" s="30">
        <f>SUMIF([1]route!$E$3:$E$10005,E595,[1]!Table1[16])</f>
        <v/>
      </c>
      <c r="AU595" s="30">
        <f>SUMIF([1]route!$E$3:$E$10005,E595,[1]!Table1[17])</f>
        <v/>
      </c>
      <c r="AV595" s="30">
        <f>SUMIF([1]route!$E$3:$E$10005,E595,[1]!Table1[18])</f>
        <v/>
      </c>
      <c r="AW595" s="30">
        <f>SUMIF([1]route!$E$3:$E$10005,E595,[1]!Table1[19])</f>
        <v/>
      </c>
      <c r="AX595" s="30">
        <f>SUMIF([1]route!$E$3:$E$10005,E595,[1]!Table1[20])</f>
        <v/>
      </c>
      <c r="AY595" s="30">
        <f>SUMIF([1]route!$E$3:$E$10005,E595,[1]!Table1[21])</f>
        <v/>
      </c>
      <c r="AZ595" s="30">
        <f>SUMIF([1]route!$E$3:$E$10005,E595,[1]!Table1[22])</f>
        <v/>
      </c>
      <c r="BA595" s="30">
        <f>SUMIF([1]route!$E$3:$E$10005,E595,[1]!Table1[23])</f>
        <v/>
      </c>
      <c r="BB595" s="30">
        <f>SUMIF([1]route!$E$3:$E$10005,E595,[1]!Table1[24])</f>
        <v/>
      </c>
      <c r="BC595" s="30">
        <f>SUMIF([1]route!$E$3:$E$10005,E595,[1]!Table1[25])</f>
        <v/>
      </c>
      <c r="BD595" s="30">
        <f>SUMIF([1]route!$E$3:$E$10005,E595,[1]!Table1[26])</f>
        <v/>
      </c>
      <c r="BE595" s="30">
        <f>SUMIF([1]route!$E$3:$E$10005,E595,[1]!Table1[27])</f>
        <v/>
      </c>
      <c r="BF595" s="30">
        <f>SUMIF([1]route!$E$3:$E$10005,E595,[1]!Table1[28])</f>
        <v/>
      </c>
      <c r="BG595" s="30">
        <f>SUMIF([1]route!$E$3:$E$10005,E595,[1]!Table1[29])</f>
        <v/>
      </c>
      <c r="BH595" s="30">
        <f>SUMIF([1]route!$E$3:$E$10005,E595,[1]!Table1[30])</f>
        <v/>
      </c>
      <c r="BI595" s="30">
        <f>SUMIF([1]route!$E$3:$E$10005,E595,[1]!Table1[31])</f>
        <v/>
      </c>
      <c r="BJ595" s="30">
        <f>SUMIF([1]route!$E$3:$E$10005,E595,[1]!Table1[Remain PO])</f>
        <v/>
      </c>
      <c r="BK595" s="31">
        <f>SUMIF([1]route!$E$3:$E$10005,E595,[1]!Table1[N+1])</f>
        <v/>
      </c>
      <c r="BL595" s="31">
        <f>SUMIF([1]route!$E$3:$E$10005,E595,[1]!Table1[N+2])</f>
        <v/>
      </c>
      <c r="BM595" s="31">
        <f>SUMIF([1]route!$E$3:$E$10005,E595,[1]!Table1[N+3])</f>
        <v/>
      </c>
      <c r="BN595" s="32">
        <f>SUMIF([1]route!$E$3:$E$10005,E595,[1]!Table1[N+4])</f>
        <v/>
      </c>
      <c r="BP595" s="37">
        <f>$V595-$AD595</f>
        <v/>
      </c>
      <c r="BQ595" s="35">
        <f>BP595-AE595</f>
        <v/>
      </c>
      <c r="BR595" s="35">
        <f>BQ595-AF595</f>
        <v/>
      </c>
      <c r="BS595" s="35">
        <f>BR595-AG595</f>
        <v/>
      </c>
      <c r="BT595" s="35">
        <f>BS595-AH595</f>
        <v/>
      </c>
      <c r="BU595" s="35">
        <f>BT595-AI595</f>
        <v/>
      </c>
      <c r="BV595" s="35">
        <f>BU595-AJ595</f>
        <v/>
      </c>
      <c r="BW595" s="35">
        <f>BV595-AK595</f>
        <v/>
      </c>
      <c r="BX595" s="35">
        <f>BW595-AL595</f>
        <v/>
      </c>
      <c r="BY595" s="35">
        <f>BX595-AM595</f>
        <v/>
      </c>
      <c r="BZ595" s="35">
        <f>BY595-AN595</f>
        <v/>
      </c>
      <c r="CA595" s="35">
        <f>BZ595-AO595</f>
        <v/>
      </c>
      <c r="CB595" s="35">
        <f>CA595-AP595</f>
        <v/>
      </c>
      <c r="CC595" s="35">
        <f>CB595-AQ595</f>
        <v/>
      </c>
      <c r="CD595" s="35">
        <f>CC595-AR595</f>
        <v/>
      </c>
      <c r="CE595" s="35">
        <f>CD595-AS595</f>
        <v/>
      </c>
      <c r="CF595" s="35">
        <f>CE595-AT595</f>
        <v/>
      </c>
      <c r="CG595" s="35">
        <f>CF595-AU595</f>
        <v/>
      </c>
      <c r="CH595" s="35">
        <f>CG595-AV595</f>
        <v/>
      </c>
      <c r="CI595" s="35">
        <f>CH595-AW595</f>
        <v/>
      </c>
      <c r="CJ595" s="35">
        <f>CI595-AX595</f>
        <v/>
      </c>
      <c r="CK595" s="35">
        <f>CJ595-AY595</f>
        <v/>
      </c>
      <c r="CL595" s="35">
        <f>CK595-AZ595</f>
        <v/>
      </c>
      <c r="CM595" s="35">
        <f>CL595-BA595</f>
        <v/>
      </c>
      <c r="CN595" s="35">
        <f>CM595-BB595</f>
        <v/>
      </c>
      <c r="CO595" s="35">
        <f>CN595-BC595</f>
        <v/>
      </c>
      <c r="CP595" s="35">
        <f>CO595-BD595</f>
        <v/>
      </c>
      <c r="CQ595" s="35">
        <f>CP595-BE595</f>
        <v/>
      </c>
      <c r="CR595" s="35">
        <f>CQ595-BF595</f>
        <v/>
      </c>
      <c r="CS595" s="35">
        <f>CR595-BG595</f>
        <v/>
      </c>
      <c r="CT595" s="35">
        <f>CS595-BH595</f>
        <v/>
      </c>
      <c r="CU595" s="35">
        <f>CT595-BI595</f>
        <v/>
      </c>
      <c r="CV595" s="35">
        <f>CU595-BJ595</f>
        <v/>
      </c>
      <c r="CW595" s="38">
        <f>CV595-BK595</f>
        <v/>
      </c>
      <c r="CX595" s="38">
        <f>CW595-BL595</f>
        <v/>
      </c>
      <c r="CY595" s="38">
        <f>CX595-BM595</f>
        <v/>
      </c>
      <c r="CZ595" s="39">
        <f>CY595-BN595</f>
        <v/>
      </c>
      <c r="DA595" s="35" t="n"/>
    </row>
    <row r="596">
      <c r="D596" s="19" t="n"/>
      <c r="E596" s="20" t="n"/>
      <c r="F596" s="21" t="n"/>
      <c r="G596" s="21" t="n"/>
      <c r="H596" s="21" t="n"/>
      <c r="I596" s="19" t="n"/>
      <c r="J596" s="19" t="n"/>
      <c r="K596" s="21" t="n"/>
      <c r="L596" s="21" t="n"/>
      <c r="M596" s="22" t="n"/>
      <c r="N596" s="22" t="n"/>
      <c r="O596" s="19" t="n"/>
      <c r="P596" s="21" t="n"/>
      <c r="Q596" s="167">
        <f>'Cutting Rules'!AD596</f>
        <v/>
      </c>
      <c r="R596" s="168" t="n"/>
      <c r="S596" s="24" t="n"/>
      <c r="T596" s="169" t="inlineStr"/>
      <c r="U596" s="19" t="n"/>
      <c r="V596" s="25" t="n"/>
      <c r="W596" s="26" t="n"/>
      <c r="X596" s="27" t="n"/>
      <c r="Y596" s="47" t="n"/>
      <c r="Z596" s="121">
        <f>IFERROR(VLOOKUP(E596,[1]route!$E$3:$BL$10005,59,0),"")&amp;IFERROR(VLOOKUP(E596,[1]route!$E$3:$BL$10005,60,0),"")</f>
        <v/>
      </c>
      <c r="AA596" s="172">
        <f>IF(R596&gt;V596,R596-V596,0)</f>
        <v/>
      </c>
      <c r="AB596" s="173">
        <f>AA596*O596*N596/1000</f>
        <v/>
      </c>
      <c r="AC596" s="4">
        <f>IFERROR(MATCH($X596,$BP596:$CZ596,0),"")</f>
        <v/>
      </c>
      <c r="AD596" s="29" t="n">
        <v>0</v>
      </c>
      <c r="AE596" s="30">
        <f>SUMIF([1]route!$E$3:$E$10005,E596,[1]!Table1[1])</f>
        <v/>
      </c>
      <c r="AF596" s="30">
        <f>SUMIF([1]route!$E$3:$E$10005,E596,[1]!Table1[2])</f>
        <v/>
      </c>
      <c r="AG596" s="30">
        <f>SUMIF([1]route!$E$3:$E$10005,E596,[1]!Table1[3])</f>
        <v/>
      </c>
      <c r="AH596" s="30">
        <f>SUMIF([1]route!$E$3:$E$10005,E596,[1]!Table1[4])</f>
        <v/>
      </c>
      <c r="AI596" s="30">
        <f>SUMIF([1]route!$E$3:$E$10005,E596,[1]!Table1[5])</f>
        <v/>
      </c>
      <c r="AJ596" s="30">
        <f>SUMIF([1]route!$E$3:$E$10005,E596,[1]!Table1[6])</f>
        <v/>
      </c>
      <c r="AK596" s="30">
        <f>SUMIF([1]route!$E$3:$E$10005,E596,[1]!Table1[7])</f>
        <v/>
      </c>
      <c r="AL596" s="30">
        <f>SUMIF([1]route!$E$3:$E$10005,E596,[1]!Table1[8])</f>
        <v/>
      </c>
      <c r="AM596" s="30">
        <f>SUMIF([1]route!$E$3:$E$10005,E596,[1]!Table1[9])</f>
        <v/>
      </c>
      <c r="AN596" s="30">
        <f>SUMIF([1]route!$E$3:$E$10005,E596,[1]!Table1[10])</f>
        <v/>
      </c>
      <c r="AO596" s="30">
        <f>SUMIF([1]route!$E$3:$E$10005,E596,[1]!Table1[11])</f>
        <v/>
      </c>
      <c r="AP596" s="30">
        <f>SUMIF([1]route!$E$3:$E$10005,E596,[1]!Table1[12])</f>
        <v/>
      </c>
      <c r="AQ596" s="30">
        <f>SUMIF([1]route!$E$3:$E$10005,E596,[1]!Table1[13])</f>
        <v/>
      </c>
      <c r="AR596" s="30">
        <f>SUMIF([1]route!$E$3:$E$10005,E596,[1]!Table1[14])</f>
        <v/>
      </c>
      <c r="AS596" s="30">
        <f>SUMIF([1]route!$E$3:$E$10005,E596,[1]!Table1[15])</f>
        <v/>
      </c>
      <c r="AT596" s="30">
        <f>SUMIF([1]route!$E$3:$E$10005,E596,[1]!Table1[16])</f>
        <v/>
      </c>
      <c r="AU596" s="30">
        <f>SUMIF([1]route!$E$3:$E$10005,E596,[1]!Table1[17])</f>
        <v/>
      </c>
      <c r="AV596" s="30">
        <f>SUMIF([1]route!$E$3:$E$10005,E596,[1]!Table1[18])</f>
        <v/>
      </c>
      <c r="AW596" s="30">
        <f>SUMIF([1]route!$E$3:$E$10005,E596,[1]!Table1[19])</f>
        <v/>
      </c>
      <c r="AX596" s="30">
        <f>SUMIF([1]route!$E$3:$E$10005,E596,[1]!Table1[20])</f>
        <v/>
      </c>
      <c r="AY596" s="30">
        <f>SUMIF([1]route!$E$3:$E$10005,E596,[1]!Table1[21])</f>
        <v/>
      </c>
      <c r="AZ596" s="30">
        <f>SUMIF([1]route!$E$3:$E$10005,E596,[1]!Table1[22])</f>
        <v/>
      </c>
      <c r="BA596" s="30">
        <f>SUMIF([1]route!$E$3:$E$10005,E596,[1]!Table1[23])</f>
        <v/>
      </c>
      <c r="BB596" s="30">
        <f>SUMIF([1]route!$E$3:$E$10005,E596,[1]!Table1[24])</f>
        <v/>
      </c>
      <c r="BC596" s="30">
        <f>SUMIF([1]route!$E$3:$E$10005,E596,[1]!Table1[25])</f>
        <v/>
      </c>
      <c r="BD596" s="30">
        <f>SUMIF([1]route!$E$3:$E$10005,E596,[1]!Table1[26])</f>
        <v/>
      </c>
      <c r="BE596" s="30">
        <f>SUMIF([1]route!$E$3:$E$10005,E596,[1]!Table1[27])</f>
        <v/>
      </c>
      <c r="BF596" s="30">
        <f>SUMIF([1]route!$E$3:$E$10005,E596,[1]!Table1[28])</f>
        <v/>
      </c>
      <c r="BG596" s="30">
        <f>SUMIF([1]route!$E$3:$E$10005,E596,[1]!Table1[29])</f>
        <v/>
      </c>
      <c r="BH596" s="30">
        <f>SUMIF([1]route!$E$3:$E$10005,E596,[1]!Table1[30])</f>
        <v/>
      </c>
      <c r="BI596" s="30">
        <f>SUMIF([1]route!$E$3:$E$10005,E596,[1]!Table1[31])</f>
        <v/>
      </c>
      <c r="BJ596" s="30">
        <f>SUMIF([1]route!$E$3:$E$10005,E596,[1]!Table1[Remain PO])</f>
        <v/>
      </c>
      <c r="BK596" s="31">
        <f>SUMIF([1]route!$E$3:$E$10005,E596,[1]!Table1[N+1])</f>
        <v/>
      </c>
      <c r="BL596" s="31">
        <f>SUMIF([1]route!$E$3:$E$10005,E596,[1]!Table1[N+2])</f>
        <v/>
      </c>
      <c r="BM596" s="31">
        <f>SUMIF([1]route!$E$3:$E$10005,E596,[1]!Table1[N+3])</f>
        <v/>
      </c>
      <c r="BN596" s="32">
        <f>SUMIF([1]route!$E$3:$E$10005,E596,[1]!Table1[N+4])</f>
        <v/>
      </c>
      <c r="BP596" s="37">
        <f>$V596-$AD596</f>
        <v/>
      </c>
      <c r="BQ596" s="35">
        <f>BP596-AE596</f>
        <v/>
      </c>
      <c r="BR596" s="35">
        <f>BQ596-AF596</f>
        <v/>
      </c>
      <c r="BS596" s="35">
        <f>BR596-AG596</f>
        <v/>
      </c>
      <c r="BT596" s="35">
        <f>BS596-AH596</f>
        <v/>
      </c>
      <c r="BU596" s="35">
        <f>BT596-AI596</f>
        <v/>
      </c>
      <c r="BV596" s="35">
        <f>BU596-AJ596</f>
        <v/>
      </c>
      <c r="BW596" s="35">
        <f>BV596-AK596</f>
        <v/>
      </c>
      <c r="BX596" s="35">
        <f>BW596-AL596</f>
        <v/>
      </c>
      <c r="BY596" s="35">
        <f>BX596-AM596</f>
        <v/>
      </c>
      <c r="BZ596" s="35">
        <f>BY596-AN596</f>
        <v/>
      </c>
      <c r="CA596" s="35">
        <f>BZ596-AO596</f>
        <v/>
      </c>
      <c r="CB596" s="35">
        <f>CA596-AP596</f>
        <v/>
      </c>
      <c r="CC596" s="35">
        <f>CB596-AQ596</f>
        <v/>
      </c>
      <c r="CD596" s="35">
        <f>CC596-AR596</f>
        <v/>
      </c>
      <c r="CE596" s="35">
        <f>CD596-AS596</f>
        <v/>
      </c>
      <c r="CF596" s="35">
        <f>CE596-AT596</f>
        <v/>
      </c>
      <c r="CG596" s="35">
        <f>CF596-AU596</f>
        <v/>
      </c>
      <c r="CH596" s="35">
        <f>CG596-AV596</f>
        <v/>
      </c>
      <c r="CI596" s="35">
        <f>CH596-AW596</f>
        <v/>
      </c>
      <c r="CJ596" s="35">
        <f>CI596-AX596</f>
        <v/>
      </c>
      <c r="CK596" s="35">
        <f>CJ596-AY596</f>
        <v/>
      </c>
      <c r="CL596" s="35">
        <f>CK596-AZ596</f>
        <v/>
      </c>
      <c r="CM596" s="35">
        <f>CL596-BA596</f>
        <v/>
      </c>
      <c r="CN596" s="35">
        <f>CM596-BB596</f>
        <v/>
      </c>
      <c r="CO596" s="35">
        <f>CN596-BC596</f>
        <v/>
      </c>
      <c r="CP596" s="35">
        <f>CO596-BD596</f>
        <v/>
      </c>
      <c r="CQ596" s="35">
        <f>CP596-BE596</f>
        <v/>
      </c>
      <c r="CR596" s="35">
        <f>CQ596-BF596</f>
        <v/>
      </c>
      <c r="CS596" s="35">
        <f>CR596-BG596</f>
        <v/>
      </c>
      <c r="CT596" s="35">
        <f>CS596-BH596</f>
        <v/>
      </c>
      <c r="CU596" s="35">
        <f>CT596-BI596</f>
        <v/>
      </c>
      <c r="CV596" s="35">
        <f>CU596-BJ596</f>
        <v/>
      </c>
      <c r="CW596" s="38">
        <f>CV596-BK596</f>
        <v/>
      </c>
      <c r="CX596" s="38">
        <f>CW596-BL596</f>
        <v/>
      </c>
      <c r="CY596" s="38">
        <f>CX596-BM596</f>
        <v/>
      </c>
      <c r="CZ596" s="39">
        <f>CY596-BN596</f>
        <v/>
      </c>
      <c r="DA596" s="35" t="n"/>
    </row>
    <row r="597">
      <c r="D597" s="19" t="n"/>
      <c r="E597" s="20" t="n"/>
      <c r="F597" s="21" t="n"/>
      <c r="G597" s="21" t="n"/>
      <c r="H597" s="21" t="n"/>
      <c r="I597" s="19" t="n"/>
      <c r="J597" s="19" t="n"/>
      <c r="K597" s="21" t="n"/>
      <c r="L597" s="21" t="n"/>
      <c r="M597" s="22" t="n"/>
      <c r="N597" s="22" t="n"/>
      <c r="O597" s="19" t="n"/>
      <c r="P597" s="21" t="n"/>
      <c r="Q597" s="167">
        <f>'Cutting Rules'!AD597</f>
        <v/>
      </c>
      <c r="R597" s="168" t="n"/>
      <c r="S597" s="24" t="n"/>
      <c r="T597" s="169" t="inlineStr"/>
      <c r="U597" s="19" t="n"/>
      <c r="V597" s="25" t="n"/>
      <c r="W597" s="26" t="n"/>
      <c r="X597" s="27" t="n"/>
      <c r="Y597" s="47" t="n"/>
      <c r="Z597" s="121">
        <f>IFERROR(VLOOKUP(E597,[1]route!$E$3:$BL$10005,59,0),"")&amp;IFERROR(VLOOKUP(E597,[1]route!$E$3:$BL$10005,60,0),"")</f>
        <v/>
      </c>
      <c r="AA597" s="172">
        <f>IF(R597&gt;V597,R597-V597,0)</f>
        <v/>
      </c>
      <c r="AB597" s="173">
        <f>AA597*O597*N597/1000</f>
        <v/>
      </c>
      <c r="AC597" s="4">
        <f>IFERROR(MATCH($X597,$BP597:$CZ597,0),"")</f>
        <v/>
      </c>
      <c r="AD597" s="29" t="n">
        <v>0</v>
      </c>
      <c r="AE597" s="30">
        <f>SUMIF([1]route!$E$3:$E$10005,E597,[1]!Table1[1])</f>
        <v/>
      </c>
      <c r="AF597" s="30">
        <f>SUMIF([1]route!$E$3:$E$10005,E597,[1]!Table1[2])</f>
        <v/>
      </c>
      <c r="AG597" s="30">
        <f>SUMIF([1]route!$E$3:$E$10005,E597,[1]!Table1[3])</f>
        <v/>
      </c>
      <c r="AH597" s="30">
        <f>SUMIF([1]route!$E$3:$E$10005,E597,[1]!Table1[4])</f>
        <v/>
      </c>
      <c r="AI597" s="30">
        <f>SUMIF([1]route!$E$3:$E$10005,E597,[1]!Table1[5])</f>
        <v/>
      </c>
      <c r="AJ597" s="30">
        <f>SUMIF([1]route!$E$3:$E$10005,E597,[1]!Table1[6])</f>
        <v/>
      </c>
      <c r="AK597" s="30">
        <f>SUMIF([1]route!$E$3:$E$10005,E597,[1]!Table1[7])</f>
        <v/>
      </c>
      <c r="AL597" s="30">
        <f>SUMIF([1]route!$E$3:$E$10005,E597,[1]!Table1[8])</f>
        <v/>
      </c>
      <c r="AM597" s="30">
        <f>SUMIF([1]route!$E$3:$E$10005,E597,[1]!Table1[9])</f>
        <v/>
      </c>
      <c r="AN597" s="30">
        <f>SUMIF([1]route!$E$3:$E$10005,E597,[1]!Table1[10])</f>
        <v/>
      </c>
      <c r="AO597" s="30">
        <f>SUMIF([1]route!$E$3:$E$10005,E597,[1]!Table1[11])</f>
        <v/>
      </c>
      <c r="AP597" s="30">
        <f>SUMIF([1]route!$E$3:$E$10005,E597,[1]!Table1[12])</f>
        <v/>
      </c>
      <c r="AQ597" s="30">
        <f>SUMIF([1]route!$E$3:$E$10005,E597,[1]!Table1[13])</f>
        <v/>
      </c>
      <c r="AR597" s="30">
        <f>SUMIF([1]route!$E$3:$E$10005,E597,[1]!Table1[14])</f>
        <v/>
      </c>
      <c r="AS597" s="30">
        <f>SUMIF([1]route!$E$3:$E$10005,E597,[1]!Table1[15])</f>
        <v/>
      </c>
      <c r="AT597" s="30">
        <f>SUMIF([1]route!$E$3:$E$10005,E597,[1]!Table1[16])</f>
        <v/>
      </c>
      <c r="AU597" s="30">
        <f>SUMIF([1]route!$E$3:$E$10005,E597,[1]!Table1[17])</f>
        <v/>
      </c>
      <c r="AV597" s="30">
        <f>SUMIF([1]route!$E$3:$E$10005,E597,[1]!Table1[18])</f>
        <v/>
      </c>
      <c r="AW597" s="30">
        <f>SUMIF([1]route!$E$3:$E$10005,E597,[1]!Table1[19])</f>
        <v/>
      </c>
      <c r="AX597" s="30">
        <f>SUMIF([1]route!$E$3:$E$10005,E597,[1]!Table1[20])</f>
        <v/>
      </c>
      <c r="AY597" s="30">
        <f>SUMIF([1]route!$E$3:$E$10005,E597,[1]!Table1[21])</f>
        <v/>
      </c>
      <c r="AZ597" s="30">
        <f>SUMIF([1]route!$E$3:$E$10005,E597,[1]!Table1[22])</f>
        <v/>
      </c>
      <c r="BA597" s="30">
        <f>SUMIF([1]route!$E$3:$E$10005,E597,[1]!Table1[23])</f>
        <v/>
      </c>
      <c r="BB597" s="30">
        <f>SUMIF([1]route!$E$3:$E$10005,E597,[1]!Table1[24])</f>
        <v/>
      </c>
      <c r="BC597" s="30">
        <f>SUMIF([1]route!$E$3:$E$10005,E597,[1]!Table1[25])</f>
        <v/>
      </c>
      <c r="BD597" s="30">
        <f>SUMIF([1]route!$E$3:$E$10005,E597,[1]!Table1[26])</f>
        <v/>
      </c>
      <c r="BE597" s="30">
        <f>SUMIF([1]route!$E$3:$E$10005,E597,[1]!Table1[27])</f>
        <v/>
      </c>
      <c r="BF597" s="30">
        <f>SUMIF([1]route!$E$3:$E$10005,E597,[1]!Table1[28])</f>
        <v/>
      </c>
      <c r="BG597" s="30">
        <f>SUMIF([1]route!$E$3:$E$10005,E597,[1]!Table1[29])</f>
        <v/>
      </c>
      <c r="BH597" s="30">
        <f>SUMIF([1]route!$E$3:$E$10005,E597,[1]!Table1[30])</f>
        <v/>
      </c>
      <c r="BI597" s="30">
        <f>SUMIF([1]route!$E$3:$E$10005,E597,[1]!Table1[31])</f>
        <v/>
      </c>
      <c r="BJ597" s="30">
        <f>SUMIF([1]route!$E$3:$E$10005,E597,[1]!Table1[Remain PO])</f>
        <v/>
      </c>
      <c r="BK597" s="31">
        <f>SUMIF([1]route!$E$3:$E$10005,E597,[1]!Table1[N+1])</f>
        <v/>
      </c>
      <c r="BL597" s="31">
        <f>SUMIF([1]route!$E$3:$E$10005,E597,[1]!Table1[N+2])</f>
        <v/>
      </c>
      <c r="BM597" s="31">
        <f>SUMIF([1]route!$E$3:$E$10005,E597,[1]!Table1[N+3])</f>
        <v/>
      </c>
      <c r="BN597" s="32">
        <f>SUMIF([1]route!$E$3:$E$10005,E597,[1]!Table1[N+4])</f>
        <v/>
      </c>
      <c r="BP597" s="37">
        <f>$V597-$AD597</f>
        <v/>
      </c>
      <c r="BQ597" s="35">
        <f>BP597-AE597</f>
        <v/>
      </c>
      <c r="BR597" s="35">
        <f>BQ597-AF597</f>
        <v/>
      </c>
      <c r="BS597" s="35">
        <f>BR597-AG597</f>
        <v/>
      </c>
      <c r="BT597" s="35">
        <f>BS597-AH597</f>
        <v/>
      </c>
      <c r="BU597" s="35">
        <f>BT597-AI597</f>
        <v/>
      </c>
      <c r="BV597" s="35">
        <f>BU597-AJ597</f>
        <v/>
      </c>
      <c r="BW597" s="35">
        <f>BV597-AK597</f>
        <v/>
      </c>
      <c r="BX597" s="35">
        <f>BW597-AL597</f>
        <v/>
      </c>
      <c r="BY597" s="35">
        <f>BX597-AM597</f>
        <v/>
      </c>
      <c r="BZ597" s="35">
        <f>BY597-AN597</f>
        <v/>
      </c>
      <c r="CA597" s="35">
        <f>BZ597-AO597</f>
        <v/>
      </c>
      <c r="CB597" s="35">
        <f>CA597-AP597</f>
        <v/>
      </c>
      <c r="CC597" s="35">
        <f>CB597-AQ597</f>
        <v/>
      </c>
      <c r="CD597" s="35">
        <f>CC597-AR597</f>
        <v/>
      </c>
      <c r="CE597" s="35">
        <f>CD597-AS597</f>
        <v/>
      </c>
      <c r="CF597" s="35">
        <f>CE597-AT597</f>
        <v/>
      </c>
      <c r="CG597" s="35">
        <f>CF597-AU597</f>
        <v/>
      </c>
      <c r="CH597" s="35">
        <f>CG597-AV597</f>
        <v/>
      </c>
      <c r="CI597" s="35">
        <f>CH597-AW597</f>
        <v/>
      </c>
      <c r="CJ597" s="35">
        <f>CI597-AX597</f>
        <v/>
      </c>
      <c r="CK597" s="35">
        <f>CJ597-AY597</f>
        <v/>
      </c>
      <c r="CL597" s="35">
        <f>CK597-AZ597</f>
        <v/>
      </c>
      <c r="CM597" s="35">
        <f>CL597-BA597</f>
        <v/>
      </c>
      <c r="CN597" s="35">
        <f>CM597-BB597</f>
        <v/>
      </c>
      <c r="CO597" s="35">
        <f>CN597-BC597</f>
        <v/>
      </c>
      <c r="CP597" s="35">
        <f>CO597-BD597</f>
        <v/>
      </c>
      <c r="CQ597" s="35">
        <f>CP597-BE597</f>
        <v/>
      </c>
      <c r="CR597" s="35">
        <f>CQ597-BF597</f>
        <v/>
      </c>
      <c r="CS597" s="35">
        <f>CR597-BG597</f>
        <v/>
      </c>
      <c r="CT597" s="35">
        <f>CS597-BH597</f>
        <v/>
      </c>
      <c r="CU597" s="35">
        <f>CT597-BI597</f>
        <v/>
      </c>
      <c r="CV597" s="35">
        <f>CU597-BJ597</f>
        <v/>
      </c>
      <c r="CW597" s="38">
        <f>CV597-BK597</f>
        <v/>
      </c>
      <c r="CX597" s="38">
        <f>CW597-BL597</f>
        <v/>
      </c>
      <c r="CY597" s="38">
        <f>CX597-BM597</f>
        <v/>
      </c>
      <c r="CZ597" s="39">
        <f>CY597-BN597</f>
        <v/>
      </c>
      <c r="DA597" s="35" t="n"/>
    </row>
    <row r="598">
      <c r="D598" s="19" t="n"/>
      <c r="E598" s="20" t="n"/>
      <c r="F598" s="21" t="n"/>
      <c r="G598" s="21" t="n"/>
      <c r="H598" s="21" t="n"/>
      <c r="I598" s="19" t="n"/>
      <c r="J598" s="19" t="n"/>
      <c r="K598" s="21" t="n"/>
      <c r="L598" s="21" t="n"/>
      <c r="M598" s="22" t="n"/>
      <c r="N598" s="22" t="n"/>
      <c r="O598" s="19" t="n"/>
      <c r="P598" s="21" t="n"/>
      <c r="Q598" s="167">
        <f>'Cutting Rules'!AD598</f>
        <v/>
      </c>
      <c r="R598" s="168" t="n"/>
      <c r="S598" s="24" t="n"/>
      <c r="T598" s="169" t="inlineStr"/>
      <c r="U598" s="19" t="n"/>
      <c r="V598" s="25" t="n"/>
      <c r="W598" s="26" t="n"/>
      <c r="X598" s="27" t="n"/>
      <c r="Y598" s="47" t="n"/>
      <c r="Z598" s="121">
        <f>IFERROR(VLOOKUP(E598,[1]route!$E$3:$BL$10005,59,0),"")&amp;IFERROR(VLOOKUP(E598,[1]route!$E$3:$BL$10005,60,0),"")</f>
        <v/>
      </c>
      <c r="AA598" s="172">
        <f>IF(R598&gt;V598,R598-V598,0)</f>
        <v/>
      </c>
      <c r="AB598" s="173">
        <f>AA598*O598*N598/1000</f>
        <v/>
      </c>
      <c r="AC598" s="4">
        <f>IFERROR(MATCH($X598,$BP598:$CZ598,0),"")</f>
        <v/>
      </c>
      <c r="AD598" s="29" t="n">
        <v>0</v>
      </c>
      <c r="AE598" s="30">
        <f>SUMIF([1]route!$E$3:$E$10005,E598,[1]!Table1[1])</f>
        <v/>
      </c>
      <c r="AF598" s="30">
        <f>SUMIF([1]route!$E$3:$E$10005,E598,[1]!Table1[2])</f>
        <v/>
      </c>
      <c r="AG598" s="30">
        <f>SUMIF([1]route!$E$3:$E$10005,E598,[1]!Table1[3])</f>
        <v/>
      </c>
      <c r="AH598" s="30">
        <f>SUMIF([1]route!$E$3:$E$10005,E598,[1]!Table1[4])</f>
        <v/>
      </c>
      <c r="AI598" s="30">
        <f>SUMIF([1]route!$E$3:$E$10005,E598,[1]!Table1[5])</f>
        <v/>
      </c>
      <c r="AJ598" s="30">
        <f>SUMIF([1]route!$E$3:$E$10005,E598,[1]!Table1[6])</f>
        <v/>
      </c>
      <c r="AK598" s="30">
        <f>SUMIF([1]route!$E$3:$E$10005,E598,[1]!Table1[7])</f>
        <v/>
      </c>
      <c r="AL598" s="30">
        <f>SUMIF([1]route!$E$3:$E$10005,E598,[1]!Table1[8])</f>
        <v/>
      </c>
      <c r="AM598" s="30">
        <f>SUMIF([1]route!$E$3:$E$10005,E598,[1]!Table1[9])</f>
        <v/>
      </c>
      <c r="AN598" s="30">
        <f>SUMIF([1]route!$E$3:$E$10005,E598,[1]!Table1[10])</f>
        <v/>
      </c>
      <c r="AO598" s="30">
        <f>SUMIF([1]route!$E$3:$E$10005,E598,[1]!Table1[11])</f>
        <v/>
      </c>
      <c r="AP598" s="30">
        <f>SUMIF([1]route!$E$3:$E$10005,E598,[1]!Table1[12])</f>
        <v/>
      </c>
      <c r="AQ598" s="30">
        <f>SUMIF([1]route!$E$3:$E$10005,E598,[1]!Table1[13])</f>
        <v/>
      </c>
      <c r="AR598" s="30">
        <f>SUMIF([1]route!$E$3:$E$10005,E598,[1]!Table1[14])</f>
        <v/>
      </c>
      <c r="AS598" s="30">
        <f>SUMIF([1]route!$E$3:$E$10005,E598,[1]!Table1[15])</f>
        <v/>
      </c>
      <c r="AT598" s="30">
        <f>SUMIF([1]route!$E$3:$E$10005,E598,[1]!Table1[16])</f>
        <v/>
      </c>
      <c r="AU598" s="30">
        <f>SUMIF([1]route!$E$3:$E$10005,E598,[1]!Table1[17])</f>
        <v/>
      </c>
      <c r="AV598" s="30">
        <f>SUMIF([1]route!$E$3:$E$10005,E598,[1]!Table1[18])</f>
        <v/>
      </c>
      <c r="AW598" s="30">
        <f>SUMIF([1]route!$E$3:$E$10005,E598,[1]!Table1[19])</f>
        <v/>
      </c>
      <c r="AX598" s="30">
        <f>SUMIF([1]route!$E$3:$E$10005,E598,[1]!Table1[20])</f>
        <v/>
      </c>
      <c r="AY598" s="30">
        <f>SUMIF([1]route!$E$3:$E$10005,E598,[1]!Table1[21])</f>
        <v/>
      </c>
      <c r="AZ598" s="30">
        <f>SUMIF([1]route!$E$3:$E$10005,E598,[1]!Table1[22])</f>
        <v/>
      </c>
      <c r="BA598" s="30">
        <f>SUMIF([1]route!$E$3:$E$10005,E598,[1]!Table1[23])</f>
        <v/>
      </c>
      <c r="BB598" s="30">
        <f>SUMIF([1]route!$E$3:$E$10005,E598,[1]!Table1[24])</f>
        <v/>
      </c>
      <c r="BC598" s="30">
        <f>SUMIF([1]route!$E$3:$E$10005,E598,[1]!Table1[25])</f>
        <v/>
      </c>
      <c r="BD598" s="30">
        <f>SUMIF([1]route!$E$3:$E$10005,E598,[1]!Table1[26])</f>
        <v/>
      </c>
      <c r="BE598" s="30">
        <f>SUMIF([1]route!$E$3:$E$10005,E598,[1]!Table1[27])</f>
        <v/>
      </c>
      <c r="BF598" s="30">
        <f>SUMIF([1]route!$E$3:$E$10005,E598,[1]!Table1[28])</f>
        <v/>
      </c>
      <c r="BG598" s="30">
        <f>SUMIF([1]route!$E$3:$E$10005,E598,[1]!Table1[29])</f>
        <v/>
      </c>
      <c r="BH598" s="30">
        <f>SUMIF([1]route!$E$3:$E$10005,E598,[1]!Table1[30])</f>
        <v/>
      </c>
      <c r="BI598" s="30">
        <f>SUMIF([1]route!$E$3:$E$10005,E598,[1]!Table1[31])</f>
        <v/>
      </c>
      <c r="BJ598" s="30">
        <f>SUMIF([1]route!$E$3:$E$10005,E598,[1]!Table1[Remain PO])</f>
        <v/>
      </c>
      <c r="BK598" s="31">
        <f>SUMIF([1]route!$E$3:$E$10005,E598,[1]!Table1[N+1])</f>
        <v/>
      </c>
      <c r="BL598" s="31">
        <f>SUMIF([1]route!$E$3:$E$10005,E598,[1]!Table1[N+2])</f>
        <v/>
      </c>
      <c r="BM598" s="31">
        <f>SUMIF([1]route!$E$3:$E$10005,E598,[1]!Table1[N+3])</f>
        <v/>
      </c>
      <c r="BN598" s="32">
        <f>SUMIF([1]route!$E$3:$E$10005,E598,[1]!Table1[N+4])</f>
        <v/>
      </c>
      <c r="BP598" s="37">
        <f>$V598-$AD598</f>
        <v/>
      </c>
      <c r="BQ598" s="35">
        <f>BP598-AE598</f>
        <v/>
      </c>
      <c r="BR598" s="35">
        <f>BQ598-AF598</f>
        <v/>
      </c>
      <c r="BS598" s="35">
        <f>BR598-AG598</f>
        <v/>
      </c>
      <c r="BT598" s="35">
        <f>BS598-AH598</f>
        <v/>
      </c>
      <c r="BU598" s="35">
        <f>BT598-AI598</f>
        <v/>
      </c>
      <c r="BV598" s="35">
        <f>BU598-AJ598</f>
        <v/>
      </c>
      <c r="BW598" s="35">
        <f>BV598-AK598</f>
        <v/>
      </c>
      <c r="BX598" s="35">
        <f>BW598-AL598</f>
        <v/>
      </c>
      <c r="BY598" s="35">
        <f>BX598-AM598</f>
        <v/>
      </c>
      <c r="BZ598" s="35">
        <f>BY598-AN598</f>
        <v/>
      </c>
      <c r="CA598" s="35">
        <f>BZ598-AO598</f>
        <v/>
      </c>
      <c r="CB598" s="35">
        <f>CA598-AP598</f>
        <v/>
      </c>
      <c r="CC598" s="35">
        <f>CB598-AQ598</f>
        <v/>
      </c>
      <c r="CD598" s="35">
        <f>CC598-AR598</f>
        <v/>
      </c>
      <c r="CE598" s="35">
        <f>CD598-AS598</f>
        <v/>
      </c>
      <c r="CF598" s="35">
        <f>CE598-AT598</f>
        <v/>
      </c>
      <c r="CG598" s="35">
        <f>CF598-AU598</f>
        <v/>
      </c>
      <c r="CH598" s="35">
        <f>CG598-AV598</f>
        <v/>
      </c>
      <c r="CI598" s="35">
        <f>CH598-AW598</f>
        <v/>
      </c>
      <c r="CJ598" s="35">
        <f>CI598-AX598</f>
        <v/>
      </c>
      <c r="CK598" s="35">
        <f>CJ598-AY598</f>
        <v/>
      </c>
      <c r="CL598" s="35">
        <f>CK598-AZ598</f>
        <v/>
      </c>
      <c r="CM598" s="35">
        <f>CL598-BA598</f>
        <v/>
      </c>
      <c r="CN598" s="35">
        <f>CM598-BB598</f>
        <v/>
      </c>
      <c r="CO598" s="35">
        <f>CN598-BC598</f>
        <v/>
      </c>
      <c r="CP598" s="35">
        <f>CO598-BD598</f>
        <v/>
      </c>
      <c r="CQ598" s="35">
        <f>CP598-BE598</f>
        <v/>
      </c>
      <c r="CR598" s="35">
        <f>CQ598-BF598</f>
        <v/>
      </c>
      <c r="CS598" s="35">
        <f>CR598-BG598</f>
        <v/>
      </c>
      <c r="CT598" s="35">
        <f>CS598-BH598</f>
        <v/>
      </c>
      <c r="CU598" s="35">
        <f>CT598-BI598</f>
        <v/>
      </c>
      <c r="CV598" s="35">
        <f>CU598-BJ598</f>
        <v/>
      </c>
      <c r="CW598" s="38">
        <f>CV598-BK598</f>
        <v/>
      </c>
      <c r="CX598" s="38">
        <f>CW598-BL598</f>
        <v/>
      </c>
      <c r="CY598" s="38">
        <f>CX598-BM598</f>
        <v/>
      </c>
      <c r="CZ598" s="39">
        <f>CY598-BN598</f>
        <v/>
      </c>
      <c r="DA598" s="35" t="n"/>
    </row>
    <row r="599">
      <c r="D599" s="19" t="n"/>
      <c r="E599" s="20" t="n"/>
      <c r="F599" s="21" t="n"/>
      <c r="G599" s="21" t="n"/>
      <c r="H599" s="21" t="n"/>
      <c r="I599" s="19" t="n"/>
      <c r="J599" s="19" t="n"/>
      <c r="K599" s="21" t="n"/>
      <c r="L599" s="21" t="n"/>
      <c r="M599" s="22" t="n"/>
      <c r="N599" s="22" t="n"/>
      <c r="O599" s="19" t="n"/>
      <c r="P599" s="21" t="n"/>
      <c r="Q599" s="167">
        <f>'Cutting Rules'!AD599</f>
        <v/>
      </c>
      <c r="R599" s="168" t="n"/>
      <c r="S599" s="24" t="n"/>
      <c r="T599" s="169" t="inlineStr"/>
      <c r="U599" s="19" t="n"/>
      <c r="V599" s="25" t="n"/>
      <c r="W599" s="26" t="n"/>
      <c r="X599" s="27" t="n"/>
      <c r="Y599" s="47" t="n"/>
      <c r="Z599" s="121">
        <f>IFERROR(VLOOKUP(E599,[1]route!$E$3:$BL$10005,59,0),"")&amp;IFERROR(VLOOKUP(E599,[1]route!$E$3:$BL$10005,60,0),"")</f>
        <v/>
      </c>
      <c r="AA599" s="172">
        <f>IF(R599&gt;V599,R599-V599,0)</f>
        <v/>
      </c>
      <c r="AB599" s="173">
        <f>AA599*O599*N599/1000</f>
        <v/>
      </c>
      <c r="AC599" s="4">
        <f>IFERROR(MATCH($X599,$BP599:$CZ599,0),"")</f>
        <v/>
      </c>
      <c r="AD599" s="29" t="n">
        <v>0</v>
      </c>
      <c r="AE599" s="30">
        <f>SUMIF([1]route!$E$3:$E$10005,E599,[1]!Table1[1])</f>
        <v/>
      </c>
      <c r="AF599" s="30">
        <f>SUMIF([1]route!$E$3:$E$10005,E599,[1]!Table1[2])</f>
        <v/>
      </c>
      <c r="AG599" s="30">
        <f>SUMIF([1]route!$E$3:$E$10005,E599,[1]!Table1[3])</f>
        <v/>
      </c>
      <c r="AH599" s="30">
        <f>SUMIF([1]route!$E$3:$E$10005,E599,[1]!Table1[4])</f>
        <v/>
      </c>
      <c r="AI599" s="30">
        <f>SUMIF([1]route!$E$3:$E$10005,E599,[1]!Table1[5])</f>
        <v/>
      </c>
      <c r="AJ599" s="30">
        <f>SUMIF([1]route!$E$3:$E$10005,E599,[1]!Table1[6])</f>
        <v/>
      </c>
      <c r="AK599" s="30">
        <f>SUMIF([1]route!$E$3:$E$10005,E599,[1]!Table1[7])</f>
        <v/>
      </c>
      <c r="AL599" s="30">
        <f>SUMIF([1]route!$E$3:$E$10005,E599,[1]!Table1[8])</f>
        <v/>
      </c>
      <c r="AM599" s="30">
        <f>SUMIF([1]route!$E$3:$E$10005,E599,[1]!Table1[9])</f>
        <v/>
      </c>
      <c r="AN599" s="30">
        <f>SUMIF([1]route!$E$3:$E$10005,E599,[1]!Table1[10])</f>
        <v/>
      </c>
      <c r="AO599" s="30">
        <f>SUMIF([1]route!$E$3:$E$10005,E599,[1]!Table1[11])</f>
        <v/>
      </c>
      <c r="AP599" s="30">
        <f>SUMIF([1]route!$E$3:$E$10005,E599,[1]!Table1[12])</f>
        <v/>
      </c>
      <c r="AQ599" s="30">
        <f>SUMIF([1]route!$E$3:$E$10005,E599,[1]!Table1[13])</f>
        <v/>
      </c>
      <c r="AR599" s="30">
        <f>SUMIF([1]route!$E$3:$E$10005,E599,[1]!Table1[14])</f>
        <v/>
      </c>
      <c r="AS599" s="30">
        <f>SUMIF([1]route!$E$3:$E$10005,E599,[1]!Table1[15])</f>
        <v/>
      </c>
      <c r="AT599" s="30">
        <f>SUMIF([1]route!$E$3:$E$10005,E599,[1]!Table1[16])</f>
        <v/>
      </c>
      <c r="AU599" s="30">
        <f>SUMIF([1]route!$E$3:$E$10005,E599,[1]!Table1[17])</f>
        <v/>
      </c>
      <c r="AV599" s="30">
        <f>SUMIF([1]route!$E$3:$E$10005,E599,[1]!Table1[18])</f>
        <v/>
      </c>
      <c r="AW599" s="30">
        <f>SUMIF([1]route!$E$3:$E$10005,E599,[1]!Table1[19])</f>
        <v/>
      </c>
      <c r="AX599" s="30">
        <f>SUMIF([1]route!$E$3:$E$10005,E599,[1]!Table1[20])</f>
        <v/>
      </c>
      <c r="AY599" s="30">
        <f>SUMIF([1]route!$E$3:$E$10005,E599,[1]!Table1[21])</f>
        <v/>
      </c>
      <c r="AZ599" s="30">
        <f>SUMIF([1]route!$E$3:$E$10005,E599,[1]!Table1[22])</f>
        <v/>
      </c>
      <c r="BA599" s="30">
        <f>SUMIF([1]route!$E$3:$E$10005,E599,[1]!Table1[23])</f>
        <v/>
      </c>
      <c r="BB599" s="30">
        <f>SUMIF([1]route!$E$3:$E$10005,E599,[1]!Table1[24])</f>
        <v/>
      </c>
      <c r="BC599" s="30">
        <f>SUMIF([1]route!$E$3:$E$10005,E599,[1]!Table1[25])</f>
        <v/>
      </c>
      <c r="BD599" s="30">
        <f>SUMIF([1]route!$E$3:$E$10005,E599,[1]!Table1[26])</f>
        <v/>
      </c>
      <c r="BE599" s="30">
        <f>SUMIF([1]route!$E$3:$E$10005,E599,[1]!Table1[27])</f>
        <v/>
      </c>
      <c r="BF599" s="30">
        <f>SUMIF([1]route!$E$3:$E$10005,E599,[1]!Table1[28])</f>
        <v/>
      </c>
      <c r="BG599" s="30">
        <f>SUMIF([1]route!$E$3:$E$10005,E599,[1]!Table1[29])</f>
        <v/>
      </c>
      <c r="BH599" s="30">
        <f>SUMIF([1]route!$E$3:$E$10005,E599,[1]!Table1[30])</f>
        <v/>
      </c>
      <c r="BI599" s="30">
        <f>SUMIF([1]route!$E$3:$E$10005,E599,[1]!Table1[31])</f>
        <v/>
      </c>
      <c r="BJ599" s="30">
        <f>SUMIF([1]route!$E$3:$E$10005,E599,[1]!Table1[Remain PO])</f>
        <v/>
      </c>
      <c r="BK599" s="31">
        <f>SUMIF([1]route!$E$3:$E$10005,E599,[1]!Table1[N+1])</f>
        <v/>
      </c>
      <c r="BL599" s="31">
        <f>SUMIF([1]route!$E$3:$E$10005,E599,[1]!Table1[N+2])</f>
        <v/>
      </c>
      <c r="BM599" s="31">
        <f>SUMIF([1]route!$E$3:$E$10005,E599,[1]!Table1[N+3])</f>
        <v/>
      </c>
      <c r="BN599" s="32">
        <f>SUMIF([1]route!$E$3:$E$10005,E599,[1]!Table1[N+4])</f>
        <v/>
      </c>
      <c r="BP599" s="37">
        <f>$V599-$AD599</f>
        <v/>
      </c>
      <c r="BQ599" s="35">
        <f>BP599-AE599</f>
        <v/>
      </c>
      <c r="BR599" s="35">
        <f>BQ599-AF599</f>
        <v/>
      </c>
      <c r="BS599" s="35">
        <f>BR599-AG599</f>
        <v/>
      </c>
      <c r="BT599" s="35">
        <f>BS599-AH599</f>
        <v/>
      </c>
      <c r="BU599" s="35">
        <f>BT599-AI599</f>
        <v/>
      </c>
      <c r="BV599" s="35">
        <f>BU599-AJ599</f>
        <v/>
      </c>
      <c r="BW599" s="35">
        <f>BV599-AK599</f>
        <v/>
      </c>
      <c r="BX599" s="35">
        <f>BW599-AL599</f>
        <v/>
      </c>
      <c r="BY599" s="35">
        <f>BX599-AM599</f>
        <v/>
      </c>
      <c r="BZ599" s="35">
        <f>BY599-AN599</f>
        <v/>
      </c>
      <c r="CA599" s="35">
        <f>BZ599-AO599</f>
        <v/>
      </c>
      <c r="CB599" s="35">
        <f>CA599-AP599</f>
        <v/>
      </c>
      <c r="CC599" s="35">
        <f>CB599-AQ599</f>
        <v/>
      </c>
      <c r="CD599" s="35">
        <f>CC599-AR599</f>
        <v/>
      </c>
      <c r="CE599" s="35">
        <f>CD599-AS599</f>
        <v/>
      </c>
      <c r="CF599" s="35">
        <f>CE599-AT599</f>
        <v/>
      </c>
      <c r="CG599" s="35">
        <f>CF599-AU599</f>
        <v/>
      </c>
      <c r="CH599" s="35">
        <f>CG599-AV599</f>
        <v/>
      </c>
      <c r="CI599" s="35">
        <f>CH599-AW599</f>
        <v/>
      </c>
      <c r="CJ599" s="35">
        <f>CI599-AX599</f>
        <v/>
      </c>
      <c r="CK599" s="35">
        <f>CJ599-AY599</f>
        <v/>
      </c>
      <c r="CL599" s="35">
        <f>CK599-AZ599</f>
        <v/>
      </c>
      <c r="CM599" s="35">
        <f>CL599-BA599</f>
        <v/>
      </c>
      <c r="CN599" s="35">
        <f>CM599-BB599</f>
        <v/>
      </c>
      <c r="CO599" s="35">
        <f>CN599-BC599</f>
        <v/>
      </c>
      <c r="CP599" s="35">
        <f>CO599-BD599</f>
        <v/>
      </c>
      <c r="CQ599" s="35">
        <f>CP599-BE599</f>
        <v/>
      </c>
      <c r="CR599" s="35">
        <f>CQ599-BF599</f>
        <v/>
      </c>
      <c r="CS599" s="35">
        <f>CR599-BG599</f>
        <v/>
      </c>
      <c r="CT599" s="35">
        <f>CS599-BH599</f>
        <v/>
      </c>
      <c r="CU599" s="35">
        <f>CT599-BI599</f>
        <v/>
      </c>
      <c r="CV599" s="35">
        <f>CU599-BJ599</f>
        <v/>
      </c>
      <c r="CW599" s="38">
        <f>CV599-BK599</f>
        <v/>
      </c>
      <c r="CX599" s="38">
        <f>CW599-BL599</f>
        <v/>
      </c>
      <c r="CY599" s="38">
        <f>CX599-BM599</f>
        <v/>
      </c>
      <c r="CZ599" s="39">
        <f>CY599-BN599</f>
        <v/>
      </c>
      <c r="DA599" s="35" t="n"/>
    </row>
    <row r="600">
      <c r="D600" s="19" t="n"/>
      <c r="E600" s="20" t="n"/>
      <c r="F600" s="21" t="n"/>
      <c r="G600" s="21" t="n"/>
      <c r="H600" s="21" t="n"/>
      <c r="I600" s="19" t="n"/>
      <c r="J600" s="19" t="n"/>
      <c r="K600" s="21" t="n"/>
      <c r="L600" s="21" t="n"/>
      <c r="M600" s="22" t="n"/>
      <c r="N600" s="22" t="n"/>
      <c r="O600" s="19" t="n"/>
      <c r="P600" s="21" t="n"/>
      <c r="Q600" s="167">
        <f>'Cutting Rules'!AD600</f>
        <v/>
      </c>
      <c r="R600" s="168" t="n"/>
      <c r="S600" s="24" t="n"/>
      <c r="T600" s="169" t="inlineStr"/>
      <c r="U600" s="19" t="n"/>
      <c r="V600" s="25" t="n"/>
      <c r="W600" s="26" t="n"/>
      <c r="X600" s="27" t="n"/>
      <c r="Y600" s="47" t="n"/>
      <c r="Z600" s="121">
        <f>IFERROR(VLOOKUP(E600,[1]route!$E$3:$BL$10005,59,0),"")&amp;IFERROR(VLOOKUP(E600,[1]route!$E$3:$BL$10005,60,0),"")</f>
        <v/>
      </c>
      <c r="AA600" s="172">
        <f>IF(R600&gt;V600,R600-V600,0)</f>
        <v/>
      </c>
      <c r="AB600" s="173">
        <f>AA600*O600*N600/1000</f>
        <v/>
      </c>
      <c r="AC600" s="4">
        <f>IFERROR(MATCH($X600,$BP600:$CZ600,0),"")</f>
        <v/>
      </c>
      <c r="AD600" s="29" t="n">
        <v>0</v>
      </c>
      <c r="AE600" s="30">
        <f>SUMIF([1]route!$E$3:$E$10005,E600,[1]!Table1[1])</f>
        <v/>
      </c>
      <c r="AF600" s="30">
        <f>SUMIF([1]route!$E$3:$E$10005,E600,[1]!Table1[2])</f>
        <v/>
      </c>
      <c r="AG600" s="30">
        <f>SUMIF([1]route!$E$3:$E$10005,E600,[1]!Table1[3])</f>
        <v/>
      </c>
      <c r="AH600" s="30">
        <f>SUMIF([1]route!$E$3:$E$10005,E600,[1]!Table1[4])</f>
        <v/>
      </c>
      <c r="AI600" s="30">
        <f>SUMIF([1]route!$E$3:$E$10005,E600,[1]!Table1[5])</f>
        <v/>
      </c>
      <c r="AJ600" s="30">
        <f>SUMIF([1]route!$E$3:$E$10005,E600,[1]!Table1[6])</f>
        <v/>
      </c>
      <c r="AK600" s="30">
        <f>SUMIF([1]route!$E$3:$E$10005,E600,[1]!Table1[7])</f>
        <v/>
      </c>
      <c r="AL600" s="30">
        <f>SUMIF([1]route!$E$3:$E$10005,E600,[1]!Table1[8])</f>
        <v/>
      </c>
      <c r="AM600" s="30">
        <f>SUMIF([1]route!$E$3:$E$10005,E600,[1]!Table1[9])</f>
        <v/>
      </c>
      <c r="AN600" s="30">
        <f>SUMIF([1]route!$E$3:$E$10005,E600,[1]!Table1[10])</f>
        <v/>
      </c>
      <c r="AO600" s="30">
        <f>SUMIF([1]route!$E$3:$E$10005,E600,[1]!Table1[11])</f>
        <v/>
      </c>
      <c r="AP600" s="30">
        <f>SUMIF([1]route!$E$3:$E$10005,E600,[1]!Table1[12])</f>
        <v/>
      </c>
      <c r="AQ600" s="30">
        <f>SUMIF([1]route!$E$3:$E$10005,E600,[1]!Table1[13])</f>
        <v/>
      </c>
      <c r="AR600" s="30">
        <f>SUMIF([1]route!$E$3:$E$10005,E600,[1]!Table1[14])</f>
        <v/>
      </c>
      <c r="AS600" s="30">
        <f>SUMIF([1]route!$E$3:$E$10005,E600,[1]!Table1[15])</f>
        <v/>
      </c>
      <c r="AT600" s="30">
        <f>SUMIF([1]route!$E$3:$E$10005,E600,[1]!Table1[16])</f>
        <v/>
      </c>
      <c r="AU600" s="30">
        <f>SUMIF([1]route!$E$3:$E$10005,E600,[1]!Table1[17])</f>
        <v/>
      </c>
      <c r="AV600" s="30">
        <f>SUMIF([1]route!$E$3:$E$10005,E600,[1]!Table1[18])</f>
        <v/>
      </c>
      <c r="AW600" s="30">
        <f>SUMIF([1]route!$E$3:$E$10005,E600,[1]!Table1[19])</f>
        <v/>
      </c>
      <c r="AX600" s="30">
        <f>SUMIF([1]route!$E$3:$E$10005,E600,[1]!Table1[20])</f>
        <v/>
      </c>
      <c r="AY600" s="30">
        <f>SUMIF([1]route!$E$3:$E$10005,E600,[1]!Table1[21])</f>
        <v/>
      </c>
      <c r="AZ600" s="30">
        <f>SUMIF([1]route!$E$3:$E$10005,E600,[1]!Table1[22])</f>
        <v/>
      </c>
      <c r="BA600" s="30">
        <f>SUMIF([1]route!$E$3:$E$10005,E600,[1]!Table1[23])</f>
        <v/>
      </c>
      <c r="BB600" s="30">
        <f>SUMIF([1]route!$E$3:$E$10005,E600,[1]!Table1[24])</f>
        <v/>
      </c>
      <c r="BC600" s="30">
        <f>SUMIF([1]route!$E$3:$E$10005,E600,[1]!Table1[25])</f>
        <v/>
      </c>
      <c r="BD600" s="30">
        <f>SUMIF([1]route!$E$3:$E$10005,E600,[1]!Table1[26])</f>
        <v/>
      </c>
      <c r="BE600" s="30">
        <f>SUMIF([1]route!$E$3:$E$10005,E600,[1]!Table1[27])</f>
        <v/>
      </c>
      <c r="BF600" s="30">
        <f>SUMIF([1]route!$E$3:$E$10005,E600,[1]!Table1[28])</f>
        <v/>
      </c>
      <c r="BG600" s="30">
        <f>SUMIF([1]route!$E$3:$E$10005,E600,[1]!Table1[29])</f>
        <v/>
      </c>
      <c r="BH600" s="30">
        <f>SUMIF([1]route!$E$3:$E$10005,E600,[1]!Table1[30])</f>
        <v/>
      </c>
      <c r="BI600" s="30">
        <f>SUMIF([1]route!$E$3:$E$10005,E600,[1]!Table1[31])</f>
        <v/>
      </c>
      <c r="BJ600" s="30">
        <f>SUMIF([1]route!$E$3:$E$10005,E600,[1]!Table1[Remain PO])</f>
        <v/>
      </c>
      <c r="BK600" s="31">
        <f>SUMIF([1]route!$E$3:$E$10005,E600,[1]!Table1[N+1])</f>
        <v/>
      </c>
      <c r="BL600" s="31">
        <f>SUMIF([1]route!$E$3:$E$10005,E600,[1]!Table1[N+2])</f>
        <v/>
      </c>
      <c r="BM600" s="31">
        <f>SUMIF([1]route!$E$3:$E$10005,E600,[1]!Table1[N+3])</f>
        <v/>
      </c>
      <c r="BN600" s="32">
        <f>SUMIF([1]route!$E$3:$E$10005,E600,[1]!Table1[N+4])</f>
        <v/>
      </c>
      <c r="BP600" s="37">
        <f>$V600-$AD600</f>
        <v/>
      </c>
      <c r="BQ600" s="35">
        <f>BP600-AE600</f>
        <v/>
      </c>
      <c r="BR600" s="35">
        <f>BQ600-AF600</f>
        <v/>
      </c>
      <c r="BS600" s="35">
        <f>BR600-AG600</f>
        <v/>
      </c>
      <c r="BT600" s="35">
        <f>BS600-AH600</f>
        <v/>
      </c>
      <c r="BU600" s="35">
        <f>BT600-AI600</f>
        <v/>
      </c>
      <c r="BV600" s="35">
        <f>BU600-AJ600</f>
        <v/>
      </c>
      <c r="BW600" s="35">
        <f>BV600-AK600</f>
        <v/>
      </c>
      <c r="BX600" s="35">
        <f>BW600-AL600</f>
        <v/>
      </c>
      <c r="BY600" s="35">
        <f>BX600-AM600</f>
        <v/>
      </c>
      <c r="BZ600" s="35">
        <f>BY600-AN600</f>
        <v/>
      </c>
      <c r="CA600" s="35">
        <f>BZ600-AO600</f>
        <v/>
      </c>
      <c r="CB600" s="35">
        <f>CA600-AP600</f>
        <v/>
      </c>
      <c r="CC600" s="35">
        <f>CB600-AQ600</f>
        <v/>
      </c>
      <c r="CD600" s="35">
        <f>CC600-AR600</f>
        <v/>
      </c>
      <c r="CE600" s="35">
        <f>CD600-AS600</f>
        <v/>
      </c>
      <c r="CF600" s="35">
        <f>CE600-AT600</f>
        <v/>
      </c>
      <c r="CG600" s="35">
        <f>CF600-AU600</f>
        <v/>
      </c>
      <c r="CH600" s="35">
        <f>CG600-AV600</f>
        <v/>
      </c>
      <c r="CI600" s="35">
        <f>CH600-AW600</f>
        <v/>
      </c>
      <c r="CJ600" s="35">
        <f>CI600-AX600</f>
        <v/>
      </c>
      <c r="CK600" s="35">
        <f>CJ600-AY600</f>
        <v/>
      </c>
      <c r="CL600" s="35">
        <f>CK600-AZ600</f>
        <v/>
      </c>
      <c r="CM600" s="35">
        <f>CL600-BA600</f>
        <v/>
      </c>
      <c r="CN600" s="35">
        <f>CM600-BB600</f>
        <v/>
      </c>
      <c r="CO600" s="35">
        <f>CN600-BC600</f>
        <v/>
      </c>
      <c r="CP600" s="35">
        <f>CO600-BD600</f>
        <v/>
      </c>
      <c r="CQ600" s="35">
        <f>CP600-BE600</f>
        <v/>
      </c>
      <c r="CR600" s="35">
        <f>CQ600-BF600</f>
        <v/>
      </c>
      <c r="CS600" s="35">
        <f>CR600-BG600</f>
        <v/>
      </c>
      <c r="CT600" s="35">
        <f>CS600-BH600</f>
        <v/>
      </c>
      <c r="CU600" s="35">
        <f>CT600-BI600</f>
        <v/>
      </c>
      <c r="CV600" s="35">
        <f>CU600-BJ600</f>
        <v/>
      </c>
      <c r="CW600" s="38">
        <f>CV600-BK600</f>
        <v/>
      </c>
      <c r="CX600" s="38">
        <f>CW600-BL600</f>
        <v/>
      </c>
      <c r="CY600" s="38">
        <f>CX600-BM600</f>
        <v/>
      </c>
      <c r="CZ600" s="39">
        <f>CY600-BN600</f>
        <v/>
      </c>
      <c r="DA600" s="35" t="n"/>
    </row>
    <row r="601">
      <c r="D601" s="19" t="n"/>
      <c r="E601" s="20" t="n"/>
      <c r="F601" s="21" t="n"/>
      <c r="G601" s="21" t="n"/>
      <c r="H601" s="21" t="n"/>
      <c r="I601" s="19" t="n"/>
      <c r="J601" s="19" t="n"/>
      <c r="K601" s="21" t="n"/>
      <c r="L601" s="21" t="n"/>
      <c r="M601" s="22" t="n"/>
      <c r="N601" s="22" t="n"/>
      <c r="O601" s="19" t="n"/>
      <c r="P601" s="21" t="n"/>
      <c r="Q601" s="167">
        <f>'Cutting Rules'!AD601</f>
        <v/>
      </c>
      <c r="R601" s="168" t="n"/>
      <c r="S601" s="24" t="n"/>
      <c r="T601" s="169" t="inlineStr"/>
      <c r="U601" s="19" t="n"/>
      <c r="V601" s="25" t="n"/>
      <c r="W601" s="26" t="n"/>
      <c r="X601" s="27" t="n"/>
      <c r="Y601" s="47" t="n"/>
      <c r="Z601" s="121">
        <f>IFERROR(VLOOKUP(E601,[1]route!$E$3:$BL$10005,59,0),"")&amp;IFERROR(VLOOKUP(E601,[1]route!$E$3:$BL$10005,60,0),"")</f>
        <v/>
      </c>
      <c r="AA601" s="172">
        <f>IF(R601&gt;V601,R601-V601,0)</f>
        <v/>
      </c>
      <c r="AB601" s="173">
        <f>AA601*O601*N601/1000</f>
        <v/>
      </c>
      <c r="AC601" s="4">
        <f>IFERROR(MATCH($X601,$BP601:$CZ601,0),"")</f>
        <v/>
      </c>
      <c r="AD601" s="29" t="n">
        <v>0</v>
      </c>
      <c r="AE601" s="30">
        <f>SUMIF([1]route!$E$3:$E$10005,E601,[1]!Table1[1])</f>
        <v/>
      </c>
      <c r="AF601" s="30">
        <f>SUMIF([1]route!$E$3:$E$10005,E601,[1]!Table1[2])</f>
        <v/>
      </c>
      <c r="AG601" s="30">
        <f>SUMIF([1]route!$E$3:$E$10005,E601,[1]!Table1[3])</f>
        <v/>
      </c>
      <c r="AH601" s="30">
        <f>SUMIF([1]route!$E$3:$E$10005,E601,[1]!Table1[4])</f>
        <v/>
      </c>
      <c r="AI601" s="30">
        <f>SUMIF([1]route!$E$3:$E$10005,E601,[1]!Table1[5])</f>
        <v/>
      </c>
      <c r="AJ601" s="30">
        <f>SUMIF([1]route!$E$3:$E$10005,E601,[1]!Table1[6])</f>
        <v/>
      </c>
      <c r="AK601" s="30">
        <f>SUMIF([1]route!$E$3:$E$10005,E601,[1]!Table1[7])</f>
        <v/>
      </c>
      <c r="AL601" s="30">
        <f>SUMIF([1]route!$E$3:$E$10005,E601,[1]!Table1[8])</f>
        <v/>
      </c>
      <c r="AM601" s="30">
        <f>SUMIF([1]route!$E$3:$E$10005,E601,[1]!Table1[9])</f>
        <v/>
      </c>
      <c r="AN601" s="30">
        <f>SUMIF([1]route!$E$3:$E$10005,E601,[1]!Table1[10])</f>
        <v/>
      </c>
      <c r="AO601" s="30">
        <f>SUMIF([1]route!$E$3:$E$10005,E601,[1]!Table1[11])</f>
        <v/>
      </c>
      <c r="AP601" s="30">
        <f>SUMIF([1]route!$E$3:$E$10005,E601,[1]!Table1[12])</f>
        <v/>
      </c>
      <c r="AQ601" s="30">
        <f>SUMIF([1]route!$E$3:$E$10005,E601,[1]!Table1[13])</f>
        <v/>
      </c>
      <c r="AR601" s="30">
        <f>SUMIF([1]route!$E$3:$E$10005,E601,[1]!Table1[14])</f>
        <v/>
      </c>
      <c r="AS601" s="30">
        <f>SUMIF([1]route!$E$3:$E$10005,E601,[1]!Table1[15])</f>
        <v/>
      </c>
      <c r="AT601" s="30">
        <f>SUMIF([1]route!$E$3:$E$10005,E601,[1]!Table1[16])</f>
        <v/>
      </c>
      <c r="AU601" s="30">
        <f>SUMIF([1]route!$E$3:$E$10005,E601,[1]!Table1[17])</f>
        <v/>
      </c>
      <c r="AV601" s="30">
        <f>SUMIF([1]route!$E$3:$E$10005,E601,[1]!Table1[18])</f>
        <v/>
      </c>
      <c r="AW601" s="30">
        <f>SUMIF([1]route!$E$3:$E$10005,E601,[1]!Table1[19])</f>
        <v/>
      </c>
      <c r="AX601" s="30">
        <f>SUMIF([1]route!$E$3:$E$10005,E601,[1]!Table1[20])</f>
        <v/>
      </c>
      <c r="AY601" s="30">
        <f>SUMIF([1]route!$E$3:$E$10005,E601,[1]!Table1[21])</f>
        <v/>
      </c>
      <c r="AZ601" s="30">
        <f>SUMIF([1]route!$E$3:$E$10005,E601,[1]!Table1[22])</f>
        <v/>
      </c>
      <c r="BA601" s="30">
        <f>SUMIF([1]route!$E$3:$E$10005,E601,[1]!Table1[23])</f>
        <v/>
      </c>
      <c r="BB601" s="30">
        <f>SUMIF([1]route!$E$3:$E$10005,E601,[1]!Table1[24])</f>
        <v/>
      </c>
      <c r="BC601" s="30">
        <f>SUMIF([1]route!$E$3:$E$10005,E601,[1]!Table1[25])</f>
        <v/>
      </c>
      <c r="BD601" s="30">
        <f>SUMIF([1]route!$E$3:$E$10005,E601,[1]!Table1[26])</f>
        <v/>
      </c>
      <c r="BE601" s="30">
        <f>SUMIF([1]route!$E$3:$E$10005,E601,[1]!Table1[27])</f>
        <v/>
      </c>
      <c r="BF601" s="30">
        <f>SUMIF([1]route!$E$3:$E$10005,E601,[1]!Table1[28])</f>
        <v/>
      </c>
      <c r="BG601" s="30">
        <f>SUMIF([1]route!$E$3:$E$10005,E601,[1]!Table1[29])</f>
        <v/>
      </c>
      <c r="BH601" s="30">
        <f>SUMIF([1]route!$E$3:$E$10005,E601,[1]!Table1[30])</f>
        <v/>
      </c>
      <c r="BI601" s="30">
        <f>SUMIF([1]route!$E$3:$E$10005,E601,[1]!Table1[31])</f>
        <v/>
      </c>
      <c r="BJ601" s="30">
        <f>SUMIF([1]route!$E$3:$E$10005,E601,[1]!Table1[Remain PO])</f>
        <v/>
      </c>
      <c r="BK601" s="31">
        <f>SUMIF([1]route!$E$3:$E$10005,E601,[1]!Table1[N+1])</f>
        <v/>
      </c>
      <c r="BL601" s="31">
        <f>SUMIF([1]route!$E$3:$E$10005,E601,[1]!Table1[N+2])</f>
        <v/>
      </c>
      <c r="BM601" s="31">
        <f>SUMIF([1]route!$E$3:$E$10005,E601,[1]!Table1[N+3])</f>
        <v/>
      </c>
      <c r="BN601" s="32">
        <f>SUMIF([1]route!$E$3:$E$10005,E601,[1]!Table1[N+4])</f>
        <v/>
      </c>
      <c r="BP601" s="37">
        <f>$V601-$AD601</f>
        <v/>
      </c>
      <c r="BQ601" s="35">
        <f>BP601-AE601</f>
        <v/>
      </c>
      <c r="BR601" s="35">
        <f>BQ601-AF601</f>
        <v/>
      </c>
      <c r="BS601" s="35">
        <f>BR601-AG601</f>
        <v/>
      </c>
      <c r="BT601" s="35">
        <f>BS601-AH601</f>
        <v/>
      </c>
      <c r="BU601" s="35">
        <f>BT601-AI601</f>
        <v/>
      </c>
      <c r="BV601" s="35">
        <f>BU601-AJ601</f>
        <v/>
      </c>
      <c r="BW601" s="35">
        <f>BV601-AK601</f>
        <v/>
      </c>
      <c r="BX601" s="35">
        <f>BW601-AL601</f>
        <v/>
      </c>
      <c r="BY601" s="35">
        <f>BX601-AM601</f>
        <v/>
      </c>
      <c r="BZ601" s="35">
        <f>BY601-AN601</f>
        <v/>
      </c>
      <c r="CA601" s="35">
        <f>BZ601-AO601</f>
        <v/>
      </c>
      <c r="CB601" s="35">
        <f>CA601-AP601</f>
        <v/>
      </c>
      <c r="CC601" s="35">
        <f>CB601-AQ601</f>
        <v/>
      </c>
      <c r="CD601" s="35">
        <f>CC601-AR601</f>
        <v/>
      </c>
      <c r="CE601" s="35">
        <f>CD601-AS601</f>
        <v/>
      </c>
      <c r="CF601" s="35">
        <f>CE601-AT601</f>
        <v/>
      </c>
      <c r="CG601" s="35">
        <f>CF601-AU601</f>
        <v/>
      </c>
      <c r="CH601" s="35">
        <f>CG601-AV601</f>
        <v/>
      </c>
      <c r="CI601" s="35">
        <f>CH601-AW601</f>
        <v/>
      </c>
      <c r="CJ601" s="35">
        <f>CI601-AX601</f>
        <v/>
      </c>
      <c r="CK601" s="35">
        <f>CJ601-AY601</f>
        <v/>
      </c>
      <c r="CL601" s="35">
        <f>CK601-AZ601</f>
        <v/>
      </c>
      <c r="CM601" s="35">
        <f>CL601-BA601</f>
        <v/>
      </c>
      <c r="CN601" s="35">
        <f>CM601-BB601</f>
        <v/>
      </c>
      <c r="CO601" s="35">
        <f>CN601-BC601</f>
        <v/>
      </c>
      <c r="CP601" s="35">
        <f>CO601-BD601</f>
        <v/>
      </c>
      <c r="CQ601" s="35">
        <f>CP601-BE601</f>
        <v/>
      </c>
      <c r="CR601" s="35">
        <f>CQ601-BF601</f>
        <v/>
      </c>
      <c r="CS601" s="35">
        <f>CR601-BG601</f>
        <v/>
      </c>
      <c r="CT601" s="35">
        <f>CS601-BH601</f>
        <v/>
      </c>
      <c r="CU601" s="35">
        <f>CT601-BI601</f>
        <v/>
      </c>
      <c r="CV601" s="35">
        <f>CU601-BJ601</f>
        <v/>
      </c>
      <c r="CW601" s="38">
        <f>CV601-BK601</f>
        <v/>
      </c>
      <c r="CX601" s="38">
        <f>CW601-BL601</f>
        <v/>
      </c>
      <c r="CY601" s="38">
        <f>CX601-BM601</f>
        <v/>
      </c>
      <c r="CZ601" s="39">
        <f>CY601-BN601</f>
        <v/>
      </c>
      <c r="DA601" s="35" t="n"/>
    </row>
    <row r="602">
      <c r="D602" s="19" t="n"/>
      <c r="E602" s="20" t="n"/>
      <c r="F602" s="21" t="n"/>
      <c r="G602" s="21" t="n"/>
      <c r="H602" s="21" t="n"/>
      <c r="I602" s="19" t="n"/>
      <c r="J602" s="19" t="n"/>
      <c r="K602" s="21" t="n"/>
      <c r="L602" s="21" t="n"/>
      <c r="M602" s="22" t="n"/>
      <c r="N602" s="22" t="n"/>
      <c r="O602" s="19" t="n"/>
      <c r="P602" s="21" t="n"/>
      <c r="Q602" s="167">
        <f>'Cutting Rules'!AD602</f>
        <v/>
      </c>
      <c r="R602" s="168" t="n"/>
      <c r="S602" s="24" t="n"/>
      <c r="T602" s="169" t="inlineStr"/>
      <c r="U602" s="19" t="n"/>
      <c r="V602" s="25" t="n"/>
      <c r="W602" s="26" t="n"/>
      <c r="X602" s="27" t="n"/>
      <c r="Y602" s="47" t="n"/>
      <c r="Z602" s="121">
        <f>IFERROR(VLOOKUP(E602,[1]route!$E$3:$BL$10005,59,0),"")&amp;IFERROR(VLOOKUP(E602,[1]route!$E$3:$BL$10005,60,0),"")</f>
        <v/>
      </c>
      <c r="AA602" s="172">
        <f>IF(R602&gt;V602,R602-V602,0)</f>
        <v/>
      </c>
      <c r="AB602" s="173">
        <f>AA602*O602*N602/1000</f>
        <v/>
      </c>
      <c r="AC602" s="4">
        <f>IFERROR(MATCH($X602,$BP602:$CZ602,0),"")</f>
        <v/>
      </c>
      <c r="AD602" s="29" t="n">
        <v>0</v>
      </c>
      <c r="AE602" s="30">
        <f>SUMIF([1]route!$E$3:$E$10005,E602,[1]!Table1[1])</f>
        <v/>
      </c>
      <c r="AF602" s="30">
        <f>SUMIF([1]route!$E$3:$E$10005,E602,[1]!Table1[2])</f>
        <v/>
      </c>
      <c r="AG602" s="30">
        <f>SUMIF([1]route!$E$3:$E$10005,E602,[1]!Table1[3])</f>
        <v/>
      </c>
      <c r="AH602" s="30">
        <f>SUMIF([1]route!$E$3:$E$10005,E602,[1]!Table1[4])</f>
        <v/>
      </c>
      <c r="AI602" s="30">
        <f>SUMIF([1]route!$E$3:$E$10005,E602,[1]!Table1[5])</f>
        <v/>
      </c>
      <c r="AJ602" s="30">
        <f>SUMIF([1]route!$E$3:$E$10005,E602,[1]!Table1[6])</f>
        <v/>
      </c>
      <c r="AK602" s="30">
        <f>SUMIF([1]route!$E$3:$E$10005,E602,[1]!Table1[7])</f>
        <v/>
      </c>
      <c r="AL602" s="30">
        <f>SUMIF([1]route!$E$3:$E$10005,E602,[1]!Table1[8])</f>
        <v/>
      </c>
      <c r="AM602" s="30">
        <f>SUMIF([1]route!$E$3:$E$10005,E602,[1]!Table1[9])</f>
        <v/>
      </c>
      <c r="AN602" s="30">
        <f>SUMIF([1]route!$E$3:$E$10005,E602,[1]!Table1[10])</f>
        <v/>
      </c>
      <c r="AO602" s="30">
        <f>SUMIF([1]route!$E$3:$E$10005,E602,[1]!Table1[11])</f>
        <v/>
      </c>
      <c r="AP602" s="30">
        <f>SUMIF([1]route!$E$3:$E$10005,E602,[1]!Table1[12])</f>
        <v/>
      </c>
      <c r="AQ602" s="30">
        <f>SUMIF([1]route!$E$3:$E$10005,E602,[1]!Table1[13])</f>
        <v/>
      </c>
      <c r="AR602" s="30">
        <f>SUMIF([1]route!$E$3:$E$10005,E602,[1]!Table1[14])</f>
        <v/>
      </c>
      <c r="AS602" s="30">
        <f>SUMIF([1]route!$E$3:$E$10005,E602,[1]!Table1[15])</f>
        <v/>
      </c>
      <c r="AT602" s="30">
        <f>SUMIF([1]route!$E$3:$E$10005,E602,[1]!Table1[16])</f>
        <v/>
      </c>
      <c r="AU602" s="30">
        <f>SUMIF([1]route!$E$3:$E$10005,E602,[1]!Table1[17])</f>
        <v/>
      </c>
      <c r="AV602" s="30">
        <f>SUMIF([1]route!$E$3:$E$10005,E602,[1]!Table1[18])</f>
        <v/>
      </c>
      <c r="AW602" s="30">
        <f>SUMIF([1]route!$E$3:$E$10005,E602,[1]!Table1[19])</f>
        <v/>
      </c>
      <c r="AX602" s="30">
        <f>SUMIF([1]route!$E$3:$E$10005,E602,[1]!Table1[20])</f>
        <v/>
      </c>
      <c r="AY602" s="30">
        <f>SUMIF([1]route!$E$3:$E$10005,E602,[1]!Table1[21])</f>
        <v/>
      </c>
      <c r="AZ602" s="30">
        <f>SUMIF([1]route!$E$3:$E$10005,E602,[1]!Table1[22])</f>
        <v/>
      </c>
      <c r="BA602" s="30">
        <f>SUMIF([1]route!$E$3:$E$10005,E602,[1]!Table1[23])</f>
        <v/>
      </c>
      <c r="BB602" s="30">
        <f>SUMIF([1]route!$E$3:$E$10005,E602,[1]!Table1[24])</f>
        <v/>
      </c>
      <c r="BC602" s="30">
        <f>SUMIF([1]route!$E$3:$E$10005,E602,[1]!Table1[25])</f>
        <v/>
      </c>
      <c r="BD602" s="30">
        <f>SUMIF([1]route!$E$3:$E$10005,E602,[1]!Table1[26])</f>
        <v/>
      </c>
      <c r="BE602" s="30">
        <f>SUMIF([1]route!$E$3:$E$10005,E602,[1]!Table1[27])</f>
        <v/>
      </c>
      <c r="BF602" s="30">
        <f>SUMIF([1]route!$E$3:$E$10005,E602,[1]!Table1[28])</f>
        <v/>
      </c>
      <c r="BG602" s="30">
        <f>SUMIF([1]route!$E$3:$E$10005,E602,[1]!Table1[29])</f>
        <v/>
      </c>
      <c r="BH602" s="30">
        <f>SUMIF([1]route!$E$3:$E$10005,E602,[1]!Table1[30])</f>
        <v/>
      </c>
      <c r="BI602" s="30">
        <f>SUMIF([1]route!$E$3:$E$10005,E602,[1]!Table1[31])</f>
        <v/>
      </c>
      <c r="BJ602" s="30">
        <f>SUMIF([1]route!$E$3:$E$10005,E602,[1]!Table1[Remain PO])</f>
        <v/>
      </c>
      <c r="BK602" s="31">
        <f>SUMIF([1]route!$E$3:$E$10005,E602,[1]!Table1[N+1])</f>
        <v/>
      </c>
      <c r="BL602" s="31">
        <f>SUMIF([1]route!$E$3:$E$10005,E602,[1]!Table1[N+2])</f>
        <v/>
      </c>
      <c r="BM602" s="31">
        <f>SUMIF([1]route!$E$3:$E$10005,E602,[1]!Table1[N+3])</f>
        <v/>
      </c>
      <c r="BN602" s="32">
        <f>SUMIF([1]route!$E$3:$E$10005,E602,[1]!Table1[N+4])</f>
        <v/>
      </c>
      <c r="BP602" s="37">
        <f>$V602-$AD602</f>
        <v/>
      </c>
      <c r="BQ602" s="35">
        <f>BP602-AE602</f>
        <v/>
      </c>
      <c r="BR602" s="35">
        <f>BQ602-AF602</f>
        <v/>
      </c>
      <c r="BS602" s="35">
        <f>BR602-AG602</f>
        <v/>
      </c>
      <c r="BT602" s="35">
        <f>BS602-AH602</f>
        <v/>
      </c>
      <c r="BU602" s="35">
        <f>BT602-AI602</f>
        <v/>
      </c>
      <c r="BV602" s="35">
        <f>BU602-AJ602</f>
        <v/>
      </c>
      <c r="BW602" s="35">
        <f>BV602-AK602</f>
        <v/>
      </c>
      <c r="BX602" s="35">
        <f>BW602-AL602</f>
        <v/>
      </c>
      <c r="BY602" s="35">
        <f>BX602-AM602</f>
        <v/>
      </c>
      <c r="BZ602" s="35">
        <f>BY602-AN602</f>
        <v/>
      </c>
      <c r="CA602" s="35">
        <f>BZ602-AO602</f>
        <v/>
      </c>
      <c r="CB602" s="35">
        <f>CA602-AP602</f>
        <v/>
      </c>
      <c r="CC602" s="35">
        <f>CB602-AQ602</f>
        <v/>
      </c>
      <c r="CD602" s="35">
        <f>CC602-AR602</f>
        <v/>
      </c>
      <c r="CE602" s="35">
        <f>CD602-AS602</f>
        <v/>
      </c>
      <c r="CF602" s="35">
        <f>CE602-AT602</f>
        <v/>
      </c>
      <c r="CG602" s="35">
        <f>CF602-AU602</f>
        <v/>
      </c>
      <c r="CH602" s="35">
        <f>CG602-AV602</f>
        <v/>
      </c>
      <c r="CI602" s="35">
        <f>CH602-AW602</f>
        <v/>
      </c>
      <c r="CJ602" s="35">
        <f>CI602-AX602</f>
        <v/>
      </c>
      <c r="CK602" s="35">
        <f>CJ602-AY602</f>
        <v/>
      </c>
      <c r="CL602" s="35">
        <f>CK602-AZ602</f>
        <v/>
      </c>
      <c r="CM602" s="35">
        <f>CL602-BA602</f>
        <v/>
      </c>
      <c r="CN602" s="35">
        <f>CM602-BB602</f>
        <v/>
      </c>
      <c r="CO602" s="35">
        <f>CN602-BC602</f>
        <v/>
      </c>
      <c r="CP602" s="35">
        <f>CO602-BD602</f>
        <v/>
      </c>
      <c r="CQ602" s="35">
        <f>CP602-BE602</f>
        <v/>
      </c>
      <c r="CR602" s="35">
        <f>CQ602-BF602</f>
        <v/>
      </c>
      <c r="CS602" s="35">
        <f>CR602-BG602</f>
        <v/>
      </c>
      <c r="CT602" s="35">
        <f>CS602-BH602</f>
        <v/>
      </c>
      <c r="CU602" s="35">
        <f>CT602-BI602</f>
        <v/>
      </c>
      <c r="CV602" s="35">
        <f>CU602-BJ602</f>
        <v/>
      </c>
      <c r="CW602" s="38">
        <f>CV602-BK602</f>
        <v/>
      </c>
      <c r="CX602" s="38">
        <f>CW602-BL602</f>
        <v/>
      </c>
      <c r="CY602" s="38">
        <f>CX602-BM602</f>
        <v/>
      </c>
      <c r="CZ602" s="39">
        <f>CY602-BN602</f>
        <v/>
      </c>
      <c r="DA602" s="35" t="n"/>
    </row>
    <row r="603">
      <c r="D603" s="19" t="n"/>
      <c r="E603" s="20" t="n"/>
      <c r="F603" s="21" t="n"/>
      <c r="G603" s="21" t="n"/>
      <c r="H603" s="21" t="n"/>
      <c r="I603" s="19" t="n"/>
      <c r="J603" s="19" t="n"/>
      <c r="K603" s="21" t="n"/>
      <c r="L603" s="21" t="n"/>
      <c r="M603" s="22" t="n"/>
      <c r="N603" s="22" t="n"/>
      <c r="O603" s="19" t="n"/>
      <c r="P603" s="21" t="n"/>
      <c r="Q603" s="167">
        <f>'Cutting Rules'!AD603</f>
        <v/>
      </c>
      <c r="R603" s="168" t="n"/>
      <c r="S603" s="24" t="n"/>
      <c r="T603" s="169" t="inlineStr"/>
      <c r="U603" s="19" t="n"/>
      <c r="V603" s="25" t="n"/>
      <c r="W603" s="26" t="n"/>
      <c r="X603" s="27" t="n"/>
      <c r="Y603" s="47" t="n"/>
      <c r="Z603" s="121">
        <f>IFERROR(VLOOKUP(E603,[1]route!$E$3:$BL$10005,59,0),"")&amp;IFERROR(VLOOKUP(E603,[1]route!$E$3:$BL$10005,60,0),"")</f>
        <v/>
      </c>
      <c r="AA603" s="172">
        <f>IF(R603&gt;V603,R603-V603,0)</f>
        <v/>
      </c>
      <c r="AB603" s="173">
        <f>AA603*O603*N603/1000</f>
        <v/>
      </c>
      <c r="AC603" s="4">
        <f>IFERROR(MATCH($X603,$BP603:$CZ603,0),"")</f>
        <v/>
      </c>
      <c r="AD603" s="29" t="n">
        <v>0</v>
      </c>
      <c r="AE603" s="30">
        <f>SUMIF([1]route!$E$3:$E$10005,E603,[1]!Table1[1])</f>
        <v/>
      </c>
      <c r="AF603" s="30">
        <f>SUMIF([1]route!$E$3:$E$10005,E603,[1]!Table1[2])</f>
        <v/>
      </c>
      <c r="AG603" s="30">
        <f>SUMIF([1]route!$E$3:$E$10005,E603,[1]!Table1[3])</f>
        <v/>
      </c>
      <c r="AH603" s="30">
        <f>SUMIF([1]route!$E$3:$E$10005,E603,[1]!Table1[4])</f>
        <v/>
      </c>
      <c r="AI603" s="30">
        <f>SUMIF([1]route!$E$3:$E$10005,E603,[1]!Table1[5])</f>
        <v/>
      </c>
      <c r="AJ603" s="30">
        <f>SUMIF([1]route!$E$3:$E$10005,E603,[1]!Table1[6])</f>
        <v/>
      </c>
      <c r="AK603" s="30">
        <f>SUMIF([1]route!$E$3:$E$10005,E603,[1]!Table1[7])</f>
        <v/>
      </c>
      <c r="AL603" s="30">
        <f>SUMIF([1]route!$E$3:$E$10005,E603,[1]!Table1[8])</f>
        <v/>
      </c>
      <c r="AM603" s="30">
        <f>SUMIF([1]route!$E$3:$E$10005,E603,[1]!Table1[9])</f>
        <v/>
      </c>
      <c r="AN603" s="30">
        <f>SUMIF([1]route!$E$3:$E$10005,E603,[1]!Table1[10])</f>
        <v/>
      </c>
      <c r="AO603" s="30">
        <f>SUMIF([1]route!$E$3:$E$10005,E603,[1]!Table1[11])</f>
        <v/>
      </c>
      <c r="AP603" s="30">
        <f>SUMIF([1]route!$E$3:$E$10005,E603,[1]!Table1[12])</f>
        <v/>
      </c>
      <c r="AQ603" s="30">
        <f>SUMIF([1]route!$E$3:$E$10005,E603,[1]!Table1[13])</f>
        <v/>
      </c>
      <c r="AR603" s="30">
        <f>SUMIF([1]route!$E$3:$E$10005,E603,[1]!Table1[14])</f>
        <v/>
      </c>
      <c r="AS603" s="30">
        <f>SUMIF([1]route!$E$3:$E$10005,E603,[1]!Table1[15])</f>
        <v/>
      </c>
      <c r="AT603" s="30">
        <f>SUMIF([1]route!$E$3:$E$10005,E603,[1]!Table1[16])</f>
        <v/>
      </c>
      <c r="AU603" s="30">
        <f>SUMIF([1]route!$E$3:$E$10005,E603,[1]!Table1[17])</f>
        <v/>
      </c>
      <c r="AV603" s="30">
        <f>SUMIF([1]route!$E$3:$E$10005,E603,[1]!Table1[18])</f>
        <v/>
      </c>
      <c r="AW603" s="30">
        <f>SUMIF([1]route!$E$3:$E$10005,E603,[1]!Table1[19])</f>
        <v/>
      </c>
      <c r="AX603" s="30">
        <f>SUMIF([1]route!$E$3:$E$10005,E603,[1]!Table1[20])</f>
        <v/>
      </c>
      <c r="AY603" s="30">
        <f>SUMIF([1]route!$E$3:$E$10005,E603,[1]!Table1[21])</f>
        <v/>
      </c>
      <c r="AZ603" s="30">
        <f>SUMIF([1]route!$E$3:$E$10005,E603,[1]!Table1[22])</f>
        <v/>
      </c>
      <c r="BA603" s="30">
        <f>SUMIF([1]route!$E$3:$E$10005,E603,[1]!Table1[23])</f>
        <v/>
      </c>
      <c r="BB603" s="30">
        <f>SUMIF([1]route!$E$3:$E$10005,E603,[1]!Table1[24])</f>
        <v/>
      </c>
      <c r="BC603" s="30">
        <f>SUMIF([1]route!$E$3:$E$10005,E603,[1]!Table1[25])</f>
        <v/>
      </c>
      <c r="BD603" s="30">
        <f>SUMIF([1]route!$E$3:$E$10005,E603,[1]!Table1[26])</f>
        <v/>
      </c>
      <c r="BE603" s="30">
        <f>SUMIF([1]route!$E$3:$E$10005,E603,[1]!Table1[27])</f>
        <v/>
      </c>
      <c r="BF603" s="30">
        <f>SUMIF([1]route!$E$3:$E$10005,E603,[1]!Table1[28])</f>
        <v/>
      </c>
      <c r="BG603" s="30">
        <f>SUMIF([1]route!$E$3:$E$10005,E603,[1]!Table1[29])</f>
        <v/>
      </c>
      <c r="BH603" s="30">
        <f>SUMIF([1]route!$E$3:$E$10005,E603,[1]!Table1[30])</f>
        <v/>
      </c>
      <c r="BI603" s="30">
        <f>SUMIF([1]route!$E$3:$E$10005,E603,[1]!Table1[31])</f>
        <v/>
      </c>
      <c r="BJ603" s="30">
        <f>SUMIF([1]route!$E$3:$E$10005,E603,[1]!Table1[Remain PO])</f>
        <v/>
      </c>
      <c r="BK603" s="31">
        <f>SUMIF([1]route!$E$3:$E$10005,E603,[1]!Table1[N+1])</f>
        <v/>
      </c>
      <c r="BL603" s="31">
        <f>SUMIF([1]route!$E$3:$E$10005,E603,[1]!Table1[N+2])</f>
        <v/>
      </c>
      <c r="BM603" s="31">
        <f>SUMIF([1]route!$E$3:$E$10005,E603,[1]!Table1[N+3])</f>
        <v/>
      </c>
      <c r="BN603" s="32">
        <f>SUMIF([1]route!$E$3:$E$10005,E603,[1]!Table1[N+4])</f>
        <v/>
      </c>
      <c r="BP603" s="37">
        <f>$V603-$AD603</f>
        <v/>
      </c>
      <c r="BQ603" s="35">
        <f>BP603-AE603</f>
        <v/>
      </c>
      <c r="BR603" s="35">
        <f>BQ603-AF603</f>
        <v/>
      </c>
      <c r="BS603" s="35">
        <f>BR603-AG603</f>
        <v/>
      </c>
      <c r="BT603" s="35">
        <f>BS603-AH603</f>
        <v/>
      </c>
      <c r="BU603" s="35">
        <f>BT603-AI603</f>
        <v/>
      </c>
      <c r="BV603" s="35">
        <f>BU603-AJ603</f>
        <v/>
      </c>
      <c r="BW603" s="35">
        <f>BV603-AK603</f>
        <v/>
      </c>
      <c r="BX603" s="35">
        <f>BW603-AL603</f>
        <v/>
      </c>
      <c r="BY603" s="35">
        <f>BX603-AM603</f>
        <v/>
      </c>
      <c r="BZ603" s="35">
        <f>BY603-AN603</f>
        <v/>
      </c>
      <c r="CA603" s="35">
        <f>BZ603-AO603</f>
        <v/>
      </c>
      <c r="CB603" s="35">
        <f>CA603-AP603</f>
        <v/>
      </c>
      <c r="CC603" s="35">
        <f>CB603-AQ603</f>
        <v/>
      </c>
      <c r="CD603" s="35">
        <f>CC603-AR603</f>
        <v/>
      </c>
      <c r="CE603" s="35">
        <f>CD603-AS603</f>
        <v/>
      </c>
      <c r="CF603" s="35">
        <f>CE603-AT603</f>
        <v/>
      </c>
      <c r="CG603" s="35">
        <f>CF603-AU603</f>
        <v/>
      </c>
      <c r="CH603" s="35">
        <f>CG603-AV603</f>
        <v/>
      </c>
      <c r="CI603" s="35">
        <f>CH603-AW603</f>
        <v/>
      </c>
      <c r="CJ603" s="35">
        <f>CI603-AX603</f>
        <v/>
      </c>
      <c r="CK603" s="35">
        <f>CJ603-AY603</f>
        <v/>
      </c>
      <c r="CL603" s="35">
        <f>CK603-AZ603</f>
        <v/>
      </c>
      <c r="CM603" s="35">
        <f>CL603-BA603</f>
        <v/>
      </c>
      <c r="CN603" s="35">
        <f>CM603-BB603</f>
        <v/>
      </c>
      <c r="CO603" s="35">
        <f>CN603-BC603</f>
        <v/>
      </c>
      <c r="CP603" s="35">
        <f>CO603-BD603</f>
        <v/>
      </c>
      <c r="CQ603" s="35">
        <f>CP603-BE603</f>
        <v/>
      </c>
      <c r="CR603" s="35">
        <f>CQ603-BF603</f>
        <v/>
      </c>
      <c r="CS603" s="35">
        <f>CR603-BG603</f>
        <v/>
      </c>
      <c r="CT603" s="35">
        <f>CS603-BH603</f>
        <v/>
      </c>
      <c r="CU603" s="35">
        <f>CT603-BI603</f>
        <v/>
      </c>
      <c r="CV603" s="35">
        <f>CU603-BJ603</f>
        <v/>
      </c>
      <c r="CW603" s="38">
        <f>CV603-BK603</f>
        <v/>
      </c>
      <c r="CX603" s="38">
        <f>CW603-BL603</f>
        <v/>
      </c>
      <c r="CY603" s="38">
        <f>CX603-BM603</f>
        <v/>
      </c>
      <c r="CZ603" s="39">
        <f>CY603-BN603</f>
        <v/>
      </c>
      <c r="DA603" s="35" t="n"/>
    </row>
    <row r="604">
      <c r="D604" s="19" t="n"/>
      <c r="E604" s="20" t="n"/>
      <c r="F604" s="21" t="n"/>
      <c r="G604" s="21" t="n"/>
      <c r="H604" s="21" t="n"/>
      <c r="I604" s="19" t="n"/>
      <c r="J604" s="19" t="n"/>
      <c r="K604" s="21" t="n"/>
      <c r="L604" s="21" t="n"/>
      <c r="M604" s="22" t="n"/>
      <c r="N604" s="22" t="n"/>
      <c r="O604" s="19" t="n"/>
      <c r="P604" s="21" t="n"/>
      <c r="Q604" s="167">
        <f>'Cutting Rules'!AD604</f>
        <v/>
      </c>
      <c r="R604" s="168" t="n"/>
      <c r="S604" s="24" t="n"/>
      <c r="T604" s="169" t="inlineStr"/>
      <c r="U604" s="19" t="n"/>
      <c r="V604" s="25" t="n"/>
      <c r="W604" s="26" t="n"/>
      <c r="X604" s="27" t="n"/>
      <c r="Y604" s="47" t="n"/>
      <c r="Z604" s="121">
        <f>IFERROR(VLOOKUP(E604,[1]route!$E$3:$BL$10005,59,0),"")&amp;IFERROR(VLOOKUP(E604,[1]route!$E$3:$BL$10005,60,0),"")</f>
        <v/>
      </c>
      <c r="AA604" s="172">
        <f>IF(R604&gt;V604,R604-V604,0)</f>
        <v/>
      </c>
      <c r="AB604" s="173">
        <f>AA604*O604*N604/1000</f>
        <v/>
      </c>
      <c r="AC604" s="4">
        <f>IFERROR(MATCH($X604,$BP604:$CZ604,0),"")</f>
        <v/>
      </c>
      <c r="AD604" s="29" t="n">
        <v>0</v>
      </c>
      <c r="AE604" s="30">
        <f>SUMIF([1]route!$E$3:$E$10005,E604,[1]!Table1[1])</f>
        <v/>
      </c>
      <c r="AF604" s="30">
        <f>SUMIF([1]route!$E$3:$E$10005,E604,[1]!Table1[2])</f>
        <v/>
      </c>
      <c r="AG604" s="30">
        <f>SUMIF([1]route!$E$3:$E$10005,E604,[1]!Table1[3])</f>
        <v/>
      </c>
      <c r="AH604" s="30">
        <f>SUMIF([1]route!$E$3:$E$10005,E604,[1]!Table1[4])</f>
        <v/>
      </c>
      <c r="AI604" s="30">
        <f>SUMIF([1]route!$E$3:$E$10005,E604,[1]!Table1[5])</f>
        <v/>
      </c>
      <c r="AJ604" s="30">
        <f>SUMIF([1]route!$E$3:$E$10005,E604,[1]!Table1[6])</f>
        <v/>
      </c>
      <c r="AK604" s="30">
        <f>SUMIF([1]route!$E$3:$E$10005,E604,[1]!Table1[7])</f>
        <v/>
      </c>
      <c r="AL604" s="30">
        <f>SUMIF([1]route!$E$3:$E$10005,E604,[1]!Table1[8])</f>
        <v/>
      </c>
      <c r="AM604" s="30">
        <f>SUMIF([1]route!$E$3:$E$10005,E604,[1]!Table1[9])</f>
        <v/>
      </c>
      <c r="AN604" s="30">
        <f>SUMIF([1]route!$E$3:$E$10005,E604,[1]!Table1[10])</f>
        <v/>
      </c>
      <c r="AO604" s="30">
        <f>SUMIF([1]route!$E$3:$E$10005,E604,[1]!Table1[11])</f>
        <v/>
      </c>
      <c r="AP604" s="30">
        <f>SUMIF([1]route!$E$3:$E$10005,E604,[1]!Table1[12])</f>
        <v/>
      </c>
      <c r="AQ604" s="30">
        <f>SUMIF([1]route!$E$3:$E$10005,E604,[1]!Table1[13])</f>
        <v/>
      </c>
      <c r="AR604" s="30">
        <f>SUMIF([1]route!$E$3:$E$10005,E604,[1]!Table1[14])</f>
        <v/>
      </c>
      <c r="AS604" s="30">
        <f>SUMIF([1]route!$E$3:$E$10005,E604,[1]!Table1[15])</f>
        <v/>
      </c>
      <c r="AT604" s="30">
        <f>SUMIF([1]route!$E$3:$E$10005,E604,[1]!Table1[16])</f>
        <v/>
      </c>
      <c r="AU604" s="30">
        <f>SUMIF([1]route!$E$3:$E$10005,E604,[1]!Table1[17])</f>
        <v/>
      </c>
      <c r="AV604" s="30">
        <f>SUMIF([1]route!$E$3:$E$10005,E604,[1]!Table1[18])</f>
        <v/>
      </c>
      <c r="AW604" s="30">
        <f>SUMIF([1]route!$E$3:$E$10005,E604,[1]!Table1[19])</f>
        <v/>
      </c>
      <c r="AX604" s="30">
        <f>SUMIF([1]route!$E$3:$E$10005,E604,[1]!Table1[20])</f>
        <v/>
      </c>
      <c r="AY604" s="30">
        <f>SUMIF([1]route!$E$3:$E$10005,E604,[1]!Table1[21])</f>
        <v/>
      </c>
      <c r="AZ604" s="30">
        <f>SUMIF([1]route!$E$3:$E$10005,E604,[1]!Table1[22])</f>
        <v/>
      </c>
      <c r="BA604" s="30">
        <f>SUMIF([1]route!$E$3:$E$10005,E604,[1]!Table1[23])</f>
        <v/>
      </c>
      <c r="BB604" s="30">
        <f>SUMIF([1]route!$E$3:$E$10005,E604,[1]!Table1[24])</f>
        <v/>
      </c>
      <c r="BC604" s="30">
        <f>SUMIF([1]route!$E$3:$E$10005,E604,[1]!Table1[25])</f>
        <v/>
      </c>
      <c r="BD604" s="30">
        <f>SUMIF([1]route!$E$3:$E$10005,E604,[1]!Table1[26])</f>
        <v/>
      </c>
      <c r="BE604" s="30">
        <f>SUMIF([1]route!$E$3:$E$10005,E604,[1]!Table1[27])</f>
        <v/>
      </c>
      <c r="BF604" s="30">
        <f>SUMIF([1]route!$E$3:$E$10005,E604,[1]!Table1[28])</f>
        <v/>
      </c>
      <c r="BG604" s="30">
        <f>SUMIF([1]route!$E$3:$E$10005,E604,[1]!Table1[29])</f>
        <v/>
      </c>
      <c r="BH604" s="30">
        <f>SUMIF([1]route!$E$3:$E$10005,E604,[1]!Table1[30])</f>
        <v/>
      </c>
      <c r="BI604" s="30">
        <f>SUMIF([1]route!$E$3:$E$10005,E604,[1]!Table1[31])</f>
        <v/>
      </c>
      <c r="BJ604" s="30">
        <f>SUMIF([1]route!$E$3:$E$10005,E604,[1]!Table1[Remain PO])</f>
        <v/>
      </c>
      <c r="BK604" s="31">
        <f>SUMIF([1]route!$E$3:$E$10005,E604,[1]!Table1[N+1])</f>
        <v/>
      </c>
      <c r="BL604" s="31">
        <f>SUMIF([1]route!$E$3:$E$10005,E604,[1]!Table1[N+2])</f>
        <v/>
      </c>
      <c r="BM604" s="31">
        <f>SUMIF([1]route!$E$3:$E$10005,E604,[1]!Table1[N+3])</f>
        <v/>
      </c>
      <c r="BN604" s="32">
        <f>SUMIF([1]route!$E$3:$E$10005,E604,[1]!Table1[N+4])</f>
        <v/>
      </c>
      <c r="BP604" s="37">
        <f>$V604-$AD604</f>
        <v/>
      </c>
      <c r="BQ604" s="35">
        <f>BP604-AE604</f>
        <v/>
      </c>
      <c r="BR604" s="35">
        <f>BQ604-AF604</f>
        <v/>
      </c>
      <c r="BS604" s="35">
        <f>BR604-AG604</f>
        <v/>
      </c>
      <c r="BT604" s="35">
        <f>BS604-AH604</f>
        <v/>
      </c>
      <c r="BU604" s="35">
        <f>BT604-AI604</f>
        <v/>
      </c>
      <c r="BV604" s="35">
        <f>BU604-AJ604</f>
        <v/>
      </c>
      <c r="BW604" s="35">
        <f>BV604-AK604</f>
        <v/>
      </c>
      <c r="BX604" s="35">
        <f>BW604-AL604</f>
        <v/>
      </c>
      <c r="BY604" s="35">
        <f>BX604-AM604</f>
        <v/>
      </c>
      <c r="BZ604" s="35">
        <f>BY604-AN604</f>
        <v/>
      </c>
      <c r="CA604" s="35">
        <f>BZ604-AO604</f>
        <v/>
      </c>
      <c r="CB604" s="35">
        <f>CA604-AP604</f>
        <v/>
      </c>
      <c r="CC604" s="35">
        <f>CB604-AQ604</f>
        <v/>
      </c>
      <c r="CD604" s="35">
        <f>CC604-AR604</f>
        <v/>
      </c>
      <c r="CE604" s="35">
        <f>CD604-AS604</f>
        <v/>
      </c>
      <c r="CF604" s="35">
        <f>CE604-AT604</f>
        <v/>
      </c>
      <c r="CG604" s="35">
        <f>CF604-AU604</f>
        <v/>
      </c>
      <c r="CH604" s="35">
        <f>CG604-AV604</f>
        <v/>
      </c>
      <c r="CI604" s="35">
        <f>CH604-AW604</f>
        <v/>
      </c>
      <c r="CJ604" s="35">
        <f>CI604-AX604</f>
        <v/>
      </c>
      <c r="CK604" s="35">
        <f>CJ604-AY604</f>
        <v/>
      </c>
      <c r="CL604" s="35">
        <f>CK604-AZ604</f>
        <v/>
      </c>
      <c r="CM604" s="35">
        <f>CL604-BA604</f>
        <v/>
      </c>
      <c r="CN604" s="35">
        <f>CM604-BB604</f>
        <v/>
      </c>
      <c r="CO604" s="35">
        <f>CN604-BC604</f>
        <v/>
      </c>
      <c r="CP604" s="35">
        <f>CO604-BD604</f>
        <v/>
      </c>
      <c r="CQ604" s="35">
        <f>CP604-BE604</f>
        <v/>
      </c>
      <c r="CR604" s="35">
        <f>CQ604-BF604</f>
        <v/>
      </c>
      <c r="CS604" s="35">
        <f>CR604-BG604</f>
        <v/>
      </c>
      <c r="CT604" s="35">
        <f>CS604-BH604</f>
        <v/>
      </c>
      <c r="CU604" s="35">
        <f>CT604-BI604</f>
        <v/>
      </c>
      <c r="CV604" s="35">
        <f>CU604-BJ604</f>
        <v/>
      </c>
      <c r="CW604" s="38">
        <f>CV604-BK604</f>
        <v/>
      </c>
      <c r="CX604" s="38">
        <f>CW604-BL604</f>
        <v/>
      </c>
      <c r="CY604" s="38">
        <f>CX604-BM604</f>
        <v/>
      </c>
      <c r="CZ604" s="39">
        <f>CY604-BN604</f>
        <v/>
      </c>
      <c r="DA604" s="35" t="n"/>
    </row>
    <row r="605">
      <c r="D605" s="19" t="n"/>
      <c r="E605" s="20" t="n"/>
      <c r="F605" s="21" t="n"/>
      <c r="G605" s="21" t="n"/>
      <c r="H605" s="21" t="n"/>
      <c r="I605" s="19" t="n"/>
      <c r="J605" s="19" t="n"/>
      <c r="K605" s="21" t="n"/>
      <c r="L605" s="21" t="n"/>
      <c r="M605" s="22" t="n"/>
      <c r="N605" s="22" t="n"/>
      <c r="O605" s="19" t="n"/>
      <c r="P605" s="21" t="n"/>
      <c r="Q605" s="167">
        <f>'Cutting Rules'!AD605</f>
        <v/>
      </c>
      <c r="R605" s="168" t="n"/>
      <c r="S605" s="24" t="n"/>
      <c r="T605" s="169" t="inlineStr"/>
      <c r="U605" s="19" t="n"/>
      <c r="V605" s="25" t="n"/>
      <c r="W605" s="26" t="n"/>
      <c r="X605" s="27" t="n"/>
      <c r="Y605" s="47" t="n"/>
      <c r="Z605" s="121">
        <f>IFERROR(VLOOKUP(E605,[1]route!$E$3:$BL$10005,59,0),"")&amp;IFERROR(VLOOKUP(E605,[1]route!$E$3:$BL$10005,60,0),"")</f>
        <v/>
      </c>
      <c r="AA605" s="172">
        <f>IF(R605&gt;V605,R605-V605,0)</f>
        <v/>
      </c>
      <c r="AB605" s="173">
        <f>AA605*O605*N605/1000</f>
        <v/>
      </c>
      <c r="AC605" s="4">
        <f>IFERROR(MATCH($X605,$BP605:$CZ605,0),"")</f>
        <v/>
      </c>
      <c r="AD605" s="29" t="n">
        <v>0</v>
      </c>
      <c r="AE605" s="30">
        <f>SUMIF([1]route!$E$3:$E$10005,E605,[1]!Table1[1])</f>
        <v/>
      </c>
      <c r="AF605" s="30">
        <f>SUMIF([1]route!$E$3:$E$10005,E605,[1]!Table1[2])</f>
        <v/>
      </c>
      <c r="AG605" s="30">
        <f>SUMIF([1]route!$E$3:$E$10005,E605,[1]!Table1[3])</f>
        <v/>
      </c>
      <c r="AH605" s="30">
        <f>SUMIF([1]route!$E$3:$E$10005,E605,[1]!Table1[4])</f>
        <v/>
      </c>
      <c r="AI605" s="30">
        <f>SUMIF([1]route!$E$3:$E$10005,E605,[1]!Table1[5])</f>
        <v/>
      </c>
      <c r="AJ605" s="30">
        <f>SUMIF([1]route!$E$3:$E$10005,E605,[1]!Table1[6])</f>
        <v/>
      </c>
      <c r="AK605" s="30">
        <f>SUMIF([1]route!$E$3:$E$10005,E605,[1]!Table1[7])</f>
        <v/>
      </c>
      <c r="AL605" s="30">
        <f>SUMIF([1]route!$E$3:$E$10005,E605,[1]!Table1[8])</f>
        <v/>
      </c>
      <c r="AM605" s="30">
        <f>SUMIF([1]route!$E$3:$E$10005,E605,[1]!Table1[9])</f>
        <v/>
      </c>
      <c r="AN605" s="30">
        <f>SUMIF([1]route!$E$3:$E$10005,E605,[1]!Table1[10])</f>
        <v/>
      </c>
      <c r="AO605" s="30">
        <f>SUMIF([1]route!$E$3:$E$10005,E605,[1]!Table1[11])</f>
        <v/>
      </c>
      <c r="AP605" s="30">
        <f>SUMIF([1]route!$E$3:$E$10005,E605,[1]!Table1[12])</f>
        <v/>
      </c>
      <c r="AQ605" s="30">
        <f>SUMIF([1]route!$E$3:$E$10005,E605,[1]!Table1[13])</f>
        <v/>
      </c>
      <c r="AR605" s="30">
        <f>SUMIF([1]route!$E$3:$E$10005,E605,[1]!Table1[14])</f>
        <v/>
      </c>
      <c r="AS605" s="30">
        <f>SUMIF([1]route!$E$3:$E$10005,E605,[1]!Table1[15])</f>
        <v/>
      </c>
      <c r="AT605" s="30">
        <f>SUMIF([1]route!$E$3:$E$10005,E605,[1]!Table1[16])</f>
        <v/>
      </c>
      <c r="AU605" s="30">
        <f>SUMIF([1]route!$E$3:$E$10005,E605,[1]!Table1[17])</f>
        <v/>
      </c>
      <c r="AV605" s="30">
        <f>SUMIF([1]route!$E$3:$E$10005,E605,[1]!Table1[18])</f>
        <v/>
      </c>
      <c r="AW605" s="30">
        <f>SUMIF([1]route!$E$3:$E$10005,E605,[1]!Table1[19])</f>
        <v/>
      </c>
      <c r="AX605" s="30">
        <f>SUMIF([1]route!$E$3:$E$10005,E605,[1]!Table1[20])</f>
        <v/>
      </c>
      <c r="AY605" s="30">
        <f>SUMIF([1]route!$E$3:$E$10005,E605,[1]!Table1[21])</f>
        <v/>
      </c>
      <c r="AZ605" s="30">
        <f>SUMIF([1]route!$E$3:$E$10005,E605,[1]!Table1[22])</f>
        <v/>
      </c>
      <c r="BA605" s="30">
        <f>SUMIF([1]route!$E$3:$E$10005,E605,[1]!Table1[23])</f>
        <v/>
      </c>
      <c r="BB605" s="30">
        <f>SUMIF([1]route!$E$3:$E$10005,E605,[1]!Table1[24])</f>
        <v/>
      </c>
      <c r="BC605" s="30">
        <f>SUMIF([1]route!$E$3:$E$10005,E605,[1]!Table1[25])</f>
        <v/>
      </c>
      <c r="BD605" s="30">
        <f>SUMIF([1]route!$E$3:$E$10005,E605,[1]!Table1[26])</f>
        <v/>
      </c>
      <c r="BE605" s="30">
        <f>SUMIF([1]route!$E$3:$E$10005,E605,[1]!Table1[27])</f>
        <v/>
      </c>
      <c r="BF605" s="30">
        <f>SUMIF([1]route!$E$3:$E$10005,E605,[1]!Table1[28])</f>
        <v/>
      </c>
      <c r="BG605" s="30">
        <f>SUMIF([1]route!$E$3:$E$10005,E605,[1]!Table1[29])</f>
        <v/>
      </c>
      <c r="BH605" s="30">
        <f>SUMIF([1]route!$E$3:$E$10005,E605,[1]!Table1[30])</f>
        <v/>
      </c>
      <c r="BI605" s="30">
        <f>SUMIF([1]route!$E$3:$E$10005,E605,[1]!Table1[31])</f>
        <v/>
      </c>
      <c r="BJ605" s="30">
        <f>SUMIF([1]route!$E$3:$E$10005,E605,[1]!Table1[Remain PO])</f>
        <v/>
      </c>
      <c r="BK605" s="31">
        <f>SUMIF([1]route!$E$3:$E$10005,E605,[1]!Table1[N+1])</f>
        <v/>
      </c>
      <c r="BL605" s="31">
        <f>SUMIF([1]route!$E$3:$E$10005,E605,[1]!Table1[N+2])</f>
        <v/>
      </c>
      <c r="BM605" s="31">
        <f>SUMIF([1]route!$E$3:$E$10005,E605,[1]!Table1[N+3])</f>
        <v/>
      </c>
      <c r="BN605" s="32">
        <f>SUMIF([1]route!$E$3:$E$10005,E605,[1]!Table1[N+4])</f>
        <v/>
      </c>
      <c r="BP605" s="37">
        <f>$V605-$AD605</f>
        <v/>
      </c>
      <c r="BQ605" s="35">
        <f>BP605-AE605</f>
        <v/>
      </c>
      <c r="BR605" s="35">
        <f>BQ605-AF605</f>
        <v/>
      </c>
      <c r="BS605" s="35">
        <f>BR605-AG605</f>
        <v/>
      </c>
      <c r="BT605" s="35">
        <f>BS605-AH605</f>
        <v/>
      </c>
      <c r="BU605" s="35">
        <f>BT605-AI605</f>
        <v/>
      </c>
      <c r="BV605" s="35">
        <f>BU605-AJ605</f>
        <v/>
      </c>
      <c r="BW605" s="35">
        <f>BV605-AK605</f>
        <v/>
      </c>
      <c r="BX605" s="35">
        <f>BW605-AL605</f>
        <v/>
      </c>
      <c r="BY605" s="35">
        <f>BX605-AM605</f>
        <v/>
      </c>
      <c r="BZ605" s="35">
        <f>BY605-AN605</f>
        <v/>
      </c>
      <c r="CA605" s="35">
        <f>BZ605-AO605</f>
        <v/>
      </c>
      <c r="CB605" s="35">
        <f>CA605-AP605</f>
        <v/>
      </c>
      <c r="CC605" s="35">
        <f>CB605-AQ605</f>
        <v/>
      </c>
      <c r="CD605" s="35">
        <f>CC605-AR605</f>
        <v/>
      </c>
      <c r="CE605" s="35">
        <f>CD605-AS605</f>
        <v/>
      </c>
      <c r="CF605" s="35">
        <f>CE605-AT605</f>
        <v/>
      </c>
      <c r="CG605" s="35">
        <f>CF605-AU605</f>
        <v/>
      </c>
      <c r="CH605" s="35">
        <f>CG605-AV605</f>
        <v/>
      </c>
      <c r="CI605" s="35">
        <f>CH605-AW605</f>
        <v/>
      </c>
      <c r="CJ605" s="35">
        <f>CI605-AX605</f>
        <v/>
      </c>
      <c r="CK605" s="35">
        <f>CJ605-AY605</f>
        <v/>
      </c>
      <c r="CL605" s="35">
        <f>CK605-AZ605</f>
        <v/>
      </c>
      <c r="CM605" s="35">
        <f>CL605-BA605</f>
        <v/>
      </c>
      <c r="CN605" s="35">
        <f>CM605-BB605</f>
        <v/>
      </c>
      <c r="CO605" s="35">
        <f>CN605-BC605</f>
        <v/>
      </c>
      <c r="CP605" s="35">
        <f>CO605-BD605</f>
        <v/>
      </c>
      <c r="CQ605" s="35">
        <f>CP605-BE605</f>
        <v/>
      </c>
      <c r="CR605" s="35">
        <f>CQ605-BF605</f>
        <v/>
      </c>
      <c r="CS605" s="35">
        <f>CR605-BG605</f>
        <v/>
      </c>
      <c r="CT605" s="35">
        <f>CS605-BH605</f>
        <v/>
      </c>
      <c r="CU605" s="35">
        <f>CT605-BI605</f>
        <v/>
      </c>
      <c r="CV605" s="35">
        <f>CU605-BJ605</f>
        <v/>
      </c>
      <c r="CW605" s="38">
        <f>CV605-BK605</f>
        <v/>
      </c>
      <c r="CX605" s="38">
        <f>CW605-BL605</f>
        <v/>
      </c>
      <c r="CY605" s="38">
        <f>CX605-BM605</f>
        <v/>
      </c>
      <c r="CZ605" s="39">
        <f>CY605-BN605</f>
        <v/>
      </c>
      <c r="DA605" s="35" t="n"/>
    </row>
    <row r="606">
      <c r="D606" s="19" t="n"/>
      <c r="E606" s="20" t="n"/>
      <c r="F606" s="21" t="n"/>
      <c r="G606" s="21" t="n"/>
      <c r="H606" s="21" t="n"/>
      <c r="I606" s="19" t="n"/>
      <c r="J606" s="19" t="n"/>
      <c r="K606" s="21" t="n"/>
      <c r="L606" s="21" t="n"/>
      <c r="M606" s="22" t="n"/>
      <c r="N606" s="22" t="n"/>
      <c r="O606" s="19" t="n"/>
      <c r="P606" s="21" t="n"/>
      <c r="Q606" s="167">
        <f>'Cutting Rules'!AD606</f>
        <v/>
      </c>
      <c r="R606" s="168" t="n"/>
      <c r="S606" s="24" t="n"/>
      <c r="T606" s="169" t="inlineStr"/>
      <c r="U606" s="19" t="n"/>
      <c r="V606" s="25" t="n"/>
      <c r="W606" s="26" t="n"/>
      <c r="X606" s="27" t="n"/>
      <c r="Y606" s="47" t="n"/>
      <c r="Z606" s="121">
        <f>IFERROR(VLOOKUP(E606,[1]route!$E$3:$BL$10005,59,0),"")&amp;IFERROR(VLOOKUP(E606,[1]route!$E$3:$BL$10005,60,0),"")</f>
        <v/>
      </c>
      <c r="AA606" s="172">
        <f>IF(R606&gt;V606,R606-V606,0)</f>
        <v/>
      </c>
      <c r="AB606" s="173">
        <f>AA606*O606*N606/1000</f>
        <v/>
      </c>
      <c r="AC606" s="4">
        <f>IFERROR(MATCH($X606,$BP606:$CZ606,0),"")</f>
        <v/>
      </c>
      <c r="AD606" s="29" t="n">
        <v>0</v>
      </c>
      <c r="AE606" s="30">
        <f>SUMIF([1]route!$E$3:$E$10005,E606,[1]!Table1[1])</f>
        <v/>
      </c>
      <c r="AF606" s="30">
        <f>SUMIF([1]route!$E$3:$E$10005,E606,[1]!Table1[2])</f>
        <v/>
      </c>
      <c r="AG606" s="30">
        <f>SUMIF([1]route!$E$3:$E$10005,E606,[1]!Table1[3])</f>
        <v/>
      </c>
      <c r="AH606" s="30">
        <f>SUMIF([1]route!$E$3:$E$10005,E606,[1]!Table1[4])</f>
        <v/>
      </c>
      <c r="AI606" s="30">
        <f>SUMIF([1]route!$E$3:$E$10005,E606,[1]!Table1[5])</f>
        <v/>
      </c>
      <c r="AJ606" s="30">
        <f>SUMIF([1]route!$E$3:$E$10005,E606,[1]!Table1[6])</f>
        <v/>
      </c>
      <c r="AK606" s="30">
        <f>SUMIF([1]route!$E$3:$E$10005,E606,[1]!Table1[7])</f>
        <v/>
      </c>
      <c r="AL606" s="30">
        <f>SUMIF([1]route!$E$3:$E$10005,E606,[1]!Table1[8])</f>
        <v/>
      </c>
      <c r="AM606" s="30">
        <f>SUMIF([1]route!$E$3:$E$10005,E606,[1]!Table1[9])</f>
        <v/>
      </c>
      <c r="AN606" s="30">
        <f>SUMIF([1]route!$E$3:$E$10005,E606,[1]!Table1[10])</f>
        <v/>
      </c>
      <c r="AO606" s="30">
        <f>SUMIF([1]route!$E$3:$E$10005,E606,[1]!Table1[11])</f>
        <v/>
      </c>
      <c r="AP606" s="30">
        <f>SUMIF([1]route!$E$3:$E$10005,E606,[1]!Table1[12])</f>
        <v/>
      </c>
      <c r="AQ606" s="30">
        <f>SUMIF([1]route!$E$3:$E$10005,E606,[1]!Table1[13])</f>
        <v/>
      </c>
      <c r="AR606" s="30">
        <f>SUMIF([1]route!$E$3:$E$10005,E606,[1]!Table1[14])</f>
        <v/>
      </c>
      <c r="AS606" s="30">
        <f>SUMIF([1]route!$E$3:$E$10005,E606,[1]!Table1[15])</f>
        <v/>
      </c>
      <c r="AT606" s="30">
        <f>SUMIF([1]route!$E$3:$E$10005,E606,[1]!Table1[16])</f>
        <v/>
      </c>
      <c r="AU606" s="30">
        <f>SUMIF([1]route!$E$3:$E$10005,E606,[1]!Table1[17])</f>
        <v/>
      </c>
      <c r="AV606" s="30">
        <f>SUMIF([1]route!$E$3:$E$10005,E606,[1]!Table1[18])</f>
        <v/>
      </c>
      <c r="AW606" s="30">
        <f>SUMIF([1]route!$E$3:$E$10005,E606,[1]!Table1[19])</f>
        <v/>
      </c>
      <c r="AX606" s="30">
        <f>SUMIF([1]route!$E$3:$E$10005,E606,[1]!Table1[20])</f>
        <v/>
      </c>
      <c r="AY606" s="30">
        <f>SUMIF([1]route!$E$3:$E$10005,E606,[1]!Table1[21])</f>
        <v/>
      </c>
      <c r="AZ606" s="30">
        <f>SUMIF([1]route!$E$3:$E$10005,E606,[1]!Table1[22])</f>
        <v/>
      </c>
      <c r="BA606" s="30">
        <f>SUMIF([1]route!$E$3:$E$10005,E606,[1]!Table1[23])</f>
        <v/>
      </c>
      <c r="BB606" s="30">
        <f>SUMIF([1]route!$E$3:$E$10005,E606,[1]!Table1[24])</f>
        <v/>
      </c>
      <c r="BC606" s="30">
        <f>SUMIF([1]route!$E$3:$E$10005,E606,[1]!Table1[25])</f>
        <v/>
      </c>
      <c r="BD606" s="30">
        <f>SUMIF([1]route!$E$3:$E$10005,E606,[1]!Table1[26])</f>
        <v/>
      </c>
      <c r="BE606" s="30">
        <f>SUMIF([1]route!$E$3:$E$10005,E606,[1]!Table1[27])</f>
        <v/>
      </c>
      <c r="BF606" s="30">
        <f>SUMIF([1]route!$E$3:$E$10005,E606,[1]!Table1[28])</f>
        <v/>
      </c>
      <c r="BG606" s="30">
        <f>SUMIF([1]route!$E$3:$E$10005,E606,[1]!Table1[29])</f>
        <v/>
      </c>
      <c r="BH606" s="30">
        <f>SUMIF([1]route!$E$3:$E$10005,E606,[1]!Table1[30])</f>
        <v/>
      </c>
      <c r="BI606" s="30">
        <f>SUMIF([1]route!$E$3:$E$10005,E606,[1]!Table1[31])</f>
        <v/>
      </c>
      <c r="BJ606" s="30">
        <f>SUMIF([1]route!$E$3:$E$10005,E606,[1]!Table1[Remain PO])</f>
        <v/>
      </c>
      <c r="BK606" s="31">
        <f>SUMIF([1]route!$E$3:$E$10005,E606,[1]!Table1[N+1])</f>
        <v/>
      </c>
      <c r="BL606" s="31">
        <f>SUMIF([1]route!$E$3:$E$10005,E606,[1]!Table1[N+2])</f>
        <v/>
      </c>
      <c r="BM606" s="31">
        <f>SUMIF([1]route!$E$3:$E$10005,E606,[1]!Table1[N+3])</f>
        <v/>
      </c>
      <c r="BN606" s="32">
        <f>SUMIF([1]route!$E$3:$E$10005,E606,[1]!Table1[N+4])</f>
        <v/>
      </c>
      <c r="BP606" s="37">
        <f>$V606-$AD606</f>
        <v/>
      </c>
      <c r="BQ606" s="35">
        <f>BP606-AE606</f>
        <v/>
      </c>
      <c r="BR606" s="35">
        <f>BQ606-AF606</f>
        <v/>
      </c>
      <c r="BS606" s="35">
        <f>BR606-AG606</f>
        <v/>
      </c>
      <c r="BT606" s="35">
        <f>BS606-AH606</f>
        <v/>
      </c>
      <c r="BU606" s="35">
        <f>BT606-AI606</f>
        <v/>
      </c>
      <c r="BV606" s="35">
        <f>BU606-AJ606</f>
        <v/>
      </c>
      <c r="BW606" s="35">
        <f>BV606-AK606</f>
        <v/>
      </c>
      <c r="BX606" s="35">
        <f>BW606-AL606</f>
        <v/>
      </c>
      <c r="BY606" s="35">
        <f>BX606-AM606</f>
        <v/>
      </c>
      <c r="BZ606" s="35">
        <f>BY606-AN606</f>
        <v/>
      </c>
      <c r="CA606" s="35">
        <f>BZ606-AO606</f>
        <v/>
      </c>
      <c r="CB606" s="35">
        <f>CA606-AP606</f>
        <v/>
      </c>
      <c r="CC606" s="35">
        <f>CB606-AQ606</f>
        <v/>
      </c>
      <c r="CD606" s="35">
        <f>CC606-AR606</f>
        <v/>
      </c>
      <c r="CE606" s="35">
        <f>CD606-AS606</f>
        <v/>
      </c>
      <c r="CF606" s="35">
        <f>CE606-AT606</f>
        <v/>
      </c>
      <c r="CG606" s="35">
        <f>CF606-AU606</f>
        <v/>
      </c>
      <c r="CH606" s="35">
        <f>CG606-AV606</f>
        <v/>
      </c>
      <c r="CI606" s="35">
        <f>CH606-AW606</f>
        <v/>
      </c>
      <c r="CJ606" s="35">
        <f>CI606-AX606</f>
        <v/>
      </c>
      <c r="CK606" s="35">
        <f>CJ606-AY606</f>
        <v/>
      </c>
      <c r="CL606" s="35">
        <f>CK606-AZ606</f>
        <v/>
      </c>
      <c r="CM606" s="35">
        <f>CL606-BA606</f>
        <v/>
      </c>
      <c r="CN606" s="35">
        <f>CM606-BB606</f>
        <v/>
      </c>
      <c r="CO606" s="35">
        <f>CN606-BC606</f>
        <v/>
      </c>
      <c r="CP606" s="35">
        <f>CO606-BD606</f>
        <v/>
      </c>
      <c r="CQ606" s="35">
        <f>CP606-BE606</f>
        <v/>
      </c>
      <c r="CR606" s="35">
        <f>CQ606-BF606</f>
        <v/>
      </c>
      <c r="CS606" s="35">
        <f>CR606-BG606</f>
        <v/>
      </c>
      <c r="CT606" s="35">
        <f>CS606-BH606</f>
        <v/>
      </c>
      <c r="CU606" s="35">
        <f>CT606-BI606</f>
        <v/>
      </c>
      <c r="CV606" s="35">
        <f>CU606-BJ606</f>
        <v/>
      </c>
      <c r="CW606" s="38">
        <f>CV606-BK606</f>
        <v/>
      </c>
      <c r="CX606" s="38">
        <f>CW606-BL606</f>
        <v/>
      </c>
      <c r="CY606" s="38">
        <f>CX606-BM606</f>
        <v/>
      </c>
      <c r="CZ606" s="39">
        <f>CY606-BN606</f>
        <v/>
      </c>
      <c r="DA606" s="35" t="n"/>
    </row>
    <row r="607">
      <c r="D607" s="19" t="n"/>
      <c r="E607" s="20" t="n"/>
      <c r="F607" s="21" t="n"/>
      <c r="G607" s="21" t="n"/>
      <c r="H607" s="21" t="n"/>
      <c r="I607" s="19" t="n"/>
      <c r="J607" s="19" t="n"/>
      <c r="K607" s="21" t="n"/>
      <c r="L607" s="21" t="n"/>
      <c r="M607" s="22" t="n"/>
      <c r="N607" s="22" t="n"/>
      <c r="O607" s="19" t="n"/>
      <c r="P607" s="21" t="n"/>
      <c r="Q607" s="167">
        <f>'Cutting Rules'!AD607</f>
        <v/>
      </c>
      <c r="R607" s="168" t="n"/>
      <c r="S607" s="24" t="n"/>
      <c r="T607" s="169" t="inlineStr"/>
      <c r="U607" s="19" t="n"/>
      <c r="V607" s="25" t="n"/>
      <c r="W607" s="26" t="n"/>
      <c r="X607" s="27" t="n"/>
      <c r="Y607" s="47" t="n"/>
      <c r="Z607" s="121">
        <f>IFERROR(VLOOKUP(E607,[1]route!$E$3:$BL$10005,59,0),"")&amp;IFERROR(VLOOKUP(E607,[1]route!$E$3:$BL$10005,60,0),"")</f>
        <v/>
      </c>
      <c r="AA607" s="172">
        <f>IF(R607&gt;V607,R607-V607,0)</f>
        <v/>
      </c>
      <c r="AB607" s="173">
        <f>AA607*O607*N607/1000</f>
        <v/>
      </c>
      <c r="AC607" s="4">
        <f>IFERROR(MATCH($X607,$BP607:$CZ607,0),"")</f>
        <v/>
      </c>
      <c r="AD607" s="29" t="n">
        <v>0</v>
      </c>
      <c r="AE607" s="30">
        <f>SUMIF([1]route!$E$3:$E$10005,E607,[1]!Table1[1])</f>
        <v/>
      </c>
      <c r="AF607" s="30">
        <f>SUMIF([1]route!$E$3:$E$10005,E607,[1]!Table1[2])</f>
        <v/>
      </c>
      <c r="AG607" s="30">
        <f>SUMIF([1]route!$E$3:$E$10005,E607,[1]!Table1[3])</f>
        <v/>
      </c>
      <c r="AH607" s="30">
        <f>SUMIF([1]route!$E$3:$E$10005,E607,[1]!Table1[4])</f>
        <v/>
      </c>
      <c r="AI607" s="30">
        <f>SUMIF([1]route!$E$3:$E$10005,E607,[1]!Table1[5])</f>
        <v/>
      </c>
      <c r="AJ607" s="30">
        <f>SUMIF([1]route!$E$3:$E$10005,E607,[1]!Table1[6])</f>
        <v/>
      </c>
      <c r="AK607" s="30">
        <f>SUMIF([1]route!$E$3:$E$10005,E607,[1]!Table1[7])</f>
        <v/>
      </c>
      <c r="AL607" s="30">
        <f>SUMIF([1]route!$E$3:$E$10005,E607,[1]!Table1[8])</f>
        <v/>
      </c>
      <c r="AM607" s="30">
        <f>SUMIF([1]route!$E$3:$E$10005,E607,[1]!Table1[9])</f>
        <v/>
      </c>
      <c r="AN607" s="30">
        <f>SUMIF([1]route!$E$3:$E$10005,E607,[1]!Table1[10])</f>
        <v/>
      </c>
      <c r="AO607" s="30">
        <f>SUMIF([1]route!$E$3:$E$10005,E607,[1]!Table1[11])</f>
        <v/>
      </c>
      <c r="AP607" s="30">
        <f>SUMIF([1]route!$E$3:$E$10005,E607,[1]!Table1[12])</f>
        <v/>
      </c>
      <c r="AQ607" s="30">
        <f>SUMIF([1]route!$E$3:$E$10005,E607,[1]!Table1[13])</f>
        <v/>
      </c>
      <c r="AR607" s="30">
        <f>SUMIF([1]route!$E$3:$E$10005,E607,[1]!Table1[14])</f>
        <v/>
      </c>
      <c r="AS607" s="30">
        <f>SUMIF([1]route!$E$3:$E$10005,E607,[1]!Table1[15])</f>
        <v/>
      </c>
      <c r="AT607" s="30">
        <f>SUMIF([1]route!$E$3:$E$10005,E607,[1]!Table1[16])</f>
        <v/>
      </c>
      <c r="AU607" s="30">
        <f>SUMIF([1]route!$E$3:$E$10005,E607,[1]!Table1[17])</f>
        <v/>
      </c>
      <c r="AV607" s="30">
        <f>SUMIF([1]route!$E$3:$E$10005,E607,[1]!Table1[18])</f>
        <v/>
      </c>
      <c r="AW607" s="30">
        <f>SUMIF([1]route!$E$3:$E$10005,E607,[1]!Table1[19])</f>
        <v/>
      </c>
      <c r="AX607" s="30">
        <f>SUMIF([1]route!$E$3:$E$10005,E607,[1]!Table1[20])</f>
        <v/>
      </c>
      <c r="AY607" s="30">
        <f>SUMIF([1]route!$E$3:$E$10005,E607,[1]!Table1[21])</f>
        <v/>
      </c>
      <c r="AZ607" s="30">
        <f>SUMIF([1]route!$E$3:$E$10005,E607,[1]!Table1[22])</f>
        <v/>
      </c>
      <c r="BA607" s="30">
        <f>SUMIF([1]route!$E$3:$E$10005,E607,[1]!Table1[23])</f>
        <v/>
      </c>
      <c r="BB607" s="30">
        <f>SUMIF([1]route!$E$3:$E$10005,E607,[1]!Table1[24])</f>
        <v/>
      </c>
      <c r="BC607" s="30">
        <f>SUMIF([1]route!$E$3:$E$10005,E607,[1]!Table1[25])</f>
        <v/>
      </c>
      <c r="BD607" s="30">
        <f>SUMIF([1]route!$E$3:$E$10005,E607,[1]!Table1[26])</f>
        <v/>
      </c>
      <c r="BE607" s="30">
        <f>SUMIF([1]route!$E$3:$E$10005,E607,[1]!Table1[27])</f>
        <v/>
      </c>
      <c r="BF607" s="30">
        <f>SUMIF([1]route!$E$3:$E$10005,E607,[1]!Table1[28])</f>
        <v/>
      </c>
      <c r="BG607" s="30">
        <f>SUMIF([1]route!$E$3:$E$10005,E607,[1]!Table1[29])</f>
        <v/>
      </c>
      <c r="BH607" s="30">
        <f>SUMIF([1]route!$E$3:$E$10005,E607,[1]!Table1[30])</f>
        <v/>
      </c>
      <c r="BI607" s="30">
        <f>SUMIF([1]route!$E$3:$E$10005,E607,[1]!Table1[31])</f>
        <v/>
      </c>
      <c r="BJ607" s="30">
        <f>SUMIF([1]route!$E$3:$E$10005,E607,[1]!Table1[Remain PO])</f>
        <v/>
      </c>
      <c r="BK607" s="31">
        <f>SUMIF([1]route!$E$3:$E$10005,E607,[1]!Table1[N+1])</f>
        <v/>
      </c>
      <c r="BL607" s="31">
        <f>SUMIF([1]route!$E$3:$E$10005,E607,[1]!Table1[N+2])</f>
        <v/>
      </c>
      <c r="BM607" s="31">
        <f>SUMIF([1]route!$E$3:$E$10005,E607,[1]!Table1[N+3])</f>
        <v/>
      </c>
      <c r="BN607" s="32">
        <f>SUMIF([1]route!$E$3:$E$10005,E607,[1]!Table1[N+4])</f>
        <v/>
      </c>
      <c r="BP607" s="37">
        <f>$V607-$AD607</f>
        <v/>
      </c>
      <c r="BQ607" s="35">
        <f>BP607-AE607</f>
        <v/>
      </c>
      <c r="BR607" s="35">
        <f>BQ607-AF607</f>
        <v/>
      </c>
      <c r="BS607" s="35">
        <f>BR607-AG607</f>
        <v/>
      </c>
      <c r="BT607" s="35">
        <f>BS607-AH607</f>
        <v/>
      </c>
      <c r="BU607" s="35">
        <f>BT607-AI607</f>
        <v/>
      </c>
      <c r="BV607" s="35">
        <f>BU607-AJ607</f>
        <v/>
      </c>
      <c r="BW607" s="35">
        <f>BV607-AK607</f>
        <v/>
      </c>
      <c r="BX607" s="35">
        <f>BW607-AL607</f>
        <v/>
      </c>
      <c r="BY607" s="35">
        <f>BX607-AM607</f>
        <v/>
      </c>
      <c r="BZ607" s="35">
        <f>BY607-AN607</f>
        <v/>
      </c>
      <c r="CA607" s="35">
        <f>BZ607-AO607</f>
        <v/>
      </c>
      <c r="CB607" s="35">
        <f>CA607-AP607</f>
        <v/>
      </c>
      <c r="CC607" s="35">
        <f>CB607-AQ607</f>
        <v/>
      </c>
      <c r="CD607" s="35">
        <f>CC607-AR607</f>
        <v/>
      </c>
      <c r="CE607" s="35">
        <f>CD607-AS607</f>
        <v/>
      </c>
      <c r="CF607" s="35">
        <f>CE607-AT607</f>
        <v/>
      </c>
      <c r="CG607" s="35">
        <f>CF607-AU607</f>
        <v/>
      </c>
      <c r="CH607" s="35">
        <f>CG607-AV607</f>
        <v/>
      </c>
      <c r="CI607" s="35">
        <f>CH607-AW607</f>
        <v/>
      </c>
      <c r="CJ607" s="35">
        <f>CI607-AX607</f>
        <v/>
      </c>
      <c r="CK607" s="35">
        <f>CJ607-AY607</f>
        <v/>
      </c>
      <c r="CL607" s="35">
        <f>CK607-AZ607</f>
        <v/>
      </c>
      <c r="CM607" s="35">
        <f>CL607-BA607</f>
        <v/>
      </c>
      <c r="CN607" s="35">
        <f>CM607-BB607</f>
        <v/>
      </c>
      <c r="CO607" s="35">
        <f>CN607-BC607</f>
        <v/>
      </c>
      <c r="CP607" s="35">
        <f>CO607-BD607</f>
        <v/>
      </c>
      <c r="CQ607" s="35">
        <f>CP607-BE607</f>
        <v/>
      </c>
      <c r="CR607" s="35">
        <f>CQ607-BF607</f>
        <v/>
      </c>
      <c r="CS607" s="35">
        <f>CR607-BG607</f>
        <v/>
      </c>
      <c r="CT607" s="35">
        <f>CS607-BH607</f>
        <v/>
      </c>
      <c r="CU607" s="35">
        <f>CT607-BI607</f>
        <v/>
      </c>
      <c r="CV607" s="35">
        <f>CU607-BJ607</f>
        <v/>
      </c>
      <c r="CW607" s="38">
        <f>CV607-BK607</f>
        <v/>
      </c>
      <c r="CX607" s="38">
        <f>CW607-BL607</f>
        <v/>
      </c>
      <c r="CY607" s="38">
        <f>CX607-BM607</f>
        <v/>
      </c>
      <c r="CZ607" s="39">
        <f>CY607-BN607</f>
        <v/>
      </c>
      <c r="DA607" s="35" t="n"/>
    </row>
    <row r="608">
      <c r="D608" s="19" t="n"/>
      <c r="E608" s="20" t="n"/>
      <c r="F608" s="21" t="n"/>
      <c r="G608" s="21" t="n"/>
      <c r="H608" s="21" t="n"/>
      <c r="I608" s="19" t="n"/>
      <c r="J608" s="19" t="n"/>
      <c r="K608" s="21" t="n"/>
      <c r="L608" s="21" t="n"/>
      <c r="M608" s="22" t="n"/>
      <c r="N608" s="22" t="n"/>
      <c r="O608" s="19" t="n"/>
      <c r="P608" s="21" t="n"/>
      <c r="Q608" s="167">
        <f>'Cutting Rules'!AD608</f>
        <v/>
      </c>
      <c r="R608" s="168" t="n"/>
      <c r="S608" s="24" t="n"/>
      <c r="T608" s="169" t="inlineStr"/>
      <c r="U608" s="19" t="n"/>
      <c r="V608" s="25" t="n"/>
      <c r="W608" s="26" t="n"/>
      <c r="X608" s="27" t="n"/>
      <c r="Y608" s="47" t="n"/>
      <c r="Z608" s="121">
        <f>IFERROR(VLOOKUP(E608,[1]route!$E$3:$BL$10005,59,0),"")&amp;IFERROR(VLOOKUP(E608,[1]route!$E$3:$BL$10005,60,0),"")</f>
        <v/>
      </c>
      <c r="AA608" s="172">
        <f>IF(R608&gt;V608,R608-V608,0)</f>
        <v/>
      </c>
      <c r="AB608" s="173">
        <f>AA608*O608*N608/1000</f>
        <v/>
      </c>
      <c r="AC608" s="4">
        <f>IFERROR(MATCH($X608,$BP608:$CZ608,0),"")</f>
        <v/>
      </c>
      <c r="AD608" s="29" t="n">
        <v>0</v>
      </c>
      <c r="AE608" s="30">
        <f>SUMIF([1]route!$E$3:$E$10005,E608,[1]!Table1[1])</f>
        <v/>
      </c>
      <c r="AF608" s="30">
        <f>SUMIF([1]route!$E$3:$E$10005,E608,[1]!Table1[2])</f>
        <v/>
      </c>
      <c r="AG608" s="30">
        <f>SUMIF([1]route!$E$3:$E$10005,E608,[1]!Table1[3])</f>
        <v/>
      </c>
      <c r="AH608" s="30">
        <f>SUMIF([1]route!$E$3:$E$10005,E608,[1]!Table1[4])</f>
        <v/>
      </c>
      <c r="AI608" s="30">
        <f>SUMIF([1]route!$E$3:$E$10005,E608,[1]!Table1[5])</f>
        <v/>
      </c>
      <c r="AJ608" s="30">
        <f>SUMIF([1]route!$E$3:$E$10005,E608,[1]!Table1[6])</f>
        <v/>
      </c>
      <c r="AK608" s="30">
        <f>SUMIF([1]route!$E$3:$E$10005,E608,[1]!Table1[7])</f>
        <v/>
      </c>
      <c r="AL608" s="30">
        <f>SUMIF([1]route!$E$3:$E$10005,E608,[1]!Table1[8])</f>
        <v/>
      </c>
      <c r="AM608" s="30">
        <f>SUMIF([1]route!$E$3:$E$10005,E608,[1]!Table1[9])</f>
        <v/>
      </c>
      <c r="AN608" s="30">
        <f>SUMIF([1]route!$E$3:$E$10005,E608,[1]!Table1[10])</f>
        <v/>
      </c>
      <c r="AO608" s="30">
        <f>SUMIF([1]route!$E$3:$E$10005,E608,[1]!Table1[11])</f>
        <v/>
      </c>
      <c r="AP608" s="30">
        <f>SUMIF([1]route!$E$3:$E$10005,E608,[1]!Table1[12])</f>
        <v/>
      </c>
      <c r="AQ608" s="30">
        <f>SUMIF([1]route!$E$3:$E$10005,E608,[1]!Table1[13])</f>
        <v/>
      </c>
      <c r="AR608" s="30">
        <f>SUMIF([1]route!$E$3:$E$10005,E608,[1]!Table1[14])</f>
        <v/>
      </c>
      <c r="AS608" s="30">
        <f>SUMIF([1]route!$E$3:$E$10005,E608,[1]!Table1[15])</f>
        <v/>
      </c>
      <c r="AT608" s="30">
        <f>SUMIF([1]route!$E$3:$E$10005,E608,[1]!Table1[16])</f>
        <v/>
      </c>
      <c r="AU608" s="30">
        <f>SUMIF([1]route!$E$3:$E$10005,E608,[1]!Table1[17])</f>
        <v/>
      </c>
      <c r="AV608" s="30">
        <f>SUMIF([1]route!$E$3:$E$10005,E608,[1]!Table1[18])</f>
        <v/>
      </c>
      <c r="AW608" s="30">
        <f>SUMIF([1]route!$E$3:$E$10005,E608,[1]!Table1[19])</f>
        <v/>
      </c>
      <c r="AX608" s="30">
        <f>SUMIF([1]route!$E$3:$E$10005,E608,[1]!Table1[20])</f>
        <v/>
      </c>
      <c r="AY608" s="30">
        <f>SUMIF([1]route!$E$3:$E$10005,E608,[1]!Table1[21])</f>
        <v/>
      </c>
      <c r="AZ608" s="30">
        <f>SUMIF([1]route!$E$3:$E$10005,E608,[1]!Table1[22])</f>
        <v/>
      </c>
      <c r="BA608" s="30">
        <f>SUMIF([1]route!$E$3:$E$10005,E608,[1]!Table1[23])</f>
        <v/>
      </c>
      <c r="BB608" s="30">
        <f>SUMIF([1]route!$E$3:$E$10005,E608,[1]!Table1[24])</f>
        <v/>
      </c>
      <c r="BC608" s="30">
        <f>SUMIF([1]route!$E$3:$E$10005,E608,[1]!Table1[25])</f>
        <v/>
      </c>
      <c r="BD608" s="30">
        <f>SUMIF([1]route!$E$3:$E$10005,E608,[1]!Table1[26])</f>
        <v/>
      </c>
      <c r="BE608" s="30">
        <f>SUMIF([1]route!$E$3:$E$10005,E608,[1]!Table1[27])</f>
        <v/>
      </c>
      <c r="BF608" s="30">
        <f>SUMIF([1]route!$E$3:$E$10005,E608,[1]!Table1[28])</f>
        <v/>
      </c>
      <c r="BG608" s="30">
        <f>SUMIF([1]route!$E$3:$E$10005,E608,[1]!Table1[29])</f>
        <v/>
      </c>
      <c r="BH608" s="30">
        <f>SUMIF([1]route!$E$3:$E$10005,E608,[1]!Table1[30])</f>
        <v/>
      </c>
      <c r="BI608" s="30">
        <f>SUMIF([1]route!$E$3:$E$10005,E608,[1]!Table1[31])</f>
        <v/>
      </c>
      <c r="BJ608" s="30">
        <f>SUMIF([1]route!$E$3:$E$10005,E608,[1]!Table1[Remain PO])</f>
        <v/>
      </c>
      <c r="BK608" s="31">
        <f>SUMIF([1]route!$E$3:$E$10005,E608,[1]!Table1[N+1])</f>
        <v/>
      </c>
      <c r="BL608" s="31">
        <f>SUMIF([1]route!$E$3:$E$10005,E608,[1]!Table1[N+2])</f>
        <v/>
      </c>
      <c r="BM608" s="31">
        <f>SUMIF([1]route!$E$3:$E$10005,E608,[1]!Table1[N+3])</f>
        <v/>
      </c>
      <c r="BN608" s="32">
        <f>SUMIF([1]route!$E$3:$E$10005,E608,[1]!Table1[N+4])</f>
        <v/>
      </c>
      <c r="BP608" s="37">
        <f>$V608-$AD608</f>
        <v/>
      </c>
      <c r="BQ608" s="35">
        <f>BP608-AE608</f>
        <v/>
      </c>
      <c r="BR608" s="35">
        <f>BQ608-AF608</f>
        <v/>
      </c>
      <c r="BS608" s="35">
        <f>BR608-AG608</f>
        <v/>
      </c>
      <c r="BT608" s="35">
        <f>BS608-AH608</f>
        <v/>
      </c>
      <c r="BU608" s="35">
        <f>BT608-AI608</f>
        <v/>
      </c>
      <c r="BV608" s="35">
        <f>BU608-AJ608</f>
        <v/>
      </c>
      <c r="BW608" s="35">
        <f>BV608-AK608</f>
        <v/>
      </c>
      <c r="BX608" s="35">
        <f>BW608-AL608</f>
        <v/>
      </c>
      <c r="BY608" s="35">
        <f>BX608-AM608</f>
        <v/>
      </c>
      <c r="BZ608" s="35">
        <f>BY608-AN608</f>
        <v/>
      </c>
      <c r="CA608" s="35">
        <f>BZ608-AO608</f>
        <v/>
      </c>
      <c r="CB608" s="35">
        <f>CA608-AP608</f>
        <v/>
      </c>
      <c r="CC608" s="35">
        <f>CB608-AQ608</f>
        <v/>
      </c>
      <c r="CD608" s="35">
        <f>CC608-AR608</f>
        <v/>
      </c>
      <c r="CE608" s="35">
        <f>CD608-AS608</f>
        <v/>
      </c>
      <c r="CF608" s="35">
        <f>CE608-AT608</f>
        <v/>
      </c>
      <c r="CG608" s="35">
        <f>CF608-AU608</f>
        <v/>
      </c>
      <c r="CH608" s="35">
        <f>CG608-AV608</f>
        <v/>
      </c>
      <c r="CI608" s="35">
        <f>CH608-AW608</f>
        <v/>
      </c>
      <c r="CJ608" s="35">
        <f>CI608-AX608</f>
        <v/>
      </c>
      <c r="CK608" s="35">
        <f>CJ608-AY608</f>
        <v/>
      </c>
      <c r="CL608" s="35">
        <f>CK608-AZ608</f>
        <v/>
      </c>
      <c r="CM608" s="35">
        <f>CL608-BA608</f>
        <v/>
      </c>
      <c r="CN608" s="35">
        <f>CM608-BB608</f>
        <v/>
      </c>
      <c r="CO608" s="35">
        <f>CN608-BC608</f>
        <v/>
      </c>
      <c r="CP608" s="35">
        <f>CO608-BD608</f>
        <v/>
      </c>
      <c r="CQ608" s="35">
        <f>CP608-BE608</f>
        <v/>
      </c>
      <c r="CR608" s="35">
        <f>CQ608-BF608</f>
        <v/>
      </c>
      <c r="CS608" s="35">
        <f>CR608-BG608</f>
        <v/>
      </c>
      <c r="CT608" s="35">
        <f>CS608-BH608</f>
        <v/>
      </c>
      <c r="CU608" s="35">
        <f>CT608-BI608</f>
        <v/>
      </c>
      <c r="CV608" s="35">
        <f>CU608-BJ608</f>
        <v/>
      </c>
      <c r="CW608" s="38">
        <f>CV608-BK608</f>
        <v/>
      </c>
      <c r="CX608" s="38">
        <f>CW608-BL608</f>
        <v/>
      </c>
      <c r="CY608" s="38">
        <f>CX608-BM608</f>
        <v/>
      </c>
      <c r="CZ608" s="39">
        <f>CY608-BN608</f>
        <v/>
      </c>
      <c r="DA608" s="35" t="n"/>
    </row>
    <row r="609">
      <c r="D609" s="19" t="n"/>
      <c r="E609" s="20" t="n"/>
      <c r="F609" s="21" t="n"/>
      <c r="G609" s="21" t="n"/>
      <c r="H609" s="21" t="n"/>
      <c r="I609" s="19" t="n"/>
      <c r="J609" s="19" t="n"/>
      <c r="K609" s="21" t="n"/>
      <c r="L609" s="21" t="n"/>
      <c r="M609" s="22" t="n"/>
      <c r="N609" s="22" t="n"/>
      <c r="O609" s="19" t="n"/>
      <c r="P609" s="21" t="n"/>
      <c r="Q609" s="167">
        <f>'Cutting Rules'!AD609</f>
        <v/>
      </c>
      <c r="R609" s="168" t="n"/>
      <c r="S609" s="24" t="n"/>
      <c r="T609" s="169" t="inlineStr"/>
      <c r="U609" s="19" t="n"/>
      <c r="V609" s="25" t="n"/>
      <c r="W609" s="26" t="n"/>
      <c r="X609" s="27" t="n"/>
      <c r="Y609" s="47" t="n"/>
      <c r="Z609" s="121">
        <f>IFERROR(VLOOKUP(E609,[1]route!$E$3:$BL$10005,59,0),"")&amp;IFERROR(VLOOKUP(E609,[1]route!$E$3:$BL$10005,60,0),"")</f>
        <v/>
      </c>
      <c r="AA609" s="172">
        <f>IF(R609&gt;V609,R609-V609,0)</f>
        <v/>
      </c>
      <c r="AB609" s="173">
        <f>AA609*O609*N609/1000</f>
        <v/>
      </c>
      <c r="AC609" s="4">
        <f>IFERROR(MATCH($X609,$BP609:$CZ609,0),"")</f>
        <v/>
      </c>
      <c r="AD609" s="29" t="n">
        <v>0</v>
      </c>
      <c r="AE609" s="30">
        <f>SUMIF([1]route!$E$3:$E$10005,E609,[1]!Table1[1])</f>
        <v/>
      </c>
      <c r="AF609" s="30">
        <f>SUMIF([1]route!$E$3:$E$10005,E609,[1]!Table1[2])</f>
        <v/>
      </c>
      <c r="AG609" s="30">
        <f>SUMIF([1]route!$E$3:$E$10005,E609,[1]!Table1[3])</f>
        <v/>
      </c>
      <c r="AH609" s="30">
        <f>SUMIF([1]route!$E$3:$E$10005,E609,[1]!Table1[4])</f>
        <v/>
      </c>
      <c r="AI609" s="30">
        <f>SUMIF([1]route!$E$3:$E$10005,E609,[1]!Table1[5])</f>
        <v/>
      </c>
      <c r="AJ609" s="30">
        <f>SUMIF([1]route!$E$3:$E$10005,E609,[1]!Table1[6])</f>
        <v/>
      </c>
      <c r="AK609" s="30">
        <f>SUMIF([1]route!$E$3:$E$10005,E609,[1]!Table1[7])</f>
        <v/>
      </c>
      <c r="AL609" s="30">
        <f>SUMIF([1]route!$E$3:$E$10005,E609,[1]!Table1[8])</f>
        <v/>
      </c>
      <c r="AM609" s="30">
        <f>SUMIF([1]route!$E$3:$E$10005,E609,[1]!Table1[9])</f>
        <v/>
      </c>
      <c r="AN609" s="30">
        <f>SUMIF([1]route!$E$3:$E$10005,E609,[1]!Table1[10])</f>
        <v/>
      </c>
      <c r="AO609" s="30">
        <f>SUMIF([1]route!$E$3:$E$10005,E609,[1]!Table1[11])</f>
        <v/>
      </c>
      <c r="AP609" s="30">
        <f>SUMIF([1]route!$E$3:$E$10005,E609,[1]!Table1[12])</f>
        <v/>
      </c>
      <c r="AQ609" s="30">
        <f>SUMIF([1]route!$E$3:$E$10005,E609,[1]!Table1[13])</f>
        <v/>
      </c>
      <c r="AR609" s="30">
        <f>SUMIF([1]route!$E$3:$E$10005,E609,[1]!Table1[14])</f>
        <v/>
      </c>
      <c r="AS609" s="30">
        <f>SUMIF([1]route!$E$3:$E$10005,E609,[1]!Table1[15])</f>
        <v/>
      </c>
      <c r="AT609" s="30">
        <f>SUMIF([1]route!$E$3:$E$10005,E609,[1]!Table1[16])</f>
        <v/>
      </c>
      <c r="AU609" s="30">
        <f>SUMIF([1]route!$E$3:$E$10005,E609,[1]!Table1[17])</f>
        <v/>
      </c>
      <c r="AV609" s="30">
        <f>SUMIF([1]route!$E$3:$E$10005,E609,[1]!Table1[18])</f>
        <v/>
      </c>
      <c r="AW609" s="30">
        <f>SUMIF([1]route!$E$3:$E$10005,E609,[1]!Table1[19])</f>
        <v/>
      </c>
      <c r="AX609" s="30">
        <f>SUMIF([1]route!$E$3:$E$10005,E609,[1]!Table1[20])</f>
        <v/>
      </c>
      <c r="AY609" s="30">
        <f>SUMIF([1]route!$E$3:$E$10005,E609,[1]!Table1[21])</f>
        <v/>
      </c>
      <c r="AZ609" s="30">
        <f>SUMIF([1]route!$E$3:$E$10005,E609,[1]!Table1[22])</f>
        <v/>
      </c>
      <c r="BA609" s="30">
        <f>SUMIF([1]route!$E$3:$E$10005,E609,[1]!Table1[23])</f>
        <v/>
      </c>
      <c r="BB609" s="30">
        <f>SUMIF([1]route!$E$3:$E$10005,E609,[1]!Table1[24])</f>
        <v/>
      </c>
      <c r="BC609" s="30">
        <f>SUMIF([1]route!$E$3:$E$10005,E609,[1]!Table1[25])</f>
        <v/>
      </c>
      <c r="BD609" s="30">
        <f>SUMIF([1]route!$E$3:$E$10005,E609,[1]!Table1[26])</f>
        <v/>
      </c>
      <c r="BE609" s="30">
        <f>SUMIF([1]route!$E$3:$E$10005,E609,[1]!Table1[27])</f>
        <v/>
      </c>
      <c r="BF609" s="30">
        <f>SUMIF([1]route!$E$3:$E$10005,E609,[1]!Table1[28])</f>
        <v/>
      </c>
      <c r="BG609" s="30">
        <f>SUMIF([1]route!$E$3:$E$10005,E609,[1]!Table1[29])</f>
        <v/>
      </c>
      <c r="BH609" s="30">
        <f>SUMIF([1]route!$E$3:$E$10005,E609,[1]!Table1[30])</f>
        <v/>
      </c>
      <c r="BI609" s="30">
        <f>SUMIF([1]route!$E$3:$E$10005,E609,[1]!Table1[31])</f>
        <v/>
      </c>
      <c r="BJ609" s="30">
        <f>SUMIF([1]route!$E$3:$E$10005,E609,[1]!Table1[Remain PO])</f>
        <v/>
      </c>
      <c r="BK609" s="31">
        <f>SUMIF([1]route!$E$3:$E$10005,E609,[1]!Table1[N+1])</f>
        <v/>
      </c>
      <c r="BL609" s="31">
        <f>SUMIF([1]route!$E$3:$E$10005,E609,[1]!Table1[N+2])</f>
        <v/>
      </c>
      <c r="BM609" s="31">
        <f>SUMIF([1]route!$E$3:$E$10005,E609,[1]!Table1[N+3])</f>
        <v/>
      </c>
      <c r="BN609" s="32">
        <f>SUMIF([1]route!$E$3:$E$10005,E609,[1]!Table1[N+4])</f>
        <v/>
      </c>
      <c r="BP609" s="37">
        <f>$V609-$AD609</f>
        <v/>
      </c>
      <c r="BQ609" s="35">
        <f>BP609-AE609</f>
        <v/>
      </c>
      <c r="BR609" s="35">
        <f>BQ609-AF609</f>
        <v/>
      </c>
      <c r="BS609" s="35">
        <f>BR609-AG609</f>
        <v/>
      </c>
      <c r="BT609" s="35">
        <f>BS609-AH609</f>
        <v/>
      </c>
      <c r="BU609" s="35">
        <f>BT609-AI609</f>
        <v/>
      </c>
      <c r="BV609" s="35">
        <f>BU609-AJ609</f>
        <v/>
      </c>
      <c r="BW609" s="35">
        <f>BV609-AK609</f>
        <v/>
      </c>
      <c r="BX609" s="35">
        <f>BW609-AL609</f>
        <v/>
      </c>
      <c r="BY609" s="35">
        <f>BX609-AM609</f>
        <v/>
      </c>
      <c r="BZ609" s="35">
        <f>BY609-AN609</f>
        <v/>
      </c>
      <c r="CA609" s="35">
        <f>BZ609-AO609</f>
        <v/>
      </c>
      <c r="CB609" s="35">
        <f>CA609-AP609</f>
        <v/>
      </c>
      <c r="CC609" s="35">
        <f>CB609-AQ609</f>
        <v/>
      </c>
      <c r="CD609" s="35">
        <f>CC609-AR609</f>
        <v/>
      </c>
      <c r="CE609" s="35">
        <f>CD609-AS609</f>
        <v/>
      </c>
      <c r="CF609" s="35">
        <f>CE609-AT609</f>
        <v/>
      </c>
      <c r="CG609" s="35">
        <f>CF609-AU609</f>
        <v/>
      </c>
      <c r="CH609" s="35">
        <f>CG609-AV609</f>
        <v/>
      </c>
      <c r="CI609" s="35">
        <f>CH609-AW609</f>
        <v/>
      </c>
      <c r="CJ609" s="35">
        <f>CI609-AX609</f>
        <v/>
      </c>
      <c r="CK609" s="35">
        <f>CJ609-AY609</f>
        <v/>
      </c>
      <c r="CL609" s="35">
        <f>CK609-AZ609</f>
        <v/>
      </c>
      <c r="CM609" s="35">
        <f>CL609-BA609</f>
        <v/>
      </c>
      <c r="CN609" s="35">
        <f>CM609-BB609</f>
        <v/>
      </c>
      <c r="CO609" s="35">
        <f>CN609-BC609</f>
        <v/>
      </c>
      <c r="CP609" s="35">
        <f>CO609-BD609</f>
        <v/>
      </c>
      <c r="CQ609" s="35">
        <f>CP609-BE609</f>
        <v/>
      </c>
      <c r="CR609" s="35">
        <f>CQ609-BF609</f>
        <v/>
      </c>
      <c r="CS609" s="35">
        <f>CR609-BG609</f>
        <v/>
      </c>
      <c r="CT609" s="35">
        <f>CS609-BH609</f>
        <v/>
      </c>
      <c r="CU609" s="35">
        <f>CT609-BI609</f>
        <v/>
      </c>
      <c r="CV609" s="35">
        <f>CU609-BJ609</f>
        <v/>
      </c>
      <c r="CW609" s="38">
        <f>CV609-BK609</f>
        <v/>
      </c>
      <c r="CX609" s="38">
        <f>CW609-BL609</f>
        <v/>
      </c>
      <c r="CY609" s="38">
        <f>CX609-BM609</f>
        <v/>
      </c>
      <c r="CZ609" s="39">
        <f>CY609-BN609</f>
        <v/>
      </c>
      <c r="DA609" s="35" t="n"/>
    </row>
    <row r="610">
      <c r="D610" s="19" t="n"/>
      <c r="E610" s="20" t="n"/>
      <c r="F610" s="21" t="n"/>
      <c r="G610" s="21" t="n"/>
      <c r="H610" s="21" t="n"/>
      <c r="I610" s="19" t="n"/>
      <c r="J610" s="19" t="n"/>
      <c r="K610" s="21" t="n"/>
      <c r="L610" s="21" t="n"/>
      <c r="M610" s="22" t="n"/>
      <c r="N610" s="22" t="n"/>
      <c r="O610" s="19" t="n"/>
      <c r="P610" s="21" t="n"/>
      <c r="Q610" s="167">
        <f>'Cutting Rules'!AD610</f>
        <v/>
      </c>
      <c r="R610" s="168" t="n"/>
      <c r="S610" s="24" t="n"/>
      <c r="T610" s="169" t="inlineStr"/>
      <c r="U610" s="19" t="n"/>
      <c r="V610" s="25" t="n"/>
      <c r="W610" s="26" t="n"/>
      <c r="X610" s="27" t="n"/>
      <c r="Y610" s="47" t="n"/>
      <c r="Z610" s="121">
        <f>IFERROR(VLOOKUP(E610,[1]route!$E$3:$BL$10005,59,0),"")&amp;IFERROR(VLOOKUP(E610,[1]route!$E$3:$BL$10005,60,0),"")</f>
        <v/>
      </c>
      <c r="AA610" s="172">
        <f>IF(R610&gt;V610,R610-V610,0)</f>
        <v/>
      </c>
      <c r="AB610" s="173">
        <f>AA610*O610*N610/1000</f>
        <v/>
      </c>
      <c r="AC610" s="4">
        <f>IFERROR(MATCH($X610,$BP610:$CZ610,0),"")</f>
        <v/>
      </c>
      <c r="AD610" s="29" t="n">
        <v>0</v>
      </c>
      <c r="AE610" s="30">
        <f>SUMIF([1]route!$E$3:$E$10005,E610,[1]!Table1[1])</f>
        <v/>
      </c>
      <c r="AF610" s="30">
        <f>SUMIF([1]route!$E$3:$E$10005,E610,[1]!Table1[2])</f>
        <v/>
      </c>
      <c r="AG610" s="30">
        <f>SUMIF([1]route!$E$3:$E$10005,E610,[1]!Table1[3])</f>
        <v/>
      </c>
      <c r="AH610" s="30">
        <f>SUMIF([1]route!$E$3:$E$10005,E610,[1]!Table1[4])</f>
        <v/>
      </c>
      <c r="AI610" s="30">
        <f>SUMIF([1]route!$E$3:$E$10005,E610,[1]!Table1[5])</f>
        <v/>
      </c>
      <c r="AJ610" s="30">
        <f>SUMIF([1]route!$E$3:$E$10005,E610,[1]!Table1[6])</f>
        <v/>
      </c>
      <c r="AK610" s="30">
        <f>SUMIF([1]route!$E$3:$E$10005,E610,[1]!Table1[7])</f>
        <v/>
      </c>
      <c r="AL610" s="30">
        <f>SUMIF([1]route!$E$3:$E$10005,E610,[1]!Table1[8])</f>
        <v/>
      </c>
      <c r="AM610" s="30">
        <f>SUMIF([1]route!$E$3:$E$10005,E610,[1]!Table1[9])</f>
        <v/>
      </c>
      <c r="AN610" s="30">
        <f>SUMIF([1]route!$E$3:$E$10005,E610,[1]!Table1[10])</f>
        <v/>
      </c>
      <c r="AO610" s="30">
        <f>SUMIF([1]route!$E$3:$E$10005,E610,[1]!Table1[11])</f>
        <v/>
      </c>
      <c r="AP610" s="30">
        <f>SUMIF([1]route!$E$3:$E$10005,E610,[1]!Table1[12])</f>
        <v/>
      </c>
      <c r="AQ610" s="30">
        <f>SUMIF([1]route!$E$3:$E$10005,E610,[1]!Table1[13])</f>
        <v/>
      </c>
      <c r="AR610" s="30">
        <f>SUMIF([1]route!$E$3:$E$10005,E610,[1]!Table1[14])</f>
        <v/>
      </c>
      <c r="AS610" s="30">
        <f>SUMIF([1]route!$E$3:$E$10005,E610,[1]!Table1[15])</f>
        <v/>
      </c>
      <c r="AT610" s="30">
        <f>SUMIF([1]route!$E$3:$E$10005,E610,[1]!Table1[16])</f>
        <v/>
      </c>
      <c r="AU610" s="30">
        <f>SUMIF([1]route!$E$3:$E$10005,E610,[1]!Table1[17])</f>
        <v/>
      </c>
      <c r="AV610" s="30">
        <f>SUMIF([1]route!$E$3:$E$10005,E610,[1]!Table1[18])</f>
        <v/>
      </c>
      <c r="AW610" s="30">
        <f>SUMIF([1]route!$E$3:$E$10005,E610,[1]!Table1[19])</f>
        <v/>
      </c>
      <c r="AX610" s="30">
        <f>SUMIF([1]route!$E$3:$E$10005,E610,[1]!Table1[20])</f>
        <v/>
      </c>
      <c r="AY610" s="30">
        <f>SUMIF([1]route!$E$3:$E$10005,E610,[1]!Table1[21])</f>
        <v/>
      </c>
      <c r="AZ610" s="30">
        <f>SUMIF([1]route!$E$3:$E$10005,E610,[1]!Table1[22])</f>
        <v/>
      </c>
      <c r="BA610" s="30">
        <f>SUMIF([1]route!$E$3:$E$10005,E610,[1]!Table1[23])</f>
        <v/>
      </c>
      <c r="BB610" s="30">
        <f>SUMIF([1]route!$E$3:$E$10005,E610,[1]!Table1[24])</f>
        <v/>
      </c>
      <c r="BC610" s="30">
        <f>SUMIF([1]route!$E$3:$E$10005,E610,[1]!Table1[25])</f>
        <v/>
      </c>
      <c r="BD610" s="30">
        <f>SUMIF([1]route!$E$3:$E$10005,E610,[1]!Table1[26])</f>
        <v/>
      </c>
      <c r="BE610" s="30">
        <f>SUMIF([1]route!$E$3:$E$10005,E610,[1]!Table1[27])</f>
        <v/>
      </c>
      <c r="BF610" s="30">
        <f>SUMIF([1]route!$E$3:$E$10005,E610,[1]!Table1[28])</f>
        <v/>
      </c>
      <c r="BG610" s="30">
        <f>SUMIF([1]route!$E$3:$E$10005,E610,[1]!Table1[29])</f>
        <v/>
      </c>
      <c r="BH610" s="30">
        <f>SUMIF([1]route!$E$3:$E$10005,E610,[1]!Table1[30])</f>
        <v/>
      </c>
      <c r="BI610" s="30">
        <f>SUMIF([1]route!$E$3:$E$10005,E610,[1]!Table1[31])</f>
        <v/>
      </c>
      <c r="BJ610" s="30">
        <f>SUMIF([1]route!$E$3:$E$10005,E610,[1]!Table1[Remain PO])</f>
        <v/>
      </c>
      <c r="BK610" s="31">
        <f>SUMIF([1]route!$E$3:$E$10005,E610,[1]!Table1[N+1])</f>
        <v/>
      </c>
      <c r="BL610" s="31">
        <f>SUMIF([1]route!$E$3:$E$10005,E610,[1]!Table1[N+2])</f>
        <v/>
      </c>
      <c r="BM610" s="31">
        <f>SUMIF([1]route!$E$3:$E$10005,E610,[1]!Table1[N+3])</f>
        <v/>
      </c>
      <c r="BN610" s="32">
        <f>SUMIF([1]route!$E$3:$E$10005,E610,[1]!Table1[N+4])</f>
        <v/>
      </c>
      <c r="BP610" s="37">
        <f>$V610-$AD610</f>
        <v/>
      </c>
      <c r="BQ610" s="35">
        <f>BP610-AE610</f>
        <v/>
      </c>
      <c r="BR610" s="35">
        <f>BQ610-AF610</f>
        <v/>
      </c>
      <c r="BS610" s="35">
        <f>BR610-AG610</f>
        <v/>
      </c>
      <c r="BT610" s="35">
        <f>BS610-AH610</f>
        <v/>
      </c>
      <c r="BU610" s="35">
        <f>BT610-AI610</f>
        <v/>
      </c>
      <c r="BV610" s="35">
        <f>BU610-AJ610</f>
        <v/>
      </c>
      <c r="BW610" s="35">
        <f>BV610-AK610</f>
        <v/>
      </c>
      <c r="BX610" s="35">
        <f>BW610-AL610</f>
        <v/>
      </c>
      <c r="BY610" s="35">
        <f>BX610-AM610</f>
        <v/>
      </c>
      <c r="BZ610" s="35">
        <f>BY610-AN610</f>
        <v/>
      </c>
      <c r="CA610" s="35">
        <f>BZ610-AO610</f>
        <v/>
      </c>
      <c r="CB610" s="35">
        <f>CA610-AP610</f>
        <v/>
      </c>
      <c r="CC610" s="35">
        <f>CB610-AQ610</f>
        <v/>
      </c>
      <c r="CD610" s="35">
        <f>CC610-AR610</f>
        <v/>
      </c>
      <c r="CE610" s="35">
        <f>CD610-AS610</f>
        <v/>
      </c>
      <c r="CF610" s="35">
        <f>CE610-AT610</f>
        <v/>
      </c>
      <c r="CG610" s="35">
        <f>CF610-AU610</f>
        <v/>
      </c>
      <c r="CH610" s="35">
        <f>CG610-AV610</f>
        <v/>
      </c>
      <c r="CI610" s="35">
        <f>CH610-AW610</f>
        <v/>
      </c>
      <c r="CJ610" s="35">
        <f>CI610-AX610</f>
        <v/>
      </c>
      <c r="CK610" s="35">
        <f>CJ610-AY610</f>
        <v/>
      </c>
      <c r="CL610" s="35">
        <f>CK610-AZ610</f>
        <v/>
      </c>
      <c r="CM610" s="35">
        <f>CL610-BA610</f>
        <v/>
      </c>
      <c r="CN610" s="35">
        <f>CM610-BB610</f>
        <v/>
      </c>
      <c r="CO610" s="35">
        <f>CN610-BC610</f>
        <v/>
      </c>
      <c r="CP610" s="35">
        <f>CO610-BD610</f>
        <v/>
      </c>
      <c r="CQ610" s="35">
        <f>CP610-BE610</f>
        <v/>
      </c>
      <c r="CR610" s="35">
        <f>CQ610-BF610</f>
        <v/>
      </c>
      <c r="CS610" s="35">
        <f>CR610-BG610</f>
        <v/>
      </c>
      <c r="CT610" s="35">
        <f>CS610-BH610</f>
        <v/>
      </c>
      <c r="CU610" s="35">
        <f>CT610-BI610</f>
        <v/>
      </c>
      <c r="CV610" s="35">
        <f>CU610-BJ610</f>
        <v/>
      </c>
      <c r="CW610" s="38">
        <f>CV610-BK610</f>
        <v/>
      </c>
      <c r="CX610" s="38">
        <f>CW610-BL610</f>
        <v/>
      </c>
      <c r="CY610" s="38">
        <f>CX610-BM610</f>
        <v/>
      </c>
      <c r="CZ610" s="39">
        <f>CY610-BN610</f>
        <v/>
      </c>
      <c r="DA610" s="35" t="n"/>
    </row>
    <row r="611">
      <c r="D611" s="19" t="n"/>
      <c r="E611" s="20" t="n"/>
      <c r="F611" s="21" t="n"/>
      <c r="G611" s="21" t="n"/>
      <c r="H611" s="21" t="n"/>
      <c r="I611" s="19" t="n"/>
      <c r="J611" s="19" t="n"/>
      <c r="K611" s="21" t="n"/>
      <c r="L611" s="21" t="n"/>
      <c r="M611" s="22" t="n"/>
      <c r="N611" s="22" t="n"/>
      <c r="O611" s="19" t="n"/>
      <c r="P611" s="21" t="n"/>
      <c r="Q611" s="167">
        <f>'Cutting Rules'!AD611</f>
        <v/>
      </c>
      <c r="R611" s="168" t="n"/>
      <c r="S611" s="24" t="n"/>
      <c r="T611" s="169" t="inlineStr"/>
      <c r="U611" s="19" t="n"/>
      <c r="V611" s="25" t="n"/>
      <c r="W611" s="26" t="n"/>
      <c r="X611" s="27" t="n"/>
      <c r="Y611" s="47" t="n"/>
      <c r="Z611" s="121">
        <f>IFERROR(VLOOKUP(E611,[1]route!$E$3:$BL$10005,59,0),"")&amp;IFERROR(VLOOKUP(E611,[1]route!$E$3:$BL$10005,60,0),"")</f>
        <v/>
      </c>
      <c r="AA611" s="172">
        <f>IF(R611&gt;V611,R611-V611,0)</f>
        <v/>
      </c>
      <c r="AB611" s="173">
        <f>AA611*O611*N611/1000</f>
        <v/>
      </c>
      <c r="AC611" s="4">
        <f>IFERROR(MATCH($X611,$BP611:$CZ611,0),"")</f>
        <v/>
      </c>
      <c r="AD611" s="29" t="n">
        <v>0</v>
      </c>
      <c r="AE611" s="30">
        <f>SUMIF([1]route!$E$3:$E$10005,E611,[1]!Table1[1])</f>
        <v/>
      </c>
      <c r="AF611" s="30">
        <f>SUMIF([1]route!$E$3:$E$10005,E611,[1]!Table1[2])</f>
        <v/>
      </c>
      <c r="AG611" s="30">
        <f>SUMIF([1]route!$E$3:$E$10005,E611,[1]!Table1[3])</f>
        <v/>
      </c>
      <c r="AH611" s="30">
        <f>SUMIF([1]route!$E$3:$E$10005,E611,[1]!Table1[4])</f>
        <v/>
      </c>
      <c r="AI611" s="30">
        <f>SUMIF([1]route!$E$3:$E$10005,E611,[1]!Table1[5])</f>
        <v/>
      </c>
      <c r="AJ611" s="30">
        <f>SUMIF([1]route!$E$3:$E$10005,E611,[1]!Table1[6])</f>
        <v/>
      </c>
      <c r="AK611" s="30">
        <f>SUMIF([1]route!$E$3:$E$10005,E611,[1]!Table1[7])</f>
        <v/>
      </c>
      <c r="AL611" s="30">
        <f>SUMIF([1]route!$E$3:$E$10005,E611,[1]!Table1[8])</f>
        <v/>
      </c>
      <c r="AM611" s="30">
        <f>SUMIF([1]route!$E$3:$E$10005,E611,[1]!Table1[9])</f>
        <v/>
      </c>
      <c r="AN611" s="30">
        <f>SUMIF([1]route!$E$3:$E$10005,E611,[1]!Table1[10])</f>
        <v/>
      </c>
      <c r="AO611" s="30">
        <f>SUMIF([1]route!$E$3:$E$10005,E611,[1]!Table1[11])</f>
        <v/>
      </c>
      <c r="AP611" s="30">
        <f>SUMIF([1]route!$E$3:$E$10005,E611,[1]!Table1[12])</f>
        <v/>
      </c>
      <c r="AQ611" s="30">
        <f>SUMIF([1]route!$E$3:$E$10005,E611,[1]!Table1[13])</f>
        <v/>
      </c>
      <c r="AR611" s="30">
        <f>SUMIF([1]route!$E$3:$E$10005,E611,[1]!Table1[14])</f>
        <v/>
      </c>
      <c r="AS611" s="30">
        <f>SUMIF([1]route!$E$3:$E$10005,E611,[1]!Table1[15])</f>
        <v/>
      </c>
      <c r="AT611" s="30">
        <f>SUMIF([1]route!$E$3:$E$10005,E611,[1]!Table1[16])</f>
        <v/>
      </c>
      <c r="AU611" s="30">
        <f>SUMIF([1]route!$E$3:$E$10005,E611,[1]!Table1[17])</f>
        <v/>
      </c>
      <c r="AV611" s="30">
        <f>SUMIF([1]route!$E$3:$E$10005,E611,[1]!Table1[18])</f>
        <v/>
      </c>
      <c r="AW611" s="30">
        <f>SUMIF([1]route!$E$3:$E$10005,E611,[1]!Table1[19])</f>
        <v/>
      </c>
      <c r="AX611" s="30">
        <f>SUMIF([1]route!$E$3:$E$10005,E611,[1]!Table1[20])</f>
        <v/>
      </c>
      <c r="AY611" s="30">
        <f>SUMIF([1]route!$E$3:$E$10005,E611,[1]!Table1[21])</f>
        <v/>
      </c>
      <c r="AZ611" s="30">
        <f>SUMIF([1]route!$E$3:$E$10005,E611,[1]!Table1[22])</f>
        <v/>
      </c>
      <c r="BA611" s="30">
        <f>SUMIF([1]route!$E$3:$E$10005,E611,[1]!Table1[23])</f>
        <v/>
      </c>
      <c r="BB611" s="30">
        <f>SUMIF([1]route!$E$3:$E$10005,E611,[1]!Table1[24])</f>
        <v/>
      </c>
      <c r="BC611" s="30">
        <f>SUMIF([1]route!$E$3:$E$10005,E611,[1]!Table1[25])</f>
        <v/>
      </c>
      <c r="BD611" s="30">
        <f>SUMIF([1]route!$E$3:$E$10005,E611,[1]!Table1[26])</f>
        <v/>
      </c>
      <c r="BE611" s="30">
        <f>SUMIF([1]route!$E$3:$E$10005,E611,[1]!Table1[27])</f>
        <v/>
      </c>
      <c r="BF611" s="30">
        <f>SUMIF([1]route!$E$3:$E$10005,E611,[1]!Table1[28])</f>
        <v/>
      </c>
      <c r="BG611" s="30">
        <f>SUMIF([1]route!$E$3:$E$10005,E611,[1]!Table1[29])</f>
        <v/>
      </c>
      <c r="BH611" s="30">
        <f>SUMIF([1]route!$E$3:$E$10005,E611,[1]!Table1[30])</f>
        <v/>
      </c>
      <c r="BI611" s="30">
        <f>SUMIF([1]route!$E$3:$E$10005,E611,[1]!Table1[31])</f>
        <v/>
      </c>
      <c r="BJ611" s="30">
        <f>SUMIF([1]route!$E$3:$E$10005,E611,[1]!Table1[Remain PO])</f>
        <v/>
      </c>
      <c r="BK611" s="31">
        <f>SUMIF([1]route!$E$3:$E$10005,E611,[1]!Table1[N+1])</f>
        <v/>
      </c>
      <c r="BL611" s="31">
        <f>SUMIF([1]route!$E$3:$E$10005,E611,[1]!Table1[N+2])</f>
        <v/>
      </c>
      <c r="BM611" s="31">
        <f>SUMIF([1]route!$E$3:$E$10005,E611,[1]!Table1[N+3])</f>
        <v/>
      </c>
      <c r="BN611" s="32">
        <f>SUMIF([1]route!$E$3:$E$10005,E611,[1]!Table1[N+4])</f>
        <v/>
      </c>
      <c r="BP611" s="37">
        <f>$V611-$AD611</f>
        <v/>
      </c>
      <c r="BQ611" s="35">
        <f>BP611-AE611</f>
        <v/>
      </c>
      <c r="BR611" s="35">
        <f>BQ611-AF611</f>
        <v/>
      </c>
      <c r="BS611" s="35">
        <f>BR611-AG611</f>
        <v/>
      </c>
      <c r="BT611" s="35">
        <f>BS611-AH611</f>
        <v/>
      </c>
      <c r="BU611" s="35">
        <f>BT611-AI611</f>
        <v/>
      </c>
      <c r="BV611" s="35">
        <f>BU611-AJ611</f>
        <v/>
      </c>
      <c r="BW611" s="35">
        <f>BV611-AK611</f>
        <v/>
      </c>
      <c r="BX611" s="35">
        <f>BW611-AL611</f>
        <v/>
      </c>
      <c r="BY611" s="35">
        <f>BX611-AM611</f>
        <v/>
      </c>
      <c r="BZ611" s="35">
        <f>BY611-AN611</f>
        <v/>
      </c>
      <c r="CA611" s="35">
        <f>BZ611-AO611</f>
        <v/>
      </c>
      <c r="CB611" s="35">
        <f>CA611-AP611</f>
        <v/>
      </c>
      <c r="CC611" s="35">
        <f>CB611-AQ611</f>
        <v/>
      </c>
      <c r="CD611" s="35">
        <f>CC611-AR611</f>
        <v/>
      </c>
      <c r="CE611" s="35">
        <f>CD611-AS611</f>
        <v/>
      </c>
      <c r="CF611" s="35">
        <f>CE611-AT611</f>
        <v/>
      </c>
      <c r="CG611" s="35">
        <f>CF611-AU611</f>
        <v/>
      </c>
      <c r="CH611" s="35">
        <f>CG611-AV611</f>
        <v/>
      </c>
      <c r="CI611" s="35">
        <f>CH611-AW611</f>
        <v/>
      </c>
      <c r="CJ611" s="35">
        <f>CI611-AX611</f>
        <v/>
      </c>
      <c r="CK611" s="35">
        <f>CJ611-AY611</f>
        <v/>
      </c>
      <c r="CL611" s="35">
        <f>CK611-AZ611</f>
        <v/>
      </c>
      <c r="CM611" s="35">
        <f>CL611-BA611</f>
        <v/>
      </c>
      <c r="CN611" s="35">
        <f>CM611-BB611</f>
        <v/>
      </c>
      <c r="CO611" s="35">
        <f>CN611-BC611</f>
        <v/>
      </c>
      <c r="CP611" s="35">
        <f>CO611-BD611</f>
        <v/>
      </c>
      <c r="CQ611" s="35">
        <f>CP611-BE611</f>
        <v/>
      </c>
      <c r="CR611" s="35">
        <f>CQ611-BF611</f>
        <v/>
      </c>
      <c r="CS611" s="35">
        <f>CR611-BG611</f>
        <v/>
      </c>
      <c r="CT611" s="35">
        <f>CS611-BH611</f>
        <v/>
      </c>
      <c r="CU611" s="35">
        <f>CT611-BI611</f>
        <v/>
      </c>
      <c r="CV611" s="35">
        <f>CU611-BJ611</f>
        <v/>
      </c>
      <c r="CW611" s="38">
        <f>CV611-BK611</f>
        <v/>
      </c>
      <c r="CX611" s="38">
        <f>CW611-BL611</f>
        <v/>
      </c>
      <c r="CY611" s="38">
        <f>CX611-BM611</f>
        <v/>
      </c>
      <c r="CZ611" s="39">
        <f>CY611-BN611</f>
        <v/>
      </c>
      <c r="DA611" s="35" t="n"/>
    </row>
    <row r="612">
      <c r="D612" s="19" t="n"/>
      <c r="E612" s="20" t="n"/>
      <c r="F612" s="21" t="n"/>
      <c r="G612" s="21" t="n"/>
      <c r="H612" s="21" t="n"/>
      <c r="I612" s="19" t="n"/>
      <c r="J612" s="19" t="n"/>
      <c r="K612" s="21" t="n"/>
      <c r="L612" s="21" t="n"/>
      <c r="M612" s="22" t="n"/>
      <c r="N612" s="22" t="n"/>
      <c r="O612" s="19" t="n"/>
      <c r="P612" s="21" t="n"/>
      <c r="Q612" s="167">
        <f>'Cutting Rules'!AD612</f>
        <v/>
      </c>
      <c r="R612" s="168" t="n"/>
      <c r="S612" s="24" t="n"/>
      <c r="T612" s="169" t="inlineStr"/>
      <c r="U612" s="19" t="n"/>
      <c r="V612" s="25" t="n"/>
      <c r="W612" s="26" t="n"/>
      <c r="X612" s="27" t="n"/>
      <c r="Y612" s="47" t="n"/>
      <c r="Z612" s="121">
        <f>IFERROR(VLOOKUP(E612,[1]route!$E$3:$BL$10005,59,0),"")&amp;IFERROR(VLOOKUP(E612,[1]route!$E$3:$BL$10005,60,0),"")</f>
        <v/>
      </c>
      <c r="AA612" s="172">
        <f>IF(R612&gt;V612,R612-V612,0)</f>
        <v/>
      </c>
      <c r="AB612" s="173">
        <f>AA612*O612*N612/1000</f>
        <v/>
      </c>
      <c r="AC612" s="4">
        <f>IFERROR(MATCH($X612,$BP612:$CZ612,0),"")</f>
        <v/>
      </c>
      <c r="AD612" s="29" t="n">
        <v>0</v>
      </c>
      <c r="AE612" s="30">
        <f>SUMIF([1]route!$E$3:$E$10005,E612,[1]!Table1[1])</f>
        <v/>
      </c>
      <c r="AF612" s="30">
        <f>SUMIF([1]route!$E$3:$E$10005,E612,[1]!Table1[2])</f>
        <v/>
      </c>
      <c r="AG612" s="30">
        <f>SUMIF([1]route!$E$3:$E$10005,E612,[1]!Table1[3])</f>
        <v/>
      </c>
      <c r="AH612" s="30">
        <f>SUMIF([1]route!$E$3:$E$10005,E612,[1]!Table1[4])</f>
        <v/>
      </c>
      <c r="AI612" s="30">
        <f>SUMIF([1]route!$E$3:$E$10005,E612,[1]!Table1[5])</f>
        <v/>
      </c>
      <c r="AJ612" s="30">
        <f>SUMIF([1]route!$E$3:$E$10005,E612,[1]!Table1[6])</f>
        <v/>
      </c>
      <c r="AK612" s="30">
        <f>SUMIF([1]route!$E$3:$E$10005,E612,[1]!Table1[7])</f>
        <v/>
      </c>
      <c r="AL612" s="30">
        <f>SUMIF([1]route!$E$3:$E$10005,E612,[1]!Table1[8])</f>
        <v/>
      </c>
      <c r="AM612" s="30">
        <f>SUMIF([1]route!$E$3:$E$10005,E612,[1]!Table1[9])</f>
        <v/>
      </c>
      <c r="AN612" s="30">
        <f>SUMIF([1]route!$E$3:$E$10005,E612,[1]!Table1[10])</f>
        <v/>
      </c>
      <c r="AO612" s="30">
        <f>SUMIF([1]route!$E$3:$E$10005,E612,[1]!Table1[11])</f>
        <v/>
      </c>
      <c r="AP612" s="30">
        <f>SUMIF([1]route!$E$3:$E$10005,E612,[1]!Table1[12])</f>
        <v/>
      </c>
      <c r="AQ612" s="30">
        <f>SUMIF([1]route!$E$3:$E$10005,E612,[1]!Table1[13])</f>
        <v/>
      </c>
      <c r="AR612" s="30">
        <f>SUMIF([1]route!$E$3:$E$10005,E612,[1]!Table1[14])</f>
        <v/>
      </c>
      <c r="AS612" s="30">
        <f>SUMIF([1]route!$E$3:$E$10005,E612,[1]!Table1[15])</f>
        <v/>
      </c>
      <c r="AT612" s="30">
        <f>SUMIF([1]route!$E$3:$E$10005,E612,[1]!Table1[16])</f>
        <v/>
      </c>
      <c r="AU612" s="30">
        <f>SUMIF([1]route!$E$3:$E$10005,E612,[1]!Table1[17])</f>
        <v/>
      </c>
      <c r="AV612" s="30">
        <f>SUMIF([1]route!$E$3:$E$10005,E612,[1]!Table1[18])</f>
        <v/>
      </c>
      <c r="AW612" s="30">
        <f>SUMIF([1]route!$E$3:$E$10005,E612,[1]!Table1[19])</f>
        <v/>
      </c>
      <c r="AX612" s="30">
        <f>SUMIF([1]route!$E$3:$E$10005,E612,[1]!Table1[20])</f>
        <v/>
      </c>
      <c r="AY612" s="30">
        <f>SUMIF([1]route!$E$3:$E$10005,E612,[1]!Table1[21])</f>
        <v/>
      </c>
      <c r="AZ612" s="30">
        <f>SUMIF([1]route!$E$3:$E$10005,E612,[1]!Table1[22])</f>
        <v/>
      </c>
      <c r="BA612" s="30">
        <f>SUMIF([1]route!$E$3:$E$10005,E612,[1]!Table1[23])</f>
        <v/>
      </c>
      <c r="BB612" s="30">
        <f>SUMIF([1]route!$E$3:$E$10005,E612,[1]!Table1[24])</f>
        <v/>
      </c>
      <c r="BC612" s="30">
        <f>SUMIF([1]route!$E$3:$E$10005,E612,[1]!Table1[25])</f>
        <v/>
      </c>
      <c r="BD612" s="30">
        <f>SUMIF([1]route!$E$3:$E$10005,E612,[1]!Table1[26])</f>
        <v/>
      </c>
      <c r="BE612" s="30">
        <f>SUMIF([1]route!$E$3:$E$10005,E612,[1]!Table1[27])</f>
        <v/>
      </c>
      <c r="BF612" s="30">
        <f>SUMIF([1]route!$E$3:$E$10005,E612,[1]!Table1[28])</f>
        <v/>
      </c>
      <c r="BG612" s="30">
        <f>SUMIF([1]route!$E$3:$E$10005,E612,[1]!Table1[29])</f>
        <v/>
      </c>
      <c r="BH612" s="30">
        <f>SUMIF([1]route!$E$3:$E$10005,E612,[1]!Table1[30])</f>
        <v/>
      </c>
      <c r="BI612" s="30">
        <f>SUMIF([1]route!$E$3:$E$10005,E612,[1]!Table1[31])</f>
        <v/>
      </c>
      <c r="BJ612" s="30">
        <f>SUMIF([1]route!$E$3:$E$10005,E612,[1]!Table1[Remain PO])</f>
        <v/>
      </c>
      <c r="BK612" s="31">
        <f>SUMIF([1]route!$E$3:$E$10005,E612,[1]!Table1[N+1])</f>
        <v/>
      </c>
      <c r="BL612" s="31">
        <f>SUMIF([1]route!$E$3:$E$10005,E612,[1]!Table1[N+2])</f>
        <v/>
      </c>
      <c r="BM612" s="31">
        <f>SUMIF([1]route!$E$3:$E$10005,E612,[1]!Table1[N+3])</f>
        <v/>
      </c>
      <c r="BN612" s="32">
        <f>SUMIF([1]route!$E$3:$E$10005,E612,[1]!Table1[N+4])</f>
        <v/>
      </c>
      <c r="BP612" s="37">
        <f>$V612-$AD612</f>
        <v/>
      </c>
      <c r="BQ612" s="35">
        <f>BP612-AE612</f>
        <v/>
      </c>
      <c r="BR612" s="35">
        <f>BQ612-AF612</f>
        <v/>
      </c>
      <c r="BS612" s="35">
        <f>BR612-AG612</f>
        <v/>
      </c>
      <c r="BT612" s="35">
        <f>BS612-AH612</f>
        <v/>
      </c>
      <c r="BU612" s="35">
        <f>BT612-AI612</f>
        <v/>
      </c>
      <c r="BV612" s="35">
        <f>BU612-AJ612</f>
        <v/>
      </c>
      <c r="BW612" s="35">
        <f>BV612-AK612</f>
        <v/>
      </c>
      <c r="BX612" s="35">
        <f>BW612-AL612</f>
        <v/>
      </c>
      <c r="BY612" s="35">
        <f>BX612-AM612</f>
        <v/>
      </c>
      <c r="BZ612" s="35">
        <f>BY612-AN612</f>
        <v/>
      </c>
      <c r="CA612" s="35">
        <f>BZ612-AO612</f>
        <v/>
      </c>
      <c r="CB612" s="35">
        <f>CA612-AP612</f>
        <v/>
      </c>
      <c r="CC612" s="35">
        <f>CB612-AQ612</f>
        <v/>
      </c>
      <c r="CD612" s="35">
        <f>CC612-AR612</f>
        <v/>
      </c>
      <c r="CE612" s="35">
        <f>CD612-AS612</f>
        <v/>
      </c>
      <c r="CF612" s="35">
        <f>CE612-AT612</f>
        <v/>
      </c>
      <c r="CG612" s="35">
        <f>CF612-AU612</f>
        <v/>
      </c>
      <c r="CH612" s="35">
        <f>CG612-AV612</f>
        <v/>
      </c>
      <c r="CI612" s="35">
        <f>CH612-AW612</f>
        <v/>
      </c>
      <c r="CJ612" s="35">
        <f>CI612-AX612</f>
        <v/>
      </c>
      <c r="CK612" s="35">
        <f>CJ612-AY612</f>
        <v/>
      </c>
      <c r="CL612" s="35">
        <f>CK612-AZ612</f>
        <v/>
      </c>
      <c r="CM612" s="35">
        <f>CL612-BA612</f>
        <v/>
      </c>
      <c r="CN612" s="35">
        <f>CM612-BB612</f>
        <v/>
      </c>
      <c r="CO612" s="35">
        <f>CN612-BC612</f>
        <v/>
      </c>
      <c r="CP612" s="35">
        <f>CO612-BD612</f>
        <v/>
      </c>
      <c r="CQ612" s="35">
        <f>CP612-BE612</f>
        <v/>
      </c>
      <c r="CR612" s="35">
        <f>CQ612-BF612</f>
        <v/>
      </c>
      <c r="CS612" s="35">
        <f>CR612-BG612</f>
        <v/>
      </c>
      <c r="CT612" s="35">
        <f>CS612-BH612</f>
        <v/>
      </c>
      <c r="CU612" s="35">
        <f>CT612-BI612</f>
        <v/>
      </c>
      <c r="CV612" s="35">
        <f>CU612-BJ612</f>
        <v/>
      </c>
      <c r="CW612" s="38">
        <f>CV612-BK612</f>
        <v/>
      </c>
      <c r="CX612" s="38">
        <f>CW612-BL612</f>
        <v/>
      </c>
      <c r="CY612" s="38">
        <f>CX612-BM612</f>
        <v/>
      </c>
      <c r="CZ612" s="39">
        <f>CY612-BN612</f>
        <v/>
      </c>
      <c r="DA612" s="35" t="n"/>
    </row>
    <row r="613">
      <c r="D613" s="19" t="n"/>
      <c r="E613" s="20" t="n"/>
      <c r="F613" s="21" t="n"/>
      <c r="G613" s="21" t="n"/>
      <c r="H613" s="21" t="n"/>
      <c r="I613" s="19" t="n"/>
      <c r="J613" s="19" t="n"/>
      <c r="K613" s="21" t="n"/>
      <c r="L613" s="21" t="n"/>
      <c r="M613" s="22" t="n"/>
      <c r="N613" s="22" t="n"/>
      <c r="O613" s="19" t="n"/>
      <c r="P613" s="21" t="n"/>
      <c r="Q613" s="167">
        <f>'Cutting Rules'!AD613</f>
        <v/>
      </c>
      <c r="R613" s="168" t="n"/>
      <c r="S613" s="24" t="n"/>
      <c r="T613" s="169" t="inlineStr"/>
      <c r="U613" s="19" t="n"/>
      <c r="V613" s="25" t="n"/>
      <c r="W613" s="26" t="n"/>
      <c r="X613" s="27" t="n"/>
      <c r="Y613" s="47" t="n"/>
      <c r="Z613" s="121">
        <f>IFERROR(VLOOKUP(E613,[1]route!$E$3:$BL$10005,59,0),"")&amp;IFERROR(VLOOKUP(E613,[1]route!$E$3:$BL$10005,60,0),"")</f>
        <v/>
      </c>
      <c r="AA613" s="172">
        <f>IF(R613&gt;V613,R613-V613,0)</f>
        <v/>
      </c>
      <c r="AB613" s="173">
        <f>AA613*O613*N613/1000</f>
        <v/>
      </c>
      <c r="AC613" s="4">
        <f>IFERROR(MATCH($X613,$BP613:$CZ613,0),"")</f>
        <v/>
      </c>
      <c r="AD613" s="29" t="n">
        <v>0</v>
      </c>
      <c r="AE613" s="30">
        <f>SUMIF([1]route!$E$3:$E$10005,E613,[1]!Table1[1])</f>
        <v/>
      </c>
      <c r="AF613" s="30">
        <f>SUMIF([1]route!$E$3:$E$10005,E613,[1]!Table1[2])</f>
        <v/>
      </c>
      <c r="AG613" s="30">
        <f>SUMIF([1]route!$E$3:$E$10005,E613,[1]!Table1[3])</f>
        <v/>
      </c>
      <c r="AH613" s="30">
        <f>SUMIF([1]route!$E$3:$E$10005,E613,[1]!Table1[4])</f>
        <v/>
      </c>
      <c r="AI613" s="30">
        <f>SUMIF([1]route!$E$3:$E$10005,E613,[1]!Table1[5])</f>
        <v/>
      </c>
      <c r="AJ613" s="30">
        <f>SUMIF([1]route!$E$3:$E$10005,E613,[1]!Table1[6])</f>
        <v/>
      </c>
      <c r="AK613" s="30">
        <f>SUMIF([1]route!$E$3:$E$10005,E613,[1]!Table1[7])</f>
        <v/>
      </c>
      <c r="AL613" s="30">
        <f>SUMIF([1]route!$E$3:$E$10005,E613,[1]!Table1[8])</f>
        <v/>
      </c>
      <c r="AM613" s="30">
        <f>SUMIF([1]route!$E$3:$E$10005,E613,[1]!Table1[9])</f>
        <v/>
      </c>
      <c r="AN613" s="30">
        <f>SUMIF([1]route!$E$3:$E$10005,E613,[1]!Table1[10])</f>
        <v/>
      </c>
      <c r="AO613" s="30">
        <f>SUMIF([1]route!$E$3:$E$10005,E613,[1]!Table1[11])</f>
        <v/>
      </c>
      <c r="AP613" s="30">
        <f>SUMIF([1]route!$E$3:$E$10005,E613,[1]!Table1[12])</f>
        <v/>
      </c>
      <c r="AQ613" s="30">
        <f>SUMIF([1]route!$E$3:$E$10005,E613,[1]!Table1[13])</f>
        <v/>
      </c>
      <c r="AR613" s="30">
        <f>SUMIF([1]route!$E$3:$E$10005,E613,[1]!Table1[14])</f>
        <v/>
      </c>
      <c r="AS613" s="30">
        <f>SUMIF([1]route!$E$3:$E$10005,E613,[1]!Table1[15])</f>
        <v/>
      </c>
      <c r="AT613" s="30">
        <f>SUMIF([1]route!$E$3:$E$10005,E613,[1]!Table1[16])</f>
        <v/>
      </c>
      <c r="AU613" s="30">
        <f>SUMIF([1]route!$E$3:$E$10005,E613,[1]!Table1[17])</f>
        <v/>
      </c>
      <c r="AV613" s="30">
        <f>SUMIF([1]route!$E$3:$E$10005,E613,[1]!Table1[18])</f>
        <v/>
      </c>
      <c r="AW613" s="30">
        <f>SUMIF([1]route!$E$3:$E$10005,E613,[1]!Table1[19])</f>
        <v/>
      </c>
      <c r="AX613" s="30">
        <f>SUMIF([1]route!$E$3:$E$10005,E613,[1]!Table1[20])</f>
        <v/>
      </c>
      <c r="AY613" s="30">
        <f>SUMIF([1]route!$E$3:$E$10005,E613,[1]!Table1[21])</f>
        <v/>
      </c>
      <c r="AZ613" s="30">
        <f>SUMIF([1]route!$E$3:$E$10005,E613,[1]!Table1[22])</f>
        <v/>
      </c>
      <c r="BA613" s="30">
        <f>SUMIF([1]route!$E$3:$E$10005,E613,[1]!Table1[23])</f>
        <v/>
      </c>
      <c r="BB613" s="30">
        <f>SUMIF([1]route!$E$3:$E$10005,E613,[1]!Table1[24])</f>
        <v/>
      </c>
      <c r="BC613" s="30">
        <f>SUMIF([1]route!$E$3:$E$10005,E613,[1]!Table1[25])</f>
        <v/>
      </c>
      <c r="BD613" s="30">
        <f>SUMIF([1]route!$E$3:$E$10005,E613,[1]!Table1[26])</f>
        <v/>
      </c>
      <c r="BE613" s="30">
        <f>SUMIF([1]route!$E$3:$E$10005,E613,[1]!Table1[27])</f>
        <v/>
      </c>
      <c r="BF613" s="30">
        <f>SUMIF([1]route!$E$3:$E$10005,E613,[1]!Table1[28])</f>
        <v/>
      </c>
      <c r="BG613" s="30">
        <f>SUMIF([1]route!$E$3:$E$10005,E613,[1]!Table1[29])</f>
        <v/>
      </c>
      <c r="BH613" s="30">
        <f>SUMIF([1]route!$E$3:$E$10005,E613,[1]!Table1[30])</f>
        <v/>
      </c>
      <c r="BI613" s="30">
        <f>SUMIF([1]route!$E$3:$E$10005,E613,[1]!Table1[31])</f>
        <v/>
      </c>
      <c r="BJ613" s="30">
        <f>SUMIF([1]route!$E$3:$E$10005,E613,[1]!Table1[Remain PO])</f>
        <v/>
      </c>
      <c r="BK613" s="31">
        <f>SUMIF([1]route!$E$3:$E$10005,E613,[1]!Table1[N+1])</f>
        <v/>
      </c>
      <c r="BL613" s="31">
        <f>SUMIF([1]route!$E$3:$E$10005,E613,[1]!Table1[N+2])</f>
        <v/>
      </c>
      <c r="BM613" s="31">
        <f>SUMIF([1]route!$E$3:$E$10005,E613,[1]!Table1[N+3])</f>
        <v/>
      </c>
      <c r="BN613" s="32">
        <f>SUMIF([1]route!$E$3:$E$10005,E613,[1]!Table1[N+4])</f>
        <v/>
      </c>
      <c r="BP613" s="37">
        <f>$V613-$AD613</f>
        <v/>
      </c>
      <c r="BQ613" s="35">
        <f>BP613-AE613</f>
        <v/>
      </c>
      <c r="BR613" s="35">
        <f>BQ613-AF613</f>
        <v/>
      </c>
      <c r="BS613" s="35">
        <f>BR613-AG613</f>
        <v/>
      </c>
      <c r="BT613" s="35">
        <f>BS613-AH613</f>
        <v/>
      </c>
      <c r="BU613" s="35">
        <f>BT613-AI613</f>
        <v/>
      </c>
      <c r="BV613" s="35">
        <f>BU613-AJ613</f>
        <v/>
      </c>
      <c r="BW613" s="35">
        <f>BV613-AK613</f>
        <v/>
      </c>
      <c r="BX613" s="35">
        <f>BW613-AL613</f>
        <v/>
      </c>
      <c r="BY613" s="35">
        <f>BX613-AM613</f>
        <v/>
      </c>
      <c r="BZ613" s="35">
        <f>BY613-AN613</f>
        <v/>
      </c>
      <c r="CA613" s="35">
        <f>BZ613-AO613</f>
        <v/>
      </c>
      <c r="CB613" s="35">
        <f>CA613-AP613</f>
        <v/>
      </c>
      <c r="CC613" s="35">
        <f>CB613-AQ613</f>
        <v/>
      </c>
      <c r="CD613" s="35">
        <f>CC613-AR613</f>
        <v/>
      </c>
      <c r="CE613" s="35">
        <f>CD613-AS613</f>
        <v/>
      </c>
      <c r="CF613" s="35">
        <f>CE613-AT613</f>
        <v/>
      </c>
      <c r="CG613" s="35">
        <f>CF613-AU613</f>
        <v/>
      </c>
      <c r="CH613" s="35">
        <f>CG613-AV613</f>
        <v/>
      </c>
      <c r="CI613" s="35">
        <f>CH613-AW613</f>
        <v/>
      </c>
      <c r="CJ613" s="35">
        <f>CI613-AX613</f>
        <v/>
      </c>
      <c r="CK613" s="35">
        <f>CJ613-AY613</f>
        <v/>
      </c>
      <c r="CL613" s="35">
        <f>CK613-AZ613</f>
        <v/>
      </c>
      <c r="CM613" s="35">
        <f>CL613-BA613</f>
        <v/>
      </c>
      <c r="CN613" s="35">
        <f>CM613-BB613</f>
        <v/>
      </c>
      <c r="CO613" s="35">
        <f>CN613-BC613</f>
        <v/>
      </c>
      <c r="CP613" s="35">
        <f>CO613-BD613</f>
        <v/>
      </c>
      <c r="CQ613" s="35">
        <f>CP613-BE613</f>
        <v/>
      </c>
      <c r="CR613" s="35">
        <f>CQ613-BF613</f>
        <v/>
      </c>
      <c r="CS613" s="35">
        <f>CR613-BG613</f>
        <v/>
      </c>
      <c r="CT613" s="35">
        <f>CS613-BH613</f>
        <v/>
      </c>
      <c r="CU613" s="35">
        <f>CT613-BI613</f>
        <v/>
      </c>
      <c r="CV613" s="35">
        <f>CU613-BJ613</f>
        <v/>
      </c>
      <c r="CW613" s="38">
        <f>CV613-BK613</f>
        <v/>
      </c>
      <c r="CX613" s="38">
        <f>CW613-BL613</f>
        <v/>
      </c>
      <c r="CY613" s="38">
        <f>CX613-BM613</f>
        <v/>
      </c>
      <c r="CZ613" s="39">
        <f>CY613-BN613</f>
        <v/>
      </c>
      <c r="DA613" s="35" t="n"/>
    </row>
    <row r="614">
      <c r="D614" s="19" t="n"/>
      <c r="E614" s="20" t="n"/>
      <c r="F614" s="21" t="n"/>
      <c r="G614" s="21" t="n"/>
      <c r="H614" s="21" t="n"/>
      <c r="I614" s="19" t="n"/>
      <c r="J614" s="19" t="n"/>
      <c r="K614" s="21" t="n"/>
      <c r="L614" s="21" t="n"/>
      <c r="M614" s="22" t="n"/>
      <c r="N614" s="22" t="n"/>
      <c r="O614" s="19" t="n"/>
      <c r="P614" s="21" t="n"/>
      <c r="Q614" s="167">
        <f>'Cutting Rules'!AD614</f>
        <v/>
      </c>
      <c r="R614" s="168" t="n"/>
      <c r="S614" s="24" t="n"/>
      <c r="T614" s="169" t="inlineStr"/>
      <c r="U614" s="19" t="n"/>
      <c r="V614" s="25" t="n"/>
      <c r="W614" s="26" t="n"/>
      <c r="X614" s="27" t="n"/>
      <c r="Y614" s="47" t="n"/>
      <c r="Z614" s="121">
        <f>IFERROR(VLOOKUP(E614,[1]route!$E$3:$BL$10005,59,0),"")&amp;IFERROR(VLOOKUP(E614,[1]route!$E$3:$BL$10005,60,0),"")</f>
        <v/>
      </c>
      <c r="AA614" s="172">
        <f>IF(R614&gt;V614,R614-V614,0)</f>
        <v/>
      </c>
      <c r="AB614" s="173">
        <f>AA614*O614*N614/1000</f>
        <v/>
      </c>
      <c r="AC614" s="4">
        <f>IFERROR(MATCH($X614,$BP614:$CZ614,0),"")</f>
        <v/>
      </c>
      <c r="AD614" s="29" t="n">
        <v>0</v>
      </c>
      <c r="AE614" s="30">
        <f>SUMIF([1]route!$E$3:$E$10005,E614,[1]!Table1[1])</f>
        <v/>
      </c>
      <c r="AF614" s="30">
        <f>SUMIF([1]route!$E$3:$E$10005,E614,[1]!Table1[2])</f>
        <v/>
      </c>
      <c r="AG614" s="30">
        <f>SUMIF([1]route!$E$3:$E$10005,E614,[1]!Table1[3])</f>
        <v/>
      </c>
      <c r="AH614" s="30">
        <f>SUMIF([1]route!$E$3:$E$10005,E614,[1]!Table1[4])</f>
        <v/>
      </c>
      <c r="AI614" s="30">
        <f>SUMIF([1]route!$E$3:$E$10005,E614,[1]!Table1[5])</f>
        <v/>
      </c>
      <c r="AJ614" s="30">
        <f>SUMIF([1]route!$E$3:$E$10005,E614,[1]!Table1[6])</f>
        <v/>
      </c>
      <c r="AK614" s="30">
        <f>SUMIF([1]route!$E$3:$E$10005,E614,[1]!Table1[7])</f>
        <v/>
      </c>
      <c r="AL614" s="30">
        <f>SUMIF([1]route!$E$3:$E$10005,E614,[1]!Table1[8])</f>
        <v/>
      </c>
      <c r="AM614" s="30">
        <f>SUMIF([1]route!$E$3:$E$10005,E614,[1]!Table1[9])</f>
        <v/>
      </c>
      <c r="AN614" s="30">
        <f>SUMIF([1]route!$E$3:$E$10005,E614,[1]!Table1[10])</f>
        <v/>
      </c>
      <c r="AO614" s="30">
        <f>SUMIF([1]route!$E$3:$E$10005,E614,[1]!Table1[11])</f>
        <v/>
      </c>
      <c r="AP614" s="30">
        <f>SUMIF([1]route!$E$3:$E$10005,E614,[1]!Table1[12])</f>
        <v/>
      </c>
      <c r="AQ614" s="30">
        <f>SUMIF([1]route!$E$3:$E$10005,E614,[1]!Table1[13])</f>
        <v/>
      </c>
      <c r="AR614" s="30">
        <f>SUMIF([1]route!$E$3:$E$10005,E614,[1]!Table1[14])</f>
        <v/>
      </c>
      <c r="AS614" s="30">
        <f>SUMIF([1]route!$E$3:$E$10005,E614,[1]!Table1[15])</f>
        <v/>
      </c>
      <c r="AT614" s="30">
        <f>SUMIF([1]route!$E$3:$E$10005,E614,[1]!Table1[16])</f>
        <v/>
      </c>
      <c r="AU614" s="30">
        <f>SUMIF([1]route!$E$3:$E$10005,E614,[1]!Table1[17])</f>
        <v/>
      </c>
      <c r="AV614" s="30">
        <f>SUMIF([1]route!$E$3:$E$10005,E614,[1]!Table1[18])</f>
        <v/>
      </c>
      <c r="AW614" s="30">
        <f>SUMIF([1]route!$E$3:$E$10005,E614,[1]!Table1[19])</f>
        <v/>
      </c>
      <c r="AX614" s="30">
        <f>SUMIF([1]route!$E$3:$E$10005,E614,[1]!Table1[20])</f>
        <v/>
      </c>
      <c r="AY614" s="30">
        <f>SUMIF([1]route!$E$3:$E$10005,E614,[1]!Table1[21])</f>
        <v/>
      </c>
      <c r="AZ614" s="30">
        <f>SUMIF([1]route!$E$3:$E$10005,E614,[1]!Table1[22])</f>
        <v/>
      </c>
      <c r="BA614" s="30">
        <f>SUMIF([1]route!$E$3:$E$10005,E614,[1]!Table1[23])</f>
        <v/>
      </c>
      <c r="BB614" s="30">
        <f>SUMIF([1]route!$E$3:$E$10005,E614,[1]!Table1[24])</f>
        <v/>
      </c>
      <c r="BC614" s="30">
        <f>SUMIF([1]route!$E$3:$E$10005,E614,[1]!Table1[25])</f>
        <v/>
      </c>
      <c r="BD614" s="30">
        <f>SUMIF([1]route!$E$3:$E$10005,E614,[1]!Table1[26])</f>
        <v/>
      </c>
      <c r="BE614" s="30">
        <f>SUMIF([1]route!$E$3:$E$10005,E614,[1]!Table1[27])</f>
        <v/>
      </c>
      <c r="BF614" s="30">
        <f>SUMIF([1]route!$E$3:$E$10005,E614,[1]!Table1[28])</f>
        <v/>
      </c>
      <c r="BG614" s="30">
        <f>SUMIF([1]route!$E$3:$E$10005,E614,[1]!Table1[29])</f>
        <v/>
      </c>
      <c r="BH614" s="30">
        <f>SUMIF([1]route!$E$3:$E$10005,E614,[1]!Table1[30])</f>
        <v/>
      </c>
      <c r="BI614" s="30">
        <f>SUMIF([1]route!$E$3:$E$10005,E614,[1]!Table1[31])</f>
        <v/>
      </c>
      <c r="BJ614" s="30">
        <f>SUMIF([1]route!$E$3:$E$10005,E614,[1]!Table1[Remain PO])</f>
        <v/>
      </c>
      <c r="BK614" s="31">
        <f>SUMIF([1]route!$E$3:$E$10005,E614,[1]!Table1[N+1])</f>
        <v/>
      </c>
      <c r="BL614" s="31">
        <f>SUMIF([1]route!$E$3:$E$10005,E614,[1]!Table1[N+2])</f>
        <v/>
      </c>
      <c r="BM614" s="31">
        <f>SUMIF([1]route!$E$3:$E$10005,E614,[1]!Table1[N+3])</f>
        <v/>
      </c>
      <c r="BN614" s="32">
        <f>SUMIF([1]route!$E$3:$E$10005,E614,[1]!Table1[N+4])</f>
        <v/>
      </c>
      <c r="BP614" s="37">
        <f>$V614-$AD614</f>
        <v/>
      </c>
      <c r="BQ614" s="35">
        <f>BP614-AE614</f>
        <v/>
      </c>
      <c r="BR614" s="35">
        <f>BQ614-AF614</f>
        <v/>
      </c>
      <c r="BS614" s="35">
        <f>BR614-AG614</f>
        <v/>
      </c>
      <c r="BT614" s="35">
        <f>BS614-AH614</f>
        <v/>
      </c>
      <c r="BU614" s="35">
        <f>BT614-AI614</f>
        <v/>
      </c>
      <c r="BV614" s="35">
        <f>BU614-AJ614</f>
        <v/>
      </c>
      <c r="BW614" s="35">
        <f>BV614-AK614</f>
        <v/>
      </c>
      <c r="BX614" s="35">
        <f>BW614-AL614</f>
        <v/>
      </c>
      <c r="BY614" s="35">
        <f>BX614-AM614</f>
        <v/>
      </c>
      <c r="BZ614" s="35">
        <f>BY614-AN614</f>
        <v/>
      </c>
      <c r="CA614" s="35">
        <f>BZ614-AO614</f>
        <v/>
      </c>
      <c r="CB614" s="35">
        <f>CA614-AP614</f>
        <v/>
      </c>
      <c r="CC614" s="35">
        <f>CB614-AQ614</f>
        <v/>
      </c>
      <c r="CD614" s="35">
        <f>CC614-AR614</f>
        <v/>
      </c>
      <c r="CE614" s="35">
        <f>CD614-AS614</f>
        <v/>
      </c>
      <c r="CF614" s="35">
        <f>CE614-AT614</f>
        <v/>
      </c>
      <c r="CG614" s="35">
        <f>CF614-AU614</f>
        <v/>
      </c>
      <c r="CH614" s="35">
        <f>CG614-AV614</f>
        <v/>
      </c>
      <c r="CI614" s="35">
        <f>CH614-AW614</f>
        <v/>
      </c>
      <c r="CJ614" s="35">
        <f>CI614-AX614</f>
        <v/>
      </c>
      <c r="CK614" s="35">
        <f>CJ614-AY614</f>
        <v/>
      </c>
      <c r="CL614" s="35">
        <f>CK614-AZ614</f>
        <v/>
      </c>
      <c r="CM614" s="35">
        <f>CL614-BA614</f>
        <v/>
      </c>
      <c r="CN614" s="35">
        <f>CM614-BB614</f>
        <v/>
      </c>
      <c r="CO614" s="35">
        <f>CN614-BC614</f>
        <v/>
      </c>
      <c r="CP614" s="35">
        <f>CO614-BD614</f>
        <v/>
      </c>
      <c r="CQ614" s="35">
        <f>CP614-BE614</f>
        <v/>
      </c>
      <c r="CR614" s="35">
        <f>CQ614-BF614</f>
        <v/>
      </c>
      <c r="CS614" s="35">
        <f>CR614-BG614</f>
        <v/>
      </c>
      <c r="CT614" s="35">
        <f>CS614-BH614</f>
        <v/>
      </c>
      <c r="CU614" s="35">
        <f>CT614-BI614</f>
        <v/>
      </c>
      <c r="CV614" s="35">
        <f>CU614-BJ614</f>
        <v/>
      </c>
      <c r="CW614" s="38">
        <f>CV614-BK614</f>
        <v/>
      </c>
      <c r="CX614" s="38">
        <f>CW614-BL614</f>
        <v/>
      </c>
      <c r="CY614" s="38">
        <f>CX614-BM614</f>
        <v/>
      </c>
      <c r="CZ614" s="39">
        <f>CY614-BN614</f>
        <v/>
      </c>
      <c r="DA614" s="35" t="n"/>
    </row>
    <row r="615">
      <c r="D615" s="19" t="n"/>
      <c r="E615" s="20" t="n"/>
      <c r="F615" s="21" t="n"/>
      <c r="G615" s="21" t="n"/>
      <c r="H615" s="21" t="n"/>
      <c r="I615" s="19" t="n"/>
      <c r="J615" s="19" t="n"/>
      <c r="K615" s="21" t="n"/>
      <c r="L615" s="21" t="n"/>
      <c r="M615" s="22" t="n"/>
      <c r="N615" s="22" t="n"/>
      <c r="O615" s="19" t="n"/>
      <c r="P615" s="21" t="n"/>
      <c r="Q615" s="167">
        <f>'Cutting Rules'!AD615</f>
        <v/>
      </c>
      <c r="R615" s="168" t="n"/>
      <c r="S615" s="24" t="n"/>
      <c r="T615" s="169" t="inlineStr"/>
      <c r="U615" s="19" t="n"/>
      <c r="V615" s="25" t="n"/>
      <c r="W615" s="26" t="n"/>
      <c r="X615" s="27" t="n"/>
      <c r="Y615" s="47" t="n"/>
      <c r="Z615" s="121">
        <f>IFERROR(VLOOKUP(E615,[1]route!$E$3:$BL$10005,59,0),"")&amp;IFERROR(VLOOKUP(E615,[1]route!$E$3:$BL$10005,60,0),"")</f>
        <v/>
      </c>
      <c r="AA615" s="172">
        <f>IF(R615&gt;V615,R615-V615,0)</f>
        <v/>
      </c>
      <c r="AB615" s="173">
        <f>AA615*O615*N615/1000</f>
        <v/>
      </c>
      <c r="AC615" s="4">
        <f>IFERROR(MATCH($X615,$BP615:$CZ615,0),"")</f>
        <v/>
      </c>
      <c r="AD615" s="29" t="n">
        <v>0</v>
      </c>
      <c r="AE615" s="30">
        <f>SUMIF([1]route!$E$3:$E$10005,E615,[1]!Table1[1])</f>
        <v/>
      </c>
      <c r="AF615" s="30">
        <f>SUMIF([1]route!$E$3:$E$10005,E615,[1]!Table1[2])</f>
        <v/>
      </c>
      <c r="AG615" s="30">
        <f>SUMIF([1]route!$E$3:$E$10005,E615,[1]!Table1[3])</f>
        <v/>
      </c>
      <c r="AH615" s="30">
        <f>SUMIF([1]route!$E$3:$E$10005,E615,[1]!Table1[4])</f>
        <v/>
      </c>
      <c r="AI615" s="30">
        <f>SUMIF([1]route!$E$3:$E$10005,E615,[1]!Table1[5])</f>
        <v/>
      </c>
      <c r="AJ615" s="30">
        <f>SUMIF([1]route!$E$3:$E$10005,E615,[1]!Table1[6])</f>
        <v/>
      </c>
      <c r="AK615" s="30">
        <f>SUMIF([1]route!$E$3:$E$10005,E615,[1]!Table1[7])</f>
        <v/>
      </c>
      <c r="AL615" s="30">
        <f>SUMIF([1]route!$E$3:$E$10005,E615,[1]!Table1[8])</f>
        <v/>
      </c>
      <c r="AM615" s="30">
        <f>SUMIF([1]route!$E$3:$E$10005,E615,[1]!Table1[9])</f>
        <v/>
      </c>
      <c r="AN615" s="30">
        <f>SUMIF([1]route!$E$3:$E$10005,E615,[1]!Table1[10])</f>
        <v/>
      </c>
      <c r="AO615" s="30">
        <f>SUMIF([1]route!$E$3:$E$10005,E615,[1]!Table1[11])</f>
        <v/>
      </c>
      <c r="AP615" s="30">
        <f>SUMIF([1]route!$E$3:$E$10005,E615,[1]!Table1[12])</f>
        <v/>
      </c>
      <c r="AQ615" s="30">
        <f>SUMIF([1]route!$E$3:$E$10005,E615,[1]!Table1[13])</f>
        <v/>
      </c>
      <c r="AR615" s="30">
        <f>SUMIF([1]route!$E$3:$E$10005,E615,[1]!Table1[14])</f>
        <v/>
      </c>
      <c r="AS615" s="30">
        <f>SUMIF([1]route!$E$3:$E$10005,E615,[1]!Table1[15])</f>
        <v/>
      </c>
      <c r="AT615" s="30">
        <f>SUMIF([1]route!$E$3:$E$10005,E615,[1]!Table1[16])</f>
        <v/>
      </c>
      <c r="AU615" s="30">
        <f>SUMIF([1]route!$E$3:$E$10005,E615,[1]!Table1[17])</f>
        <v/>
      </c>
      <c r="AV615" s="30">
        <f>SUMIF([1]route!$E$3:$E$10005,E615,[1]!Table1[18])</f>
        <v/>
      </c>
      <c r="AW615" s="30">
        <f>SUMIF([1]route!$E$3:$E$10005,E615,[1]!Table1[19])</f>
        <v/>
      </c>
      <c r="AX615" s="30">
        <f>SUMIF([1]route!$E$3:$E$10005,E615,[1]!Table1[20])</f>
        <v/>
      </c>
      <c r="AY615" s="30">
        <f>SUMIF([1]route!$E$3:$E$10005,E615,[1]!Table1[21])</f>
        <v/>
      </c>
      <c r="AZ615" s="30">
        <f>SUMIF([1]route!$E$3:$E$10005,E615,[1]!Table1[22])</f>
        <v/>
      </c>
      <c r="BA615" s="30">
        <f>SUMIF([1]route!$E$3:$E$10005,E615,[1]!Table1[23])</f>
        <v/>
      </c>
      <c r="BB615" s="30">
        <f>SUMIF([1]route!$E$3:$E$10005,E615,[1]!Table1[24])</f>
        <v/>
      </c>
      <c r="BC615" s="30">
        <f>SUMIF([1]route!$E$3:$E$10005,E615,[1]!Table1[25])</f>
        <v/>
      </c>
      <c r="BD615" s="30">
        <f>SUMIF([1]route!$E$3:$E$10005,E615,[1]!Table1[26])</f>
        <v/>
      </c>
      <c r="BE615" s="30">
        <f>SUMIF([1]route!$E$3:$E$10005,E615,[1]!Table1[27])</f>
        <v/>
      </c>
      <c r="BF615" s="30">
        <f>SUMIF([1]route!$E$3:$E$10005,E615,[1]!Table1[28])</f>
        <v/>
      </c>
      <c r="BG615" s="30">
        <f>SUMIF([1]route!$E$3:$E$10005,E615,[1]!Table1[29])</f>
        <v/>
      </c>
      <c r="BH615" s="30">
        <f>SUMIF([1]route!$E$3:$E$10005,E615,[1]!Table1[30])</f>
        <v/>
      </c>
      <c r="BI615" s="30">
        <f>SUMIF([1]route!$E$3:$E$10005,E615,[1]!Table1[31])</f>
        <v/>
      </c>
      <c r="BJ615" s="30">
        <f>SUMIF([1]route!$E$3:$E$10005,E615,[1]!Table1[Remain PO])</f>
        <v/>
      </c>
      <c r="BK615" s="31">
        <f>SUMIF([1]route!$E$3:$E$10005,E615,[1]!Table1[N+1])</f>
        <v/>
      </c>
      <c r="BL615" s="31">
        <f>SUMIF([1]route!$E$3:$E$10005,E615,[1]!Table1[N+2])</f>
        <v/>
      </c>
      <c r="BM615" s="31">
        <f>SUMIF([1]route!$E$3:$E$10005,E615,[1]!Table1[N+3])</f>
        <v/>
      </c>
      <c r="BN615" s="32">
        <f>SUMIF([1]route!$E$3:$E$10005,E615,[1]!Table1[N+4])</f>
        <v/>
      </c>
      <c r="BP615" s="37">
        <f>$V615-$AD615</f>
        <v/>
      </c>
      <c r="BQ615" s="35">
        <f>BP615-AE615</f>
        <v/>
      </c>
      <c r="BR615" s="35">
        <f>BQ615-AF615</f>
        <v/>
      </c>
      <c r="BS615" s="35">
        <f>BR615-AG615</f>
        <v/>
      </c>
      <c r="BT615" s="35">
        <f>BS615-AH615</f>
        <v/>
      </c>
      <c r="BU615" s="35">
        <f>BT615-AI615</f>
        <v/>
      </c>
      <c r="BV615" s="35">
        <f>BU615-AJ615</f>
        <v/>
      </c>
      <c r="BW615" s="35">
        <f>BV615-AK615</f>
        <v/>
      </c>
      <c r="BX615" s="35">
        <f>BW615-AL615</f>
        <v/>
      </c>
      <c r="BY615" s="35">
        <f>BX615-AM615</f>
        <v/>
      </c>
      <c r="BZ615" s="35">
        <f>BY615-AN615</f>
        <v/>
      </c>
      <c r="CA615" s="35">
        <f>BZ615-AO615</f>
        <v/>
      </c>
      <c r="CB615" s="35">
        <f>CA615-AP615</f>
        <v/>
      </c>
      <c r="CC615" s="35">
        <f>CB615-AQ615</f>
        <v/>
      </c>
      <c r="CD615" s="35">
        <f>CC615-AR615</f>
        <v/>
      </c>
      <c r="CE615" s="35">
        <f>CD615-AS615</f>
        <v/>
      </c>
      <c r="CF615" s="35">
        <f>CE615-AT615</f>
        <v/>
      </c>
      <c r="CG615" s="35">
        <f>CF615-AU615</f>
        <v/>
      </c>
      <c r="CH615" s="35">
        <f>CG615-AV615</f>
        <v/>
      </c>
      <c r="CI615" s="35">
        <f>CH615-AW615</f>
        <v/>
      </c>
      <c r="CJ615" s="35">
        <f>CI615-AX615</f>
        <v/>
      </c>
      <c r="CK615" s="35">
        <f>CJ615-AY615</f>
        <v/>
      </c>
      <c r="CL615" s="35">
        <f>CK615-AZ615</f>
        <v/>
      </c>
      <c r="CM615" s="35">
        <f>CL615-BA615</f>
        <v/>
      </c>
      <c r="CN615" s="35">
        <f>CM615-BB615</f>
        <v/>
      </c>
      <c r="CO615" s="35">
        <f>CN615-BC615</f>
        <v/>
      </c>
      <c r="CP615" s="35">
        <f>CO615-BD615</f>
        <v/>
      </c>
      <c r="CQ615" s="35">
        <f>CP615-BE615</f>
        <v/>
      </c>
      <c r="CR615" s="35">
        <f>CQ615-BF615</f>
        <v/>
      </c>
      <c r="CS615" s="35">
        <f>CR615-BG615</f>
        <v/>
      </c>
      <c r="CT615" s="35">
        <f>CS615-BH615</f>
        <v/>
      </c>
      <c r="CU615" s="35">
        <f>CT615-BI615</f>
        <v/>
      </c>
      <c r="CV615" s="35">
        <f>CU615-BJ615</f>
        <v/>
      </c>
      <c r="CW615" s="38">
        <f>CV615-BK615</f>
        <v/>
      </c>
      <c r="CX615" s="38">
        <f>CW615-BL615</f>
        <v/>
      </c>
      <c r="CY615" s="38">
        <f>CX615-BM615</f>
        <v/>
      </c>
      <c r="CZ615" s="39">
        <f>CY615-BN615</f>
        <v/>
      </c>
      <c r="DA615" s="35" t="n"/>
    </row>
    <row r="616">
      <c r="D616" s="19" t="n"/>
      <c r="E616" s="20" t="n"/>
      <c r="F616" s="21" t="n"/>
      <c r="G616" s="21" t="n"/>
      <c r="H616" s="21" t="n"/>
      <c r="I616" s="19" t="n"/>
      <c r="J616" s="19" t="n"/>
      <c r="K616" s="21" t="n"/>
      <c r="L616" s="21" t="n"/>
      <c r="M616" s="22" t="n"/>
      <c r="N616" s="22" t="n"/>
      <c r="O616" s="19" t="n"/>
      <c r="P616" s="21" t="n"/>
      <c r="Q616" s="167">
        <f>'Cutting Rules'!AD616</f>
        <v/>
      </c>
      <c r="R616" s="168" t="n"/>
      <c r="S616" s="24" t="n"/>
      <c r="T616" s="169" t="inlineStr"/>
      <c r="U616" s="19" t="n"/>
      <c r="V616" s="25" t="n"/>
      <c r="W616" s="26" t="n"/>
      <c r="X616" s="27" t="n"/>
      <c r="Y616" s="47" t="n"/>
      <c r="Z616" s="121">
        <f>IFERROR(VLOOKUP(E616,[1]route!$E$3:$BL$10005,59,0),"")&amp;IFERROR(VLOOKUP(E616,[1]route!$E$3:$BL$10005,60,0),"")</f>
        <v/>
      </c>
      <c r="AA616" s="172">
        <f>IF(R616&gt;V616,R616-V616,0)</f>
        <v/>
      </c>
      <c r="AB616" s="173">
        <f>AA616*O616*N616/1000</f>
        <v/>
      </c>
      <c r="AC616" s="4">
        <f>IFERROR(MATCH($X616,$BP616:$CZ616,0),"")</f>
        <v/>
      </c>
      <c r="AD616" s="29" t="n">
        <v>0</v>
      </c>
      <c r="AE616" s="30">
        <f>SUMIF([1]route!$E$3:$E$10005,E616,[1]!Table1[1])</f>
        <v/>
      </c>
      <c r="AF616" s="30">
        <f>SUMIF([1]route!$E$3:$E$10005,E616,[1]!Table1[2])</f>
        <v/>
      </c>
      <c r="AG616" s="30">
        <f>SUMIF([1]route!$E$3:$E$10005,E616,[1]!Table1[3])</f>
        <v/>
      </c>
      <c r="AH616" s="30">
        <f>SUMIF([1]route!$E$3:$E$10005,E616,[1]!Table1[4])</f>
        <v/>
      </c>
      <c r="AI616" s="30">
        <f>SUMIF([1]route!$E$3:$E$10005,E616,[1]!Table1[5])</f>
        <v/>
      </c>
      <c r="AJ616" s="30">
        <f>SUMIF([1]route!$E$3:$E$10005,E616,[1]!Table1[6])</f>
        <v/>
      </c>
      <c r="AK616" s="30">
        <f>SUMIF([1]route!$E$3:$E$10005,E616,[1]!Table1[7])</f>
        <v/>
      </c>
      <c r="AL616" s="30">
        <f>SUMIF([1]route!$E$3:$E$10005,E616,[1]!Table1[8])</f>
        <v/>
      </c>
      <c r="AM616" s="30">
        <f>SUMIF([1]route!$E$3:$E$10005,E616,[1]!Table1[9])</f>
        <v/>
      </c>
      <c r="AN616" s="30">
        <f>SUMIF([1]route!$E$3:$E$10005,E616,[1]!Table1[10])</f>
        <v/>
      </c>
      <c r="AO616" s="30">
        <f>SUMIF([1]route!$E$3:$E$10005,E616,[1]!Table1[11])</f>
        <v/>
      </c>
      <c r="AP616" s="30">
        <f>SUMIF([1]route!$E$3:$E$10005,E616,[1]!Table1[12])</f>
        <v/>
      </c>
      <c r="AQ616" s="30">
        <f>SUMIF([1]route!$E$3:$E$10005,E616,[1]!Table1[13])</f>
        <v/>
      </c>
      <c r="AR616" s="30">
        <f>SUMIF([1]route!$E$3:$E$10005,E616,[1]!Table1[14])</f>
        <v/>
      </c>
      <c r="AS616" s="30">
        <f>SUMIF([1]route!$E$3:$E$10005,E616,[1]!Table1[15])</f>
        <v/>
      </c>
      <c r="AT616" s="30">
        <f>SUMIF([1]route!$E$3:$E$10005,E616,[1]!Table1[16])</f>
        <v/>
      </c>
      <c r="AU616" s="30">
        <f>SUMIF([1]route!$E$3:$E$10005,E616,[1]!Table1[17])</f>
        <v/>
      </c>
      <c r="AV616" s="30">
        <f>SUMIF([1]route!$E$3:$E$10005,E616,[1]!Table1[18])</f>
        <v/>
      </c>
      <c r="AW616" s="30">
        <f>SUMIF([1]route!$E$3:$E$10005,E616,[1]!Table1[19])</f>
        <v/>
      </c>
      <c r="AX616" s="30">
        <f>SUMIF([1]route!$E$3:$E$10005,E616,[1]!Table1[20])</f>
        <v/>
      </c>
      <c r="AY616" s="30">
        <f>SUMIF([1]route!$E$3:$E$10005,E616,[1]!Table1[21])</f>
        <v/>
      </c>
      <c r="AZ616" s="30">
        <f>SUMIF([1]route!$E$3:$E$10005,E616,[1]!Table1[22])</f>
        <v/>
      </c>
      <c r="BA616" s="30">
        <f>SUMIF([1]route!$E$3:$E$10005,E616,[1]!Table1[23])</f>
        <v/>
      </c>
      <c r="BB616" s="30">
        <f>SUMIF([1]route!$E$3:$E$10005,E616,[1]!Table1[24])</f>
        <v/>
      </c>
      <c r="BC616" s="30">
        <f>SUMIF([1]route!$E$3:$E$10005,E616,[1]!Table1[25])</f>
        <v/>
      </c>
      <c r="BD616" s="30">
        <f>SUMIF([1]route!$E$3:$E$10005,E616,[1]!Table1[26])</f>
        <v/>
      </c>
      <c r="BE616" s="30">
        <f>SUMIF([1]route!$E$3:$E$10005,E616,[1]!Table1[27])</f>
        <v/>
      </c>
      <c r="BF616" s="30">
        <f>SUMIF([1]route!$E$3:$E$10005,E616,[1]!Table1[28])</f>
        <v/>
      </c>
      <c r="BG616" s="30">
        <f>SUMIF([1]route!$E$3:$E$10005,E616,[1]!Table1[29])</f>
        <v/>
      </c>
      <c r="BH616" s="30">
        <f>SUMIF([1]route!$E$3:$E$10005,E616,[1]!Table1[30])</f>
        <v/>
      </c>
      <c r="BI616" s="30">
        <f>SUMIF([1]route!$E$3:$E$10005,E616,[1]!Table1[31])</f>
        <v/>
      </c>
      <c r="BJ616" s="30">
        <f>SUMIF([1]route!$E$3:$E$10005,E616,[1]!Table1[Remain PO])</f>
        <v/>
      </c>
      <c r="BK616" s="31">
        <f>SUMIF([1]route!$E$3:$E$10005,E616,[1]!Table1[N+1])</f>
        <v/>
      </c>
      <c r="BL616" s="31">
        <f>SUMIF([1]route!$E$3:$E$10005,E616,[1]!Table1[N+2])</f>
        <v/>
      </c>
      <c r="BM616" s="31">
        <f>SUMIF([1]route!$E$3:$E$10005,E616,[1]!Table1[N+3])</f>
        <v/>
      </c>
      <c r="BN616" s="32">
        <f>SUMIF([1]route!$E$3:$E$10005,E616,[1]!Table1[N+4])</f>
        <v/>
      </c>
      <c r="BP616" s="37">
        <f>$V616-$AD616</f>
        <v/>
      </c>
      <c r="BQ616" s="35">
        <f>BP616-AE616</f>
        <v/>
      </c>
      <c r="BR616" s="35">
        <f>BQ616-AF616</f>
        <v/>
      </c>
      <c r="BS616" s="35">
        <f>BR616-AG616</f>
        <v/>
      </c>
      <c r="BT616" s="35">
        <f>BS616-AH616</f>
        <v/>
      </c>
      <c r="BU616" s="35">
        <f>BT616-AI616</f>
        <v/>
      </c>
      <c r="BV616" s="35">
        <f>BU616-AJ616</f>
        <v/>
      </c>
      <c r="BW616" s="35">
        <f>BV616-AK616</f>
        <v/>
      </c>
      <c r="BX616" s="35">
        <f>BW616-AL616</f>
        <v/>
      </c>
      <c r="BY616" s="35">
        <f>BX616-AM616</f>
        <v/>
      </c>
      <c r="BZ616" s="35">
        <f>BY616-AN616</f>
        <v/>
      </c>
      <c r="CA616" s="35">
        <f>BZ616-AO616</f>
        <v/>
      </c>
      <c r="CB616" s="35">
        <f>CA616-AP616</f>
        <v/>
      </c>
      <c r="CC616" s="35">
        <f>CB616-AQ616</f>
        <v/>
      </c>
      <c r="CD616" s="35">
        <f>CC616-AR616</f>
        <v/>
      </c>
      <c r="CE616" s="35">
        <f>CD616-AS616</f>
        <v/>
      </c>
      <c r="CF616" s="35">
        <f>CE616-AT616</f>
        <v/>
      </c>
      <c r="CG616" s="35">
        <f>CF616-AU616</f>
        <v/>
      </c>
      <c r="CH616" s="35">
        <f>CG616-AV616</f>
        <v/>
      </c>
      <c r="CI616" s="35">
        <f>CH616-AW616</f>
        <v/>
      </c>
      <c r="CJ616" s="35">
        <f>CI616-AX616</f>
        <v/>
      </c>
      <c r="CK616" s="35">
        <f>CJ616-AY616</f>
        <v/>
      </c>
      <c r="CL616" s="35">
        <f>CK616-AZ616</f>
        <v/>
      </c>
      <c r="CM616" s="35">
        <f>CL616-BA616</f>
        <v/>
      </c>
      <c r="CN616" s="35">
        <f>CM616-BB616</f>
        <v/>
      </c>
      <c r="CO616" s="35">
        <f>CN616-BC616</f>
        <v/>
      </c>
      <c r="CP616" s="35">
        <f>CO616-BD616</f>
        <v/>
      </c>
      <c r="CQ616" s="35">
        <f>CP616-BE616</f>
        <v/>
      </c>
      <c r="CR616" s="35">
        <f>CQ616-BF616</f>
        <v/>
      </c>
      <c r="CS616" s="35">
        <f>CR616-BG616</f>
        <v/>
      </c>
      <c r="CT616" s="35">
        <f>CS616-BH616</f>
        <v/>
      </c>
      <c r="CU616" s="35">
        <f>CT616-BI616</f>
        <v/>
      </c>
      <c r="CV616" s="35">
        <f>CU616-BJ616</f>
        <v/>
      </c>
      <c r="CW616" s="38">
        <f>CV616-BK616</f>
        <v/>
      </c>
      <c r="CX616" s="38">
        <f>CW616-BL616</f>
        <v/>
      </c>
      <c r="CY616" s="38">
        <f>CX616-BM616</f>
        <v/>
      </c>
      <c r="CZ616" s="39">
        <f>CY616-BN616</f>
        <v/>
      </c>
      <c r="DA616" s="35" t="n"/>
    </row>
    <row r="617">
      <c r="D617" s="19" t="n"/>
      <c r="E617" s="20" t="n"/>
      <c r="F617" s="21" t="n"/>
      <c r="G617" s="21" t="n"/>
      <c r="H617" s="21" t="n"/>
      <c r="I617" s="19" t="n"/>
      <c r="J617" s="19" t="n"/>
      <c r="K617" s="21" t="n"/>
      <c r="L617" s="21" t="n"/>
      <c r="M617" s="22" t="n"/>
      <c r="N617" s="22" t="n"/>
      <c r="O617" s="19" t="n"/>
      <c r="P617" s="21" t="n"/>
      <c r="Q617" s="167">
        <f>'Cutting Rules'!AD617</f>
        <v/>
      </c>
      <c r="R617" s="168" t="n"/>
      <c r="S617" s="24" t="n"/>
      <c r="T617" s="169" t="inlineStr"/>
      <c r="U617" s="19" t="n"/>
      <c r="V617" s="25" t="n"/>
      <c r="W617" s="26" t="n"/>
      <c r="X617" s="27" t="n"/>
      <c r="Y617" s="47" t="n"/>
      <c r="Z617" s="121">
        <f>IFERROR(VLOOKUP(E617,[1]route!$E$3:$BL$10005,59,0),"")&amp;IFERROR(VLOOKUP(E617,[1]route!$E$3:$BL$10005,60,0),"")</f>
        <v/>
      </c>
      <c r="AA617" s="172">
        <f>IF(R617&gt;V617,R617-V617,0)</f>
        <v/>
      </c>
      <c r="AB617" s="173">
        <f>AA617*O617*N617/1000</f>
        <v/>
      </c>
      <c r="AC617" s="4">
        <f>IFERROR(MATCH($X617,$BP617:$CZ617,0),"")</f>
        <v/>
      </c>
      <c r="AD617" s="29" t="n">
        <v>0</v>
      </c>
      <c r="AE617" s="30">
        <f>SUMIF([1]route!$E$3:$E$10005,E617,[1]!Table1[1])</f>
        <v/>
      </c>
      <c r="AF617" s="30">
        <f>SUMIF([1]route!$E$3:$E$10005,E617,[1]!Table1[2])</f>
        <v/>
      </c>
      <c r="AG617" s="30">
        <f>SUMIF([1]route!$E$3:$E$10005,E617,[1]!Table1[3])</f>
        <v/>
      </c>
      <c r="AH617" s="30">
        <f>SUMIF([1]route!$E$3:$E$10005,E617,[1]!Table1[4])</f>
        <v/>
      </c>
      <c r="AI617" s="30">
        <f>SUMIF([1]route!$E$3:$E$10005,E617,[1]!Table1[5])</f>
        <v/>
      </c>
      <c r="AJ617" s="30">
        <f>SUMIF([1]route!$E$3:$E$10005,E617,[1]!Table1[6])</f>
        <v/>
      </c>
      <c r="AK617" s="30">
        <f>SUMIF([1]route!$E$3:$E$10005,E617,[1]!Table1[7])</f>
        <v/>
      </c>
      <c r="AL617" s="30">
        <f>SUMIF([1]route!$E$3:$E$10005,E617,[1]!Table1[8])</f>
        <v/>
      </c>
      <c r="AM617" s="30">
        <f>SUMIF([1]route!$E$3:$E$10005,E617,[1]!Table1[9])</f>
        <v/>
      </c>
      <c r="AN617" s="30">
        <f>SUMIF([1]route!$E$3:$E$10005,E617,[1]!Table1[10])</f>
        <v/>
      </c>
      <c r="AO617" s="30">
        <f>SUMIF([1]route!$E$3:$E$10005,E617,[1]!Table1[11])</f>
        <v/>
      </c>
      <c r="AP617" s="30">
        <f>SUMIF([1]route!$E$3:$E$10005,E617,[1]!Table1[12])</f>
        <v/>
      </c>
      <c r="AQ617" s="30">
        <f>SUMIF([1]route!$E$3:$E$10005,E617,[1]!Table1[13])</f>
        <v/>
      </c>
      <c r="AR617" s="30">
        <f>SUMIF([1]route!$E$3:$E$10005,E617,[1]!Table1[14])</f>
        <v/>
      </c>
      <c r="AS617" s="30">
        <f>SUMIF([1]route!$E$3:$E$10005,E617,[1]!Table1[15])</f>
        <v/>
      </c>
      <c r="AT617" s="30">
        <f>SUMIF([1]route!$E$3:$E$10005,E617,[1]!Table1[16])</f>
        <v/>
      </c>
      <c r="AU617" s="30">
        <f>SUMIF([1]route!$E$3:$E$10005,E617,[1]!Table1[17])</f>
        <v/>
      </c>
      <c r="AV617" s="30">
        <f>SUMIF([1]route!$E$3:$E$10005,E617,[1]!Table1[18])</f>
        <v/>
      </c>
      <c r="AW617" s="30">
        <f>SUMIF([1]route!$E$3:$E$10005,E617,[1]!Table1[19])</f>
        <v/>
      </c>
      <c r="AX617" s="30">
        <f>SUMIF([1]route!$E$3:$E$10005,E617,[1]!Table1[20])</f>
        <v/>
      </c>
      <c r="AY617" s="30">
        <f>SUMIF([1]route!$E$3:$E$10005,E617,[1]!Table1[21])</f>
        <v/>
      </c>
      <c r="AZ617" s="30">
        <f>SUMIF([1]route!$E$3:$E$10005,E617,[1]!Table1[22])</f>
        <v/>
      </c>
      <c r="BA617" s="30">
        <f>SUMIF([1]route!$E$3:$E$10005,E617,[1]!Table1[23])</f>
        <v/>
      </c>
      <c r="BB617" s="30">
        <f>SUMIF([1]route!$E$3:$E$10005,E617,[1]!Table1[24])</f>
        <v/>
      </c>
      <c r="BC617" s="30">
        <f>SUMIF([1]route!$E$3:$E$10005,E617,[1]!Table1[25])</f>
        <v/>
      </c>
      <c r="BD617" s="30">
        <f>SUMIF([1]route!$E$3:$E$10005,E617,[1]!Table1[26])</f>
        <v/>
      </c>
      <c r="BE617" s="30">
        <f>SUMIF([1]route!$E$3:$E$10005,E617,[1]!Table1[27])</f>
        <v/>
      </c>
      <c r="BF617" s="30">
        <f>SUMIF([1]route!$E$3:$E$10005,E617,[1]!Table1[28])</f>
        <v/>
      </c>
      <c r="BG617" s="30">
        <f>SUMIF([1]route!$E$3:$E$10005,E617,[1]!Table1[29])</f>
        <v/>
      </c>
      <c r="BH617" s="30">
        <f>SUMIF([1]route!$E$3:$E$10005,E617,[1]!Table1[30])</f>
        <v/>
      </c>
      <c r="BI617" s="30">
        <f>SUMIF([1]route!$E$3:$E$10005,E617,[1]!Table1[31])</f>
        <v/>
      </c>
      <c r="BJ617" s="30">
        <f>SUMIF([1]route!$E$3:$E$10005,E617,[1]!Table1[Remain PO])</f>
        <v/>
      </c>
      <c r="BK617" s="31">
        <f>SUMIF([1]route!$E$3:$E$10005,E617,[1]!Table1[N+1])</f>
        <v/>
      </c>
      <c r="BL617" s="31">
        <f>SUMIF([1]route!$E$3:$E$10005,E617,[1]!Table1[N+2])</f>
        <v/>
      </c>
      <c r="BM617" s="31">
        <f>SUMIF([1]route!$E$3:$E$10005,E617,[1]!Table1[N+3])</f>
        <v/>
      </c>
      <c r="BN617" s="32">
        <f>SUMIF([1]route!$E$3:$E$10005,E617,[1]!Table1[N+4])</f>
        <v/>
      </c>
      <c r="BP617" s="37">
        <f>$V617-$AD617</f>
        <v/>
      </c>
      <c r="BQ617" s="35">
        <f>BP617-AE617</f>
        <v/>
      </c>
      <c r="BR617" s="35">
        <f>BQ617-AF617</f>
        <v/>
      </c>
      <c r="BS617" s="35">
        <f>BR617-AG617</f>
        <v/>
      </c>
      <c r="BT617" s="35">
        <f>BS617-AH617</f>
        <v/>
      </c>
      <c r="BU617" s="35">
        <f>BT617-AI617</f>
        <v/>
      </c>
      <c r="BV617" s="35">
        <f>BU617-AJ617</f>
        <v/>
      </c>
      <c r="BW617" s="35">
        <f>BV617-AK617</f>
        <v/>
      </c>
      <c r="BX617" s="35">
        <f>BW617-AL617</f>
        <v/>
      </c>
      <c r="BY617" s="35">
        <f>BX617-AM617</f>
        <v/>
      </c>
      <c r="BZ617" s="35">
        <f>BY617-AN617</f>
        <v/>
      </c>
      <c r="CA617" s="35">
        <f>BZ617-AO617</f>
        <v/>
      </c>
      <c r="CB617" s="35">
        <f>CA617-AP617</f>
        <v/>
      </c>
      <c r="CC617" s="35">
        <f>CB617-AQ617</f>
        <v/>
      </c>
      <c r="CD617" s="35">
        <f>CC617-AR617</f>
        <v/>
      </c>
      <c r="CE617" s="35">
        <f>CD617-AS617</f>
        <v/>
      </c>
      <c r="CF617" s="35">
        <f>CE617-AT617</f>
        <v/>
      </c>
      <c r="CG617" s="35">
        <f>CF617-AU617</f>
        <v/>
      </c>
      <c r="CH617" s="35">
        <f>CG617-AV617</f>
        <v/>
      </c>
      <c r="CI617" s="35">
        <f>CH617-AW617</f>
        <v/>
      </c>
      <c r="CJ617" s="35">
        <f>CI617-AX617</f>
        <v/>
      </c>
      <c r="CK617" s="35">
        <f>CJ617-AY617</f>
        <v/>
      </c>
      <c r="CL617" s="35">
        <f>CK617-AZ617</f>
        <v/>
      </c>
      <c r="CM617" s="35">
        <f>CL617-BA617</f>
        <v/>
      </c>
      <c r="CN617" s="35">
        <f>CM617-BB617</f>
        <v/>
      </c>
      <c r="CO617" s="35">
        <f>CN617-BC617</f>
        <v/>
      </c>
      <c r="CP617" s="35">
        <f>CO617-BD617</f>
        <v/>
      </c>
      <c r="CQ617" s="35">
        <f>CP617-BE617</f>
        <v/>
      </c>
      <c r="CR617" s="35">
        <f>CQ617-BF617</f>
        <v/>
      </c>
      <c r="CS617" s="35">
        <f>CR617-BG617</f>
        <v/>
      </c>
      <c r="CT617" s="35">
        <f>CS617-BH617</f>
        <v/>
      </c>
      <c r="CU617" s="35">
        <f>CT617-BI617</f>
        <v/>
      </c>
      <c r="CV617" s="35">
        <f>CU617-BJ617</f>
        <v/>
      </c>
      <c r="CW617" s="38">
        <f>CV617-BK617</f>
        <v/>
      </c>
      <c r="CX617" s="38">
        <f>CW617-BL617</f>
        <v/>
      </c>
      <c r="CY617" s="38">
        <f>CX617-BM617</f>
        <v/>
      </c>
      <c r="CZ617" s="39">
        <f>CY617-BN617</f>
        <v/>
      </c>
      <c r="DA617" s="35" t="n"/>
    </row>
    <row r="618">
      <c r="D618" s="19" t="n"/>
      <c r="E618" s="20" t="n"/>
      <c r="F618" s="21" t="n"/>
      <c r="G618" s="21" t="n"/>
      <c r="H618" s="21" t="n"/>
      <c r="I618" s="19" t="n"/>
      <c r="J618" s="19" t="n"/>
      <c r="K618" s="21" t="n"/>
      <c r="L618" s="21" t="n"/>
      <c r="M618" s="22" t="n"/>
      <c r="N618" s="22" t="n"/>
      <c r="O618" s="19" t="n"/>
      <c r="P618" s="21" t="n"/>
      <c r="Q618" s="167">
        <f>'Cutting Rules'!AD618</f>
        <v/>
      </c>
      <c r="R618" s="168" t="n"/>
      <c r="S618" s="24" t="n"/>
      <c r="T618" s="169" t="inlineStr"/>
      <c r="U618" s="19" t="n"/>
      <c r="V618" s="25" t="n"/>
      <c r="W618" s="26" t="n"/>
      <c r="X618" s="27" t="n"/>
      <c r="Y618" s="47" t="n"/>
      <c r="Z618" s="121">
        <f>IFERROR(VLOOKUP(E618,[1]route!$E$3:$BL$10005,59,0),"")&amp;IFERROR(VLOOKUP(E618,[1]route!$E$3:$BL$10005,60,0),"")</f>
        <v/>
      </c>
      <c r="AA618" s="172">
        <f>IF(R618&gt;V618,R618-V618,0)</f>
        <v/>
      </c>
      <c r="AB618" s="173">
        <f>AA618*O618*N618/1000</f>
        <v/>
      </c>
      <c r="AC618" s="4">
        <f>IFERROR(MATCH($X618,$BP618:$CZ618,0),"")</f>
        <v/>
      </c>
      <c r="AD618" s="29" t="n">
        <v>0</v>
      </c>
      <c r="AE618" s="30">
        <f>SUMIF([1]route!$E$3:$E$10005,E618,[1]!Table1[1])</f>
        <v/>
      </c>
      <c r="AF618" s="30">
        <f>SUMIF([1]route!$E$3:$E$10005,E618,[1]!Table1[2])</f>
        <v/>
      </c>
      <c r="AG618" s="30">
        <f>SUMIF([1]route!$E$3:$E$10005,E618,[1]!Table1[3])</f>
        <v/>
      </c>
      <c r="AH618" s="30">
        <f>SUMIF([1]route!$E$3:$E$10005,E618,[1]!Table1[4])</f>
        <v/>
      </c>
      <c r="AI618" s="30">
        <f>SUMIF([1]route!$E$3:$E$10005,E618,[1]!Table1[5])</f>
        <v/>
      </c>
      <c r="AJ618" s="30">
        <f>SUMIF([1]route!$E$3:$E$10005,E618,[1]!Table1[6])</f>
        <v/>
      </c>
      <c r="AK618" s="30">
        <f>SUMIF([1]route!$E$3:$E$10005,E618,[1]!Table1[7])</f>
        <v/>
      </c>
      <c r="AL618" s="30">
        <f>SUMIF([1]route!$E$3:$E$10005,E618,[1]!Table1[8])</f>
        <v/>
      </c>
      <c r="AM618" s="30">
        <f>SUMIF([1]route!$E$3:$E$10005,E618,[1]!Table1[9])</f>
        <v/>
      </c>
      <c r="AN618" s="30">
        <f>SUMIF([1]route!$E$3:$E$10005,E618,[1]!Table1[10])</f>
        <v/>
      </c>
      <c r="AO618" s="30">
        <f>SUMIF([1]route!$E$3:$E$10005,E618,[1]!Table1[11])</f>
        <v/>
      </c>
      <c r="AP618" s="30">
        <f>SUMIF([1]route!$E$3:$E$10005,E618,[1]!Table1[12])</f>
        <v/>
      </c>
      <c r="AQ618" s="30">
        <f>SUMIF([1]route!$E$3:$E$10005,E618,[1]!Table1[13])</f>
        <v/>
      </c>
      <c r="AR618" s="30">
        <f>SUMIF([1]route!$E$3:$E$10005,E618,[1]!Table1[14])</f>
        <v/>
      </c>
      <c r="AS618" s="30">
        <f>SUMIF([1]route!$E$3:$E$10005,E618,[1]!Table1[15])</f>
        <v/>
      </c>
      <c r="AT618" s="30">
        <f>SUMIF([1]route!$E$3:$E$10005,E618,[1]!Table1[16])</f>
        <v/>
      </c>
      <c r="AU618" s="30">
        <f>SUMIF([1]route!$E$3:$E$10005,E618,[1]!Table1[17])</f>
        <v/>
      </c>
      <c r="AV618" s="30">
        <f>SUMIF([1]route!$E$3:$E$10005,E618,[1]!Table1[18])</f>
        <v/>
      </c>
      <c r="AW618" s="30">
        <f>SUMIF([1]route!$E$3:$E$10005,E618,[1]!Table1[19])</f>
        <v/>
      </c>
      <c r="AX618" s="30">
        <f>SUMIF([1]route!$E$3:$E$10005,E618,[1]!Table1[20])</f>
        <v/>
      </c>
      <c r="AY618" s="30">
        <f>SUMIF([1]route!$E$3:$E$10005,E618,[1]!Table1[21])</f>
        <v/>
      </c>
      <c r="AZ618" s="30">
        <f>SUMIF([1]route!$E$3:$E$10005,E618,[1]!Table1[22])</f>
        <v/>
      </c>
      <c r="BA618" s="30">
        <f>SUMIF([1]route!$E$3:$E$10005,E618,[1]!Table1[23])</f>
        <v/>
      </c>
      <c r="BB618" s="30">
        <f>SUMIF([1]route!$E$3:$E$10005,E618,[1]!Table1[24])</f>
        <v/>
      </c>
      <c r="BC618" s="30">
        <f>SUMIF([1]route!$E$3:$E$10005,E618,[1]!Table1[25])</f>
        <v/>
      </c>
      <c r="BD618" s="30">
        <f>SUMIF([1]route!$E$3:$E$10005,E618,[1]!Table1[26])</f>
        <v/>
      </c>
      <c r="BE618" s="30">
        <f>SUMIF([1]route!$E$3:$E$10005,E618,[1]!Table1[27])</f>
        <v/>
      </c>
      <c r="BF618" s="30">
        <f>SUMIF([1]route!$E$3:$E$10005,E618,[1]!Table1[28])</f>
        <v/>
      </c>
      <c r="BG618" s="30">
        <f>SUMIF([1]route!$E$3:$E$10005,E618,[1]!Table1[29])</f>
        <v/>
      </c>
      <c r="BH618" s="30">
        <f>SUMIF([1]route!$E$3:$E$10005,E618,[1]!Table1[30])</f>
        <v/>
      </c>
      <c r="BI618" s="30">
        <f>SUMIF([1]route!$E$3:$E$10005,E618,[1]!Table1[31])</f>
        <v/>
      </c>
      <c r="BJ618" s="30">
        <f>SUMIF([1]route!$E$3:$E$10005,E618,[1]!Table1[Remain PO])</f>
        <v/>
      </c>
      <c r="BK618" s="31">
        <f>SUMIF([1]route!$E$3:$E$10005,E618,[1]!Table1[N+1])</f>
        <v/>
      </c>
      <c r="BL618" s="31">
        <f>SUMIF([1]route!$E$3:$E$10005,E618,[1]!Table1[N+2])</f>
        <v/>
      </c>
      <c r="BM618" s="31">
        <f>SUMIF([1]route!$E$3:$E$10005,E618,[1]!Table1[N+3])</f>
        <v/>
      </c>
      <c r="BN618" s="32">
        <f>SUMIF([1]route!$E$3:$E$10005,E618,[1]!Table1[N+4])</f>
        <v/>
      </c>
      <c r="BP618" s="37">
        <f>$V618-$AD618</f>
        <v/>
      </c>
      <c r="BQ618" s="35">
        <f>BP618-AE618</f>
        <v/>
      </c>
      <c r="BR618" s="35">
        <f>BQ618-AF618</f>
        <v/>
      </c>
      <c r="BS618" s="35">
        <f>BR618-AG618</f>
        <v/>
      </c>
      <c r="BT618" s="35">
        <f>BS618-AH618</f>
        <v/>
      </c>
      <c r="BU618" s="35">
        <f>BT618-AI618</f>
        <v/>
      </c>
      <c r="BV618" s="35">
        <f>BU618-AJ618</f>
        <v/>
      </c>
      <c r="BW618" s="35">
        <f>BV618-AK618</f>
        <v/>
      </c>
      <c r="BX618" s="35">
        <f>BW618-AL618</f>
        <v/>
      </c>
      <c r="BY618" s="35">
        <f>BX618-AM618</f>
        <v/>
      </c>
      <c r="BZ618" s="35">
        <f>BY618-AN618</f>
        <v/>
      </c>
      <c r="CA618" s="35">
        <f>BZ618-AO618</f>
        <v/>
      </c>
      <c r="CB618" s="35">
        <f>CA618-AP618</f>
        <v/>
      </c>
      <c r="CC618" s="35">
        <f>CB618-AQ618</f>
        <v/>
      </c>
      <c r="CD618" s="35">
        <f>CC618-AR618</f>
        <v/>
      </c>
      <c r="CE618" s="35">
        <f>CD618-AS618</f>
        <v/>
      </c>
      <c r="CF618" s="35">
        <f>CE618-AT618</f>
        <v/>
      </c>
      <c r="CG618" s="35">
        <f>CF618-AU618</f>
        <v/>
      </c>
      <c r="CH618" s="35">
        <f>CG618-AV618</f>
        <v/>
      </c>
      <c r="CI618" s="35">
        <f>CH618-AW618</f>
        <v/>
      </c>
      <c r="CJ618" s="35">
        <f>CI618-AX618</f>
        <v/>
      </c>
      <c r="CK618" s="35">
        <f>CJ618-AY618</f>
        <v/>
      </c>
      <c r="CL618" s="35">
        <f>CK618-AZ618</f>
        <v/>
      </c>
      <c r="CM618" s="35">
        <f>CL618-BA618</f>
        <v/>
      </c>
      <c r="CN618" s="35">
        <f>CM618-BB618</f>
        <v/>
      </c>
      <c r="CO618" s="35">
        <f>CN618-BC618</f>
        <v/>
      </c>
      <c r="CP618" s="35">
        <f>CO618-BD618</f>
        <v/>
      </c>
      <c r="CQ618" s="35">
        <f>CP618-BE618</f>
        <v/>
      </c>
      <c r="CR618" s="35">
        <f>CQ618-BF618</f>
        <v/>
      </c>
      <c r="CS618" s="35">
        <f>CR618-BG618</f>
        <v/>
      </c>
      <c r="CT618" s="35">
        <f>CS618-BH618</f>
        <v/>
      </c>
      <c r="CU618" s="35">
        <f>CT618-BI618</f>
        <v/>
      </c>
      <c r="CV618" s="35">
        <f>CU618-BJ618</f>
        <v/>
      </c>
      <c r="CW618" s="38">
        <f>CV618-BK618</f>
        <v/>
      </c>
      <c r="CX618" s="38">
        <f>CW618-BL618</f>
        <v/>
      </c>
      <c r="CY618" s="38">
        <f>CX618-BM618</f>
        <v/>
      </c>
      <c r="CZ618" s="39">
        <f>CY618-BN618</f>
        <v/>
      </c>
      <c r="DA618" s="35" t="n"/>
    </row>
    <row r="619">
      <c r="D619" s="19" t="n"/>
      <c r="E619" s="20" t="n"/>
      <c r="F619" s="21" t="n"/>
      <c r="G619" s="21" t="n"/>
      <c r="H619" s="21" t="n"/>
      <c r="I619" s="19" t="n"/>
      <c r="J619" s="19" t="n"/>
      <c r="K619" s="21" t="n"/>
      <c r="L619" s="21" t="n"/>
      <c r="M619" s="22" t="n"/>
      <c r="N619" s="22" t="n"/>
      <c r="O619" s="19" t="n"/>
      <c r="P619" s="21" t="n"/>
      <c r="Q619" s="167">
        <f>'Cutting Rules'!AD619</f>
        <v/>
      </c>
      <c r="R619" s="168" t="n"/>
      <c r="S619" s="24" t="n"/>
      <c r="T619" s="169" t="inlineStr"/>
      <c r="U619" s="19" t="n"/>
      <c r="V619" s="25" t="n"/>
      <c r="W619" s="26" t="n"/>
      <c r="X619" s="27" t="n"/>
      <c r="Y619" s="47" t="n"/>
      <c r="Z619" s="121">
        <f>IFERROR(VLOOKUP(E619,[1]route!$E$3:$BL$10005,59,0),"")&amp;IFERROR(VLOOKUP(E619,[1]route!$E$3:$BL$10005,60,0),"")</f>
        <v/>
      </c>
      <c r="AA619" s="172">
        <f>IF(R619&gt;V619,R619-V619,0)</f>
        <v/>
      </c>
      <c r="AB619" s="173">
        <f>AA619*O619*N619/1000</f>
        <v/>
      </c>
      <c r="AC619" s="4">
        <f>IFERROR(MATCH($X619,$BP619:$CZ619,0),"")</f>
        <v/>
      </c>
      <c r="AD619" s="29" t="n">
        <v>0</v>
      </c>
      <c r="AE619" s="30">
        <f>SUMIF([1]route!$E$3:$E$10005,E619,[1]!Table1[1])</f>
        <v/>
      </c>
      <c r="AF619" s="30">
        <f>SUMIF([1]route!$E$3:$E$10005,E619,[1]!Table1[2])</f>
        <v/>
      </c>
      <c r="AG619" s="30">
        <f>SUMIF([1]route!$E$3:$E$10005,E619,[1]!Table1[3])</f>
        <v/>
      </c>
      <c r="AH619" s="30">
        <f>SUMIF([1]route!$E$3:$E$10005,E619,[1]!Table1[4])</f>
        <v/>
      </c>
      <c r="AI619" s="30">
        <f>SUMIF([1]route!$E$3:$E$10005,E619,[1]!Table1[5])</f>
        <v/>
      </c>
      <c r="AJ619" s="30">
        <f>SUMIF([1]route!$E$3:$E$10005,E619,[1]!Table1[6])</f>
        <v/>
      </c>
      <c r="AK619" s="30">
        <f>SUMIF([1]route!$E$3:$E$10005,E619,[1]!Table1[7])</f>
        <v/>
      </c>
      <c r="AL619" s="30">
        <f>SUMIF([1]route!$E$3:$E$10005,E619,[1]!Table1[8])</f>
        <v/>
      </c>
      <c r="AM619" s="30">
        <f>SUMIF([1]route!$E$3:$E$10005,E619,[1]!Table1[9])</f>
        <v/>
      </c>
      <c r="AN619" s="30">
        <f>SUMIF([1]route!$E$3:$E$10005,E619,[1]!Table1[10])</f>
        <v/>
      </c>
      <c r="AO619" s="30">
        <f>SUMIF([1]route!$E$3:$E$10005,E619,[1]!Table1[11])</f>
        <v/>
      </c>
      <c r="AP619" s="30">
        <f>SUMIF([1]route!$E$3:$E$10005,E619,[1]!Table1[12])</f>
        <v/>
      </c>
      <c r="AQ619" s="30">
        <f>SUMIF([1]route!$E$3:$E$10005,E619,[1]!Table1[13])</f>
        <v/>
      </c>
      <c r="AR619" s="30">
        <f>SUMIF([1]route!$E$3:$E$10005,E619,[1]!Table1[14])</f>
        <v/>
      </c>
      <c r="AS619" s="30">
        <f>SUMIF([1]route!$E$3:$E$10005,E619,[1]!Table1[15])</f>
        <v/>
      </c>
      <c r="AT619" s="30">
        <f>SUMIF([1]route!$E$3:$E$10005,E619,[1]!Table1[16])</f>
        <v/>
      </c>
      <c r="AU619" s="30">
        <f>SUMIF([1]route!$E$3:$E$10005,E619,[1]!Table1[17])</f>
        <v/>
      </c>
      <c r="AV619" s="30">
        <f>SUMIF([1]route!$E$3:$E$10005,E619,[1]!Table1[18])</f>
        <v/>
      </c>
      <c r="AW619" s="30">
        <f>SUMIF([1]route!$E$3:$E$10005,E619,[1]!Table1[19])</f>
        <v/>
      </c>
      <c r="AX619" s="30">
        <f>SUMIF([1]route!$E$3:$E$10005,E619,[1]!Table1[20])</f>
        <v/>
      </c>
      <c r="AY619" s="30">
        <f>SUMIF([1]route!$E$3:$E$10005,E619,[1]!Table1[21])</f>
        <v/>
      </c>
      <c r="AZ619" s="30">
        <f>SUMIF([1]route!$E$3:$E$10005,E619,[1]!Table1[22])</f>
        <v/>
      </c>
      <c r="BA619" s="30">
        <f>SUMIF([1]route!$E$3:$E$10005,E619,[1]!Table1[23])</f>
        <v/>
      </c>
      <c r="BB619" s="30">
        <f>SUMIF([1]route!$E$3:$E$10005,E619,[1]!Table1[24])</f>
        <v/>
      </c>
      <c r="BC619" s="30">
        <f>SUMIF([1]route!$E$3:$E$10005,E619,[1]!Table1[25])</f>
        <v/>
      </c>
      <c r="BD619" s="30">
        <f>SUMIF([1]route!$E$3:$E$10005,E619,[1]!Table1[26])</f>
        <v/>
      </c>
      <c r="BE619" s="30">
        <f>SUMIF([1]route!$E$3:$E$10005,E619,[1]!Table1[27])</f>
        <v/>
      </c>
      <c r="BF619" s="30">
        <f>SUMIF([1]route!$E$3:$E$10005,E619,[1]!Table1[28])</f>
        <v/>
      </c>
      <c r="BG619" s="30">
        <f>SUMIF([1]route!$E$3:$E$10005,E619,[1]!Table1[29])</f>
        <v/>
      </c>
      <c r="BH619" s="30">
        <f>SUMIF([1]route!$E$3:$E$10005,E619,[1]!Table1[30])</f>
        <v/>
      </c>
      <c r="BI619" s="30">
        <f>SUMIF([1]route!$E$3:$E$10005,E619,[1]!Table1[31])</f>
        <v/>
      </c>
      <c r="BJ619" s="30">
        <f>SUMIF([1]route!$E$3:$E$10005,E619,[1]!Table1[Remain PO])</f>
        <v/>
      </c>
      <c r="BK619" s="31">
        <f>SUMIF([1]route!$E$3:$E$10005,E619,[1]!Table1[N+1])</f>
        <v/>
      </c>
      <c r="BL619" s="31">
        <f>SUMIF([1]route!$E$3:$E$10005,E619,[1]!Table1[N+2])</f>
        <v/>
      </c>
      <c r="BM619" s="31">
        <f>SUMIF([1]route!$E$3:$E$10005,E619,[1]!Table1[N+3])</f>
        <v/>
      </c>
      <c r="BN619" s="32">
        <f>SUMIF([1]route!$E$3:$E$10005,E619,[1]!Table1[N+4])</f>
        <v/>
      </c>
      <c r="BP619" s="37">
        <f>$V619-$AD619</f>
        <v/>
      </c>
      <c r="BQ619" s="35">
        <f>BP619-AE619</f>
        <v/>
      </c>
      <c r="BR619" s="35">
        <f>BQ619-AF619</f>
        <v/>
      </c>
      <c r="BS619" s="35">
        <f>BR619-AG619</f>
        <v/>
      </c>
      <c r="BT619" s="35">
        <f>BS619-AH619</f>
        <v/>
      </c>
      <c r="BU619" s="35">
        <f>BT619-AI619</f>
        <v/>
      </c>
      <c r="BV619" s="35">
        <f>BU619-AJ619</f>
        <v/>
      </c>
      <c r="BW619" s="35">
        <f>BV619-AK619</f>
        <v/>
      </c>
      <c r="BX619" s="35">
        <f>BW619-AL619</f>
        <v/>
      </c>
      <c r="BY619" s="35">
        <f>BX619-AM619</f>
        <v/>
      </c>
      <c r="BZ619" s="35">
        <f>BY619-AN619</f>
        <v/>
      </c>
      <c r="CA619" s="35">
        <f>BZ619-AO619</f>
        <v/>
      </c>
      <c r="CB619" s="35">
        <f>CA619-AP619</f>
        <v/>
      </c>
      <c r="CC619" s="35">
        <f>CB619-AQ619</f>
        <v/>
      </c>
      <c r="CD619" s="35">
        <f>CC619-AR619</f>
        <v/>
      </c>
      <c r="CE619" s="35">
        <f>CD619-AS619</f>
        <v/>
      </c>
      <c r="CF619" s="35">
        <f>CE619-AT619</f>
        <v/>
      </c>
      <c r="CG619" s="35">
        <f>CF619-AU619</f>
        <v/>
      </c>
      <c r="CH619" s="35">
        <f>CG619-AV619</f>
        <v/>
      </c>
      <c r="CI619" s="35">
        <f>CH619-AW619</f>
        <v/>
      </c>
      <c r="CJ619" s="35">
        <f>CI619-AX619</f>
        <v/>
      </c>
      <c r="CK619" s="35">
        <f>CJ619-AY619</f>
        <v/>
      </c>
      <c r="CL619" s="35">
        <f>CK619-AZ619</f>
        <v/>
      </c>
      <c r="CM619" s="35">
        <f>CL619-BA619</f>
        <v/>
      </c>
      <c r="CN619" s="35">
        <f>CM619-BB619</f>
        <v/>
      </c>
      <c r="CO619" s="35">
        <f>CN619-BC619</f>
        <v/>
      </c>
      <c r="CP619" s="35">
        <f>CO619-BD619</f>
        <v/>
      </c>
      <c r="CQ619" s="35">
        <f>CP619-BE619</f>
        <v/>
      </c>
      <c r="CR619" s="35">
        <f>CQ619-BF619</f>
        <v/>
      </c>
      <c r="CS619" s="35">
        <f>CR619-BG619</f>
        <v/>
      </c>
      <c r="CT619" s="35">
        <f>CS619-BH619</f>
        <v/>
      </c>
      <c r="CU619" s="35">
        <f>CT619-BI619</f>
        <v/>
      </c>
      <c r="CV619" s="35">
        <f>CU619-BJ619</f>
        <v/>
      </c>
      <c r="CW619" s="38">
        <f>CV619-BK619</f>
        <v/>
      </c>
      <c r="CX619" s="38">
        <f>CW619-BL619</f>
        <v/>
      </c>
      <c r="CY619" s="38">
        <f>CX619-BM619</f>
        <v/>
      </c>
      <c r="CZ619" s="39">
        <f>CY619-BN619</f>
        <v/>
      </c>
      <c r="DA619" s="35" t="n"/>
    </row>
    <row r="620">
      <c r="D620" s="19" t="n"/>
      <c r="E620" s="20" t="n"/>
      <c r="F620" s="21" t="n"/>
      <c r="G620" s="21" t="n"/>
      <c r="H620" s="21" t="n"/>
      <c r="I620" s="19" t="n"/>
      <c r="J620" s="19" t="n"/>
      <c r="K620" s="21" t="n"/>
      <c r="L620" s="21" t="n"/>
      <c r="M620" s="22" t="n"/>
      <c r="N620" s="22" t="n"/>
      <c r="O620" s="19" t="n"/>
      <c r="P620" s="21" t="n"/>
      <c r="Q620" s="167">
        <f>'Cutting Rules'!AD620</f>
        <v/>
      </c>
      <c r="R620" s="168" t="n"/>
      <c r="S620" s="24" t="n"/>
      <c r="T620" s="169" t="inlineStr"/>
      <c r="U620" s="19" t="n"/>
      <c r="V620" s="25" t="n"/>
      <c r="W620" s="26" t="n"/>
      <c r="X620" s="27" t="n"/>
      <c r="Y620" s="47" t="n"/>
      <c r="Z620" s="121">
        <f>IFERROR(VLOOKUP(E620,[1]route!$E$3:$BL$10005,59,0),"")&amp;IFERROR(VLOOKUP(E620,[1]route!$E$3:$BL$10005,60,0),"")</f>
        <v/>
      </c>
      <c r="AA620" s="172">
        <f>IF(R620&gt;V620,R620-V620,0)</f>
        <v/>
      </c>
      <c r="AB620" s="173">
        <f>AA620*O620*N620/1000</f>
        <v/>
      </c>
      <c r="AC620" s="4">
        <f>IFERROR(MATCH($X620,$BP620:$CZ620,0),"")</f>
        <v/>
      </c>
      <c r="AD620" s="29" t="n">
        <v>0</v>
      </c>
      <c r="AE620" s="30">
        <f>SUMIF([1]route!$E$3:$E$10005,E620,[1]!Table1[1])</f>
        <v/>
      </c>
      <c r="AF620" s="30">
        <f>SUMIF([1]route!$E$3:$E$10005,E620,[1]!Table1[2])</f>
        <v/>
      </c>
      <c r="AG620" s="30">
        <f>SUMIF([1]route!$E$3:$E$10005,E620,[1]!Table1[3])</f>
        <v/>
      </c>
      <c r="AH620" s="30">
        <f>SUMIF([1]route!$E$3:$E$10005,E620,[1]!Table1[4])</f>
        <v/>
      </c>
      <c r="AI620" s="30">
        <f>SUMIF([1]route!$E$3:$E$10005,E620,[1]!Table1[5])</f>
        <v/>
      </c>
      <c r="AJ620" s="30">
        <f>SUMIF([1]route!$E$3:$E$10005,E620,[1]!Table1[6])</f>
        <v/>
      </c>
      <c r="AK620" s="30">
        <f>SUMIF([1]route!$E$3:$E$10005,E620,[1]!Table1[7])</f>
        <v/>
      </c>
      <c r="AL620" s="30">
        <f>SUMIF([1]route!$E$3:$E$10005,E620,[1]!Table1[8])</f>
        <v/>
      </c>
      <c r="AM620" s="30">
        <f>SUMIF([1]route!$E$3:$E$10005,E620,[1]!Table1[9])</f>
        <v/>
      </c>
      <c r="AN620" s="30">
        <f>SUMIF([1]route!$E$3:$E$10005,E620,[1]!Table1[10])</f>
        <v/>
      </c>
      <c r="AO620" s="30">
        <f>SUMIF([1]route!$E$3:$E$10005,E620,[1]!Table1[11])</f>
        <v/>
      </c>
      <c r="AP620" s="30">
        <f>SUMIF([1]route!$E$3:$E$10005,E620,[1]!Table1[12])</f>
        <v/>
      </c>
      <c r="AQ620" s="30">
        <f>SUMIF([1]route!$E$3:$E$10005,E620,[1]!Table1[13])</f>
        <v/>
      </c>
      <c r="AR620" s="30">
        <f>SUMIF([1]route!$E$3:$E$10005,E620,[1]!Table1[14])</f>
        <v/>
      </c>
      <c r="AS620" s="30">
        <f>SUMIF([1]route!$E$3:$E$10005,E620,[1]!Table1[15])</f>
        <v/>
      </c>
      <c r="AT620" s="30">
        <f>SUMIF([1]route!$E$3:$E$10005,E620,[1]!Table1[16])</f>
        <v/>
      </c>
      <c r="AU620" s="30">
        <f>SUMIF([1]route!$E$3:$E$10005,E620,[1]!Table1[17])</f>
        <v/>
      </c>
      <c r="AV620" s="30">
        <f>SUMIF([1]route!$E$3:$E$10005,E620,[1]!Table1[18])</f>
        <v/>
      </c>
      <c r="AW620" s="30">
        <f>SUMIF([1]route!$E$3:$E$10005,E620,[1]!Table1[19])</f>
        <v/>
      </c>
      <c r="AX620" s="30">
        <f>SUMIF([1]route!$E$3:$E$10005,E620,[1]!Table1[20])</f>
        <v/>
      </c>
      <c r="AY620" s="30">
        <f>SUMIF([1]route!$E$3:$E$10005,E620,[1]!Table1[21])</f>
        <v/>
      </c>
      <c r="AZ620" s="30">
        <f>SUMIF([1]route!$E$3:$E$10005,E620,[1]!Table1[22])</f>
        <v/>
      </c>
      <c r="BA620" s="30">
        <f>SUMIF([1]route!$E$3:$E$10005,E620,[1]!Table1[23])</f>
        <v/>
      </c>
      <c r="BB620" s="30">
        <f>SUMIF([1]route!$E$3:$E$10005,E620,[1]!Table1[24])</f>
        <v/>
      </c>
      <c r="BC620" s="30">
        <f>SUMIF([1]route!$E$3:$E$10005,E620,[1]!Table1[25])</f>
        <v/>
      </c>
      <c r="BD620" s="30">
        <f>SUMIF([1]route!$E$3:$E$10005,E620,[1]!Table1[26])</f>
        <v/>
      </c>
      <c r="BE620" s="30">
        <f>SUMIF([1]route!$E$3:$E$10005,E620,[1]!Table1[27])</f>
        <v/>
      </c>
      <c r="BF620" s="30">
        <f>SUMIF([1]route!$E$3:$E$10005,E620,[1]!Table1[28])</f>
        <v/>
      </c>
      <c r="BG620" s="30">
        <f>SUMIF([1]route!$E$3:$E$10005,E620,[1]!Table1[29])</f>
        <v/>
      </c>
      <c r="BH620" s="30">
        <f>SUMIF([1]route!$E$3:$E$10005,E620,[1]!Table1[30])</f>
        <v/>
      </c>
      <c r="BI620" s="30">
        <f>SUMIF([1]route!$E$3:$E$10005,E620,[1]!Table1[31])</f>
        <v/>
      </c>
      <c r="BJ620" s="30">
        <f>SUMIF([1]route!$E$3:$E$10005,E620,[1]!Table1[Remain PO])</f>
        <v/>
      </c>
      <c r="BK620" s="31">
        <f>SUMIF([1]route!$E$3:$E$10005,E620,[1]!Table1[N+1])</f>
        <v/>
      </c>
      <c r="BL620" s="31">
        <f>SUMIF([1]route!$E$3:$E$10005,E620,[1]!Table1[N+2])</f>
        <v/>
      </c>
      <c r="BM620" s="31">
        <f>SUMIF([1]route!$E$3:$E$10005,E620,[1]!Table1[N+3])</f>
        <v/>
      </c>
      <c r="BN620" s="32">
        <f>SUMIF([1]route!$E$3:$E$10005,E620,[1]!Table1[N+4])</f>
        <v/>
      </c>
      <c r="BP620" s="37">
        <f>$V620-$AD620</f>
        <v/>
      </c>
      <c r="BQ620" s="35">
        <f>BP620-AE620</f>
        <v/>
      </c>
      <c r="BR620" s="35">
        <f>BQ620-AF620</f>
        <v/>
      </c>
      <c r="BS620" s="35">
        <f>BR620-AG620</f>
        <v/>
      </c>
      <c r="BT620" s="35">
        <f>BS620-AH620</f>
        <v/>
      </c>
      <c r="BU620" s="35">
        <f>BT620-AI620</f>
        <v/>
      </c>
      <c r="BV620" s="35">
        <f>BU620-AJ620</f>
        <v/>
      </c>
      <c r="BW620" s="35">
        <f>BV620-AK620</f>
        <v/>
      </c>
      <c r="BX620" s="35">
        <f>BW620-AL620</f>
        <v/>
      </c>
      <c r="BY620" s="35">
        <f>BX620-AM620</f>
        <v/>
      </c>
      <c r="BZ620" s="35">
        <f>BY620-AN620</f>
        <v/>
      </c>
      <c r="CA620" s="35">
        <f>BZ620-AO620</f>
        <v/>
      </c>
      <c r="CB620" s="35">
        <f>CA620-AP620</f>
        <v/>
      </c>
      <c r="CC620" s="35">
        <f>CB620-AQ620</f>
        <v/>
      </c>
      <c r="CD620" s="35">
        <f>CC620-AR620</f>
        <v/>
      </c>
      <c r="CE620" s="35">
        <f>CD620-AS620</f>
        <v/>
      </c>
      <c r="CF620" s="35">
        <f>CE620-AT620</f>
        <v/>
      </c>
      <c r="CG620" s="35">
        <f>CF620-AU620</f>
        <v/>
      </c>
      <c r="CH620" s="35">
        <f>CG620-AV620</f>
        <v/>
      </c>
      <c r="CI620" s="35">
        <f>CH620-AW620</f>
        <v/>
      </c>
      <c r="CJ620" s="35">
        <f>CI620-AX620</f>
        <v/>
      </c>
      <c r="CK620" s="35">
        <f>CJ620-AY620</f>
        <v/>
      </c>
      <c r="CL620" s="35">
        <f>CK620-AZ620</f>
        <v/>
      </c>
      <c r="CM620" s="35">
        <f>CL620-BA620</f>
        <v/>
      </c>
      <c r="CN620" s="35">
        <f>CM620-BB620</f>
        <v/>
      </c>
      <c r="CO620" s="35">
        <f>CN620-BC620</f>
        <v/>
      </c>
      <c r="CP620" s="35">
        <f>CO620-BD620</f>
        <v/>
      </c>
      <c r="CQ620" s="35">
        <f>CP620-BE620</f>
        <v/>
      </c>
      <c r="CR620" s="35">
        <f>CQ620-BF620</f>
        <v/>
      </c>
      <c r="CS620" s="35">
        <f>CR620-BG620</f>
        <v/>
      </c>
      <c r="CT620" s="35">
        <f>CS620-BH620</f>
        <v/>
      </c>
      <c r="CU620" s="35">
        <f>CT620-BI620</f>
        <v/>
      </c>
      <c r="CV620" s="35">
        <f>CU620-BJ620</f>
        <v/>
      </c>
      <c r="CW620" s="38">
        <f>CV620-BK620</f>
        <v/>
      </c>
      <c r="CX620" s="38">
        <f>CW620-BL620</f>
        <v/>
      </c>
      <c r="CY620" s="38">
        <f>CX620-BM620</f>
        <v/>
      </c>
      <c r="CZ620" s="39">
        <f>CY620-BN620</f>
        <v/>
      </c>
      <c r="DA620" s="35" t="n"/>
    </row>
    <row r="621">
      <c r="D621" s="19" t="n"/>
      <c r="E621" s="20" t="n"/>
      <c r="F621" s="21" t="n"/>
      <c r="G621" s="21" t="n"/>
      <c r="H621" s="21" t="n"/>
      <c r="I621" s="19" t="n"/>
      <c r="J621" s="19" t="n"/>
      <c r="K621" s="21" t="n"/>
      <c r="L621" s="21" t="n"/>
      <c r="M621" s="22" t="n"/>
      <c r="N621" s="22" t="n"/>
      <c r="O621" s="19" t="n"/>
      <c r="P621" s="21" t="n"/>
      <c r="Q621" s="167">
        <f>'Cutting Rules'!AD621</f>
        <v/>
      </c>
      <c r="R621" s="168" t="n"/>
      <c r="S621" s="24" t="n"/>
      <c r="T621" s="169" t="inlineStr"/>
      <c r="U621" s="19" t="n"/>
      <c r="V621" s="25" t="n"/>
      <c r="W621" s="26" t="n"/>
      <c r="X621" s="27" t="n"/>
      <c r="Y621" s="47" t="n"/>
      <c r="Z621" s="121">
        <f>IFERROR(VLOOKUP(E621,[1]route!$E$3:$BL$10005,59,0),"")&amp;IFERROR(VLOOKUP(E621,[1]route!$E$3:$BL$10005,60,0),"")</f>
        <v/>
      </c>
      <c r="AA621" s="172">
        <f>IF(R621&gt;V621,R621-V621,0)</f>
        <v/>
      </c>
      <c r="AB621" s="173">
        <f>AA621*O621*N621/1000</f>
        <v/>
      </c>
      <c r="AC621" s="4">
        <f>IFERROR(MATCH($X621,$BP621:$CZ621,0),"")</f>
        <v/>
      </c>
      <c r="AD621" s="29" t="n">
        <v>0</v>
      </c>
      <c r="AE621" s="30">
        <f>SUMIF([1]route!$E$3:$E$10005,E621,[1]!Table1[1])</f>
        <v/>
      </c>
      <c r="AF621" s="30">
        <f>SUMIF([1]route!$E$3:$E$10005,E621,[1]!Table1[2])</f>
        <v/>
      </c>
      <c r="AG621" s="30">
        <f>SUMIF([1]route!$E$3:$E$10005,E621,[1]!Table1[3])</f>
        <v/>
      </c>
      <c r="AH621" s="30">
        <f>SUMIF([1]route!$E$3:$E$10005,E621,[1]!Table1[4])</f>
        <v/>
      </c>
      <c r="AI621" s="30">
        <f>SUMIF([1]route!$E$3:$E$10005,E621,[1]!Table1[5])</f>
        <v/>
      </c>
      <c r="AJ621" s="30">
        <f>SUMIF([1]route!$E$3:$E$10005,E621,[1]!Table1[6])</f>
        <v/>
      </c>
      <c r="AK621" s="30">
        <f>SUMIF([1]route!$E$3:$E$10005,E621,[1]!Table1[7])</f>
        <v/>
      </c>
      <c r="AL621" s="30">
        <f>SUMIF([1]route!$E$3:$E$10005,E621,[1]!Table1[8])</f>
        <v/>
      </c>
      <c r="AM621" s="30">
        <f>SUMIF([1]route!$E$3:$E$10005,E621,[1]!Table1[9])</f>
        <v/>
      </c>
      <c r="AN621" s="30">
        <f>SUMIF([1]route!$E$3:$E$10005,E621,[1]!Table1[10])</f>
        <v/>
      </c>
      <c r="AO621" s="30">
        <f>SUMIF([1]route!$E$3:$E$10005,E621,[1]!Table1[11])</f>
        <v/>
      </c>
      <c r="AP621" s="30">
        <f>SUMIF([1]route!$E$3:$E$10005,E621,[1]!Table1[12])</f>
        <v/>
      </c>
      <c r="AQ621" s="30">
        <f>SUMIF([1]route!$E$3:$E$10005,E621,[1]!Table1[13])</f>
        <v/>
      </c>
      <c r="AR621" s="30">
        <f>SUMIF([1]route!$E$3:$E$10005,E621,[1]!Table1[14])</f>
        <v/>
      </c>
      <c r="AS621" s="30">
        <f>SUMIF([1]route!$E$3:$E$10005,E621,[1]!Table1[15])</f>
        <v/>
      </c>
      <c r="AT621" s="30">
        <f>SUMIF([1]route!$E$3:$E$10005,E621,[1]!Table1[16])</f>
        <v/>
      </c>
      <c r="AU621" s="30">
        <f>SUMIF([1]route!$E$3:$E$10005,E621,[1]!Table1[17])</f>
        <v/>
      </c>
      <c r="AV621" s="30">
        <f>SUMIF([1]route!$E$3:$E$10005,E621,[1]!Table1[18])</f>
        <v/>
      </c>
      <c r="AW621" s="30">
        <f>SUMIF([1]route!$E$3:$E$10005,E621,[1]!Table1[19])</f>
        <v/>
      </c>
      <c r="AX621" s="30">
        <f>SUMIF([1]route!$E$3:$E$10005,E621,[1]!Table1[20])</f>
        <v/>
      </c>
      <c r="AY621" s="30">
        <f>SUMIF([1]route!$E$3:$E$10005,E621,[1]!Table1[21])</f>
        <v/>
      </c>
      <c r="AZ621" s="30">
        <f>SUMIF([1]route!$E$3:$E$10005,E621,[1]!Table1[22])</f>
        <v/>
      </c>
      <c r="BA621" s="30">
        <f>SUMIF([1]route!$E$3:$E$10005,E621,[1]!Table1[23])</f>
        <v/>
      </c>
      <c r="BB621" s="30">
        <f>SUMIF([1]route!$E$3:$E$10005,E621,[1]!Table1[24])</f>
        <v/>
      </c>
      <c r="BC621" s="30">
        <f>SUMIF([1]route!$E$3:$E$10005,E621,[1]!Table1[25])</f>
        <v/>
      </c>
      <c r="BD621" s="30">
        <f>SUMIF([1]route!$E$3:$E$10005,E621,[1]!Table1[26])</f>
        <v/>
      </c>
      <c r="BE621" s="30">
        <f>SUMIF([1]route!$E$3:$E$10005,E621,[1]!Table1[27])</f>
        <v/>
      </c>
      <c r="BF621" s="30">
        <f>SUMIF([1]route!$E$3:$E$10005,E621,[1]!Table1[28])</f>
        <v/>
      </c>
      <c r="BG621" s="30">
        <f>SUMIF([1]route!$E$3:$E$10005,E621,[1]!Table1[29])</f>
        <v/>
      </c>
      <c r="BH621" s="30">
        <f>SUMIF([1]route!$E$3:$E$10005,E621,[1]!Table1[30])</f>
        <v/>
      </c>
      <c r="BI621" s="30">
        <f>SUMIF([1]route!$E$3:$E$10005,E621,[1]!Table1[31])</f>
        <v/>
      </c>
      <c r="BJ621" s="30">
        <f>SUMIF([1]route!$E$3:$E$10005,E621,[1]!Table1[Remain PO])</f>
        <v/>
      </c>
      <c r="BK621" s="31">
        <f>SUMIF([1]route!$E$3:$E$10005,E621,[1]!Table1[N+1])</f>
        <v/>
      </c>
      <c r="BL621" s="31">
        <f>SUMIF([1]route!$E$3:$E$10005,E621,[1]!Table1[N+2])</f>
        <v/>
      </c>
      <c r="BM621" s="31">
        <f>SUMIF([1]route!$E$3:$E$10005,E621,[1]!Table1[N+3])</f>
        <v/>
      </c>
      <c r="BN621" s="32">
        <f>SUMIF([1]route!$E$3:$E$10005,E621,[1]!Table1[N+4])</f>
        <v/>
      </c>
      <c r="BP621" s="37">
        <f>$V621-$AD621</f>
        <v/>
      </c>
      <c r="BQ621" s="35">
        <f>BP621-AE621</f>
        <v/>
      </c>
      <c r="BR621" s="35">
        <f>BQ621-AF621</f>
        <v/>
      </c>
      <c r="BS621" s="35">
        <f>BR621-AG621</f>
        <v/>
      </c>
      <c r="BT621" s="35">
        <f>BS621-AH621</f>
        <v/>
      </c>
      <c r="BU621" s="35">
        <f>BT621-AI621</f>
        <v/>
      </c>
      <c r="BV621" s="35">
        <f>BU621-AJ621</f>
        <v/>
      </c>
      <c r="BW621" s="35">
        <f>BV621-AK621</f>
        <v/>
      </c>
      <c r="BX621" s="35">
        <f>BW621-AL621</f>
        <v/>
      </c>
      <c r="BY621" s="35">
        <f>BX621-AM621</f>
        <v/>
      </c>
      <c r="BZ621" s="35">
        <f>BY621-AN621</f>
        <v/>
      </c>
      <c r="CA621" s="35">
        <f>BZ621-AO621</f>
        <v/>
      </c>
      <c r="CB621" s="35">
        <f>CA621-AP621</f>
        <v/>
      </c>
      <c r="CC621" s="35">
        <f>CB621-AQ621</f>
        <v/>
      </c>
      <c r="CD621" s="35">
        <f>CC621-AR621</f>
        <v/>
      </c>
      <c r="CE621" s="35">
        <f>CD621-AS621</f>
        <v/>
      </c>
      <c r="CF621" s="35">
        <f>CE621-AT621</f>
        <v/>
      </c>
      <c r="CG621" s="35">
        <f>CF621-AU621</f>
        <v/>
      </c>
      <c r="CH621" s="35">
        <f>CG621-AV621</f>
        <v/>
      </c>
      <c r="CI621" s="35">
        <f>CH621-AW621</f>
        <v/>
      </c>
      <c r="CJ621" s="35">
        <f>CI621-AX621</f>
        <v/>
      </c>
      <c r="CK621" s="35">
        <f>CJ621-AY621</f>
        <v/>
      </c>
      <c r="CL621" s="35">
        <f>CK621-AZ621</f>
        <v/>
      </c>
      <c r="CM621" s="35">
        <f>CL621-BA621</f>
        <v/>
      </c>
      <c r="CN621" s="35">
        <f>CM621-BB621</f>
        <v/>
      </c>
      <c r="CO621" s="35">
        <f>CN621-BC621</f>
        <v/>
      </c>
      <c r="CP621" s="35">
        <f>CO621-BD621</f>
        <v/>
      </c>
      <c r="CQ621" s="35">
        <f>CP621-BE621</f>
        <v/>
      </c>
      <c r="CR621" s="35">
        <f>CQ621-BF621</f>
        <v/>
      </c>
      <c r="CS621" s="35">
        <f>CR621-BG621</f>
        <v/>
      </c>
      <c r="CT621" s="35">
        <f>CS621-BH621</f>
        <v/>
      </c>
      <c r="CU621" s="35">
        <f>CT621-BI621</f>
        <v/>
      </c>
      <c r="CV621" s="35">
        <f>CU621-BJ621</f>
        <v/>
      </c>
      <c r="CW621" s="38">
        <f>CV621-BK621</f>
        <v/>
      </c>
      <c r="CX621" s="38">
        <f>CW621-BL621</f>
        <v/>
      </c>
      <c r="CY621" s="38">
        <f>CX621-BM621</f>
        <v/>
      </c>
      <c r="CZ621" s="39">
        <f>CY621-BN621</f>
        <v/>
      </c>
      <c r="DA621" s="35" t="n"/>
    </row>
    <row r="622">
      <c r="D622" s="19" t="n"/>
      <c r="E622" s="20" t="n"/>
      <c r="F622" s="21" t="n"/>
      <c r="G622" s="21" t="n"/>
      <c r="H622" s="21" t="n"/>
      <c r="I622" s="19" t="n"/>
      <c r="J622" s="19" t="n"/>
      <c r="K622" s="21" t="n"/>
      <c r="L622" s="21" t="n"/>
      <c r="M622" s="22" t="n"/>
      <c r="N622" s="22" t="n"/>
      <c r="O622" s="19" t="n"/>
      <c r="P622" s="21" t="n"/>
      <c r="Q622" s="167">
        <f>'Cutting Rules'!AD622</f>
        <v/>
      </c>
      <c r="R622" s="168" t="n"/>
      <c r="S622" s="24" t="n"/>
      <c r="T622" s="169" t="inlineStr"/>
      <c r="U622" s="19" t="n"/>
      <c r="V622" s="25" t="n"/>
      <c r="W622" s="26" t="n"/>
      <c r="X622" s="27" t="n"/>
      <c r="Y622" s="47" t="n"/>
      <c r="Z622" s="121">
        <f>IFERROR(VLOOKUP(E622,[1]route!$E$3:$BL$10005,59,0),"")&amp;IFERROR(VLOOKUP(E622,[1]route!$E$3:$BL$10005,60,0),"")</f>
        <v/>
      </c>
      <c r="AA622" s="172">
        <f>IF(R622&gt;V622,R622-V622,0)</f>
        <v/>
      </c>
      <c r="AB622" s="173">
        <f>AA622*O622*N622/1000</f>
        <v/>
      </c>
      <c r="AC622" s="4">
        <f>IFERROR(MATCH($X622,$BP622:$CZ622,0),"")</f>
        <v/>
      </c>
      <c r="AD622" s="29" t="n">
        <v>0</v>
      </c>
      <c r="AE622" s="30">
        <f>SUMIF([1]route!$E$3:$E$10005,E622,[1]!Table1[1])</f>
        <v/>
      </c>
      <c r="AF622" s="30">
        <f>SUMIF([1]route!$E$3:$E$10005,E622,[1]!Table1[2])</f>
        <v/>
      </c>
      <c r="AG622" s="30">
        <f>SUMIF([1]route!$E$3:$E$10005,E622,[1]!Table1[3])</f>
        <v/>
      </c>
      <c r="AH622" s="30">
        <f>SUMIF([1]route!$E$3:$E$10005,E622,[1]!Table1[4])</f>
        <v/>
      </c>
      <c r="AI622" s="30">
        <f>SUMIF([1]route!$E$3:$E$10005,E622,[1]!Table1[5])</f>
        <v/>
      </c>
      <c r="AJ622" s="30">
        <f>SUMIF([1]route!$E$3:$E$10005,E622,[1]!Table1[6])</f>
        <v/>
      </c>
      <c r="AK622" s="30">
        <f>SUMIF([1]route!$E$3:$E$10005,E622,[1]!Table1[7])</f>
        <v/>
      </c>
      <c r="AL622" s="30">
        <f>SUMIF([1]route!$E$3:$E$10005,E622,[1]!Table1[8])</f>
        <v/>
      </c>
      <c r="AM622" s="30">
        <f>SUMIF([1]route!$E$3:$E$10005,E622,[1]!Table1[9])</f>
        <v/>
      </c>
      <c r="AN622" s="30">
        <f>SUMIF([1]route!$E$3:$E$10005,E622,[1]!Table1[10])</f>
        <v/>
      </c>
      <c r="AO622" s="30">
        <f>SUMIF([1]route!$E$3:$E$10005,E622,[1]!Table1[11])</f>
        <v/>
      </c>
      <c r="AP622" s="30">
        <f>SUMIF([1]route!$E$3:$E$10005,E622,[1]!Table1[12])</f>
        <v/>
      </c>
      <c r="AQ622" s="30">
        <f>SUMIF([1]route!$E$3:$E$10005,E622,[1]!Table1[13])</f>
        <v/>
      </c>
      <c r="AR622" s="30">
        <f>SUMIF([1]route!$E$3:$E$10005,E622,[1]!Table1[14])</f>
        <v/>
      </c>
      <c r="AS622" s="30">
        <f>SUMIF([1]route!$E$3:$E$10005,E622,[1]!Table1[15])</f>
        <v/>
      </c>
      <c r="AT622" s="30">
        <f>SUMIF([1]route!$E$3:$E$10005,E622,[1]!Table1[16])</f>
        <v/>
      </c>
      <c r="AU622" s="30">
        <f>SUMIF([1]route!$E$3:$E$10005,E622,[1]!Table1[17])</f>
        <v/>
      </c>
      <c r="AV622" s="30">
        <f>SUMIF([1]route!$E$3:$E$10005,E622,[1]!Table1[18])</f>
        <v/>
      </c>
      <c r="AW622" s="30">
        <f>SUMIF([1]route!$E$3:$E$10005,E622,[1]!Table1[19])</f>
        <v/>
      </c>
      <c r="AX622" s="30">
        <f>SUMIF([1]route!$E$3:$E$10005,E622,[1]!Table1[20])</f>
        <v/>
      </c>
      <c r="AY622" s="30">
        <f>SUMIF([1]route!$E$3:$E$10005,E622,[1]!Table1[21])</f>
        <v/>
      </c>
      <c r="AZ622" s="30">
        <f>SUMIF([1]route!$E$3:$E$10005,E622,[1]!Table1[22])</f>
        <v/>
      </c>
      <c r="BA622" s="30">
        <f>SUMIF([1]route!$E$3:$E$10005,E622,[1]!Table1[23])</f>
        <v/>
      </c>
      <c r="BB622" s="30">
        <f>SUMIF([1]route!$E$3:$E$10005,E622,[1]!Table1[24])</f>
        <v/>
      </c>
      <c r="BC622" s="30">
        <f>SUMIF([1]route!$E$3:$E$10005,E622,[1]!Table1[25])</f>
        <v/>
      </c>
      <c r="BD622" s="30">
        <f>SUMIF([1]route!$E$3:$E$10005,E622,[1]!Table1[26])</f>
        <v/>
      </c>
      <c r="BE622" s="30">
        <f>SUMIF([1]route!$E$3:$E$10005,E622,[1]!Table1[27])</f>
        <v/>
      </c>
      <c r="BF622" s="30">
        <f>SUMIF([1]route!$E$3:$E$10005,E622,[1]!Table1[28])</f>
        <v/>
      </c>
      <c r="BG622" s="30">
        <f>SUMIF([1]route!$E$3:$E$10005,E622,[1]!Table1[29])</f>
        <v/>
      </c>
      <c r="BH622" s="30">
        <f>SUMIF([1]route!$E$3:$E$10005,E622,[1]!Table1[30])</f>
        <v/>
      </c>
      <c r="BI622" s="30">
        <f>SUMIF([1]route!$E$3:$E$10005,E622,[1]!Table1[31])</f>
        <v/>
      </c>
      <c r="BJ622" s="30">
        <f>SUMIF([1]route!$E$3:$E$10005,E622,[1]!Table1[Remain PO])</f>
        <v/>
      </c>
      <c r="BK622" s="31">
        <f>SUMIF([1]route!$E$3:$E$10005,E622,[1]!Table1[N+1])</f>
        <v/>
      </c>
      <c r="BL622" s="31">
        <f>SUMIF([1]route!$E$3:$E$10005,E622,[1]!Table1[N+2])</f>
        <v/>
      </c>
      <c r="BM622" s="31">
        <f>SUMIF([1]route!$E$3:$E$10005,E622,[1]!Table1[N+3])</f>
        <v/>
      </c>
      <c r="BN622" s="32">
        <f>SUMIF([1]route!$E$3:$E$10005,E622,[1]!Table1[N+4])</f>
        <v/>
      </c>
      <c r="BP622" s="37">
        <f>$V622-$AD622</f>
        <v/>
      </c>
      <c r="BQ622" s="35">
        <f>BP622-AE622</f>
        <v/>
      </c>
      <c r="BR622" s="35">
        <f>BQ622-AF622</f>
        <v/>
      </c>
      <c r="BS622" s="35">
        <f>BR622-AG622</f>
        <v/>
      </c>
      <c r="BT622" s="35">
        <f>BS622-AH622</f>
        <v/>
      </c>
      <c r="BU622" s="35">
        <f>BT622-AI622</f>
        <v/>
      </c>
      <c r="BV622" s="35">
        <f>BU622-AJ622</f>
        <v/>
      </c>
      <c r="BW622" s="35">
        <f>BV622-AK622</f>
        <v/>
      </c>
      <c r="BX622" s="35">
        <f>BW622-AL622</f>
        <v/>
      </c>
      <c r="BY622" s="35">
        <f>BX622-AM622</f>
        <v/>
      </c>
      <c r="BZ622" s="35">
        <f>BY622-AN622</f>
        <v/>
      </c>
      <c r="CA622" s="35">
        <f>BZ622-AO622</f>
        <v/>
      </c>
      <c r="CB622" s="35">
        <f>CA622-AP622</f>
        <v/>
      </c>
      <c r="CC622" s="35">
        <f>CB622-AQ622</f>
        <v/>
      </c>
      <c r="CD622" s="35">
        <f>CC622-AR622</f>
        <v/>
      </c>
      <c r="CE622" s="35">
        <f>CD622-AS622</f>
        <v/>
      </c>
      <c r="CF622" s="35">
        <f>CE622-AT622</f>
        <v/>
      </c>
      <c r="CG622" s="35">
        <f>CF622-AU622</f>
        <v/>
      </c>
      <c r="CH622" s="35">
        <f>CG622-AV622</f>
        <v/>
      </c>
      <c r="CI622" s="35">
        <f>CH622-AW622</f>
        <v/>
      </c>
      <c r="CJ622" s="35">
        <f>CI622-AX622</f>
        <v/>
      </c>
      <c r="CK622" s="35">
        <f>CJ622-AY622</f>
        <v/>
      </c>
      <c r="CL622" s="35">
        <f>CK622-AZ622</f>
        <v/>
      </c>
      <c r="CM622" s="35">
        <f>CL622-BA622</f>
        <v/>
      </c>
      <c r="CN622" s="35">
        <f>CM622-BB622</f>
        <v/>
      </c>
      <c r="CO622" s="35">
        <f>CN622-BC622</f>
        <v/>
      </c>
      <c r="CP622" s="35">
        <f>CO622-BD622</f>
        <v/>
      </c>
      <c r="CQ622" s="35">
        <f>CP622-BE622</f>
        <v/>
      </c>
      <c r="CR622" s="35">
        <f>CQ622-BF622</f>
        <v/>
      </c>
      <c r="CS622" s="35">
        <f>CR622-BG622</f>
        <v/>
      </c>
      <c r="CT622" s="35">
        <f>CS622-BH622</f>
        <v/>
      </c>
      <c r="CU622" s="35">
        <f>CT622-BI622</f>
        <v/>
      </c>
      <c r="CV622" s="35">
        <f>CU622-BJ622</f>
        <v/>
      </c>
      <c r="CW622" s="38">
        <f>CV622-BK622</f>
        <v/>
      </c>
      <c r="CX622" s="38">
        <f>CW622-BL622</f>
        <v/>
      </c>
      <c r="CY622" s="38">
        <f>CX622-BM622</f>
        <v/>
      </c>
      <c r="CZ622" s="39">
        <f>CY622-BN622</f>
        <v/>
      </c>
      <c r="DA622" s="35" t="n"/>
    </row>
    <row r="623">
      <c r="D623" s="19" t="n"/>
      <c r="E623" s="20" t="n"/>
      <c r="F623" s="21" t="n"/>
      <c r="G623" s="21" t="n"/>
      <c r="H623" s="21" t="n"/>
      <c r="I623" s="19" t="n"/>
      <c r="J623" s="19" t="n"/>
      <c r="K623" s="21" t="n"/>
      <c r="L623" s="21" t="n"/>
      <c r="M623" s="22" t="n"/>
      <c r="N623" s="22" t="n"/>
      <c r="O623" s="19" t="n"/>
      <c r="P623" s="21" t="n"/>
      <c r="Q623" s="167">
        <f>'Cutting Rules'!AD623</f>
        <v/>
      </c>
      <c r="R623" s="168" t="n"/>
      <c r="S623" s="24" t="n"/>
      <c r="T623" s="169" t="inlineStr"/>
      <c r="U623" s="19" t="n"/>
      <c r="V623" s="25" t="n"/>
      <c r="W623" s="26" t="n"/>
      <c r="X623" s="27" t="n"/>
      <c r="Y623" s="47" t="n"/>
      <c r="Z623" s="121">
        <f>IFERROR(VLOOKUP(E623,[1]route!$E$3:$BL$10005,59,0),"")&amp;IFERROR(VLOOKUP(E623,[1]route!$E$3:$BL$10005,60,0),"")</f>
        <v/>
      </c>
      <c r="AA623" s="172">
        <f>IF(R623&gt;V623,R623-V623,0)</f>
        <v/>
      </c>
      <c r="AB623" s="173">
        <f>AA623*O623*N623/1000</f>
        <v/>
      </c>
      <c r="AC623" s="4">
        <f>IFERROR(MATCH($X623,$BP623:$CZ623,0),"")</f>
        <v/>
      </c>
      <c r="AD623" s="29" t="n">
        <v>0</v>
      </c>
      <c r="AE623" s="30">
        <f>SUMIF([1]route!$E$3:$E$10005,E623,[1]!Table1[1])</f>
        <v/>
      </c>
      <c r="AF623" s="30">
        <f>SUMIF([1]route!$E$3:$E$10005,E623,[1]!Table1[2])</f>
        <v/>
      </c>
      <c r="AG623" s="30">
        <f>SUMIF([1]route!$E$3:$E$10005,E623,[1]!Table1[3])</f>
        <v/>
      </c>
      <c r="AH623" s="30">
        <f>SUMIF([1]route!$E$3:$E$10005,E623,[1]!Table1[4])</f>
        <v/>
      </c>
      <c r="AI623" s="30">
        <f>SUMIF([1]route!$E$3:$E$10005,E623,[1]!Table1[5])</f>
        <v/>
      </c>
      <c r="AJ623" s="30">
        <f>SUMIF([1]route!$E$3:$E$10005,E623,[1]!Table1[6])</f>
        <v/>
      </c>
      <c r="AK623" s="30">
        <f>SUMIF([1]route!$E$3:$E$10005,E623,[1]!Table1[7])</f>
        <v/>
      </c>
      <c r="AL623" s="30">
        <f>SUMIF([1]route!$E$3:$E$10005,E623,[1]!Table1[8])</f>
        <v/>
      </c>
      <c r="AM623" s="30">
        <f>SUMIF([1]route!$E$3:$E$10005,E623,[1]!Table1[9])</f>
        <v/>
      </c>
      <c r="AN623" s="30">
        <f>SUMIF([1]route!$E$3:$E$10005,E623,[1]!Table1[10])</f>
        <v/>
      </c>
      <c r="AO623" s="30">
        <f>SUMIF([1]route!$E$3:$E$10005,E623,[1]!Table1[11])</f>
        <v/>
      </c>
      <c r="AP623" s="30">
        <f>SUMIF([1]route!$E$3:$E$10005,E623,[1]!Table1[12])</f>
        <v/>
      </c>
      <c r="AQ623" s="30">
        <f>SUMIF([1]route!$E$3:$E$10005,E623,[1]!Table1[13])</f>
        <v/>
      </c>
      <c r="AR623" s="30">
        <f>SUMIF([1]route!$E$3:$E$10005,E623,[1]!Table1[14])</f>
        <v/>
      </c>
      <c r="AS623" s="30">
        <f>SUMIF([1]route!$E$3:$E$10005,E623,[1]!Table1[15])</f>
        <v/>
      </c>
      <c r="AT623" s="30">
        <f>SUMIF([1]route!$E$3:$E$10005,E623,[1]!Table1[16])</f>
        <v/>
      </c>
      <c r="AU623" s="30">
        <f>SUMIF([1]route!$E$3:$E$10005,E623,[1]!Table1[17])</f>
        <v/>
      </c>
      <c r="AV623" s="30">
        <f>SUMIF([1]route!$E$3:$E$10005,E623,[1]!Table1[18])</f>
        <v/>
      </c>
      <c r="AW623" s="30">
        <f>SUMIF([1]route!$E$3:$E$10005,E623,[1]!Table1[19])</f>
        <v/>
      </c>
      <c r="AX623" s="30">
        <f>SUMIF([1]route!$E$3:$E$10005,E623,[1]!Table1[20])</f>
        <v/>
      </c>
      <c r="AY623" s="30">
        <f>SUMIF([1]route!$E$3:$E$10005,E623,[1]!Table1[21])</f>
        <v/>
      </c>
      <c r="AZ623" s="30">
        <f>SUMIF([1]route!$E$3:$E$10005,E623,[1]!Table1[22])</f>
        <v/>
      </c>
      <c r="BA623" s="30">
        <f>SUMIF([1]route!$E$3:$E$10005,E623,[1]!Table1[23])</f>
        <v/>
      </c>
      <c r="BB623" s="30">
        <f>SUMIF([1]route!$E$3:$E$10005,E623,[1]!Table1[24])</f>
        <v/>
      </c>
      <c r="BC623" s="30">
        <f>SUMIF([1]route!$E$3:$E$10005,E623,[1]!Table1[25])</f>
        <v/>
      </c>
      <c r="BD623" s="30">
        <f>SUMIF([1]route!$E$3:$E$10005,E623,[1]!Table1[26])</f>
        <v/>
      </c>
      <c r="BE623" s="30">
        <f>SUMIF([1]route!$E$3:$E$10005,E623,[1]!Table1[27])</f>
        <v/>
      </c>
      <c r="BF623" s="30">
        <f>SUMIF([1]route!$E$3:$E$10005,E623,[1]!Table1[28])</f>
        <v/>
      </c>
      <c r="BG623" s="30">
        <f>SUMIF([1]route!$E$3:$E$10005,E623,[1]!Table1[29])</f>
        <v/>
      </c>
      <c r="BH623" s="30">
        <f>SUMIF([1]route!$E$3:$E$10005,E623,[1]!Table1[30])</f>
        <v/>
      </c>
      <c r="BI623" s="30">
        <f>SUMIF([1]route!$E$3:$E$10005,E623,[1]!Table1[31])</f>
        <v/>
      </c>
      <c r="BJ623" s="30">
        <f>SUMIF([1]route!$E$3:$E$10005,E623,[1]!Table1[Remain PO])</f>
        <v/>
      </c>
      <c r="BK623" s="31">
        <f>SUMIF([1]route!$E$3:$E$10005,E623,[1]!Table1[N+1])</f>
        <v/>
      </c>
      <c r="BL623" s="31">
        <f>SUMIF([1]route!$E$3:$E$10005,E623,[1]!Table1[N+2])</f>
        <v/>
      </c>
      <c r="BM623" s="31">
        <f>SUMIF([1]route!$E$3:$E$10005,E623,[1]!Table1[N+3])</f>
        <v/>
      </c>
      <c r="BN623" s="32">
        <f>SUMIF([1]route!$E$3:$E$10005,E623,[1]!Table1[N+4])</f>
        <v/>
      </c>
      <c r="BP623" s="37">
        <f>$V623-$AD623</f>
        <v/>
      </c>
      <c r="BQ623" s="35">
        <f>BP623-AE623</f>
        <v/>
      </c>
      <c r="BR623" s="35">
        <f>BQ623-AF623</f>
        <v/>
      </c>
      <c r="BS623" s="35">
        <f>BR623-AG623</f>
        <v/>
      </c>
      <c r="BT623" s="35">
        <f>BS623-AH623</f>
        <v/>
      </c>
      <c r="BU623" s="35">
        <f>BT623-AI623</f>
        <v/>
      </c>
      <c r="BV623" s="35">
        <f>BU623-AJ623</f>
        <v/>
      </c>
      <c r="BW623" s="35">
        <f>BV623-AK623</f>
        <v/>
      </c>
      <c r="BX623" s="35">
        <f>BW623-AL623</f>
        <v/>
      </c>
      <c r="BY623" s="35">
        <f>BX623-AM623</f>
        <v/>
      </c>
      <c r="BZ623" s="35">
        <f>BY623-AN623</f>
        <v/>
      </c>
      <c r="CA623" s="35">
        <f>BZ623-AO623</f>
        <v/>
      </c>
      <c r="CB623" s="35">
        <f>CA623-AP623</f>
        <v/>
      </c>
      <c r="CC623" s="35">
        <f>CB623-AQ623</f>
        <v/>
      </c>
      <c r="CD623" s="35">
        <f>CC623-AR623</f>
        <v/>
      </c>
      <c r="CE623" s="35">
        <f>CD623-AS623</f>
        <v/>
      </c>
      <c r="CF623" s="35">
        <f>CE623-AT623</f>
        <v/>
      </c>
      <c r="CG623" s="35">
        <f>CF623-AU623</f>
        <v/>
      </c>
      <c r="CH623" s="35">
        <f>CG623-AV623</f>
        <v/>
      </c>
      <c r="CI623" s="35">
        <f>CH623-AW623</f>
        <v/>
      </c>
      <c r="CJ623" s="35">
        <f>CI623-AX623</f>
        <v/>
      </c>
      <c r="CK623" s="35">
        <f>CJ623-AY623</f>
        <v/>
      </c>
      <c r="CL623" s="35">
        <f>CK623-AZ623</f>
        <v/>
      </c>
      <c r="CM623" s="35">
        <f>CL623-BA623</f>
        <v/>
      </c>
      <c r="CN623" s="35">
        <f>CM623-BB623</f>
        <v/>
      </c>
      <c r="CO623" s="35">
        <f>CN623-BC623</f>
        <v/>
      </c>
      <c r="CP623" s="35">
        <f>CO623-BD623</f>
        <v/>
      </c>
      <c r="CQ623" s="35">
        <f>CP623-BE623</f>
        <v/>
      </c>
      <c r="CR623" s="35">
        <f>CQ623-BF623</f>
        <v/>
      </c>
      <c r="CS623" s="35">
        <f>CR623-BG623</f>
        <v/>
      </c>
      <c r="CT623" s="35">
        <f>CS623-BH623</f>
        <v/>
      </c>
      <c r="CU623" s="35">
        <f>CT623-BI623</f>
        <v/>
      </c>
      <c r="CV623" s="35">
        <f>CU623-BJ623</f>
        <v/>
      </c>
      <c r="CW623" s="38">
        <f>CV623-BK623</f>
        <v/>
      </c>
      <c r="CX623" s="38">
        <f>CW623-BL623</f>
        <v/>
      </c>
      <c r="CY623" s="38">
        <f>CX623-BM623</f>
        <v/>
      </c>
      <c r="CZ623" s="39">
        <f>CY623-BN623</f>
        <v/>
      </c>
      <c r="DA623" s="35" t="n"/>
    </row>
    <row r="624">
      <c r="D624" s="19" t="n"/>
      <c r="E624" s="20" t="n"/>
      <c r="F624" s="21" t="n"/>
      <c r="G624" s="21" t="n"/>
      <c r="H624" s="21" t="n"/>
      <c r="I624" s="19" t="n"/>
      <c r="J624" s="19" t="n"/>
      <c r="K624" s="21" t="n"/>
      <c r="L624" s="21" t="n"/>
      <c r="M624" s="22" t="n"/>
      <c r="N624" s="22" t="n"/>
      <c r="O624" s="19" t="n"/>
      <c r="P624" s="21" t="n"/>
      <c r="Q624" s="167">
        <f>'Cutting Rules'!AD624</f>
        <v/>
      </c>
      <c r="R624" s="168" t="n"/>
      <c r="S624" s="24" t="n"/>
      <c r="T624" s="169" t="inlineStr"/>
      <c r="U624" s="19" t="n"/>
      <c r="V624" s="25" t="n"/>
      <c r="W624" s="26" t="n"/>
      <c r="X624" s="27" t="n"/>
      <c r="Y624" s="47" t="n"/>
      <c r="Z624" s="121">
        <f>IFERROR(VLOOKUP(E624,[1]route!$E$3:$BL$10005,59,0),"")&amp;IFERROR(VLOOKUP(E624,[1]route!$E$3:$BL$10005,60,0),"")</f>
        <v/>
      </c>
      <c r="AA624" s="172">
        <f>IF(R624&gt;V624,R624-V624,0)</f>
        <v/>
      </c>
      <c r="AB624" s="173">
        <f>AA624*O624*N624/1000</f>
        <v/>
      </c>
      <c r="AC624" s="4">
        <f>IFERROR(MATCH($X624,$BP624:$CZ624,0),"")</f>
        <v/>
      </c>
      <c r="AD624" s="29" t="n">
        <v>0</v>
      </c>
      <c r="AE624" s="30">
        <f>SUMIF([1]route!$E$3:$E$10005,E624,[1]!Table1[1])</f>
        <v/>
      </c>
      <c r="AF624" s="30">
        <f>SUMIF([1]route!$E$3:$E$10005,E624,[1]!Table1[2])</f>
        <v/>
      </c>
      <c r="AG624" s="30">
        <f>SUMIF([1]route!$E$3:$E$10005,E624,[1]!Table1[3])</f>
        <v/>
      </c>
      <c r="AH624" s="30">
        <f>SUMIF([1]route!$E$3:$E$10005,E624,[1]!Table1[4])</f>
        <v/>
      </c>
      <c r="AI624" s="30">
        <f>SUMIF([1]route!$E$3:$E$10005,E624,[1]!Table1[5])</f>
        <v/>
      </c>
      <c r="AJ624" s="30">
        <f>SUMIF([1]route!$E$3:$E$10005,E624,[1]!Table1[6])</f>
        <v/>
      </c>
      <c r="AK624" s="30">
        <f>SUMIF([1]route!$E$3:$E$10005,E624,[1]!Table1[7])</f>
        <v/>
      </c>
      <c r="AL624" s="30">
        <f>SUMIF([1]route!$E$3:$E$10005,E624,[1]!Table1[8])</f>
        <v/>
      </c>
      <c r="AM624" s="30">
        <f>SUMIF([1]route!$E$3:$E$10005,E624,[1]!Table1[9])</f>
        <v/>
      </c>
      <c r="AN624" s="30">
        <f>SUMIF([1]route!$E$3:$E$10005,E624,[1]!Table1[10])</f>
        <v/>
      </c>
      <c r="AO624" s="30">
        <f>SUMIF([1]route!$E$3:$E$10005,E624,[1]!Table1[11])</f>
        <v/>
      </c>
      <c r="AP624" s="30">
        <f>SUMIF([1]route!$E$3:$E$10005,E624,[1]!Table1[12])</f>
        <v/>
      </c>
      <c r="AQ624" s="30">
        <f>SUMIF([1]route!$E$3:$E$10005,E624,[1]!Table1[13])</f>
        <v/>
      </c>
      <c r="AR624" s="30">
        <f>SUMIF([1]route!$E$3:$E$10005,E624,[1]!Table1[14])</f>
        <v/>
      </c>
      <c r="AS624" s="30">
        <f>SUMIF([1]route!$E$3:$E$10005,E624,[1]!Table1[15])</f>
        <v/>
      </c>
      <c r="AT624" s="30">
        <f>SUMIF([1]route!$E$3:$E$10005,E624,[1]!Table1[16])</f>
        <v/>
      </c>
      <c r="AU624" s="30">
        <f>SUMIF([1]route!$E$3:$E$10005,E624,[1]!Table1[17])</f>
        <v/>
      </c>
      <c r="AV624" s="30">
        <f>SUMIF([1]route!$E$3:$E$10005,E624,[1]!Table1[18])</f>
        <v/>
      </c>
      <c r="AW624" s="30">
        <f>SUMIF([1]route!$E$3:$E$10005,E624,[1]!Table1[19])</f>
        <v/>
      </c>
      <c r="AX624" s="30">
        <f>SUMIF([1]route!$E$3:$E$10005,E624,[1]!Table1[20])</f>
        <v/>
      </c>
      <c r="AY624" s="30">
        <f>SUMIF([1]route!$E$3:$E$10005,E624,[1]!Table1[21])</f>
        <v/>
      </c>
      <c r="AZ624" s="30">
        <f>SUMIF([1]route!$E$3:$E$10005,E624,[1]!Table1[22])</f>
        <v/>
      </c>
      <c r="BA624" s="30">
        <f>SUMIF([1]route!$E$3:$E$10005,E624,[1]!Table1[23])</f>
        <v/>
      </c>
      <c r="BB624" s="30">
        <f>SUMIF([1]route!$E$3:$E$10005,E624,[1]!Table1[24])</f>
        <v/>
      </c>
      <c r="BC624" s="30">
        <f>SUMIF([1]route!$E$3:$E$10005,E624,[1]!Table1[25])</f>
        <v/>
      </c>
      <c r="BD624" s="30">
        <f>SUMIF([1]route!$E$3:$E$10005,E624,[1]!Table1[26])</f>
        <v/>
      </c>
      <c r="BE624" s="30">
        <f>SUMIF([1]route!$E$3:$E$10005,E624,[1]!Table1[27])</f>
        <v/>
      </c>
      <c r="BF624" s="30">
        <f>SUMIF([1]route!$E$3:$E$10005,E624,[1]!Table1[28])</f>
        <v/>
      </c>
      <c r="BG624" s="30">
        <f>SUMIF([1]route!$E$3:$E$10005,E624,[1]!Table1[29])</f>
        <v/>
      </c>
      <c r="BH624" s="30">
        <f>SUMIF([1]route!$E$3:$E$10005,E624,[1]!Table1[30])</f>
        <v/>
      </c>
      <c r="BI624" s="30">
        <f>SUMIF([1]route!$E$3:$E$10005,E624,[1]!Table1[31])</f>
        <v/>
      </c>
      <c r="BJ624" s="30">
        <f>SUMIF([1]route!$E$3:$E$10005,E624,[1]!Table1[Remain PO])</f>
        <v/>
      </c>
      <c r="BK624" s="31">
        <f>SUMIF([1]route!$E$3:$E$10005,E624,[1]!Table1[N+1])</f>
        <v/>
      </c>
      <c r="BL624" s="31">
        <f>SUMIF([1]route!$E$3:$E$10005,E624,[1]!Table1[N+2])</f>
        <v/>
      </c>
      <c r="BM624" s="31">
        <f>SUMIF([1]route!$E$3:$E$10005,E624,[1]!Table1[N+3])</f>
        <v/>
      </c>
      <c r="BN624" s="32">
        <f>SUMIF([1]route!$E$3:$E$10005,E624,[1]!Table1[N+4])</f>
        <v/>
      </c>
      <c r="BP624" s="37">
        <f>$V624-$AD624</f>
        <v/>
      </c>
      <c r="BQ624" s="35">
        <f>BP624-AE624</f>
        <v/>
      </c>
      <c r="BR624" s="35">
        <f>BQ624-AF624</f>
        <v/>
      </c>
      <c r="BS624" s="35">
        <f>BR624-AG624</f>
        <v/>
      </c>
      <c r="BT624" s="35">
        <f>BS624-AH624</f>
        <v/>
      </c>
      <c r="BU624" s="35">
        <f>BT624-AI624</f>
        <v/>
      </c>
      <c r="BV624" s="35">
        <f>BU624-AJ624</f>
        <v/>
      </c>
      <c r="BW624" s="35">
        <f>BV624-AK624</f>
        <v/>
      </c>
      <c r="BX624" s="35">
        <f>BW624-AL624</f>
        <v/>
      </c>
      <c r="BY624" s="35">
        <f>BX624-AM624</f>
        <v/>
      </c>
      <c r="BZ624" s="35">
        <f>BY624-AN624</f>
        <v/>
      </c>
      <c r="CA624" s="35">
        <f>BZ624-AO624</f>
        <v/>
      </c>
      <c r="CB624" s="35">
        <f>CA624-AP624</f>
        <v/>
      </c>
      <c r="CC624" s="35">
        <f>CB624-AQ624</f>
        <v/>
      </c>
      <c r="CD624" s="35">
        <f>CC624-AR624</f>
        <v/>
      </c>
      <c r="CE624" s="35">
        <f>CD624-AS624</f>
        <v/>
      </c>
      <c r="CF624" s="35">
        <f>CE624-AT624</f>
        <v/>
      </c>
      <c r="CG624" s="35">
        <f>CF624-AU624</f>
        <v/>
      </c>
      <c r="CH624" s="35">
        <f>CG624-AV624</f>
        <v/>
      </c>
      <c r="CI624" s="35">
        <f>CH624-AW624</f>
        <v/>
      </c>
      <c r="CJ624" s="35">
        <f>CI624-AX624</f>
        <v/>
      </c>
      <c r="CK624" s="35">
        <f>CJ624-AY624</f>
        <v/>
      </c>
      <c r="CL624" s="35">
        <f>CK624-AZ624</f>
        <v/>
      </c>
      <c r="CM624" s="35">
        <f>CL624-BA624</f>
        <v/>
      </c>
      <c r="CN624" s="35">
        <f>CM624-BB624</f>
        <v/>
      </c>
      <c r="CO624" s="35">
        <f>CN624-BC624</f>
        <v/>
      </c>
      <c r="CP624" s="35">
        <f>CO624-BD624</f>
        <v/>
      </c>
      <c r="CQ624" s="35">
        <f>CP624-BE624</f>
        <v/>
      </c>
      <c r="CR624" s="35">
        <f>CQ624-BF624</f>
        <v/>
      </c>
      <c r="CS624" s="35">
        <f>CR624-BG624</f>
        <v/>
      </c>
      <c r="CT624" s="35">
        <f>CS624-BH624</f>
        <v/>
      </c>
      <c r="CU624" s="35">
        <f>CT624-BI624</f>
        <v/>
      </c>
      <c r="CV624" s="35">
        <f>CU624-BJ624</f>
        <v/>
      </c>
      <c r="CW624" s="38">
        <f>CV624-BK624</f>
        <v/>
      </c>
      <c r="CX624" s="38">
        <f>CW624-BL624</f>
        <v/>
      </c>
      <c r="CY624" s="38">
        <f>CX624-BM624</f>
        <v/>
      </c>
      <c r="CZ624" s="39">
        <f>CY624-BN624</f>
        <v/>
      </c>
      <c r="DA624" s="35" t="n"/>
    </row>
    <row r="625">
      <c r="D625" s="19" t="n"/>
      <c r="E625" s="20" t="n"/>
      <c r="F625" s="21" t="n"/>
      <c r="G625" s="21" t="n"/>
      <c r="H625" s="21" t="n"/>
      <c r="I625" s="19" t="n"/>
      <c r="J625" s="19" t="n"/>
      <c r="K625" s="21" t="n"/>
      <c r="L625" s="21" t="n"/>
      <c r="M625" s="22" t="n"/>
      <c r="N625" s="22" t="n"/>
      <c r="O625" s="19" t="n"/>
      <c r="P625" s="21" t="n"/>
      <c r="Q625" s="167">
        <f>'Cutting Rules'!AD625</f>
        <v/>
      </c>
      <c r="R625" s="168" t="n"/>
      <c r="S625" s="24" t="n"/>
      <c r="T625" s="169" t="inlineStr"/>
      <c r="U625" s="19" t="n"/>
      <c r="V625" s="25" t="n"/>
      <c r="W625" s="26" t="n"/>
      <c r="X625" s="27" t="n"/>
      <c r="Y625" s="47" t="n"/>
      <c r="Z625" s="121">
        <f>IFERROR(VLOOKUP(E625,[1]route!$E$3:$BL$10005,59,0),"")&amp;IFERROR(VLOOKUP(E625,[1]route!$E$3:$BL$10005,60,0),"")</f>
        <v/>
      </c>
      <c r="AA625" s="172">
        <f>IF(R625&gt;V625,R625-V625,0)</f>
        <v/>
      </c>
      <c r="AB625" s="173">
        <f>AA625*O625*N625/1000</f>
        <v/>
      </c>
      <c r="AC625" s="4">
        <f>IFERROR(MATCH($X625,$BP625:$CZ625,0),"")</f>
        <v/>
      </c>
      <c r="AD625" s="29" t="n">
        <v>0</v>
      </c>
      <c r="AE625" s="30">
        <f>SUMIF([1]route!$E$3:$E$10005,E625,[1]!Table1[1])</f>
        <v/>
      </c>
      <c r="AF625" s="30">
        <f>SUMIF([1]route!$E$3:$E$10005,E625,[1]!Table1[2])</f>
        <v/>
      </c>
      <c r="AG625" s="30">
        <f>SUMIF([1]route!$E$3:$E$10005,E625,[1]!Table1[3])</f>
        <v/>
      </c>
      <c r="AH625" s="30">
        <f>SUMIF([1]route!$E$3:$E$10005,E625,[1]!Table1[4])</f>
        <v/>
      </c>
      <c r="AI625" s="30">
        <f>SUMIF([1]route!$E$3:$E$10005,E625,[1]!Table1[5])</f>
        <v/>
      </c>
      <c r="AJ625" s="30">
        <f>SUMIF([1]route!$E$3:$E$10005,E625,[1]!Table1[6])</f>
        <v/>
      </c>
      <c r="AK625" s="30">
        <f>SUMIF([1]route!$E$3:$E$10005,E625,[1]!Table1[7])</f>
        <v/>
      </c>
      <c r="AL625" s="30">
        <f>SUMIF([1]route!$E$3:$E$10005,E625,[1]!Table1[8])</f>
        <v/>
      </c>
      <c r="AM625" s="30">
        <f>SUMIF([1]route!$E$3:$E$10005,E625,[1]!Table1[9])</f>
        <v/>
      </c>
      <c r="AN625" s="30">
        <f>SUMIF([1]route!$E$3:$E$10005,E625,[1]!Table1[10])</f>
        <v/>
      </c>
      <c r="AO625" s="30">
        <f>SUMIF([1]route!$E$3:$E$10005,E625,[1]!Table1[11])</f>
        <v/>
      </c>
      <c r="AP625" s="30">
        <f>SUMIF([1]route!$E$3:$E$10005,E625,[1]!Table1[12])</f>
        <v/>
      </c>
      <c r="AQ625" s="30">
        <f>SUMIF([1]route!$E$3:$E$10005,E625,[1]!Table1[13])</f>
        <v/>
      </c>
      <c r="AR625" s="30">
        <f>SUMIF([1]route!$E$3:$E$10005,E625,[1]!Table1[14])</f>
        <v/>
      </c>
      <c r="AS625" s="30">
        <f>SUMIF([1]route!$E$3:$E$10005,E625,[1]!Table1[15])</f>
        <v/>
      </c>
      <c r="AT625" s="30">
        <f>SUMIF([1]route!$E$3:$E$10005,E625,[1]!Table1[16])</f>
        <v/>
      </c>
      <c r="AU625" s="30">
        <f>SUMIF([1]route!$E$3:$E$10005,E625,[1]!Table1[17])</f>
        <v/>
      </c>
      <c r="AV625" s="30">
        <f>SUMIF([1]route!$E$3:$E$10005,E625,[1]!Table1[18])</f>
        <v/>
      </c>
      <c r="AW625" s="30">
        <f>SUMIF([1]route!$E$3:$E$10005,E625,[1]!Table1[19])</f>
        <v/>
      </c>
      <c r="AX625" s="30">
        <f>SUMIF([1]route!$E$3:$E$10005,E625,[1]!Table1[20])</f>
        <v/>
      </c>
      <c r="AY625" s="30">
        <f>SUMIF([1]route!$E$3:$E$10005,E625,[1]!Table1[21])</f>
        <v/>
      </c>
      <c r="AZ625" s="30">
        <f>SUMIF([1]route!$E$3:$E$10005,E625,[1]!Table1[22])</f>
        <v/>
      </c>
      <c r="BA625" s="30">
        <f>SUMIF([1]route!$E$3:$E$10005,E625,[1]!Table1[23])</f>
        <v/>
      </c>
      <c r="BB625" s="30">
        <f>SUMIF([1]route!$E$3:$E$10005,E625,[1]!Table1[24])</f>
        <v/>
      </c>
      <c r="BC625" s="30">
        <f>SUMIF([1]route!$E$3:$E$10005,E625,[1]!Table1[25])</f>
        <v/>
      </c>
      <c r="BD625" s="30">
        <f>SUMIF([1]route!$E$3:$E$10005,E625,[1]!Table1[26])</f>
        <v/>
      </c>
      <c r="BE625" s="30">
        <f>SUMIF([1]route!$E$3:$E$10005,E625,[1]!Table1[27])</f>
        <v/>
      </c>
      <c r="BF625" s="30">
        <f>SUMIF([1]route!$E$3:$E$10005,E625,[1]!Table1[28])</f>
        <v/>
      </c>
      <c r="BG625" s="30">
        <f>SUMIF([1]route!$E$3:$E$10005,E625,[1]!Table1[29])</f>
        <v/>
      </c>
      <c r="BH625" s="30">
        <f>SUMIF([1]route!$E$3:$E$10005,E625,[1]!Table1[30])</f>
        <v/>
      </c>
      <c r="BI625" s="30">
        <f>SUMIF([1]route!$E$3:$E$10005,E625,[1]!Table1[31])</f>
        <v/>
      </c>
      <c r="BJ625" s="30">
        <f>SUMIF([1]route!$E$3:$E$10005,E625,[1]!Table1[Remain PO])</f>
        <v/>
      </c>
      <c r="BK625" s="31">
        <f>SUMIF([1]route!$E$3:$E$10005,E625,[1]!Table1[N+1])</f>
        <v/>
      </c>
      <c r="BL625" s="31">
        <f>SUMIF([1]route!$E$3:$E$10005,E625,[1]!Table1[N+2])</f>
        <v/>
      </c>
      <c r="BM625" s="31">
        <f>SUMIF([1]route!$E$3:$E$10005,E625,[1]!Table1[N+3])</f>
        <v/>
      </c>
      <c r="BN625" s="32">
        <f>SUMIF([1]route!$E$3:$E$10005,E625,[1]!Table1[N+4])</f>
        <v/>
      </c>
      <c r="BP625" s="37">
        <f>$V625-$AD625</f>
        <v/>
      </c>
      <c r="BQ625" s="35">
        <f>BP625-AE625</f>
        <v/>
      </c>
      <c r="BR625" s="35">
        <f>BQ625-AF625</f>
        <v/>
      </c>
      <c r="BS625" s="35">
        <f>BR625-AG625</f>
        <v/>
      </c>
      <c r="BT625" s="35">
        <f>BS625-AH625</f>
        <v/>
      </c>
      <c r="BU625" s="35">
        <f>BT625-AI625</f>
        <v/>
      </c>
      <c r="BV625" s="35">
        <f>BU625-AJ625</f>
        <v/>
      </c>
      <c r="BW625" s="35">
        <f>BV625-AK625</f>
        <v/>
      </c>
      <c r="BX625" s="35">
        <f>BW625-AL625</f>
        <v/>
      </c>
      <c r="BY625" s="35">
        <f>BX625-AM625</f>
        <v/>
      </c>
      <c r="BZ625" s="35">
        <f>BY625-AN625</f>
        <v/>
      </c>
      <c r="CA625" s="35">
        <f>BZ625-AO625</f>
        <v/>
      </c>
      <c r="CB625" s="35">
        <f>CA625-AP625</f>
        <v/>
      </c>
      <c r="CC625" s="35">
        <f>CB625-AQ625</f>
        <v/>
      </c>
      <c r="CD625" s="35">
        <f>CC625-AR625</f>
        <v/>
      </c>
      <c r="CE625" s="35">
        <f>CD625-AS625</f>
        <v/>
      </c>
      <c r="CF625" s="35">
        <f>CE625-AT625</f>
        <v/>
      </c>
      <c r="CG625" s="35">
        <f>CF625-AU625</f>
        <v/>
      </c>
      <c r="CH625" s="35">
        <f>CG625-AV625</f>
        <v/>
      </c>
      <c r="CI625" s="35">
        <f>CH625-AW625</f>
        <v/>
      </c>
      <c r="CJ625" s="35">
        <f>CI625-AX625</f>
        <v/>
      </c>
      <c r="CK625" s="35">
        <f>CJ625-AY625</f>
        <v/>
      </c>
      <c r="CL625" s="35">
        <f>CK625-AZ625</f>
        <v/>
      </c>
      <c r="CM625" s="35">
        <f>CL625-BA625</f>
        <v/>
      </c>
      <c r="CN625" s="35">
        <f>CM625-BB625</f>
        <v/>
      </c>
      <c r="CO625" s="35">
        <f>CN625-BC625</f>
        <v/>
      </c>
      <c r="CP625" s="35">
        <f>CO625-BD625</f>
        <v/>
      </c>
      <c r="CQ625" s="35">
        <f>CP625-BE625</f>
        <v/>
      </c>
      <c r="CR625" s="35">
        <f>CQ625-BF625</f>
        <v/>
      </c>
      <c r="CS625" s="35">
        <f>CR625-BG625</f>
        <v/>
      </c>
      <c r="CT625" s="35">
        <f>CS625-BH625</f>
        <v/>
      </c>
      <c r="CU625" s="35">
        <f>CT625-BI625</f>
        <v/>
      </c>
      <c r="CV625" s="35">
        <f>CU625-BJ625</f>
        <v/>
      </c>
      <c r="CW625" s="38">
        <f>CV625-BK625</f>
        <v/>
      </c>
      <c r="CX625" s="38">
        <f>CW625-BL625</f>
        <v/>
      </c>
      <c r="CY625" s="38">
        <f>CX625-BM625</f>
        <v/>
      </c>
      <c r="CZ625" s="39">
        <f>CY625-BN625</f>
        <v/>
      </c>
      <c r="DA625" s="35" t="n"/>
    </row>
    <row r="626">
      <c r="D626" s="19" t="n"/>
      <c r="E626" s="20" t="n"/>
      <c r="F626" s="21" t="n"/>
      <c r="G626" s="21" t="n"/>
      <c r="H626" s="21" t="n"/>
      <c r="I626" s="19" t="n"/>
      <c r="J626" s="19" t="n"/>
      <c r="K626" s="21" t="n"/>
      <c r="L626" s="21" t="n"/>
      <c r="M626" s="22" t="n"/>
      <c r="N626" s="22" t="n"/>
      <c r="O626" s="19" t="n"/>
      <c r="P626" s="21" t="n"/>
      <c r="Q626" s="167">
        <f>'Cutting Rules'!AD626</f>
        <v/>
      </c>
      <c r="R626" s="168" t="n"/>
      <c r="S626" s="24" t="n"/>
      <c r="T626" s="169" t="inlineStr"/>
      <c r="U626" s="19" t="n"/>
      <c r="V626" s="25" t="n"/>
      <c r="W626" s="26" t="n"/>
      <c r="X626" s="27" t="n"/>
      <c r="Y626" s="47" t="n"/>
      <c r="Z626" s="121">
        <f>IFERROR(VLOOKUP(E626,[1]route!$E$3:$BL$10005,59,0),"")&amp;IFERROR(VLOOKUP(E626,[1]route!$E$3:$BL$10005,60,0),"")</f>
        <v/>
      </c>
      <c r="AA626" s="172">
        <f>IF(R626&gt;V626,R626-V626,0)</f>
        <v/>
      </c>
      <c r="AB626" s="173">
        <f>AA626*O626*N626/1000</f>
        <v/>
      </c>
      <c r="AC626" s="4">
        <f>IFERROR(MATCH($X626,$BP626:$CZ626,0),"")</f>
        <v/>
      </c>
      <c r="AD626" s="29" t="n">
        <v>0</v>
      </c>
      <c r="AE626" s="30">
        <f>SUMIF([1]route!$E$3:$E$10005,E626,[1]!Table1[1])</f>
        <v/>
      </c>
      <c r="AF626" s="30">
        <f>SUMIF([1]route!$E$3:$E$10005,E626,[1]!Table1[2])</f>
        <v/>
      </c>
      <c r="AG626" s="30">
        <f>SUMIF([1]route!$E$3:$E$10005,E626,[1]!Table1[3])</f>
        <v/>
      </c>
      <c r="AH626" s="30">
        <f>SUMIF([1]route!$E$3:$E$10005,E626,[1]!Table1[4])</f>
        <v/>
      </c>
      <c r="AI626" s="30">
        <f>SUMIF([1]route!$E$3:$E$10005,E626,[1]!Table1[5])</f>
        <v/>
      </c>
      <c r="AJ626" s="30">
        <f>SUMIF([1]route!$E$3:$E$10005,E626,[1]!Table1[6])</f>
        <v/>
      </c>
      <c r="AK626" s="30">
        <f>SUMIF([1]route!$E$3:$E$10005,E626,[1]!Table1[7])</f>
        <v/>
      </c>
      <c r="AL626" s="30">
        <f>SUMIF([1]route!$E$3:$E$10005,E626,[1]!Table1[8])</f>
        <v/>
      </c>
      <c r="AM626" s="30">
        <f>SUMIF([1]route!$E$3:$E$10005,E626,[1]!Table1[9])</f>
        <v/>
      </c>
      <c r="AN626" s="30">
        <f>SUMIF([1]route!$E$3:$E$10005,E626,[1]!Table1[10])</f>
        <v/>
      </c>
      <c r="AO626" s="30">
        <f>SUMIF([1]route!$E$3:$E$10005,E626,[1]!Table1[11])</f>
        <v/>
      </c>
      <c r="AP626" s="30">
        <f>SUMIF([1]route!$E$3:$E$10005,E626,[1]!Table1[12])</f>
        <v/>
      </c>
      <c r="AQ626" s="30">
        <f>SUMIF([1]route!$E$3:$E$10005,E626,[1]!Table1[13])</f>
        <v/>
      </c>
      <c r="AR626" s="30">
        <f>SUMIF([1]route!$E$3:$E$10005,E626,[1]!Table1[14])</f>
        <v/>
      </c>
      <c r="AS626" s="30">
        <f>SUMIF([1]route!$E$3:$E$10005,E626,[1]!Table1[15])</f>
        <v/>
      </c>
      <c r="AT626" s="30">
        <f>SUMIF([1]route!$E$3:$E$10005,E626,[1]!Table1[16])</f>
        <v/>
      </c>
      <c r="AU626" s="30">
        <f>SUMIF([1]route!$E$3:$E$10005,E626,[1]!Table1[17])</f>
        <v/>
      </c>
      <c r="AV626" s="30">
        <f>SUMIF([1]route!$E$3:$E$10005,E626,[1]!Table1[18])</f>
        <v/>
      </c>
      <c r="AW626" s="30">
        <f>SUMIF([1]route!$E$3:$E$10005,E626,[1]!Table1[19])</f>
        <v/>
      </c>
      <c r="AX626" s="30">
        <f>SUMIF([1]route!$E$3:$E$10005,E626,[1]!Table1[20])</f>
        <v/>
      </c>
      <c r="AY626" s="30">
        <f>SUMIF([1]route!$E$3:$E$10005,E626,[1]!Table1[21])</f>
        <v/>
      </c>
      <c r="AZ626" s="30">
        <f>SUMIF([1]route!$E$3:$E$10005,E626,[1]!Table1[22])</f>
        <v/>
      </c>
      <c r="BA626" s="30">
        <f>SUMIF([1]route!$E$3:$E$10005,E626,[1]!Table1[23])</f>
        <v/>
      </c>
      <c r="BB626" s="30">
        <f>SUMIF([1]route!$E$3:$E$10005,E626,[1]!Table1[24])</f>
        <v/>
      </c>
      <c r="BC626" s="30">
        <f>SUMIF([1]route!$E$3:$E$10005,E626,[1]!Table1[25])</f>
        <v/>
      </c>
      <c r="BD626" s="30">
        <f>SUMIF([1]route!$E$3:$E$10005,E626,[1]!Table1[26])</f>
        <v/>
      </c>
      <c r="BE626" s="30">
        <f>SUMIF([1]route!$E$3:$E$10005,E626,[1]!Table1[27])</f>
        <v/>
      </c>
      <c r="BF626" s="30">
        <f>SUMIF([1]route!$E$3:$E$10005,E626,[1]!Table1[28])</f>
        <v/>
      </c>
      <c r="BG626" s="30">
        <f>SUMIF([1]route!$E$3:$E$10005,E626,[1]!Table1[29])</f>
        <v/>
      </c>
      <c r="BH626" s="30">
        <f>SUMIF([1]route!$E$3:$E$10005,E626,[1]!Table1[30])</f>
        <v/>
      </c>
      <c r="BI626" s="30">
        <f>SUMIF([1]route!$E$3:$E$10005,E626,[1]!Table1[31])</f>
        <v/>
      </c>
      <c r="BJ626" s="30">
        <f>SUMIF([1]route!$E$3:$E$10005,E626,[1]!Table1[Remain PO])</f>
        <v/>
      </c>
      <c r="BK626" s="31">
        <f>SUMIF([1]route!$E$3:$E$10005,E626,[1]!Table1[N+1])</f>
        <v/>
      </c>
      <c r="BL626" s="31">
        <f>SUMIF([1]route!$E$3:$E$10005,E626,[1]!Table1[N+2])</f>
        <v/>
      </c>
      <c r="BM626" s="31">
        <f>SUMIF([1]route!$E$3:$E$10005,E626,[1]!Table1[N+3])</f>
        <v/>
      </c>
      <c r="BN626" s="32">
        <f>SUMIF([1]route!$E$3:$E$10005,E626,[1]!Table1[N+4])</f>
        <v/>
      </c>
      <c r="BP626" s="37">
        <f>$V626-$AD626</f>
        <v/>
      </c>
      <c r="BQ626" s="35">
        <f>BP626-AE626</f>
        <v/>
      </c>
      <c r="BR626" s="35">
        <f>BQ626-AF626</f>
        <v/>
      </c>
      <c r="BS626" s="35">
        <f>BR626-AG626</f>
        <v/>
      </c>
      <c r="BT626" s="35">
        <f>BS626-AH626</f>
        <v/>
      </c>
      <c r="BU626" s="35">
        <f>BT626-AI626</f>
        <v/>
      </c>
      <c r="BV626" s="35">
        <f>BU626-AJ626</f>
        <v/>
      </c>
      <c r="BW626" s="35">
        <f>BV626-AK626</f>
        <v/>
      </c>
      <c r="BX626" s="35">
        <f>BW626-AL626</f>
        <v/>
      </c>
      <c r="BY626" s="35">
        <f>BX626-AM626</f>
        <v/>
      </c>
      <c r="BZ626" s="35">
        <f>BY626-AN626</f>
        <v/>
      </c>
      <c r="CA626" s="35">
        <f>BZ626-AO626</f>
        <v/>
      </c>
      <c r="CB626" s="35">
        <f>CA626-AP626</f>
        <v/>
      </c>
      <c r="CC626" s="35">
        <f>CB626-AQ626</f>
        <v/>
      </c>
      <c r="CD626" s="35">
        <f>CC626-AR626</f>
        <v/>
      </c>
      <c r="CE626" s="35">
        <f>CD626-AS626</f>
        <v/>
      </c>
      <c r="CF626" s="35">
        <f>CE626-AT626</f>
        <v/>
      </c>
      <c r="CG626" s="35">
        <f>CF626-AU626</f>
        <v/>
      </c>
      <c r="CH626" s="35">
        <f>CG626-AV626</f>
        <v/>
      </c>
      <c r="CI626" s="35">
        <f>CH626-AW626</f>
        <v/>
      </c>
      <c r="CJ626" s="35">
        <f>CI626-AX626</f>
        <v/>
      </c>
      <c r="CK626" s="35">
        <f>CJ626-AY626</f>
        <v/>
      </c>
      <c r="CL626" s="35">
        <f>CK626-AZ626</f>
        <v/>
      </c>
      <c r="CM626" s="35">
        <f>CL626-BA626</f>
        <v/>
      </c>
      <c r="CN626" s="35">
        <f>CM626-BB626</f>
        <v/>
      </c>
      <c r="CO626" s="35">
        <f>CN626-BC626</f>
        <v/>
      </c>
      <c r="CP626" s="35">
        <f>CO626-BD626</f>
        <v/>
      </c>
      <c r="CQ626" s="35">
        <f>CP626-BE626</f>
        <v/>
      </c>
      <c r="CR626" s="35">
        <f>CQ626-BF626</f>
        <v/>
      </c>
      <c r="CS626" s="35">
        <f>CR626-BG626</f>
        <v/>
      </c>
      <c r="CT626" s="35">
        <f>CS626-BH626</f>
        <v/>
      </c>
      <c r="CU626" s="35">
        <f>CT626-BI626</f>
        <v/>
      </c>
      <c r="CV626" s="35">
        <f>CU626-BJ626</f>
        <v/>
      </c>
      <c r="CW626" s="38">
        <f>CV626-BK626</f>
        <v/>
      </c>
      <c r="CX626" s="38">
        <f>CW626-BL626</f>
        <v/>
      </c>
      <c r="CY626" s="38">
        <f>CX626-BM626</f>
        <v/>
      </c>
      <c r="CZ626" s="39">
        <f>CY626-BN626</f>
        <v/>
      </c>
      <c r="DA626" s="35" t="n"/>
    </row>
    <row r="627">
      <c r="D627" s="19" t="n"/>
      <c r="E627" s="20" t="n"/>
      <c r="F627" s="21" t="n"/>
      <c r="G627" s="21" t="n"/>
      <c r="H627" s="21" t="n"/>
      <c r="I627" s="19" t="n"/>
      <c r="J627" s="19" t="n"/>
      <c r="K627" s="21" t="n"/>
      <c r="L627" s="21" t="n"/>
      <c r="M627" s="22" t="n"/>
      <c r="N627" s="22" t="n"/>
      <c r="O627" s="19" t="n"/>
      <c r="P627" s="21" t="n"/>
      <c r="Q627" s="167">
        <f>'Cutting Rules'!AD627</f>
        <v/>
      </c>
      <c r="R627" s="168" t="n"/>
      <c r="S627" s="24" t="n"/>
      <c r="T627" s="169" t="inlineStr"/>
      <c r="U627" s="19" t="n"/>
      <c r="V627" s="25" t="n"/>
      <c r="W627" s="26" t="n"/>
      <c r="X627" s="27" t="n"/>
      <c r="Y627" s="47" t="n"/>
      <c r="Z627" s="121">
        <f>IFERROR(VLOOKUP(E627,[1]route!$E$3:$BL$10005,59,0),"")&amp;IFERROR(VLOOKUP(E627,[1]route!$E$3:$BL$10005,60,0),"")</f>
        <v/>
      </c>
      <c r="AA627" s="172">
        <f>IF(R627&gt;V627,R627-V627,0)</f>
        <v/>
      </c>
      <c r="AB627" s="173">
        <f>AA627*O627*N627/1000</f>
        <v/>
      </c>
      <c r="AC627" s="4">
        <f>IFERROR(MATCH($X627,$BP627:$CZ627,0),"")</f>
        <v/>
      </c>
      <c r="AD627" s="29" t="n">
        <v>0</v>
      </c>
      <c r="AE627" s="30">
        <f>SUMIF([1]route!$E$3:$E$10005,E627,[1]!Table1[1])</f>
        <v/>
      </c>
      <c r="AF627" s="30">
        <f>SUMIF([1]route!$E$3:$E$10005,E627,[1]!Table1[2])</f>
        <v/>
      </c>
      <c r="AG627" s="30">
        <f>SUMIF([1]route!$E$3:$E$10005,E627,[1]!Table1[3])</f>
        <v/>
      </c>
      <c r="AH627" s="30">
        <f>SUMIF([1]route!$E$3:$E$10005,E627,[1]!Table1[4])</f>
        <v/>
      </c>
      <c r="AI627" s="30">
        <f>SUMIF([1]route!$E$3:$E$10005,E627,[1]!Table1[5])</f>
        <v/>
      </c>
      <c r="AJ627" s="30">
        <f>SUMIF([1]route!$E$3:$E$10005,E627,[1]!Table1[6])</f>
        <v/>
      </c>
      <c r="AK627" s="30">
        <f>SUMIF([1]route!$E$3:$E$10005,E627,[1]!Table1[7])</f>
        <v/>
      </c>
      <c r="AL627" s="30">
        <f>SUMIF([1]route!$E$3:$E$10005,E627,[1]!Table1[8])</f>
        <v/>
      </c>
      <c r="AM627" s="30">
        <f>SUMIF([1]route!$E$3:$E$10005,E627,[1]!Table1[9])</f>
        <v/>
      </c>
      <c r="AN627" s="30">
        <f>SUMIF([1]route!$E$3:$E$10005,E627,[1]!Table1[10])</f>
        <v/>
      </c>
      <c r="AO627" s="30">
        <f>SUMIF([1]route!$E$3:$E$10005,E627,[1]!Table1[11])</f>
        <v/>
      </c>
      <c r="AP627" s="30">
        <f>SUMIF([1]route!$E$3:$E$10005,E627,[1]!Table1[12])</f>
        <v/>
      </c>
      <c r="AQ627" s="30">
        <f>SUMIF([1]route!$E$3:$E$10005,E627,[1]!Table1[13])</f>
        <v/>
      </c>
      <c r="AR627" s="30">
        <f>SUMIF([1]route!$E$3:$E$10005,E627,[1]!Table1[14])</f>
        <v/>
      </c>
      <c r="AS627" s="30">
        <f>SUMIF([1]route!$E$3:$E$10005,E627,[1]!Table1[15])</f>
        <v/>
      </c>
      <c r="AT627" s="30">
        <f>SUMIF([1]route!$E$3:$E$10005,E627,[1]!Table1[16])</f>
        <v/>
      </c>
      <c r="AU627" s="30">
        <f>SUMIF([1]route!$E$3:$E$10005,E627,[1]!Table1[17])</f>
        <v/>
      </c>
      <c r="AV627" s="30">
        <f>SUMIF([1]route!$E$3:$E$10005,E627,[1]!Table1[18])</f>
        <v/>
      </c>
      <c r="AW627" s="30">
        <f>SUMIF([1]route!$E$3:$E$10005,E627,[1]!Table1[19])</f>
        <v/>
      </c>
      <c r="AX627" s="30">
        <f>SUMIF([1]route!$E$3:$E$10005,E627,[1]!Table1[20])</f>
        <v/>
      </c>
      <c r="AY627" s="30">
        <f>SUMIF([1]route!$E$3:$E$10005,E627,[1]!Table1[21])</f>
        <v/>
      </c>
      <c r="AZ627" s="30">
        <f>SUMIF([1]route!$E$3:$E$10005,E627,[1]!Table1[22])</f>
        <v/>
      </c>
      <c r="BA627" s="30">
        <f>SUMIF([1]route!$E$3:$E$10005,E627,[1]!Table1[23])</f>
        <v/>
      </c>
      <c r="BB627" s="30">
        <f>SUMIF([1]route!$E$3:$E$10005,E627,[1]!Table1[24])</f>
        <v/>
      </c>
      <c r="BC627" s="30">
        <f>SUMIF([1]route!$E$3:$E$10005,E627,[1]!Table1[25])</f>
        <v/>
      </c>
      <c r="BD627" s="30">
        <f>SUMIF([1]route!$E$3:$E$10005,E627,[1]!Table1[26])</f>
        <v/>
      </c>
      <c r="BE627" s="30">
        <f>SUMIF([1]route!$E$3:$E$10005,E627,[1]!Table1[27])</f>
        <v/>
      </c>
      <c r="BF627" s="30">
        <f>SUMIF([1]route!$E$3:$E$10005,E627,[1]!Table1[28])</f>
        <v/>
      </c>
      <c r="BG627" s="30">
        <f>SUMIF([1]route!$E$3:$E$10005,E627,[1]!Table1[29])</f>
        <v/>
      </c>
      <c r="BH627" s="30">
        <f>SUMIF([1]route!$E$3:$E$10005,E627,[1]!Table1[30])</f>
        <v/>
      </c>
      <c r="BI627" s="30">
        <f>SUMIF([1]route!$E$3:$E$10005,E627,[1]!Table1[31])</f>
        <v/>
      </c>
      <c r="BJ627" s="30">
        <f>SUMIF([1]route!$E$3:$E$10005,E627,[1]!Table1[Remain PO])</f>
        <v/>
      </c>
      <c r="BK627" s="31">
        <f>SUMIF([1]route!$E$3:$E$10005,E627,[1]!Table1[N+1])</f>
        <v/>
      </c>
      <c r="BL627" s="31">
        <f>SUMIF([1]route!$E$3:$E$10005,E627,[1]!Table1[N+2])</f>
        <v/>
      </c>
      <c r="BM627" s="31">
        <f>SUMIF([1]route!$E$3:$E$10005,E627,[1]!Table1[N+3])</f>
        <v/>
      </c>
      <c r="BN627" s="32">
        <f>SUMIF([1]route!$E$3:$E$10005,E627,[1]!Table1[N+4])</f>
        <v/>
      </c>
      <c r="BP627" s="37">
        <f>$V627-$AD627</f>
        <v/>
      </c>
      <c r="BQ627" s="35">
        <f>BP627-AE627</f>
        <v/>
      </c>
      <c r="BR627" s="35">
        <f>BQ627-AF627</f>
        <v/>
      </c>
      <c r="BS627" s="35">
        <f>BR627-AG627</f>
        <v/>
      </c>
      <c r="BT627" s="35">
        <f>BS627-AH627</f>
        <v/>
      </c>
      <c r="BU627" s="35">
        <f>BT627-AI627</f>
        <v/>
      </c>
      <c r="BV627" s="35">
        <f>BU627-AJ627</f>
        <v/>
      </c>
      <c r="BW627" s="35">
        <f>BV627-AK627</f>
        <v/>
      </c>
      <c r="BX627" s="35">
        <f>BW627-AL627</f>
        <v/>
      </c>
      <c r="BY627" s="35">
        <f>BX627-AM627</f>
        <v/>
      </c>
      <c r="BZ627" s="35">
        <f>BY627-AN627</f>
        <v/>
      </c>
      <c r="CA627" s="35">
        <f>BZ627-AO627</f>
        <v/>
      </c>
      <c r="CB627" s="35">
        <f>CA627-AP627</f>
        <v/>
      </c>
      <c r="CC627" s="35">
        <f>CB627-AQ627</f>
        <v/>
      </c>
      <c r="CD627" s="35">
        <f>CC627-AR627</f>
        <v/>
      </c>
      <c r="CE627" s="35">
        <f>CD627-AS627</f>
        <v/>
      </c>
      <c r="CF627" s="35">
        <f>CE627-AT627</f>
        <v/>
      </c>
      <c r="CG627" s="35">
        <f>CF627-AU627</f>
        <v/>
      </c>
      <c r="CH627" s="35">
        <f>CG627-AV627</f>
        <v/>
      </c>
      <c r="CI627" s="35">
        <f>CH627-AW627</f>
        <v/>
      </c>
      <c r="CJ627" s="35">
        <f>CI627-AX627</f>
        <v/>
      </c>
      <c r="CK627" s="35">
        <f>CJ627-AY627</f>
        <v/>
      </c>
      <c r="CL627" s="35">
        <f>CK627-AZ627</f>
        <v/>
      </c>
      <c r="CM627" s="35">
        <f>CL627-BA627</f>
        <v/>
      </c>
      <c r="CN627" s="35">
        <f>CM627-BB627</f>
        <v/>
      </c>
      <c r="CO627" s="35">
        <f>CN627-BC627</f>
        <v/>
      </c>
      <c r="CP627" s="35">
        <f>CO627-BD627</f>
        <v/>
      </c>
      <c r="CQ627" s="35">
        <f>CP627-BE627</f>
        <v/>
      </c>
      <c r="CR627" s="35">
        <f>CQ627-BF627</f>
        <v/>
      </c>
      <c r="CS627" s="35">
        <f>CR627-BG627</f>
        <v/>
      </c>
      <c r="CT627" s="35">
        <f>CS627-BH627</f>
        <v/>
      </c>
      <c r="CU627" s="35">
        <f>CT627-BI627</f>
        <v/>
      </c>
      <c r="CV627" s="35">
        <f>CU627-BJ627</f>
        <v/>
      </c>
      <c r="CW627" s="38">
        <f>CV627-BK627</f>
        <v/>
      </c>
      <c r="CX627" s="38">
        <f>CW627-BL627</f>
        <v/>
      </c>
      <c r="CY627" s="38">
        <f>CX627-BM627</f>
        <v/>
      </c>
      <c r="CZ627" s="39">
        <f>CY627-BN627</f>
        <v/>
      </c>
      <c r="DA627" s="35" t="n"/>
    </row>
    <row r="628">
      <c r="D628" s="19" t="n"/>
      <c r="E628" s="20" t="n"/>
      <c r="F628" s="21" t="n"/>
      <c r="G628" s="21" t="n"/>
      <c r="H628" s="21" t="n"/>
      <c r="I628" s="19" t="n"/>
      <c r="J628" s="19" t="n"/>
      <c r="K628" s="21" t="n"/>
      <c r="L628" s="21" t="n"/>
      <c r="M628" s="22" t="n"/>
      <c r="N628" s="22" t="n"/>
      <c r="O628" s="19" t="n"/>
      <c r="P628" s="21" t="n"/>
      <c r="Q628" s="167">
        <f>'Cutting Rules'!AD628</f>
        <v/>
      </c>
      <c r="R628" s="168" t="n"/>
      <c r="S628" s="24" t="n"/>
      <c r="T628" s="169" t="inlineStr"/>
      <c r="U628" s="19" t="n"/>
      <c r="V628" s="25" t="n"/>
      <c r="W628" s="26" t="n"/>
      <c r="X628" s="27" t="n"/>
      <c r="Y628" s="47" t="n"/>
      <c r="Z628" s="121">
        <f>IFERROR(VLOOKUP(E628,[1]route!$E$3:$BL$10005,59,0),"")&amp;IFERROR(VLOOKUP(E628,[1]route!$E$3:$BL$10005,60,0),"")</f>
        <v/>
      </c>
      <c r="AA628" s="172">
        <f>IF(R628&gt;V628,R628-V628,0)</f>
        <v/>
      </c>
      <c r="AB628" s="173">
        <f>AA628*O628*N628/1000</f>
        <v/>
      </c>
      <c r="AC628" s="4">
        <f>IFERROR(MATCH($X628,$BP628:$CZ628,0),"")</f>
        <v/>
      </c>
      <c r="AD628" s="29" t="n">
        <v>0</v>
      </c>
      <c r="AE628" s="30">
        <f>SUMIF([1]route!$E$3:$E$10005,E628,[1]!Table1[1])</f>
        <v/>
      </c>
      <c r="AF628" s="30">
        <f>SUMIF([1]route!$E$3:$E$10005,E628,[1]!Table1[2])</f>
        <v/>
      </c>
      <c r="AG628" s="30">
        <f>SUMIF([1]route!$E$3:$E$10005,E628,[1]!Table1[3])</f>
        <v/>
      </c>
      <c r="AH628" s="30">
        <f>SUMIF([1]route!$E$3:$E$10005,E628,[1]!Table1[4])</f>
        <v/>
      </c>
      <c r="AI628" s="30">
        <f>SUMIF([1]route!$E$3:$E$10005,E628,[1]!Table1[5])</f>
        <v/>
      </c>
      <c r="AJ628" s="30">
        <f>SUMIF([1]route!$E$3:$E$10005,E628,[1]!Table1[6])</f>
        <v/>
      </c>
      <c r="AK628" s="30">
        <f>SUMIF([1]route!$E$3:$E$10005,E628,[1]!Table1[7])</f>
        <v/>
      </c>
      <c r="AL628" s="30">
        <f>SUMIF([1]route!$E$3:$E$10005,E628,[1]!Table1[8])</f>
        <v/>
      </c>
      <c r="AM628" s="30">
        <f>SUMIF([1]route!$E$3:$E$10005,E628,[1]!Table1[9])</f>
        <v/>
      </c>
      <c r="AN628" s="30">
        <f>SUMIF([1]route!$E$3:$E$10005,E628,[1]!Table1[10])</f>
        <v/>
      </c>
      <c r="AO628" s="30">
        <f>SUMIF([1]route!$E$3:$E$10005,E628,[1]!Table1[11])</f>
        <v/>
      </c>
      <c r="AP628" s="30">
        <f>SUMIF([1]route!$E$3:$E$10005,E628,[1]!Table1[12])</f>
        <v/>
      </c>
      <c r="AQ628" s="30">
        <f>SUMIF([1]route!$E$3:$E$10005,E628,[1]!Table1[13])</f>
        <v/>
      </c>
      <c r="AR628" s="30">
        <f>SUMIF([1]route!$E$3:$E$10005,E628,[1]!Table1[14])</f>
        <v/>
      </c>
      <c r="AS628" s="30">
        <f>SUMIF([1]route!$E$3:$E$10005,E628,[1]!Table1[15])</f>
        <v/>
      </c>
      <c r="AT628" s="30">
        <f>SUMIF([1]route!$E$3:$E$10005,E628,[1]!Table1[16])</f>
        <v/>
      </c>
      <c r="AU628" s="30">
        <f>SUMIF([1]route!$E$3:$E$10005,E628,[1]!Table1[17])</f>
        <v/>
      </c>
      <c r="AV628" s="30">
        <f>SUMIF([1]route!$E$3:$E$10005,E628,[1]!Table1[18])</f>
        <v/>
      </c>
      <c r="AW628" s="30">
        <f>SUMIF([1]route!$E$3:$E$10005,E628,[1]!Table1[19])</f>
        <v/>
      </c>
      <c r="AX628" s="30">
        <f>SUMIF([1]route!$E$3:$E$10005,E628,[1]!Table1[20])</f>
        <v/>
      </c>
      <c r="AY628" s="30">
        <f>SUMIF([1]route!$E$3:$E$10005,E628,[1]!Table1[21])</f>
        <v/>
      </c>
      <c r="AZ628" s="30">
        <f>SUMIF([1]route!$E$3:$E$10005,E628,[1]!Table1[22])</f>
        <v/>
      </c>
      <c r="BA628" s="30">
        <f>SUMIF([1]route!$E$3:$E$10005,E628,[1]!Table1[23])</f>
        <v/>
      </c>
      <c r="BB628" s="30">
        <f>SUMIF([1]route!$E$3:$E$10005,E628,[1]!Table1[24])</f>
        <v/>
      </c>
      <c r="BC628" s="30">
        <f>SUMIF([1]route!$E$3:$E$10005,E628,[1]!Table1[25])</f>
        <v/>
      </c>
      <c r="BD628" s="30">
        <f>SUMIF([1]route!$E$3:$E$10005,E628,[1]!Table1[26])</f>
        <v/>
      </c>
      <c r="BE628" s="30">
        <f>SUMIF([1]route!$E$3:$E$10005,E628,[1]!Table1[27])</f>
        <v/>
      </c>
      <c r="BF628" s="30">
        <f>SUMIF([1]route!$E$3:$E$10005,E628,[1]!Table1[28])</f>
        <v/>
      </c>
      <c r="BG628" s="30">
        <f>SUMIF([1]route!$E$3:$E$10005,E628,[1]!Table1[29])</f>
        <v/>
      </c>
      <c r="BH628" s="30">
        <f>SUMIF([1]route!$E$3:$E$10005,E628,[1]!Table1[30])</f>
        <v/>
      </c>
      <c r="BI628" s="30">
        <f>SUMIF([1]route!$E$3:$E$10005,E628,[1]!Table1[31])</f>
        <v/>
      </c>
      <c r="BJ628" s="30">
        <f>SUMIF([1]route!$E$3:$E$10005,E628,[1]!Table1[Remain PO])</f>
        <v/>
      </c>
      <c r="BK628" s="31">
        <f>SUMIF([1]route!$E$3:$E$10005,E628,[1]!Table1[N+1])</f>
        <v/>
      </c>
      <c r="BL628" s="31">
        <f>SUMIF([1]route!$E$3:$E$10005,E628,[1]!Table1[N+2])</f>
        <v/>
      </c>
      <c r="BM628" s="31">
        <f>SUMIF([1]route!$E$3:$E$10005,E628,[1]!Table1[N+3])</f>
        <v/>
      </c>
      <c r="BN628" s="32">
        <f>SUMIF([1]route!$E$3:$E$10005,E628,[1]!Table1[N+4])</f>
        <v/>
      </c>
      <c r="BP628" s="37">
        <f>$V628-$AD628</f>
        <v/>
      </c>
      <c r="BQ628" s="35">
        <f>BP628-AE628</f>
        <v/>
      </c>
      <c r="BR628" s="35">
        <f>BQ628-AF628</f>
        <v/>
      </c>
      <c r="BS628" s="35">
        <f>BR628-AG628</f>
        <v/>
      </c>
      <c r="BT628" s="35">
        <f>BS628-AH628</f>
        <v/>
      </c>
      <c r="BU628" s="35">
        <f>BT628-AI628</f>
        <v/>
      </c>
      <c r="BV628" s="35">
        <f>BU628-AJ628</f>
        <v/>
      </c>
      <c r="BW628" s="35">
        <f>BV628-AK628</f>
        <v/>
      </c>
      <c r="BX628" s="35">
        <f>BW628-AL628</f>
        <v/>
      </c>
      <c r="BY628" s="35">
        <f>BX628-AM628</f>
        <v/>
      </c>
      <c r="BZ628" s="35">
        <f>BY628-AN628</f>
        <v/>
      </c>
      <c r="CA628" s="35">
        <f>BZ628-AO628</f>
        <v/>
      </c>
      <c r="CB628" s="35">
        <f>CA628-AP628</f>
        <v/>
      </c>
      <c r="CC628" s="35">
        <f>CB628-AQ628</f>
        <v/>
      </c>
      <c r="CD628" s="35">
        <f>CC628-AR628</f>
        <v/>
      </c>
      <c r="CE628" s="35">
        <f>CD628-AS628</f>
        <v/>
      </c>
      <c r="CF628" s="35">
        <f>CE628-AT628</f>
        <v/>
      </c>
      <c r="CG628" s="35">
        <f>CF628-AU628</f>
        <v/>
      </c>
      <c r="CH628" s="35">
        <f>CG628-AV628</f>
        <v/>
      </c>
      <c r="CI628" s="35">
        <f>CH628-AW628</f>
        <v/>
      </c>
      <c r="CJ628" s="35">
        <f>CI628-AX628</f>
        <v/>
      </c>
      <c r="CK628" s="35">
        <f>CJ628-AY628</f>
        <v/>
      </c>
      <c r="CL628" s="35">
        <f>CK628-AZ628</f>
        <v/>
      </c>
      <c r="CM628" s="35">
        <f>CL628-BA628</f>
        <v/>
      </c>
      <c r="CN628" s="35">
        <f>CM628-BB628</f>
        <v/>
      </c>
      <c r="CO628" s="35">
        <f>CN628-BC628</f>
        <v/>
      </c>
      <c r="CP628" s="35">
        <f>CO628-BD628</f>
        <v/>
      </c>
      <c r="CQ628" s="35">
        <f>CP628-BE628</f>
        <v/>
      </c>
      <c r="CR628" s="35">
        <f>CQ628-BF628</f>
        <v/>
      </c>
      <c r="CS628" s="35">
        <f>CR628-BG628</f>
        <v/>
      </c>
      <c r="CT628" s="35">
        <f>CS628-BH628</f>
        <v/>
      </c>
      <c r="CU628" s="35">
        <f>CT628-BI628</f>
        <v/>
      </c>
      <c r="CV628" s="35">
        <f>CU628-BJ628</f>
        <v/>
      </c>
      <c r="CW628" s="38">
        <f>CV628-BK628</f>
        <v/>
      </c>
      <c r="CX628" s="38">
        <f>CW628-BL628</f>
        <v/>
      </c>
      <c r="CY628" s="38">
        <f>CX628-BM628</f>
        <v/>
      </c>
      <c r="CZ628" s="39">
        <f>CY628-BN628</f>
        <v/>
      </c>
      <c r="DA628" s="35" t="n"/>
    </row>
    <row r="629">
      <c r="D629" s="19" t="n"/>
      <c r="E629" s="20" t="n"/>
      <c r="F629" s="21" t="n"/>
      <c r="G629" s="21" t="n"/>
      <c r="H629" s="21" t="n"/>
      <c r="I629" s="19" t="n"/>
      <c r="J629" s="19" t="n"/>
      <c r="K629" s="21" t="n"/>
      <c r="L629" s="21" t="n"/>
      <c r="M629" s="22" t="n"/>
      <c r="N629" s="22" t="n"/>
      <c r="O629" s="19" t="n"/>
      <c r="P629" s="21" t="n"/>
      <c r="Q629" s="167">
        <f>'Cutting Rules'!AD629</f>
        <v/>
      </c>
      <c r="R629" s="168" t="n"/>
      <c r="S629" s="24" t="n"/>
      <c r="T629" s="169" t="inlineStr"/>
      <c r="U629" s="19" t="n"/>
      <c r="V629" s="25" t="n"/>
      <c r="W629" s="26" t="n"/>
      <c r="X629" s="27" t="n"/>
      <c r="Y629" s="47" t="n"/>
      <c r="Z629" s="121">
        <f>IFERROR(VLOOKUP(E629,[1]route!$E$3:$BL$10005,59,0),"")&amp;IFERROR(VLOOKUP(E629,[1]route!$E$3:$BL$10005,60,0),"")</f>
        <v/>
      </c>
      <c r="AA629" s="172">
        <f>IF(R629&gt;V629,R629-V629,0)</f>
        <v/>
      </c>
      <c r="AB629" s="173">
        <f>AA629*O629*N629/1000</f>
        <v/>
      </c>
      <c r="AC629" s="4">
        <f>IFERROR(MATCH($X629,$BP629:$CZ629,0),"")</f>
        <v/>
      </c>
      <c r="AD629" s="29" t="n">
        <v>0</v>
      </c>
      <c r="AE629" s="30">
        <f>SUMIF([1]route!$E$3:$E$10005,E629,[1]!Table1[1])</f>
        <v/>
      </c>
      <c r="AF629" s="30">
        <f>SUMIF([1]route!$E$3:$E$10005,E629,[1]!Table1[2])</f>
        <v/>
      </c>
      <c r="AG629" s="30">
        <f>SUMIF([1]route!$E$3:$E$10005,E629,[1]!Table1[3])</f>
        <v/>
      </c>
      <c r="AH629" s="30">
        <f>SUMIF([1]route!$E$3:$E$10005,E629,[1]!Table1[4])</f>
        <v/>
      </c>
      <c r="AI629" s="30">
        <f>SUMIF([1]route!$E$3:$E$10005,E629,[1]!Table1[5])</f>
        <v/>
      </c>
      <c r="AJ629" s="30">
        <f>SUMIF([1]route!$E$3:$E$10005,E629,[1]!Table1[6])</f>
        <v/>
      </c>
      <c r="AK629" s="30">
        <f>SUMIF([1]route!$E$3:$E$10005,E629,[1]!Table1[7])</f>
        <v/>
      </c>
      <c r="AL629" s="30">
        <f>SUMIF([1]route!$E$3:$E$10005,E629,[1]!Table1[8])</f>
        <v/>
      </c>
      <c r="AM629" s="30">
        <f>SUMIF([1]route!$E$3:$E$10005,E629,[1]!Table1[9])</f>
        <v/>
      </c>
      <c r="AN629" s="30">
        <f>SUMIF([1]route!$E$3:$E$10005,E629,[1]!Table1[10])</f>
        <v/>
      </c>
      <c r="AO629" s="30">
        <f>SUMIF([1]route!$E$3:$E$10005,E629,[1]!Table1[11])</f>
        <v/>
      </c>
      <c r="AP629" s="30">
        <f>SUMIF([1]route!$E$3:$E$10005,E629,[1]!Table1[12])</f>
        <v/>
      </c>
      <c r="AQ629" s="30">
        <f>SUMIF([1]route!$E$3:$E$10005,E629,[1]!Table1[13])</f>
        <v/>
      </c>
      <c r="AR629" s="30">
        <f>SUMIF([1]route!$E$3:$E$10005,E629,[1]!Table1[14])</f>
        <v/>
      </c>
      <c r="AS629" s="30">
        <f>SUMIF([1]route!$E$3:$E$10005,E629,[1]!Table1[15])</f>
        <v/>
      </c>
      <c r="AT629" s="30">
        <f>SUMIF([1]route!$E$3:$E$10005,E629,[1]!Table1[16])</f>
        <v/>
      </c>
      <c r="AU629" s="30">
        <f>SUMIF([1]route!$E$3:$E$10005,E629,[1]!Table1[17])</f>
        <v/>
      </c>
      <c r="AV629" s="30">
        <f>SUMIF([1]route!$E$3:$E$10005,E629,[1]!Table1[18])</f>
        <v/>
      </c>
      <c r="AW629" s="30">
        <f>SUMIF([1]route!$E$3:$E$10005,E629,[1]!Table1[19])</f>
        <v/>
      </c>
      <c r="AX629" s="30">
        <f>SUMIF([1]route!$E$3:$E$10005,E629,[1]!Table1[20])</f>
        <v/>
      </c>
      <c r="AY629" s="30">
        <f>SUMIF([1]route!$E$3:$E$10005,E629,[1]!Table1[21])</f>
        <v/>
      </c>
      <c r="AZ629" s="30">
        <f>SUMIF([1]route!$E$3:$E$10005,E629,[1]!Table1[22])</f>
        <v/>
      </c>
      <c r="BA629" s="30">
        <f>SUMIF([1]route!$E$3:$E$10005,E629,[1]!Table1[23])</f>
        <v/>
      </c>
      <c r="BB629" s="30">
        <f>SUMIF([1]route!$E$3:$E$10005,E629,[1]!Table1[24])</f>
        <v/>
      </c>
      <c r="BC629" s="30">
        <f>SUMIF([1]route!$E$3:$E$10005,E629,[1]!Table1[25])</f>
        <v/>
      </c>
      <c r="BD629" s="30">
        <f>SUMIF([1]route!$E$3:$E$10005,E629,[1]!Table1[26])</f>
        <v/>
      </c>
      <c r="BE629" s="30">
        <f>SUMIF([1]route!$E$3:$E$10005,E629,[1]!Table1[27])</f>
        <v/>
      </c>
      <c r="BF629" s="30">
        <f>SUMIF([1]route!$E$3:$E$10005,E629,[1]!Table1[28])</f>
        <v/>
      </c>
      <c r="BG629" s="30">
        <f>SUMIF([1]route!$E$3:$E$10005,E629,[1]!Table1[29])</f>
        <v/>
      </c>
      <c r="BH629" s="30">
        <f>SUMIF([1]route!$E$3:$E$10005,E629,[1]!Table1[30])</f>
        <v/>
      </c>
      <c r="BI629" s="30">
        <f>SUMIF([1]route!$E$3:$E$10005,E629,[1]!Table1[31])</f>
        <v/>
      </c>
      <c r="BJ629" s="30">
        <f>SUMIF([1]route!$E$3:$E$10005,E629,[1]!Table1[Remain PO])</f>
        <v/>
      </c>
      <c r="BK629" s="31">
        <f>SUMIF([1]route!$E$3:$E$10005,E629,[1]!Table1[N+1])</f>
        <v/>
      </c>
      <c r="BL629" s="31">
        <f>SUMIF([1]route!$E$3:$E$10005,E629,[1]!Table1[N+2])</f>
        <v/>
      </c>
      <c r="BM629" s="31">
        <f>SUMIF([1]route!$E$3:$E$10005,E629,[1]!Table1[N+3])</f>
        <v/>
      </c>
      <c r="BN629" s="32">
        <f>SUMIF([1]route!$E$3:$E$10005,E629,[1]!Table1[N+4])</f>
        <v/>
      </c>
      <c r="BP629" s="37">
        <f>$V629-$AD629</f>
        <v/>
      </c>
      <c r="BQ629" s="35">
        <f>BP629-AE629</f>
        <v/>
      </c>
      <c r="BR629" s="35">
        <f>BQ629-AF629</f>
        <v/>
      </c>
      <c r="BS629" s="35">
        <f>BR629-AG629</f>
        <v/>
      </c>
      <c r="BT629" s="35">
        <f>BS629-AH629</f>
        <v/>
      </c>
      <c r="BU629" s="35">
        <f>BT629-AI629</f>
        <v/>
      </c>
      <c r="BV629" s="35">
        <f>BU629-AJ629</f>
        <v/>
      </c>
      <c r="BW629" s="35">
        <f>BV629-AK629</f>
        <v/>
      </c>
      <c r="BX629" s="35">
        <f>BW629-AL629</f>
        <v/>
      </c>
      <c r="BY629" s="35">
        <f>BX629-AM629</f>
        <v/>
      </c>
      <c r="BZ629" s="35">
        <f>BY629-AN629</f>
        <v/>
      </c>
      <c r="CA629" s="35">
        <f>BZ629-AO629</f>
        <v/>
      </c>
      <c r="CB629" s="35">
        <f>CA629-AP629</f>
        <v/>
      </c>
      <c r="CC629" s="35">
        <f>CB629-AQ629</f>
        <v/>
      </c>
      <c r="CD629" s="35">
        <f>CC629-AR629</f>
        <v/>
      </c>
      <c r="CE629" s="35">
        <f>CD629-AS629</f>
        <v/>
      </c>
      <c r="CF629" s="35">
        <f>CE629-AT629</f>
        <v/>
      </c>
      <c r="CG629" s="35">
        <f>CF629-AU629</f>
        <v/>
      </c>
      <c r="CH629" s="35">
        <f>CG629-AV629</f>
        <v/>
      </c>
      <c r="CI629" s="35">
        <f>CH629-AW629</f>
        <v/>
      </c>
      <c r="CJ629" s="35">
        <f>CI629-AX629</f>
        <v/>
      </c>
      <c r="CK629" s="35">
        <f>CJ629-AY629</f>
        <v/>
      </c>
      <c r="CL629" s="35">
        <f>CK629-AZ629</f>
        <v/>
      </c>
      <c r="CM629" s="35">
        <f>CL629-BA629</f>
        <v/>
      </c>
      <c r="CN629" s="35">
        <f>CM629-BB629</f>
        <v/>
      </c>
      <c r="CO629" s="35">
        <f>CN629-BC629</f>
        <v/>
      </c>
      <c r="CP629" s="35">
        <f>CO629-BD629</f>
        <v/>
      </c>
      <c r="CQ629" s="35">
        <f>CP629-BE629</f>
        <v/>
      </c>
      <c r="CR629" s="35">
        <f>CQ629-BF629</f>
        <v/>
      </c>
      <c r="CS629" s="35">
        <f>CR629-BG629</f>
        <v/>
      </c>
      <c r="CT629" s="35">
        <f>CS629-BH629</f>
        <v/>
      </c>
      <c r="CU629" s="35">
        <f>CT629-BI629</f>
        <v/>
      </c>
      <c r="CV629" s="35">
        <f>CU629-BJ629</f>
        <v/>
      </c>
      <c r="CW629" s="38">
        <f>CV629-BK629</f>
        <v/>
      </c>
      <c r="CX629" s="38">
        <f>CW629-BL629</f>
        <v/>
      </c>
      <c r="CY629" s="38">
        <f>CX629-BM629</f>
        <v/>
      </c>
      <c r="CZ629" s="39">
        <f>CY629-BN629</f>
        <v/>
      </c>
      <c r="DA629" s="35" t="n"/>
    </row>
    <row r="630">
      <c r="D630" s="19" t="n"/>
      <c r="E630" s="20" t="n"/>
      <c r="F630" s="21" t="n"/>
      <c r="G630" s="21" t="n"/>
      <c r="H630" s="21" t="n"/>
      <c r="I630" s="19" t="n"/>
      <c r="J630" s="19" t="n"/>
      <c r="K630" s="21" t="n"/>
      <c r="L630" s="21" t="n"/>
      <c r="M630" s="22" t="n"/>
      <c r="N630" s="22" t="n"/>
      <c r="O630" s="19" t="n"/>
      <c r="P630" s="21" t="n"/>
      <c r="Q630" s="167">
        <f>'Cutting Rules'!AD630</f>
        <v/>
      </c>
      <c r="R630" s="168" t="n"/>
      <c r="S630" s="24" t="n"/>
      <c r="T630" s="169" t="inlineStr"/>
      <c r="U630" s="19" t="n"/>
      <c r="V630" s="25" t="n"/>
      <c r="W630" s="26" t="n"/>
      <c r="X630" s="27" t="n"/>
      <c r="Y630" s="47" t="n"/>
      <c r="Z630" s="121">
        <f>IFERROR(VLOOKUP(E630,[1]route!$E$3:$BL$10005,59,0),"")&amp;IFERROR(VLOOKUP(E630,[1]route!$E$3:$BL$10005,60,0),"")</f>
        <v/>
      </c>
      <c r="AA630" s="172">
        <f>IF(R630&gt;V630,R630-V630,0)</f>
        <v/>
      </c>
      <c r="AB630" s="173">
        <f>AA630*O630*N630/1000</f>
        <v/>
      </c>
      <c r="AC630" s="4">
        <f>IFERROR(MATCH($X630,$BP630:$CZ630,0),"")</f>
        <v/>
      </c>
      <c r="AD630" s="29" t="n">
        <v>0</v>
      </c>
      <c r="AE630" s="30">
        <f>SUMIF([1]route!$E$3:$E$10005,E630,[1]!Table1[1])</f>
        <v/>
      </c>
      <c r="AF630" s="30">
        <f>SUMIF([1]route!$E$3:$E$10005,E630,[1]!Table1[2])</f>
        <v/>
      </c>
      <c r="AG630" s="30">
        <f>SUMIF([1]route!$E$3:$E$10005,E630,[1]!Table1[3])</f>
        <v/>
      </c>
      <c r="AH630" s="30">
        <f>SUMIF([1]route!$E$3:$E$10005,E630,[1]!Table1[4])</f>
        <v/>
      </c>
      <c r="AI630" s="30">
        <f>SUMIF([1]route!$E$3:$E$10005,E630,[1]!Table1[5])</f>
        <v/>
      </c>
      <c r="AJ630" s="30">
        <f>SUMIF([1]route!$E$3:$E$10005,E630,[1]!Table1[6])</f>
        <v/>
      </c>
      <c r="AK630" s="30">
        <f>SUMIF([1]route!$E$3:$E$10005,E630,[1]!Table1[7])</f>
        <v/>
      </c>
      <c r="AL630" s="30">
        <f>SUMIF([1]route!$E$3:$E$10005,E630,[1]!Table1[8])</f>
        <v/>
      </c>
      <c r="AM630" s="30">
        <f>SUMIF([1]route!$E$3:$E$10005,E630,[1]!Table1[9])</f>
        <v/>
      </c>
      <c r="AN630" s="30">
        <f>SUMIF([1]route!$E$3:$E$10005,E630,[1]!Table1[10])</f>
        <v/>
      </c>
      <c r="AO630" s="30">
        <f>SUMIF([1]route!$E$3:$E$10005,E630,[1]!Table1[11])</f>
        <v/>
      </c>
      <c r="AP630" s="30">
        <f>SUMIF([1]route!$E$3:$E$10005,E630,[1]!Table1[12])</f>
        <v/>
      </c>
      <c r="AQ630" s="30">
        <f>SUMIF([1]route!$E$3:$E$10005,E630,[1]!Table1[13])</f>
        <v/>
      </c>
      <c r="AR630" s="30">
        <f>SUMIF([1]route!$E$3:$E$10005,E630,[1]!Table1[14])</f>
        <v/>
      </c>
      <c r="AS630" s="30">
        <f>SUMIF([1]route!$E$3:$E$10005,E630,[1]!Table1[15])</f>
        <v/>
      </c>
      <c r="AT630" s="30">
        <f>SUMIF([1]route!$E$3:$E$10005,E630,[1]!Table1[16])</f>
        <v/>
      </c>
      <c r="AU630" s="30">
        <f>SUMIF([1]route!$E$3:$E$10005,E630,[1]!Table1[17])</f>
        <v/>
      </c>
      <c r="AV630" s="30">
        <f>SUMIF([1]route!$E$3:$E$10005,E630,[1]!Table1[18])</f>
        <v/>
      </c>
      <c r="AW630" s="30">
        <f>SUMIF([1]route!$E$3:$E$10005,E630,[1]!Table1[19])</f>
        <v/>
      </c>
      <c r="AX630" s="30">
        <f>SUMIF([1]route!$E$3:$E$10005,E630,[1]!Table1[20])</f>
        <v/>
      </c>
      <c r="AY630" s="30">
        <f>SUMIF([1]route!$E$3:$E$10005,E630,[1]!Table1[21])</f>
        <v/>
      </c>
      <c r="AZ630" s="30">
        <f>SUMIF([1]route!$E$3:$E$10005,E630,[1]!Table1[22])</f>
        <v/>
      </c>
      <c r="BA630" s="30">
        <f>SUMIF([1]route!$E$3:$E$10005,E630,[1]!Table1[23])</f>
        <v/>
      </c>
      <c r="BB630" s="30">
        <f>SUMIF([1]route!$E$3:$E$10005,E630,[1]!Table1[24])</f>
        <v/>
      </c>
      <c r="BC630" s="30">
        <f>SUMIF([1]route!$E$3:$E$10005,E630,[1]!Table1[25])</f>
        <v/>
      </c>
      <c r="BD630" s="30">
        <f>SUMIF([1]route!$E$3:$E$10005,E630,[1]!Table1[26])</f>
        <v/>
      </c>
      <c r="BE630" s="30">
        <f>SUMIF([1]route!$E$3:$E$10005,E630,[1]!Table1[27])</f>
        <v/>
      </c>
      <c r="BF630" s="30">
        <f>SUMIF([1]route!$E$3:$E$10005,E630,[1]!Table1[28])</f>
        <v/>
      </c>
      <c r="BG630" s="30">
        <f>SUMIF([1]route!$E$3:$E$10005,E630,[1]!Table1[29])</f>
        <v/>
      </c>
      <c r="BH630" s="30">
        <f>SUMIF([1]route!$E$3:$E$10005,E630,[1]!Table1[30])</f>
        <v/>
      </c>
      <c r="BI630" s="30">
        <f>SUMIF([1]route!$E$3:$E$10005,E630,[1]!Table1[31])</f>
        <v/>
      </c>
      <c r="BJ630" s="30">
        <f>SUMIF([1]route!$E$3:$E$10005,E630,[1]!Table1[Remain PO])</f>
        <v/>
      </c>
      <c r="BK630" s="31">
        <f>SUMIF([1]route!$E$3:$E$10005,E630,[1]!Table1[N+1])</f>
        <v/>
      </c>
      <c r="BL630" s="31">
        <f>SUMIF([1]route!$E$3:$E$10005,E630,[1]!Table1[N+2])</f>
        <v/>
      </c>
      <c r="BM630" s="31">
        <f>SUMIF([1]route!$E$3:$E$10005,E630,[1]!Table1[N+3])</f>
        <v/>
      </c>
      <c r="BN630" s="32">
        <f>SUMIF([1]route!$E$3:$E$10005,E630,[1]!Table1[N+4])</f>
        <v/>
      </c>
      <c r="BP630" s="37">
        <f>$V630-$AD630</f>
        <v/>
      </c>
      <c r="BQ630" s="35">
        <f>BP630-AE630</f>
        <v/>
      </c>
      <c r="BR630" s="35">
        <f>BQ630-AF630</f>
        <v/>
      </c>
      <c r="BS630" s="35">
        <f>BR630-AG630</f>
        <v/>
      </c>
      <c r="BT630" s="35">
        <f>BS630-AH630</f>
        <v/>
      </c>
      <c r="BU630" s="35">
        <f>BT630-AI630</f>
        <v/>
      </c>
      <c r="BV630" s="35">
        <f>BU630-AJ630</f>
        <v/>
      </c>
      <c r="BW630" s="35">
        <f>BV630-AK630</f>
        <v/>
      </c>
      <c r="BX630" s="35">
        <f>BW630-AL630</f>
        <v/>
      </c>
      <c r="BY630" s="35">
        <f>BX630-AM630</f>
        <v/>
      </c>
      <c r="BZ630" s="35">
        <f>BY630-AN630</f>
        <v/>
      </c>
      <c r="CA630" s="35">
        <f>BZ630-AO630</f>
        <v/>
      </c>
      <c r="CB630" s="35">
        <f>CA630-AP630</f>
        <v/>
      </c>
      <c r="CC630" s="35">
        <f>CB630-AQ630</f>
        <v/>
      </c>
      <c r="CD630" s="35">
        <f>CC630-AR630</f>
        <v/>
      </c>
      <c r="CE630" s="35">
        <f>CD630-AS630</f>
        <v/>
      </c>
      <c r="CF630" s="35">
        <f>CE630-AT630</f>
        <v/>
      </c>
      <c r="CG630" s="35">
        <f>CF630-AU630</f>
        <v/>
      </c>
      <c r="CH630" s="35">
        <f>CG630-AV630</f>
        <v/>
      </c>
      <c r="CI630" s="35">
        <f>CH630-AW630</f>
        <v/>
      </c>
      <c r="CJ630" s="35">
        <f>CI630-AX630</f>
        <v/>
      </c>
      <c r="CK630" s="35">
        <f>CJ630-AY630</f>
        <v/>
      </c>
      <c r="CL630" s="35">
        <f>CK630-AZ630</f>
        <v/>
      </c>
      <c r="CM630" s="35">
        <f>CL630-BA630</f>
        <v/>
      </c>
      <c r="CN630" s="35">
        <f>CM630-BB630</f>
        <v/>
      </c>
      <c r="CO630" s="35">
        <f>CN630-BC630</f>
        <v/>
      </c>
      <c r="CP630" s="35">
        <f>CO630-BD630</f>
        <v/>
      </c>
      <c r="CQ630" s="35">
        <f>CP630-BE630</f>
        <v/>
      </c>
      <c r="CR630" s="35">
        <f>CQ630-BF630</f>
        <v/>
      </c>
      <c r="CS630" s="35">
        <f>CR630-BG630</f>
        <v/>
      </c>
      <c r="CT630" s="35">
        <f>CS630-BH630</f>
        <v/>
      </c>
      <c r="CU630" s="35">
        <f>CT630-BI630</f>
        <v/>
      </c>
      <c r="CV630" s="35">
        <f>CU630-BJ630</f>
        <v/>
      </c>
      <c r="CW630" s="38">
        <f>CV630-BK630</f>
        <v/>
      </c>
      <c r="CX630" s="38">
        <f>CW630-BL630</f>
        <v/>
      </c>
      <c r="CY630" s="38">
        <f>CX630-BM630</f>
        <v/>
      </c>
      <c r="CZ630" s="39">
        <f>CY630-BN630</f>
        <v/>
      </c>
      <c r="DA630" s="35" t="n"/>
    </row>
    <row r="631">
      <c r="D631" s="19" t="n"/>
      <c r="E631" s="20" t="n"/>
      <c r="F631" s="21" t="n"/>
      <c r="G631" s="21" t="n"/>
      <c r="H631" s="21" t="n"/>
      <c r="I631" s="19" t="n"/>
      <c r="J631" s="19" t="n"/>
      <c r="K631" s="21" t="n"/>
      <c r="L631" s="21" t="n"/>
      <c r="M631" s="22" t="n"/>
      <c r="N631" s="22" t="n"/>
      <c r="O631" s="19" t="n"/>
      <c r="P631" s="21" t="n"/>
      <c r="Q631" s="167">
        <f>'Cutting Rules'!AD631</f>
        <v/>
      </c>
      <c r="R631" s="168" t="n"/>
      <c r="S631" s="24" t="n"/>
      <c r="T631" s="169" t="inlineStr"/>
      <c r="U631" s="19" t="n"/>
      <c r="V631" s="25" t="n"/>
      <c r="W631" s="26" t="n"/>
      <c r="X631" s="27" t="n"/>
      <c r="Y631" s="47" t="n"/>
      <c r="Z631" s="121">
        <f>IFERROR(VLOOKUP(E631,[1]route!$E$3:$BL$10005,59,0),"")&amp;IFERROR(VLOOKUP(E631,[1]route!$E$3:$BL$10005,60,0),"")</f>
        <v/>
      </c>
      <c r="AA631" s="172">
        <f>IF(R631&gt;V631,R631-V631,0)</f>
        <v/>
      </c>
      <c r="AB631" s="173">
        <f>AA631*O631*N631/1000</f>
        <v/>
      </c>
      <c r="AC631" s="4">
        <f>IFERROR(MATCH($X631,$BP631:$CZ631,0),"")</f>
        <v/>
      </c>
      <c r="AD631" s="29" t="n">
        <v>0</v>
      </c>
      <c r="AE631" s="30">
        <f>SUMIF([1]route!$E$3:$E$10005,E631,[1]!Table1[1])</f>
        <v/>
      </c>
      <c r="AF631" s="30">
        <f>SUMIF([1]route!$E$3:$E$10005,E631,[1]!Table1[2])</f>
        <v/>
      </c>
      <c r="AG631" s="30">
        <f>SUMIF([1]route!$E$3:$E$10005,E631,[1]!Table1[3])</f>
        <v/>
      </c>
      <c r="AH631" s="30">
        <f>SUMIF([1]route!$E$3:$E$10005,E631,[1]!Table1[4])</f>
        <v/>
      </c>
      <c r="AI631" s="30">
        <f>SUMIF([1]route!$E$3:$E$10005,E631,[1]!Table1[5])</f>
        <v/>
      </c>
      <c r="AJ631" s="30">
        <f>SUMIF([1]route!$E$3:$E$10005,E631,[1]!Table1[6])</f>
        <v/>
      </c>
      <c r="AK631" s="30">
        <f>SUMIF([1]route!$E$3:$E$10005,E631,[1]!Table1[7])</f>
        <v/>
      </c>
      <c r="AL631" s="30">
        <f>SUMIF([1]route!$E$3:$E$10005,E631,[1]!Table1[8])</f>
        <v/>
      </c>
      <c r="AM631" s="30">
        <f>SUMIF([1]route!$E$3:$E$10005,E631,[1]!Table1[9])</f>
        <v/>
      </c>
      <c r="AN631" s="30">
        <f>SUMIF([1]route!$E$3:$E$10005,E631,[1]!Table1[10])</f>
        <v/>
      </c>
      <c r="AO631" s="30">
        <f>SUMIF([1]route!$E$3:$E$10005,E631,[1]!Table1[11])</f>
        <v/>
      </c>
      <c r="AP631" s="30">
        <f>SUMIF([1]route!$E$3:$E$10005,E631,[1]!Table1[12])</f>
        <v/>
      </c>
      <c r="AQ631" s="30">
        <f>SUMIF([1]route!$E$3:$E$10005,E631,[1]!Table1[13])</f>
        <v/>
      </c>
      <c r="AR631" s="30">
        <f>SUMIF([1]route!$E$3:$E$10005,E631,[1]!Table1[14])</f>
        <v/>
      </c>
      <c r="AS631" s="30">
        <f>SUMIF([1]route!$E$3:$E$10005,E631,[1]!Table1[15])</f>
        <v/>
      </c>
      <c r="AT631" s="30">
        <f>SUMIF([1]route!$E$3:$E$10005,E631,[1]!Table1[16])</f>
        <v/>
      </c>
      <c r="AU631" s="30">
        <f>SUMIF([1]route!$E$3:$E$10005,E631,[1]!Table1[17])</f>
        <v/>
      </c>
      <c r="AV631" s="30">
        <f>SUMIF([1]route!$E$3:$E$10005,E631,[1]!Table1[18])</f>
        <v/>
      </c>
      <c r="AW631" s="30">
        <f>SUMIF([1]route!$E$3:$E$10005,E631,[1]!Table1[19])</f>
        <v/>
      </c>
      <c r="AX631" s="30">
        <f>SUMIF([1]route!$E$3:$E$10005,E631,[1]!Table1[20])</f>
        <v/>
      </c>
      <c r="AY631" s="30">
        <f>SUMIF([1]route!$E$3:$E$10005,E631,[1]!Table1[21])</f>
        <v/>
      </c>
      <c r="AZ631" s="30">
        <f>SUMIF([1]route!$E$3:$E$10005,E631,[1]!Table1[22])</f>
        <v/>
      </c>
      <c r="BA631" s="30">
        <f>SUMIF([1]route!$E$3:$E$10005,E631,[1]!Table1[23])</f>
        <v/>
      </c>
      <c r="BB631" s="30">
        <f>SUMIF([1]route!$E$3:$E$10005,E631,[1]!Table1[24])</f>
        <v/>
      </c>
      <c r="BC631" s="30">
        <f>SUMIF([1]route!$E$3:$E$10005,E631,[1]!Table1[25])</f>
        <v/>
      </c>
      <c r="BD631" s="30">
        <f>SUMIF([1]route!$E$3:$E$10005,E631,[1]!Table1[26])</f>
        <v/>
      </c>
      <c r="BE631" s="30">
        <f>SUMIF([1]route!$E$3:$E$10005,E631,[1]!Table1[27])</f>
        <v/>
      </c>
      <c r="BF631" s="30">
        <f>SUMIF([1]route!$E$3:$E$10005,E631,[1]!Table1[28])</f>
        <v/>
      </c>
      <c r="BG631" s="30">
        <f>SUMIF([1]route!$E$3:$E$10005,E631,[1]!Table1[29])</f>
        <v/>
      </c>
      <c r="BH631" s="30">
        <f>SUMIF([1]route!$E$3:$E$10005,E631,[1]!Table1[30])</f>
        <v/>
      </c>
      <c r="BI631" s="30">
        <f>SUMIF([1]route!$E$3:$E$10005,E631,[1]!Table1[31])</f>
        <v/>
      </c>
      <c r="BJ631" s="30">
        <f>SUMIF([1]route!$E$3:$E$10005,E631,[1]!Table1[Remain PO])</f>
        <v/>
      </c>
      <c r="BK631" s="31">
        <f>SUMIF([1]route!$E$3:$E$10005,E631,[1]!Table1[N+1])</f>
        <v/>
      </c>
      <c r="BL631" s="31">
        <f>SUMIF([1]route!$E$3:$E$10005,E631,[1]!Table1[N+2])</f>
        <v/>
      </c>
      <c r="BM631" s="31">
        <f>SUMIF([1]route!$E$3:$E$10005,E631,[1]!Table1[N+3])</f>
        <v/>
      </c>
      <c r="BN631" s="32">
        <f>SUMIF([1]route!$E$3:$E$10005,E631,[1]!Table1[N+4])</f>
        <v/>
      </c>
      <c r="BP631" s="37">
        <f>$V631-$AD631</f>
        <v/>
      </c>
      <c r="BQ631" s="35">
        <f>BP631-AE631</f>
        <v/>
      </c>
      <c r="BR631" s="35">
        <f>BQ631-AF631</f>
        <v/>
      </c>
      <c r="BS631" s="35">
        <f>BR631-AG631</f>
        <v/>
      </c>
      <c r="BT631" s="35">
        <f>BS631-AH631</f>
        <v/>
      </c>
      <c r="BU631" s="35">
        <f>BT631-AI631</f>
        <v/>
      </c>
      <c r="BV631" s="35">
        <f>BU631-AJ631</f>
        <v/>
      </c>
      <c r="BW631" s="35">
        <f>BV631-AK631</f>
        <v/>
      </c>
      <c r="BX631" s="35">
        <f>BW631-AL631</f>
        <v/>
      </c>
      <c r="BY631" s="35">
        <f>BX631-AM631</f>
        <v/>
      </c>
      <c r="BZ631" s="35">
        <f>BY631-AN631</f>
        <v/>
      </c>
      <c r="CA631" s="35">
        <f>BZ631-AO631</f>
        <v/>
      </c>
      <c r="CB631" s="35">
        <f>CA631-AP631</f>
        <v/>
      </c>
      <c r="CC631" s="35">
        <f>CB631-AQ631</f>
        <v/>
      </c>
      <c r="CD631" s="35">
        <f>CC631-AR631</f>
        <v/>
      </c>
      <c r="CE631" s="35">
        <f>CD631-AS631</f>
        <v/>
      </c>
      <c r="CF631" s="35">
        <f>CE631-AT631</f>
        <v/>
      </c>
      <c r="CG631" s="35">
        <f>CF631-AU631</f>
        <v/>
      </c>
      <c r="CH631" s="35">
        <f>CG631-AV631</f>
        <v/>
      </c>
      <c r="CI631" s="35">
        <f>CH631-AW631</f>
        <v/>
      </c>
      <c r="CJ631" s="35">
        <f>CI631-AX631</f>
        <v/>
      </c>
      <c r="CK631" s="35">
        <f>CJ631-AY631</f>
        <v/>
      </c>
      <c r="CL631" s="35">
        <f>CK631-AZ631</f>
        <v/>
      </c>
      <c r="CM631" s="35">
        <f>CL631-BA631</f>
        <v/>
      </c>
      <c r="CN631" s="35">
        <f>CM631-BB631</f>
        <v/>
      </c>
      <c r="CO631" s="35">
        <f>CN631-BC631</f>
        <v/>
      </c>
      <c r="CP631" s="35">
        <f>CO631-BD631</f>
        <v/>
      </c>
      <c r="CQ631" s="35">
        <f>CP631-BE631</f>
        <v/>
      </c>
      <c r="CR631" s="35">
        <f>CQ631-BF631</f>
        <v/>
      </c>
      <c r="CS631" s="35">
        <f>CR631-BG631</f>
        <v/>
      </c>
      <c r="CT631" s="35">
        <f>CS631-BH631</f>
        <v/>
      </c>
      <c r="CU631" s="35">
        <f>CT631-BI631</f>
        <v/>
      </c>
      <c r="CV631" s="35">
        <f>CU631-BJ631</f>
        <v/>
      </c>
      <c r="CW631" s="38">
        <f>CV631-BK631</f>
        <v/>
      </c>
      <c r="CX631" s="38">
        <f>CW631-BL631</f>
        <v/>
      </c>
      <c r="CY631" s="38">
        <f>CX631-BM631</f>
        <v/>
      </c>
      <c r="CZ631" s="39">
        <f>CY631-BN631</f>
        <v/>
      </c>
      <c r="DA631" s="35" t="n"/>
    </row>
    <row r="632">
      <c r="D632" s="19" t="n"/>
      <c r="E632" s="20" t="n"/>
      <c r="F632" s="21" t="n"/>
      <c r="G632" s="21" t="n"/>
      <c r="H632" s="21" t="n"/>
      <c r="I632" s="19" t="n"/>
      <c r="J632" s="19" t="n"/>
      <c r="K632" s="21" t="n"/>
      <c r="L632" s="21" t="n"/>
      <c r="M632" s="22" t="n"/>
      <c r="N632" s="22" t="n"/>
      <c r="O632" s="19" t="n"/>
      <c r="P632" s="21" t="n"/>
      <c r="Q632" s="167">
        <f>'Cutting Rules'!AD632</f>
        <v/>
      </c>
      <c r="R632" s="168" t="n"/>
      <c r="S632" s="24" t="n"/>
      <c r="T632" s="169" t="inlineStr"/>
      <c r="U632" s="19" t="n"/>
      <c r="V632" s="25" t="n"/>
      <c r="W632" s="26" t="n"/>
      <c r="X632" s="27" t="n"/>
      <c r="Y632" s="47" t="n"/>
      <c r="Z632" s="121">
        <f>IFERROR(VLOOKUP(E632,[1]route!$E$3:$BL$10005,59,0),"")&amp;IFERROR(VLOOKUP(E632,[1]route!$E$3:$BL$10005,60,0),"")</f>
        <v/>
      </c>
      <c r="AA632" s="172">
        <f>IF(R632&gt;V632,R632-V632,0)</f>
        <v/>
      </c>
      <c r="AB632" s="173">
        <f>AA632*O632*N632/1000</f>
        <v/>
      </c>
      <c r="AC632" s="4">
        <f>IFERROR(MATCH($X632,$BP632:$CZ632,0),"")</f>
        <v/>
      </c>
      <c r="AD632" s="29" t="n">
        <v>0</v>
      </c>
      <c r="AE632" s="30">
        <f>SUMIF([1]route!$E$3:$E$10005,E632,[1]!Table1[1])</f>
        <v/>
      </c>
      <c r="AF632" s="30">
        <f>SUMIF([1]route!$E$3:$E$10005,E632,[1]!Table1[2])</f>
        <v/>
      </c>
      <c r="AG632" s="30">
        <f>SUMIF([1]route!$E$3:$E$10005,E632,[1]!Table1[3])</f>
        <v/>
      </c>
      <c r="AH632" s="30">
        <f>SUMIF([1]route!$E$3:$E$10005,E632,[1]!Table1[4])</f>
        <v/>
      </c>
      <c r="AI632" s="30">
        <f>SUMIF([1]route!$E$3:$E$10005,E632,[1]!Table1[5])</f>
        <v/>
      </c>
      <c r="AJ632" s="30">
        <f>SUMIF([1]route!$E$3:$E$10005,E632,[1]!Table1[6])</f>
        <v/>
      </c>
      <c r="AK632" s="30">
        <f>SUMIF([1]route!$E$3:$E$10005,E632,[1]!Table1[7])</f>
        <v/>
      </c>
      <c r="AL632" s="30">
        <f>SUMIF([1]route!$E$3:$E$10005,E632,[1]!Table1[8])</f>
        <v/>
      </c>
      <c r="AM632" s="30">
        <f>SUMIF([1]route!$E$3:$E$10005,E632,[1]!Table1[9])</f>
        <v/>
      </c>
      <c r="AN632" s="30">
        <f>SUMIF([1]route!$E$3:$E$10005,E632,[1]!Table1[10])</f>
        <v/>
      </c>
      <c r="AO632" s="30">
        <f>SUMIF([1]route!$E$3:$E$10005,E632,[1]!Table1[11])</f>
        <v/>
      </c>
      <c r="AP632" s="30">
        <f>SUMIF([1]route!$E$3:$E$10005,E632,[1]!Table1[12])</f>
        <v/>
      </c>
      <c r="AQ632" s="30">
        <f>SUMIF([1]route!$E$3:$E$10005,E632,[1]!Table1[13])</f>
        <v/>
      </c>
      <c r="AR632" s="30">
        <f>SUMIF([1]route!$E$3:$E$10005,E632,[1]!Table1[14])</f>
        <v/>
      </c>
      <c r="AS632" s="30">
        <f>SUMIF([1]route!$E$3:$E$10005,E632,[1]!Table1[15])</f>
        <v/>
      </c>
      <c r="AT632" s="30">
        <f>SUMIF([1]route!$E$3:$E$10005,E632,[1]!Table1[16])</f>
        <v/>
      </c>
      <c r="AU632" s="30">
        <f>SUMIF([1]route!$E$3:$E$10005,E632,[1]!Table1[17])</f>
        <v/>
      </c>
      <c r="AV632" s="30">
        <f>SUMIF([1]route!$E$3:$E$10005,E632,[1]!Table1[18])</f>
        <v/>
      </c>
      <c r="AW632" s="30">
        <f>SUMIF([1]route!$E$3:$E$10005,E632,[1]!Table1[19])</f>
        <v/>
      </c>
      <c r="AX632" s="30">
        <f>SUMIF([1]route!$E$3:$E$10005,E632,[1]!Table1[20])</f>
        <v/>
      </c>
      <c r="AY632" s="30">
        <f>SUMIF([1]route!$E$3:$E$10005,E632,[1]!Table1[21])</f>
        <v/>
      </c>
      <c r="AZ632" s="30">
        <f>SUMIF([1]route!$E$3:$E$10005,E632,[1]!Table1[22])</f>
        <v/>
      </c>
      <c r="BA632" s="30">
        <f>SUMIF([1]route!$E$3:$E$10005,E632,[1]!Table1[23])</f>
        <v/>
      </c>
      <c r="BB632" s="30">
        <f>SUMIF([1]route!$E$3:$E$10005,E632,[1]!Table1[24])</f>
        <v/>
      </c>
      <c r="BC632" s="30">
        <f>SUMIF([1]route!$E$3:$E$10005,E632,[1]!Table1[25])</f>
        <v/>
      </c>
      <c r="BD632" s="30">
        <f>SUMIF([1]route!$E$3:$E$10005,E632,[1]!Table1[26])</f>
        <v/>
      </c>
      <c r="BE632" s="30">
        <f>SUMIF([1]route!$E$3:$E$10005,E632,[1]!Table1[27])</f>
        <v/>
      </c>
      <c r="BF632" s="30">
        <f>SUMIF([1]route!$E$3:$E$10005,E632,[1]!Table1[28])</f>
        <v/>
      </c>
      <c r="BG632" s="30">
        <f>SUMIF([1]route!$E$3:$E$10005,E632,[1]!Table1[29])</f>
        <v/>
      </c>
      <c r="BH632" s="30">
        <f>SUMIF([1]route!$E$3:$E$10005,E632,[1]!Table1[30])</f>
        <v/>
      </c>
      <c r="BI632" s="30">
        <f>SUMIF([1]route!$E$3:$E$10005,E632,[1]!Table1[31])</f>
        <v/>
      </c>
      <c r="BJ632" s="30">
        <f>SUMIF([1]route!$E$3:$E$10005,E632,[1]!Table1[Remain PO])</f>
        <v/>
      </c>
      <c r="BK632" s="31">
        <f>SUMIF([1]route!$E$3:$E$10005,E632,[1]!Table1[N+1])</f>
        <v/>
      </c>
      <c r="BL632" s="31">
        <f>SUMIF([1]route!$E$3:$E$10005,E632,[1]!Table1[N+2])</f>
        <v/>
      </c>
      <c r="BM632" s="31">
        <f>SUMIF([1]route!$E$3:$E$10005,E632,[1]!Table1[N+3])</f>
        <v/>
      </c>
      <c r="BN632" s="32">
        <f>SUMIF([1]route!$E$3:$E$10005,E632,[1]!Table1[N+4])</f>
        <v/>
      </c>
      <c r="BP632" s="37">
        <f>$V632-$AD632</f>
        <v/>
      </c>
      <c r="BQ632" s="35">
        <f>BP632-AE632</f>
        <v/>
      </c>
      <c r="BR632" s="35">
        <f>BQ632-AF632</f>
        <v/>
      </c>
      <c r="BS632" s="35">
        <f>BR632-AG632</f>
        <v/>
      </c>
      <c r="BT632" s="35">
        <f>BS632-AH632</f>
        <v/>
      </c>
      <c r="BU632" s="35">
        <f>BT632-AI632</f>
        <v/>
      </c>
      <c r="BV632" s="35">
        <f>BU632-AJ632</f>
        <v/>
      </c>
      <c r="BW632" s="35">
        <f>BV632-AK632</f>
        <v/>
      </c>
      <c r="BX632" s="35">
        <f>BW632-AL632</f>
        <v/>
      </c>
      <c r="BY632" s="35">
        <f>BX632-AM632</f>
        <v/>
      </c>
      <c r="BZ632" s="35">
        <f>BY632-AN632</f>
        <v/>
      </c>
      <c r="CA632" s="35">
        <f>BZ632-AO632</f>
        <v/>
      </c>
      <c r="CB632" s="35">
        <f>CA632-AP632</f>
        <v/>
      </c>
      <c r="CC632" s="35">
        <f>CB632-AQ632</f>
        <v/>
      </c>
      <c r="CD632" s="35">
        <f>CC632-AR632</f>
        <v/>
      </c>
      <c r="CE632" s="35">
        <f>CD632-AS632</f>
        <v/>
      </c>
      <c r="CF632" s="35">
        <f>CE632-AT632</f>
        <v/>
      </c>
      <c r="CG632" s="35">
        <f>CF632-AU632</f>
        <v/>
      </c>
      <c r="CH632" s="35">
        <f>CG632-AV632</f>
        <v/>
      </c>
      <c r="CI632" s="35">
        <f>CH632-AW632</f>
        <v/>
      </c>
      <c r="CJ632" s="35">
        <f>CI632-AX632</f>
        <v/>
      </c>
      <c r="CK632" s="35">
        <f>CJ632-AY632</f>
        <v/>
      </c>
      <c r="CL632" s="35">
        <f>CK632-AZ632</f>
        <v/>
      </c>
      <c r="CM632" s="35">
        <f>CL632-BA632</f>
        <v/>
      </c>
      <c r="CN632" s="35">
        <f>CM632-BB632</f>
        <v/>
      </c>
      <c r="CO632" s="35">
        <f>CN632-BC632</f>
        <v/>
      </c>
      <c r="CP632" s="35">
        <f>CO632-BD632</f>
        <v/>
      </c>
      <c r="CQ632" s="35">
        <f>CP632-BE632</f>
        <v/>
      </c>
      <c r="CR632" s="35">
        <f>CQ632-BF632</f>
        <v/>
      </c>
      <c r="CS632" s="35">
        <f>CR632-BG632</f>
        <v/>
      </c>
      <c r="CT632" s="35">
        <f>CS632-BH632</f>
        <v/>
      </c>
      <c r="CU632" s="35">
        <f>CT632-BI632</f>
        <v/>
      </c>
      <c r="CV632" s="35">
        <f>CU632-BJ632</f>
        <v/>
      </c>
      <c r="CW632" s="38">
        <f>CV632-BK632</f>
        <v/>
      </c>
      <c r="CX632" s="38">
        <f>CW632-BL632</f>
        <v/>
      </c>
      <c r="CY632" s="38">
        <f>CX632-BM632</f>
        <v/>
      </c>
      <c r="CZ632" s="39">
        <f>CY632-BN632</f>
        <v/>
      </c>
      <c r="DA632" s="35" t="n"/>
    </row>
    <row r="633">
      <c r="D633" s="19" t="n"/>
      <c r="E633" s="20" t="n"/>
      <c r="F633" s="21" t="n"/>
      <c r="G633" s="21" t="n"/>
      <c r="H633" s="21" t="n"/>
      <c r="I633" s="19" t="n"/>
      <c r="J633" s="19" t="n"/>
      <c r="K633" s="21" t="n"/>
      <c r="L633" s="21" t="n"/>
      <c r="M633" s="22" t="n"/>
      <c r="N633" s="22" t="n"/>
      <c r="O633" s="19" t="n"/>
      <c r="P633" s="21" t="n"/>
      <c r="Q633" s="167">
        <f>'Cutting Rules'!AD633</f>
        <v/>
      </c>
      <c r="R633" s="168" t="n"/>
      <c r="S633" s="24" t="n"/>
      <c r="T633" s="169" t="inlineStr"/>
      <c r="U633" s="19" t="n"/>
      <c r="V633" s="25" t="n"/>
      <c r="W633" s="26" t="n"/>
      <c r="X633" s="27" t="n"/>
      <c r="Y633" s="47" t="n"/>
      <c r="Z633" s="121">
        <f>IFERROR(VLOOKUP(E633,[1]route!$E$3:$BL$10005,59,0),"")&amp;IFERROR(VLOOKUP(E633,[1]route!$E$3:$BL$10005,60,0),"")</f>
        <v/>
      </c>
      <c r="AA633" s="172">
        <f>IF(R633&gt;V633,R633-V633,0)</f>
        <v/>
      </c>
      <c r="AB633" s="173">
        <f>AA633*O633*N633/1000</f>
        <v/>
      </c>
      <c r="AC633" s="4">
        <f>IFERROR(MATCH($X633,$BP633:$CZ633,0),"")</f>
        <v/>
      </c>
      <c r="AD633" s="29" t="n">
        <v>0</v>
      </c>
      <c r="AE633" s="30">
        <f>SUMIF([1]route!$E$3:$E$10005,E633,[1]!Table1[1])</f>
        <v/>
      </c>
      <c r="AF633" s="30">
        <f>SUMIF([1]route!$E$3:$E$10005,E633,[1]!Table1[2])</f>
        <v/>
      </c>
      <c r="AG633" s="30">
        <f>SUMIF([1]route!$E$3:$E$10005,E633,[1]!Table1[3])</f>
        <v/>
      </c>
      <c r="AH633" s="30">
        <f>SUMIF([1]route!$E$3:$E$10005,E633,[1]!Table1[4])</f>
        <v/>
      </c>
      <c r="AI633" s="30">
        <f>SUMIF([1]route!$E$3:$E$10005,E633,[1]!Table1[5])</f>
        <v/>
      </c>
      <c r="AJ633" s="30">
        <f>SUMIF([1]route!$E$3:$E$10005,E633,[1]!Table1[6])</f>
        <v/>
      </c>
      <c r="AK633" s="30">
        <f>SUMIF([1]route!$E$3:$E$10005,E633,[1]!Table1[7])</f>
        <v/>
      </c>
      <c r="AL633" s="30">
        <f>SUMIF([1]route!$E$3:$E$10005,E633,[1]!Table1[8])</f>
        <v/>
      </c>
      <c r="AM633" s="30">
        <f>SUMIF([1]route!$E$3:$E$10005,E633,[1]!Table1[9])</f>
        <v/>
      </c>
      <c r="AN633" s="30">
        <f>SUMIF([1]route!$E$3:$E$10005,E633,[1]!Table1[10])</f>
        <v/>
      </c>
      <c r="AO633" s="30">
        <f>SUMIF([1]route!$E$3:$E$10005,E633,[1]!Table1[11])</f>
        <v/>
      </c>
      <c r="AP633" s="30">
        <f>SUMIF([1]route!$E$3:$E$10005,E633,[1]!Table1[12])</f>
        <v/>
      </c>
      <c r="AQ633" s="30">
        <f>SUMIF([1]route!$E$3:$E$10005,E633,[1]!Table1[13])</f>
        <v/>
      </c>
      <c r="AR633" s="30">
        <f>SUMIF([1]route!$E$3:$E$10005,E633,[1]!Table1[14])</f>
        <v/>
      </c>
      <c r="AS633" s="30">
        <f>SUMIF([1]route!$E$3:$E$10005,E633,[1]!Table1[15])</f>
        <v/>
      </c>
      <c r="AT633" s="30">
        <f>SUMIF([1]route!$E$3:$E$10005,E633,[1]!Table1[16])</f>
        <v/>
      </c>
      <c r="AU633" s="30">
        <f>SUMIF([1]route!$E$3:$E$10005,E633,[1]!Table1[17])</f>
        <v/>
      </c>
      <c r="AV633" s="30">
        <f>SUMIF([1]route!$E$3:$E$10005,E633,[1]!Table1[18])</f>
        <v/>
      </c>
      <c r="AW633" s="30">
        <f>SUMIF([1]route!$E$3:$E$10005,E633,[1]!Table1[19])</f>
        <v/>
      </c>
      <c r="AX633" s="30">
        <f>SUMIF([1]route!$E$3:$E$10005,E633,[1]!Table1[20])</f>
        <v/>
      </c>
      <c r="AY633" s="30">
        <f>SUMIF([1]route!$E$3:$E$10005,E633,[1]!Table1[21])</f>
        <v/>
      </c>
      <c r="AZ633" s="30">
        <f>SUMIF([1]route!$E$3:$E$10005,E633,[1]!Table1[22])</f>
        <v/>
      </c>
      <c r="BA633" s="30">
        <f>SUMIF([1]route!$E$3:$E$10005,E633,[1]!Table1[23])</f>
        <v/>
      </c>
      <c r="BB633" s="30">
        <f>SUMIF([1]route!$E$3:$E$10005,E633,[1]!Table1[24])</f>
        <v/>
      </c>
      <c r="BC633" s="30">
        <f>SUMIF([1]route!$E$3:$E$10005,E633,[1]!Table1[25])</f>
        <v/>
      </c>
      <c r="BD633" s="30">
        <f>SUMIF([1]route!$E$3:$E$10005,E633,[1]!Table1[26])</f>
        <v/>
      </c>
      <c r="BE633" s="30">
        <f>SUMIF([1]route!$E$3:$E$10005,E633,[1]!Table1[27])</f>
        <v/>
      </c>
      <c r="BF633" s="30">
        <f>SUMIF([1]route!$E$3:$E$10005,E633,[1]!Table1[28])</f>
        <v/>
      </c>
      <c r="BG633" s="30">
        <f>SUMIF([1]route!$E$3:$E$10005,E633,[1]!Table1[29])</f>
        <v/>
      </c>
      <c r="BH633" s="30">
        <f>SUMIF([1]route!$E$3:$E$10005,E633,[1]!Table1[30])</f>
        <v/>
      </c>
      <c r="BI633" s="30">
        <f>SUMIF([1]route!$E$3:$E$10005,E633,[1]!Table1[31])</f>
        <v/>
      </c>
      <c r="BJ633" s="30">
        <f>SUMIF([1]route!$E$3:$E$10005,E633,[1]!Table1[Remain PO])</f>
        <v/>
      </c>
      <c r="BK633" s="31">
        <f>SUMIF([1]route!$E$3:$E$10005,E633,[1]!Table1[N+1])</f>
        <v/>
      </c>
      <c r="BL633" s="31">
        <f>SUMIF([1]route!$E$3:$E$10005,E633,[1]!Table1[N+2])</f>
        <v/>
      </c>
      <c r="BM633" s="31">
        <f>SUMIF([1]route!$E$3:$E$10005,E633,[1]!Table1[N+3])</f>
        <v/>
      </c>
      <c r="BN633" s="32">
        <f>SUMIF([1]route!$E$3:$E$10005,E633,[1]!Table1[N+4])</f>
        <v/>
      </c>
      <c r="BP633" s="37">
        <f>$V633-$AD633</f>
        <v/>
      </c>
      <c r="BQ633" s="35">
        <f>BP633-AE633</f>
        <v/>
      </c>
      <c r="BR633" s="35">
        <f>BQ633-AF633</f>
        <v/>
      </c>
      <c r="BS633" s="35">
        <f>BR633-AG633</f>
        <v/>
      </c>
      <c r="BT633" s="35">
        <f>BS633-AH633</f>
        <v/>
      </c>
      <c r="BU633" s="35">
        <f>BT633-AI633</f>
        <v/>
      </c>
      <c r="BV633" s="35">
        <f>BU633-AJ633</f>
        <v/>
      </c>
      <c r="BW633" s="35">
        <f>BV633-AK633</f>
        <v/>
      </c>
      <c r="BX633" s="35">
        <f>BW633-AL633</f>
        <v/>
      </c>
      <c r="BY633" s="35">
        <f>BX633-AM633</f>
        <v/>
      </c>
      <c r="BZ633" s="35">
        <f>BY633-AN633</f>
        <v/>
      </c>
      <c r="CA633" s="35">
        <f>BZ633-AO633</f>
        <v/>
      </c>
      <c r="CB633" s="35">
        <f>CA633-AP633</f>
        <v/>
      </c>
      <c r="CC633" s="35">
        <f>CB633-AQ633</f>
        <v/>
      </c>
      <c r="CD633" s="35">
        <f>CC633-AR633</f>
        <v/>
      </c>
      <c r="CE633" s="35">
        <f>CD633-AS633</f>
        <v/>
      </c>
      <c r="CF633" s="35">
        <f>CE633-AT633</f>
        <v/>
      </c>
      <c r="CG633" s="35">
        <f>CF633-AU633</f>
        <v/>
      </c>
      <c r="CH633" s="35">
        <f>CG633-AV633</f>
        <v/>
      </c>
      <c r="CI633" s="35">
        <f>CH633-AW633</f>
        <v/>
      </c>
      <c r="CJ633" s="35">
        <f>CI633-AX633</f>
        <v/>
      </c>
      <c r="CK633" s="35">
        <f>CJ633-AY633</f>
        <v/>
      </c>
      <c r="CL633" s="35">
        <f>CK633-AZ633</f>
        <v/>
      </c>
      <c r="CM633" s="35">
        <f>CL633-BA633</f>
        <v/>
      </c>
      <c r="CN633" s="35">
        <f>CM633-BB633</f>
        <v/>
      </c>
      <c r="CO633" s="35">
        <f>CN633-BC633</f>
        <v/>
      </c>
      <c r="CP633" s="35">
        <f>CO633-BD633</f>
        <v/>
      </c>
      <c r="CQ633" s="35">
        <f>CP633-BE633</f>
        <v/>
      </c>
      <c r="CR633" s="35">
        <f>CQ633-BF633</f>
        <v/>
      </c>
      <c r="CS633" s="35">
        <f>CR633-BG633</f>
        <v/>
      </c>
      <c r="CT633" s="35">
        <f>CS633-BH633</f>
        <v/>
      </c>
      <c r="CU633" s="35">
        <f>CT633-BI633</f>
        <v/>
      </c>
      <c r="CV633" s="35">
        <f>CU633-BJ633</f>
        <v/>
      </c>
      <c r="CW633" s="38">
        <f>CV633-BK633</f>
        <v/>
      </c>
      <c r="CX633" s="38">
        <f>CW633-BL633</f>
        <v/>
      </c>
      <c r="CY633" s="38">
        <f>CX633-BM633</f>
        <v/>
      </c>
      <c r="CZ633" s="39">
        <f>CY633-BN633</f>
        <v/>
      </c>
      <c r="DA633" s="35" t="n"/>
    </row>
    <row r="634">
      <c r="D634" s="19" t="n"/>
      <c r="E634" s="20" t="n"/>
      <c r="F634" s="21" t="n"/>
      <c r="G634" s="21" t="n"/>
      <c r="H634" s="21" t="n"/>
      <c r="I634" s="19" t="n"/>
      <c r="J634" s="19" t="n"/>
      <c r="K634" s="21" t="n"/>
      <c r="L634" s="21" t="n"/>
      <c r="M634" s="22" t="n"/>
      <c r="N634" s="22" t="n"/>
      <c r="O634" s="19" t="n"/>
      <c r="P634" s="21" t="n"/>
      <c r="Q634" s="167">
        <f>'Cutting Rules'!AD634</f>
        <v/>
      </c>
      <c r="R634" s="168" t="n"/>
      <c r="S634" s="24" t="n"/>
      <c r="T634" s="169" t="inlineStr"/>
      <c r="U634" s="19" t="n"/>
      <c r="V634" s="25" t="n"/>
      <c r="W634" s="26" t="n"/>
      <c r="X634" s="27" t="n"/>
      <c r="Y634" s="47" t="n"/>
      <c r="Z634" s="121">
        <f>IFERROR(VLOOKUP(E634,[1]route!$E$3:$BL$10005,59,0),"")&amp;IFERROR(VLOOKUP(E634,[1]route!$E$3:$BL$10005,60,0),"")</f>
        <v/>
      </c>
      <c r="AA634" s="172">
        <f>IF(R634&gt;V634,R634-V634,0)</f>
        <v/>
      </c>
      <c r="AB634" s="173">
        <f>AA634*O634*N634/1000</f>
        <v/>
      </c>
      <c r="AC634" s="4">
        <f>IFERROR(MATCH($X634,$BP634:$CZ634,0),"")</f>
        <v/>
      </c>
      <c r="AD634" s="29" t="n">
        <v>0</v>
      </c>
      <c r="AE634" s="30">
        <f>SUMIF([1]route!$E$3:$E$10005,E634,[1]!Table1[1])</f>
        <v/>
      </c>
      <c r="AF634" s="30">
        <f>SUMIF([1]route!$E$3:$E$10005,E634,[1]!Table1[2])</f>
        <v/>
      </c>
      <c r="AG634" s="30">
        <f>SUMIF([1]route!$E$3:$E$10005,E634,[1]!Table1[3])</f>
        <v/>
      </c>
      <c r="AH634" s="30">
        <f>SUMIF([1]route!$E$3:$E$10005,E634,[1]!Table1[4])</f>
        <v/>
      </c>
      <c r="AI634" s="30">
        <f>SUMIF([1]route!$E$3:$E$10005,E634,[1]!Table1[5])</f>
        <v/>
      </c>
      <c r="AJ634" s="30">
        <f>SUMIF([1]route!$E$3:$E$10005,E634,[1]!Table1[6])</f>
        <v/>
      </c>
      <c r="AK634" s="30">
        <f>SUMIF([1]route!$E$3:$E$10005,E634,[1]!Table1[7])</f>
        <v/>
      </c>
      <c r="AL634" s="30">
        <f>SUMIF([1]route!$E$3:$E$10005,E634,[1]!Table1[8])</f>
        <v/>
      </c>
      <c r="AM634" s="30">
        <f>SUMIF([1]route!$E$3:$E$10005,E634,[1]!Table1[9])</f>
        <v/>
      </c>
      <c r="AN634" s="30">
        <f>SUMIF([1]route!$E$3:$E$10005,E634,[1]!Table1[10])</f>
        <v/>
      </c>
      <c r="AO634" s="30">
        <f>SUMIF([1]route!$E$3:$E$10005,E634,[1]!Table1[11])</f>
        <v/>
      </c>
      <c r="AP634" s="30">
        <f>SUMIF([1]route!$E$3:$E$10005,E634,[1]!Table1[12])</f>
        <v/>
      </c>
      <c r="AQ634" s="30">
        <f>SUMIF([1]route!$E$3:$E$10005,E634,[1]!Table1[13])</f>
        <v/>
      </c>
      <c r="AR634" s="30">
        <f>SUMIF([1]route!$E$3:$E$10005,E634,[1]!Table1[14])</f>
        <v/>
      </c>
      <c r="AS634" s="30">
        <f>SUMIF([1]route!$E$3:$E$10005,E634,[1]!Table1[15])</f>
        <v/>
      </c>
      <c r="AT634" s="30">
        <f>SUMIF([1]route!$E$3:$E$10005,E634,[1]!Table1[16])</f>
        <v/>
      </c>
      <c r="AU634" s="30">
        <f>SUMIF([1]route!$E$3:$E$10005,E634,[1]!Table1[17])</f>
        <v/>
      </c>
      <c r="AV634" s="30">
        <f>SUMIF([1]route!$E$3:$E$10005,E634,[1]!Table1[18])</f>
        <v/>
      </c>
      <c r="AW634" s="30">
        <f>SUMIF([1]route!$E$3:$E$10005,E634,[1]!Table1[19])</f>
        <v/>
      </c>
      <c r="AX634" s="30">
        <f>SUMIF([1]route!$E$3:$E$10005,E634,[1]!Table1[20])</f>
        <v/>
      </c>
      <c r="AY634" s="30">
        <f>SUMIF([1]route!$E$3:$E$10005,E634,[1]!Table1[21])</f>
        <v/>
      </c>
      <c r="AZ634" s="30">
        <f>SUMIF([1]route!$E$3:$E$10005,E634,[1]!Table1[22])</f>
        <v/>
      </c>
      <c r="BA634" s="30">
        <f>SUMIF([1]route!$E$3:$E$10005,E634,[1]!Table1[23])</f>
        <v/>
      </c>
      <c r="BB634" s="30">
        <f>SUMIF([1]route!$E$3:$E$10005,E634,[1]!Table1[24])</f>
        <v/>
      </c>
      <c r="BC634" s="30">
        <f>SUMIF([1]route!$E$3:$E$10005,E634,[1]!Table1[25])</f>
        <v/>
      </c>
      <c r="BD634" s="30">
        <f>SUMIF([1]route!$E$3:$E$10005,E634,[1]!Table1[26])</f>
        <v/>
      </c>
      <c r="BE634" s="30">
        <f>SUMIF([1]route!$E$3:$E$10005,E634,[1]!Table1[27])</f>
        <v/>
      </c>
      <c r="BF634" s="30">
        <f>SUMIF([1]route!$E$3:$E$10005,E634,[1]!Table1[28])</f>
        <v/>
      </c>
      <c r="BG634" s="30">
        <f>SUMIF([1]route!$E$3:$E$10005,E634,[1]!Table1[29])</f>
        <v/>
      </c>
      <c r="BH634" s="30">
        <f>SUMIF([1]route!$E$3:$E$10005,E634,[1]!Table1[30])</f>
        <v/>
      </c>
      <c r="BI634" s="30">
        <f>SUMIF([1]route!$E$3:$E$10005,E634,[1]!Table1[31])</f>
        <v/>
      </c>
      <c r="BJ634" s="30">
        <f>SUMIF([1]route!$E$3:$E$10005,E634,[1]!Table1[Remain PO])</f>
        <v/>
      </c>
      <c r="BK634" s="31">
        <f>SUMIF([1]route!$E$3:$E$10005,E634,[1]!Table1[N+1])</f>
        <v/>
      </c>
      <c r="BL634" s="31">
        <f>SUMIF([1]route!$E$3:$E$10005,E634,[1]!Table1[N+2])</f>
        <v/>
      </c>
      <c r="BM634" s="31">
        <f>SUMIF([1]route!$E$3:$E$10005,E634,[1]!Table1[N+3])</f>
        <v/>
      </c>
      <c r="BN634" s="32">
        <f>SUMIF([1]route!$E$3:$E$10005,E634,[1]!Table1[N+4])</f>
        <v/>
      </c>
      <c r="BP634" s="37">
        <f>$V634-$AD634</f>
        <v/>
      </c>
      <c r="BQ634" s="35">
        <f>BP634-AE634</f>
        <v/>
      </c>
      <c r="BR634" s="35">
        <f>BQ634-AF634</f>
        <v/>
      </c>
      <c r="BS634" s="35">
        <f>BR634-AG634</f>
        <v/>
      </c>
      <c r="BT634" s="35">
        <f>BS634-AH634</f>
        <v/>
      </c>
      <c r="BU634" s="35">
        <f>BT634-AI634</f>
        <v/>
      </c>
      <c r="BV634" s="35">
        <f>BU634-AJ634</f>
        <v/>
      </c>
      <c r="BW634" s="35">
        <f>BV634-AK634</f>
        <v/>
      </c>
      <c r="BX634" s="35">
        <f>BW634-AL634</f>
        <v/>
      </c>
      <c r="BY634" s="35">
        <f>BX634-AM634</f>
        <v/>
      </c>
      <c r="BZ634" s="35">
        <f>BY634-AN634</f>
        <v/>
      </c>
      <c r="CA634" s="35">
        <f>BZ634-AO634</f>
        <v/>
      </c>
      <c r="CB634" s="35">
        <f>CA634-AP634</f>
        <v/>
      </c>
      <c r="CC634" s="35">
        <f>CB634-AQ634</f>
        <v/>
      </c>
      <c r="CD634" s="35">
        <f>CC634-AR634</f>
        <v/>
      </c>
      <c r="CE634" s="35">
        <f>CD634-AS634</f>
        <v/>
      </c>
      <c r="CF634" s="35">
        <f>CE634-AT634</f>
        <v/>
      </c>
      <c r="CG634" s="35">
        <f>CF634-AU634</f>
        <v/>
      </c>
      <c r="CH634" s="35">
        <f>CG634-AV634</f>
        <v/>
      </c>
      <c r="CI634" s="35">
        <f>CH634-AW634</f>
        <v/>
      </c>
      <c r="CJ634" s="35">
        <f>CI634-AX634</f>
        <v/>
      </c>
      <c r="CK634" s="35">
        <f>CJ634-AY634</f>
        <v/>
      </c>
      <c r="CL634" s="35">
        <f>CK634-AZ634</f>
        <v/>
      </c>
      <c r="CM634" s="35">
        <f>CL634-BA634</f>
        <v/>
      </c>
      <c r="CN634" s="35">
        <f>CM634-BB634</f>
        <v/>
      </c>
      <c r="CO634" s="35">
        <f>CN634-BC634</f>
        <v/>
      </c>
      <c r="CP634" s="35">
        <f>CO634-BD634</f>
        <v/>
      </c>
      <c r="CQ634" s="35">
        <f>CP634-BE634</f>
        <v/>
      </c>
      <c r="CR634" s="35">
        <f>CQ634-BF634</f>
        <v/>
      </c>
      <c r="CS634" s="35">
        <f>CR634-BG634</f>
        <v/>
      </c>
      <c r="CT634" s="35">
        <f>CS634-BH634</f>
        <v/>
      </c>
      <c r="CU634" s="35">
        <f>CT634-BI634</f>
        <v/>
      </c>
      <c r="CV634" s="35">
        <f>CU634-BJ634</f>
        <v/>
      </c>
      <c r="CW634" s="38">
        <f>CV634-BK634</f>
        <v/>
      </c>
      <c r="CX634" s="38">
        <f>CW634-BL634</f>
        <v/>
      </c>
      <c r="CY634" s="38">
        <f>CX634-BM634</f>
        <v/>
      </c>
      <c r="CZ634" s="39">
        <f>CY634-BN634</f>
        <v/>
      </c>
      <c r="DA634" s="35" t="n"/>
    </row>
    <row r="635">
      <c r="D635" s="19" t="n"/>
      <c r="E635" s="20" t="n"/>
      <c r="F635" s="21" t="n"/>
      <c r="G635" s="21" t="n"/>
      <c r="H635" s="21" t="n"/>
      <c r="I635" s="19" t="n"/>
      <c r="J635" s="19" t="n"/>
      <c r="K635" s="21" t="n"/>
      <c r="L635" s="21" t="n"/>
      <c r="M635" s="22" t="n"/>
      <c r="N635" s="22" t="n"/>
      <c r="O635" s="19" t="n"/>
      <c r="P635" s="21" t="n"/>
      <c r="Q635" s="167">
        <f>'Cutting Rules'!AD635</f>
        <v/>
      </c>
      <c r="R635" s="168" t="n"/>
      <c r="S635" s="24" t="n"/>
      <c r="T635" s="169" t="inlineStr"/>
      <c r="U635" s="19" t="n"/>
      <c r="V635" s="25" t="n"/>
      <c r="W635" s="26" t="n"/>
      <c r="X635" s="27" t="n"/>
      <c r="Y635" s="47" t="n"/>
      <c r="Z635" s="121">
        <f>IFERROR(VLOOKUP(E635,[1]route!$E$3:$BL$10005,59,0),"")&amp;IFERROR(VLOOKUP(E635,[1]route!$E$3:$BL$10005,60,0),"")</f>
        <v/>
      </c>
      <c r="AA635" s="172">
        <f>IF(R635&gt;V635,R635-V635,0)</f>
        <v/>
      </c>
      <c r="AB635" s="173">
        <f>AA635*O635*N635/1000</f>
        <v/>
      </c>
      <c r="AC635" s="4">
        <f>IFERROR(MATCH($X635,$BP635:$CZ635,0),"")</f>
        <v/>
      </c>
      <c r="AD635" s="29" t="n">
        <v>0</v>
      </c>
      <c r="AE635" s="30">
        <f>SUMIF([1]route!$E$3:$E$10005,E635,[1]!Table1[1])</f>
        <v/>
      </c>
      <c r="AF635" s="30">
        <f>SUMIF([1]route!$E$3:$E$10005,E635,[1]!Table1[2])</f>
        <v/>
      </c>
      <c r="AG635" s="30">
        <f>SUMIF([1]route!$E$3:$E$10005,E635,[1]!Table1[3])</f>
        <v/>
      </c>
      <c r="AH635" s="30">
        <f>SUMIF([1]route!$E$3:$E$10005,E635,[1]!Table1[4])</f>
        <v/>
      </c>
      <c r="AI635" s="30">
        <f>SUMIF([1]route!$E$3:$E$10005,E635,[1]!Table1[5])</f>
        <v/>
      </c>
      <c r="AJ635" s="30">
        <f>SUMIF([1]route!$E$3:$E$10005,E635,[1]!Table1[6])</f>
        <v/>
      </c>
      <c r="AK635" s="30">
        <f>SUMIF([1]route!$E$3:$E$10005,E635,[1]!Table1[7])</f>
        <v/>
      </c>
      <c r="AL635" s="30">
        <f>SUMIF([1]route!$E$3:$E$10005,E635,[1]!Table1[8])</f>
        <v/>
      </c>
      <c r="AM635" s="30">
        <f>SUMIF([1]route!$E$3:$E$10005,E635,[1]!Table1[9])</f>
        <v/>
      </c>
      <c r="AN635" s="30">
        <f>SUMIF([1]route!$E$3:$E$10005,E635,[1]!Table1[10])</f>
        <v/>
      </c>
      <c r="AO635" s="30">
        <f>SUMIF([1]route!$E$3:$E$10005,E635,[1]!Table1[11])</f>
        <v/>
      </c>
      <c r="AP635" s="30">
        <f>SUMIF([1]route!$E$3:$E$10005,E635,[1]!Table1[12])</f>
        <v/>
      </c>
      <c r="AQ635" s="30">
        <f>SUMIF([1]route!$E$3:$E$10005,E635,[1]!Table1[13])</f>
        <v/>
      </c>
      <c r="AR635" s="30">
        <f>SUMIF([1]route!$E$3:$E$10005,E635,[1]!Table1[14])</f>
        <v/>
      </c>
      <c r="AS635" s="30">
        <f>SUMIF([1]route!$E$3:$E$10005,E635,[1]!Table1[15])</f>
        <v/>
      </c>
      <c r="AT635" s="30">
        <f>SUMIF([1]route!$E$3:$E$10005,E635,[1]!Table1[16])</f>
        <v/>
      </c>
      <c r="AU635" s="30">
        <f>SUMIF([1]route!$E$3:$E$10005,E635,[1]!Table1[17])</f>
        <v/>
      </c>
      <c r="AV635" s="30">
        <f>SUMIF([1]route!$E$3:$E$10005,E635,[1]!Table1[18])</f>
        <v/>
      </c>
      <c r="AW635" s="30">
        <f>SUMIF([1]route!$E$3:$E$10005,E635,[1]!Table1[19])</f>
        <v/>
      </c>
      <c r="AX635" s="30">
        <f>SUMIF([1]route!$E$3:$E$10005,E635,[1]!Table1[20])</f>
        <v/>
      </c>
      <c r="AY635" s="30">
        <f>SUMIF([1]route!$E$3:$E$10005,E635,[1]!Table1[21])</f>
        <v/>
      </c>
      <c r="AZ635" s="30">
        <f>SUMIF([1]route!$E$3:$E$10005,E635,[1]!Table1[22])</f>
        <v/>
      </c>
      <c r="BA635" s="30">
        <f>SUMIF([1]route!$E$3:$E$10005,E635,[1]!Table1[23])</f>
        <v/>
      </c>
      <c r="BB635" s="30">
        <f>SUMIF([1]route!$E$3:$E$10005,E635,[1]!Table1[24])</f>
        <v/>
      </c>
      <c r="BC635" s="30">
        <f>SUMIF([1]route!$E$3:$E$10005,E635,[1]!Table1[25])</f>
        <v/>
      </c>
      <c r="BD635" s="30">
        <f>SUMIF([1]route!$E$3:$E$10005,E635,[1]!Table1[26])</f>
        <v/>
      </c>
      <c r="BE635" s="30">
        <f>SUMIF([1]route!$E$3:$E$10005,E635,[1]!Table1[27])</f>
        <v/>
      </c>
      <c r="BF635" s="30">
        <f>SUMIF([1]route!$E$3:$E$10005,E635,[1]!Table1[28])</f>
        <v/>
      </c>
      <c r="BG635" s="30">
        <f>SUMIF([1]route!$E$3:$E$10005,E635,[1]!Table1[29])</f>
        <v/>
      </c>
      <c r="BH635" s="30">
        <f>SUMIF([1]route!$E$3:$E$10005,E635,[1]!Table1[30])</f>
        <v/>
      </c>
      <c r="BI635" s="30">
        <f>SUMIF([1]route!$E$3:$E$10005,E635,[1]!Table1[31])</f>
        <v/>
      </c>
      <c r="BJ635" s="30">
        <f>SUMIF([1]route!$E$3:$E$10005,E635,[1]!Table1[Remain PO])</f>
        <v/>
      </c>
      <c r="BK635" s="31">
        <f>SUMIF([1]route!$E$3:$E$10005,E635,[1]!Table1[N+1])</f>
        <v/>
      </c>
      <c r="BL635" s="31">
        <f>SUMIF([1]route!$E$3:$E$10005,E635,[1]!Table1[N+2])</f>
        <v/>
      </c>
      <c r="BM635" s="31">
        <f>SUMIF([1]route!$E$3:$E$10005,E635,[1]!Table1[N+3])</f>
        <v/>
      </c>
      <c r="BN635" s="32">
        <f>SUMIF([1]route!$E$3:$E$10005,E635,[1]!Table1[N+4])</f>
        <v/>
      </c>
      <c r="BP635" s="37">
        <f>$V635-$AD635</f>
        <v/>
      </c>
      <c r="BQ635" s="35">
        <f>BP635-AE635</f>
        <v/>
      </c>
      <c r="BR635" s="35">
        <f>BQ635-AF635</f>
        <v/>
      </c>
      <c r="BS635" s="35">
        <f>BR635-AG635</f>
        <v/>
      </c>
      <c r="BT635" s="35">
        <f>BS635-AH635</f>
        <v/>
      </c>
      <c r="BU635" s="35">
        <f>BT635-AI635</f>
        <v/>
      </c>
      <c r="BV635" s="35">
        <f>BU635-AJ635</f>
        <v/>
      </c>
      <c r="BW635" s="35">
        <f>BV635-AK635</f>
        <v/>
      </c>
      <c r="BX635" s="35">
        <f>BW635-AL635</f>
        <v/>
      </c>
      <c r="BY635" s="35">
        <f>BX635-AM635</f>
        <v/>
      </c>
      <c r="BZ635" s="35">
        <f>BY635-AN635</f>
        <v/>
      </c>
      <c r="CA635" s="35">
        <f>BZ635-AO635</f>
        <v/>
      </c>
      <c r="CB635" s="35">
        <f>CA635-AP635</f>
        <v/>
      </c>
      <c r="CC635" s="35">
        <f>CB635-AQ635</f>
        <v/>
      </c>
      <c r="CD635" s="35">
        <f>CC635-AR635</f>
        <v/>
      </c>
      <c r="CE635" s="35">
        <f>CD635-AS635</f>
        <v/>
      </c>
      <c r="CF635" s="35">
        <f>CE635-AT635</f>
        <v/>
      </c>
      <c r="CG635" s="35">
        <f>CF635-AU635</f>
        <v/>
      </c>
      <c r="CH635" s="35">
        <f>CG635-AV635</f>
        <v/>
      </c>
      <c r="CI635" s="35">
        <f>CH635-AW635</f>
        <v/>
      </c>
      <c r="CJ635" s="35">
        <f>CI635-AX635</f>
        <v/>
      </c>
      <c r="CK635" s="35">
        <f>CJ635-AY635</f>
        <v/>
      </c>
      <c r="CL635" s="35">
        <f>CK635-AZ635</f>
        <v/>
      </c>
      <c r="CM635" s="35">
        <f>CL635-BA635</f>
        <v/>
      </c>
      <c r="CN635" s="35">
        <f>CM635-BB635</f>
        <v/>
      </c>
      <c r="CO635" s="35">
        <f>CN635-BC635</f>
        <v/>
      </c>
      <c r="CP635" s="35">
        <f>CO635-BD635</f>
        <v/>
      </c>
      <c r="CQ635" s="35">
        <f>CP635-BE635</f>
        <v/>
      </c>
      <c r="CR635" s="35">
        <f>CQ635-BF635</f>
        <v/>
      </c>
      <c r="CS635" s="35">
        <f>CR635-BG635</f>
        <v/>
      </c>
      <c r="CT635" s="35">
        <f>CS635-BH635</f>
        <v/>
      </c>
      <c r="CU635" s="35">
        <f>CT635-BI635</f>
        <v/>
      </c>
      <c r="CV635" s="35">
        <f>CU635-BJ635</f>
        <v/>
      </c>
      <c r="CW635" s="38">
        <f>CV635-BK635</f>
        <v/>
      </c>
      <c r="CX635" s="38">
        <f>CW635-BL635</f>
        <v/>
      </c>
      <c r="CY635" s="38">
        <f>CX635-BM635</f>
        <v/>
      </c>
      <c r="CZ635" s="39">
        <f>CY635-BN635</f>
        <v/>
      </c>
      <c r="DA635" s="35" t="n"/>
    </row>
    <row r="636">
      <c r="D636" s="19" t="n"/>
      <c r="E636" s="20" t="n"/>
      <c r="F636" s="21" t="n"/>
      <c r="G636" s="21" t="n"/>
      <c r="H636" s="21" t="n"/>
      <c r="I636" s="19" t="n"/>
      <c r="J636" s="19" t="n"/>
      <c r="K636" s="21" t="n"/>
      <c r="L636" s="21" t="n"/>
      <c r="M636" s="22" t="n"/>
      <c r="N636" s="22" t="n"/>
      <c r="O636" s="19" t="n"/>
      <c r="P636" s="21" t="n"/>
      <c r="Q636" s="167">
        <f>'Cutting Rules'!AD636</f>
        <v/>
      </c>
      <c r="R636" s="168" t="n"/>
      <c r="S636" s="24" t="n"/>
      <c r="T636" s="169" t="inlineStr"/>
      <c r="U636" s="19" t="n"/>
      <c r="V636" s="25" t="n"/>
      <c r="W636" s="26" t="n"/>
      <c r="X636" s="27" t="n"/>
      <c r="Y636" s="47" t="n"/>
      <c r="Z636" s="121">
        <f>IFERROR(VLOOKUP(E636,[1]route!$E$3:$BL$10005,59,0),"")&amp;IFERROR(VLOOKUP(E636,[1]route!$E$3:$BL$10005,60,0),"")</f>
        <v/>
      </c>
      <c r="AA636" s="172">
        <f>IF(R636&gt;V636,R636-V636,0)</f>
        <v/>
      </c>
      <c r="AB636" s="173">
        <f>AA636*O636*N636/1000</f>
        <v/>
      </c>
      <c r="AC636" s="4">
        <f>IFERROR(MATCH($X636,$BP636:$CZ636,0),"")</f>
        <v/>
      </c>
      <c r="AD636" s="29" t="n">
        <v>0</v>
      </c>
      <c r="AE636" s="30">
        <f>SUMIF([1]route!$E$3:$E$10005,E636,[1]!Table1[1])</f>
        <v/>
      </c>
      <c r="AF636" s="30">
        <f>SUMIF([1]route!$E$3:$E$10005,E636,[1]!Table1[2])</f>
        <v/>
      </c>
      <c r="AG636" s="30">
        <f>SUMIF([1]route!$E$3:$E$10005,E636,[1]!Table1[3])</f>
        <v/>
      </c>
      <c r="AH636" s="30">
        <f>SUMIF([1]route!$E$3:$E$10005,E636,[1]!Table1[4])</f>
        <v/>
      </c>
      <c r="AI636" s="30">
        <f>SUMIF([1]route!$E$3:$E$10005,E636,[1]!Table1[5])</f>
        <v/>
      </c>
      <c r="AJ636" s="30">
        <f>SUMIF([1]route!$E$3:$E$10005,E636,[1]!Table1[6])</f>
        <v/>
      </c>
      <c r="AK636" s="30">
        <f>SUMIF([1]route!$E$3:$E$10005,E636,[1]!Table1[7])</f>
        <v/>
      </c>
      <c r="AL636" s="30">
        <f>SUMIF([1]route!$E$3:$E$10005,E636,[1]!Table1[8])</f>
        <v/>
      </c>
      <c r="AM636" s="30">
        <f>SUMIF([1]route!$E$3:$E$10005,E636,[1]!Table1[9])</f>
        <v/>
      </c>
      <c r="AN636" s="30">
        <f>SUMIF([1]route!$E$3:$E$10005,E636,[1]!Table1[10])</f>
        <v/>
      </c>
      <c r="AO636" s="30">
        <f>SUMIF([1]route!$E$3:$E$10005,E636,[1]!Table1[11])</f>
        <v/>
      </c>
      <c r="AP636" s="30">
        <f>SUMIF([1]route!$E$3:$E$10005,E636,[1]!Table1[12])</f>
        <v/>
      </c>
      <c r="AQ636" s="30">
        <f>SUMIF([1]route!$E$3:$E$10005,E636,[1]!Table1[13])</f>
        <v/>
      </c>
      <c r="AR636" s="30">
        <f>SUMIF([1]route!$E$3:$E$10005,E636,[1]!Table1[14])</f>
        <v/>
      </c>
      <c r="AS636" s="30">
        <f>SUMIF([1]route!$E$3:$E$10005,E636,[1]!Table1[15])</f>
        <v/>
      </c>
      <c r="AT636" s="30">
        <f>SUMIF([1]route!$E$3:$E$10005,E636,[1]!Table1[16])</f>
        <v/>
      </c>
      <c r="AU636" s="30">
        <f>SUMIF([1]route!$E$3:$E$10005,E636,[1]!Table1[17])</f>
        <v/>
      </c>
      <c r="AV636" s="30">
        <f>SUMIF([1]route!$E$3:$E$10005,E636,[1]!Table1[18])</f>
        <v/>
      </c>
      <c r="AW636" s="30">
        <f>SUMIF([1]route!$E$3:$E$10005,E636,[1]!Table1[19])</f>
        <v/>
      </c>
      <c r="AX636" s="30">
        <f>SUMIF([1]route!$E$3:$E$10005,E636,[1]!Table1[20])</f>
        <v/>
      </c>
      <c r="AY636" s="30">
        <f>SUMIF([1]route!$E$3:$E$10005,E636,[1]!Table1[21])</f>
        <v/>
      </c>
      <c r="AZ636" s="30">
        <f>SUMIF([1]route!$E$3:$E$10005,E636,[1]!Table1[22])</f>
        <v/>
      </c>
      <c r="BA636" s="30">
        <f>SUMIF([1]route!$E$3:$E$10005,E636,[1]!Table1[23])</f>
        <v/>
      </c>
      <c r="BB636" s="30">
        <f>SUMIF([1]route!$E$3:$E$10005,E636,[1]!Table1[24])</f>
        <v/>
      </c>
      <c r="BC636" s="30">
        <f>SUMIF([1]route!$E$3:$E$10005,E636,[1]!Table1[25])</f>
        <v/>
      </c>
      <c r="BD636" s="30">
        <f>SUMIF([1]route!$E$3:$E$10005,E636,[1]!Table1[26])</f>
        <v/>
      </c>
      <c r="BE636" s="30">
        <f>SUMIF([1]route!$E$3:$E$10005,E636,[1]!Table1[27])</f>
        <v/>
      </c>
      <c r="BF636" s="30">
        <f>SUMIF([1]route!$E$3:$E$10005,E636,[1]!Table1[28])</f>
        <v/>
      </c>
      <c r="BG636" s="30">
        <f>SUMIF([1]route!$E$3:$E$10005,E636,[1]!Table1[29])</f>
        <v/>
      </c>
      <c r="BH636" s="30">
        <f>SUMIF([1]route!$E$3:$E$10005,E636,[1]!Table1[30])</f>
        <v/>
      </c>
      <c r="BI636" s="30">
        <f>SUMIF([1]route!$E$3:$E$10005,E636,[1]!Table1[31])</f>
        <v/>
      </c>
      <c r="BJ636" s="30">
        <f>SUMIF([1]route!$E$3:$E$10005,E636,[1]!Table1[Remain PO])</f>
        <v/>
      </c>
      <c r="BK636" s="31">
        <f>SUMIF([1]route!$E$3:$E$10005,E636,[1]!Table1[N+1])</f>
        <v/>
      </c>
      <c r="BL636" s="31">
        <f>SUMIF([1]route!$E$3:$E$10005,E636,[1]!Table1[N+2])</f>
        <v/>
      </c>
      <c r="BM636" s="31">
        <f>SUMIF([1]route!$E$3:$E$10005,E636,[1]!Table1[N+3])</f>
        <v/>
      </c>
      <c r="BN636" s="32">
        <f>SUMIF([1]route!$E$3:$E$10005,E636,[1]!Table1[N+4])</f>
        <v/>
      </c>
      <c r="BP636" s="37">
        <f>$V636-$AD636</f>
        <v/>
      </c>
      <c r="BQ636" s="35">
        <f>BP636-AE636</f>
        <v/>
      </c>
      <c r="BR636" s="35">
        <f>BQ636-AF636</f>
        <v/>
      </c>
      <c r="BS636" s="35">
        <f>BR636-AG636</f>
        <v/>
      </c>
      <c r="BT636" s="35">
        <f>BS636-AH636</f>
        <v/>
      </c>
      <c r="BU636" s="35">
        <f>BT636-AI636</f>
        <v/>
      </c>
      <c r="BV636" s="35">
        <f>BU636-AJ636</f>
        <v/>
      </c>
      <c r="BW636" s="35">
        <f>BV636-AK636</f>
        <v/>
      </c>
      <c r="BX636" s="35">
        <f>BW636-AL636</f>
        <v/>
      </c>
      <c r="BY636" s="35">
        <f>BX636-AM636</f>
        <v/>
      </c>
      <c r="BZ636" s="35">
        <f>BY636-AN636</f>
        <v/>
      </c>
      <c r="CA636" s="35">
        <f>BZ636-AO636</f>
        <v/>
      </c>
      <c r="CB636" s="35">
        <f>CA636-AP636</f>
        <v/>
      </c>
      <c r="CC636" s="35">
        <f>CB636-AQ636</f>
        <v/>
      </c>
      <c r="CD636" s="35">
        <f>CC636-AR636</f>
        <v/>
      </c>
      <c r="CE636" s="35">
        <f>CD636-AS636</f>
        <v/>
      </c>
      <c r="CF636" s="35">
        <f>CE636-AT636</f>
        <v/>
      </c>
      <c r="CG636" s="35">
        <f>CF636-AU636</f>
        <v/>
      </c>
      <c r="CH636" s="35">
        <f>CG636-AV636</f>
        <v/>
      </c>
      <c r="CI636" s="35">
        <f>CH636-AW636</f>
        <v/>
      </c>
      <c r="CJ636" s="35">
        <f>CI636-AX636</f>
        <v/>
      </c>
      <c r="CK636" s="35">
        <f>CJ636-AY636</f>
        <v/>
      </c>
      <c r="CL636" s="35">
        <f>CK636-AZ636</f>
        <v/>
      </c>
      <c r="CM636" s="35">
        <f>CL636-BA636</f>
        <v/>
      </c>
      <c r="CN636" s="35">
        <f>CM636-BB636</f>
        <v/>
      </c>
      <c r="CO636" s="35">
        <f>CN636-BC636</f>
        <v/>
      </c>
      <c r="CP636" s="35">
        <f>CO636-BD636</f>
        <v/>
      </c>
      <c r="CQ636" s="35">
        <f>CP636-BE636</f>
        <v/>
      </c>
      <c r="CR636" s="35">
        <f>CQ636-BF636</f>
        <v/>
      </c>
      <c r="CS636" s="35">
        <f>CR636-BG636</f>
        <v/>
      </c>
      <c r="CT636" s="35">
        <f>CS636-BH636</f>
        <v/>
      </c>
      <c r="CU636" s="35">
        <f>CT636-BI636</f>
        <v/>
      </c>
      <c r="CV636" s="35">
        <f>CU636-BJ636</f>
        <v/>
      </c>
      <c r="CW636" s="38">
        <f>CV636-BK636</f>
        <v/>
      </c>
      <c r="CX636" s="38">
        <f>CW636-BL636</f>
        <v/>
      </c>
      <c r="CY636" s="38">
        <f>CX636-BM636</f>
        <v/>
      </c>
      <c r="CZ636" s="39">
        <f>CY636-BN636</f>
        <v/>
      </c>
      <c r="DA636" s="35" t="n"/>
    </row>
    <row r="637">
      <c r="D637" s="19" t="n"/>
      <c r="E637" s="20" t="n"/>
      <c r="F637" s="21" t="n"/>
      <c r="G637" s="21" t="n"/>
      <c r="H637" s="21" t="n"/>
      <c r="I637" s="19" t="n"/>
      <c r="J637" s="19" t="n"/>
      <c r="K637" s="21" t="n"/>
      <c r="L637" s="21" t="n"/>
      <c r="M637" s="22" t="n"/>
      <c r="N637" s="22" t="n"/>
      <c r="O637" s="19" t="n"/>
      <c r="P637" s="21" t="n"/>
      <c r="Q637" s="167">
        <f>'Cutting Rules'!AD637</f>
        <v/>
      </c>
      <c r="R637" s="168" t="n"/>
      <c r="S637" s="24" t="n"/>
      <c r="T637" s="169" t="inlineStr"/>
      <c r="U637" s="19" t="n"/>
      <c r="V637" s="25" t="n"/>
      <c r="W637" s="26" t="n"/>
      <c r="X637" s="27" t="n"/>
      <c r="Y637" s="47" t="n"/>
      <c r="Z637" s="121">
        <f>IFERROR(VLOOKUP(E637,[1]route!$E$3:$BL$10005,59,0),"")&amp;IFERROR(VLOOKUP(E637,[1]route!$E$3:$BL$10005,60,0),"")</f>
        <v/>
      </c>
      <c r="AA637" s="172">
        <f>IF(R637&gt;V637,R637-V637,0)</f>
        <v/>
      </c>
      <c r="AB637" s="173">
        <f>AA637*O637*N637/1000</f>
        <v/>
      </c>
      <c r="AC637" s="4">
        <f>IFERROR(MATCH($X637,$BP637:$CZ637,0),"")</f>
        <v/>
      </c>
      <c r="AD637" s="29" t="n">
        <v>0</v>
      </c>
      <c r="AE637" s="30">
        <f>SUMIF([1]route!$E$3:$E$10005,E637,[1]!Table1[1])</f>
        <v/>
      </c>
      <c r="AF637" s="30">
        <f>SUMIF([1]route!$E$3:$E$10005,E637,[1]!Table1[2])</f>
        <v/>
      </c>
      <c r="AG637" s="30">
        <f>SUMIF([1]route!$E$3:$E$10005,E637,[1]!Table1[3])</f>
        <v/>
      </c>
      <c r="AH637" s="30">
        <f>SUMIF([1]route!$E$3:$E$10005,E637,[1]!Table1[4])</f>
        <v/>
      </c>
      <c r="AI637" s="30">
        <f>SUMIF([1]route!$E$3:$E$10005,E637,[1]!Table1[5])</f>
        <v/>
      </c>
      <c r="AJ637" s="30">
        <f>SUMIF([1]route!$E$3:$E$10005,E637,[1]!Table1[6])</f>
        <v/>
      </c>
      <c r="AK637" s="30">
        <f>SUMIF([1]route!$E$3:$E$10005,E637,[1]!Table1[7])</f>
        <v/>
      </c>
      <c r="AL637" s="30">
        <f>SUMIF([1]route!$E$3:$E$10005,E637,[1]!Table1[8])</f>
        <v/>
      </c>
      <c r="AM637" s="30">
        <f>SUMIF([1]route!$E$3:$E$10005,E637,[1]!Table1[9])</f>
        <v/>
      </c>
      <c r="AN637" s="30">
        <f>SUMIF([1]route!$E$3:$E$10005,E637,[1]!Table1[10])</f>
        <v/>
      </c>
      <c r="AO637" s="30">
        <f>SUMIF([1]route!$E$3:$E$10005,E637,[1]!Table1[11])</f>
        <v/>
      </c>
      <c r="AP637" s="30">
        <f>SUMIF([1]route!$E$3:$E$10005,E637,[1]!Table1[12])</f>
        <v/>
      </c>
      <c r="AQ637" s="30">
        <f>SUMIF([1]route!$E$3:$E$10005,E637,[1]!Table1[13])</f>
        <v/>
      </c>
      <c r="AR637" s="30">
        <f>SUMIF([1]route!$E$3:$E$10005,E637,[1]!Table1[14])</f>
        <v/>
      </c>
      <c r="AS637" s="30">
        <f>SUMIF([1]route!$E$3:$E$10005,E637,[1]!Table1[15])</f>
        <v/>
      </c>
      <c r="AT637" s="30">
        <f>SUMIF([1]route!$E$3:$E$10005,E637,[1]!Table1[16])</f>
        <v/>
      </c>
      <c r="AU637" s="30">
        <f>SUMIF([1]route!$E$3:$E$10005,E637,[1]!Table1[17])</f>
        <v/>
      </c>
      <c r="AV637" s="30">
        <f>SUMIF([1]route!$E$3:$E$10005,E637,[1]!Table1[18])</f>
        <v/>
      </c>
      <c r="AW637" s="30">
        <f>SUMIF([1]route!$E$3:$E$10005,E637,[1]!Table1[19])</f>
        <v/>
      </c>
      <c r="AX637" s="30">
        <f>SUMIF([1]route!$E$3:$E$10005,E637,[1]!Table1[20])</f>
        <v/>
      </c>
      <c r="AY637" s="30">
        <f>SUMIF([1]route!$E$3:$E$10005,E637,[1]!Table1[21])</f>
        <v/>
      </c>
      <c r="AZ637" s="30">
        <f>SUMIF([1]route!$E$3:$E$10005,E637,[1]!Table1[22])</f>
        <v/>
      </c>
      <c r="BA637" s="30">
        <f>SUMIF([1]route!$E$3:$E$10005,E637,[1]!Table1[23])</f>
        <v/>
      </c>
      <c r="BB637" s="30">
        <f>SUMIF([1]route!$E$3:$E$10005,E637,[1]!Table1[24])</f>
        <v/>
      </c>
      <c r="BC637" s="30">
        <f>SUMIF([1]route!$E$3:$E$10005,E637,[1]!Table1[25])</f>
        <v/>
      </c>
      <c r="BD637" s="30">
        <f>SUMIF([1]route!$E$3:$E$10005,E637,[1]!Table1[26])</f>
        <v/>
      </c>
      <c r="BE637" s="30">
        <f>SUMIF([1]route!$E$3:$E$10005,E637,[1]!Table1[27])</f>
        <v/>
      </c>
      <c r="BF637" s="30">
        <f>SUMIF([1]route!$E$3:$E$10005,E637,[1]!Table1[28])</f>
        <v/>
      </c>
      <c r="BG637" s="30">
        <f>SUMIF([1]route!$E$3:$E$10005,E637,[1]!Table1[29])</f>
        <v/>
      </c>
      <c r="BH637" s="30">
        <f>SUMIF([1]route!$E$3:$E$10005,E637,[1]!Table1[30])</f>
        <v/>
      </c>
      <c r="BI637" s="30">
        <f>SUMIF([1]route!$E$3:$E$10005,E637,[1]!Table1[31])</f>
        <v/>
      </c>
      <c r="BJ637" s="30">
        <f>SUMIF([1]route!$E$3:$E$10005,E637,[1]!Table1[Remain PO])</f>
        <v/>
      </c>
      <c r="BK637" s="31">
        <f>SUMIF([1]route!$E$3:$E$10005,E637,[1]!Table1[N+1])</f>
        <v/>
      </c>
      <c r="BL637" s="31">
        <f>SUMIF([1]route!$E$3:$E$10005,E637,[1]!Table1[N+2])</f>
        <v/>
      </c>
      <c r="BM637" s="31">
        <f>SUMIF([1]route!$E$3:$E$10005,E637,[1]!Table1[N+3])</f>
        <v/>
      </c>
      <c r="BN637" s="32">
        <f>SUMIF([1]route!$E$3:$E$10005,E637,[1]!Table1[N+4])</f>
        <v/>
      </c>
      <c r="BP637" s="37">
        <f>$V637-$AD637</f>
        <v/>
      </c>
      <c r="BQ637" s="35">
        <f>BP637-AE637</f>
        <v/>
      </c>
      <c r="BR637" s="35">
        <f>BQ637-AF637</f>
        <v/>
      </c>
      <c r="BS637" s="35">
        <f>BR637-AG637</f>
        <v/>
      </c>
      <c r="BT637" s="35">
        <f>BS637-AH637</f>
        <v/>
      </c>
      <c r="BU637" s="35">
        <f>BT637-AI637</f>
        <v/>
      </c>
      <c r="BV637" s="35">
        <f>BU637-AJ637</f>
        <v/>
      </c>
      <c r="BW637" s="35">
        <f>BV637-AK637</f>
        <v/>
      </c>
      <c r="BX637" s="35">
        <f>BW637-AL637</f>
        <v/>
      </c>
      <c r="BY637" s="35">
        <f>BX637-AM637</f>
        <v/>
      </c>
      <c r="BZ637" s="35">
        <f>BY637-AN637</f>
        <v/>
      </c>
      <c r="CA637" s="35">
        <f>BZ637-AO637</f>
        <v/>
      </c>
      <c r="CB637" s="35">
        <f>CA637-AP637</f>
        <v/>
      </c>
      <c r="CC637" s="35">
        <f>CB637-AQ637</f>
        <v/>
      </c>
      <c r="CD637" s="35">
        <f>CC637-AR637</f>
        <v/>
      </c>
      <c r="CE637" s="35">
        <f>CD637-AS637</f>
        <v/>
      </c>
      <c r="CF637" s="35">
        <f>CE637-AT637</f>
        <v/>
      </c>
      <c r="CG637" s="35">
        <f>CF637-AU637</f>
        <v/>
      </c>
      <c r="CH637" s="35">
        <f>CG637-AV637</f>
        <v/>
      </c>
      <c r="CI637" s="35">
        <f>CH637-AW637</f>
        <v/>
      </c>
      <c r="CJ637" s="35">
        <f>CI637-AX637</f>
        <v/>
      </c>
      <c r="CK637" s="35">
        <f>CJ637-AY637</f>
        <v/>
      </c>
      <c r="CL637" s="35">
        <f>CK637-AZ637</f>
        <v/>
      </c>
      <c r="CM637" s="35">
        <f>CL637-BA637</f>
        <v/>
      </c>
      <c r="CN637" s="35">
        <f>CM637-BB637</f>
        <v/>
      </c>
      <c r="CO637" s="35">
        <f>CN637-BC637</f>
        <v/>
      </c>
      <c r="CP637" s="35">
        <f>CO637-BD637</f>
        <v/>
      </c>
      <c r="CQ637" s="35">
        <f>CP637-BE637</f>
        <v/>
      </c>
      <c r="CR637" s="35">
        <f>CQ637-BF637</f>
        <v/>
      </c>
      <c r="CS637" s="35">
        <f>CR637-BG637</f>
        <v/>
      </c>
      <c r="CT637" s="35">
        <f>CS637-BH637</f>
        <v/>
      </c>
      <c r="CU637" s="35">
        <f>CT637-BI637</f>
        <v/>
      </c>
      <c r="CV637" s="35">
        <f>CU637-BJ637</f>
        <v/>
      </c>
      <c r="CW637" s="38">
        <f>CV637-BK637</f>
        <v/>
      </c>
      <c r="CX637" s="38">
        <f>CW637-BL637</f>
        <v/>
      </c>
      <c r="CY637" s="38">
        <f>CX637-BM637</f>
        <v/>
      </c>
      <c r="CZ637" s="39">
        <f>CY637-BN637</f>
        <v/>
      </c>
      <c r="DA637" s="35" t="n"/>
    </row>
    <row r="638">
      <c r="D638" s="19" t="n"/>
      <c r="E638" s="20" t="n"/>
      <c r="F638" s="21" t="n"/>
      <c r="G638" s="21" t="n"/>
      <c r="H638" s="21" t="n"/>
      <c r="I638" s="19" t="n"/>
      <c r="J638" s="19" t="n"/>
      <c r="K638" s="21" t="n"/>
      <c r="L638" s="21" t="n"/>
      <c r="M638" s="22" t="n"/>
      <c r="N638" s="22" t="n"/>
      <c r="O638" s="19" t="n"/>
      <c r="P638" s="21" t="n"/>
      <c r="Q638" s="167">
        <f>'Cutting Rules'!AD638</f>
        <v/>
      </c>
      <c r="R638" s="168" t="n"/>
      <c r="S638" s="24" t="n"/>
      <c r="T638" s="169" t="inlineStr"/>
      <c r="U638" s="19" t="n"/>
      <c r="V638" s="25" t="n"/>
      <c r="W638" s="26" t="n"/>
      <c r="X638" s="27" t="n"/>
      <c r="Y638" s="47" t="n"/>
      <c r="Z638" s="121">
        <f>IFERROR(VLOOKUP(E638,[1]route!$E$3:$BL$10005,59,0),"")&amp;IFERROR(VLOOKUP(E638,[1]route!$E$3:$BL$10005,60,0),"")</f>
        <v/>
      </c>
      <c r="AA638" s="172">
        <f>IF(R638&gt;V638,R638-V638,0)</f>
        <v/>
      </c>
      <c r="AB638" s="173">
        <f>AA638*O638*N638/1000</f>
        <v/>
      </c>
      <c r="AC638" s="4">
        <f>IFERROR(MATCH($X638,$BP638:$CZ638,0),"")</f>
        <v/>
      </c>
      <c r="AD638" s="29" t="n">
        <v>0</v>
      </c>
      <c r="AE638" s="30">
        <f>SUMIF([1]route!$E$3:$E$10005,E638,[1]!Table1[1])</f>
        <v/>
      </c>
      <c r="AF638" s="30">
        <f>SUMIF([1]route!$E$3:$E$10005,E638,[1]!Table1[2])</f>
        <v/>
      </c>
      <c r="AG638" s="30">
        <f>SUMIF([1]route!$E$3:$E$10005,E638,[1]!Table1[3])</f>
        <v/>
      </c>
      <c r="AH638" s="30">
        <f>SUMIF([1]route!$E$3:$E$10005,E638,[1]!Table1[4])</f>
        <v/>
      </c>
      <c r="AI638" s="30">
        <f>SUMIF([1]route!$E$3:$E$10005,E638,[1]!Table1[5])</f>
        <v/>
      </c>
      <c r="AJ638" s="30">
        <f>SUMIF([1]route!$E$3:$E$10005,E638,[1]!Table1[6])</f>
        <v/>
      </c>
      <c r="AK638" s="30">
        <f>SUMIF([1]route!$E$3:$E$10005,E638,[1]!Table1[7])</f>
        <v/>
      </c>
      <c r="AL638" s="30">
        <f>SUMIF([1]route!$E$3:$E$10005,E638,[1]!Table1[8])</f>
        <v/>
      </c>
      <c r="AM638" s="30">
        <f>SUMIF([1]route!$E$3:$E$10005,E638,[1]!Table1[9])</f>
        <v/>
      </c>
      <c r="AN638" s="30">
        <f>SUMIF([1]route!$E$3:$E$10005,E638,[1]!Table1[10])</f>
        <v/>
      </c>
      <c r="AO638" s="30">
        <f>SUMIF([1]route!$E$3:$E$10005,E638,[1]!Table1[11])</f>
        <v/>
      </c>
      <c r="AP638" s="30">
        <f>SUMIF([1]route!$E$3:$E$10005,E638,[1]!Table1[12])</f>
        <v/>
      </c>
      <c r="AQ638" s="30">
        <f>SUMIF([1]route!$E$3:$E$10005,E638,[1]!Table1[13])</f>
        <v/>
      </c>
      <c r="AR638" s="30">
        <f>SUMIF([1]route!$E$3:$E$10005,E638,[1]!Table1[14])</f>
        <v/>
      </c>
      <c r="AS638" s="30">
        <f>SUMIF([1]route!$E$3:$E$10005,E638,[1]!Table1[15])</f>
        <v/>
      </c>
      <c r="AT638" s="30">
        <f>SUMIF([1]route!$E$3:$E$10005,E638,[1]!Table1[16])</f>
        <v/>
      </c>
      <c r="AU638" s="30">
        <f>SUMIF([1]route!$E$3:$E$10005,E638,[1]!Table1[17])</f>
        <v/>
      </c>
      <c r="AV638" s="30">
        <f>SUMIF([1]route!$E$3:$E$10005,E638,[1]!Table1[18])</f>
        <v/>
      </c>
      <c r="AW638" s="30">
        <f>SUMIF([1]route!$E$3:$E$10005,E638,[1]!Table1[19])</f>
        <v/>
      </c>
      <c r="AX638" s="30">
        <f>SUMIF([1]route!$E$3:$E$10005,E638,[1]!Table1[20])</f>
        <v/>
      </c>
      <c r="AY638" s="30">
        <f>SUMIF([1]route!$E$3:$E$10005,E638,[1]!Table1[21])</f>
        <v/>
      </c>
      <c r="AZ638" s="30">
        <f>SUMIF([1]route!$E$3:$E$10005,E638,[1]!Table1[22])</f>
        <v/>
      </c>
      <c r="BA638" s="30">
        <f>SUMIF([1]route!$E$3:$E$10005,E638,[1]!Table1[23])</f>
        <v/>
      </c>
      <c r="BB638" s="30">
        <f>SUMIF([1]route!$E$3:$E$10005,E638,[1]!Table1[24])</f>
        <v/>
      </c>
      <c r="BC638" s="30">
        <f>SUMIF([1]route!$E$3:$E$10005,E638,[1]!Table1[25])</f>
        <v/>
      </c>
      <c r="BD638" s="30">
        <f>SUMIF([1]route!$E$3:$E$10005,E638,[1]!Table1[26])</f>
        <v/>
      </c>
      <c r="BE638" s="30">
        <f>SUMIF([1]route!$E$3:$E$10005,E638,[1]!Table1[27])</f>
        <v/>
      </c>
      <c r="BF638" s="30">
        <f>SUMIF([1]route!$E$3:$E$10005,E638,[1]!Table1[28])</f>
        <v/>
      </c>
      <c r="BG638" s="30">
        <f>SUMIF([1]route!$E$3:$E$10005,E638,[1]!Table1[29])</f>
        <v/>
      </c>
      <c r="BH638" s="30">
        <f>SUMIF([1]route!$E$3:$E$10005,E638,[1]!Table1[30])</f>
        <v/>
      </c>
      <c r="BI638" s="30">
        <f>SUMIF([1]route!$E$3:$E$10005,E638,[1]!Table1[31])</f>
        <v/>
      </c>
      <c r="BJ638" s="30">
        <f>SUMIF([1]route!$E$3:$E$10005,E638,[1]!Table1[Remain PO])</f>
        <v/>
      </c>
      <c r="BK638" s="31">
        <f>SUMIF([1]route!$E$3:$E$10005,E638,[1]!Table1[N+1])</f>
        <v/>
      </c>
      <c r="BL638" s="31">
        <f>SUMIF([1]route!$E$3:$E$10005,E638,[1]!Table1[N+2])</f>
        <v/>
      </c>
      <c r="BM638" s="31">
        <f>SUMIF([1]route!$E$3:$E$10005,E638,[1]!Table1[N+3])</f>
        <v/>
      </c>
      <c r="BN638" s="32">
        <f>SUMIF([1]route!$E$3:$E$10005,E638,[1]!Table1[N+4])</f>
        <v/>
      </c>
      <c r="BP638" s="37">
        <f>$V638-$AD638</f>
        <v/>
      </c>
      <c r="BQ638" s="35">
        <f>BP638-AE638</f>
        <v/>
      </c>
      <c r="BR638" s="35">
        <f>BQ638-AF638</f>
        <v/>
      </c>
      <c r="BS638" s="35">
        <f>BR638-AG638</f>
        <v/>
      </c>
      <c r="BT638" s="35">
        <f>BS638-AH638</f>
        <v/>
      </c>
      <c r="BU638" s="35">
        <f>BT638-AI638</f>
        <v/>
      </c>
      <c r="BV638" s="35">
        <f>BU638-AJ638</f>
        <v/>
      </c>
      <c r="BW638" s="35">
        <f>BV638-AK638</f>
        <v/>
      </c>
      <c r="BX638" s="35">
        <f>BW638-AL638</f>
        <v/>
      </c>
      <c r="BY638" s="35">
        <f>BX638-AM638</f>
        <v/>
      </c>
      <c r="BZ638" s="35">
        <f>BY638-AN638</f>
        <v/>
      </c>
      <c r="CA638" s="35">
        <f>BZ638-AO638</f>
        <v/>
      </c>
      <c r="CB638" s="35">
        <f>CA638-AP638</f>
        <v/>
      </c>
      <c r="CC638" s="35">
        <f>CB638-AQ638</f>
        <v/>
      </c>
      <c r="CD638" s="35">
        <f>CC638-AR638</f>
        <v/>
      </c>
      <c r="CE638" s="35">
        <f>CD638-AS638</f>
        <v/>
      </c>
      <c r="CF638" s="35">
        <f>CE638-AT638</f>
        <v/>
      </c>
      <c r="CG638" s="35">
        <f>CF638-AU638</f>
        <v/>
      </c>
      <c r="CH638" s="35">
        <f>CG638-AV638</f>
        <v/>
      </c>
      <c r="CI638" s="35">
        <f>CH638-AW638</f>
        <v/>
      </c>
      <c r="CJ638" s="35">
        <f>CI638-AX638</f>
        <v/>
      </c>
      <c r="CK638" s="35">
        <f>CJ638-AY638</f>
        <v/>
      </c>
      <c r="CL638" s="35">
        <f>CK638-AZ638</f>
        <v/>
      </c>
      <c r="CM638" s="35">
        <f>CL638-BA638</f>
        <v/>
      </c>
      <c r="CN638" s="35">
        <f>CM638-BB638</f>
        <v/>
      </c>
      <c r="CO638" s="35">
        <f>CN638-BC638</f>
        <v/>
      </c>
      <c r="CP638" s="35">
        <f>CO638-BD638</f>
        <v/>
      </c>
      <c r="CQ638" s="35">
        <f>CP638-BE638</f>
        <v/>
      </c>
      <c r="CR638" s="35">
        <f>CQ638-BF638</f>
        <v/>
      </c>
      <c r="CS638" s="35">
        <f>CR638-BG638</f>
        <v/>
      </c>
      <c r="CT638" s="35">
        <f>CS638-BH638</f>
        <v/>
      </c>
      <c r="CU638" s="35">
        <f>CT638-BI638</f>
        <v/>
      </c>
      <c r="CV638" s="35">
        <f>CU638-BJ638</f>
        <v/>
      </c>
      <c r="CW638" s="38">
        <f>CV638-BK638</f>
        <v/>
      </c>
      <c r="CX638" s="38">
        <f>CW638-BL638</f>
        <v/>
      </c>
      <c r="CY638" s="38">
        <f>CX638-BM638</f>
        <v/>
      </c>
      <c r="CZ638" s="39">
        <f>CY638-BN638</f>
        <v/>
      </c>
      <c r="DA638" s="35" t="n"/>
    </row>
    <row r="639">
      <c r="D639" s="19" t="n"/>
      <c r="E639" s="20" t="n"/>
      <c r="F639" s="21" t="n"/>
      <c r="G639" s="21" t="n"/>
      <c r="H639" s="21" t="n"/>
      <c r="I639" s="19" t="n"/>
      <c r="J639" s="19" t="n"/>
      <c r="K639" s="21" t="n"/>
      <c r="L639" s="21" t="n"/>
      <c r="M639" s="22" t="n"/>
      <c r="N639" s="22" t="n"/>
      <c r="O639" s="19" t="n"/>
      <c r="P639" s="21" t="n"/>
      <c r="Q639" s="167">
        <f>'Cutting Rules'!AD639</f>
        <v/>
      </c>
      <c r="R639" s="168" t="n"/>
      <c r="S639" s="24" t="n"/>
      <c r="T639" s="169" t="inlineStr"/>
      <c r="U639" s="19" t="n"/>
      <c r="V639" s="25" t="n"/>
      <c r="W639" s="26" t="n"/>
      <c r="X639" s="27" t="n"/>
      <c r="Y639" s="47" t="n"/>
      <c r="Z639" s="121">
        <f>IFERROR(VLOOKUP(E639,[1]route!$E$3:$BL$10005,59,0),"")&amp;IFERROR(VLOOKUP(E639,[1]route!$E$3:$BL$10005,60,0),"")</f>
        <v/>
      </c>
      <c r="AA639" s="172">
        <f>IF(R639&gt;V639,R639-V639,0)</f>
        <v/>
      </c>
      <c r="AB639" s="173">
        <f>AA639*O639*N639/1000</f>
        <v/>
      </c>
      <c r="AC639" s="4">
        <f>IFERROR(MATCH($X639,$BP639:$CZ639,0),"")</f>
        <v/>
      </c>
      <c r="AD639" s="29" t="n">
        <v>0</v>
      </c>
      <c r="AE639" s="30">
        <f>SUMIF([1]route!$E$3:$E$10005,E639,[1]!Table1[1])</f>
        <v/>
      </c>
      <c r="AF639" s="30">
        <f>SUMIF([1]route!$E$3:$E$10005,E639,[1]!Table1[2])</f>
        <v/>
      </c>
      <c r="AG639" s="30">
        <f>SUMIF([1]route!$E$3:$E$10005,E639,[1]!Table1[3])</f>
        <v/>
      </c>
      <c r="AH639" s="30">
        <f>SUMIF([1]route!$E$3:$E$10005,E639,[1]!Table1[4])</f>
        <v/>
      </c>
      <c r="AI639" s="30">
        <f>SUMIF([1]route!$E$3:$E$10005,E639,[1]!Table1[5])</f>
        <v/>
      </c>
      <c r="AJ639" s="30">
        <f>SUMIF([1]route!$E$3:$E$10005,E639,[1]!Table1[6])</f>
        <v/>
      </c>
      <c r="AK639" s="30">
        <f>SUMIF([1]route!$E$3:$E$10005,E639,[1]!Table1[7])</f>
        <v/>
      </c>
      <c r="AL639" s="30">
        <f>SUMIF([1]route!$E$3:$E$10005,E639,[1]!Table1[8])</f>
        <v/>
      </c>
      <c r="AM639" s="30">
        <f>SUMIF([1]route!$E$3:$E$10005,E639,[1]!Table1[9])</f>
        <v/>
      </c>
      <c r="AN639" s="30">
        <f>SUMIF([1]route!$E$3:$E$10005,E639,[1]!Table1[10])</f>
        <v/>
      </c>
      <c r="AO639" s="30">
        <f>SUMIF([1]route!$E$3:$E$10005,E639,[1]!Table1[11])</f>
        <v/>
      </c>
      <c r="AP639" s="30">
        <f>SUMIF([1]route!$E$3:$E$10005,E639,[1]!Table1[12])</f>
        <v/>
      </c>
      <c r="AQ639" s="30">
        <f>SUMIF([1]route!$E$3:$E$10005,E639,[1]!Table1[13])</f>
        <v/>
      </c>
      <c r="AR639" s="30">
        <f>SUMIF([1]route!$E$3:$E$10005,E639,[1]!Table1[14])</f>
        <v/>
      </c>
      <c r="AS639" s="30">
        <f>SUMIF([1]route!$E$3:$E$10005,E639,[1]!Table1[15])</f>
        <v/>
      </c>
      <c r="AT639" s="30">
        <f>SUMIF([1]route!$E$3:$E$10005,E639,[1]!Table1[16])</f>
        <v/>
      </c>
      <c r="AU639" s="30">
        <f>SUMIF([1]route!$E$3:$E$10005,E639,[1]!Table1[17])</f>
        <v/>
      </c>
      <c r="AV639" s="30">
        <f>SUMIF([1]route!$E$3:$E$10005,E639,[1]!Table1[18])</f>
        <v/>
      </c>
      <c r="AW639" s="30">
        <f>SUMIF([1]route!$E$3:$E$10005,E639,[1]!Table1[19])</f>
        <v/>
      </c>
      <c r="AX639" s="30">
        <f>SUMIF([1]route!$E$3:$E$10005,E639,[1]!Table1[20])</f>
        <v/>
      </c>
      <c r="AY639" s="30">
        <f>SUMIF([1]route!$E$3:$E$10005,E639,[1]!Table1[21])</f>
        <v/>
      </c>
      <c r="AZ639" s="30">
        <f>SUMIF([1]route!$E$3:$E$10005,E639,[1]!Table1[22])</f>
        <v/>
      </c>
      <c r="BA639" s="30">
        <f>SUMIF([1]route!$E$3:$E$10005,E639,[1]!Table1[23])</f>
        <v/>
      </c>
      <c r="BB639" s="30">
        <f>SUMIF([1]route!$E$3:$E$10005,E639,[1]!Table1[24])</f>
        <v/>
      </c>
      <c r="BC639" s="30">
        <f>SUMIF([1]route!$E$3:$E$10005,E639,[1]!Table1[25])</f>
        <v/>
      </c>
      <c r="BD639" s="30">
        <f>SUMIF([1]route!$E$3:$E$10005,E639,[1]!Table1[26])</f>
        <v/>
      </c>
      <c r="BE639" s="30">
        <f>SUMIF([1]route!$E$3:$E$10005,E639,[1]!Table1[27])</f>
        <v/>
      </c>
      <c r="BF639" s="30">
        <f>SUMIF([1]route!$E$3:$E$10005,E639,[1]!Table1[28])</f>
        <v/>
      </c>
      <c r="BG639" s="30">
        <f>SUMIF([1]route!$E$3:$E$10005,E639,[1]!Table1[29])</f>
        <v/>
      </c>
      <c r="BH639" s="30">
        <f>SUMIF([1]route!$E$3:$E$10005,E639,[1]!Table1[30])</f>
        <v/>
      </c>
      <c r="BI639" s="30">
        <f>SUMIF([1]route!$E$3:$E$10005,E639,[1]!Table1[31])</f>
        <v/>
      </c>
      <c r="BJ639" s="30">
        <f>SUMIF([1]route!$E$3:$E$10005,E639,[1]!Table1[Remain PO])</f>
        <v/>
      </c>
      <c r="BK639" s="31">
        <f>SUMIF([1]route!$E$3:$E$10005,E639,[1]!Table1[N+1])</f>
        <v/>
      </c>
      <c r="BL639" s="31">
        <f>SUMIF([1]route!$E$3:$E$10005,E639,[1]!Table1[N+2])</f>
        <v/>
      </c>
      <c r="BM639" s="31">
        <f>SUMIF([1]route!$E$3:$E$10005,E639,[1]!Table1[N+3])</f>
        <v/>
      </c>
      <c r="BN639" s="32">
        <f>SUMIF([1]route!$E$3:$E$10005,E639,[1]!Table1[N+4])</f>
        <v/>
      </c>
      <c r="BP639" s="37">
        <f>$V639-$AD639</f>
        <v/>
      </c>
      <c r="BQ639" s="35">
        <f>BP639-AE639</f>
        <v/>
      </c>
      <c r="BR639" s="35">
        <f>BQ639-AF639</f>
        <v/>
      </c>
      <c r="BS639" s="35">
        <f>BR639-AG639</f>
        <v/>
      </c>
      <c r="BT639" s="35">
        <f>BS639-AH639</f>
        <v/>
      </c>
      <c r="BU639" s="35">
        <f>BT639-AI639</f>
        <v/>
      </c>
      <c r="BV639" s="35">
        <f>BU639-AJ639</f>
        <v/>
      </c>
      <c r="BW639" s="35">
        <f>BV639-AK639</f>
        <v/>
      </c>
      <c r="BX639" s="35">
        <f>BW639-AL639</f>
        <v/>
      </c>
      <c r="BY639" s="35">
        <f>BX639-AM639</f>
        <v/>
      </c>
      <c r="BZ639" s="35">
        <f>BY639-AN639</f>
        <v/>
      </c>
      <c r="CA639" s="35">
        <f>BZ639-AO639</f>
        <v/>
      </c>
      <c r="CB639" s="35">
        <f>CA639-AP639</f>
        <v/>
      </c>
      <c r="CC639" s="35">
        <f>CB639-AQ639</f>
        <v/>
      </c>
      <c r="CD639" s="35">
        <f>CC639-AR639</f>
        <v/>
      </c>
      <c r="CE639" s="35">
        <f>CD639-AS639</f>
        <v/>
      </c>
      <c r="CF639" s="35">
        <f>CE639-AT639</f>
        <v/>
      </c>
      <c r="CG639" s="35">
        <f>CF639-AU639</f>
        <v/>
      </c>
      <c r="CH639" s="35">
        <f>CG639-AV639</f>
        <v/>
      </c>
      <c r="CI639" s="35">
        <f>CH639-AW639</f>
        <v/>
      </c>
      <c r="CJ639" s="35">
        <f>CI639-AX639</f>
        <v/>
      </c>
      <c r="CK639" s="35">
        <f>CJ639-AY639</f>
        <v/>
      </c>
      <c r="CL639" s="35">
        <f>CK639-AZ639</f>
        <v/>
      </c>
      <c r="CM639" s="35">
        <f>CL639-BA639</f>
        <v/>
      </c>
      <c r="CN639" s="35">
        <f>CM639-BB639</f>
        <v/>
      </c>
      <c r="CO639" s="35">
        <f>CN639-BC639</f>
        <v/>
      </c>
      <c r="CP639" s="35">
        <f>CO639-BD639</f>
        <v/>
      </c>
      <c r="CQ639" s="35">
        <f>CP639-BE639</f>
        <v/>
      </c>
      <c r="CR639" s="35">
        <f>CQ639-BF639</f>
        <v/>
      </c>
      <c r="CS639" s="35">
        <f>CR639-BG639</f>
        <v/>
      </c>
      <c r="CT639" s="35">
        <f>CS639-BH639</f>
        <v/>
      </c>
      <c r="CU639" s="35">
        <f>CT639-BI639</f>
        <v/>
      </c>
      <c r="CV639" s="35">
        <f>CU639-BJ639</f>
        <v/>
      </c>
      <c r="CW639" s="38">
        <f>CV639-BK639</f>
        <v/>
      </c>
      <c r="CX639" s="38">
        <f>CW639-BL639</f>
        <v/>
      </c>
      <c r="CY639" s="38">
        <f>CX639-BM639</f>
        <v/>
      </c>
      <c r="CZ639" s="39">
        <f>CY639-BN639</f>
        <v/>
      </c>
      <c r="DA639" s="35" t="n"/>
    </row>
    <row r="640">
      <c r="D640" s="19" t="n"/>
      <c r="E640" s="20" t="n"/>
      <c r="F640" s="21" t="n"/>
      <c r="G640" s="21" t="n"/>
      <c r="H640" s="21" t="n"/>
      <c r="I640" s="19" t="n"/>
      <c r="J640" s="19" t="n"/>
      <c r="K640" s="21" t="n"/>
      <c r="L640" s="21" t="n"/>
      <c r="M640" s="22" t="n"/>
      <c r="N640" s="22" t="n"/>
      <c r="O640" s="19" t="n"/>
      <c r="P640" s="21" t="n"/>
      <c r="Q640" s="167">
        <f>'Cutting Rules'!AD640</f>
        <v/>
      </c>
      <c r="R640" s="168" t="n"/>
      <c r="S640" s="24" t="n"/>
      <c r="T640" s="169" t="inlineStr"/>
      <c r="U640" s="19" t="n"/>
      <c r="V640" s="25" t="n"/>
      <c r="W640" s="26" t="n"/>
      <c r="X640" s="27" t="n"/>
      <c r="Y640" s="47" t="n"/>
      <c r="Z640" s="121">
        <f>IFERROR(VLOOKUP(E640,[1]route!$E$3:$BL$10005,59,0),"")&amp;IFERROR(VLOOKUP(E640,[1]route!$E$3:$BL$10005,60,0),"")</f>
        <v/>
      </c>
      <c r="AA640" s="172">
        <f>IF(R640&gt;V640,R640-V640,0)</f>
        <v/>
      </c>
      <c r="AB640" s="173">
        <f>AA640*O640*N640/1000</f>
        <v/>
      </c>
      <c r="AC640" s="4">
        <f>IFERROR(MATCH($X640,$BP640:$CZ640,0),"")</f>
        <v/>
      </c>
      <c r="AD640" s="29" t="n">
        <v>0</v>
      </c>
      <c r="AE640" s="30">
        <f>SUMIF([1]route!$E$3:$E$10005,E640,[1]!Table1[1])</f>
        <v/>
      </c>
      <c r="AF640" s="30">
        <f>SUMIF([1]route!$E$3:$E$10005,E640,[1]!Table1[2])</f>
        <v/>
      </c>
      <c r="AG640" s="30">
        <f>SUMIF([1]route!$E$3:$E$10005,E640,[1]!Table1[3])</f>
        <v/>
      </c>
      <c r="AH640" s="30">
        <f>SUMIF([1]route!$E$3:$E$10005,E640,[1]!Table1[4])</f>
        <v/>
      </c>
      <c r="AI640" s="30">
        <f>SUMIF([1]route!$E$3:$E$10005,E640,[1]!Table1[5])</f>
        <v/>
      </c>
      <c r="AJ640" s="30">
        <f>SUMIF([1]route!$E$3:$E$10005,E640,[1]!Table1[6])</f>
        <v/>
      </c>
      <c r="AK640" s="30">
        <f>SUMIF([1]route!$E$3:$E$10005,E640,[1]!Table1[7])</f>
        <v/>
      </c>
      <c r="AL640" s="30">
        <f>SUMIF([1]route!$E$3:$E$10005,E640,[1]!Table1[8])</f>
        <v/>
      </c>
      <c r="AM640" s="30">
        <f>SUMIF([1]route!$E$3:$E$10005,E640,[1]!Table1[9])</f>
        <v/>
      </c>
      <c r="AN640" s="30">
        <f>SUMIF([1]route!$E$3:$E$10005,E640,[1]!Table1[10])</f>
        <v/>
      </c>
      <c r="AO640" s="30">
        <f>SUMIF([1]route!$E$3:$E$10005,E640,[1]!Table1[11])</f>
        <v/>
      </c>
      <c r="AP640" s="30">
        <f>SUMIF([1]route!$E$3:$E$10005,E640,[1]!Table1[12])</f>
        <v/>
      </c>
      <c r="AQ640" s="30">
        <f>SUMIF([1]route!$E$3:$E$10005,E640,[1]!Table1[13])</f>
        <v/>
      </c>
      <c r="AR640" s="30">
        <f>SUMIF([1]route!$E$3:$E$10005,E640,[1]!Table1[14])</f>
        <v/>
      </c>
      <c r="AS640" s="30">
        <f>SUMIF([1]route!$E$3:$E$10005,E640,[1]!Table1[15])</f>
        <v/>
      </c>
      <c r="AT640" s="30">
        <f>SUMIF([1]route!$E$3:$E$10005,E640,[1]!Table1[16])</f>
        <v/>
      </c>
      <c r="AU640" s="30">
        <f>SUMIF([1]route!$E$3:$E$10005,E640,[1]!Table1[17])</f>
        <v/>
      </c>
      <c r="AV640" s="30">
        <f>SUMIF([1]route!$E$3:$E$10005,E640,[1]!Table1[18])</f>
        <v/>
      </c>
      <c r="AW640" s="30">
        <f>SUMIF([1]route!$E$3:$E$10005,E640,[1]!Table1[19])</f>
        <v/>
      </c>
      <c r="AX640" s="30">
        <f>SUMIF([1]route!$E$3:$E$10005,E640,[1]!Table1[20])</f>
        <v/>
      </c>
      <c r="AY640" s="30">
        <f>SUMIF([1]route!$E$3:$E$10005,E640,[1]!Table1[21])</f>
        <v/>
      </c>
      <c r="AZ640" s="30">
        <f>SUMIF([1]route!$E$3:$E$10005,E640,[1]!Table1[22])</f>
        <v/>
      </c>
      <c r="BA640" s="30">
        <f>SUMIF([1]route!$E$3:$E$10005,E640,[1]!Table1[23])</f>
        <v/>
      </c>
      <c r="BB640" s="30">
        <f>SUMIF([1]route!$E$3:$E$10005,E640,[1]!Table1[24])</f>
        <v/>
      </c>
      <c r="BC640" s="30">
        <f>SUMIF([1]route!$E$3:$E$10005,E640,[1]!Table1[25])</f>
        <v/>
      </c>
      <c r="BD640" s="30">
        <f>SUMIF([1]route!$E$3:$E$10005,E640,[1]!Table1[26])</f>
        <v/>
      </c>
      <c r="BE640" s="30">
        <f>SUMIF([1]route!$E$3:$E$10005,E640,[1]!Table1[27])</f>
        <v/>
      </c>
      <c r="BF640" s="30">
        <f>SUMIF([1]route!$E$3:$E$10005,E640,[1]!Table1[28])</f>
        <v/>
      </c>
      <c r="BG640" s="30">
        <f>SUMIF([1]route!$E$3:$E$10005,E640,[1]!Table1[29])</f>
        <v/>
      </c>
      <c r="BH640" s="30">
        <f>SUMIF([1]route!$E$3:$E$10005,E640,[1]!Table1[30])</f>
        <v/>
      </c>
      <c r="BI640" s="30">
        <f>SUMIF([1]route!$E$3:$E$10005,E640,[1]!Table1[31])</f>
        <v/>
      </c>
      <c r="BJ640" s="30">
        <f>SUMIF([1]route!$E$3:$E$10005,E640,[1]!Table1[Remain PO])</f>
        <v/>
      </c>
      <c r="BK640" s="31">
        <f>SUMIF([1]route!$E$3:$E$10005,E640,[1]!Table1[N+1])</f>
        <v/>
      </c>
      <c r="BL640" s="31">
        <f>SUMIF([1]route!$E$3:$E$10005,E640,[1]!Table1[N+2])</f>
        <v/>
      </c>
      <c r="BM640" s="31">
        <f>SUMIF([1]route!$E$3:$E$10005,E640,[1]!Table1[N+3])</f>
        <v/>
      </c>
      <c r="BN640" s="32">
        <f>SUMIF([1]route!$E$3:$E$10005,E640,[1]!Table1[N+4])</f>
        <v/>
      </c>
      <c r="BP640" s="37">
        <f>$V640-$AD640</f>
        <v/>
      </c>
      <c r="BQ640" s="35">
        <f>BP640-AE640</f>
        <v/>
      </c>
      <c r="BR640" s="35">
        <f>BQ640-AF640</f>
        <v/>
      </c>
      <c r="BS640" s="35">
        <f>BR640-AG640</f>
        <v/>
      </c>
      <c r="BT640" s="35">
        <f>BS640-AH640</f>
        <v/>
      </c>
      <c r="BU640" s="35">
        <f>BT640-AI640</f>
        <v/>
      </c>
      <c r="BV640" s="35">
        <f>BU640-AJ640</f>
        <v/>
      </c>
      <c r="BW640" s="35">
        <f>BV640-AK640</f>
        <v/>
      </c>
      <c r="BX640" s="35">
        <f>BW640-AL640</f>
        <v/>
      </c>
      <c r="BY640" s="35">
        <f>BX640-AM640</f>
        <v/>
      </c>
      <c r="BZ640" s="35">
        <f>BY640-AN640</f>
        <v/>
      </c>
      <c r="CA640" s="35">
        <f>BZ640-AO640</f>
        <v/>
      </c>
      <c r="CB640" s="35">
        <f>CA640-AP640</f>
        <v/>
      </c>
      <c r="CC640" s="35">
        <f>CB640-AQ640</f>
        <v/>
      </c>
      <c r="CD640" s="35">
        <f>CC640-AR640</f>
        <v/>
      </c>
      <c r="CE640" s="35">
        <f>CD640-AS640</f>
        <v/>
      </c>
      <c r="CF640" s="35">
        <f>CE640-AT640</f>
        <v/>
      </c>
      <c r="CG640" s="35">
        <f>CF640-AU640</f>
        <v/>
      </c>
      <c r="CH640" s="35">
        <f>CG640-AV640</f>
        <v/>
      </c>
      <c r="CI640" s="35">
        <f>CH640-AW640</f>
        <v/>
      </c>
      <c r="CJ640" s="35">
        <f>CI640-AX640</f>
        <v/>
      </c>
      <c r="CK640" s="35">
        <f>CJ640-AY640</f>
        <v/>
      </c>
      <c r="CL640" s="35">
        <f>CK640-AZ640</f>
        <v/>
      </c>
      <c r="CM640" s="35">
        <f>CL640-BA640</f>
        <v/>
      </c>
      <c r="CN640" s="35">
        <f>CM640-BB640</f>
        <v/>
      </c>
      <c r="CO640" s="35">
        <f>CN640-BC640</f>
        <v/>
      </c>
      <c r="CP640" s="35">
        <f>CO640-BD640</f>
        <v/>
      </c>
      <c r="CQ640" s="35">
        <f>CP640-BE640</f>
        <v/>
      </c>
      <c r="CR640" s="35">
        <f>CQ640-BF640</f>
        <v/>
      </c>
      <c r="CS640" s="35">
        <f>CR640-BG640</f>
        <v/>
      </c>
      <c r="CT640" s="35">
        <f>CS640-BH640</f>
        <v/>
      </c>
      <c r="CU640" s="35">
        <f>CT640-BI640</f>
        <v/>
      </c>
      <c r="CV640" s="35">
        <f>CU640-BJ640</f>
        <v/>
      </c>
      <c r="CW640" s="38">
        <f>CV640-BK640</f>
        <v/>
      </c>
      <c r="CX640" s="38">
        <f>CW640-BL640</f>
        <v/>
      </c>
      <c r="CY640" s="38">
        <f>CX640-BM640</f>
        <v/>
      </c>
      <c r="CZ640" s="39">
        <f>CY640-BN640</f>
        <v/>
      </c>
      <c r="DA640" s="35" t="n"/>
    </row>
    <row r="641">
      <c r="D641" s="19" t="n"/>
      <c r="E641" s="20" t="n"/>
      <c r="F641" s="21" t="n"/>
      <c r="G641" s="21" t="n"/>
      <c r="H641" s="21" t="n"/>
      <c r="I641" s="19" t="n"/>
      <c r="J641" s="19" t="n"/>
      <c r="K641" s="21" t="n"/>
      <c r="L641" s="21" t="n"/>
      <c r="M641" s="22" t="n"/>
      <c r="N641" s="22" t="n"/>
      <c r="O641" s="19" t="n"/>
      <c r="P641" s="21" t="n"/>
      <c r="Q641" s="167">
        <f>'Cutting Rules'!AD641</f>
        <v/>
      </c>
      <c r="R641" s="168" t="n"/>
      <c r="S641" s="24" t="n"/>
      <c r="T641" s="169" t="inlineStr"/>
      <c r="U641" s="19" t="n"/>
      <c r="V641" s="25" t="n"/>
      <c r="W641" s="26" t="n"/>
      <c r="X641" s="27" t="n"/>
      <c r="Y641" s="47" t="n"/>
      <c r="Z641" s="121">
        <f>IFERROR(VLOOKUP(E641,[1]route!$E$3:$BL$10005,59,0),"")&amp;IFERROR(VLOOKUP(E641,[1]route!$E$3:$BL$10005,60,0),"")</f>
        <v/>
      </c>
      <c r="AA641" s="172">
        <f>IF(R641&gt;V641,R641-V641,0)</f>
        <v/>
      </c>
      <c r="AB641" s="173">
        <f>AA641*O641*N641/1000</f>
        <v/>
      </c>
      <c r="AC641" s="4">
        <f>IFERROR(MATCH($X641,$BP641:$CZ641,0),"")</f>
        <v/>
      </c>
      <c r="AD641" s="29" t="n">
        <v>0</v>
      </c>
      <c r="AE641" s="30">
        <f>SUMIF([1]route!$E$3:$E$10005,E641,[1]!Table1[1])</f>
        <v/>
      </c>
      <c r="AF641" s="30">
        <f>SUMIF([1]route!$E$3:$E$10005,E641,[1]!Table1[2])</f>
        <v/>
      </c>
      <c r="AG641" s="30">
        <f>SUMIF([1]route!$E$3:$E$10005,E641,[1]!Table1[3])</f>
        <v/>
      </c>
      <c r="AH641" s="30">
        <f>SUMIF([1]route!$E$3:$E$10005,E641,[1]!Table1[4])</f>
        <v/>
      </c>
      <c r="AI641" s="30">
        <f>SUMIF([1]route!$E$3:$E$10005,E641,[1]!Table1[5])</f>
        <v/>
      </c>
      <c r="AJ641" s="30">
        <f>SUMIF([1]route!$E$3:$E$10005,E641,[1]!Table1[6])</f>
        <v/>
      </c>
      <c r="AK641" s="30">
        <f>SUMIF([1]route!$E$3:$E$10005,E641,[1]!Table1[7])</f>
        <v/>
      </c>
      <c r="AL641" s="30">
        <f>SUMIF([1]route!$E$3:$E$10005,E641,[1]!Table1[8])</f>
        <v/>
      </c>
      <c r="AM641" s="30">
        <f>SUMIF([1]route!$E$3:$E$10005,E641,[1]!Table1[9])</f>
        <v/>
      </c>
      <c r="AN641" s="30">
        <f>SUMIF([1]route!$E$3:$E$10005,E641,[1]!Table1[10])</f>
        <v/>
      </c>
      <c r="AO641" s="30">
        <f>SUMIF([1]route!$E$3:$E$10005,E641,[1]!Table1[11])</f>
        <v/>
      </c>
      <c r="AP641" s="30">
        <f>SUMIF([1]route!$E$3:$E$10005,E641,[1]!Table1[12])</f>
        <v/>
      </c>
      <c r="AQ641" s="30">
        <f>SUMIF([1]route!$E$3:$E$10005,E641,[1]!Table1[13])</f>
        <v/>
      </c>
      <c r="AR641" s="30">
        <f>SUMIF([1]route!$E$3:$E$10005,E641,[1]!Table1[14])</f>
        <v/>
      </c>
      <c r="AS641" s="30">
        <f>SUMIF([1]route!$E$3:$E$10005,E641,[1]!Table1[15])</f>
        <v/>
      </c>
      <c r="AT641" s="30">
        <f>SUMIF([1]route!$E$3:$E$10005,E641,[1]!Table1[16])</f>
        <v/>
      </c>
      <c r="AU641" s="30">
        <f>SUMIF([1]route!$E$3:$E$10005,E641,[1]!Table1[17])</f>
        <v/>
      </c>
      <c r="AV641" s="30">
        <f>SUMIF([1]route!$E$3:$E$10005,E641,[1]!Table1[18])</f>
        <v/>
      </c>
      <c r="AW641" s="30">
        <f>SUMIF([1]route!$E$3:$E$10005,E641,[1]!Table1[19])</f>
        <v/>
      </c>
      <c r="AX641" s="30">
        <f>SUMIF([1]route!$E$3:$E$10005,E641,[1]!Table1[20])</f>
        <v/>
      </c>
      <c r="AY641" s="30">
        <f>SUMIF([1]route!$E$3:$E$10005,E641,[1]!Table1[21])</f>
        <v/>
      </c>
      <c r="AZ641" s="30">
        <f>SUMIF([1]route!$E$3:$E$10005,E641,[1]!Table1[22])</f>
        <v/>
      </c>
      <c r="BA641" s="30">
        <f>SUMIF([1]route!$E$3:$E$10005,E641,[1]!Table1[23])</f>
        <v/>
      </c>
      <c r="BB641" s="30">
        <f>SUMIF([1]route!$E$3:$E$10005,E641,[1]!Table1[24])</f>
        <v/>
      </c>
      <c r="BC641" s="30">
        <f>SUMIF([1]route!$E$3:$E$10005,E641,[1]!Table1[25])</f>
        <v/>
      </c>
      <c r="BD641" s="30">
        <f>SUMIF([1]route!$E$3:$E$10005,E641,[1]!Table1[26])</f>
        <v/>
      </c>
      <c r="BE641" s="30">
        <f>SUMIF([1]route!$E$3:$E$10005,E641,[1]!Table1[27])</f>
        <v/>
      </c>
      <c r="BF641" s="30">
        <f>SUMIF([1]route!$E$3:$E$10005,E641,[1]!Table1[28])</f>
        <v/>
      </c>
      <c r="BG641" s="30">
        <f>SUMIF([1]route!$E$3:$E$10005,E641,[1]!Table1[29])</f>
        <v/>
      </c>
      <c r="BH641" s="30">
        <f>SUMIF([1]route!$E$3:$E$10005,E641,[1]!Table1[30])</f>
        <v/>
      </c>
      <c r="BI641" s="30">
        <f>SUMIF([1]route!$E$3:$E$10005,E641,[1]!Table1[31])</f>
        <v/>
      </c>
      <c r="BJ641" s="30">
        <f>SUMIF([1]route!$E$3:$E$10005,E641,[1]!Table1[Remain PO])</f>
        <v/>
      </c>
      <c r="BK641" s="31">
        <f>SUMIF([1]route!$E$3:$E$10005,E641,[1]!Table1[N+1])</f>
        <v/>
      </c>
      <c r="BL641" s="31">
        <f>SUMIF([1]route!$E$3:$E$10005,E641,[1]!Table1[N+2])</f>
        <v/>
      </c>
      <c r="BM641" s="31">
        <f>SUMIF([1]route!$E$3:$E$10005,E641,[1]!Table1[N+3])</f>
        <v/>
      </c>
      <c r="BN641" s="32">
        <f>SUMIF([1]route!$E$3:$E$10005,E641,[1]!Table1[N+4])</f>
        <v/>
      </c>
      <c r="BP641" s="37">
        <f>$V641-$AD641</f>
        <v/>
      </c>
      <c r="BQ641" s="35">
        <f>BP641-AE641</f>
        <v/>
      </c>
      <c r="BR641" s="35">
        <f>BQ641-AF641</f>
        <v/>
      </c>
      <c r="BS641" s="35">
        <f>BR641-AG641</f>
        <v/>
      </c>
      <c r="BT641" s="35">
        <f>BS641-AH641</f>
        <v/>
      </c>
      <c r="BU641" s="35">
        <f>BT641-AI641</f>
        <v/>
      </c>
      <c r="BV641" s="35">
        <f>BU641-AJ641</f>
        <v/>
      </c>
      <c r="BW641" s="35">
        <f>BV641-AK641</f>
        <v/>
      </c>
      <c r="BX641" s="35">
        <f>BW641-AL641</f>
        <v/>
      </c>
      <c r="BY641" s="35">
        <f>BX641-AM641</f>
        <v/>
      </c>
      <c r="BZ641" s="35">
        <f>BY641-AN641</f>
        <v/>
      </c>
      <c r="CA641" s="35">
        <f>BZ641-AO641</f>
        <v/>
      </c>
      <c r="CB641" s="35">
        <f>CA641-AP641</f>
        <v/>
      </c>
      <c r="CC641" s="35">
        <f>CB641-AQ641</f>
        <v/>
      </c>
      <c r="CD641" s="35">
        <f>CC641-AR641</f>
        <v/>
      </c>
      <c r="CE641" s="35">
        <f>CD641-AS641</f>
        <v/>
      </c>
      <c r="CF641" s="35">
        <f>CE641-AT641</f>
        <v/>
      </c>
      <c r="CG641" s="35">
        <f>CF641-AU641</f>
        <v/>
      </c>
      <c r="CH641" s="35">
        <f>CG641-AV641</f>
        <v/>
      </c>
      <c r="CI641" s="35">
        <f>CH641-AW641</f>
        <v/>
      </c>
      <c r="CJ641" s="35">
        <f>CI641-AX641</f>
        <v/>
      </c>
      <c r="CK641" s="35">
        <f>CJ641-AY641</f>
        <v/>
      </c>
      <c r="CL641" s="35">
        <f>CK641-AZ641</f>
        <v/>
      </c>
      <c r="CM641" s="35">
        <f>CL641-BA641</f>
        <v/>
      </c>
      <c r="CN641" s="35">
        <f>CM641-BB641</f>
        <v/>
      </c>
      <c r="CO641" s="35">
        <f>CN641-BC641</f>
        <v/>
      </c>
      <c r="CP641" s="35">
        <f>CO641-BD641</f>
        <v/>
      </c>
      <c r="CQ641" s="35">
        <f>CP641-BE641</f>
        <v/>
      </c>
      <c r="CR641" s="35">
        <f>CQ641-BF641</f>
        <v/>
      </c>
      <c r="CS641" s="35">
        <f>CR641-BG641</f>
        <v/>
      </c>
      <c r="CT641" s="35">
        <f>CS641-BH641</f>
        <v/>
      </c>
      <c r="CU641" s="35">
        <f>CT641-BI641</f>
        <v/>
      </c>
      <c r="CV641" s="35">
        <f>CU641-BJ641</f>
        <v/>
      </c>
      <c r="CW641" s="38">
        <f>CV641-BK641</f>
        <v/>
      </c>
      <c r="CX641" s="38">
        <f>CW641-BL641</f>
        <v/>
      </c>
      <c r="CY641" s="38">
        <f>CX641-BM641</f>
        <v/>
      </c>
      <c r="CZ641" s="39">
        <f>CY641-BN641</f>
        <v/>
      </c>
      <c r="DA641" s="35" t="n"/>
    </row>
    <row r="642">
      <c r="D642" s="19" t="n"/>
      <c r="E642" s="20" t="n"/>
      <c r="F642" s="21" t="n"/>
      <c r="G642" s="21" t="n"/>
      <c r="H642" s="21" t="n"/>
      <c r="I642" s="19" t="n"/>
      <c r="J642" s="19" t="n"/>
      <c r="K642" s="21" t="n"/>
      <c r="L642" s="21" t="n"/>
      <c r="M642" s="22" t="n"/>
      <c r="N642" s="22" t="n"/>
      <c r="O642" s="19" t="n"/>
      <c r="P642" s="21" t="n"/>
      <c r="Q642" s="167">
        <f>'Cutting Rules'!AD642</f>
        <v/>
      </c>
      <c r="R642" s="168" t="n"/>
      <c r="S642" s="24" t="n"/>
      <c r="T642" s="169" t="inlineStr"/>
      <c r="U642" s="19" t="n"/>
      <c r="V642" s="25" t="n"/>
      <c r="W642" s="26" t="n"/>
      <c r="X642" s="27" t="n"/>
      <c r="Y642" s="47" t="n"/>
      <c r="Z642" s="121">
        <f>IFERROR(VLOOKUP(E642,[1]route!$E$3:$BL$10005,59,0),"")&amp;IFERROR(VLOOKUP(E642,[1]route!$E$3:$BL$10005,60,0),"")</f>
        <v/>
      </c>
      <c r="AA642" s="172">
        <f>IF(R642&gt;V642,R642-V642,0)</f>
        <v/>
      </c>
      <c r="AB642" s="173">
        <f>AA642*O642*N642/1000</f>
        <v/>
      </c>
      <c r="AC642" s="4">
        <f>IFERROR(MATCH($X642,$BP642:$CZ642,0),"")</f>
        <v/>
      </c>
      <c r="AD642" s="29" t="n">
        <v>0</v>
      </c>
      <c r="AE642" s="30">
        <f>SUMIF([1]route!$E$3:$E$10005,E642,[1]!Table1[1])</f>
        <v/>
      </c>
      <c r="AF642" s="30">
        <f>SUMIF([1]route!$E$3:$E$10005,E642,[1]!Table1[2])</f>
        <v/>
      </c>
      <c r="AG642" s="30">
        <f>SUMIF([1]route!$E$3:$E$10005,E642,[1]!Table1[3])</f>
        <v/>
      </c>
      <c r="AH642" s="30">
        <f>SUMIF([1]route!$E$3:$E$10005,E642,[1]!Table1[4])</f>
        <v/>
      </c>
      <c r="AI642" s="30">
        <f>SUMIF([1]route!$E$3:$E$10005,E642,[1]!Table1[5])</f>
        <v/>
      </c>
      <c r="AJ642" s="30">
        <f>SUMIF([1]route!$E$3:$E$10005,E642,[1]!Table1[6])</f>
        <v/>
      </c>
      <c r="AK642" s="30">
        <f>SUMIF([1]route!$E$3:$E$10005,E642,[1]!Table1[7])</f>
        <v/>
      </c>
      <c r="AL642" s="30">
        <f>SUMIF([1]route!$E$3:$E$10005,E642,[1]!Table1[8])</f>
        <v/>
      </c>
      <c r="AM642" s="30">
        <f>SUMIF([1]route!$E$3:$E$10005,E642,[1]!Table1[9])</f>
        <v/>
      </c>
      <c r="AN642" s="30">
        <f>SUMIF([1]route!$E$3:$E$10005,E642,[1]!Table1[10])</f>
        <v/>
      </c>
      <c r="AO642" s="30">
        <f>SUMIF([1]route!$E$3:$E$10005,E642,[1]!Table1[11])</f>
        <v/>
      </c>
      <c r="AP642" s="30">
        <f>SUMIF([1]route!$E$3:$E$10005,E642,[1]!Table1[12])</f>
        <v/>
      </c>
      <c r="AQ642" s="30">
        <f>SUMIF([1]route!$E$3:$E$10005,E642,[1]!Table1[13])</f>
        <v/>
      </c>
      <c r="AR642" s="30">
        <f>SUMIF([1]route!$E$3:$E$10005,E642,[1]!Table1[14])</f>
        <v/>
      </c>
      <c r="AS642" s="30">
        <f>SUMIF([1]route!$E$3:$E$10005,E642,[1]!Table1[15])</f>
        <v/>
      </c>
      <c r="AT642" s="30">
        <f>SUMIF([1]route!$E$3:$E$10005,E642,[1]!Table1[16])</f>
        <v/>
      </c>
      <c r="AU642" s="30">
        <f>SUMIF([1]route!$E$3:$E$10005,E642,[1]!Table1[17])</f>
        <v/>
      </c>
      <c r="AV642" s="30">
        <f>SUMIF([1]route!$E$3:$E$10005,E642,[1]!Table1[18])</f>
        <v/>
      </c>
      <c r="AW642" s="30">
        <f>SUMIF([1]route!$E$3:$E$10005,E642,[1]!Table1[19])</f>
        <v/>
      </c>
      <c r="AX642" s="30">
        <f>SUMIF([1]route!$E$3:$E$10005,E642,[1]!Table1[20])</f>
        <v/>
      </c>
      <c r="AY642" s="30">
        <f>SUMIF([1]route!$E$3:$E$10005,E642,[1]!Table1[21])</f>
        <v/>
      </c>
      <c r="AZ642" s="30">
        <f>SUMIF([1]route!$E$3:$E$10005,E642,[1]!Table1[22])</f>
        <v/>
      </c>
      <c r="BA642" s="30">
        <f>SUMIF([1]route!$E$3:$E$10005,E642,[1]!Table1[23])</f>
        <v/>
      </c>
      <c r="BB642" s="30">
        <f>SUMIF([1]route!$E$3:$E$10005,E642,[1]!Table1[24])</f>
        <v/>
      </c>
      <c r="BC642" s="30">
        <f>SUMIF([1]route!$E$3:$E$10005,E642,[1]!Table1[25])</f>
        <v/>
      </c>
      <c r="BD642" s="30">
        <f>SUMIF([1]route!$E$3:$E$10005,E642,[1]!Table1[26])</f>
        <v/>
      </c>
      <c r="BE642" s="30">
        <f>SUMIF([1]route!$E$3:$E$10005,E642,[1]!Table1[27])</f>
        <v/>
      </c>
      <c r="BF642" s="30">
        <f>SUMIF([1]route!$E$3:$E$10005,E642,[1]!Table1[28])</f>
        <v/>
      </c>
      <c r="BG642" s="30">
        <f>SUMIF([1]route!$E$3:$E$10005,E642,[1]!Table1[29])</f>
        <v/>
      </c>
      <c r="BH642" s="30">
        <f>SUMIF([1]route!$E$3:$E$10005,E642,[1]!Table1[30])</f>
        <v/>
      </c>
      <c r="BI642" s="30">
        <f>SUMIF([1]route!$E$3:$E$10005,E642,[1]!Table1[31])</f>
        <v/>
      </c>
      <c r="BJ642" s="30">
        <f>SUMIF([1]route!$E$3:$E$10005,E642,[1]!Table1[Remain PO])</f>
        <v/>
      </c>
      <c r="BK642" s="31">
        <f>SUMIF([1]route!$E$3:$E$10005,E642,[1]!Table1[N+1])</f>
        <v/>
      </c>
      <c r="BL642" s="31">
        <f>SUMIF([1]route!$E$3:$E$10005,E642,[1]!Table1[N+2])</f>
        <v/>
      </c>
      <c r="BM642" s="31">
        <f>SUMIF([1]route!$E$3:$E$10005,E642,[1]!Table1[N+3])</f>
        <v/>
      </c>
      <c r="BN642" s="32">
        <f>SUMIF([1]route!$E$3:$E$10005,E642,[1]!Table1[N+4])</f>
        <v/>
      </c>
      <c r="BP642" s="37">
        <f>$V642-$AD642</f>
        <v/>
      </c>
      <c r="BQ642" s="35">
        <f>BP642-AE642</f>
        <v/>
      </c>
      <c r="BR642" s="35">
        <f>BQ642-AF642</f>
        <v/>
      </c>
      <c r="BS642" s="35">
        <f>BR642-AG642</f>
        <v/>
      </c>
      <c r="BT642" s="35">
        <f>BS642-AH642</f>
        <v/>
      </c>
      <c r="BU642" s="35">
        <f>BT642-AI642</f>
        <v/>
      </c>
      <c r="BV642" s="35">
        <f>BU642-AJ642</f>
        <v/>
      </c>
      <c r="BW642" s="35">
        <f>BV642-AK642</f>
        <v/>
      </c>
      <c r="BX642" s="35">
        <f>BW642-AL642</f>
        <v/>
      </c>
      <c r="BY642" s="35">
        <f>BX642-AM642</f>
        <v/>
      </c>
      <c r="BZ642" s="35">
        <f>BY642-AN642</f>
        <v/>
      </c>
      <c r="CA642" s="35">
        <f>BZ642-AO642</f>
        <v/>
      </c>
      <c r="CB642" s="35">
        <f>CA642-AP642</f>
        <v/>
      </c>
      <c r="CC642" s="35">
        <f>CB642-AQ642</f>
        <v/>
      </c>
      <c r="CD642" s="35">
        <f>CC642-AR642</f>
        <v/>
      </c>
      <c r="CE642" s="35">
        <f>CD642-AS642</f>
        <v/>
      </c>
      <c r="CF642" s="35">
        <f>CE642-AT642</f>
        <v/>
      </c>
      <c r="CG642" s="35">
        <f>CF642-AU642</f>
        <v/>
      </c>
      <c r="CH642" s="35">
        <f>CG642-AV642</f>
        <v/>
      </c>
      <c r="CI642" s="35">
        <f>CH642-AW642</f>
        <v/>
      </c>
      <c r="CJ642" s="35">
        <f>CI642-AX642</f>
        <v/>
      </c>
      <c r="CK642" s="35">
        <f>CJ642-AY642</f>
        <v/>
      </c>
      <c r="CL642" s="35">
        <f>CK642-AZ642</f>
        <v/>
      </c>
      <c r="CM642" s="35">
        <f>CL642-BA642</f>
        <v/>
      </c>
      <c r="CN642" s="35">
        <f>CM642-BB642</f>
        <v/>
      </c>
      <c r="CO642" s="35">
        <f>CN642-BC642</f>
        <v/>
      </c>
      <c r="CP642" s="35">
        <f>CO642-BD642</f>
        <v/>
      </c>
      <c r="CQ642" s="35">
        <f>CP642-BE642</f>
        <v/>
      </c>
      <c r="CR642" s="35">
        <f>CQ642-BF642</f>
        <v/>
      </c>
      <c r="CS642" s="35">
        <f>CR642-BG642</f>
        <v/>
      </c>
      <c r="CT642" s="35">
        <f>CS642-BH642</f>
        <v/>
      </c>
      <c r="CU642" s="35">
        <f>CT642-BI642</f>
        <v/>
      </c>
      <c r="CV642" s="35">
        <f>CU642-BJ642</f>
        <v/>
      </c>
      <c r="CW642" s="38">
        <f>CV642-BK642</f>
        <v/>
      </c>
      <c r="CX642" s="38">
        <f>CW642-BL642</f>
        <v/>
      </c>
      <c r="CY642" s="38">
        <f>CX642-BM642</f>
        <v/>
      </c>
      <c r="CZ642" s="39">
        <f>CY642-BN642</f>
        <v/>
      </c>
      <c r="DA642" s="35" t="n"/>
    </row>
    <row r="643">
      <c r="D643" s="19" t="n"/>
      <c r="E643" s="20" t="n"/>
      <c r="F643" s="21" t="n"/>
      <c r="G643" s="21" t="n"/>
      <c r="H643" s="21" t="n"/>
      <c r="I643" s="19" t="n"/>
      <c r="J643" s="19" t="n"/>
      <c r="K643" s="21" t="n"/>
      <c r="L643" s="21" t="n"/>
      <c r="M643" s="22" t="n"/>
      <c r="N643" s="22" t="n"/>
      <c r="O643" s="19" t="n"/>
      <c r="P643" s="21" t="n"/>
      <c r="Q643" s="167">
        <f>'Cutting Rules'!AD643</f>
        <v/>
      </c>
      <c r="R643" s="168" t="n"/>
      <c r="S643" s="24" t="n"/>
      <c r="T643" s="169" t="inlineStr"/>
      <c r="U643" s="19" t="n"/>
      <c r="V643" s="25" t="n"/>
      <c r="W643" s="26" t="n"/>
      <c r="X643" s="27" t="n"/>
      <c r="Y643" s="47" t="n"/>
      <c r="Z643" s="121">
        <f>IFERROR(VLOOKUP(E643,[1]route!$E$3:$BL$10005,59,0),"")&amp;IFERROR(VLOOKUP(E643,[1]route!$E$3:$BL$10005,60,0),"")</f>
        <v/>
      </c>
      <c r="AA643" s="172">
        <f>IF(R643&gt;V643,R643-V643,0)</f>
        <v/>
      </c>
      <c r="AB643" s="173">
        <f>AA643*O643*N643/1000</f>
        <v/>
      </c>
      <c r="AC643" s="4">
        <f>IFERROR(MATCH($X643,$BP643:$CZ643,0),"")</f>
        <v/>
      </c>
      <c r="AD643" s="29" t="n">
        <v>0</v>
      </c>
      <c r="AE643" s="30">
        <f>SUMIF([1]route!$E$3:$E$10005,E643,[1]!Table1[1])</f>
        <v/>
      </c>
      <c r="AF643" s="30">
        <f>SUMIF([1]route!$E$3:$E$10005,E643,[1]!Table1[2])</f>
        <v/>
      </c>
      <c r="AG643" s="30">
        <f>SUMIF([1]route!$E$3:$E$10005,E643,[1]!Table1[3])</f>
        <v/>
      </c>
      <c r="AH643" s="30">
        <f>SUMIF([1]route!$E$3:$E$10005,E643,[1]!Table1[4])</f>
        <v/>
      </c>
      <c r="AI643" s="30">
        <f>SUMIF([1]route!$E$3:$E$10005,E643,[1]!Table1[5])</f>
        <v/>
      </c>
      <c r="AJ643" s="30">
        <f>SUMIF([1]route!$E$3:$E$10005,E643,[1]!Table1[6])</f>
        <v/>
      </c>
      <c r="AK643" s="30">
        <f>SUMIF([1]route!$E$3:$E$10005,E643,[1]!Table1[7])</f>
        <v/>
      </c>
      <c r="AL643" s="30">
        <f>SUMIF([1]route!$E$3:$E$10005,E643,[1]!Table1[8])</f>
        <v/>
      </c>
      <c r="AM643" s="30">
        <f>SUMIF([1]route!$E$3:$E$10005,E643,[1]!Table1[9])</f>
        <v/>
      </c>
      <c r="AN643" s="30">
        <f>SUMIF([1]route!$E$3:$E$10005,E643,[1]!Table1[10])</f>
        <v/>
      </c>
      <c r="AO643" s="30">
        <f>SUMIF([1]route!$E$3:$E$10005,E643,[1]!Table1[11])</f>
        <v/>
      </c>
      <c r="AP643" s="30">
        <f>SUMIF([1]route!$E$3:$E$10005,E643,[1]!Table1[12])</f>
        <v/>
      </c>
      <c r="AQ643" s="30">
        <f>SUMIF([1]route!$E$3:$E$10005,E643,[1]!Table1[13])</f>
        <v/>
      </c>
      <c r="AR643" s="30">
        <f>SUMIF([1]route!$E$3:$E$10005,E643,[1]!Table1[14])</f>
        <v/>
      </c>
      <c r="AS643" s="30">
        <f>SUMIF([1]route!$E$3:$E$10005,E643,[1]!Table1[15])</f>
        <v/>
      </c>
      <c r="AT643" s="30">
        <f>SUMIF([1]route!$E$3:$E$10005,E643,[1]!Table1[16])</f>
        <v/>
      </c>
      <c r="AU643" s="30">
        <f>SUMIF([1]route!$E$3:$E$10005,E643,[1]!Table1[17])</f>
        <v/>
      </c>
      <c r="AV643" s="30">
        <f>SUMIF([1]route!$E$3:$E$10005,E643,[1]!Table1[18])</f>
        <v/>
      </c>
      <c r="AW643" s="30">
        <f>SUMIF([1]route!$E$3:$E$10005,E643,[1]!Table1[19])</f>
        <v/>
      </c>
      <c r="AX643" s="30">
        <f>SUMIF([1]route!$E$3:$E$10005,E643,[1]!Table1[20])</f>
        <v/>
      </c>
      <c r="AY643" s="30">
        <f>SUMIF([1]route!$E$3:$E$10005,E643,[1]!Table1[21])</f>
        <v/>
      </c>
      <c r="AZ643" s="30">
        <f>SUMIF([1]route!$E$3:$E$10005,E643,[1]!Table1[22])</f>
        <v/>
      </c>
      <c r="BA643" s="30">
        <f>SUMIF([1]route!$E$3:$E$10005,E643,[1]!Table1[23])</f>
        <v/>
      </c>
      <c r="BB643" s="30">
        <f>SUMIF([1]route!$E$3:$E$10005,E643,[1]!Table1[24])</f>
        <v/>
      </c>
      <c r="BC643" s="30">
        <f>SUMIF([1]route!$E$3:$E$10005,E643,[1]!Table1[25])</f>
        <v/>
      </c>
      <c r="BD643" s="30">
        <f>SUMIF([1]route!$E$3:$E$10005,E643,[1]!Table1[26])</f>
        <v/>
      </c>
      <c r="BE643" s="30">
        <f>SUMIF([1]route!$E$3:$E$10005,E643,[1]!Table1[27])</f>
        <v/>
      </c>
      <c r="BF643" s="30">
        <f>SUMIF([1]route!$E$3:$E$10005,E643,[1]!Table1[28])</f>
        <v/>
      </c>
      <c r="BG643" s="30">
        <f>SUMIF([1]route!$E$3:$E$10005,E643,[1]!Table1[29])</f>
        <v/>
      </c>
      <c r="BH643" s="30">
        <f>SUMIF([1]route!$E$3:$E$10005,E643,[1]!Table1[30])</f>
        <v/>
      </c>
      <c r="BI643" s="30">
        <f>SUMIF([1]route!$E$3:$E$10005,E643,[1]!Table1[31])</f>
        <v/>
      </c>
      <c r="BJ643" s="30">
        <f>SUMIF([1]route!$E$3:$E$10005,E643,[1]!Table1[Remain PO])</f>
        <v/>
      </c>
      <c r="BK643" s="31">
        <f>SUMIF([1]route!$E$3:$E$10005,E643,[1]!Table1[N+1])</f>
        <v/>
      </c>
      <c r="BL643" s="31">
        <f>SUMIF([1]route!$E$3:$E$10005,E643,[1]!Table1[N+2])</f>
        <v/>
      </c>
      <c r="BM643" s="31">
        <f>SUMIF([1]route!$E$3:$E$10005,E643,[1]!Table1[N+3])</f>
        <v/>
      </c>
      <c r="BN643" s="32">
        <f>SUMIF([1]route!$E$3:$E$10005,E643,[1]!Table1[N+4])</f>
        <v/>
      </c>
      <c r="BP643" s="37">
        <f>$V643-$AD643</f>
        <v/>
      </c>
      <c r="BQ643" s="35">
        <f>BP643-AE643</f>
        <v/>
      </c>
      <c r="BR643" s="35">
        <f>BQ643-AF643</f>
        <v/>
      </c>
      <c r="BS643" s="35">
        <f>BR643-AG643</f>
        <v/>
      </c>
      <c r="BT643" s="35">
        <f>BS643-AH643</f>
        <v/>
      </c>
      <c r="BU643" s="35">
        <f>BT643-AI643</f>
        <v/>
      </c>
      <c r="BV643" s="35">
        <f>BU643-AJ643</f>
        <v/>
      </c>
      <c r="BW643" s="35">
        <f>BV643-AK643</f>
        <v/>
      </c>
      <c r="BX643" s="35">
        <f>BW643-AL643</f>
        <v/>
      </c>
      <c r="BY643" s="35">
        <f>BX643-AM643</f>
        <v/>
      </c>
      <c r="BZ643" s="35">
        <f>BY643-AN643</f>
        <v/>
      </c>
      <c r="CA643" s="35">
        <f>BZ643-AO643</f>
        <v/>
      </c>
      <c r="CB643" s="35">
        <f>CA643-AP643</f>
        <v/>
      </c>
      <c r="CC643" s="35">
        <f>CB643-AQ643</f>
        <v/>
      </c>
      <c r="CD643" s="35">
        <f>CC643-AR643</f>
        <v/>
      </c>
      <c r="CE643" s="35">
        <f>CD643-AS643</f>
        <v/>
      </c>
      <c r="CF643" s="35">
        <f>CE643-AT643</f>
        <v/>
      </c>
      <c r="CG643" s="35">
        <f>CF643-AU643</f>
        <v/>
      </c>
      <c r="CH643" s="35">
        <f>CG643-AV643</f>
        <v/>
      </c>
      <c r="CI643" s="35">
        <f>CH643-AW643</f>
        <v/>
      </c>
      <c r="CJ643" s="35">
        <f>CI643-AX643</f>
        <v/>
      </c>
      <c r="CK643" s="35">
        <f>CJ643-AY643</f>
        <v/>
      </c>
      <c r="CL643" s="35">
        <f>CK643-AZ643</f>
        <v/>
      </c>
      <c r="CM643" s="35">
        <f>CL643-BA643</f>
        <v/>
      </c>
      <c r="CN643" s="35">
        <f>CM643-BB643</f>
        <v/>
      </c>
      <c r="CO643" s="35">
        <f>CN643-BC643</f>
        <v/>
      </c>
      <c r="CP643" s="35">
        <f>CO643-BD643</f>
        <v/>
      </c>
      <c r="CQ643" s="35">
        <f>CP643-BE643</f>
        <v/>
      </c>
      <c r="CR643" s="35">
        <f>CQ643-BF643</f>
        <v/>
      </c>
      <c r="CS643" s="35">
        <f>CR643-BG643</f>
        <v/>
      </c>
      <c r="CT643" s="35">
        <f>CS643-BH643</f>
        <v/>
      </c>
      <c r="CU643" s="35">
        <f>CT643-BI643</f>
        <v/>
      </c>
      <c r="CV643" s="35">
        <f>CU643-BJ643</f>
        <v/>
      </c>
      <c r="CW643" s="38">
        <f>CV643-BK643</f>
        <v/>
      </c>
      <c r="CX643" s="38">
        <f>CW643-BL643</f>
        <v/>
      </c>
      <c r="CY643" s="38">
        <f>CX643-BM643</f>
        <v/>
      </c>
      <c r="CZ643" s="39">
        <f>CY643-BN643</f>
        <v/>
      </c>
      <c r="DA643" s="35" t="n"/>
    </row>
    <row r="644">
      <c r="D644" s="19" t="n"/>
      <c r="E644" s="20" t="n"/>
      <c r="F644" s="21" t="n"/>
      <c r="G644" s="21" t="n"/>
      <c r="H644" s="21" t="n"/>
      <c r="I644" s="19" t="n"/>
      <c r="J644" s="19" t="n"/>
      <c r="K644" s="21" t="n"/>
      <c r="L644" s="21" t="n"/>
      <c r="M644" s="22" t="n"/>
      <c r="N644" s="22" t="n"/>
      <c r="O644" s="19" t="n"/>
      <c r="P644" s="21" t="n"/>
      <c r="Q644" s="167">
        <f>'Cutting Rules'!AD644</f>
        <v/>
      </c>
      <c r="R644" s="168" t="n"/>
      <c r="S644" s="24" t="n"/>
      <c r="T644" s="169" t="inlineStr"/>
      <c r="U644" s="19" t="n"/>
      <c r="V644" s="25" t="n"/>
      <c r="W644" s="26" t="n"/>
      <c r="X644" s="27" t="n"/>
      <c r="Y644" s="47" t="n"/>
      <c r="Z644" s="121">
        <f>IFERROR(VLOOKUP(E644,[1]route!$E$3:$BL$10005,59,0),"")&amp;IFERROR(VLOOKUP(E644,[1]route!$E$3:$BL$10005,60,0),"")</f>
        <v/>
      </c>
      <c r="AA644" s="172">
        <f>IF(R644&gt;V644,R644-V644,0)</f>
        <v/>
      </c>
      <c r="AB644" s="173">
        <f>AA644*O644*N644/1000</f>
        <v/>
      </c>
      <c r="AC644" s="4">
        <f>IFERROR(MATCH($X644,$BP644:$CZ644,0),"")</f>
        <v/>
      </c>
      <c r="AD644" s="29" t="n">
        <v>0</v>
      </c>
      <c r="AE644" s="30">
        <f>SUMIF([1]route!$E$3:$E$10005,E644,[1]!Table1[1])</f>
        <v/>
      </c>
      <c r="AF644" s="30">
        <f>SUMIF([1]route!$E$3:$E$10005,E644,[1]!Table1[2])</f>
        <v/>
      </c>
      <c r="AG644" s="30">
        <f>SUMIF([1]route!$E$3:$E$10005,E644,[1]!Table1[3])</f>
        <v/>
      </c>
      <c r="AH644" s="30">
        <f>SUMIF([1]route!$E$3:$E$10005,E644,[1]!Table1[4])</f>
        <v/>
      </c>
      <c r="AI644" s="30">
        <f>SUMIF([1]route!$E$3:$E$10005,E644,[1]!Table1[5])</f>
        <v/>
      </c>
      <c r="AJ644" s="30">
        <f>SUMIF([1]route!$E$3:$E$10005,E644,[1]!Table1[6])</f>
        <v/>
      </c>
      <c r="AK644" s="30">
        <f>SUMIF([1]route!$E$3:$E$10005,E644,[1]!Table1[7])</f>
        <v/>
      </c>
      <c r="AL644" s="30">
        <f>SUMIF([1]route!$E$3:$E$10005,E644,[1]!Table1[8])</f>
        <v/>
      </c>
      <c r="AM644" s="30">
        <f>SUMIF([1]route!$E$3:$E$10005,E644,[1]!Table1[9])</f>
        <v/>
      </c>
      <c r="AN644" s="30">
        <f>SUMIF([1]route!$E$3:$E$10005,E644,[1]!Table1[10])</f>
        <v/>
      </c>
      <c r="AO644" s="30">
        <f>SUMIF([1]route!$E$3:$E$10005,E644,[1]!Table1[11])</f>
        <v/>
      </c>
      <c r="AP644" s="30">
        <f>SUMIF([1]route!$E$3:$E$10005,E644,[1]!Table1[12])</f>
        <v/>
      </c>
      <c r="AQ644" s="30">
        <f>SUMIF([1]route!$E$3:$E$10005,E644,[1]!Table1[13])</f>
        <v/>
      </c>
      <c r="AR644" s="30">
        <f>SUMIF([1]route!$E$3:$E$10005,E644,[1]!Table1[14])</f>
        <v/>
      </c>
      <c r="AS644" s="30">
        <f>SUMIF([1]route!$E$3:$E$10005,E644,[1]!Table1[15])</f>
        <v/>
      </c>
      <c r="AT644" s="30">
        <f>SUMIF([1]route!$E$3:$E$10005,E644,[1]!Table1[16])</f>
        <v/>
      </c>
      <c r="AU644" s="30">
        <f>SUMIF([1]route!$E$3:$E$10005,E644,[1]!Table1[17])</f>
        <v/>
      </c>
      <c r="AV644" s="30">
        <f>SUMIF([1]route!$E$3:$E$10005,E644,[1]!Table1[18])</f>
        <v/>
      </c>
      <c r="AW644" s="30">
        <f>SUMIF([1]route!$E$3:$E$10005,E644,[1]!Table1[19])</f>
        <v/>
      </c>
      <c r="AX644" s="30">
        <f>SUMIF([1]route!$E$3:$E$10005,E644,[1]!Table1[20])</f>
        <v/>
      </c>
      <c r="AY644" s="30">
        <f>SUMIF([1]route!$E$3:$E$10005,E644,[1]!Table1[21])</f>
        <v/>
      </c>
      <c r="AZ644" s="30">
        <f>SUMIF([1]route!$E$3:$E$10005,E644,[1]!Table1[22])</f>
        <v/>
      </c>
      <c r="BA644" s="30">
        <f>SUMIF([1]route!$E$3:$E$10005,E644,[1]!Table1[23])</f>
        <v/>
      </c>
      <c r="BB644" s="30">
        <f>SUMIF([1]route!$E$3:$E$10005,E644,[1]!Table1[24])</f>
        <v/>
      </c>
      <c r="BC644" s="30">
        <f>SUMIF([1]route!$E$3:$E$10005,E644,[1]!Table1[25])</f>
        <v/>
      </c>
      <c r="BD644" s="30">
        <f>SUMIF([1]route!$E$3:$E$10005,E644,[1]!Table1[26])</f>
        <v/>
      </c>
      <c r="BE644" s="30">
        <f>SUMIF([1]route!$E$3:$E$10005,E644,[1]!Table1[27])</f>
        <v/>
      </c>
      <c r="BF644" s="30">
        <f>SUMIF([1]route!$E$3:$E$10005,E644,[1]!Table1[28])</f>
        <v/>
      </c>
      <c r="BG644" s="30">
        <f>SUMIF([1]route!$E$3:$E$10005,E644,[1]!Table1[29])</f>
        <v/>
      </c>
      <c r="BH644" s="30">
        <f>SUMIF([1]route!$E$3:$E$10005,E644,[1]!Table1[30])</f>
        <v/>
      </c>
      <c r="BI644" s="30">
        <f>SUMIF([1]route!$E$3:$E$10005,E644,[1]!Table1[31])</f>
        <v/>
      </c>
      <c r="BJ644" s="30">
        <f>SUMIF([1]route!$E$3:$E$10005,E644,[1]!Table1[Remain PO])</f>
        <v/>
      </c>
      <c r="BK644" s="31">
        <f>SUMIF([1]route!$E$3:$E$10005,E644,[1]!Table1[N+1])</f>
        <v/>
      </c>
      <c r="BL644" s="31">
        <f>SUMIF([1]route!$E$3:$E$10005,E644,[1]!Table1[N+2])</f>
        <v/>
      </c>
      <c r="BM644" s="31">
        <f>SUMIF([1]route!$E$3:$E$10005,E644,[1]!Table1[N+3])</f>
        <v/>
      </c>
      <c r="BN644" s="32">
        <f>SUMIF([1]route!$E$3:$E$10005,E644,[1]!Table1[N+4])</f>
        <v/>
      </c>
      <c r="BP644" s="37">
        <f>$V644-$AD644</f>
        <v/>
      </c>
      <c r="BQ644" s="35">
        <f>BP644-AE644</f>
        <v/>
      </c>
      <c r="BR644" s="35">
        <f>BQ644-AF644</f>
        <v/>
      </c>
      <c r="BS644" s="35">
        <f>BR644-AG644</f>
        <v/>
      </c>
      <c r="BT644" s="35">
        <f>BS644-AH644</f>
        <v/>
      </c>
      <c r="BU644" s="35">
        <f>BT644-AI644</f>
        <v/>
      </c>
      <c r="BV644" s="35">
        <f>BU644-AJ644</f>
        <v/>
      </c>
      <c r="BW644" s="35">
        <f>BV644-AK644</f>
        <v/>
      </c>
      <c r="BX644" s="35">
        <f>BW644-AL644</f>
        <v/>
      </c>
      <c r="BY644" s="35">
        <f>BX644-AM644</f>
        <v/>
      </c>
      <c r="BZ644" s="35">
        <f>BY644-AN644</f>
        <v/>
      </c>
      <c r="CA644" s="35">
        <f>BZ644-AO644</f>
        <v/>
      </c>
      <c r="CB644" s="35">
        <f>CA644-AP644</f>
        <v/>
      </c>
      <c r="CC644" s="35">
        <f>CB644-AQ644</f>
        <v/>
      </c>
      <c r="CD644" s="35">
        <f>CC644-AR644</f>
        <v/>
      </c>
      <c r="CE644" s="35">
        <f>CD644-AS644</f>
        <v/>
      </c>
      <c r="CF644" s="35">
        <f>CE644-AT644</f>
        <v/>
      </c>
      <c r="CG644" s="35">
        <f>CF644-AU644</f>
        <v/>
      </c>
      <c r="CH644" s="35">
        <f>CG644-AV644</f>
        <v/>
      </c>
      <c r="CI644" s="35">
        <f>CH644-AW644</f>
        <v/>
      </c>
      <c r="CJ644" s="35">
        <f>CI644-AX644</f>
        <v/>
      </c>
      <c r="CK644" s="35">
        <f>CJ644-AY644</f>
        <v/>
      </c>
      <c r="CL644" s="35">
        <f>CK644-AZ644</f>
        <v/>
      </c>
      <c r="CM644" s="35">
        <f>CL644-BA644</f>
        <v/>
      </c>
      <c r="CN644" s="35">
        <f>CM644-BB644</f>
        <v/>
      </c>
      <c r="CO644" s="35">
        <f>CN644-BC644</f>
        <v/>
      </c>
      <c r="CP644" s="35">
        <f>CO644-BD644</f>
        <v/>
      </c>
      <c r="CQ644" s="35">
        <f>CP644-BE644</f>
        <v/>
      </c>
      <c r="CR644" s="35">
        <f>CQ644-BF644</f>
        <v/>
      </c>
      <c r="CS644" s="35">
        <f>CR644-BG644</f>
        <v/>
      </c>
      <c r="CT644" s="35">
        <f>CS644-BH644</f>
        <v/>
      </c>
      <c r="CU644" s="35">
        <f>CT644-BI644</f>
        <v/>
      </c>
      <c r="CV644" s="35">
        <f>CU644-BJ644</f>
        <v/>
      </c>
      <c r="CW644" s="38">
        <f>CV644-BK644</f>
        <v/>
      </c>
      <c r="CX644" s="38">
        <f>CW644-BL644</f>
        <v/>
      </c>
      <c r="CY644" s="38">
        <f>CX644-BM644</f>
        <v/>
      </c>
      <c r="CZ644" s="39">
        <f>CY644-BN644</f>
        <v/>
      </c>
      <c r="DA644" s="35" t="n"/>
    </row>
    <row r="645">
      <c r="D645" s="19" t="n"/>
      <c r="E645" s="20" t="n"/>
      <c r="F645" s="21" t="n"/>
      <c r="G645" s="21" t="n"/>
      <c r="H645" s="21" t="n"/>
      <c r="I645" s="19" t="n"/>
      <c r="J645" s="19" t="n"/>
      <c r="K645" s="21" t="n"/>
      <c r="L645" s="21" t="n"/>
      <c r="M645" s="22" t="n"/>
      <c r="N645" s="22" t="n"/>
      <c r="O645" s="19" t="n"/>
      <c r="P645" s="21" t="n"/>
      <c r="Q645" s="167">
        <f>'Cutting Rules'!AD645</f>
        <v/>
      </c>
      <c r="R645" s="168" t="n"/>
      <c r="S645" s="24" t="n"/>
      <c r="T645" s="169" t="inlineStr"/>
      <c r="U645" s="19" t="n"/>
      <c r="V645" s="25" t="n"/>
      <c r="W645" s="26" t="n"/>
      <c r="X645" s="27" t="n"/>
      <c r="Y645" s="47" t="n"/>
      <c r="Z645" s="121">
        <f>IFERROR(VLOOKUP(E645,[1]route!$E$3:$BL$10005,59,0),"")&amp;IFERROR(VLOOKUP(E645,[1]route!$E$3:$BL$10005,60,0),"")</f>
        <v/>
      </c>
      <c r="AA645" s="172">
        <f>IF(R645&gt;V645,R645-V645,0)</f>
        <v/>
      </c>
      <c r="AB645" s="173">
        <f>AA645*O645*N645/1000</f>
        <v/>
      </c>
      <c r="AC645" s="4">
        <f>IFERROR(MATCH($X645,$BP645:$CZ645,0),"")</f>
        <v/>
      </c>
      <c r="AD645" s="29" t="n">
        <v>0</v>
      </c>
      <c r="AE645" s="30">
        <f>SUMIF([1]route!$E$3:$E$10005,E645,[1]!Table1[1])</f>
        <v/>
      </c>
      <c r="AF645" s="30">
        <f>SUMIF([1]route!$E$3:$E$10005,E645,[1]!Table1[2])</f>
        <v/>
      </c>
      <c r="AG645" s="30">
        <f>SUMIF([1]route!$E$3:$E$10005,E645,[1]!Table1[3])</f>
        <v/>
      </c>
      <c r="AH645" s="30">
        <f>SUMIF([1]route!$E$3:$E$10005,E645,[1]!Table1[4])</f>
        <v/>
      </c>
      <c r="AI645" s="30">
        <f>SUMIF([1]route!$E$3:$E$10005,E645,[1]!Table1[5])</f>
        <v/>
      </c>
      <c r="AJ645" s="30">
        <f>SUMIF([1]route!$E$3:$E$10005,E645,[1]!Table1[6])</f>
        <v/>
      </c>
      <c r="AK645" s="30">
        <f>SUMIF([1]route!$E$3:$E$10005,E645,[1]!Table1[7])</f>
        <v/>
      </c>
      <c r="AL645" s="30">
        <f>SUMIF([1]route!$E$3:$E$10005,E645,[1]!Table1[8])</f>
        <v/>
      </c>
      <c r="AM645" s="30">
        <f>SUMIF([1]route!$E$3:$E$10005,E645,[1]!Table1[9])</f>
        <v/>
      </c>
      <c r="AN645" s="30">
        <f>SUMIF([1]route!$E$3:$E$10005,E645,[1]!Table1[10])</f>
        <v/>
      </c>
      <c r="AO645" s="30">
        <f>SUMIF([1]route!$E$3:$E$10005,E645,[1]!Table1[11])</f>
        <v/>
      </c>
      <c r="AP645" s="30">
        <f>SUMIF([1]route!$E$3:$E$10005,E645,[1]!Table1[12])</f>
        <v/>
      </c>
      <c r="AQ645" s="30">
        <f>SUMIF([1]route!$E$3:$E$10005,E645,[1]!Table1[13])</f>
        <v/>
      </c>
      <c r="AR645" s="30">
        <f>SUMIF([1]route!$E$3:$E$10005,E645,[1]!Table1[14])</f>
        <v/>
      </c>
      <c r="AS645" s="30">
        <f>SUMIF([1]route!$E$3:$E$10005,E645,[1]!Table1[15])</f>
        <v/>
      </c>
      <c r="AT645" s="30">
        <f>SUMIF([1]route!$E$3:$E$10005,E645,[1]!Table1[16])</f>
        <v/>
      </c>
      <c r="AU645" s="30">
        <f>SUMIF([1]route!$E$3:$E$10005,E645,[1]!Table1[17])</f>
        <v/>
      </c>
      <c r="AV645" s="30">
        <f>SUMIF([1]route!$E$3:$E$10005,E645,[1]!Table1[18])</f>
        <v/>
      </c>
      <c r="AW645" s="30">
        <f>SUMIF([1]route!$E$3:$E$10005,E645,[1]!Table1[19])</f>
        <v/>
      </c>
      <c r="AX645" s="30">
        <f>SUMIF([1]route!$E$3:$E$10005,E645,[1]!Table1[20])</f>
        <v/>
      </c>
      <c r="AY645" s="30">
        <f>SUMIF([1]route!$E$3:$E$10005,E645,[1]!Table1[21])</f>
        <v/>
      </c>
      <c r="AZ645" s="30">
        <f>SUMIF([1]route!$E$3:$E$10005,E645,[1]!Table1[22])</f>
        <v/>
      </c>
      <c r="BA645" s="30">
        <f>SUMIF([1]route!$E$3:$E$10005,E645,[1]!Table1[23])</f>
        <v/>
      </c>
      <c r="BB645" s="30">
        <f>SUMIF([1]route!$E$3:$E$10005,E645,[1]!Table1[24])</f>
        <v/>
      </c>
      <c r="BC645" s="30">
        <f>SUMIF([1]route!$E$3:$E$10005,E645,[1]!Table1[25])</f>
        <v/>
      </c>
      <c r="BD645" s="30">
        <f>SUMIF([1]route!$E$3:$E$10005,E645,[1]!Table1[26])</f>
        <v/>
      </c>
      <c r="BE645" s="30">
        <f>SUMIF([1]route!$E$3:$E$10005,E645,[1]!Table1[27])</f>
        <v/>
      </c>
      <c r="BF645" s="30">
        <f>SUMIF([1]route!$E$3:$E$10005,E645,[1]!Table1[28])</f>
        <v/>
      </c>
      <c r="BG645" s="30">
        <f>SUMIF([1]route!$E$3:$E$10005,E645,[1]!Table1[29])</f>
        <v/>
      </c>
      <c r="BH645" s="30">
        <f>SUMIF([1]route!$E$3:$E$10005,E645,[1]!Table1[30])</f>
        <v/>
      </c>
      <c r="BI645" s="30">
        <f>SUMIF([1]route!$E$3:$E$10005,E645,[1]!Table1[31])</f>
        <v/>
      </c>
      <c r="BJ645" s="30">
        <f>SUMIF([1]route!$E$3:$E$10005,E645,[1]!Table1[Remain PO])</f>
        <v/>
      </c>
      <c r="BK645" s="31">
        <f>SUMIF([1]route!$E$3:$E$10005,E645,[1]!Table1[N+1])</f>
        <v/>
      </c>
      <c r="BL645" s="31">
        <f>SUMIF([1]route!$E$3:$E$10005,E645,[1]!Table1[N+2])</f>
        <v/>
      </c>
      <c r="BM645" s="31">
        <f>SUMIF([1]route!$E$3:$E$10005,E645,[1]!Table1[N+3])</f>
        <v/>
      </c>
      <c r="BN645" s="32">
        <f>SUMIF([1]route!$E$3:$E$10005,E645,[1]!Table1[N+4])</f>
        <v/>
      </c>
      <c r="BP645" s="37">
        <f>$V645-$AD645</f>
        <v/>
      </c>
      <c r="BQ645" s="35">
        <f>BP645-AE645</f>
        <v/>
      </c>
      <c r="BR645" s="35">
        <f>BQ645-AF645</f>
        <v/>
      </c>
      <c r="BS645" s="35">
        <f>BR645-AG645</f>
        <v/>
      </c>
      <c r="BT645" s="35">
        <f>BS645-AH645</f>
        <v/>
      </c>
      <c r="BU645" s="35">
        <f>BT645-AI645</f>
        <v/>
      </c>
      <c r="BV645" s="35">
        <f>BU645-AJ645</f>
        <v/>
      </c>
      <c r="BW645" s="35">
        <f>BV645-AK645</f>
        <v/>
      </c>
      <c r="BX645" s="35">
        <f>BW645-AL645</f>
        <v/>
      </c>
      <c r="BY645" s="35">
        <f>BX645-AM645</f>
        <v/>
      </c>
      <c r="BZ645" s="35">
        <f>BY645-AN645</f>
        <v/>
      </c>
      <c r="CA645" s="35">
        <f>BZ645-AO645</f>
        <v/>
      </c>
      <c r="CB645" s="35">
        <f>CA645-AP645</f>
        <v/>
      </c>
      <c r="CC645" s="35">
        <f>CB645-AQ645</f>
        <v/>
      </c>
      <c r="CD645" s="35">
        <f>CC645-AR645</f>
        <v/>
      </c>
      <c r="CE645" s="35">
        <f>CD645-AS645</f>
        <v/>
      </c>
      <c r="CF645" s="35">
        <f>CE645-AT645</f>
        <v/>
      </c>
      <c r="CG645" s="35">
        <f>CF645-AU645</f>
        <v/>
      </c>
      <c r="CH645" s="35">
        <f>CG645-AV645</f>
        <v/>
      </c>
      <c r="CI645" s="35">
        <f>CH645-AW645</f>
        <v/>
      </c>
      <c r="CJ645" s="35">
        <f>CI645-AX645</f>
        <v/>
      </c>
      <c r="CK645" s="35">
        <f>CJ645-AY645</f>
        <v/>
      </c>
      <c r="CL645" s="35">
        <f>CK645-AZ645</f>
        <v/>
      </c>
      <c r="CM645" s="35">
        <f>CL645-BA645</f>
        <v/>
      </c>
      <c r="CN645" s="35">
        <f>CM645-BB645</f>
        <v/>
      </c>
      <c r="CO645" s="35">
        <f>CN645-BC645</f>
        <v/>
      </c>
      <c r="CP645" s="35">
        <f>CO645-BD645</f>
        <v/>
      </c>
      <c r="CQ645" s="35">
        <f>CP645-BE645</f>
        <v/>
      </c>
      <c r="CR645" s="35">
        <f>CQ645-BF645</f>
        <v/>
      </c>
      <c r="CS645" s="35">
        <f>CR645-BG645</f>
        <v/>
      </c>
      <c r="CT645" s="35">
        <f>CS645-BH645</f>
        <v/>
      </c>
      <c r="CU645" s="35">
        <f>CT645-BI645</f>
        <v/>
      </c>
      <c r="CV645" s="35">
        <f>CU645-BJ645</f>
        <v/>
      </c>
      <c r="CW645" s="38">
        <f>CV645-BK645</f>
        <v/>
      </c>
      <c r="CX645" s="38">
        <f>CW645-BL645</f>
        <v/>
      </c>
      <c r="CY645" s="38">
        <f>CX645-BM645</f>
        <v/>
      </c>
      <c r="CZ645" s="39">
        <f>CY645-BN645</f>
        <v/>
      </c>
      <c r="DA645" s="35" t="n"/>
    </row>
    <row r="646">
      <c r="D646" s="19" t="n"/>
      <c r="E646" s="20" t="n"/>
      <c r="F646" s="21" t="n"/>
      <c r="G646" s="21" t="n"/>
      <c r="H646" s="21" t="n"/>
      <c r="I646" s="19" t="n"/>
      <c r="J646" s="19" t="n"/>
      <c r="K646" s="21" t="n"/>
      <c r="L646" s="21" t="n"/>
      <c r="M646" s="22" t="n"/>
      <c r="N646" s="22" t="n"/>
      <c r="O646" s="19" t="n"/>
      <c r="P646" s="21" t="n"/>
      <c r="Q646" s="167">
        <f>'Cutting Rules'!AD646</f>
        <v/>
      </c>
      <c r="R646" s="168" t="n"/>
      <c r="S646" s="24" t="n"/>
      <c r="T646" s="169" t="inlineStr"/>
      <c r="U646" s="19" t="n"/>
      <c r="V646" s="25" t="n"/>
      <c r="W646" s="26" t="n"/>
      <c r="X646" s="27" t="n"/>
      <c r="Y646" s="47" t="n"/>
      <c r="Z646" s="121">
        <f>IFERROR(VLOOKUP(E646,[1]route!$E$3:$BL$10005,59,0),"")&amp;IFERROR(VLOOKUP(E646,[1]route!$E$3:$BL$10005,60,0),"")</f>
        <v/>
      </c>
      <c r="AA646" s="172">
        <f>IF(R646&gt;V646,R646-V646,0)</f>
        <v/>
      </c>
      <c r="AB646" s="173">
        <f>AA646*O646*N646/1000</f>
        <v/>
      </c>
      <c r="AC646" s="4">
        <f>IFERROR(MATCH($X646,$BP646:$CZ646,0),"")</f>
        <v/>
      </c>
      <c r="AD646" s="29" t="n">
        <v>0</v>
      </c>
      <c r="AE646" s="30">
        <f>SUMIF([1]route!$E$3:$E$10005,E646,[1]!Table1[1])</f>
        <v/>
      </c>
      <c r="AF646" s="30">
        <f>SUMIF([1]route!$E$3:$E$10005,E646,[1]!Table1[2])</f>
        <v/>
      </c>
      <c r="AG646" s="30">
        <f>SUMIF([1]route!$E$3:$E$10005,E646,[1]!Table1[3])</f>
        <v/>
      </c>
      <c r="AH646" s="30">
        <f>SUMIF([1]route!$E$3:$E$10005,E646,[1]!Table1[4])</f>
        <v/>
      </c>
      <c r="AI646" s="30">
        <f>SUMIF([1]route!$E$3:$E$10005,E646,[1]!Table1[5])</f>
        <v/>
      </c>
      <c r="AJ646" s="30">
        <f>SUMIF([1]route!$E$3:$E$10005,E646,[1]!Table1[6])</f>
        <v/>
      </c>
      <c r="AK646" s="30">
        <f>SUMIF([1]route!$E$3:$E$10005,E646,[1]!Table1[7])</f>
        <v/>
      </c>
      <c r="AL646" s="30">
        <f>SUMIF([1]route!$E$3:$E$10005,E646,[1]!Table1[8])</f>
        <v/>
      </c>
      <c r="AM646" s="30">
        <f>SUMIF([1]route!$E$3:$E$10005,E646,[1]!Table1[9])</f>
        <v/>
      </c>
      <c r="AN646" s="30">
        <f>SUMIF([1]route!$E$3:$E$10005,E646,[1]!Table1[10])</f>
        <v/>
      </c>
      <c r="AO646" s="30">
        <f>SUMIF([1]route!$E$3:$E$10005,E646,[1]!Table1[11])</f>
        <v/>
      </c>
      <c r="AP646" s="30">
        <f>SUMIF([1]route!$E$3:$E$10005,E646,[1]!Table1[12])</f>
        <v/>
      </c>
      <c r="AQ646" s="30">
        <f>SUMIF([1]route!$E$3:$E$10005,E646,[1]!Table1[13])</f>
        <v/>
      </c>
      <c r="AR646" s="30">
        <f>SUMIF([1]route!$E$3:$E$10005,E646,[1]!Table1[14])</f>
        <v/>
      </c>
      <c r="AS646" s="30">
        <f>SUMIF([1]route!$E$3:$E$10005,E646,[1]!Table1[15])</f>
        <v/>
      </c>
      <c r="AT646" s="30">
        <f>SUMIF([1]route!$E$3:$E$10005,E646,[1]!Table1[16])</f>
        <v/>
      </c>
      <c r="AU646" s="30">
        <f>SUMIF([1]route!$E$3:$E$10005,E646,[1]!Table1[17])</f>
        <v/>
      </c>
      <c r="AV646" s="30">
        <f>SUMIF([1]route!$E$3:$E$10005,E646,[1]!Table1[18])</f>
        <v/>
      </c>
      <c r="AW646" s="30">
        <f>SUMIF([1]route!$E$3:$E$10005,E646,[1]!Table1[19])</f>
        <v/>
      </c>
      <c r="AX646" s="30">
        <f>SUMIF([1]route!$E$3:$E$10005,E646,[1]!Table1[20])</f>
        <v/>
      </c>
      <c r="AY646" s="30">
        <f>SUMIF([1]route!$E$3:$E$10005,E646,[1]!Table1[21])</f>
        <v/>
      </c>
      <c r="AZ646" s="30">
        <f>SUMIF([1]route!$E$3:$E$10005,E646,[1]!Table1[22])</f>
        <v/>
      </c>
      <c r="BA646" s="30">
        <f>SUMIF([1]route!$E$3:$E$10005,E646,[1]!Table1[23])</f>
        <v/>
      </c>
      <c r="BB646" s="30">
        <f>SUMIF([1]route!$E$3:$E$10005,E646,[1]!Table1[24])</f>
        <v/>
      </c>
      <c r="BC646" s="30">
        <f>SUMIF([1]route!$E$3:$E$10005,E646,[1]!Table1[25])</f>
        <v/>
      </c>
      <c r="BD646" s="30">
        <f>SUMIF([1]route!$E$3:$E$10005,E646,[1]!Table1[26])</f>
        <v/>
      </c>
      <c r="BE646" s="30">
        <f>SUMIF([1]route!$E$3:$E$10005,E646,[1]!Table1[27])</f>
        <v/>
      </c>
      <c r="BF646" s="30">
        <f>SUMIF([1]route!$E$3:$E$10005,E646,[1]!Table1[28])</f>
        <v/>
      </c>
      <c r="BG646" s="30">
        <f>SUMIF([1]route!$E$3:$E$10005,E646,[1]!Table1[29])</f>
        <v/>
      </c>
      <c r="BH646" s="30">
        <f>SUMIF([1]route!$E$3:$E$10005,E646,[1]!Table1[30])</f>
        <v/>
      </c>
      <c r="BI646" s="30">
        <f>SUMIF([1]route!$E$3:$E$10005,E646,[1]!Table1[31])</f>
        <v/>
      </c>
      <c r="BJ646" s="30">
        <f>SUMIF([1]route!$E$3:$E$10005,E646,[1]!Table1[Remain PO])</f>
        <v/>
      </c>
      <c r="BK646" s="31">
        <f>SUMIF([1]route!$E$3:$E$10005,E646,[1]!Table1[N+1])</f>
        <v/>
      </c>
      <c r="BL646" s="31">
        <f>SUMIF([1]route!$E$3:$E$10005,E646,[1]!Table1[N+2])</f>
        <v/>
      </c>
      <c r="BM646" s="31">
        <f>SUMIF([1]route!$E$3:$E$10005,E646,[1]!Table1[N+3])</f>
        <v/>
      </c>
      <c r="BN646" s="32">
        <f>SUMIF([1]route!$E$3:$E$10005,E646,[1]!Table1[N+4])</f>
        <v/>
      </c>
      <c r="BP646" s="37">
        <f>$V646-$AD646</f>
        <v/>
      </c>
      <c r="BQ646" s="35">
        <f>BP646-AE646</f>
        <v/>
      </c>
      <c r="BR646" s="35">
        <f>BQ646-AF646</f>
        <v/>
      </c>
      <c r="BS646" s="35">
        <f>BR646-AG646</f>
        <v/>
      </c>
      <c r="BT646" s="35">
        <f>BS646-AH646</f>
        <v/>
      </c>
      <c r="BU646" s="35">
        <f>BT646-AI646</f>
        <v/>
      </c>
      <c r="BV646" s="35">
        <f>BU646-AJ646</f>
        <v/>
      </c>
      <c r="BW646" s="35">
        <f>BV646-AK646</f>
        <v/>
      </c>
      <c r="BX646" s="35">
        <f>BW646-AL646</f>
        <v/>
      </c>
      <c r="BY646" s="35">
        <f>BX646-AM646</f>
        <v/>
      </c>
      <c r="BZ646" s="35">
        <f>BY646-AN646</f>
        <v/>
      </c>
      <c r="CA646" s="35">
        <f>BZ646-AO646</f>
        <v/>
      </c>
      <c r="CB646" s="35">
        <f>CA646-AP646</f>
        <v/>
      </c>
      <c r="CC646" s="35">
        <f>CB646-AQ646</f>
        <v/>
      </c>
      <c r="CD646" s="35">
        <f>CC646-AR646</f>
        <v/>
      </c>
      <c r="CE646" s="35">
        <f>CD646-AS646</f>
        <v/>
      </c>
      <c r="CF646" s="35">
        <f>CE646-AT646</f>
        <v/>
      </c>
      <c r="CG646" s="35">
        <f>CF646-AU646</f>
        <v/>
      </c>
      <c r="CH646" s="35">
        <f>CG646-AV646</f>
        <v/>
      </c>
      <c r="CI646" s="35">
        <f>CH646-AW646</f>
        <v/>
      </c>
      <c r="CJ646" s="35">
        <f>CI646-AX646</f>
        <v/>
      </c>
      <c r="CK646" s="35">
        <f>CJ646-AY646</f>
        <v/>
      </c>
      <c r="CL646" s="35">
        <f>CK646-AZ646</f>
        <v/>
      </c>
      <c r="CM646" s="35">
        <f>CL646-BA646</f>
        <v/>
      </c>
      <c r="CN646" s="35">
        <f>CM646-BB646</f>
        <v/>
      </c>
      <c r="CO646" s="35">
        <f>CN646-BC646</f>
        <v/>
      </c>
      <c r="CP646" s="35">
        <f>CO646-BD646</f>
        <v/>
      </c>
      <c r="CQ646" s="35">
        <f>CP646-BE646</f>
        <v/>
      </c>
      <c r="CR646" s="35">
        <f>CQ646-BF646</f>
        <v/>
      </c>
      <c r="CS646" s="35">
        <f>CR646-BG646</f>
        <v/>
      </c>
      <c r="CT646" s="35">
        <f>CS646-BH646</f>
        <v/>
      </c>
      <c r="CU646" s="35">
        <f>CT646-BI646</f>
        <v/>
      </c>
      <c r="CV646" s="35">
        <f>CU646-BJ646</f>
        <v/>
      </c>
      <c r="CW646" s="38">
        <f>CV646-BK646</f>
        <v/>
      </c>
      <c r="CX646" s="38">
        <f>CW646-BL646</f>
        <v/>
      </c>
      <c r="CY646" s="38">
        <f>CX646-BM646</f>
        <v/>
      </c>
      <c r="CZ646" s="39">
        <f>CY646-BN646</f>
        <v/>
      </c>
      <c r="DA646" s="35" t="n"/>
    </row>
    <row r="647">
      <c r="D647" s="19" t="n"/>
      <c r="E647" s="20" t="n"/>
      <c r="F647" s="21" t="n"/>
      <c r="G647" s="21" t="n"/>
      <c r="H647" s="21" t="n"/>
      <c r="I647" s="19" t="n"/>
      <c r="J647" s="19" t="n"/>
      <c r="K647" s="21" t="n"/>
      <c r="L647" s="21" t="n"/>
      <c r="M647" s="22" t="n"/>
      <c r="N647" s="22" t="n"/>
      <c r="O647" s="19" t="n"/>
      <c r="P647" s="21" t="n"/>
      <c r="Q647" s="167">
        <f>'Cutting Rules'!AD647</f>
        <v/>
      </c>
      <c r="R647" s="168" t="n"/>
      <c r="S647" s="24" t="n"/>
      <c r="T647" s="169" t="inlineStr"/>
      <c r="U647" s="19" t="n"/>
      <c r="V647" s="25" t="n"/>
      <c r="W647" s="26" t="n"/>
      <c r="X647" s="27" t="n"/>
      <c r="Y647" s="47" t="n"/>
      <c r="Z647" s="121">
        <f>IFERROR(VLOOKUP(E647,[1]route!$E$3:$BL$10005,59,0),"")&amp;IFERROR(VLOOKUP(E647,[1]route!$E$3:$BL$10005,60,0),"")</f>
        <v/>
      </c>
      <c r="AA647" s="172">
        <f>IF(R647&gt;V647,R647-V647,0)</f>
        <v/>
      </c>
      <c r="AB647" s="173">
        <f>AA647*O647*N647/1000</f>
        <v/>
      </c>
      <c r="AC647" s="4">
        <f>IFERROR(MATCH($X647,$BP647:$CZ647,0),"")</f>
        <v/>
      </c>
      <c r="AD647" s="29" t="n">
        <v>0</v>
      </c>
      <c r="AE647" s="30">
        <f>SUMIF([1]route!$E$3:$E$10005,E647,[1]!Table1[1])</f>
        <v/>
      </c>
      <c r="AF647" s="30">
        <f>SUMIF([1]route!$E$3:$E$10005,E647,[1]!Table1[2])</f>
        <v/>
      </c>
      <c r="AG647" s="30">
        <f>SUMIF([1]route!$E$3:$E$10005,E647,[1]!Table1[3])</f>
        <v/>
      </c>
      <c r="AH647" s="30">
        <f>SUMIF([1]route!$E$3:$E$10005,E647,[1]!Table1[4])</f>
        <v/>
      </c>
      <c r="AI647" s="30">
        <f>SUMIF([1]route!$E$3:$E$10005,E647,[1]!Table1[5])</f>
        <v/>
      </c>
      <c r="AJ647" s="30">
        <f>SUMIF([1]route!$E$3:$E$10005,E647,[1]!Table1[6])</f>
        <v/>
      </c>
      <c r="AK647" s="30">
        <f>SUMIF([1]route!$E$3:$E$10005,E647,[1]!Table1[7])</f>
        <v/>
      </c>
      <c r="AL647" s="30">
        <f>SUMIF([1]route!$E$3:$E$10005,E647,[1]!Table1[8])</f>
        <v/>
      </c>
      <c r="AM647" s="30">
        <f>SUMIF([1]route!$E$3:$E$10005,E647,[1]!Table1[9])</f>
        <v/>
      </c>
      <c r="AN647" s="30">
        <f>SUMIF([1]route!$E$3:$E$10005,E647,[1]!Table1[10])</f>
        <v/>
      </c>
      <c r="AO647" s="30">
        <f>SUMIF([1]route!$E$3:$E$10005,E647,[1]!Table1[11])</f>
        <v/>
      </c>
      <c r="AP647" s="30">
        <f>SUMIF([1]route!$E$3:$E$10005,E647,[1]!Table1[12])</f>
        <v/>
      </c>
      <c r="AQ647" s="30">
        <f>SUMIF([1]route!$E$3:$E$10005,E647,[1]!Table1[13])</f>
        <v/>
      </c>
      <c r="AR647" s="30">
        <f>SUMIF([1]route!$E$3:$E$10005,E647,[1]!Table1[14])</f>
        <v/>
      </c>
      <c r="AS647" s="30">
        <f>SUMIF([1]route!$E$3:$E$10005,E647,[1]!Table1[15])</f>
        <v/>
      </c>
      <c r="AT647" s="30">
        <f>SUMIF([1]route!$E$3:$E$10005,E647,[1]!Table1[16])</f>
        <v/>
      </c>
      <c r="AU647" s="30">
        <f>SUMIF([1]route!$E$3:$E$10005,E647,[1]!Table1[17])</f>
        <v/>
      </c>
      <c r="AV647" s="30">
        <f>SUMIF([1]route!$E$3:$E$10005,E647,[1]!Table1[18])</f>
        <v/>
      </c>
      <c r="AW647" s="30">
        <f>SUMIF([1]route!$E$3:$E$10005,E647,[1]!Table1[19])</f>
        <v/>
      </c>
      <c r="AX647" s="30">
        <f>SUMIF([1]route!$E$3:$E$10005,E647,[1]!Table1[20])</f>
        <v/>
      </c>
      <c r="AY647" s="30">
        <f>SUMIF([1]route!$E$3:$E$10005,E647,[1]!Table1[21])</f>
        <v/>
      </c>
      <c r="AZ647" s="30">
        <f>SUMIF([1]route!$E$3:$E$10005,E647,[1]!Table1[22])</f>
        <v/>
      </c>
      <c r="BA647" s="30">
        <f>SUMIF([1]route!$E$3:$E$10005,E647,[1]!Table1[23])</f>
        <v/>
      </c>
      <c r="BB647" s="30">
        <f>SUMIF([1]route!$E$3:$E$10005,E647,[1]!Table1[24])</f>
        <v/>
      </c>
      <c r="BC647" s="30">
        <f>SUMIF([1]route!$E$3:$E$10005,E647,[1]!Table1[25])</f>
        <v/>
      </c>
      <c r="BD647" s="30">
        <f>SUMIF([1]route!$E$3:$E$10005,E647,[1]!Table1[26])</f>
        <v/>
      </c>
      <c r="BE647" s="30">
        <f>SUMIF([1]route!$E$3:$E$10005,E647,[1]!Table1[27])</f>
        <v/>
      </c>
      <c r="BF647" s="30">
        <f>SUMIF([1]route!$E$3:$E$10005,E647,[1]!Table1[28])</f>
        <v/>
      </c>
      <c r="BG647" s="30">
        <f>SUMIF([1]route!$E$3:$E$10005,E647,[1]!Table1[29])</f>
        <v/>
      </c>
      <c r="BH647" s="30">
        <f>SUMIF([1]route!$E$3:$E$10005,E647,[1]!Table1[30])</f>
        <v/>
      </c>
      <c r="BI647" s="30">
        <f>SUMIF([1]route!$E$3:$E$10005,E647,[1]!Table1[31])</f>
        <v/>
      </c>
      <c r="BJ647" s="30">
        <f>SUMIF([1]route!$E$3:$E$10005,E647,[1]!Table1[Remain PO])</f>
        <v/>
      </c>
      <c r="BK647" s="31">
        <f>SUMIF([1]route!$E$3:$E$10005,E647,[1]!Table1[N+1])</f>
        <v/>
      </c>
      <c r="BL647" s="31">
        <f>SUMIF([1]route!$E$3:$E$10005,E647,[1]!Table1[N+2])</f>
        <v/>
      </c>
      <c r="BM647" s="31">
        <f>SUMIF([1]route!$E$3:$E$10005,E647,[1]!Table1[N+3])</f>
        <v/>
      </c>
      <c r="BN647" s="32">
        <f>SUMIF([1]route!$E$3:$E$10005,E647,[1]!Table1[N+4])</f>
        <v/>
      </c>
      <c r="BP647" s="37">
        <f>$V647-$AD647</f>
        <v/>
      </c>
      <c r="BQ647" s="35">
        <f>BP647-AE647</f>
        <v/>
      </c>
      <c r="BR647" s="35">
        <f>BQ647-AF647</f>
        <v/>
      </c>
      <c r="BS647" s="35">
        <f>BR647-AG647</f>
        <v/>
      </c>
      <c r="BT647" s="35">
        <f>BS647-AH647</f>
        <v/>
      </c>
      <c r="BU647" s="35">
        <f>BT647-AI647</f>
        <v/>
      </c>
      <c r="BV647" s="35">
        <f>BU647-AJ647</f>
        <v/>
      </c>
      <c r="BW647" s="35">
        <f>BV647-AK647</f>
        <v/>
      </c>
      <c r="BX647" s="35">
        <f>BW647-AL647</f>
        <v/>
      </c>
      <c r="BY647" s="35">
        <f>BX647-AM647</f>
        <v/>
      </c>
      <c r="BZ647" s="35">
        <f>BY647-AN647</f>
        <v/>
      </c>
      <c r="CA647" s="35">
        <f>BZ647-AO647</f>
        <v/>
      </c>
      <c r="CB647" s="35">
        <f>CA647-AP647</f>
        <v/>
      </c>
      <c r="CC647" s="35">
        <f>CB647-AQ647</f>
        <v/>
      </c>
      <c r="CD647" s="35">
        <f>CC647-AR647</f>
        <v/>
      </c>
      <c r="CE647" s="35">
        <f>CD647-AS647</f>
        <v/>
      </c>
      <c r="CF647" s="35">
        <f>CE647-AT647</f>
        <v/>
      </c>
      <c r="CG647" s="35">
        <f>CF647-AU647</f>
        <v/>
      </c>
      <c r="CH647" s="35">
        <f>CG647-AV647</f>
        <v/>
      </c>
      <c r="CI647" s="35">
        <f>CH647-AW647</f>
        <v/>
      </c>
      <c r="CJ647" s="35">
        <f>CI647-AX647</f>
        <v/>
      </c>
      <c r="CK647" s="35">
        <f>CJ647-AY647</f>
        <v/>
      </c>
      <c r="CL647" s="35">
        <f>CK647-AZ647</f>
        <v/>
      </c>
      <c r="CM647" s="35">
        <f>CL647-BA647</f>
        <v/>
      </c>
      <c r="CN647" s="35">
        <f>CM647-BB647</f>
        <v/>
      </c>
      <c r="CO647" s="35">
        <f>CN647-BC647</f>
        <v/>
      </c>
      <c r="CP647" s="35">
        <f>CO647-BD647</f>
        <v/>
      </c>
      <c r="CQ647" s="35">
        <f>CP647-BE647</f>
        <v/>
      </c>
      <c r="CR647" s="35">
        <f>CQ647-BF647</f>
        <v/>
      </c>
      <c r="CS647" s="35">
        <f>CR647-BG647</f>
        <v/>
      </c>
      <c r="CT647" s="35">
        <f>CS647-BH647</f>
        <v/>
      </c>
      <c r="CU647" s="35">
        <f>CT647-BI647</f>
        <v/>
      </c>
      <c r="CV647" s="35">
        <f>CU647-BJ647</f>
        <v/>
      </c>
      <c r="CW647" s="38">
        <f>CV647-BK647</f>
        <v/>
      </c>
      <c r="CX647" s="38">
        <f>CW647-BL647</f>
        <v/>
      </c>
      <c r="CY647" s="38">
        <f>CX647-BM647</f>
        <v/>
      </c>
      <c r="CZ647" s="39">
        <f>CY647-BN647</f>
        <v/>
      </c>
      <c r="DA647" s="35" t="n"/>
    </row>
    <row r="648">
      <c r="D648" s="19" t="n"/>
      <c r="E648" s="20" t="n"/>
      <c r="F648" s="21" t="n"/>
      <c r="G648" s="21" t="n"/>
      <c r="H648" s="21" t="n"/>
      <c r="I648" s="19" t="n"/>
      <c r="J648" s="19" t="n"/>
      <c r="K648" s="21" t="n"/>
      <c r="L648" s="21" t="n"/>
      <c r="M648" s="22" t="n"/>
      <c r="N648" s="22" t="n"/>
      <c r="O648" s="19" t="n"/>
      <c r="P648" s="21" t="n"/>
      <c r="Q648" s="167">
        <f>'Cutting Rules'!AD648</f>
        <v/>
      </c>
      <c r="R648" s="168" t="n"/>
      <c r="S648" s="24" t="n"/>
      <c r="T648" s="169" t="inlineStr"/>
      <c r="U648" s="19" t="n"/>
      <c r="V648" s="25" t="n"/>
      <c r="W648" s="26" t="n"/>
      <c r="X648" s="27" t="n"/>
      <c r="Y648" s="47" t="n"/>
      <c r="Z648" s="121">
        <f>IFERROR(VLOOKUP(E648,[1]route!$E$3:$BL$10005,59,0),"")&amp;IFERROR(VLOOKUP(E648,[1]route!$E$3:$BL$10005,60,0),"")</f>
        <v/>
      </c>
      <c r="AA648" s="172">
        <f>IF(R648&gt;V648,R648-V648,0)</f>
        <v/>
      </c>
      <c r="AB648" s="173">
        <f>AA648*O648*N648/1000</f>
        <v/>
      </c>
      <c r="AC648" s="4">
        <f>IFERROR(MATCH($X648,$BP648:$CZ648,0),"")</f>
        <v/>
      </c>
      <c r="AD648" s="29" t="n">
        <v>0</v>
      </c>
      <c r="AE648" s="30">
        <f>SUMIF([1]route!$E$3:$E$10005,E648,[1]!Table1[1])</f>
        <v/>
      </c>
      <c r="AF648" s="30">
        <f>SUMIF([1]route!$E$3:$E$10005,E648,[1]!Table1[2])</f>
        <v/>
      </c>
      <c r="AG648" s="30">
        <f>SUMIF([1]route!$E$3:$E$10005,E648,[1]!Table1[3])</f>
        <v/>
      </c>
      <c r="AH648" s="30">
        <f>SUMIF([1]route!$E$3:$E$10005,E648,[1]!Table1[4])</f>
        <v/>
      </c>
      <c r="AI648" s="30">
        <f>SUMIF([1]route!$E$3:$E$10005,E648,[1]!Table1[5])</f>
        <v/>
      </c>
      <c r="AJ648" s="30">
        <f>SUMIF([1]route!$E$3:$E$10005,E648,[1]!Table1[6])</f>
        <v/>
      </c>
      <c r="AK648" s="30">
        <f>SUMIF([1]route!$E$3:$E$10005,E648,[1]!Table1[7])</f>
        <v/>
      </c>
      <c r="AL648" s="30">
        <f>SUMIF([1]route!$E$3:$E$10005,E648,[1]!Table1[8])</f>
        <v/>
      </c>
      <c r="AM648" s="30">
        <f>SUMIF([1]route!$E$3:$E$10005,E648,[1]!Table1[9])</f>
        <v/>
      </c>
      <c r="AN648" s="30">
        <f>SUMIF([1]route!$E$3:$E$10005,E648,[1]!Table1[10])</f>
        <v/>
      </c>
      <c r="AO648" s="30">
        <f>SUMIF([1]route!$E$3:$E$10005,E648,[1]!Table1[11])</f>
        <v/>
      </c>
      <c r="AP648" s="30">
        <f>SUMIF([1]route!$E$3:$E$10005,E648,[1]!Table1[12])</f>
        <v/>
      </c>
      <c r="AQ648" s="30">
        <f>SUMIF([1]route!$E$3:$E$10005,E648,[1]!Table1[13])</f>
        <v/>
      </c>
      <c r="AR648" s="30">
        <f>SUMIF([1]route!$E$3:$E$10005,E648,[1]!Table1[14])</f>
        <v/>
      </c>
      <c r="AS648" s="30">
        <f>SUMIF([1]route!$E$3:$E$10005,E648,[1]!Table1[15])</f>
        <v/>
      </c>
      <c r="AT648" s="30">
        <f>SUMIF([1]route!$E$3:$E$10005,E648,[1]!Table1[16])</f>
        <v/>
      </c>
      <c r="AU648" s="30">
        <f>SUMIF([1]route!$E$3:$E$10005,E648,[1]!Table1[17])</f>
        <v/>
      </c>
      <c r="AV648" s="30">
        <f>SUMIF([1]route!$E$3:$E$10005,E648,[1]!Table1[18])</f>
        <v/>
      </c>
      <c r="AW648" s="30">
        <f>SUMIF([1]route!$E$3:$E$10005,E648,[1]!Table1[19])</f>
        <v/>
      </c>
      <c r="AX648" s="30">
        <f>SUMIF([1]route!$E$3:$E$10005,E648,[1]!Table1[20])</f>
        <v/>
      </c>
      <c r="AY648" s="30">
        <f>SUMIF([1]route!$E$3:$E$10005,E648,[1]!Table1[21])</f>
        <v/>
      </c>
      <c r="AZ648" s="30">
        <f>SUMIF([1]route!$E$3:$E$10005,E648,[1]!Table1[22])</f>
        <v/>
      </c>
      <c r="BA648" s="30">
        <f>SUMIF([1]route!$E$3:$E$10005,E648,[1]!Table1[23])</f>
        <v/>
      </c>
      <c r="BB648" s="30">
        <f>SUMIF([1]route!$E$3:$E$10005,E648,[1]!Table1[24])</f>
        <v/>
      </c>
      <c r="BC648" s="30">
        <f>SUMIF([1]route!$E$3:$E$10005,E648,[1]!Table1[25])</f>
        <v/>
      </c>
      <c r="BD648" s="30">
        <f>SUMIF([1]route!$E$3:$E$10005,E648,[1]!Table1[26])</f>
        <v/>
      </c>
      <c r="BE648" s="30">
        <f>SUMIF([1]route!$E$3:$E$10005,E648,[1]!Table1[27])</f>
        <v/>
      </c>
      <c r="BF648" s="30">
        <f>SUMIF([1]route!$E$3:$E$10005,E648,[1]!Table1[28])</f>
        <v/>
      </c>
      <c r="BG648" s="30">
        <f>SUMIF([1]route!$E$3:$E$10005,E648,[1]!Table1[29])</f>
        <v/>
      </c>
      <c r="BH648" s="30">
        <f>SUMIF([1]route!$E$3:$E$10005,E648,[1]!Table1[30])</f>
        <v/>
      </c>
      <c r="BI648" s="30">
        <f>SUMIF([1]route!$E$3:$E$10005,E648,[1]!Table1[31])</f>
        <v/>
      </c>
      <c r="BJ648" s="30">
        <f>SUMIF([1]route!$E$3:$E$10005,E648,[1]!Table1[Remain PO])</f>
        <v/>
      </c>
      <c r="BK648" s="31">
        <f>SUMIF([1]route!$E$3:$E$10005,E648,[1]!Table1[N+1])</f>
        <v/>
      </c>
      <c r="BL648" s="31">
        <f>SUMIF([1]route!$E$3:$E$10005,E648,[1]!Table1[N+2])</f>
        <v/>
      </c>
      <c r="BM648" s="31">
        <f>SUMIF([1]route!$E$3:$E$10005,E648,[1]!Table1[N+3])</f>
        <v/>
      </c>
      <c r="BN648" s="32">
        <f>SUMIF([1]route!$E$3:$E$10005,E648,[1]!Table1[N+4])</f>
        <v/>
      </c>
      <c r="BP648" s="37">
        <f>$V648-$AD648</f>
        <v/>
      </c>
      <c r="BQ648" s="35">
        <f>BP648-AE648</f>
        <v/>
      </c>
      <c r="BR648" s="35">
        <f>BQ648-AF648</f>
        <v/>
      </c>
      <c r="BS648" s="35">
        <f>BR648-AG648</f>
        <v/>
      </c>
      <c r="BT648" s="35">
        <f>BS648-AH648</f>
        <v/>
      </c>
      <c r="BU648" s="35">
        <f>BT648-AI648</f>
        <v/>
      </c>
      <c r="BV648" s="35">
        <f>BU648-AJ648</f>
        <v/>
      </c>
      <c r="BW648" s="35">
        <f>BV648-AK648</f>
        <v/>
      </c>
      <c r="BX648" s="35">
        <f>BW648-AL648</f>
        <v/>
      </c>
      <c r="BY648" s="35">
        <f>BX648-AM648</f>
        <v/>
      </c>
      <c r="BZ648" s="35">
        <f>BY648-AN648</f>
        <v/>
      </c>
      <c r="CA648" s="35">
        <f>BZ648-AO648</f>
        <v/>
      </c>
      <c r="CB648" s="35">
        <f>CA648-AP648</f>
        <v/>
      </c>
      <c r="CC648" s="35">
        <f>CB648-AQ648</f>
        <v/>
      </c>
      <c r="CD648" s="35">
        <f>CC648-AR648</f>
        <v/>
      </c>
      <c r="CE648" s="35">
        <f>CD648-AS648</f>
        <v/>
      </c>
      <c r="CF648" s="35">
        <f>CE648-AT648</f>
        <v/>
      </c>
      <c r="CG648" s="35">
        <f>CF648-AU648</f>
        <v/>
      </c>
      <c r="CH648" s="35">
        <f>CG648-AV648</f>
        <v/>
      </c>
      <c r="CI648" s="35">
        <f>CH648-AW648</f>
        <v/>
      </c>
      <c r="CJ648" s="35">
        <f>CI648-AX648</f>
        <v/>
      </c>
      <c r="CK648" s="35">
        <f>CJ648-AY648</f>
        <v/>
      </c>
      <c r="CL648" s="35">
        <f>CK648-AZ648</f>
        <v/>
      </c>
      <c r="CM648" s="35">
        <f>CL648-BA648</f>
        <v/>
      </c>
      <c r="CN648" s="35">
        <f>CM648-BB648</f>
        <v/>
      </c>
      <c r="CO648" s="35">
        <f>CN648-BC648</f>
        <v/>
      </c>
      <c r="CP648" s="35">
        <f>CO648-BD648</f>
        <v/>
      </c>
      <c r="CQ648" s="35">
        <f>CP648-BE648</f>
        <v/>
      </c>
      <c r="CR648" s="35">
        <f>CQ648-BF648</f>
        <v/>
      </c>
      <c r="CS648" s="35">
        <f>CR648-BG648</f>
        <v/>
      </c>
      <c r="CT648" s="35">
        <f>CS648-BH648</f>
        <v/>
      </c>
      <c r="CU648" s="35">
        <f>CT648-BI648</f>
        <v/>
      </c>
      <c r="CV648" s="35">
        <f>CU648-BJ648</f>
        <v/>
      </c>
      <c r="CW648" s="38">
        <f>CV648-BK648</f>
        <v/>
      </c>
      <c r="CX648" s="38">
        <f>CW648-BL648</f>
        <v/>
      </c>
      <c r="CY648" s="38">
        <f>CX648-BM648</f>
        <v/>
      </c>
      <c r="CZ648" s="39">
        <f>CY648-BN648</f>
        <v/>
      </c>
      <c r="DA648" s="35" t="n"/>
    </row>
    <row r="649">
      <c r="D649" s="19" t="n"/>
      <c r="E649" s="20" t="n"/>
      <c r="F649" s="21" t="n"/>
      <c r="G649" s="21" t="n"/>
      <c r="H649" s="21" t="n"/>
      <c r="I649" s="19" t="n"/>
      <c r="J649" s="19" t="n"/>
      <c r="K649" s="21" t="n"/>
      <c r="L649" s="21" t="n"/>
      <c r="M649" s="22" t="n"/>
      <c r="N649" s="22" t="n"/>
      <c r="O649" s="19" t="n"/>
      <c r="P649" s="21" t="n"/>
      <c r="Q649" s="167">
        <f>'Cutting Rules'!AD649</f>
        <v/>
      </c>
      <c r="R649" s="168" t="n"/>
      <c r="S649" s="24" t="n"/>
      <c r="T649" s="169" t="inlineStr"/>
      <c r="U649" s="19" t="n"/>
      <c r="V649" s="25" t="n"/>
      <c r="W649" s="26" t="n"/>
      <c r="X649" s="27" t="n"/>
      <c r="Y649" s="47" t="n"/>
      <c r="Z649" s="121">
        <f>IFERROR(VLOOKUP(E649,[1]route!$E$3:$BL$10005,59,0),"")&amp;IFERROR(VLOOKUP(E649,[1]route!$E$3:$BL$10005,60,0),"")</f>
        <v/>
      </c>
      <c r="AA649" s="172">
        <f>IF(R649&gt;V649,R649-V649,0)</f>
        <v/>
      </c>
      <c r="AB649" s="173">
        <f>AA649*O649*N649/1000</f>
        <v/>
      </c>
      <c r="AC649" s="4">
        <f>IFERROR(MATCH($X649,$BP649:$CZ649,0),"")</f>
        <v/>
      </c>
      <c r="AD649" s="29" t="n">
        <v>0</v>
      </c>
      <c r="AE649" s="30">
        <f>SUMIF([1]route!$E$3:$E$10005,E649,[1]!Table1[1])</f>
        <v/>
      </c>
      <c r="AF649" s="30">
        <f>SUMIF([1]route!$E$3:$E$10005,E649,[1]!Table1[2])</f>
        <v/>
      </c>
      <c r="AG649" s="30">
        <f>SUMIF([1]route!$E$3:$E$10005,E649,[1]!Table1[3])</f>
        <v/>
      </c>
      <c r="AH649" s="30">
        <f>SUMIF([1]route!$E$3:$E$10005,E649,[1]!Table1[4])</f>
        <v/>
      </c>
      <c r="AI649" s="30">
        <f>SUMIF([1]route!$E$3:$E$10005,E649,[1]!Table1[5])</f>
        <v/>
      </c>
      <c r="AJ649" s="30">
        <f>SUMIF([1]route!$E$3:$E$10005,E649,[1]!Table1[6])</f>
        <v/>
      </c>
      <c r="AK649" s="30">
        <f>SUMIF([1]route!$E$3:$E$10005,E649,[1]!Table1[7])</f>
        <v/>
      </c>
      <c r="AL649" s="30">
        <f>SUMIF([1]route!$E$3:$E$10005,E649,[1]!Table1[8])</f>
        <v/>
      </c>
      <c r="AM649" s="30">
        <f>SUMIF([1]route!$E$3:$E$10005,E649,[1]!Table1[9])</f>
        <v/>
      </c>
      <c r="AN649" s="30">
        <f>SUMIF([1]route!$E$3:$E$10005,E649,[1]!Table1[10])</f>
        <v/>
      </c>
      <c r="AO649" s="30">
        <f>SUMIF([1]route!$E$3:$E$10005,E649,[1]!Table1[11])</f>
        <v/>
      </c>
      <c r="AP649" s="30">
        <f>SUMIF([1]route!$E$3:$E$10005,E649,[1]!Table1[12])</f>
        <v/>
      </c>
      <c r="AQ649" s="30">
        <f>SUMIF([1]route!$E$3:$E$10005,E649,[1]!Table1[13])</f>
        <v/>
      </c>
      <c r="AR649" s="30">
        <f>SUMIF([1]route!$E$3:$E$10005,E649,[1]!Table1[14])</f>
        <v/>
      </c>
      <c r="AS649" s="30">
        <f>SUMIF([1]route!$E$3:$E$10005,E649,[1]!Table1[15])</f>
        <v/>
      </c>
      <c r="AT649" s="30">
        <f>SUMIF([1]route!$E$3:$E$10005,E649,[1]!Table1[16])</f>
        <v/>
      </c>
      <c r="AU649" s="30">
        <f>SUMIF([1]route!$E$3:$E$10005,E649,[1]!Table1[17])</f>
        <v/>
      </c>
      <c r="AV649" s="30">
        <f>SUMIF([1]route!$E$3:$E$10005,E649,[1]!Table1[18])</f>
        <v/>
      </c>
      <c r="AW649" s="30">
        <f>SUMIF([1]route!$E$3:$E$10005,E649,[1]!Table1[19])</f>
        <v/>
      </c>
      <c r="AX649" s="30">
        <f>SUMIF([1]route!$E$3:$E$10005,E649,[1]!Table1[20])</f>
        <v/>
      </c>
      <c r="AY649" s="30">
        <f>SUMIF([1]route!$E$3:$E$10005,E649,[1]!Table1[21])</f>
        <v/>
      </c>
      <c r="AZ649" s="30">
        <f>SUMIF([1]route!$E$3:$E$10005,E649,[1]!Table1[22])</f>
        <v/>
      </c>
      <c r="BA649" s="30">
        <f>SUMIF([1]route!$E$3:$E$10005,E649,[1]!Table1[23])</f>
        <v/>
      </c>
      <c r="BB649" s="30">
        <f>SUMIF([1]route!$E$3:$E$10005,E649,[1]!Table1[24])</f>
        <v/>
      </c>
      <c r="BC649" s="30">
        <f>SUMIF([1]route!$E$3:$E$10005,E649,[1]!Table1[25])</f>
        <v/>
      </c>
      <c r="BD649" s="30">
        <f>SUMIF([1]route!$E$3:$E$10005,E649,[1]!Table1[26])</f>
        <v/>
      </c>
      <c r="BE649" s="30">
        <f>SUMIF([1]route!$E$3:$E$10005,E649,[1]!Table1[27])</f>
        <v/>
      </c>
      <c r="BF649" s="30">
        <f>SUMIF([1]route!$E$3:$E$10005,E649,[1]!Table1[28])</f>
        <v/>
      </c>
      <c r="BG649" s="30">
        <f>SUMIF([1]route!$E$3:$E$10005,E649,[1]!Table1[29])</f>
        <v/>
      </c>
      <c r="BH649" s="30">
        <f>SUMIF([1]route!$E$3:$E$10005,E649,[1]!Table1[30])</f>
        <v/>
      </c>
      <c r="BI649" s="30">
        <f>SUMIF([1]route!$E$3:$E$10005,E649,[1]!Table1[31])</f>
        <v/>
      </c>
      <c r="BJ649" s="30">
        <f>SUMIF([1]route!$E$3:$E$10005,E649,[1]!Table1[Remain PO])</f>
        <v/>
      </c>
      <c r="BK649" s="31">
        <f>SUMIF([1]route!$E$3:$E$10005,E649,[1]!Table1[N+1])</f>
        <v/>
      </c>
      <c r="BL649" s="31">
        <f>SUMIF([1]route!$E$3:$E$10005,E649,[1]!Table1[N+2])</f>
        <v/>
      </c>
      <c r="BM649" s="31">
        <f>SUMIF([1]route!$E$3:$E$10005,E649,[1]!Table1[N+3])</f>
        <v/>
      </c>
      <c r="BN649" s="32">
        <f>SUMIF([1]route!$E$3:$E$10005,E649,[1]!Table1[N+4])</f>
        <v/>
      </c>
      <c r="BP649" s="37">
        <f>$V649-$AD649</f>
        <v/>
      </c>
      <c r="BQ649" s="35">
        <f>BP649-AE649</f>
        <v/>
      </c>
      <c r="BR649" s="35">
        <f>BQ649-AF649</f>
        <v/>
      </c>
      <c r="BS649" s="35">
        <f>BR649-AG649</f>
        <v/>
      </c>
      <c r="BT649" s="35">
        <f>BS649-AH649</f>
        <v/>
      </c>
      <c r="BU649" s="35">
        <f>BT649-AI649</f>
        <v/>
      </c>
      <c r="BV649" s="35">
        <f>BU649-AJ649</f>
        <v/>
      </c>
      <c r="BW649" s="35">
        <f>BV649-AK649</f>
        <v/>
      </c>
      <c r="BX649" s="35">
        <f>BW649-AL649</f>
        <v/>
      </c>
      <c r="BY649" s="35">
        <f>BX649-AM649</f>
        <v/>
      </c>
      <c r="BZ649" s="35">
        <f>BY649-AN649</f>
        <v/>
      </c>
      <c r="CA649" s="35">
        <f>BZ649-AO649</f>
        <v/>
      </c>
      <c r="CB649" s="35">
        <f>CA649-AP649</f>
        <v/>
      </c>
      <c r="CC649" s="35">
        <f>CB649-AQ649</f>
        <v/>
      </c>
      <c r="CD649" s="35">
        <f>CC649-AR649</f>
        <v/>
      </c>
      <c r="CE649" s="35">
        <f>CD649-AS649</f>
        <v/>
      </c>
      <c r="CF649" s="35">
        <f>CE649-AT649</f>
        <v/>
      </c>
      <c r="CG649" s="35">
        <f>CF649-AU649</f>
        <v/>
      </c>
      <c r="CH649" s="35">
        <f>CG649-AV649</f>
        <v/>
      </c>
      <c r="CI649" s="35">
        <f>CH649-AW649</f>
        <v/>
      </c>
      <c r="CJ649" s="35">
        <f>CI649-AX649</f>
        <v/>
      </c>
      <c r="CK649" s="35">
        <f>CJ649-AY649</f>
        <v/>
      </c>
      <c r="CL649" s="35">
        <f>CK649-AZ649</f>
        <v/>
      </c>
      <c r="CM649" s="35">
        <f>CL649-BA649</f>
        <v/>
      </c>
      <c r="CN649" s="35">
        <f>CM649-BB649</f>
        <v/>
      </c>
      <c r="CO649" s="35">
        <f>CN649-BC649</f>
        <v/>
      </c>
      <c r="CP649" s="35">
        <f>CO649-BD649</f>
        <v/>
      </c>
      <c r="CQ649" s="35">
        <f>CP649-BE649</f>
        <v/>
      </c>
      <c r="CR649" s="35">
        <f>CQ649-BF649</f>
        <v/>
      </c>
      <c r="CS649" s="35">
        <f>CR649-BG649</f>
        <v/>
      </c>
      <c r="CT649" s="35">
        <f>CS649-BH649</f>
        <v/>
      </c>
      <c r="CU649" s="35">
        <f>CT649-BI649</f>
        <v/>
      </c>
      <c r="CV649" s="35">
        <f>CU649-BJ649</f>
        <v/>
      </c>
      <c r="CW649" s="38">
        <f>CV649-BK649</f>
        <v/>
      </c>
      <c r="CX649" s="38">
        <f>CW649-BL649</f>
        <v/>
      </c>
      <c r="CY649" s="38">
        <f>CX649-BM649</f>
        <v/>
      </c>
      <c r="CZ649" s="39">
        <f>CY649-BN649</f>
        <v/>
      </c>
      <c r="DA649" s="35" t="n"/>
    </row>
    <row r="650">
      <c r="D650" s="19" t="n"/>
      <c r="E650" s="20" t="n"/>
      <c r="F650" s="21" t="n"/>
      <c r="G650" s="21" t="n"/>
      <c r="H650" s="21" t="n"/>
      <c r="I650" s="19" t="n"/>
      <c r="J650" s="19" t="n"/>
      <c r="K650" s="21" t="n"/>
      <c r="L650" s="21" t="n"/>
      <c r="M650" s="22" t="n"/>
      <c r="N650" s="22" t="n"/>
      <c r="O650" s="19" t="n"/>
      <c r="P650" s="21" t="n"/>
      <c r="Q650" s="167">
        <f>'Cutting Rules'!AD650</f>
        <v/>
      </c>
      <c r="R650" s="168" t="n"/>
      <c r="S650" s="24" t="n"/>
      <c r="T650" s="169" t="inlineStr"/>
      <c r="U650" s="19" t="n"/>
      <c r="V650" s="25" t="n"/>
      <c r="W650" s="26" t="n"/>
      <c r="X650" s="27" t="n"/>
      <c r="Y650" s="47" t="n"/>
      <c r="Z650" s="121">
        <f>IFERROR(VLOOKUP(E650,[1]route!$E$3:$BL$10005,59,0),"")&amp;IFERROR(VLOOKUP(E650,[1]route!$E$3:$BL$10005,60,0),"")</f>
        <v/>
      </c>
      <c r="AA650" s="172">
        <f>IF(R650&gt;V650,R650-V650,0)</f>
        <v/>
      </c>
      <c r="AB650" s="173">
        <f>AA650*O650*N650/1000</f>
        <v/>
      </c>
      <c r="AC650" s="4">
        <f>IFERROR(MATCH($X650,$BP650:$CZ650,0),"")</f>
        <v/>
      </c>
      <c r="AD650" s="29" t="n">
        <v>0</v>
      </c>
      <c r="AE650" s="30">
        <f>SUMIF([1]route!$E$3:$E$10005,E650,[1]!Table1[1])</f>
        <v/>
      </c>
      <c r="AF650" s="30">
        <f>SUMIF([1]route!$E$3:$E$10005,E650,[1]!Table1[2])</f>
        <v/>
      </c>
      <c r="AG650" s="30">
        <f>SUMIF([1]route!$E$3:$E$10005,E650,[1]!Table1[3])</f>
        <v/>
      </c>
      <c r="AH650" s="30">
        <f>SUMIF([1]route!$E$3:$E$10005,E650,[1]!Table1[4])</f>
        <v/>
      </c>
      <c r="AI650" s="30">
        <f>SUMIF([1]route!$E$3:$E$10005,E650,[1]!Table1[5])</f>
        <v/>
      </c>
      <c r="AJ650" s="30">
        <f>SUMIF([1]route!$E$3:$E$10005,E650,[1]!Table1[6])</f>
        <v/>
      </c>
      <c r="AK650" s="30">
        <f>SUMIF([1]route!$E$3:$E$10005,E650,[1]!Table1[7])</f>
        <v/>
      </c>
      <c r="AL650" s="30">
        <f>SUMIF([1]route!$E$3:$E$10005,E650,[1]!Table1[8])</f>
        <v/>
      </c>
      <c r="AM650" s="30">
        <f>SUMIF([1]route!$E$3:$E$10005,E650,[1]!Table1[9])</f>
        <v/>
      </c>
      <c r="AN650" s="30">
        <f>SUMIF([1]route!$E$3:$E$10005,E650,[1]!Table1[10])</f>
        <v/>
      </c>
      <c r="AO650" s="30">
        <f>SUMIF([1]route!$E$3:$E$10005,E650,[1]!Table1[11])</f>
        <v/>
      </c>
      <c r="AP650" s="30">
        <f>SUMIF([1]route!$E$3:$E$10005,E650,[1]!Table1[12])</f>
        <v/>
      </c>
      <c r="AQ650" s="30">
        <f>SUMIF([1]route!$E$3:$E$10005,E650,[1]!Table1[13])</f>
        <v/>
      </c>
      <c r="AR650" s="30">
        <f>SUMIF([1]route!$E$3:$E$10005,E650,[1]!Table1[14])</f>
        <v/>
      </c>
      <c r="AS650" s="30">
        <f>SUMIF([1]route!$E$3:$E$10005,E650,[1]!Table1[15])</f>
        <v/>
      </c>
      <c r="AT650" s="30">
        <f>SUMIF([1]route!$E$3:$E$10005,E650,[1]!Table1[16])</f>
        <v/>
      </c>
      <c r="AU650" s="30">
        <f>SUMIF([1]route!$E$3:$E$10005,E650,[1]!Table1[17])</f>
        <v/>
      </c>
      <c r="AV650" s="30">
        <f>SUMIF([1]route!$E$3:$E$10005,E650,[1]!Table1[18])</f>
        <v/>
      </c>
      <c r="AW650" s="30">
        <f>SUMIF([1]route!$E$3:$E$10005,E650,[1]!Table1[19])</f>
        <v/>
      </c>
      <c r="AX650" s="30">
        <f>SUMIF([1]route!$E$3:$E$10005,E650,[1]!Table1[20])</f>
        <v/>
      </c>
      <c r="AY650" s="30">
        <f>SUMIF([1]route!$E$3:$E$10005,E650,[1]!Table1[21])</f>
        <v/>
      </c>
      <c r="AZ650" s="30">
        <f>SUMIF([1]route!$E$3:$E$10005,E650,[1]!Table1[22])</f>
        <v/>
      </c>
      <c r="BA650" s="30">
        <f>SUMIF([1]route!$E$3:$E$10005,E650,[1]!Table1[23])</f>
        <v/>
      </c>
      <c r="BB650" s="30">
        <f>SUMIF([1]route!$E$3:$E$10005,E650,[1]!Table1[24])</f>
        <v/>
      </c>
      <c r="BC650" s="30">
        <f>SUMIF([1]route!$E$3:$E$10005,E650,[1]!Table1[25])</f>
        <v/>
      </c>
      <c r="BD650" s="30">
        <f>SUMIF([1]route!$E$3:$E$10005,E650,[1]!Table1[26])</f>
        <v/>
      </c>
      <c r="BE650" s="30">
        <f>SUMIF([1]route!$E$3:$E$10005,E650,[1]!Table1[27])</f>
        <v/>
      </c>
      <c r="BF650" s="30">
        <f>SUMIF([1]route!$E$3:$E$10005,E650,[1]!Table1[28])</f>
        <v/>
      </c>
      <c r="BG650" s="30">
        <f>SUMIF([1]route!$E$3:$E$10005,E650,[1]!Table1[29])</f>
        <v/>
      </c>
      <c r="BH650" s="30">
        <f>SUMIF([1]route!$E$3:$E$10005,E650,[1]!Table1[30])</f>
        <v/>
      </c>
      <c r="BI650" s="30">
        <f>SUMIF([1]route!$E$3:$E$10005,E650,[1]!Table1[31])</f>
        <v/>
      </c>
      <c r="BJ650" s="30">
        <f>SUMIF([1]route!$E$3:$E$10005,E650,[1]!Table1[Remain PO])</f>
        <v/>
      </c>
      <c r="BK650" s="31">
        <f>SUMIF([1]route!$E$3:$E$10005,E650,[1]!Table1[N+1])</f>
        <v/>
      </c>
      <c r="BL650" s="31">
        <f>SUMIF([1]route!$E$3:$E$10005,E650,[1]!Table1[N+2])</f>
        <v/>
      </c>
      <c r="BM650" s="31">
        <f>SUMIF([1]route!$E$3:$E$10005,E650,[1]!Table1[N+3])</f>
        <v/>
      </c>
      <c r="BN650" s="32">
        <f>SUMIF([1]route!$E$3:$E$10005,E650,[1]!Table1[N+4])</f>
        <v/>
      </c>
      <c r="BP650" s="37">
        <f>$V650-$AD650</f>
        <v/>
      </c>
      <c r="BQ650" s="35">
        <f>BP650-AE650</f>
        <v/>
      </c>
      <c r="BR650" s="35">
        <f>BQ650-AF650</f>
        <v/>
      </c>
      <c r="BS650" s="35">
        <f>BR650-AG650</f>
        <v/>
      </c>
      <c r="BT650" s="35">
        <f>BS650-AH650</f>
        <v/>
      </c>
      <c r="BU650" s="35">
        <f>BT650-AI650</f>
        <v/>
      </c>
      <c r="BV650" s="35">
        <f>BU650-AJ650</f>
        <v/>
      </c>
      <c r="BW650" s="35">
        <f>BV650-AK650</f>
        <v/>
      </c>
      <c r="BX650" s="35">
        <f>BW650-AL650</f>
        <v/>
      </c>
      <c r="BY650" s="35">
        <f>BX650-AM650</f>
        <v/>
      </c>
      <c r="BZ650" s="35">
        <f>BY650-AN650</f>
        <v/>
      </c>
      <c r="CA650" s="35">
        <f>BZ650-AO650</f>
        <v/>
      </c>
      <c r="CB650" s="35">
        <f>CA650-AP650</f>
        <v/>
      </c>
      <c r="CC650" s="35">
        <f>CB650-AQ650</f>
        <v/>
      </c>
      <c r="CD650" s="35">
        <f>CC650-AR650</f>
        <v/>
      </c>
      <c r="CE650" s="35">
        <f>CD650-AS650</f>
        <v/>
      </c>
      <c r="CF650" s="35">
        <f>CE650-AT650</f>
        <v/>
      </c>
      <c r="CG650" s="35">
        <f>CF650-AU650</f>
        <v/>
      </c>
      <c r="CH650" s="35">
        <f>CG650-AV650</f>
        <v/>
      </c>
      <c r="CI650" s="35">
        <f>CH650-AW650</f>
        <v/>
      </c>
      <c r="CJ650" s="35">
        <f>CI650-AX650</f>
        <v/>
      </c>
      <c r="CK650" s="35">
        <f>CJ650-AY650</f>
        <v/>
      </c>
      <c r="CL650" s="35">
        <f>CK650-AZ650</f>
        <v/>
      </c>
      <c r="CM650" s="35">
        <f>CL650-BA650</f>
        <v/>
      </c>
      <c r="CN650" s="35">
        <f>CM650-BB650</f>
        <v/>
      </c>
      <c r="CO650" s="35">
        <f>CN650-BC650</f>
        <v/>
      </c>
      <c r="CP650" s="35">
        <f>CO650-BD650</f>
        <v/>
      </c>
      <c r="CQ650" s="35">
        <f>CP650-BE650</f>
        <v/>
      </c>
      <c r="CR650" s="35">
        <f>CQ650-BF650</f>
        <v/>
      </c>
      <c r="CS650" s="35">
        <f>CR650-BG650</f>
        <v/>
      </c>
      <c r="CT650" s="35">
        <f>CS650-BH650</f>
        <v/>
      </c>
      <c r="CU650" s="35">
        <f>CT650-BI650</f>
        <v/>
      </c>
      <c r="CV650" s="35">
        <f>CU650-BJ650</f>
        <v/>
      </c>
      <c r="CW650" s="38">
        <f>CV650-BK650</f>
        <v/>
      </c>
      <c r="CX650" s="38">
        <f>CW650-BL650</f>
        <v/>
      </c>
      <c r="CY650" s="38">
        <f>CX650-BM650</f>
        <v/>
      </c>
      <c r="CZ650" s="39">
        <f>CY650-BN650</f>
        <v/>
      </c>
      <c r="DA650" s="35" t="n"/>
    </row>
    <row r="651">
      <c r="D651" s="19" t="n"/>
      <c r="E651" s="20" t="n"/>
      <c r="F651" s="21" t="n"/>
      <c r="G651" s="21" t="n"/>
      <c r="H651" s="21" t="n"/>
      <c r="I651" s="19" t="n"/>
      <c r="J651" s="19" t="n"/>
      <c r="K651" s="21" t="n"/>
      <c r="L651" s="21" t="n"/>
      <c r="M651" s="22" t="n"/>
      <c r="N651" s="22" t="n"/>
      <c r="O651" s="19" t="n"/>
      <c r="P651" s="21" t="n"/>
      <c r="Q651" s="167">
        <f>'Cutting Rules'!AD651</f>
        <v/>
      </c>
      <c r="R651" s="168" t="n"/>
      <c r="S651" s="24" t="n"/>
      <c r="T651" s="169" t="inlineStr"/>
      <c r="U651" s="19" t="n"/>
      <c r="V651" s="25" t="n"/>
      <c r="W651" s="26" t="n"/>
      <c r="X651" s="27" t="n"/>
      <c r="Y651" s="47" t="n"/>
      <c r="Z651" s="121">
        <f>IFERROR(VLOOKUP(E651,[1]route!$E$3:$BL$10005,59,0),"")&amp;IFERROR(VLOOKUP(E651,[1]route!$E$3:$BL$10005,60,0),"")</f>
        <v/>
      </c>
      <c r="AA651" s="172">
        <f>IF(R651&gt;V651,R651-V651,0)</f>
        <v/>
      </c>
      <c r="AB651" s="173">
        <f>AA651*O651*N651/1000</f>
        <v/>
      </c>
      <c r="AC651" s="4">
        <f>IFERROR(MATCH($X651,$BP651:$CZ651,0),"")</f>
        <v/>
      </c>
      <c r="AD651" s="29" t="n">
        <v>0</v>
      </c>
      <c r="AE651" s="30">
        <f>SUMIF([1]route!$E$3:$E$10005,E651,[1]!Table1[1])</f>
        <v/>
      </c>
      <c r="AF651" s="30">
        <f>SUMIF([1]route!$E$3:$E$10005,E651,[1]!Table1[2])</f>
        <v/>
      </c>
      <c r="AG651" s="30">
        <f>SUMIF([1]route!$E$3:$E$10005,E651,[1]!Table1[3])</f>
        <v/>
      </c>
      <c r="AH651" s="30">
        <f>SUMIF([1]route!$E$3:$E$10005,E651,[1]!Table1[4])</f>
        <v/>
      </c>
      <c r="AI651" s="30">
        <f>SUMIF([1]route!$E$3:$E$10005,E651,[1]!Table1[5])</f>
        <v/>
      </c>
      <c r="AJ651" s="30">
        <f>SUMIF([1]route!$E$3:$E$10005,E651,[1]!Table1[6])</f>
        <v/>
      </c>
      <c r="AK651" s="30">
        <f>SUMIF([1]route!$E$3:$E$10005,E651,[1]!Table1[7])</f>
        <v/>
      </c>
      <c r="AL651" s="30">
        <f>SUMIF([1]route!$E$3:$E$10005,E651,[1]!Table1[8])</f>
        <v/>
      </c>
      <c r="AM651" s="30">
        <f>SUMIF([1]route!$E$3:$E$10005,E651,[1]!Table1[9])</f>
        <v/>
      </c>
      <c r="AN651" s="30">
        <f>SUMIF([1]route!$E$3:$E$10005,E651,[1]!Table1[10])</f>
        <v/>
      </c>
      <c r="AO651" s="30">
        <f>SUMIF([1]route!$E$3:$E$10005,E651,[1]!Table1[11])</f>
        <v/>
      </c>
      <c r="AP651" s="30">
        <f>SUMIF([1]route!$E$3:$E$10005,E651,[1]!Table1[12])</f>
        <v/>
      </c>
      <c r="AQ651" s="30">
        <f>SUMIF([1]route!$E$3:$E$10005,E651,[1]!Table1[13])</f>
        <v/>
      </c>
      <c r="AR651" s="30">
        <f>SUMIF([1]route!$E$3:$E$10005,E651,[1]!Table1[14])</f>
        <v/>
      </c>
      <c r="AS651" s="30">
        <f>SUMIF([1]route!$E$3:$E$10005,E651,[1]!Table1[15])</f>
        <v/>
      </c>
      <c r="AT651" s="30">
        <f>SUMIF([1]route!$E$3:$E$10005,E651,[1]!Table1[16])</f>
        <v/>
      </c>
      <c r="AU651" s="30">
        <f>SUMIF([1]route!$E$3:$E$10005,E651,[1]!Table1[17])</f>
        <v/>
      </c>
      <c r="AV651" s="30">
        <f>SUMIF([1]route!$E$3:$E$10005,E651,[1]!Table1[18])</f>
        <v/>
      </c>
      <c r="AW651" s="30">
        <f>SUMIF([1]route!$E$3:$E$10005,E651,[1]!Table1[19])</f>
        <v/>
      </c>
      <c r="AX651" s="30">
        <f>SUMIF([1]route!$E$3:$E$10005,E651,[1]!Table1[20])</f>
        <v/>
      </c>
      <c r="AY651" s="30">
        <f>SUMIF([1]route!$E$3:$E$10005,E651,[1]!Table1[21])</f>
        <v/>
      </c>
      <c r="AZ651" s="30">
        <f>SUMIF([1]route!$E$3:$E$10005,E651,[1]!Table1[22])</f>
        <v/>
      </c>
      <c r="BA651" s="30">
        <f>SUMIF([1]route!$E$3:$E$10005,E651,[1]!Table1[23])</f>
        <v/>
      </c>
      <c r="BB651" s="30">
        <f>SUMIF([1]route!$E$3:$E$10005,E651,[1]!Table1[24])</f>
        <v/>
      </c>
      <c r="BC651" s="30">
        <f>SUMIF([1]route!$E$3:$E$10005,E651,[1]!Table1[25])</f>
        <v/>
      </c>
      <c r="BD651" s="30">
        <f>SUMIF([1]route!$E$3:$E$10005,E651,[1]!Table1[26])</f>
        <v/>
      </c>
      <c r="BE651" s="30">
        <f>SUMIF([1]route!$E$3:$E$10005,E651,[1]!Table1[27])</f>
        <v/>
      </c>
      <c r="BF651" s="30">
        <f>SUMIF([1]route!$E$3:$E$10005,E651,[1]!Table1[28])</f>
        <v/>
      </c>
      <c r="BG651" s="30">
        <f>SUMIF([1]route!$E$3:$E$10005,E651,[1]!Table1[29])</f>
        <v/>
      </c>
      <c r="BH651" s="30">
        <f>SUMIF([1]route!$E$3:$E$10005,E651,[1]!Table1[30])</f>
        <v/>
      </c>
      <c r="BI651" s="30">
        <f>SUMIF([1]route!$E$3:$E$10005,E651,[1]!Table1[31])</f>
        <v/>
      </c>
      <c r="BJ651" s="30">
        <f>SUMIF([1]route!$E$3:$E$10005,E651,[1]!Table1[Remain PO])</f>
        <v/>
      </c>
      <c r="BK651" s="31">
        <f>SUMIF([1]route!$E$3:$E$10005,E651,[1]!Table1[N+1])</f>
        <v/>
      </c>
      <c r="BL651" s="31">
        <f>SUMIF([1]route!$E$3:$E$10005,E651,[1]!Table1[N+2])</f>
        <v/>
      </c>
      <c r="BM651" s="31">
        <f>SUMIF([1]route!$E$3:$E$10005,E651,[1]!Table1[N+3])</f>
        <v/>
      </c>
      <c r="BN651" s="32">
        <f>SUMIF([1]route!$E$3:$E$10005,E651,[1]!Table1[N+4])</f>
        <v/>
      </c>
      <c r="BP651" s="37">
        <f>$V651-$AD651</f>
        <v/>
      </c>
      <c r="BQ651" s="35">
        <f>BP651-AE651</f>
        <v/>
      </c>
      <c r="BR651" s="35">
        <f>BQ651-AF651</f>
        <v/>
      </c>
      <c r="BS651" s="35">
        <f>BR651-AG651</f>
        <v/>
      </c>
      <c r="BT651" s="35">
        <f>BS651-AH651</f>
        <v/>
      </c>
      <c r="BU651" s="35">
        <f>BT651-AI651</f>
        <v/>
      </c>
      <c r="BV651" s="35">
        <f>BU651-AJ651</f>
        <v/>
      </c>
      <c r="BW651" s="35">
        <f>BV651-AK651</f>
        <v/>
      </c>
      <c r="BX651" s="35">
        <f>BW651-AL651</f>
        <v/>
      </c>
      <c r="BY651" s="35">
        <f>BX651-AM651</f>
        <v/>
      </c>
      <c r="BZ651" s="35">
        <f>BY651-AN651</f>
        <v/>
      </c>
      <c r="CA651" s="35">
        <f>BZ651-AO651</f>
        <v/>
      </c>
      <c r="CB651" s="35">
        <f>CA651-AP651</f>
        <v/>
      </c>
      <c r="CC651" s="35">
        <f>CB651-AQ651</f>
        <v/>
      </c>
      <c r="CD651" s="35">
        <f>CC651-AR651</f>
        <v/>
      </c>
      <c r="CE651" s="35">
        <f>CD651-AS651</f>
        <v/>
      </c>
      <c r="CF651" s="35">
        <f>CE651-AT651</f>
        <v/>
      </c>
      <c r="CG651" s="35">
        <f>CF651-AU651</f>
        <v/>
      </c>
      <c r="CH651" s="35">
        <f>CG651-AV651</f>
        <v/>
      </c>
      <c r="CI651" s="35">
        <f>CH651-AW651</f>
        <v/>
      </c>
      <c r="CJ651" s="35">
        <f>CI651-AX651</f>
        <v/>
      </c>
      <c r="CK651" s="35">
        <f>CJ651-AY651</f>
        <v/>
      </c>
      <c r="CL651" s="35">
        <f>CK651-AZ651</f>
        <v/>
      </c>
      <c r="CM651" s="35">
        <f>CL651-BA651</f>
        <v/>
      </c>
      <c r="CN651" s="35">
        <f>CM651-BB651</f>
        <v/>
      </c>
      <c r="CO651" s="35">
        <f>CN651-BC651</f>
        <v/>
      </c>
      <c r="CP651" s="35">
        <f>CO651-BD651</f>
        <v/>
      </c>
      <c r="CQ651" s="35">
        <f>CP651-BE651</f>
        <v/>
      </c>
      <c r="CR651" s="35">
        <f>CQ651-BF651</f>
        <v/>
      </c>
      <c r="CS651" s="35">
        <f>CR651-BG651</f>
        <v/>
      </c>
      <c r="CT651" s="35">
        <f>CS651-BH651</f>
        <v/>
      </c>
      <c r="CU651" s="35">
        <f>CT651-BI651</f>
        <v/>
      </c>
      <c r="CV651" s="35">
        <f>CU651-BJ651</f>
        <v/>
      </c>
      <c r="CW651" s="38">
        <f>CV651-BK651</f>
        <v/>
      </c>
      <c r="CX651" s="38">
        <f>CW651-BL651</f>
        <v/>
      </c>
      <c r="CY651" s="38">
        <f>CX651-BM651</f>
        <v/>
      </c>
      <c r="CZ651" s="39">
        <f>CY651-BN651</f>
        <v/>
      </c>
      <c r="DA651" s="35" t="n"/>
    </row>
    <row r="652">
      <c r="D652" s="19" t="n"/>
      <c r="E652" s="20" t="n"/>
      <c r="F652" s="21" t="n"/>
      <c r="G652" s="21" t="n"/>
      <c r="H652" s="21" t="n"/>
      <c r="I652" s="19" t="n"/>
      <c r="J652" s="19" t="n"/>
      <c r="K652" s="21" t="n"/>
      <c r="L652" s="21" t="n"/>
      <c r="M652" s="22" t="n"/>
      <c r="N652" s="22" t="n"/>
      <c r="O652" s="19" t="n"/>
      <c r="P652" s="21" t="n"/>
      <c r="Q652" s="167">
        <f>'Cutting Rules'!AD652</f>
        <v/>
      </c>
      <c r="R652" s="168" t="n"/>
      <c r="S652" s="24" t="n"/>
      <c r="T652" s="169" t="inlineStr"/>
      <c r="U652" s="19" t="n"/>
      <c r="V652" s="25" t="n"/>
      <c r="W652" s="26" t="n"/>
      <c r="X652" s="27" t="n"/>
      <c r="Y652" s="47" t="n"/>
      <c r="Z652" s="121">
        <f>IFERROR(VLOOKUP(E652,[1]route!$E$3:$BL$10005,59,0),"")&amp;IFERROR(VLOOKUP(E652,[1]route!$E$3:$BL$10005,60,0),"")</f>
        <v/>
      </c>
      <c r="AA652" s="172">
        <f>IF(R652&gt;V652,R652-V652,0)</f>
        <v/>
      </c>
      <c r="AB652" s="173">
        <f>AA652*O652*N652/1000</f>
        <v/>
      </c>
      <c r="AC652" s="4">
        <f>IFERROR(MATCH($X652,$BP652:$CZ652,0),"")</f>
        <v/>
      </c>
      <c r="AD652" s="29" t="n">
        <v>0</v>
      </c>
      <c r="AE652" s="30">
        <f>SUMIF([1]route!$E$3:$E$10005,E652,[1]!Table1[1])</f>
        <v/>
      </c>
      <c r="AF652" s="30">
        <f>SUMIF([1]route!$E$3:$E$10005,E652,[1]!Table1[2])</f>
        <v/>
      </c>
      <c r="AG652" s="30">
        <f>SUMIF([1]route!$E$3:$E$10005,E652,[1]!Table1[3])</f>
        <v/>
      </c>
      <c r="AH652" s="30">
        <f>SUMIF([1]route!$E$3:$E$10005,E652,[1]!Table1[4])</f>
        <v/>
      </c>
      <c r="AI652" s="30">
        <f>SUMIF([1]route!$E$3:$E$10005,E652,[1]!Table1[5])</f>
        <v/>
      </c>
      <c r="AJ652" s="30">
        <f>SUMIF([1]route!$E$3:$E$10005,E652,[1]!Table1[6])</f>
        <v/>
      </c>
      <c r="AK652" s="30">
        <f>SUMIF([1]route!$E$3:$E$10005,E652,[1]!Table1[7])</f>
        <v/>
      </c>
      <c r="AL652" s="30">
        <f>SUMIF([1]route!$E$3:$E$10005,E652,[1]!Table1[8])</f>
        <v/>
      </c>
      <c r="AM652" s="30">
        <f>SUMIF([1]route!$E$3:$E$10005,E652,[1]!Table1[9])</f>
        <v/>
      </c>
      <c r="AN652" s="30">
        <f>SUMIF([1]route!$E$3:$E$10005,E652,[1]!Table1[10])</f>
        <v/>
      </c>
      <c r="AO652" s="30">
        <f>SUMIF([1]route!$E$3:$E$10005,E652,[1]!Table1[11])</f>
        <v/>
      </c>
      <c r="AP652" s="30">
        <f>SUMIF([1]route!$E$3:$E$10005,E652,[1]!Table1[12])</f>
        <v/>
      </c>
      <c r="AQ652" s="30">
        <f>SUMIF([1]route!$E$3:$E$10005,E652,[1]!Table1[13])</f>
        <v/>
      </c>
      <c r="AR652" s="30">
        <f>SUMIF([1]route!$E$3:$E$10005,E652,[1]!Table1[14])</f>
        <v/>
      </c>
      <c r="AS652" s="30">
        <f>SUMIF([1]route!$E$3:$E$10005,E652,[1]!Table1[15])</f>
        <v/>
      </c>
      <c r="AT652" s="30">
        <f>SUMIF([1]route!$E$3:$E$10005,E652,[1]!Table1[16])</f>
        <v/>
      </c>
      <c r="AU652" s="30">
        <f>SUMIF([1]route!$E$3:$E$10005,E652,[1]!Table1[17])</f>
        <v/>
      </c>
      <c r="AV652" s="30">
        <f>SUMIF([1]route!$E$3:$E$10005,E652,[1]!Table1[18])</f>
        <v/>
      </c>
      <c r="AW652" s="30">
        <f>SUMIF([1]route!$E$3:$E$10005,E652,[1]!Table1[19])</f>
        <v/>
      </c>
      <c r="AX652" s="30">
        <f>SUMIF([1]route!$E$3:$E$10005,E652,[1]!Table1[20])</f>
        <v/>
      </c>
      <c r="AY652" s="30">
        <f>SUMIF([1]route!$E$3:$E$10005,E652,[1]!Table1[21])</f>
        <v/>
      </c>
      <c r="AZ652" s="30">
        <f>SUMIF([1]route!$E$3:$E$10005,E652,[1]!Table1[22])</f>
        <v/>
      </c>
      <c r="BA652" s="30">
        <f>SUMIF([1]route!$E$3:$E$10005,E652,[1]!Table1[23])</f>
        <v/>
      </c>
      <c r="BB652" s="30">
        <f>SUMIF([1]route!$E$3:$E$10005,E652,[1]!Table1[24])</f>
        <v/>
      </c>
      <c r="BC652" s="30">
        <f>SUMIF([1]route!$E$3:$E$10005,E652,[1]!Table1[25])</f>
        <v/>
      </c>
      <c r="BD652" s="30">
        <f>SUMIF([1]route!$E$3:$E$10005,E652,[1]!Table1[26])</f>
        <v/>
      </c>
      <c r="BE652" s="30">
        <f>SUMIF([1]route!$E$3:$E$10005,E652,[1]!Table1[27])</f>
        <v/>
      </c>
      <c r="BF652" s="30">
        <f>SUMIF([1]route!$E$3:$E$10005,E652,[1]!Table1[28])</f>
        <v/>
      </c>
      <c r="BG652" s="30">
        <f>SUMIF([1]route!$E$3:$E$10005,E652,[1]!Table1[29])</f>
        <v/>
      </c>
      <c r="BH652" s="30">
        <f>SUMIF([1]route!$E$3:$E$10005,E652,[1]!Table1[30])</f>
        <v/>
      </c>
      <c r="BI652" s="30">
        <f>SUMIF([1]route!$E$3:$E$10005,E652,[1]!Table1[31])</f>
        <v/>
      </c>
      <c r="BJ652" s="30">
        <f>SUMIF([1]route!$E$3:$E$10005,E652,[1]!Table1[Remain PO])</f>
        <v/>
      </c>
      <c r="BK652" s="31">
        <f>SUMIF([1]route!$E$3:$E$10005,E652,[1]!Table1[N+1])</f>
        <v/>
      </c>
      <c r="BL652" s="31">
        <f>SUMIF([1]route!$E$3:$E$10005,E652,[1]!Table1[N+2])</f>
        <v/>
      </c>
      <c r="BM652" s="31">
        <f>SUMIF([1]route!$E$3:$E$10005,E652,[1]!Table1[N+3])</f>
        <v/>
      </c>
      <c r="BN652" s="32">
        <f>SUMIF([1]route!$E$3:$E$10005,E652,[1]!Table1[N+4])</f>
        <v/>
      </c>
      <c r="BP652" s="37">
        <f>$V652-$AD652</f>
        <v/>
      </c>
      <c r="BQ652" s="35">
        <f>BP652-AE652</f>
        <v/>
      </c>
      <c r="BR652" s="35">
        <f>BQ652-AF652</f>
        <v/>
      </c>
      <c r="BS652" s="35">
        <f>BR652-AG652</f>
        <v/>
      </c>
      <c r="BT652" s="35">
        <f>BS652-AH652</f>
        <v/>
      </c>
      <c r="BU652" s="35">
        <f>BT652-AI652</f>
        <v/>
      </c>
      <c r="BV652" s="35">
        <f>BU652-AJ652</f>
        <v/>
      </c>
      <c r="BW652" s="35">
        <f>BV652-AK652</f>
        <v/>
      </c>
      <c r="BX652" s="35">
        <f>BW652-AL652</f>
        <v/>
      </c>
      <c r="BY652" s="35">
        <f>BX652-AM652</f>
        <v/>
      </c>
      <c r="BZ652" s="35">
        <f>BY652-AN652</f>
        <v/>
      </c>
      <c r="CA652" s="35">
        <f>BZ652-AO652</f>
        <v/>
      </c>
      <c r="CB652" s="35">
        <f>CA652-AP652</f>
        <v/>
      </c>
      <c r="CC652" s="35">
        <f>CB652-AQ652</f>
        <v/>
      </c>
      <c r="CD652" s="35">
        <f>CC652-AR652</f>
        <v/>
      </c>
      <c r="CE652" s="35">
        <f>CD652-AS652</f>
        <v/>
      </c>
      <c r="CF652" s="35">
        <f>CE652-AT652</f>
        <v/>
      </c>
      <c r="CG652" s="35">
        <f>CF652-AU652</f>
        <v/>
      </c>
      <c r="CH652" s="35">
        <f>CG652-AV652</f>
        <v/>
      </c>
      <c r="CI652" s="35">
        <f>CH652-AW652</f>
        <v/>
      </c>
      <c r="CJ652" s="35">
        <f>CI652-AX652</f>
        <v/>
      </c>
      <c r="CK652" s="35">
        <f>CJ652-AY652</f>
        <v/>
      </c>
      <c r="CL652" s="35">
        <f>CK652-AZ652</f>
        <v/>
      </c>
      <c r="CM652" s="35">
        <f>CL652-BA652</f>
        <v/>
      </c>
      <c r="CN652" s="35">
        <f>CM652-BB652</f>
        <v/>
      </c>
      <c r="CO652" s="35">
        <f>CN652-BC652</f>
        <v/>
      </c>
      <c r="CP652" s="35">
        <f>CO652-BD652</f>
        <v/>
      </c>
      <c r="CQ652" s="35">
        <f>CP652-BE652</f>
        <v/>
      </c>
      <c r="CR652" s="35">
        <f>CQ652-BF652</f>
        <v/>
      </c>
      <c r="CS652" s="35">
        <f>CR652-BG652</f>
        <v/>
      </c>
      <c r="CT652" s="35">
        <f>CS652-BH652</f>
        <v/>
      </c>
      <c r="CU652" s="35">
        <f>CT652-BI652</f>
        <v/>
      </c>
      <c r="CV652" s="35">
        <f>CU652-BJ652</f>
        <v/>
      </c>
      <c r="CW652" s="38">
        <f>CV652-BK652</f>
        <v/>
      </c>
      <c r="CX652" s="38">
        <f>CW652-BL652</f>
        <v/>
      </c>
      <c r="CY652" s="38">
        <f>CX652-BM652</f>
        <v/>
      </c>
      <c r="CZ652" s="39">
        <f>CY652-BN652</f>
        <v/>
      </c>
      <c r="DA652" s="35" t="n"/>
    </row>
    <row r="653">
      <c r="D653" s="19" t="n"/>
      <c r="E653" s="20" t="n"/>
      <c r="F653" s="21" t="n"/>
      <c r="G653" s="21" t="n"/>
      <c r="H653" s="21" t="n"/>
      <c r="I653" s="19" t="n"/>
      <c r="J653" s="19" t="n"/>
      <c r="K653" s="21" t="n"/>
      <c r="L653" s="21" t="n"/>
      <c r="M653" s="22" t="n"/>
      <c r="N653" s="22" t="n"/>
      <c r="O653" s="19" t="n"/>
      <c r="P653" s="21" t="n"/>
      <c r="Q653" s="167">
        <f>'Cutting Rules'!AD653</f>
        <v/>
      </c>
      <c r="R653" s="168" t="n"/>
      <c r="S653" s="24" t="n"/>
      <c r="T653" s="169" t="inlineStr"/>
      <c r="U653" s="19" t="n"/>
      <c r="V653" s="25" t="n"/>
      <c r="W653" s="26" t="n"/>
      <c r="X653" s="27" t="n"/>
      <c r="Y653" s="47" t="n"/>
      <c r="Z653" s="121">
        <f>IFERROR(VLOOKUP(E653,[1]route!$E$3:$BL$10005,59,0),"")&amp;IFERROR(VLOOKUP(E653,[1]route!$E$3:$BL$10005,60,0),"")</f>
        <v/>
      </c>
      <c r="AA653" s="172">
        <f>IF(R653&gt;V653,R653-V653,0)</f>
        <v/>
      </c>
      <c r="AB653" s="173">
        <f>AA653*O653*N653/1000</f>
        <v/>
      </c>
      <c r="AC653" s="4">
        <f>IFERROR(MATCH($X653,$BP653:$CZ653,0),"")</f>
        <v/>
      </c>
      <c r="AD653" s="29" t="n">
        <v>0</v>
      </c>
      <c r="AE653" s="30">
        <f>SUMIF([1]route!$E$3:$E$10005,E653,[1]!Table1[1])</f>
        <v/>
      </c>
      <c r="AF653" s="30">
        <f>SUMIF([1]route!$E$3:$E$10005,E653,[1]!Table1[2])</f>
        <v/>
      </c>
      <c r="AG653" s="30">
        <f>SUMIF([1]route!$E$3:$E$10005,E653,[1]!Table1[3])</f>
        <v/>
      </c>
      <c r="AH653" s="30">
        <f>SUMIF([1]route!$E$3:$E$10005,E653,[1]!Table1[4])</f>
        <v/>
      </c>
      <c r="AI653" s="30">
        <f>SUMIF([1]route!$E$3:$E$10005,E653,[1]!Table1[5])</f>
        <v/>
      </c>
      <c r="AJ653" s="30">
        <f>SUMIF([1]route!$E$3:$E$10005,E653,[1]!Table1[6])</f>
        <v/>
      </c>
      <c r="AK653" s="30">
        <f>SUMIF([1]route!$E$3:$E$10005,E653,[1]!Table1[7])</f>
        <v/>
      </c>
      <c r="AL653" s="30">
        <f>SUMIF([1]route!$E$3:$E$10005,E653,[1]!Table1[8])</f>
        <v/>
      </c>
      <c r="AM653" s="30">
        <f>SUMIF([1]route!$E$3:$E$10005,E653,[1]!Table1[9])</f>
        <v/>
      </c>
      <c r="AN653" s="30">
        <f>SUMIF([1]route!$E$3:$E$10005,E653,[1]!Table1[10])</f>
        <v/>
      </c>
      <c r="AO653" s="30">
        <f>SUMIF([1]route!$E$3:$E$10005,E653,[1]!Table1[11])</f>
        <v/>
      </c>
      <c r="AP653" s="30">
        <f>SUMIF([1]route!$E$3:$E$10005,E653,[1]!Table1[12])</f>
        <v/>
      </c>
      <c r="AQ653" s="30">
        <f>SUMIF([1]route!$E$3:$E$10005,E653,[1]!Table1[13])</f>
        <v/>
      </c>
      <c r="AR653" s="30">
        <f>SUMIF([1]route!$E$3:$E$10005,E653,[1]!Table1[14])</f>
        <v/>
      </c>
      <c r="AS653" s="30">
        <f>SUMIF([1]route!$E$3:$E$10005,E653,[1]!Table1[15])</f>
        <v/>
      </c>
      <c r="AT653" s="30">
        <f>SUMIF([1]route!$E$3:$E$10005,E653,[1]!Table1[16])</f>
        <v/>
      </c>
      <c r="AU653" s="30">
        <f>SUMIF([1]route!$E$3:$E$10005,E653,[1]!Table1[17])</f>
        <v/>
      </c>
      <c r="AV653" s="30">
        <f>SUMIF([1]route!$E$3:$E$10005,E653,[1]!Table1[18])</f>
        <v/>
      </c>
      <c r="AW653" s="30">
        <f>SUMIF([1]route!$E$3:$E$10005,E653,[1]!Table1[19])</f>
        <v/>
      </c>
      <c r="AX653" s="30">
        <f>SUMIF([1]route!$E$3:$E$10005,E653,[1]!Table1[20])</f>
        <v/>
      </c>
      <c r="AY653" s="30">
        <f>SUMIF([1]route!$E$3:$E$10005,E653,[1]!Table1[21])</f>
        <v/>
      </c>
      <c r="AZ653" s="30">
        <f>SUMIF([1]route!$E$3:$E$10005,E653,[1]!Table1[22])</f>
        <v/>
      </c>
      <c r="BA653" s="30">
        <f>SUMIF([1]route!$E$3:$E$10005,E653,[1]!Table1[23])</f>
        <v/>
      </c>
      <c r="BB653" s="30">
        <f>SUMIF([1]route!$E$3:$E$10005,E653,[1]!Table1[24])</f>
        <v/>
      </c>
      <c r="BC653" s="30">
        <f>SUMIF([1]route!$E$3:$E$10005,E653,[1]!Table1[25])</f>
        <v/>
      </c>
      <c r="BD653" s="30">
        <f>SUMIF([1]route!$E$3:$E$10005,E653,[1]!Table1[26])</f>
        <v/>
      </c>
      <c r="BE653" s="30">
        <f>SUMIF([1]route!$E$3:$E$10005,E653,[1]!Table1[27])</f>
        <v/>
      </c>
      <c r="BF653" s="30">
        <f>SUMIF([1]route!$E$3:$E$10005,E653,[1]!Table1[28])</f>
        <v/>
      </c>
      <c r="BG653" s="30">
        <f>SUMIF([1]route!$E$3:$E$10005,E653,[1]!Table1[29])</f>
        <v/>
      </c>
      <c r="BH653" s="30">
        <f>SUMIF([1]route!$E$3:$E$10005,E653,[1]!Table1[30])</f>
        <v/>
      </c>
      <c r="BI653" s="30">
        <f>SUMIF([1]route!$E$3:$E$10005,E653,[1]!Table1[31])</f>
        <v/>
      </c>
      <c r="BJ653" s="30">
        <f>SUMIF([1]route!$E$3:$E$10005,E653,[1]!Table1[Remain PO])</f>
        <v/>
      </c>
      <c r="BK653" s="31">
        <f>SUMIF([1]route!$E$3:$E$10005,E653,[1]!Table1[N+1])</f>
        <v/>
      </c>
      <c r="BL653" s="31">
        <f>SUMIF([1]route!$E$3:$E$10005,E653,[1]!Table1[N+2])</f>
        <v/>
      </c>
      <c r="BM653" s="31">
        <f>SUMIF([1]route!$E$3:$E$10005,E653,[1]!Table1[N+3])</f>
        <v/>
      </c>
      <c r="BN653" s="32">
        <f>SUMIF([1]route!$E$3:$E$10005,E653,[1]!Table1[N+4])</f>
        <v/>
      </c>
      <c r="BP653" s="37">
        <f>$V653-$AD653</f>
        <v/>
      </c>
      <c r="BQ653" s="35">
        <f>BP653-AE653</f>
        <v/>
      </c>
      <c r="BR653" s="35">
        <f>BQ653-AF653</f>
        <v/>
      </c>
      <c r="BS653" s="35">
        <f>BR653-AG653</f>
        <v/>
      </c>
      <c r="BT653" s="35">
        <f>BS653-AH653</f>
        <v/>
      </c>
      <c r="BU653" s="35">
        <f>BT653-AI653</f>
        <v/>
      </c>
      <c r="BV653" s="35">
        <f>BU653-AJ653</f>
        <v/>
      </c>
      <c r="BW653" s="35">
        <f>BV653-AK653</f>
        <v/>
      </c>
      <c r="BX653" s="35">
        <f>BW653-AL653</f>
        <v/>
      </c>
      <c r="BY653" s="35">
        <f>BX653-AM653</f>
        <v/>
      </c>
      <c r="BZ653" s="35">
        <f>BY653-AN653</f>
        <v/>
      </c>
      <c r="CA653" s="35">
        <f>BZ653-AO653</f>
        <v/>
      </c>
      <c r="CB653" s="35">
        <f>CA653-AP653</f>
        <v/>
      </c>
      <c r="CC653" s="35">
        <f>CB653-AQ653</f>
        <v/>
      </c>
      <c r="CD653" s="35">
        <f>CC653-AR653</f>
        <v/>
      </c>
      <c r="CE653" s="35">
        <f>CD653-AS653</f>
        <v/>
      </c>
      <c r="CF653" s="35">
        <f>CE653-AT653</f>
        <v/>
      </c>
      <c r="CG653" s="35">
        <f>CF653-AU653</f>
        <v/>
      </c>
      <c r="CH653" s="35">
        <f>CG653-AV653</f>
        <v/>
      </c>
      <c r="CI653" s="35">
        <f>CH653-AW653</f>
        <v/>
      </c>
      <c r="CJ653" s="35">
        <f>CI653-AX653</f>
        <v/>
      </c>
      <c r="CK653" s="35">
        <f>CJ653-AY653</f>
        <v/>
      </c>
      <c r="CL653" s="35">
        <f>CK653-AZ653</f>
        <v/>
      </c>
      <c r="CM653" s="35">
        <f>CL653-BA653</f>
        <v/>
      </c>
      <c r="CN653" s="35">
        <f>CM653-BB653</f>
        <v/>
      </c>
      <c r="CO653" s="35">
        <f>CN653-BC653</f>
        <v/>
      </c>
      <c r="CP653" s="35">
        <f>CO653-BD653</f>
        <v/>
      </c>
      <c r="CQ653" s="35">
        <f>CP653-BE653</f>
        <v/>
      </c>
      <c r="CR653" s="35">
        <f>CQ653-BF653</f>
        <v/>
      </c>
      <c r="CS653" s="35">
        <f>CR653-BG653</f>
        <v/>
      </c>
      <c r="CT653" s="35">
        <f>CS653-BH653</f>
        <v/>
      </c>
      <c r="CU653" s="35">
        <f>CT653-BI653</f>
        <v/>
      </c>
      <c r="CV653" s="35">
        <f>CU653-BJ653</f>
        <v/>
      </c>
      <c r="CW653" s="38">
        <f>CV653-BK653</f>
        <v/>
      </c>
      <c r="CX653" s="38">
        <f>CW653-BL653</f>
        <v/>
      </c>
      <c r="CY653" s="38">
        <f>CX653-BM653</f>
        <v/>
      </c>
      <c r="CZ653" s="39">
        <f>CY653-BN653</f>
        <v/>
      </c>
      <c r="DA653" s="35" t="n"/>
    </row>
    <row r="654">
      <c r="D654" s="19" t="n"/>
      <c r="E654" s="20" t="n"/>
      <c r="F654" s="21" t="n"/>
      <c r="G654" s="21" t="n"/>
      <c r="H654" s="21" t="n"/>
      <c r="I654" s="19" t="n"/>
      <c r="J654" s="19" t="n"/>
      <c r="K654" s="21" t="n"/>
      <c r="L654" s="21" t="n"/>
      <c r="M654" s="22" t="n"/>
      <c r="N654" s="22" t="n"/>
      <c r="O654" s="19" t="n"/>
      <c r="P654" s="21" t="n"/>
      <c r="Q654" s="167">
        <f>'Cutting Rules'!AD654</f>
        <v/>
      </c>
      <c r="R654" s="168" t="n"/>
      <c r="S654" s="24" t="n"/>
      <c r="T654" s="169" t="inlineStr"/>
      <c r="U654" s="19" t="n"/>
      <c r="V654" s="25" t="n"/>
      <c r="W654" s="26" t="n"/>
      <c r="X654" s="27" t="n"/>
      <c r="Y654" s="47" t="n"/>
      <c r="Z654" s="121">
        <f>IFERROR(VLOOKUP(E654,[1]route!$E$3:$BL$10005,59,0),"")&amp;IFERROR(VLOOKUP(E654,[1]route!$E$3:$BL$10005,60,0),"")</f>
        <v/>
      </c>
      <c r="AA654" s="172">
        <f>IF(R654&gt;V654,R654-V654,0)</f>
        <v/>
      </c>
      <c r="AB654" s="173">
        <f>AA654*O654*N654/1000</f>
        <v/>
      </c>
      <c r="AC654" s="4">
        <f>IFERROR(MATCH($X654,$BP654:$CZ654,0),"")</f>
        <v/>
      </c>
      <c r="AD654" s="29" t="n">
        <v>0</v>
      </c>
      <c r="AE654" s="30">
        <f>SUMIF([1]route!$E$3:$E$10005,E654,[1]!Table1[1])</f>
        <v/>
      </c>
      <c r="AF654" s="30">
        <f>SUMIF([1]route!$E$3:$E$10005,E654,[1]!Table1[2])</f>
        <v/>
      </c>
      <c r="AG654" s="30">
        <f>SUMIF([1]route!$E$3:$E$10005,E654,[1]!Table1[3])</f>
        <v/>
      </c>
      <c r="AH654" s="30">
        <f>SUMIF([1]route!$E$3:$E$10005,E654,[1]!Table1[4])</f>
        <v/>
      </c>
      <c r="AI654" s="30">
        <f>SUMIF([1]route!$E$3:$E$10005,E654,[1]!Table1[5])</f>
        <v/>
      </c>
      <c r="AJ654" s="30">
        <f>SUMIF([1]route!$E$3:$E$10005,E654,[1]!Table1[6])</f>
        <v/>
      </c>
      <c r="AK654" s="30">
        <f>SUMIF([1]route!$E$3:$E$10005,E654,[1]!Table1[7])</f>
        <v/>
      </c>
      <c r="AL654" s="30">
        <f>SUMIF([1]route!$E$3:$E$10005,E654,[1]!Table1[8])</f>
        <v/>
      </c>
      <c r="AM654" s="30">
        <f>SUMIF([1]route!$E$3:$E$10005,E654,[1]!Table1[9])</f>
        <v/>
      </c>
      <c r="AN654" s="30">
        <f>SUMIF([1]route!$E$3:$E$10005,E654,[1]!Table1[10])</f>
        <v/>
      </c>
      <c r="AO654" s="30">
        <f>SUMIF([1]route!$E$3:$E$10005,E654,[1]!Table1[11])</f>
        <v/>
      </c>
      <c r="AP654" s="30">
        <f>SUMIF([1]route!$E$3:$E$10005,E654,[1]!Table1[12])</f>
        <v/>
      </c>
      <c r="AQ654" s="30">
        <f>SUMIF([1]route!$E$3:$E$10005,E654,[1]!Table1[13])</f>
        <v/>
      </c>
      <c r="AR654" s="30">
        <f>SUMIF([1]route!$E$3:$E$10005,E654,[1]!Table1[14])</f>
        <v/>
      </c>
      <c r="AS654" s="30">
        <f>SUMIF([1]route!$E$3:$E$10005,E654,[1]!Table1[15])</f>
        <v/>
      </c>
      <c r="AT654" s="30">
        <f>SUMIF([1]route!$E$3:$E$10005,E654,[1]!Table1[16])</f>
        <v/>
      </c>
      <c r="AU654" s="30">
        <f>SUMIF([1]route!$E$3:$E$10005,E654,[1]!Table1[17])</f>
        <v/>
      </c>
      <c r="AV654" s="30">
        <f>SUMIF([1]route!$E$3:$E$10005,E654,[1]!Table1[18])</f>
        <v/>
      </c>
      <c r="AW654" s="30">
        <f>SUMIF([1]route!$E$3:$E$10005,E654,[1]!Table1[19])</f>
        <v/>
      </c>
      <c r="AX654" s="30">
        <f>SUMIF([1]route!$E$3:$E$10005,E654,[1]!Table1[20])</f>
        <v/>
      </c>
      <c r="AY654" s="30">
        <f>SUMIF([1]route!$E$3:$E$10005,E654,[1]!Table1[21])</f>
        <v/>
      </c>
      <c r="AZ654" s="30">
        <f>SUMIF([1]route!$E$3:$E$10005,E654,[1]!Table1[22])</f>
        <v/>
      </c>
      <c r="BA654" s="30">
        <f>SUMIF([1]route!$E$3:$E$10005,E654,[1]!Table1[23])</f>
        <v/>
      </c>
      <c r="BB654" s="30">
        <f>SUMIF([1]route!$E$3:$E$10005,E654,[1]!Table1[24])</f>
        <v/>
      </c>
      <c r="BC654" s="30">
        <f>SUMIF([1]route!$E$3:$E$10005,E654,[1]!Table1[25])</f>
        <v/>
      </c>
      <c r="BD654" s="30">
        <f>SUMIF([1]route!$E$3:$E$10005,E654,[1]!Table1[26])</f>
        <v/>
      </c>
      <c r="BE654" s="30">
        <f>SUMIF([1]route!$E$3:$E$10005,E654,[1]!Table1[27])</f>
        <v/>
      </c>
      <c r="BF654" s="30">
        <f>SUMIF([1]route!$E$3:$E$10005,E654,[1]!Table1[28])</f>
        <v/>
      </c>
      <c r="BG654" s="30">
        <f>SUMIF([1]route!$E$3:$E$10005,E654,[1]!Table1[29])</f>
        <v/>
      </c>
      <c r="BH654" s="30">
        <f>SUMIF([1]route!$E$3:$E$10005,E654,[1]!Table1[30])</f>
        <v/>
      </c>
      <c r="BI654" s="30">
        <f>SUMIF([1]route!$E$3:$E$10005,E654,[1]!Table1[31])</f>
        <v/>
      </c>
      <c r="BJ654" s="30">
        <f>SUMIF([1]route!$E$3:$E$10005,E654,[1]!Table1[Remain PO])</f>
        <v/>
      </c>
      <c r="BK654" s="31">
        <f>SUMIF([1]route!$E$3:$E$10005,E654,[1]!Table1[N+1])</f>
        <v/>
      </c>
      <c r="BL654" s="31">
        <f>SUMIF([1]route!$E$3:$E$10005,E654,[1]!Table1[N+2])</f>
        <v/>
      </c>
      <c r="BM654" s="31">
        <f>SUMIF([1]route!$E$3:$E$10005,E654,[1]!Table1[N+3])</f>
        <v/>
      </c>
      <c r="BN654" s="32">
        <f>SUMIF([1]route!$E$3:$E$10005,E654,[1]!Table1[N+4])</f>
        <v/>
      </c>
      <c r="BP654" s="37">
        <f>$V654-$AD654</f>
        <v/>
      </c>
      <c r="BQ654" s="35">
        <f>BP654-AE654</f>
        <v/>
      </c>
      <c r="BR654" s="35">
        <f>BQ654-AF654</f>
        <v/>
      </c>
      <c r="BS654" s="35">
        <f>BR654-AG654</f>
        <v/>
      </c>
      <c r="BT654" s="35">
        <f>BS654-AH654</f>
        <v/>
      </c>
      <c r="BU654" s="35">
        <f>BT654-AI654</f>
        <v/>
      </c>
      <c r="BV654" s="35">
        <f>BU654-AJ654</f>
        <v/>
      </c>
      <c r="BW654" s="35">
        <f>BV654-AK654</f>
        <v/>
      </c>
      <c r="BX654" s="35">
        <f>BW654-AL654</f>
        <v/>
      </c>
      <c r="BY654" s="35">
        <f>BX654-AM654</f>
        <v/>
      </c>
      <c r="BZ654" s="35">
        <f>BY654-AN654</f>
        <v/>
      </c>
      <c r="CA654" s="35">
        <f>BZ654-AO654</f>
        <v/>
      </c>
      <c r="CB654" s="35">
        <f>CA654-AP654</f>
        <v/>
      </c>
      <c r="CC654" s="35">
        <f>CB654-AQ654</f>
        <v/>
      </c>
      <c r="CD654" s="35">
        <f>CC654-AR654</f>
        <v/>
      </c>
      <c r="CE654" s="35">
        <f>CD654-AS654</f>
        <v/>
      </c>
      <c r="CF654" s="35">
        <f>CE654-AT654</f>
        <v/>
      </c>
      <c r="CG654" s="35">
        <f>CF654-AU654</f>
        <v/>
      </c>
      <c r="CH654" s="35">
        <f>CG654-AV654</f>
        <v/>
      </c>
      <c r="CI654" s="35">
        <f>CH654-AW654</f>
        <v/>
      </c>
      <c r="CJ654" s="35">
        <f>CI654-AX654</f>
        <v/>
      </c>
      <c r="CK654" s="35">
        <f>CJ654-AY654</f>
        <v/>
      </c>
      <c r="CL654" s="35">
        <f>CK654-AZ654</f>
        <v/>
      </c>
      <c r="CM654" s="35">
        <f>CL654-BA654</f>
        <v/>
      </c>
      <c r="CN654" s="35">
        <f>CM654-BB654</f>
        <v/>
      </c>
      <c r="CO654" s="35">
        <f>CN654-BC654</f>
        <v/>
      </c>
      <c r="CP654" s="35">
        <f>CO654-BD654</f>
        <v/>
      </c>
      <c r="CQ654" s="35">
        <f>CP654-BE654</f>
        <v/>
      </c>
      <c r="CR654" s="35">
        <f>CQ654-BF654</f>
        <v/>
      </c>
      <c r="CS654" s="35">
        <f>CR654-BG654</f>
        <v/>
      </c>
      <c r="CT654" s="35">
        <f>CS654-BH654</f>
        <v/>
      </c>
      <c r="CU654" s="35">
        <f>CT654-BI654</f>
        <v/>
      </c>
      <c r="CV654" s="35">
        <f>CU654-BJ654</f>
        <v/>
      </c>
      <c r="CW654" s="38">
        <f>CV654-BK654</f>
        <v/>
      </c>
      <c r="CX654" s="38">
        <f>CW654-BL654</f>
        <v/>
      </c>
      <c r="CY654" s="38">
        <f>CX654-BM654</f>
        <v/>
      </c>
      <c r="CZ654" s="39">
        <f>CY654-BN654</f>
        <v/>
      </c>
      <c r="DA654" s="35" t="n"/>
    </row>
    <row r="655">
      <c r="D655" s="19" t="n"/>
      <c r="E655" s="20" t="n"/>
      <c r="F655" s="21" t="n"/>
      <c r="G655" s="21" t="n"/>
      <c r="H655" s="21" t="n"/>
      <c r="I655" s="19" t="n"/>
      <c r="J655" s="19" t="n"/>
      <c r="K655" s="21" t="n"/>
      <c r="L655" s="21" t="n"/>
      <c r="M655" s="22" t="n"/>
      <c r="N655" s="22" t="n"/>
      <c r="O655" s="19" t="n"/>
      <c r="P655" s="21" t="n"/>
      <c r="Q655" s="167">
        <f>'Cutting Rules'!AD655</f>
        <v/>
      </c>
      <c r="R655" s="168" t="n"/>
      <c r="S655" s="24" t="n"/>
      <c r="T655" s="169" t="inlineStr"/>
      <c r="U655" s="19" t="n"/>
      <c r="V655" s="25" t="n"/>
      <c r="W655" s="26" t="n"/>
      <c r="X655" s="27" t="n"/>
      <c r="Y655" s="47" t="n"/>
      <c r="Z655" s="121">
        <f>IFERROR(VLOOKUP(E655,[1]route!$E$3:$BL$10005,59,0),"")&amp;IFERROR(VLOOKUP(E655,[1]route!$E$3:$BL$10005,60,0),"")</f>
        <v/>
      </c>
      <c r="AA655" s="172">
        <f>IF(R655&gt;V655,R655-V655,0)</f>
        <v/>
      </c>
      <c r="AB655" s="173">
        <f>AA655*O655*N655/1000</f>
        <v/>
      </c>
      <c r="AC655" s="4">
        <f>IFERROR(MATCH($X655,$BP655:$CZ655,0),"")</f>
        <v/>
      </c>
      <c r="AD655" s="29" t="n">
        <v>0</v>
      </c>
      <c r="AE655" s="30">
        <f>SUMIF([1]route!$E$3:$E$10005,E655,[1]!Table1[1])</f>
        <v/>
      </c>
      <c r="AF655" s="30">
        <f>SUMIF([1]route!$E$3:$E$10005,E655,[1]!Table1[2])</f>
        <v/>
      </c>
      <c r="AG655" s="30">
        <f>SUMIF([1]route!$E$3:$E$10005,E655,[1]!Table1[3])</f>
        <v/>
      </c>
      <c r="AH655" s="30">
        <f>SUMIF([1]route!$E$3:$E$10005,E655,[1]!Table1[4])</f>
        <v/>
      </c>
      <c r="AI655" s="30">
        <f>SUMIF([1]route!$E$3:$E$10005,E655,[1]!Table1[5])</f>
        <v/>
      </c>
      <c r="AJ655" s="30">
        <f>SUMIF([1]route!$E$3:$E$10005,E655,[1]!Table1[6])</f>
        <v/>
      </c>
      <c r="AK655" s="30">
        <f>SUMIF([1]route!$E$3:$E$10005,E655,[1]!Table1[7])</f>
        <v/>
      </c>
      <c r="AL655" s="30">
        <f>SUMIF([1]route!$E$3:$E$10005,E655,[1]!Table1[8])</f>
        <v/>
      </c>
      <c r="AM655" s="30">
        <f>SUMIF([1]route!$E$3:$E$10005,E655,[1]!Table1[9])</f>
        <v/>
      </c>
      <c r="AN655" s="30">
        <f>SUMIF([1]route!$E$3:$E$10005,E655,[1]!Table1[10])</f>
        <v/>
      </c>
      <c r="AO655" s="30">
        <f>SUMIF([1]route!$E$3:$E$10005,E655,[1]!Table1[11])</f>
        <v/>
      </c>
      <c r="AP655" s="30">
        <f>SUMIF([1]route!$E$3:$E$10005,E655,[1]!Table1[12])</f>
        <v/>
      </c>
      <c r="AQ655" s="30">
        <f>SUMIF([1]route!$E$3:$E$10005,E655,[1]!Table1[13])</f>
        <v/>
      </c>
      <c r="AR655" s="30">
        <f>SUMIF([1]route!$E$3:$E$10005,E655,[1]!Table1[14])</f>
        <v/>
      </c>
      <c r="AS655" s="30">
        <f>SUMIF([1]route!$E$3:$E$10005,E655,[1]!Table1[15])</f>
        <v/>
      </c>
      <c r="AT655" s="30">
        <f>SUMIF([1]route!$E$3:$E$10005,E655,[1]!Table1[16])</f>
        <v/>
      </c>
      <c r="AU655" s="30">
        <f>SUMIF([1]route!$E$3:$E$10005,E655,[1]!Table1[17])</f>
        <v/>
      </c>
      <c r="AV655" s="30">
        <f>SUMIF([1]route!$E$3:$E$10005,E655,[1]!Table1[18])</f>
        <v/>
      </c>
      <c r="AW655" s="30">
        <f>SUMIF([1]route!$E$3:$E$10005,E655,[1]!Table1[19])</f>
        <v/>
      </c>
      <c r="AX655" s="30">
        <f>SUMIF([1]route!$E$3:$E$10005,E655,[1]!Table1[20])</f>
        <v/>
      </c>
      <c r="AY655" s="30">
        <f>SUMIF([1]route!$E$3:$E$10005,E655,[1]!Table1[21])</f>
        <v/>
      </c>
      <c r="AZ655" s="30">
        <f>SUMIF([1]route!$E$3:$E$10005,E655,[1]!Table1[22])</f>
        <v/>
      </c>
      <c r="BA655" s="30">
        <f>SUMIF([1]route!$E$3:$E$10005,E655,[1]!Table1[23])</f>
        <v/>
      </c>
      <c r="BB655" s="30">
        <f>SUMIF([1]route!$E$3:$E$10005,E655,[1]!Table1[24])</f>
        <v/>
      </c>
      <c r="BC655" s="30">
        <f>SUMIF([1]route!$E$3:$E$10005,E655,[1]!Table1[25])</f>
        <v/>
      </c>
      <c r="BD655" s="30">
        <f>SUMIF([1]route!$E$3:$E$10005,E655,[1]!Table1[26])</f>
        <v/>
      </c>
      <c r="BE655" s="30">
        <f>SUMIF([1]route!$E$3:$E$10005,E655,[1]!Table1[27])</f>
        <v/>
      </c>
      <c r="BF655" s="30">
        <f>SUMIF([1]route!$E$3:$E$10005,E655,[1]!Table1[28])</f>
        <v/>
      </c>
      <c r="BG655" s="30">
        <f>SUMIF([1]route!$E$3:$E$10005,E655,[1]!Table1[29])</f>
        <v/>
      </c>
      <c r="BH655" s="30">
        <f>SUMIF([1]route!$E$3:$E$10005,E655,[1]!Table1[30])</f>
        <v/>
      </c>
      <c r="BI655" s="30">
        <f>SUMIF([1]route!$E$3:$E$10005,E655,[1]!Table1[31])</f>
        <v/>
      </c>
      <c r="BJ655" s="30">
        <f>SUMIF([1]route!$E$3:$E$10005,E655,[1]!Table1[Remain PO])</f>
        <v/>
      </c>
      <c r="BK655" s="31">
        <f>SUMIF([1]route!$E$3:$E$10005,E655,[1]!Table1[N+1])</f>
        <v/>
      </c>
      <c r="BL655" s="31">
        <f>SUMIF([1]route!$E$3:$E$10005,E655,[1]!Table1[N+2])</f>
        <v/>
      </c>
      <c r="BM655" s="31">
        <f>SUMIF([1]route!$E$3:$E$10005,E655,[1]!Table1[N+3])</f>
        <v/>
      </c>
      <c r="BN655" s="32">
        <f>SUMIF([1]route!$E$3:$E$10005,E655,[1]!Table1[N+4])</f>
        <v/>
      </c>
      <c r="BP655" s="37">
        <f>$V655-$AD655</f>
        <v/>
      </c>
      <c r="BQ655" s="35">
        <f>BP655-AE655</f>
        <v/>
      </c>
      <c r="BR655" s="35">
        <f>BQ655-AF655</f>
        <v/>
      </c>
      <c r="BS655" s="35">
        <f>BR655-AG655</f>
        <v/>
      </c>
      <c r="BT655" s="35">
        <f>BS655-AH655</f>
        <v/>
      </c>
      <c r="BU655" s="35">
        <f>BT655-AI655</f>
        <v/>
      </c>
      <c r="BV655" s="35">
        <f>BU655-AJ655</f>
        <v/>
      </c>
      <c r="BW655" s="35">
        <f>BV655-AK655</f>
        <v/>
      </c>
      <c r="BX655" s="35">
        <f>BW655-AL655</f>
        <v/>
      </c>
      <c r="BY655" s="35">
        <f>BX655-AM655</f>
        <v/>
      </c>
      <c r="BZ655" s="35">
        <f>BY655-AN655</f>
        <v/>
      </c>
      <c r="CA655" s="35">
        <f>BZ655-AO655</f>
        <v/>
      </c>
      <c r="CB655" s="35">
        <f>CA655-AP655</f>
        <v/>
      </c>
      <c r="CC655" s="35">
        <f>CB655-AQ655</f>
        <v/>
      </c>
      <c r="CD655" s="35">
        <f>CC655-AR655</f>
        <v/>
      </c>
      <c r="CE655" s="35">
        <f>CD655-AS655</f>
        <v/>
      </c>
      <c r="CF655" s="35">
        <f>CE655-AT655</f>
        <v/>
      </c>
      <c r="CG655" s="35">
        <f>CF655-AU655</f>
        <v/>
      </c>
      <c r="CH655" s="35">
        <f>CG655-AV655</f>
        <v/>
      </c>
      <c r="CI655" s="35">
        <f>CH655-AW655</f>
        <v/>
      </c>
      <c r="CJ655" s="35">
        <f>CI655-AX655</f>
        <v/>
      </c>
      <c r="CK655" s="35">
        <f>CJ655-AY655</f>
        <v/>
      </c>
      <c r="CL655" s="35">
        <f>CK655-AZ655</f>
        <v/>
      </c>
      <c r="CM655" s="35">
        <f>CL655-BA655</f>
        <v/>
      </c>
      <c r="CN655" s="35">
        <f>CM655-BB655</f>
        <v/>
      </c>
      <c r="CO655" s="35">
        <f>CN655-BC655</f>
        <v/>
      </c>
      <c r="CP655" s="35">
        <f>CO655-BD655</f>
        <v/>
      </c>
      <c r="CQ655" s="35">
        <f>CP655-BE655</f>
        <v/>
      </c>
      <c r="CR655" s="35">
        <f>CQ655-BF655</f>
        <v/>
      </c>
      <c r="CS655" s="35">
        <f>CR655-BG655</f>
        <v/>
      </c>
      <c r="CT655" s="35">
        <f>CS655-BH655</f>
        <v/>
      </c>
      <c r="CU655" s="35">
        <f>CT655-BI655</f>
        <v/>
      </c>
      <c r="CV655" s="35">
        <f>CU655-BJ655</f>
        <v/>
      </c>
      <c r="CW655" s="38">
        <f>CV655-BK655</f>
        <v/>
      </c>
      <c r="CX655" s="38">
        <f>CW655-BL655</f>
        <v/>
      </c>
      <c r="CY655" s="38">
        <f>CX655-BM655</f>
        <v/>
      </c>
      <c r="CZ655" s="39">
        <f>CY655-BN655</f>
        <v/>
      </c>
      <c r="DA655" s="35" t="n"/>
    </row>
    <row r="656">
      <c r="D656" s="19" t="n"/>
      <c r="E656" s="20" t="n"/>
      <c r="F656" s="21" t="n"/>
      <c r="G656" s="21" t="n"/>
      <c r="H656" s="21" t="n"/>
      <c r="I656" s="19" t="n"/>
      <c r="J656" s="19" t="n"/>
      <c r="K656" s="21" t="n"/>
      <c r="L656" s="21" t="n"/>
      <c r="M656" s="22" t="n"/>
      <c r="N656" s="22" t="n"/>
      <c r="O656" s="19" t="n"/>
      <c r="P656" s="21" t="n"/>
      <c r="Q656" s="167">
        <f>'Cutting Rules'!AD656</f>
        <v/>
      </c>
      <c r="R656" s="168" t="n"/>
      <c r="S656" s="24" t="n"/>
      <c r="T656" s="169" t="inlineStr"/>
      <c r="U656" s="19" t="n"/>
      <c r="V656" s="25" t="n"/>
      <c r="W656" s="26" t="n"/>
      <c r="X656" s="27" t="n"/>
      <c r="Y656" s="47" t="n"/>
      <c r="Z656" s="121">
        <f>IFERROR(VLOOKUP(E656,[1]route!$E$3:$BL$10005,59,0),"")&amp;IFERROR(VLOOKUP(E656,[1]route!$E$3:$BL$10005,60,0),"")</f>
        <v/>
      </c>
      <c r="AA656" s="172">
        <f>IF(R656&gt;V656,R656-V656,0)</f>
        <v/>
      </c>
      <c r="AB656" s="173">
        <f>AA656*O656*N656/1000</f>
        <v/>
      </c>
      <c r="AC656" s="4">
        <f>IFERROR(MATCH($X656,$BP656:$CZ656,0),"")</f>
        <v/>
      </c>
      <c r="AD656" s="29" t="n">
        <v>0</v>
      </c>
      <c r="AE656" s="30">
        <f>SUMIF([1]route!$E$3:$E$10005,E656,[1]!Table1[1])</f>
        <v/>
      </c>
      <c r="AF656" s="30">
        <f>SUMIF([1]route!$E$3:$E$10005,E656,[1]!Table1[2])</f>
        <v/>
      </c>
      <c r="AG656" s="30">
        <f>SUMIF([1]route!$E$3:$E$10005,E656,[1]!Table1[3])</f>
        <v/>
      </c>
      <c r="AH656" s="30">
        <f>SUMIF([1]route!$E$3:$E$10005,E656,[1]!Table1[4])</f>
        <v/>
      </c>
      <c r="AI656" s="30">
        <f>SUMIF([1]route!$E$3:$E$10005,E656,[1]!Table1[5])</f>
        <v/>
      </c>
      <c r="AJ656" s="30">
        <f>SUMIF([1]route!$E$3:$E$10005,E656,[1]!Table1[6])</f>
        <v/>
      </c>
      <c r="AK656" s="30">
        <f>SUMIF([1]route!$E$3:$E$10005,E656,[1]!Table1[7])</f>
        <v/>
      </c>
      <c r="AL656" s="30">
        <f>SUMIF([1]route!$E$3:$E$10005,E656,[1]!Table1[8])</f>
        <v/>
      </c>
      <c r="AM656" s="30">
        <f>SUMIF([1]route!$E$3:$E$10005,E656,[1]!Table1[9])</f>
        <v/>
      </c>
      <c r="AN656" s="30">
        <f>SUMIF([1]route!$E$3:$E$10005,E656,[1]!Table1[10])</f>
        <v/>
      </c>
      <c r="AO656" s="30">
        <f>SUMIF([1]route!$E$3:$E$10005,E656,[1]!Table1[11])</f>
        <v/>
      </c>
      <c r="AP656" s="30">
        <f>SUMIF([1]route!$E$3:$E$10005,E656,[1]!Table1[12])</f>
        <v/>
      </c>
      <c r="AQ656" s="30">
        <f>SUMIF([1]route!$E$3:$E$10005,E656,[1]!Table1[13])</f>
        <v/>
      </c>
      <c r="AR656" s="30">
        <f>SUMIF([1]route!$E$3:$E$10005,E656,[1]!Table1[14])</f>
        <v/>
      </c>
      <c r="AS656" s="30">
        <f>SUMIF([1]route!$E$3:$E$10005,E656,[1]!Table1[15])</f>
        <v/>
      </c>
      <c r="AT656" s="30">
        <f>SUMIF([1]route!$E$3:$E$10005,E656,[1]!Table1[16])</f>
        <v/>
      </c>
      <c r="AU656" s="30">
        <f>SUMIF([1]route!$E$3:$E$10005,E656,[1]!Table1[17])</f>
        <v/>
      </c>
      <c r="AV656" s="30">
        <f>SUMIF([1]route!$E$3:$E$10005,E656,[1]!Table1[18])</f>
        <v/>
      </c>
      <c r="AW656" s="30">
        <f>SUMIF([1]route!$E$3:$E$10005,E656,[1]!Table1[19])</f>
        <v/>
      </c>
      <c r="AX656" s="30">
        <f>SUMIF([1]route!$E$3:$E$10005,E656,[1]!Table1[20])</f>
        <v/>
      </c>
      <c r="AY656" s="30">
        <f>SUMIF([1]route!$E$3:$E$10005,E656,[1]!Table1[21])</f>
        <v/>
      </c>
      <c r="AZ656" s="30">
        <f>SUMIF([1]route!$E$3:$E$10005,E656,[1]!Table1[22])</f>
        <v/>
      </c>
      <c r="BA656" s="30">
        <f>SUMIF([1]route!$E$3:$E$10005,E656,[1]!Table1[23])</f>
        <v/>
      </c>
      <c r="BB656" s="30">
        <f>SUMIF([1]route!$E$3:$E$10005,E656,[1]!Table1[24])</f>
        <v/>
      </c>
      <c r="BC656" s="30">
        <f>SUMIF([1]route!$E$3:$E$10005,E656,[1]!Table1[25])</f>
        <v/>
      </c>
      <c r="BD656" s="30">
        <f>SUMIF([1]route!$E$3:$E$10005,E656,[1]!Table1[26])</f>
        <v/>
      </c>
      <c r="BE656" s="30">
        <f>SUMIF([1]route!$E$3:$E$10005,E656,[1]!Table1[27])</f>
        <v/>
      </c>
      <c r="BF656" s="30">
        <f>SUMIF([1]route!$E$3:$E$10005,E656,[1]!Table1[28])</f>
        <v/>
      </c>
      <c r="BG656" s="30">
        <f>SUMIF([1]route!$E$3:$E$10005,E656,[1]!Table1[29])</f>
        <v/>
      </c>
      <c r="BH656" s="30">
        <f>SUMIF([1]route!$E$3:$E$10005,E656,[1]!Table1[30])</f>
        <v/>
      </c>
      <c r="BI656" s="30">
        <f>SUMIF([1]route!$E$3:$E$10005,E656,[1]!Table1[31])</f>
        <v/>
      </c>
      <c r="BJ656" s="30">
        <f>SUMIF([1]route!$E$3:$E$10005,E656,[1]!Table1[Remain PO])</f>
        <v/>
      </c>
      <c r="BK656" s="31">
        <f>SUMIF([1]route!$E$3:$E$10005,E656,[1]!Table1[N+1])</f>
        <v/>
      </c>
      <c r="BL656" s="31">
        <f>SUMIF([1]route!$E$3:$E$10005,E656,[1]!Table1[N+2])</f>
        <v/>
      </c>
      <c r="BM656" s="31">
        <f>SUMIF([1]route!$E$3:$E$10005,E656,[1]!Table1[N+3])</f>
        <v/>
      </c>
      <c r="BN656" s="32">
        <f>SUMIF([1]route!$E$3:$E$10005,E656,[1]!Table1[N+4])</f>
        <v/>
      </c>
      <c r="BP656" s="37">
        <f>$V656-$AD656</f>
        <v/>
      </c>
      <c r="BQ656" s="35">
        <f>BP656-AE656</f>
        <v/>
      </c>
      <c r="BR656" s="35">
        <f>BQ656-AF656</f>
        <v/>
      </c>
      <c r="BS656" s="35">
        <f>BR656-AG656</f>
        <v/>
      </c>
      <c r="BT656" s="35">
        <f>BS656-AH656</f>
        <v/>
      </c>
      <c r="BU656" s="35">
        <f>BT656-AI656</f>
        <v/>
      </c>
      <c r="BV656" s="35">
        <f>BU656-AJ656</f>
        <v/>
      </c>
      <c r="BW656" s="35">
        <f>BV656-AK656</f>
        <v/>
      </c>
      <c r="BX656" s="35">
        <f>BW656-AL656</f>
        <v/>
      </c>
      <c r="BY656" s="35">
        <f>BX656-AM656</f>
        <v/>
      </c>
      <c r="BZ656" s="35">
        <f>BY656-AN656</f>
        <v/>
      </c>
      <c r="CA656" s="35">
        <f>BZ656-AO656</f>
        <v/>
      </c>
      <c r="CB656" s="35">
        <f>CA656-AP656</f>
        <v/>
      </c>
      <c r="CC656" s="35">
        <f>CB656-AQ656</f>
        <v/>
      </c>
      <c r="CD656" s="35">
        <f>CC656-AR656</f>
        <v/>
      </c>
      <c r="CE656" s="35">
        <f>CD656-AS656</f>
        <v/>
      </c>
      <c r="CF656" s="35">
        <f>CE656-AT656</f>
        <v/>
      </c>
      <c r="CG656" s="35">
        <f>CF656-AU656</f>
        <v/>
      </c>
      <c r="CH656" s="35">
        <f>CG656-AV656</f>
        <v/>
      </c>
      <c r="CI656" s="35">
        <f>CH656-AW656</f>
        <v/>
      </c>
      <c r="CJ656" s="35">
        <f>CI656-AX656</f>
        <v/>
      </c>
      <c r="CK656" s="35">
        <f>CJ656-AY656</f>
        <v/>
      </c>
      <c r="CL656" s="35">
        <f>CK656-AZ656</f>
        <v/>
      </c>
      <c r="CM656" s="35">
        <f>CL656-BA656</f>
        <v/>
      </c>
      <c r="CN656" s="35">
        <f>CM656-BB656</f>
        <v/>
      </c>
      <c r="CO656" s="35">
        <f>CN656-BC656</f>
        <v/>
      </c>
      <c r="CP656" s="35">
        <f>CO656-BD656</f>
        <v/>
      </c>
      <c r="CQ656" s="35">
        <f>CP656-BE656</f>
        <v/>
      </c>
      <c r="CR656" s="35">
        <f>CQ656-BF656</f>
        <v/>
      </c>
      <c r="CS656" s="35">
        <f>CR656-BG656</f>
        <v/>
      </c>
      <c r="CT656" s="35">
        <f>CS656-BH656</f>
        <v/>
      </c>
      <c r="CU656" s="35">
        <f>CT656-BI656</f>
        <v/>
      </c>
      <c r="CV656" s="35">
        <f>CU656-BJ656</f>
        <v/>
      </c>
      <c r="CW656" s="38">
        <f>CV656-BK656</f>
        <v/>
      </c>
      <c r="CX656" s="38">
        <f>CW656-BL656</f>
        <v/>
      </c>
      <c r="CY656" s="38">
        <f>CX656-BM656</f>
        <v/>
      </c>
      <c r="CZ656" s="39">
        <f>CY656-BN656</f>
        <v/>
      </c>
      <c r="DA656" s="35" t="n"/>
    </row>
    <row r="657">
      <c r="D657" s="19" t="n"/>
      <c r="E657" s="20" t="n"/>
      <c r="F657" s="21" t="n"/>
      <c r="G657" s="21" t="n"/>
      <c r="H657" s="21" t="n"/>
      <c r="I657" s="19" t="n"/>
      <c r="J657" s="19" t="n"/>
      <c r="K657" s="21" t="n"/>
      <c r="L657" s="21" t="n"/>
      <c r="M657" s="22" t="n"/>
      <c r="N657" s="22" t="n"/>
      <c r="O657" s="19" t="n"/>
      <c r="P657" s="21" t="n"/>
      <c r="Q657" s="167">
        <f>'Cutting Rules'!AD657</f>
        <v/>
      </c>
      <c r="R657" s="168" t="n"/>
      <c r="S657" s="24" t="n"/>
      <c r="T657" s="169" t="inlineStr"/>
      <c r="U657" s="19" t="n"/>
      <c r="V657" s="25" t="n"/>
      <c r="W657" s="26" t="n"/>
      <c r="X657" s="27" t="n"/>
      <c r="Y657" s="47" t="n"/>
      <c r="Z657" s="121">
        <f>IFERROR(VLOOKUP(E657,[1]route!$E$3:$BL$10005,59,0),"")&amp;IFERROR(VLOOKUP(E657,[1]route!$E$3:$BL$10005,60,0),"")</f>
        <v/>
      </c>
      <c r="AA657" s="172">
        <f>IF(R657&gt;V657,R657-V657,0)</f>
        <v/>
      </c>
      <c r="AB657" s="173">
        <f>AA657*O657*N657/1000</f>
        <v/>
      </c>
      <c r="AC657" s="4">
        <f>IFERROR(MATCH($X657,$BP657:$CZ657,0),"")</f>
        <v/>
      </c>
      <c r="AD657" s="29" t="n">
        <v>0</v>
      </c>
      <c r="AE657" s="30">
        <f>SUMIF([1]route!$E$3:$E$10005,E657,[1]!Table1[1])</f>
        <v/>
      </c>
      <c r="AF657" s="30">
        <f>SUMIF([1]route!$E$3:$E$10005,E657,[1]!Table1[2])</f>
        <v/>
      </c>
      <c r="AG657" s="30">
        <f>SUMIF([1]route!$E$3:$E$10005,E657,[1]!Table1[3])</f>
        <v/>
      </c>
      <c r="AH657" s="30">
        <f>SUMIF([1]route!$E$3:$E$10005,E657,[1]!Table1[4])</f>
        <v/>
      </c>
      <c r="AI657" s="30">
        <f>SUMIF([1]route!$E$3:$E$10005,E657,[1]!Table1[5])</f>
        <v/>
      </c>
      <c r="AJ657" s="30">
        <f>SUMIF([1]route!$E$3:$E$10005,E657,[1]!Table1[6])</f>
        <v/>
      </c>
      <c r="AK657" s="30">
        <f>SUMIF([1]route!$E$3:$E$10005,E657,[1]!Table1[7])</f>
        <v/>
      </c>
      <c r="AL657" s="30">
        <f>SUMIF([1]route!$E$3:$E$10005,E657,[1]!Table1[8])</f>
        <v/>
      </c>
      <c r="AM657" s="30">
        <f>SUMIF([1]route!$E$3:$E$10005,E657,[1]!Table1[9])</f>
        <v/>
      </c>
      <c r="AN657" s="30">
        <f>SUMIF([1]route!$E$3:$E$10005,E657,[1]!Table1[10])</f>
        <v/>
      </c>
      <c r="AO657" s="30">
        <f>SUMIF([1]route!$E$3:$E$10005,E657,[1]!Table1[11])</f>
        <v/>
      </c>
      <c r="AP657" s="30">
        <f>SUMIF([1]route!$E$3:$E$10005,E657,[1]!Table1[12])</f>
        <v/>
      </c>
      <c r="AQ657" s="30">
        <f>SUMIF([1]route!$E$3:$E$10005,E657,[1]!Table1[13])</f>
        <v/>
      </c>
      <c r="AR657" s="30">
        <f>SUMIF([1]route!$E$3:$E$10005,E657,[1]!Table1[14])</f>
        <v/>
      </c>
      <c r="AS657" s="30">
        <f>SUMIF([1]route!$E$3:$E$10005,E657,[1]!Table1[15])</f>
        <v/>
      </c>
      <c r="AT657" s="30">
        <f>SUMIF([1]route!$E$3:$E$10005,E657,[1]!Table1[16])</f>
        <v/>
      </c>
      <c r="AU657" s="30">
        <f>SUMIF([1]route!$E$3:$E$10005,E657,[1]!Table1[17])</f>
        <v/>
      </c>
      <c r="AV657" s="30">
        <f>SUMIF([1]route!$E$3:$E$10005,E657,[1]!Table1[18])</f>
        <v/>
      </c>
      <c r="AW657" s="30">
        <f>SUMIF([1]route!$E$3:$E$10005,E657,[1]!Table1[19])</f>
        <v/>
      </c>
      <c r="AX657" s="30">
        <f>SUMIF([1]route!$E$3:$E$10005,E657,[1]!Table1[20])</f>
        <v/>
      </c>
      <c r="AY657" s="30">
        <f>SUMIF([1]route!$E$3:$E$10005,E657,[1]!Table1[21])</f>
        <v/>
      </c>
      <c r="AZ657" s="30">
        <f>SUMIF([1]route!$E$3:$E$10005,E657,[1]!Table1[22])</f>
        <v/>
      </c>
      <c r="BA657" s="30">
        <f>SUMIF([1]route!$E$3:$E$10005,E657,[1]!Table1[23])</f>
        <v/>
      </c>
      <c r="BB657" s="30">
        <f>SUMIF([1]route!$E$3:$E$10005,E657,[1]!Table1[24])</f>
        <v/>
      </c>
      <c r="BC657" s="30">
        <f>SUMIF([1]route!$E$3:$E$10005,E657,[1]!Table1[25])</f>
        <v/>
      </c>
      <c r="BD657" s="30">
        <f>SUMIF([1]route!$E$3:$E$10005,E657,[1]!Table1[26])</f>
        <v/>
      </c>
      <c r="BE657" s="30">
        <f>SUMIF([1]route!$E$3:$E$10005,E657,[1]!Table1[27])</f>
        <v/>
      </c>
      <c r="BF657" s="30">
        <f>SUMIF([1]route!$E$3:$E$10005,E657,[1]!Table1[28])</f>
        <v/>
      </c>
      <c r="BG657" s="30">
        <f>SUMIF([1]route!$E$3:$E$10005,E657,[1]!Table1[29])</f>
        <v/>
      </c>
      <c r="BH657" s="30">
        <f>SUMIF([1]route!$E$3:$E$10005,E657,[1]!Table1[30])</f>
        <v/>
      </c>
      <c r="BI657" s="30">
        <f>SUMIF([1]route!$E$3:$E$10005,E657,[1]!Table1[31])</f>
        <v/>
      </c>
      <c r="BJ657" s="30">
        <f>SUMIF([1]route!$E$3:$E$10005,E657,[1]!Table1[Remain PO])</f>
        <v/>
      </c>
      <c r="BK657" s="31">
        <f>SUMIF([1]route!$E$3:$E$10005,E657,[1]!Table1[N+1])</f>
        <v/>
      </c>
      <c r="BL657" s="31">
        <f>SUMIF([1]route!$E$3:$E$10005,E657,[1]!Table1[N+2])</f>
        <v/>
      </c>
      <c r="BM657" s="31">
        <f>SUMIF([1]route!$E$3:$E$10005,E657,[1]!Table1[N+3])</f>
        <v/>
      </c>
      <c r="BN657" s="32">
        <f>SUMIF([1]route!$E$3:$E$10005,E657,[1]!Table1[N+4])</f>
        <v/>
      </c>
      <c r="BP657" s="37">
        <f>$V657-$AD657</f>
        <v/>
      </c>
      <c r="BQ657" s="35">
        <f>BP657-AE657</f>
        <v/>
      </c>
      <c r="BR657" s="35">
        <f>BQ657-AF657</f>
        <v/>
      </c>
      <c r="BS657" s="35">
        <f>BR657-AG657</f>
        <v/>
      </c>
      <c r="BT657" s="35">
        <f>BS657-AH657</f>
        <v/>
      </c>
      <c r="BU657" s="35">
        <f>BT657-AI657</f>
        <v/>
      </c>
      <c r="BV657" s="35">
        <f>BU657-AJ657</f>
        <v/>
      </c>
      <c r="BW657" s="35">
        <f>BV657-AK657</f>
        <v/>
      </c>
      <c r="BX657" s="35">
        <f>BW657-AL657</f>
        <v/>
      </c>
      <c r="BY657" s="35">
        <f>BX657-AM657</f>
        <v/>
      </c>
      <c r="BZ657" s="35">
        <f>BY657-AN657</f>
        <v/>
      </c>
      <c r="CA657" s="35">
        <f>BZ657-AO657</f>
        <v/>
      </c>
      <c r="CB657" s="35">
        <f>CA657-AP657</f>
        <v/>
      </c>
      <c r="CC657" s="35">
        <f>CB657-AQ657</f>
        <v/>
      </c>
      <c r="CD657" s="35">
        <f>CC657-AR657</f>
        <v/>
      </c>
      <c r="CE657" s="35">
        <f>CD657-AS657</f>
        <v/>
      </c>
      <c r="CF657" s="35">
        <f>CE657-AT657</f>
        <v/>
      </c>
      <c r="CG657" s="35">
        <f>CF657-AU657</f>
        <v/>
      </c>
      <c r="CH657" s="35">
        <f>CG657-AV657</f>
        <v/>
      </c>
      <c r="CI657" s="35">
        <f>CH657-AW657</f>
        <v/>
      </c>
      <c r="CJ657" s="35">
        <f>CI657-AX657</f>
        <v/>
      </c>
      <c r="CK657" s="35">
        <f>CJ657-AY657</f>
        <v/>
      </c>
      <c r="CL657" s="35">
        <f>CK657-AZ657</f>
        <v/>
      </c>
      <c r="CM657" s="35">
        <f>CL657-BA657</f>
        <v/>
      </c>
      <c r="CN657" s="35">
        <f>CM657-BB657</f>
        <v/>
      </c>
      <c r="CO657" s="35">
        <f>CN657-BC657</f>
        <v/>
      </c>
      <c r="CP657" s="35">
        <f>CO657-BD657</f>
        <v/>
      </c>
      <c r="CQ657" s="35">
        <f>CP657-BE657</f>
        <v/>
      </c>
      <c r="CR657" s="35">
        <f>CQ657-BF657</f>
        <v/>
      </c>
      <c r="CS657" s="35">
        <f>CR657-BG657</f>
        <v/>
      </c>
      <c r="CT657" s="35">
        <f>CS657-BH657</f>
        <v/>
      </c>
      <c r="CU657" s="35">
        <f>CT657-BI657</f>
        <v/>
      </c>
      <c r="CV657" s="35">
        <f>CU657-BJ657</f>
        <v/>
      </c>
      <c r="CW657" s="38">
        <f>CV657-BK657</f>
        <v/>
      </c>
      <c r="CX657" s="38">
        <f>CW657-BL657</f>
        <v/>
      </c>
      <c r="CY657" s="38">
        <f>CX657-BM657</f>
        <v/>
      </c>
      <c r="CZ657" s="39">
        <f>CY657-BN657</f>
        <v/>
      </c>
      <c r="DA657" s="35" t="n"/>
    </row>
    <row r="658">
      <c r="D658" s="19" t="n"/>
      <c r="E658" s="20" t="n"/>
      <c r="F658" s="21" t="n"/>
      <c r="G658" s="21" t="n"/>
      <c r="H658" s="21" t="n"/>
      <c r="I658" s="19" t="n"/>
      <c r="J658" s="19" t="n"/>
      <c r="K658" s="21" t="n"/>
      <c r="L658" s="21" t="n"/>
      <c r="M658" s="22" t="n"/>
      <c r="N658" s="22" t="n"/>
      <c r="O658" s="19" t="n"/>
      <c r="P658" s="21" t="n"/>
      <c r="Q658" s="167">
        <f>'Cutting Rules'!AD658</f>
        <v/>
      </c>
      <c r="R658" s="168" t="n"/>
      <c r="S658" s="24" t="n"/>
      <c r="T658" s="169" t="inlineStr"/>
      <c r="U658" s="19" t="n"/>
      <c r="V658" s="25" t="n"/>
      <c r="W658" s="26" t="n"/>
      <c r="X658" s="27" t="n"/>
      <c r="Y658" s="47" t="n"/>
      <c r="Z658" s="121">
        <f>IFERROR(VLOOKUP(E658,[1]route!$E$3:$BL$10005,59,0),"")&amp;IFERROR(VLOOKUP(E658,[1]route!$E$3:$BL$10005,60,0),"")</f>
        <v/>
      </c>
      <c r="AA658" s="172">
        <f>IF(R658&gt;V658,R658-V658,0)</f>
        <v/>
      </c>
      <c r="AB658" s="173">
        <f>AA658*O658*N658/1000</f>
        <v/>
      </c>
      <c r="AC658" s="4">
        <f>IFERROR(MATCH($X658,$BP658:$CZ658,0),"")</f>
        <v/>
      </c>
      <c r="AD658" s="29" t="n">
        <v>0</v>
      </c>
      <c r="AE658" s="30">
        <f>SUMIF([1]route!$E$3:$E$10005,E658,[1]!Table1[1])</f>
        <v/>
      </c>
      <c r="AF658" s="30">
        <f>SUMIF([1]route!$E$3:$E$10005,E658,[1]!Table1[2])</f>
        <v/>
      </c>
      <c r="AG658" s="30">
        <f>SUMIF([1]route!$E$3:$E$10005,E658,[1]!Table1[3])</f>
        <v/>
      </c>
      <c r="AH658" s="30">
        <f>SUMIF([1]route!$E$3:$E$10005,E658,[1]!Table1[4])</f>
        <v/>
      </c>
      <c r="AI658" s="30">
        <f>SUMIF([1]route!$E$3:$E$10005,E658,[1]!Table1[5])</f>
        <v/>
      </c>
      <c r="AJ658" s="30">
        <f>SUMIF([1]route!$E$3:$E$10005,E658,[1]!Table1[6])</f>
        <v/>
      </c>
      <c r="AK658" s="30">
        <f>SUMIF([1]route!$E$3:$E$10005,E658,[1]!Table1[7])</f>
        <v/>
      </c>
      <c r="AL658" s="30">
        <f>SUMIF([1]route!$E$3:$E$10005,E658,[1]!Table1[8])</f>
        <v/>
      </c>
      <c r="AM658" s="30">
        <f>SUMIF([1]route!$E$3:$E$10005,E658,[1]!Table1[9])</f>
        <v/>
      </c>
      <c r="AN658" s="30">
        <f>SUMIF([1]route!$E$3:$E$10005,E658,[1]!Table1[10])</f>
        <v/>
      </c>
      <c r="AO658" s="30">
        <f>SUMIF([1]route!$E$3:$E$10005,E658,[1]!Table1[11])</f>
        <v/>
      </c>
      <c r="AP658" s="30">
        <f>SUMIF([1]route!$E$3:$E$10005,E658,[1]!Table1[12])</f>
        <v/>
      </c>
      <c r="AQ658" s="30">
        <f>SUMIF([1]route!$E$3:$E$10005,E658,[1]!Table1[13])</f>
        <v/>
      </c>
      <c r="AR658" s="30">
        <f>SUMIF([1]route!$E$3:$E$10005,E658,[1]!Table1[14])</f>
        <v/>
      </c>
      <c r="AS658" s="30">
        <f>SUMIF([1]route!$E$3:$E$10005,E658,[1]!Table1[15])</f>
        <v/>
      </c>
      <c r="AT658" s="30">
        <f>SUMIF([1]route!$E$3:$E$10005,E658,[1]!Table1[16])</f>
        <v/>
      </c>
      <c r="AU658" s="30">
        <f>SUMIF([1]route!$E$3:$E$10005,E658,[1]!Table1[17])</f>
        <v/>
      </c>
      <c r="AV658" s="30">
        <f>SUMIF([1]route!$E$3:$E$10005,E658,[1]!Table1[18])</f>
        <v/>
      </c>
      <c r="AW658" s="30">
        <f>SUMIF([1]route!$E$3:$E$10005,E658,[1]!Table1[19])</f>
        <v/>
      </c>
      <c r="AX658" s="30">
        <f>SUMIF([1]route!$E$3:$E$10005,E658,[1]!Table1[20])</f>
        <v/>
      </c>
      <c r="AY658" s="30">
        <f>SUMIF([1]route!$E$3:$E$10005,E658,[1]!Table1[21])</f>
        <v/>
      </c>
      <c r="AZ658" s="30">
        <f>SUMIF([1]route!$E$3:$E$10005,E658,[1]!Table1[22])</f>
        <v/>
      </c>
      <c r="BA658" s="30">
        <f>SUMIF([1]route!$E$3:$E$10005,E658,[1]!Table1[23])</f>
        <v/>
      </c>
      <c r="BB658" s="30">
        <f>SUMIF([1]route!$E$3:$E$10005,E658,[1]!Table1[24])</f>
        <v/>
      </c>
      <c r="BC658" s="30">
        <f>SUMIF([1]route!$E$3:$E$10005,E658,[1]!Table1[25])</f>
        <v/>
      </c>
      <c r="BD658" s="30">
        <f>SUMIF([1]route!$E$3:$E$10005,E658,[1]!Table1[26])</f>
        <v/>
      </c>
      <c r="BE658" s="30">
        <f>SUMIF([1]route!$E$3:$E$10005,E658,[1]!Table1[27])</f>
        <v/>
      </c>
      <c r="BF658" s="30">
        <f>SUMIF([1]route!$E$3:$E$10005,E658,[1]!Table1[28])</f>
        <v/>
      </c>
      <c r="BG658" s="30">
        <f>SUMIF([1]route!$E$3:$E$10005,E658,[1]!Table1[29])</f>
        <v/>
      </c>
      <c r="BH658" s="30">
        <f>SUMIF([1]route!$E$3:$E$10005,E658,[1]!Table1[30])</f>
        <v/>
      </c>
      <c r="BI658" s="30">
        <f>SUMIF([1]route!$E$3:$E$10005,E658,[1]!Table1[31])</f>
        <v/>
      </c>
      <c r="BJ658" s="30">
        <f>SUMIF([1]route!$E$3:$E$10005,E658,[1]!Table1[Remain PO])</f>
        <v/>
      </c>
      <c r="BK658" s="31">
        <f>SUMIF([1]route!$E$3:$E$10005,E658,[1]!Table1[N+1])</f>
        <v/>
      </c>
      <c r="BL658" s="31">
        <f>SUMIF([1]route!$E$3:$E$10005,E658,[1]!Table1[N+2])</f>
        <v/>
      </c>
      <c r="BM658" s="31">
        <f>SUMIF([1]route!$E$3:$E$10005,E658,[1]!Table1[N+3])</f>
        <v/>
      </c>
      <c r="BN658" s="32">
        <f>SUMIF([1]route!$E$3:$E$10005,E658,[1]!Table1[N+4])</f>
        <v/>
      </c>
      <c r="BP658" s="37">
        <f>$V658-$AD658</f>
        <v/>
      </c>
      <c r="BQ658" s="35">
        <f>BP658-AE658</f>
        <v/>
      </c>
      <c r="BR658" s="35">
        <f>BQ658-AF658</f>
        <v/>
      </c>
      <c r="BS658" s="35">
        <f>BR658-AG658</f>
        <v/>
      </c>
      <c r="BT658" s="35">
        <f>BS658-AH658</f>
        <v/>
      </c>
      <c r="BU658" s="35">
        <f>BT658-AI658</f>
        <v/>
      </c>
      <c r="BV658" s="35">
        <f>BU658-AJ658</f>
        <v/>
      </c>
      <c r="BW658" s="35">
        <f>BV658-AK658</f>
        <v/>
      </c>
      <c r="BX658" s="35">
        <f>BW658-AL658</f>
        <v/>
      </c>
      <c r="BY658" s="35">
        <f>BX658-AM658</f>
        <v/>
      </c>
      <c r="BZ658" s="35">
        <f>BY658-AN658</f>
        <v/>
      </c>
      <c r="CA658" s="35">
        <f>BZ658-AO658</f>
        <v/>
      </c>
      <c r="CB658" s="35">
        <f>CA658-AP658</f>
        <v/>
      </c>
      <c r="CC658" s="35">
        <f>CB658-AQ658</f>
        <v/>
      </c>
      <c r="CD658" s="35">
        <f>CC658-AR658</f>
        <v/>
      </c>
      <c r="CE658" s="35">
        <f>CD658-AS658</f>
        <v/>
      </c>
      <c r="CF658" s="35">
        <f>CE658-AT658</f>
        <v/>
      </c>
      <c r="CG658" s="35">
        <f>CF658-AU658</f>
        <v/>
      </c>
      <c r="CH658" s="35">
        <f>CG658-AV658</f>
        <v/>
      </c>
      <c r="CI658" s="35">
        <f>CH658-AW658</f>
        <v/>
      </c>
      <c r="CJ658" s="35">
        <f>CI658-AX658</f>
        <v/>
      </c>
      <c r="CK658" s="35">
        <f>CJ658-AY658</f>
        <v/>
      </c>
      <c r="CL658" s="35">
        <f>CK658-AZ658</f>
        <v/>
      </c>
      <c r="CM658" s="35">
        <f>CL658-BA658</f>
        <v/>
      </c>
      <c r="CN658" s="35">
        <f>CM658-BB658</f>
        <v/>
      </c>
      <c r="CO658" s="35">
        <f>CN658-BC658</f>
        <v/>
      </c>
      <c r="CP658" s="35">
        <f>CO658-BD658</f>
        <v/>
      </c>
      <c r="CQ658" s="35">
        <f>CP658-BE658</f>
        <v/>
      </c>
      <c r="CR658" s="35">
        <f>CQ658-BF658</f>
        <v/>
      </c>
      <c r="CS658" s="35">
        <f>CR658-BG658</f>
        <v/>
      </c>
      <c r="CT658" s="35">
        <f>CS658-BH658</f>
        <v/>
      </c>
      <c r="CU658" s="35">
        <f>CT658-BI658</f>
        <v/>
      </c>
      <c r="CV658" s="35">
        <f>CU658-BJ658</f>
        <v/>
      </c>
      <c r="CW658" s="38">
        <f>CV658-BK658</f>
        <v/>
      </c>
      <c r="CX658" s="38">
        <f>CW658-BL658</f>
        <v/>
      </c>
      <c r="CY658" s="38">
        <f>CX658-BM658</f>
        <v/>
      </c>
      <c r="CZ658" s="39">
        <f>CY658-BN658</f>
        <v/>
      </c>
      <c r="DA658" s="35" t="n"/>
    </row>
    <row r="659">
      <c r="D659" s="19" t="n"/>
      <c r="E659" s="20" t="n"/>
      <c r="F659" s="21" t="n"/>
      <c r="G659" s="21" t="n"/>
      <c r="H659" s="21" t="n"/>
      <c r="I659" s="19" t="n"/>
      <c r="J659" s="19" t="n"/>
      <c r="K659" s="21" t="n"/>
      <c r="L659" s="21" t="n"/>
      <c r="M659" s="22" t="n"/>
      <c r="N659" s="22" t="n"/>
      <c r="O659" s="19" t="n"/>
      <c r="P659" s="21" t="n"/>
      <c r="Q659" s="167">
        <f>'Cutting Rules'!AD659</f>
        <v/>
      </c>
      <c r="R659" s="168" t="n"/>
      <c r="S659" s="24" t="n"/>
      <c r="T659" s="169" t="inlineStr"/>
      <c r="U659" s="19" t="n"/>
      <c r="V659" s="25" t="n"/>
      <c r="W659" s="26" t="n"/>
      <c r="X659" s="27" t="n"/>
      <c r="Y659" s="47" t="n"/>
      <c r="Z659" s="121">
        <f>IFERROR(VLOOKUP(E659,[1]route!$E$3:$BL$10005,59,0),"")&amp;IFERROR(VLOOKUP(E659,[1]route!$E$3:$BL$10005,60,0),"")</f>
        <v/>
      </c>
      <c r="AA659" s="172">
        <f>IF(R659&gt;V659,R659-V659,0)</f>
        <v/>
      </c>
      <c r="AB659" s="173">
        <f>AA659*O659*N659/1000</f>
        <v/>
      </c>
      <c r="AC659" s="4">
        <f>IFERROR(MATCH($X659,$BP659:$CZ659,0),"")</f>
        <v/>
      </c>
      <c r="AD659" s="29" t="n">
        <v>0</v>
      </c>
      <c r="AE659" s="30">
        <f>SUMIF([1]route!$E$3:$E$10005,E659,[1]!Table1[1])</f>
        <v/>
      </c>
      <c r="AF659" s="30">
        <f>SUMIF([1]route!$E$3:$E$10005,E659,[1]!Table1[2])</f>
        <v/>
      </c>
      <c r="AG659" s="30">
        <f>SUMIF([1]route!$E$3:$E$10005,E659,[1]!Table1[3])</f>
        <v/>
      </c>
      <c r="AH659" s="30">
        <f>SUMIF([1]route!$E$3:$E$10005,E659,[1]!Table1[4])</f>
        <v/>
      </c>
      <c r="AI659" s="30">
        <f>SUMIF([1]route!$E$3:$E$10005,E659,[1]!Table1[5])</f>
        <v/>
      </c>
      <c r="AJ659" s="30">
        <f>SUMIF([1]route!$E$3:$E$10005,E659,[1]!Table1[6])</f>
        <v/>
      </c>
      <c r="AK659" s="30">
        <f>SUMIF([1]route!$E$3:$E$10005,E659,[1]!Table1[7])</f>
        <v/>
      </c>
      <c r="AL659" s="30">
        <f>SUMIF([1]route!$E$3:$E$10005,E659,[1]!Table1[8])</f>
        <v/>
      </c>
      <c r="AM659" s="30">
        <f>SUMIF([1]route!$E$3:$E$10005,E659,[1]!Table1[9])</f>
        <v/>
      </c>
      <c r="AN659" s="30">
        <f>SUMIF([1]route!$E$3:$E$10005,E659,[1]!Table1[10])</f>
        <v/>
      </c>
      <c r="AO659" s="30">
        <f>SUMIF([1]route!$E$3:$E$10005,E659,[1]!Table1[11])</f>
        <v/>
      </c>
      <c r="AP659" s="30">
        <f>SUMIF([1]route!$E$3:$E$10005,E659,[1]!Table1[12])</f>
        <v/>
      </c>
      <c r="AQ659" s="30">
        <f>SUMIF([1]route!$E$3:$E$10005,E659,[1]!Table1[13])</f>
        <v/>
      </c>
      <c r="AR659" s="30">
        <f>SUMIF([1]route!$E$3:$E$10005,E659,[1]!Table1[14])</f>
        <v/>
      </c>
      <c r="AS659" s="30">
        <f>SUMIF([1]route!$E$3:$E$10005,E659,[1]!Table1[15])</f>
        <v/>
      </c>
      <c r="AT659" s="30">
        <f>SUMIF([1]route!$E$3:$E$10005,E659,[1]!Table1[16])</f>
        <v/>
      </c>
      <c r="AU659" s="30">
        <f>SUMIF([1]route!$E$3:$E$10005,E659,[1]!Table1[17])</f>
        <v/>
      </c>
      <c r="AV659" s="30">
        <f>SUMIF([1]route!$E$3:$E$10005,E659,[1]!Table1[18])</f>
        <v/>
      </c>
      <c r="AW659" s="30">
        <f>SUMIF([1]route!$E$3:$E$10005,E659,[1]!Table1[19])</f>
        <v/>
      </c>
      <c r="AX659" s="30">
        <f>SUMIF([1]route!$E$3:$E$10005,E659,[1]!Table1[20])</f>
        <v/>
      </c>
      <c r="AY659" s="30">
        <f>SUMIF([1]route!$E$3:$E$10005,E659,[1]!Table1[21])</f>
        <v/>
      </c>
      <c r="AZ659" s="30">
        <f>SUMIF([1]route!$E$3:$E$10005,E659,[1]!Table1[22])</f>
        <v/>
      </c>
      <c r="BA659" s="30">
        <f>SUMIF([1]route!$E$3:$E$10005,E659,[1]!Table1[23])</f>
        <v/>
      </c>
      <c r="BB659" s="30">
        <f>SUMIF([1]route!$E$3:$E$10005,E659,[1]!Table1[24])</f>
        <v/>
      </c>
      <c r="BC659" s="30">
        <f>SUMIF([1]route!$E$3:$E$10005,E659,[1]!Table1[25])</f>
        <v/>
      </c>
      <c r="BD659" s="30">
        <f>SUMIF([1]route!$E$3:$E$10005,E659,[1]!Table1[26])</f>
        <v/>
      </c>
      <c r="BE659" s="30">
        <f>SUMIF([1]route!$E$3:$E$10005,E659,[1]!Table1[27])</f>
        <v/>
      </c>
      <c r="BF659" s="30">
        <f>SUMIF([1]route!$E$3:$E$10005,E659,[1]!Table1[28])</f>
        <v/>
      </c>
      <c r="BG659" s="30">
        <f>SUMIF([1]route!$E$3:$E$10005,E659,[1]!Table1[29])</f>
        <v/>
      </c>
      <c r="BH659" s="30">
        <f>SUMIF([1]route!$E$3:$E$10005,E659,[1]!Table1[30])</f>
        <v/>
      </c>
      <c r="BI659" s="30">
        <f>SUMIF([1]route!$E$3:$E$10005,E659,[1]!Table1[31])</f>
        <v/>
      </c>
      <c r="BJ659" s="30">
        <f>SUMIF([1]route!$E$3:$E$10005,E659,[1]!Table1[Remain PO])</f>
        <v/>
      </c>
      <c r="BK659" s="31">
        <f>SUMIF([1]route!$E$3:$E$10005,E659,[1]!Table1[N+1])</f>
        <v/>
      </c>
      <c r="BL659" s="31">
        <f>SUMIF([1]route!$E$3:$E$10005,E659,[1]!Table1[N+2])</f>
        <v/>
      </c>
      <c r="BM659" s="31">
        <f>SUMIF([1]route!$E$3:$E$10005,E659,[1]!Table1[N+3])</f>
        <v/>
      </c>
      <c r="BN659" s="32">
        <f>SUMIF([1]route!$E$3:$E$10005,E659,[1]!Table1[N+4])</f>
        <v/>
      </c>
      <c r="BP659" s="37">
        <f>$V659-$AD659</f>
        <v/>
      </c>
      <c r="BQ659" s="35">
        <f>BP659-AE659</f>
        <v/>
      </c>
      <c r="BR659" s="35">
        <f>BQ659-AF659</f>
        <v/>
      </c>
      <c r="BS659" s="35">
        <f>BR659-AG659</f>
        <v/>
      </c>
      <c r="BT659" s="35">
        <f>BS659-AH659</f>
        <v/>
      </c>
      <c r="BU659" s="35">
        <f>BT659-AI659</f>
        <v/>
      </c>
      <c r="BV659" s="35">
        <f>BU659-AJ659</f>
        <v/>
      </c>
      <c r="BW659" s="35">
        <f>BV659-AK659</f>
        <v/>
      </c>
      <c r="BX659" s="35">
        <f>BW659-AL659</f>
        <v/>
      </c>
      <c r="BY659" s="35">
        <f>BX659-AM659</f>
        <v/>
      </c>
      <c r="BZ659" s="35">
        <f>BY659-AN659</f>
        <v/>
      </c>
      <c r="CA659" s="35">
        <f>BZ659-AO659</f>
        <v/>
      </c>
      <c r="CB659" s="35">
        <f>CA659-AP659</f>
        <v/>
      </c>
      <c r="CC659" s="35">
        <f>CB659-AQ659</f>
        <v/>
      </c>
      <c r="CD659" s="35">
        <f>CC659-AR659</f>
        <v/>
      </c>
      <c r="CE659" s="35">
        <f>CD659-AS659</f>
        <v/>
      </c>
      <c r="CF659" s="35">
        <f>CE659-AT659</f>
        <v/>
      </c>
      <c r="CG659" s="35">
        <f>CF659-AU659</f>
        <v/>
      </c>
      <c r="CH659" s="35">
        <f>CG659-AV659</f>
        <v/>
      </c>
      <c r="CI659" s="35">
        <f>CH659-AW659</f>
        <v/>
      </c>
      <c r="CJ659" s="35">
        <f>CI659-AX659</f>
        <v/>
      </c>
      <c r="CK659" s="35">
        <f>CJ659-AY659</f>
        <v/>
      </c>
      <c r="CL659" s="35">
        <f>CK659-AZ659</f>
        <v/>
      </c>
      <c r="CM659" s="35">
        <f>CL659-BA659</f>
        <v/>
      </c>
      <c r="CN659" s="35">
        <f>CM659-BB659</f>
        <v/>
      </c>
      <c r="CO659" s="35">
        <f>CN659-BC659</f>
        <v/>
      </c>
      <c r="CP659" s="35">
        <f>CO659-BD659</f>
        <v/>
      </c>
      <c r="CQ659" s="35">
        <f>CP659-BE659</f>
        <v/>
      </c>
      <c r="CR659" s="35">
        <f>CQ659-BF659</f>
        <v/>
      </c>
      <c r="CS659" s="35">
        <f>CR659-BG659</f>
        <v/>
      </c>
      <c r="CT659" s="35">
        <f>CS659-BH659</f>
        <v/>
      </c>
      <c r="CU659" s="35">
        <f>CT659-BI659</f>
        <v/>
      </c>
      <c r="CV659" s="35">
        <f>CU659-BJ659</f>
        <v/>
      </c>
      <c r="CW659" s="38">
        <f>CV659-BK659</f>
        <v/>
      </c>
      <c r="CX659" s="38">
        <f>CW659-BL659</f>
        <v/>
      </c>
      <c r="CY659" s="38">
        <f>CX659-BM659</f>
        <v/>
      </c>
      <c r="CZ659" s="39">
        <f>CY659-BN659</f>
        <v/>
      </c>
      <c r="DA659" s="35" t="n"/>
    </row>
    <row r="660">
      <c r="D660" s="19" t="n"/>
      <c r="E660" s="20" t="n"/>
      <c r="F660" s="21" t="n"/>
      <c r="G660" s="21" t="n"/>
      <c r="H660" s="21" t="n"/>
      <c r="I660" s="19" t="n"/>
      <c r="J660" s="19" t="n"/>
      <c r="K660" s="21" t="n"/>
      <c r="L660" s="21" t="n"/>
      <c r="M660" s="22" t="n"/>
      <c r="N660" s="22" t="n"/>
      <c r="O660" s="19" t="n"/>
      <c r="P660" s="21" t="n"/>
      <c r="Q660" s="167">
        <f>'Cutting Rules'!AD660</f>
        <v/>
      </c>
      <c r="R660" s="168" t="n"/>
      <c r="S660" s="24" t="n"/>
      <c r="T660" s="169" t="inlineStr"/>
      <c r="U660" s="19" t="n"/>
      <c r="V660" s="25" t="n"/>
      <c r="W660" s="26" t="n"/>
      <c r="X660" s="27" t="n"/>
      <c r="Y660" s="47" t="n"/>
      <c r="Z660" s="121">
        <f>IFERROR(VLOOKUP(E660,[1]route!$E$3:$BL$10005,59,0),"")&amp;IFERROR(VLOOKUP(E660,[1]route!$E$3:$BL$10005,60,0),"")</f>
        <v/>
      </c>
      <c r="AA660" s="172">
        <f>IF(R660&gt;V660,R660-V660,0)</f>
        <v/>
      </c>
      <c r="AB660" s="173">
        <f>AA660*O660*N660/1000</f>
        <v/>
      </c>
      <c r="AC660" s="4">
        <f>IFERROR(MATCH($X660,$BP660:$CZ660,0),"")</f>
        <v/>
      </c>
      <c r="AD660" s="29" t="n">
        <v>0</v>
      </c>
      <c r="AE660" s="30">
        <f>SUMIF([1]route!$E$3:$E$10005,E660,[1]!Table1[1])</f>
        <v/>
      </c>
      <c r="AF660" s="30">
        <f>SUMIF([1]route!$E$3:$E$10005,E660,[1]!Table1[2])</f>
        <v/>
      </c>
      <c r="AG660" s="30">
        <f>SUMIF([1]route!$E$3:$E$10005,E660,[1]!Table1[3])</f>
        <v/>
      </c>
      <c r="AH660" s="30">
        <f>SUMIF([1]route!$E$3:$E$10005,E660,[1]!Table1[4])</f>
        <v/>
      </c>
      <c r="AI660" s="30">
        <f>SUMIF([1]route!$E$3:$E$10005,E660,[1]!Table1[5])</f>
        <v/>
      </c>
      <c r="AJ660" s="30">
        <f>SUMIF([1]route!$E$3:$E$10005,E660,[1]!Table1[6])</f>
        <v/>
      </c>
      <c r="AK660" s="30">
        <f>SUMIF([1]route!$E$3:$E$10005,E660,[1]!Table1[7])</f>
        <v/>
      </c>
      <c r="AL660" s="30">
        <f>SUMIF([1]route!$E$3:$E$10005,E660,[1]!Table1[8])</f>
        <v/>
      </c>
      <c r="AM660" s="30">
        <f>SUMIF([1]route!$E$3:$E$10005,E660,[1]!Table1[9])</f>
        <v/>
      </c>
      <c r="AN660" s="30">
        <f>SUMIF([1]route!$E$3:$E$10005,E660,[1]!Table1[10])</f>
        <v/>
      </c>
      <c r="AO660" s="30">
        <f>SUMIF([1]route!$E$3:$E$10005,E660,[1]!Table1[11])</f>
        <v/>
      </c>
      <c r="AP660" s="30">
        <f>SUMIF([1]route!$E$3:$E$10005,E660,[1]!Table1[12])</f>
        <v/>
      </c>
      <c r="AQ660" s="30">
        <f>SUMIF([1]route!$E$3:$E$10005,E660,[1]!Table1[13])</f>
        <v/>
      </c>
      <c r="AR660" s="30">
        <f>SUMIF([1]route!$E$3:$E$10005,E660,[1]!Table1[14])</f>
        <v/>
      </c>
      <c r="AS660" s="30">
        <f>SUMIF([1]route!$E$3:$E$10005,E660,[1]!Table1[15])</f>
        <v/>
      </c>
      <c r="AT660" s="30">
        <f>SUMIF([1]route!$E$3:$E$10005,E660,[1]!Table1[16])</f>
        <v/>
      </c>
      <c r="AU660" s="30">
        <f>SUMIF([1]route!$E$3:$E$10005,E660,[1]!Table1[17])</f>
        <v/>
      </c>
      <c r="AV660" s="30">
        <f>SUMIF([1]route!$E$3:$E$10005,E660,[1]!Table1[18])</f>
        <v/>
      </c>
      <c r="AW660" s="30">
        <f>SUMIF([1]route!$E$3:$E$10005,E660,[1]!Table1[19])</f>
        <v/>
      </c>
      <c r="AX660" s="30">
        <f>SUMIF([1]route!$E$3:$E$10005,E660,[1]!Table1[20])</f>
        <v/>
      </c>
      <c r="AY660" s="30">
        <f>SUMIF([1]route!$E$3:$E$10005,E660,[1]!Table1[21])</f>
        <v/>
      </c>
      <c r="AZ660" s="30">
        <f>SUMIF([1]route!$E$3:$E$10005,E660,[1]!Table1[22])</f>
        <v/>
      </c>
      <c r="BA660" s="30">
        <f>SUMIF([1]route!$E$3:$E$10005,E660,[1]!Table1[23])</f>
        <v/>
      </c>
      <c r="BB660" s="30">
        <f>SUMIF([1]route!$E$3:$E$10005,E660,[1]!Table1[24])</f>
        <v/>
      </c>
      <c r="BC660" s="30">
        <f>SUMIF([1]route!$E$3:$E$10005,E660,[1]!Table1[25])</f>
        <v/>
      </c>
      <c r="BD660" s="30">
        <f>SUMIF([1]route!$E$3:$E$10005,E660,[1]!Table1[26])</f>
        <v/>
      </c>
      <c r="BE660" s="30">
        <f>SUMIF([1]route!$E$3:$E$10005,E660,[1]!Table1[27])</f>
        <v/>
      </c>
      <c r="BF660" s="30">
        <f>SUMIF([1]route!$E$3:$E$10005,E660,[1]!Table1[28])</f>
        <v/>
      </c>
      <c r="BG660" s="30">
        <f>SUMIF([1]route!$E$3:$E$10005,E660,[1]!Table1[29])</f>
        <v/>
      </c>
      <c r="BH660" s="30">
        <f>SUMIF([1]route!$E$3:$E$10005,E660,[1]!Table1[30])</f>
        <v/>
      </c>
      <c r="BI660" s="30">
        <f>SUMIF([1]route!$E$3:$E$10005,E660,[1]!Table1[31])</f>
        <v/>
      </c>
      <c r="BJ660" s="30">
        <f>SUMIF([1]route!$E$3:$E$10005,E660,[1]!Table1[Remain PO])</f>
        <v/>
      </c>
      <c r="BK660" s="31">
        <f>SUMIF([1]route!$E$3:$E$10005,E660,[1]!Table1[N+1])</f>
        <v/>
      </c>
      <c r="BL660" s="31">
        <f>SUMIF([1]route!$E$3:$E$10005,E660,[1]!Table1[N+2])</f>
        <v/>
      </c>
      <c r="BM660" s="31">
        <f>SUMIF([1]route!$E$3:$E$10005,E660,[1]!Table1[N+3])</f>
        <v/>
      </c>
      <c r="BN660" s="32">
        <f>SUMIF([1]route!$E$3:$E$10005,E660,[1]!Table1[N+4])</f>
        <v/>
      </c>
      <c r="BP660" s="37">
        <f>$V660-$AD660</f>
        <v/>
      </c>
      <c r="BQ660" s="35">
        <f>BP660-AE660</f>
        <v/>
      </c>
      <c r="BR660" s="35">
        <f>BQ660-AF660</f>
        <v/>
      </c>
      <c r="BS660" s="35">
        <f>BR660-AG660</f>
        <v/>
      </c>
      <c r="BT660" s="35">
        <f>BS660-AH660</f>
        <v/>
      </c>
      <c r="BU660" s="35">
        <f>BT660-AI660</f>
        <v/>
      </c>
      <c r="BV660" s="35">
        <f>BU660-AJ660</f>
        <v/>
      </c>
      <c r="BW660" s="35">
        <f>BV660-AK660</f>
        <v/>
      </c>
      <c r="BX660" s="35">
        <f>BW660-AL660</f>
        <v/>
      </c>
      <c r="BY660" s="35">
        <f>BX660-AM660</f>
        <v/>
      </c>
      <c r="BZ660" s="35">
        <f>BY660-AN660</f>
        <v/>
      </c>
      <c r="CA660" s="35">
        <f>BZ660-AO660</f>
        <v/>
      </c>
      <c r="CB660" s="35">
        <f>CA660-AP660</f>
        <v/>
      </c>
      <c r="CC660" s="35">
        <f>CB660-AQ660</f>
        <v/>
      </c>
      <c r="CD660" s="35">
        <f>CC660-AR660</f>
        <v/>
      </c>
      <c r="CE660" s="35">
        <f>CD660-AS660</f>
        <v/>
      </c>
      <c r="CF660" s="35">
        <f>CE660-AT660</f>
        <v/>
      </c>
      <c r="CG660" s="35">
        <f>CF660-AU660</f>
        <v/>
      </c>
      <c r="CH660" s="35">
        <f>CG660-AV660</f>
        <v/>
      </c>
      <c r="CI660" s="35">
        <f>CH660-AW660</f>
        <v/>
      </c>
      <c r="CJ660" s="35">
        <f>CI660-AX660</f>
        <v/>
      </c>
      <c r="CK660" s="35">
        <f>CJ660-AY660</f>
        <v/>
      </c>
      <c r="CL660" s="35">
        <f>CK660-AZ660</f>
        <v/>
      </c>
      <c r="CM660" s="35">
        <f>CL660-BA660</f>
        <v/>
      </c>
      <c r="CN660" s="35">
        <f>CM660-BB660</f>
        <v/>
      </c>
      <c r="CO660" s="35">
        <f>CN660-BC660</f>
        <v/>
      </c>
      <c r="CP660" s="35">
        <f>CO660-BD660</f>
        <v/>
      </c>
      <c r="CQ660" s="35">
        <f>CP660-BE660</f>
        <v/>
      </c>
      <c r="CR660" s="35">
        <f>CQ660-BF660</f>
        <v/>
      </c>
      <c r="CS660" s="35">
        <f>CR660-BG660</f>
        <v/>
      </c>
      <c r="CT660" s="35">
        <f>CS660-BH660</f>
        <v/>
      </c>
      <c r="CU660" s="35">
        <f>CT660-BI660</f>
        <v/>
      </c>
      <c r="CV660" s="35">
        <f>CU660-BJ660</f>
        <v/>
      </c>
      <c r="CW660" s="38">
        <f>CV660-BK660</f>
        <v/>
      </c>
      <c r="CX660" s="38">
        <f>CW660-BL660</f>
        <v/>
      </c>
      <c r="CY660" s="38">
        <f>CX660-BM660</f>
        <v/>
      </c>
      <c r="CZ660" s="39">
        <f>CY660-BN660</f>
        <v/>
      </c>
      <c r="DA660" s="35" t="n"/>
    </row>
    <row r="661">
      <c r="D661" s="19" t="n"/>
      <c r="E661" s="20" t="n"/>
      <c r="F661" s="21" t="n"/>
      <c r="G661" s="21" t="n"/>
      <c r="H661" s="21" t="n"/>
      <c r="I661" s="19" t="n"/>
      <c r="J661" s="19" t="n"/>
      <c r="K661" s="21" t="n"/>
      <c r="L661" s="21" t="n"/>
      <c r="M661" s="22" t="n"/>
      <c r="N661" s="22" t="n"/>
      <c r="O661" s="19" t="n"/>
      <c r="P661" s="21" t="n"/>
      <c r="Q661" s="167">
        <f>'Cutting Rules'!AD661</f>
        <v/>
      </c>
      <c r="R661" s="168" t="n"/>
      <c r="S661" s="24" t="n"/>
      <c r="T661" s="169" t="inlineStr"/>
      <c r="U661" s="19" t="n"/>
      <c r="V661" s="25" t="n"/>
      <c r="W661" s="26" t="n"/>
      <c r="X661" s="27" t="n"/>
      <c r="Y661" s="47" t="n"/>
      <c r="Z661" s="121">
        <f>IFERROR(VLOOKUP(E661,[1]route!$E$3:$BL$10005,59,0),"")&amp;IFERROR(VLOOKUP(E661,[1]route!$E$3:$BL$10005,60,0),"")</f>
        <v/>
      </c>
      <c r="AA661" s="172">
        <f>IF(R661&gt;V661,R661-V661,0)</f>
        <v/>
      </c>
      <c r="AB661" s="173">
        <f>AA661*O661*N661/1000</f>
        <v/>
      </c>
      <c r="AC661" s="4">
        <f>IFERROR(MATCH($X661,$BP661:$CZ661,0),"")</f>
        <v/>
      </c>
      <c r="AD661" s="29" t="n">
        <v>0</v>
      </c>
      <c r="AE661" s="30">
        <f>SUMIF([1]route!$E$3:$E$10005,E661,[1]!Table1[1])</f>
        <v/>
      </c>
      <c r="AF661" s="30">
        <f>SUMIF([1]route!$E$3:$E$10005,E661,[1]!Table1[2])</f>
        <v/>
      </c>
      <c r="AG661" s="30">
        <f>SUMIF([1]route!$E$3:$E$10005,E661,[1]!Table1[3])</f>
        <v/>
      </c>
      <c r="AH661" s="30">
        <f>SUMIF([1]route!$E$3:$E$10005,E661,[1]!Table1[4])</f>
        <v/>
      </c>
      <c r="AI661" s="30">
        <f>SUMIF([1]route!$E$3:$E$10005,E661,[1]!Table1[5])</f>
        <v/>
      </c>
      <c r="AJ661" s="30">
        <f>SUMIF([1]route!$E$3:$E$10005,E661,[1]!Table1[6])</f>
        <v/>
      </c>
      <c r="AK661" s="30">
        <f>SUMIF([1]route!$E$3:$E$10005,E661,[1]!Table1[7])</f>
        <v/>
      </c>
      <c r="AL661" s="30">
        <f>SUMIF([1]route!$E$3:$E$10005,E661,[1]!Table1[8])</f>
        <v/>
      </c>
      <c r="AM661" s="30">
        <f>SUMIF([1]route!$E$3:$E$10005,E661,[1]!Table1[9])</f>
        <v/>
      </c>
      <c r="AN661" s="30">
        <f>SUMIF([1]route!$E$3:$E$10005,E661,[1]!Table1[10])</f>
        <v/>
      </c>
      <c r="AO661" s="30">
        <f>SUMIF([1]route!$E$3:$E$10005,E661,[1]!Table1[11])</f>
        <v/>
      </c>
      <c r="AP661" s="30">
        <f>SUMIF([1]route!$E$3:$E$10005,E661,[1]!Table1[12])</f>
        <v/>
      </c>
      <c r="AQ661" s="30">
        <f>SUMIF([1]route!$E$3:$E$10005,E661,[1]!Table1[13])</f>
        <v/>
      </c>
      <c r="AR661" s="30">
        <f>SUMIF([1]route!$E$3:$E$10005,E661,[1]!Table1[14])</f>
        <v/>
      </c>
      <c r="AS661" s="30">
        <f>SUMIF([1]route!$E$3:$E$10005,E661,[1]!Table1[15])</f>
        <v/>
      </c>
      <c r="AT661" s="30">
        <f>SUMIF([1]route!$E$3:$E$10005,E661,[1]!Table1[16])</f>
        <v/>
      </c>
      <c r="AU661" s="30">
        <f>SUMIF([1]route!$E$3:$E$10005,E661,[1]!Table1[17])</f>
        <v/>
      </c>
      <c r="AV661" s="30">
        <f>SUMIF([1]route!$E$3:$E$10005,E661,[1]!Table1[18])</f>
        <v/>
      </c>
      <c r="AW661" s="30">
        <f>SUMIF([1]route!$E$3:$E$10005,E661,[1]!Table1[19])</f>
        <v/>
      </c>
      <c r="AX661" s="30">
        <f>SUMIF([1]route!$E$3:$E$10005,E661,[1]!Table1[20])</f>
        <v/>
      </c>
      <c r="AY661" s="30">
        <f>SUMIF([1]route!$E$3:$E$10005,E661,[1]!Table1[21])</f>
        <v/>
      </c>
      <c r="AZ661" s="30">
        <f>SUMIF([1]route!$E$3:$E$10005,E661,[1]!Table1[22])</f>
        <v/>
      </c>
      <c r="BA661" s="30">
        <f>SUMIF([1]route!$E$3:$E$10005,E661,[1]!Table1[23])</f>
        <v/>
      </c>
      <c r="BB661" s="30">
        <f>SUMIF([1]route!$E$3:$E$10005,E661,[1]!Table1[24])</f>
        <v/>
      </c>
      <c r="BC661" s="30">
        <f>SUMIF([1]route!$E$3:$E$10005,E661,[1]!Table1[25])</f>
        <v/>
      </c>
      <c r="BD661" s="30">
        <f>SUMIF([1]route!$E$3:$E$10005,E661,[1]!Table1[26])</f>
        <v/>
      </c>
      <c r="BE661" s="30">
        <f>SUMIF([1]route!$E$3:$E$10005,E661,[1]!Table1[27])</f>
        <v/>
      </c>
      <c r="BF661" s="30">
        <f>SUMIF([1]route!$E$3:$E$10005,E661,[1]!Table1[28])</f>
        <v/>
      </c>
      <c r="BG661" s="30">
        <f>SUMIF([1]route!$E$3:$E$10005,E661,[1]!Table1[29])</f>
        <v/>
      </c>
      <c r="BH661" s="30">
        <f>SUMIF([1]route!$E$3:$E$10005,E661,[1]!Table1[30])</f>
        <v/>
      </c>
      <c r="BI661" s="30">
        <f>SUMIF([1]route!$E$3:$E$10005,E661,[1]!Table1[31])</f>
        <v/>
      </c>
      <c r="BJ661" s="30">
        <f>SUMIF([1]route!$E$3:$E$10005,E661,[1]!Table1[Remain PO])</f>
        <v/>
      </c>
      <c r="BK661" s="31">
        <f>SUMIF([1]route!$E$3:$E$10005,E661,[1]!Table1[N+1])</f>
        <v/>
      </c>
      <c r="BL661" s="31">
        <f>SUMIF([1]route!$E$3:$E$10005,E661,[1]!Table1[N+2])</f>
        <v/>
      </c>
      <c r="BM661" s="31">
        <f>SUMIF([1]route!$E$3:$E$10005,E661,[1]!Table1[N+3])</f>
        <v/>
      </c>
      <c r="BN661" s="32">
        <f>SUMIF([1]route!$E$3:$E$10005,E661,[1]!Table1[N+4])</f>
        <v/>
      </c>
      <c r="BP661" s="37">
        <f>$V661-$AD661</f>
        <v/>
      </c>
      <c r="BQ661" s="35">
        <f>BP661-AE661</f>
        <v/>
      </c>
      <c r="BR661" s="35">
        <f>BQ661-AF661</f>
        <v/>
      </c>
      <c r="BS661" s="35">
        <f>BR661-AG661</f>
        <v/>
      </c>
      <c r="BT661" s="35">
        <f>BS661-AH661</f>
        <v/>
      </c>
      <c r="BU661" s="35">
        <f>BT661-AI661</f>
        <v/>
      </c>
      <c r="BV661" s="35">
        <f>BU661-AJ661</f>
        <v/>
      </c>
      <c r="BW661" s="35">
        <f>BV661-AK661</f>
        <v/>
      </c>
      <c r="BX661" s="35">
        <f>BW661-AL661</f>
        <v/>
      </c>
      <c r="BY661" s="35">
        <f>BX661-AM661</f>
        <v/>
      </c>
      <c r="BZ661" s="35">
        <f>BY661-AN661</f>
        <v/>
      </c>
      <c r="CA661" s="35">
        <f>BZ661-AO661</f>
        <v/>
      </c>
      <c r="CB661" s="35">
        <f>CA661-AP661</f>
        <v/>
      </c>
      <c r="CC661" s="35">
        <f>CB661-AQ661</f>
        <v/>
      </c>
      <c r="CD661" s="35">
        <f>CC661-AR661</f>
        <v/>
      </c>
      <c r="CE661" s="35">
        <f>CD661-AS661</f>
        <v/>
      </c>
      <c r="CF661" s="35">
        <f>CE661-AT661</f>
        <v/>
      </c>
      <c r="CG661" s="35">
        <f>CF661-AU661</f>
        <v/>
      </c>
      <c r="CH661" s="35">
        <f>CG661-AV661</f>
        <v/>
      </c>
      <c r="CI661" s="35">
        <f>CH661-AW661</f>
        <v/>
      </c>
      <c r="CJ661" s="35">
        <f>CI661-AX661</f>
        <v/>
      </c>
      <c r="CK661" s="35">
        <f>CJ661-AY661</f>
        <v/>
      </c>
      <c r="CL661" s="35">
        <f>CK661-AZ661</f>
        <v/>
      </c>
      <c r="CM661" s="35">
        <f>CL661-BA661</f>
        <v/>
      </c>
      <c r="CN661" s="35">
        <f>CM661-BB661</f>
        <v/>
      </c>
      <c r="CO661" s="35">
        <f>CN661-BC661</f>
        <v/>
      </c>
      <c r="CP661" s="35">
        <f>CO661-BD661</f>
        <v/>
      </c>
      <c r="CQ661" s="35">
        <f>CP661-BE661</f>
        <v/>
      </c>
      <c r="CR661" s="35">
        <f>CQ661-BF661</f>
        <v/>
      </c>
      <c r="CS661" s="35">
        <f>CR661-BG661</f>
        <v/>
      </c>
      <c r="CT661" s="35">
        <f>CS661-BH661</f>
        <v/>
      </c>
      <c r="CU661" s="35">
        <f>CT661-BI661</f>
        <v/>
      </c>
      <c r="CV661" s="35">
        <f>CU661-BJ661</f>
        <v/>
      </c>
      <c r="CW661" s="38">
        <f>CV661-BK661</f>
        <v/>
      </c>
      <c r="CX661" s="38">
        <f>CW661-BL661</f>
        <v/>
      </c>
      <c r="CY661" s="38">
        <f>CX661-BM661</f>
        <v/>
      </c>
      <c r="CZ661" s="39">
        <f>CY661-BN661</f>
        <v/>
      </c>
      <c r="DA661" s="35" t="n"/>
    </row>
    <row r="662">
      <c r="D662" s="19" t="n"/>
      <c r="E662" s="20" t="n"/>
      <c r="F662" s="21" t="n"/>
      <c r="G662" s="21" t="n"/>
      <c r="H662" s="21" t="n"/>
      <c r="I662" s="19" t="n"/>
      <c r="J662" s="19" t="n"/>
      <c r="K662" s="21" t="n"/>
      <c r="L662" s="21" t="n"/>
      <c r="M662" s="22" t="n"/>
      <c r="N662" s="22" t="n"/>
      <c r="O662" s="19" t="n"/>
      <c r="P662" s="21" t="n"/>
      <c r="Q662" s="167">
        <f>'Cutting Rules'!AD662</f>
        <v/>
      </c>
      <c r="R662" s="168" t="n"/>
      <c r="S662" s="24" t="n"/>
      <c r="T662" s="169" t="inlineStr"/>
      <c r="U662" s="19" t="n"/>
      <c r="V662" s="25" t="n"/>
      <c r="W662" s="26" t="n"/>
      <c r="X662" s="27" t="n"/>
      <c r="Y662" s="47" t="n"/>
      <c r="Z662" s="121">
        <f>IFERROR(VLOOKUP(E662,[1]route!$E$3:$BL$10005,59,0),"")&amp;IFERROR(VLOOKUP(E662,[1]route!$E$3:$BL$10005,60,0),"")</f>
        <v/>
      </c>
      <c r="AA662" s="172">
        <f>IF(R662&gt;V662,R662-V662,0)</f>
        <v/>
      </c>
      <c r="AB662" s="173">
        <f>AA662*O662*N662/1000</f>
        <v/>
      </c>
      <c r="AC662" s="4">
        <f>IFERROR(MATCH($X662,$BP662:$CZ662,0),"")</f>
        <v/>
      </c>
      <c r="AD662" s="29" t="n">
        <v>0</v>
      </c>
      <c r="AE662" s="30">
        <f>SUMIF([1]route!$E$3:$E$10005,E662,[1]!Table1[1])</f>
        <v/>
      </c>
      <c r="AF662" s="30">
        <f>SUMIF([1]route!$E$3:$E$10005,E662,[1]!Table1[2])</f>
        <v/>
      </c>
      <c r="AG662" s="30">
        <f>SUMIF([1]route!$E$3:$E$10005,E662,[1]!Table1[3])</f>
        <v/>
      </c>
      <c r="AH662" s="30">
        <f>SUMIF([1]route!$E$3:$E$10005,E662,[1]!Table1[4])</f>
        <v/>
      </c>
      <c r="AI662" s="30">
        <f>SUMIF([1]route!$E$3:$E$10005,E662,[1]!Table1[5])</f>
        <v/>
      </c>
      <c r="AJ662" s="30">
        <f>SUMIF([1]route!$E$3:$E$10005,E662,[1]!Table1[6])</f>
        <v/>
      </c>
      <c r="AK662" s="30">
        <f>SUMIF([1]route!$E$3:$E$10005,E662,[1]!Table1[7])</f>
        <v/>
      </c>
      <c r="AL662" s="30">
        <f>SUMIF([1]route!$E$3:$E$10005,E662,[1]!Table1[8])</f>
        <v/>
      </c>
      <c r="AM662" s="30">
        <f>SUMIF([1]route!$E$3:$E$10005,E662,[1]!Table1[9])</f>
        <v/>
      </c>
      <c r="AN662" s="30">
        <f>SUMIF([1]route!$E$3:$E$10005,E662,[1]!Table1[10])</f>
        <v/>
      </c>
      <c r="AO662" s="30">
        <f>SUMIF([1]route!$E$3:$E$10005,E662,[1]!Table1[11])</f>
        <v/>
      </c>
      <c r="AP662" s="30">
        <f>SUMIF([1]route!$E$3:$E$10005,E662,[1]!Table1[12])</f>
        <v/>
      </c>
      <c r="AQ662" s="30">
        <f>SUMIF([1]route!$E$3:$E$10005,E662,[1]!Table1[13])</f>
        <v/>
      </c>
      <c r="AR662" s="30">
        <f>SUMIF([1]route!$E$3:$E$10005,E662,[1]!Table1[14])</f>
        <v/>
      </c>
      <c r="AS662" s="30">
        <f>SUMIF([1]route!$E$3:$E$10005,E662,[1]!Table1[15])</f>
        <v/>
      </c>
      <c r="AT662" s="30">
        <f>SUMIF([1]route!$E$3:$E$10005,E662,[1]!Table1[16])</f>
        <v/>
      </c>
      <c r="AU662" s="30">
        <f>SUMIF([1]route!$E$3:$E$10005,E662,[1]!Table1[17])</f>
        <v/>
      </c>
      <c r="AV662" s="30">
        <f>SUMIF([1]route!$E$3:$E$10005,E662,[1]!Table1[18])</f>
        <v/>
      </c>
      <c r="AW662" s="30">
        <f>SUMIF([1]route!$E$3:$E$10005,E662,[1]!Table1[19])</f>
        <v/>
      </c>
      <c r="AX662" s="30">
        <f>SUMIF([1]route!$E$3:$E$10005,E662,[1]!Table1[20])</f>
        <v/>
      </c>
      <c r="AY662" s="30">
        <f>SUMIF([1]route!$E$3:$E$10005,E662,[1]!Table1[21])</f>
        <v/>
      </c>
      <c r="AZ662" s="30">
        <f>SUMIF([1]route!$E$3:$E$10005,E662,[1]!Table1[22])</f>
        <v/>
      </c>
      <c r="BA662" s="30">
        <f>SUMIF([1]route!$E$3:$E$10005,E662,[1]!Table1[23])</f>
        <v/>
      </c>
      <c r="BB662" s="30">
        <f>SUMIF([1]route!$E$3:$E$10005,E662,[1]!Table1[24])</f>
        <v/>
      </c>
      <c r="BC662" s="30">
        <f>SUMIF([1]route!$E$3:$E$10005,E662,[1]!Table1[25])</f>
        <v/>
      </c>
      <c r="BD662" s="30">
        <f>SUMIF([1]route!$E$3:$E$10005,E662,[1]!Table1[26])</f>
        <v/>
      </c>
      <c r="BE662" s="30">
        <f>SUMIF([1]route!$E$3:$E$10005,E662,[1]!Table1[27])</f>
        <v/>
      </c>
      <c r="BF662" s="30">
        <f>SUMIF([1]route!$E$3:$E$10005,E662,[1]!Table1[28])</f>
        <v/>
      </c>
      <c r="BG662" s="30">
        <f>SUMIF([1]route!$E$3:$E$10005,E662,[1]!Table1[29])</f>
        <v/>
      </c>
      <c r="BH662" s="30">
        <f>SUMIF([1]route!$E$3:$E$10005,E662,[1]!Table1[30])</f>
        <v/>
      </c>
      <c r="BI662" s="30">
        <f>SUMIF([1]route!$E$3:$E$10005,E662,[1]!Table1[31])</f>
        <v/>
      </c>
      <c r="BJ662" s="30">
        <f>SUMIF([1]route!$E$3:$E$10005,E662,[1]!Table1[Remain PO])</f>
        <v/>
      </c>
      <c r="BK662" s="31">
        <f>SUMIF([1]route!$E$3:$E$10005,E662,[1]!Table1[N+1])</f>
        <v/>
      </c>
      <c r="BL662" s="31">
        <f>SUMIF([1]route!$E$3:$E$10005,E662,[1]!Table1[N+2])</f>
        <v/>
      </c>
      <c r="BM662" s="31">
        <f>SUMIF([1]route!$E$3:$E$10005,E662,[1]!Table1[N+3])</f>
        <v/>
      </c>
      <c r="BN662" s="32">
        <f>SUMIF([1]route!$E$3:$E$10005,E662,[1]!Table1[N+4])</f>
        <v/>
      </c>
      <c r="BP662" s="37">
        <f>$V662-$AD662</f>
        <v/>
      </c>
      <c r="BQ662" s="35">
        <f>BP662-AE662</f>
        <v/>
      </c>
      <c r="BR662" s="35">
        <f>BQ662-AF662</f>
        <v/>
      </c>
      <c r="BS662" s="35">
        <f>BR662-AG662</f>
        <v/>
      </c>
      <c r="BT662" s="35">
        <f>BS662-AH662</f>
        <v/>
      </c>
      <c r="BU662" s="35">
        <f>BT662-AI662</f>
        <v/>
      </c>
      <c r="BV662" s="35">
        <f>BU662-AJ662</f>
        <v/>
      </c>
      <c r="BW662" s="35">
        <f>BV662-AK662</f>
        <v/>
      </c>
      <c r="BX662" s="35">
        <f>BW662-AL662</f>
        <v/>
      </c>
      <c r="BY662" s="35">
        <f>BX662-AM662</f>
        <v/>
      </c>
      <c r="BZ662" s="35">
        <f>BY662-AN662</f>
        <v/>
      </c>
      <c r="CA662" s="35">
        <f>BZ662-AO662</f>
        <v/>
      </c>
      <c r="CB662" s="35">
        <f>CA662-AP662</f>
        <v/>
      </c>
      <c r="CC662" s="35">
        <f>CB662-AQ662</f>
        <v/>
      </c>
      <c r="CD662" s="35">
        <f>CC662-AR662</f>
        <v/>
      </c>
      <c r="CE662" s="35">
        <f>CD662-AS662</f>
        <v/>
      </c>
      <c r="CF662" s="35">
        <f>CE662-AT662</f>
        <v/>
      </c>
      <c r="CG662" s="35">
        <f>CF662-AU662</f>
        <v/>
      </c>
      <c r="CH662" s="35">
        <f>CG662-AV662</f>
        <v/>
      </c>
      <c r="CI662" s="35">
        <f>CH662-AW662</f>
        <v/>
      </c>
      <c r="CJ662" s="35">
        <f>CI662-AX662</f>
        <v/>
      </c>
      <c r="CK662" s="35">
        <f>CJ662-AY662</f>
        <v/>
      </c>
      <c r="CL662" s="35">
        <f>CK662-AZ662</f>
        <v/>
      </c>
      <c r="CM662" s="35">
        <f>CL662-BA662</f>
        <v/>
      </c>
      <c r="CN662" s="35">
        <f>CM662-BB662</f>
        <v/>
      </c>
      <c r="CO662" s="35">
        <f>CN662-BC662</f>
        <v/>
      </c>
      <c r="CP662" s="35">
        <f>CO662-BD662</f>
        <v/>
      </c>
      <c r="CQ662" s="35">
        <f>CP662-BE662</f>
        <v/>
      </c>
      <c r="CR662" s="35">
        <f>CQ662-BF662</f>
        <v/>
      </c>
      <c r="CS662" s="35">
        <f>CR662-BG662</f>
        <v/>
      </c>
      <c r="CT662" s="35">
        <f>CS662-BH662</f>
        <v/>
      </c>
      <c r="CU662" s="35">
        <f>CT662-BI662</f>
        <v/>
      </c>
      <c r="CV662" s="35">
        <f>CU662-BJ662</f>
        <v/>
      </c>
      <c r="CW662" s="38">
        <f>CV662-BK662</f>
        <v/>
      </c>
      <c r="CX662" s="38">
        <f>CW662-BL662</f>
        <v/>
      </c>
      <c r="CY662" s="38">
        <f>CX662-BM662</f>
        <v/>
      </c>
      <c r="CZ662" s="39">
        <f>CY662-BN662</f>
        <v/>
      </c>
      <c r="DA662" s="35" t="n"/>
    </row>
    <row r="663">
      <c r="D663" s="19" t="n"/>
      <c r="E663" s="20" t="n"/>
      <c r="F663" s="21" t="n"/>
      <c r="G663" s="21" t="n"/>
      <c r="H663" s="21" t="n"/>
      <c r="I663" s="19" t="n"/>
      <c r="J663" s="19" t="n"/>
      <c r="K663" s="21" t="n"/>
      <c r="L663" s="21" t="n"/>
      <c r="M663" s="22" t="n"/>
      <c r="N663" s="22" t="n"/>
      <c r="O663" s="19" t="n"/>
      <c r="P663" s="21" t="n"/>
      <c r="Q663" s="167">
        <f>'Cutting Rules'!AD663</f>
        <v/>
      </c>
      <c r="R663" s="168" t="n"/>
      <c r="S663" s="24" t="n"/>
      <c r="T663" s="169" t="inlineStr"/>
      <c r="U663" s="19" t="n"/>
      <c r="V663" s="25" t="n"/>
      <c r="W663" s="26" t="n"/>
      <c r="X663" s="27" t="n"/>
      <c r="Y663" s="47" t="n"/>
      <c r="Z663" s="121">
        <f>IFERROR(VLOOKUP(E663,[1]route!$E$3:$BL$10005,59,0),"")&amp;IFERROR(VLOOKUP(E663,[1]route!$E$3:$BL$10005,60,0),"")</f>
        <v/>
      </c>
      <c r="AA663" s="172">
        <f>IF(R663&gt;V663,R663-V663,0)</f>
        <v/>
      </c>
      <c r="AB663" s="173">
        <f>AA663*O663*N663/1000</f>
        <v/>
      </c>
      <c r="AC663" s="4">
        <f>IFERROR(MATCH($X663,$BP663:$CZ663,0),"")</f>
        <v/>
      </c>
      <c r="AD663" s="29" t="n">
        <v>0</v>
      </c>
      <c r="AE663" s="30">
        <f>SUMIF([1]route!$E$3:$E$10005,E663,[1]!Table1[1])</f>
        <v/>
      </c>
      <c r="AF663" s="30">
        <f>SUMIF([1]route!$E$3:$E$10005,E663,[1]!Table1[2])</f>
        <v/>
      </c>
      <c r="AG663" s="30">
        <f>SUMIF([1]route!$E$3:$E$10005,E663,[1]!Table1[3])</f>
        <v/>
      </c>
      <c r="AH663" s="30">
        <f>SUMIF([1]route!$E$3:$E$10005,E663,[1]!Table1[4])</f>
        <v/>
      </c>
      <c r="AI663" s="30">
        <f>SUMIF([1]route!$E$3:$E$10005,E663,[1]!Table1[5])</f>
        <v/>
      </c>
      <c r="AJ663" s="30">
        <f>SUMIF([1]route!$E$3:$E$10005,E663,[1]!Table1[6])</f>
        <v/>
      </c>
      <c r="AK663" s="30">
        <f>SUMIF([1]route!$E$3:$E$10005,E663,[1]!Table1[7])</f>
        <v/>
      </c>
      <c r="AL663" s="30">
        <f>SUMIF([1]route!$E$3:$E$10005,E663,[1]!Table1[8])</f>
        <v/>
      </c>
      <c r="AM663" s="30">
        <f>SUMIF([1]route!$E$3:$E$10005,E663,[1]!Table1[9])</f>
        <v/>
      </c>
      <c r="AN663" s="30">
        <f>SUMIF([1]route!$E$3:$E$10005,E663,[1]!Table1[10])</f>
        <v/>
      </c>
      <c r="AO663" s="30">
        <f>SUMIF([1]route!$E$3:$E$10005,E663,[1]!Table1[11])</f>
        <v/>
      </c>
      <c r="AP663" s="30">
        <f>SUMIF([1]route!$E$3:$E$10005,E663,[1]!Table1[12])</f>
        <v/>
      </c>
      <c r="AQ663" s="30">
        <f>SUMIF([1]route!$E$3:$E$10005,E663,[1]!Table1[13])</f>
        <v/>
      </c>
      <c r="AR663" s="30">
        <f>SUMIF([1]route!$E$3:$E$10005,E663,[1]!Table1[14])</f>
        <v/>
      </c>
      <c r="AS663" s="30">
        <f>SUMIF([1]route!$E$3:$E$10005,E663,[1]!Table1[15])</f>
        <v/>
      </c>
      <c r="AT663" s="30">
        <f>SUMIF([1]route!$E$3:$E$10005,E663,[1]!Table1[16])</f>
        <v/>
      </c>
      <c r="AU663" s="30">
        <f>SUMIF([1]route!$E$3:$E$10005,E663,[1]!Table1[17])</f>
        <v/>
      </c>
      <c r="AV663" s="30">
        <f>SUMIF([1]route!$E$3:$E$10005,E663,[1]!Table1[18])</f>
        <v/>
      </c>
      <c r="AW663" s="30">
        <f>SUMIF([1]route!$E$3:$E$10005,E663,[1]!Table1[19])</f>
        <v/>
      </c>
      <c r="AX663" s="30">
        <f>SUMIF([1]route!$E$3:$E$10005,E663,[1]!Table1[20])</f>
        <v/>
      </c>
      <c r="AY663" s="30">
        <f>SUMIF([1]route!$E$3:$E$10005,E663,[1]!Table1[21])</f>
        <v/>
      </c>
      <c r="AZ663" s="30">
        <f>SUMIF([1]route!$E$3:$E$10005,E663,[1]!Table1[22])</f>
        <v/>
      </c>
      <c r="BA663" s="30">
        <f>SUMIF([1]route!$E$3:$E$10005,E663,[1]!Table1[23])</f>
        <v/>
      </c>
      <c r="BB663" s="30">
        <f>SUMIF([1]route!$E$3:$E$10005,E663,[1]!Table1[24])</f>
        <v/>
      </c>
      <c r="BC663" s="30">
        <f>SUMIF([1]route!$E$3:$E$10005,E663,[1]!Table1[25])</f>
        <v/>
      </c>
      <c r="BD663" s="30">
        <f>SUMIF([1]route!$E$3:$E$10005,E663,[1]!Table1[26])</f>
        <v/>
      </c>
      <c r="BE663" s="30">
        <f>SUMIF([1]route!$E$3:$E$10005,E663,[1]!Table1[27])</f>
        <v/>
      </c>
      <c r="BF663" s="30">
        <f>SUMIF([1]route!$E$3:$E$10005,E663,[1]!Table1[28])</f>
        <v/>
      </c>
      <c r="BG663" s="30">
        <f>SUMIF([1]route!$E$3:$E$10005,E663,[1]!Table1[29])</f>
        <v/>
      </c>
      <c r="BH663" s="30">
        <f>SUMIF([1]route!$E$3:$E$10005,E663,[1]!Table1[30])</f>
        <v/>
      </c>
      <c r="BI663" s="30">
        <f>SUMIF([1]route!$E$3:$E$10005,E663,[1]!Table1[31])</f>
        <v/>
      </c>
      <c r="BJ663" s="30">
        <f>SUMIF([1]route!$E$3:$E$10005,E663,[1]!Table1[Remain PO])</f>
        <v/>
      </c>
      <c r="BK663" s="31">
        <f>SUMIF([1]route!$E$3:$E$10005,E663,[1]!Table1[N+1])</f>
        <v/>
      </c>
      <c r="BL663" s="31">
        <f>SUMIF([1]route!$E$3:$E$10005,E663,[1]!Table1[N+2])</f>
        <v/>
      </c>
      <c r="BM663" s="31">
        <f>SUMIF([1]route!$E$3:$E$10005,E663,[1]!Table1[N+3])</f>
        <v/>
      </c>
      <c r="BN663" s="32">
        <f>SUMIF([1]route!$E$3:$E$10005,E663,[1]!Table1[N+4])</f>
        <v/>
      </c>
      <c r="BP663" s="37">
        <f>$V663-$AD663</f>
        <v/>
      </c>
      <c r="BQ663" s="35">
        <f>BP663-AE663</f>
        <v/>
      </c>
      <c r="BR663" s="35">
        <f>BQ663-AF663</f>
        <v/>
      </c>
      <c r="BS663" s="35">
        <f>BR663-AG663</f>
        <v/>
      </c>
      <c r="BT663" s="35">
        <f>BS663-AH663</f>
        <v/>
      </c>
      <c r="BU663" s="35">
        <f>BT663-AI663</f>
        <v/>
      </c>
      <c r="BV663" s="35">
        <f>BU663-AJ663</f>
        <v/>
      </c>
      <c r="BW663" s="35">
        <f>BV663-AK663</f>
        <v/>
      </c>
      <c r="BX663" s="35">
        <f>BW663-AL663</f>
        <v/>
      </c>
      <c r="BY663" s="35">
        <f>BX663-AM663</f>
        <v/>
      </c>
      <c r="BZ663" s="35">
        <f>BY663-AN663</f>
        <v/>
      </c>
      <c r="CA663" s="35">
        <f>BZ663-AO663</f>
        <v/>
      </c>
      <c r="CB663" s="35">
        <f>CA663-AP663</f>
        <v/>
      </c>
      <c r="CC663" s="35">
        <f>CB663-AQ663</f>
        <v/>
      </c>
      <c r="CD663" s="35">
        <f>CC663-AR663</f>
        <v/>
      </c>
      <c r="CE663" s="35">
        <f>CD663-AS663</f>
        <v/>
      </c>
      <c r="CF663" s="35">
        <f>CE663-AT663</f>
        <v/>
      </c>
      <c r="CG663" s="35">
        <f>CF663-AU663</f>
        <v/>
      </c>
      <c r="CH663" s="35">
        <f>CG663-AV663</f>
        <v/>
      </c>
      <c r="CI663" s="35">
        <f>CH663-AW663</f>
        <v/>
      </c>
      <c r="CJ663" s="35">
        <f>CI663-AX663</f>
        <v/>
      </c>
      <c r="CK663" s="35">
        <f>CJ663-AY663</f>
        <v/>
      </c>
      <c r="CL663" s="35">
        <f>CK663-AZ663</f>
        <v/>
      </c>
      <c r="CM663" s="35">
        <f>CL663-BA663</f>
        <v/>
      </c>
      <c r="CN663" s="35">
        <f>CM663-BB663</f>
        <v/>
      </c>
      <c r="CO663" s="35">
        <f>CN663-BC663</f>
        <v/>
      </c>
      <c r="CP663" s="35">
        <f>CO663-BD663</f>
        <v/>
      </c>
      <c r="CQ663" s="35">
        <f>CP663-BE663</f>
        <v/>
      </c>
      <c r="CR663" s="35">
        <f>CQ663-BF663</f>
        <v/>
      </c>
      <c r="CS663" s="35">
        <f>CR663-BG663</f>
        <v/>
      </c>
      <c r="CT663" s="35">
        <f>CS663-BH663</f>
        <v/>
      </c>
      <c r="CU663" s="35">
        <f>CT663-BI663</f>
        <v/>
      </c>
      <c r="CV663" s="35">
        <f>CU663-BJ663</f>
        <v/>
      </c>
      <c r="CW663" s="38">
        <f>CV663-BK663</f>
        <v/>
      </c>
      <c r="CX663" s="38">
        <f>CW663-BL663</f>
        <v/>
      </c>
      <c r="CY663" s="38">
        <f>CX663-BM663</f>
        <v/>
      </c>
      <c r="CZ663" s="39">
        <f>CY663-BN663</f>
        <v/>
      </c>
      <c r="DA663" s="35" t="n"/>
    </row>
    <row r="664">
      <c r="D664" s="19" t="n"/>
      <c r="E664" s="20" t="n"/>
      <c r="F664" s="21" t="n"/>
      <c r="G664" s="21" t="n"/>
      <c r="H664" s="21" t="n"/>
      <c r="I664" s="19" t="n"/>
      <c r="J664" s="19" t="n"/>
      <c r="K664" s="21" t="n"/>
      <c r="L664" s="21" t="n"/>
      <c r="M664" s="22" t="n"/>
      <c r="N664" s="22" t="n"/>
      <c r="O664" s="19" t="n"/>
      <c r="P664" s="21" t="n"/>
      <c r="Q664" s="167">
        <f>'Cutting Rules'!AD664</f>
        <v/>
      </c>
      <c r="R664" s="168" t="n"/>
      <c r="S664" s="24" t="n"/>
      <c r="T664" s="169" t="inlineStr"/>
      <c r="U664" s="19" t="n"/>
      <c r="V664" s="25" t="n"/>
      <c r="W664" s="26" t="n"/>
      <c r="X664" s="27" t="n"/>
      <c r="Y664" s="47" t="n"/>
      <c r="Z664" s="121">
        <f>IFERROR(VLOOKUP(E664,[1]route!$E$3:$BL$10005,59,0),"")&amp;IFERROR(VLOOKUP(E664,[1]route!$E$3:$BL$10005,60,0),"")</f>
        <v/>
      </c>
      <c r="AA664" s="172">
        <f>IF(R664&gt;V664,R664-V664,0)</f>
        <v/>
      </c>
      <c r="AB664" s="173">
        <f>AA664*O664*N664/1000</f>
        <v/>
      </c>
      <c r="AC664" s="4">
        <f>IFERROR(MATCH($X664,$BP664:$CZ664,0),"")</f>
        <v/>
      </c>
      <c r="AD664" s="29" t="n">
        <v>0</v>
      </c>
      <c r="AE664" s="30">
        <f>SUMIF([1]route!$E$3:$E$10005,E664,[1]!Table1[1])</f>
        <v/>
      </c>
      <c r="AF664" s="30">
        <f>SUMIF([1]route!$E$3:$E$10005,E664,[1]!Table1[2])</f>
        <v/>
      </c>
      <c r="AG664" s="30">
        <f>SUMIF([1]route!$E$3:$E$10005,E664,[1]!Table1[3])</f>
        <v/>
      </c>
      <c r="AH664" s="30">
        <f>SUMIF([1]route!$E$3:$E$10005,E664,[1]!Table1[4])</f>
        <v/>
      </c>
      <c r="AI664" s="30">
        <f>SUMIF([1]route!$E$3:$E$10005,E664,[1]!Table1[5])</f>
        <v/>
      </c>
      <c r="AJ664" s="30">
        <f>SUMIF([1]route!$E$3:$E$10005,E664,[1]!Table1[6])</f>
        <v/>
      </c>
      <c r="AK664" s="30">
        <f>SUMIF([1]route!$E$3:$E$10005,E664,[1]!Table1[7])</f>
        <v/>
      </c>
      <c r="AL664" s="30">
        <f>SUMIF([1]route!$E$3:$E$10005,E664,[1]!Table1[8])</f>
        <v/>
      </c>
      <c r="AM664" s="30">
        <f>SUMIF([1]route!$E$3:$E$10005,E664,[1]!Table1[9])</f>
        <v/>
      </c>
      <c r="AN664" s="30">
        <f>SUMIF([1]route!$E$3:$E$10005,E664,[1]!Table1[10])</f>
        <v/>
      </c>
      <c r="AO664" s="30">
        <f>SUMIF([1]route!$E$3:$E$10005,E664,[1]!Table1[11])</f>
        <v/>
      </c>
      <c r="AP664" s="30">
        <f>SUMIF([1]route!$E$3:$E$10005,E664,[1]!Table1[12])</f>
        <v/>
      </c>
      <c r="AQ664" s="30">
        <f>SUMIF([1]route!$E$3:$E$10005,E664,[1]!Table1[13])</f>
        <v/>
      </c>
      <c r="AR664" s="30">
        <f>SUMIF([1]route!$E$3:$E$10005,E664,[1]!Table1[14])</f>
        <v/>
      </c>
      <c r="AS664" s="30">
        <f>SUMIF([1]route!$E$3:$E$10005,E664,[1]!Table1[15])</f>
        <v/>
      </c>
      <c r="AT664" s="30">
        <f>SUMIF([1]route!$E$3:$E$10005,E664,[1]!Table1[16])</f>
        <v/>
      </c>
      <c r="AU664" s="30">
        <f>SUMIF([1]route!$E$3:$E$10005,E664,[1]!Table1[17])</f>
        <v/>
      </c>
      <c r="AV664" s="30">
        <f>SUMIF([1]route!$E$3:$E$10005,E664,[1]!Table1[18])</f>
        <v/>
      </c>
      <c r="AW664" s="30">
        <f>SUMIF([1]route!$E$3:$E$10005,E664,[1]!Table1[19])</f>
        <v/>
      </c>
      <c r="AX664" s="30">
        <f>SUMIF([1]route!$E$3:$E$10005,E664,[1]!Table1[20])</f>
        <v/>
      </c>
      <c r="AY664" s="30">
        <f>SUMIF([1]route!$E$3:$E$10005,E664,[1]!Table1[21])</f>
        <v/>
      </c>
      <c r="AZ664" s="30">
        <f>SUMIF([1]route!$E$3:$E$10005,E664,[1]!Table1[22])</f>
        <v/>
      </c>
      <c r="BA664" s="30">
        <f>SUMIF([1]route!$E$3:$E$10005,E664,[1]!Table1[23])</f>
        <v/>
      </c>
      <c r="BB664" s="30">
        <f>SUMIF([1]route!$E$3:$E$10005,E664,[1]!Table1[24])</f>
        <v/>
      </c>
      <c r="BC664" s="30">
        <f>SUMIF([1]route!$E$3:$E$10005,E664,[1]!Table1[25])</f>
        <v/>
      </c>
      <c r="BD664" s="30">
        <f>SUMIF([1]route!$E$3:$E$10005,E664,[1]!Table1[26])</f>
        <v/>
      </c>
      <c r="BE664" s="30">
        <f>SUMIF([1]route!$E$3:$E$10005,E664,[1]!Table1[27])</f>
        <v/>
      </c>
      <c r="BF664" s="30">
        <f>SUMIF([1]route!$E$3:$E$10005,E664,[1]!Table1[28])</f>
        <v/>
      </c>
      <c r="BG664" s="30">
        <f>SUMIF([1]route!$E$3:$E$10005,E664,[1]!Table1[29])</f>
        <v/>
      </c>
      <c r="BH664" s="30">
        <f>SUMIF([1]route!$E$3:$E$10005,E664,[1]!Table1[30])</f>
        <v/>
      </c>
      <c r="BI664" s="30">
        <f>SUMIF([1]route!$E$3:$E$10005,E664,[1]!Table1[31])</f>
        <v/>
      </c>
      <c r="BJ664" s="30">
        <f>SUMIF([1]route!$E$3:$E$10005,E664,[1]!Table1[Remain PO])</f>
        <v/>
      </c>
      <c r="BK664" s="31">
        <f>SUMIF([1]route!$E$3:$E$10005,E664,[1]!Table1[N+1])</f>
        <v/>
      </c>
      <c r="BL664" s="31">
        <f>SUMIF([1]route!$E$3:$E$10005,E664,[1]!Table1[N+2])</f>
        <v/>
      </c>
      <c r="BM664" s="31">
        <f>SUMIF([1]route!$E$3:$E$10005,E664,[1]!Table1[N+3])</f>
        <v/>
      </c>
      <c r="BN664" s="32">
        <f>SUMIF([1]route!$E$3:$E$10005,E664,[1]!Table1[N+4])</f>
        <v/>
      </c>
      <c r="BP664" s="37">
        <f>$V664-$AD664</f>
        <v/>
      </c>
      <c r="BQ664" s="35">
        <f>BP664-AE664</f>
        <v/>
      </c>
      <c r="BR664" s="35">
        <f>BQ664-AF664</f>
        <v/>
      </c>
      <c r="BS664" s="35">
        <f>BR664-AG664</f>
        <v/>
      </c>
      <c r="BT664" s="35">
        <f>BS664-AH664</f>
        <v/>
      </c>
      <c r="BU664" s="35">
        <f>BT664-AI664</f>
        <v/>
      </c>
      <c r="BV664" s="35">
        <f>BU664-AJ664</f>
        <v/>
      </c>
      <c r="BW664" s="35">
        <f>BV664-AK664</f>
        <v/>
      </c>
      <c r="BX664" s="35">
        <f>BW664-AL664</f>
        <v/>
      </c>
      <c r="BY664" s="35">
        <f>BX664-AM664</f>
        <v/>
      </c>
      <c r="BZ664" s="35">
        <f>BY664-AN664</f>
        <v/>
      </c>
      <c r="CA664" s="35">
        <f>BZ664-AO664</f>
        <v/>
      </c>
      <c r="CB664" s="35">
        <f>CA664-AP664</f>
        <v/>
      </c>
      <c r="CC664" s="35">
        <f>CB664-AQ664</f>
        <v/>
      </c>
      <c r="CD664" s="35">
        <f>CC664-AR664</f>
        <v/>
      </c>
      <c r="CE664" s="35">
        <f>CD664-AS664</f>
        <v/>
      </c>
      <c r="CF664" s="35">
        <f>CE664-AT664</f>
        <v/>
      </c>
      <c r="CG664" s="35">
        <f>CF664-AU664</f>
        <v/>
      </c>
      <c r="CH664" s="35">
        <f>CG664-AV664</f>
        <v/>
      </c>
      <c r="CI664" s="35">
        <f>CH664-AW664</f>
        <v/>
      </c>
      <c r="CJ664" s="35">
        <f>CI664-AX664</f>
        <v/>
      </c>
      <c r="CK664" s="35">
        <f>CJ664-AY664</f>
        <v/>
      </c>
      <c r="CL664" s="35">
        <f>CK664-AZ664</f>
        <v/>
      </c>
      <c r="CM664" s="35">
        <f>CL664-BA664</f>
        <v/>
      </c>
      <c r="CN664" s="35">
        <f>CM664-BB664</f>
        <v/>
      </c>
      <c r="CO664" s="35">
        <f>CN664-BC664</f>
        <v/>
      </c>
      <c r="CP664" s="35">
        <f>CO664-BD664</f>
        <v/>
      </c>
      <c r="CQ664" s="35">
        <f>CP664-BE664</f>
        <v/>
      </c>
      <c r="CR664" s="35">
        <f>CQ664-BF664</f>
        <v/>
      </c>
      <c r="CS664" s="35">
        <f>CR664-BG664</f>
        <v/>
      </c>
      <c r="CT664" s="35">
        <f>CS664-BH664</f>
        <v/>
      </c>
      <c r="CU664" s="35">
        <f>CT664-BI664</f>
        <v/>
      </c>
      <c r="CV664" s="35">
        <f>CU664-BJ664</f>
        <v/>
      </c>
      <c r="CW664" s="38">
        <f>CV664-BK664</f>
        <v/>
      </c>
      <c r="CX664" s="38">
        <f>CW664-BL664</f>
        <v/>
      </c>
      <c r="CY664" s="38">
        <f>CX664-BM664</f>
        <v/>
      </c>
      <c r="CZ664" s="39">
        <f>CY664-BN664</f>
        <v/>
      </c>
      <c r="DA664" s="35" t="n"/>
    </row>
    <row r="665">
      <c r="D665" s="19" t="n"/>
      <c r="E665" s="20" t="n"/>
      <c r="F665" s="21" t="n"/>
      <c r="G665" s="21" t="n"/>
      <c r="H665" s="21" t="n"/>
      <c r="I665" s="19" t="n"/>
      <c r="J665" s="19" t="n"/>
      <c r="K665" s="21" t="n"/>
      <c r="L665" s="21" t="n"/>
      <c r="M665" s="22" t="n"/>
      <c r="N665" s="22" t="n"/>
      <c r="O665" s="19" t="n"/>
      <c r="P665" s="21" t="n"/>
      <c r="Q665" s="167">
        <f>'Cutting Rules'!AD665</f>
        <v/>
      </c>
      <c r="R665" s="168" t="n"/>
      <c r="S665" s="24" t="n"/>
      <c r="T665" s="169" t="inlineStr"/>
      <c r="U665" s="19" t="n"/>
      <c r="V665" s="25" t="n"/>
      <c r="W665" s="26" t="n"/>
      <c r="X665" s="27" t="n"/>
      <c r="Y665" s="47" t="n"/>
      <c r="Z665" s="121">
        <f>IFERROR(VLOOKUP(E665,[1]route!$E$3:$BL$10005,59,0),"")&amp;IFERROR(VLOOKUP(E665,[1]route!$E$3:$BL$10005,60,0),"")</f>
        <v/>
      </c>
      <c r="AA665" s="172">
        <f>IF(R665&gt;V665,R665-V665,0)</f>
        <v/>
      </c>
      <c r="AB665" s="173">
        <f>AA665*O665*N665/1000</f>
        <v/>
      </c>
      <c r="AC665" s="4">
        <f>IFERROR(MATCH($X665,$BP665:$CZ665,0),"")</f>
        <v/>
      </c>
      <c r="AD665" s="29" t="n">
        <v>0</v>
      </c>
      <c r="AE665" s="30">
        <f>SUMIF([1]route!$E$3:$E$10005,E665,[1]!Table1[1])</f>
        <v/>
      </c>
      <c r="AF665" s="30">
        <f>SUMIF([1]route!$E$3:$E$10005,E665,[1]!Table1[2])</f>
        <v/>
      </c>
      <c r="AG665" s="30">
        <f>SUMIF([1]route!$E$3:$E$10005,E665,[1]!Table1[3])</f>
        <v/>
      </c>
      <c r="AH665" s="30">
        <f>SUMIF([1]route!$E$3:$E$10005,E665,[1]!Table1[4])</f>
        <v/>
      </c>
      <c r="AI665" s="30">
        <f>SUMIF([1]route!$E$3:$E$10005,E665,[1]!Table1[5])</f>
        <v/>
      </c>
      <c r="AJ665" s="30">
        <f>SUMIF([1]route!$E$3:$E$10005,E665,[1]!Table1[6])</f>
        <v/>
      </c>
      <c r="AK665" s="30">
        <f>SUMIF([1]route!$E$3:$E$10005,E665,[1]!Table1[7])</f>
        <v/>
      </c>
      <c r="AL665" s="30">
        <f>SUMIF([1]route!$E$3:$E$10005,E665,[1]!Table1[8])</f>
        <v/>
      </c>
      <c r="AM665" s="30">
        <f>SUMIF([1]route!$E$3:$E$10005,E665,[1]!Table1[9])</f>
        <v/>
      </c>
      <c r="AN665" s="30">
        <f>SUMIF([1]route!$E$3:$E$10005,E665,[1]!Table1[10])</f>
        <v/>
      </c>
      <c r="AO665" s="30">
        <f>SUMIF([1]route!$E$3:$E$10005,E665,[1]!Table1[11])</f>
        <v/>
      </c>
      <c r="AP665" s="30">
        <f>SUMIF([1]route!$E$3:$E$10005,E665,[1]!Table1[12])</f>
        <v/>
      </c>
      <c r="AQ665" s="30">
        <f>SUMIF([1]route!$E$3:$E$10005,E665,[1]!Table1[13])</f>
        <v/>
      </c>
      <c r="AR665" s="30">
        <f>SUMIF([1]route!$E$3:$E$10005,E665,[1]!Table1[14])</f>
        <v/>
      </c>
      <c r="AS665" s="30">
        <f>SUMIF([1]route!$E$3:$E$10005,E665,[1]!Table1[15])</f>
        <v/>
      </c>
      <c r="AT665" s="30">
        <f>SUMIF([1]route!$E$3:$E$10005,E665,[1]!Table1[16])</f>
        <v/>
      </c>
      <c r="AU665" s="30">
        <f>SUMIF([1]route!$E$3:$E$10005,E665,[1]!Table1[17])</f>
        <v/>
      </c>
      <c r="AV665" s="30">
        <f>SUMIF([1]route!$E$3:$E$10005,E665,[1]!Table1[18])</f>
        <v/>
      </c>
      <c r="AW665" s="30">
        <f>SUMIF([1]route!$E$3:$E$10005,E665,[1]!Table1[19])</f>
        <v/>
      </c>
      <c r="AX665" s="30">
        <f>SUMIF([1]route!$E$3:$E$10005,E665,[1]!Table1[20])</f>
        <v/>
      </c>
      <c r="AY665" s="30">
        <f>SUMIF([1]route!$E$3:$E$10005,E665,[1]!Table1[21])</f>
        <v/>
      </c>
      <c r="AZ665" s="30">
        <f>SUMIF([1]route!$E$3:$E$10005,E665,[1]!Table1[22])</f>
        <v/>
      </c>
      <c r="BA665" s="30">
        <f>SUMIF([1]route!$E$3:$E$10005,E665,[1]!Table1[23])</f>
        <v/>
      </c>
      <c r="BB665" s="30">
        <f>SUMIF([1]route!$E$3:$E$10005,E665,[1]!Table1[24])</f>
        <v/>
      </c>
      <c r="BC665" s="30">
        <f>SUMIF([1]route!$E$3:$E$10005,E665,[1]!Table1[25])</f>
        <v/>
      </c>
      <c r="BD665" s="30">
        <f>SUMIF([1]route!$E$3:$E$10005,E665,[1]!Table1[26])</f>
        <v/>
      </c>
      <c r="BE665" s="30">
        <f>SUMIF([1]route!$E$3:$E$10005,E665,[1]!Table1[27])</f>
        <v/>
      </c>
      <c r="BF665" s="30">
        <f>SUMIF([1]route!$E$3:$E$10005,E665,[1]!Table1[28])</f>
        <v/>
      </c>
      <c r="BG665" s="30">
        <f>SUMIF([1]route!$E$3:$E$10005,E665,[1]!Table1[29])</f>
        <v/>
      </c>
      <c r="BH665" s="30">
        <f>SUMIF([1]route!$E$3:$E$10005,E665,[1]!Table1[30])</f>
        <v/>
      </c>
      <c r="BI665" s="30">
        <f>SUMIF([1]route!$E$3:$E$10005,E665,[1]!Table1[31])</f>
        <v/>
      </c>
      <c r="BJ665" s="30">
        <f>SUMIF([1]route!$E$3:$E$10005,E665,[1]!Table1[Remain PO])</f>
        <v/>
      </c>
      <c r="BK665" s="31">
        <f>SUMIF([1]route!$E$3:$E$10005,E665,[1]!Table1[N+1])</f>
        <v/>
      </c>
      <c r="BL665" s="31">
        <f>SUMIF([1]route!$E$3:$E$10005,E665,[1]!Table1[N+2])</f>
        <v/>
      </c>
      <c r="BM665" s="31">
        <f>SUMIF([1]route!$E$3:$E$10005,E665,[1]!Table1[N+3])</f>
        <v/>
      </c>
      <c r="BN665" s="32">
        <f>SUMIF([1]route!$E$3:$E$10005,E665,[1]!Table1[N+4])</f>
        <v/>
      </c>
      <c r="BP665" s="37">
        <f>$V665-$AD665</f>
        <v/>
      </c>
      <c r="BQ665" s="35">
        <f>BP665-AE665</f>
        <v/>
      </c>
      <c r="BR665" s="35">
        <f>BQ665-AF665</f>
        <v/>
      </c>
      <c r="BS665" s="35">
        <f>BR665-AG665</f>
        <v/>
      </c>
      <c r="BT665" s="35">
        <f>BS665-AH665</f>
        <v/>
      </c>
      <c r="BU665" s="35">
        <f>BT665-AI665</f>
        <v/>
      </c>
      <c r="BV665" s="35">
        <f>BU665-AJ665</f>
        <v/>
      </c>
      <c r="BW665" s="35">
        <f>BV665-AK665</f>
        <v/>
      </c>
      <c r="BX665" s="35">
        <f>BW665-AL665</f>
        <v/>
      </c>
      <c r="BY665" s="35">
        <f>BX665-AM665</f>
        <v/>
      </c>
      <c r="BZ665" s="35">
        <f>BY665-AN665</f>
        <v/>
      </c>
      <c r="CA665" s="35">
        <f>BZ665-AO665</f>
        <v/>
      </c>
      <c r="CB665" s="35">
        <f>CA665-AP665</f>
        <v/>
      </c>
      <c r="CC665" s="35">
        <f>CB665-AQ665</f>
        <v/>
      </c>
      <c r="CD665" s="35">
        <f>CC665-AR665</f>
        <v/>
      </c>
      <c r="CE665" s="35">
        <f>CD665-AS665</f>
        <v/>
      </c>
      <c r="CF665" s="35">
        <f>CE665-AT665</f>
        <v/>
      </c>
      <c r="CG665" s="35">
        <f>CF665-AU665</f>
        <v/>
      </c>
      <c r="CH665" s="35">
        <f>CG665-AV665</f>
        <v/>
      </c>
      <c r="CI665" s="35">
        <f>CH665-AW665</f>
        <v/>
      </c>
      <c r="CJ665" s="35">
        <f>CI665-AX665</f>
        <v/>
      </c>
      <c r="CK665" s="35">
        <f>CJ665-AY665</f>
        <v/>
      </c>
      <c r="CL665" s="35">
        <f>CK665-AZ665</f>
        <v/>
      </c>
      <c r="CM665" s="35">
        <f>CL665-BA665</f>
        <v/>
      </c>
      <c r="CN665" s="35">
        <f>CM665-BB665</f>
        <v/>
      </c>
      <c r="CO665" s="35">
        <f>CN665-BC665</f>
        <v/>
      </c>
      <c r="CP665" s="35">
        <f>CO665-BD665</f>
        <v/>
      </c>
      <c r="CQ665" s="35">
        <f>CP665-BE665</f>
        <v/>
      </c>
      <c r="CR665" s="35">
        <f>CQ665-BF665</f>
        <v/>
      </c>
      <c r="CS665" s="35">
        <f>CR665-BG665</f>
        <v/>
      </c>
      <c r="CT665" s="35">
        <f>CS665-BH665</f>
        <v/>
      </c>
      <c r="CU665" s="35">
        <f>CT665-BI665</f>
        <v/>
      </c>
      <c r="CV665" s="35">
        <f>CU665-BJ665</f>
        <v/>
      </c>
      <c r="CW665" s="38">
        <f>CV665-BK665</f>
        <v/>
      </c>
      <c r="CX665" s="38">
        <f>CW665-BL665</f>
        <v/>
      </c>
      <c r="CY665" s="38">
        <f>CX665-BM665</f>
        <v/>
      </c>
      <c r="CZ665" s="39">
        <f>CY665-BN665</f>
        <v/>
      </c>
      <c r="DA665" s="35" t="n"/>
    </row>
    <row r="666">
      <c r="D666" s="19" t="n"/>
      <c r="E666" s="20" t="n"/>
      <c r="F666" s="21" t="n"/>
      <c r="G666" s="21" t="n"/>
      <c r="H666" s="21" t="n"/>
      <c r="I666" s="19" t="n"/>
      <c r="J666" s="19" t="n"/>
      <c r="K666" s="21" t="n"/>
      <c r="L666" s="21" t="n"/>
      <c r="M666" s="22" t="n"/>
      <c r="N666" s="22" t="n"/>
      <c r="O666" s="19" t="n"/>
      <c r="P666" s="21" t="n"/>
      <c r="Q666" s="167">
        <f>'Cutting Rules'!AD666</f>
        <v/>
      </c>
      <c r="R666" s="168" t="n"/>
      <c r="S666" s="24" t="n"/>
      <c r="T666" s="169" t="inlineStr"/>
      <c r="U666" s="19" t="n"/>
      <c r="V666" s="25" t="n"/>
      <c r="W666" s="26" t="n"/>
      <c r="X666" s="27" t="n"/>
      <c r="Y666" s="47" t="n"/>
      <c r="Z666" s="121">
        <f>IFERROR(VLOOKUP(E666,[1]route!$E$3:$BL$10005,59,0),"")&amp;IFERROR(VLOOKUP(E666,[1]route!$E$3:$BL$10005,60,0),"")</f>
        <v/>
      </c>
      <c r="AA666" s="172">
        <f>IF(R666&gt;V666,R666-V666,0)</f>
        <v/>
      </c>
      <c r="AB666" s="173">
        <f>AA666*O666*N666/1000</f>
        <v/>
      </c>
      <c r="AC666" s="4">
        <f>IFERROR(MATCH($X666,$BP666:$CZ666,0),"")</f>
        <v/>
      </c>
      <c r="AD666" s="29" t="n">
        <v>0</v>
      </c>
      <c r="AE666" s="30">
        <f>SUMIF([1]route!$E$3:$E$10005,E666,[1]!Table1[1])</f>
        <v/>
      </c>
      <c r="AF666" s="30">
        <f>SUMIF([1]route!$E$3:$E$10005,E666,[1]!Table1[2])</f>
        <v/>
      </c>
      <c r="AG666" s="30">
        <f>SUMIF([1]route!$E$3:$E$10005,E666,[1]!Table1[3])</f>
        <v/>
      </c>
      <c r="AH666" s="30">
        <f>SUMIF([1]route!$E$3:$E$10005,E666,[1]!Table1[4])</f>
        <v/>
      </c>
      <c r="AI666" s="30">
        <f>SUMIF([1]route!$E$3:$E$10005,E666,[1]!Table1[5])</f>
        <v/>
      </c>
      <c r="AJ666" s="30">
        <f>SUMIF([1]route!$E$3:$E$10005,E666,[1]!Table1[6])</f>
        <v/>
      </c>
      <c r="AK666" s="30">
        <f>SUMIF([1]route!$E$3:$E$10005,E666,[1]!Table1[7])</f>
        <v/>
      </c>
      <c r="AL666" s="30">
        <f>SUMIF([1]route!$E$3:$E$10005,E666,[1]!Table1[8])</f>
        <v/>
      </c>
      <c r="AM666" s="30">
        <f>SUMIF([1]route!$E$3:$E$10005,E666,[1]!Table1[9])</f>
        <v/>
      </c>
      <c r="AN666" s="30">
        <f>SUMIF([1]route!$E$3:$E$10005,E666,[1]!Table1[10])</f>
        <v/>
      </c>
      <c r="AO666" s="30">
        <f>SUMIF([1]route!$E$3:$E$10005,E666,[1]!Table1[11])</f>
        <v/>
      </c>
      <c r="AP666" s="30">
        <f>SUMIF([1]route!$E$3:$E$10005,E666,[1]!Table1[12])</f>
        <v/>
      </c>
      <c r="AQ666" s="30">
        <f>SUMIF([1]route!$E$3:$E$10005,E666,[1]!Table1[13])</f>
        <v/>
      </c>
      <c r="AR666" s="30">
        <f>SUMIF([1]route!$E$3:$E$10005,E666,[1]!Table1[14])</f>
        <v/>
      </c>
      <c r="AS666" s="30">
        <f>SUMIF([1]route!$E$3:$E$10005,E666,[1]!Table1[15])</f>
        <v/>
      </c>
      <c r="AT666" s="30">
        <f>SUMIF([1]route!$E$3:$E$10005,E666,[1]!Table1[16])</f>
        <v/>
      </c>
      <c r="AU666" s="30">
        <f>SUMIF([1]route!$E$3:$E$10005,E666,[1]!Table1[17])</f>
        <v/>
      </c>
      <c r="AV666" s="30">
        <f>SUMIF([1]route!$E$3:$E$10005,E666,[1]!Table1[18])</f>
        <v/>
      </c>
      <c r="AW666" s="30">
        <f>SUMIF([1]route!$E$3:$E$10005,E666,[1]!Table1[19])</f>
        <v/>
      </c>
      <c r="AX666" s="30">
        <f>SUMIF([1]route!$E$3:$E$10005,E666,[1]!Table1[20])</f>
        <v/>
      </c>
      <c r="AY666" s="30">
        <f>SUMIF([1]route!$E$3:$E$10005,E666,[1]!Table1[21])</f>
        <v/>
      </c>
      <c r="AZ666" s="30">
        <f>SUMIF([1]route!$E$3:$E$10005,E666,[1]!Table1[22])</f>
        <v/>
      </c>
      <c r="BA666" s="30">
        <f>SUMIF([1]route!$E$3:$E$10005,E666,[1]!Table1[23])</f>
        <v/>
      </c>
      <c r="BB666" s="30">
        <f>SUMIF([1]route!$E$3:$E$10005,E666,[1]!Table1[24])</f>
        <v/>
      </c>
      <c r="BC666" s="30">
        <f>SUMIF([1]route!$E$3:$E$10005,E666,[1]!Table1[25])</f>
        <v/>
      </c>
      <c r="BD666" s="30">
        <f>SUMIF([1]route!$E$3:$E$10005,E666,[1]!Table1[26])</f>
        <v/>
      </c>
      <c r="BE666" s="30">
        <f>SUMIF([1]route!$E$3:$E$10005,E666,[1]!Table1[27])</f>
        <v/>
      </c>
      <c r="BF666" s="30">
        <f>SUMIF([1]route!$E$3:$E$10005,E666,[1]!Table1[28])</f>
        <v/>
      </c>
      <c r="BG666" s="30">
        <f>SUMIF([1]route!$E$3:$E$10005,E666,[1]!Table1[29])</f>
        <v/>
      </c>
      <c r="BH666" s="30">
        <f>SUMIF([1]route!$E$3:$E$10005,E666,[1]!Table1[30])</f>
        <v/>
      </c>
      <c r="BI666" s="30">
        <f>SUMIF([1]route!$E$3:$E$10005,E666,[1]!Table1[31])</f>
        <v/>
      </c>
      <c r="BJ666" s="30">
        <f>SUMIF([1]route!$E$3:$E$10005,E666,[1]!Table1[Remain PO])</f>
        <v/>
      </c>
      <c r="BK666" s="31">
        <f>SUMIF([1]route!$E$3:$E$10005,E666,[1]!Table1[N+1])</f>
        <v/>
      </c>
      <c r="BL666" s="31">
        <f>SUMIF([1]route!$E$3:$E$10005,E666,[1]!Table1[N+2])</f>
        <v/>
      </c>
      <c r="BM666" s="31">
        <f>SUMIF([1]route!$E$3:$E$10005,E666,[1]!Table1[N+3])</f>
        <v/>
      </c>
      <c r="BN666" s="32">
        <f>SUMIF([1]route!$E$3:$E$10005,E666,[1]!Table1[N+4])</f>
        <v/>
      </c>
      <c r="BP666" s="37">
        <f>$V666-$AD666</f>
        <v/>
      </c>
      <c r="BQ666" s="35">
        <f>BP666-AE666</f>
        <v/>
      </c>
      <c r="BR666" s="35">
        <f>BQ666-AF666</f>
        <v/>
      </c>
      <c r="BS666" s="35">
        <f>BR666-AG666</f>
        <v/>
      </c>
      <c r="BT666" s="35">
        <f>BS666-AH666</f>
        <v/>
      </c>
      <c r="BU666" s="35">
        <f>BT666-AI666</f>
        <v/>
      </c>
      <c r="BV666" s="35">
        <f>BU666-AJ666</f>
        <v/>
      </c>
      <c r="BW666" s="35">
        <f>BV666-AK666</f>
        <v/>
      </c>
      <c r="BX666" s="35">
        <f>BW666-AL666</f>
        <v/>
      </c>
      <c r="BY666" s="35">
        <f>BX666-AM666</f>
        <v/>
      </c>
      <c r="BZ666" s="35">
        <f>BY666-AN666</f>
        <v/>
      </c>
      <c r="CA666" s="35">
        <f>BZ666-AO666</f>
        <v/>
      </c>
      <c r="CB666" s="35">
        <f>CA666-AP666</f>
        <v/>
      </c>
      <c r="CC666" s="35">
        <f>CB666-AQ666</f>
        <v/>
      </c>
      <c r="CD666" s="35">
        <f>CC666-AR666</f>
        <v/>
      </c>
      <c r="CE666" s="35">
        <f>CD666-AS666</f>
        <v/>
      </c>
      <c r="CF666" s="35">
        <f>CE666-AT666</f>
        <v/>
      </c>
      <c r="CG666" s="35">
        <f>CF666-AU666</f>
        <v/>
      </c>
      <c r="CH666" s="35">
        <f>CG666-AV666</f>
        <v/>
      </c>
      <c r="CI666" s="35">
        <f>CH666-AW666</f>
        <v/>
      </c>
      <c r="CJ666" s="35">
        <f>CI666-AX666</f>
        <v/>
      </c>
      <c r="CK666" s="35">
        <f>CJ666-AY666</f>
        <v/>
      </c>
      <c r="CL666" s="35">
        <f>CK666-AZ666</f>
        <v/>
      </c>
      <c r="CM666" s="35">
        <f>CL666-BA666</f>
        <v/>
      </c>
      <c r="CN666" s="35">
        <f>CM666-BB666</f>
        <v/>
      </c>
      <c r="CO666" s="35">
        <f>CN666-BC666</f>
        <v/>
      </c>
      <c r="CP666" s="35">
        <f>CO666-BD666</f>
        <v/>
      </c>
      <c r="CQ666" s="35">
        <f>CP666-BE666</f>
        <v/>
      </c>
      <c r="CR666" s="35">
        <f>CQ666-BF666</f>
        <v/>
      </c>
      <c r="CS666" s="35">
        <f>CR666-BG666</f>
        <v/>
      </c>
      <c r="CT666" s="35">
        <f>CS666-BH666</f>
        <v/>
      </c>
      <c r="CU666" s="35">
        <f>CT666-BI666</f>
        <v/>
      </c>
      <c r="CV666" s="35">
        <f>CU666-BJ666</f>
        <v/>
      </c>
      <c r="CW666" s="38">
        <f>CV666-BK666</f>
        <v/>
      </c>
      <c r="CX666" s="38">
        <f>CW666-BL666</f>
        <v/>
      </c>
      <c r="CY666" s="38">
        <f>CX666-BM666</f>
        <v/>
      </c>
      <c r="CZ666" s="39">
        <f>CY666-BN666</f>
        <v/>
      </c>
      <c r="DA666" s="35" t="n"/>
    </row>
    <row r="667">
      <c r="D667" s="19" t="n"/>
      <c r="E667" s="20" t="n"/>
      <c r="F667" s="21" t="n"/>
      <c r="G667" s="21" t="n"/>
      <c r="H667" s="21" t="n"/>
      <c r="I667" s="19" t="n"/>
      <c r="J667" s="19" t="n"/>
      <c r="K667" s="21" t="n"/>
      <c r="L667" s="21" t="n"/>
      <c r="M667" s="22" t="n"/>
      <c r="N667" s="22" t="n"/>
      <c r="O667" s="19" t="n"/>
      <c r="P667" s="21" t="n"/>
      <c r="Q667" s="167">
        <f>'Cutting Rules'!AD667</f>
        <v/>
      </c>
      <c r="R667" s="168" t="n"/>
      <c r="S667" s="24" t="n"/>
      <c r="T667" s="169" t="inlineStr"/>
      <c r="U667" s="19" t="n"/>
      <c r="V667" s="25" t="n"/>
      <c r="W667" s="26" t="n"/>
      <c r="X667" s="27" t="n"/>
      <c r="Y667" s="47" t="n"/>
      <c r="Z667" s="121">
        <f>IFERROR(VLOOKUP(E667,[1]route!$E$3:$BL$10005,59,0),"")&amp;IFERROR(VLOOKUP(E667,[1]route!$E$3:$BL$10005,60,0),"")</f>
        <v/>
      </c>
      <c r="AA667" s="172">
        <f>IF(R667&gt;V667,R667-V667,0)</f>
        <v/>
      </c>
      <c r="AB667" s="173">
        <f>AA667*O667*N667/1000</f>
        <v/>
      </c>
      <c r="AC667" s="4">
        <f>IFERROR(MATCH($X667,$BP667:$CZ667,0),"")</f>
        <v/>
      </c>
      <c r="AD667" s="29" t="n">
        <v>0</v>
      </c>
      <c r="AE667" s="30">
        <f>SUMIF([1]route!$E$3:$E$10005,E667,[1]!Table1[1])</f>
        <v/>
      </c>
      <c r="AF667" s="30">
        <f>SUMIF([1]route!$E$3:$E$10005,E667,[1]!Table1[2])</f>
        <v/>
      </c>
      <c r="AG667" s="30">
        <f>SUMIF([1]route!$E$3:$E$10005,E667,[1]!Table1[3])</f>
        <v/>
      </c>
      <c r="AH667" s="30">
        <f>SUMIF([1]route!$E$3:$E$10005,E667,[1]!Table1[4])</f>
        <v/>
      </c>
      <c r="AI667" s="30">
        <f>SUMIF([1]route!$E$3:$E$10005,E667,[1]!Table1[5])</f>
        <v/>
      </c>
      <c r="AJ667" s="30">
        <f>SUMIF([1]route!$E$3:$E$10005,E667,[1]!Table1[6])</f>
        <v/>
      </c>
      <c r="AK667" s="30">
        <f>SUMIF([1]route!$E$3:$E$10005,E667,[1]!Table1[7])</f>
        <v/>
      </c>
      <c r="AL667" s="30">
        <f>SUMIF([1]route!$E$3:$E$10005,E667,[1]!Table1[8])</f>
        <v/>
      </c>
      <c r="AM667" s="30">
        <f>SUMIF([1]route!$E$3:$E$10005,E667,[1]!Table1[9])</f>
        <v/>
      </c>
      <c r="AN667" s="30">
        <f>SUMIF([1]route!$E$3:$E$10005,E667,[1]!Table1[10])</f>
        <v/>
      </c>
      <c r="AO667" s="30">
        <f>SUMIF([1]route!$E$3:$E$10005,E667,[1]!Table1[11])</f>
        <v/>
      </c>
      <c r="AP667" s="30">
        <f>SUMIF([1]route!$E$3:$E$10005,E667,[1]!Table1[12])</f>
        <v/>
      </c>
      <c r="AQ667" s="30">
        <f>SUMIF([1]route!$E$3:$E$10005,E667,[1]!Table1[13])</f>
        <v/>
      </c>
      <c r="AR667" s="30">
        <f>SUMIF([1]route!$E$3:$E$10005,E667,[1]!Table1[14])</f>
        <v/>
      </c>
      <c r="AS667" s="30">
        <f>SUMIF([1]route!$E$3:$E$10005,E667,[1]!Table1[15])</f>
        <v/>
      </c>
      <c r="AT667" s="30">
        <f>SUMIF([1]route!$E$3:$E$10005,E667,[1]!Table1[16])</f>
        <v/>
      </c>
      <c r="AU667" s="30">
        <f>SUMIF([1]route!$E$3:$E$10005,E667,[1]!Table1[17])</f>
        <v/>
      </c>
      <c r="AV667" s="30">
        <f>SUMIF([1]route!$E$3:$E$10005,E667,[1]!Table1[18])</f>
        <v/>
      </c>
      <c r="AW667" s="30">
        <f>SUMIF([1]route!$E$3:$E$10005,E667,[1]!Table1[19])</f>
        <v/>
      </c>
      <c r="AX667" s="30">
        <f>SUMIF([1]route!$E$3:$E$10005,E667,[1]!Table1[20])</f>
        <v/>
      </c>
      <c r="AY667" s="30">
        <f>SUMIF([1]route!$E$3:$E$10005,E667,[1]!Table1[21])</f>
        <v/>
      </c>
      <c r="AZ667" s="30">
        <f>SUMIF([1]route!$E$3:$E$10005,E667,[1]!Table1[22])</f>
        <v/>
      </c>
      <c r="BA667" s="30">
        <f>SUMIF([1]route!$E$3:$E$10005,E667,[1]!Table1[23])</f>
        <v/>
      </c>
      <c r="BB667" s="30">
        <f>SUMIF([1]route!$E$3:$E$10005,E667,[1]!Table1[24])</f>
        <v/>
      </c>
      <c r="BC667" s="30">
        <f>SUMIF([1]route!$E$3:$E$10005,E667,[1]!Table1[25])</f>
        <v/>
      </c>
      <c r="BD667" s="30">
        <f>SUMIF([1]route!$E$3:$E$10005,E667,[1]!Table1[26])</f>
        <v/>
      </c>
      <c r="BE667" s="30">
        <f>SUMIF([1]route!$E$3:$E$10005,E667,[1]!Table1[27])</f>
        <v/>
      </c>
      <c r="BF667" s="30">
        <f>SUMIF([1]route!$E$3:$E$10005,E667,[1]!Table1[28])</f>
        <v/>
      </c>
      <c r="BG667" s="30">
        <f>SUMIF([1]route!$E$3:$E$10005,E667,[1]!Table1[29])</f>
        <v/>
      </c>
      <c r="BH667" s="30">
        <f>SUMIF([1]route!$E$3:$E$10005,E667,[1]!Table1[30])</f>
        <v/>
      </c>
      <c r="BI667" s="30">
        <f>SUMIF([1]route!$E$3:$E$10005,E667,[1]!Table1[31])</f>
        <v/>
      </c>
      <c r="BJ667" s="30">
        <f>SUMIF([1]route!$E$3:$E$10005,E667,[1]!Table1[Remain PO])</f>
        <v/>
      </c>
      <c r="BK667" s="31">
        <f>SUMIF([1]route!$E$3:$E$10005,E667,[1]!Table1[N+1])</f>
        <v/>
      </c>
      <c r="BL667" s="31">
        <f>SUMIF([1]route!$E$3:$E$10005,E667,[1]!Table1[N+2])</f>
        <v/>
      </c>
      <c r="BM667" s="31">
        <f>SUMIF([1]route!$E$3:$E$10005,E667,[1]!Table1[N+3])</f>
        <v/>
      </c>
      <c r="BN667" s="32">
        <f>SUMIF([1]route!$E$3:$E$10005,E667,[1]!Table1[N+4])</f>
        <v/>
      </c>
      <c r="BP667" s="37">
        <f>$V667-$AD667</f>
        <v/>
      </c>
      <c r="BQ667" s="35">
        <f>BP667-AE667</f>
        <v/>
      </c>
      <c r="BR667" s="35">
        <f>BQ667-AF667</f>
        <v/>
      </c>
      <c r="BS667" s="35">
        <f>BR667-AG667</f>
        <v/>
      </c>
      <c r="BT667" s="35">
        <f>BS667-AH667</f>
        <v/>
      </c>
      <c r="BU667" s="35">
        <f>BT667-AI667</f>
        <v/>
      </c>
      <c r="BV667" s="35">
        <f>BU667-AJ667</f>
        <v/>
      </c>
      <c r="BW667" s="35">
        <f>BV667-AK667</f>
        <v/>
      </c>
      <c r="BX667" s="35">
        <f>BW667-AL667</f>
        <v/>
      </c>
      <c r="BY667" s="35">
        <f>BX667-AM667</f>
        <v/>
      </c>
      <c r="BZ667" s="35">
        <f>BY667-AN667</f>
        <v/>
      </c>
      <c r="CA667" s="35">
        <f>BZ667-AO667</f>
        <v/>
      </c>
      <c r="CB667" s="35">
        <f>CA667-AP667</f>
        <v/>
      </c>
      <c r="CC667" s="35">
        <f>CB667-AQ667</f>
        <v/>
      </c>
      <c r="CD667" s="35">
        <f>CC667-AR667</f>
        <v/>
      </c>
      <c r="CE667" s="35">
        <f>CD667-AS667</f>
        <v/>
      </c>
      <c r="CF667" s="35">
        <f>CE667-AT667</f>
        <v/>
      </c>
      <c r="CG667" s="35">
        <f>CF667-AU667</f>
        <v/>
      </c>
      <c r="CH667" s="35">
        <f>CG667-AV667</f>
        <v/>
      </c>
      <c r="CI667" s="35">
        <f>CH667-AW667</f>
        <v/>
      </c>
      <c r="CJ667" s="35">
        <f>CI667-AX667</f>
        <v/>
      </c>
      <c r="CK667" s="35">
        <f>CJ667-AY667</f>
        <v/>
      </c>
      <c r="CL667" s="35">
        <f>CK667-AZ667</f>
        <v/>
      </c>
      <c r="CM667" s="35">
        <f>CL667-BA667</f>
        <v/>
      </c>
      <c r="CN667" s="35">
        <f>CM667-BB667</f>
        <v/>
      </c>
      <c r="CO667" s="35">
        <f>CN667-BC667</f>
        <v/>
      </c>
      <c r="CP667" s="35">
        <f>CO667-BD667</f>
        <v/>
      </c>
      <c r="CQ667" s="35">
        <f>CP667-BE667</f>
        <v/>
      </c>
      <c r="CR667" s="35">
        <f>CQ667-BF667</f>
        <v/>
      </c>
      <c r="CS667" s="35">
        <f>CR667-BG667</f>
        <v/>
      </c>
      <c r="CT667" s="35">
        <f>CS667-BH667</f>
        <v/>
      </c>
      <c r="CU667" s="35">
        <f>CT667-BI667</f>
        <v/>
      </c>
      <c r="CV667" s="35">
        <f>CU667-BJ667</f>
        <v/>
      </c>
      <c r="CW667" s="38">
        <f>CV667-BK667</f>
        <v/>
      </c>
      <c r="CX667" s="38">
        <f>CW667-BL667</f>
        <v/>
      </c>
      <c r="CY667" s="38">
        <f>CX667-BM667</f>
        <v/>
      </c>
      <c r="CZ667" s="39">
        <f>CY667-BN667</f>
        <v/>
      </c>
      <c r="DA667" s="35" t="n"/>
    </row>
    <row r="668">
      <c r="D668" s="19" t="n"/>
      <c r="E668" s="20" t="n"/>
      <c r="F668" s="21" t="n"/>
      <c r="G668" s="21" t="n"/>
      <c r="H668" s="21" t="n"/>
      <c r="I668" s="19" t="n"/>
      <c r="J668" s="19" t="n"/>
      <c r="K668" s="21" t="n"/>
      <c r="L668" s="21" t="n"/>
      <c r="M668" s="22" t="n"/>
      <c r="N668" s="22" t="n"/>
      <c r="O668" s="19" t="n"/>
      <c r="P668" s="21" t="n"/>
      <c r="Q668" s="167">
        <f>'Cutting Rules'!AD668</f>
        <v/>
      </c>
      <c r="R668" s="168" t="n"/>
      <c r="S668" s="24" t="n"/>
      <c r="T668" s="169" t="inlineStr"/>
      <c r="U668" s="19" t="n"/>
      <c r="V668" s="25" t="n"/>
      <c r="W668" s="26" t="n"/>
      <c r="X668" s="27" t="n"/>
      <c r="Y668" s="47" t="n"/>
      <c r="Z668" s="121">
        <f>IFERROR(VLOOKUP(E668,[1]route!$E$3:$BL$10005,59,0),"")&amp;IFERROR(VLOOKUP(E668,[1]route!$E$3:$BL$10005,60,0),"")</f>
        <v/>
      </c>
      <c r="AA668" s="172">
        <f>IF(R668&gt;V668,R668-V668,0)</f>
        <v/>
      </c>
      <c r="AB668" s="173">
        <f>AA668*O668*N668/1000</f>
        <v/>
      </c>
      <c r="AC668" s="4">
        <f>IFERROR(MATCH($X668,$BP668:$CZ668,0),"")</f>
        <v/>
      </c>
      <c r="AD668" s="29" t="n">
        <v>0</v>
      </c>
      <c r="AE668" s="30">
        <f>SUMIF([1]route!$E$3:$E$10005,E668,[1]!Table1[1])</f>
        <v/>
      </c>
      <c r="AF668" s="30">
        <f>SUMIF([1]route!$E$3:$E$10005,E668,[1]!Table1[2])</f>
        <v/>
      </c>
      <c r="AG668" s="30">
        <f>SUMIF([1]route!$E$3:$E$10005,E668,[1]!Table1[3])</f>
        <v/>
      </c>
      <c r="AH668" s="30">
        <f>SUMIF([1]route!$E$3:$E$10005,E668,[1]!Table1[4])</f>
        <v/>
      </c>
      <c r="AI668" s="30">
        <f>SUMIF([1]route!$E$3:$E$10005,E668,[1]!Table1[5])</f>
        <v/>
      </c>
      <c r="AJ668" s="30">
        <f>SUMIF([1]route!$E$3:$E$10005,E668,[1]!Table1[6])</f>
        <v/>
      </c>
      <c r="AK668" s="30">
        <f>SUMIF([1]route!$E$3:$E$10005,E668,[1]!Table1[7])</f>
        <v/>
      </c>
      <c r="AL668" s="30">
        <f>SUMIF([1]route!$E$3:$E$10005,E668,[1]!Table1[8])</f>
        <v/>
      </c>
      <c r="AM668" s="30">
        <f>SUMIF([1]route!$E$3:$E$10005,E668,[1]!Table1[9])</f>
        <v/>
      </c>
      <c r="AN668" s="30">
        <f>SUMIF([1]route!$E$3:$E$10005,E668,[1]!Table1[10])</f>
        <v/>
      </c>
      <c r="AO668" s="30">
        <f>SUMIF([1]route!$E$3:$E$10005,E668,[1]!Table1[11])</f>
        <v/>
      </c>
      <c r="AP668" s="30">
        <f>SUMIF([1]route!$E$3:$E$10005,E668,[1]!Table1[12])</f>
        <v/>
      </c>
      <c r="AQ668" s="30">
        <f>SUMIF([1]route!$E$3:$E$10005,E668,[1]!Table1[13])</f>
        <v/>
      </c>
      <c r="AR668" s="30">
        <f>SUMIF([1]route!$E$3:$E$10005,E668,[1]!Table1[14])</f>
        <v/>
      </c>
      <c r="AS668" s="30">
        <f>SUMIF([1]route!$E$3:$E$10005,E668,[1]!Table1[15])</f>
        <v/>
      </c>
      <c r="AT668" s="30">
        <f>SUMIF([1]route!$E$3:$E$10005,E668,[1]!Table1[16])</f>
        <v/>
      </c>
      <c r="AU668" s="30">
        <f>SUMIF([1]route!$E$3:$E$10005,E668,[1]!Table1[17])</f>
        <v/>
      </c>
      <c r="AV668" s="30">
        <f>SUMIF([1]route!$E$3:$E$10005,E668,[1]!Table1[18])</f>
        <v/>
      </c>
      <c r="AW668" s="30">
        <f>SUMIF([1]route!$E$3:$E$10005,E668,[1]!Table1[19])</f>
        <v/>
      </c>
      <c r="AX668" s="30">
        <f>SUMIF([1]route!$E$3:$E$10005,E668,[1]!Table1[20])</f>
        <v/>
      </c>
      <c r="AY668" s="30">
        <f>SUMIF([1]route!$E$3:$E$10005,E668,[1]!Table1[21])</f>
        <v/>
      </c>
      <c r="AZ668" s="30">
        <f>SUMIF([1]route!$E$3:$E$10005,E668,[1]!Table1[22])</f>
        <v/>
      </c>
      <c r="BA668" s="30">
        <f>SUMIF([1]route!$E$3:$E$10005,E668,[1]!Table1[23])</f>
        <v/>
      </c>
      <c r="BB668" s="30">
        <f>SUMIF([1]route!$E$3:$E$10005,E668,[1]!Table1[24])</f>
        <v/>
      </c>
      <c r="BC668" s="30">
        <f>SUMIF([1]route!$E$3:$E$10005,E668,[1]!Table1[25])</f>
        <v/>
      </c>
      <c r="BD668" s="30">
        <f>SUMIF([1]route!$E$3:$E$10005,E668,[1]!Table1[26])</f>
        <v/>
      </c>
      <c r="BE668" s="30">
        <f>SUMIF([1]route!$E$3:$E$10005,E668,[1]!Table1[27])</f>
        <v/>
      </c>
      <c r="BF668" s="30">
        <f>SUMIF([1]route!$E$3:$E$10005,E668,[1]!Table1[28])</f>
        <v/>
      </c>
      <c r="BG668" s="30">
        <f>SUMIF([1]route!$E$3:$E$10005,E668,[1]!Table1[29])</f>
        <v/>
      </c>
      <c r="BH668" s="30">
        <f>SUMIF([1]route!$E$3:$E$10005,E668,[1]!Table1[30])</f>
        <v/>
      </c>
      <c r="BI668" s="30">
        <f>SUMIF([1]route!$E$3:$E$10005,E668,[1]!Table1[31])</f>
        <v/>
      </c>
      <c r="BJ668" s="30">
        <f>SUMIF([1]route!$E$3:$E$10005,E668,[1]!Table1[Remain PO])</f>
        <v/>
      </c>
      <c r="BK668" s="31">
        <f>SUMIF([1]route!$E$3:$E$10005,E668,[1]!Table1[N+1])</f>
        <v/>
      </c>
      <c r="BL668" s="31">
        <f>SUMIF([1]route!$E$3:$E$10005,E668,[1]!Table1[N+2])</f>
        <v/>
      </c>
      <c r="BM668" s="31">
        <f>SUMIF([1]route!$E$3:$E$10005,E668,[1]!Table1[N+3])</f>
        <v/>
      </c>
      <c r="BN668" s="32">
        <f>SUMIF([1]route!$E$3:$E$10005,E668,[1]!Table1[N+4])</f>
        <v/>
      </c>
      <c r="BP668" s="37">
        <f>$V668-$AD668</f>
        <v/>
      </c>
      <c r="BQ668" s="35">
        <f>BP668-AE668</f>
        <v/>
      </c>
      <c r="BR668" s="35">
        <f>BQ668-AF668</f>
        <v/>
      </c>
      <c r="BS668" s="35">
        <f>BR668-AG668</f>
        <v/>
      </c>
      <c r="BT668" s="35">
        <f>BS668-AH668</f>
        <v/>
      </c>
      <c r="BU668" s="35">
        <f>BT668-AI668</f>
        <v/>
      </c>
      <c r="BV668" s="35">
        <f>BU668-AJ668</f>
        <v/>
      </c>
      <c r="BW668" s="35">
        <f>BV668-AK668</f>
        <v/>
      </c>
      <c r="BX668" s="35">
        <f>BW668-AL668</f>
        <v/>
      </c>
      <c r="BY668" s="35">
        <f>BX668-AM668</f>
        <v/>
      </c>
      <c r="BZ668" s="35">
        <f>BY668-AN668</f>
        <v/>
      </c>
      <c r="CA668" s="35">
        <f>BZ668-AO668</f>
        <v/>
      </c>
      <c r="CB668" s="35">
        <f>CA668-AP668</f>
        <v/>
      </c>
      <c r="CC668" s="35">
        <f>CB668-AQ668</f>
        <v/>
      </c>
      <c r="CD668" s="35">
        <f>CC668-AR668</f>
        <v/>
      </c>
      <c r="CE668" s="35">
        <f>CD668-AS668</f>
        <v/>
      </c>
      <c r="CF668" s="35">
        <f>CE668-AT668</f>
        <v/>
      </c>
      <c r="CG668" s="35">
        <f>CF668-AU668</f>
        <v/>
      </c>
      <c r="CH668" s="35">
        <f>CG668-AV668</f>
        <v/>
      </c>
      <c r="CI668" s="35">
        <f>CH668-AW668</f>
        <v/>
      </c>
      <c r="CJ668" s="35">
        <f>CI668-AX668</f>
        <v/>
      </c>
      <c r="CK668" s="35">
        <f>CJ668-AY668</f>
        <v/>
      </c>
      <c r="CL668" s="35">
        <f>CK668-AZ668</f>
        <v/>
      </c>
      <c r="CM668" s="35">
        <f>CL668-BA668</f>
        <v/>
      </c>
      <c r="CN668" s="35">
        <f>CM668-BB668</f>
        <v/>
      </c>
      <c r="CO668" s="35">
        <f>CN668-BC668</f>
        <v/>
      </c>
      <c r="CP668" s="35">
        <f>CO668-BD668</f>
        <v/>
      </c>
      <c r="CQ668" s="35">
        <f>CP668-BE668</f>
        <v/>
      </c>
      <c r="CR668" s="35">
        <f>CQ668-BF668</f>
        <v/>
      </c>
      <c r="CS668" s="35">
        <f>CR668-BG668</f>
        <v/>
      </c>
      <c r="CT668" s="35">
        <f>CS668-BH668</f>
        <v/>
      </c>
      <c r="CU668" s="35">
        <f>CT668-BI668</f>
        <v/>
      </c>
      <c r="CV668" s="35">
        <f>CU668-BJ668</f>
        <v/>
      </c>
      <c r="CW668" s="38">
        <f>CV668-BK668</f>
        <v/>
      </c>
      <c r="CX668" s="38">
        <f>CW668-BL668</f>
        <v/>
      </c>
      <c r="CY668" s="38">
        <f>CX668-BM668</f>
        <v/>
      </c>
      <c r="CZ668" s="39">
        <f>CY668-BN668</f>
        <v/>
      </c>
      <c r="DA668" s="35" t="n"/>
    </row>
    <row r="669">
      <c r="D669" s="19" t="n"/>
      <c r="E669" s="20" t="n"/>
      <c r="F669" s="21" t="n"/>
      <c r="G669" s="21" t="n"/>
      <c r="H669" s="21" t="n"/>
      <c r="I669" s="19" t="n"/>
      <c r="J669" s="19" t="n"/>
      <c r="K669" s="21" t="n"/>
      <c r="L669" s="21" t="n"/>
      <c r="M669" s="22" t="n"/>
      <c r="N669" s="22" t="n"/>
      <c r="O669" s="19" t="n"/>
      <c r="P669" s="21" t="n"/>
      <c r="Q669" s="167">
        <f>'Cutting Rules'!AD669</f>
        <v/>
      </c>
      <c r="R669" s="168" t="n"/>
      <c r="S669" s="24" t="n"/>
      <c r="T669" s="169" t="inlineStr"/>
      <c r="U669" s="19" t="n"/>
      <c r="V669" s="25" t="n"/>
      <c r="W669" s="26" t="n"/>
      <c r="X669" s="27" t="n"/>
      <c r="Y669" s="47" t="n"/>
      <c r="Z669" s="121">
        <f>IFERROR(VLOOKUP(E669,[1]route!$E$3:$BL$10005,59,0),"")&amp;IFERROR(VLOOKUP(E669,[1]route!$E$3:$BL$10005,60,0),"")</f>
        <v/>
      </c>
      <c r="AA669" s="172">
        <f>IF(R669&gt;V669,R669-V669,0)</f>
        <v/>
      </c>
      <c r="AB669" s="173">
        <f>AA669*O669*N669/1000</f>
        <v/>
      </c>
      <c r="AC669" s="4">
        <f>IFERROR(MATCH($X669,$BP669:$CZ669,0),"")</f>
        <v/>
      </c>
      <c r="AD669" s="29" t="n">
        <v>0</v>
      </c>
      <c r="AE669" s="30">
        <f>SUMIF([1]route!$E$3:$E$10005,E669,[1]!Table1[1])</f>
        <v/>
      </c>
      <c r="AF669" s="30">
        <f>SUMIF([1]route!$E$3:$E$10005,E669,[1]!Table1[2])</f>
        <v/>
      </c>
      <c r="AG669" s="30">
        <f>SUMIF([1]route!$E$3:$E$10005,E669,[1]!Table1[3])</f>
        <v/>
      </c>
      <c r="AH669" s="30">
        <f>SUMIF([1]route!$E$3:$E$10005,E669,[1]!Table1[4])</f>
        <v/>
      </c>
      <c r="AI669" s="30">
        <f>SUMIF([1]route!$E$3:$E$10005,E669,[1]!Table1[5])</f>
        <v/>
      </c>
      <c r="AJ669" s="30">
        <f>SUMIF([1]route!$E$3:$E$10005,E669,[1]!Table1[6])</f>
        <v/>
      </c>
      <c r="AK669" s="30">
        <f>SUMIF([1]route!$E$3:$E$10005,E669,[1]!Table1[7])</f>
        <v/>
      </c>
      <c r="AL669" s="30">
        <f>SUMIF([1]route!$E$3:$E$10005,E669,[1]!Table1[8])</f>
        <v/>
      </c>
      <c r="AM669" s="30">
        <f>SUMIF([1]route!$E$3:$E$10005,E669,[1]!Table1[9])</f>
        <v/>
      </c>
      <c r="AN669" s="30">
        <f>SUMIF([1]route!$E$3:$E$10005,E669,[1]!Table1[10])</f>
        <v/>
      </c>
      <c r="AO669" s="30">
        <f>SUMIF([1]route!$E$3:$E$10005,E669,[1]!Table1[11])</f>
        <v/>
      </c>
      <c r="AP669" s="30">
        <f>SUMIF([1]route!$E$3:$E$10005,E669,[1]!Table1[12])</f>
        <v/>
      </c>
      <c r="AQ669" s="30">
        <f>SUMIF([1]route!$E$3:$E$10005,E669,[1]!Table1[13])</f>
        <v/>
      </c>
      <c r="AR669" s="30">
        <f>SUMIF([1]route!$E$3:$E$10005,E669,[1]!Table1[14])</f>
        <v/>
      </c>
      <c r="AS669" s="30">
        <f>SUMIF([1]route!$E$3:$E$10005,E669,[1]!Table1[15])</f>
        <v/>
      </c>
      <c r="AT669" s="30">
        <f>SUMIF([1]route!$E$3:$E$10005,E669,[1]!Table1[16])</f>
        <v/>
      </c>
      <c r="AU669" s="30">
        <f>SUMIF([1]route!$E$3:$E$10005,E669,[1]!Table1[17])</f>
        <v/>
      </c>
      <c r="AV669" s="30">
        <f>SUMIF([1]route!$E$3:$E$10005,E669,[1]!Table1[18])</f>
        <v/>
      </c>
      <c r="AW669" s="30">
        <f>SUMIF([1]route!$E$3:$E$10005,E669,[1]!Table1[19])</f>
        <v/>
      </c>
      <c r="AX669" s="30">
        <f>SUMIF([1]route!$E$3:$E$10005,E669,[1]!Table1[20])</f>
        <v/>
      </c>
      <c r="AY669" s="30">
        <f>SUMIF([1]route!$E$3:$E$10005,E669,[1]!Table1[21])</f>
        <v/>
      </c>
      <c r="AZ669" s="30">
        <f>SUMIF([1]route!$E$3:$E$10005,E669,[1]!Table1[22])</f>
        <v/>
      </c>
      <c r="BA669" s="30">
        <f>SUMIF([1]route!$E$3:$E$10005,E669,[1]!Table1[23])</f>
        <v/>
      </c>
      <c r="BB669" s="30">
        <f>SUMIF([1]route!$E$3:$E$10005,E669,[1]!Table1[24])</f>
        <v/>
      </c>
      <c r="BC669" s="30">
        <f>SUMIF([1]route!$E$3:$E$10005,E669,[1]!Table1[25])</f>
        <v/>
      </c>
      <c r="BD669" s="30">
        <f>SUMIF([1]route!$E$3:$E$10005,E669,[1]!Table1[26])</f>
        <v/>
      </c>
      <c r="BE669" s="30">
        <f>SUMIF([1]route!$E$3:$E$10005,E669,[1]!Table1[27])</f>
        <v/>
      </c>
      <c r="BF669" s="30">
        <f>SUMIF([1]route!$E$3:$E$10005,E669,[1]!Table1[28])</f>
        <v/>
      </c>
      <c r="BG669" s="30">
        <f>SUMIF([1]route!$E$3:$E$10005,E669,[1]!Table1[29])</f>
        <v/>
      </c>
      <c r="BH669" s="30">
        <f>SUMIF([1]route!$E$3:$E$10005,E669,[1]!Table1[30])</f>
        <v/>
      </c>
      <c r="BI669" s="30">
        <f>SUMIF([1]route!$E$3:$E$10005,E669,[1]!Table1[31])</f>
        <v/>
      </c>
      <c r="BJ669" s="30">
        <f>SUMIF([1]route!$E$3:$E$10005,E669,[1]!Table1[Remain PO])</f>
        <v/>
      </c>
      <c r="BK669" s="31">
        <f>SUMIF([1]route!$E$3:$E$10005,E669,[1]!Table1[N+1])</f>
        <v/>
      </c>
      <c r="BL669" s="31">
        <f>SUMIF([1]route!$E$3:$E$10005,E669,[1]!Table1[N+2])</f>
        <v/>
      </c>
      <c r="BM669" s="31">
        <f>SUMIF([1]route!$E$3:$E$10005,E669,[1]!Table1[N+3])</f>
        <v/>
      </c>
      <c r="BN669" s="32">
        <f>SUMIF([1]route!$E$3:$E$10005,E669,[1]!Table1[N+4])</f>
        <v/>
      </c>
      <c r="BP669" s="37">
        <f>$V669-$AD669</f>
        <v/>
      </c>
      <c r="BQ669" s="35">
        <f>BP669-AE669</f>
        <v/>
      </c>
      <c r="BR669" s="35">
        <f>BQ669-AF669</f>
        <v/>
      </c>
      <c r="BS669" s="35">
        <f>BR669-AG669</f>
        <v/>
      </c>
      <c r="BT669" s="35">
        <f>BS669-AH669</f>
        <v/>
      </c>
      <c r="BU669" s="35">
        <f>BT669-AI669</f>
        <v/>
      </c>
      <c r="BV669" s="35">
        <f>BU669-AJ669</f>
        <v/>
      </c>
      <c r="BW669" s="35">
        <f>BV669-AK669</f>
        <v/>
      </c>
      <c r="BX669" s="35">
        <f>BW669-AL669</f>
        <v/>
      </c>
      <c r="BY669" s="35">
        <f>BX669-AM669</f>
        <v/>
      </c>
      <c r="BZ669" s="35">
        <f>BY669-AN669</f>
        <v/>
      </c>
      <c r="CA669" s="35">
        <f>BZ669-AO669</f>
        <v/>
      </c>
      <c r="CB669" s="35">
        <f>CA669-AP669</f>
        <v/>
      </c>
      <c r="CC669" s="35">
        <f>CB669-AQ669</f>
        <v/>
      </c>
      <c r="CD669" s="35">
        <f>CC669-AR669</f>
        <v/>
      </c>
      <c r="CE669" s="35">
        <f>CD669-AS669</f>
        <v/>
      </c>
      <c r="CF669" s="35">
        <f>CE669-AT669</f>
        <v/>
      </c>
      <c r="CG669" s="35">
        <f>CF669-AU669</f>
        <v/>
      </c>
      <c r="CH669" s="35">
        <f>CG669-AV669</f>
        <v/>
      </c>
      <c r="CI669" s="35">
        <f>CH669-AW669</f>
        <v/>
      </c>
      <c r="CJ669" s="35">
        <f>CI669-AX669</f>
        <v/>
      </c>
      <c r="CK669" s="35">
        <f>CJ669-AY669</f>
        <v/>
      </c>
      <c r="CL669" s="35">
        <f>CK669-AZ669</f>
        <v/>
      </c>
      <c r="CM669" s="35">
        <f>CL669-BA669</f>
        <v/>
      </c>
      <c r="CN669" s="35">
        <f>CM669-BB669</f>
        <v/>
      </c>
      <c r="CO669" s="35">
        <f>CN669-BC669</f>
        <v/>
      </c>
      <c r="CP669" s="35">
        <f>CO669-BD669</f>
        <v/>
      </c>
      <c r="CQ669" s="35">
        <f>CP669-BE669</f>
        <v/>
      </c>
      <c r="CR669" s="35">
        <f>CQ669-BF669</f>
        <v/>
      </c>
      <c r="CS669" s="35">
        <f>CR669-BG669</f>
        <v/>
      </c>
      <c r="CT669" s="35">
        <f>CS669-BH669</f>
        <v/>
      </c>
      <c r="CU669" s="35">
        <f>CT669-BI669</f>
        <v/>
      </c>
      <c r="CV669" s="35">
        <f>CU669-BJ669</f>
        <v/>
      </c>
      <c r="CW669" s="38">
        <f>CV669-BK669</f>
        <v/>
      </c>
      <c r="CX669" s="38">
        <f>CW669-BL669</f>
        <v/>
      </c>
      <c r="CY669" s="38">
        <f>CX669-BM669</f>
        <v/>
      </c>
      <c r="CZ669" s="39">
        <f>CY669-BN669</f>
        <v/>
      </c>
      <c r="DA669" s="35" t="n"/>
    </row>
    <row r="670">
      <c r="D670" s="19" t="n"/>
      <c r="E670" s="20" t="n"/>
      <c r="F670" s="21" t="n"/>
      <c r="G670" s="21" t="n"/>
      <c r="H670" s="21" t="n"/>
      <c r="I670" s="19" t="n"/>
      <c r="J670" s="19" t="n"/>
      <c r="K670" s="21" t="n"/>
      <c r="L670" s="21" t="n"/>
      <c r="M670" s="22" t="n"/>
      <c r="N670" s="22" t="n"/>
      <c r="O670" s="19" t="n"/>
      <c r="P670" s="21" t="n"/>
      <c r="Q670" s="167">
        <f>'Cutting Rules'!AD670</f>
        <v/>
      </c>
      <c r="R670" s="168" t="n"/>
      <c r="S670" s="24" t="n"/>
      <c r="T670" s="169" t="inlineStr"/>
      <c r="U670" s="19" t="n"/>
      <c r="V670" s="25" t="n"/>
      <c r="W670" s="26" t="n"/>
      <c r="X670" s="27" t="n"/>
      <c r="Y670" s="47" t="n"/>
      <c r="Z670" s="121">
        <f>IFERROR(VLOOKUP(E670,[1]route!$E$3:$BL$10005,59,0),"")&amp;IFERROR(VLOOKUP(E670,[1]route!$E$3:$BL$10005,60,0),"")</f>
        <v/>
      </c>
      <c r="AA670" s="172">
        <f>IF(R670&gt;V670,R670-V670,0)</f>
        <v/>
      </c>
      <c r="AB670" s="173">
        <f>AA670*O670*N670/1000</f>
        <v/>
      </c>
      <c r="AC670" s="4">
        <f>IFERROR(MATCH($X670,$BP670:$CZ670,0),"")</f>
        <v/>
      </c>
      <c r="AD670" s="29" t="n">
        <v>0</v>
      </c>
      <c r="AE670" s="30">
        <f>SUMIF([1]route!$E$3:$E$10005,E670,[1]!Table1[1])</f>
        <v/>
      </c>
      <c r="AF670" s="30">
        <f>SUMIF([1]route!$E$3:$E$10005,E670,[1]!Table1[2])</f>
        <v/>
      </c>
      <c r="AG670" s="30">
        <f>SUMIF([1]route!$E$3:$E$10005,E670,[1]!Table1[3])</f>
        <v/>
      </c>
      <c r="AH670" s="30">
        <f>SUMIF([1]route!$E$3:$E$10005,E670,[1]!Table1[4])</f>
        <v/>
      </c>
      <c r="AI670" s="30">
        <f>SUMIF([1]route!$E$3:$E$10005,E670,[1]!Table1[5])</f>
        <v/>
      </c>
      <c r="AJ670" s="30">
        <f>SUMIF([1]route!$E$3:$E$10005,E670,[1]!Table1[6])</f>
        <v/>
      </c>
      <c r="AK670" s="30">
        <f>SUMIF([1]route!$E$3:$E$10005,E670,[1]!Table1[7])</f>
        <v/>
      </c>
      <c r="AL670" s="30">
        <f>SUMIF([1]route!$E$3:$E$10005,E670,[1]!Table1[8])</f>
        <v/>
      </c>
      <c r="AM670" s="30">
        <f>SUMIF([1]route!$E$3:$E$10005,E670,[1]!Table1[9])</f>
        <v/>
      </c>
      <c r="AN670" s="30">
        <f>SUMIF([1]route!$E$3:$E$10005,E670,[1]!Table1[10])</f>
        <v/>
      </c>
      <c r="AO670" s="30">
        <f>SUMIF([1]route!$E$3:$E$10005,E670,[1]!Table1[11])</f>
        <v/>
      </c>
      <c r="AP670" s="30">
        <f>SUMIF([1]route!$E$3:$E$10005,E670,[1]!Table1[12])</f>
        <v/>
      </c>
      <c r="AQ670" s="30">
        <f>SUMIF([1]route!$E$3:$E$10005,E670,[1]!Table1[13])</f>
        <v/>
      </c>
      <c r="AR670" s="30">
        <f>SUMIF([1]route!$E$3:$E$10005,E670,[1]!Table1[14])</f>
        <v/>
      </c>
      <c r="AS670" s="30">
        <f>SUMIF([1]route!$E$3:$E$10005,E670,[1]!Table1[15])</f>
        <v/>
      </c>
      <c r="AT670" s="30">
        <f>SUMIF([1]route!$E$3:$E$10005,E670,[1]!Table1[16])</f>
        <v/>
      </c>
      <c r="AU670" s="30">
        <f>SUMIF([1]route!$E$3:$E$10005,E670,[1]!Table1[17])</f>
        <v/>
      </c>
      <c r="AV670" s="30">
        <f>SUMIF([1]route!$E$3:$E$10005,E670,[1]!Table1[18])</f>
        <v/>
      </c>
      <c r="AW670" s="30">
        <f>SUMIF([1]route!$E$3:$E$10005,E670,[1]!Table1[19])</f>
        <v/>
      </c>
      <c r="AX670" s="30">
        <f>SUMIF([1]route!$E$3:$E$10005,E670,[1]!Table1[20])</f>
        <v/>
      </c>
      <c r="AY670" s="30">
        <f>SUMIF([1]route!$E$3:$E$10005,E670,[1]!Table1[21])</f>
        <v/>
      </c>
      <c r="AZ670" s="30">
        <f>SUMIF([1]route!$E$3:$E$10005,E670,[1]!Table1[22])</f>
        <v/>
      </c>
      <c r="BA670" s="30">
        <f>SUMIF([1]route!$E$3:$E$10005,E670,[1]!Table1[23])</f>
        <v/>
      </c>
      <c r="BB670" s="30">
        <f>SUMIF([1]route!$E$3:$E$10005,E670,[1]!Table1[24])</f>
        <v/>
      </c>
      <c r="BC670" s="30">
        <f>SUMIF([1]route!$E$3:$E$10005,E670,[1]!Table1[25])</f>
        <v/>
      </c>
      <c r="BD670" s="30">
        <f>SUMIF([1]route!$E$3:$E$10005,E670,[1]!Table1[26])</f>
        <v/>
      </c>
      <c r="BE670" s="30">
        <f>SUMIF([1]route!$E$3:$E$10005,E670,[1]!Table1[27])</f>
        <v/>
      </c>
      <c r="BF670" s="30">
        <f>SUMIF([1]route!$E$3:$E$10005,E670,[1]!Table1[28])</f>
        <v/>
      </c>
      <c r="BG670" s="30">
        <f>SUMIF([1]route!$E$3:$E$10005,E670,[1]!Table1[29])</f>
        <v/>
      </c>
      <c r="BH670" s="30">
        <f>SUMIF([1]route!$E$3:$E$10005,E670,[1]!Table1[30])</f>
        <v/>
      </c>
      <c r="BI670" s="30">
        <f>SUMIF([1]route!$E$3:$E$10005,E670,[1]!Table1[31])</f>
        <v/>
      </c>
      <c r="BJ670" s="30">
        <f>SUMIF([1]route!$E$3:$E$10005,E670,[1]!Table1[Remain PO])</f>
        <v/>
      </c>
      <c r="BK670" s="31">
        <f>SUMIF([1]route!$E$3:$E$10005,E670,[1]!Table1[N+1])</f>
        <v/>
      </c>
      <c r="BL670" s="31">
        <f>SUMIF([1]route!$E$3:$E$10005,E670,[1]!Table1[N+2])</f>
        <v/>
      </c>
      <c r="BM670" s="31">
        <f>SUMIF([1]route!$E$3:$E$10005,E670,[1]!Table1[N+3])</f>
        <v/>
      </c>
      <c r="BN670" s="32">
        <f>SUMIF([1]route!$E$3:$E$10005,E670,[1]!Table1[N+4])</f>
        <v/>
      </c>
      <c r="BP670" s="37">
        <f>$V670-$AD670</f>
        <v/>
      </c>
      <c r="BQ670" s="35">
        <f>BP670-AE670</f>
        <v/>
      </c>
      <c r="BR670" s="35">
        <f>BQ670-AF670</f>
        <v/>
      </c>
      <c r="BS670" s="35">
        <f>BR670-AG670</f>
        <v/>
      </c>
      <c r="BT670" s="35">
        <f>BS670-AH670</f>
        <v/>
      </c>
      <c r="BU670" s="35">
        <f>BT670-AI670</f>
        <v/>
      </c>
      <c r="BV670" s="35">
        <f>BU670-AJ670</f>
        <v/>
      </c>
      <c r="BW670" s="35">
        <f>BV670-AK670</f>
        <v/>
      </c>
      <c r="BX670" s="35">
        <f>BW670-AL670</f>
        <v/>
      </c>
      <c r="BY670" s="35">
        <f>BX670-AM670</f>
        <v/>
      </c>
      <c r="BZ670" s="35">
        <f>BY670-AN670</f>
        <v/>
      </c>
      <c r="CA670" s="35">
        <f>BZ670-AO670</f>
        <v/>
      </c>
      <c r="CB670" s="35">
        <f>CA670-AP670</f>
        <v/>
      </c>
      <c r="CC670" s="35">
        <f>CB670-AQ670</f>
        <v/>
      </c>
      <c r="CD670" s="35">
        <f>CC670-AR670</f>
        <v/>
      </c>
      <c r="CE670" s="35">
        <f>CD670-AS670</f>
        <v/>
      </c>
      <c r="CF670" s="35">
        <f>CE670-AT670</f>
        <v/>
      </c>
      <c r="CG670" s="35">
        <f>CF670-AU670</f>
        <v/>
      </c>
      <c r="CH670" s="35">
        <f>CG670-AV670</f>
        <v/>
      </c>
      <c r="CI670" s="35">
        <f>CH670-AW670</f>
        <v/>
      </c>
      <c r="CJ670" s="35">
        <f>CI670-AX670</f>
        <v/>
      </c>
      <c r="CK670" s="35">
        <f>CJ670-AY670</f>
        <v/>
      </c>
      <c r="CL670" s="35">
        <f>CK670-AZ670</f>
        <v/>
      </c>
      <c r="CM670" s="35">
        <f>CL670-BA670</f>
        <v/>
      </c>
      <c r="CN670" s="35">
        <f>CM670-BB670</f>
        <v/>
      </c>
      <c r="CO670" s="35">
        <f>CN670-BC670</f>
        <v/>
      </c>
      <c r="CP670" s="35">
        <f>CO670-BD670</f>
        <v/>
      </c>
      <c r="CQ670" s="35">
        <f>CP670-BE670</f>
        <v/>
      </c>
      <c r="CR670" s="35">
        <f>CQ670-BF670</f>
        <v/>
      </c>
      <c r="CS670" s="35">
        <f>CR670-BG670</f>
        <v/>
      </c>
      <c r="CT670" s="35">
        <f>CS670-BH670</f>
        <v/>
      </c>
      <c r="CU670" s="35">
        <f>CT670-BI670</f>
        <v/>
      </c>
      <c r="CV670" s="35">
        <f>CU670-BJ670</f>
        <v/>
      </c>
      <c r="CW670" s="38">
        <f>CV670-BK670</f>
        <v/>
      </c>
      <c r="CX670" s="38">
        <f>CW670-BL670</f>
        <v/>
      </c>
      <c r="CY670" s="38">
        <f>CX670-BM670</f>
        <v/>
      </c>
      <c r="CZ670" s="39">
        <f>CY670-BN670</f>
        <v/>
      </c>
      <c r="DA670" s="35" t="n"/>
    </row>
    <row r="671">
      <c r="D671" s="19" t="n"/>
      <c r="E671" s="20" t="n"/>
      <c r="F671" s="21" t="n"/>
      <c r="G671" s="21" t="n"/>
      <c r="H671" s="21" t="n"/>
      <c r="I671" s="19" t="n"/>
      <c r="J671" s="19" t="n"/>
      <c r="K671" s="21" t="n"/>
      <c r="L671" s="21" t="n"/>
      <c r="M671" s="22" t="n"/>
      <c r="N671" s="22" t="n"/>
      <c r="O671" s="19" t="n"/>
      <c r="P671" s="21" t="n"/>
      <c r="Q671" s="167">
        <f>'Cutting Rules'!AD671</f>
        <v/>
      </c>
      <c r="R671" s="168" t="n"/>
      <c r="S671" s="24" t="n"/>
      <c r="T671" s="169" t="inlineStr"/>
      <c r="U671" s="19" t="n"/>
      <c r="V671" s="25" t="n"/>
      <c r="W671" s="26" t="n"/>
      <c r="X671" s="27" t="n"/>
      <c r="Y671" s="47" t="n"/>
      <c r="Z671" s="121">
        <f>IFERROR(VLOOKUP(E671,[1]route!$E$3:$BL$10005,59,0),"")&amp;IFERROR(VLOOKUP(E671,[1]route!$E$3:$BL$10005,60,0),"")</f>
        <v/>
      </c>
      <c r="AA671" s="172">
        <f>IF(R671&gt;V671,R671-V671,0)</f>
        <v/>
      </c>
      <c r="AB671" s="173">
        <f>AA671*O671*N671/1000</f>
        <v/>
      </c>
      <c r="AC671" s="4">
        <f>IFERROR(MATCH($X671,$BP671:$CZ671,0),"")</f>
        <v/>
      </c>
      <c r="AD671" s="29" t="n">
        <v>0</v>
      </c>
      <c r="AE671" s="30">
        <f>SUMIF([1]route!$E$3:$E$10005,E671,[1]!Table1[1])</f>
        <v/>
      </c>
      <c r="AF671" s="30">
        <f>SUMIF([1]route!$E$3:$E$10005,E671,[1]!Table1[2])</f>
        <v/>
      </c>
      <c r="AG671" s="30">
        <f>SUMIF([1]route!$E$3:$E$10005,E671,[1]!Table1[3])</f>
        <v/>
      </c>
      <c r="AH671" s="30">
        <f>SUMIF([1]route!$E$3:$E$10005,E671,[1]!Table1[4])</f>
        <v/>
      </c>
      <c r="AI671" s="30">
        <f>SUMIF([1]route!$E$3:$E$10005,E671,[1]!Table1[5])</f>
        <v/>
      </c>
      <c r="AJ671" s="30">
        <f>SUMIF([1]route!$E$3:$E$10005,E671,[1]!Table1[6])</f>
        <v/>
      </c>
      <c r="AK671" s="30">
        <f>SUMIF([1]route!$E$3:$E$10005,E671,[1]!Table1[7])</f>
        <v/>
      </c>
      <c r="AL671" s="30">
        <f>SUMIF([1]route!$E$3:$E$10005,E671,[1]!Table1[8])</f>
        <v/>
      </c>
      <c r="AM671" s="30">
        <f>SUMIF([1]route!$E$3:$E$10005,E671,[1]!Table1[9])</f>
        <v/>
      </c>
      <c r="AN671" s="30">
        <f>SUMIF([1]route!$E$3:$E$10005,E671,[1]!Table1[10])</f>
        <v/>
      </c>
      <c r="AO671" s="30">
        <f>SUMIF([1]route!$E$3:$E$10005,E671,[1]!Table1[11])</f>
        <v/>
      </c>
      <c r="AP671" s="30">
        <f>SUMIF([1]route!$E$3:$E$10005,E671,[1]!Table1[12])</f>
        <v/>
      </c>
      <c r="AQ671" s="30">
        <f>SUMIF([1]route!$E$3:$E$10005,E671,[1]!Table1[13])</f>
        <v/>
      </c>
      <c r="AR671" s="30">
        <f>SUMIF([1]route!$E$3:$E$10005,E671,[1]!Table1[14])</f>
        <v/>
      </c>
      <c r="AS671" s="30">
        <f>SUMIF([1]route!$E$3:$E$10005,E671,[1]!Table1[15])</f>
        <v/>
      </c>
      <c r="AT671" s="30">
        <f>SUMIF([1]route!$E$3:$E$10005,E671,[1]!Table1[16])</f>
        <v/>
      </c>
      <c r="AU671" s="30">
        <f>SUMIF([1]route!$E$3:$E$10005,E671,[1]!Table1[17])</f>
        <v/>
      </c>
      <c r="AV671" s="30">
        <f>SUMIF([1]route!$E$3:$E$10005,E671,[1]!Table1[18])</f>
        <v/>
      </c>
      <c r="AW671" s="30">
        <f>SUMIF([1]route!$E$3:$E$10005,E671,[1]!Table1[19])</f>
        <v/>
      </c>
      <c r="AX671" s="30">
        <f>SUMIF([1]route!$E$3:$E$10005,E671,[1]!Table1[20])</f>
        <v/>
      </c>
      <c r="AY671" s="30">
        <f>SUMIF([1]route!$E$3:$E$10005,E671,[1]!Table1[21])</f>
        <v/>
      </c>
      <c r="AZ671" s="30">
        <f>SUMIF([1]route!$E$3:$E$10005,E671,[1]!Table1[22])</f>
        <v/>
      </c>
      <c r="BA671" s="30">
        <f>SUMIF([1]route!$E$3:$E$10005,E671,[1]!Table1[23])</f>
        <v/>
      </c>
      <c r="BB671" s="30">
        <f>SUMIF([1]route!$E$3:$E$10005,E671,[1]!Table1[24])</f>
        <v/>
      </c>
      <c r="BC671" s="30">
        <f>SUMIF([1]route!$E$3:$E$10005,E671,[1]!Table1[25])</f>
        <v/>
      </c>
      <c r="BD671" s="30">
        <f>SUMIF([1]route!$E$3:$E$10005,E671,[1]!Table1[26])</f>
        <v/>
      </c>
      <c r="BE671" s="30">
        <f>SUMIF([1]route!$E$3:$E$10005,E671,[1]!Table1[27])</f>
        <v/>
      </c>
      <c r="BF671" s="30">
        <f>SUMIF([1]route!$E$3:$E$10005,E671,[1]!Table1[28])</f>
        <v/>
      </c>
      <c r="BG671" s="30">
        <f>SUMIF([1]route!$E$3:$E$10005,E671,[1]!Table1[29])</f>
        <v/>
      </c>
      <c r="BH671" s="30">
        <f>SUMIF([1]route!$E$3:$E$10005,E671,[1]!Table1[30])</f>
        <v/>
      </c>
      <c r="BI671" s="30">
        <f>SUMIF([1]route!$E$3:$E$10005,E671,[1]!Table1[31])</f>
        <v/>
      </c>
      <c r="BJ671" s="30">
        <f>SUMIF([1]route!$E$3:$E$10005,E671,[1]!Table1[Remain PO])</f>
        <v/>
      </c>
      <c r="BK671" s="31">
        <f>SUMIF([1]route!$E$3:$E$10005,E671,[1]!Table1[N+1])</f>
        <v/>
      </c>
      <c r="BL671" s="31">
        <f>SUMIF([1]route!$E$3:$E$10005,E671,[1]!Table1[N+2])</f>
        <v/>
      </c>
      <c r="BM671" s="31">
        <f>SUMIF([1]route!$E$3:$E$10005,E671,[1]!Table1[N+3])</f>
        <v/>
      </c>
      <c r="BN671" s="32">
        <f>SUMIF([1]route!$E$3:$E$10005,E671,[1]!Table1[N+4])</f>
        <v/>
      </c>
      <c r="BP671" s="37">
        <f>$V671-$AD671</f>
        <v/>
      </c>
      <c r="BQ671" s="35">
        <f>BP671-AE671</f>
        <v/>
      </c>
      <c r="BR671" s="35">
        <f>BQ671-AF671</f>
        <v/>
      </c>
      <c r="BS671" s="35">
        <f>BR671-AG671</f>
        <v/>
      </c>
      <c r="BT671" s="35">
        <f>BS671-AH671</f>
        <v/>
      </c>
      <c r="BU671" s="35">
        <f>BT671-AI671</f>
        <v/>
      </c>
      <c r="BV671" s="35">
        <f>BU671-AJ671</f>
        <v/>
      </c>
      <c r="BW671" s="35">
        <f>BV671-AK671</f>
        <v/>
      </c>
      <c r="BX671" s="35">
        <f>BW671-AL671</f>
        <v/>
      </c>
      <c r="BY671" s="35">
        <f>BX671-AM671</f>
        <v/>
      </c>
      <c r="BZ671" s="35">
        <f>BY671-AN671</f>
        <v/>
      </c>
      <c r="CA671" s="35">
        <f>BZ671-AO671</f>
        <v/>
      </c>
      <c r="CB671" s="35">
        <f>CA671-AP671</f>
        <v/>
      </c>
      <c r="CC671" s="35">
        <f>CB671-AQ671</f>
        <v/>
      </c>
      <c r="CD671" s="35">
        <f>CC671-AR671</f>
        <v/>
      </c>
      <c r="CE671" s="35">
        <f>CD671-AS671</f>
        <v/>
      </c>
      <c r="CF671" s="35">
        <f>CE671-AT671</f>
        <v/>
      </c>
      <c r="CG671" s="35">
        <f>CF671-AU671</f>
        <v/>
      </c>
      <c r="CH671" s="35">
        <f>CG671-AV671</f>
        <v/>
      </c>
      <c r="CI671" s="35">
        <f>CH671-AW671</f>
        <v/>
      </c>
      <c r="CJ671" s="35">
        <f>CI671-AX671</f>
        <v/>
      </c>
      <c r="CK671" s="35">
        <f>CJ671-AY671</f>
        <v/>
      </c>
      <c r="CL671" s="35">
        <f>CK671-AZ671</f>
        <v/>
      </c>
      <c r="CM671" s="35">
        <f>CL671-BA671</f>
        <v/>
      </c>
      <c r="CN671" s="35">
        <f>CM671-BB671</f>
        <v/>
      </c>
      <c r="CO671" s="35">
        <f>CN671-BC671</f>
        <v/>
      </c>
      <c r="CP671" s="35">
        <f>CO671-BD671</f>
        <v/>
      </c>
      <c r="CQ671" s="35">
        <f>CP671-BE671</f>
        <v/>
      </c>
      <c r="CR671" s="35">
        <f>CQ671-BF671</f>
        <v/>
      </c>
      <c r="CS671" s="35">
        <f>CR671-BG671</f>
        <v/>
      </c>
      <c r="CT671" s="35">
        <f>CS671-BH671</f>
        <v/>
      </c>
      <c r="CU671" s="35">
        <f>CT671-BI671</f>
        <v/>
      </c>
      <c r="CV671" s="35">
        <f>CU671-BJ671</f>
        <v/>
      </c>
      <c r="CW671" s="38">
        <f>CV671-BK671</f>
        <v/>
      </c>
      <c r="CX671" s="38">
        <f>CW671-BL671</f>
        <v/>
      </c>
      <c r="CY671" s="38">
        <f>CX671-BM671</f>
        <v/>
      </c>
      <c r="CZ671" s="39">
        <f>CY671-BN671</f>
        <v/>
      </c>
      <c r="DA671" s="35" t="n"/>
    </row>
    <row r="672">
      <c r="D672" s="19" t="n"/>
      <c r="E672" s="20" t="n"/>
      <c r="F672" s="21" t="n"/>
      <c r="G672" s="21" t="n"/>
      <c r="H672" s="21" t="n"/>
      <c r="I672" s="19" t="n"/>
      <c r="J672" s="19" t="n"/>
      <c r="K672" s="21" t="n"/>
      <c r="L672" s="21" t="n"/>
      <c r="M672" s="22" t="n"/>
      <c r="N672" s="22" t="n"/>
      <c r="O672" s="19" t="n"/>
      <c r="P672" s="21" t="n"/>
      <c r="Q672" s="167">
        <f>'Cutting Rules'!AD672</f>
        <v/>
      </c>
      <c r="R672" s="168" t="n"/>
      <c r="S672" s="24" t="n"/>
      <c r="T672" s="169" t="inlineStr"/>
      <c r="U672" s="19" t="n"/>
      <c r="V672" s="25" t="n"/>
      <c r="W672" s="26" t="n"/>
      <c r="X672" s="27" t="n"/>
      <c r="Y672" s="47" t="n"/>
      <c r="Z672" s="121">
        <f>IFERROR(VLOOKUP(E672,[1]route!$E$3:$BL$10005,59,0),"")&amp;IFERROR(VLOOKUP(E672,[1]route!$E$3:$BL$10005,60,0),"")</f>
        <v/>
      </c>
      <c r="AA672" s="172">
        <f>IF(R672&gt;V672,R672-V672,0)</f>
        <v/>
      </c>
      <c r="AB672" s="173">
        <f>AA672*O672*N672/1000</f>
        <v/>
      </c>
      <c r="AC672" s="4">
        <f>IFERROR(MATCH($X672,$BP672:$CZ672,0),"")</f>
        <v/>
      </c>
      <c r="AD672" s="29" t="n">
        <v>0</v>
      </c>
      <c r="AE672" s="30">
        <f>SUMIF([1]route!$E$3:$E$10005,E672,[1]!Table1[1])</f>
        <v/>
      </c>
      <c r="AF672" s="30">
        <f>SUMIF([1]route!$E$3:$E$10005,E672,[1]!Table1[2])</f>
        <v/>
      </c>
      <c r="AG672" s="30">
        <f>SUMIF([1]route!$E$3:$E$10005,E672,[1]!Table1[3])</f>
        <v/>
      </c>
      <c r="AH672" s="30">
        <f>SUMIF([1]route!$E$3:$E$10005,E672,[1]!Table1[4])</f>
        <v/>
      </c>
      <c r="AI672" s="30">
        <f>SUMIF([1]route!$E$3:$E$10005,E672,[1]!Table1[5])</f>
        <v/>
      </c>
      <c r="AJ672" s="30">
        <f>SUMIF([1]route!$E$3:$E$10005,E672,[1]!Table1[6])</f>
        <v/>
      </c>
      <c r="AK672" s="30">
        <f>SUMIF([1]route!$E$3:$E$10005,E672,[1]!Table1[7])</f>
        <v/>
      </c>
      <c r="AL672" s="30">
        <f>SUMIF([1]route!$E$3:$E$10005,E672,[1]!Table1[8])</f>
        <v/>
      </c>
      <c r="AM672" s="30">
        <f>SUMIF([1]route!$E$3:$E$10005,E672,[1]!Table1[9])</f>
        <v/>
      </c>
      <c r="AN672" s="30">
        <f>SUMIF([1]route!$E$3:$E$10005,E672,[1]!Table1[10])</f>
        <v/>
      </c>
      <c r="AO672" s="30">
        <f>SUMIF([1]route!$E$3:$E$10005,E672,[1]!Table1[11])</f>
        <v/>
      </c>
      <c r="AP672" s="30">
        <f>SUMIF([1]route!$E$3:$E$10005,E672,[1]!Table1[12])</f>
        <v/>
      </c>
      <c r="AQ672" s="30">
        <f>SUMIF([1]route!$E$3:$E$10005,E672,[1]!Table1[13])</f>
        <v/>
      </c>
      <c r="AR672" s="30">
        <f>SUMIF([1]route!$E$3:$E$10005,E672,[1]!Table1[14])</f>
        <v/>
      </c>
      <c r="AS672" s="30">
        <f>SUMIF([1]route!$E$3:$E$10005,E672,[1]!Table1[15])</f>
        <v/>
      </c>
      <c r="AT672" s="30">
        <f>SUMIF([1]route!$E$3:$E$10005,E672,[1]!Table1[16])</f>
        <v/>
      </c>
      <c r="AU672" s="30">
        <f>SUMIF([1]route!$E$3:$E$10005,E672,[1]!Table1[17])</f>
        <v/>
      </c>
      <c r="AV672" s="30">
        <f>SUMIF([1]route!$E$3:$E$10005,E672,[1]!Table1[18])</f>
        <v/>
      </c>
      <c r="AW672" s="30">
        <f>SUMIF([1]route!$E$3:$E$10005,E672,[1]!Table1[19])</f>
        <v/>
      </c>
      <c r="AX672" s="30">
        <f>SUMIF([1]route!$E$3:$E$10005,E672,[1]!Table1[20])</f>
        <v/>
      </c>
      <c r="AY672" s="30">
        <f>SUMIF([1]route!$E$3:$E$10005,E672,[1]!Table1[21])</f>
        <v/>
      </c>
      <c r="AZ672" s="30">
        <f>SUMIF([1]route!$E$3:$E$10005,E672,[1]!Table1[22])</f>
        <v/>
      </c>
      <c r="BA672" s="30">
        <f>SUMIF([1]route!$E$3:$E$10005,E672,[1]!Table1[23])</f>
        <v/>
      </c>
      <c r="BB672" s="30">
        <f>SUMIF([1]route!$E$3:$E$10005,E672,[1]!Table1[24])</f>
        <v/>
      </c>
      <c r="BC672" s="30">
        <f>SUMIF([1]route!$E$3:$E$10005,E672,[1]!Table1[25])</f>
        <v/>
      </c>
      <c r="BD672" s="30">
        <f>SUMIF([1]route!$E$3:$E$10005,E672,[1]!Table1[26])</f>
        <v/>
      </c>
      <c r="BE672" s="30">
        <f>SUMIF([1]route!$E$3:$E$10005,E672,[1]!Table1[27])</f>
        <v/>
      </c>
      <c r="BF672" s="30">
        <f>SUMIF([1]route!$E$3:$E$10005,E672,[1]!Table1[28])</f>
        <v/>
      </c>
      <c r="BG672" s="30">
        <f>SUMIF([1]route!$E$3:$E$10005,E672,[1]!Table1[29])</f>
        <v/>
      </c>
      <c r="BH672" s="30">
        <f>SUMIF([1]route!$E$3:$E$10005,E672,[1]!Table1[30])</f>
        <v/>
      </c>
      <c r="BI672" s="30">
        <f>SUMIF([1]route!$E$3:$E$10005,E672,[1]!Table1[31])</f>
        <v/>
      </c>
      <c r="BJ672" s="30">
        <f>SUMIF([1]route!$E$3:$E$10005,E672,[1]!Table1[Remain PO])</f>
        <v/>
      </c>
      <c r="BK672" s="31">
        <f>SUMIF([1]route!$E$3:$E$10005,E672,[1]!Table1[N+1])</f>
        <v/>
      </c>
      <c r="BL672" s="31">
        <f>SUMIF([1]route!$E$3:$E$10005,E672,[1]!Table1[N+2])</f>
        <v/>
      </c>
      <c r="BM672" s="31">
        <f>SUMIF([1]route!$E$3:$E$10005,E672,[1]!Table1[N+3])</f>
        <v/>
      </c>
      <c r="BN672" s="32">
        <f>SUMIF([1]route!$E$3:$E$10005,E672,[1]!Table1[N+4])</f>
        <v/>
      </c>
      <c r="BP672" s="37">
        <f>$V672-$AD672</f>
        <v/>
      </c>
      <c r="BQ672" s="35">
        <f>BP672-AE672</f>
        <v/>
      </c>
      <c r="BR672" s="35">
        <f>BQ672-AF672</f>
        <v/>
      </c>
      <c r="BS672" s="35">
        <f>BR672-AG672</f>
        <v/>
      </c>
      <c r="BT672" s="35">
        <f>BS672-AH672</f>
        <v/>
      </c>
      <c r="BU672" s="35">
        <f>BT672-AI672</f>
        <v/>
      </c>
      <c r="BV672" s="35">
        <f>BU672-AJ672</f>
        <v/>
      </c>
      <c r="BW672" s="35">
        <f>BV672-AK672</f>
        <v/>
      </c>
      <c r="BX672" s="35">
        <f>BW672-AL672</f>
        <v/>
      </c>
      <c r="BY672" s="35">
        <f>BX672-AM672</f>
        <v/>
      </c>
      <c r="BZ672" s="35">
        <f>BY672-AN672</f>
        <v/>
      </c>
      <c r="CA672" s="35">
        <f>BZ672-AO672</f>
        <v/>
      </c>
      <c r="CB672" s="35">
        <f>CA672-AP672</f>
        <v/>
      </c>
      <c r="CC672" s="35">
        <f>CB672-AQ672</f>
        <v/>
      </c>
      <c r="CD672" s="35">
        <f>CC672-AR672</f>
        <v/>
      </c>
      <c r="CE672" s="35">
        <f>CD672-AS672</f>
        <v/>
      </c>
      <c r="CF672" s="35">
        <f>CE672-AT672</f>
        <v/>
      </c>
      <c r="CG672" s="35">
        <f>CF672-AU672</f>
        <v/>
      </c>
      <c r="CH672" s="35">
        <f>CG672-AV672</f>
        <v/>
      </c>
      <c r="CI672" s="35">
        <f>CH672-AW672</f>
        <v/>
      </c>
      <c r="CJ672" s="35">
        <f>CI672-AX672</f>
        <v/>
      </c>
      <c r="CK672" s="35">
        <f>CJ672-AY672</f>
        <v/>
      </c>
      <c r="CL672" s="35">
        <f>CK672-AZ672</f>
        <v/>
      </c>
      <c r="CM672" s="35">
        <f>CL672-BA672</f>
        <v/>
      </c>
      <c r="CN672" s="35">
        <f>CM672-BB672</f>
        <v/>
      </c>
      <c r="CO672" s="35">
        <f>CN672-BC672</f>
        <v/>
      </c>
      <c r="CP672" s="35">
        <f>CO672-BD672</f>
        <v/>
      </c>
      <c r="CQ672" s="35">
        <f>CP672-BE672</f>
        <v/>
      </c>
      <c r="CR672" s="35">
        <f>CQ672-BF672</f>
        <v/>
      </c>
      <c r="CS672" s="35">
        <f>CR672-BG672</f>
        <v/>
      </c>
      <c r="CT672" s="35">
        <f>CS672-BH672</f>
        <v/>
      </c>
      <c r="CU672" s="35">
        <f>CT672-BI672</f>
        <v/>
      </c>
      <c r="CV672" s="35">
        <f>CU672-BJ672</f>
        <v/>
      </c>
      <c r="CW672" s="38">
        <f>CV672-BK672</f>
        <v/>
      </c>
      <c r="CX672" s="38">
        <f>CW672-BL672</f>
        <v/>
      </c>
      <c r="CY672" s="38">
        <f>CX672-BM672</f>
        <v/>
      </c>
      <c r="CZ672" s="39">
        <f>CY672-BN672</f>
        <v/>
      </c>
      <c r="DA672" s="35" t="n"/>
    </row>
    <row r="673">
      <c r="D673" s="19" t="n"/>
      <c r="E673" s="20" t="n"/>
      <c r="F673" s="21" t="n"/>
      <c r="G673" s="21" t="n"/>
      <c r="H673" s="21" t="n"/>
      <c r="I673" s="19" t="n"/>
      <c r="J673" s="19" t="n"/>
      <c r="K673" s="21" t="n"/>
      <c r="L673" s="21" t="n"/>
      <c r="M673" s="22" t="n"/>
      <c r="N673" s="22" t="n"/>
      <c r="O673" s="19" t="n"/>
      <c r="P673" s="21" t="n"/>
      <c r="Q673" s="167">
        <f>'Cutting Rules'!AD673</f>
        <v/>
      </c>
      <c r="R673" s="168" t="n"/>
      <c r="S673" s="24" t="n"/>
      <c r="T673" s="169" t="inlineStr"/>
      <c r="U673" s="19" t="n"/>
      <c r="V673" s="25" t="n"/>
      <c r="W673" s="26" t="n"/>
      <c r="X673" s="27" t="n"/>
      <c r="Y673" s="47" t="n"/>
      <c r="Z673" s="121">
        <f>IFERROR(VLOOKUP(E673,[1]route!$E$3:$BL$10005,59,0),"")&amp;IFERROR(VLOOKUP(E673,[1]route!$E$3:$BL$10005,60,0),"")</f>
        <v/>
      </c>
      <c r="AA673" s="172">
        <f>IF(R673&gt;V673,R673-V673,0)</f>
        <v/>
      </c>
      <c r="AB673" s="173">
        <f>AA673*O673*N673/1000</f>
        <v/>
      </c>
      <c r="AC673" s="4">
        <f>IFERROR(MATCH($X673,$BP673:$CZ673,0),"")</f>
        <v/>
      </c>
      <c r="AD673" s="29" t="n">
        <v>0</v>
      </c>
      <c r="AE673" s="30">
        <f>SUMIF([1]route!$E$3:$E$10005,E673,[1]!Table1[1])</f>
        <v/>
      </c>
      <c r="AF673" s="30">
        <f>SUMIF([1]route!$E$3:$E$10005,E673,[1]!Table1[2])</f>
        <v/>
      </c>
      <c r="AG673" s="30">
        <f>SUMIF([1]route!$E$3:$E$10005,E673,[1]!Table1[3])</f>
        <v/>
      </c>
      <c r="AH673" s="30">
        <f>SUMIF([1]route!$E$3:$E$10005,E673,[1]!Table1[4])</f>
        <v/>
      </c>
      <c r="AI673" s="30">
        <f>SUMIF([1]route!$E$3:$E$10005,E673,[1]!Table1[5])</f>
        <v/>
      </c>
      <c r="AJ673" s="30">
        <f>SUMIF([1]route!$E$3:$E$10005,E673,[1]!Table1[6])</f>
        <v/>
      </c>
      <c r="AK673" s="30">
        <f>SUMIF([1]route!$E$3:$E$10005,E673,[1]!Table1[7])</f>
        <v/>
      </c>
      <c r="AL673" s="30">
        <f>SUMIF([1]route!$E$3:$E$10005,E673,[1]!Table1[8])</f>
        <v/>
      </c>
      <c r="AM673" s="30">
        <f>SUMIF([1]route!$E$3:$E$10005,E673,[1]!Table1[9])</f>
        <v/>
      </c>
      <c r="AN673" s="30">
        <f>SUMIF([1]route!$E$3:$E$10005,E673,[1]!Table1[10])</f>
        <v/>
      </c>
      <c r="AO673" s="30">
        <f>SUMIF([1]route!$E$3:$E$10005,E673,[1]!Table1[11])</f>
        <v/>
      </c>
      <c r="AP673" s="30">
        <f>SUMIF([1]route!$E$3:$E$10005,E673,[1]!Table1[12])</f>
        <v/>
      </c>
      <c r="AQ673" s="30">
        <f>SUMIF([1]route!$E$3:$E$10005,E673,[1]!Table1[13])</f>
        <v/>
      </c>
      <c r="AR673" s="30">
        <f>SUMIF([1]route!$E$3:$E$10005,E673,[1]!Table1[14])</f>
        <v/>
      </c>
      <c r="AS673" s="30">
        <f>SUMIF([1]route!$E$3:$E$10005,E673,[1]!Table1[15])</f>
        <v/>
      </c>
      <c r="AT673" s="30">
        <f>SUMIF([1]route!$E$3:$E$10005,E673,[1]!Table1[16])</f>
        <v/>
      </c>
      <c r="AU673" s="30">
        <f>SUMIF([1]route!$E$3:$E$10005,E673,[1]!Table1[17])</f>
        <v/>
      </c>
      <c r="AV673" s="30">
        <f>SUMIF([1]route!$E$3:$E$10005,E673,[1]!Table1[18])</f>
        <v/>
      </c>
      <c r="AW673" s="30">
        <f>SUMIF([1]route!$E$3:$E$10005,E673,[1]!Table1[19])</f>
        <v/>
      </c>
      <c r="AX673" s="30">
        <f>SUMIF([1]route!$E$3:$E$10005,E673,[1]!Table1[20])</f>
        <v/>
      </c>
      <c r="AY673" s="30">
        <f>SUMIF([1]route!$E$3:$E$10005,E673,[1]!Table1[21])</f>
        <v/>
      </c>
      <c r="AZ673" s="30">
        <f>SUMIF([1]route!$E$3:$E$10005,E673,[1]!Table1[22])</f>
        <v/>
      </c>
      <c r="BA673" s="30">
        <f>SUMIF([1]route!$E$3:$E$10005,E673,[1]!Table1[23])</f>
        <v/>
      </c>
      <c r="BB673" s="30">
        <f>SUMIF([1]route!$E$3:$E$10005,E673,[1]!Table1[24])</f>
        <v/>
      </c>
      <c r="BC673" s="30">
        <f>SUMIF([1]route!$E$3:$E$10005,E673,[1]!Table1[25])</f>
        <v/>
      </c>
      <c r="BD673" s="30">
        <f>SUMIF([1]route!$E$3:$E$10005,E673,[1]!Table1[26])</f>
        <v/>
      </c>
      <c r="BE673" s="30">
        <f>SUMIF([1]route!$E$3:$E$10005,E673,[1]!Table1[27])</f>
        <v/>
      </c>
      <c r="BF673" s="30">
        <f>SUMIF([1]route!$E$3:$E$10005,E673,[1]!Table1[28])</f>
        <v/>
      </c>
      <c r="BG673" s="30">
        <f>SUMIF([1]route!$E$3:$E$10005,E673,[1]!Table1[29])</f>
        <v/>
      </c>
      <c r="BH673" s="30">
        <f>SUMIF([1]route!$E$3:$E$10005,E673,[1]!Table1[30])</f>
        <v/>
      </c>
      <c r="BI673" s="30">
        <f>SUMIF([1]route!$E$3:$E$10005,E673,[1]!Table1[31])</f>
        <v/>
      </c>
      <c r="BJ673" s="30">
        <f>SUMIF([1]route!$E$3:$E$10005,E673,[1]!Table1[Remain PO])</f>
        <v/>
      </c>
      <c r="BK673" s="31">
        <f>SUMIF([1]route!$E$3:$E$10005,E673,[1]!Table1[N+1])</f>
        <v/>
      </c>
      <c r="BL673" s="31">
        <f>SUMIF([1]route!$E$3:$E$10005,E673,[1]!Table1[N+2])</f>
        <v/>
      </c>
      <c r="BM673" s="31">
        <f>SUMIF([1]route!$E$3:$E$10005,E673,[1]!Table1[N+3])</f>
        <v/>
      </c>
      <c r="BN673" s="32">
        <f>SUMIF([1]route!$E$3:$E$10005,E673,[1]!Table1[N+4])</f>
        <v/>
      </c>
      <c r="BP673" s="37">
        <f>$V673-$AD673</f>
        <v/>
      </c>
      <c r="BQ673" s="35">
        <f>BP673-AE673</f>
        <v/>
      </c>
      <c r="BR673" s="35">
        <f>BQ673-AF673</f>
        <v/>
      </c>
      <c r="BS673" s="35">
        <f>BR673-AG673</f>
        <v/>
      </c>
      <c r="BT673" s="35">
        <f>BS673-AH673</f>
        <v/>
      </c>
      <c r="BU673" s="35">
        <f>BT673-AI673</f>
        <v/>
      </c>
      <c r="BV673" s="35">
        <f>BU673-AJ673</f>
        <v/>
      </c>
      <c r="BW673" s="35">
        <f>BV673-AK673</f>
        <v/>
      </c>
      <c r="BX673" s="35">
        <f>BW673-AL673</f>
        <v/>
      </c>
      <c r="BY673" s="35">
        <f>BX673-AM673</f>
        <v/>
      </c>
      <c r="BZ673" s="35">
        <f>BY673-AN673</f>
        <v/>
      </c>
      <c r="CA673" s="35">
        <f>BZ673-AO673</f>
        <v/>
      </c>
      <c r="CB673" s="35">
        <f>CA673-AP673</f>
        <v/>
      </c>
      <c r="CC673" s="35">
        <f>CB673-AQ673</f>
        <v/>
      </c>
      <c r="CD673" s="35">
        <f>CC673-AR673</f>
        <v/>
      </c>
      <c r="CE673" s="35">
        <f>CD673-AS673</f>
        <v/>
      </c>
      <c r="CF673" s="35">
        <f>CE673-AT673</f>
        <v/>
      </c>
      <c r="CG673" s="35">
        <f>CF673-AU673</f>
        <v/>
      </c>
      <c r="CH673" s="35">
        <f>CG673-AV673</f>
        <v/>
      </c>
      <c r="CI673" s="35">
        <f>CH673-AW673</f>
        <v/>
      </c>
      <c r="CJ673" s="35">
        <f>CI673-AX673</f>
        <v/>
      </c>
      <c r="CK673" s="35">
        <f>CJ673-AY673</f>
        <v/>
      </c>
      <c r="CL673" s="35">
        <f>CK673-AZ673</f>
        <v/>
      </c>
      <c r="CM673" s="35">
        <f>CL673-BA673</f>
        <v/>
      </c>
      <c r="CN673" s="35">
        <f>CM673-BB673</f>
        <v/>
      </c>
      <c r="CO673" s="35">
        <f>CN673-BC673</f>
        <v/>
      </c>
      <c r="CP673" s="35">
        <f>CO673-BD673</f>
        <v/>
      </c>
      <c r="CQ673" s="35">
        <f>CP673-BE673</f>
        <v/>
      </c>
      <c r="CR673" s="35">
        <f>CQ673-BF673</f>
        <v/>
      </c>
      <c r="CS673" s="35">
        <f>CR673-BG673</f>
        <v/>
      </c>
      <c r="CT673" s="35">
        <f>CS673-BH673</f>
        <v/>
      </c>
      <c r="CU673" s="35">
        <f>CT673-BI673</f>
        <v/>
      </c>
      <c r="CV673" s="35">
        <f>CU673-BJ673</f>
        <v/>
      </c>
      <c r="CW673" s="38">
        <f>CV673-BK673</f>
        <v/>
      </c>
      <c r="CX673" s="38">
        <f>CW673-BL673</f>
        <v/>
      </c>
      <c r="CY673" s="38">
        <f>CX673-BM673</f>
        <v/>
      </c>
      <c r="CZ673" s="39">
        <f>CY673-BN673</f>
        <v/>
      </c>
      <c r="DA673" s="35" t="n"/>
    </row>
    <row r="674">
      <c r="D674" s="19" t="n"/>
      <c r="E674" s="20" t="n"/>
      <c r="F674" s="21" t="n"/>
      <c r="G674" s="21" t="n"/>
      <c r="H674" s="21" t="n"/>
      <c r="I674" s="19" t="n"/>
      <c r="J674" s="19" t="n"/>
      <c r="K674" s="21" t="n"/>
      <c r="L674" s="21" t="n"/>
      <c r="M674" s="22" t="n"/>
      <c r="N674" s="22" t="n"/>
      <c r="O674" s="19" t="n"/>
      <c r="P674" s="21" t="n"/>
      <c r="Q674" s="167">
        <f>'Cutting Rules'!AD674</f>
        <v/>
      </c>
      <c r="R674" s="168" t="n"/>
      <c r="S674" s="24" t="n"/>
      <c r="T674" s="169" t="inlineStr"/>
      <c r="U674" s="19" t="n"/>
      <c r="V674" s="25" t="n"/>
      <c r="W674" s="26" t="n"/>
      <c r="X674" s="27" t="n"/>
      <c r="Y674" s="47" t="n"/>
      <c r="Z674" s="121">
        <f>IFERROR(VLOOKUP(E674,[1]route!$E$3:$BL$10005,59,0),"")&amp;IFERROR(VLOOKUP(E674,[1]route!$E$3:$BL$10005,60,0),"")</f>
        <v/>
      </c>
      <c r="AA674" s="172">
        <f>IF(R674&gt;V674,R674-V674,0)</f>
        <v/>
      </c>
      <c r="AB674" s="173">
        <f>AA674*O674*N674/1000</f>
        <v/>
      </c>
      <c r="AC674" s="4">
        <f>IFERROR(MATCH($X674,$BP674:$CZ674,0),"")</f>
        <v/>
      </c>
      <c r="AD674" s="29" t="n">
        <v>0</v>
      </c>
      <c r="AE674" s="30">
        <f>SUMIF([1]route!$E$3:$E$10005,E674,[1]!Table1[1])</f>
        <v/>
      </c>
      <c r="AF674" s="30">
        <f>SUMIF([1]route!$E$3:$E$10005,E674,[1]!Table1[2])</f>
        <v/>
      </c>
      <c r="AG674" s="30">
        <f>SUMIF([1]route!$E$3:$E$10005,E674,[1]!Table1[3])</f>
        <v/>
      </c>
      <c r="AH674" s="30">
        <f>SUMIF([1]route!$E$3:$E$10005,E674,[1]!Table1[4])</f>
        <v/>
      </c>
      <c r="AI674" s="30">
        <f>SUMIF([1]route!$E$3:$E$10005,E674,[1]!Table1[5])</f>
        <v/>
      </c>
      <c r="AJ674" s="30">
        <f>SUMIF([1]route!$E$3:$E$10005,E674,[1]!Table1[6])</f>
        <v/>
      </c>
      <c r="AK674" s="30">
        <f>SUMIF([1]route!$E$3:$E$10005,E674,[1]!Table1[7])</f>
        <v/>
      </c>
      <c r="AL674" s="30">
        <f>SUMIF([1]route!$E$3:$E$10005,E674,[1]!Table1[8])</f>
        <v/>
      </c>
      <c r="AM674" s="30">
        <f>SUMIF([1]route!$E$3:$E$10005,E674,[1]!Table1[9])</f>
        <v/>
      </c>
      <c r="AN674" s="30">
        <f>SUMIF([1]route!$E$3:$E$10005,E674,[1]!Table1[10])</f>
        <v/>
      </c>
      <c r="AO674" s="30">
        <f>SUMIF([1]route!$E$3:$E$10005,E674,[1]!Table1[11])</f>
        <v/>
      </c>
      <c r="AP674" s="30">
        <f>SUMIF([1]route!$E$3:$E$10005,E674,[1]!Table1[12])</f>
        <v/>
      </c>
      <c r="AQ674" s="30">
        <f>SUMIF([1]route!$E$3:$E$10005,E674,[1]!Table1[13])</f>
        <v/>
      </c>
      <c r="AR674" s="30">
        <f>SUMIF([1]route!$E$3:$E$10005,E674,[1]!Table1[14])</f>
        <v/>
      </c>
      <c r="AS674" s="30">
        <f>SUMIF([1]route!$E$3:$E$10005,E674,[1]!Table1[15])</f>
        <v/>
      </c>
      <c r="AT674" s="30">
        <f>SUMIF([1]route!$E$3:$E$10005,E674,[1]!Table1[16])</f>
        <v/>
      </c>
      <c r="AU674" s="30">
        <f>SUMIF([1]route!$E$3:$E$10005,E674,[1]!Table1[17])</f>
        <v/>
      </c>
      <c r="AV674" s="30">
        <f>SUMIF([1]route!$E$3:$E$10005,E674,[1]!Table1[18])</f>
        <v/>
      </c>
      <c r="AW674" s="30">
        <f>SUMIF([1]route!$E$3:$E$10005,E674,[1]!Table1[19])</f>
        <v/>
      </c>
      <c r="AX674" s="30">
        <f>SUMIF([1]route!$E$3:$E$10005,E674,[1]!Table1[20])</f>
        <v/>
      </c>
      <c r="AY674" s="30">
        <f>SUMIF([1]route!$E$3:$E$10005,E674,[1]!Table1[21])</f>
        <v/>
      </c>
      <c r="AZ674" s="30">
        <f>SUMIF([1]route!$E$3:$E$10005,E674,[1]!Table1[22])</f>
        <v/>
      </c>
      <c r="BA674" s="30">
        <f>SUMIF([1]route!$E$3:$E$10005,E674,[1]!Table1[23])</f>
        <v/>
      </c>
      <c r="BB674" s="30">
        <f>SUMIF([1]route!$E$3:$E$10005,E674,[1]!Table1[24])</f>
        <v/>
      </c>
      <c r="BC674" s="30">
        <f>SUMIF([1]route!$E$3:$E$10005,E674,[1]!Table1[25])</f>
        <v/>
      </c>
      <c r="BD674" s="30">
        <f>SUMIF([1]route!$E$3:$E$10005,E674,[1]!Table1[26])</f>
        <v/>
      </c>
      <c r="BE674" s="30">
        <f>SUMIF([1]route!$E$3:$E$10005,E674,[1]!Table1[27])</f>
        <v/>
      </c>
      <c r="BF674" s="30">
        <f>SUMIF([1]route!$E$3:$E$10005,E674,[1]!Table1[28])</f>
        <v/>
      </c>
      <c r="BG674" s="30">
        <f>SUMIF([1]route!$E$3:$E$10005,E674,[1]!Table1[29])</f>
        <v/>
      </c>
      <c r="BH674" s="30">
        <f>SUMIF([1]route!$E$3:$E$10005,E674,[1]!Table1[30])</f>
        <v/>
      </c>
      <c r="BI674" s="30">
        <f>SUMIF([1]route!$E$3:$E$10005,E674,[1]!Table1[31])</f>
        <v/>
      </c>
      <c r="BJ674" s="30">
        <f>SUMIF([1]route!$E$3:$E$10005,E674,[1]!Table1[Remain PO])</f>
        <v/>
      </c>
      <c r="BK674" s="31">
        <f>SUMIF([1]route!$E$3:$E$10005,E674,[1]!Table1[N+1])</f>
        <v/>
      </c>
      <c r="BL674" s="31">
        <f>SUMIF([1]route!$E$3:$E$10005,E674,[1]!Table1[N+2])</f>
        <v/>
      </c>
      <c r="BM674" s="31">
        <f>SUMIF([1]route!$E$3:$E$10005,E674,[1]!Table1[N+3])</f>
        <v/>
      </c>
      <c r="BN674" s="32">
        <f>SUMIF([1]route!$E$3:$E$10005,E674,[1]!Table1[N+4])</f>
        <v/>
      </c>
      <c r="BP674" s="37">
        <f>$V674-$AD674</f>
        <v/>
      </c>
      <c r="BQ674" s="35">
        <f>BP674-AE674</f>
        <v/>
      </c>
      <c r="BR674" s="35">
        <f>BQ674-AF674</f>
        <v/>
      </c>
      <c r="BS674" s="35">
        <f>BR674-AG674</f>
        <v/>
      </c>
      <c r="BT674" s="35">
        <f>BS674-AH674</f>
        <v/>
      </c>
      <c r="BU674" s="35">
        <f>BT674-AI674</f>
        <v/>
      </c>
      <c r="BV674" s="35">
        <f>BU674-AJ674</f>
        <v/>
      </c>
      <c r="BW674" s="35">
        <f>BV674-AK674</f>
        <v/>
      </c>
      <c r="BX674" s="35">
        <f>BW674-AL674</f>
        <v/>
      </c>
      <c r="BY674" s="35">
        <f>BX674-AM674</f>
        <v/>
      </c>
      <c r="BZ674" s="35">
        <f>BY674-AN674</f>
        <v/>
      </c>
      <c r="CA674" s="35">
        <f>BZ674-AO674</f>
        <v/>
      </c>
      <c r="CB674" s="35">
        <f>CA674-AP674</f>
        <v/>
      </c>
      <c r="CC674" s="35">
        <f>CB674-AQ674</f>
        <v/>
      </c>
      <c r="CD674" s="35">
        <f>CC674-AR674</f>
        <v/>
      </c>
      <c r="CE674" s="35">
        <f>CD674-AS674</f>
        <v/>
      </c>
      <c r="CF674" s="35">
        <f>CE674-AT674</f>
        <v/>
      </c>
      <c r="CG674" s="35">
        <f>CF674-AU674</f>
        <v/>
      </c>
      <c r="CH674" s="35">
        <f>CG674-AV674</f>
        <v/>
      </c>
      <c r="CI674" s="35">
        <f>CH674-AW674</f>
        <v/>
      </c>
      <c r="CJ674" s="35">
        <f>CI674-AX674</f>
        <v/>
      </c>
      <c r="CK674" s="35">
        <f>CJ674-AY674</f>
        <v/>
      </c>
      <c r="CL674" s="35">
        <f>CK674-AZ674</f>
        <v/>
      </c>
      <c r="CM674" s="35">
        <f>CL674-BA674</f>
        <v/>
      </c>
      <c r="CN674" s="35">
        <f>CM674-BB674</f>
        <v/>
      </c>
      <c r="CO674" s="35">
        <f>CN674-BC674</f>
        <v/>
      </c>
      <c r="CP674" s="35">
        <f>CO674-BD674</f>
        <v/>
      </c>
      <c r="CQ674" s="35">
        <f>CP674-BE674</f>
        <v/>
      </c>
      <c r="CR674" s="35">
        <f>CQ674-BF674</f>
        <v/>
      </c>
      <c r="CS674" s="35">
        <f>CR674-BG674</f>
        <v/>
      </c>
      <c r="CT674" s="35">
        <f>CS674-BH674</f>
        <v/>
      </c>
      <c r="CU674" s="35">
        <f>CT674-BI674</f>
        <v/>
      </c>
      <c r="CV674" s="35">
        <f>CU674-BJ674</f>
        <v/>
      </c>
      <c r="CW674" s="38">
        <f>CV674-BK674</f>
        <v/>
      </c>
      <c r="CX674" s="38">
        <f>CW674-BL674</f>
        <v/>
      </c>
      <c r="CY674" s="38">
        <f>CX674-BM674</f>
        <v/>
      </c>
      <c r="CZ674" s="39">
        <f>CY674-BN674</f>
        <v/>
      </c>
      <c r="DA674" s="35" t="n"/>
    </row>
    <row r="675">
      <c r="D675" s="19" t="n"/>
      <c r="E675" s="20" t="n"/>
      <c r="F675" s="21" t="n"/>
      <c r="G675" s="21" t="n"/>
      <c r="H675" s="21" t="n"/>
      <c r="I675" s="19" t="n"/>
      <c r="J675" s="19" t="n"/>
      <c r="K675" s="21" t="n"/>
      <c r="L675" s="21" t="n"/>
      <c r="M675" s="22" t="n"/>
      <c r="N675" s="22" t="n"/>
      <c r="O675" s="19" t="n"/>
      <c r="P675" s="21" t="n"/>
      <c r="Q675" s="167">
        <f>'Cutting Rules'!AD675</f>
        <v/>
      </c>
      <c r="R675" s="168" t="n"/>
      <c r="S675" s="24" t="n"/>
      <c r="T675" s="169" t="inlineStr"/>
      <c r="U675" s="19" t="n"/>
      <c r="V675" s="25" t="n"/>
      <c r="W675" s="26" t="n"/>
      <c r="X675" s="27" t="n"/>
      <c r="Y675" s="47" t="n"/>
      <c r="Z675" s="121">
        <f>IFERROR(VLOOKUP(E675,[1]route!$E$3:$BL$10005,59,0),"")&amp;IFERROR(VLOOKUP(E675,[1]route!$E$3:$BL$10005,60,0),"")</f>
        <v/>
      </c>
      <c r="AA675" s="172">
        <f>IF(R675&gt;V675,R675-V675,0)</f>
        <v/>
      </c>
      <c r="AB675" s="173">
        <f>AA675*O675*N675/1000</f>
        <v/>
      </c>
      <c r="AC675" s="4">
        <f>IFERROR(MATCH($X675,$BP675:$CZ675,0),"")</f>
        <v/>
      </c>
      <c r="AD675" s="29" t="n">
        <v>0</v>
      </c>
      <c r="AE675" s="30">
        <f>SUMIF([1]route!$E$3:$E$10005,E675,[1]!Table1[1])</f>
        <v/>
      </c>
      <c r="AF675" s="30">
        <f>SUMIF([1]route!$E$3:$E$10005,E675,[1]!Table1[2])</f>
        <v/>
      </c>
      <c r="AG675" s="30">
        <f>SUMIF([1]route!$E$3:$E$10005,E675,[1]!Table1[3])</f>
        <v/>
      </c>
      <c r="AH675" s="30">
        <f>SUMIF([1]route!$E$3:$E$10005,E675,[1]!Table1[4])</f>
        <v/>
      </c>
      <c r="AI675" s="30">
        <f>SUMIF([1]route!$E$3:$E$10005,E675,[1]!Table1[5])</f>
        <v/>
      </c>
      <c r="AJ675" s="30">
        <f>SUMIF([1]route!$E$3:$E$10005,E675,[1]!Table1[6])</f>
        <v/>
      </c>
      <c r="AK675" s="30">
        <f>SUMIF([1]route!$E$3:$E$10005,E675,[1]!Table1[7])</f>
        <v/>
      </c>
      <c r="AL675" s="30">
        <f>SUMIF([1]route!$E$3:$E$10005,E675,[1]!Table1[8])</f>
        <v/>
      </c>
      <c r="AM675" s="30">
        <f>SUMIF([1]route!$E$3:$E$10005,E675,[1]!Table1[9])</f>
        <v/>
      </c>
      <c r="AN675" s="30">
        <f>SUMIF([1]route!$E$3:$E$10005,E675,[1]!Table1[10])</f>
        <v/>
      </c>
      <c r="AO675" s="30">
        <f>SUMIF([1]route!$E$3:$E$10005,E675,[1]!Table1[11])</f>
        <v/>
      </c>
      <c r="AP675" s="30">
        <f>SUMIF([1]route!$E$3:$E$10005,E675,[1]!Table1[12])</f>
        <v/>
      </c>
      <c r="AQ675" s="30">
        <f>SUMIF([1]route!$E$3:$E$10005,E675,[1]!Table1[13])</f>
        <v/>
      </c>
      <c r="AR675" s="30">
        <f>SUMIF([1]route!$E$3:$E$10005,E675,[1]!Table1[14])</f>
        <v/>
      </c>
      <c r="AS675" s="30">
        <f>SUMIF([1]route!$E$3:$E$10005,E675,[1]!Table1[15])</f>
        <v/>
      </c>
      <c r="AT675" s="30">
        <f>SUMIF([1]route!$E$3:$E$10005,E675,[1]!Table1[16])</f>
        <v/>
      </c>
      <c r="AU675" s="30">
        <f>SUMIF([1]route!$E$3:$E$10005,E675,[1]!Table1[17])</f>
        <v/>
      </c>
      <c r="AV675" s="30">
        <f>SUMIF([1]route!$E$3:$E$10005,E675,[1]!Table1[18])</f>
        <v/>
      </c>
      <c r="AW675" s="30">
        <f>SUMIF([1]route!$E$3:$E$10005,E675,[1]!Table1[19])</f>
        <v/>
      </c>
      <c r="AX675" s="30">
        <f>SUMIF([1]route!$E$3:$E$10005,E675,[1]!Table1[20])</f>
        <v/>
      </c>
      <c r="AY675" s="30">
        <f>SUMIF([1]route!$E$3:$E$10005,E675,[1]!Table1[21])</f>
        <v/>
      </c>
      <c r="AZ675" s="30">
        <f>SUMIF([1]route!$E$3:$E$10005,E675,[1]!Table1[22])</f>
        <v/>
      </c>
      <c r="BA675" s="30">
        <f>SUMIF([1]route!$E$3:$E$10005,E675,[1]!Table1[23])</f>
        <v/>
      </c>
      <c r="BB675" s="30">
        <f>SUMIF([1]route!$E$3:$E$10005,E675,[1]!Table1[24])</f>
        <v/>
      </c>
      <c r="BC675" s="30">
        <f>SUMIF([1]route!$E$3:$E$10005,E675,[1]!Table1[25])</f>
        <v/>
      </c>
      <c r="BD675" s="30">
        <f>SUMIF([1]route!$E$3:$E$10005,E675,[1]!Table1[26])</f>
        <v/>
      </c>
      <c r="BE675" s="30">
        <f>SUMIF([1]route!$E$3:$E$10005,E675,[1]!Table1[27])</f>
        <v/>
      </c>
      <c r="BF675" s="30">
        <f>SUMIF([1]route!$E$3:$E$10005,E675,[1]!Table1[28])</f>
        <v/>
      </c>
      <c r="BG675" s="30">
        <f>SUMIF([1]route!$E$3:$E$10005,E675,[1]!Table1[29])</f>
        <v/>
      </c>
      <c r="BH675" s="30">
        <f>SUMIF([1]route!$E$3:$E$10005,E675,[1]!Table1[30])</f>
        <v/>
      </c>
      <c r="BI675" s="30">
        <f>SUMIF([1]route!$E$3:$E$10005,E675,[1]!Table1[31])</f>
        <v/>
      </c>
      <c r="BJ675" s="30">
        <f>SUMIF([1]route!$E$3:$E$10005,E675,[1]!Table1[Remain PO])</f>
        <v/>
      </c>
      <c r="BK675" s="31">
        <f>SUMIF([1]route!$E$3:$E$10005,E675,[1]!Table1[N+1])</f>
        <v/>
      </c>
      <c r="BL675" s="31">
        <f>SUMIF([1]route!$E$3:$E$10005,E675,[1]!Table1[N+2])</f>
        <v/>
      </c>
      <c r="BM675" s="31">
        <f>SUMIF([1]route!$E$3:$E$10005,E675,[1]!Table1[N+3])</f>
        <v/>
      </c>
      <c r="BN675" s="32">
        <f>SUMIF([1]route!$E$3:$E$10005,E675,[1]!Table1[N+4])</f>
        <v/>
      </c>
      <c r="BP675" s="37">
        <f>$V675-$AD675</f>
        <v/>
      </c>
      <c r="BQ675" s="35">
        <f>BP675-AE675</f>
        <v/>
      </c>
      <c r="BR675" s="35">
        <f>BQ675-AF675</f>
        <v/>
      </c>
      <c r="BS675" s="35">
        <f>BR675-AG675</f>
        <v/>
      </c>
      <c r="BT675" s="35">
        <f>BS675-AH675</f>
        <v/>
      </c>
      <c r="BU675" s="35">
        <f>BT675-AI675</f>
        <v/>
      </c>
      <c r="BV675" s="35">
        <f>BU675-AJ675</f>
        <v/>
      </c>
      <c r="BW675" s="35">
        <f>BV675-AK675</f>
        <v/>
      </c>
      <c r="BX675" s="35">
        <f>BW675-AL675</f>
        <v/>
      </c>
      <c r="BY675" s="35">
        <f>BX675-AM675</f>
        <v/>
      </c>
      <c r="BZ675" s="35">
        <f>BY675-AN675</f>
        <v/>
      </c>
      <c r="CA675" s="35">
        <f>BZ675-AO675</f>
        <v/>
      </c>
      <c r="CB675" s="35">
        <f>CA675-AP675</f>
        <v/>
      </c>
      <c r="CC675" s="35">
        <f>CB675-AQ675</f>
        <v/>
      </c>
      <c r="CD675" s="35">
        <f>CC675-AR675</f>
        <v/>
      </c>
      <c r="CE675" s="35">
        <f>CD675-AS675</f>
        <v/>
      </c>
      <c r="CF675" s="35">
        <f>CE675-AT675</f>
        <v/>
      </c>
      <c r="CG675" s="35">
        <f>CF675-AU675</f>
        <v/>
      </c>
      <c r="CH675" s="35">
        <f>CG675-AV675</f>
        <v/>
      </c>
      <c r="CI675" s="35">
        <f>CH675-AW675</f>
        <v/>
      </c>
      <c r="CJ675" s="35">
        <f>CI675-AX675</f>
        <v/>
      </c>
      <c r="CK675" s="35">
        <f>CJ675-AY675</f>
        <v/>
      </c>
      <c r="CL675" s="35">
        <f>CK675-AZ675</f>
        <v/>
      </c>
      <c r="CM675" s="35">
        <f>CL675-BA675</f>
        <v/>
      </c>
      <c r="CN675" s="35">
        <f>CM675-BB675</f>
        <v/>
      </c>
      <c r="CO675" s="35">
        <f>CN675-BC675</f>
        <v/>
      </c>
      <c r="CP675" s="35">
        <f>CO675-BD675</f>
        <v/>
      </c>
      <c r="CQ675" s="35">
        <f>CP675-BE675</f>
        <v/>
      </c>
      <c r="CR675" s="35">
        <f>CQ675-BF675</f>
        <v/>
      </c>
      <c r="CS675" s="35">
        <f>CR675-BG675</f>
        <v/>
      </c>
      <c r="CT675" s="35">
        <f>CS675-BH675</f>
        <v/>
      </c>
      <c r="CU675" s="35">
        <f>CT675-BI675</f>
        <v/>
      </c>
      <c r="CV675" s="35">
        <f>CU675-BJ675</f>
        <v/>
      </c>
      <c r="CW675" s="38">
        <f>CV675-BK675</f>
        <v/>
      </c>
      <c r="CX675" s="38">
        <f>CW675-BL675</f>
        <v/>
      </c>
      <c r="CY675" s="38">
        <f>CX675-BM675</f>
        <v/>
      </c>
      <c r="CZ675" s="39">
        <f>CY675-BN675</f>
        <v/>
      </c>
      <c r="DA675" s="35" t="n"/>
    </row>
    <row r="676">
      <c r="D676" s="19" t="n"/>
      <c r="E676" s="20" t="n"/>
      <c r="F676" s="21" t="n"/>
      <c r="G676" s="21" t="n"/>
      <c r="H676" s="21" t="n"/>
      <c r="I676" s="19" t="n"/>
      <c r="J676" s="19" t="n"/>
      <c r="K676" s="21" t="n"/>
      <c r="L676" s="21" t="n"/>
      <c r="M676" s="22" t="n"/>
      <c r="N676" s="22" t="n"/>
      <c r="O676" s="19" t="n"/>
      <c r="P676" s="21" t="n"/>
      <c r="Q676" s="167">
        <f>'Cutting Rules'!AD676</f>
        <v/>
      </c>
      <c r="R676" s="168" t="n"/>
      <c r="S676" s="24" t="n"/>
      <c r="T676" s="169" t="inlineStr"/>
      <c r="U676" s="19" t="n"/>
      <c r="V676" s="25" t="n"/>
      <c r="W676" s="26" t="n"/>
      <c r="X676" s="27" t="n"/>
      <c r="Y676" s="47" t="n"/>
      <c r="Z676" s="121">
        <f>IFERROR(VLOOKUP(E676,[1]route!$E$3:$BL$10005,59,0),"")&amp;IFERROR(VLOOKUP(E676,[1]route!$E$3:$BL$10005,60,0),"")</f>
        <v/>
      </c>
      <c r="AA676" s="172">
        <f>IF(R676&gt;V676,R676-V676,0)</f>
        <v/>
      </c>
      <c r="AB676" s="173">
        <f>AA676*O676*N676/1000</f>
        <v/>
      </c>
      <c r="AC676" s="4">
        <f>IFERROR(MATCH($X676,$BP676:$CZ676,0),"")</f>
        <v/>
      </c>
      <c r="AD676" s="29" t="n">
        <v>0</v>
      </c>
      <c r="AE676" s="30">
        <f>SUMIF([1]route!$E$3:$E$10005,E676,[1]!Table1[1])</f>
        <v/>
      </c>
      <c r="AF676" s="30">
        <f>SUMIF([1]route!$E$3:$E$10005,E676,[1]!Table1[2])</f>
        <v/>
      </c>
      <c r="AG676" s="30">
        <f>SUMIF([1]route!$E$3:$E$10005,E676,[1]!Table1[3])</f>
        <v/>
      </c>
      <c r="AH676" s="30">
        <f>SUMIF([1]route!$E$3:$E$10005,E676,[1]!Table1[4])</f>
        <v/>
      </c>
      <c r="AI676" s="30">
        <f>SUMIF([1]route!$E$3:$E$10005,E676,[1]!Table1[5])</f>
        <v/>
      </c>
      <c r="AJ676" s="30">
        <f>SUMIF([1]route!$E$3:$E$10005,E676,[1]!Table1[6])</f>
        <v/>
      </c>
      <c r="AK676" s="30">
        <f>SUMIF([1]route!$E$3:$E$10005,E676,[1]!Table1[7])</f>
        <v/>
      </c>
      <c r="AL676" s="30">
        <f>SUMIF([1]route!$E$3:$E$10005,E676,[1]!Table1[8])</f>
        <v/>
      </c>
      <c r="AM676" s="30">
        <f>SUMIF([1]route!$E$3:$E$10005,E676,[1]!Table1[9])</f>
        <v/>
      </c>
      <c r="AN676" s="30">
        <f>SUMIF([1]route!$E$3:$E$10005,E676,[1]!Table1[10])</f>
        <v/>
      </c>
      <c r="AO676" s="30">
        <f>SUMIF([1]route!$E$3:$E$10005,E676,[1]!Table1[11])</f>
        <v/>
      </c>
      <c r="AP676" s="30">
        <f>SUMIF([1]route!$E$3:$E$10005,E676,[1]!Table1[12])</f>
        <v/>
      </c>
      <c r="AQ676" s="30">
        <f>SUMIF([1]route!$E$3:$E$10005,E676,[1]!Table1[13])</f>
        <v/>
      </c>
      <c r="AR676" s="30">
        <f>SUMIF([1]route!$E$3:$E$10005,E676,[1]!Table1[14])</f>
        <v/>
      </c>
      <c r="AS676" s="30">
        <f>SUMIF([1]route!$E$3:$E$10005,E676,[1]!Table1[15])</f>
        <v/>
      </c>
      <c r="AT676" s="30">
        <f>SUMIF([1]route!$E$3:$E$10005,E676,[1]!Table1[16])</f>
        <v/>
      </c>
      <c r="AU676" s="30">
        <f>SUMIF([1]route!$E$3:$E$10005,E676,[1]!Table1[17])</f>
        <v/>
      </c>
      <c r="AV676" s="30">
        <f>SUMIF([1]route!$E$3:$E$10005,E676,[1]!Table1[18])</f>
        <v/>
      </c>
      <c r="AW676" s="30">
        <f>SUMIF([1]route!$E$3:$E$10005,E676,[1]!Table1[19])</f>
        <v/>
      </c>
      <c r="AX676" s="30">
        <f>SUMIF([1]route!$E$3:$E$10005,E676,[1]!Table1[20])</f>
        <v/>
      </c>
      <c r="AY676" s="30">
        <f>SUMIF([1]route!$E$3:$E$10005,E676,[1]!Table1[21])</f>
        <v/>
      </c>
      <c r="AZ676" s="30">
        <f>SUMIF([1]route!$E$3:$E$10005,E676,[1]!Table1[22])</f>
        <v/>
      </c>
      <c r="BA676" s="30">
        <f>SUMIF([1]route!$E$3:$E$10005,E676,[1]!Table1[23])</f>
        <v/>
      </c>
      <c r="BB676" s="30">
        <f>SUMIF([1]route!$E$3:$E$10005,E676,[1]!Table1[24])</f>
        <v/>
      </c>
      <c r="BC676" s="30">
        <f>SUMIF([1]route!$E$3:$E$10005,E676,[1]!Table1[25])</f>
        <v/>
      </c>
      <c r="BD676" s="30">
        <f>SUMIF([1]route!$E$3:$E$10005,E676,[1]!Table1[26])</f>
        <v/>
      </c>
      <c r="BE676" s="30">
        <f>SUMIF([1]route!$E$3:$E$10005,E676,[1]!Table1[27])</f>
        <v/>
      </c>
      <c r="BF676" s="30">
        <f>SUMIF([1]route!$E$3:$E$10005,E676,[1]!Table1[28])</f>
        <v/>
      </c>
      <c r="BG676" s="30">
        <f>SUMIF([1]route!$E$3:$E$10005,E676,[1]!Table1[29])</f>
        <v/>
      </c>
      <c r="BH676" s="30">
        <f>SUMIF([1]route!$E$3:$E$10005,E676,[1]!Table1[30])</f>
        <v/>
      </c>
      <c r="BI676" s="30">
        <f>SUMIF([1]route!$E$3:$E$10005,E676,[1]!Table1[31])</f>
        <v/>
      </c>
      <c r="BJ676" s="30">
        <f>SUMIF([1]route!$E$3:$E$10005,E676,[1]!Table1[Remain PO])</f>
        <v/>
      </c>
      <c r="BK676" s="31">
        <f>SUMIF([1]route!$E$3:$E$10005,E676,[1]!Table1[N+1])</f>
        <v/>
      </c>
      <c r="BL676" s="31">
        <f>SUMIF([1]route!$E$3:$E$10005,E676,[1]!Table1[N+2])</f>
        <v/>
      </c>
      <c r="BM676" s="31">
        <f>SUMIF([1]route!$E$3:$E$10005,E676,[1]!Table1[N+3])</f>
        <v/>
      </c>
      <c r="BN676" s="32">
        <f>SUMIF([1]route!$E$3:$E$10005,E676,[1]!Table1[N+4])</f>
        <v/>
      </c>
      <c r="BP676" s="37">
        <f>$V676-$AD676</f>
        <v/>
      </c>
      <c r="BQ676" s="35">
        <f>BP676-AE676</f>
        <v/>
      </c>
      <c r="BR676" s="35">
        <f>BQ676-AF676</f>
        <v/>
      </c>
      <c r="BS676" s="35">
        <f>BR676-AG676</f>
        <v/>
      </c>
      <c r="BT676" s="35">
        <f>BS676-AH676</f>
        <v/>
      </c>
      <c r="BU676" s="35">
        <f>BT676-AI676</f>
        <v/>
      </c>
      <c r="BV676" s="35">
        <f>BU676-AJ676</f>
        <v/>
      </c>
      <c r="BW676" s="35">
        <f>BV676-AK676</f>
        <v/>
      </c>
      <c r="BX676" s="35">
        <f>BW676-AL676</f>
        <v/>
      </c>
      <c r="BY676" s="35">
        <f>BX676-AM676</f>
        <v/>
      </c>
      <c r="BZ676" s="35">
        <f>BY676-AN676</f>
        <v/>
      </c>
      <c r="CA676" s="35">
        <f>BZ676-AO676</f>
        <v/>
      </c>
      <c r="CB676" s="35">
        <f>CA676-AP676</f>
        <v/>
      </c>
      <c r="CC676" s="35">
        <f>CB676-AQ676</f>
        <v/>
      </c>
      <c r="CD676" s="35">
        <f>CC676-AR676</f>
        <v/>
      </c>
      <c r="CE676" s="35">
        <f>CD676-AS676</f>
        <v/>
      </c>
      <c r="CF676" s="35">
        <f>CE676-AT676</f>
        <v/>
      </c>
      <c r="CG676" s="35">
        <f>CF676-AU676</f>
        <v/>
      </c>
      <c r="CH676" s="35">
        <f>CG676-AV676</f>
        <v/>
      </c>
      <c r="CI676" s="35">
        <f>CH676-AW676</f>
        <v/>
      </c>
      <c r="CJ676" s="35">
        <f>CI676-AX676</f>
        <v/>
      </c>
      <c r="CK676" s="35">
        <f>CJ676-AY676</f>
        <v/>
      </c>
      <c r="CL676" s="35">
        <f>CK676-AZ676</f>
        <v/>
      </c>
      <c r="CM676" s="35">
        <f>CL676-BA676</f>
        <v/>
      </c>
      <c r="CN676" s="35">
        <f>CM676-BB676</f>
        <v/>
      </c>
      <c r="CO676" s="35">
        <f>CN676-BC676</f>
        <v/>
      </c>
      <c r="CP676" s="35">
        <f>CO676-BD676</f>
        <v/>
      </c>
      <c r="CQ676" s="35">
        <f>CP676-BE676</f>
        <v/>
      </c>
      <c r="CR676" s="35">
        <f>CQ676-BF676</f>
        <v/>
      </c>
      <c r="CS676" s="35">
        <f>CR676-BG676</f>
        <v/>
      </c>
      <c r="CT676" s="35">
        <f>CS676-BH676</f>
        <v/>
      </c>
      <c r="CU676" s="35">
        <f>CT676-BI676</f>
        <v/>
      </c>
      <c r="CV676" s="35">
        <f>CU676-BJ676</f>
        <v/>
      </c>
      <c r="CW676" s="38">
        <f>CV676-BK676</f>
        <v/>
      </c>
      <c r="CX676" s="38">
        <f>CW676-BL676</f>
        <v/>
      </c>
      <c r="CY676" s="38">
        <f>CX676-BM676</f>
        <v/>
      </c>
      <c r="CZ676" s="39">
        <f>CY676-BN676</f>
        <v/>
      </c>
      <c r="DA676" s="35" t="n"/>
    </row>
    <row r="677">
      <c r="D677" s="19" t="n"/>
      <c r="E677" s="20" t="n"/>
      <c r="F677" s="21" t="n"/>
      <c r="G677" s="21" t="n"/>
      <c r="H677" s="21" t="n"/>
      <c r="I677" s="19" t="n"/>
      <c r="J677" s="19" t="n"/>
      <c r="K677" s="21" t="n"/>
      <c r="L677" s="21" t="n"/>
      <c r="M677" s="22" t="n"/>
      <c r="N677" s="22" t="n"/>
      <c r="O677" s="19" t="n"/>
      <c r="P677" s="21" t="n"/>
      <c r="Q677" s="167">
        <f>'Cutting Rules'!AD677</f>
        <v/>
      </c>
      <c r="R677" s="168" t="n"/>
      <c r="S677" s="24" t="n"/>
      <c r="T677" s="169" t="inlineStr"/>
      <c r="U677" s="19" t="n"/>
      <c r="V677" s="25" t="n"/>
      <c r="W677" s="26" t="n"/>
      <c r="X677" s="27" t="n"/>
      <c r="Y677" s="47" t="n"/>
      <c r="Z677" s="121">
        <f>IFERROR(VLOOKUP(E677,[1]route!$E$3:$BL$10005,59,0),"")&amp;IFERROR(VLOOKUP(E677,[1]route!$E$3:$BL$10005,60,0),"")</f>
        <v/>
      </c>
      <c r="AA677" s="172">
        <f>IF(R677&gt;V677,R677-V677,0)</f>
        <v/>
      </c>
      <c r="AB677" s="173">
        <f>AA677*O677*N677/1000</f>
        <v/>
      </c>
      <c r="AC677" s="4">
        <f>IFERROR(MATCH($X677,$BP677:$CZ677,0),"")</f>
        <v/>
      </c>
      <c r="AD677" s="29" t="n">
        <v>0</v>
      </c>
      <c r="AE677" s="30">
        <f>SUMIF([1]route!$E$3:$E$10005,E677,[1]!Table1[1])</f>
        <v/>
      </c>
      <c r="AF677" s="30">
        <f>SUMIF([1]route!$E$3:$E$10005,E677,[1]!Table1[2])</f>
        <v/>
      </c>
      <c r="AG677" s="30">
        <f>SUMIF([1]route!$E$3:$E$10005,E677,[1]!Table1[3])</f>
        <v/>
      </c>
      <c r="AH677" s="30">
        <f>SUMIF([1]route!$E$3:$E$10005,E677,[1]!Table1[4])</f>
        <v/>
      </c>
      <c r="AI677" s="30">
        <f>SUMIF([1]route!$E$3:$E$10005,E677,[1]!Table1[5])</f>
        <v/>
      </c>
      <c r="AJ677" s="30">
        <f>SUMIF([1]route!$E$3:$E$10005,E677,[1]!Table1[6])</f>
        <v/>
      </c>
      <c r="AK677" s="30">
        <f>SUMIF([1]route!$E$3:$E$10005,E677,[1]!Table1[7])</f>
        <v/>
      </c>
      <c r="AL677" s="30">
        <f>SUMIF([1]route!$E$3:$E$10005,E677,[1]!Table1[8])</f>
        <v/>
      </c>
      <c r="AM677" s="30">
        <f>SUMIF([1]route!$E$3:$E$10005,E677,[1]!Table1[9])</f>
        <v/>
      </c>
      <c r="AN677" s="30">
        <f>SUMIF([1]route!$E$3:$E$10005,E677,[1]!Table1[10])</f>
        <v/>
      </c>
      <c r="AO677" s="30">
        <f>SUMIF([1]route!$E$3:$E$10005,E677,[1]!Table1[11])</f>
        <v/>
      </c>
      <c r="AP677" s="30">
        <f>SUMIF([1]route!$E$3:$E$10005,E677,[1]!Table1[12])</f>
        <v/>
      </c>
      <c r="AQ677" s="30">
        <f>SUMIF([1]route!$E$3:$E$10005,E677,[1]!Table1[13])</f>
        <v/>
      </c>
      <c r="AR677" s="30">
        <f>SUMIF([1]route!$E$3:$E$10005,E677,[1]!Table1[14])</f>
        <v/>
      </c>
      <c r="AS677" s="30">
        <f>SUMIF([1]route!$E$3:$E$10005,E677,[1]!Table1[15])</f>
        <v/>
      </c>
      <c r="AT677" s="30">
        <f>SUMIF([1]route!$E$3:$E$10005,E677,[1]!Table1[16])</f>
        <v/>
      </c>
      <c r="AU677" s="30">
        <f>SUMIF([1]route!$E$3:$E$10005,E677,[1]!Table1[17])</f>
        <v/>
      </c>
      <c r="AV677" s="30">
        <f>SUMIF([1]route!$E$3:$E$10005,E677,[1]!Table1[18])</f>
        <v/>
      </c>
      <c r="AW677" s="30">
        <f>SUMIF([1]route!$E$3:$E$10005,E677,[1]!Table1[19])</f>
        <v/>
      </c>
      <c r="AX677" s="30">
        <f>SUMIF([1]route!$E$3:$E$10005,E677,[1]!Table1[20])</f>
        <v/>
      </c>
      <c r="AY677" s="30">
        <f>SUMIF([1]route!$E$3:$E$10005,E677,[1]!Table1[21])</f>
        <v/>
      </c>
      <c r="AZ677" s="30">
        <f>SUMIF([1]route!$E$3:$E$10005,E677,[1]!Table1[22])</f>
        <v/>
      </c>
      <c r="BA677" s="30">
        <f>SUMIF([1]route!$E$3:$E$10005,E677,[1]!Table1[23])</f>
        <v/>
      </c>
      <c r="BB677" s="30">
        <f>SUMIF([1]route!$E$3:$E$10005,E677,[1]!Table1[24])</f>
        <v/>
      </c>
      <c r="BC677" s="30">
        <f>SUMIF([1]route!$E$3:$E$10005,E677,[1]!Table1[25])</f>
        <v/>
      </c>
      <c r="BD677" s="30">
        <f>SUMIF([1]route!$E$3:$E$10005,E677,[1]!Table1[26])</f>
        <v/>
      </c>
      <c r="BE677" s="30">
        <f>SUMIF([1]route!$E$3:$E$10005,E677,[1]!Table1[27])</f>
        <v/>
      </c>
      <c r="BF677" s="30">
        <f>SUMIF([1]route!$E$3:$E$10005,E677,[1]!Table1[28])</f>
        <v/>
      </c>
      <c r="BG677" s="30">
        <f>SUMIF([1]route!$E$3:$E$10005,E677,[1]!Table1[29])</f>
        <v/>
      </c>
      <c r="BH677" s="30">
        <f>SUMIF([1]route!$E$3:$E$10005,E677,[1]!Table1[30])</f>
        <v/>
      </c>
      <c r="BI677" s="30">
        <f>SUMIF([1]route!$E$3:$E$10005,E677,[1]!Table1[31])</f>
        <v/>
      </c>
      <c r="BJ677" s="30">
        <f>SUMIF([1]route!$E$3:$E$10005,E677,[1]!Table1[Remain PO])</f>
        <v/>
      </c>
      <c r="BK677" s="31">
        <f>SUMIF([1]route!$E$3:$E$10005,E677,[1]!Table1[N+1])</f>
        <v/>
      </c>
      <c r="BL677" s="31">
        <f>SUMIF([1]route!$E$3:$E$10005,E677,[1]!Table1[N+2])</f>
        <v/>
      </c>
      <c r="BM677" s="31">
        <f>SUMIF([1]route!$E$3:$E$10005,E677,[1]!Table1[N+3])</f>
        <v/>
      </c>
      <c r="BN677" s="32">
        <f>SUMIF([1]route!$E$3:$E$10005,E677,[1]!Table1[N+4])</f>
        <v/>
      </c>
      <c r="BP677" s="37">
        <f>$V677-$AD677</f>
        <v/>
      </c>
      <c r="BQ677" s="35">
        <f>BP677-AE677</f>
        <v/>
      </c>
      <c r="BR677" s="35">
        <f>BQ677-AF677</f>
        <v/>
      </c>
      <c r="BS677" s="35">
        <f>BR677-AG677</f>
        <v/>
      </c>
      <c r="BT677" s="35">
        <f>BS677-AH677</f>
        <v/>
      </c>
      <c r="BU677" s="35">
        <f>BT677-AI677</f>
        <v/>
      </c>
      <c r="BV677" s="35">
        <f>BU677-AJ677</f>
        <v/>
      </c>
      <c r="BW677" s="35">
        <f>BV677-AK677</f>
        <v/>
      </c>
      <c r="BX677" s="35">
        <f>BW677-AL677</f>
        <v/>
      </c>
      <c r="BY677" s="35">
        <f>BX677-AM677</f>
        <v/>
      </c>
      <c r="BZ677" s="35">
        <f>BY677-AN677</f>
        <v/>
      </c>
      <c r="CA677" s="35">
        <f>BZ677-AO677</f>
        <v/>
      </c>
      <c r="CB677" s="35">
        <f>CA677-AP677</f>
        <v/>
      </c>
      <c r="CC677" s="35">
        <f>CB677-AQ677</f>
        <v/>
      </c>
      <c r="CD677" s="35">
        <f>CC677-AR677</f>
        <v/>
      </c>
      <c r="CE677" s="35">
        <f>CD677-AS677</f>
        <v/>
      </c>
      <c r="CF677" s="35">
        <f>CE677-AT677</f>
        <v/>
      </c>
      <c r="CG677" s="35">
        <f>CF677-AU677</f>
        <v/>
      </c>
      <c r="CH677" s="35">
        <f>CG677-AV677</f>
        <v/>
      </c>
      <c r="CI677" s="35">
        <f>CH677-AW677</f>
        <v/>
      </c>
      <c r="CJ677" s="35">
        <f>CI677-AX677</f>
        <v/>
      </c>
      <c r="CK677" s="35">
        <f>CJ677-AY677</f>
        <v/>
      </c>
      <c r="CL677" s="35">
        <f>CK677-AZ677</f>
        <v/>
      </c>
      <c r="CM677" s="35">
        <f>CL677-BA677</f>
        <v/>
      </c>
      <c r="CN677" s="35">
        <f>CM677-BB677</f>
        <v/>
      </c>
      <c r="CO677" s="35">
        <f>CN677-BC677</f>
        <v/>
      </c>
      <c r="CP677" s="35">
        <f>CO677-BD677</f>
        <v/>
      </c>
      <c r="CQ677" s="35">
        <f>CP677-BE677</f>
        <v/>
      </c>
      <c r="CR677" s="35">
        <f>CQ677-BF677</f>
        <v/>
      </c>
      <c r="CS677" s="35">
        <f>CR677-BG677</f>
        <v/>
      </c>
      <c r="CT677" s="35">
        <f>CS677-BH677</f>
        <v/>
      </c>
      <c r="CU677" s="35">
        <f>CT677-BI677</f>
        <v/>
      </c>
      <c r="CV677" s="35">
        <f>CU677-BJ677</f>
        <v/>
      </c>
      <c r="CW677" s="38">
        <f>CV677-BK677</f>
        <v/>
      </c>
      <c r="CX677" s="38">
        <f>CW677-BL677</f>
        <v/>
      </c>
      <c r="CY677" s="38">
        <f>CX677-BM677</f>
        <v/>
      </c>
      <c r="CZ677" s="39">
        <f>CY677-BN677</f>
        <v/>
      </c>
      <c r="DA677" s="35" t="n"/>
    </row>
    <row r="678">
      <c r="D678" s="19" t="n"/>
      <c r="E678" s="19" t="n"/>
      <c r="F678" s="21" t="n"/>
      <c r="G678" s="21" t="n"/>
      <c r="H678" s="21" t="n"/>
      <c r="I678" s="19" t="n"/>
      <c r="J678" s="19" t="n"/>
      <c r="K678" s="21" t="n"/>
      <c r="L678" s="21" t="n"/>
      <c r="M678" s="22" t="n"/>
      <c r="N678" s="22" t="n"/>
      <c r="O678" s="19" t="n"/>
      <c r="P678" s="21" t="n"/>
      <c r="Q678" s="167">
        <f>'Cutting Rules'!AD678</f>
        <v/>
      </c>
      <c r="R678" s="168" t="n"/>
      <c r="S678" s="24" t="n"/>
      <c r="T678" s="169" t="inlineStr"/>
      <c r="U678" s="19" t="n"/>
      <c r="V678" s="25" t="n"/>
      <c r="W678" s="26" t="n"/>
      <c r="X678" s="27" t="n"/>
      <c r="Y678" s="47" t="n"/>
      <c r="Z678" s="121">
        <f>IFERROR(VLOOKUP(E678,[1]route!$E$3:$BL$10005,59,0),"")&amp;IFERROR(VLOOKUP(E678,[1]route!$E$3:$BL$10005,60,0),"")</f>
        <v/>
      </c>
      <c r="AA678" s="172">
        <f>IF(R678&gt;V678,R678-V678,0)</f>
        <v/>
      </c>
      <c r="AB678" s="173">
        <f>AA678*O678*N678/1000</f>
        <v/>
      </c>
      <c r="AC678" s="4">
        <f>IFERROR(MATCH($X678,$BP678:$CZ678,0),"")</f>
        <v/>
      </c>
      <c r="AD678" s="29" t="n">
        <v>0</v>
      </c>
      <c r="AE678" s="30">
        <f>SUMIF([1]route!$E$3:$E$10005,E678,[1]!Table1[1])</f>
        <v/>
      </c>
      <c r="AF678" s="30">
        <f>SUMIF([1]route!$E$3:$E$10005,E678,[1]!Table1[2])</f>
        <v/>
      </c>
      <c r="AG678" s="30">
        <f>SUMIF([1]route!$E$3:$E$10005,E678,[1]!Table1[3])</f>
        <v/>
      </c>
      <c r="AH678" s="30">
        <f>SUMIF([1]route!$E$3:$E$10005,E678,[1]!Table1[4])</f>
        <v/>
      </c>
      <c r="AI678" s="30">
        <f>SUMIF([1]route!$E$3:$E$10005,E678,[1]!Table1[5])</f>
        <v/>
      </c>
      <c r="AJ678" s="30">
        <f>SUMIF([1]route!$E$3:$E$10005,E678,[1]!Table1[6])</f>
        <v/>
      </c>
      <c r="AK678" s="30">
        <f>SUMIF([1]route!$E$3:$E$10005,E678,[1]!Table1[7])</f>
        <v/>
      </c>
      <c r="AL678" s="30">
        <f>SUMIF([1]route!$E$3:$E$10005,E678,[1]!Table1[8])</f>
        <v/>
      </c>
      <c r="AM678" s="30">
        <f>SUMIF([1]route!$E$3:$E$10005,E678,[1]!Table1[9])</f>
        <v/>
      </c>
      <c r="AN678" s="30">
        <f>SUMIF([1]route!$E$3:$E$10005,E678,[1]!Table1[10])</f>
        <v/>
      </c>
      <c r="AO678" s="30">
        <f>SUMIF([1]route!$E$3:$E$10005,E678,[1]!Table1[11])</f>
        <v/>
      </c>
      <c r="AP678" s="30">
        <f>SUMIF([1]route!$E$3:$E$10005,E678,[1]!Table1[12])</f>
        <v/>
      </c>
      <c r="AQ678" s="30">
        <f>SUMIF([1]route!$E$3:$E$10005,E678,[1]!Table1[13])</f>
        <v/>
      </c>
      <c r="AR678" s="30">
        <f>SUMIF([1]route!$E$3:$E$10005,E678,[1]!Table1[14])</f>
        <v/>
      </c>
      <c r="AS678" s="30">
        <f>SUMIF([1]route!$E$3:$E$10005,E678,[1]!Table1[15])</f>
        <v/>
      </c>
      <c r="AT678" s="30">
        <f>SUMIF([1]route!$E$3:$E$10005,E678,[1]!Table1[16])</f>
        <v/>
      </c>
      <c r="AU678" s="30">
        <f>SUMIF([1]route!$E$3:$E$10005,E678,[1]!Table1[17])</f>
        <v/>
      </c>
      <c r="AV678" s="30">
        <f>SUMIF([1]route!$E$3:$E$10005,E678,[1]!Table1[18])</f>
        <v/>
      </c>
      <c r="AW678" s="30">
        <f>SUMIF([1]route!$E$3:$E$10005,E678,[1]!Table1[19])</f>
        <v/>
      </c>
      <c r="AX678" s="30">
        <f>SUMIF([1]route!$E$3:$E$10005,E678,[1]!Table1[20])</f>
        <v/>
      </c>
      <c r="AY678" s="30">
        <f>SUMIF([1]route!$E$3:$E$10005,E678,[1]!Table1[21])</f>
        <v/>
      </c>
      <c r="AZ678" s="30">
        <f>SUMIF([1]route!$E$3:$E$10005,E678,[1]!Table1[22])</f>
        <v/>
      </c>
      <c r="BA678" s="30">
        <f>SUMIF([1]route!$E$3:$E$10005,E678,[1]!Table1[23])</f>
        <v/>
      </c>
      <c r="BB678" s="30">
        <f>SUMIF([1]route!$E$3:$E$10005,E678,[1]!Table1[24])</f>
        <v/>
      </c>
      <c r="BC678" s="30">
        <f>SUMIF([1]route!$E$3:$E$10005,E678,[1]!Table1[25])</f>
        <v/>
      </c>
      <c r="BD678" s="30">
        <f>SUMIF([1]route!$E$3:$E$10005,E678,[1]!Table1[26])</f>
        <v/>
      </c>
      <c r="BE678" s="30">
        <f>SUMIF([1]route!$E$3:$E$10005,E678,[1]!Table1[27])</f>
        <v/>
      </c>
      <c r="BF678" s="30">
        <f>SUMIF([1]route!$E$3:$E$10005,E678,[1]!Table1[28])</f>
        <v/>
      </c>
      <c r="BG678" s="30">
        <f>SUMIF([1]route!$E$3:$E$10005,E678,[1]!Table1[29])</f>
        <v/>
      </c>
      <c r="BH678" s="30">
        <f>SUMIF([1]route!$E$3:$E$10005,E678,[1]!Table1[30])</f>
        <v/>
      </c>
      <c r="BI678" s="30">
        <f>SUMIF([1]route!$E$3:$E$10005,E678,[1]!Table1[31])</f>
        <v/>
      </c>
      <c r="BJ678" s="30">
        <f>SUMIF([1]route!$E$3:$E$10005,E678,[1]!Table1[Remain PO])</f>
        <v/>
      </c>
      <c r="BK678" s="31">
        <f>SUMIF([1]route!$E$3:$E$10005,E678,[1]!Table1[N+1])</f>
        <v/>
      </c>
      <c r="BL678" s="31">
        <f>SUMIF([1]route!$E$3:$E$10005,E678,[1]!Table1[N+2])</f>
        <v/>
      </c>
      <c r="BM678" s="31">
        <f>SUMIF([1]route!$E$3:$E$10005,E678,[1]!Table1[N+3])</f>
        <v/>
      </c>
      <c r="BN678" s="32">
        <f>SUMIF([1]route!$E$3:$E$10005,E678,[1]!Table1[N+4])</f>
        <v/>
      </c>
      <c r="BP678" s="37">
        <f>$V678-$AD678</f>
        <v/>
      </c>
      <c r="BQ678" s="35">
        <f>BP678-AE678</f>
        <v/>
      </c>
      <c r="BR678" s="35">
        <f>BQ678-AF678</f>
        <v/>
      </c>
      <c r="BS678" s="35">
        <f>BR678-AG678</f>
        <v/>
      </c>
      <c r="BT678" s="35">
        <f>BS678-AH678</f>
        <v/>
      </c>
      <c r="BU678" s="35">
        <f>BT678-AI678</f>
        <v/>
      </c>
      <c r="BV678" s="35">
        <f>BU678-AJ678</f>
        <v/>
      </c>
      <c r="BW678" s="35">
        <f>BV678-AK678</f>
        <v/>
      </c>
      <c r="BX678" s="35">
        <f>BW678-AL678</f>
        <v/>
      </c>
      <c r="BY678" s="35">
        <f>BX678-AM678</f>
        <v/>
      </c>
      <c r="BZ678" s="35">
        <f>BY678-AN678</f>
        <v/>
      </c>
      <c r="CA678" s="35">
        <f>BZ678-AO678</f>
        <v/>
      </c>
      <c r="CB678" s="35">
        <f>CA678-AP678</f>
        <v/>
      </c>
      <c r="CC678" s="35">
        <f>CB678-AQ678</f>
        <v/>
      </c>
      <c r="CD678" s="35">
        <f>CC678-AR678</f>
        <v/>
      </c>
      <c r="CE678" s="35">
        <f>CD678-AS678</f>
        <v/>
      </c>
      <c r="CF678" s="35">
        <f>CE678-AT678</f>
        <v/>
      </c>
      <c r="CG678" s="35">
        <f>CF678-AU678</f>
        <v/>
      </c>
      <c r="CH678" s="35">
        <f>CG678-AV678</f>
        <v/>
      </c>
      <c r="CI678" s="35">
        <f>CH678-AW678</f>
        <v/>
      </c>
      <c r="CJ678" s="35">
        <f>CI678-AX678</f>
        <v/>
      </c>
      <c r="CK678" s="35">
        <f>CJ678-AY678</f>
        <v/>
      </c>
      <c r="CL678" s="35">
        <f>CK678-AZ678</f>
        <v/>
      </c>
      <c r="CM678" s="35">
        <f>CL678-BA678</f>
        <v/>
      </c>
      <c r="CN678" s="35">
        <f>CM678-BB678</f>
        <v/>
      </c>
      <c r="CO678" s="35">
        <f>CN678-BC678</f>
        <v/>
      </c>
      <c r="CP678" s="35">
        <f>CO678-BD678</f>
        <v/>
      </c>
      <c r="CQ678" s="35">
        <f>CP678-BE678</f>
        <v/>
      </c>
      <c r="CR678" s="35">
        <f>CQ678-BF678</f>
        <v/>
      </c>
      <c r="CS678" s="35">
        <f>CR678-BG678</f>
        <v/>
      </c>
      <c r="CT678" s="35">
        <f>CS678-BH678</f>
        <v/>
      </c>
      <c r="CU678" s="35">
        <f>CT678-BI678</f>
        <v/>
      </c>
      <c r="CV678" s="35">
        <f>CU678-BJ678</f>
        <v/>
      </c>
      <c r="CW678" s="38">
        <f>CV678-BK678</f>
        <v/>
      </c>
      <c r="CX678" s="38">
        <f>CW678-BL678</f>
        <v/>
      </c>
      <c r="CY678" s="38">
        <f>CX678-BM678</f>
        <v/>
      </c>
      <c r="CZ678" s="39">
        <f>CY678-BN678</f>
        <v/>
      </c>
      <c r="DA678" s="35" t="n"/>
    </row>
    <row r="679">
      <c r="D679" s="19" t="n"/>
      <c r="E679" s="19" t="n"/>
      <c r="F679" s="21" t="n"/>
      <c r="G679" s="21" t="n"/>
      <c r="H679" s="21" t="n"/>
      <c r="I679" s="19" t="n"/>
      <c r="J679" s="19" t="n"/>
      <c r="K679" s="21" t="n"/>
      <c r="L679" s="21" t="n"/>
      <c r="M679" s="22" t="n"/>
      <c r="N679" s="22" t="n"/>
      <c r="O679" s="19" t="n"/>
      <c r="P679" s="21" t="n"/>
      <c r="Q679" s="167">
        <f>'Cutting Rules'!AD679</f>
        <v/>
      </c>
      <c r="R679" s="168" t="n"/>
      <c r="S679" s="24" t="n"/>
      <c r="T679" s="169" t="inlineStr"/>
      <c r="U679" s="19" t="n"/>
      <c r="V679" s="25" t="n"/>
      <c r="W679" s="26" t="n"/>
      <c r="X679" s="27" t="n"/>
      <c r="Y679" s="47" t="n"/>
      <c r="Z679" s="121">
        <f>IFERROR(VLOOKUP(E679,[1]route!$E$3:$BL$10005,59,0),"")&amp;IFERROR(VLOOKUP(E679,[1]route!$E$3:$BL$10005,60,0),"")</f>
        <v/>
      </c>
      <c r="AA679" s="172">
        <f>IF(R679&gt;V679,R679-V679,0)</f>
        <v/>
      </c>
      <c r="AB679" s="173">
        <f>AA679*O679*N679/1000</f>
        <v/>
      </c>
      <c r="AC679" s="4">
        <f>IFERROR(MATCH($X679,$BP679:$CZ679,0),"")</f>
        <v/>
      </c>
      <c r="AD679" s="29" t="n">
        <v>0</v>
      </c>
      <c r="AE679" s="30">
        <f>SUMIF([1]route!$E$3:$E$10005,E679,[1]!Table1[1])</f>
        <v/>
      </c>
      <c r="AF679" s="30">
        <f>SUMIF([1]route!$E$3:$E$10005,E679,[1]!Table1[2])</f>
        <v/>
      </c>
      <c r="AG679" s="30">
        <f>SUMIF([1]route!$E$3:$E$10005,E679,[1]!Table1[3])</f>
        <v/>
      </c>
      <c r="AH679" s="30">
        <f>SUMIF([1]route!$E$3:$E$10005,E679,[1]!Table1[4])</f>
        <v/>
      </c>
      <c r="AI679" s="30">
        <f>SUMIF([1]route!$E$3:$E$10005,E679,[1]!Table1[5])</f>
        <v/>
      </c>
      <c r="AJ679" s="30">
        <f>SUMIF([1]route!$E$3:$E$10005,E679,[1]!Table1[6])</f>
        <v/>
      </c>
      <c r="AK679" s="30">
        <f>SUMIF([1]route!$E$3:$E$10005,E679,[1]!Table1[7])</f>
        <v/>
      </c>
      <c r="AL679" s="30">
        <f>SUMIF([1]route!$E$3:$E$10005,E679,[1]!Table1[8])</f>
        <v/>
      </c>
      <c r="AM679" s="30">
        <f>SUMIF([1]route!$E$3:$E$10005,E679,[1]!Table1[9])</f>
        <v/>
      </c>
      <c r="AN679" s="30">
        <f>SUMIF([1]route!$E$3:$E$10005,E679,[1]!Table1[10])</f>
        <v/>
      </c>
      <c r="AO679" s="30">
        <f>SUMIF([1]route!$E$3:$E$10005,E679,[1]!Table1[11])</f>
        <v/>
      </c>
      <c r="AP679" s="30">
        <f>SUMIF([1]route!$E$3:$E$10005,E679,[1]!Table1[12])</f>
        <v/>
      </c>
      <c r="AQ679" s="30">
        <f>SUMIF([1]route!$E$3:$E$10005,E679,[1]!Table1[13])</f>
        <v/>
      </c>
      <c r="AR679" s="30">
        <f>SUMIF([1]route!$E$3:$E$10005,E679,[1]!Table1[14])</f>
        <v/>
      </c>
      <c r="AS679" s="30">
        <f>SUMIF([1]route!$E$3:$E$10005,E679,[1]!Table1[15])</f>
        <v/>
      </c>
      <c r="AT679" s="30">
        <f>SUMIF([1]route!$E$3:$E$10005,E679,[1]!Table1[16])</f>
        <v/>
      </c>
      <c r="AU679" s="30">
        <f>SUMIF([1]route!$E$3:$E$10005,E679,[1]!Table1[17])</f>
        <v/>
      </c>
      <c r="AV679" s="30">
        <f>SUMIF([1]route!$E$3:$E$10005,E679,[1]!Table1[18])</f>
        <v/>
      </c>
      <c r="AW679" s="30">
        <f>SUMIF([1]route!$E$3:$E$10005,E679,[1]!Table1[19])</f>
        <v/>
      </c>
      <c r="AX679" s="30">
        <f>SUMIF([1]route!$E$3:$E$10005,E679,[1]!Table1[20])</f>
        <v/>
      </c>
      <c r="AY679" s="30">
        <f>SUMIF([1]route!$E$3:$E$10005,E679,[1]!Table1[21])</f>
        <v/>
      </c>
      <c r="AZ679" s="30">
        <f>SUMIF([1]route!$E$3:$E$10005,E679,[1]!Table1[22])</f>
        <v/>
      </c>
      <c r="BA679" s="30">
        <f>SUMIF([1]route!$E$3:$E$10005,E679,[1]!Table1[23])</f>
        <v/>
      </c>
      <c r="BB679" s="30">
        <f>SUMIF([1]route!$E$3:$E$10005,E679,[1]!Table1[24])</f>
        <v/>
      </c>
      <c r="BC679" s="30">
        <f>SUMIF([1]route!$E$3:$E$10005,E679,[1]!Table1[25])</f>
        <v/>
      </c>
      <c r="BD679" s="30">
        <f>SUMIF([1]route!$E$3:$E$10005,E679,[1]!Table1[26])</f>
        <v/>
      </c>
      <c r="BE679" s="30">
        <f>SUMIF([1]route!$E$3:$E$10005,E679,[1]!Table1[27])</f>
        <v/>
      </c>
      <c r="BF679" s="30">
        <f>SUMIF([1]route!$E$3:$E$10005,E679,[1]!Table1[28])</f>
        <v/>
      </c>
      <c r="BG679" s="30">
        <f>SUMIF([1]route!$E$3:$E$10005,E679,[1]!Table1[29])</f>
        <v/>
      </c>
      <c r="BH679" s="30">
        <f>SUMIF([1]route!$E$3:$E$10005,E679,[1]!Table1[30])</f>
        <v/>
      </c>
      <c r="BI679" s="30">
        <f>SUMIF([1]route!$E$3:$E$10005,E679,[1]!Table1[31])</f>
        <v/>
      </c>
      <c r="BJ679" s="30">
        <f>SUMIF([1]route!$E$3:$E$10005,E679,[1]!Table1[Remain PO])</f>
        <v/>
      </c>
      <c r="BK679" s="31">
        <f>SUMIF([1]route!$E$3:$E$10005,E679,[1]!Table1[N+1])</f>
        <v/>
      </c>
      <c r="BL679" s="31">
        <f>SUMIF([1]route!$E$3:$E$10005,E679,[1]!Table1[N+2])</f>
        <v/>
      </c>
      <c r="BM679" s="31">
        <f>SUMIF([1]route!$E$3:$E$10005,E679,[1]!Table1[N+3])</f>
        <v/>
      </c>
      <c r="BN679" s="32">
        <f>SUMIF([1]route!$E$3:$E$10005,E679,[1]!Table1[N+4])</f>
        <v/>
      </c>
      <c r="BP679" s="37">
        <f>$V679-$AD679</f>
        <v/>
      </c>
      <c r="BQ679" s="35">
        <f>BP679-AE679</f>
        <v/>
      </c>
      <c r="BR679" s="35">
        <f>BQ679-AF679</f>
        <v/>
      </c>
      <c r="BS679" s="35">
        <f>BR679-AG679</f>
        <v/>
      </c>
      <c r="BT679" s="35">
        <f>BS679-AH679</f>
        <v/>
      </c>
      <c r="BU679" s="35">
        <f>BT679-AI679</f>
        <v/>
      </c>
      <c r="BV679" s="35">
        <f>BU679-AJ679</f>
        <v/>
      </c>
      <c r="BW679" s="35">
        <f>BV679-AK679</f>
        <v/>
      </c>
      <c r="BX679" s="35">
        <f>BW679-AL679</f>
        <v/>
      </c>
      <c r="BY679" s="35">
        <f>BX679-AM679</f>
        <v/>
      </c>
      <c r="BZ679" s="35">
        <f>BY679-AN679</f>
        <v/>
      </c>
      <c r="CA679" s="35">
        <f>BZ679-AO679</f>
        <v/>
      </c>
      <c r="CB679" s="35">
        <f>CA679-AP679</f>
        <v/>
      </c>
      <c r="CC679" s="35">
        <f>CB679-AQ679</f>
        <v/>
      </c>
      <c r="CD679" s="35">
        <f>CC679-AR679</f>
        <v/>
      </c>
      <c r="CE679" s="35">
        <f>CD679-AS679</f>
        <v/>
      </c>
      <c r="CF679" s="35">
        <f>CE679-AT679</f>
        <v/>
      </c>
      <c r="CG679" s="35">
        <f>CF679-AU679</f>
        <v/>
      </c>
      <c r="CH679" s="35">
        <f>CG679-AV679</f>
        <v/>
      </c>
      <c r="CI679" s="35">
        <f>CH679-AW679</f>
        <v/>
      </c>
      <c r="CJ679" s="35">
        <f>CI679-AX679</f>
        <v/>
      </c>
      <c r="CK679" s="35">
        <f>CJ679-AY679</f>
        <v/>
      </c>
      <c r="CL679" s="35">
        <f>CK679-AZ679</f>
        <v/>
      </c>
      <c r="CM679" s="35">
        <f>CL679-BA679</f>
        <v/>
      </c>
      <c r="CN679" s="35">
        <f>CM679-BB679</f>
        <v/>
      </c>
      <c r="CO679" s="35">
        <f>CN679-BC679</f>
        <v/>
      </c>
      <c r="CP679" s="35">
        <f>CO679-BD679</f>
        <v/>
      </c>
      <c r="CQ679" s="35">
        <f>CP679-BE679</f>
        <v/>
      </c>
      <c r="CR679" s="35">
        <f>CQ679-BF679</f>
        <v/>
      </c>
      <c r="CS679" s="35">
        <f>CR679-BG679</f>
        <v/>
      </c>
      <c r="CT679" s="35">
        <f>CS679-BH679</f>
        <v/>
      </c>
      <c r="CU679" s="35">
        <f>CT679-BI679</f>
        <v/>
      </c>
      <c r="CV679" s="35">
        <f>CU679-BJ679</f>
        <v/>
      </c>
      <c r="CW679" s="38">
        <f>CV679-BK679</f>
        <v/>
      </c>
      <c r="CX679" s="38">
        <f>CW679-BL679</f>
        <v/>
      </c>
      <c r="CY679" s="38">
        <f>CX679-BM679</f>
        <v/>
      </c>
      <c r="CZ679" s="39">
        <f>CY679-BN679</f>
        <v/>
      </c>
      <c r="DA679" s="35" t="n"/>
    </row>
    <row r="680">
      <c r="D680" s="19" t="n"/>
      <c r="E680" s="19" t="n"/>
      <c r="F680" s="21" t="n"/>
      <c r="G680" s="21" t="n"/>
      <c r="H680" s="21" t="n"/>
      <c r="I680" s="19" t="n"/>
      <c r="J680" s="19" t="n"/>
      <c r="K680" s="21" t="n"/>
      <c r="L680" s="21" t="n"/>
      <c r="M680" s="22" t="n"/>
      <c r="N680" s="22" t="n"/>
      <c r="O680" s="19" t="n"/>
      <c r="P680" s="21" t="n"/>
      <c r="Q680" s="167">
        <f>'Cutting Rules'!AD680</f>
        <v/>
      </c>
      <c r="R680" s="168" t="n"/>
      <c r="S680" s="24" t="n"/>
      <c r="T680" s="169" t="inlineStr"/>
      <c r="U680" s="19" t="n"/>
      <c r="V680" s="25" t="n"/>
      <c r="W680" s="26" t="n"/>
      <c r="X680" s="27" t="n"/>
      <c r="Y680" s="47" t="n"/>
      <c r="Z680" s="121">
        <f>IFERROR(VLOOKUP(E680,[1]route!$E$3:$BL$10005,59,0),"")&amp;IFERROR(VLOOKUP(E680,[1]route!$E$3:$BL$10005,60,0),"")</f>
        <v/>
      </c>
      <c r="AA680" s="172">
        <f>IF(R680&gt;V680,R680-V680,0)</f>
        <v/>
      </c>
      <c r="AB680" s="173">
        <f>AA680*O680*N680/1000</f>
        <v/>
      </c>
      <c r="AC680" s="4">
        <f>IFERROR(MATCH($X680,$BP680:$CZ680,0),"")</f>
        <v/>
      </c>
      <c r="AD680" s="29" t="n">
        <v>0</v>
      </c>
      <c r="AE680" s="30">
        <f>SUMIF([1]route!$E$3:$E$10005,E680,[1]!Table1[1])</f>
        <v/>
      </c>
      <c r="AF680" s="30">
        <f>SUMIF([1]route!$E$3:$E$10005,E680,[1]!Table1[2])</f>
        <v/>
      </c>
      <c r="AG680" s="30">
        <f>SUMIF([1]route!$E$3:$E$10005,E680,[1]!Table1[3])</f>
        <v/>
      </c>
      <c r="AH680" s="30">
        <f>SUMIF([1]route!$E$3:$E$10005,E680,[1]!Table1[4])</f>
        <v/>
      </c>
      <c r="AI680" s="30">
        <f>SUMIF([1]route!$E$3:$E$10005,E680,[1]!Table1[5])</f>
        <v/>
      </c>
      <c r="AJ680" s="30">
        <f>SUMIF([1]route!$E$3:$E$10005,E680,[1]!Table1[6])</f>
        <v/>
      </c>
      <c r="AK680" s="30">
        <f>SUMIF([1]route!$E$3:$E$10005,E680,[1]!Table1[7])</f>
        <v/>
      </c>
      <c r="AL680" s="30">
        <f>SUMIF([1]route!$E$3:$E$10005,E680,[1]!Table1[8])</f>
        <v/>
      </c>
      <c r="AM680" s="30">
        <f>SUMIF([1]route!$E$3:$E$10005,E680,[1]!Table1[9])</f>
        <v/>
      </c>
      <c r="AN680" s="30">
        <f>SUMIF([1]route!$E$3:$E$10005,E680,[1]!Table1[10])</f>
        <v/>
      </c>
      <c r="AO680" s="30">
        <f>SUMIF([1]route!$E$3:$E$10005,E680,[1]!Table1[11])</f>
        <v/>
      </c>
      <c r="AP680" s="30">
        <f>SUMIF([1]route!$E$3:$E$10005,E680,[1]!Table1[12])</f>
        <v/>
      </c>
      <c r="AQ680" s="30">
        <f>SUMIF([1]route!$E$3:$E$10005,E680,[1]!Table1[13])</f>
        <v/>
      </c>
      <c r="AR680" s="30">
        <f>SUMIF([1]route!$E$3:$E$10005,E680,[1]!Table1[14])</f>
        <v/>
      </c>
      <c r="AS680" s="30">
        <f>SUMIF([1]route!$E$3:$E$10005,E680,[1]!Table1[15])</f>
        <v/>
      </c>
      <c r="AT680" s="30">
        <f>SUMIF([1]route!$E$3:$E$10005,E680,[1]!Table1[16])</f>
        <v/>
      </c>
      <c r="AU680" s="30">
        <f>SUMIF([1]route!$E$3:$E$10005,E680,[1]!Table1[17])</f>
        <v/>
      </c>
      <c r="AV680" s="30">
        <f>SUMIF([1]route!$E$3:$E$10005,E680,[1]!Table1[18])</f>
        <v/>
      </c>
      <c r="AW680" s="30">
        <f>SUMIF([1]route!$E$3:$E$10005,E680,[1]!Table1[19])</f>
        <v/>
      </c>
      <c r="AX680" s="30">
        <f>SUMIF([1]route!$E$3:$E$10005,E680,[1]!Table1[20])</f>
        <v/>
      </c>
      <c r="AY680" s="30">
        <f>SUMIF([1]route!$E$3:$E$10005,E680,[1]!Table1[21])</f>
        <v/>
      </c>
      <c r="AZ680" s="30">
        <f>SUMIF([1]route!$E$3:$E$10005,E680,[1]!Table1[22])</f>
        <v/>
      </c>
      <c r="BA680" s="30">
        <f>SUMIF([1]route!$E$3:$E$10005,E680,[1]!Table1[23])</f>
        <v/>
      </c>
      <c r="BB680" s="30">
        <f>SUMIF([1]route!$E$3:$E$10005,E680,[1]!Table1[24])</f>
        <v/>
      </c>
      <c r="BC680" s="30">
        <f>SUMIF([1]route!$E$3:$E$10005,E680,[1]!Table1[25])</f>
        <v/>
      </c>
      <c r="BD680" s="30">
        <f>SUMIF([1]route!$E$3:$E$10005,E680,[1]!Table1[26])</f>
        <v/>
      </c>
      <c r="BE680" s="30">
        <f>SUMIF([1]route!$E$3:$E$10005,E680,[1]!Table1[27])</f>
        <v/>
      </c>
      <c r="BF680" s="30">
        <f>SUMIF([1]route!$E$3:$E$10005,E680,[1]!Table1[28])</f>
        <v/>
      </c>
      <c r="BG680" s="30">
        <f>SUMIF([1]route!$E$3:$E$10005,E680,[1]!Table1[29])</f>
        <v/>
      </c>
      <c r="BH680" s="30">
        <f>SUMIF([1]route!$E$3:$E$10005,E680,[1]!Table1[30])</f>
        <v/>
      </c>
      <c r="BI680" s="30">
        <f>SUMIF([1]route!$E$3:$E$10005,E680,[1]!Table1[31])</f>
        <v/>
      </c>
      <c r="BJ680" s="30">
        <f>SUMIF([1]route!$E$3:$E$10005,E680,[1]!Table1[Remain PO])</f>
        <v/>
      </c>
      <c r="BK680" s="31">
        <f>SUMIF([1]route!$E$3:$E$10005,E680,[1]!Table1[N+1])</f>
        <v/>
      </c>
      <c r="BL680" s="31">
        <f>SUMIF([1]route!$E$3:$E$10005,E680,[1]!Table1[N+2])</f>
        <v/>
      </c>
      <c r="BM680" s="31">
        <f>SUMIF([1]route!$E$3:$E$10005,E680,[1]!Table1[N+3])</f>
        <v/>
      </c>
      <c r="BN680" s="32">
        <f>SUMIF([1]route!$E$3:$E$10005,E680,[1]!Table1[N+4])</f>
        <v/>
      </c>
      <c r="BP680" s="37">
        <f>$V680-$AD680</f>
        <v/>
      </c>
      <c r="BQ680" s="35">
        <f>BP680-AE680</f>
        <v/>
      </c>
      <c r="BR680" s="35">
        <f>BQ680-AF680</f>
        <v/>
      </c>
      <c r="BS680" s="35">
        <f>BR680-AG680</f>
        <v/>
      </c>
      <c r="BT680" s="35">
        <f>BS680-AH680</f>
        <v/>
      </c>
      <c r="BU680" s="35">
        <f>BT680-AI680</f>
        <v/>
      </c>
      <c r="BV680" s="35">
        <f>BU680-AJ680</f>
        <v/>
      </c>
      <c r="BW680" s="35">
        <f>BV680-AK680</f>
        <v/>
      </c>
      <c r="BX680" s="35">
        <f>BW680-AL680</f>
        <v/>
      </c>
      <c r="BY680" s="35">
        <f>BX680-AM680</f>
        <v/>
      </c>
      <c r="BZ680" s="35">
        <f>BY680-AN680</f>
        <v/>
      </c>
      <c r="CA680" s="35">
        <f>BZ680-AO680</f>
        <v/>
      </c>
      <c r="CB680" s="35">
        <f>CA680-AP680</f>
        <v/>
      </c>
      <c r="CC680" s="35">
        <f>CB680-AQ680</f>
        <v/>
      </c>
      <c r="CD680" s="35">
        <f>CC680-AR680</f>
        <v/>
      </c>
      <c r="CE680" s="35">
        <f>CD680-AS680</f>
        <v/>
      </c>
      <c r="CF680" s="35">
        <f>CE680-AT680</f>
        <v/>
      </c>
      <c r="CG680" s="35">
        <f>CF680-AU680</f>
        <v/>
      </c>
      <c r="CH680" s="35">
        <f>CG680-AV680</f>
        <v/>
      </c>
      <c r="CI680" s="35">
        <f>CH680-AW680</f>
        <v/>
      </c>
      <c r="CJ680" s="35">
        <f>CI680-AX680</f>
        <v/>
      </c>
      <c r="CK680" s="35">
        <f>CJ680-AY680</f>
        <v/>
      </c>
      <c r="CL680" s="35">
        <f>CK680-AZ680</f>
        <v/>
      </c>
      <c r="CM680" s="35">
        <f>CL680-BA680</f>
        <v/>
      </c>
      <c r="CN680" s="35">
        <f>CM680-BB680</f>
        <v/>
      </c>
      <c r="CO680" s="35">
        <f>CN680-BC680</f>
        <v/>
      </c>
      <c r="CP680" s="35">
        <f>CO680-BD680</f>
        <v/>
      </c>
      <c r="CQ680" s="35">
        <f>CP680-BE680</f>
        <v/>
      </c>
      <c r="CR680" s="35">
        <f>CQ680-BF680</f>
        <v/>
      </c>
      <c r="CS680" s="35">
        <f>CR680-BG680</f>
        <v/>
      </c>
      <c r="CT680" s="35">
        <f>CS680-BH680</f>
        <v/>
      </c>
      <c r="CU680" s="35">
        <f>CT680-BI680</f>
        <v/>
      </c>
      <c r="CV680" s="35">
        <f>CU680-BJ680</f>
        <v/>
      </c>
      <c r="CW680" s="38">
        <f>CV680-BK680</f>
        <v/>
      </c>
      <c r="CX680" s="38">
        <f>CW680-BL680</f>
        <v/>
      </c>
      <c r="CY680" s="38">
        <f>CX680-BM680</f>
        <v/>
      </c>
      <c r="CZ680" s="39">
        <f>CY680-BN680</f>
        <v/>
      </c>
      <c r="DA680" s="35" t="n"/>
    </row>
    <row r="681">
      <c r="D681" s="19" t="n"/>
      <c r="E681" s="19" t="n"/>
      <c r="F681" s="21" t="n"/>
      <c r="G681" s="21" t="n"/>
      <c r="H681" s="21" t="n"/>
      <c r="I681" s="19" t="n"/>
      <c r="J681" s="19" t="n"/>
      <c r="K681" s="21" t="n"/>
      <c r="L681" s="21" t="n"/>
      <c r="M681" s="22" t="n"/>
      <c r="N681" s="22" t="n"/>
      <c r="O681" s="19" t="n"/>
      <c r="P681" s="21" t="n"/>
      <c r="Q681" s="167">
        <f>'Cutting Rules'!AD681</f>
        <v/>
      </c>
      <c r="R681" s="168" t="n"/>
      <c r="S681" s="24" t="n"/>
      <c r="T681" s="169" t="inlineStr"/>
      <c r="U681" s="19" t="n"/>
      <c r="V681" s="25" t="n"/>
      <c r="W681" s="26" t="n"/>
      <c r="X681" s="27" t="n"/>
      <c r="Y681" s="47" t="n"/>
      <c r="Z681" s="121">
        <f>IFERROR(VLOOKUP(E681,[1]route!$E$3:$BL$10005,59,0),"")&amp;IFERROR(VLOOKUP(E681,[1]route!$E$3:$BL$10005,60,0),"")</f>
        <v/>
      </c>
      <c r="AA681" s="172">
        <f>IF(R681&gt;V681,R681-V681,0)</f>
        <v/>
      </c>
      <c r="AB681" s="173">
        <f>AA681*O681*N681/1000</f>
        <v/>
      </c>
      <c r="AC681" s="4">
        <f>IFERROR(MATCH($X681,$BP681:$CZ681,0),"")</f>
        <v/>
      </c>
      <c r="AD681" s="29" t="n">
        <v>0</v>
      </c>
      <c r="AE681" s="30">
        <f>SUMIF([1]route!$E$3:$E$10005,E681,[1]!Table1[1])</f>
        <v/>
      </c>
      <c r="AF681" s="30">
        <f>SUMIF([1]route!$E$3:$E$10005,E681,[1]!Table1[2])</f>
        <v/>
      </c>
      <c r="AG681" s="30">
        <f>SUMIF([1]route!$E$3:$E$10005,E681,[1]!Table1[3])</f>
        <v/>
      </c>
      <c r="AH681" s="30">
        <f>SUMIF([1]route!$E$3:$E$10005,E681,[1]!Table1[4])</f>
        <v/>
      </c>
      <c r="AI681" s="30">
        <f>SUMIF([1]route!$E$3:$E$10005,E681,[1]!Table1[5])</f>
        <v/>
      </c>
      <c r="AJ681" s="30">
        <f>SUMIF([1]route!$E$3:$E$10005,E681,[1]!Table1[6])</f>
        <v/>
      </c>
      <c r="AK681" s="30">
        <f>SUMIF([1]route!$E$3:$E$10005,E681,[1]!Table1[7])</f>
        <v/>
      </c>
      <c r="AL681" s="30">
        <f>SUMIF([1]route!$E$3:$E$10005,E681,[1]!Table1[8])</f>
        <v/>
      </c>
      <c r="AM681" s="30">
        <f>SUMIF([1]route!$E$3:$E$10005,E681,[1]!Table1[9])</f>
        <v/>
      </c>
      <c r="AN681" s="30">
        <f>SUMIF([1]route!$E$3:$E$10005,E681,[1]!Table1[10])</f>
        <v/>
      </c>
      <c r="AO681" s="30">
        <f>SUMIF([1]route!$E$3:$E$10005,E681,[1]!Table1[11])</f>
        <v/>
      </c>
      <c r="AP681" s="30">
        <f>SUMIF([1]route!$E$3:$E$10005,E681,[1]!Table1[12])</f>
        <v/>
      </c>
      <c r="AQ681" s="30">
        <f>SUMIF([1]route!$E$3:$E$10005,E681,[1]!Table1[13])</f>
        <v/>
      </c>
      <c r="AR681" s="30">
        <f>SUMIF([1]route!$E$3:$E$10005,E681,[1]!Table1[14])</f>
        <v/>
      </c>
      <c r="AS681" s="30">
        <f>SUMIF([1]route!$E$3:$E$10005,E681,[1]!Table1[15])</f>
        <v/>
      </c>
      <c r="AT681" s="30">
        <f>SUMIF([1]route!$E$3:$E$10005,E681,[1]!Table1[16])</f>
        <v/>
      </c>
      <c r="AU681" s="30">
        <f>SUMIF([1]route!$E$3:$E$10005,E681,[1]!Table1[17])</f>
        <v/>
      </c>
      <c r="AV681" s="30">
        <f>SUMIF([1]route!$E$3:$E$10005,E681,[1]!Table1[18])</f>
        <v/>
      </c>
      <c r="AW681" s="30">
        <f>SUMIF([1]route!$E$3:$E$10005,E681,[1]!Table1[19])</f>
        <v/>
      </c>
      <c r="AX681" s="30">
        <f>SUMIF([1]route!$E$3:$E$10005,E681,[1]!Table1[20])</f>
        <v/>
      </c>
      <c r="AY681" s="30">
        <f>SUMIF([1]route!$E$3:$E$10005,E681,[1]!Table1[21])</f>
        <v/>
      </c>
      <c r="AZ681" s="30">
        <f>SUMIF([1]route!$E$3:$E$10005,E681,[1]!Table1[22])</f>
        <v/>
      </c>
      <c r="BA681" s="30">
        <f>SUMIF([1]route!$E$3:$E$10005,E681,[1]!Table1[23])</f>
        <v/>
      </c>
      <c r="BB681" s="30">
        <f>SUMIF([1]route!$E$3:$E$10005,E681,[1]!Table1[24])</f>
        <v/>
      </c>
      <c r="BC681" s="30">
        <f>SUMIF([1]route!$E$3:$E$10005,E681,[1]!Table1[25])</f>
        <v/>
      </c>
      <c r="BD681" s="30">
        <f>SUMIF([1]route!$E$3:$E$10005,E681,[1]!Table1[26])</f>
        <v/>
      </c>
      <c r="BE681" s="30">
        <f>SUMIF([1]route!$E$3:$E$10005,E681,[1]!Table1[27])</f>
        <v/>
      </c>
      <c r="BF681" s="30">
        <f>SUMIF([1]route!$E$3:$E$10005,E681,[1]!Table1[28])</f>
        <v/>
      </c>
      <c r="BG681" s="30">
        <f>SUMIF([1]route!$E$3:$E$10005,E681,[1]!Table1[29])</f>
        <v/>
      </c>
      <c r="BH681" s="30">
        <f>SUMIF([1]route!$E$3:$E$10005,E681,[1]!Table1[30])</f>
        <v/>
      </c>
      <c r="BI681" s="30">
        <f>SUMIF([1]route!$E$3:$E$10005,E681,[1]!Table1[31])</f>
        <v/>
      </c>
      <c r="BJ681" s="30">
        <f>SUMIF([1]route!$E$3:$E$10005,E681,[1]!Table1[Remain PO])</f>
        <v/>
      </c>
      <c r="BK681" s="31">
        <f>SUMIF([1]route!$E$3:$E$10005,E681,[1]!Table1[N+1])</f>
        <v/>
      </c>
      <c r="BL681" s="31">
        <f>SUMIF([1]route!$E$3:$E$10005,E681,[1]!Table1[N+2])</f>
        <v/>
      </c>
      <c r="BM681" s="31">
        <f>SUMIF([1]route!$E$3:$E$10005,E681,[1]!Table1[N+3])</f>
        <v/>
      </c>
      <c r="BN681" s="32">
        <f>SUMIF([1]route!$E$3:$E$10005,E681,[1]!Table1[N+4])</f>
        <v/>
      </c>
      <c r="BP681" s="37">
        <f>$V681-$AD681</f>
        <v/>
      </c>
      <c r="BQ681" s="35">
        <f>BP681-AE681</f>
        <v/>
      </c>
      <c r="BR681" s="35">
        <f>BQ681-AF681</f>
        <v/>
      </c>
      <c r="BS681" s="35">
        <f>BR681-AG681</f>
        <v/>
      </c>
      <c r="BT681" s="35">
        <f>BS681-AH681</f>
        <v/>
      </c>
      <c r="BU681" s="35">
        <f>BT681-AI681</f>
        <v/>
      </c>
      <c r="BV681" s="35">
        <f>BU681-AJ681</f>
        <v/>
      </c>
      <c r="BW681" s="35">
        <f>BV681-AK681</f>
        <v/>
      </c>
      <c r="BX681" s="35">
        <f>BW681-AL681</f>
        <v/>
      </c>
      <c r="BY681" s="35">
        <f>BX681-AM681</f>
        <v/>
      </c>
      <c r="BZ681" s="35">
        <f>BY681-AN681</f>
        <v/>
      </c>
      <c r="CA681" s="35">
        <f>BZ681-AO681</f>
        <v/>
      </c>
      <c r="CB681" s="35">
        <f>CA681-AP681</f>
        <v/>
      </c>
      <c r="CC681" s="35">
        <f>CB681-AQ681</f>
        <v/>
      </c>
      <c r="CD681" s="35">
        <f>CC681-AR681</f>
        <v/>
      </c>
      <c r="CE681" s="35">
        <f>CD681-AS681</f>
        <v/>
      </c>
      <c r="CF681" s="35">
        <f>CE681-AT681</f>
        <v/>
      </c>
      <c r="CG681" s="35">
        <f>CF681-AU681</f>
        <v/>
      </c>
      <c r="CH681" s="35">
        <f>CG681-AV681</f>
        <v/>
      </c>
      <c r="CI681" s="35">
        <f>CH681-AW681</f>
        <v/>
      </c>
      <c r="CJ681" s="35">
        <f>CI681-AX681</f>
        <v/>
      </c>
      <c r="CK681" s="35">
        <f>CJ681-AY681</f>
        <v/>
      </c>
      <c r="CL681" s="35">
        <f>CK681-AZ681</f>
        <v/>
      </c>
      <c r="CM681" s="35">
        <f>CL681-BA681</f>
        <v/>
      </c>
      <c r="CN681" s="35">
        <f>CM681-BB681</f>
        <v/>
      </c>
      <c r="CO681" s="35">
        <f>CN681-BC681</f>
        <v/>
      </c>
      <c r="CP681" s="35">
        <f>CO681-BD681</f>
        <v/>
      </c>
      <c r="CQ681" s="35">
        <f>CP681-BE681</f>
        <v/>
      </c>
      <c r="CR681" s="35">
        <f>CQ681-BF681</f>
        <v/>
      </c>
      <c r="CS681" s="35">
        <f>CR681-BG681</f>
        <v/>
      </c>
      <c r="CT681" s="35">
        <f>CS681-BH681</f>
        <v/>
      </c>
      <c r="CU681" s="35">
        <f>CT681-BI681</f>
        <v/>
      </c>
      <c r="CV681" s="35">
        <f>CU681-BJ681</f>
        <v/>
      </c>
      <c r="CW681" s="38">
        <f>CV681-BK681</f>
        <v/>
      </c>
      <c r="CX681" s="38">
        <f>CW681-BL681</f>
        <v/>
      </c>
      <c r="CY681" s="38">
        <f>CX681-BM681</f>
        <v/>
      </c>
      <c r="CZ681" s="39">
        <f>CY681-BN681</f>
        <v/>
      </c>
      <c r="DA681" s="35" t="n"/>
    </row>
    <row r="682">
      <c r="D682" s="19" t="n"/>
      <c r="E682" s="19" t="n"/>
      <c r="F682" s="21" t="n"/>
      <c r="G682" s="21" t="n"/>
      <c r="H682" s="21" t="n"/>
      <c r="I682" s="19" t="n"/>
      <c r="J682" s="19" t="n"/>
      <c r="K682" s="21" t="n"/>
      <c r="L682" s="21" t="n"/>
      <c r="M682" s="22" t="n"/>
      <c r="N682" s="22" t="n"/>
      <c r="O682" s="19" t="n"/>
      <c r="P682" s="21" t="n"/>
      <c r="Q682" s="167">
        <f>'Cutting Rules'!AD682</f>
        <v/>
      </c>
      <c r="R682" s="168" t="n"/>
      <c r="S682" s="24" t="n"/>
      <c r="T682" s="169" t="inlineStr"/>
      <c r="U682" s="19" t="n"/>
      <c r="V682" s="25" t="n"/>
      <c r="W682" s="26" t="n"/>
      <c r="X682" s="27" t="n"/>
      <c r="Y682" s="47" t="n"/>
      <c r="Z682" s="121">
        <f>IFERROR(VLOOKUP(E682,[1]route!$E$3:$BL$10005,59,0),"")&amp;IFERROR(VLOOKUP(E682,[1]route!$E$3:$BL$10005,60,0),"")</f>
        <v/>
      </c>
      <c r="AA682" s="172">
        <f>IF(R682&gt;V682,R682-V682,0)</f>
        <v/>
      </c>
      <c r="AB682" s="173">
        <f>AA682*O682*N682/1000</f>
        <v/>
      </c>
      <c r="AC682" s="4">
        <f>IFERROR(MATCH($X682,$BP682:$CZ682,0),"")</f>
        <v/>
      </c>
      <c r="AD682" s="29" t="n">
        <v>0</v>
      </c>
      <c r="AE682" s="30">
        <f>SUMIF([1]route!$E$3:$E$10005,E682,[1]!Table1[1])</f>
        <v/>
      </c>
      <c r="AF682" s="30">
        <f>SUMIF([1]route!$E$3:$E$10005,E682,[1]!Table1[2])</f>
        <v/>
      </c>
      <c r="AG682" s="30">
        <f>SUMIF([1]route!$E$3:$E$10005,E682,[1]!Table1[3])</f>
        <v/>
      </c>
      <c r="AH682" s="30">
        <f>SUMIF([1]route!$E$3:$E$10005,E682,[1]!Table1[4])</f>
        <v/>
      </c>
      <c r="AI682" s="30">
        <f>SUMIF([1]route!$E$3:$E$10005,E682,[1]!Table1[5])</f>
        <v/>
      </c>
      <c r="AJ682" s="30">
        <f>SUMIF([1]route!$E$3:$E$10005,E682,[1]!Table1[6])</f>
        <v/>
      </c>
      <c r="AK682" s="30">
        <f>SUMIF([1]route!$E$3:$E$10005,E682,[1]!Table1[7])</f>
        <v/>
      </c>
      <c r="AL682" s="30">
        <f>SUMIF([1]route!$E$3:$E$10005,E682,[1]!Table1[8])</f>
        <v/>
      </c>
      <c r="AM682" s="30">
        <f>SUMIF([1]route!$E$3:$E$10005,E682,[1]!Table1[9])</f>
        <v/>
      </c>
      <c r="AN682" s="30">
        <f>SUMIF([1]route!$E$3:$E$10005,E682,[1]!Table1[10])</f>
        <v/>
      </c>
      <c r="AO682" s="30">
        <f>SUMIF([1]route!$E$3:$E$10005,E682,[1]!Table1[11])</f>
        <v/>
      </c>
      <c r="AP682" s="30">
        <f>SUMIF([1]route!$E$3:$E$10005,E682,[1]!Table1[12])</f>
        <v/>
      </c>
      <c r="AQ682" s="30">
        <f>SUMIF([1]route!$E$3:$E$10005,E682,[1]!Table1[13])</f>
        <v/>
      </c>
      <c r="AR682" s="30">
        <f>SUMIF([1]route!$E$3:$E$10005,E682,[1]!Table1[14])</f>
        <v/>
      </c>
      <c r="AS682" s="30">
        <f>SUMIF([1]route!$E$3:$E$10005,E682,[1]!Table1[15])</f>
        <v/>
      </c>
      <c r="AT682" s="30">
        <f>SUMIF([1]route!$E$3:$E$10005,E682,[1]!Table1[16])</f>
        <v/>
      </c>
      <c r="AU682" s="30">
        <f>SUMIF([1]route!$E$3:$E$10005,E682,[1]!Table1[17])</f>
        <v/>
      </c>
      <c r="AV682" s="30">
        <f>SUMIF([1]route!$E$3:$E$10005,E682,[1]!Table1[18])</f>
        <v/>
      </c>
      <c r="AW682" s="30">
        <f>SUMIF([1]route!$E$3:$E$10005,E682,[1]!Table1[19])</f>
        <v/>
      </c>
      <c r="AX682" s="30">
        <f>SUMIF([1]route!$E$3:$E$10005,E682,[1]!Table1[20])</f>
        <v/>
      </c>
      <c r="AY682" s="30">
        <f>SUMIF([1]route!$E$3:$E$10005,E682,[1]!Table1[21])</f>
        <v/>
      </c>
      <c r="AZ682" s="30">
        <f>SUMIF([1]route!$E$3:$E$10005,E682,[1]!Table1[22])</f>
        <v/>
      </c>
      <c r="BA682" s="30">
        <f>SUMIF([1]route!$E$3:$E$10005,E682,[1]!Table1[23])</f>
        <v/>
      </c>
      <c r="BB682" s="30">
        <f>SUMIF([1]route!$E$3:$E$10005,E682,[1]!Table1[24])</f>
        <v/>
      </c>
      <c r="BC682" s="30">
        <f>SUMIF([1]route!$E$3:$E$10005,E682,[1]!Table1[25])</f>
        <v/>
      </c>
      <c r="BD682" s="30">
        <f>SUMIF([1]route!$E$3:$E$10005,E682,[1]!Table1[26])</f>
        <v/>
      </c>
      <c r="BE682" s="30">
        <f>SUMIF([1]route!$E$3:$E$10005,E682,[1]!Table1[27])</f>
        <v/>
      </c>
      <c r="BF682" s="30">
        <f>SUMIF([1]route!$E$3:$E$10005,E682,[1]!Table1[28])</f>
        <v/>
      </c>
      <c r="BG682" s="30">
        <f>SUMIF([1]route!$E$3:$E$10005,E682,[1]!Table1[29])</f>
        <v/>
      </c>
      <c r="BH682" s="30">
        <f>SUMIF([1]route!$E$3:$E$10005,E682,[1]!Table1[30])</f>
        <v/>
      </c>
      <c r="BI682" s="30">
        <f>SUMIF([1]route!$E$3:$E$10005,E682,[1]!Table1[31])</f>
        <v/>
      </c>
      <c r="BJ682" s="30">
        <f>SUMIF([1]route!$E$3:$E$10005,E682,[1]!Table1[Remain PO])</f>
        <v/>
      </c>
      <c r="BK682" s="31">
        <f>SUMIF([1]route!$E$3:$E$10005,E682,[1]!Table1[N+1])</f>
        <v/>
      </c>
      <c r="BL682" s="31">
        <f>SUMIF([1]route!$E$3:$E$10005,E682,[1]!Table1[N+2])</f>
        <v/>
      </c>
      <c r="BM682" s="31">
        <f>SUMIF([1]route!$E$3:$E$10005,E682,[1]!Table1[N+3])</f>
        <v/>
      </c>
      <c r="BN682" s="32">
        <f>SUMIF([1]route!$E$3:$E$10005,E682,[1]!Table1[N+4])</f>
        <v/>
      </c>
      <c r="BP682" s="37">
        <f>$V682-$AD682</f>
        <v/>
      </c>
      <c r="BQ682" s="35">
        <f>BP682-AE682</f>
        <v/>
      </c>
      <c r="BR682" s="35">
        <f>BQ682-AF682</f>
        <v/>
      </c>
      <c r="BS682" s="35">
        <f>BR682-AG682</f>
        <v/>
      </c>
      <c r="BT682" s="35">
        <f>BS682-AH682</f>
        <v/>
      </c>
      <c r="BU682" s="35">
        <f>BT682-AI682</f>
        <v/>
      </c>
      <c r="BV682" s="35">
        <f>BU682-AJ682</f>
        <v/>
      </c>
      <c r="BW682" s="35">
        <f>BV682-AK682</f>
        <v/>
      </c>
      <c r="BX682" s="35">
        <f>BW682-AL682</f>
        <v/>
      </c>
      <c r="BY682" s="35">
        <f>BX682-AM682</f>
        <v/>
      </c>
      <c r="BZ682" s="35">
        <f>BY682-AN682</f>
        <v/>
      </c>
      <c r="CA682" s="35">
        <f>BZ682-AO682</f>
        <v/>
      </c>
      <c r="CB682" s="35">
        <f>CA682-AP682</f>
        <v/>
      </c>
      <c r="CC682" s="35">
        <f>CB682-AQ682</f>
        <v/>
      </c>
      <c r="CD682" s="35">
        <f>CC682-AR682</f>
        <v/>
      </c>
      <c r="CE682" s="35">
        <f>CD682-AS682</f>
        <v/>
      </c>
      <c r="CF682" s="35">
        <f>CE682-AT682</f>
        <v/>
      </c>
      <c r="CG682" s="35">
        <f>CF682-AU682</f>
        <v/>
      </c>
      <c r="CH682" s="35">
        <f>CG682-AV682</f>
        <v/>
      </c>
      <c r="CI682" s="35">
        <f>CH682-AW682</f>
        <v/>
      </c>
      <c r="CJ682" s="35">
        <f>CI682-AX682</f>
        <v/>
      </c>
      <c r="CK682" s="35">
        <f>CJ682-AY682</f>
        <v/>
      </c>
      <c r="CL682" s="35">
        <f>CK682-AZ682</f>
        <v/>
      </c>
      <c r="CM682" s="35">
        <f>CL682-BA682</f>
        <v/>
      </c>
      <c r="CN682" s="35">
        <f>CM682-BB682</f>
        <v/>
      </c>
      <c r="CO682" s="35">
        <f>CN682-BC682</f>
        <v/>
      </c>
      <c r="CP682" s="35">
        <f>CO682-BD682</f>
        <v/>
      </c>
      <c r="CQ682" s="35">
        <f>CP682-BE682</f>
        <v/>
      </c>
      <c r="CR682" s="35">
        <f>CQ682-BF682</f>
        <v/>
      </c>
      <c r="CS682" s="35">
        <f>CR682-BG682</f>
        <v/>
      </c>
      <c r="CT682" s="35">
        <f>CS682-BH682</f>
        <v/>
      </c>
      <c r="CU682" s="35">
        <f>CT682-BI682</f>
        <v/>
      </c>
      <c r="CV682" s="35">
        <f>CU682-BJ682</f>
        <v/>
      </c>
      <c r="CW682" s="38">
        <f>CV682-BK682</f>
        <v/>
      </c>
      <c r="CX682" s="38">
        <f>CW682-BL682</f>
        <v/>
      </c>
      <c r="CY682" s="38">
        <f>CX682-BM682</f>
        <v/>
      </c>
      <c r="CZ682" s="39">
        <f>CY682-BN682</f>
        <v/>
      </c>
      <c r="DA682" s="35" t="n"/>
    </row>
    <row r="683">
      <c r="D683" s="19" t="n"/>
      <c r="E683" s="19" t="n"/>
      <c r="F683" s="21" t="n"/>
      <c r="G683" s="21" t="n"/>
      <c r="H683" s="21" t="n"/>
      <c r="I683" s="19" t="n"/>
      <c r="J683" s="19" t="n"/>
      <c r="K683" s="21" t="n"/>
      <c r="L683" s="21" t="n"/>
      <c r="M683" s="22" t="n"/>
      <c r="N683" s="22" t="n"/>
      <c r="O683" s="19" t="n"/>
      <c r="P683" s="21" t="n"/>
      <c r="Q683" s="167">
        <f>'Cutting Rules'!AD683</f>
        <v/>
      </c>
      <c r="R683" s="168" t="n"/>
      <c r="S683" s="24" t="n"/>
      <c r="T683" s="169" t="inlineStr"/>
      <c r="U683" s="19" t="n"/>
      <c r="V683" s="25" t="n"/>
      <c r="W683" s="26" t="n"/>
      <c r="X683" s="27" t="n"/>
      <c r="Y683" s="47" t="n"/>
      <c r="Z683" s="121">
        <f>IFERROR(VLOOKUP(E683,[1]route!$E$3:$BL$10005,59,0),"")&amp;IFERROR(VLOOKUP(E683,[1]route!$E$3:$BL$10005,60,0),"")</f>
        <v/>
      </c>
      <c r="AA683" s="172">
        <f>IF(R683&gt;V683,R683-V683,0)</f>
        <v/>
      </c>
      <c r="AB683" s="173">
        <f>AA683*O683*N683/1000</f>
        <v/>
      </c>
      <c r="AC683" s="4">
        <f>IFERROR(MATCH($X683,$BP683:$CZ683,0),"")</f>
        <v/>
      </c>
      <c r="AD683" s="29" t="n">
        <v>0</v>
      </c>
      <c r="AE683" s="30">
        <f>SUMIF([1]route!$E$3:$E$10005,E683,[1]!Table1[1])</f>
        <v/>
      </c>
      <c r="AF683" s="30">
        <f>SUMIF([1]route!$E$3:$E$10005,E683,[1]!Table1[2])</f>
        <v/>
      </c>
      <c r="AG683" s="30">
        <f>SUMIF([1]route!$E$3:$E$10005,E683,[1]!Table1[3])</f>
        <v/>
      </c>
      <c r="AH683" s="30">
        <f>SUMIF([1]route!$E$3:$E$10005,E683,[1]!Table1[4])</f>
        <v/>
      </c>
      <c r="AI683" s="30">
        <f>SUMIF([1]route!$E$3:$E$10005,E683,[1]!Table1[5])</f>
        <v/>
      </c>
      <c r="AJ683" s="30">
        <f>SUMIF([1]route!$E$3:$E$10005,E683,[1]!Table1[6])</f>
        <v/>
      </c>
      <c r="AK683" s="30">
        <f>SUMIF([1]route!$E$3:$E$10005,E683,[1]!Table1[7])</f>
        <v/>
      </c>
      <c r="AL683" s="30">
        <f>SUMIF([1]route!$E$3:$E$10005,E683,[1]!Table1[8])</f>
        <v/>
      </c>
      <c r="AM683" s="30">
        <f>SUMIF([1]route!$E$3:$E$10005,E683,[1]!Table1[9])</f>
        <v/>
      </c>
      <c r="AN683" s="30">
        <f>SUMIF([1]route!$E$3:$E$10005,E683,[1]!Table1[10])</f>
        <v/>
      </c>
      <c r="AO683" s="30">
        <f>SUMIF([1]route!$E$3:$E$10005,E683,[1]!Table1[11])</f>
        <v/>
      </c>
      <c r="AP683" s="30">
        <f>SUMIF([1]route!$E$3:$E$10005,E683,[1]!Table1[12])</f>
        <v/>
      </c>
      <c r="AQ683" s="30">
        <f>SUMIF([1]route!$E$3:$E$10005,E683,[1]!Table1[13])</f>
        <v/>
      </c>
      <c r="AR683" s="30">
        <f>SUMIF([1]route!$E$3:$E$10005,E683,[1]!Table1[14])</f>
        <v/>
      </c>
      <c r="AS683" s="30">
        <f>SUMIF([1]route!$E$3:$E$10005,E683,[1]!Table1[15])</f>
        <v/>
      </c>
      <c r="AT683" s="30">
        <f>SUMIF([1]route!$E$3:$E$10005,E683,[1]!Table1[16])</f>
        <v/>
      </c>
      <c r="AU683" s="30">
        <f>SUMIF([1]route!$E$3:$E$10005,E683,[1]!Table1[17])</f>
        <v/>
      </c>
      <c r="AV683" s="30">
        <f>SUMIF([1]route!$E$3:$E$10005,E683,[1]!Table1[18])</f>
        <v/>
      </c>
      <c r="AW683" s="30">
        <f>SUMIF([1]route!$E$3:$E$10005,E683,[1]!Table1[19])</f>
        <v/>
      </c>
      <c r="AX683" s="30">
        <f>SUMIF([1]route!$E$3:$E$10005,E683,[1]!Table1[20])</f>
        <v/>
      </c>
      <c r="AY683" s="30">
        <f>SUMIF([1]route!$E$3:$E$10005,E683,[1]!Table1[21])</f>
        <v/>
      </c>
      <c r="AZ683" s="30">
        <f>SUMIF([1]route!$E$3:$E$10005,E683,[1]!Table1[22])</f>
        <v/>
      </c>
      <c r="BA683" s="30">
        <f>SUMIF([1]route!$E$3:$E$10005,E683,[1]!Table1[23])</f>
        <v/>
      </c>
      <c r="BB683" s="30">
        <f>SUMIF([1]route!$E$3:$E$10005,E683,[1]!Table1[24])</f>
        <v/>
      </c>
      <c r="BC683" s="30">
        <f>SUMIF([1]route!$E$3:$E$10005,E683,[1]!Table1[25])</f>
        <v/>
      </c>
      <c r="BD683" s="30">
        <f>SUMIF([1]route!$E$3:$E$10005,E683,[1]!Table1[26])</f>
        <v/>
      </c>
      <c r="BE683" s="30">
        <f>SUMIF([1]route!$E$3:$E$10005,E683,[1]!Table1[27])</f>
        <v/>
      </c>
      <c r="BF683" s="30">
        <f>SUMIF([1]route!$E$3:$E$10005,E683,[1]!Table1[28])</f>
        <v/>
      </c>
      <c r="BG683" s="30">
        <f>SUMIF([1]route!$E$3:$E$10005,E683,[1]!Table1[29])</f>
        <v/>
      </c>
      <c r="BH683" s="30">
        <f>SUMIF([1]route!$E$3:$E$10005,E683,[1]!Table1[30])</f>
        <v/>
      </c>
      <c r="BI683" s="30">
        <f>SUMIF([1]route!$E$3:$E$10005,E683,[1]!Table1[31])</f>
        <v/>
      </c>
      <c r="BJ683" s="30">
        <f>SUMIF([1]route!$E$3:$E$10005,E683,[1]!Table1[Remain PO])</f>
        <v/>
      </c>
      <c r="BK683" s="31">
        <f>SUMIF([1]route!$E$3:$E$10005,E683,[1]!Table1[N+1])</f>
        <v/>
      </c>
      <c r="BL683" s="31">
        <f>SUMIF([1]route!$E$3:$E$10005,E683,[1]!Table1[N+2])</f>
        <v/>
      </c>
      <c r="BM683" s="31">
        <f>SUMIF([1]route!$E$3:$E$10005,E683,[1]!Table1[N+3])</f>
        <v/>
      </c>
      <c r="BN683" s="32">
        <f>SUMIF([1]route!$E$3:$E$10005,E683,[1]!Table1[N+4])</f>
        <v/>
      </c>
      <c r="BP683" s="37">
        <f>$V683-$AD683</f>
        <v/>
      </c>
      <c r="BQ683" s="35">
        <f>BP683-AE683</f>
        <v/>
      </c>
      <c r="BR683" s="35">
        <f>BQ683-AF683</f>
        <v/>
      </c>
      <c r="BS683" s="35">
        <f>BR683-AG683</f>
        <v/>
      </c>
      <c r="BT683" s="35">
        <f>BS683-AH683</f>
        <v/>
      </c>
      <c r="BU683" s="35">
        <f>BT683-AI683</f>
        <v/>
      </c>
      <c r="BV683" s="35">
        <f>BU683-AJ683</f>
        <v/>
      </c>
      <c r="BW683" s="35">
        <f>BV683-AK683</f>
        <v/>
      </c>
      <c r="BX683" s="35">
        <f>BW683-AL683</f>
        <v/>
      </c>
      <c r="BY683" s="35">
        <f>BX683-AM683</f>
        <v/>
      </c>
      <c r="BZ683" s="35">
        <f>BY683-AN683</f>
        <v/>
      </c>
      <c r="CA683" s="35">
        <f>BZ683-AO683</f>
        <v/>
      </c>
      <c r="CB683" s="35">
        <f>CA683-AP683</f>
        <v/>
      </c>
      <c r="CC683" s="35">
        <f>CB683-AQ683</f>
        <v/>
      </c>
      <c r="CD683" s="35">
        <f>CC683-AR683</f>
        <v/>
      </c>
      <c r="CE683" s="35">
        <f>CD683-AS683</f>
        <v/>
      </c>
      <c r="CF683" s="35">
        <f>CE683-AT683</f>
        <v/>
      </c>
      <c r="CG683" s="35">
        <f>CF683-AU683</f>
        <v/>
      </c>
      <c r="CH683" s="35">
        <f>CG683-AV683</f>
        <v/>
      </c>
      <c r="CI683" s="35">
        <f>CH683-AW683</f>
        <v/>
      </c>
      <c r="CJ683" s="35">
        <f>CI683-AX683</f>
        <v/>
      </c>
      <c r="CK683" s="35">
        <f>CJ683-AY683</f>
        <v/>
      </c>
      <c r="CL683" s="35">
        <f>CK683-AZ683</f>
        <v/>
      </c>
      <c r="CM683" s="35">
        <f>CL683-BA683</f>
        <v/>
      </c>
      <c r="CN683" s="35">
        <f>CM683-BB683</f>
        <v/>
      </c>
      <c r="CO683" s="35">
        <f>CN683-BC683</f>
        <v/>
      </c>
      <c r="CP683" s="35">
        <f>CO683-BD683</f>
        <v/>
      </c>
      <c r="CQ683" s="35">
        <f>CP683-BE683</f>
        <v/>
      </c>
      <c r="CR683" s="35">
        <f>CQ683-BF683</f>
        <v/>
      </c>
      <c r="CS683" s="35">
        <f>CR683-BG683</f>
        <v/>
      </c>
      <c r="CT683" s="35">
        <f>CS683-BH683</f>
        <v/>
      </c>
      <c r="CU683" s="35">
        <f>CT683-BI683</f>
        <v/>
      </c>
      <c r="CV683" s="35">
        <f>CU683-BJ683</f>
        <v/>
      </c>
      <c r="CW683" s="38">
        <f>CV683-BK683</f>
        <v/>
      </c>
      <c r="CX683" s="38">
        <f>CW683-BL683</f>
        <v/>
      </c>
      <c r="CY683" s="38">
        <f>CX683-BM683</f>
        <v/>
      </c>
      <c r="CZ683" s="39">
        <f>CY683-BN683</f>
        <v/>
      </c>
      <c r="DA683" s="35" t="n"/>
    </row>
    <row r="684">
      <c r="D684" s="19" t="n"/>
      <c r="E684" s="19" t="n"/>
      <c r="F684" s="21" t="n"/>
      <c r="G684" s="21" t="n"/>
      <c r="H684" s="21" t="n"/>
      <c r="I684" s="19" t="n"/>
      <c r="J684" s="19" t="n"/>
      <c r="K684" s="21" t="n"/>
      <c r="L684" s="21" t="n"/>
      <c r="M684" s="22" t="n"/>
      <c r="N684" s="22" t="n"/>
      <c r="O684" s="19" t="n"/>
      <c r="P684" s="21" t="n"/>
      <c r="Q684" s="167">
        <f>'Cutting Rules'!AD684</f>
        <v/>
      </c>
      <c r="R684" s="168" t="n"/>
      <c r="S684" s="24" t="n"/>
      <c r="T684" s="169" t="inlineStr"/>
      <c r="U684" s="19" t="n"/>
      <c r="V684" s="25" t="n"/>
      <c r="W684" s="26" t="n"/>
      <c r="X684" s="27" t="n"/>
      <c r="Y684" s="47" t="n"/>
      <c r="Z684" s="121">
        <f>IFERROR(VLOOKUP(E684,[1]route!$E$3:$BL$10005,59,0),"")&amp;IFERROR(VLOOKUP(E684,[1]route!$E$3:$BL$10005,60,0),"")</f>
        <v/>
      </c>
      <c r="AA684" s="172">
        <f>IF(R684&gt;V684,R684-V684,0)</f>
        <v/>
      </c>
      <c r="AB684" s="173">
        <f>AA684*O684*N684/1000</f>
        <v/>
      </c>
      <c r="AC684" s="4">
        <f>IFERROR(MATCH($X684,$BP684:$CZ684,0),"")</f>
        <v/>
      </c>
      <c r="AD684" s="29" t="n">
        <v>0</v>
      </c>
      <c r="AE684" s="30">
        <f>SUMIF([1]route!$E$3:$E$10005,E684,[1]!Table1[1])</f>
        <v/>
      </c>
      <c r="AF684" s="30">
        <f>SUMIF([1]route!$E$3:$E$10005,E684,[1]!Table1[2])</f>
        <v/>
      </c>
      <c r="AG684" s="30">
        <f>SUMIF([1]route!$E$3:$E$10005,E684,[1]!Table1[3])</f>
        <v/>
      </c>
      <c r="AH684" s="30">
        <f>SUMIF([1]route!$E$3:$E$10005,E684,[1]!Table1[4])</f>
        <v/>
      </c>
      <c r="AI684" s="30">
        <f>SUMIF([1]route!$E$3:$E$10005,E684,[1]!Table1[5])</f>
        <v/>
      </c>
      <c r="AJ684" s="30">
        <f>SUMIF([1]route!$E$3:$E$10005,E684,[1]!Table1[6])</f>
        <v/>
      </c>
      <c r="AK684" s="30">
        <f>SUMIF([1]route!$E$3:$E$10005,E684,[1]!Table1[7])</f>
        <v/>
      </c>
      <c r="AL684" s="30">
        <f>SUMIF([1]route!$E$3:$E$10005,E684,[1]!Table1[8])</f>
        <v/>
      </c>
      <c r="AM684" s="30">
        <f>SUMIF([1]route!$E$3:$E$10005,E684,[1]!Table1[9])</f>
        <v/>
      </c>
      <c r="AN684" s="30">
        <f>SUMIF([1]route!$E$3:$E$10005,E684,[1]!Table1[10])</f>
        <v/>
      </c>
      <c r="AO684" s="30">
        <f>SUMIF([1]route!$E$3:$E$10005,E684,[1]!Table1[11])</f>
        <v/>
      </c>
      <c r="AP684" s="30">
        <f>SUMIF([1]route!$E$3:$E$10005,E684,[1]!Table1[12])</f>
        <v/>
      </c>
      <c r="AQ684" s="30">
        <f>SUMIF([1]route!$E$3:$E$10005,E684,[1]!Table1[13])</f>
        <v/>
      </c>
      <c r="AR684" s="30">
        <f>SUMIF([1]route!$E$3:$E$10005,E684,[1]!Table1[14])</f>
        <v/>
      </c>
      <c r="AS684" s="30">
        <f>SUMIF([1]route!$E$3:$E$10005,E684,[1]!Table1[15])</f>
        <v/>
      </c>
      <c r="AT684" s="30">
        <f>SUMIF([1]route!$E$3:$E$10005,E684,[1]!Table1[16])</f>
        <v/>
      </c>
      <c r="AU684" s="30">
        <f>SUMIF([1]route!$E$3:$E$10005,E684,[1]!Table1[17])</f>
        <v/>
      </c>
      <c r="AV684" s="30">
        <f>SUMIF([1]route!$E$3:$E$10005,E684,[1]!Table1[18])</f>
        <v/>
      </c>
      <c r="AW684" s="30">
        <f>SUMIF([1]route!$E$3:$E$10005,E684,[1]!Table1[19])</f>
        <v/>
      </c>
      <c r="AX684" s="30">
        <f>SUMIF([1]route!$E$3:$E$10005,E684,[1]!Table1[20])</f>
        <v/>
      </c>
      <c r="AY684" s="30">
        <f>SUMIF([1]route!$E$3:$E$10005,E684,[1]!Table1[21])</f>
        <v/>
      </c>
      <c r="AZ684" s="30">
        <f>SUMIF([1]route!$E$3:$E$10005,E684,[1]!Table1[22])</f>
        <v/>
      </c>
      <c r="BA684" s="30">
        <f>SUMIF([1]route!$E$3:$E$10005,E684,[1]!Table1[23])</f>
        <v/>
      </c>
      <c r="BB684" s="30">
        <f>SUMIF([1]route!$E$3:$E$10005,E684,[1]!Table1[24])</f>
        <v/>
      </c>
      <c r="BC684" s="30">
        <f>SUMIF([1]route!$E$3:$E$10005,E684,[1]!Table1[25])</f>
        <v/>
      </c>
      <c r="BD684" s="30">
        <f>SUMIF([1]route!$E$3:$E$10005,E684,[1]!Table1[26])</f>
        <v/>
      </c>
      <c r="BE684" s="30">
        <f>SUMIF([1]route!$E$3:$E$10005,E684,[1]!Table1[27])</f>
        <v/>
      </c>
      <c r="BF684" s="30">
        <f>SUMIF([1]route!$E$3:$E$10005,E684,[1]!Table1[28])</f>
        <v/>
      </c>
      <c r="BG684" s="30">
        <f>SUMIF([1]route!$E$3:$E$10005,E684,[1]!Table1[29])</f>
        <v/>
      </c>
      <c r="BH684" s="30">
        <f>SUMIF([1]route!$E$3:$E$10005,E684,[1]!Table1[30])</f>
        <v/>
      </c>
      <c r="BI684" s="30">
        <f>SUMIF([1]route!$E$3:$E$10005,E684,[1]!Table1[31])</f>
        <v/>
      </c>
      <c r="BJ684" s="30">
        <f>SUMIF([1]route!$E$3:$E$10005,E684,[1]!Table1[Remain PO])</f>
        <v/>
      </c>
      <c r="BK684" s="31">
        <f>SUMIF([1]route!$E$3:$E$10005,E684,[1]!Table1[N+1])</f>
        <v/>
      </c>
      <c r="BL684" s="31">
        <f>SUMIF([1]route!$E$3:$E$10005,E684,[1]!Table1[N+2])</f>
        <v/>
      </c>
      <c r="BM684" s="31">
        <f>SUMIF([1]route!$E$3:$E$10005,E684,[1]!Table1[N+3])</f>
        <v/>
      </c>
      <c r="BN684" s="32">
        <f>SUMIF([1]route!$E$3:$E$10005,E684,[1]!Table1[N+4])</f>
        <v/>
      </c>
      <c r="BP684" s="37">
        <f>$V684-$AD684</f>
        <v/>
      </c>
      <c r="BQ684" s="35">
        <f>BP684-AE684</f>
        <v/>
      </c>
      <c r="BR684" s="35">
        <f>BQ684-AF684</f>
        <v/>
      </c>
      <c r="BS684" s="35">
        <f>BR684-AG684</f>
        <v/>
      </c>
      <c r="BT684" s="35">
        <f>BS684-AH684</f>
        <v/>
      </c>
      <c r="BU684" s="35">
        <f>BT684-AI684</f>
        <v/>
      </c>
      <c r="BV684" s="35">
        <f>BU684-AJ684</f>
        <v/>
      </c>
      <c r="BW684" s="35">
        <f>BV684-AK684</f>
        <v/>
      </c>
      <c r="BX684" s="35">
        <f>BW684-AL684</f>
        <v/>
      </c>
      <c r="BY684" s="35">
        <f>BX684-AM684</f>
        <v/>
      </c>
      <c r="BZ684" s="35">
        <f>BY684-AN684</f>
        <v/>
      </c>
      <c r="CA684" s="35">
        <f>BZ684-AO684</f>
        <v/>
      </c>
      <c r="CB684" s="35">
        <f>CA684-AP684</f>
        <v/>
      </c>
      <c r="CC684" s="35">
        <f>CB684-AQ684</f>
        <v/>
      </c>
      <c r="CD684" s="35">
        <f>CC684-AR684</f>
        <v/>
      </c>
      <c r="CE684" s="35">
        <f>CD684-AS684</f>
        <v/>
      </c>
      <c r="CF684" s="35">
        <f>CE684-AT684</f>
        <v/>
      </c>
      <c r="CG684" s="35">
        <f>CF684-AU684</f>
        <v/>
      </c>
      <c r="CH684" s="35">
        <f>CG684-AV684</f>
        <v/>
      </c>
      <c r="CI684" s="35">
        <f>CH684-AW684</f>
        <v/>
      </c>
      <c r="CJ684" s="35">
        <f>CI684-AX684</f>
        <v/>
      </c>
      <c r="CK684" s="35">
        <f>CJ684-AY684</f>
        <v/>
      </c>
      <c r="CL684" s="35">
        <f>CK684-AZ684</f>
        <v/>
      </c>
      <c r="CM684" s="35">
        <f>CL684-BA684</f>
        <v/>
      </c>
      <c r="CN684" s="35">
        <f>CM684-BB684</f>
        <v/>
      </c>
      <c r="CO684" s="35">
        <f>CN684-BC684</f>
        <v/>
      </c>
      <c r="CP684" s="35">
        <f>CO684-BD684</f>
        <v/>
      </c>
      <c r="CQ684" s="35">
        <f>CP684-BE684</f>
        <v/>
      </c>
      <c r="CR684" s="35">
        <f>CQ684-BF684</f>
        <v/>
      </c>
      <c r="CS684" s="35">
        <f>CR684-BG684</f>
        <v/>
      </c>
      <c r="CT684" s="35">
        <f>CS684-BH684</f>
        <v/>
      </c>
      <c r="CU684" s="35">
        <f>CT684-BI684</f>
        <v/>
      </c>
      <c r="CV684" s="35">
        <f>CU684-BJ684</f>
        <v/>
      </c>
      <c r="CW684" s="38">
        <f>CV684-BK684</f>
        <v/>
      </c>
      <c r="CX684" s="38">
        <f>CW684-BL684</f>
        <v/>
      </c>
      <c r="CY684" s="38">
        <f>CX684-BM684</f>
        <v/>
      </c>
      <c r="CZ684" s="39">
        <f>CY684-BN684</f>
        <v/>
      </c>
      <c r="DA684" s="35" t="n"/>
    </row>
    <row r="685">
      <c r="D685" s="19" t="n"/>
      <c r="E685" s="19" t="n"/>
      <c r="F685" s="21" t="n"/>
      <c r="G685" s="21" t="n"/>
      <c r="H685" s="21" t="n"/>
      <c r="I685" s="19" t="n"/>
      <c r="J685" s="19" t="n"/>
      <c r="K685" s="21" t="n"/>
      <c r="L685" s="21" t="n"/>
      <c r="M685" s="22" t="n"/>
      <c r="N685" s="22" t="n"/>
      <c r="O685" s="19" t="n"/>
      <c r="P685" s="21" t="n"/>
      <c r="Q685" s="167">
        <f>'Cutting Rules'!AD685</f>
        <v/>
      </c>
      <c r="R685" s="168" t="n"/>
      <c r="S685" s="24" t="n"/>
      <c r="T685" s="169" t="inlineStr"/>
      <c r="U685" s="19" t="n"/>
      <c r="V685" s="25" t="n"/>
      <c r="W685" s="26" t="n"/>
      <c r="X685" s="27" t="n"/>
      <c r="Y685" s="47" t="n"/>
      <c r="Z685" s="121">
        <f>IFERROR(VLOOKUP(E685,[1]route!$E$3:$BL$10005,59,0),"")&amp;IFERROR(VLOOKUP(E685,[1]route!$E$3:$BL$10005,60,0),"")</f>
        <v/>
      </c>
      <c r="AA685" s="172">
        <f>IF(R685&gt;V685,R685-V685,0)</f>
        <v/>
      </c>
      <c r="AB685" s="173">
        <f>AA685*O685*N685/1000</f>
        <v/>
      </c>
      <c r="AC685" s="4">
        <f>IFERROR(MATCH($X685,$BP685:$CZ685,0),"")</f>
        <v/>
      </c>
      <c r="AD685" s="29" t="n">
        <v>0</v>
      </c>
      <c r="AE685" s="30">
        <f>SUMIF([1]route!$E$3:$E$10005,E685,[1]!Table1[1])</f>
        <v/>
      </c>
      <c r="AF685" s="30">
        <f>SUMIF([1]route!$E$3:$E$10005,E685,[1]!Table1[2])</f>
        <v/>
      </c>
      <c r="AG685" s="30">
        <f>SUMIF([1]route!$E$3:$E$10005,E685,[1]!Table1[3])</f>
        <v/>
      </c>
      <c r="AH685" s="30">
        <f>SUMIF([1]route!$E$3:$E$10005,E685,[1]!Table1[4])</f>
        <v/>
      </c>
      <c r="AI685" s="30">
        <f>SUMIF([1]route!$E$3:$E$10005,E685,[1]!Table1[5])</f>
        <v/>
      </c>
      <c r="AJ685" s="30">
        <f>SUMIF([1]route!$E$3:$E$10005,E685,[1]!Table1[6])</f>
        <v/>
      </c>
      <c r="AK685" s="30">
        <f>SUMIF([1]route!$E$3:$E$10005,E685,[1]!Table1[7])</f>
        <v/>
      </c>
      <c r="AL685" s="30">
        <f>SUMIF([1]route!$E$3:$E$10005,E685,[1]!Table1[8])</f>
        <v/>
      </c>
      <c r="AM685" s="30">
        <f>SUMIF([1]route!$E$3:$E$10005,E685,[1]!Table1[9])</f>
        <v/>
      </c>
      <c r="AN685" s="30">
        <f>SUMIF([1]route!$E$3:$E$10005,E685,[1]!Table1[10])</f>
        <v/>
      </c>
      <c r="AO685" s="30">
        <f>SUMIF([1]route!$E$3:$E$10005,E685,[1]!Table1[11])</f>
        <v/>
      </c>
      <c r="AP685" s="30">
        <f>SUMIF([1]route!$E$3:$E$10005,E685,[1]!Table1[12])</f>
        <v/>
      </c>
      <c r="AQ685" s="30">
        <f>SUMIF([1]route!$E$3:$E$10005,E685,[1]!Table1[13])</f>
        <v/>
      </c>
      <c r="AR685" s="30">
        <f>SUMIF([1]route!$E$3:$E$10005,E685,[1]!Table1[14])</f>
        <v/>
      </c>
      <c r="AS685" s="30">
        <f>SUMIF([1]route!$E$3:$E$10005,E685,[1]!Table1[15])</f>
        <v/>
      </c>
      <c r="AT685" s="30">
        <f>SUMIF([1]route!$E$3:$E$10005,E685,[1]!Table1[16])</f>
        <v/>
      </c>
      <c r="AU685" s="30">
        <f>SUMIF([1]route!$E$3:$E$10005,E685,[1]!Table1[17])</f>
        <v/>
      </c>
      <c r="AV685" s="30">
        <f>SUMIF([1]route!$E$3:$E$10005,E685,[1]!Table1[18])</f>
        <v/>
      </c>
      <c r="AW685" s="30">
        <f>SUMIF([1]route!$E$3:$E$10005,E685,[1]!Table1[19])</f>
        <v/>
      </c>
      <c r="AX685" s="30">
        <f>SUMIF([1]route!$E$3:$E$10005,E685,[1]!Table1[20])</f>
        <v/>
      </c>
      <c r="AY685" s="30">
        <f>SUMIF([1]route!$E$3:$E$10005,E685,[1]!Table1[21])</f>
        <v/>
      </c>
      <c r="AZ685" s="30">
        <f>SUMIF([1]route!$E$3:$E$10005,E685,[1]!Table1[22])</f>
        <v/>
      </c>
      <c r="BA685" s="30">
        <f>SUMIF([1]route!$E$3:$E$10005,E685,[1]!Table1[23])</f>
        <v/>
      </c>
      <c r="BB685" s="30">
        <f>SUMIF([1]route!$E$3:$E$10005,E685,[1]!Table1[24])</f>
        <v/>
      </c>
      <c r="BC685" s="30">
        <f>SUMIF([1]route!$E$3:$E$10005,E685,[1]!Table1[25])</f>
        <v/>
      </c>
      <c r="BD685" s="30">
        <f>SUMIF([1]route!$E$3:$E$10005,E685,[1]!Table1[26])</f>
        <v/>
      </c>
      <c r="BE685" s="30">
        <f>SUMIF([1]route!$E$3:$E$10005,E685,[1]!Table1[27])</f>
        <v/>
      </c>
      <c r="BF685" s="30">
        <f>SUMIF([1]route!$E$3:$E$10005,E685,[1]!Table1[28])</f>
        <v/>
      </c>
      <c r="BG685" s="30">
        <f>SUMIF([1]route!$E$3:$E$10005,E685,[1]!Table1[29])</f>
        <v/>
      </c>
      <c r="BH685" s="30">
        <f>SUMIF([1]route!$E$3:$E$10005,E685,[1]!Table1[30])</f>
        <v/>
      </c>
      <c r="BI685" s="30">
        <f>SUMIF([1]route!$E$3:$E$10005,E685,[1]!Table1[31])</f>
        <v/>
      </c>
      <c r="BJ685" s="30">
        <f>SUMIF([1]route!$E$3:$E$10005,E685,[1]!Table1[Remain PO])</f>
        <v/>
      </c>
      <c r="BK685" s="31">
        <f>SUMIF([1]route!$E$3:$E$10005,E685,[1]!Table1[N+1])</f>
        <v/>
      </c>
      <c r="BL685" s="31">
        <f>SUMIF([1]route!$E$3:$E$10005,E685,[1]!Table1[N+2])</f>
        <v/>
      </c>
      <c r="BM685" s="31">
        <f>SUMIF([1]route!$E$3:$E$10005,E685,[1]!Table1[N+3])</f>
        <v/>
      </c>
      <c r="BN685" s="32">
        <f>SUMIF([1]route!$E$3:$E$10005,E685,[1]!Table1[N+4])</f>
        <v/>
      </c>
      <c r="BP685" s="37">
        <f>$V685-$AD685</f>
        <v/>
      </c>
      <c r="BQ685" s="35">
        <f>BP685-AE685</f>
        <v/>
      </c>
      <c r="BR685" s="35">
        <f>BQ685-AF685</f>
        <v/>
      </c>
      <c r="BS685" s="35">
        <f>BR685-AG685</f>
        <v/>
      </c>
      <c r="BT685" s="35">
        <f>BS685-AH685</f>
        <v/>
      </c>
      <c r="BU685" s="35">
        <f>BT685-AI685</f>
        <v/>
      </c>
      <c r="BV685" s="35">
        <f>BU685-AJ685</f>
        <v/>
      </c>
      <c r="BW685" s="35">
        <f>BV685-AK685</f>
        <v/>
      </c>
      <c r="BX685" s="35">
        <f>BW685-AL685</f>
        <v/>
      </c>
      <c r="BY685" s="35">
        <f>BX685-AM685</f>
        <v/>
      </c>
      <c r="BZ685" s="35">
        <f>BY685-AN685</f>
        <v/>
      </c>
      <c r="CA685" s="35">
        <f>BZ685-AO685</f>
        <v/>
      </c>
      <c r="CB685" s="35">
        <f>CA685-AP685</f>
        <v/>
      </c>
      <c r="CC685" s="35">
        <f>CB685-AQ685</f>
        <v/>
      </c>
      <c r="CD685" s="35">
        <f>CC685-AR685</f>
        <v/>
      </c>
      <c r="CE685" s="35">
        <f>CD685-AS685</f>
        <v/>
      </c>
      <c r="CF685" s="35">
        <f>CE685-AT685</f>
        <v/>
      </c>
      <c r="CG685" s="35">
        <f>CF685-AU685</f>
        <v/>
      </c>
      <c r="CH685" s="35">
        <f>CG685-AV685</f>
        <v/>
      </c>
      <c r="CI685" s="35">
        <f>CH685-AW685</f>
        <v/>
      </c>
      <c r="CJ685" s="35">
        <f>CI685-AX685</f>
        <v/>
      </c>
      <c r="CK685" s="35">
        <f>CJ685-AY685</f>
        <v/>
      </c>
      <c r="CL685" s="35">
        <f>CK685-AZ685</f>
        <v/>
      </c>
      <c r="CM685" s="35">
        <f>CL685-BA685</f>
        <v/>
      </c>
      <c r="CN685" s="35">
        <f>CM685-BB685</f>
        <v/>
      </c>
      <c r="CO685" s="35">
        <f>CN685-BC685</f>
        <v/>
      </c>
      <c r="CP685" s="35">
        <f>CO685-BD685</f>
        <v/>
      </c>
      <c r="CQ685" s="35">
        <f>CP685-BE685</f>
        <v/>
      </c>
      <c r="CR685" s="35">
        <f>CQ685-BF685</f>
        <v/>
      </c>
      <c r="CS685" s="35">
        <f>CR685-BG685</f>
        <v/>
      </c>
      <c r="CT685" s="35">
        <f>CS685-BH685</f>
        <v/>
      </c>
      <c r="CU685" s="35">
        <f>CT685-BI685</f>
        <v/>
      </c>
      <c r="CV685" s="35">
        <f>CU685-BJ685</f>
        <v/>
      </c>
      <c r="CW685" s="38">
        <f>CV685-BK685</f>
        <v/>
      </c>
      <c r="CX685" s="38">
        <f>CW685-BL685</f>
        <v/>
      </c>
      <c r="CY685" s="38">
        <f>CX685-BM685</f>
        <v/>
      </c>
      <c r="CZ685" s="39">
        <f>CY685-BN685</f>
        <v/>
      </c>
      <c r="DA685" s="35" t="n"/>
    </row>
    <row r="686">
      <c r="D686" s="19" t="n"/>
      <c r="E686" s="19" t="n"/>
      <c r="F686" s="21" t="n"/>
      <c r="G686" s="21" t="n"/>
      <c r="H686" s="21" t="n"/>
      <c r="I686" s="19" t="n"/>
      <c r="J686" s="19" t="n"/>
      <c r="K686" s="21" t="n"/>
      <c r="L686" s="21" t="n"/>
      <c r="M686" s="22" t="n"/>
      <c r="N686" s="22" t="n"/>
      <c r="O686" s="19" t="n"/>
      <c r="P686" s="21" t="n"/>
      <c r="Q686" s="167">
        <f>'Cutting Rules'!AD686</f>
        <v/>
      </c>
      <c r="R686" s="168" t="n"/>
      <c r="S686" s="24" t="n"/>
      <c r="T686" s="169" t="inlineStr"/>
      <c r="U686" s="19" t="n"/>
      <c r="V686" s="25" t="n"/>
      <c r="W686" s="26" t="n"/>
      <c r="X686" s="27" t="n"/>
      <c r="Y686" s="47" t="n"/>
      <c r="Z686" s="121">
        <f>IFERROR(VLOOKUP(E686,[1]route!$E$3:$BL$10005,59,0),"")&amp;IFERROR(VLOOKUP(E686,[1]route!$E$3:$BL$10005,60,0),"")</f>
        <v/>
      </c>
      <c r="AA686" s="172">
        <f>IF(R686&gt;V686,R686-V686,0)</f>
        <v/>
      </c>
      <c r="AB686" s="173">
        <f>AA686*O686*N686/1000</f>
        <v/>
      </c>
      <c r="AC686" s="4">
        <f>IFERROR(MATCH($X686,$BP686:$CZ686,0),"")</f>
        <v/>
      </c>
      <c r="AD686" s="29" t="n">
        <v>0</v>
      </c>
      <c r="AE686" s="30">
        <f>SUMIF([1]route!$E$3:$E$10005,E686,[1]!Table1[1])</f>
        <v/>
      </c>
      <c r="AF686" s="30">
        <f>SUMIF([1]route!$E$3:$E$10005,E686,[1]!Table1[2])</f>
        <v/>
      </c>
      <c r="AG686" s="30">
        <f>SUMIF([1]route!$E$3:$E$10005,E686,[1]!Table1[3])</f>
        <v/>
      </c>
      <c r="AH686" s="30">
        <f>SUMIF([1]route!$E$3:$E$10005,E686,[1]!Table1[4])</f>
        <v/>
      </c>
      <c r="AI686" s="30">
        <f>SUMIF([1]route!$E$3:$E$10005,E686,[1]!Table1[5])</f>
        <v/>
      </c>
      <c r="AJ686" s="30">
        <f>SUMIF([1]route!$E$3:$E$10005,E686,[1]!Table1[6])</f>
        <v/>
      </c>
      <c r="AK686" s="30">
        <f>SUMIF([1]route!$E$3:$E$10005,E686,[1]!Table1[7])</f>
        <v/>
      </c>
      <c r="AL686" s="30">
        <f>SUMIF([1]route!$E$3:$E$10005,E686,[1]!Table1[8])</f>
        <v/>
      </c>
      <c r="AM686" s="30">
        <f>SUMIF([1]route!$E$3:$E$10005,E686,[1]!Table1[9])</f>
        <v/>
      </c>
      <c r="AN686" s="30">
        <f>SUMIF([1]route!$E$3:$E$10005,E686,[1]!Table1[10])</f>
        <v/>
      </c>
      <c r="AO686" s="30">
        <f>SUMIF([1]route!$E$3:$E$10005,E686,[1]!Table1[11])</f>
        <v/>
      </c>
      <c r="AP686" s="30">
        <f>SUMIF([1]route!$E$3:$E$10005,E686,[1]!Table1[12])</f>
        <v/>
      </c>
      <c r="AQ686" s="30">
        <f>SUMIF([1]route!$E$3:$E$10005,E686,[1]!Table1[13])</f>
        <v/>
      </c>
      <c r="AR686" s="30">
        <f>SUMIF([1]route!$E$3:$E$10005,E686,[1]!Table1[14])</f>
        <v/>
      </c>
      <c r="AS686" s="30">
        <f>SUMIF([1]route!$E$3:$E$10005,E686,[1]!Table1[15])</f>
        <v/>
      </c>
      <c r="AT686" s="30">
        <f>SUMIF([1]route!$E$3:$E$10005,E686,[1]!Table1[16])</f>
        <v/>
      </c>
      <c r="AU686" s="30">
        <f>SUMIF([1]route!$E$3:$E$10005,E686,[1]!Table1[17])</f>
        <v/>
      </c>
      <c r="AV686" s="30">
        <f>SUMIF([1]route!$E$3:$E$10005,E686,[1]!Table1[18])</f>
        <v/>
      </c>
      <c r="AW686" s="30">
        <f>SUMIF([1]route!$E$3:$E$10005,E686,[1]!Table1[19])</f>
        <v/>
      </c>
      <c r="AX686" s="30">
        <f>SUMIF([1]route!$E$3:$E$10005,E686,[1]!Table1[20])</f>
        <v/>
      </c>
      <c r="AY686" s="30">
        <f>SUMIF([1]route!$E$3:$E$10005,E686,[1]!Table1[21])</f>
        <v/>
      </c>
      <c r="AZ686" s="30">
        <f>SUMIF([1]route!$E$3:$E$10005,E686,[1]!Table1[22])</f>
        <v/>
      </c>
      <c r="BA686" s="30">
        <f>SUMIF([1]route!$E$3:$E$10005,E686,[1]!Table1[23])</f>
        <v/>
      </c>
      <c r="BB686" s="30">
        <f>SUMIF([1]route!$E$3:$E$10005,E686,[1]!Table1[24])</f>
        <v/>
      </c>
      <c r="BC686" s="30">
        <f>SUMIF([1]route!$E$3:$E$10005,E686,[1]!Table1[25])</f>
        <v/>
      </c>
      <c r="BD686" s="30">
        <f>SUMIF([1]route!$E$3:$E$10005,E686,[1]!Table1[26])</f>
        <v/>
      </c>
      <c r="BE686" s="30">
        <f>SUMIF([1]route!$E$3:$E$10005,E686,[1]!Table1[27])</f>
        <v/>
      </c>
      <c r="BF686" s="30">
        <f>SUMIF([1]route!$E$3:$E$10005,E686,[1]!Table1[28])</f>
        <v/>
      </c>
      <c r="BG686" s="30">
        <f>SUMIF([1]route!$E$3:$E$10005,E686,[1]!Table1[29])</f>
        <v/>
      </c>
      <c r="BH686" s="30">
        <f>SUMIF([1]route!$E$3:$E$10005,E686,[1]!Table1[30])</f>
        <v/>
      </c>
      <c r="BI686" s="30">
        <f>SUMIF([1]route!$E$3:$E$10005,E686,[1]!Table1[31])</f>
        <v/>
      </c>
      <c r="BJ686" s="30">
        <f>SUMIF([1]route!$E$3:$E$10005,E686,[1]!Table1[Remain PO])</f>
        <v/>
      </c>
      <c r="BK686" s="31">
        <f>SUMIF([1]route!$E$3:$E$10005,E686,[1]!Table1[N+1])</f>
        <v/>
      </c>
      <c r="BL686" s="31">
        <f>SUMIF([1]route!$E$3:$E$10005,E686,[1]!Table1[N+2])</f>
        <v/>
      </c>
      <c r="BM686" s="31">
        <f>SUMIF([1]route!$E$3:$E$10005,E686,[1]!Table1[N+3])</f>
        <v/>
      </c>
      <c r="BN686" s="32">
        <f>SUMIF([1]route!$E$3:$E$10005,E686,[1]!Table1[N+4])</f>
        <v/>
      </c>
      <c r="BP686" s="37">
        <f>$V686-$AD686</f>
        <v/>
      </c>
      <c r="BQ686" s="35">
        <f>BP686-AE686</f>
        <v/>
      </c>
      <c r="BR686" s="35">
        <f>BQ686-AF686</f>
        <v/>
      </c>
      <c r="BS686" s="35">
        <f>BR686-AG686</f>
        <v/>
      </c>
      <c r="BT686" s="35">
        <f>BS686-AH686</f>
        <v/>
      </c>
      <c r="BU686" s="35">
        <f>BT686-AI686</f>
        <v/>
      </c>
      <c r="BV686" s="35">
        <f>BU686-AJ686</f>
        <v/>
      </c>
      <c r="BW686" s="35">
        <f>BV686-AK686</f>
        <v/>
      </c>
      <c r="BX686" s="35">
        <f>BW686-AL686</f>
        <v/>
      </c>
      <c r="BY686" s="35">
        <f>BX686-AM686</f>
        <v/>
      </c>
      <c r="BZ686" s="35">
        <f>BY686-AN686</f>
        <v/>
      </c>
      <c r="CA686" s="35">
        <f>BZ686-AO686</f>
        <v/>
      </c>
      <c r="CB686" s="35">
        <f>CA686-AP686</f>
        <v/>
      </c>
      <c r="CC686" s="35">
        <f>CB686-AQ686</f>
        <v/>
      </c>
      <c r="CD686" s="35">
        <f>CC686-AR686</f>
        <v/>
      </c>
      <c r="CE686" s="35">
        <f>CD686-AS686</f>
        <v/>
      </c>
      <c r="CF686" s="35">
        <f>CE686-AT686</f>
        <v/>
      </c>
      <c r="CG686" s="35">
        <f>CF686-AU686</f>
        <v/>
      </c>
      <c r="CH686" s="35">
        <f>CG686-AV686</f>
        <v/>
      </c>
      <c r="CI686" s="35">
        <f>CH686-AW686</f>
        <v/>
      </c>
      <c r="CJ686" s="35">
        <f>CI686-AX686</f>
        <v/>
      </c>
      <c r="CK686" s="35">
        <f>CJ686-AY686</f>
        <v/>
      </c>
      <c r="CL686" s="35">
        <f>CK686-AZ686</f>
        <v/>
      </c>
      <c r="CM686" s="35">
        <f>CL686-BA686</f>
        <v/>
      </c>
      <c r="CN686" s="35">
        <f>CM686-BB686</f>
        <v/>
      </c>
      <c r="CO686" s="35">
        <f>CN686-BC686</f>
        <v/>
      </c>
      <c r="CP686" s="35">
        <f>CO686-BD686</f>
        <v/>
      </c>
      <c r="CQ686" s="35">
        <f>CP686-BE686</f>
        <v/>
      </c>
      <c r="CR686" s="35">
        <f>CQ686-BF686</f>
        <v/>
      </c>
      <c r="CS686" s="35">
        <f>CR686-BG686</f>
        <v/>
      </c>
      <c r="CT686" s="35">
        <f>CS686-BH686</f>
        <v/>
      </c>
      <c r="CU686" s="35">
        <f>CT686-BI686</f>
        <v/>
      </c>
      <c r="CV686" s="35">
        <f>CU686-BJ686</f>
        <v/>
      </c>
      <c r="CW686" s="38">
        <f>CV686-BK686</f>
        <v/>
      </c>
      <c r="CX686" s="38">
        <f>CW686-BL686</f>
        <v/>
      </c>
      <c r="CY686" s="38">
        <f>CX686-BM686</f>
        <v/>
      </c>
      <c r="CZ686" s="39">
        <f>CY686-BN686</f>
        <v/>
      </c>
      <c r="DA686" s="35" t="n"/>
    </row>
    <row r="687">
      <c r="D687" s="19" t="n"/>
      <c r="E687" s="19" t="n"/>
      <c r="F687" s="21" t="n"/>
      <c r="G687" s="21" t="n"/>
      <c r="H687" s="21" t="n"/>
      <c r="I687" s="19" t="n"/>
      <c r="J687" s="19" t="n"/>
      <c r="K687" s="21" t="n"/>
      <c r="L687" s="21" t="n"/>
      <c r="M687" s="22" t="n"/>
      <c r="N687" s="22" t="n"/>
      <c r="O687" s="19" t="n"/>
      <c r="P687" s="21" t="n"/>
      <c r="Q687" s="167">
        <f>'Cutting Rules'!AD687</f>
        <v/>
      </c>
      <c r="R687" s="168" t="n"/>
      <c r="S687" s="24" t="n"/>
      <c r="T687" s="169" t="inlineStr"/>
      <c r="U687" s="19" t="n"/>
      <c r="V687" s="25" t="n"/>
      <c r="W687" s="26" t="n"/>
      <c r="X687" s="27" t="n"/>
      <c r="Y687" s="47" t="n"/>
      <c r="Z687" s="121">
        <f>IFERROR(VLOOKUP(E687,[1]route!$E$3:$BL$10005,59,0),"")&amp;IFERROR(VLOOKUP(E687,[1]route!$E$3:$BL$10005,60,0),"")</f>
        <v/>
      </c>
      <c r="AA687" s="172">
        <f>IF(R687&gt;V687,R687-V687,0)</f>
        <v/>
      </c>
      <c r="AB687" s="173">
        <f>AA687*O687*N687/1000</f>
        <v/>
      </c>
      <c r="AC687" s="4">
        <f>IFERROR(MATCH($X687,$BP687:$CZ687,0),"")</f>
        <v/>
      </c>
      <c r="AD687" s="29" t="n">
        <v>0</v>
      </c>
      <c r="AE687" s="30">
        <f>SUMIF([1]route!$E$3:$E$10005,E687,[1]!Table1[1])</f>
        <v/>
      </c>
      <c r="AF687" s="30">
        <f>SUMIF([1]route!$E$3:$E$10005,E687,[1]!Table1[2])</f>
        <v/>
      </c>
      <c r="AG687" s="30">
        <f>SUMIF([1]route!$E$3:$E$10005,E687,[1]!Table1[3])</f>
        <v/>
      </c>
      <c r="AH687" s="30">
        <f>SUMIF([1]route!$E$3:$E$10005,E687,[1]!Table1[4])</f>
        <v/>
      </c>
      <c r="AI687" s="30">
        <f>SUMIF([1]route!$E$3:$E$10005,E687,[1]!Table1[5])</f>
        <v/>
      </c>
      <c r="AJ687" s="30">
        <f>SUMIF([1]route!$E$3:$E$10005,E687,[1]!Table1[6])</f>
        <v/>
      </c>
      <c r="AK687" s="30">
        <f>SUMIF([1]route!$E$3:$E$10005,E687,[1]!Table1[7])</f>
        <v/>
      </c>
      <c r="AL687" s="30">
        <f>SUMIF([1]route!$E$3:$E$10005,E687,[1]!Table1[8])</f>
        <v/>
      </c>
      <c r="AM687" s="30">
        <f>SUMIF([1]route!$E$3:$E$10005,E687,[1]!Table1[9])</f>
        <v/>
      </c>
      <c r="AN687" s="30">
        <f>SUMIF([1]route!$E$3:$E$10005,E687,[1]!Table1[10])</f>
        <v/>
      </c>
      <c r="AO687" s="30">
        <f>SUMIF([1]route!$E$3:$E$10005,E687,[1]!Table1[11])</f>
        <v/>
      </c>
      <c r="AP687" s="30">
        <f>SUMIF([1]route!$E$3:$E$10005,E687,[1]!Table1[12])</f>
        <v/>
      </c>
      <c r="AQ687" s="30">
        <f>SUMIF([1]route!$E$3:$E$10005,E687,[1]!Table1[13])</f>
        <v/>
      </c>
      <c r="AR687" s="30">
        <f>SUMIF([1]route!$E$3:$E$10005,E687,[1]!Table1[14])</f>
        <v/>
      </c>
      <c r="AS687" s="30">
        <f>SUMIF([1]route!$E$3:$E$10005,E687,[1]!Table1[15])</f>
        <v/>
      </c>
      <c r="AT687" s="30">
        <f>SUMIF([1]route!$E$3:$E$10005,E687,[1]!Table1[16])</f>
        <v/>
      </c>
      <c r="AU687" s="30">
        <f>SUMIF([1]route!$E$3:$E$10005,E687,[1]!Table1[17])</f>
        <v/>
      </c>
      <c r="AV687" s="30">
        <f>SUMIF([1]route!$E$3:$E$10005,E687,[1]!Table1[18])</f>
        <v/>
      </c>
      <c r="AW687" s="30">
        <f>SUMIF([1]route!$E$3:$E$10005,E687,[1]!Table1[19])</f>
        <v/>
      </c>
      <c r="AX687" s="30">
        <f>SUMIF([1]route!$E$3:$E$10005,E687,[1]!Table1[20])</f>
        <v/>
      </c>
      <c r="AY687" s="30">
        <f>SUMIF([1]route!$E$3:$E$10005,E687,[1]!Table1[21])</f>
        <v/>
      </c>
      <c r="AZ687" s="30">
        <f>SUMIF([1]route!$E$3:$E$10005,E687,[1]!Table1[22])</f>
        <v/>
      </c>
      <c r="BA687" s="30">
        <f>SUMIF([1]route!$E$3:$E$10005,E687,[1]!Table1[23])</f>
        <v/>
      </c>
      <c r="BB687" s="30">
        <f>SUMIF([1]route!$E$3:$E$10005,E687,[1]!Table1[24])</f>
        <v/>
      </c>
      <c r="BC687" s="30">
        <f>SUMIF([1]route!$E$3:$E$10005,E687,[1]!Table1[25])</f>
        <v/>
      </c>
      <c r="BD687" s="30">
        <f>SUMIF([1]route!$E$3:$E$10005,E687,[1]!Table1[26])</f>
        <v/>
      </c>
      <c r="BE687" s="30">
        <f>SUMIF([1]route!$E$3:$E$10005,E687,[1]!Table1[27])</f>
        <v/>
      </c>
      <c r="BF687" s="30">
        <f>SUMIF([1]route!$E$3:$E$10005,E687,[1]!Table1[28])</f>
        <v/>
      </c>
      <c r="BG687" s="30">
        <f>SUMIF([1]route!$E$3:$E$10005,E687,[1]!Table1[29])</f>
        <v/>
      </c>
      <c r="BH687" s="30">
        <f>SUMIF([1]route!$E$3:$E$10005,E687,[1]!Table1[30])</f>
        <v/>
      </c>
      <c r="BI687" s="30">
        <f>SUMIF([1]route!$E$3:$E$10005,E687,[1]!Table1[31])</f>
        <v/>
      </c>
      <c r="BJ687" s="30">
        <f>SUMIF([1]route!$E$3:$E$10005,E687,[1]!Table1[Remain PO])</f>
        <v/>
      </c>
      <c r="BK687" s="31">
        <f>SUMIF([1]route!$E$3:$E$10005,E687,[1]!Table1[N+1])</f>
        <v/>
      </c>
      <c r="BL687" s="31">
        <f>SUMIF([1]route!$E$3:$E$10005,E687,[1]!Table1[N+2])</f>
        <v/>
      </c>
      <c r="BM687" s="31">
        <f>SUMIF([1]route!$E$3:$E$10005,E687,[1]!Table1[N+3])</f>
        <v/>
      </c>
      <c r="BN687" s="32">
        <f>SUMIF([1]route!$E$3:$E$10005,E687,[1]!Table1[N+4])</f>
        <v/>
      </c>
      <c r="BP687" s="37">
        <f>$V687-$AD687</f>
        <v/>
      </c>
      <c r="BQ687" s="35">
        <f>BP687-AE687</f>
        <v/>
      </c>
      <c r="BR687" s="35">
        <f>BQ687-AF687</f>
        <v/>
      </c>
      <c r="BS687" s="35">
        <f>BR687-AG687</f>
        <v/>
      </c>
      <c r="BT687" s="35">
        <f>BS687-AH687</f>
        <v/>
      </c>
      <c r="BU687" s="35">
        <f>BT687-AI687</f>
        <v/>
      </c>
      <c r="BV687" s="35">
        <f>BU687-AJ687</f>
        <v/>
      </c>
      <c r="BW687" s="35">
        <f>BV687-AK687</f>
        <v/>
      </c>
      <c r="BX687" s="35">
        <f>BW687-AL687</f>
        <v/>
      </c>
      <c r="BY687" s="35">
        <f>BX687-AM687</f>
        <v/>
      </c>
      <c r="BZ687" s="35">
        <f>BY687-AN687</f>
        <v/>
      </c>
      <c r="CA687" s="35">
        <f>BZ687-AO687</f>
        <v/>
      </c>
      <c r="CB687" s="35">
        <f>CA687-AP687</f>
        <v/>
      </c>
      <c r="CC687" s="35">
        <f>CB687-AQ687</f>
        <v/>
      </c>
      <c r="CD687" s="35">
        <f>CC687-AR687</f>
        <v/>
      </c>
      <c r="CE687" s="35">
        <f>CD687-AS687</f>
        <v/>
      </c>
      <c r="CF687" s="35">
        <f>CE687-AT687</f>
        <v/>
      </c>
      <c r="CG687" s="35">
        <f>CF687-AU687</f>
        <v/>
      </c>
      <c r="CH687" s="35">
        <f>CG687-AV687</f>
        <v/>
      </c>
      <c r="CI687" s="35">
        <f>CH687-AW687</f>
        <v/>
      </c>
      <c r="CJ687" s="35">
        <f>CI687-AX687</f>
        <v/>
      </c>
      <c r="CK687" s="35">
        <f>CJ687-AY687</f>
        <v/>
      </c>
      <c r="CL687" s="35">
        <f>CK687-AZ687</f>
        <v/>
      </c>
      <c r="CM687" s="35">
        <f>CL687-BA687</f>
        <v/>
      </c>
      <c r="CN687" s="35">
        <f>CM687-BB687</f>
        <v/>
      </c>
      <c r="CO687" s="35">
        <f>CN687-BC687</f>
        <v/>
      </c>
      <c r="CP687" s="35">
        <f>CO687-BD687</f>
        <v/>
      </c>
      <c r="CQ687" s="35">
        <f>CP687-BE687</f>
        <v/>
      </c>
      <c r="CR687" s="35">
        <f>CQ687-BF687</f>
        <v/>
      </c>
      <c r="CS687" s="35">
        <f>CR687-BG687</f>
        <v/>
      </c>
      <c r="CT687" s="35">
        <f>CS687-BH687</f>
        <v/>
      </c>
      <c r="CU687" s="35">
        <f>CT687-BI687</f>
        <v/>
      </c>
      <c r="CV687" s="35">
        <f>CU687-BJ687</f>
        <v/>
      </c>
      <c r="CW687" s="38">
        <f>CV687-BK687</f>
        <v/>
      </c>
      <c r="CX687" s="38">
        <f>CW687-BL687</f>
        <v/>
      </c>
      <c r="CY687" s="38">
        <f>CX687-BM687</f>
        <v/>
      </c>
      <c r="CZ687" s="39">
        <f>CY687-BN687</f>
        <v/>
      </c>
      <c r="DA687" s="35" t="n"/>
    </row>
    <row r="688">
      <c r="D688" s="19" t="n"/>
      <c r="E688" s="19" t="n"/>
      <c r="F688" s="21" t="n"/>
      <c r="G688" s="21" t="n"/>
      <c r="H688" s="21" t="n"/>
      <c r="I688" s="19" t="n"/>
      <c r="J688" s="19" t="n"/>
      <c r="K688" s="21" t="n"/>
      <c r="L688" s="21" t="n"/>
      <c r="M688" s="22" t="n"/>
      <c r="N688" s="22" t="n"/>
      <c r="O688" s="19" t="n"/>
      <c r="P688" s="21" t="n"/>
      <c r="Q688" s="167">
        <f>'Cutting Rules'!AD688</f>
        <v/>
      </c>
      <c r="R688" s="168" t="n"/>
      <c r="S688" s="24" t="n"/>
      <c r="T688" s="169" t="inlineStr"/>
      <c r="U688" s="19" t="n"/>
      <c r="V688" s="25" t="n"/>
      <c r="W688" s="26" t="n"/>
      <c r="X688" s="27" t="n"/>
      <c r="Y688" s="47" t="n"/>
      <c r="Z688" s="121">
        <f>IFERROR(VLOOKUP(E688,[1]route!$E$3:$BL$10005,59,0),"")&amp;IFERROR(VLOOKUP(E688,[1]route!$E$3:$BL$10005,60,0),"")</f>
        <v/>
      </c>
      <c r="AA688" s="172">
        <f>IF(R688&gt;V688,R688-V688,0)</f>
        <v/>
      </c>
      <c r="AB688" s="173">
        <f>AA688*O688*N688/1000</f>
        <v/>
      </c>
      <c r="AC688" s="4">
        <f>IFERROR(MATCH($X688,$BP688:$CZ688,0),"")</f>
        <v/>
      </c>
      <c r="AD688" s="29" t="n">
        <v>0</v>
      </c>
      <c r="AE688" s="30">
        <f>SUMIF([1]route!$E$3:$E$10005,E688,[1]!Table1[1])</f>
        <v/>
      </c>
      <c r="AF688" s="30">
        <f>SUMIF([1]route!$E$3:$E$10005,E688,[1]!Table1[2])</f>
        <v/>
      </c>
      <c r="AG688" s="30">
        <f>SUMIF([1]route!$E$3:$E$10005,E688,[1]!Table1[3])</f>
        <v/>
      </c>
      <c r="AH688" s="30">
        <f>SUMIF([1]route!$E$3:$E$10005,E688,[1]!Table1[4])</f>
        <v/>
      </c>
      <c r="AI688" s="30">
        <f>SUMIF([1]route!$E$3:$E$10005,E688,[1]!Table1[5])</f>
        <v/>
      </c>
      <c r="AJ688" s="30">
        <f>SUMIF([1]route!$E$3:$E$10005,E688,[1]!Table1[6])</f>
        <v/>
      </c>
      <c r="AK688" s="30">
        <f>SUMIF([1]route!$E$3:$E$10005,E688,[1]!Table1[7])</f>
        <v/>
      </c>
      <c r="AL688" s="30">
        <f>SUMIF([1]route!$E$3:$E$10005,E688,[1]!Table1[8])</f>
        <v/>
      </c>
      <c r="AM688" s="30">
        <f>SUMIF([1]route!$E$3:$E$10005,E688,[1]!Table1[9])</f>
        <v/>
      </c>
      <c r="AN688" s="30">
        <f>SUMIF([1]route!$E$3:$E$10005,E688,[1]!Table1[10])</f>
        <v/>
      </c>
      <c r="AO688" s="30">
        <f>SUMIF([1]route!$E$3:$E$10005,E688,[1]!Table1[11])</f>
        <v/>
      </c>
      <c r="AP688" s="30">
        <f>SUMIF([1]route!$E$3:$E$10005,E688,[1]!Table1[12])</f>
        <v/>
      </c>
      <c r="AQ688" s="30">
        <f>SUMIF([1]route!$E$3:$E$10005,E688,[1]!Table1[13])</f>
        <v/>
      </c>
      <c r="AR688" s="30">
        <f>SUMIF([1]route!$E$3:$E$10005,E688,[1]!Table1[14])</f>
        <v/>
      </c>
      <c r="AS688" s="30">
        <f>SUMIF([1]route!$E$3:$E$10005,E688,[1]!Table1[15])</f>
        <v/>
      </c>
      <c r="AT688" s="30">
        <f>SUMIF([1]route!$E$3:$E$10005,E688,[1]!Table1[16])</f>
        <v/>
      </c>
      <c r="AU688" s="30">
        <f>SUMIF([1]route!$E$3:$E$10005,E688,[1]!Table1[17])</f>
        <v/>
      </c>
      <c r="AV688" s="30">
        <f>SUMIF([1]route!$E$3:$E$10005,E688,[1]!Table1[18])</f>
        <v/>
      </c>
      <c r="AW688" s="30">
        <f>SUMIF([1]route!$E$3:$E$10005,E688,[1]!Table1[19])</f>
        <v/>
      </c>
      <c r="AX688" s="30">
        <f>SUMIF([1]route!$E$3:$E$10005,E688,[1]!Table1[20])</f>
        <v/>
      </c>
      <c r="AY688" s="30">
        <f>SUMIF([1]route!$E$3:$E$10005,E688,[1]!Table1[21])</f>
        <v/>
      </c>
      <c r="AZ688" s="30">
        <f>SUMIF([1]route!$E$3:$E$10005,E688,[1]!Table1[22])</f>
        <v/>
      </c>
      <c r="BA688" s="30">
        <f>SUMIF([1]route!$E$3:$E$10005,E688,[1]!Table1[23])</f>
        <v/>
      </c>
      <c r="BB688" s="30">
        <f>SUMIF([1]route!$E$3:$E$10005,E688,[1]!Table1[24])</f>
        <v/>
      </c>
      <c r="BC688" s="30">
        <f>SUMIF([1]route!$E$3:$E$10005,E688,[1]!Table1[25])</f>
        <v/>
      </c>
      <c r="BD688" s="30">
        <f>SUMIF([1]route!$E$3:$E$10005,E688,[1]!Table1[26])</f>
        <v/>
      </c>
      <c r="BE688" s="30">
        <f>SUMIF([1]route!$E$3:$E$10005,E688,[1]!Table1[27])</f>
        <v/>
      </c>
      <c r="BF688" s="30">
        <f>SUMIF([1]route!$E$3:$E$10005,E688,[1]!Table1[28])</f>
        <v/>
      </c>
      <c r="BG688" s="30">
        <f>SUMIF([1]route!$E$3:$E$10005,E688,[1]!Table1[29])</f>
        <v/>
      </c>
      <c r="BH688" s="30">
        <f>SUMIF([1]route!$E$3:$E$10005,E688,[1]!Table1[30])</f>
        <v/>
      </c>
      <c r="BI688" s="30">
        <f>SUMIF([1]route!$E$3:$E$10005,E688,[1]!Table1[31])</f>
        <v/>
      </c>
      <c r="BJ688" s="30">
        <f>SUMIF([1]route!$E$3:$E$10005,E688,[1]!Table1[Remain PO])</f>
        <v/>
      </c>
      <c r="BK688" s="31">
        <f>SUMIF([1]route!$E$3:$E$10005,E688,[1]!Table1[N+1])</f>
        <v/>
      </c>
      <c r="BL688" s="31">
        <f>SUMIF([1]route!$E$3:$E$10005,E688,[1]!Table1[N+2])</f>
        <v/>
      </c>
      <c r="BM688" s="31">
        <f>SUMIF([1]route!$E$3:$E$10005,E688,[1]!Table1[N+3])</f>
        <v/>
      </c>
      <c r="BN688" s="32">
        <f>SUMIF([1]route!$E$3:$E$10005,E688,[1]!Table1[N+4])</f>
        <v/>
      </c>
      <c r="BP688" s="37">
        <f>$V688-$AD688</f>
        <v/>
      </c>
      <c r="BQ688" s="35">
        <f>BP688-AE688</f>
        <v/>
      </c>
      <c r="BR688" s="35">
        <f>BQ688-AF688</f>
        <v/>
      </c>
      <c r="BS688" s="35">
        <f>BR688-AG688</f>
        <v/>
      </c>
      <c r="BT688" s="35">
        <f>BS688-AH688</f>
        <v/>
      </c>
      <c r="BU688" s="35">
        <f>BT688-AI688</f>
        <v/>
      </c>
      <c r="BV688" s="35">
        <f>BU688-AJ688</f>
        <v/>
      </c>
      <c r="BW688" s="35">
        <f>BV688-AK688</f>
        <v/>
      </c>
      <c r="BX688" s="35">
        <f>BW688-AL688</f>
        <v/>
      </c>
      <c r="BY688" s="35">
        <f>BX688-AM688</f>
        <v/>
      </c>
      <c r="BZ688" s="35">
        <f>BY688-AN688</f>
        <v/>
      </c>
      <c r="CA688" s="35">
        <f>BZ688-AO688</f>
        <v/>
      </c>
      <c r="CB688" s="35">
        <f>CA688-AP688</f>
        <v/>
      </c>
      <c r="CC688" s="35">
        <f>CB688-AQ688</f>
        <v/>
      </c>
      <c r="CD688" s="35">
        <f>CC688-AR688</f>
        <v/>
      </c>
      <c r="CE688" s="35">
        <f>CD688-AS688</f>
        <v/>
      </c>
      <c r="CF688" s="35">
        <f>CE688-AT688</f>
        <v/>
      </c>
      <c r="CG688" s="35">
        <f>CF688-AU688</f>
        <v/>
      </c>
      <c r="CH688" s="35">
        <f>CG688-AV688</f>
        <v/>
      </c>
      <c r="CI688" s="35">
        <f>CH688-AW688</f>
        <v/>
      </c>
      <c r="CJ688" s="35">
        <f>CI688-AX688</f>
        <v/>
      </c>
      <c r="CK688" s="35">
        <f>CJ688-AY688</f>
        <v/>
      </c>
      <c r="CL688" s="35">
        <f>CK688-AZ688</f>
        <v/>
      </c>
      <c r="CM688" s="35">
        <f>CL688-BA688</f>
        <v/>
      </c>
      <c r="CN688" s="35">
        <f>CM688-BB688</f>
        <v/>
      </c>
      <c r="CO688" s="35">
        <f>CN688-BC688</f>
        <v/>
      </c>
      <c r="CP688" s="35">
        <f>CO688-BD688</f>
        <v/>
      </c>
      <c r="CQ688" s="35">
        <f>CP688-BE688</f>
        <v/>
      </c>
      <c r="CR688" s="35">
        <f>CQ688-BF688</f>
        <v/>
      </c>
      <c r="CS688" s="35">
        <f>CR688-BG688</f>
        <v/>
      </c>
      <c r="CT688" s="35">
        <f>CS688-BH688</f>
        <v/>
      </c>
      <c r="CU688" s="35">
        <f>CT688-BI688</f>
        <v/>
      </c>
      <c r="CV688" s="35">
        <f>CU688-BJ688</f>
        <v/>
      </c>
      <c r="CW688" s="38">
        <f>CV688-BK688</f>
        <v/>
      </c>
      <c r="CX688" s="38">
        <f>CW688-BL688</f>
        <v/>
      </c>
      <c r="CY688" s="38">
        <f>CX688-BM688</f>
        <v/>
      </c>
      <c r="CZ688" s="39">
        <f>CY688-BN688</f>
        <v/>
      </c>
      <c r="DA688" s="35" t="n"/>
    </row>
    <row r="689">
      <c r="D689" s="19" t="n"/>
      <c r="E689" s="19" t="n"/>
      <c r="F689" s="21" t="n"/>
      <c r="G689" s="21" t="n"/>
      <c r="H689" s="21" t="n"/>
      <c r="I689" s="19" t="n"/>
      <c r="J689" s="19" t="n"/>
      <c r="K689" s="21" t="n"/>
      <c r="L689" s="21" t="n"/>
      <c r="M689" s="22" t="n"/>
      <c r="N689" s="22" t="n"/>
      <c r="O689" s="19" t="n"/>
      <c r="P689" s="21" t="n"/>
      <c r="Q689" s="167">
        <f>'Cutting Rules'!AD689</f>
        <v/>
      </c>
      <c r="R689" s="168" t="n"/>
      <c r="S689" s="24" t="n"/>
      <c r="T689" s="169" t="inlineStr"/>
      <c r="U689" s="19" t="n"/>
      <c r="V689" s="25" t="n"/>
      <c r="W689" s="26" t="n"/>
      <c r="X689" s="27" t="n"/>
      <c r="Y689" s="47" t="n"/>
      <c r="Z689" s="121">
        <f>IFERROR(VLOOKUP(E689,[1]route!$E$3:$BL$10005,59,0),"")&amp;IFERROR(VLOOKUP(E689,[1]route!$E$3:$BL$10005,60,0),"")</f>
        <v/>
      </c>
      <c r="AA689" s="172">
        <f>IF(R689&gt;V689,R689-V689,0)</f>
        <v/>
      </c>
      <c r="AB689" s="173">
        <f>AA689*O689*N689/1000</f>
        <v/>
      </c>
      <c r="AC689" s="4">
        <f>IFERROR(MATCH($X689,$BP689:$CZ689,0),"")</f>
        <v/>
      </c>
      <c r="AD689" s="29" t="n">
        <v>0</v>
      </c>
      <c r="AE689" s="30">
        <f>SUMIF([1]route!$E$3:$E$10005,E689,[1]!Table1[1])</f>
        <v/>
      </c>
      <c r="AF689" s="30">
        <f>SUMIF([1]route!$E$3:$E$10005,E689,[1]!Table1[2])</f>
        <v/>
      </c>
      <c r="AG689" s="30">
        <f>SUMIF([1]route!$E$3:$E$10005,E689,[1]!Table1[3])</f>
        <v/>
      </c>
      <c r="AH689" s="30">
        <f>SUMIF([1]route!$E$3:$E$10005,E689,[1]!Table1[4])</f>
        <v/>
      </c>
      <c r="AI689" s="30">
        <f>SUMIF([1]route!$E$3:$E$10005,E689,[1]!Table1[5])</f>
        <v/>
      </c>
      <c r="AJ689" s="30">
        <f>SUMIF([1]route!$E$3:$E$10005,E689,[1]!Table1[6])</f>
        <v/>
      </c>
      <c r="AK689" s="30">
        <f>SUMIF([1]route!$E$3:$E$10005,E689,[1]!Table1[7])</f>
        <v/>
      </c>
      <c r="AL689" s="30">
        <f>SUMIF([1]route!$E$3:$E$10005,E689,[1]!Table1[8])</f>
        <v/>
      </c>
      <c r="AM689" s="30">
        <f>SUMIF([1]route!$E$3:$E$10005,E689,[1]!Table1[9])</f>
        <v/>
      </c>
      <c r="AN689" s="30">
        <f>SUMIF([1]route!$E$3:$E$10005,E689,[1]!Table1[10])</f>
        <v/>
      </c>
      <c r="AO689" s="30">
        <f>SUMIF([1]route!$E$3:$E$10005,E689,[1]!Table1[11])</f>
        <v/>
      </c>
      <c r="AP689" s="30">
        <f>SUMIF([1]route!$E$3:$E$10005,E689,[1]!Table1[12])</f>
        <v/>
      </c>
      <c r="AQ689" s="30">
        <f>SUMIF([1]route!$E$3:$E$10005,E689,[1]!Table1[13])</f>
        <v/>
      </c>
      <c r="AR689" s="30">
        <f>SUMIF([1]route!$E$3:$E$10005,E689,[1]!Table1[14])</f>
        <v/>
      </c>
      <c r="AS689" s="30">
        <f>SUMIF([1]route!$E$3:$E$10005,E689,[1]!Table1[15])</f>
        <v/>
      </c>
      <c r="AT689" s="30">
        <f>SUMIF([1]route!$E$3:$E$10005,E689,[1]!Table1[16])</f>
        <v/>
      </c>
      <c r="AU689" s="30">
        <f>SUMIF([1]route!$E$3:$E$10005,E689,[1]!Table1[17])</f>
        <v/>
      </c>
      <c r="AV689" s="30">
        <f>SUMIF([1]route!$E$3:$E$10005,E689,[1]!Table1[18])</f>
        <v/>
      </c>
      <c r="AW689" s="30">
        <f>SUMIF([1]route!$E$3:$E$10005,E689,[1]!Table1[19])</f>
        <v/>
      </c>
      <c r="AX689" s="30">
        <f>SUMIF([1]route!$E$3:$E$10005,E689,[1]!Table1[20])</f>
        <v/>
      </c>
      <c r="AY689" s="30">
        <f>SUMIF([1]route!$E$3:$E$10005,E689,[1]!Table1[21])</f>
        <v/>
      </c>
      <c r="AZ689" s="30">
        <f>SUMIF([1]route!$E$3:$E$10005,E689,[1]!Table1[22])</f>
        <v/>
      </c>
      <c r="BA689" s="30">
        <f>SUMIF([1]route!$E$3:$E$10005,E689,[1]!Table1[23])</f>
        <v/>
      </c>
      <c r="BB689" s="30">
        <f>SUMIF([1]route!$E$3:$E$10005,E689,[1]!Table1[24])</f>
        <v/>
      </c>
      <c r="BC689" s="30">
        <f>SUMIF([1]route!$E$3:$E$10005,E689,[1]!Table1[25])</f>
        <v/>
      </c>
      <c r="BD689" s="30">
        <f>SUMIF([1]route!$E$3:$E$10005,E689,[1]!Table1[26])</f>
        <v/>
      </c>
      <c r="BE689" s="30">
        <f>SUMIF([1]route!$E$3:$E$10005,E689,[1]!Table1[27])</f>
        <v/>
      </c>
      <c r="BF689" s="30">
        <f>SUMIF([1]route!$E$3:$E$10005,E689,[1]!Table1[28])</f>
        <v/>
      </c>
      <c r="BG689" s="30">
        <f>SUMIF([1]route!$E$3:$E$10005,E689,[1]!Table1[29])</f>
        <v/>
      </c>
      <c r="BH689" s="30">
        <f>SUMIF([1]route!$E$3:$E$10005,E689,[1]!Table1[30])</f>
        <v/>
      </c>
      <c r="BI689" s="30">
        <f>SUMIF([1]route!$E$3:$E$10005,E689,[1]!Table1[31])</f>
        <v/>
      </c>
      <c r="BJ689" s="30">
        <f>SUMIF([1]route!$E$3:$E$10005,E689,[1]!Table1[Remain PO])</f>
        <v/>
      </c>
      <c r="BK689" s="31">
        <f>SUMIF([1]route!$E$3:$E$10005,E689,[1]!Table1[N+1])</f>
        <v/>
      </c>
      <c r="BL689" s="31">
        <f>SUMIF([1]route!$E$3:$E$10005,E689,[1]!Table1[N+2])</f>
        <v/>
      </c>
      <c r="BM689" s="31">
        <f>SUMIF([1]route!$E$3:$E$10005,E689,[1]!Table1[N+3])</f>
        <v/>
      </c>
      <c r="BN689" s="32">
        <f>SUMIF([1]route!$E$3:$E$10005,E689,[1]!Table1[N+4])</f>
        <v/>
      </c>
      <c r="BP689" s="37">
        <f>$V689-$AD689</f>
        <v/>
      </c>
      <c r="BQ689" s="35">
        <f>BP689-AE689</f>
        <v/>
      </c>
      <c r="BR689" s="35">
        <f>BQ689-AF689</f>
        <v/>
      </c>
      <c r="BS689" s="35">
        <f>BR689-AG689</f>
        <v/>
      </c>
      <c r="BT689" s="35">
        <f>BS689-AH689</f>
        <v/>
      </c>
      <c r="BU689" s="35">
        <f>BT689-AI689</f>
        <v/>
      </c>
      <c r="BV689" s="35">
        <f>BU689-AJ689</f>
        <v/>
      </c>
      <c r="BW689" s="35">
        <f>BV689-AK689</f>
        <v/>
      </c>
      <c r="BX689" s="35">
        <f>BW689-AL689</f>
        <v/>
      </c>
      <c r="BY689" s="35">
        <f>BX689-AM689</f>
        <v/>
      </c>
      <c r="BZ689" s="35">
        <f>BY689-AN689</f>
        <v/>
      </c>
      <c r="CA689" s="35">
        <f>BZ689-AO689</f>
        <v/>
      </c>
      <c r="CB689" s="35">
        <f>CA689-AP689</f>
        <v/>
      </c>
      <c r="CC689" s="35">
        <f>CB689-AQ689</f>
        <v/>
      </c>
      <c r="CD689" s="35">
        <f>CC689-AR689</f>
        <v/>
      </c>
      <c r="CE689" s="35">
        <f>CD689-AS689</f>
        <v/>
      </c>
      <c r="CF689" s="35">
        <f>CE689-AT689</f>
        <v/>
      </c>
      <c r="CG689" s="35">
        <f>CF689-AU689</f>
        <v/>
      </c>
      <c r="CH689" s="35">
        <f>CG689-AV689</f>
        <v/>
      </c>
      <c r="CI689" s="35">
        <f>CH689-AW689</f>
        <v/>
      </c>
      <c r="CJ689" s="35">
        <f>CI689-AX689</f>
        <v/>
      </c>
      <c r="CK689" s="35">
        <f>CJ689-AY689</f>
        <v/>
      </c>
      <c r="CL689" s="35">
        <f>CK689-AZ689</f>
        <v/>
      </c>
      <c r="CM689" s="35">
        <f>CL689-BA689</f>
        <v/>
      </c>
      <c r="CN689" s="35">
        <f>CM689-BB689</f>
        <v/>
      </c>
      <c r="CO689" s="35">
        <f>CN689-BC689</f>
        <v/>
      </c>
      <c r="CP689" s="35">
        <f>CO689-BD689</f>
        <v/>
      </c>
      <c r="CQ689" s="35">
        <f>CP689-BE689</f>
        <v/>
      </c>
      <c r="CR689" s="35">
        <f>CQ689-BF689</f>
        <v/>
      </c>
      <c r="CS689" s="35">
        <f>CR689-BG689</f>
        <v/>
      </c>
      <c r="CT689" s="35">
        <f>CS689-BH689</f>
        <v/>
      </c>
      <c r="CU689" s="35">
        <f>CT689-BI689</f>
        <v/>
      </c>
      <c r="CV689" s="35">
        <f>CU689-BJ689</f>
        <v/>
      </c>
      <c r="CW689" s="38">
        <f>CV689-BK689</f>
        <v/>
      </c>
      <c r="CX689" s="38">
        <f>CW689-BL689</f>
        <v/>
      </c>
      <c r="CY689" s="38">
        <f>CX689-BM689</f>
        <v/>
      </c>
      <c r="CZ689" s="39">
        <f>CY689-BN689</f>
        <v/>
      </c>
      <c r="DA689" s="35" t="n"/>
    </row>
    <row r="690">
      <c r="D690" s="19" t="n"/>
      <c r="E690" s="19" t="n"/>
      <c r="F690" s="21" t="n"/>
      <c r="G690" s="21" t="n"/>
      <c r="H690" s="21" t="n"/>
      <c r="I690" s="19" t="n"/>
      <c r="J690" s="19" t="n"/>
      <c r="K690" s="21" t="n"/>
      <c r="L690" s="21" t="n"/>
      <c r="M690" s="22" t="n"/>
      <c r="N690" s="22" t="n"/>
      <c r="O690" s="19" t="n"/>
      <c r="P690" s="21" t="n"/>
      <c r="Q690" s="167">
        <f>'Cutting Rules'!AD690</f>
        <v/>
      </c>
      <c r="R690" s="168" t="n"/>
      <c r="S690" s="24" t="n"/>
      <c r="T690" s="169" t="inlineStr"/>
      <c r="U690" s="19" t="n"/>
      <c r="V690" s="25" t="n"/>
      <c r="W690" s="26" t="n"/>
      <c r="X690" s="27" t="n"/>
      <c r="Y690" s="47" t="n"/>
      <c r="Z690" s="121">
        <f>IFERROR(VLOOKUP(E690,[1]route!$E$3:$BL$10005,59,0),"")&amp;IFERROR(VLOOKUP(E690,[1]route!$E$3:$BL$10005,60,0),"")</f>
        <v/>
      </c>
      <c r="AA690" s="172">
        <f>IF(R690&gt;V690,R690-V690,0)</f>
        <v/>
      </c>
      <c r="AB690" s="173">
        <f>AA690*O690*N690/1000</f>
        <v/>
      </c>
      <c r="AC690" s="4">
        <f>IFERROR(MATCH($X690,$BP690:$CZ690,0),"")</f>
        <v/>
      </c>
      <c r="AD690" s="29" t="n">
        <v>0</v>
      </c>
      <c r="AE690" s="30">
        <f>SUMIF([1]route!$E$3:$E$10005,E690,[1]!Table1[1])</f>
        <v/>
      </c>
      <c r="AF690" s="30">
        <f>SUMIF([1]route!$E$3:$E$10005,E690,[1]!Table1[2])</f>
        <v/>
      </c>
      <c r="AG690" s="30">
        <f>SUMIF([1]route!$E$3:$E$10005,E690,[1]!Table1[3])</f>
        <v/>
      </c>
      <c r="AH690" s="30">
        <f>SUMIF([1]route!$E$3:$E$10005,E690,[1]!Table1[4])</f>
        <v/>
      </c>
      <c r="AI690" s="30">
        <f>SUMIF([1]route!$E$3:$E$10005,E690,[1]!Table1[5])</f>
        <v/>
      </c>
      <c r="AJ690" s="30">
        <f>SUMIF([1]route!$E$3:$E$10005,E690,[1]!Table1[6])</f>
        <v/>
      </c>
      <c r="AK690" s="30">
        <f>SUMIF([1]route!$E$3:$E$10005,E690,[1]!Table1[7])</f>
        <v/>
      </c>
      <c r="AL690" s="30">
        <f>SUMIF([1]route!$E$3:$E$10005,E690,[1]!Table1[8])</f>
        <v/>
      </c>
      <c r="AM690" s="30">
        <f>SUMIF([1]route!$E$3:$E$10005,E690,[1]!Table1[9])</f>
        <v/>
      </c>
      <c r="AN690" s="30">
        <f>SUMIF([1]route!$E$3:$E$10005,E690,[1]!Table1[10])</f>
        <v/>
      </c>
      <c r="AO690" s="30">
        <f>SUMIF([1]route!$E$3:$E$10005,E690,[1]!Table1[11])</f>
        <v/>
      </c>
      <c r="AP690" s="30">
        <f>SUMIF([1]route!$E$3:$E$10005,E690,[1]!Table1[12])</f>
        <v/>
      </c>
      <c r="AQ690" s="30">
        <f>SUMIF([1]route!$E$3:$E$10005,E690,[1]!Table1[13])</f>
        <v/>
      </c>
      <c r="AR690" s="30">
        <f>SUMIF([1]route!$E$3:$E$10005,E690,[1]!Table1[14])</f>
        <v/>
      </c>
      <c r="AS690" s="30">
        <f>SUMIF([1]route!$E$3:$E$10005,E690,[1]!Table1[15])</f>
        <v/>
      </c>
      <c r="AT690" s="30">
        <f>SUMIF([1]route!$E$3:$E$10005,E690,[1]!Table1[16])</f>
        <v/>
      </c>
      <c r="AU690" s="30">
        <f>SUMIF([1]route!$E$3:$E$10005,E690,[1]!Table1[17])</f>
        <v/>
      </c>
      <c r="AV690" s="30">
        <f>SUMIF([1]route!$E$3:$E$10005,E690,[1]!Table1[18])</f>
        <v/>
      </c>
      <c r="AW690" s="30">
        <f>SUMIF([1]route!$E$3:$E$10005,E690,[1]!Table1[19])</f>
        <v/>
      </c>
      <c r="AX690" s="30">
        <f>SUMIF([1]route!$E$3:$E$10005,E690,[1]!Table1[20])</f>
        <v/>
      </c>
      <c r="AY690" s="30">
        <f>SUMIF([1]route!$E$3:$E$10005,E690,[1]!Table1[21])</f>
        <v/>
      </c>
      <c r="AZ690" s="30">
        <f>SUMIF([1]route!$E$3:$E$10005,E690,[1]!Table1[22])</f>
        <v/>
      </c>
      <c r="BA690" s="30">
        <f>SUMIF([1]route!$E$3:$E$10005,E690,[1]!Table1[23])</f>
        <v/>
      </c>
      <c r="BB690" s="30">
        <f>SUMIF([1]route!$E$3:$E$10005,E690,[1]!Table1[24])</f>
        <v/>
      </c>
      <c r="BC690" s="30">
        <f>SUMIF([1]route!$E$3:$E$10005,E690,[1]!Table1[25])</f>
        <v/>
      </c>
      <c r="BD690" s="30">
        <f>SUMIF([1]route!$E$3:$E$10005,E690,[1]!Table1[26])</f>
        <v/>
      </c>
      <c r="BE690" s="30">
        <f>SUMIF([1]route!$E$3:$E$10005,E690,[1]!Table1[27])</f>
        <v/>
      </c>
      <c r="BF690" s="30">
        <f>SUMIF([1]route!$E$3:$E$10005,E690,[1]!Table1[28])</f>
        <v/>
      </c>
      <c r="BG690" s="30">
        <f>SUMIF([1]route!$E$3:$E$10005,E690,[1]!Table1[29])</f>
        <v/>
      </c>
      <c r="BH690" s="30">
        <f>SUMIF([1]route!$E$3:$E$10005,E690,[1]!Table1[30])</f>
        <v/>
      </c>
      <c r="BI690" s="30">
        <f>SUMIF([1]route!$E$3:$E$10005,E690,[1]!Table1[31])</f>
        <v/>
      </c>
      <c r="BJ690" s="30">
        <f>SUMIF([1]route!$E$3:$E$10005,E690,[1]!Table1[Remain PO])</f>
        <v/>
      </c>
      <c r="BK690" s="31">
        <f>SUMIF([1]route!$E$3:$E$10005,E690,[1]!Table1[N+1])</f>
        <v/>
      </c>
      <c r="BL690" s="31">
        <f>SUMIF([1]route!$E$3:$E$10005,E690,[1]!Table1[N+2])</f>
        <v/>
      </c>
      <c r="BM690" s="31">
        <f>SUMIF([1]route!$E$3:$E$10005,E690,[1]!Table1[N+3])</f>
        <v/>
      </c>
      <c r="BN690" s="32">
        <f>SUMIF([1]route!$E$3:$E$10005,E690,[1]!Table1[N+4])</f>
        <v/>
      </c>
      <c r="BP690" s="37">
        <f>$V690-$AD690</f>
        <v/>
      </c>
      <c r="BQ690" s="35">
        <f>BP690-AE690</f>
        <v/>
      </c>
      <c r="BR690" s="35">
        <f>BQ690-AF690</f>
        <v/>
      </c>
      <c r="BS690" s="35">
        <f>BR690-AG690</f>
        <v/>
      </c>
      <c r="BT690" s="35">
        <f>BS690-AH690</f>
        <v/>
      </c>
      <c r="BU690" s="35">
        <f>BT690-AI690</f>
        <v/>
      </c>
      <c r="BV690" s="35">
        <f>BU690-AJ690</f>
        <v/>
      </c>
      <c r="BW690" s="35">
        <f>BV690-AK690</f>
        <v/>
      </c>
      <c r="BX690" s="35">
        <f>BW690-AL690</f>
        <v/>
      </c>
      <c r="BY690" s="35">
        <f>BX690-AM690</f>
        <v/>
      </c>
      <c r="BZ690" s="35">
        <f>BY690-AN690</f>
        <v/>
      </c>
      <c r="CA690" s="35">
        <f>BZ690-AO690</f>
        <v/>
      </c>
      <c r="CB690" s="35">
        <f>CA690-AP690</f>
        <v/>
      </c>
      <c r="CC690" s="35">
        <f>CB690-AQ690</f>
        <v/>
      </c>
      <c r="CD690" s="35">
        <f>CC690-AR690</f>
        <v/>
      </c>
      <c r="CE690" s="35">
        <f>CD690-AS690</f>
        <v/>
      </c>
      <c r="CF690" s="35">
        <f>CE690-AT690</f>
        <v/>
      </c>
      <c r="CG690" s="35">
        <f>CF690-AU690</f>
        <v/>
      </c>
      <c r="CH690" s="35">
        <f>CG690-AV690</f>
        <v/>
      </c>
      <c r="CI690" s="35">
        <f>CH690-AW690</f>
        <v/>
      </c>
      <c r="CJ690" s="35">
        <f>CI690-AX690</f>
        <v/>
      </c>
      <c r="CK690" s="35">
        <f>CJ690-AY690</f>
        <v/>
      </c>
      <c r="CL690" s="35">
        <f>CK690-AZ690</f>
        <v/>
      </c>
      <c r="CM690" s="35">
        <f>CL690-BA690</f>
        <v/>
      </c>
      <c r="CN690" s="35">
        <f>CM690-BB690</f>
        <v/>
      </c>
      <c r="CO690" s="35">
        <f>CN690-BC690</f>
        <v/>
      </c>
      <c r="CP690" s="35">
        <f>CO690-BD690</f>
        <v/>
      </c>
      <c r="CQ690" s="35">
        <f>CP690-BE690</f>
        <v/>
      </c>
      <c r="CR690" s="35">
        <f>CQ690-BF690</f>
        <v/>
      </c>
      <c r="CS690" s="35">
        <f>CR690-BG690</f>
        <v/>
      </c>
      <c r="CT690" s="35">
        <f>CS690-BH690</f>
        <v/>
      </c>
      <c r="CU690" s="35">
        <f>CT690-BI690</f>
        <v/>
      </c>
      <c r="CV690" s="35">
        <f>CU690-BJ690</f>
        <v/>
      </c>
      <c r="CW690" s="38">
        <f>CV690-BK690</f>
        <v/>
      </c>
      <c r="CX690" s="38">
        <f>CW690-BL690</f>
        <v/>
      </c>
      <c r="CY690" s="38">
        <f>CX690-BM690</f>
        <v/>
      </c>
      <c r="CZ690" s="39">
        <f>CY690-BN690</f>
        <v/>
      </c>
      <c r="DA690" s="35" t="n"/>
    </row>
    <row r="691">
      <c r="D691" s="19" t="n"/>
      <c r="E691" s="19" t="n"/>
      <c r="F691" s="21" t="n"/>
      <c r="G691" s="21" t="n"/>
      <c r="H691" s="21" t="n"/>
      <c r="I691" s="19" t="n"/>
      <c r="J691" s="19" t="n"/>
      <c r="K691" s="21" t="n"/>
      <c r="L691" s="21" t="n"/>
      <c r="M691" s="22" t="n"/>
      <c r="N691" s="22" t="n"/>
      <c r="O691" s="19" t="n"/>
      <c r="P691" s="21" t="n"/>
      <c r="Q691" s="167">
        <f>'Cutting Rules'!AD691</f>
        <v/>
      </c>
      <c r="R691" s="168" t="n"/>
      <c r="S691" s="24" t="n"/>
      <c r="T691" s="169" t="inlineStr"/>
      <c r="U691" s="19" t="n"/>
      <c r="V691" s="25" t="n"/>
      <c r="W691" s="26" t="n"/>
      <c r="X691" s="27" t="n"/>
      <c r="Y691" s="47" t="n"/>
      <c r="Z691" s="121">
        <f>IFERROR(VLOOKUP(E691,[1]route!$E$3:$BL$10005,59,0),"")&amp;IFERROR(VLOOKUP(E691,[1]route!$E$3:$BL$10005,60,0),"")</f>
        <v/>
      </c>
      <c r="AA691" s="172">
        <f>IF(R691&gt;V691,R691-V691,0)</f>
        <v/>
      </c>
      <c r="AB691" s="173">
        <f>AA691*O691*N691/1000</f>
        <v/>
      </c>
      <c r="AC691" s="4">
        <f>IFERROR(MATCH($X691,$BP691:$CZ691,0),"")</f>
        <v/>
      </c>
      <c r="AD691" s="29" t="n">
        <v>0</v>
      </c>
      <c r="AE691" s="30">
        <f>SUMIF([1]route!$E$3:$E$10005,E691,[1]!Table1[1])</f>
        <v/>
      </c>
      <c r="AF691" s="30">
        <f>SUMIF([1]route!$E$3:$E$10005,E691,[1]!Table1[2])</f>
        <v/>
      </c>
      <c r="AG691" s="30">
        <f>SUMIF([1]route!$E$3:$E$10005,E691,[1]!Table1[3])</f>
        <v/>
      </c>
      <c r="AH691" s="30">
        <f>SUMIF([1]route!$E$3:$E$10005,E691,[1]!Table1[4])</f>
        <v/>
      </c>
      <c r="AI691" s="30">
        <f>SUMIF([1]route!$E$3:$E$10005,E691,[1]!Table1[5])</f>
        <v/>
      </c>
      <c r="AJ691" s="30">
        <f>SUMIF([1]route!$E$3:$E$10005,E691,[1]!Table1[6])</f>
        <v/>
      </c>
      <c r="AK691" s="30">
        <f>SUMIF([1]route!$E$3:$E$10005,E691,[1]!Table1[7])</f>
        <v/>
      </c>
      <c r="AL691" s="30">
        <f>SUMIF([1]route!$E$3:$E$10005,E691,[1]!Table1[8])</f>
        <v/>
      </c>
      <c r="AM691" s="30">
        <f>SUMIF([1]route!$E$3:$E$10005,E691,[1]!Table1[9])</f>
        <v/>
      </c>
      <c r="AN691" s="30">
        <f>SUMIF([1]route!$E$3:$E$10005,E691,[1]!Table1[10])</f>
        <v/>
      </c>
      <c r="AO691" s="30">
        <f>SUMIF([1]route!$E$3:$E$10005,E691,[1]!Table1[11])</f>
        <v/>
      </c>
      <c r="AP691" s="30">
        <f>SUMIF([1]route!$E$3:$E$10005,E691,[1]!Table1[12])</f>
        <v/>
      </c>
      <c r="AQ691" s="30">
        <f>SUMIF([1]route!$E$3:$E$10005,E691,[1]!Table1[13])</f>
        <v/>
      </c>
      <c r="AR691" s="30">
        <f>SUMIF([1]route!$E$3:$E$10005,E691,[1]!Table1[14])</f>
        <v/>
      </c>
      <c r="AS691" s="30">
        <f>SUMIF([1]route!$E$3:$E$10005,E691,[1]!Table1[15])</f>
        <v/>
      </c>
      <c r="AT691" s="30">
        <f>SUMIF([1]route!$E$3:$E$10005,E691,[1]!Table1[16])</f>
        <v/>
      </c>
      <c r="AU691" s="30">
        <f>SUMIF([1]route!$E$3:$E$10005,E691,[1]!Table1[17])</f>
        <v/>
      </c>
      <c r="AV691" s="30">
        <f>SUMIF([1]route!$E$3:$E$10005,E691,[1]!Table1[18])</f>
        <v/>
      </c>
      <c r="AW691" s="30">
        <f>SUMIF([1]route!$E$3:$E$10005,E691,[1]!Table1[19])</f>
        <v/>
      </c>
      <c r="AX691" s="30">
        <f>SUMIF([1]route!$E$3:$E$10005,E691,[1]!Table1[20])</f>
        <v/>
      </c>
      <c r="AY691" s="30">
        <f>SUMIF([1]route!$E$3:$E$10005,E691,[1]!Table1[21])</f>
        <v/>
      </c>
      <c r="AZ691" s="30">
        <f>SUMIF([1]route!$E$3:$E$10005,E691,[1]!Table1[22])</f>
        <v/>
      </c>
      <c r="BA691" s="30">
        <f>SUMIF([1]route!$E$3:$E$10005,E691,[1]!Table1[23])</f>
        <v/>
      </c>
      <c r="BB691" s="30">
        <f>SUMIF([1]route!$E$3:$E$10005,E691,[1]!Table1[24])</f>
        <v/>
      </c>
      <c r="BC691" s="30">
        <f>SUMIF([1]route!$E$3:$E$10005,E691,[1]!Table1[25])</f>
        <v/>
      </c>
      <c r="BD691" s="30">
        <f>SUMIF([1]route!$E$3:$E$10005,E691,[1]!Table1[26])</f>
        <v/>
      </c>
      <c r="BE691" s="30">
        <f>SUMIF([1]route!$E$3:$E$10005,E691,[1]!Table1[27])</f>
        <v/>
      </c>
      <c r="BF691" s="30">
        <f>SUMIF([1]route!$E$3:$E$10005,E691,[1]!Table1[28])</f>
        <v/>
      </c>
      <c r="BG691" s="30">
        <f>SUMIF([1]route!$E$3:$E$10005,E691,[1]!Table1[29])</f>
        <v/>
      </c>
      <c r="BH691" s="30">
        <f>SUMIF([1]route!$E$3:$E$10005,E691,[1]!Table1[30])</f>
        <v/>
      </c>
      <c r="BI691" s="30">
        <f>SUMIF([1]route!$E$3:$E$10005,E691,[1]!Table1[31])</f>
        <v/>
      </c>
      <c r="BJ691" s="30">
        <f>SUMIF([1]route!$E$3:$E$10005,E691,[1]!Table1[Remain PO])</f>
        <v/>
      </c>
      <c r="BK691" s="31">
        <f>SUMIF([1]route!$E$3:$E$10005,E691,[1]!Table1[N+1])</f>
        <v/>
      </c>
      <c r="BL691" s="31">
        <f>SUMIF([1]route!$E$3:$E$10005,E691,[1]!Table1[N+2])</f>
        <v/>
      </c>
      <c r="BM691" s="31">
        <f>SUMIF([1]route!$E$3:$E$10005,E691,[1]!Table1[N+3])</f>
        <v/>
      </c>
      <c r="BN691" s="32">
        <f>SUMIF([1]route!$E$3:$E$10005,E691,[1]!Table1[N+4])</f>
        <v/>
      </c>
      <c r="BP691" s="37">
        <f>$V691-$AD691</f>
        <v/>
      </c>
      <c r="BQ691" s="35">
        <f>BP691-AE691</f>
        <v/>
      </c>
      <c r="BR691" s="35">
        <f>BQ691-AF691</f>
        <v/>
      </c>
      <c r="BS691" s="35">
        <f>BR691-AG691</f>
        <v/>
      </c>
      <c r="BT691" s="35">
        <f>BS691-AH691</f>
        <v/>
      </c>
      <c r="BU691" s="35">
        <f>BT691-AI691</f>
        <v/>
      </c>
      <c r="BV691" s="35">
        <f>BU691-AJ691</f>
        <v/>
      </c>
      <c r="BW691" s="35">
        <f>BV691-AK691</f>
        <v/>
      </c>
      <c r="BX691" s="35">
        <f>BW691-AL691</f>
        <v/>
      </c>
      <c r="BY691" s="35">
        <f>BX691-AM691</f>
        <v/>
      </c>
      <c r="BZ691" s="35">
        <f>BY691-AN691</f>
        <v/>
      </c>
      <c r="CA691" s="35">
        <f>BZ691-AO691</f>
        <v/>
      </c>
      <c r="CB691" s="35">
        <f>CA691-AP691</f>
        <v/>
      </c>
      <c r="CC691" s="35">
        <f>CB691-AQ691</f>
        <v/>
      </c>
      <c r="CD691" s="35">
        <f>CC691-AR691</f>
        <v/>
      </c>
      <c r="CE691" s="35">
        <f>CD691-AS691</f>
        <v/>
      </c>
      <c r="CF691" s="35">
        <f>CE691-AT691</f>
        <v/>
      </c>
      <c r="CG691" s="35">
        <f>CF691-AU691</f>
        <v/>
      </c>
      <c r="CH691" s="35">
        <f>CG691-AV691</f>
        <v/>
      </c>
      <c r="CI691" s="35">
        <f>CH691-AW691</f>
        <v/>
      </c>
      <c r="CJ691" s="35">
        <f>CI691-AX691</f>
        <v/>
      </c>
      <c r="CK691" s="35">
        <f>CJ691-AY691</f>
        <v/>
      </c>
      <c r="CL691" s="35">
        <f>CK691-AZ691</f>
        <v/>
      </c>
      <c r="CM691" s="35">
        <f>CL691-BA691</f>
        <v/>
      </c>
      <c r="CN691" s="35">
        <f>CM691-BB691</f>
        <v/>
      </c>
      <c r="CO691" s="35">
        <f>CN691-BC691</f>
        <v/>
      </c>
      <c r="CP691" s="35">
        <f>CO691-BD691</f>
        <v/>
      </c>
      <c r="CQ691" s="35">
        <f>CP691-BE691</f>
        <v/>
      </c>
      <c r="CR691" s="35">
        <f>CQ691-BF691</f>
        <v/>
      </c>
      <c r="CS691" s="35">
        <f>CR691-BG691</f>
        <v/>
      </c>
      <c r="CT691" s="35">
        <f>CS691-BH691</f>
        <v/>
      </c>
      <c r="CU691" s="35">
        <f>CT691-BI691</f>
        <v/>
      </c>
      <c r="CV691" s="35">
        <f>CU691-BJ691</f>
        <v/>
      </c>
      <c r="CW691" s="38">
        <f>CV691-BK691</f>
        <v/>
      </c>
      <c r="CX691" s="38">
        <f>CW691-BL691</f>
        <v/>
      </c>
      <c r="CY691" s="38">
        <f>CX691-BM691</f>
        <v/>
      </c>
      <c r="CZ691" s="39">
        <f>CY691-BN691</f>
        <v/>
      </c>
      <c r="DA691" s="35" t="n"/>
    </row>
    <row r="692">
      <c r="D692" s="19" t="n"/>
      <c r="E692" s="19" t="n"/>
      <c r="F692" s="21" t="n"/>
      <c r="G692" s="21" t="n"/>
      <c r="H692" s="21" t="n"/>
      <c r="I692" s="19" t="n"/>
      <c r="J692" s="19" t="n"/>
      <c r="K692" s="21" t="n"/>
      <c r="L692" s="21" t="n"/>
      <c r="M692" s="22" t="n"/>
      <c r="N692" s="22" t="n"/>
      <c r="O692" s="19" t="n"/>
      <c r="P692" s="21" t="n"/>
      <c r="Q692" s="167">
        <f>'Cutting Rules'!AD692</f>
        <v/>
      </c>
      <c r="R692" s="168" t="n"/>
      <c r="S692" s="24" t="n"/>
      <c r="T692" s="169" t="inlineStr"/>
      <c r="U692" s="19" t="n"/>
      <c r="V692" s="25" t="n"/>
      <c r="W692" s="26" t="n"/>
      <c r="X692" s="27" t="n"/>
      <c r="Y692" s="47" t="n"/>
      <c r="Z692" s="121">
        <f>IFERROR(VLOOKUP(E692,[1]route!$E$3:$BL$10005,59,0),"")&amp;IFERROR(VLOOKUP(E692,[1]route!$E$3:$BL$10005,60,0),"")</f>
        <v/>
      </c>
      <c r="AA692" s="172">
        <f>IF(R692&gt;V692,R692-V692,0)</f>
        <v/>
      </c>
      <c r="AB692" s="173">
        <f>AA692*O692*N692/1000</f>
        <v/>
      </c>
      <c r="AC692" s="4">
        <f>IFERROR(MATCH($X692,$BP692:$CZ692,0),"")</f>
        <v/>
      </c>
      <c r="AD692" s="29" t="n">
        <v>0</v>
      </c>
      <c r="AE692" s="30">
        <f>SUMIF([1]route!$E$3:$E$10005,E692,[1]!Table1[1])</f>
        <v/>
      </c>
      <c r="AF692" s="30">
        <f>SUMIF([1]route!$E$3:$E$10005,E692,[1]!Table1[2])</f>
        <v/>
      </c>
      <c r="AG692" s="30">
        <f>SUMIF([1]route!$E$3:$E$10005,E692,[1]!Table1[3])</f>
        <v/>
      </c>
      <c r="AH692" s="30">
        <f>SUMIF([1]route!$E$3:$E$10005,E692,[1]!Table1[4])</f>
        <v/>
      </c>
      <c r="AI692" s="30">
        <f>SUMIF([1]route!$E$3:$E$10005,E692,[1]!Table1[5])</f>
        <v/>
      </c>
      <c r="AJ692" s="30">
        <f>SUMIF([1]route!$E$3:$E$10005,E692,[1]!Table1[6])</f>
        <v/>
      </c>
      <c r="AK692" s="30">
        <f>SUMIF([1]route!$E$3:$E$10005,E692,[1]!Table1[7])</f>
        <v/>
      </c>
      <c r="AL692" s="30">
        <f>SUMIF([1]route!$E$3:$E$10005,E692,[1]!Table1[8])</f>
        <v/>
      </c>
      <c r="AM692" s="30">
        <f>SUMIF([1]route!$E$3:$E$10005,E692,[1]!Table1[9])</f>
        <v/>
      </c>
      <c r="AN692" s="30">
        <f>SUMIF([1]route!$E$3:$E$10005,E692,[1]!Table1[10])</f>
        <v/>
      </c>
      <c r="AO692" s="30">
        <f>SUMIF([1]route!$E$3:$E$10005,E692,[1]!Table1[11])</f>
        <v/>
      </c>
      <c r="AP692" s="30">
        <f>SUMIF([1]route!$E$3:$E$10005,E692,[1]!Table1[12])</f>
        <v/>
      </c>
      <c r="AQ692" s="30">
        <f>SUMIF([1]route!$E$3:$E$10005,E692,[1]!Table1[13])</f>
        <v/>
      </c>
      <c r="AR692" s="30">
        <f>SUMIF([1]route!$E$3:$E$10005,E692,[1]!Table1[14])</f>
        <v/>
      </c>
      <c r="AS692" s="30">
        <f>SUMIF([1]route!$E$3:$E$10005,E692,[1]!Table1[15])</f>
        <v/>
      </c>
      <c r="AT692" s="30">
        <f>SUMIF([1]route!$E$3:$E$10005,E692,[1]!Table1[16])</f>
        <v/>
      </c>
      <c r="AU692" s="30">
        <f>SUMIF([1]route!$E$3:$E$10005,E692,[1]!Table1[17])</f>
        <v/>
      </c>
      <c r="AV692" s="30">
        <f>SUMIF([1]route!$E$3:$E$10005,E692,[1]!Table1[18])</f>
        <v/>
      </c>
      <c r="AW692" s="30">
        <f>SUMIF([1]route!$E$3:$E$10005,E692,[1]!Table1[19])</f>
        <v/>
      </c>
      <c r="AX692" s="30">
        <f>SUMIF([1]route!$E$3:$E$10005,E692,[1]!Table1[20])</f>
        <v/>
      </c>
      <c r="AY692" s="30">
        <f>SUMIF([1]route!$E$3:$E$10005,E692,[1]!Table1[21])</f>
        <v/>
      </c>
      <c r="AZ692" s="30">
        <f>SUMIF([1]route!$E$3:$E$10005,E692,[1]!Table1[22])</f>
        <v/>
      </c>
      <c r="BA692" s="30">
        <f>SUMIF([1]route!$E$3:$E$10005,E692,[1]!Table1[23])</f>
        <v/>
      </c>
      <c r="BB692" s="30">
        <f>SUMIF([1]route!$E$3:$E$10005,E692,[1]!Table1[24])</f>
        <v/>
      </c>
      <c r="BC692" s="30">
        <f>SUMIF([1]route!$E$3:$E$10005,E692,[1]!Table1[25])</f>
        <v/>
      </c>
      <c r="BD692" s="30">
        <f>SUMIF([1]route!$E$3:$E$10005,E692,[1]!Table1[26])</f>
        <v/>
      </c>
      <c r="BE692" s="30">
        <f>SUMIF([1]route!$E$3:$E$10005,E692,[1]!Table1[27])</f>
        <v/>
      </c>
      <c r="BF692" s="30">
        <f>SUMIF([1]route!$E$3:$E$10005,E692,[1]!Table1[28])</f>
        <v/>
      </c>
      <c r="BG692" s="30">
        <f>SUMIF([1]route!$E$3:$E$10005,E692,[1]!Table1[29])</f>
        <v/>
      </c>
      <c r="BH692" s="30">
        <f>SUMIF([1]route!$E$3:$E$10005,E692,[1]!Table1[30])</f>
        <v/>
      </c>
      <c r="BI692" s="30">
        <f>SUMIF([1]route!$E$3:$E$10005,E692,[1]!Table1[31])</f>
        <v/>
      </c>
      <c r="BJ692" s="30">
        <f>SUMIF([1]route!$E$3:$E$10005,E692,[1]!Table1[Remain PO])</f>
        <v/>
      </c>
      <c r="BK692" s="31">
        <f>SUMIF([1]route!$E$3:$E$10005,E692,[1]!Table1[N+1])</f>
        <v/>
      </c>
      <c r="BL692" s="31">
        <f>SUMIF([1]route!$E$3:$E$10005,E692,[1]!Table1[N+2])</f>
        <v/>
      </c>
      <c r="BM692" s="31">
        <f>SUMIF([1]route!$E$3:$E$10005,E692,[1]!Table1[N+3])</f>
        <v/>
      </c>
      <c r="BN692" s="32">
        <f>SUMIF([1]route!$E$3:$E$10005,E692,[1]!Table1[N+4])</f>
        <v/>
      </c>
      <c r="BP692" s="37">
        <f>$V692-$AD692</f>
        <v/>
      </c>
      <c r="BQ692" s="35">
        <f>BP692-AE692</f>
        <v/>
      </c>
      <c r="BR692" s="35">
        <f>BQ692-AF692</f>
        <v/>
      </c>
      <c r="BS692" s="35">
        <f>BR692-AG692</f>
        <v/>
      </c>
      <c r="BT692" s="35">
        <f>BS692-AH692</f>
        <v/>
      </c>
      <c r="BU692" s="35">
        <f>BT692-AI692</f>
        <v/>
      </c>
      <c r="BV692" s="35">
        <f>BU692-AJ692</f>
        <v/>
      </c>
      <c r="BW692" s="35">
        <f>BV692-AK692</f>
        <v/>
      </c>
      <c r="BX692" s="35">
        <f>BW692-AL692</f>
        <v/>
      </c>
      <c r="BY692" s="35">
        <f>BX692-AM692</f>
        <v/>
      </c>
      <c r="BZ692" s="35">
        <f>BY692-AN692</f>
        <v/>
      </c>
      <c r="CA692" s="35">
        <f>BZ692-AO692</f>
        <v/>
      </c>
      <c r="CB692" s="35">
        <f>CA692-AP692</f>
        <v/>
      </c>
      <c r="CC692" s="35">
        <f>CB692-AQ692</f>
        <v/>
      </c>
      <c r="CD692" s="35">
        <f>CC692-AR692</f>
        <v/>
      </c>
      <c r="CE692" s="35">
        <f>CD692-AS692</f>
        <v/>
      </c>
      <c r="CF692" s="35">
        <f>CE692-AT692</f>
        <v/>
      </c>
      <c r="CG692" s="35">
        <f>CF692-AU692</f>
        <v/>
      </c>
      <c r="CH692" s="35">
        <f>CG692-AV692</f>
        <v/>
      </c>
      <c r="CI692" s="35">
        <f>CH692-AW692</f>
        <v/>
      </c>
      <c r="CJ692" s="35">
        <f>CI692-AX692</f>
        <v/>
      </c>
      <c r="CK692" s="35">
        <f>CJ692-AY692</f>
        <v/>
      </c>
      <c r="CL692" s="35">
        <f>CK692-AZ692</f>
        <v/>
      </c>
      <c r="CM692" s="35">
        <f>CL692-BA692</f>
        <v/>
      </c>
      <c r="CN692" s="35">
        <f>CM692-BB692</f>
        <v/>
      </c>
      <c r="CO692" s="35">
        <f>CN692-BC692</f>
        <v/>
      </c>
      <c r="CP692" s="35">
        <f>CO692-BD692</f>
        <v/>
      </c>
      <c r="CQ692" s="35">
        <f>CP692-BE692</f>
        <v/>
      </c>
      <c r="CR692" s="35">
        <f>CQ692-BF692</f>
        <v/>
      </c>
      <c r="CS692" s="35">
        <f>CR692-BG692</f>
        <v/>
      </c>
      <c r="CT692" s="35">
        <f>CS692-BH692</f>
        <v/>
      </c>
      <c r="CU692" s="35">
        <f>CT692-BI692</f>
        <v/>
      </c>
      <c r="CV692" s="35">
        <f>CU692-BJ692</f>
        <v/>
      </c>
      <c r="CW692" s="38">
        <f>CV692-BK692</f>
        <v/>
      </c>
      <c r="CX692" s="38">
        <f>CW692-BL692</f>
        <v/>
      </c>
      <c r="CY692" s="38">
        <f>CX692-BM692</f>
        <v/>
      </c>
      <c r="CZ692" s="39">
        <f>CY692-BN692</f>
        <v/>
      </c>
      <c r="DA692" s="35" t="n"/>
    </row>
    <row r="693">
      <c r="D693" s="19" t="n"/>
      <c r="E693" s="19" t="n"/>
      <c r="F693" s="21" t="n"/>
      <c r="G693" s="21" t="n"/>
      <c r="H693" s="21" t="n"/>
      <c r="I693" s="19" t="n"/>
      <c r="J693" s="19" t="n"/>
      <c r="K693" s="21" t="n"/>
      <c r="L693" s="21" t="n"/>
      <c r="M693" s="22" t="n"/>
      <c r="N693" s="22" t="n"/>
      <c r="O693" s="19" t="n"/>
      <c r="P693" s="21" t="n"/>
      <c r="Q693" s="167">
        <f>'Cutting Rules'!AD693</f>
        <v/>
      </c>
      <c r="R693" s="168" t="n"/>
      <c r="S693" s="24" t="n"/>
      <c r="T693" s="169" t="inlineStr"/>
      <c r="U693" s="19" t="n"/>
      <c r="V693" s="25" t="n"/>
      <c r="W693" s="26" t="n"/>
      <c r="X693" s="27" t="n"/>
      <c r="Y693" s="47" t="n"/>
      <c r="Z693" s="121">
        <f>IFERROR(VLOOKUP(E693,[1]route!$E$3:$BL$10005,59,0),"")&amp;IFERROR(VLOOKUP(E693,[1]route!$E$3:$BL$10005,60,0),"")</f>
        <v/>
      </c>
      <c r="AA693" s="172">
        <f>IF(R693&gt;V693,R693-V693,0)</f>
        <v/>
      </c>
      <c r="AB693" s="173">
        <f>AA693*O693*N693/1000</f>
        <v/>
      </c>
      <c r="AC693" s="4">
        <f>IFERROR(MATCH($X693,$BP693:$CZ693,0),"")</f>
        <v/>
      </c>
      <c r="AD693" s="29" t="n">
        <v>0</v>
      </c>
      <c r="AE693" s="30">
        <f>SUMIF([1]route!$E$3:$E$10005,E693,[1]!Table1[1])</f>
        <v/>
      </c>
      <c r="AF693" s="30">
        <f>SUMIF([1]route!$E$3:$E$10005,E693,[1]!Table1[2])</f>
        <v/>
      </c>
      <c r="AG693" s="30">
        <f>SUMIF([1]route!$E$3:$E$10005,E693,[1]!Table1[3])</f>
        <v/>
      </c>
      <c r="AH693" s="30">
        <f>SUMIF([1]route!$E$3:$E$10005,E693,[1]!Table1[4])</f>
        <v/>
      </c>
      <c r="AI693" s="30">
        <f>SUMIF([1]route!$E$3:$E$10005,E693,[1]!Table1[5])</f>
        <v/>
      </c>
      <c r="AJ693" s="30">
        <f>SUMIF([1]route!$E$3:$E$10005,E693,[1]!Table1[6])</f>
        <v/>
      </c>
      <c r="AK693" s="30">
        <f>SUMIF([1]route!$E$3:$E$10005,E693,[1]!Table1[7])</f>
        <v/>
      </c>
      <c r="AL693" s="30">
        <f>SUMIF([1]route!$E$3:$E$10005,E693,[1]!Table1[8])</f>
        <v/>
      </c>
      <c r="AM693" s="30">
        <f>SUMIF([1]route!$E$3:$E$10005,E693,[1]!Table1[9])</f>
        <v/>
      </c>
      <c r="AN693" s="30">
        <f>SUMIF([1]route!$E$3:$E$10005,E693,[1]!Table1[10])</f>
        <v/>
      </c>
      <c r="AO693" s="30">
        <f>SUMIF([1]route!$E$3:$E$10005,E693,[1]!Table1[11])</f>
        <v/>
      </c>
      <c r="AP693" s="30">
        <f>SUMIF([1]route!$E$3:$E$10005,E693,[1]!Table1[12])</f>
        <v/>
      </c>
      <c r="AQ693" s="30">
        <f>SUMIF([1]route!$E$3:$E$10005,E693,[1]!Table1[13])</f>
        <v/>
      </c>
      <c r="AR693" s="30">
        <f>SUMIF([1]route!$E$3:$E$10005,E693,[1]!Table1[14])</f>
        <v/>
      </c>
      <c r="AS693" s="30">
        <f>SUMIF([1]route!$E$3:$E$10005,E693,[1]!Table1[15])</f>
        <v/>
      </c>
      <c r="AT693" s="30">
        <f>SUMIF([1]route!$E$3:$E$10005,E693,[1]!Table1[16])</f>
        <v/>
      </c>
      <c r="AU693" s="30">
        <f>SUMIF([1]route!$E$3:$E$10005,E693,[1]!Table1[17])</f>
        <v/>
      </c>
      <c r="AV693" s="30">
        <f>SUMIF([1]route!$E$3:$E$10005,E693,[1]!Table1[18])</f>
        <v/>
      </c>
      <c r="AW693" s="30">
        <f>SUMIF([1]route!$E$3:$E$10005,E693,[1]!Table1[19])</f>
        <v/>
      </c>
      <c r="AX693" s="30">
        <f>SUMIF([1]route!$E$3:$E$10005,E693,[1]!Table1[20])</f>
        <v/>
      </c>
      <c r="AY693" s="30">
        <f>SUMIF([1]route!$E$3:$E$10005,E693,[1]!Table1[21])</f>
        <v/>
      </c>
      <c r="AZ693" s="30">
        <f>SUMIF([1]route!$E$3:$E$10005,E693,[1]!Table1[22])</f>
        <v/>
      </c>
      <c r="BA693" s="30">
        <f>SUMIF([1]route!$E$3:$E$10005,E693,[1]!Table1[23])</f>
        <v/>
      </c>
      <c r="BB693" s="30">
        <f>SUMIF([1]route!$E$3:$E$10005,E693,[1]!Table1[24])</f>
        <v/>
      </c>
      <c r="BC693" s="30">
        <f>SUMIF([1]route!$E$3:$E$10005,E693,[1]!Table1[25])</f>
        <v/>
      </c>
      <c r="BD693" s="30">
        <f>SUMIF([1]route!$E$3:$E$10005,E693,[1]!Table1[26])</f>
        <v/>
      </c>
      <c r="BE693" s="30">
        <f>SUMIF([1]route!$E$3:$E$10005,E693,[1]!Table1[27])</f>
        <v/>
      </c>
      <c r="BF693" s="30">
        <f>SUMIF([1]route!$E$3:$E$10005,E693,[1]!Table1[28])</f>
        <v/>
      </c>
      <c r="BG693" s="30">
        <f>SUMIF([1]route!$E$3:$E$10005,E693,[1]!Table1[29])</f>
        <v/>
      </c>
      <c r="BH693" s="30">
        <f>SUMIF([1]route!$E$3:$E$10005,E693,[1]!Table1[30])</f>
        <v/>
      </c>
      <c r="BI693" s="30">
        <f>SUMIF([1]route!$E$3:$E$10005,E693,[1]!Table1[31])</f>
        <v/>
      </c>
      <c r="BJ693" s="30">
        <f>SUMIF([1]route!$E$3:$E$10005,E693,[1]!Table1[Remain PO])</f>
        <v/>
      </c>
      <c r="BK693" s="31">
        <f>SUMIF([1]route!$E$3:$E$10005,E693,[1]!Table1[N+1])</f>
        <v/>
      </c>
      <c r="BL693" s="31">
        <f>SUMIF([1]route!$E$3:$E$10005,E693,[1]!Table1[N+2])</f>
        <v/>
      </c>
      <c r="BM693" s="31">
        <f>SUMIF([1]route!$E$3:$E$10005,E693,[1]!Table1[N+3])</f>
        <v/>
      </c>
      <c r="BN693" s="32">
        <f>SUMIF([1]route!$E$3:$E$10005,E693,[1]!Table1[N+4])</f>
        <v/>
      </c>
      <c r="BP693" s="37">
        <f>$V693-$AD693</f>
        <v/>
      </c>
      <c r="BQ693" s="35">
        <f>BP693-AE693</f>
        <v/>
      </c>
      <c r="BR693" s="35">
        <f>BQ693-AF693</f>
        <v/>
      </c>
      <c r="BS693" s="35">
        <f>BR693-AG693</f>
        <v/>
      </c>
      <c r="BT693" s="35">
        <f>BS693-AH693</f>
        <v/>
      </c>
      <c r="BU693" s="35">
        <f>BT693-AI693</f>
        <v/>
      </c>
      <c r="BV693" s="35">
        <f>BU693-AJ693</f>
        <v/>
      </c>
      <c r="BW693" s="35">
        <f>BV693-AK693</f>
        <v/>
      </c>
      <c r="BX693" s="35">
        <f>BW693-AL693</f>
        <v/>
      </c>
      <c r="BY693" s="35">
        <f>BX693-AM693</f>
        <v/>
      </c>
      <c r="BZ693" s="35">
        <f>BY693-AN693</f>
        <v/>
      </c>
      <c r="CA693" s="35">
        <f>BZ693-AO693</f>
        <v/>
      </c>
      <c r="CB693" s="35">
        <f>CA693-AP693</f>
        <v/>
      </c>
      <c r="CC693" s="35">
        <f>CB693-AQ693</f>
        <v/>
      </c>
      <c r="CD693" s="35">
        <f>CC693-AR693</f>
        <v/>
      </c>
      <c r="CE693" s="35">
        <f>CD693-AS693</f>
        <v/>
      </c>
      <c r="CF693" s="35">
        <f>CE693-AT693</f>
        <v/>
      </c>
      <c r="CG693" s="35">
        <f>CF693-AU693</f>
        <v/>
      </c>
      <c r="CH693" s="35">
        <f>CG693-AV693</f>
        <v/>
      </c>
      <c r="CI693" s="35">
        <f>CH693-AW693</f>
        <v/>
      </c>
      <c r="CJ693" s="35">
        <f>CI693-AX693</f>
        <v/>
      </c>
      <c r="CK693" s="35">
        <f>CJ693-AY693</f>
        <v/>
      </c>
      <c r="CL693" s="35">
        <f>CK693-AZ693</f>
        <v/>
      </c>
      <c r="CM693" s="35">
        <f>CL693-BA693</f>
        <v/>
      </c>
      <c r="CN693" s="35">
        <f>CM693-BB693</f>
        <v/>
      </c>
      <c r="CO693" s="35">
        <f>CN693-BC693</f>
        <v/>
      </c>
      <c r="CP693" s="35">
        <f>CO693-BD693</f>
        <v/>
      </c>
      <c r="CQ693" s="35">
        <f>CP693-BE693</f>
        <v/>
      </c>
      <c r="CR693" s="35">
        <f>CQ693-BF693</f>
        <v/>
      </c>
      <c r="CS693" s="35">
        <f>CR693-BG693</f>
        <v/>
      </c>
      <c r="CT693" s="35">
        <f>CS693-BH693</f>
        <v/>
      </c>
      <c r="CU693" s="35">
        <f>CT693-BI693</f>
        <v/>
      </c>
      <c r="CV693" s="35">
        <f>CU693-BJ693</f>
        <v/>
      </c>
      <c r="CW693" s="38">
        <f>CV693-BK693</f>
        <v/>
      </c>
      <c r="CX693" s="38">
        <f>CW693-BL693</f>
        <v/>
      </c>
      <c r="CY693" s="38">
        <f>CX693-BM693</f>
        <v/>
      </c>
      <c r="CZ693" s="39">
        <f>CY693-BN693</f>
        <v/>
      </c>
      <c r="DA693" s="35" t="n"/>
    </row>
    <row r="694">
      <c r="D694" s="19" t="n"/>
      <c r="E694" s="19" t="n"/>
      <c r="F694" s="21" t="n"/>
      <c r="G694" s="21" t="n"/>
      <c r="H694" s="21" t="n"/>
      <c r="I694" s="19" t="n"/>
      <c r="J694" s="19" t="n"/>
      <c r="K694" s="21" t="n"/>
      <c r="L694" s="21" t="n"/>
      <c r="M694" s="22" t="n"/>
      <c r="N694" s="22" t="n"/>
      <c r="O694" s="19" t="n"/>
      <c r="P694" s="21" t="n"/>
      <c r="Q694" s="167">
        <f>'Cutting Rules'!AD694</f>
        <v/>
      </c>
      <c r="R694" s="168" t="n"/>
      <c r="S694" s="24" t="n"/>
      <c r="T694" s="169" t="inlineStr"/>
      <c r="U694" s="19" t="n"/>
      <c r="V694" s="25" t="n"/>
      <c r="W694" s="26" t="n"/>
      <c r="X694" s="27" t="n"/>
      <c r="Y694" s="47" t="n"/>
      <c r="Z694" s="121">
        <f>IFERROR(VLOOKUP(E694,[1]route!$E$3:$BL$10005,59,0),"")&amp;IFERROR(VLOOKUP(E694,[1]route!$E$3:$BL$10005,60,0),"")</f>
        <v/>
      </c>
      <c r="AA694" s="172">
        <f>IF(R694&gt;V694,R694-V694,0)</f>
        <v/>
      </c>
      <c r="AB694" s="173">
        <f>AA694*O694*N694/1000</f>
        <v/>
      </c>
      <c r="AC694" s="4">
        <f>IFERROR(MATCH($X694,$BP694:$CZ694,0),"")</f>
        <v/>
      </c>
      <c r="AD694" s="29" t="n">
        <v>0</v>
      </c>
      <c r="AE694" s="30">
        <f>SUMIF([1]route!$E$3:$E$10005,E694,[1]!Table1[1])</f>
        <v/>
      </c>
      <c r="AF694" s="30">
        <f>SUMIF([1]route!$E$3:$E$10005,E694,[1]!Table1[2])</f>
        <v/>
      </c>
      <c r="AG694" s="30">
        <f>SUMIF([1]route!$E$3:$E$10005,E694,[1]!Table1[3])</f>
        <v/>
      </c>
      <c r="AH694" s="30">
        <f>SUMIF([1]route!$E$3:$E$10005,E694,[1]!Table1[4])</f>
        <v/>
      </c>
      <c r="AI694" s="30">
        <f>SUMIF([1]route!$E$3:$E$10005,E694,[1]!Table1[5])</f>
        <v/>
      </c>
      <c r="AJ694" s="30">
        <f>SUMIF([1]route!$E$3:$E$10005,E694,[1]!Table1[6])</f>
        <v/>
      </c>
      <c r="AK694" s="30">
        <f>SUMIF([1]route!$E$3:$E$10005,E694,[1]!Table1[7])</f>
        <v/>
      </c>
      <c r="AL694" s="30">
        <f>SUMIF([1]route!$E$3:$E$10005,E694,[1]!Table1[8])</f>
        <v/>
      </c>
      <c r="AM694" s="30">
        <f>SUMIF([1]route!$E$3:$E$10005,E694,[1]!Table1[9])</f>
        <v/>
      </c>
      <c r="AN694" s="30">
        <f>SUMIF([1]route!$E$3:$E$10005,E694,[1]!Table1[10])</f>
        <v/>
      </c>
      <c r="AO694" s="30">
        <f>SUMIF([1]route!$E$3:$E$10005,E694,[1]!Table1[11])</f>
        <v/>
      </c>
      <c r="AP694" s="30">
        <f>SUMIF([1]route!$E$3:$E$10005,E694,[1]!Table1[12])</f>
        <v/>
      </c>
      <c r="AQ694" s="30">
        <f>SUMIF([1]route!$E$3:$E$10005,E694,[1]!Table1[13])</f>
        <v/>
      </c>
      <c r="AR694" s="30">
        <f>SUMIF([1]route!$E$3:$E$10005,E694,[1]!Table1[14])</f>
        <v/>
      </c>
      <c r="AS694" s="30">
        <f>SUMIF([1]route!$E$3:$E$10005,E694,[1]!Table1[15])</f>
        <v/>
      </c>
      <c r="AT694" s="30">
        <f>SUMIF([1]route!$E$3:$E$10005,E694,[1]!Table1[16])</f>
        <v/>
      </c>
      <c r="AU694" s="30">
        <f>SUMIF([1]route!$E$3:$E$10005,E694,[1]!Table1[17])</f>
        <v/>
      </c>
      <c r="AV694" s="30">
        <f>SUMIF([1]route!$E$3:$E$10005,E694,[1]!Table1[18])</f>
        <v/>
      </c>
      <c r="AW694" s="30">
        <f>SUMIF([1]route!$E$3:$E$10005,E694,[1]!Table1[19])</f>
        <v/>
      </c>
      <c r="AX694" s="30">
        <f>SUMIF([1]route!$E$3:$E$10005,E694,[1]!Table1[20])</f>
        <v/>
      </c>
      <c r="AY694" s="30">
        <f>SUMIF([1]route!$E$3:$E$10005,E694,[1]!Table1[21])</f>
        <v/>
      </c>
      <c r="AZ694" s="30">
        <f>SUMIF([1]route!$E$3:$E$10005,E694,[1]!Table1[22])</f>
        <v/>
      </c>
      <c r="BA694" s="30">
        <f>SUMIF([1]route!$E$3:$E$10005,E694,[1]!Table1[23])</f>
        <v/>
      </c>
      <c r="BB694" s="30">
        <f>SUMIF([1]route!$E$3:$E$10005,E694,[1]!Table1[24])</f>
        <v/>
      </c>
      <c r="BC694" s="30">
        <f>SUMIF([1]route!$E$3:$E$10005,E694,[1]!Table1[25])</f>
        <v/>
      </c>
      <c r="BD694" s="30">
        <f>SUMIF([1]route!$E$3:$E$10005,E694,[1]!Table1[26])</f>
        <v/>
      </c>
      <c r="BE694" s="30">
        <f>SUMIF([1]route!$E$3:$E$10005,E694,[1]!Table1[27])</f>
        <v/>
      </c>
      <c r="BF694" s="30">
        <f>SUMIF([1]route!$E$3:$E$10005,E694,[1]!Table1[28])</f>
        <v/>
      </c>
      <c r="BG694" s="30">
        <f>SUMIF([1]route!$E$3:$E$10005,E694,[1]!Table1[29])</f>
        <v/>
      </c>
      <c r="BH694" s="30">
        <f>SUMIF([1]route!$E$3:$E$10005,E694,[1]!Table1[30])</f>
        <v/>
      </c>
      <c r="BI694" s="30">
        <f>SUMIF([1]route!$E$3:$E$10005,E694,[1]!Table1[31])</f>
        <v/>
      </c>
      <c r="BJ694" s="30">
        <f>SUMIF([1]route!$E$3:$E$10005,E694,[1]!Table1[Remain PO])</f>
        <v/>
      </c>
      <c r="BK694" s="31">
        <f>SUMIF([1]route!$E$3:$E$10005,E694,[1]!Table1[N+1])</f>
        <v/>
      </c>
      <c r="BL694" s="31">
        <f>SUMIF([1]route!$E$3:$E$10005,E694,[1]!Table1[N+2])</f>
        <v/>
      </c>
      <c r="BM694" s="31">
        <f>SUMIF([1]route!$E$3:$E$10005,E694,[1]!Table1[N+3])</f>
        <v/>
      </c>
      <c r="BN694" s="32">
        <f>SUMIF([1]route!$E$3:$E$10005,E694,[1]!Table1[N+4])</f>
        <v/>
      </c>
      <c r="BP694" s="37">
        <f>$V694-$AD694</f>
        <v/>
      </c>
      <c r="BQ694" s="35">
        <f>BP694-AE694</f>
        <v/>
      </c>
      <c r="BR694" s="35">
        <f>BQ694-AF694</f>
        <v/>
      </c>
      <c r="BS694" s="35">
        <f>BR694-AG694</f>
        <v/>
      </c>
      <c r="BT694" s="35">
        <f>BS694-AH694</f>
        <v/>
      </c>
      <c r="BU694" s="35">
        <f>BT694-AI694</f>
        <v/>
      </c>
      <c r="BV694" s="35">
        <f>BU694-AJ694</f>
        <v/>
      </c>
      <c r="BW694" s="35">
        <f>BV694-AK694</f>
        <v/>
      </c>
      <c r="BX694" s="35">
        <f>BW694-AL694</f>
        <v/>
      </c>
      <c r="BY694" s="35">
        <f>BX694-AM694</f>
        <v/>
      </c>
      <c r="BZ694" s="35">
        <f>BY694-AN694</f>
        <v/>
      </c>
      <c r="CA694" s="35">
        <f>BZ694-AO694</f>
        <v/>
      </c>
      <c r="CB694" s="35">
        <f>CA694-AP694</f>
        <v/>
      </c>
      <c r="CC694" s="35">
        <f>CB694-AQ694</f>
        <v/>
      </c>
      <c r="CD694" s="35">
        <f>CC694-AR694</f>
        <v/>
      </c>
      <c r="CE694" s="35">
        <f>CD694-AS694</f>
        <v/>
      </c>
      <c r="CF694" s="35">
        <f>CE694-AT694</f>
        <v/>
      </c>
      <c r="CG694" s="35">
        <f>CF694-AU694</f>
        <v/>
      </c>
      <c r="CH694" s="35">
        <f>CG694-AV694</f>
        <v/>
      </c>
      <c r="CI694" s="35">
        <f>CH694-AW694</f>
        <v/>
      </c>
      <c r="CJ694" s="35">
        <f>CI694-AX694</f>
        <v/>
      </c>
      <c r="CK694" s="35">
        <f>CJ694-AY694</f>
        <v/>
      </c>
      <c r="CL694" s="35">
        <f>CK694-AZ694</f>
        <v/>
      </c>
      <c r="CM694" s="35">
        <f>CL694-BA694</f>
        <v/>
      </c>
      <c r="CN694" s="35">
        <f>CM694-BB694</f>
        <v/>
      </c>
      <c r="CO694" s="35">
        <f>CN694-BC694</f>
        <v/>
      </c>
      <c r="CP694" s="35">
        <f>CO694-BD694</f>
        <v/>
      </c>
      <c r="CQ694" s="35">
        <f>CP694-BE694</f>
        <v/>
      </c>
      <c r="CR694" s="35">
        <f>CQ694-BF694</f>
        <v/>
      </c>
      <c r="CS694" s="35">
        <f>CR694-BG694</f>
        <v/>
      </c>
      <c r="CT694" s="35">
        <f>CS694-BH694</f>
        <v/>
      </c>
      <c r="CU694" s="35">
        <f>CT694-BI694</f>
        <v/>
      </c>
      <c r="CV694" s="35">
        <f>CU694-BJ694</f>
        <v/>
      </c>
      <c r="CW694" s="38">
        <f>CV694-BK694</f>
        <v/>
      </c>
      <c r="CX694" s="38">
        <f>CW694-BL694</f>
        <v/>
      </c>
      <c r="CY694" s="38">
        <f>CX694-BM694</f>
        <v/>
      </c>
      <c r="CZ694" s="39">
        <f>CY694-BN694</f>
        <v/>
      </c>
      <c r="DA694" s="35" t="n"/>
    </row>
    <row r="695">
      <c r="D695" s="19" t="n"/>
      <c r="E695" s="19" t="n"/>
      <c r="F695" s="21" t="n"/>
      <c r="G695" s="21" t="n"/>
      <c r="H695" s="21" t="n"/>
      <c r="I695" s="19" t="n"/>
      <c r="J695" s="19" t="n"/>
      <c r="K695" s="21" t="n"/>
      <c r="L695" s="21" t="n"/>
      <c r="M695" s="22" t="n"/>
      <c r="N695" s="22" t="n"/>
      <c r="O695" s="19" t="n"/>
      <c r="P695" s="21" t="n"/>
      <c r="Q695" s="167">
        <f>'Cutting Rules'!AD695</f>
        <v/>
      </c>
      <c r="R695" s="168" t="n"/>
      <c r="S695" s="24" t="n"/>
      <c r="T695" s="169" t="inlineStr"/>
      <c r="U695" s="19" t="n"/>
      <c r="V695" s="25" t="n"/>
      <c r="W695" s="26" t="n"/>
      <c r="X695" s="27" t="n"/>
      <c r="Y695" s="47" t="n"/>
      <c r="Z695" s="121">
        <f>IFERROR(VLOOKUP(E695,[1]route!$E$3:$BL$10005,59,0),"")&amp;IFERROR(VLOOKUP(E695,[1]route!$E$3:$BL$10005,60,0),"")</f>
        <v/>
      </c>
      <c r="AA695" s="172">
        <f>IF(R695&gt;V695,R695-V695,0)</f>
        <v/>
      </c>
      <c r="AB695" s="173">
        <f>AA695*O695*N695/1000</f>
        <v/>
      </c>
      <c r="AC695" s="4">
        <f>IFERROR(MATCH($X695,$BP695:$CZ695,0),"")</f>
        <v/>
      </c>
      <c r="AD695" s="29" t="n">
        <v>0</v>
      </c>
      <c r="AE695" s="30">
        <f>SUMIF([1]route!$E$3:$E$10005,E695,[1]!Table1[1])</f>
        <v/>
      </c>
      <c r="AF695" s="30">
        <f>SUMIF([1]route!$E$3:$E$10005,E695,[1]!Table1[2])</f>
        <v/>
      </c>
      <c r="AG695" s="30">
        <f>SUMIF([1]route!$E$3:$E$10005,E695,[1]!Table1[3])</f>
        <v/>
      </c>
      <c r="AH695" s="30">
        <f>SUMIF([1]route!$E$3:$E$10005,E695,[1]!Table1[4])</f>
        <v/>
      </c>
      <c r="AI695" s="30">
        <f>SUMIF([1]route!$E$3:$E$10005,E695,[1]!Table1[5])</f>
        <v/>
      </c>
      <c r="AJ695" s="30">
        <f>SUMIF([1]route!$E$3:$E$10005,E695,[1]!Table1[6])</f>
        <v/>
      </c>
      <c r="AK695" s="30">
        <f>SUMIF([1]route!$E$3:$E$10005,E695,[1]!Table1[7])</f>
        <v/>
      </c>
      <c r="AL695" s="30">
        <f>SUMIF([1]route!$E$3:$E$10005,E695,[1]!Table1[8])</f>
        <v/>
      </c>
      <c r="AM695" s="30">
        <f>SUMIF([1]route!$E$3:$E$10005,E695,[1]!Table1[9])</f>
        <v/>
      </c>
      <c r="AN695" s="30">
        <f>SUMIF([1]route!$E$3:$E$10005,E695,[1]!Table1[10])</f>
        <v/>
      </c>
      <c r="AO695" s="30">
        <f>SUMIF([1]route!$E$3:$E$10005,E695,[1]!Table1[11])</f>
        <v/>
      </c>
      <c r="AP695" s="30">
        <f>SUMIF([1]route!$E$3:$E$10005,E695,[1]!Table1[12])</f>
        <v/>
      </c>
      <c r="AQ695" s="30">
        <f>SUMIF([1]route!$E$3:$E$10005,E695,[1]!Table1[13])</f>
        <v/>
      </c>
      <c r="AR695" s="30">
        <f>SUMIF([1]route!$E$3:$E$10005,E695,[1]!Table1[14])</f>
        <v/>
      </c>
      <c r="AS695" s="30">
        <f>SUMIF([1]route!$E$3:$E$10005,E695,[1]!Table1[15])</f>
        <v/>
      </c>
      <c r="AT695" s="30">
        <f>SUMIF([1]route!$E$3:$E$10005,E695,[1]!Table1[16])</f>
        <v/>
      </c>
      <c r="AU695" s="30">
        <f>SUMIF([1]route!$E$3:$E$10005,E695,[1]!Table1[17])</f>
        <v/>
      </c>
      <c r="AV695" s="30">
        <f>SUMIF([1]route!$E$3:$E$10005,E695,[1]!Table1[18])</f>
        <v/>
      </c>
      <c r="AW695" s="30">
        <f>SUMIF([1]route!$E$3:$E$10005,E695,[1]!Table1[19])</f>
        <v/>
      </c>
      <c r="AX695" s="30">
        <f>SUMIF([1]route!$E$3:$E$10005,E695,[1]!Table1[20])</f>
        <v/>
      </c>
      <c r="AY695" s="30">
        <f>SUMIF([1]route!$E$3:$E$10005,E695,[1]!Table1[21])</f>
        <v/>
      </c>
      <c r="AZ695" s="30">
        <f>SUMIF([1]route!$E$3:$E$10005,E695,[1]!Table1[22])</f>
        <v/>
      </c>
      <c r="BA695" s="30">
        <f>SUMIF([1]route!$E$3:$E$10005,E695,[1]!Table1[23])</f>
        <v/>
      </c>
      <c r="BB695" s="30">
        <f>SUMIF([1]route!$E$3:$E$10005,E695,[1]!Table1[24])</f>
        <v/>
      </c>
      <c r="BC695" s="30">
        <f>SUMIF([1]route!$E$3:$E$10005,E695,[1]!Table1[25])</f>
        <v/>
      </c>
      <c r="BD695" s="30">
        <f>SUMIF([1]route!$E$3:$E$10005,E695,[1]!Table1[26])</f>
        <v/>
      </c>
      <c r="BE695" s="30">
        <f>SUMIF([1]route!$E$3:$E$10005,E695,[1]!Table1[27])</f>
        <v/>
      </c>
      <c r="BF695" s="30">
        <f>SUMIF([1]route!$E$3:$E$10005,E695,[1]!Table1[28])</f>
        <v/>
      </c>
      <c r="BG695" s="30">
        <f>SUMIF([1]route!$E$3:$E$10005,E695,[1]!Table1[29])</f>
        <v/>
      </c>
      <c r="BH695" s="30">
        <f>SUMIF([1]route!$E$3:$E$10005,E695,[1]!Table1[30])</f>
        <v/>
      </c>
      <c r="BI695" s="30">
        <f>SUMIF([1]route!$E$3:$E$10005,E695,[1]!Table1[31])</f>
        <v/>
      </c>
      <c r="BJ695" s="30">
        <f>SUMIF([1]route!$E$3:$E$10005,E695,[1]!Table1[Remain PO])</f>
        <v/>
      </c>
      <c r="BK695" s="31">
        <f>SUMIF([1]route!$E$3:$E$10005,E695,[1]!Table1[N+1])</f>
        <v/>
      </c>
      <c r="BL695" s="31">
        <f>SUMIF([1]route!$E$3:$E$10005,E695,[1]!Table1[N+2])</f>
        <v/>
      </c>
      <c r="BM695" s="31">
        <f>SUMIF([1]route!$E$3:$E$10005,E695,[1]!Table1[N+3])</f>
        <v/>
      </c>
      <c r="BN695" s="32">
        <f>SUMIF([1]route!$E$3:$E$10005,E695,[1]!Table1[N+4])</f>
        <v/>
      </c>
      <c r="BP695" s="37">
        <f>$V695-$AD695</f>
        <v/>
      </c>
      <c r="BQ695" s="35">
        <f>BP695-AE695</f>
        <v/>
      </c>
      <c r="BR695" s="35">
        <f>BQ695-AF695</f>
        <v/>
      </c>
      <c r="BS695" s="35">
        <f>BR695-AG695</f>
        <v/>
      </c>
      <c r="BT695" s="35">
        <f>BS695-AH695</f>
        <v/>
      </c>
      <c r="BU695" s="35">
        <f>BT695-AI695</f>
        <v/>
      </c>
      <c r="BV695" s="35">
        <f>BU695-AJ695</f>
        <v/>
      </c>
      <c r="BW695" s="35">
        <f>BV695-AK695</f>
        <v/>
      </c>
      <c r="BX695" s="35">
        <f>BW695-AL695</f>
        <v/>
      </c>
      <c r="BY695" s="35">
        <f>BX695-AM695</f>
        <v/>
      </c>
      <c r="BZ695" s="35">
        <f>BY695-AN695</f>
        <v/>
      </c>
      <c r="CA695" s="35">
        <f>BZ695-AO695</f>
        <v/>
      </c>
      <c r="CB695" s="35">
        <f>CA695-AP695</f>
        <v/>
      </c>
      <c r="CC695" s="35">
        <f>CB695-AQ695</f>
        <v/>
      </c>
      <c r="CD695" s="35">
        <f>CC695-AR695</f>
        <v/>
      </c>
      <c r="CE695" s="35">
        <f>CD695-AS695</f>
        <v/>
      </c>
      <c r="CF695" s="35">
        <f>CE695-AT695</f>
        <v/>
      </c>
      <c r="CG695" s="35">
        <f>CF695-AU695</f>
        <v/>
      </c>
      <c r="CH695" s="35">
        <f>CG695-AV695</f>
        <v/>
      </c>
      <c r="CI695" s="35">
        <f>CH695-AW695</f>
        <v/>
      </c>
      <c r="CJ695" s="35">
        <f>CI695-AX695</f>
        <v/>
      </c>
      <c r="CK695" s="35">
        <f>CJ695-AY695</f>
        <v/>
      </c>
      <c r="CL695" s="35">
        <f>CK695-AZ695</f>
        <v/>
      </c>
      <c r="CM695" s="35">
        <f>CL695-BA695</f>
        <v/>
      </c>
      <c r="CN695" s="35">
        <f>CM695-BB695</f>
        <v/>
      </c>
      <c r="CO695" s="35">
        <f>CN695-BC695</f>
        <v/>
      </c>
      <c r="CP695" s="35">
        <f>CO695-BD695</f>
        <v/>
      </c>
      <c r="CQ695" s="35">
        <f>CP695-BE695</f>
        <v/>
      </c>
      <c r="CR695" s="35">
        <f>CQ695-BF695</f>
        <v/>
      </c>
      <c r="CS695" s="35">
        <f>CR695-BG695</f>
        <v/>
      </c>
      <c r="CT695" s="35">
        <f>CS695-BH695</f>
        <v/>
      </c>
      <c r="CU695" s="35">
        <f>CT695-BI695</f>
        <v/>
      </c>
      <c r="CV695" s="35">
        <f>CU695-BJ695</f>
        <v/>
      </c>
      <c r="CW695" s="38">
        <f>CV695-BK695</f>
        <v/>
      </c>
      <c r="CX695" s="38">
        <f>CW695-BL695</f>
        <v/>
      </c>
      <c r="CY695" s="38">
        <f>CX695-BM695</f>
        <v/>
      </c>
      <c r="CZ695" s="39">
        <f>CY695-BN695</f>
        <v/>
      </c>
      <c r="DA695" s="35" t="n"/>
    </row>
    <row r="696">
      <c r="D696" s="19" t="n"/>
      <c r="E696" s="19" t="n"/>
      <c r="F696" s="21" t="n"/>
      <c r="G696" s="21" t="n"/>
      <c r="H696" s="21" t="n"/>
      <c r="I696" s="19" t="n"/>
      <c r="J696" s="19" t="n"/>
      <c r="K696" s="21" t="n"/>
      <c r="L696" s="21" t="n"/>
      <c r="M696" s="22" t="n"/>
      <c r="N696" s="22" t="n"/>
      <c r="O696" s="19" t="n"/>
      <c r="P696" s="21" t="n"/>
      <c r="Q696" s="167">
        <f>'Cutting Rules'!AD696</f>
        <v/>
      </c>
      <c r="R696" s="168" t="n"/>
      <c r="S696" s="24" t="n"/>
      <c r="T696" s="169" t="inlineStr"/>
      <c r="U696" s="19" t="n"/>
      <c r="V696" s="25" t="n"/>
      <c r="W696" s="26" t="n"/>
      <c r="X696" s="27" t="n"/>
      <c r="Y696" s="47" t="n"/>
      <c r="Z696" s="121">
        <f>IFERROR(VLOOKUP(E696,[1]route!$E$3:$BL$10005,59,0),"")&amp;IFERROR(VLOOKUP(E696,[1]route!$E$3:$BL$10005,60,0),"")</f>
        <v/>
      </c>
      <c r="AA696" s="172">
        <f>IF(R696&gt;V696,R696-V696,0)</f>
        <v/>
      </c>
      <c r="AB696" s="173">
        <f>AA696*O696*N696/1000</f>
        <v/>
      </c>
      <c r="AC696" s="4">
        <f>IFERROR(MATCH($X696,$BP696:$CZ696,0),"")</f>
        <v/>
      </c>
      <c r="AD696" s="29" t="n">
        <v>0</v>
      </c>
      <c r="AE696" s="30">
        <f>SUMIF([1]route!$E$3:$E$10005,E696,[1]!Table1[1])</f>
        <v/>
      </c>
      <c r="AF696" s="30">
        <f>SUMIF([1]route!$E$3:$E$10005,E696,[1]!Table1[2])</f>
        <v/>
      </c>
      <c r="AG696" s="30">
        <f>SUMIF([1]route!$E$3:$E$10005,E696,[1]!Table1[3])</f>
        <v/>
      </c>
      <c r="AH696" s="30">
        <f>SUMIF([1]route!$E$3:$E$10005,E696,[1]!Table1[4])</f>
        <v/>
      </c>
      <c r="AI696" s="30">
        <f>SUMIF([1]route!$E$3:$E$10005,E696,[1]!Table1[5])</f>
        <v/>
      </c>
      <c r="AJ696" s="30">
        <f>SUMIF([1]route!$E$3:$E$10005,E696,[1]!Table1[6])</f>
        <v/>
      </c>
      <c r="AK696" s="30">
        <f>SUMIF([1]route!$E$3:$E$10005,E696,[1]!Table1[7])</f>
        <v/>
      </c>
      <c r="AL696" s="30">
        <f>SUMIF([1]route!$E$3:$E$10005,E696,[1]!Table1[8])</f>
        <v/>
      </c>
      <c r="AM696" s="30">
        <f>SUMIF([1]route!$E$3:$E$10005,E696,[1]!Table1[9])</f>
        <v/>
      </c>
      <c r="AN696" s="30">
        <f>SUMIF([1]route!$E$3:$E$10005,E696,[1]!Table1[10])</f>
        <v/>
      </c>
      <c r="AO696" s="30">
        <f>SUMIF([1]route!$E$3:$E$10005,E696,[1]!Table1[11])</f>
        <v/>
      </c>
      <c r="AP696" s="30">
        <f>SUMIF([1]route!$E$3:$E$10005,E696,[1]!Table1[12])</f>
        <v/>
      </c>
      <c r="AQ696" s="30">
        <f>SUMIF([1]route!$E$3:$E$10005,E696,[1]!Table1[13])</f>
        <v/>
      </c>
      <c r="AR696" s="30">
        <f>SUMIF([1]route!$E$3:$E$10005,E696,[1]!Table1[14])</f>
        <v/>
      </c>
      <c r="AS696" s="30">
        <f>SUMIF([1]route!$E$3:$E$10005,E696,[1]!Table1[15])</f>
        <v/>
      </c>
      <c r="AT696" s="30">
        <f>SUMIF([1]route!$E$3:$E$10005,E696,[1]!Table1[16])</f>
        <v/>
      </c>
      <c r="AU696" s="30">
        <f>SUMIF([1]route!$E$3:$E$10005,E696,[1]!Table1[17])</f>
        <v/>
      </c>
      <c r="AV696" s="30">
        <f>SUMIF([1]route!$E$3:$E$10005,E696,[1]!Table1[18])</f>
        <v/>
      </c>
      <c r="AW696" s="30">
        <f>SUMIF([1]route!$E$3:$E$10005,E696,[1]!Table1[19])</f>
        <v/>
      </c>
      <c r="AX696" s="30">
        <f>SUMIF([1]route!$E$3:$E$10005,E696,[1]!Table1[20])</f>
        <v/>
      </c>
      <c r="AY696" s="30">
        <f>SUMIF([1]route!$E$3:$E$10005,E696,[1]!Table1[21])</f>
        <v/>
      </c>
      <c r="AZ696" s="30">
        <f>SUMIF([1]route!$E$3:$E$10005,E696,[1]!Table1[22])</f>
        <v/>
      </c>
      <c r="BA696" s="30">
        <f>SUMIF([1]route!$E$3:$E$10005,E696,[1]!Table1[23])</f>
        <v/>
      </c>
      <c r="BB696" s="30">
        <f>SUMIF([1]route!$E$3:$E$10005,E696,[1]!Table1[24])</f>
        <v/>
      </c>
      <c r="BC696" s="30">
        <f>SUMIF([1]route!$E$3:$E$10005,E696,[1]!Table1[25])</f>
        <v/>
      </c>
      <c r="BD696" s="30">
        <f>SUMIF([1]route!$E$3:$E$10005,E696,[1]!Table1[26])</f>
        <v/>
      </c>
      <c r="BE696" s="30">
        <f>SUMIF([1]route!$E$3:$E$10005,E696,[1]!Table1[27])</f>
        <v/>
      </c>
      <c r="BF696" s="30">
        <f>SUMIF([1]route!$E$3:$E$10005,E696,[1]!Table1[28])</f>
        <v/>
      </c>
      <c r="BG696" s="30">
        <f>SUMIF([1]route!$E$3:$E$10005,E696,[1]!Table1[29])</f>
        <v/>
      </c>
      <c r="BH696" s="30">
        <f>SUMIF([1]route!$E$3:$E$10005,E696,[1]!Table1[30])</f>
        <v/>
      </c>
      <c r="BI696" s="30">
        <f>SUMIF([1]route!$E$3:$E$10005,E696,[1]!Table1[31])</f>
        <v/>
      </c>
      <c r="BJ696" s="30">
        <f>SUMIF([1]route!$E$3:$E$10005,E696,[1]!Table1[Remain PO])</f>
        <v/>
      </c>
      <c r="BK696" s="31">
        <f>SUMIF([1]route!$E$3:$E$10005,E696,[1]!Table1[N+1])</f>
        <v/>
      </c>
      <c r="BL696" s="31">
        <f>SUMIF([1]route!$E$3:$E$10005,E696,[1]!Table1[N+2])</f>
        <v/>
      </c>
      <c r="BM696" s="31">
        <f>SUMIF([1]route!$E$3:$E$10005,E696,[1]!Table1[N+3])</f>
        <v/>
      </c>
      <c r="BN696" s="32">
        <f>SUMIF([1]route!$E$3:$E$10005,E696,[1]!Table1[N+4])</f>
        <v/>
      </c>
      <c r="BP696" s="37">
        <f>$V696-$AD696</f>
        <v/>
      </c>
      <c r="BQ696" s="35">
        <f>BP696-AE696</f>
        <v/>
      </c>
      <c r="BR696" s="35">
        <f>BQ696-AF696</f>
        <v/>
      </c>
      <c r="BS696" s="35">
        <f>BR696-AG696</f>
        <v/>
      </c>
      <c r="BT696" s="35">
        <f>BS696-AH696</f>
        <v/>
      </c>
      <c r="BU696" s="35">
        <f>BT696-AI696</f>
        <v/>
      </c>
      <c r="BV696" s="35">
        <f>BU696-AJ696</f>
        <v/>
      </c>
      <c r="BW696" s="35">
        <f>BV696-AK696</f>
        <v/>
      </c>
      <c r="BX696" s="35">
        <f>BW696-AL696</f>
        <v/>
      </c>
      <c r="BY696" s="35">
        <f>BX696-AM696</f>
        <v/>
      </c>
      <c r="BZ696" s="35">
        <f>BY696-AN696</f>
        <v/>
      </c>
      <c r="CA696" s="35">
        <f>BZ696-AO696</f>
        <v/>
      </c>
      <c r="CB696" s="35">
        <f>CA696-AP696</f>
        <v/>
      </c>
      <c r="CC696" s="35">
        <f>CB696-AQ696</f>
        <v/>
      </c>
      <c r="CD696" s="35">
        <f>CC696-AR696</f>
        <v/>
      </c>
      <c r="CE696" s="35">
        <f>CD696-AS696</f>
        <v/>
      </c>
      <c r="CF696" s="35">
        <f>CE696-AT696</f>
        <v/>
      </c>
      <c r="CG696" s="35">
        <f>CF696-AU696</f>
        <v/>
      </c>
      <c r="CH696" s="35">
        <f>CG696-AV696</f>
        <v/>
      </c>
      <c r="CI696" s="35">
        <f>CH696-AW696</f>
        <v/>
      </c>
      <c r="CJ696" s="35">
        <f>CI696-AX696</f>
        <v/>
      </c>
      <c r="CK696" s="35">
        <f>CJ696-AY696</f>
        <v/>
      </c>
      <c r="CL696" s="35">
        <f>CK696-AZ696</f>
        <v/>
      </c>
      <c r="CM696" s="35">
        <f>CL696-BA696</f>
        <v/>
      </c>
      <c r="CN696" s="35">
        <f>CM696-BB696</f>
        <v/>
      </c>
      <c r="CO696" s="35">
        <f>CN696-BC696</f>
        <v/>
      </c>
      <c r="CP696" s="35">
        <f>CO696-BD696</f>
        <v/>
      </c>
      <c r="CQ696" s="35">
        <f>CP696-BE696</f>
        <v/>
      </c>
      <c r="CR696" s="35">
        <f>CQ696-BF696</f>
        <v/>
      </c>
      <c r="CS696" s="35">
        <f>CR696-BG696</f>
        <v/>
      </c>
      <c r="CT696" s="35">
        <f>CS696-BH696</f>
        <v/>
      </c>
      <c r="CU696" s="35">
        <f>CT696-BI696</f>
        <v/>
      </c>
      <c r="CV696" s="35">
        <f>CU696-BJ696</f>
        <v/>
      </c>
      <c r="CW696" s="38">
        <f>CV696-BK696</f>
        <v/>
      </c>
      <c r="CX696" s="38">
        <f>CW696-BL696</f>
        <v/>
      </c>
      <c r="CY696" s="38">
        <f>CX696-BM696</f>
        <v/>
      </c>
      <c r="CZ696" s="39">
        <f>CY696-BN696</f>
        <v/>
      </c>
      <c r="DA696" s="35" t="n"/>
    </row>
    <row r="697">
      <c r="D697" s="19" t="n"/>
      <c r="E697" s="19" t="n"/>
      <c r="F697" s="21" t="n"/>
      <c r="G697" s="21" t="n"/>
      <c r="H697" s="21" t="n"/>
      <c r="I697" s="19" t="n"/>
      <c r="J697" s="19" t="n"/>
      <c r="K697" s="21" t="n"/>
      <c r="L697" s="21" t="n"/>
      <c r="M697" s="22" t="n"/>
      <c r="N697" s="22" t="n"/>
      <c r="O697" s="19" t="n"/>
      <c r="P697" s="21" t="n"/>
      <c r="Q697" s="167">
        <f>'Cutting Rules'!AD697</f>
        <v/>
      </c>
      <c r="R697" s="168" t="n"/>
      <c r="S697" s="24" t="n"/>
      <c r="T697" s="169" t="inlineStr"/>
      <c r="U697" s="19" t="n"/>
      <c r="V697" s="25" t="n"/>
      <c r="W697" s="26" t="n"/>
      <c r="X697" s="27" t="n"/>
      <c r="Y697" s="47" t="n"/>
      <c r="Z697" s="121">
        <f>IFERROR(VLOOKUP(E697,[1]route!$E$3:$BL$10005,59,0),"")&amp;IFERROR(VLOOKUP(E697,[1]route!$E$3:$BL$10005,60,0),"")</f>
        <v/>
      </c>
      <c r="AA697" s="172">
        <f>IF(R697&gt;V697,R697-V697,0)</f>
        <v/>
      </c>
      <c r="AB697" s="173">
        <f>AA697*O697*N697/1000</f>
        <v/>
      </c>
      <c r="AC697" s="4">
        <f>IFERROR(MATCH($X697,$BP697:$CZ697,0),"")</f>
        <v/>
      </c>
      <c r="AD697" s="29" t="n">
        <v>0</v>
      </c>
      <c r="AE697" s="30">
        <f>SUMIF([1]route!$E$3:$E$10005,E697,[1]!Table1[1])</f>
        <v/>
      </c>
      <c r="AF697" s="30">
        <f>SUMIF([1]route!$E$3:$E$10005,E697,[1]!Table1[2])</f>
        <v/>
      </c>
      <c r="AG697" s="30">
        <f>SUMIF([1]route!$E$3:$E$10005,E697,[1]!Table1[3])</f>
        <v/>
      </c>
      <c r="AH697" s="30">
        <f>SUMIF([1]route!$E$3:$E$10005,E697,[1]!Table1[4])</f>
        <v/>
      </c>
      <c r="AI697" s="30">
        <f>SUMIF([1]route!$E$3:$E$10005,E697,[1]!Table1[5])</f>
        <v/>
      </c>
      <c r="AJ697" s="30">
        <f>SUMIF([1]route!$E$3:$E$10005,E697,[1]!Table1[6])</f>
        <v/>
      </c>
      <c r="AK697" s="30">
        <f>SUMIF([1]route!$E$3:$E$10005,E697,[1]!Table1[7])</f>
        <v/>
      </c>
      <c r="AL697" s="30">
        <f>SUMIF([1]route!$E$3:$E$10005,E697,[1]!Table1[8])</f>
        <v/>
      </c>
      <c r="AM697" s="30">
        <f>SUMIF([1]route!$E$3:$E$10005,E697,[1]!Table1[9])</f>
        <v/>
      </c>
      <c r="AN697" s="30">
        <f>SUMIF([1]route!$E$3:$E$10005,E697,[1]!Table1[10])</f>
        <v/>
      </c>
      <c r="AO697" s="30">
        <f>SUMIF([1]route!$E$3:$E$10005,E697,[1]!Table1[11])</f>
        <v/>
      </c>
      <c r="AP697" s="30">
        <f>SUMIF([1]route!$E$3:$E$10005,E697,[1]!Table1[12])</f>
        <v/>
      </c>
      <c r="AQ697" s="30">
        <f>SUMIF([1]route!$E$3:$E$10005,E697,[1]!Table1[13])</f>
        <v/>
      </c>
      <c r="AR697" s="30">
        <f>SUMIF([1]route!$E$3:$E$10005,E697,[1]!Table1[14])</f>
        <v/>
      </c>
      <c r="AS697" s="30">
        <f>SUMIF([1]route!$E$3:$E$10005,E697,[1]!Table1[15])</f>
        <v/>
      </c>
      <c r="AT697" s="30">
        <f>SUMIF([1]route!$E$3:$E$10005,E697,[1]!Table1[16])</f>
        <v/>
      </c>
      <c r="AU697" s="30">
        <f>SUMIF([1]route!$E$3:$E$10005,E697,[1]!Table1[17])</f>
        <v/>
      </c>
      <c r="AV697" s="30">
        <f>SUMIF([1]route!$E$3:$E$10005,E697,[1]!Table1[18])</f>
        <v/>
      </c>
      <c r="AW697" s="30">
        <f>SUMIF([1]route!$E$3:$E$10005,E697,[1]!Table1[19])</f>
        <v/>
      </c>
      <c r="AX697" s="30">
        <f>SUMIF([1]route!$E$3:$E$10005,E697,[1]!Table1[20])</f>
        <v/>
      </c>
      <c r="AY697" s="30">
        <f>SUMIF([1]route!$E$3:$E$10005,E697,[1]!Table1[21])</f>
        <v/>
      </c>
      <c r="AZ697" s="30">
        <f>SUMIF([1]route!$E$3:$E$10005,E697,[1]!Table1[22])</f>
        <v/>
      </c>
      <c r="BA697" s="30">
        <f>SUMIF([1]route!$E$3:$E$10005,E697,[1]!Table1[23])</f>
        <v/>
      </c>
      <c r="BB697" s="30">
        <f>SUMIF([1]route!$E$3:$E$10005,E697,[1]!Table1[24])</f>
        <v/>
      </c>
      <c r="BC697" s="30">
        <f>SUMIF([1]route!$E$3:$E$10005,E697,[1]!Table1[25])</f>
        <v/>
      </c>
      <c r="BD697" s="30">
        <f>SUMIF([1]route!$E$3:$E$10005,E697,[1]!Table1[26])</f>
        <v/>
      </c>
      <c r="BE697" s="30">
        <f>SUMIF([1]route!$E$3:$E$10005,E697,[1]!Table1[27])</f>
        <v/>
      </c>
      <c r="BF697" s="30">
        <f>SUMIF([1]route!$E$3:$E$10005,E697,[1]!Table1[28])</f>
        <v/>
      </c>
      <c r="BG697" s="30">
        <f>SUMIF([1]route!$E$3:$E$10005,E697,[1]!Table1[29])</f>
        <v/>
      </c>
      <c r="BH697" s="30">
        <f>SUMIF([1]route!$E$3:$E$10005,E697,[1]!Table1[30])</f>
        <v/>
      </c>
      <c r="BI697" s="30">
        <f>SUMIF([1]route!$E$3:$E$10005,E697,[1]!Table1[31])</f>
        <v/>
      </c>
      <c r="BJ697" s="30">
        <f>SUMIF([1]route!$E$3:$E$10005,E697,[1]!Table1[Remain PO])</f>
        <v/>
      </c>
      <c r="BK697" s="31">
        <f>SUMIF([1]route!$E$3:$E$10005,E697,[1]!Table1[N+1])</f>
        <v/>
      </c>
      <c r="BL697" s="31">
        <f>SUMIF([1]route!$E$3:$E$10005,E697,[1]!Table1[N+2])</f>
        <v/>
      </c>
      <c r="BM697" s="31">
        <f>SUMIF([1]route!$E$3:$E$10005,E697,[1]!Table1[N+3])</f>
        <v/>
      </c>
      <c r="BN697" s="32">
        <f>SUMIF([1]route!$E$3:$E$10005,E697,[1]!Table1[N+4])</f>
        <v/>
      </c>
      <c r="BP697" s="37">
        <f>$V697-$AD697</f>
        <v/>
      </c>
      <c r="BQ697" s="35">
        <f>BP697-AE697</f>
        <v/>
      </c>
      <c r="BR697" s="35">
        <f>BQ697-AF697</f>
        <v/>
      </c>
      <c r="BS697" s="35">
        <f>BR697-AG697</f>
        <v/>
      </c>
      <c r="BT697" s="35">
        <f>BS697-AH697</f>
        <v/>
      </c>
      <c r="BU697" s="35">
        <f>BT697-AI697</f>
        <v/>
      </c>
      <c r="BV697" s="35">
        <f>BU697-AJ697</f>
        <v/>
      </c>
      <c r="BW697" s="35">
        <f>BV697-AK697</f>
        <v/>
      </c>
      <c r="BX697" s="35">
        <f>BW697-AL697</f>
        <v/>
      </c>
      <c r="BY697" s="35">
        <f>BX697-AM697</f>
        <v/>
      </c>
      <c r="BZ697" s="35">
        <f>BY697-AN697</f>
        <v/>
      </c>
      <c r="CA697" s="35">
        <f>BZ697-AO697</f>
        <v/>
      </c>
      <c r="CB697" s="35">
        <f>CA697-AP697</f>
        <v/>
      </c>
      <c r="CC697" s="35">
        <f>CB697-AQ697</f>
        <v/>
      </c>
      <c r="CD697" s="35">
        <f>CC697-AR697</f>
        <v/>
      </c>
      <c r="CE697" s="35">
        <f>CD697-AS697</f>
        <v/>
      </c>
      <c r="CF697" s="35">
        <f>CE697-AT697</f>
        <v/>
      </c>
      <c r="CG697" s="35">
        <f>CF697-AU697</f>
        <v/>
      </c>
      <c r="CH697" s="35">
        <f>CG697-AV697</f>
        <v/>
      </c>
      <c r="CI697" s="35">
        <f>CH697-AW697</f>
        <v/>
      </c>
      <c r="CJ697" s="35">
        <f>CI697-AX697</f>
        <v/>
      </c>
      <c r="CK697" s="35">
        <f>CJ697-AY697</f>
        <v/>
      </c>
      <c r="CL697" s="35">
        <f>CK697-AZ697</f>
        <v/>
      </c>
      <c r="CM697" s="35">
        <f>CL697-BA697</f>
        <v/>
      </c>
      <c r="CN697" s="35">
        <f>CM697-BB697</f>
        <v/>
      </c>
      <c r="CO697" s="35">
        <f>CN697-BC697</f>
        <v/>
      </c>
      <c r="CP697" s="35">
        <f>CO697-BD697</f>
        <v/>
      </c>
      <c r="CQ697" s="35">
        <f>CP697-BE697</f>
        <v/>
      </c>
      <c r="CR697" s="35">
        <f>CQ697-BF697</f>
        <v/>
      </c>
      <c r="CS697" s="35">
        <f>CR697-BG697</f>
        <v/>
      </c>
      <c r="CT697" s="35">
        <f>CS697-BH697</f>
        <v/>
      </c>
      <c r="CU697" s="35">
        <f>CT697-BI697</f>
        <v/>
      </c>
      <c r="CV697" s="35">
        <f>CU697-BJ697</f>
        <v/>
      </c>
      <c r="CW697" s="38">
        <f>CV697-BK697</f>
        <v/>
      </c>
      <c r="CX697" s="38">
        <f>CW697-BL697</f>
        <v/>
      </c>
      <c r="CY697" s="38">
        <f>CX697-BM697</f>
        <v/>
      </c>
      <c r="CZ697" s="39">
        <f>CY697-BN697</f>
        <v/>
      </c>
      <c r="DA697" s="35" t="n"/>
    </row>
    <row r="698">
      <c r="D698" s="19" t="n"/>
      <c r="E698" s="19" t="n"/>
      <c r="F698" s="21" t="n"/>
      <c r="G698" s="21" t="n"/>
      <c r="H698" s="21" t="n"/>
      <c r="I698" s="19" t="n"/>
      <c r="J698" s="19" t="n"/>
      <c r="K698" s="21" t="n"/>
      <c r="L698" s="21" t="n"/>
      <c r="M698" s="22" t="n"/>
      <c r="N698" s="22" t="n"/>
      <c r="O698" s="19" t="n"/>
      <c r="P698" s="21" t="n"/>
      <c r="Q698" s="167">
        <f>'Cutting Rules'!AD698</f>
        <v/>
      </c>
      <c r="R698" s="168" t="n"/>
      <c r="S698" s="24" t="n"/>
      <c r="T698" s="169" t="inlineStr"/>
      <c r="U698" s="19" t="n"/>
      <c r="V698" s="25" t="n"/>
      <c r="W698" s="26" t="n"/>
      <c r="X698" s="27" t="n"/>
      <c r="Y698" s="47" t="n"/>
      <c r="Z698" s="121">
        <f>IFERROR(VLOOKUP(E698,[1]route!$E$3:$BL$10005,59,0),"")&amp;IFERROR(VLOOKUP(E698,[1]route!$E$3:$BL$10005,60,0),"")</f>
        <v/>
      </c>
      <c r="AA698" s="172">
        <f>IF(R698&gt;V698,R698-V698,0)</f>
        <v/>
      </c>
      <c r="AB698" s="173">
        <f>AA698*O698*N698/1000</f>
        <v/>
      </c>
      <c r="AC698" s="4">
        <f>IFERROR(MATCH($X698,$BP698:$CZ698,0),"")</f>
        <v/>
      </c>
      <c r="AD698" s="29" t="n">
        <v>0</v>
      </c>
      <c r="AE698" s="30">
        <f>SUMIF([1]route!$E$3:$E$10005,E698,[1]!Table1[1])</f>
        <v/>
      </c>
      <c r="AF698" s="30">
        <f>SUMIF([1]route!$E$3:$E$10005,E698,[1]!Table1[2])</f>
        <v/>
      </c>
      <c r="AG698" s="30">
        <f>SUMIF([1]route!$E$3:$E$10005,E698,[1]!Table1[3])</f>
        <v/>
      </c>
      <c r="AH698" s="30">
        <f>SUMIF([1]route!$E$3:$E$10005,E698,[1]!Table1[4])</f>
        <v/>
      </c>
      <c r="AI698" s="30">
        <f>SUMIF([1]route!$E$3:$E$10005,E698,[1]!Table1[5])</f>
        <v/>
      </c>
      <c r="AJ698" s="30">
        <f>SUMIF([1]route!$E$3:$E$10005,E698,[1]!Table1[6])</f>
        <v/>
      </c>
      <c r="AK698" s="30">
        <f>SUMIF([1]route!$E$3:$E$10005,E698,[1]!Table1[7])</f>
        <v/>
      </c>
      <c r="AL698" s="30">
        <f>SUMIF([1]route!$E$3:$E$10005,E698,[1]!Table1[8])</f>
        <v/>
      </c>
      <c r="AM698" s="30">
        <f>SUMIF([1]route!$E$3:$E$10005,E698,[1]!Table1[9])</f>
        <v/>
      </c>
      <c r="AN698" s="30">
        <f>SUMIF([1]route!$E$3:$E$10005,E698,[1]!Table1[10])</f>
        <v/>
      </c>
      <c r="AO698" s="30">
        <f>SUMIF([1]route!$E$3:$E$10005,E698,[1]!Table1[11])</f>
        <v/>
      </c>
      <c r="AP698" s="30">
        <f>SUMIF([1]route!$E$3:$E$10005,E698,[1]!Table1[12])</f>
        <v/>
      </c>
      <c r="AQ698" s="30">
        <f>SUMIF([1]route!$E$3:$E$10005,E698,[1]!Table1[13])</f>
        <v/>
      </c>
      <c r="AR698" s="30">
        <f>SUMIF([1]route!$E$3:$E$10005,E698,[1]!Table1[14])</f>
        <v/>
      </c>
      <c r="AS698" s="30">
        <f>SUMIF([1]route!$E$3:$E$10005,E698,[1]!Table1[15])</f>
        <v/>
      </c>
      <c r="AT698" s="30">
        <f>SUMIF([1]route!$E$3:$E$10005,E698,[1]!Table1[16])</f>
        <v/>
      </c>
      <c r="AU698" s="30">
        <f>SUMIF([1]route!$E$3:$E$10005,E698,[1]!Table1[17])</f>
        <v/>
      </c>
      <c r="AV698" s="30">
        <f>SUMIF([1]route!$E$3:$E$10005,E698,[1]!Table1[18])</f>
        <v/>
      </c>
      <c r="AW698" s="30">
        <f>SUMIF([1]route!$E$3:$E$10005,E698,[1]!Table1[19])</f>
        <v/>
      </c>
      <c r="AX698" s="30">
        <f>SUMIF([1]route!$E$3:$E$10005,E698,[1]!Table1[20])</f>
        <v/>
      </c>
      <c r="AY698" s="30">
        <f>SUMIF([1]route!$E$3:$E$10005,E698,[1]!Table1[21])</f>
        <v/>
      </c>
      <c r="AZ698" s="30">
        <f>SUMIF([1]route!$E$3:$E$10005,E698,[1]!Table1[22])</f>
        <v/>
      </c>
      <c r="BA698" s="30">
        <f>SUMIF([1]route!$E$3:$E$10005,E698,[1]!Table1[23])</f>
        <v/>
      </c>
      <c r="BB698" s="30">
        <f>SUMIF([1]route!$E$3:$E$10005,E698,[1]!Table1[24])</f>
        <v/>
      </c>
      <c r="BC698" s="30">
        <f>SUMIF([1]route!$E$3:$E$10005,E698,[1]!Table1[25])</f>
        <v/>
      </c>
      <c r="BD698" s="30">
        <f>SUMIF([1]route!$E$3:$E$10005,E698,[1]!Table1[26])</f>
        <v/>
      </c>
      <c r="BE698" s="30">
        <f>SUMIF([1]route!$E$3:$E$10005,E698,[1]!Table1[27])</f>
        <v/>
      </c>
      <c r="BF698" s="30">
        <f>SUMIF([1]route!$E$3:$E$10005,E698,[1]!Table1[28])</f>
        <v/>
      </c>
      <c r="BG698" s="30">
        <f>SUMIF([1]route!$E$3:$E$10005,E698,[1]!Table1[29])</f>
        <v/>
      </c>
      <c r="BH698" s="30">
        <f>SUMIF([1]route!$E$3:$E$10005,E698,[1]!Table1[30])</f>
        <v/>
      </c>
      <c r="BI698" s="30">
        <f>SUMIF([1]route!$E$3:$E$10005,E698,[1]!Table1[31])</f>
        <v/>
      </c>
      <c r="BJ698" s="30">
        <f>SUMIF([1]route!$E$3:$E$10005,E698,[1]!Table1[Remain PO])</f>
        <v/>
      </c>
      <c r="BK698" s="31">
        <f>SUMIF([1]route!$E$3:$E$10005,E698,[1]!Table1[N+1])</f>
        <v/>
      </c>
      <c r="BL698" s="31">
        <f>SUMIF([1]route!$E$3:$E$10005,E698,[1]!Table1[N+2])</f>
        <v/>
      </c>
      <c r="BM698" s="31">
        <f>SUMIF([1]route!$E$3:$E$10005,E698,[1]!Table1[N+3])</f>
        <v/>
      </c>
      <c r="BN698" s="32">
        <f>SUMIF([1]route!$E$3:$E$10005,E698,[1]!Table1[N+4])</f>
        <v/>
      </c>
      <c r="BP698" s="37">
        <f>$V698-$AD698</f>
        <v/>
      </c>
      <c r="BQ698" s="35">
        <f>BP698-AE698</f>
        <v/>
      </c>
      <c r="BR698" s="35">
        <f>BQ698-AF698</f>
        <v/>
      </c>
      <c r="BS698" s="35">
        <f>BR698-AG698</f>
        <v/>
      </c>
      <c r="BT698" s="35">
        <f>BS698-AH698</f>
        <v/>
      </c>
      <c r="BU698" s="35">
        <f>BT698-AI698</f>
        <v/>
      </c>
      <c r="BV698" s="35">
        <f>BU698-AJ698</f>
        <v/>
      </c>
      <c r="BW698" s="35">
        <f>BV698-AK698</f>
        <v/>
      </c>
      <c r="BX698" s="35">
        <f>BW698-AL698</f>
        <v/>
      </c>
      <c r="BY698" s="35">
        <f>BX698-AM698</f>
        <v/>
      </c>
      <c r="BZ698" s="35">
        <f>BY698-AN698</f>
        <v/>
      </c>
      <c r="CA698" s="35">
        <f>BZ698-AO698</f>
        <v/>
      </c>
      <c r="CB698" s="35">
        <f>CA698-AP698</f>
        <v/>
      </c>
      <c r="CC698" s="35">
        <f>CB698-AQ698</f>
        <v/>
      </c>
      <c r="CD698" s="35">
        <f>CC698-AR698</f>
        <v/>
      </c>
      <c r="CE698" s="35">
        <f>CD698-AS698</f>
        <v/>
      </c>
      <c r="CF698" s="35">
        <f>CE698-AT698</f>
        <v/>
      </c>
      <c r="CG698" s="35">
        <f>CF698-AU698</f>
        <v/>
      </c>
      <c r="CH698" s="35">
        <f>CG698-AV698</f>
        <v/>
      </c>
      <c r="CI698" s="35">
        <f>CH698-AW698</f>
        <v/>
      </c>
      <c r="CJ698" s="35">
        <f>CI698-AX698</f>
        <v/>
      </c>
      <c r="CK698" s="35">
        <f>CJ698-AY698</f>
        <v/>
      </c>
      <c r="CL698" s="35">
        <f>CK698-AZ698</f>
        <v/>
      </c>
      <c r="CM698" s="35">
        <f>CL698-BA698</f>
        <v/>
      </c>
      <c r="CN698" s="35">
        <f>CM698-BB698</f>
        <v/>
      </c>
      <c r="CO698" s="35">
        <f>CN698-BC698</f>
        <v/>
      </c>
      <c r="CP698" s="35">
        <f>CO698-BD698</f>
        <v/>
      </c>
      <c r="CQ698" s="35">
        <f>CP698-BE698</f>
        <v/>
      </c>
      <c r="CR698" s="35">
        <f>CQ698-BF698</f>
        <v/>
      </c>
      <c r="CS698" s="35">
        <f>CR698-BG698</f>
        <v/>
      </c>
      <c r="CT698" s="35">
        <f>CS698-BH698</f>
        <v/>
      </c>
      <c r="CU698" s="35">
        <f>CT698-BI698</f>
        <v/>
      </c>
      <c r="CV698" s="35">
        <f>CU698-BJ698</f>
        <v/>
      </c>
      <c r="CW698" s="38">
        <f>CV698-BK698</f>
        <v/>
      </c>
      <c r="CX698" s="38">
        <f>CW698-BL698</f>
        <v/>
      </c>
      <c r="CY698" s="38">
        <f>CX698-BM698</f>
        <v/>
      </c>
      <c r="CZ698" s="39">
        <f>CY698-BN698</f>
        <v/>
      </c>
      <c r="DA698" s="35" t="n"/>
    </row>
    <row r="699">
      <c r="D699" s="19" t="n"/>
      <c r="E699" s="19" t="n"/>
      <c r="F699" s="21" t="n"/>
      <c r="G699" s="21" t="n"/>
      <c r="H699" s="21" t="n"/>
      <c r="I699" s="19" t="n"/>
      <c r="J699" s="19" t="n"/>
      <c r="K699" s="21" t="n"/>
      <c r="L699" s="21" t="n"/>
      <c r="M699" s="22" t="n"/>
      <c r="N699" s="22" t="n"/>
      <c r="O699" s="19" t="n"/>
      <c r="P699" s="21" t="n"/>
      <c r="Q699" s="167">
        <f>'Cutting Rules'!AD699</f>
        <v/>
      </c>
      <c r="R699" s="168" t="n"/>
      <c r="S699" s="24" t="n"/>
      <c r="T699" s="169" t="inlineStr"/>
      <c r="U699" s="19" t="n"/>
      <c r="V699" s="25" t="n"/>
      <c r="W699" s="26" t="n"/>
      <c r="X699" s="27" t="n"/>
      <c r="Y699" s="47" t="n"/>
      <c r="Z699" s="121">
        <f>IFERROR(VLOOKUP(E699,[1]route!$E$3:$BL$10005,59,0),"")&amp;IFERROR(VLOOKUP(E699,[1]route!$E$3:$BL$10005,60,0),"")</f>
        <v/>
      </c>
      <c r="AA699" s="172">
        <f>IF(R699&gt;V699,R699-V699,0)</f>
        <v/>
      </c>
      <c r="AB699" s="173">
        <f>AA699*O699*N699/1000</f>
        <v/>
      </c>
      <c r="AC699" s="4">
        <f>IFERROR(MATCH($X699,$BP699:$CZ699,0),"")</f>
        <v/>
      </c>
      <c r="AD699" s="29" t="n">
        <v>0</v>
      </c>
      <c r="AE699" s="30">
        <f>SUMIF([1]route!$E$3:$E$10005,E699,[1]!Table1[1])</f>
        <v/>
      </c>
      <c r="AF699" s="30">
        <f>SUMIF([1]route!$E$3:$E$10005,E699,[1]!Table1[2])</f>
        <v/>
      </c>
      <c r="AG699" s="30">
        <f>SUMIF([1]route!$E$3:$E$10005,E699,[1]!Table1[3])</f>
        <v/>
      </c>
      <c r="AH699" s="30">
        <f>SUMIF([1]route!$E$3:$E$10005,E699,[1]!Table1[4])</f>
        <v/>
      </c>
      <c r="AI699" s="30">
        <f>SUMIF([1]route!$E$3:$E$10005,E699,[1]!Table1[5])</f>
        <v/>
      </c>
      <c r="AJ699" s="30">
        <f>SUMIF([1]route!$E$3:$E$10005,E699,[1]!Table1[6])</f>
        <v/>
      </c>
      <c r="AK699" s="30">
        <f>SUMIF([1]route!$E$3:$E$10005,E699,[1]!Table1[7])</f>
        <v/>
      </c>
      <c r="AL699" s="30">
        <f>SUMIF([1]route!$E$3:$E$10005,E699,[1]!Table1[8])</f>
        <v/>
      </c>
      <c r="AM699" s="30">
        <f>SUMIF([1]route!$E$3:$E$10005,E699,[1]!Table1[9])</f>
        <v/>
      </c>
      <c r="AN699" s="30">
        <f>SUMIF([1]route!$E$3:$E$10005,E699,[1]!Table1[10])</f>
        <v/>
      </c>
      <c r="AO699" s="30">
        <f>SUMIF([1]route!$E$3:$E$10005,E699,[1]!Table1[11])</f>
        <v/>
      </c>
      <c r="AP699" s="30">
        <f>SUMIF([1]route!$E$3:$E$10005,E699,[1]!Table1[12])</f>
        <v/>
      </c>
      <c r="AQ699" s="30">
        <f>SUMIF([1]route!$E$3:$E$10005,E699,[1]!Table1[13])</f>
        <v/>
      </c>
      <c r="AR699" s="30">
        <f>SUMIF([1]route!$E$3:$E$10005,E699,[1]!Table1[14])</f>
        <v/>
      </c>
      <c r="AS699" s="30">
        <f>SUMIF([1]route!$E$3:$E$10005,E699,[1]!Table1[15])</f>
        <v/>
      </c>
      <c r="AT699" s="30">
        <f>SUMIF([1]route!$E$3:$E$10005,E699,[1]!Table1[16])</f>
        <v/>
      </c>
      <c r="AU699" s="30">
        <f>SUMIF([1]route!$E$3:$E$10005,E699,[1]!Table1[17])</f>
        <v/>
      </c>
      <c r="AV699" s="30">
        <f>SUMIF([1]route!$E$3:$E$10005,E699,[1]!Table1[18])</f>
        <v/>
      </c>
      <c r="AW699" s="30">
        <f>SUMIF([1]route!$E$3:$E$10005,E699,[1]!Table1[19])</f>
        <v/>
      </c>
      <c r="AX699" s="30">
        <f>SUMIF([1]route!$E$3:$E$10005,E699,[1]!Table1[20])</f>
        <v/>
      </c>
      <c r="AY699" s="30">
        <f>SUMIF([1]route!$E$3:$E$10005,E699,[1]!Table1[21])</f>
        <v/>
      </c>
      <c r="AZ699" s="30">
        <f>SUMIF([1]route!$E$3:$E$10005,E699,[1]!Table1[22])</f>
        <v/>
      </c>
      <c r="BA699" s="30">
        <f>SUMIF([1]route!$E$3:$E$10005,E699,[1]!Table1[23])</f>
        <v/>
      </c>
      <c r="BB699" s="30">
        <f>SUMIF([1]route!$E$3:$E$10005,E699,[1]!Table1[24])</f>
        <v/>
      </c>
      <c r="BC699" s="30">
        <f>SUMIF([1]route!$E$3:$E$10005,E699,[1]!Table1[25])</f>
        <v/>
      </c>
      <c r="BD699" s="30">
        <f>SUMIF([1]route!$E$3:$E$10005,E699,[1]!Table1[26])</f>
        <v/>
      </c>
      <c r="BE699" s="30">
        <f>SUMIF([1]route!$E$3:$E$10005,E699,[1]!Table1[27])</f>
        <v/>
      </c>
      <c r="BF699" s="30">
        <f>SUMIF([1]route!$E$3:$E$10005,E699,[1]!Table1[28])</f>
        <v/>
      </c>
      <c r="BG699" s="30">
        <f>SUMIF([1]route!$E$3:$E$10005,E699,[1]!Table1[29])</f>
        <v/>
      </c>
      <c r="BH699" s="30">
        <f>SUMIF([1]route!$E$3:$E$10005,E699,[1]!Table1[30])</f>
        <v/>
      </c>
      <c r="BI699" s="30">
        <f>SUMIF([1]route!$E$3:$E$10005,E699,[1]!Table1[31])</f>
        <v/>
      </c>
      <c r="BJ699" s="30">
        <f>SUMIF([1]route!$E$3:$E$10005,E699,[1]!Table1[Remain PO])</f>
        <v/>
      </c>
      <c r="BK699" s="31">
        <f>SUMIF([1]route!$E$3:$E$10005,E699,[1]!Table1[N+1])</f>
        <v/>
      </c>
      <c r="BL699" s="31">
        <f>SUMIF([1]route!$E$3:$E$10005,E699,[1]!Table1[N+2])</f>
        <v/>
      </c>
      <c r="BM699" s="31">
        <f>SUMIF([1]route!$E$3:$E$10005,E699,[1]!Table1[N+3])</f>
        <v/>
      </c>
      <c r="BN699" s="32">
        <f>SUMIF([1]route!$E$3:$E$10005,E699,[1]!Table1[N+4])</f>
        <v/>
      </c>
      <c r="BP699" s="37">
        <f>$V699-$AD699</f>
        <v/>
      </c>
      <c r="BQ699" s="35">
        <f>BP699-AE699</f>
        <v/>
      </c>
      <c r="BR699" s="35">
        <f>BQ699-AF699</f>
        <v/>
      </c>
      <c r="BS699" s="35">
        <f>BR699-AG699</f>
        <v/>
      </c>
      <c r="BT699" s="35">
        <f>BS699-AH699</f>
        <v/>
      </c>
      <c r="BU699" s="35">
        <f>BT699-AI699</f>
        <v/>
      </c>
      <c r="BV699" s="35">
        <f>BU699-AJ699</f>
        <v/>
      </c>
      <c r="BW699" s="35">
        <f>BV699-AK699</f>
        <v/>
      </c>
      <c r="BX699" s="35">
        <f>BW699-AL699</f>
        <v/>
      </c>
      <c r="BY699" s="35">
        <f>BX699-AM699</f>
        <v/>
      </c>
      <c r="BZ699" s="35">
        <f>BY699-AN699</f>
        <v/>
      </c>
      <c r="CA699" s="35">
        <f>BZ699-AO699</f>
        <v/>
      </c>
      <c r="CB699" s="35">
        <f>CA699-AP699</f>
        <v/>
      </c>
      <c r="CC699" s="35">
        <f>CB699-AQ699</f>
        <v/>
      </c>
      <c r="CD699" s="35">
        <f>CC699-AR699</f>
        <v/>
      </c>
      <c r="CE699" s="35">
        <f>CD699-AS699</f>
        <v/>
      </c>
      <c r="CF699" s="35">
        <f>CE699-AT699</f>
        <v/>
      </c>
      <c r="CG699" s="35">
        <f>CF699-AU699</f>
        <v/>
      </c>
      <c r="CH699" s="35">
        <f>CG699-AV699</f>
        <v/>
      </c>
      <c r="CI699" s="35">
        <f>CH699-AW699</f>
        <v/>
      </c>
      <c r="CJ699" s="35">
        <f>CI699-AX699</f>
        <v/>
      </c>
      <c r="CK699" s="35">
        <f>CJ699-AY699</f>
        <v/>
      </c>
      <c r="CL699" s="35">
        <f>CK699-AZ699</f>
        <v/>
      </c>
      <c r="CM699" s="35">
        <f>CL699-BA699</f>
        <v/>
      </c>
      <c r="CN699" s="35">
        <f>CM699-BB699</f>
        <v/>
      </c>
      <c r="CO699" s="35">
        <f>CN699-BC699</f>
        <v/>
      </c>
      <c r="CP699" s="35">
        <f>CO699-BD699</f>
        <v/>
      </c>
      <c r="CQ699" s="35">
        <f>CP699-BE699</f>
        <v/>
      </c>
      <c r="CR699" s="35">
        <f>CQ699-BF699</f>
        <v/>
      </c>
      <c r="CS699" s="35">
        <f>CR699-BG699</f>
        <v/>
      </c>
      <c r="CT699" s="35">
        <f>CS699-BH699</f>
        <v/>
      </c>
      <c r="CU699" s="35">
        <f>CT699-BI699</f>
        <v/>
      </c>
      <c r="CV699" s="35">
        <f>CU699-BJ699</f>
        <v/>
      </c>
      <c r="CW699" s="38">
        <f>CV699-BK699</f>
        <v/>
      </c>
      <c r="CX699" s="38">
        <f>CW699-BL699</f>
        <v/>
      </c>
      <c r="CY699" s="38">
        <f>CX699-BM699</f>
        <v/>
      </c>
      <c r="CZ699" s="39">
        <f>CY699-BN699</f>
        <v/>
      </c>
      <c r="DA699" s="35" t="n"/>
    </row>
    <row r="700">
      <c r="D700" s="19" t="n"/>
      <c r="E700" s="19" t="n"/>
      <c r="F700" s="21" t="n"/>
      <c r="G700" s="21" t="n"/>
      <c r="H700" s="21" t="n"/>
      <c r="I700" s="19" t="n"/>
      <c r="J700" s="19" t="n"/>
      <c r="K700" s="21" t="n"/>
      <c r="L700" s="21" t="n"/>
      <c r="M700" s="22" t="n"/>
      <c r="N700" s="22" t="n"/>
      <c r="O700" s="19" t="n"/>
      <c r="P700" s="21" t="n"/>
      <c r="Q700" s="167">
        <f>'Cutting Rules'!AD700</f>
        <v/>
      </c>
      <c r="R700" s="168" t="n"/>
      <c r="S700" s="24" t="n"/>
      <c r="T700" s="169" t="inlineStr"/>
      <c r="U700" s="19" t="n"/>
      <c r="V700" s="25" t="n"/>
      <c r="W700" s="26" t="n"/>
      <c r="X700" s="27" t="n"/>
      <c r="Y700" s="47" t="n"/>
      <c r="Z700" s="121">
        <f>IFERROR(VLOOKUP(E700,[1]route!$E$3:$BL$10005,59,0),"")&amp;IFERROR(VLOOKUP(E700,[1]route!$E$3:$BL$10005,60,0),"")</f>
        <v/>
      </c>
      <c r="AA700" s="172">
        <f>IF(R700&gt;V700,R700-V700,0)</f>
        <v/>
      </c>
      <c r="AB700" s="173">
        <f>AA700*O700*N700/1000</f>
        <v/>
      </c>
      <c r="AC700" s="4">
        <f>IFERROR(MATCH($X700,$BP700:$CZ700,0),"")</f>
        <v/>
      </c>
      <c r="AD700" s="29" t="n">
        <v>0</v>
      </c>
      <c r="AE700" s="30">
        <f>SUMIF([1]route!$E$3:$E$10005,E700,[1]!Table1[1])</f>
        <v/>
      </c>
      <c r="AF700" s="30">
        <f>SUMIF([1]route!$E$3:$E$10005,E700,[1]!Table1[2])</f>
        <v/>
      </c>
      <c r="AG700" s="30">
        <f>SUMIF([1]route!$E$3:$E$10005,E700,[1]!Table1[3])</f>
        <v/>
      </c>
      <c r="AH700" s="30">
        <f>SUMIF([1]route!$E$3:$E$10005,E700,[1]!Table1[4])</f>
        <v/>
      </c>
      <c r="AI700" s="30">
        <f>SUMIF([1]route!$E$3:$E$10005,E700,[1]!Table1[5])</f>
        <v/>
      </c>
      <c r="AJ700" s="30">
        <f>SUMIF([1]route!$E$3:$E$10005,E700,[1]!Table1[6])</f>
        <v/>
      </c>
      <c r="AK700" s="30">
        <f>SUMIF([1]route!$E$3:$E$10005,E700,[1]!Table1[7])</f>
        <v/>
      </c>
      <c r="AL700" s="30">
        <f>SUMIF([1]route!$E$3:$E$10005,E700,[1]!Table1[8])</f>
        <v/>
      </c>
      <c r="AM700" s="30">
        <f>SUMIF([1]route!$E$3:$E$10005,E700,[1]!Table1[9])</f>
        <v/>
      </c>
      <c r="AN700" s="30">
        <f>SUMIF([1]route!$E$3:$E$10005,E700,[1]!Table1[10])</f>
        <v/>
      </c>
      <c r="AO700" s="30">
        <f>SUMIF([1]route!$E$3:$E$10005,E700,[1]!Table1[11])</f>
        <v/>
      </c>
      <c r="AP700" s="30">
        <f>SUMIF([1]route!$E$3:$E$10005,E700,[1]!Table1[12])</f>
        <v/>
      </c>
      <c r="AQ700" s="30">
        <f>SUMIF([1]route!$E$3:$E$10005,E700,[1]!Table1[13])</f>
        <v/>
      </c>
      <c r="AR700" s="30">
        <f>SUMIF([1]route!$E$3:$E$10005,E700,[1]!Table1[14])</f>
        <v/>
      </c>
      <c r="AS700" s="30">
        <f>SUMIF([1]route!$E$3:$E$10005,E700,[1]!Table1[15])</f>
        <v/>
      </c>
      <c r="AT700" s="30">
        <f>SUMIF([1]route!$E$3:$E$10005,E700,[1]!Table1[16])</f>
        <v/>
      </c>
      <c r="AU700" s="30">
        <f>SUMIF([1]route!$E$3:$E$10005,E700,[1]!Table1[17])</f>
        <v/>
      </c>
      <c r="AV700" s="30">
        <f>SUMIF([1]route!$E$3:$E$10005,E700,[1]!Table1[18])</f>
        <v/>
      </c>
      <c r="AW700" s="30">
        <f>SUMIF([1]route!$E$3:$E$10005,E700,[1]!Table1[19])</f>
        <v/>
      </c>
      <c r="AX700" s="30">
        <f>SUMIF([1]route!$E$3:$E$10005,E700,[1]!Table1[20])</f>
        <v/>
      </c>
      <c r="AY700" s="30">
        <f>SUMIF([1]route!$E$3:$E$10005,E700,[1]!Table1[21])</f>
        <v/>
      </c>
      <c r="AZ700" s="30">
        <f>SUMIF([1]route!$E$3:$E$10005,E700,[1]!Table1[22])</f>
        <v/>
      </c>
      <c r="BA700" s="30">
        <f>SUMIF([1]route!$E$3:$E$10005,E700,[1]!Table1[23])</f>
        <v/>
      </c>
      <c r="BB700" s="30">
        <f>SUMIF([1]route!$E$3:$E$10005,E700,[1]!Table1[24])</f>
        <v/>
      </c>
      <c r="BC700" s="30">
        <f>SUMIF([1]route!$E$3:$E$10005,E700,[1]!Table1[25])</f>
        <v/>
      </c>
      <c r="BD700" s="30">
        <f>SUMIF([1]route!$E$3:$E$10005,E700,[1]!Table1[26])</f>
        <v/>
      </c>
      <c r="BE700" s="30">
        <f>SUMIF([1]route!$E$3:$E$10005,E700,[1]!Table1[27])</f>
        <v/>
      </c>
      <c r="BF700" s="30">
        <f>SUMIF([1]route!$E$3:$E$10005,E700,[1]!Table1[28])</f>
        <v/>
      </c>
      <c r="BG700" s="30">
        <f>SUMIF([1]route!$E$3:$E$10005,E700,[1]!Table1[29])</f>
        <v/>
      </c>
      <c r="BH700" s="30">
        <f>SUMIF([1]route!$E$3:$E$10005,E700,[1]!Table1[30])</f>
        <v/>
      </c>
      <c r="BI700" s="30">
        <f>SUMIF([1]route!$E$3:$E$10005,E700,[1]!Table1[31])</f>
        <v/>
      </c>
      <c r="BJ700" s="30">
        <f>SUMIF([1]route!$E$3:$E$10005,E700,[1]!Table1[Remain PO])</f>
        <v/>
      </c>
      <c r="BK700" s="31">
        <f>SUMIF([1]route!$E$3:$E$10005,E700,[1]!Table1[N+1])</f>
        <v/>
      </c>
      <c r="BL700" s="31">
        <f>SUMIF([1]route!$E$3:$E$10005,E700,[1]!Table1[N+2])</f>
        <v/>
      </c>
      <c r="BM700" s="31">
        <f>SUMIF([1]route!$E$3:$E$10005,E700,[1]!Table1[N+3])</f>
        <v/>
      </c>
      <c r="BN700" s="32">
        <f>SUMIF([1]route!$E$3:$E$10005,E700,[1]!Table1[N+4])</f>
        <v/>
      </c>
      <c r="BP700" s="37">
        <f>$V700-$AD700</f>
        <v/>
      </c>
      <c r="BQ700" s="35">
        <f>BP700-AE700</f>
        <v/>
      </c>
      <c r="BR700" s="35">
        <f>BQ700-AF700</f>
        <v/>
      </c>
      <c r="BS700" s="35">
        <f>BR700-AG700</f>
        <v/>
      </c>
      <c r="BT700" s="35">
        <f>BS700-AH700</f>
        <v/>
      </c>
      <c r="BU700" s="35">
        <f>BT700-AI700</f>
        <v/>
      </c>
      <c r="BV700" s="35">
        <f>BU700-AJ700</f>
        <v/>
      </c>
      <c r="BW700" s="35">
        <f>BV700-AK700</f>
        <v/>
      </c>
      <c r="BX700" s="35">
        <f>BW700-AL700</f>
        <v/>
      </c>
      <c r="BY700" s="35">
        <f>BX700-AM700</f>
        <v/>
      </c>
      <c r="BZ700" s="35">
        <f>BY700-AN700</f>
        <v/>
      </c>
      <c r="CA700" s="35">
        <f>BZ700-AO700</f>
        <v/>
      </c>
      <c r="CB700" s="35">
        <f>CA700-AP700</f>
        <v/>
      </c>
      <c r="CC700" s="35">
        <f>CB700-AQ700</f>
        <v/>
      </c>
      <c r="CD700" s="35">
        <f>CC700-AR700</f>
        <v/>
      </c>
      <c r="CE700" s="35">
        <f>CD700-AS700</f>
        <v/>
      </c>
      <c r="CF700" s="35">
        <f>CE700-AT700</f>
        <v/>
      </c>
      <c r="CG700" s="35">
        <f>CF700-AU700</f>
        <v/>
      </c>
      <c r="CH700" s="35">
        <f>CG700-AV700</f>
        <v/>
      </c>
      <c r="CI700" s="35">
        <f>CH700-AW700</f>
        <v/>
      </c>
      <c r="CJ700" s="35">
        <f>CI700-AX700</f>
        <v/>
      </c>
      <c r="CK700" s="35">
        <f>CJ700-AY700</f>
        <v/>
      </c>
      <c r="CL700" s="35">
        <f>CK700-AZ700</f>
        <v/>
      </c>
      <c r="CM700" s="35">
        <f>CL700-BA700</f>
        <v/>
      </c>
      <c r="CN700" s="35">
        <f>CM700-BB700</f>
        <v/>
      </c>
      <c r="CO700" s="35">
        <f>CN700-BC700</f>
        <v/>
      </c>
      <c r="CP700" s="35">
        <f>CO700-BD700</f>
        <v/>
      </c>
      <c r="CQ700" s="35">
        <f>CP700-BE700</f>
        <v/>
      </c>
      <c r="CR700" s="35">
        <f>CQ700-BF700</f>
        <v/>
      </c>
      <c r="CS700" s="35">
        <f>CR700-BG700</f>
        <v/>
      </c>
      <c r="CT700" s="35">
        <f>CS700-BH700</f>
        <v/>
      </c>
      <c r="CU700" s="35">
        <f>CT700-BI700</f>
        <v/>
      </c>
      <c r="CV700" s="35">
        <f>CU700-BJ700</f>
        <v/>
      </c>
      <c r="CW700" s="38">
        <f>CV700-BK700</f>
        <v/>
      </c>
      <c r="CX700" s="38">
        <f>CW700-BL700</f>
        <v/>
      </c>
      <c r="CY700" s="38">
        <f>CX700-BM700</f>
        <v/>
      </c>
      <c r="CZ700" s="39">
        <f>CY700-BN700</f>
        <v/>
      </c>
      <c r="DA700" s="35" t="n"/>
    </row>
    <row r="701">
      <c r="D701" s="19" t="n"/>
      <c r="E701" s="19" t="n"/>
      <c r="F701" s="21" t="n"/>
      <c r="G701" s="21" t="n"/>
      <c r="H701" s="21" t="n"/>
      <c r="I701" s="19" t="n"/>
      <c r="J701" s="19" t="n"/>
      <c r="K701" s="21" t="n"/>
      <c r="L701" s="21" t="n"/>
      <c r="M701" s="22" t="n"/>
      <c r="N701" s="22" t="n"/>
      <c r="O701" s="19" t="n"/>
      <c r="P701" s="21" t="n"/>
      <c r="Q701" s="167">
        <f>'Cutting Rules'!AD701</f>
        <v/>
      </c>
      <c r="R701" s="168" t="n"/>
      <c r="S701" s="24" t="n"/>
      <c r="T701" s="169" t="inlineStr"/>
      <c r="U701" s="19" t="n"/>
      <c r="V701" s="25" t="n"/>
      <c r="W701" s="26" t="n"/>
      <c r="X701" s="27" t="n"/>
      <c r="Y701" s="47" t="n"/>
      <c r="Z701" s="121">
        <f>IFERROR(VLOOKUP(E701,[1]route!$E$3:$BL$10005,59,0),"")&amp;IFERROR(VLOOKUP(E701,[1]route!$E$3:$BL$10005,60,0),"")</f>
        <v/>
      </c>
      <c r="AA701" s="172">
        <f>IF(R701&gt;V701,R701-V701,0)</f>
        <v/>
      </c>
      <c r="AB701" s="173">
        <f>AA701*O701*N701/1000</f>
        <v/>
      </c>
      <c r="AC701" s="4">
        <f>IFERROR(MATCH($X701,$BP701:$CZ701,0),"")</f>
        <v/>
      </c>
      <c r="AD701" s="29" t="n">
        <v>0</v>
      </c>
      <c r="AE701" s="30">
        <f>SUMIF([1]route!$E$3:$E$10005,E701,[1]!Table1[1])</f>
        <v/>
      </c>
      <c r="AF701" s="30">
        <f>SUMIF([1]route!$E$3:$E$10005,E701,[1]!Table1[2])</f>
        <v/>
      </c>
      <c r="AG701" s="30">
        <f>SUMIF([1]route!$E$3:$E$10005,E701,[1]!Table1[3])</f>
        <v/>
      </c>
      <c r="AH701" s="30">
        <f>SUMIF([1]route!$E$3:$E$10005,E701,[1]!Table1[4])</f>
        <v/>
      </c>
      <c r="AI701" s="30">
        <f>SUMIF([1]route!$E$3:$E$10005,E701,[1]!Table1[5])</f>
        <v/>
      </c>
      <c r="AJ701" s="30">
        <f>SUMIF([1]route!$E$3:$E$10005,E701,[1]!Table1[6])</f>
        <v/>
      </c>
      <c r="AK701" s="30">
        <f>SUMIF([1]route!$E$3:$E$10005,E701,[1]!Table1[7])</f>
        <v/>
      </c>
      <c r="AL701" s="30">
        <f>SUMIF([1]route!$E$3:$E$10005,E701,[1]!Table1[8])</f>
        <v/>
      </c>
      <c r="AM701" s="30">
        <f>SUMIF([1]route!$E$3:$E$10005,E701,[1]!Table1[9])</f>
        <v/>
      </c>
      <c r="AN701" s="30">
        <f>SUMIF([1]route!$E$3:$E$10005,E701,[1]!Table1[10])</f>
        <v/>
      </c>
      <c r="AO701" s="30">
        <f>SUMIF([1]route!$E$3:$E$10005,E701,[1]!Table1[11])</f>
        <v/>
      </c>
      <c r="AP701" s="30">
        <f>SUMIF([1]route!$E$3:$E$10005,E701,[1]!Table1[12])</f>
        <v/>
      </c>
      <c r="AQ701" s="30">
        <f>SUMIF([1]route!$E$3:$E$10005,E701,[1]!Table1[13])</f>
        <v/>
      </c>
      <c r="AR701" s="30">
        <f>SUMIF([1]route!$E$3:$E$10005,E701,[1]!Table1[14])</f>
        <v/>
      </c>
      <c r="AS701" s="30">
        <f>SUMIF([1]route!$E$3:$E$10005,E701,[1]!Table1[15])</f>
        <v/>
      </c>
      <c r="AT701" s="30">
        <f>SUMIF([1]route!$E$3:$E$10005,E701,[1]!Table1[16])</f>
        <v/>
      </c>
      <c r="AU701" s="30">
        <f>SUMIF([1]route!$E$3:$E$10005,E701,[1]!Table1[17])</f>
        <v/>
      </c>
      <c r="AV701" s="30">
        <f>SUMIF([1]route!$E$3:$E$10005,E701,[1]!Table1[18])</f>
        <v/>
      </c>
      <c r="AW701" s="30">
        <f>SUMIF([1]route!$E$3:$E$10005,E701,[1]!Table1[19])</f>
        <v/>
      </c>
      <c r="AX701" s="30">
        <f>SUMIF([1]route!$E$3:$E$10005,E701,[1]!Table1[20])</f>
        <v/>
      </c>
      <c r="AY701" s="30">
        <f>SUMIF([1]route!$E$3:$E$10005,E701,[1]!Table1[21])</f>
        <v/>
      </c>
      <c r="AZ701" s="30">
        <f>SUMIF([1]route!$E$3:$E$10005,E701,[1]!Table1[22])</f>
        <v/>
      </c>
      <c r="BA701" s="30">
        <f>SUMIF([1]route!$E$3:$E$10005,E701,[1]!Table1[23])</f>
        <v/>
      </c>
      <c r="BB701" s="30">
        <f>SUMIF([1]route!$E$3:$E$10005,E701,[1]!Table1[24])</f>
        <v/>
      </c>
      <c r="BC701" s="30">
        <f>SUMIF([1]route!$E$3:$E$10005,E701,[1]!Table1[25])</f>
        <v/>
      </c>
      <c r="BD701" s="30">
        <f>SUMIF([1]route!$E$3:$E$10005,E701,[1]!Table1[26])</f>
        <v/>
      </c>
      <c r="BE701" s="30">
        <f>SUMIF([1]route!$E$3:$E$10005,E701,[1]!Table1[27])</f>
        <v/>
      </c>
      <c r="BF701" s="30">
        <f>SUMIF([1]route!$E$3:$E$10005,E701,[1]!Table1[28])</f>
        <v/>
      </c>
      <c r="BG701" s="30">
        <f>SUMIF([1]route!$E$3:$E$10005,E701,[1]!Table1[29])</f>
        <v/>
      </c>
      <c r="BH701" s="30">
        <f>SUMIF([1]route!$E$3:$E$10005,E701,[1]!Table1[30])</f>
        <v/>
      </c>
      <c r="BI701" s="30">
        <f>SUMIF([1]route!$E$3:$E$10005,E701,[1]!Table1[31])</f>
        <v/>
      </c>
      <c r="BJ701" s="30">
        <f>SUMIF([1]route!$E$3:$E$10005,E701,[1]!Table1[Remain PO])</f>
        <v/>
      </c>
      <c r="BK701" s="31">
        <f>SUMIF([1]route!$E$3:$E$10005,E701,[1]!Table1[N+1])</f>
        <v/>
      </c>
      <c r="BL701" s="31">
        <f>SUMIF([1]route!$E$3:$E$10005,E701,[1]!Table1[N+2])</f>
        <v/>
      </c>
      <c r="BM701" s="31">
        <f>SUMIF([1]route!$E$3:$E$10005,E701,[1]!Table1[N+3])</f>
        <v/>
      </c>
      <c r="BN701" s="32">
        <f>SUMIF([1]route!$E$3:$E$10005,E701,[1]!Table1[N+4])</f>
        <v/>
      </c>
      <c r="BP701" s="37">
        <f>$V701-$AD701</f>
        <v/>
      </c>
      <c r="BQ701" s="35">
        <f>BP701-AE701</f>
        <v/>
      </c>
      <c r="BR701" s="35">
        <f>BQ701-AF701</f>
        <v/>
      </c>
      <c r="BS701" s="35">
        <f>BR701-AG701</f>
        <v/>
      </c>
      <c r="BT701" s="35">
        <f>BS701-AH701</f>
        <v/>
      </c>
      <c r="BU701" s="35">
        <f>BT701-AI701</f>
        <v/>
      </c>
      <c r="BV701" s="35">
        <f>BU701-AJ701</f>
        <v/>
      </c>
      <c r="BW701" s="35">
        <f>BV701-AK701</f>
        <v/>
      </c>
      <c r="BX701" s="35">
        <f>BW701-AL701</f>
        <v/>
      </c>
      <c r="BY701" s="35">
        <f>BX701-AM701</f>
        <v/>
      </c>
      <c r="BZ701" s="35">
        <f>BY701-AN701</f>
        <v/>
      </c>
      <c r="CA701" s="35">
        <f>BZ701-AO701</f>
        <v/>
      </c>
      <c r="CB701" s="35">
        <f>CA701-AP701</f>
        <v/>
      </c>
      <c r="CC701" s="35">
        <f>CB701-AQ701</f>
        <v/>
      </c>
      <c r="CD701" s="35">
        <f>CC701-AR701</f>
        <v/>
      </c>
      <c r="CE701" s="35">
        <f>CD701-AS701</f>
        <v/>
      </c>
      <c r="CF701" s="35">
        <f>CE701-AT701</f>
        <v/>
      </c>
      <c r="CG701" s="35">
        <f>CF701-AU701</f>
        <v/>
      </c>
      <c r="CH701" s="35">
        <f>CG701-AV701</f>
        <v/>
      </c>
      <c r="CI701" s="35">
        <f>CH701-AW701</f>
        <v/>
      </c>
      <c r="CJ701" s="35">
        <f>CI701-AX701</f>
        <v/>
      </c>
      <c r="CK701" s="35">
        <f>CJ701-AY701</f>
        <v/>
      </c>
      <c r="CL701" s="35">
        <f>CK701-AZ701</f>
        <v/>
      </c>
      <c r="CM701" s="35">
        <f>CL701-BA701</f>
        <v/>
      </c>
      <c r="CN701" s="35">
        <f>CM701-BB701</f>
        <v/>
      </c>
      <c r="CO701" s="35">
        <f>CN701-BC701</f>
        <v/>
      </c>
      <c r="CP701" s="35">
        <f>CO701-BD701</f>
        <v/>
      </c>
      <c r="CQ701" s="35">
        <f>CP701-BE701</f>
        <v/>
      </c>
      <c r="CR701" s="35">
        <f>CQ701-BF701</f>
        <v/>
      </c>
      <c r="CS701" s="35">
        <f>CR701-BG701</f>
        <v/>
      </c>
      <c r="CT701" s="35">
        <f>CS701-BH701</f>
        <v/>
      </c>
      <c r="CU701" s="35">
        <f>CT701-BI701</f>
        <v/>
      </c>
      <c r="CV701" s="35">
        <f>CU701-BJ701</f>
        <v/>
      </c>
      <c r="CW701" s="38">
        <f>CV701-BK701</f>
        <v/>
      </c>
      <c r="CX701" s="38">
        <f>CW701-BL701</f>
        <v/>
      </c>
      <c r="CY701" s="38">
        <f>CX701-BM701</f>
        <v/>
      </c>
      <c r="CZ701" s="39">
        <f>CY701-BN701</f>
        <v/>
      </c>
      <c r="DA701" s="35" t="n"/>
    </row>
    <row r="702">
      <c r="D702" s="19" t="n"/>
      <c r="E702" s="19" t="n"/>
      <c r="F702" s="21" t="n"/>
      <c r="G702" s="21" t="n"/>
      <c r="H702" s="21" t="n"/>
      <c r="I702" s="19" t="n"/>
      <c r="J702" s="19" t="n"/>
      <c r="K702" s="21" t="n"/>
      <c r="L702" s="21" t="n"/>
      <c r="M702" s="22" t="n"/>
      <c r="N702" s="22" t="n"/>
      <c r="O702" s="19" t="n"/>
      <c r="P702" s="21" t="n"/>
      <c r="Q702" s="167">
        <f>'Cutting Rules'!AD702</f>
        <v/>
      </c>
      <c r="R702" s="168" t="n"/>
      <c r="S702" s="24" t="n"/>
      <c r="T702" s="169" t="inlineStr"/>
      <c r="U702" s="19" t="n"/>
      <c r="V702" s="25" t="n"/>
      <c r="W702" s="26" t="n"/>
      <c r="X702" s="27" t="n"/>
      <c r="Y702" s="47" t="n"/>
      <c r="Z702" s="121">
        <f>IFERROR(VLOOKUP(E702,[1]route!$E$3:$BL$10005,59,0),"")&amp;IFERROR(VLOOKUP(E702,[1]route!$E$3:$BL$10005,60,0),"")</f>
        <v/>
      </c>
      <c r="AA702" s="172">
        <f>IF(R702&gt;V702,R702-V702,0)</f>
        <v/>
      </c>
      <c r="AB702" s="173">
        <f>AA702*O702*N702/1000</f>
        <v/>
      </c>
      <c r="AC702" s="4">
        <f>IFERROR(MATCH($X702,$BP702:$CZ702,0),"")</f>
        <v/>
      </c>
      <c r="AD702" s="29" t="n">
        <v>0</v>
      </c>
      <c r="AE702" s="30">
        <f>SUMIF([1]route!$E$3:$E$10005,E702,[1]!Table1[1])</f>
        <v/>
      </c>
      <c r="AF702" s="30">
        <f>SUMIF([1]route!$E$3:$E$10005,E702,[1]!Table1[2])</f>
        <v/>
      </c>
      <c r="AG702" s="30">
        <f>SUMIF([1]route!$E$3:$E$10005,E702,[1]!Table1[3])</f>
        <v/>
      </c>
      <c r="AH702" s="30">
        <f>SUMIF([1]route!$E$3:$E$10005,E702,[1]!Table1[4])</f>
        <v/>
      </c>
      <c r="AI702" s="30">
        <f>SUMIF([1]route!$E$3:$E$10005,E702,[1]!Table1[5])</f>
        <v/>
      </c>
      <c r="AJ702" s="30">
        <f>SUMIF([1]route!$E$3:$E$10005,E702,[1]!Table1[6])</f>
        <v/>
      </c>
      <c r="AK702" s="30">
        <f>SUMIF([1]route!$E$3:$E$10005,E702,[1]!Table1[7])</f>
        <v/>
      </c>
      <c r="AL702" s="30">
        <f>SUMIF([1]route!$E$3:$E$10005,E702,[1]!Table1[8])</f>
        <v/>
      </c>
      <c r="AM702" s="30">
        <f>SUMIF([1]route!$E$3:$E$10005,E702,[1]!Table1[9])</f>
        <v/>
      </c>
      <c r="AN702" s="30">
        <f>SUMIF([1]route!$E$3:$E$10005,E702,[1]!Table1[10])</f>
        <v/>
      </c>
      <c r="AO702" s="30">
        <f>SUMIF([1]route!$E$3:$E$10005,E702,[1]!Table1[11])</f>
        <v/>
      </c>
      <c r="AP702" s="30">
        <f>SUMIF([1]route!$E$3:$E$10005,E702,[1]!Table1[12])</f>
        <v/>
      </c>
      <c r="AQ702" s="30">
        <f>SUMIF([1]route!$E$3:$E$10005,E702,[1]!Table1[13])</f>
        <v/>
      </c>
      <c r="AR702" s="30">
        <f>SUMIF([1]route!$E$3:$E$10005,E702,[1]!Table1[14])</f>
        <v/>
      </c>
      <c r="AS702" s="30">
        <f>SUMIF([1]route!$E$3:$E$10005,E702,[1]!Table1[15])</f>
        <v/>
      </c>
      <c r="AT702" s="30">
        <f>SUMIF([1]route!$E$3:$E$10005,E702,[1]!Table1[16])</f>
        <v/>
      </c>
      <c r="AU702" s="30">
        <f>SUMIF([1]route!$E$3:$E$10005,E702,[1]!Table1[17])</f>
        <v/>
      </c>
      <c r="AV702" s="30">
        <f>SUMIF([1]route!$E$3:$E$10005,E702,[1]!Table1[18])</f>
        <v/>
      </c>
      <c r="AW702" s="30">
        <f>SUMIF([1]route!$E$3:$E$10005,E702,[1]!Table1[19])</f>
        <v/>
      </c>
      <c r="AX702" s="30">
        <f>SUMIF([1]route!$E$3:$E$10005,E702,[1]!Table1[20])</f>
        <v/>
      </c>
      <c r="AY702" s="30">
        <f>SUMIF([1]route!$E$3:$E$10005,E702,[1]!Table1[21])</f>
        <v/>
      </c>
      <c r="AZ702" s="30">
        <f>SUMIF([1]route!$E$3:$E$10005,E702,[1]!Table1[22])</f>
        <v/>
      </c>
      <c r="BA702" s="30">
        <f>SUMIF([1]route!$E$3:$E$10005,E702,[1]!Table1[23])</f>
        <v/>
      </c>
      <c r="BB702" s="30">
        <f>SUMIF([1]route!$E$3:$E$10005,E702,[1]!Table1[24])</f>
        <v/>
      </c>
      <c r="BC702" s="30">
        <f>SUMIF([1]route!$E$3:$E$10005,E702,[1]!Table1[25])</f>
        <v/>
      </c>
      <c r="BD702" s="30">
        <f>SUMIF([1]route!$E$3:$E$10005,E702,[1]!Table1[26])</f>
        <v/>
      </c>
      <c r="BE702" s="30">
        <f>SUMIF([1]route!$E$3:$E$10005,E702,[1]!Table1[27])</f>
        <v/>
      </c>
      <c r="BF702" s="30">
        <f>SUMIF([1]route!$E$3:$E$10005,E702,[1]!Table1[28])</f>
        <v/>
      </c>
      <c r="BG702" s="30">
        <f>SUMIF([1]route!$E$3:$E$10005,E702,[1]!Table1[29])</f>
        <v/>
      </c>
      <c r="BH702" s="30">
        <f>SUMIF([1]route!$E$3:$E$10005,E702,[1]!Table1[30])</f>
        <v/>
      </c>
      <c r="BI702" s="30">
        <f>SUMIF([1]route!$E$3:$E$10005,E702,[1]!Table1[31])</f>
        <v/>
      </c>
      <c r="BJ702" s="30">
        <f>SUMIF([1]route!$E$3:$E$10005,E702,[1]!Table1[Remain PO])</f>
        <v/>
      </c>
      <c r="BK702" s="31">
        <f>SUMIF([1]route!$E$3:$E$10005,E702,[1]!Table1[N+1])</f>
        <v/>
      </c>
      <c r="BL702" s="31">
        <f>SUMIF([1]route!$E$3:$E$10005,E702,[1]!Table1[N+2])</f>
        <v/>
      </c>
      <c r="BM702" s="31">
        <f>SUMIF([1]route!$E$3:$E$10005,E702,[1]!Table1[N+3])</f>
        <v/>
      </c>
      <c r="BN702" s="32">
        <f>SUMIF([1]route!$E$3:$E$10005,E702,[1]!Table1[N+4])</f>
        <v/>
      </c>
      <c r="BP702" s="37">
        <f>$V702-$AD702</f>
        <v/>
      </c>
      <c r="BQ702" s="35">
        <f>BP702-AE702</f>
        <v/>
      </c>
      <c r="BR702" s="35">
        <f>BQ702-AF702</f>
        <v/>
      </c>
      <c r="BS702" s="35">
        <f>BR702-AG702</f>
        <v/>
      </c>
      <c r="BT702" s="35">
        <f>BS702-AH702</f>
        <v/>
      </c>
      <c r="BU702" s="35">
        <f>BT702-AI702</f>
        <v/>
      </c>
      <c r="BV702" s="35">
        <f>BU702-AJ702</f>
        <v/>
      </c>
      <c r="BW702" s="35">
        <f>BV702-AK702</f>
        <v/>
      </c>
      <c r="BX702" s="35">
        <f>BW702-AL702</f>
        <v/>
      </c>
      <c r="BY702" s="35">
        <f>BX702-AM702</f>
        <v/>
      </c>
      <c r="BZ702" s="35">
        <f>BY702-AN702</f>
        <v/>
      </c>
      <c r="CA702" s="35">
        <f>BZ702-AO702</f>
        <v/>
      </c>
      <c r="CB702" s="35">
        <f>CA702-AP702</f>
        <v/>
      </c>
      <c r="CC702" s="35">
        <f>CB702-AQ702</f>
        <v/>
      </c>
      <c r="CD702" s="35">
        <f>CC702-AR702</f>
        <v/>
      </c>
      <c r="CE702" s="35">
        <f>CD702-AS702</f>
        <v/>
      </c>
      <c r="CF702" s="35">
        <f>CE702-AT702</f>
        <v/>
      </c>
      <c r="CG702" s="35">
        <f>CF702-AU702</f>
        <v/>
      </c>
      <c r="CH702" s="35">
        <f>CG702-AV702</f>
        <v/>
      </c>
      <c r="CI702" s="35">
        <f>CH702-AW702</f>
        <v/>
      </c>
      <c r="CJ702" s="35">
        <f>CI702-AX702</f>
        <v/>
      </c>
      <c r="CK702" s="35">
        <f>CJ702-AY702</f>
        <v/>
      </c>
      <c r="CL702" s="35">
        <f>CK702-AZ702</f>
        <v/>
      </c>
      <c r="CM702" s="35">
        <f>CL702-BA702</f>
        <v/>
      </c>
      <c r="CN702" s="35">
        <f>CM702-BB702</f>
        <v/>
      </c>
      <c r="CO702" s="35">
        <f>CN702-BC702</f>
        <v/>
      </c>
      <c r="CP702" s="35">
        <f>CO702-BD702</f>
        <v/>
      </c>
      <c r="CQ702" s="35">
        <f>CP702-BE702</f>
        <v/>
      </c>
      <c r="CR702" s="35">
        <f>CQ702-BF702</f>
        <v/>
      </c>
      <c r="CS702" s="35">
        <f>CR702-BG702</f>
        <v/>
      </c>
      <c r="CT702" s="35">
        <f>CS702-BH702</f>
        <v/>
      </c>
      <c r="CU702" s="35">
        <f>CT702-BI702</f>
        <v/>
      </c>
      <c r="CV702" s="35">
        <f>CU702-BJ702</f>
        <v/>
      </c>
      <c r="CW702" s="38">
        <f>CV702-BK702</f>
        <v/>
      </c>
      <c r="CX702" s="38">
        <f>CW702-BL702</f>
        <v/>
      </c>
      <c r="CY702" s="38">
        <f>CX702-BM702</f>
        <v/>
      </c>
      <c r="CZ702" s="39">
        <f>CY702-BN702</f>
        <v/>
      </c>
      <c r="DA702" s="35" t="n"/>
    </row>
    <row r="703">
      <c r="D703" s="19" t="n"/>
      <c r="E703" s="19" t="n"/>
      <c r="F703" s="21" t="n"/>
      <c r="G703" s="21" t="n"/>
      <c r="H703" s="21" t="n"/>
      <c r="I703" s="19" t="n"/>
      <c r="J703" s="19" t="n"/>
      <c r="K703" s="21" t="n"/>
      <c r="L703" s="21" t="n"/>
      <c r="M703" s="22" t="n"/>
      <c r="N703" s="22" t="n"/>
      <c r="O703" s="19" t="n"/>
      <c r="P703" s="21" t="n"/>
      <c r="Q703" s="167">
        <f>'Cutting Rules'!AD703</f>
        <v/>
      </c>
      <c r="R703" s="168" t="n"/>
      <c r="S703" s="24" t="n"/>
      <c r="T703" s="169" t="inlineStr"/>
      <c r="U703" s="19" t="n"/>
      <c r="V703" s="25" t="n"/>
      <c r="W703" s="26" t="n"/>
      <c r="X703" s="27" t="n"/>
      <c r="Y703" s="47" t="n"/>
      <c r="Z703" s="121">
        <f>IFERROR(VLOOKUP(E703,[1]route!$E$3:$BL$10005,59,0),"")&amp;IFERROR(VLOOKUP(E703,[1]route!$E$3:$BL$10005,60,0),"")</f>
        <v/>
      </c>
      <c r="AA703" s="172">
        <f>IF(R703&gt;V703,R703-V703,0)</f>
        <v/>
      </c>
      <c r="AB703" s="173">
        <f>AA703*O703*N703/1000</f>
        <v/>
      </c>
      <c r="AC703" s="4">
        <f>IFERROR(MATCH($X703,$BP703:$CZ703,0),"")</f>
        <v/>
      </c>
      <c r="AD703" s="29" t="n">
        <v>0</v>
      </c>
      <c r="AE703" s="30">
        <f>SUMIF([1]route!$E$3:$E$10005,E703,[1]!Table1[1])</f>
        <v/>
      </c>
      <c r="AF703" s="30">
        <f>SUMIF([1]route!$E$3:$E$10005,E703,[1]!Table1[2])</f>
        <v/>
      </c>
      <c r="AG703" s="30">
        <f>SUMIF([1]route!$E$3:$E$10005,E703,[1]!Table1[3])</f>
        <v/>
      </c>
      <c r="AH703" s="30">
        <f>SUMIF([1]route!$E$3:$E$10005,E703,[1]!Table1[4])</f>
        <v/>
      </c>
      <c r="AI703" s="30">
        <f>SUMIF([1]route!$E$3:$E$10005,E703,[1]!Table1[5])</f>
        <v/>
      </c>
      <c r="AJ703" s="30">
        <f>SUMIF([1]route!$E$3:$E$10005,E703,[1]!Table1[6])</f>
        <v/>
      </c>
      <c r="AK703" s="30">
        <f>SUMIF([1]route!$E$3:$E$10005,E703,[1]!Table1[7])</f>
        <v/>
      </c>
      <c r="AL703" s="30">
        <f>SUMIF([1]route!$E$3:$E$10005,E703,[1]!Table1[8])</f>
        <v/>
      </c>
      <c r="AM703" s="30">
        <f>SUMIF([1]route!$E$3:$E$10005,E703,[1]!Table1[9])</f>
        <v/>
      </c>
      <c r="AN703" s="30">
        <f>SUMIF([1]route!$E$3:$E$10005,E703,[1]!Table1[10])</f>
        <v/>
      </c>
      <c r="AO703" s="30">
        <f>SUMIF([1]route!$E$3:$E$10005,E703,[1]!Table1[11])</f>
        <v/>
      </c>
      <c r="AP703" s="30">
        <f>SUMIF([1]route!$E$3:$E$10005,E703,[1]!Table1[12])</f>
        <v/>
      </c>
      <c r="AQ703" s="30">
        <f>SUMIF([1]route!$E$3:$E$10005,E703,[1]!Table1[13])</f>
        <v/>
      </c>
      <c r="AR703" s="30">
        <f>SUMIF([1]route!$E$3:$E$10005,E703,[1]!Table1[14])</f>
        <v/>
      </c>
      <c r="AS703" s="30">
        <f>SUMIF([1]route!$E$3:$E$10005,E703,[1]!Table1[15])</f>
        <v/>
      </c>
      <c r="AT703" s="30">
        <f>SUMIF([1]route!$E$3:$E$10005,E703,[1]!Table1[16])</f>
        <v/>
      </c>
      <c r="AU703" s="30">
        <f>SUMIF([1]route!$E$3:$E$10005,E703,[1]!Table1[17])</f>
        <v/>
      </c>
      <c r="AV703" s="30">
        <f>SUMIF([1]route!$E$3:$E$10005,E703,[1]!Table1[18])</f>
        <v/>
      </c>
      <c r="AW703" s="30">
        <f>SUMIF([1]route!$E$3:$E$10005,E703,[1]!Table1[19])</f>
        <v/>
      </c>
      <c r="AX703" s="30">
        <f>SUMIF([1]route!$E$3:$E$10005,E703,[1]!Table1[20])</f>
        <v/>
      </c>
      <c r="AY703" s="30">
        <f>SUMIF([1]route!$E$3:$E$10005,E703,[1]!Table1[21])</f>
        <v/>
      </c>
      <c r="AZ703" s="30">
        <f>SUMIF([1]route!$E$3:$E$10005,E703,[1]!Table1[22])</f>
        <v/>
      </c>
      <c r="BA703" s="30">
        <f>SUMIF([1]route!$E$3:$E$10005,E703,[1]!Table1[23])</f>
        <v/>
      </c>
      <c r="BB703" s="30">
        <f>SUMIF([1]route!$E$3:$E$10005,E703,[1]!Table1[24])</f>
        <v/>
      </c>
      <c r="BC703" s="30">
        <f>SUMIF([1]route!$E$3:$E$10005,E703,[1]!Table1[25])</f>
        <v/>
      </c>
      <c r="BD703" s="30">
        <f>SUMIF([1]route!$E$3:$E$10005,E703,[1]!Table1[26])</f>
        <v/>
      </c>
      <c r="BE703" s="30">
        <f>SUMIF([1]route!$E$3:$E$10005,E703,[1]!Table1[27])</f>
        <v/>
      </c>
      <c r="BF703" s="30">
        <f>SUMIF([1]route!$E$3:$E$10005,E703,[1]!Table1[28])</f>
        <v/>
      </c>
      <c r="BG703" s="30">
        <f>SUMIF([1]route!$E$3:$E$10005,E703,[1]!Table1[29])</f>
        <v/>
      </c>
      <c r="BH703" s="30">
        <f>SUMIF([1]route!$E$3:$E$10005,E703,[1]!Table1[30])</f>
        <v/>
      </c>
      <c r="BI703" s="30">
        <f>SUMIF([1]route!$E$3:$E$10005,E703,[1]!Table1[31])</f>
        <v/>
      </c>
      <c r="BJ703" s="30">
        <f>SUMIF([1]route!$E$3:$E$10005,E703,[1]!Table1[Remain PO])</f>
        <v/>
      </c>
      <c r="BK703" s="31">
        <f>SUMIF([1]route!$E$3:$E$10005,E703,[1]!Table1[N+1])</f>
        <v/>
      </c>
      <c r="BL703" s="31">
        <f>SUMIF([1]route!$E$3:$E$10005,E703,[1]!Table1[N+2])</f>
        <v/>
      </c>
      <c r="BM703" s="31">
        <f>SUMIF([1]route!$E$3:$E$10005,E703,[1]!Table1[N+3])</f>
        <v/>
      </c>
      <c r="BN703" s="32">
        <f>SUMIF([1]route!$E$3:$E$10005,E703,[1]!Table1[N+4])</f>
        <v/>
      </c>
      <c r="BP703" s="37">
        <f>$V703-$AD703</f>
        <v/>
      </c>
      <c r="BQ703" s="35">
        <f>BP703-AE703</f>
        <v/>
      </c>
      <c r="BR703" s="35">
        <f>BQ703-AF703</f>
        <v/>
      </c>
      <c r="BS703" s="35">
        <f>BR703-AG703</f>
        <v/>
      </c>
      <c r="BT703" s="35">
        <f>BS703-AH703</f>
        <v/>
      </c>
      <c r="BU703" s="35">
        <f>BT703-AI703</f>
        <v/>
      </c>
      <c r="BV703" s="35">
        <f>BU703-AJ703</f>
        <v/>
      </c>
      <c r="BW703" s="35">
        <f>BV703-AK703</f>
        <v/>
      </c>
      <c r="BX703" s="35">
        <f>BW703-AL703</f>
        <v/>
      </c>
      <c r="BY703" s="35">
        <f>BX703-AM703</f>
        <v/>
      </c>
      <c r="BZ703" s="35">
        <f>BY703-AN703</f>
        <v/>
      </c>
      <c r="CA703" s="35">
        <f>BZ703-AO703</f>
        <v/>
      </c>
      <c r="CB703" s="35">
        <f>CA703-AP703</f>
        <v/>
      </c>
      <c r="CC703" s="35">
        <f>CB703-AQ703</f>
        <v/>
      </c>
      <c r="CD703" s="35">
        <f>CC703-AR703</f>
        <v/>
      </c>
      <c r="CE703" s="35">
        <f>CD703-AS703</f>
        <v/>
      </c>
      <c r="CF703" s="35">
        <f>CE703-AT703</f>
        <v/>
      </c>
      <c r="CG703" s="35">
        <f>CF703-AU703</f>
        <v/>
      </c>
      <c r="CH703" s="35">
        <f>CG703-AV703</f>
        <v/>
      </c>
      <c r="CI703" s="35">
        <f>CH703-AW703</f>
        <v/>
      </c>
      <c r="CJ703" s="35">
        <f>CI703-AX703</f>
        <v/>
      </c>
      <c r="CK703" s="35">
        <f>CJ703-AY703</f>
        <v/>
      </c>
      <c r="CL703" s="35">
        <f>CK703-AZ703</f>
        <v/>
      </c>
      <c r="CM703" s="35">
        <f>CL703-BA703</f>
        <v/>
      </c>
      <c r="CN703" s="35">
        <f>CM703-BB703</f>
        <v/>
      </c>
      <c r="CO703" s="35">
        <f>CN703-BC703</f>
        <v/>
      </c>
      <c r="CP703" s="35">
        <f>CO703-BD703</f>
        <v/>
      </c>
      <c r="CQ703" s="35">
        <f>CP703-BE703</f>
        <v/>
      </c>
      <c r="CR703" s="35">
        <f>CQ703-BF703</f>
        <v/>
      </c>
      <c r="CS703" s="35">
        <f>CR703-BG703</f>
        <v/>
      </c>
      <c r="CT703" s="35">
        <f>CS703-BH703</f>
        <v/>
      </c>
      <c r="CU703" s="35">
        <f>CT703-BI703</f>
        <v/>
      </c>
      <c r="CV703" s="35">
        <f>CU703-BJ703</f>
        <v/>
      </c>
      <c r="CW703" s="38">
        <f>CV703-BK703</f>
        <v/>
      </c>
      <c r="CX703" s="38">
        <f>CW703-BL703</f>
        <v/>
      </c>
      <c r="CY703" s="38">
        <f>CX703-BM703</f>
        <v/>
      </c>
      <c r="CZ703" s="39">
        <f>CY703-BN703</f>
        <v/>
      </c>
      <c r="DA703" s="35" t="n"/>
    </row>
    <row r="704">
      <c r="D704" s="19" t="n"/>
      <c r="E704" s="19" t="n"/>
      <c r="F704" s="21" t="n"/>
      <c r="G704" s="21" t="n"/>
      <c r="H704" s="21" t="n"/>
      <c r="I704" s="19" t="n"/>
      <c r="J704" s="19" t="n"/>
      <c r="K704" s="21" t="n"/>
      <c r="L704" s="21" t="n"/>
      <c r="M704" s="22" t="n"/>
      <c r="N704" s="22" t="n"/>
      <c r="O704" s="19" t="n"/>
      <c r="P704" s="21" t="n"/>
      <c r="Q704" s="167">
        <f>'Cutting Rules'!AD704</f>
        <v/>
      </c>
      <c r="R704" s="168" t="n"/>
      <c r="S704" s="24" t="n"/>
      <c r="T704" s="169" t="inlineStr"/>
      <c r="U704" s="19" t="n"/>
      <c r="V704" s="25" t="n"/>
      <c r="W704" s="26" t="n"/>
      <c r="X704" s="27" t="n"/>
      <c r="Y704" s="47" t="n"/>
      <c r="Z704" s="121">
        <f>IFERROR(VLOOKUP(E704,[1]route!$E$3:$BL$10005,59,0),"")&amp;IFERROR(VLOOKUP(E704,[1]route!$E$3:$BL$10005,60,0),"")</f>
        <v/>
      </c>
      <c r="AA704" s="172">
        <f>IF(R704&gt;V704,R704-V704,0)</f>
        <v/>
      </c>
      <c r="AB704" s="173">
        <f>AA704*O704*N704/1000</f>
        <v/>
      </c>
      <c r="AC704" s="4">
        <f>IFERROR(MATCH($X704,$BP704:$CZ704,0),"")</f>
        <v/>
      </c>
      <c r="AD704" s="29" t="n">
        <v>0</v>
      </c>
      <c r="AE704" s="30">
        <f>SUMIF([1]route!$E$3:$E$10005,E704,[1]!Table1[1])</f>
        <v/>
      </c>
      <c r="AF704" s="30">
        <f>SUMIF([1]route!$E$3:$E$10005,E704,[1]!Table1[2])</f>
        <v/>
      </c>
      <c r="AG704" s="30">
        <f>SUMIF([1]route!$E$3:$E$10005,E704,[1]!Table1[3])</f>
        <v/>
      </c>
      <c r="AH704" s="30">
        <f>SUMIF([1]route!$E$3:$E$10005,E704,[1]!Table1[4])</f>
        <v/>
      </c>
      <c r="AI704" s="30">
        <f>SUMIF([1]route!$E$3:$E$10005,E704,[1]!Table1[5])</f>
        <v/>
      </c>
      <c r="AJ704" s="30">
        <f>SUMIF([1]route!$E$3:$E$10005,E704,[1]!Table1[6])</f>
        <v/>
      </c>
      <c r="AK704" s="30">
        <f>SUMIF([1]route!$E$3:$E$10005,E704,[1]!Table1[7])</f>
        <v/>
      </c>
      <c r="AL704" s="30">
        <f>SUMIF([1]route!$E$3:$E$10005,E704,[1]!Table1[8])</f>
        <v/>
      </c>
      <c r="AM704" s="30">
        <f>SUMIF([1]route!$E$3:$E$10005,E704,[1]!Table1[9])</f>
        <v/>
      </c>
      <c r="AN704" s="30">
        <f>SUMIF([1]route!$E$3:$E$10005,E704,[1]!Table1[10])</f>
        <v/>
      </c>
      <c r="AO704" s="30">
        <f>SUMIF([1]route!$E$3:$E$10005,E704,[1]!Table1[11])</f>
        <v/>
      </c>
      <c r="AP704" s="30">
        <f>SUMIF([1]route!$E$3:$E$10005,E704,[1]!Table1[12])</f>
        <v/>
      </c>
      <c r="AQ704" s="30">
        <f>SUMIF([1]route!$E$3:$E$10005,E704,[1]!Table1[13])</f>
        <v/>
      </c>
      <c r="AR704" s="30">
        <f>SUMIF([1]route!$E$3:$E$10005,E704,[1]!Table1[14])</f>
        <v/>
      </c>
      <c r="AS704" s="30">
        <f>SUMIF([1]route!$E$3:$E$10005,E704,[1]!Table1[15])</f>
        <v/>
      </c>
      <c r="AT704" s="30">
        <f>SUMIF([1]route!$E$3:$E$10005,E704,[1]!Table1[16])</f>
        <v/>
      </c>
      <c r="AU704" s="30">
        <f>SUMIF([1]route!$E$3:$E$10005,E704,[1]!Table1[17])</f>
        <v/>
      </c>
      <c r="AV704" s="30">
        <f>SUMIF([1]route!$E$3:$E$10005,E704,[1]!Table1[18])</f>
        <v/>
      </c>
      <c r="AW704" s="30">
        <f>SUMIF([1]route!$E$3:$E$10005,E704,[1]!Table1[19])</f>
        <v/>
      </c>
      <c r="AX704" s="30">
        <f>SUMIF([1]route!$E$3:$E$10005,E704,[1]!Table1[20])</f>
        <v/>
      </c>
      <c r="AY704" s="30">
        <f>SUMIF([1]route!$E$3:$E$10005,E704,[1]!Table1[21])</f>
        <v/>
      </c>
      <c r="AZ704" s="30">
        <f>SUMIF([1]route!$E$3:$E$10005,E704,[1]!Table1[22])</f>
        <v/>
      </c>
      <c r="BA704" s="30">
        <f>SUMIF([1]route!$E$3:$E$10005,E704,[1]!Table1[23])</f>
        <v/>
      </c>
      <c r="BB704" s="30">
        <f>SUMIF([1]route!$E$3:$E$10005,E704,[1]!Table1[24])</f>
        <v/>
      </c>
      <c r="BC704" s="30">
        <f>SUMIF([1]route!$E$3:$E$10005,E704,[1]!Table1[25])</f>
        <v/>
      </c>
      <c r="BD704" s="30">
        <f>SUMIF([1]route!$E$3:$E$10005,E704,[1]!Table1[26])</f>
        <v/>
      </c>
      <c r="BE704" s="30">
        <f>SUMIF([1]route!$E$3:$E$10005,E704,[1]!Table1[27])</f>
        <v/>
      </c>
      <c r="BF704" s="30">
        <f>SUMIF([1]route!$E$3:$E$10005,E704,[1]!Table1[28])</f>
        <v/>
      </c>
      <c r="BG704" s="30">
        <f>SUMIF([1]route!$E$3:$E$10005,E704,[1]!Table1[29])</f>
        <v/>
      </c>
      <c r="BH704" s="30">
        <f>SUMIF([1]route!$E$3:$E$10005,E704,[1]!Table1[30])</f>
        <v/>
      </c>
      <c r="BI704" s="30">
        <f>SUMIF([1]route!$E$3:$E$10005,E704,[1]!Table1[31])</f>
        <v/>
      </c>
      <c r="BJ704" s="30">
        <f>SUMIF([1]route!$E$3:$E$10005,E704,[1]!Table1[Remain PO])</f>
        <v/>
      </c>
      <c r="BK704" s="31">
        <f>SUMIF([1]route!$E$3:$E$10005,E704,[1]!Table1[N+1])</f>
        <v/>
      </c>
      <c r="BL704" s="31">
        <f>SUMIF([1]route!$E$3:$E$10005,E704,[1]!Table1[N+2])</f>
        <v/>
      </c>
      <c r="BM704" s="31">
        <f>SUMIF([1]route!$E$3:$E$10005,E704,[1]!Table1[N+3])</f>
        <v/>
      </c>
      <c r="BN704" s="32">
        <f>SUMIF([1]route!$E$3:$E$10005,E704,[1]!Table1[N+4])</f>
        <v/>
      </c>
      <c r="BP704" s="37">
        <f>$V704-$AD704</f>
        <v/>
      </c>
      <c r="BQ704" s="35">
        <f>BP704-AE704</f>
        <v/>
      </c>
      <c r="BR704" s="35">
        <f>BQ704-AF704</f>
        <v/>
      </c>
      <c r="BS704" s="35">
        <f>BR704-AG704</f>
        <v/>
      </c>
      <c r="BT704" s="35">
        <f>BS704-AH704</f>
        <v/>
      </c>
      <c r="BU704" s="35">
        <f>BT704-AI704</f>
        <v/>
      </c>
      <c r="BV704" s="35">
        <f>BU704-AJ704</f>
        <v/>
      </c>
      <c r="BW704" s="35">
        <f>BV704-AK704</f>
        <v/>
      </c>
      <c r="BX704" s="35">
        <f>BW704-AL704</f>
        <v/>
      </c>
      <c r="BY704" s="35">
        <f>BX704-AM704</f>
        <v/>
      </c>
      <c r="BZ704" s="35">
        <f>BY704-AN704</f>
        <v/>
      </c>
      <c r="CA704" s="35">
        <f>BZ704-AO704</f>
        <v/>
      </c>
      <c r="CB704" s="35">
        <f>CA704-AP704</f>
        <v/>
      </c>
      <c r="CC704" s="35">
        <f>CB704-AQ704</f>
        <v/>
      </c>
      <c r="CD704" s="35">
        <f>CC704-AR704</f>
        <v/>
      </c>
      <c r="CE704" s="35">
        <f>CD704-AS704</f>
        <v/>
      </c>
      <c r="CF704" s="35">
        <f>CE704-AT704</f>
        <v/>
      </c>
      <c r="CG704" s="35">
        <f>CF704-AU704</f>
        <v/>
      </c>
      <c r="CH704" s="35">
        <f>CG704-AV704</f>
        <v/>
      </c>
      <c r="CI704" s="35">
        <f>CH704-AW704</f>
        <v/>
      </c>
      <c r="CJ704" s="35">
        <f>CI704-AX704</f>
        <v/>
      </c>
      <c r="CK704" s="35">
        <f>CJ704-AY704</f>
        <v/>
      </c>
      <c r="CL704" s="35">
        <f>CK704-AZ704</f>
        <v/>
      </c>
      <c r="CM704" s="35">
        <f>CL704-BA704</f>
        <v/>
      </c>
      <c r="CN704" s="35">
        <f>CM704-BB704</f>
        <v/>
      </c>
      <c r="CO704" s="35">
        <f>CN704-BC704</f>
        <v/>
      </c>
      <c r="CP704" s="35">
        <f>CO704-BD704</f>
        <v/>
      </c>
      <c r="CQ704" s="35">
        <f>CP704-BE704</f>
        <v/>
      </c>
      <c r="CR704" s="35">
        <f>CQ704-BF704</f>
        <v/>
      </c>
      <c r="CS704" s="35">
        <f>CR704-BG704</f>
        <v/>
      </c>
      <c r="CT704" s="35">
        <f>CS704-BH704</f>
        <v/>
      </c>
      <c r="CU704" s="35">
        <f>CT704-BI704</f>
        <v/>
      </c>
      <c r="CV704" s="35">
        <f>CU704-BJ704</f>
        <v/>
      </c>
      <c r="CW704" s="38">
        <f>CV704-BK704</f>
        <v/>
      </c>
      <c r="CX704" s="38">
        <f>CW704-BL704</f>
        <v/>
      </c>
      <c r="CY704" s="38">
        <f>CX704-BM704</f>
        <v/>
      </c>
      <c r="CZ704" s="39">
        <f>CY704-BN704</f>
        <v/>
      </c>
      <c r="DA704" s="35" t="n"/>
    </row>
    <row r="705">
      <c r="D705" s="19" t="n"/>
      <c r="E705" s="19" t="n"/>
      <c r="F705" s="21" t="n"/>
      <c r="G705" s="21" t="n"/>
      <c r="H705" s="21" t="n"/>
      <c r="I705" s="19" t="n"/>
      <c r="J705" s="19" t="n"/>
      <c r="K705" s="21" t="n"/>
      <c r="L705" s="21" t="n"/>
      <c r="M705" s="22" t="n"/>
      <c r="N705" s="22" t="n"/>
      <c r="O705" s="19" t="n"/>
      <c r="P705" s="21" t="n"/>
      <c r="Q705" s="167">
        <f>'Cutting Rules'!AD705</f>
        <v/>
      </c>
      <c r="R705" s="168" t="n"/>
      <c r="S705" s="24" t="n"/>
      <c r="T705" s="169" t="inlineStr"/>
      <c r="U705" s="19" t="n"/>
      <c r="V705" s="25" t="n"/>
      <c r="W705" s="26" t="n"/>
      <c r="X705" s="27" t="n"/>
      <c r="Y705" s="47" t="n"/>
      <c r="Z705" s="121">
        <f>IFERROR(VLOOKUP(E705,[1]route!$E$3:$BL$10005,59,0),"")&amp;IFERROR(VLOOKUP(E705,[1]route!$E$3:$BL$10005,60,0),"")</f>
        <v/>
      </c>
      <c r="AA705" s="172">
        <f>IF(R705&gt;V705,R705-V705,0)</f>
        <v/>
      </c>
      <c r="AB705" s="173">
        <f>AA705*O705*N705/1000</f>
        <v/>
      </c>
      <c r="AC705" s="4">
        <f>IFERROR(MATCH($X705,$BP705:$CZ705,0),"")</f>
        <v/>
      </c>
      <c r="AD705" s="29" t="n">
        <v>0</v>
      </c>
      <c r="AE705" s="30">
        <f>SUMIF([1]route!$E$3:$E$10005,E705,[1]!Table1[1])</f>
        <v/>
      </c>
      <c r="AF705" s="30">
        <f>SUMIF([1]route!$E$3:$E$10005,E705,[1]!Table1[2])</f>
        <v/>
      </c>
      <c r="AG705" s="30">
        <f>SUMIF([1]route!$E$3:$E$10005,E705,[1]!Table1[3])</f>
        <v/>
      </c>
      <c r="AH705" s="30">
        <f>SUMIF([1]route!$E$3:$E$10005,E705,[1]!Table1[4])</f>
        <v/>
      </c>
      <c r="AI705" s="30">
        <f>SUMIF([1]route!$E$3:$E$10005,E705,[1]!Table1[5])</f>
        <v/>
      </c>
      <c r="AJ705" s="30">
        <f>SUMIF([1]route!$E$3:$E$10005,E705,[1]!Table1[6])</f>
        <v/>
      </c>
      <c r="AK705" s="30">
        <f>SUMIF([1]route!$E$3:$E$10005,E705,[1]!Table1[7])</f>
        <v/>
      </c>
      <c r="AL705" s="30">
        <f>SUMIF([1]route!$E$3:$E$10005,E705,[1]!Table1[8])</f>
        <v/>
      </c>
      <c r="AM705" s="30">
        <f>SUMIF([1]route!$E$3:$E$10005,E705,[1]!Table1[9])</f>
        <v/>
      </c>
      <c r="AN705" s="30">
        <f>SUMIF([1]route!$E$3:$E$10005,E705,[1]!Table1[10])</f>
        <v/>
      </c>
      <c r="AO705" s="30">
        <f>SUMIF([1]route!$E$3:$E$10005,E705,[1]!Table1[11])</f>
        <v/>
      </c>
      <c r="AP705" s="30">
        <f>SUMIF([1]route!$E$3:$E$10005,E705,[1]!Table1[12])</f>
        <v/>
      </c>
      <c r="AQ705" s="30">
        <f>SUMIF([1]route!$E$3:$E$10005,E705,[1]!Table1[13])</f>
        <v/>
      </c>
      <c r="AR705" s="30">
        <f>SUMIF([1]route!$E$3:$E$10005,E705,[1]!Table1[14])</f>
        <v/>
      </c>
      <c r="AS705" s="30">
        <f>SUMIF([1]route!$E$3:$E$10005,E705,[1]!Table1[15])</f>
        <v/>
      </c>
      <c r="AT705" s="30">
        <f>SUMIF([1]route!$E$3:$E$10005,E705,[1]!Table1[16])</f>
        <v/>
      </c>
      <c r="AU705" s="30">
        <f>SUMIF([1]route!$E$3:$E$10005,E705,[1]!Table1[17])</f>
        <v/>
      </c>
      <c r="AV705" s="30">
        <f>SUMIF([1]route!$E$3:$E$10005,E705,[1]!Table1[18])</f>
        <v/>
      </c>
      <c r="AW705" s="30">
        <f>SUMIF([1]route!$E$3:$E$10005,E705,[1]!Table1[19])</f>
        <v/>
      </c>
      <c r="AX705" s="30">
        <f>SUMIF([1]route!$E$3:$E$10005,E705,[1]!Table1[20])</f>
        <v/>
      </c>
      <c r="AY705" s="30">
        <f>SUMIF([1]route!$E$3:$E$10005,E705,[1]!Table1[21])</f>
        <v/>
      </c>
      <c r="AZ705" s="30">
        <f>SUMIF([1]route!$E$3:$E$10005,E705,[1]!Table1[22])</f>
        <v/>
      </c>
      <c r="BA705" s="30">
        <f>SUMIF([1]route!$E$3:$E$10005,E705,[1]!Table1[23])</f>
        <v/>
      </c>
      <c r="BB705" s="30">
        <f>SUMIF([1]route!$E$3:$E$10005,E705,[1]!Table1[24])</f>
        <v/>
      </c>
      <c r="BC705" s="30">
        <f>SUMIF([1]route!$E$3:$E$10005,E705,[1]!Table1[25])</f>
        <v/>
      </c>
      <c r="BD705" s="30">
        <f>SUMIF([1]route!$E$3:$E$10005,E705,[1]!Table1[26])</f>
        <v/>
      </c>
      <c r="BE705" s="30">
        <f>SUMIF([1]route!$E$3:$E$10005,E705,[1]!Table1[27])</f>
        <v/>
      </c>
      <c r="BF705" s="30">
        <f>SUMIF([1]route!$E$3:$E$10005,E705,[1]!Table1[28])</f>
        <v/>
      </c>
      <c r="BG705" s="30">
        <f>SUMIF([1]route!$E$3:$E$10005,E705,[1]!Table1[29])</f>
        <v/>
      </c>
      <c r="BH705" s="30">
        <f>SUMIF([1]route!$E$3:$E$10005,E705,[1]!Table1[30])</f>
        <v/>
      </c>
      <c r="BI705" s="30">
        <f>SUMIF([1]route!$E$3:$E$10005,E705,[1]!Table1[31])</f>
        <v/>
      </c>
      <c r="BJ705" s="30">
        <f>SUMIF([1]route!$E$3:$E$10005,E705,[1]!Table1[Remain PO])</f>
        <v/>
      </c>
      <c r="BK705" s="31">
        <f>SUMIF([1]route!$E$3:$E$10005,E705,[1]!Table1[N+1])</f>
        <v/>
      </c>
      <c r="BL705" s="31">
        <f>SUMIF([1]route!$E$3:$E$10005,E705,[1]!Table1[N+2])</f>
        <v/>
      </c>
      <c r="BM705" s="31">
        <f>SUMIF([1]route!$E$3:$E$10005,E705,[1]!Table1[N+3])</f>
        <v/>
      </c>
      <c r="BN705" s="32">
        <f>SUMIF([1]route!$E$3:$E$10005,E705,[1]!Table1[N+4])</f>
        <v/>
      </c>
      <c r="BP705" s="37">
        <f>$V705-$AD705</f>
        <v/>
      </c>
      <c r="BQ705" s="35">
        <f>BP705-AE705</f>
        <v/>
      </c>
      <c r="BR705" s="35">
        <f>BQ705-AF705</f>
        <v/>
      </c>
      <c r="BS705" s="35">
        <f>BR705-AG705</f>
        <v/>
      </c>
      <c r="BT705" s="35">
        <f>BS705-AH705</f>
        <v/>
      </c>
      <c r="BU705" s="35">
        <f>BT705-AI705</f>
        <v/>
      </c>
      <c r="BV705" s="35">
        <f>BU705-AJ705</f>
        <v/>
      </c>
      <c r="BW705" s="35">
        <f>BV705-AK705</f>
        <v/>
      </c>
      <c r="BX705" s="35">
        <f>BW705-AL705</f>
        <v/>
      </c>
      <c r="BY705" s="35">
        <f>BX705-AM705</f>
        <v/>
      </c>
      <c r="BZ705" s="35">
        <f>BY705-AN705</f>
        <v/>
      </c>
      <c r="CA705" s="35">
        <f>BZ705-AO705</f>
        <v/>
      </c>
      <c r="CB705" s="35">
        <f>CA705-AP705</f>
        <v/>
      </c>
      <c r="CC705" s="35">
        <f>CB705-AQ705</f>
        <v/>
      </c>
      <c r="CD705" s="35">
        <f>CC705-AR705</f>
        <v/>
      </c>
      <c r="CE705" s="35">
        <f>CD705-AS705</f>
        <v/>
      </c>
      <c r="CF705" s="35">
        <f>CE705-AT705</f>
        <v/>
      </c>
      <c r="CG705" s="35">
        <f>CF705-AU705</f>
        <v/>
      </c>
      <c r="CH705" s="35">
        <f>CG705-AV705</f>
        <v/>
      </c>
      <c r="CI705" s="35">
        <f>CH705-AW705</f>
        <v/>
      </c>
      <c r="CJ705" s="35">
        <f>CI705-AX705</f>
        <v/>
      </c>
      <c r="CK705" s="35">
        <f>CJ705-AY705</f>
        <v/>
      </c>
      <c r="CL705" s="35">
        <f>CK705-AZ705</f>
        <v/>
      </c>
      <c r="CM705" s="35">
        <f>CL705-BA705</f>
        <v/>
      </c>
      <c r="CN705" s="35">
        <f>CM705-BB705</f>
        <v/>
      </c>
      <c r="CO705" s="35">
        <f>CN705-BC705</f>
        <v/>
      </c>
      <c r="CP705" s="35">
        <f>CO705-BD705</f>
        <v/>
      </c>
      <c r="CQ705" s="35">
        <f>CP705-BE705</f>
        <v/>
      </c>
      <c r="CR705" s="35">
        <f>CQ705-BF705</f>
        <v/>
      </c>
      <c r="CS705" s="35">
        <f>CR705-BG705</f>
        <v/>
      </c>
      <c r="CT705" s="35">
        <f>CS705-BH705</f>
        <v/>
      </c>
      <c r="CU705" s="35">
        <f>CT705-BI705</f>
        <v/>
      </c>
      <c r="CV705" s="35">
        <f>CU705-BJ705</f>
        <v/>
      </c>
      <c r="CW705" s="38">
        <f>CV705-BK705</f>
        <v/>
      </c>
      <c r="CX705" s="38">
        <f>CW705-BL705</f>
        <v/>
      </c>
      <c r="CY705" s="38">
        <f>CX705-BM705</f>
        <v/>
      </c>
      <c r="CZ705" s="39">
        <f>CY705-BN705</f>
        <v/>
      </c>
      <c r="DA705" s="35" t="n"/>
    </row>
    <row r="706">
      <c r="D706" s="19" t="n"/>
      <c r="E706" s="19" t="n"/>
      <c r="F706" s="21" t="n"/>
      <c r="G706" s="21" t="n"/>
      <c r="H706" s="21" t="n"/>
      <c r="I706" s="19" t="n"/>
      <c r="J706" s="19" t="n"/>
      <c r="K706" s="21" t="n"/>
      <c r="L706" s="21" t="n"/>
      <c r="M706" s="22" t="n"/>
      <c r="N706" s="22" t="n"/>
      <c r="O706" s="19" t="n"/>
      <c r="P706" s="21" t="n"/>
      <c r="Q706" s="167">
        <f>'Cutting Rules'!AD706</f>
        <v/>
      </c>
      <c r="R706" s="168" t="n"/>
      <c r="S706" s="24" t="n"/>
      <c r="T706" s="169" t="inlineStr"/>
      <c r="U706" s="19" t="n"/>
      <c r="V706" s="25" t="n"/>
      <c r="W706" s="26" t="n"/>
      <c r="X706" s="27" t="n"/>
      <c r="Y706" s="47" t="n"/>
      <c r="Z706" s="121">
        <f>IFERROR(VLOOKUP(E706,[1]route!$E$3:$BL$10005,59,0),"")&amp;IFERROR(VLOOKUP(E706,[1]route!$E$3:$BL$10005,60,0),"")</f>
        <v/>
      </c>
      <c r="AA706" s="172">
        <f>IF(R706&gt;V706,R706-V706,0)</f>
        <v/>
      </c>
      <c r="AB706" s="173">
        <f>AA706*O706*N706/1000</f>
        <v/>
      </c>
      <c r="AC706" s="4">
        <f>IFERROR(MATCH($X706,$BP706:$CZ706,0),"")</f>
        <v/>
      </c>
      <c r="AD706" s="29" t="n">
        <v>0</v>
      </c>
      <c r="AE706" s="30">
        <f>SUMIF([1]route!$E$3:$E$10005,E706,[1]!Table1[1])</f>
        <v/>
      </c>
      <c r="AF706" s="30">
        <f>SUMIF([1]route!$E$3:$E$10005,E706,[1]!Table1[2])</f>
        <v/>
      </c>
      <c r="AG706" s="30">
        <f>SUMIF([1]route!$E$3:$E$10005,E706,[1]!Table1[3])</f>
        <v/>
      </c>
      <c r="AH706" s="30">
        <f>SUMIF([1]route!$E$3:$E$10005,E706,[1]!Table1[4])</f>
        <v/>
      </c>
      <c r="AI706" s="30">
        <f>SUMIF([1]route!$E$3:$E$10005,E706,[1]!Table1[5])</f>
        <v/>
      </c>
      <c r="AJ706" s="30">
        <f>SUMIF([1]route!$E$3:$E$10005,E706,[1]!Table1[6])</f>
        <v/>
      </c>
      <c r="AK706" s="30">
        <f>SUMIF([1]route!$E$3:$E$10005,E706,[1]!Table1[7])</f>
        <v/>
      </c>
      <c r="AL706" s="30">
        <f>SUMIF([1]route!$E$3:$E$10005,E706,[1]!Table1[8])</f>
        <v/>
      </c>
      <c r="AM706" s="30">
        <f>SUMIF([1]route!$E$3:$E$10005,E706,[1]!Table1[9])</f>
        <v/>
      </c>
      <c r="AN706" s="30">
        <f>SUMIF([1]route!$E$3:$E$10005,E706,[1]!Table1[10])</f>
        <v/>
      </c>
      <c r="AO706" s="30">
        <f>SUMIF([1]route!$E$3:$E$10005,E706,[1]!Table1[11])</f>
        <v/>
      </c>
      <c r="AP706" s="30">
        <f>SUMIF([1]route!$E$3:$E$10005,E706,[1]!Table1[12])</f>
        <v/>
      </c>
      <c r="AQ706" s="30">
        <f>SUMIF([1]route!$E$3:$E$10005,E706,[1]!Table1[13])</f>
        <v/>
      </c>
      <c r="AR706" s="30">
        <f>SUMIF([1]route!$E$3:$E$10005,E706,[1]!Table1[14])</f>
        <v/>
      </c>
      <c r="AS706" s="30">
        <f>SUMIF([1]route!$E$3:$E$10005,E706,[1]!Table1[15])</f>
        <v/>
      </c>
      <c r="AT706" s="30">
        <f>SUMIF([1]route!$E$3:$E$10005,E706,[1]!Table1[16])</f>
        <v/>
      </c>
      <c r="AU706" s="30">
        <f>SUMIF([1]route!$E$3:$E$10005,E706,[1]!Table1[17])</f>
        <v/>
      </c>
      <c r="AV706" s="30">
        <f>SUMIF([1]route!$E$3:$E$10005,E706,[1]!Table1[18])</f>
        <v/>
      </c>
      <c r="AW706" s="30">
        <f>SUMIF([1]route!$E$3:$E$10005,E706,[1]!Table1[19])</f>
        <v/>
      </c>
      <c r="AX706" s="30">
        <f>SUMIF([1]route!$E$3:$E$10005,E706,[1]!Table1[20])</f>
        <v/>
      </c>
      <c r="AY706" s="30">
        <f>SUMIF([1]route!$E$3:$E$10005,E706,[1]!Table1[21])</f>
        <v/>
      </c>
      <c r="AZ706" s="30">
        <f>SUMIF([1]route!$E$3:$E$10005,E706,[1]!Table1[22])</f>
        <v/>
      </c>
      <c r="BA706" s="30">
        <f>SUMIF([1]route!$E$3:$E$10005,E706,[1]!Table1[23])</f>
        <v/>
      </c>
      <c r="BB706" s="30">
        <f>SUMIF([1]route!$E$3:$E$10005,E706,[1]!Table1[24])</f>
        <v/>
      </c>
      <c r="BC706" s="30">
        <f>SUMIF([1]route!$E$3:$E$10005,E706,[1]!Table1[25])</f>
        <v/>
      </c>
      <c r="BD706" s="30">
        <f>SUMIF([1]route!$E$3:$E$10005,E706,[1]!Table1[26])</f>
        <v/>
      </c>
      <c r="BE706" s="30">
        <f>SUMIF([1]route!$E$3:$E$10005,E706,[1]!Table1[27])</f>
        <v/>
      </c>
      <c r="BF706" s="30">
        <f>SUMIF([1]route!$E$3:$E$10005,E706,[1]!Table1[28])</f>
        <v/>
      </c>
      <c r="BG706" s="30">
        <f>SUMIF([1]route!$E$3:$E$10005,E706,[1]!Table1[29])</f>
        <v/>
      </c>
      <c r="BH706" s="30">
        <f>SUMIF([1]route!$E$3:$E$10005,E706,[1]!Table1[30])</f>
        <v/>
      </c>
      <c r="BI706" s="30">
        <f>SUMIF([1]route!$E$3:$E$10005,E706,[1]!Table1[31])</f>
        <v/>
      </c>
      <c r="BJ706" s="30">
        <f>SUMIF([1]route!$E$3:$E$10005,E706,[1]!Table1[Remain PO])</f>
        <v/>
      </c>
      <c r="BK706" s="31">
        <f>SUMIF([1]route!$E$3:$E$10005,E706,[1]!Table1[N+1])</f>
        <v/>
      </c>
      <c r="BL706" s="31">
        <f>SUMIF([1]route!$E$3:$E$10005,E706,[1]!Table1[N+2])</f>
        <v/>
      </c>
      <c r="BM706" s="31">
        <f>SUMIF([1]route!$E$3:$E$10005,E706,[1]!Table1[N+3])</f>
        <v/>
      </c>
      <c r="BN706" s="32">
        <f>SUMIF([1]route!$E$3:$E$10005,E706,[1]!Table1[N+4])</f>
        <v/>
      </c>
      <c r="BP706" s="37">
        <f>$V706-$AD706</f>
        <v/>
      </c>
      <c r="BQ706" s="35">
        <f>BP706-AE706</f>
        <v/>
      </c>
      <c r="BR706" s="35">
        <f>BQ706-AF706</f>
        <v/>
      </c>
      <c r="BS706" s="35">
        <f>BR706-AG706</f>
        <v/>
      </c>
      <c r="BT706" s="35">
        <f>BS706-AH706</f>
        <v/>
      </c>
      <c r="BU706" s="35">
        <f>BT706-AI706</f>
        <v/>
      </c>
      <c r="BV706" s="35">
        <f>BU706-AJ706</f>
        <v/>
      </c>
      <c r="BW706" s="35">
        <f>BV706-AK706</f>
        <v/>
      </c>
      <c r="BX706" s="35">
        <f>BW706-AL706</f>
        <v/>
      </c>
      <c r="BY706" s="35">
        <f>BX706-AM706</f>
        <v/>
      </c>
      <c r="BZ706" s="35">
        <f>BY706-AN706</f>
        <v/>
      </c>
      <c r="CA706" s="35">
        <f>BZ706-AO706</f>
        <v/>
      </c>
      <c r="CB706" s="35">
        <f>CA706-AP706</f>
        <v/>
      </c>
      <c r="CC706" s="35">
        <f>CB706-AQ706</f>
        <v/>
      </c>
      <c r="CD706" s="35">
        <f>CC706-AR706</f>
        <v/>
      </c>
      <c r="CE706" s="35">
        <f>CD706-AS706</f>
        <v/>
      </c>
      <c r="CF706" s="35">
        <f>CE706-AT706</f>
        <v/>
      </c>
      <c r="CG706" s="35">
        <f>CF706-AU706</f>
        <v/>
      </c>
      <c r="CH706" s="35">
        <f>CG706-AV706</f>
        <v/>
      </c>
      <c r="CI706" s="35">
        <f>CH706-AW706</f>
        <v/>
      </c>
      <c r="CJ706" s="35">
        <f>CI706-AX706</f>
        <v/>
      </c>
      <c r="CK706" s="35">
        <f>CJ706-AY706</f>
        <v/>
      </c>
      <c r="CL706" s="35">
        <f>CK706-AZ706</f>
        <v/>
      </c>
      <c r="CM706" s="35">
        <f>CL706-BA706</f>
        <v/>
      </c>
      <c r="CN706" s="35">
        <f>CM706-BB706</f>
        <v/>
      </c>
      <c r="CO706" s="35">
        <f>CN706-BC706</f>
        <v/>
      </c>
      <c r="CP706" s="35">
        <f>CO706-BD706</f>
        <v/>
      </c>
      <c r="CQ706" s="35">
        <f>CP706-BE706</f>
        <v/>
      </c>
      <c r="CR706" s="35">
        <f>CQ706-BF706</f>
        <v/>
      </c>
      <c r="CS706" s="35">
        <f>CR706-BG706</f>
        <v/>
      </c>
      <c r="CT706" s="35">
        <f>CS706-BH706</f>
        <v/>
      </c>
      <c r="CU706" s="35">
        <f>CT706-BI706</f>
        <v/>
      </c>
      <c r="CV706" s="35">
        <f>CU706-BJ706</f>
        <v/>
      </c>
      <c r="CW706" s="38">
        <f>CV706-BK706</f>
        <v/>
      </c>
      <c r="CX706" s="38">
        <f>CW706-BL706</f>
        <v/>
      </c>
      <c r="CY706" s="38">
        <f>CX706-BM706</f>
        <v/>
      </c>
      <c r="CZ706" s="39">
        <f>CY706-BN706</f>
        <v/>
      </c>
      <c r="DA706" s="35" t="n"/>
    </row>
    <row r="707">
      <c r="D707" s="19" t="n"/>
      <c r="E707" s="19" t="n"/>
      <c r="F707" s="21" t="n"/>
      <c r="G707" s="21" t="n"/>
      <c r="H707" s="21" t="n"/>
      <c r="I707" s="19" t="n"/>
      <c r="J707" s="19" t="n"/>
      <c r="K707" s="21" t="n"/>
      <c r="L707" s="21" t="n"/>
      <c r="M707" s="22" t="n"/>
      <c r="N707" s="22" t="n"/>
      <c r="O707" s="19" t="n"/>
      <c r="P707" s="21" t="n"/>
      <c r="Q707" s="167">
        <f>'Cutting Rules'!AD707</f>
        <v/>
      </c>
      <c r="R707" s="168" t="n"/>
      <c r="S707" s="24" t="n"/>
      <c r="T707" s="169" t="inlineStr"/>
      <c r="U707" s="19" t="n"/>
      <c r="V707" s="25" t="n"/>
      <c r="W707" s="26" t="n"/>
      <c r="X707" s="27" t="n"/>
      <c r="Y707" s="47" t="n"/>
      <c r="Z707" s="121">
        <f>IFERROR(VLOOKUP(E707,[1]route!$E$3:$BL$10005,59,0),"")&amp;IFERROR(VLOOKUP(E707,[1]route!$E$3:$BL$10005,60,0),"")</f>
        <v/>
      </c>
      <c r="AA707" s="172">
        <f>IF(R707&gt;V707,R707-V707,0)</f>
        <v/>
      </c>
      <c r="AB707" s="173">
        <f>AA707*O707*N707/1000</f>
        <v/>
      </c>
      <c r="AC707" s="4">
        <f>IFERROR(MATCH($X707,$BP707:$CZ707,0),"")</f>
        <v/>
      </c>
      <c r="AD707" s="29" t="n">
        <v>0</v>
      </c>
      <c r="AE707" s="30">
        <f>SUMIF([1]route!$E$3:$E$10005,E707,[1]!Table1[1])</f>
        <v/>
      </c>
      <c r="AF707" s="30">
        <f>SUMIF([1]route!$E$3:$E$10005,E707,[1]!Table1[2])</f>
        <v/>
      </c>
      <c r="AG707" s="30">
        <f>SUMIF([1]route!$E$3:$E$10005,E707,[1]!Table1[3])</f>
        <v/>
      </c>
      <c r="AH707" s="30">
        <f>SUMIF([1]route!$E$3:$E$10005,E707,[1]!Table1[4])</f>
        <v/>
      </c>
      <c r="AI707" s="30">
        <f>SUMIF([1]route!$E$3:$E$10005,E707,[1]!Table1[5])</f>
        <v/>
      </c>
      <c r="AJ707" s="30">
        <f>SUMIF([1]route!$E$3:$E$10005,E707,[1]!Table1[6])</f>
        <v/>
      </c>
      <c r="AK707" s="30">
        <f>SUMIF([1]route!$E$3:$E$10005,E707,[1]!Table1[7])</f>
        <v/>
      </c>
      <c r="AL707" s="30">
        <f>SUMIF([1]route!$E$3:$E$10005,E707,[1]!Table1[8])</f>
        <v/>
      </c>
      <c r="AM707" s="30">
        <f>SUMIF([1]route!$E$3:$E$10005,E707,[1]!Table1[9])</f>
        <v/>
      </c>
      <c r="AN707" s="30">
        <f>SUMIF([1]route!$E$3:$E$10005,E707,[1]!Table1[10])</f>
        <v/>
      </c>
      <c r="AO707" s="30">
        <f>SUMIF([1]route!$E$3:$E$10005,E707,[1]!Table1[11])</f>
        <v/>
      </c>
      <c r="AP707" s="30">
        <f>SUMIF([1]route!$E$3:$E$10005,E707,[1]!Table1[12])</f>
        <v/>
      </c>
      <c r="AQ707" s="30">
        <f>SUMIF([1]route!$E$3:$E$10005,E707,[1]!Table1[13])</f>
        <v/>
      </c>
      <c r="AR707" s="30">
        <f>SUMIF([1]route!$E$3:$E$10005,E707,[1]!Table1[14])</f>
        <v/>
      </c>
      <c r="AS707" s="30">
        <f>SUMIF([1]route!$E$3:$E$10005,E707,[1]!Table1[15])</f>
        <v/>
      </c>
      <c r="AT707" s="30">
        <f>SUMIF([1]route!$E$3:$E$10005,E707,[1]!Table1[16])</f>
        <v/>
      </c>
      <c r="AU707" s="30">
        <f>SUMIF([1]route!$E$3:$E$10005,E707,[1]!Table1[17])</f>
        <v/>
      </c>
      <c r="AV707" s="30">
        <f>SUMIF([1]route!$E$3:$E$10005,E707,[1]!Table1[18])</f>
        <v/>
      </c>
      <c r="AW707" s="30">
        <f>SUMIF([1]route!$E$3:$E$10005,E707,[1]!Table1[19])</f>
        <v/>
      </c>
      <c r="AX707" s="30">
        <f>SUMIF([1]route!$E$3:$E$10005,E707,[1]!Table1[20])</f>
        <v/>
      </c>
      <c r="AY707" s="30">
        <f>SUMIF([1]route!$E$3:$E$10005,E707,[1]!Table1[21])</f>
        <v/>
      </c>
      <c r="AZ707" s="30">
        <f>SUMIF([1]route!$E$3:$E$10005,E707,[1]!Table1[22])</f>
        <v/>
      </c>
      <c r="BA707" s="30">
        <f>SUMIF([1]route!$E$3:$E$10005,E707,[1]!Table1[23])</f>
        <v/>
      </c>
      <c r="BB707" s="30">
        <f>SUMIF([1]route!$E$3:$E$10005,E707,[1]!Table1[24])</f>
        <v/>
      </c>
      <c r="BC707" s="30">
        <f>SUMIF([1]route!$E$3:$E$10005,E707,[1]!Table1[25])</f>
        <v/>
      </c>
      <c r="BD707" s="30">
        <f>SUMIF([1]route!$E$3:$E$10005,E707,[1]!Table1[26])</f>
        <v/>
      </c>
      <c r="BE707" s="30">
        <f>SUMIF([1]route!$E$3:$E$10005,E707,[1]!Table1[27])</f>
        <v/>
      </c>
      <c r="BF707" s="30">
        <f>SUMIF([1]route!$E$3:$E$10005,E707,[1]!Table1[28])</f>
        <v/>
      </c>
      <c r="BG707" s="30">
        <f>SUMIF([1]route!$E$3:$E$10005,E707,[1]!Table1[29])</f>
        <v/>
      </c>
      <c r="BH707" s="30">
        <f>SUMIF([1]route!$E$3:$E$10005,E707,[1]!Table1[30])</f>
        <v/>
      </c>
      <c r="BI707" s="30">
        <f>SUMIF([1]route!$E$3:$E$10005,E707,[1]!Table1[31])</f>
        <v/>
      </c>
      <c r="BJ707" s="30">
        <f>SUMIF([1]route!$E$3:$E$10005,E707,[1]!Table1[Remain PO])</f>
        <v/>
      </c>
      <c r="BK707" s="31">
        <f>SUMIF([1]route!$E$3:$E$10005,E707,[1]!Table1[N+1])</f>
        <v/>
      </c>
      <c r="BL707" s="31">
        <f>SUMIF([1]route!$E$3:$E$10005,E707,[1]!Table1[N+2])</f>
        <v/>
      </c>
      <c r="BM707" s="31">
        <f>SUMIF([1]route!$E$3:$E$10005,E707,[1]!Table1[N+3])</f>
        <v/>
      </c>
      <c r="BN707" s="32">
        <f>SUMIF([1]route!$E$3:$E$10005,E707,[1]!Table1[N+4])</f>
        <v/>
      </c>
      <c r="BP707" s="37">
        <f>$V707-$AD707</f>
        <v/>
      </c>
      <c r="BQ707" s="35">
        <f>BP707-AE707</f>
        <v/>
      </c>
      <c r="BR707" s="35">
        <f>BQ707-AF707</f>
        <v/>
      </c>
      <c r="BS707" s="35">
        <f>BR707-AG707</f>
        <v/>
      </c>
      <c r="BT707" s="35">
        <f>BS707-AH707</f>
        <v/>
      </c>
      <c r="BU707" s="35">
        <f>BT707-AI707</f>
        <v/>
      </c>
      <c r="BV707" s="35">
        <f>BU707-AJ707</f>
        <v/>
      </c>
      <c r="BW707" s="35">
        <f>BV707-AK707</f>
        <v/>
      </c>
      <c r="BX707" s="35">
        <f>BW707-AL707</f>
        <v/>
      </c>
      <c r="BY707" s="35">
        <f>BX707-AM707</f>
        <v/>
      </c>
      <c r="BZ707" s="35">
        <f>BY707-AN707</f>
        <v/>
      </c>
      <c r="CA707" s="35">
        <f>BZ707-AO707</f>
        <v/>
      </c>
      <c r="CB707" s="35">
        <f>CA707-AP707</f>
        <v/>
      </c>
      <c r="CC707" s="35">
        <f>CB707-AQ707</f>
        <v/>
      </c>
      <c r="CD707" s="35">
        <f>CC707-AR707</f>
        <v/>
      </c>
      <c r="CE707" s="35">
        <f>CD707-AS707</f>
        <v/>
      </c>
      <c r="CF707" s="35">
        <f>CE707-AT707</f>
        <v/>
      </c>
      <c r="CG707" s="35">
        <f>CF707-AU707</f>
        <v/>
      </c>
      <c r="CH707" s="35">
        <f>CG707-AV707</f>
        <v/>
      </c>
      <c r="CI707" s="35">
        <f>CH707-AW707</f>
        <v/>
      </c>
      <c r="CJ707" s="35">
        <f>CI707-AX707</f>
        <v/>
      </c>
      <c r="CK707" s="35">
        <f>CJ707-AY707</f>
        <v/>
      </c>
      <c r="CL707" s="35">
        <f>CK707-AZ707</f>
        <v/>
      </c>
      <c r="CM707" s="35">
        <f>CL707-BA707</f>
        <v/>
      </c>
      <c r="CN707" s="35">
        <f>CM707-BB707</f>
        <v/>
      </c>
      <c r="CO707" s="35">
        <f>CN707-BC707</f>
        <v/>
      </c>
      <c r="CP707" s="35">
        <f>CO707-BD707</f>
        <v/>
      </c>
      <c r="CQ707" s="35">
        <f>CP707-BE707</f>
        <v/>
      </c>
      <c r="CR707" s="35">
        <f>CQ707-BF707</f>
        <v/>
      </c>
      <c r="CS707" s="35">
        <f>CR707-BG707</f>
        <v/>
      </c>
      <c r="CT707" s="35">
        <f>CS707-BH707</f>
        <v/>
      </c>
      <c r="CU707" s="35">
        <f>CT707-BI707</f>
        <v/>
      </c>
      <c r="CV707" s="35">
        <f>CU707-BJ707</f>
        <v/>
      </c>
      <c r="CW707" s="38">
        <f>CV707-BK707</f>
        <v/>
      </c>
      <c r="CX707" s="38">
        <f>CW707-BL707</f>
        <v/>
      </c>
      <c r="CY707" s="38">
        <f>CX707-BM707</f>
        <v/>
      </c>
      <c r="CZ707" s="39">
        <f>CY707-BN707</f>
        <v/>
      </c>
      <c r="DA707" s="35" t="n"/>
    </row>
    <row r="708">
      <c r="D708" s="19" t="n"/>
      <c r="E708" s="19" t="n"/>
      <c r="F708" s="21" t="n"/>
      <c r="G708" s="21" t="n"/>
      <c r="H708" s="21" t="n"/>
      <c r="I708" s="19" t="n"/>
      <c r="J708" s="19" t="n"/>
      <c r="K708" s="21" t="n"/>
      <c r="L708" s="21" t="n"/>
      <c r="M708" s="22" t="n"/>
      <c r="N708" s="22" t="n"/>
      <c r="O708" s="19" t="n"/>
      <c r="P708" s="21" t="n"/>
      <c r="Q708" s="167">
        <f>'Cutting Rules'!AD708</f>
        <v/>
      </c>
      <c r="R708" s="168" t="n"/>
      <c r="S708" s="24" t="n"/>
      <c r="T708" s="169" t="inlineStr"/>
      <c r="U708" s="19" t="n"/>
      <c r="V708" s="25" t="n"/>
      <c r="W708" s="26" t="n"/>
      <c r="X708" s="27" t="n"/>
      <c r="Y708" s="47" t="n"/>
      <c r="Z708" s="121">
        <f>IFERROR(VLOOKUP(E708,[1]route!$E$3:$BL$10005,59,0),"")&amp;IFERROR(VLOOKUP(E708,[1]route!$E$3:$BL$10005,60,0),"")</f>
        <v/>
      </c>
      <c r="AA708" s="172">
        <f>IF(R708&gt;V708,R708-V708,0)</f>
        <v/>
      </c>
      <c r="AB708" s="173">
        <f>AA708*O708*N708/1000</f>
        <v/>
      </c>
      <c r="AC708" s="4">
        <f>IFERROR(MATCH($X708,$BP708:$CZ708,0),"")</f>
        <v/>
      </c>
      <c r="AD708" s="29" t="n">
        <v>0</v>
      </c>
      <c r="AE708" s="30">
        <f>SUMIF([1]route!$E$3:$E$10005,E708,[1]!Table1[1])</f>
        <v/>
      </c>
      <c r="AF708" s="30">
        <f>SUMIF([1]route!$E$3:$E$10005,E708,[1]!Table1[2])</f>
        <v/>
      </c>
      <c r="AG708" s="30">
        <f>SUMIF([1]route!$E$3:$E$10005,E708,[1]!Table1[3])</f>
        <v/>
      </c>
      <c r="AH708" s="30">
        <f>SUMIF([1]route!$E$3:$E$10005,E708,[1]!Table1[4])</f>
        <v/>
      </c>
      <c r="AI708" s="30">
        <f>SUMIF([1]route!$E$3:$E$10005,E708,[1]!Table1[5])</f>
        <v/>
      </c>
      <c r="AJ708" s="30">
        <f>SUMIF([1]route!$E$3:$E$10005,E708,[1]!Table1[6])</f>
        <v/>
      </c>
      <c r="AK708" s="30">
        <f>SUMIF([1]route!$E$3:$E$10005,E708,[1]!Table1[7])</f>
        <v/>
      </c>
      <c r="AL708" s="30">
        <f>SUMIF([1]route!$E$3:$E$10005,E708,[1]!Table1[8])</f>
        <v/>
      </c>
      <c r="AM708" s="30">
        <f>SUMIF([1]route!$E$3:$E$10005,E708,[1]!Table1[9])</f>
        <v/>
      </c>
      <c r="AN708" s="30">
        <f>SUMIF([1]route!$E$3:$E$10005,E708,[1]!Table1[10])</f>
        <v/>
      </c>
      <c r="AO708" s="30">
        <f>SUMIF([1]route!$E$3:$E$10005,E708,[1]!Table1[11])</f>
        <v/>
      </c>
      <c r="AP708" s="30">
        <f>SUMIF([1]route!$E$3:$E$10005,E708,[1]!Table1[12])</f>
        <v/>
      </c>
      <c r="AQ708" s="30">
        <f>SUMIF([1]route!$E$3:$E$10005,E708,[1]!Table1[13])</f>
        <v/>
      </c>
      <c r="AR708" s="30">
        <f>SUMIF([1]route!$E$3:$E$10005,E708,[1]!Table1[14])</f>
        <v/>
      </c>
      <c r="AS708" s="30">
        <f>SUMIF([1]route!$E$3:$E$10005,E708,[1]!Table1[15])</f>
        <v/>
      </c>
      <c r="AT708" s="30">
        <f>SUMIF([1]route!$E$3:$E$10005,E708,[1]!Table1[16])</f>
        <v/>
      </c>
      <c r="AU708" s="30">
        <f>SUMIF([1]route!$E$3:$E$10005,E708,[1]!Table1[17])</f>
        <v/>
      </c>
      <c r="AV708" s="30">
        <f>SUMIF([1]route!$E$3:$E$10005,E708,[1]!Table1[18])</f>
        <v/>
      </c>
      <c r="AW708" s="30">
        <f>SUMIF([1]route!$E$3:$E$10005,E708,[1]!Table1[19])</f>
        <v/>
      </c>
      <c r="AX708" s="30">
        <f>SUMIF([1]route!$E$3:$E$10005,E708,[1]!Table1[20])</f>
        <v/>
      </c>
      <c r="AY708" s="30">
        <f>SUMIF([1]route!$E$3:$E$10005,E708,[1]!Table1[21])</f>
        <v/>
      </c>
      <c r="AZ708" s="30">
        <f>SUMIF([1]route!$E$3:$E$10005,E708,[1]!Table1[22])</f>
        <v/>
      </c>
      <c r="BA708" s="30">
        <f>SUMIF([1]route!$E$3:$E$10005,E708,[1]!Table1[23])</f>
        <v/>
      </c>
      <c r="BB708" s="30">
        <f>SUMIF([1]route!$E$3:$E$10005,E708,[1]!Table1[24])</f>
        <v/>
      </c>
      <c r="BC708" s="30">
        <f>SUMIF([1]route!$E$3:$E$10005,E708,[1]!Table1[25])</f>
        <v/>
      </c>
      <c r="BD708" s="30">
        <f>SUMIF([1]route!$E$3:$E$10005,E708,[1]!Table1[26])</f>
        <v/>
      </c>
      <c r="BE708" s="30">
        <f>SUMIF([1]route!$E$3:$E$10005,E708,[1]!Table1[27])</f>
        <v/>
      </c>
      <c r="BF708" s="30">
        <f>SUMIF([1]route!$E$3:$E$10005,E708,[1]!Table1[28])</f>
        <v/>
      </c>
      <c r="BG708" s="30">
        <f>SUMIF([1]route!$E$3:$E$10005,E708,[1]!Table1[29])</f>
        <v/>
      </c>
      <c r="BH708" s="30">
        <f>SUMIF([1]route!$E$3:$E$10005,E708,[1]!Table1[30])</f>
        <v/>
      </c>
      <c r="BI708" s="30">
        <f>SUMIF([1]route!$E$3:$E$10005,E708,[1]!Table1[31])</f>
        <v/>
      </c>
      <c r="BJ708" s="30">
        <f>SUMIF([1]route!$E$3:$E$10005,E708,[1]!Table1[Remain PO])</f>
        <v/>
      </c>
      <c r="BK708" s="31">
        <f>SUMIF([1]route!$E$3:$E$10005,E708,[1]!Table1[N+1])</f>
        <v/>
      </c>
      <c r="BL708" s="31">
        <f>SUMIF([1]route!$E$3:$E$10005,E708,[1]!Table1[N+2])</f>
        <v/>
      </c>
      <c r="BM708" s="31">
        <f>SUMIF([1]route!$E$3:$E$10005,E708,[1]!Table1[N+3])</f>
        <v/>
      </c>
      <c r="BN708" s="32">
        <f>SUMIF([1]route!$E$3:$E$10005,E708,[1]!Table1[N+4])</f>
        <v/>
      </c>
      <c r="BP708" s="37">
        <f>$V708-$AD708</f>
        <v/>
      </c>
      <c r="BQ708" s="35">
        <f>BP708-AE708</f>
        <v/>
      </c>
      <c r="BR708" s="35">
        <f>BQ708-AF708</f>
        <v/>
      </c>
      <c r="BS708" s="35">
        <f>BR708-AG708</f>
        <v/>
      </c>
      <c r="BT708" s="35">
        <f>BS708-AH708</f>
        <v/>
      </c>
      <c r="BU708" s="35">
        <f>BT708-AI708</f>
        <v/>
      </c>
      <c r="BV708" s="35">
        <f>BU708-AJ708</f>
        <v/>
      </c>
      <c r="BW708" s="35">
        <f>BV708-AK708</f>
        <v/>
      </c>
      <c r="BX708" s="35">
        <f>BW708-AL708</f>
        <v/>
      </c>
      <c r="BY708" s="35">
        <f>BX708-AM708</f>
        <v/>
      </c>
      <c r="BZ708" s="35">
        <f>BY708-AN708</f>
        <v/>
      </c>
      <c r="CA708" s="35">
        <f>BZ708-AO708</f>
        <v/>
      </c>
      <c r="CB708" s="35">
        <f>CA708-AP708</f>
        <v/>
      </c>
      <c r="CC708" s="35">
        <f>CB708-AQ708</f>
        <v/>
      </c>
      <c r="CD708" s="35">
        <f>CC708-AR708</f>
        <v/>
      </c>
      <c r="CE708" s="35">
        <f>CD708-AS708</f>
        <v/>
      </c>
      <c r="CF708" s="35">
        <f>CE708-AT708</f>
        <v/>
      </c>
      <c r="CG708" s="35">
        <f>CF708-AU708</f>
        <v/>
      </c>
      <c r="CH708" s="35">
        <f>CG708-AV708</f>
        <v/>
      </c>
      <c r="CI708" s="35">
        <f>CH708-AW708</f>
        <v/>
      </c>
      <c r="CJ708" s="35">
        <f>CI708-AX708</f>
        <v/>
      </c>
      <c r="CK708" s="35">
        <f>CJ708-AY708</f>
        <v/>
      </c>
      <c r="CL708" s="35">
        <f>CK708-AZ708</f>
        <v/>
      </c>
      <c r="CM708" s="35">
        <f>CL708-BA708</f>
        <v/>
      </c>
      <c r="CN708" s="35">
        <f>CM708-BB708</f>
        <v/>
      </c>
      <c r="CO708" s="35">
        <f>CN708-BC708</f>
        <v/>
      </c>
      <c r="CP708" s="35">
        <f>CO708-BD708</f>
        <v/>
      </c>
      <c r="CQ708" s="35">
        <f>CP708-BE708</f>
        <v/>
      </c>
      <c r="CR708" s="35">
        <f>CQ708-BF708</f>
        <v/>
      </c>
      <c r="CS708" s="35">
        <f>CR708-BG708</f>
        <v/>
      </c>
      <c r="CT708" s="35">
        <f>CS708-BH708</f>
        <v/>
      </c>
      <c r="CU708" s="35">
        <f>CT708-BI708</f>
        <v/>
      </c>
      <c r="CV708" s="35">
        <f>CU708-BJ708</f>
        <v/>
      </c>
      <c r="CW708" s="38">
        <f>CV708-BK708</f>
        <v/>
      </c>
      <c r="CX708" s="38">
        <f>CW708-BL708</f>
        <v/>
      </c>
      <c r="CY708" s="38">
        <f>CX708-BM708</f>
        <v/>
      </c>
      <c r="CZ708" s="39">
        <f>CY708-BN708</f>
        <v/>
      </c>
      <c r="DA708" s="35" t="n"/>
    </row>
    <row r="709">
      <c r="D709" s="19" t="n"/>
      <c r="E709" s="19" t="n"/>
      <c r="F709" s="21" t="n"/>
      <c r="G709" s="21" t="n"/>
      <c r="H709" s="21" t="n"/>
      <c r="I709" s="19" t="n"/>
      <c r="J709" s="19" t="n"/>
      <c r="K709" s="21" t="n"/>
      <c r="L709" s="21" t="n"/>
      <c r="M709" s="22" t="n"/>
      <c r="N709" s="22" t="n"/>
      <c r="O709" s="19" t="n"/>
      <c r="P709" s="21" t="n"/>
      <c r="Q709" s="167">
        <f>'Cutting Rules'!AD709</f>
        <v/>
      </c>
      <c r="R709" s="168" t="n"/>
      <c r="S709" s="24" t="n"/>
      <c r="T709" s="169" t="inlineStr"/>
      <c r="U709" s="19" t="n"/>
      <c r="V709" s="25" t="n"/>
      <c r="W709" s="26" t="n"/>
      <c r="X709" s="27" t="n"/>
      <c r="Y709" s="47" t="n"/>
      <c r="Z709" s="121">
        <f>IFERROR(VLOOKUP(E709,[1]route!$E$3:$BL$10005,59,0),"")&amp;IFERROR(VLOOKUP(E709,[1]route!$E$3:$BL$10005,60,0),"")</f>
        <v/>
      </c>
      <c r="AA709" s="172">
        <f>IF(R709&gt;V709,R709-V709,0)</f>
        <v/>
      </c>
      <c r="AB709" s="173">
        <f>AA709*O709*N709/1000</f>
        <v/>
      </c>
      <c r="AC709" s="4">
        <f>IFERROR(MATCH($X709,$BP709:$CZ709,0),"")</f>
        <v/>
      </c>
      <c r="AD709" s="29" t="n">
        <v>0</v>
      </c>
      <c r="AE709" s="30">
        <f>SUMIF([1]route!$E$3:$E$10005,E709,[1]!Table1[1])</f>
        <v/>
      </c>
      <c r="AF709" s="30">
        <f>SUMIF([1]route!$E$3:$E$10005,E709,[1]!Table1[2])</f>
        <v/>
      </c>
      <c r="AG709" s="30">
        <f>SUMIF([1]route!$E$3:$E$10005,E709,[1]!Table1[3])</f>
        <v/>
      </c>
      <c r="AH709" s="30">
        <f>SUMIF([1]route!$E$3:$E$10005,E709,[1]!Table1[4])</f>
        <v/>
      </c>
      <c r="AI709" s="30">
        <f>SUMIF([1]route!$E$3:$E$10005,E709,[1]!Table1[5])</f>
        <v/>
      </c>
      <c r="AJ709" s="30">
        <f>SUMIF([1]route!$E$3:$E$10005,E709,[1]!Table1[6])</f>
        <v/>
      </c>
      <c r="AK709" s="30">
        <f>SUMIF([1]route!$E$3:$E$10005,E709,[1]!Table1[7])</f>
        <v/>
      </c>
      <c r="AL709" s="30">
        <f>SUMIF([1]route!$E$3:$E$10005,E709,[1]!Table1[8])</f>
        <v/>
      </c>
      <c r="AM709" s="30">
        <f>SUMIF([1]route!$E$3:$E$10005,E709,[1]!Table1[9])</f>
        <v/>
      </c>
      <c r="AN709" s="30">
        <f>SUMIF([1]route!$E$3:$E$10005,E709,[1]!Table1[10])</f>
        <v/>
      </c>
      <c r="AO709" s="30">
        <f>SUMIF([1]route!$E$3:$E$10005,E709,[1]!Table1[11])</f>
        <v/>
      </c>
      <c r="AP709" s="30">
        <f>SUMIF([1]route!$E$3:$E$10005,E709,[1]!Table1[12])</f>
        <v/>
      </c>
      <c r="AQ709" s="30">
        <f>SUMIF([1]route!$E$3:$E$10005,E709,[1]!Table1[13])</f>
        <v/>
      </c>
      <c r="AR709" s="30">
        <f>SUMIF([1]route!$E$3:$E$10005,E709,[1]!Table1[14])</f>
        <v/>
      </c>
      <c r="AS709" s="30">
        <f>SUMIF([1]route!$E$3:$E$10005,E709,[1]!Table1[15])</f>
        <v/>
      </c>
      <c r="AT709" s="30">
        <f>SUMIF([1]route!$E$3:$E$10005,E709,[1]!Table1[16])</f>
        <v/>
      </c>
      <c r="AU709" s="30">
        <f>SUMIF([1]route!$E$3:$E$10005,E709,[1]!Table1[17])</f>
        <v/>
      </c>
      <c r="AV709" s="30">
        <f>SUMIF([1]route!$E$3:$E$10005,E709,[1]!Table1[18])</f>
        <v/>
      </c>
      <c r="AW709" s="30">
        <f>SUMIF([1]route!$E$3:$E$10005,E709,[1]!Table1[19])</f>
        <v/>
      </c>
      <c r="AX709" s="30">
        <f>SUMIF([1]route!$E$3:$E$10005,E709,[1]!Table1[20])</f>
        <v/>
      </c>
      <c r="AY709" s="30">
        <f>SUMIF([1]route!$E$3:$E$10005,E709,[1]!Table1[21])</f>
        <v/>
      </c>
      <c r="AZ709" s="30">
        <f>SUMIF([1]route!$E$3:$E$10005,E709,[1]!Table1[22])</f>
        <v/>
      </c>
      <c r="BA709" s="30">
        <f>SUMIF([1]route!$E$3:$E$10005,E709,[1]!Table1[23])</f>
        <v/>
      </c>
      <c r="BB709" s="30">
        <f>SUMIF([1]route!$E$3:$E$10005,E709,[1]!Table1[24])</f>
        <v/>
      </c>
      <c r="BC709" s="30">
        <f>SUMIF([1]route!$E$3:$E$10005,E709,[1]!Table1[25])</f>
        <v/>
      </c>
      <c r="BD709" s="30">
        <f>SUMIF([1]route!$E$3:$E$10005,E709,[1]!Table1[26])</f>
        <v/>
      </c>
      <c r="BE709" s="30">
        <f>SUMIF([1]route!$E$3:$E$10005,E709,[1]!Table1[27])</f>
        <v/>
      </c>
      <c r="BF709" s="30">
        <f>SUMIF([1]route!$E$3:$E$10005,E709,[1]!Table1[28])</f>
        <v/>
      </c>
      <c r="BG709" s="30">
        <f>SUMIF([1]route!$E$3:$E$10005,E709,[1]!Table1[29])</f>
        <v/>
      </c>
      <c r="BH709" s="30">
        <f>SUMIF([1]route!$E$3:$E$10005,E709,[1]!Table1[30])</f>
        <v/>
      </c>
      <c r="BI709" s="30">
        <f>SUMIF([1]route!$E$3:$E$10005,E709,[1]!Table1[31])</f>
        <v/>
      </c>
      <c r="BJ709" s="30">
        <f>SUMIF([1]route!$E$3:$E$10005,E709,[1]!Table1[Remain PO])</f>
        <v/>
      </c>
      <c r="BK709" s="31">
        <f>SUMIF([1]route!$E$3:$E$10005,E709,[1]!Table1[N+1])</f>
        <v/>
      </c>
      <c r="BL709" s="31">
        <f>SUMIF([1]route!$E$3:$E$10005,E709,[1]!Table1[N+2])</f>
        <v/>
      </c>
      <c r="BM709" s="31">
        <f>SUMIF([1]route!$E$3:$E$10005,E709,[1]!Table1[N+3])</f>
        <v/>
      </c>
      <c r="BN709" s="32">
        <f>SUMIF([1]route!$E$3:$E$10005,E709,[1]!Table1[N+4])</f>
        <v/>
      </c>
      <c r="BP709" s="37">
        <f>$V709-$AD709</f>
        <v/>
      </c>
      <c r="BQ709" s="35">
        <f>BP709-AE709</f>
        <v/>
      </c>
      <c r="BR709" s="35">
        <f>BQ709-AF709</f>
        <v/>
      </c>
      <c r="BS709" s="35">
        <f>BR709-AG709</f>
        <v/>
      </c>
      <c r="BT709" s="35">
        <f>BS709-AH709</f>
        <v/>
      </c>
      <c r="BU709" s="35">
        <f>BT709-AI709</f>
        <v/>
      </c>
      <c r="BV709" s="35">
        <f>BU709-AJ709</f>
        <v/>
      </c>
      <c r="BW709" s="35">
        <f>BV709-AK709</f>
        <v/>
      </c>
      <c r="BX709" s="35">
        <f>BW709-AL709</f>
        <v/>
      </c>
      <c r="BY709" s="35">
        <f>BX709-AM709</f>
        <v/>
      </c>
      <c r="BZ709" s="35">
        <f>BY709-AN709</f>
        <v/>
      </c>
      <c r="CA709" s="35">
        <f>BZ709-AO709</f>
        <v/>
      </c>
      <c r="CB709" s="35">
        <f>CA709-AP709</f>
        <v/>
      </c>
      <c r="CC709" s="35">
        <f>CB709-AQ709</f>
        <v/>
      </c>
      <c r="CD709" s="35">
        <f>CC709-AR709</f>
        <v/>
      </c>
      <c r="CE709" s="35">
        <f>CD709-AS709</f>
        <v/>
      </c>
      <c r="CF709" s="35">
        <f>CE709-AT709</f>
        <v/>
      </c>
      <c r="CG709" s="35">
        <f>CF709-AU709</f>
        <v/>
      </c>
      <c r="CH709" s="35">
        <f>CG709-AV709</f>
        <v/>
      </c>
      <c r="CI709" s="35">
        <f>CH709-AW709</f>
        <v/>
      </c>
      <c r="CJ709" s="35">
        <f>CI709-AX709</f>
        <v/>
      </c>
      <c r="CK709" s="35">
        <f>CJ709-AY709</f>
        <v/>
      </c>
      <c r="CL709" s="35">
        <f>CK709-AZ709</f>
        <v/>
      </c>
      <c r="CM709" s="35">
        <f>CL709-BA709</f>
        <v/>
      </c>
      <c r="CN709" s="35">
        <f>CM709-BB709</f>
        <v/>
      </c>
      <c r="CO709" s="35">
        <f>CN709-BC709</f>
        <v/>
      </c>
      <c r="CP709" s="35">
        <f>CO709-BD709</f>
        <v/>
      </c>
      <c r="CQ709" s="35">
        <f>CP709-BE709</f>
        <v/>
      </c>
      <c r="CR709" s="35">
        <f>CQ709-BF709</f>
        <v/>
      </c>
      <c r="CS709" s="35">
        <f>CR709-BG709</f>
        <v/>
      </c>
      <c r="CT709" s="35">
        <f>CS709-BH709</f>
        <v/>
      </c>
      <c r="CU709" s="35">
        <f>CT709-BI709</f>
        <v/>
      </c>
      <c r="CV709" s="35">
        <f>CU709-BJ709</f>
        <v/>
      </c>
      <c r="CW709" s="38">
        <f>CV709-BK709</f>
        <v/>
      </c>
      <c r="CX709" s="38">
        <f>CW709-BL709</f>
        <v/>
      </c>
      <c r="CY709" s="38">
        <f>CX709-BM709</f>
        <v/>
      </c>
      <c r="CZ709" s="39">
        <f>CY709-BN709</f>
        <v/>
      </c>
      <c r="DA709" s="35" t="n"/>
    </row>
    <row r="710">
      <c r="D710" s="19" t="n"/>
      <c r="E710" s="19" t="n"/>
      <c r="F710" s="21" t="n"/>
      <c r="G710" s="21" t="n"/>
      <c r="H710" s="21" t="n"/>
      <c r="I710" s="19" t="n"/>
      <c r="J710" s="19" t="n"/>
      <c r="K710" s="21" t="n"/>
      <c r="L710" s="21" t="n"/>
      <c r="M710" s="22" t="n"/>
      <c r="N710" s="22" t="n"/>
      <c r="O710" s="19" t="n"/>
      <c r="P710" s="21" t="n"/>
      <c r="Q710" s="167">
        <f>'Cutting Rules'!AD710</f>
        <v/>
      </c>
      <c r="R710" s="168" t="n"/>
      <c r="S710" s="24" t="n"/>
      <c r="T710" s="169" t="inlineStr"/>
      <c r="U710" s="19" t="n"/>
      <c r="V710" s="25" t="n"/>
      <c r="W710" s="26" t="n"/>
      <c r="X710" s="27" t="n"/>
      <c r="Y710" s="47" t="n"/>
      <c r="Z710" s="121">
        <f>IFERROR(VLOOKUP(E710,[1]route!$E$3:$BL$10005,59,0),"")&amp;IFERROR(VLOOKUP(E710,[1]route!$E$3:$BL$10005,60,0),"")</f>
        <v/>
      </c>
      <c r="AA710" s="172">
        <f>IF(R710&gt;V710,R710-V710,0)</f>
        <v/>
      </c>
      <c r="AB710" s="173">
        <f>AA710*O710*N710/1000</f>
        <v/>
      </c>
      <c r="AC710" s="4">
        <f>IFERROR(MATCH($X710,$BP710:$CZ710,0),"")</f>
        <v/>
      </c>
      <c r="AD710" s="29" t="n">
        <v>0</v>
      </c>
      <c r="AE710" s="30">
        <f>SUMIF([1]route!$E$3:$E$10005,E710,[1]!Table1[1])</f>
        <v/>
      </c>
      <c r="AF710" s="30">
        <f>SUMIF([1]route!$E$3:$E$10005,E710,[1]!Table1[2])</f>
        <v/>
      </c>
      <c r="AG710" s="30">
        <f>SUMIF([1]route!$E$3:$E$10005,E710,[1]!Table1[3])</f>
        <v/>
      </c>
      <c r="AH710" s="30">
        <f>SUMIF([1]route!$E$3:$E$10005,E710,[1]!Table1[4])</f>
        <v/>
      </c>
      <c r="AI710" s="30">
        <f>SUMIF([1]route!$E$3:$E$10005,E710,[1]!Table1[5])</f>
        <v/>
      </c>
      <c r="AJ710" s="30">
        <f>SUMIF([1]route!$E$3:$E$10005,E710,[1]!Table1[6])</f>
        <v/>
      </c>
      <c r="AK710" s="30">
        <f>SUMIF([1]route!$E$3:$E$10005,E710,[1]!Table1[7])</f>
        <v/>
      </c>
      <c r="AL710" s="30">
        <f>SUMIF([1]route!$E$3:$E$10005,E710,[1]!Table1[8])</f>
        <v/>
      </c>
      <c r="AM710" s="30">
        <f>SUMIF([1]route!$E$3:$E$10005,E710,[1]!Table1[9])</f>
        <v/>
      </c>
      <c r="AN710" s="30">
        <f>SUMIF([1]route!$E$3:$E$10005,E710,[1]!Table1[10])</f>
        <v/>
      </c>
      <c r="AO710" s="30">
        <f>SUMIF([1]route!$E$3:$E$10005,E710,[1]!Table1[11])</f>
        <v/>
      </c>
      <c r="AP710" s="30">
        <f>SUMIF([1]route!$E$3:$E$10005,E710,[1]!Table1[12])</f>
        <v/>
      </c>
      <c r="AQ710" s="30">
        <f>SUMIF([1]route!$E$3:$E$10005,E710,[1]!Table1[13])</f>
        <v/>
      </c>
      <c r="AR710" s="30">
        <f>SUMIF([1]route!$E$3:$E$10005,E710,[1]!Table1[14])</f>
        <v/>
      </c>
      <c r="AS710" s="30">
        <f>SUMIF([1]route!$E$3:$E$10005,E710,[1]!Table1[15])</f>
        <v/>
      </c>
      <c r="AT710" s="30">
        <f>SUMIF([1]route!$E$3:$E$10005,E710,[1]!Table1[16])</f>
        <v/>
      </c>
      <c r="AU710" s="30">
        <f>SUMIF([1]route!$E$3:$E$10005,E710,[1]!Table1[17])</f>
        <v/>
      </c>
      <c r="AV710" s="30">
        <f>SUMIF([1]route!$E$3:$E$10005,E710,[1]!Table1[18])</f>
        <v/>
      </c>
      <c r="AW710" s="30">
        <f>SUMIF([1]route!$E$3:$E$10005,E710,[1]!Table1[19])</f>
        <v/>
      </c>
      <c r="AX710" s="30">
        <f>SUMIF([1]route!$E$3:$E$10005,E710,[1]!Table1[20])</f>
        <v/>
      </c>
      <c r="AY710" s="30">
        <f>SUMIF([1]route!$E$3:$E$10005,E710,[1]!Table1[21])</f>
        <v/>
      </c>
      <c r="AZ710" s="30">
        <f>SUMIF([1]route!$E$3:$E$10005,E710,[1]!Table1[22])</f>
        <v/>
      </c>
      <c r="BA710" s="30">
        <f>SUMIF([1]route!$E$3:$E$10005,E710,[1]!Table1[23])</f>
        <v/>
      </c>
      <c r="BB710" s="30">
        <f>SUMIF([1]route!$E$3:$E$10005,E710,[1]!Table1[24])</f>
        <v/>
      </c>
      <c r="BC710" s="30">
        <f>SUMIF([1]route!$E$3:$E$10005,E710,[1]!Table1[25])</f>
        <v/>
      </c>
      <c r="BD710" s="30">
        <f>SUMIF([1]route!$E$3:$E$10005,E710,[1]!Table1[26])</f>
        <v/>
      </c>
      <c r="BE710" s="30">
        <f>SUMIF([1]route!$E$3:$E$10005,E710,[1]!Table1[27])</f>
        <v/>
      </c>
      <c r="BF710" s="30">
        <f>SUMIF([1]route!$E$3:$E$10005,E710,[1]!Table1[28])</f>
        <v/>
      </c>
      <c r="BG710" s="30">
        <f>SUMIF([1]route!$E$3:$E$10005,E710,[1]!Table1[29])</f>
        <v/>
      </c>
      <c r="BH710" s="30">
        <f>SUMIF([1]route!$E$3:$E$10005,E710,[1]!Table1[30])</f>
        <v/>
      </c>
      <c r="BI710" s="30">
        <f>SUMIF([1]route!$E$3:$E$10005,E710,[1]!Table1[31])</f>
        <v/>
      </c>
      <c r="BJ710" s="30">
        <f>SUMIF([1]route!$E$3:$E$10005,E710,[1]!Table1[Remain PO])</f>
        <v/>
      </c>
      <c r="BK710" s="31">
        <f>SUMIF([1]route!$E$3:$E$10005,E710,[1]!Table1[N+1])</f>
        <v/>
      </c>
      <c r="BL710" s="31">
        <f>SUMIF([1]route!$E$3:$E$10005,E710,[1]!Table1[N+2])</f>
        <v/>
      </c>
      <c r="BM710" s="31">
        <f>SUMIF([1]route!$E$3:$E$10005,E710,[1]!Table1[N+3])</f>
        <v/>
      </c>
      <c r="BN710" s="32">
        <f>SUMIF([1]route!$E$3:$E$10005,E710,[1]!Table1[N+4])</f>
        <v/>
      </c>
      <c r="BP710" s="37">
        <f>$V710-$AD710</f>
        <v/>
      </c>
      <c r="BQ710" s="35">
        <f>BP710-AE710</f>
        <v/>
      </c>
      <c r="BR710" s="35">
        <f>BQ710-AF710</f>
        <v/>
      </c>
      <c r="BS710" s="35">
        <f>BR710-AG710</f>
        <v/>
      </c>
      <c r="BT710" s="35">
        <f>BS710-AH710</f>
        <v/>
      </c>
      <c r="BU710" s="35">
        <f>BT710-AI710</f>
        <v/>
      </c>
      <c r="BV710" s="35">
        <f>BU710-AJ710</f>
        <v/>
      </c>
      <c r="BW710" s="35">
        <f>BV710-AK710</f>
        <v/>
      </c>
      <c r="BX710" s="35">
        <f>BW710-AL710</f>
        <v/>
      </c>
      <c r="BY710" s="35">
        <f>BX710-AM710</f>
        <v/>
      </c>
      <c r="BZ710" s="35">
        <f>BY710-AN710</f>
        <v/>
      </c>
      <c r="CA710" s="35">
        <f>BZ710-AO710</f>
        <v/>
      </c>
      <c r="CB710" s="35">
        <f>CA710-AP710</f>
        <v/>
      </c>
      <c r="CC710" s="35">
        <f>CB710-AQ710</f>
        <v/>
      </c>
      <c r="CD710" s="35">
        <f>CC710-AR710</f>
        <v/>
      </c>
      <c r="CE710" s="35">
        <f>CD710-AS710</f>
        <v/>
      </c>
      <c r="CF710" s="35">
        <f>CE710-AT710</f>
        <v/>
      </c>
      <c r="CG710" s="35">
        <f>CF710-AU710</f>
        <v/>
      </c>
      <c r="CH710" s="35">
        <f>CG710-AV710</f>
        <v/>
      </c>
      <c r="CI710" s="35">
        <f>CH710-AW710</f>
        <v/>
      </c>
      <c r="CJ710" s="35">
        <f>CI710-AX710</f>
        <v/>
      </c>
      <c r="CK710" s="35">
        <f>CJ710-AY710</f>
        <v/>
      </c>
      <c r="CL710" s="35">
        <f>CK710-AZ710</f>
        <v/>
      </c>
      <c r="CM710" s="35">
        <f>CL710-BA710</f>
        <v/>
      </c>
      <c r="CN710" s="35">
        <f>CM710-BB710</f>
        <v/>
      </c>
      <c r="CO710" s="35">
        <f>CN710-BC710</f>
        <v/>
      </c>
      <c r="CP710" s="35">
        <f>CO710-BD710</f>
        <v/>
      </c>
      <c r="CQ710" s="35">
        <f>CP710-BE710</f>
        <v/>
      </c>
      <c r="CR710" s="35">
        <f>CQ710-BF710</f>
        <v/>
      </c>
      <c r="CS710" s="35">
        <f>CR710-BG710</f>
        <v/>
      </c>
      <c r="CT710" s="35">
        <f>CS710-BH710</f>
        <v/>
      </c>
      <c r="CU710" s="35">
        <f>CT710-BI710</f>
        <v/>
      </c>
      <c r="CV710" s="35">
        <f>CU710-BJ710</f>
        <v/>
      </c>
      <c r="CW710" s="38">
        <f>CV710-BK710</f>
        <v/>
      </c>
      <c r="CX710" s="38">
        <f>CW710-BL710</f>
        <v/>
      </c>
      <c r="CY710" s="38">
        <f>CX710-BM710</f>
        <v/>
      </c>
      <c r="CZ710" s="39">
        <f>CY710-BN710</f>
        <v/>
      </c>
      <c r="DA710" s="35" t="n"/>
    </row>
    <row r="711">
      <c r="D711" s="19" t="n"/>
      <c r="E711" s="19" t="n"/>
      <c r="F711" s="21" t="n"/>
      <c r="G711" s="21" t="n"/>
      <c r="H711" s="21" t="n"/>
      <c r="I711" s="19" t="n"/>
      <c r="J711" s="19" t="n"/>
      <c r="K711" s="21" t="n"/>
      <c r="L711" s="21" t="n"/>
      <c r="M711" s="22" t="n"/>
      <c r="N711" s="22" t="n"/>
      <c r="O711" s="19" t="n"/>
      <c r="P711" s="21" t="n"/>
      <c r="Q711" s="167">
        <f>'Cutting Rules'!AD711</f>
        <v/>
      </c>
      <c r="R711" s="168" t="n"/>
      <c r="S711" s="24" t="n"/>
      <c r="T711" s="169" t="inlineStr"/>
      <c r="U711" s="19" t="n"/>
      <c r="V711" s="25" t="n"/>
      <c r="W711" s="26" t="n"/>
      <c r="X711" s="27" t="n"/>
      <c r="Y711" s="47" t="n"/>
      <c r="Z711" s="121">
        <f>IFERROR(VLOOKUP(E711,[1]route!$E$3:$BL$10005,59,0),"")&amp;IFERROR(VLOOKUP(E711,[1]route!$E$3:$BL$10005,60,0),"")</f>
        <v/>
      </c>
      <c r="AA711" s="172">
        <f>IF(R711&gt;V711,R711-V711,0)</f>
        <v/>
      </c>
      <c r="AB711" s="173">
        <f>AA711*O711*N711/1000</f>
        <v/>
      </c>
      <c r="AC711" s="4">
        <f>IFERROR(MATCH($X711,$BP711:$CZ711,0),"")</f>
        <v/>
      </c>
      <c r="AD711" s="29" t="n">
        <v>0</v>
      </c>
      <c r="AE711" s="30">
        <f>SUMIF([1]route!$E$3:$E$10005,E711,[1]!Table1[1])</f>
        <v/>
      </c>
      <c r="AF711" s="30">
        <f>SUMIF([1]route!$E$3:$E$10005,E711,[1]!Table1[2])</f>
        <v/>
      </c>
      <c r="AG711" s="30">
        <f>SUMIF([1]route!$E$3:$E$10005,E711,[1]!Table1[3])</f>
        <v/>
      </c>
      <c r="AH711" s="30">
        <f>SUMIF([1]route!$E$3:$E$10005,E711,[1]!Table1[4])</f>
        <v/>
      </c>
      <c r="AI711" s="30">
        <f>SUMIF([1]route!$E$3:$E$10005,E711,[1]!Table1[5])</f>
        <v/>
      </c>
      <c r="AJ711" s="30">
        <f>SUMIF([1]route!$E$3:$E$10005,E711,[1]!Table1[6])</f>
        <v/>
      </c>
      <c r="AK711" s="30">
        <f>SUMIF([1]route!$E$3:$E$10005,E711,[1]!Table1[7])</f>
        <v/>
      </c>
      <c r="AL711" s="30">
        <f>SUMIF([1]route!$E$3:$E$10005,E711,[1]!Table1[8])</f>
        <v/>
      </c>
      <c r="AM711" s="30">
        <f>SUMIF([1]route!$E$3:$E$10005,E711,[1]!Table1[9])</f>
        <v/>
      </c>
      <c r="AN711" s="30">
        <f>SUMIF([1]route!$E$3:$E$10005,E711,[1]!Table1[10])</f>
        <v/>
      </c>
      <c r="AO711" s="30">
        <f>SUMIF([1]route!$E$3:$E$10005,E711,[1]!Table1[11])</f>
        <v/>
      </c>
      <c r="AP711" s="30">
        <f>SUMIF([1]route!$E$3:$E$10005,E711,[1]!Table1[12])</f>
        <v/>
      </c>
      <c r="AQ711" s="30">
        <f>SUMIF([1]route!$E$3:$E$10005,E711,[1]!Table1[13])</f>
        <v/>
      </c>
      <c r="AR711" s="30">
        <f>SUMIF([1]route!$E$3:$E$10005,E711,[1]!Table1[14])</f>
        <v/>
      </c>
      <c r="AS711" s="30">
        <f>SUMIF([1]route!$E$3:$E$10005,E711,[1]!Table1[15])</f>
        <v/>
      </c>
      <c r="AT711" s="30">
        <f>SUMIF([1]route!$E$3:$E$10005,E711,[1]!Table1[16])</f>
        <v/>
      </c>
      <c r="AU711" s="30">
        <f>SUMIF([1]route!$E$3:$E$10005,E711,[1]!Table1[17])</f>
        <v/>
      </c>
      <c r="AV711" s="30">
        <f>SUMIF([1]route!$E$3:$E$10005,E711,[1]!Table1[18])</f>
        <v/>
      </c>
      <c r="AW711" s="30">
        <f>SUMIF([1]route!$E$3:$E$10005,E711,[1]!Table1[19])</f>
        <v/>
      </c>
      <c r="AX711" s="30">
        <f>SUMIF([1]route!$E$3:$E$10005,E711,[1]!Table1[20])</f>
        <v/>
      </c>
      <c r="AY711" s="30">
        <f>SUMIF([1]route!$E$3:$E$10005,E711,[1]!Table1[21])</f>
        <v/>
      </c>
      <c r="AZ711" s="30">
        <f>SUMIF([1]route!$E$3:$E$10005,E711,[1]!Table1[22])</f>
        <v/>
      </c>
      <c r="BA711" s="30">
        <f>SUMIF([1]route!$E$3:$E$10005,E711,[1]!Table1[23])</f>
        <v/>
      </c>
      <c r="BB711" s="30">
        <f>SUMIF([1]route!$E$3:$E$10005,E711,[1]!Table1[24])</f>
        <v/>
      </c>
      <c r="BC711" s="30">
        <f>SUMIF([1]route!$E$3:$E$10005,E711,[1]!Table1[25])</f>
        <v/>
      </c>
      <c r="BD711" s="30">
        <f>SUMIF([1]route!$E$3:$E$10005,E711,[1]!Table1[26])</f>
        <v/>
      </c>
      <c r="BE711" s="30">
        <f>SUMIF([1]route!$E$3:$E$10005,E711,[1]!Table1[27])</f>
        <v/>
      </c>
      <c r="BF711" s="30">
        <f>SUMIF([1]route!$E$3:$E$10005,E711,[1]!Table1[28])</f>
        <v/>
      </c>
      <c r="BG711" s="30">
        <f>SUMIF([1]route!$E$3:$E$10005,E711,[1]!Table1[29])</f>
        <v/>
      </c>
      <c r="BH711" s="30">
        <f>SUMIF([1]route!$E$3:$E$10005,E711,[1]!Table1[30])</f>
        <v/>
      </c>
      <c r="BI711" s="30">
        <f>SUMIF([1]route!$E$3:$E$10005,E711,[1]!Table1[31])</f>
        <v/>
      </c>
      <c r="BJ711" s="30">
        <f>SUMIF([1]route!$E$3:$E$10005,E711,[1]!Table1[Remain PO])</f>
        <v/>
      </c>
      <c r="BK711" s="31">
        <f>SUMIF([1]route!$E$3:$E$10005,E711,[1]!Table1[N+1])</f>
        <v/>
      </c>
      <c r="BL711" s="31">
        <f>SUMIF([1]route!$E$3:$E$10005,E711,[1]!Table1[N+2])</f>
        <v/>
      </c>
      <c r="BM711" s="31">
        <f>SUMIF([1]route!$E$3:$E$10005,E711,[1]!Table1[N+3])</f>
        <v/>
      </c>
      <c r="BN711" s="32">
        <f>SUMIF([1]route!$E$3:$E$10005,E711,[1]!Table1[N+4])</f>
        <v/>
      </c>
      <c r="BP711" s="37">
        <f>$V711-$AD711</f>
        <v/>
      </c>
      <c r="BQ711" s="35">
        <f>BP711-AE711</f>
        <v/>
      </c>
      <c r="BR711" s="35">
        <f>BQ711-AF711</f>
        <v/>
      </c>
      <c r="BS711" s="35">
        <f>BR711-AG711</f>
        <v/>
      </c>
      <c r="BT711" s="35">
        <f>BS711-AH711</f>
        <v/>
      </c>
      <c r="BU711" s="35">
        <f>BT711-AI711</f>
        <v/>
      </c>
      <c r="BV711" s="35">
        <f>BU711-AJ711</f>
        <v/>
      </c>
      <c r="BW711" s="35">
        <f>BV711-AK711</f>
        <v/>
      </c>
      <c r="BX711" s="35">
        <f>BW711-AL711</f>
        <v/>
      </c>
      <c r="BY711" s="35">
        <f>BX711-AM711</f>
        <v/>
      </c>
      <c r="BZ711" s="35">
        <f>BY711-AN711</f>
        <v/>
      </c>
      <c r="CA711" s="35">
        <f>BZ711-AO711</f>
        <v/>
      </c>
      <c r="CB711" s="35">
        <f>CA711-AP711</f>
        <v/>
      </c>
      <c r="CC711" s="35">
        <f>CB711-AQ711</f>
        <v/>
      </c>
      <c r="CD711" s="35">
        <f>CC711-AR711</f>
        <v/>
      </c>
      <c r="CE711" s="35">
        <f>CD711-AS711</f>
        <v/>
      </c>
      <c r="CF711" s="35">
        <f>CE711-AT711</f>
        <v/>
      </c>
      <c r="CG711" s="35">
        <f>CF711-AU711</f>
        <v/>
      </c>
      <c r="CH711" s="35">
        <f>CG711-AV711</f>
        <v/>
      </c>
      <c r="CI711" s="35">
        <f>CH711-AW711</f>
        <v/>
      </c>
      <c r="CJ711" s="35">
        <f>CI711-AX711</f>
        <v/>
      </c>
      <c r="CK711" s="35">
        <f>CJ711-AY711</f>
        <v/>
      </c>
      <c r="CL711" s="35">
        <f>CK711-AZ711</f>
        <v/>
      </c>
      <c r="CM711" s="35">
        <f>CL711-BA711</f>
        <v/>
      </c>
      <c r="CN711" s="35">
        <f>CM711-BB711</f>
        <v/>
      </c>
      <c r="CO711" s="35">
        <f>CN711-BC711</f>
        <v/>
      </c>
      <c r="CP711" s="35">
        <f>CO711-BD711</f>
        <v/>
      </c>
      <c r="CQ711" s="35">
        <f>CP711-BE711</f>
        <v/>
      </c>
      <c r="CR711" s="35">
        <f>CQ711-BF711</f>
        <v/>
      </c>
      <c r="CS711" s="35">
        <f>CR711-BG711</f>
        <v/>
      </c>
      <c r="CT711" s="35">
        <f>CS711-BH711</f>
        <v/>
      </c>
      <c r="CU711" s="35">
        <f>CT711-BI711</f>
        <v/>
      </c>
      <c r="CV711" s="35">
        <f>CU711-BJ711</f>
        <v/>
      </c>
      <c r="CW711" s="38">
        <f>CV711-BK711</f>
        <v/>
      </c>
      <c r="CX711" s="38">
        <f>CW711-BL711</f>
        <v/>
      </c>
      <c r="CY711" s="38">
        <f>CX711-BM711</f>
        <v/>
      </c>
      <c r="CZ711" s="39">
        <f>CY711-BN711</f>
        <v/>
      </c>
      <c r="DA711" s="35" t="n"/>
    </row>
    <row r="712">
      <c r="D712" s="19" t="n"/>
      <c r="E712" s="19" t="n"/>
      <c r="F712" s="21" t="n"/>
      <c r="G712" s="21" t="n"/>
      <c r="H712" s="21" t="n"/>
      <c r="I712" s="19" t="n"/>
      <c r="J712" s="19" t="n"/>
      <c r="K712" s="21" t="n"/>
      <c r="L712" s="21" t="n"/>
      <c r="M712" s="22" t="n"/>
      <c r="N712" s="22" t="n"/>
      <c r="O712" s="19" t="n"/>
      <c r="P712" s="21" t="n"/>
      <c r="Q712" s="167">
        <f>'Cutting Rules'!AD712</f>
        <v/>
      </c>
      <c r="R712" s="168" t="n"/>
      <c r="S712" s="24" t="n"/>
      <c r="T712" s="169" t="inlineStr"/>
      <c r="U712" s="19" t="n"/>
      <c r="V712" s="25" t="n"/>
      <c r="W712" s="26" t="n"/>
      <c r="X712" s="27" t="n"/>
      <c r="Y712" s="47" t="n"/>
      <c r="Z712" s="121">
        <f>IFERROR(VLOOKUP(E712,[1]route!$E$3:$BL$10005,59,0),"")&amp;IFERROR(VLOOKUP(E712,[1]route!$E$3:$BL$10005,60,0),"")</f>
        <v/>
      </c>
      <c r="AA712" s="172">
        <f>IF(R712&gt;V712,R712-V712,0)</f>
        <v/>
      </c>
      <c r="AB712" s="173">
        <f>AA712*O712*N712/1000</f>
        <v/>
      </c>
      <c r="AC712" s="4">
        <f>IFERROR(MATCH($X712,$BP712:$CZ712,0),"")</f>
        <v/>
      </c>
      <c r="AD712" s="29" t="n">
        <v>0</v>
      </c>
      <c r="AE712" s="30">
        <f>SUMIF([1]route!$E$3:$E$10005,E712,[1]!Table1[1])</f>
        <v/>
      </c>
      <c r="AF712" s="30">
        <f>SUMIF([1]route!$E$3:$E$10005,E712,[1]!Table1[2])</f>
        <v/>
      </c>
      <c r="AG712" s="30">
        <f>SUMIF([1]route!$E$3:$E$10005,E712,[1]!Table1[3])</f>
        <v/>
      </c>
      <c r="AH712" s="30">
        <f>SUMIF([1]route!$E$3:$E$10005,E712,[1]!Table1[4])</f>
        <v/>
      </c>
      <c r="AI712" s="30">
        <f>SUMIF([1]route!$E$3:$E$10005,E712,[1]!Table1[5])</f>
        <v/>
      </c>
      <c r="AJ712" s="30">
        <f>SUMIF([1]route!$E$3:$E$10005,E712,[1]!Table1[6])</f>
        <v/>
      </c>
      <c r="AK712" s="30">
        <f>SUMIF([1]route!$E$3:$E$10005,E712,[1]!Table1[7])</f>
        <v/>
      </c>
      <c r="AL712" s="30">
        <f>SUMIF([1]route!$E$3:$E$10005,E712,[1]!Table1[8])</f>
        <v/>
      </c>
      <c r="AM712" s="30">
        <f>SUMIF([1]route!$E$3:$E$10005,E712,[1]!Table1[9])</f>
        <v/>
      </c>
      <c r="AN712" s="30">
        <f>SUMIF([1]route!$E$3:$E$10005,E712,[1]!Table1[10])</f>
        <v/>
      </c>
      <c r="AO712" s="30">
        <f>SUMIF([1]route!$E$3:$E$10005,E712,[1]!Table1[11])</f>
        <v/>
      </c>
      <c r="AP712" s="30">
        <f>SUMIF([1]route!$E$3:$E$10005,E712,[1]!Table1[12])</f>
        <v/>
      </c>
      <c r="AQ712" s="30">
        <f>SUMIF([1]route!$E$3:$E$10005,E712,[1]!Table1[13])</f>
        <v/>
      </c>
      <c r="AR712" s="30">
        <f>SUMIF([1]route!$E$3:$E$10005,E712,[1]!Table1[14])</f>
        <v/>
      </c>
      <c r="AS712" s="30">
        <f>SUMIF([1]route!$E$3:$E$10005,E712,[1]!Table1[15])</f>
        <v/>
      </c>
      <c r="AT712" s="30">
        <f>SUMIF([1]route!$E$3:$E$10005,E712,[1]!Table1[16])</f>
        <v/>
      </c>
      <c r="AU712" s="30">
        <f>SUMIF([1]route!$E$3:$E$10005,E712,[1]!Table1[17])</f>
        <v/>
      </c>
      <c r="AV712" s="30">
        <f>SUMIF([1]route!$E$3:$E$10005,E712,[1]!Table1[18])</f>
        <v/>
      </c>
      <c r="AW712" s="30">
        <f>SUMIF([1]route!$E$3:$E$10005,E712,[1]!Table1[19])</f>
        <v/>
      </c>
      <c r="AX712" s="30">
        <f>SUMIF([1]route!$E$3:$E$10005,E712,[1]!Table1[20])</f>
        <v/>
      </c>
      <c r="AY712" s="30">
        <f>SUMIF([1]route!$E$3:$E$10005,E712,[1]!Table1[21])</f>
        <v/>
      </c>
      <c r="AZ712" s="30">
        <f>SUMIF([1]route!$E$3:$E$10005,E712,[1]!Table1[22])</f>
        <v/>
      </c>
      <c r="BA712" s="30">
        <f>SUMIF([1]route!$E$3:$E$10005,E712,[1]!Table1[23])</f>
        <v/>
      </c>
      <c r="BB712" s="30">
        <f>SUMIF([1]route!$E$3:$E$10005,E712,[1]!Table1[24])</f>
        <v/>
      </c>
      <c r="BC712" s="30">
        <f>SUMIF([1]route!$E$3:$E$10005,E712,[1]!Table1[25])</f>
        <v/>
      </c>
      <c r="BD712" s="30">
        <f>SUMIF([1]route!$E$3:$E$10005,E712,[1]!Table1[26])</f>
        <v/>
      </c>
      <c r="BE712" s="30">
        <f>SUMIF([1]route!$E$3:$E$10005,E712,[1]!Table1[27])</f>
        <v/>
      </c>
      <c r="BF712" s="30">
        <f>SUMIF([1]route!$E$3:$E$10005,E712,[1]!Table1[28])</f>
        <v/>
      </c>
      <c r="BG712" s="30">
        <f>SUMIF([1]route!$E$3:$E$10005,E712,[1]!Table1[29])</f>
        <v/>
      </c>
      <c r="BH712" s="30">
        <f>SUMIF([1]route!$E$3:$E$10005,E712,[1]!Table1[30])</f>
        <v/>
      </c>
      <c r="BI712" s="30">
        <f>SUMIF([1]route!$E$3:$E$10005,E712,[1]!Table1[31])</f>
        <v/>
      </c>
      <c r="BJ712" s="30">
        <f>SUMIF([1]route!$E$3:$E$10005,E712,[1]!Table1[Remain PO])</f>
        <v/>
      </c>
      <c r="BK712" s="31">
        <f>SUMIF([1]route!$E$3:$E$10005,E712,[1]!Table1[N+1])</f>
        <v/>
      </c>
      <c r="BL712" s="31">
        <f>SUMIF([1]route!$E$3:$E$10005,E712,[1]!Table1[N+2])</f>
        <v/>
      </c>
      <c r="BM712" s="31">
        <f>SUMIF([1]route!$E$3:$E$10005,E712,[1]!Table1[N+3])</f>
        <v/>
      </c>
      <c r="BN712" s="32">
        <f>SUMIF([1]route!$E$3:$E$10005,E712,[1]!Table1[N+4])</f>
        <v/>
      </c>
      <c r="BP712" s="37">
        <f>$V712-$AD712</f>
        <v/>
      </c>
      <c r="BQ712" s="35">
        <f>BP712-AE712</f>
        <v/>
      </c>
      <c r="BR712" s="35">
        <f>BQ712-AF712</f>
        <v/>
      </c>
      <c r="BS712" s="35">
        <f>BR712-AG712</f>
        <v/>
      </c>
      <c r="BT712" s="35">
        <f>BS712-AH712</f>
        <v/>
      </c>
      <c r="BU712" s="35">
        <f>BT712-AI712</f>
        <v/>
      </c>
      <c r="BV712" s="35">
        <f>BU712-AJ712</f>
        <v/>
      </c>
      <c r="BW712" s="35">
        <f>BV712-AK712</f>
        <v/>
      </c>
      <c r="BX712" s="35">
        <f>BW712-AL712</f>
        <v/>
      </c>
      <c r="BY712" s="35">
        <f>BX712-AM712</f>
        <v/>
      </c>
      <c r="BZ712" s="35">
        <f>BY712-AN712</f>
        <v/>
      </c>
      <c r="CA712" s="35">
        <f>BZ712-AO712</f>
        <v/>
      </c>
      <c r="CB712" s="35">
        <f>CA712-AP712</f>
        <v/>
      </c>
      <c r="CC712" s="35">
        <f>CB712-AQ712</f>
        <v/>
      </c>
      <c r="CD712" s="35">
        <f>CC712-AR712</f>
        <v/>
      </c>
      <c r="CE712" s="35">
        <f>CD712-AS712</f>
        <v/>
      </c>
      <c r="CF712" s="35">
        <f>CE712-AT712</f>
        <v/>
      </c>
      <c r="CG712" s="35">
        <f>CF712-AU712</f>
        <v/>
      </c>
      <c r="CH712" s="35">
        <f>CG712-AV712</f>
        <v/>
      </c>
      <c r="CI712" s="35">
        <f>CH712-AW712</f>
        <v/>
      </c>
      <c r="CJ712" s="35">
        <f>CI712-AX712</f>
        <v/>
      </c>
      <c r="CK712" s="35">
        <f>CJ712-AY712</f>
        <v/>
      </c>
      <c r="CL712" s="35">
        <f>CK712-AZ712</f>
        <v/>
      </c>
      <c r="CM712" s="35">
        <f>CL712-BA712</f>
        <v/>
      </c>
      <c r="CN712" s="35">
        <f>CM712-BB712</f>
        <v/>
      </c>
      <c r="CO712" s="35">
        <f>CN712-BC712</f>
        <v/>
      </c>
      <c r="CP712" s="35">
        <f>CO712-BD712</f>
        <v/>
      </c>
      <c r="CQ712" s="35">
        <f>CP712-BE712</f>
        <v/>
      </c>
      <c r="CR712" s="35">
        <f>CQ712-BF712</f>
        <v/>
      </c>
      <c r="CS712" s="35">
        <f>CR712-BG712</f>
        <v/>
      </c>
      <c r="CT712" s="35">
        <f>CS712-BH712</f>
        <v/>
      </c>
      <c r="CU712" s="35">
        <f>CT712-BI712</f>
        <v/>
      </c>
      <c r="CV712" s="35">
        <f>CU712-BJ712</f>
        <v/>
      </c>
      <c r="CW712" s="38">
        <f>CV712-BK712</f>
        <v/>
      </c>
      <c r="CX712" s="38">
        <f>CW712-BL712</f>
        <v/>
      </c>
      <c r="CY712" s="38">
        <f>CX712-BM712</f>
        <v/>
      </c>
      <c r="CZ712" s="39">
        <f>CY712-BN712</f>
        <v/>
      </c>
      <c r="DA712" s="35" t="n"/>
    </row>
    <row r="713">
      <c r="D713" s="19" t="n"/>
      <c r="E713" s="19" t="n"/>
      <c r="F713" s="21" t="n"/>
      <c r="G713" s="21" t="n"/>
      <c r="H713" s="21" t="n"/>
      <c r="I713" s="19" t="n"/>
      <c r="J713" s="19" t="n"/>
      <c r="K713" s="21" t="n"/>
      <c r="L713" s="21" t="n"/>
      <c r="M713" s="22" t="n"/>
      <c r="N713" s="22" t="n"/>
      <c r="O713" s="19" t="n"/>
      <c r="P713" s="21" t="n"/>
      <c r="Q713" s="167">
        <f>'Cutting Rules'!AD713</f>
        <v/>
      </c>
      <c r="R713" s="168" t="n"/>
      <c r="S713" s="24" t="n"/>
      <c r="T713" s="169" t="inlineStr"/>
      <c r="U713" s="19" t="n"/>
      <c r="V713" s="25" t="n"/>
      <c r="W713" s="26" t="n"/>
      <c r="X713" s="27" t="n"/>
      <c r="Y713" s="47" t="n"/>
      <c r="Z713" s="121">
        <f>IFERROR(VLOOKUP(E713,[1]route!$E$3:$BL$10005,59,0),"")&amp;IFERROR(VLOOKUP(E713,[1]route!$E$3:$BL$10005,60,0),"")</f>
        <v/>
      </c>
      <c r="AA713" s="172">
        <f>IF(R713&gt;V713,R713-V713,0)</f>
        <v/>
      </c>
      <c r="AB713" s="173">
        <f>AA713*O713*N713/1000</f>
        <v/>
      </c>
      <c r="AC713" s="4">
        <f>IFERROR(MATCH($X713,$BP713:$CZ713,0),"")</f>
        <v/>
      </c>
      <c r="AD713" s="29" t="n">
        <v>0</v>
      </c>
      <c r="AE713" s="30">
        <f>SUMIF([1]route!$E$3:$E$10005,E713,[1]!Table1[1])</f>
        <v/>
      </c>
      <c r="AF713" s="30">
        <f>SUMIF([1]route!$E$3:$E$10005,E713,[1]!Table1[2])</f>
        <v/>
      </c>
      <c r="AG713" s="30">
        <f>SUMIF([1]route!$E$3:$E$10005,E713,[1]!Table1[3])</f>
        <v/>
      </c>
      <c r="AH713" s="30">
        <f>SUMIF([1]route!$E$3:$E$10005,E713,[1]!Table1[4])</f>
        <v/>
      </c>
      <c r="AI713" s="30">
        <f>SUMIF([1]route!$E$3:$E$10005,E713,[1]!Table1[5])</f>
        <v/>
      </c>
      <c r="AJ713" s="30">
        <f>SUMIF([1]route!$E$3:$E$10005,E713,[1]!Table1[6])</f>
        <v/>
      </c>
      <c r="AK713" s="30">
        <f>SUMIF([1]route!$E$3:$E$10005,E713,[1]!Table1[7])</f>
        <v/>
      </c>
      <c r="AL713" s="30">
        <f>SUMIF([1]route!$E$3:$E$10005,E713,[1]!Table1[8])</f>
        <v/>
      </c>
      <c r="AM713" s="30">
        <f>SUMIF([1]route!$E$3:$E$10005,E713,[1]!Table1[9])</f>
        <v/>
      </c>
      <c r="AN713" s="30">
        <f>SUMIF([1]route!$E$3:$E$10005,E713,[1]!Table1[10])</f>
        <v/>
      </c>
      <c r="AO713" s="30">
        <f>SUMIF([1]route!$E$3:$E$10005,E713,[1]!Table1[11])</f>
        <v/>
      </c>
      <c r="AP713" s="30">
        <f>SUMIF([1]route!$E$3:$E$10005,E713,[1]!Table1[12])</f>
        <v/>
      </c>
      <c r="AQ713" s="30">
        <f>SUMIF([1]route!$E$3:$E$10005,E713,[1]!Table1[13])</f>
        <v/>
      </c>
      <c r="AR713" s="30">
        <f>SUMIF([1]route!$E$3:$E$10005,E713,[1]!Table1[14])</f>
        <v/>
      </c>
      <c r="AS713" s="30">
        <f>SUMIF([1]route!$E$3:$E$10005,E713,[1]!Table1[15])</f>
        <v/>
      </c>
      <c r="AT713" s="30">
        <f>SUMIF([1]route!$E$3:$E$10005,E713,[1]!Table1[16])</f>
        <v/>
      </c>
      <c r="AU713" s="30">
        <f>SUMIF([1]route!$E$3:$E$10005,E713,[1]!Table1[17])</f>
        <v/>
      </c>
      <c r="AV713" s="30">
        <f>SUMIF([1]route!$E$3:$E$10005,E713,[1]!Table1[18])</f>
        <v/>
      </c>
      <c r="AW713" s="30">
        <f>SUMIF([1]route!$E$3:$E$10005,E713,[1]!Table1[19])</f>
        <v/>
      </c>
      <c r="AX713" s="30">
        <f>SUMIF([1]route!$E$3:$E$10005,E713,[1]!Table1[20])</f>
        <v/>
      </c>
      <c r="AY713" s="30">
        <f>SUMIF([1]route!$E$3:$E$10005,E713,[1]!Table1[21])</f>
        <v/>
      </c>
      <c r="AZ713" s="30">
        <f>SUMIF([1]route!$E$3:$E$10005,E713,[1]!Table1[22])</f>
        <v/>
      </c>
      <c r="BA713" s="30">
        <f>SUMIF([1]route!$E$3:$E$10005,E713,[1]!Table1[23])</f>
        <v/>
      </c>
      <c r="BB713" s="30">
        <f>SUMIF([1]route!$E$3:$E$10005,E713,[1]!Table1[24])</f>
        <v/>
      </c>
      <c r="BC713" s="30">
        <f>SUMIF([1]route!$E$3:$E$10005,E713,[1]!Table1[25])</f>
        <v/>
      </c>
      <c r="BD713" s="30">
        <f>SUMIF([1]route!$E$3:$E$10005,E713,[1]!Table1[26])</f>
        <v/>
      </c>
      <c r="BE713" s="30">
        <f>SUMIF([1]route!$E$3:$E$10005,E713,[1]!Table1[27])</f>
        <v/>
      </c>
      <c r="BF713" s="30">
        <f>SUMIF([1]route!$E$3:$E$10005,E713,[1]!Table1[28])</f>
        <v/>
      </c>
      <c r="BG713" s="30">
        <f>SUMIF([1]route!$E$3:$E$10005,E713,[1]!Table1[29])</f>
        <v/>
      </c>
      <c r="BH713" s="30">
        <f>SUMIF([1]route!$E$3:$E$10005,E713,[1]!Table1[30])</f>
        <v/>
      </c>
      <c r="BI713" s="30">
        <f>SUMIF([1]route!$E$3:$E$10005,E713,[1]!Table1[31])</f>
        <v/>
      </c>
      <c r="BJ713" s="30">
        <f>SUMIF([1]route!$E$3:$E$10005,E713,[1]!Table1[Remain PO])</f>
        <v/>
      </c>
      <c r="BK713" s="31">
        <f>SUMIF([1]route!$E$3:$E$10005,E713,[1]!Table1[N+1])</f>
        <v/>
      </c>
      <c r="BL713" s="31">
        <f>SUMIF([1]route!$E$3:$E$10005,E713,[1]!Table1[N+2])</f>
        <v/>
      </c>
      <c r="BM713" s="31">
        <f>SUMIF([1]route!$E$3:$E$10005,E713,[1]!Table1[N+3])</f>
        <v/>
      </c>
      <c r="BN713" s="32">
        <f>SUMIF([1]route!$E$3:$E$10005,E713,[1]!Table1[N+4])</f>
        <v/>
      </c>
      <c r="BP713" s="37">
        <f>$V713-$AD713</f>
        <v/>
      </c>
      <c r="BQ713" s="35">
        <f>BP713-AE713</f>
        <v/>
      </c>
      <c r="BR713" s="35">
        <f>BQ713-AF713</f>
        <v/>
      </c>
      <c r="BS713" s="35">
        <f>BR713-AG713</f>
        <v/>
      </c>
      <c r="BT713" s="35">
        <f>BS713-AH713</f>
        <v/>
      </c>
      <c r="BU713" s="35">
        <f>BT713-AI713</f>
        <v/>
      </c>
      <c r="BV713" s="35">
        <f>BU713-AJ713</f>
        <v/>
      </c>
      <c r="BW713" s="35">
        <f>BV713-AK713</f>
        <v/>
      </c>
      <c r="BX713" s="35">
        <f>BW713-AL713</f>
        <v/>
      </c>
      <c r="BY713" s="35">
        <f>BX713-AM713</f>
        <v/>
      </c>
      <c r="BZ713" s="35">
        <f>BY713-AN713</f>
        <v/>
      </c>
      <c r="CA713" s="35">
        <f>BZ713-AO713</f>
        <v/>
      </c>
      <c r="CB713" s="35">
        <f>CA713-AP713</f>
        <v/>
      </c>
      <c r="CC713" s="35">
        <f>CB713-AQ713</f>
        <v/>
      </c>
      <c r="CD713" s="35">
        <f>CC713-AR713</f>
        <v/>
      </c>
      <c r="CE713" s="35">
        <f>CD713-AS713</f>
        <v/>
      </c>
      <c r="CF713" s="35">
        <f>CE713-AT713</f>
        <v/>
      </c>
      <c r="CG713" s="35">
        <f>CF713-AU713</f>
        <v/>
      </c>
      <c r="CH713" s="35">
        <f>CG713-AV713</f>
        <v/>
      </c>
      <c r="CI713" s="35">
        <f>CH713-AW713</f>
        <v/>
      </c>
      <c r="CJ713" s="35">
        <f>CI713-AX713</f>
        <v/>
      </c>
      <c r="CK713" s="35">
        <f>CJ713-AY713</f>
        <v/>
      </c>
      <c r="CL713" s="35">
        <f>CK713-AZ713</f>
        <v/>
      </c>
      <c r="CM713" s="35">
        <f>CL713-BA713</f>
        <v/>
      </c>
      <c r="CN713" s="35">
        <f>CM713-BB713</f>
        <v/>
      </c>
      <c r="CO713" s="35">
        <f>CN713-BC713</f>
        <v/>
      </c>
      <c r="CP713" s="35">
        <f>CO713-BD713</f>
        <v/>
      </c>
      <c r="CQ713" s="35">
        <f>CP713-BE713</f>
        <v/>
      </c>
      <c r="CR713" s="35">
        <f>CQ713-BF713</f>
        <v/>
      </c>
      <c r="CS713" s="35">
        <f>CR713-BG713</f>
        <v/>
      </c>
      <c r="CT713" s="35">
        <f>CS713-BH713</f>
        <v/>
      </c>
      <c r="CU713" s="35">
        <f>CT713-BI713</f>
        <v/>
      </c>
      <c r="CV713" s="35">
        <f>CU713-BJ713</f>
        <v/>
      </c>
      <c r="CW713" s="38">
        <f>CV713-BK713</f>
        <v/>
      </c>
      <c r="CX713" s="38">
        <f>CW713-BL713</f>
        <v/>
      </c>
      <c r="CY713" s="38">
        <f>CX713-BM713</f>
        <v/>
      </c>
      <c r="CZ713" s="39">
        <f>CY713-BN713</f>
        <v/>
      </c>
      <c r="DA713" s="35" t="n"/>
    </row>
    <row r="714">
      <c r="D714" s="19" t="n"/>
      <c r="E714" s="19" t="n"/>
      <c r="F714" s="21" t="n"/>
      <c r="G714" s="21" t="n"/>
      <c r="H714" s="21" t="n"/>
      <c r="I714" s="19" t="n"/>
      <c r="J714" s="19" t="n"/>
      <c r="K714" s="21" t="n"/>
      <c r="L714" s="21" t="n"/>
      <c r="M714" s="22" t="n"/>
      <c r="N714" s="22" t="n"/>
      <c r="O714" s="19" t="n"/>
      <c r="P714" s="21" t="n"/>
      <c r="Q714" s="167">
        <f>'Cutting Rules'!AD714</f>
        <v/>
      </c>
      <c r="R714" s="168" t="n"/>
      <c r="S714" s="24" t="n"/>
      <c r="T714" s="169" t="inlineStr"/>
      <c r="U714" s="19" t="n"/>
      <c r="V714" s="25" t="n"/>
      <c r="W714" s="26" t="n"/>
      <c r="X714" s="27" t="n"/>
      <c r="Y714" s="47" t="n"/>
      <c r="Z714" s="121">
        <f>IFERROR(VLOOKUP(E714,[1]route!$E$3:$BL$10005,59,0),"")&amp;IFERROR(VLOOKUP(E714,[1]route!$E$3:$BL$10005,60,0),"")</f>
        <v/>
      </c>
      <c r="AA714" s="172">
        <f>IF(R714&gt;V714,R714-V714,0)</f>
        <v/>
      </c>
      <c r="AB714" s="173">
        <f>AA714*O714*N714/1000</f>
        <v/>
      </c>
      <c r="AC714" s="4">
        <f>IFERROR(MATCH($X714,$BP714:$CZ714,0),"")</f>
        <v/>
      </c>
      <c r="AD714" s="29" t="n">
        <v>0</v>
      </c>
      <c r="AE714" s="30">
        <f>SUMIF([1]route!$E$3:$E$10005,E714,[1]!Table1[1])</f>
        <v/>
      </c>
      <c r="AF714" s="30">
        <f>SUMIF([1]route!$E$3:$E$10005,E714,[1]!Table1[2])</f>
        <v/>
      </c>
      <c r="AG714" s="30">
        <f>SUMIF([1]route!$E$3:$E$10005,E714,[1]!Table1[3])</f>
        <v/>
      </c>
      <c r="AH714" s="30">
        <f>SUMIF([1]route!$E$3:$E$10005,E714,[1]!Table1[4])</f>
        <v/>
      </c>
      <c r="AI714" s="30">
        <f>SUMIF([1]route!$E$3:$E$10005,E714,[1]!Table1[5])</f>
        <v/>
      </c>
      <c r="AJ714" s="30">
        <f>SUMIF([1]route!$E$3:$E$10005,E714,[1]!Table1[6])</f>
        <v/>
      </c>
      <c r="AK714" s="30">
        <f>SUMIF([1]route!$E$3:$E$10005,E714,[1]!Table1[7])</f>
        <v/>
      </c>
      <c r="AL714" s="30">
        <f>SUMIF([1]route!$E$3:$E$10005,E714,[1]!Table1[8])</f>
        <v/>
      </c>
      <c r="AM714" s="30">
        <f>SUMIF([1]route!$E$3:$E$10005,E714,[1]!Table1[9])</f>
        <v/>
      </c>
      <c r="AN714" s="30">
        <f>SUMIF([1]route!$E$3:$E$10005,E714,[1]!Table1[10])</f>
        <v/>
      </c>
      <c r="AO714" s="30">
        <f>SUMIF([1]route!$E$3:$E$10005,E714,[1]!Table1[11])</f>
        <v/>
      </c>
      <c r="AP714" s="30">
        <f>SUMIF([1]route!$E$3:$E$10005,E714,[1]!Table1[12])</f>
        <v/>
      </c>
      <c r="AQ714" s="30">
        <f>SUMIF([1]route!$E$3:$E$10005,E714,[1]!Table1[13])</f>
        <v/>
      </c>
      <c r="AR714" s="30">
        <f>SUMIF([1]route!$E$3:$E$10005,E714,[1]!Table1[14])</f>
        <v/>
      </c>
      <c r="AS714" s="30">
        <f>SUMIF([1]route!$E$3:$E$10005,E714,[1]!Table1[15])</f>
        <v/>
      </c>
      <c r="AT714" s="30">
        <f>SUMIF([1]route!$E$3:$E$10005,E714,[1]!Table1[16])</f>
        <v/>
      </c>
      <c r="AU714" s="30">
        <f>SUMIF([1]route!$E$3:$E$10005,E714,[1]!Table1[17])</f>
        <v/>
      </c>
      <c r="AV714" s="30">
        <f>SUMIF([1]route!$E$3:$E$10005,E714,[1]!Table1[18])</f>
        <v/>
      </c>
      <c r="AW714" s="30">
        <f>SUMIF([1]route!$E$3:$E$10005,E714,[1]!Table1[19])</f>
        <v/>
      </c>
      <c r="AX714" s="30">
        <f>SUMIF([1]route!$E$3:$E$10005,E714,[1]!Table1[20])</f>
        <v/>
      </c>
      <c r="AY714" s="30">
        <f>SUMIF([1]route!$E$3:$E$10005,E714,[1]!Table1[21])</f>
        <v/>
      </c>
      <c r="AZ714" s="30">
        <f>SUMIF([1]route!$E$3:$E$10005,E714,[1]!Table1[22])</f>
        <v/>
      </c>
      <c r="BA714" s="30">
        <f>SUMIF([1]route!$E$3:$E$10005,E714,[1]!Table1[23])</f>
        <v/>
      </c>
      <c r="BB714" s="30">
        <f>SUMIF([1]route!$E$3:$E$10005,E714,[1]!Table1[24])</f>
        <v/>
      </c>
      <c r="BC714" s="30">
        <f>SUMIF([1]route!$E$3:$E$10005,E714,[1]!Table1[25])</f>
        <v/>
      </c>
      <c r="BD714" s="30">
        <f>SUMIF([1]route!$E$3:$E$10005,E714,[1]!Table1[26])</f>
        <v/>
      </c>
      <c r="BE714" s="30">
        <f>SUMIF([1]route!$E$3:$E$10005,E714,[1]!Table1[27])</f>
        <v/>
      </c>
      <c r="BF714" s="30">
        <f>SUMIF([1]route!$E$3:$E$10005,E714,[1]!Table1[28])</f>
        <v/>
      </c>
      <c r="BG714" s="30">
        <f>SUMIF([1]route!$E$3:$E$10005,E714,[1]!Table1[29])</f>
        <v/>
      </c>
      <c r="BH714" s="30">
        <f>SUMIF([1]route!$E$3:$E$10005,E714,[1]!Table1[30])</f>
        <v/>
      </c>
      <c r="BI714" s="30">
        <f>SUMIF([1]route!$E$3:$E$10005,E714,[1]!Table1[31])</f>
        <v/>
      </c>
      <c r="BJ714" s="30">
        <f>SUMIF([1]route!$E$3:$E$10005,E714,[1]!Table1[Remain PO])</f>
        <v/>
      </c>
      <c r="BK714" s="31">
        <f>SUMIF([1]route!$E$3:$E$10005,E714,[1]!Table1[N+1])</f>
        <v/>
      </c>
      <c r="BL714" s="31">
        <f>SUMIF([1]route!$E$3:$E$10005,E714,[1]!Table1[N+2])</f>
        <v/>
      </c>
      <c r="BM714" s="31">
        <f>SUMIF([1]route!$E$3:$E$10005,E714,[1]!Table1[N+3])</f>
        <v/>
      </c>
      <c r="BN714" s="32">
        <f>SUMIF([1]route!$E$3:$E$10005,E714,[1]!Table1[N+4])</f>
        <v/>
      </c>
      <c r="BP714" s="37">
        <f>$V714-$AD714</f>
        <v/>
      </c>
      <c r="BQ714" s="35">
        <f>BP714-AE714</f>
        <v/>
      </c>
      <c r="BR714" s="35">
        <f>BQ714-AF714</f>
        <v/>
      </c>
      <c r="BS714" s="35">
        <f>BR714-AG714</f>
        <v/>
      </c>
      <c r="BT714" s="35">
        <f>BS714-AH714</f>
        <v/>
      </c>
      <c r="BU714" s="35">
        <f>BT714-AI714</f>
        <v/>
      </c>
      <c r="BV714" s="35">
        <f>BU714-AJ714</f>
        <v/>
      </c>
      <c r="BW714" s="35">
        <f>BV714-AK714</f>
        <v/>
      </c>
      <c r="BX714" s="35">
        <f>BW714-AL714</f>
        <v/>
      </c>
      <c r="BY714" s="35">
        <f>BX714-AM714</f>
        <v/>
      </c>
      <c r="BZ714" s="35">
        <f>BY714-AN714</f>
        <v/>
      </c>
      <c r="CA714" s="35">
        <f>BZ714-AO714</f>
        <v/>
      </c>
      <c r="CB714" s="35">
        <f>CA714-AP714</f>
        <v/>
      </c>
      <c r="CC714" s="35">
        <f>CB714-AQ714</f>
        <v/>
      </c>
      <c r="CD714" s="35">
        <f>CC714-AR714</f>
        <v/>
      </c>
      <c r="CE714" s="35">
        <f>CD714-AS714</f>
        <v/>
      </c>
      <c r="CF714" s="35">
        <f>CE714-AT714</f>
        <v/>
      </c>
      <c r="CG714" s="35">
        <f>CF714-AU714</f>
        <v/>
      </c>
      <c r="CH714" s="35">
        <f>CG714-AV714</f>
        <v/>
      </c>
      <c r="CI714" s="35">
        <f>CH714-AW714</f>
        <v/>
      </c>
      <c r="CJ714" s="35">
        <f>CI714-AX714</f>
        <v/>
      </c>
      <c r="CK714" s="35">
        <f>CJ714-AY714</f>
        <v/>
      </c>
      <c r="CL714" s="35">
        <f>CK714-AZ714</f>
        <v/>
      </c>
      <c r="CM714" s="35">
        <f>CL714-BA714</f>
        <v/>
      </c>
      <c r="CN714" s="35">
        <f>CM714-BB714</f>
        <v/>
      </c>
      <c r="CO714" s="35">
        <f>CN714-BC714</f>
        <v/>
      </c>
      <c r="CP714" s="35">
        <f>CO714-BD714</f>
        <v/>
      </c>
      <c r="CQ714" s="35">
        <f>CP714-BE714</f>
        <v/>
      </c>
      <c r="CR714" s="35">
        <f>CQ714-BF714</f>
        <v/>
      </c>
      <c r="CS714" s="35">
        <f>CR714-BG714</f>
        <v/>
      </c>
      <c r="CT714" s="35">
        <f>CS714-BH714</f>
        <v/>
      </c>
      <c r="CU714" s="35">
        <f>CT714-BI714</f>
        <v/>
      </c>
      <c r="CV714" s="35">
        <f>CU714-BJ714</f>
        <v/>
      </c>
      <c r="CW714" s="38">
        <f>CV714-BK714</f>
        <v/>
      </c>
      <c r="CX714" s="38">
        <f>CW714-BL714</f>
        <v/>
      </c>
      <c r="CY714" s="38">
        <f>CX714-BM714</f>
        <v/>
      </c>
      <c r="CZ714" s="39">
        <f>CY714-BN714</f>
        <v/>
      </c>
      <c r="DA714" s="35" t="n"/>
    </row>
    <row r="715">
      <c r="D715" s="19" t="n"/>
      <c r="E715" s="19" t="n"/>
      <c r="F715" s="21" t="n"/>
      <c r="G715" s="21" t="n"/>
      <c r="H715" s="21" t="n"/>
      <c r="I715" s="19" t="n"/>
      <c r="J715" s="19" t="n"/>
      <c r="K715" s="21" t="n"/>
      <c r="L715" s="21" t="n"/>
      <c r="M715" s="22" t="n"/>
      <c r="N715" s="22" t="n"/>
      <c r="O715" s="19" t="n"/>
      <c r="P715" s="21" t="n"/>
      <c r="Q715" s="167">
        <f>'Cutting Rules'!AD715</f>
        <v/>
      </c>
      <c r="R715" s="168" t="n"/>
      <c r="S715" s="24" t="n"/>
      <c r="T715" s="169" t="inlineStr"/>
      <c r="U715" s="19" t="n"/>
      <c r="V715" s="25" t="n"/>
      <c r="W715" s="26" t="n"/>
      <c r="X715" s="27" t="n"/>
      <c r="Y715" s="47" t="n"/>
      <c r="Z715" s="121">
        <f>IFERROR(VLOOKUP(E715,[1]route!$E$3:$BL$10005,59,0),"")&amp;IFERROR(VLOOKUP(E715,[1]route!$E$3:$BL$10005,60,0),"")</f>
        <v/>
      </c>
      <c r="AA715" s="172">
        <f>IF(R715&gt;V715,R715-V715,0)</f>
        <v/>
      </c>
      <c r="AB715" s="173">
        <f>AA715*O715*N715/1000</f>
        <v/>
      </c>
      <c r="AC715" s="4">
        <f>IFERROR(MATCH($X715,$BP715:$CZ715,0),"")</f>
        <v/>
      </c>
      <c r="AD715" s="29" t="n">
        <v>0</v>
      </c>
      <c r="AE715" s="30">
        <f>SUMIF([1]route!$E$3:$E$10005,E715,[1]!Table1[1])</f>
        <v/>
      </c>
      <c r="AF715" s="30">
        <f>SUMIF([1]route!$E$3:$E$10005,E715,[1]!Table1[2])</f>
        <v/>
      </c>
      <c r="AG715" s="30">
        <f>SUMIF([1]route!$E$3:$E$10005,E715,[1]!Table1[3])</f>
        <v/>
      </c>
      <c r="AH715" s="30">
        <f>SUMIF([1]route!$E$3:$E$10005,E715,[1]!Table1[4])</f>
        <v/>
      </c>
      <c r="AI715" s="30">
        <f>SUMIF([1]route!$E$3:$E$10005,E715,[1]!Table1[5])</f>
        <v/>
      </c>
      <c r="AJ715" s="30">
        <f>SUMIF([1]route!$E$3:$E$10005,E715,[1]!Table1[6])</f>
        <v/>
      </c>
      <c r="AK715" s="30">
        <f>SUMIF([1]route!$E$3:$E$10005,E715,[1]!Table1[7])</f>
        <v/>
      </c>
      <c r="AL715" s="30">
        <f>SUMIF([1]route!$E$3:$E$10005,E715,[1]!Table1[8])</f>
        <v/>
      </c>
      <c r="AM715" s="30">
        <f>SUMIF([1]route!$E$3:$E$10005,E715,[1]!Table1[9])</f>
        <v/>
      </c>
      <c r="AN715" s="30">
        <f>SUMIF([1]route!$E$3:$E$10005,E715,[1]!Table1[10])</f>
        <v/>
      </c>
      <c r="AO715" s="30">
        <f>SUMIF([1]route!$E$3:$E$10005,E715,[1]!Table1[11])</f>
        <v/>
      </c>
      <c r="AP715" s="30">
        <f>SUMIF([1]route!$E$3:$E$10005,E715,[1]!Table1[12])</f>
        <v/>
      </c>
      <c r="AQ715" s="30">
        <f>SUMIF([1]route!$E$3:$E$10005,E715,[1]!Table1[13])</f>
        <v/>
      </c>
      <c r="AR715" s="30">
        <f>SUMIF([1]route!$E$3:$E$10005,E715,[1]!Table1[14])</f>
        <v/>
      </c>
      <c r="AS715" s="30">
        <f>SUMIF([1]route!$E$3:$E$10005,E715,[1]!Table1[15])</f>
        <v/>
      </c>
      <c r="AT715" s="30">
        <f>SUMIF([1]route!$E$3:$E$10005,E715,[1]!Table1[16])</f>
        <v/>
      </c>
      <c r="AU715" s="30">
        <f>SUMIF([1]route!$E$3:$E$10005,E715,[1]!Table1[17])</f>
        <v/>
      </c>
      <c r="AV715" s="30">
        <f>SUMIF([1]route!$E$3:$E$10005,E715,[1]!Table1[18])</f>
        <v/>
      </c>
      <c r="AW715" s="30">
        <f>SUMIF([1]route!$E$3:$E$10005,E715,[1]!Table1[19])</f>
        <v/>
      </c>
      <c r="AX715" s="30">
        <f>SUMIF([1]route!$E$3:$E$10005,E715,[1]!Table1[20])</f>
        <v/>
      </c>
      <c r="AY715" s="30">
        <f>SUMIF([1]route!$E$3:$E$10005,E715,[1]!Table1[21])</f>
        <v/>
      </c>
      <c r="AZ715" s="30">
        <f>SUMIF([1]route!$E$3:$E$10005,E715,[1]!Table1[22])</f>
        <v/>
      </c>
      <c r="BA715" s="30">
        <f>SUMIF([1]route!$E$3:$E$10005,E715,[1]!Table1[23])</f>
        <v/>
      </c>
      <c r="BB715" s="30">
        <f>SUMIF([1]route!$E$3:$E$10005,E715,[1]!Table1[24])</f>
        <v/>
      </c>
      <c r="BC715" s="30">
        <f>SUMIF([1]route!$E$3:$E$10005,E715,[1]!Table1[25])</f>
        <v/>
      </c>
      <c r="BD715" s="30">
        <f>SUMIF([1]route!$E$3:$E$10005,E715,[1]!Table1[26])</f>
        <v/>
      </c>
      <c r="BE715" s="30">
        <f>SUMIF([1]route!$E$3:$E$10005,E715,[1]!Table1[27])</f>
        <v/>
      </c>
      <c r="BF715" s="30">
        <f>SUMIF([1]route!$E$3:$E$10005,E715,[1]!Table1[28])</f>
        <v/>
      </c>
      <c r="BG715" s="30">
        <f>SUMIF([1]route!$E$3:$E$10005,E715,[1]!Table1[29])</f>
        <v/>
      </c>
      <c r="BH715" s="30">
        <f>SUMIF([1]route!$E$3:$E$10005,E715,[1]!Table1[30])</f>
        <v/>
      </c>
      <c r="BI715" s="30">
        <f>SUMIF([1]route!$E$3:$E$10005,E715,[1]!Table1[31])</f>
        <v/>
      </c>
      <c r="BJ715" s="30">
        <f>SUMIF([1]route!$E$3:$E$10005,E715,[1]!Table1[Remain PO])</f>
        <v/>
      </c>
      <c r="BK715" s="31">
        <f>SUMIF([1]route!$E$3:$E$10005,E715,[1]!Table1[N+1])</f>
        <v/>
      </c>
      <c r="BL715" s="31">
        <f>SUMIF([1]route!$E$3:$E$10005,E715,[1]!Table1[N+2])</f>
        <v/>
      </c>
      <c r="BM715" s="31">
        <f>SUMIF([1]route!$E$3:$E$10005,E715,[1]!Table1[N+3])</f>
        <v/>
      </c>
      <c r="BN715" s="32">
        <f>SUMIF([1]route!$E$3:$E$10005,E715,[1]!Table1[N+4])</f>
        <v/>
      </c>
      <c r="BP715" s="37">
        <f>$V715-$AD715</f>
        <v/>
      </c>
      <c r="BQ715" s="35">
        <f>BP715-AE715</f>
        <v/>
      </c>
      <c r="BR715" s="35">
        <f>BQ715-AF715</f>
        <v/>
      </c>
      <c r="BS715" s="35">
        <f>BR715-AG715</f>
        <v/>
      </c>
      <c r="BT715" s="35">
        <f>BS715-AH715</f>
        <v/>
      </c>
      <c r="BU715" s="35">
        <f>BT715-AI715</f>
        <v/>
      </c>
      <c r="BV715" s="35">
        <f>BU715-AJ715</f>
        <v/>
      </c>
      <c r="BW715" s="35">
        <f>BV715-AK715</f>
        <v/>
      </c>
      <c r="BX715" s="35">
        <f>BW715-AL715</f>
        <v/>
      </c>
      <c r="BY715" s="35">
        <f>BX715-AM715</f>
        <v/>
      </c>
      <c r="BZ715" s="35">
        <f>BY715-AN715</f>
        <v/>
      </c>
      <c r="CA715" s="35">
        <f>BZ715-AO715</f>
        <v/>
      </c>
      <c r="CB715" s="35">
        <f>CA715-AP715</f>
        <v/>
      </c>
      <c r="CC715" s="35">
        <f>CB715-AQ715</f>
        <v/>
      </c>
      <c r="CD715" s="35">
        <f>CC715-AR715</f>
        <v/>
      </c>
      <c r="CE715" s="35">
        <f>CD715-AS715</f>
        <v/>
      </c>
      <c r="CF715" s="35">
        <f>CE715-AT715</f>
        <v/>
      </c>
      <c r="CG715" s="35">
        <f>CF715-AU715</f>
        <v/>
      </c>
      <c r="CH715" s="35">
        <f>CG715-AV715</f>
        <v/>
      </c>
      <c r="CI715" s="35">
        <f>CH715-AW715</f>
        <v/>
      </c>
      <c r="CJ715" s="35">
        <f>CI715-AX715</f>
        <v/>
      </c>
      <c r="CK715" s="35">
        <f>CJ715-AY715</f>
        <v/>
      </c>
      <c r="CL715" s="35">
        <f>CK715-AZ715</f>
        <v/>
      </c>
      <c r="CM715" s="35">
        <f>CL715-BA715</f>
        <v/>
      </c>
      <c r="CN715" s="35">
        <f>CM715-BB715</f>
        <v/>
      </c>
      <c r="CO715" s="35">
        <f>CN715-BC715</f>
        <v/>
      </c>
      <c r="CP715" s="35">
        <f>CO715-BD715</f>
        <v/>
      </c>
      <c r="CQ715" s="35">
        <f>CP715-BE715</f>
        <v/>
      </c>
      <c r="CR715" s="35">
        <f>CQ715-BF715</f>
        <v/>
      </c>
      <c r="CS715" s="35">
        <f>CR715-BG715</f>
        <v/>
      </c>
      <c r="CT715" s="35">
        <f>CS715-BH715</f>
        <v/>
      </c>
      <c r="CU715" s="35">
        <f>CT715-BI715</f>
        <v/>
      </c>
      <c r="CV715" s="35">
        <f>CU715-BJ715</f>
        <v/>
      </c>
      <c r="CW715" s="38">
        <f>CV715-BK715</f>
        <v/>
      </c>
      <c r="CX715" s="38">
        <f>CW715-BL715</f>
        <v/>
      </c>
      <c r="CY715" s="38">
        <f>CX715-BM715</f>
        <v/>
      </c>
      <c r="CZ715" s="39">
        <f>CY715-BN715</f>
        <v/>
      </c>
      <c r="DA715" s="35" t="n"/>
    </row>
    <row r="716">
      <c r="D716" s="19" t="n"/>
      <c r="E716" s="19" t="n"/>
      <c r="F716" s="21" t="n"/>
      <c r="G716" s="21" t="n"/>
      <c r="H716" s="21" t="n"/>
      <c r="I716" s="19" t="n"/>
      <c r="J716" s="19" t="n"/>
      <c r="K716" s="21" t="n"/>
      <c r="L716" s="21" t="n"/>
      <c r="M716" s="22" t="n"/>
      <c r="N716" s="22" t="n"/>
      <c r="O716" s="19" t="n"/>
      <c r="P716" s="21" t="n"/>
      <c r="Q716" s="167">
        <f>'Cutting Rules'!AD716</f>
        <v/>
      </c>
      <c r="R716" s="168" t="n"/>
      <c r="S716" s="24" t="n"/>
      <c r="T716" s="169" t="inlineStr"/>
      <c r="U716" s="19" t="n"/>
      <c r="V716" s="25" t="n"/>
      <c r="W716" s="26" t="n"/>
      <c r="X716" s="27" t="n"/>
      <c r="Y716" s="47" t="n"/>
      <c r="Z716" s="121">
        <f>IFERROR(VLOOKUP(E716,[1]route!$E$3:$BL$10005,59,0),"")&amp;IFERROR(VLOOKUP(E716,[1]route!$E$3:$BL$10005,60,0),"")</f>
        <v/>
      </c>
      <c r="AA716" s="172">
        <f>IF(R716&gt;V716,R716-V716,0)</f>
        <v/>
      </c>
      <c r="AB716" s="173">
        <f>AA716*O716*N716/1000</f>
        <v/>
      </c>
      <c r="AC716" s="4">
        <f>IFERROR(MATCH($X716,$BP716:$CZ716,0),"")</f>
        <v/>
      </c>
      <c r="AD716" s="29" t="n">
        <v>0</v>
      </c>
      <c r="AE716" s="30">
        <f>SUMIF([1]route!$E$3:$E$10005,E716,[1]!Table1[1])</f>
        <v/>
      </c>
      <c r="AF716" s="30">
        <f>SUMIF([1]route!$E$3:$E$10005,E716,[1]!Table1[2])</f>
        <v/>
      </c>
      <c r="AG716" s="30">
        <f>SUMIF([1]route!$E$3:$E$10005,E716,[1]!Table1[3])</f>
        <v/>
      </c>
      <c r="AH716" s="30">
        <f>SUMIF([1]route!$E$3:$E$10005,E716,[1]!Table1[4])</f>
        <v/>
      </c>
      <c r="AI716" s="30">
        <f>SUMIF([1]route!$E$3:$E$10005,E716,[1]!Table1[5])</f>
        <v/>
      </c>
      <c r="AJ716" s="30">
        <f>SUMIF([1]route!$E$3:$E$10005,E716,[1]!Table1[6])</f>
        <v/>
      </c>
      <c r="AK716" s="30">
        <f>SUMIF([1]route!$E$3:$E$10005,E716,[1]!Table1[7])</f>
        <v/>
      </c>
      <c r="AL716" s="30">
        <f>SUMIF([1]route!$E$3:$E$10005,E716,[1]!Table1[8])</f>
        <v/>
      </c>
      <c r="AM716" s="30">
        <f>SUMIF([1]route!$E$3:$E$10005,E716,[1]!Table1[9])</f>
        <v/>
      </c>
      <c r="AN716" s="30">
        <f>SUMIF([1]route!$E$3:$E$10005,E716,[1]!Table1[10])</f>
        <v/>
      </c>
      <c r="AO716" s="30">
        <f>SUMIF([1]route!$E$3:$E$10005,E716,[1]!Table1[11])</f>
        <v/>
      </c>
      <c r="AP716" s="30">
        <f>SUMIF([1]route!$E$3:$E$10005,E716,[1]!Table1[12])</f>
        <v/>
      </c>
      <c r="AQ716" s="30">
        <f>SUMIF([1]route!$E$3:$E$10005,E716,[1]!Table1[13])</f>
        <v/>
      </c>
      <c r="AR716" s="30">
        <f>SUMIF([1]route!$E$3:$E$10005,E716,[1]!Table1[14])</f>
        <v/>
      </c>
      <c r="AS716" s="30">
        <f>SUMIF([1]route!$E$3:$E$10005,E716,[1]!Table1[15])</f>
        <v/>
      </c>
      <c r="AT716" s="30">
        <f>SUMIF([1]route!$E$3:$E$10005,E716,[1]!Table1[16])</f>
        <v/>
      </c>
      <c r="AU716" s="30">
        <f>SUMIF([1]route!$E$3:$E$10005,E716,[1]!Table1[17])</f>
        <v/>
      </c>
      <c r="AV716" s="30">
        <f>SUMIF([1]route!$E$3:$E$10005,E716,[1]!Table1[18])</f>
        <v/>
      </c>
      <c r="AW716" s="30">
        <f>SUMIF([1]route!$E$3:$E$10005,E716,[1]!Table1[19])</f>
        <v/>
      </c>
      <c r="AX716" s="30">
        <f>SUMIF([1]route!$E$3:$E$10005,E716,[1]!Table1[20])</f>
        <v/>
      </c>
      <c r="AY716" s="30">
        <f>SUMIF([1]route!$E$3:$E$10005,E716,[1]!Table1[21])</f>
        <v/>
      </c>
      <c r="AZ716" s="30">
        <f>SUMIF([1]route!$E$3:$E$10005,E716,[1]!Table1[22])</f>
        <v/>
      </c>
      <c r="BA716" s="30">
        <f>SUMIF([1]route!$E$3:$E$10005,E716,[1]!Table1[23])</f>
        <v/>
      </c>
      <c r="BB716" s="30">
        <f>SUMIF([1]route!$E$3:$E$10005,E716,[1]!Table1[24])</f>
        <v/>
      </c>
      <c r="BC716" s="30">
        <f>SUMIF([1]route!$E$3:$E$10005,E716,[1]!Table1[25])</f>
        <v/>
      </c>
      <c r="BD716" s="30">
        <f>SUMIF([1]route!$E$3:$E$10005,E716,[1]!Table1[26])</f>
        <v/>
      </c>
      <c r="BE716" s="30">
        <f>SUMIF([1]route!$E$3:$E$10005,E716,[1]!Table1[27])</f>
        <v/>
      </c>
      <c r="BF716" s="30">
        <f>SUMIF([1]route!$E$3:$E$10005,E716,[1]!Table1[28])</f>
        <v/>
      </c>
      <c r="BG716" s="30">
        <f>SUMIF([1]route!$E$3:$E$10005,E716,[1]!Table1[29])</f>
        <v/>
      </c>
      <c r="BH716" s="30">
        <f>SUMIF([1]route!$E$3:$E$10005,E716,[1]!Table1[30])</f>
        <v/>
      </c>
      <c r="BI716" s="30">
        <f>SUMIF([1]route!$E$3:$E$10005,E716,[1]!Table1[31])</f>
        <v/>
      </c>
      <c r="BJ716" s="30">
        <f>SUMIF([1]route!$E$3:$E$10005,E716,[1]!Table1[Remain PO])</f>
        <v/>
      </c>
      <c r="BK716" s="31">
        <f>SUMIF([1]route!$E$3:$E$10005,E716,[1]!Table1[N+1])</f>
        <v/>
      </c>
      <c r="BL716" s="31">
        <f>SUMIF([1]route!$E$3:$E$10005,E716,[1]!Table1[N+2])</f>
        <v/>
      </c>
      <c r="BM716" s="31">
        <f>SUMIF([1]route!$E$3:$E$10005,E716,[1]!Table1[N+3])</f>
        <v/>
      </c>
      <c r="BN716" s="32">
        <f>SUMIF([1]route!$E$3:$E$10005,E716,[1]!Table1[N+4])</f>
        <v/>
      </c>
      <c r="BP716" s="37">
        <f>$V716-$AD716</f>
        <v/>
      </c>
      <c r="BQ716" s="35">
        <f>BP716-AE716</f>
        <v/>
      </c>
      <c r="BR716" s="35">
        <f>BQ716-AF716</f>
        <v/>
      </c>
      <c r="BS716" s="35">
        <f>BR716-AG716</f>
        <v/>
      </c>
      <c r="BT716" s="35">
        <f>BS716-AH716</f>
        <v/>
      </c>
      <c r="BU716" s="35">
        <f>BT716-AI716</f>
        <v/>
      </c>
      <c r="BV716" s="35">
        <f>BU716-AJ716</f>
        <v/>
      </c>
      <c r="BW716" s="35">
        <f>BV716-AK716</f>
        <v/>
      </c>
      <c r="BX716" s="35">
        <f>BW716-AL716</f>
        <v/>
      </c>
      <c r="BY716" s="35">
        <f>BX716-AM716</f>
        <v/>
      </c>
      <c r="BZ716" s="35">
        <f>BY716-AN716</f>
        <v/>
      </c>
      <c r="CA716" s="35">
        <f>BZ716-AO716</f>
        <v/>
      </c>
      <c r="CB716" s="35">
        <f>CA716-AP716</f>
        <v/>
      </c>
      <c r="CC716" s="35">
        <f>CB716-AQ716</f>
        <v/>
      </c>
      <c r="CD716" s="35">
        <f>CC716-AR716</f>
        <v/>
      </c>
      <c r="CE716" s="35">
        <f>CD716-AS716</f>
        <v/>
      </c>
      <c r="CF716" s="35">
        <f>CE716-AT716</f>
        <v/>
      </c>
      <c r="CG716" s="35">
        <f>CF716-AU716</f>
        <v/>
      </c>
      <c r="CH716" s="35">
        <f>CG716-AV716</f>
        <v/>
      </c>
      <c r="CI716" s="35">
        <f>CH716-AW716</f>
        <v/>
      </c>
      <c r="CJ716" s="35">
        <f>CI716-AX716</f>
        <v/>
      </c>
      <c r="CK716" s="35">
        <f>CJ716-AY716</f>
        <v/>
      </c>
      <c r="CL716" s="35">
        <f>CK716-AZ716</f>
        <v/>
      </c>
      <c r="CM716" s="35">
        <f>CL716-BA716</f>
        <v/>
      </c>
      <c r="CN716" s="35">
        <f>CM716-BB716</f>
        <v/>
      </c>
      <c r="CO716" s="35">
        <f>CN716-BC716</f>
        <v/>
      </c>
      <c r="CP716" s="35">
        <f>CO716-BD716</f>
        <v/>
      </c>
      <c r="CQ716" s="35">
        <f>CP716-BE716</f>
        <v/>
      </c>
      <c r="CR716" s="35">
        <f>CQ716-BF716</f>
        <v/>
      </c>
      <c r="CS716" s="35">
        <f>CR716-BG716</f>
        <v/>
      </c>
      <c r="CT716" s="35">
        <f>CS716-BH716</f>
        <v/>
      </c>
      <c r="CU716" s="35">
        <f>CT716-BI716</f>
        <v/>
      </c>
      <c r="CV716" s="35">
        <f>CU716-BJ716</f>
        <v/>
      </c>
      <c r="CW716" s="38">
        <f>CV716-BK716</f>
        <v/>
      </c>
      <c r="CX716" s="38">
        <f>CW716-BL716</f>
        <v/>
      </c>
      <c r="CY716" s="38">
        <f>CX716-BM716</f>
        <v/>
      </c>
      <c r="CZ716" s="39">
        <f>CY716-BN716</f>
        <v/>
      </c>
      <c r="DA716" s="35" t="n"/>
    </row>
    <row r="717">
      <c r="D717" s="19" t="n"/>
      <c r="E717" s="19" t="n"/>
      <c r="F717" s="21" t="n"/>
      <c r="G717" s="21" t="n"/>
      <c r="H717" s="21" t="n"/>
      <c r="I717" s="19" t="n"/>
      <c r="J717" s="19" t="n"/>
      <c r="K717" s="21" t="n"/>
      <c r="L717" s="21" t="n"/>
      <c r="M717" s="22" t="n"/>
      <c r="N717" s="22" t="n"/>
      <c r="O717" s="19" t="n"/>
      <c r="P717" s="21" t="n"/>
      <c r="Q717" s="167">
        <f>'Cutting Rules'!AD717</f>
        <v/>
      </c>
      <c r="R717" s="168" t="n"/>
      <c r="S717" s="24" t="n"/>
      <c r="T717" s="169" t="inlineStr"/>
      <c r="U717" s="19" t="n"/>
      <c r="V717" s="25" t="n"/>
      <c r="W717" s="26" t="n"/>
      <c r="X717" s="27" t="n"/>
      <c r="Y717" s="47" t="n"/>
      <c r="Z717" s="121">
        <f>IFERROR(VLOOKUP(E717,[1]route!$E$3:$BL$10005,59,0),"")&amp;IFERROR(VLOOKUP(E717,[1]route!$E$3:$BL$10005,60,0),"")</f>
        <v/>
      </c>
      <c r="AA717" s="172">
        <f>IF(R717&gt;V717,R717-V717,0)</f>
        <v/>
      </c>
      <c r="AB717" s="173">
        <f>AA717*O717*N717/1000</f>
        <v/>
      </c>
      <c r="AC717" s="4">
        <f>IFERROR(MATCH($X717,$BP717:$CZ717,0),"")</f>
        <v/>
      </c>
      <c r="AD717" s="29" t="n">
        <v>0</v>
      </c>
      <c r="AE717" s="30">
        <f>SUMIF([1]route!$E$3:$E$10005,E717,[1]!Table1[1])</f>
        <v/>
      </c>
      <c r="AF717" s="30">
        <f>SUMIF([1]route!$E$3:$E$10005,E717,[1]!Table1[2])</f>
        <v/>
      </c>
      <c r="AG717" s="30">
        <f>SUMIF([1]route!$E$3:$E$10005,E717,[1]!Table1[3])</f>
        <v/>
      </c>
      <c r="AH717" s="30">
        <f>SUMIF([1]route!$E$3:$E$10005,E717,[1]!Table1[4])</f>
        <v/>
      </c>
      <c r="AI717" s="30">
        <f>SUMIF([1]route!$E$3:$E$10005,E717,[1]!Table1[5])</f>
        <v/>
      </c>
      <c r="AJ717" s="30">
        <f>SUMIF([1]route!$E$3:$E$10005,E717,[1]!Table1[6])</f>
        <v/>
      </c>
      <c r="AK717" s="30">
        <f>SUMIF([1]route!$E$3:$E$10005,E717,[1]!Table1[7])</f>
        <v/>
      </c>
      <c r="AL717" s="30">
        <f>SUMIF([1]route!$E$3:$E$10005,E717,[1]!Table1[8])</f>
        <v/>
      </c>
      <c r="AM717" s="30">
        <f>SUMIF([1]route!$E$3:$E$10005,E717,[1]!Table1[9])</f>
        <v/>
      </c>
      <c r="AN717" s="30">
        <f>SUMIF([1]route!$E$3:$E$10005,E717,[1]!Table1[10])</f>
        <v/>
      </c>
      <c r="AO717" s="30">
        <f>SUMIF([1]route!$E$3:$E$10005,E717,[1]!Table1[11])</f>
        <v/>
      </c>
      <c r="AP717" s="30">
        <f>SUMIF([1]route!$E$3:$E$10005,E717,[1]!Table1[12])</f>
        <v/>
      </c>
      <c r="AQ717" s="30">
        <f>SUMIF([1]route!$E$3:$E$10005,E717,[1]!Table1[13])</f>
        <v/>
      </c>
      <c r="AR717" s="30">
        <f>SUMIF([1]route!$E$3:$E$10005,E717,[1]!Table1[14])</f>
        <v/>
      </c>
      <c r="AS717" s="30">
        <f>SUMIF([1]route!$E$3:$E$10005,E717,[1]!Table1[15])</f>
        <v/>
      </c>
      <c r="AT717" s="30">
        <f>SUMIF([1]route!$E$3:$E$10005,E717,[1]!Table1[16])</f>
        <v/>
      </c>
      <c r="AU717" s="30">
        <f>SUMIF([1]route!$E$3:$E$10005,E717,[1]!Table1[17])</f>
        <v/>
      </c>
      <c r="AV717" s="30">
        <f>SUMIF([1]route!$E$3:$E$10005,E717,[1]!Table1[18])</f>
        <v/>
      </c>
      <c r="AW717" s="30">
        <f>SUMIF([1]route!$E$3:$E$10005,E717,[1]!Table1[19])</f>
        <v/>
      </c>
      <c r="AX717" s="30">
        <f>SUMIF([1]route!$E$3:$E$10005,E717,[1]!Table1[20])</f>
        <v/>
      </c>
      <c r="AY717" s="30">
        <f>SUMIF([1]route!$E$3:$E$10005,E717,[1]!Table1[21])</f>
        <v/>
      </c>
      <c r="AZ717" s="30">
        <f>SUMIF([1]route!$E$3:$E$10005,E717,[1]!Table1[22])</f>
        <v/>
      </c>
      <c r="BA717" s="30">
        <f>SUMIF([1]route!$E$3:$E$10005,E717,[1]!Table1[23])</f>
        <v/>
      </c>
      <c r="BB717" s="30">
        <f>SUMIF([1]route!$E$3:$E$10005,E717,[1]!Table1[24])</f>
        <v/>
      </c>
      <c r="BC717" s="30">
        <f>SUMIF([1]route!$E$3:$E$10005,E717,[1]!Table1[25])</f>
        <v/>
      </c>
      <c r="BD717" s="30">
        <f>SUMIF([1]route!$E$3:$E$10005,E717,[1]!Table1[26])</f>
        <v/>
      </c>
      <c r="BE717" s="30">
        <f>SUMIF([1]route!$E$3:$E$10005,E717,[1]!Table1[27])</f>
        <v/>
      </c>
      <c r="BF717" s="30">
        <f>SUMIF([1]route!$E$3:$E$10005,E717,[1]!Table1[28])</f>
        <v/>
      </c>
      <c r="BG717" s="30">
        <f>SUMIF([1]route!$E$3:$E$10005,E717,[1]!Table1[29])</f>
        <v/>
      </c>
      <c r="BH717" s="30">
        <f>SUMIF([1]route!$E$3:$E$10005,E717,[1]!Table1[30])</f>
        <v/>
      </c>
      <c r="BI717" s="30">
        <f>SUMIF([1]route!$E$3:$E$10005,E717,[1]!Table1[31])</f>
        <v/>
      </c>
      <c r="BJ717" s="30">
        <f>SUMIF([1]route!$E$3:$E$10005,E717,[1]!Table1[Remain PO])</f>
        <v/>
      </c>
      <c r="BK717" s="31">
        <f>SUMIF([1]route!$E$3:$E$10005,E717,[1]!Table1[N+1])</f>
        <v/>
      </c>
      <c r="BL717" s="31">
        <f>SUMIF([1]route!$E$3:$E$10005,E717,[1]!Table1[N+2])</f>
        <v/>
      </c>
      <c r="BM717" s="31">
        <f>SUMIF([1]route!$E$3:$E$10005,E717,[1]!Table1[N+3])</f>
        <v/>
      </c>
      <c r="BN717" s="32">
        <f>SUMIF([1]route!$E$3:$E$10005,E717,[1]!Table1[N+4])</f>
        <v/>
      </c>
      <c r="BP717" s="37">
        <f>$V717-$AD717</f>
        <v/>
      </c>
      <c r="BQ717" s="35">
        <f>BP717-AE717</f>
        <v/>
      </c>
      <c r="BR717" s="35">
        <f>BQ717-AF717</f>
        <v/>
      </c>
      <c r="BS717" s="35">
        <f>BR717-AG717</f>
        <v/>
      </c>
      <c r="BT717" s="35">
        <f>BS717-AH717</f>
        <v/>
      </c>
      <c r="BU717" s="35">
        <f>BT717-AI717</f>
        <v/>
      </c>
      <c r="BV717" s="35">
        <f>BU717-AJ717</f>
        <v/>
      </c>
      <c r="BW717" s="35">
        <f>BV717-AK717</f>
        <v/>
      </c>
      <c r="BX717" s="35">
        <f>BW717-AL717</f>
        <v/>
      </c>
      <c r="BY717" s="35">
        <f>BX717-AM717</f>
        <v/>
      </c>
      <c r="BZ717" s="35">
        <f>BY717-AN717</f>
        <v/>
      </c>
      <c r="CA717" s="35">
        <f>BZ717-AO717</f>
        <v/>
      </c>
      <c r="CB717" s="35">
        <f>CA717-AP717</f>
        <v/>
      </c>
      <c r="CC717" s="35">
        <f>CB717-AQ717</f>
        <v/>
      </c>
      <c r="CD717" s="35">
        <f>CC717-AR717</f>
        <v/>
      </c>
      <c r="CE717" s="35">
        <f>CD717-AS717</f>
        <v/>
      </c>
      <c r="CF717" s="35">
        <f>CE717-AT717</f>
        <v/>
      </c>
      <c r="CG717" s="35">
        <f>CF717-AU717</f>
        <v/>
      </c>
      <c r="CH717" s="35">
        <f>CG717-AV717</f>
        <v/>
      </c>
      <c r="CI717" s="35">
        <f>CH717-AW717</f>
        <v/>
      </c>
      <c r="CJ717" s="35">
        <f>CI717-AX717</f>
        <v/>
      </c>
      <c r="CK717" s="35">
        <f>CJ717-AY717</f>
        <v/>
      </c>
      <c r="CL717" s="35">
        <f>CK717-AZ717</f>
        <v/>
      </c>
      <c r="CM717" s="35">
        <f>CL717-BA717</f>
        <v/>
      </c>
      <c r="CN717" s="35">
        <f>CM717-BB717</f>
        <v/>
      </c>
      <c r="CO717" s="35">
        <f>CN717-BC717</f>
        <v/>
      </c>
      <c r="CP717" s="35">
        <f>CO717-BD717</f>
        <v/>
      </c>
      <c r="CQ717" s="35">
        <f>CP717-BE717</f>
        <v/>
      </c>
      <c r="CR717" s="35">
        <f>CQ717-BF717</f>
        <v/>
      </c>
      <c r="CS717" s="35">
        <f>CR717-BG717</f>
        <v/>
      </c>
      <c r="CT717" s="35">
        <f>CS717-BH717</f>
        <v/>
      </c>
      <c r="CU717" s="35">
        <f>CT717-BI717</f>
        <v/>
      </c>
      <c r="CV717" s="35">
        <f>CU717-BJ717</f>
        <v/>
      </c>
      <c r="CW717" s="38">
        <f>CV717-BK717</f>
        <v/>
      </c>
      <c r="CX717" s="38">
        <f>CW717-BL717</f>
        <v/>
      </c>
      <c r="CY717" s="38">
        <f>CX717-BM717</f>
        <v/>
      </c>
      <c r="CZ717" s="39">
        <f>CY717-BN717</f>
        <v/>
      </c>
      <c r="DA717" s="35" t="n"/>
    </row>
    <row r="718">
      <c r="D718" s="19" t="n"/>
      <c r="E718" s="19" t="n"/>
      <c r="F718" s="21" t="n"/>
      <c r="G718" s="21" t="n"/>
      <c r="H718" s="21" t="n"/>
      <c r="I718" s="19" t="n"/>
      <c r="J718" s="19" t="n"/>
      <c r="K718" s="21" t="n"/>
      <c r="L718" s="21" t="n"/>
      <c r="M718" s="22" t="n"/>
      <c r="N718" s="22" t="n"/>
      <c r="O718" s="19" t="n"/>
      <c r="P718" s="21" t="n"/>
      <c r="Q718" s="167">
        <f>'Cutting Rules'!AD718</f>
        <v/>
      </c>
      <c r="R718" s="168" t="n"/>
      <c r="S718" s="24" t="n"/>
      <c r="T718" s="169" t="inlineStr"/>
      <c r="U718" s="19" t="n"/>
      <c r="V718" s="25" t="n"/>
      <c r="W718" s="26" t="n"/>
      <c r="X718" s="27" t="n"/>
      <c r="Y718" s="47" t="n"/>
      <c r="Z718" s="121">
        <f>IFERROR(VLOOKUP(E718,[1]route!$E$3:$BL$10005,59,0),"")&amp;IFERROR(VLOOKUP(E718,[1]route!$E$3:$BL$10005,60,0),"")</f>
        <v/>
      </c>
      <c r="AA718" s="172">
        <f>IF(R718&gt;V718,R718-V718,0)</f>
        <v/>
      </c>
      <c r="AB718" s="173">
        <f>AA718*O718*N718/1000</f>
        <v/>
      </c>
      <c r="AC718" s="4">
        <f>IFERROR(MATCH($X718,$BP718:$CZ718,0),"")</f>
        <v/>
      </c>
      <c r="AD718" s="29" t="n">
        <v>0</v>
      </c>
      <c r="AE718" s="30">
        <f>SUMIF([1]route!$E$3:$E$10005,E718,[1]!Table1[1])</f>
        <v/>
      </c>
      <c r="AF718" s="30">
        <f>SUMIF([1]route!$E$3:$E$10005,E718,[1]!Table1[2])</f>
        <v/>
      </c>
      <c r="AG718" s="30">
        <f>SUMIF([1]route!$E$3:$E$10005,E718,[1]!Table1[3])</f>
        <v/>
      </c>
      <c r="AH718" s="30">
        <f>SUMIF([1]route!$E$3:$E$10005,E718,[1]!Table1[4])</f>
        <v/>
      </c>
      <c r="AI718" s="30">
        <f>SUMIF([1]route!$E$3:$E$10005,E718,[1]!Table1[5])</f>
        <v/>
      </c>
      <c r="AJ718" s="30">
        <f>SUMIF([1]route!$E$3:$E$10005,E718,[1]!Table1[6])</f>
        <v/>
      </c>
      <c r="AK718" s="30">
        <f>SUMIF([1]route!$E$3:$E$10005,E718,[1]!Table1[7])</f>
        <v/>
      </c>
      <c r="AL718" s="30">
        <f>SUMIF([1]route!$E$3:$E$10005,E718,[1]!Table1[8])</f>
        <v/>
      </c>
      <c r="AM718" s="30">
        <f>SUMIF([1]route!$E$3:$E$10005,E718,[1]!Table1[9])</f>
        <v/>
      </c>
      <c r="AN718" s="30">
        <f>SUMIF([1]route!$E$3:$E$10005,E718,[1]!Table1[10])</f>
        <v/>
      </c>
      <c r="AO718" s="30">
        <f>SUMIF([1]route!$E$3:$E$10005,E718,[1]!Table1[11])</f>
        <v/>
      </c>
      <c r="AP718" s="30">
        <f>SUMIF([1]route!$E$3:$E$10005,E718,[1]!Table1[12])</f>
        <v/>
      </c>
      <c r="AQ718" s="30">
        <f>SUMIF([1]route!$E$3:$E$10005,E718,[1]!Table1[13])</f>
        <v/>
      </c>
      <c r="AR718" s="30">
        <f>SUMIF([1]route!$E$3:$E$10005,E718,[1]!Table1[14])</f>
        <v/>
      </c>
      <c r="AS718" s="30">
        <f>SUMIF([1]route!$E$3:$E$10005,E718,[1]!Table1[15])</f>
        <v/>
      </c>
      <c r="AT718" s="30">
        <f>SUMIF([1]route!$E$3:$E$10005,E718,[1]!Table1[16])</f>
        <v/>
      </c>
      <c r="AU718" s="30">
        <f>SUMIF([1]route!$E$3:$E$10005,E718,[1]!Table1[17])</f>
        <v/>
      </c>
      <c r="AV718" s="30">
        <f>SUMIF([1]route!$E$3:$E$10005,E718,[1]!Table1[18])</f>
        <v/>
      </c>
      <c r="AW718" s="30">
        <f>SUMIF([1]route!$E$3:$E$10005,E718,[1]!Table1[19])</f>
        <v/>
      </c>
      <c r="AX718" s="30">
        <f>SUMIF([1]route!$E$3:$E$10005,E718,[1]!Table1[20])</f>
        <v/>
      </c>
      <c r="AY718" s="30">
        <f>SUMIF([1]route!$E$3:$E$10005,E718,[1]!Table1[21])</f>
        <v/>
      </c>
      <c r="AZ718" s="30">
        <f>SUMIF([1]route!$E$3:$E$10005,E718,[1]!Table1[22])</f>
        <v/>
      </c>
      <c r="BA718" s="30">
        <f>SUMIF([1]route!$E$3:$E$10005,E718,[1]!Table1[23])</f>
        <v/>
      </c>
      <c r="BB718" s="30">
        <f>SUMIF([1]route!$E$3:$E$10005,E718,[1]!Table1[24])</f>
        <v/>
      </c>
      <c r="BC718" s="30">
        <f>SUMIF([1]route!$E$3:$E$10005,E718,[1]!Table1[25])</f>
        <v/>
      </c>
      <c r="BD718" s="30">
        <f>SUMIF([1]route!$E$3:$E$10005,E718,[1]!Table1[26])</f>
        <v/>
      </c>
      <c r="BE718" s="30">
        <f>SUMIF([1]route!$E$3:$E$10005,E718,[1]!Table1[27])</f>
        <v/>
      </c>
      <c r="BF718" s="30">
        <f>SUMIF([1]route!$E$3:$E$10005,E718,[1]!Table1[28])</f>
        <v/>
      </c>
      <c r="BG718" s="30">
        <f>SUMIF([1]route!$E$3:$E$10005,E718,[1]!Table1[29])</f>
        <v/>
      </c>
      <c r="BH718" s="30">
        <f>SUMIF([1]route!$E$3:$E$10005,E718,[1]!Table1[30])</f>
        <v/>
      </c>
      <c r="BI718" s="30">
        <f>SUMIF([1]route!$E$3:$E$10005,E718,[1]!Table1[31])</f>
        <v/>
      </c>
      <c r="BJ718" s="30">
        <f>SUMIF([1]route!$E$3:$E$10005,E718,[1]!Table1[Remain PO])</f>
        <v/>
      </c>
      <c r="BK718" s="31">
        <f>SUMIF([1]route!$E$3:$E$10005,E718,[1]!Table1[N+1])</f>
        <v/>
      </c>
      <c r="BL718" s="31">
        <f>SUMIF([1]route!$E$3:$E$10005,E718,[1]!Table1[N+2])</f>
        <v/>
      </c>
      <c r="BM718" s="31">
        <f>SUMIF([1]route!$E$3:$E$10005,E718,[1]!Table1[N+3])</f>
        <v/>
      </c>
      <c r="BN718" s="32">
        <f>SUMIF([1]route!$E$3:$E$10005,E718,[1]!Table1[N+4])</f>
        <v/>
      </c>
      <c r="BP718" s="37">
        <f>$V718-$AD718</f>
        <v/>
      </c>
      <c r="BQ718" s="35">
        <f>BP718-AE718</f>
        <v/>
      </c>
      <c r="BR718" s="35">
        <f>BQ718-AF718</f>
        <v/>
      </c>
      <c r="BS718" s="35">
        <f>BR718-AG718</f>
        <v/>
      </c>
      <c r="BT718" s="35">
        <f>BS718-AH718</f>
        <v/>
      </c>
      <c r="BU718" s="35">
        <f>BT718-AI718</f>
        <v/>
      </c>
      <c r="BV718" s="35">
        <f>BU718-AJ718</f>
        <v/>
      </c>
      <c r="BW718" s="35">
        <f>BV718-AK718</f>
        <v/>
      </c>
      <c r="BX718" s="35">
        <f>BW718-AL718</f>
        <v/>
      </c>
      <c r="BY718" s="35">
        <f>BX718-AM718</f>
        <v/>
      </c>
      <c r="BZ718" s="35">
        <f>BY718-AN718</f>
        <v/>
      </c>
      <c r="CA718" s="35">
        <f>BZ718-AO718</f>
        <v/>
      </c>
      <c r="CB718" s="35">
        <f>CA718-AP718</f>
        <v/>
      </c>
      <c r="CC718" s="35">
        <f>CB718-AQ718</f>
        <v/>
      </c>
      <c r="CD718" s="35">
        <f>CC718-AR718</f>
        <v/>
      </c>
      <c r="CE718" s="35">
        <f>CD718-AS718</f>
        <v/>
      </c>
      <c r="CF718" s="35">
        <f>CE718-AT718</f>
        <v/>
      </c>
      <c r="CG718" s="35">
        <f>CF718-AU718</f>
        <v/>
      </c>
      <c r="CH718" s="35">
        <f>CG718-AV718</f>
        <v/>
      </c>
      <c r="CI718" s="35">
        <f>CH718-AW718</f>
        <v/>
      </c>
      <c r="CJ718" s="35">
        <f>CI718-AX718</f>
        <v/>
      </c>
      <c r="CK718" s="35">
        <f>CJ718-AY718</f>
        <v/>
      </c>
      <c r="CL718" s="35">
        <f>CK718-AZ718</f>
        <v/>
      </c>
      <c r="CM718" s="35">
        <f>CL718-BA718</f>
        <v/>
      </c>
      <c r="CN718" s="35">
        <f>CM718-BB718</f>
        <v/>
      </c>
      <c r="CO718" s="35">
        <f>CN718-BC718</f>
        <v/>
      </c>
      <c r="CP718" s="35">
        <f>CO718-BD718</f>
        <v/>
      </c>
      <c r="CQ718" s="35">
        <f>CP718-BE718</f>
        <v/>
      </c>
      <c r="CR718" s="35">
        <f>CQ718-BF718</f>
        <v/>
      </c>
      <c r="CS718" s="35">
        <f>CR718-BG718</f>
        <v/>
      </c>
      <c r="CT718" s="35">
        <f>CS718-BH718</f>
        <v/>
      </c>
      <c r="CU718" s="35">
        <f>CT718-BI718</f>
        <v/>
      </c>
      <c r="CV718" s="35">
        <f>CU718-BJ718</f>
        <v/>
      </c>
      <c r="CW718" s="38">
        <f>CV718-BK718</f>
        <v/>
      </c>
      <c r="CX718" s="38">
        <f>CW718-BL718</f>
        <v/>
      </c>
      <c r="CY718" s="38">
        <f>CX718-BM718</f>
        <v/>
      </c>
      <c r="CZ718" s="39">
        <f>CY718-BN718</f>
        <v/>
      </c>
      <c r="DA718" s="35" t="n"/>
    </row>
    <row r="719">
      <c r="D719" s="19" t="n"/>
      <c r="E719" s="19" t="n"/>
      <c r="F719" s="21" t="n"/>
      <c r="G719" s="21" t="n"/>
      <c r="H719" s="21" t="n"/>
      <c r="I719" s="19" t="n"/>
      <c r="J719" s="19" t="n"/>
      <c r="K719" s="21" t="n"/>
      <c r="L719" s="21" t="n"/>
      <c r="M719" s="22" t="n"/>
      <c r="N719" s="22" t="n"/>
      <c r="O719" s="19" t="n"/>
      <c r="P719" s="21" t="n"/>
      <c r="Q719" s="167">
        <f>'Cutting Rules'!AD719</f>
        <v/>
      </c>
      <c r="R719" s="168" t="n"/>
      <c r="S719" s="24" t="n"/>
      <c r="T719" s="169" t="inlineStr"/>
      <c r="U719" s="19" t="n"/>
      <c r="V719" s="25" t="n"/>
      <c r="W719" s="26" t="n"/>
      <c r="X719" s="27" t="n"/>
      <c r="Y719" s="47" t="n"/>
      <c r="Z719" s="121">
        <f>IFERROR(VLOOKUP(E719,[1]route!$E$3:$BL$10005,59,0),"")&amp;IFERROR(VLOOKUP(E719,[1]route!$E$3:$BL$10005,60,0),"")</f>
        <v/>
      </c>
      <c r="AA719" s="172">
        <f>IF(R719&gt;V719,R719-V719,0)</f>
        <v/>
      </c>
      <c r="AB719" s="173">
        <f>AA719*O719*N719/1000</f>
        <v/>
      </c>
      <c r="AC719" s="4">
        <f>IFERROR(MATCH($X719,$BP719:$CZ719,0),"")</f>
        <v/>
      </c>
      <c r="AD719" s="29" t="n">
        <v>0</v>
      </c>
      <c r="AE719" s="30">
        <f>SUMIF([1]route!$E$3:$E$10005,E719,[1]!Table1[1])</f>
        <v/>
      </c>
      <c r="AF719" s="30">
        <f>SUMIF([1]route!$E$3:$E$10005,E719,[1]!Table1[2])</f>
        <v/>
      </c>
      <c r="AG719" s="30">
        <f>SUMIF([1]route!$E$3:$E$10005,E719,[1]!Table1[3])</f>
        <v/>
      </c>
      <c r="AH719" s="30">
        <f>SUMIF([1]route!$E$3:$E$10005,E719,[1]!Table1[4])</f>
        <v/>
      </c>
      <c r="AI719" s="30">
        <f>SUMIF([1]route!$E$3:$E$10005,E719,[1]!Table1[5])</f>
        <v/>
      </c>
      <c r="AJ719" s="30">
        <f>SUMIF([1]route!$E$3:$E$10005,E719,[1]!Table1[6])</f>
        <v/>
      </c>
      <c r="AK719" s="30">
        <f>SUMIF([1]route!$E$3:$E$10005,E719,[1]!Table1[7])</f>
        <v/>
      </c>
      <c r="AL719" s="30">
        <f>SUMIF([1]route!$E$3:$E$10005,E719,[1]!Table1[8])</f>
        <v/>
      </c>
      <c r="AM719" s="30">
        <f>SUMIF([1]route!$E$3:$E$10005,E719,[1]!Table1[9])</f>
        <v/>
      </c>
      <c r="AN719" s="30">
        <f>SUMIF([1]route!$E$3:$E$10005,E719,[1]!Table1[10])</f>
        <v/>
      </c>
      <c r="AO719" s="30">
        <f>SUMIF([1]route!$E$3:$E$10005,E719,[1]!Table1[11])</f>
        <v/>
      </c>
      <c r="AP719" s="30">
        <f>SUMIF([1]route!$E$3:$E$10005,E719,[1]!Table1[12])</f>
        <v/>
      </c>
      <c r="AQ719" s="30">
        <f>SUMIF([1]route!$E$3:$E$10005,E719,[1]!Table1[13])</f>
        <v/>
      </c>
      <c r="AR719" s="30">
        <f>SUMIF([1]route!$E$3:$E$10005,E719,[1]!Table1[14])</f>
        <v/>
      </c>
      <c r="AS719" s="30">
        <f>SUMIF([1]route!$E$3:$E$10005,E719,[1]!Table1[15])</f>
        <v/>
      </c>
      <c r="AT719" s="30">
        <f>SUMIF([1]route!$E$3:$E$10005,E719,[1]!Table1[16])</f>
        <v/>
      </c>
      <c r="AU719" s="30">
        <f>SUMIF([1]route!$E$3:$E$10005,E719,[1]!Table1[17])</f>
        <v/>
      </c>
      <c r="AV719" s="30">
        <f>SUMIF([1]route!$E$3:$E$10005,E719,[1]!Table1[18])</f>
        <v/>
      </c>
      <c r="AW719" s="30">
        <f>SUMIF([1]route!$E$3:$E$10005,E719,[1]!Table1[19])</f>
        <v/>
      </c>
      <c r="AX719" s="30">
        <f>SUMIF([1]route!$E$3:$E$10005,E719,[1]!Table1[20])</f>
        <v/>
      </c>
      <c r="AY719" s="30">
        <f>SUMIF([1]route!$E$3:$E$10005,E719,[1]!Table1[21])</f>
        <v/>
      </c>
      <c r="AZ719" s="30">
        <f>SUMIF([1]route!$E$3:$E$10005,E719,[1]!Table1[22])</f>
        <v/>
      </c>
      <c r="BA719" s="30">
        <f>SUMIF([1]route!$E$3:$E$10005,E719,[1]!Table1[23])</f>
        <v/>
      </c>
      <c r="BB719" s="30">
        <f>SUMIF([1]route!$E$3:$E$10005,E719,[1]!Table1[24])</f>
        <v/>
      </c>
      <c r="BC719" s="30">
        <f>SUMIF([1]route!$E$3:$E$10005,E719,[1]!Table1[25])</f>
        <v/>
      </c>
      <c r="BD719" s="30">
        <f>SUMIF([1]route!$E$3:$E$10005,E719,[1]!Table1[26])</f>
        <v/>
      </c>
      <c r="BE719" s="30">
        <f>SUMIF([1]route!$E$3:$E$10005,E719,[1]!Table1[27])</f>
        <v/>
      </c>
      <c r="BF719" s="30">
        <f>SUMIF([1]route!$E$3:$E$10005,E719,[1]!Table1[28])</f>
        <v/>
      </c>
      <c r="BG719" s="30">
        <f>SUMIF([1]route!$E$3:$E$10005,E719,[1]!Table1[29])</f>
        <v/>
      </c>
      <c r="BH719" s="30">
        <f>SUMIF([1]route!$E$3:$E$10005,E719,[1]!Table1[30])</f>
        <v/>
      </c>
      <c r="BI719" s="30">
        <f>SUMIF([1]route!$E$3:$E$10005,E719,[1]!Table1[31])</f>
        <v/>
      </c>
      <c r="BJ719" s="30">
        <f>SUMIF([1]route!$E$3:$E$10005,E719,[1]!Table1[Remain PO])</f>
        <v/>
      </c>
      <c r="BK719" s="31">
        <f>SUMIF([1]route!$E$3:$E$10005,E719,[1]!Table1[N+1])</f>
        <v/>
      </c>
      <c r="BL719" s="31">
        <f>SUMIF([1]route!$E$3:$E$10005,E719,[1]!Table1[N+2])</f>
        <v/>
      </c>
      <c r="BM719" s="31">
        <f>SUMIF([1]route!$E$3:$E$10005,E719,[1]!Table1[N+3])</f>
        <v/>
      </c>
      <c r="BN719" s="32">
        <f>SUMIF([1]route!$E$3:$E$10005,E719,[1]!Table1[N+4])</f>
        <v/>
      </c>
      <c r="BP719" s="37">
        <f>$V719-$AD719</f>
        <v/>
      </c>
      <c r="BQ719" s="35">
        <f>BP719-AE719</f>
        <v/>
      </c>
      <c r="BR719" s="35">
        <f>BQ719-AF719</f>
        <v/>
      </c>
      <c r="BS719" s="35">
        <f>BR719-AG719</f>
        <v/>
      </c>
      <c r="BT719" s="35">
        <f>BS719-AH719</f>
        <v/>
      </c>
      <c r="BU719" s="35">
        <f>BT719-AI719</f>
        <v/>
      </c>
      <c r="BV719" s="35">
        <f>BU719-AJ719</f>
        <v/>
      </c>
      <c r="BW719" s="35">
        <f>BV719-AK719</f>
        <v/>
      </c>
      <c r="BX719" s="35">
        <f>BW719-AL719</f>
        <v/>
      </c>
      <c r="BY719" s="35">
        <f>BX719-AM719</f>
        <v/>
      </c>
      <c r="BZ719" s="35">
        <f>BY719-AN719</f>
        <v/>
      </c>
      <c r="CA719" s="35">
        <f>BZ719-AO719</f>
        <v/>
      </c>
      <c r="CB719" s="35">
        <f>CA719-AP719</f>
        <v/>
      </c>
      <c r="CC719" s="35">
        <f>CB719-AQ719</f>
        <v/>
      </c>
      <c r="CD719" s="35">
        <f>CC719-AR719</f>
        <v/>
      </c>
      <c r="CE719" s="35">
        <f>CD719-AS719</f>
        <v/>
      </c>
      <c r="CF719" s="35">
        <f>CE719-AT719</f>
        <v/>
      </c>
      <c r="CG719" s="35">
        <f>CF719-AU719</f>
        <v/>
      </c>
      <c r="CH719" s="35">
        <f>CG719-AV719</f>
        <v/>
      </c>
      <c r="CI719" s="35">
        <f>CH719-AW719</f>
        <v/>
      </c>
      <c r="CJ719" s="35">
        <f>CI719-AX719</f>
        <v/>
      </c>
      <c r="CK719" s="35">
        <f>CJ719-AY719</f>
        <v/>
      </c>
      <c r="CL719" s="35">
        <f>CK719-AZ719</f>
        <v/>
      </c>
      <c r="CM719" s="35">
        <f>CL719-BA719</f>
        <v/>
      </c>
      <c r="CN719" s="35">
        <f>CM719-BB719</f>
        <v/>
      </c>
      <c r="CO719" s="35">
        <f>CN719-BC719</f>
        <v/>
      </c>
      <c r="CP719" s="35">
        <f>CO719-BD719</f>
        <v/>
      </c>
      <c r="CQ719" s="35">
        <f>CP719-BE719</f>
        <v/>
      </c>
      <c r="CR719" s="35">
        <f>CQ719-BF719</f>
        <v/>
      </c>
      <c r="CS719" s="35">
        <f>CR719-BG719</f>
        <v/>
      </c>
      <c r="CT719" s="35">
        <f>CS719-BH719</f>
        <v/>
      </c>
      <c r="CU719" s="35">
        <f>CT719-BI719</f>
        <v/>
      </c>
      <c r="CV719" s="35">
        <f>CU719-BJ719</f>
        <v/>
      </c>
      <c r="CW719" s="38">
        <f>CV719-BK719</f>
        <v/>
      </c>
      <c r="CX719" s="38">
        <f>CW719-BL719</f>
        <v/>
      </c>
      <c r="CY719" s="38">
        <f>CX719-BM719</f>
        <v/>
      </c>
      <c r="CZ719" s="39">
        <f>CY719-BN719</f>
        <v/>
      </c>
      <c r="DA719" s="35" t="n"/>
    </row>
    <row r="720">
      <c r="D720" s="19" t="n"/>
      <c r="E720" s="19" t="n"/>
      <c r="F720" s="21" t="n"/>
      <c r="G720" s="21" t="n"/>
      <c r="H720" s="21" t="n"/>
      <c r="I720" s="19" t="n"/>
      <c r="J720" s="19" t="n"/>
      <c r="K720" s="21" t="n"/>
      <c r="L720" s="21" t="n"/>
      <c r="M720" s="22" t="n"/>
      <c r="N720" s="22" t="n"/>
      <c r="O720" s="19" t="n"/>
      <c r="P720" s="21" t="n"/>
      <c r="Q720" s="167">
        <f>'Cutting Rules'!AD720</f>
        <v/>
      </c>
      <c r="R720" s="168" t="n"/>
      <c r="S720" s="24" t="n"/>
      <c r="T720" s="169" t="inlineStr"/>
      <c r="U720" s="19" t="n"/>
      <c r="V720" s="25" t="n"/>
      <c r="W720" s="26" t="n"/>
      <c r="X720" s="27" t="n"/>
      <c r="Y720" s="47" t="n"/>
      <c r="Z720" s="121">
        <f>IFERROR(VLOOKUP(E720,[1]route!$E$3:$BL$10005,59,0),"")&amp;IFERROR(VLOOKUP(E720,[1]route!$E$3:$BL$10005,60,0),"")</f>
        <v/>
      </c>
      <c r="AA720" s="172">
        <f>IF(R720&gt;V720,R720-V720,0)</f>
        <v/>
      </c>
      <c r="AB720" s="173">
        <f>AA720*O720*N720/1000</f>
        <v/>
      </c>
      <c r="AC720" s="4">
        <f>IFERROR(MATCH($X720,$BP720:$CZ720,0),"")</f>
        <v/>
      </c>
      <c r="AD720" s="29" t="n">
        <v>0</v>
      </c>
      <c r="AE720" s="30">
        <f>SUMIF([1]route!$E$3:$E$10005,E720,[1]!Table1[1])</f>
        <v/>
      </c>
      <c r="AF720" s="30">
        <f>SUMIF([1]route!$E$3:$E$10005,E720,[1]!Table1[2])</f>
        <v/>
      </c>
      <c r="AG720" s="30">
        <f>SUMIF([1]route!$E$3:$E$10005,E720,[1]!Table1[3])</f>
        <v/>
      </c>
      <c r="AH720" s="30">
        <f>SUMIF([1]route!$E$3:$E$10005,E720,[1]!Table1[4])</f>
        <v/>
      </c>
      <c r="AI720" s="30">
        <f>SUMIF([1]route!$E$3:$E$10005,E720,[1]!Table1[5])</f>
        <v/>
      </c>
      <c r="AJ720" s="30">
        <f>SUMIF([1]route!$E$3:$E$10005,E720,[1]!Table1[6])</f>
        <v/>
      </c>
      <c r="AK720" s="30">
        <f>SUMIF([1]route!$E$3:$E$10005,E720,[1]!Table1[7])</f>
        <v/>
      </c>
      <c r="AL720" s="30">
        <f>SUMIF([1]route!$E$3:$E$10005,E720,[1]!Table1[8])</f>
        <v/>
      </c>
      <c r="AM720" s="30">
        <f>SUMIF([1]route!$E$3:$E$10005,E720,[1]!Table1[9])</f>
        <v/>
      </c>
      <c r="AN720" s="30">
        <f>SUMIF([1]route!$E$3:$E$10005,E720,[1]!Table1[10])</f>
        <v/>
      </c>
      <c r="AO720" s="30">
        <f>SUMIF([1]route!$E$3:$E$10005,E720,[1]!Table1[11])</f>
        <v/>
      </c>
      <c r="AP720" s="30">
        <f>SUMIF([1]route!$E$3:$E$10005,E720,[1]!Table1[12])</f>
        <v/>
      </c>
      <c r="AQ720" s="30">
        <f>SUMIF([1]route!$E$3:$E$10005,E720,[1]!Table1[13])</f>
        <v/>
      </c>
      <c r="AR720" s="30">
        <f>SUMIF([1]route!$E$3:$E$10005,E720,[1]!Table1[14])</f>
        <v/>
      </c>
      <c r="AS720" s="30">
        <f>SUMIF([1]route!$E$3:$E$10005,E720,[1]!Table1[15])</f>
        <v/>
      </c>
      <c r="AT720" s="30">
        <f>SUMIF([1]route!$E$3:$E$10005,E720,[1]!Table1[16])</f>
        <v/>
      </c>
      <c r="AU720" s="30">
        <f>SUMIF([1]route!$E$3:$E$10005,E720,[1]!Table1[17])</f>
        <v/>
      </c>
      <c r="AV720" s="30">
        <f>SUMIF([1]route!$E$3:$E$10005,E720,[1]!Table1[18])</f>
        <v/>
      </c>
      <c r="AW720" s="30">
        <f>SUMIF([1]route!$E$3:$E$10005,E720,[1]!Table1[19])</f>
        <v/>
      </c>
      <c r="AX720" s="30">
        <f>SUMIF([1]route!$E$3:$E$10005,E720,[1]!Table1[20])</f>
        <v/>
      </c>
      <c r="AY720" s="30">
        <f>SUMIF([1]route!$E$3:$E$10005,E720,[1]!Table1[21])</f>
        <v/>
      </c>
      <c r="AZ720" s="30">
        <f>SUMIF([1]route!$E$3:$E$10005,E720,[1]!Table1[22])</f>
        <v/>
      </c>
      <c r="BA720" s="30">
        <f>SUMIF([1]route!$E$3:$E$10005,E720,[1]!Table1[23])</f>
        <v/>
      </c>
      <c r="BB720" s="30">
        <f>SUMIF([1]route!$E$3:$E$10005,E720,[1]!Table1[24])</f>
        <v/>
      </c>
      <c r="BC720" s="30">
        <f>SUMIF([1]route!$E$3:$E$10005,E720,[1]!Table1[25])</f>
        <v/>
      </c>
      <c r="BD720" s="30">
        <f>SUMIF([1]route!$E$3:$E$10005,E720,[1]!Table1[26])</f>
        <v/>
      </c>
      <c r="BE720" s="30">
        <f>SUMIF([1]route!$E$3:$E$10005,E720,[1]!Table1[27])</f>
        <v/>
      </c>
      <c r="BF720" s="30">
        <f>SUMIF([1]route!$E$3:$E$10005,E720,[1]!Table1[28])</f>
        <v/>
      </c>
      <c r="BG720" s="30">
        <f>SUMIF([1]route!$E$3:$E$10005,E720,[1]!Table1[29])</f>
        <v/>
      </c>
      <c r="BH720" s="30">
        <f>SUMIF([1]route!$E$3:$E$10005,E720,[1]!Table1[30])</f>
        <v/>
      </c>
      <c r="BI720" s="30">
        <f>SUMIF([1]route!$E$3:$E$10005,E720,[1]!Table1[31])</f>
        <v/>
      </c>
      <c r="BJ720" s="30">
        <f>SUMIF([1]route!$E$3:$E$10005,E720,[1]!Table1[Remain PO])</f>
        <v/>
      </c>
      <c r="BK720" s="31">
        <f>SUMIF([1]route!$E$3:$E$10005,E720,[1]!Table1[N+1])</f>
        <v/>
      </c>
      <c r="BL720" s="31">
        <f>SUMIF([1]route!$E$3:$E$10005,E720,[1]!Table1[N+2])</f>
        <v/>
      </c>
      <c r="BM720" s="31">
        <f>SUMIF([1]route!$E$3:$E$10005,E720,[1]!Table1[N+3])</f>
        <v/>
      </c>
      <c r="BN720" s="32">
        <f>SUMIF([1]route!$E$3:$E$10005,E720,[1]!Table1[N+4])</f>
        <v/>
      </c>
      <c r="BP720" s="37">
        <f>$V720-$AD720</f>
        <v/>
      </c>
      <c r="BQ720" s="35">
        <f>BP720-AE720</f>
        <v/>
      </c>
      <c r="BR720" s="35">
        <f>BQ720-AF720</f>
        <v/>
      </c>
      <c r="BS720" s="35">
        <f>BR720-AG720</f>
        <v/>
      </c>
      <c r="BT720" s="35">
        <f>BS720-AH720</f>
        <v/>
      </c>
      <c r="BU720" s="35">
        <f>BT720-AI720</f>
        <v/>
      </c>
      <c r="BV720" s="35">
        <f>BU720-AJ720</f>
        <v/>
      </c>
      <c r="BW720" s="35">
        <f>BV720-AK720</f>
        <v/>
      </c>
      <c r="BX720" s="35">
        <f>BW720-AL720</f>
        <v/>
      </c>
      <c r="BY720" s="35">
        <f>BX720-AM720</f>
        <v/>
      </c>
      <c r="BZ720" s="35">
        <f>BY720-AN720</f>
        <v/>
      </c>
      <c r="CA720" s="35">
        <f>BZ720-AO720</f>
        <v/>
      </c>
      <c r="CB720" s="35">
        <f>CA720-AP720</f>
        <v/>
      </c>
      <c r="CC720" s="35">
        <f>CB720-AQ720</f>
        <v/>
      </c>
      <c r="CD720" s="35">
        <f>CC720-AR720</f>
        <v/>
      </c>
      <c r="CE720" s="35">
        <f>CD720-AS720</f>
        <v/>
      </c>
      <c r="CF720" s="35">
        <f>CE720-AT720</f>
        <v/>
      </c>
      <c r="CG720" s="35">
        <f>CF720-AU720</f>
        <v/>
      </c>
      <c r="CH720" s="35">
        <f>CG720-AV720</f>
        <v/>
      </c>
      <c r="CI720" s="35">
        <f>CH720-AW720</f>
        <v/>
      </c>
      <c r="CJ720" s="35">
        <f>CI720-AX720</f>
        <v/>
      </c>
      <c r="CK720" s="35">
        <f>CJ720-AY720</f>
        <v/>
      </c>
      <c r="CL720" s="35">
        <f>CK720-AZ720</f>
        <v/>
      </c>
      <c r="CM720" s="35">
        <f>CL720-BA720</f>
        <v/>
      </c>
      <c r="CN720" s="35">
        <f>CM720-BB720</f>
        <v/>
      </c>
      <c r="CO720" s="35">
        <f>CN720-BC720</f>
        <v/>
      </c>
      <c r="CP720" s="35">
        <f>CO720-BD720</f>
        <v/>
      </c>
      <c r="CQ720" s="35">
        <f>CP720-BE720</f>
        <v/>
      </c>
      <c r="CR720" s="35">
        <f>CQ720-BF720</f>
        <v/>
      </c>
      <c r="CS720" s="35">
        <f>CR720-BG720</f>
        <v/>
      </c>
      <c r="CT720" s="35">
        <f>CS720-BH720</f>
        <v/>
      </c>
      <c r="CU720" s="35">
        <f>CT720-BI720</f>
        <v/>
      </c>
      <c r="CV720" s="35">
        <f>CU720-BJ720</f>
        <v/>
      </c>
      <c r="CW720" s="38">
        <f>CV720-BK720</f>
        <v/>
      </c>
      <c r="CX720" s="38">
        <f>CW720-BL720</f>
        <v/>
      </c>
      <c r="CY720" s="38">
        <f>CX720-BM720</f>
        <v/>
      </c>
      <c r="CZ720" s="39">
        <f>CY720-BN720</f>
        <v/>
      </c>
      <c r="DA720" s="35" t="n"/>
    </row>
    <row r="721">
      <c r="D721" s="19" t="n"/>
      <c r="E721" s="19" t="n"/>
      <c r="F721" s="21" t="n"/>
      <c r="G721" s="21" t="n"/>
      <c r="H721" s="21" t="n"/>
      <c r="I721" s="19" t="n"/>
      <c r="J721" s="19" t="n"/>
      <c r="K721" s="21" t="n"/>
      <c r="L721" s="21" t="n"/>
      <c r="M721" s="22" t="n"/>
      <c r="N721" s="22" t="n"/>
      <c r="O721" s="19" t="n"/>
      <c r="P721" s="21" t="n"/>
      <c r="Q721" s="167">
        <f>'Cutting Rules'!AD721</f>
        <v/>
      </c>
      <c r="R721" s="168" t="n"/>
      <c r="S721" s="24" t="n"/>
      <c r="T721" s="169" t="inlineStr"/>
      <c r="U721" s="19" t="n"/>
      <c r="V721" s="25" t="n"/>
      <c r="W721" s="26" t="n"/>
      <c r="X721" s="27" t="n"/>
      <c r="Y721" s="47" t="n"/>
      <c r="Z721" s="121">
        <f>IFERROR(VLOOKUP(E721,[1]route!$E$3:$BL$10005,59,0),"")&amp;IFERROR(VLOOKUP(E721,[1]route!$E$3:$BL$10005,60,0),"")</f>
        <v/>
      </c>
      <c r="AA721" s="172">
        <f>IF(R721&gt;V721,R721-V721,0)</f>
        <v/>
      </c>
      <c r="AB721" s="173">
        <f>AA721*O721*N721/1000</f>
        <v/>
      </c>
      <c r="AC721" s="4">
        <f>IFERROR(MATCH($X721,$BP721:$CZ721,0),"")</f>
        <v/>
      </c>
      <c r="AD721" s="29" t="n">
        <v>0</v>
      </c>
      <c r="AE721" s="30">
        <f>SUMIF([1]route!$E$3:$E$10005,E721,[1]!Table1[1])</f>
        <v/>
      </c>
      <c r="AF721" s="30">
        <f>SUMIF([1]route!$E$3:$E$10005,E721,[1]!Table1[2])</f>
        <v/>
      </c>
      <c r="AG721" s="30">
        <f>SUMIF([1]route!$E$3:$E$10005,E721,[1]!Table1[3])</f>
        <v/>
      </c>
      <c r="AH721" s="30">
        <f>SUMIF([1]route!$E$3:$E$10005,E721,[1]!Table1[4])</f>
        <v/>
      </c>
      <c r="AI721" s="30">
        <f>SUMIF([1]route!$E$3:$E$10005,E721,[1]!Table1[5])</f>
        <v/>
      </c>
      <c r="AJ721" s="30">
        <f>SUMIF([1]route!$E$3:$E$10005,E721,[1]!Table1[6])</f>
        <v/>
      </c>
      <c r="AK721" s="30">
        <f>SUMIF([1]route!$E$3:$E$10005,E721,[1]!Table1[7])</f>
        <v/>
      </c>
      <c r="AL721" s="30">
        <f>SUMIF([1]route!$E$3:$E$10005,E721,[1]!Table1[8])</f>
        <v/>
      </c>
      <c r="AM721" s="30">
        <f>SUMIF([1]route!$E$3:$E$10005,E721,[1]!Table1[9])</f>
        <v/>
      </c>
      <c r="AN721" s="30">
        <f>SUMIF([1]route!$E$3:$E$10005,E721,[1]!Table1[10])</f>
        <v/>
      </c>
      <c r="AO721" s="30">
        <f>SUMIF([1]route!$E$3:$E$10005,E721,[1]!Table1[11])</f>
        <v/>
      </c>
      <c r="AP721" s="30">
        <f>SUMIF([1]route!$E$3:$E$10005,E721,[1]!Table1[12])</f>
        <v/>
      </c>
      <c r="AQ721" s="30">
        <f>SUMIF([1]route!$E$3:$E$10005,E721,[1]!Table1[13])</f>
        <v/>
      </c>
      <c r="AR721" s="30">
        <f>SUMIF([1]route!$E$3:$E$10005,E721,[1]!Table1[14])</f>
        <v/>
      </c>
      <c r="AS721" s="30">
        <f>SUMIF([1]route!$E$3:$E$10005,E721,[1]!Table1[15])</f>
        <v/>
      </c>
      <c r="AT721" s="30">
        <f>SUMIF([1]route!$E$3:$E$10005,E721,[1]!Table1[16])</f>
        <v/>
      </c>
      <c r="AU721" s="30">
        <f>SUMIF([1]route!$E$3:$E$10005,E721,[1]!Table1[17])</f>
        <v/>
      </c>
      <c r="AV721" s="30">
        <f>SUMIF([1]route!$E$3:$E$10005,E721,[1]!Table1[18])</f>
        <v/>
      </c>
      <c r="AW721" s="30">
        <f>SUMIF([1]route!$E$3:$E$10005,E721,[1]!Table1[19])</f>
        <v/>
      </c>
      <c r="AX721" s="30">
        <f>SUMIF([1]route!$E$3:$E$10005,E721,[1]!Table1[20])</f>
        <v/>
      </c>
      <c r="AY721" s="30">
        <f>SUMIF([1]route!$E$3:$E$10005,E721,[1]!Table1[21])</f>
        <v/>
      </c>
      <c r="AZ721" s="30">
        <f>SUMIF([1]route!$E$3:$E$10005,E721,[1]!Table1[22])</f>
        <v/>
      </c>
      <c r="BA721" s="30">
        <f>SUMIF([1]route!$E$3:$E$10005,E721,[1]!Table1[23])</f>
        <v/>
      </c>
      <c r="BB721" s="30">
        <f>SUMIF([1]route!$E$3:$E$10005,E721,[1]!Table1[24])</f>
        <v/>
      </c>
      <c r="BC721" s="30">
        <f>SUMIF([1]route!$E$3:$E$10005,E721,[1]!Table1[25])</f>
        <v/>
      </c>
      <c r="BD721" s="30">
        <f>SUMIF([1]route!$E$3:$E$10005,E721,[1]!Table1[26])</f>
        <v/>
      </c>
      <c r="BE721" s="30">
        <f>SUMIF([1]route!$E$3:$E$10005,E721,[1]!Table1[27])</f>
        <v/>
      </c>
      <c r="BF721" s="30">
        <f>SUMIF([1]route!$E$3:$E$10005,E721,[1]!Table1[28])</f>
        <v/>
      </c>
      <c r="BG721" s="30">
        <f>SUMIF([1]route!$E$3:$E$10005,E721,[1]!Table1[29])</f>
        <v/>
      </c>
      <c r="BH721" s="30">
        <f>SUMIF([1]route!$E$3:$E$10005,E721,[1]!Table1[30])</f>
        <v/>
      </c>
      <c r="BI721" s="30">
        <f>SUMIF([1]route!$E$3:$E$10005,E721,[1]!Table1[31])</f>
        <v/>
      </c>
      <c r="BJ721" s="30">
        <f>SUMIF([1]route!$E$3:$E$10005,E721,[1]!Table1[Remain PO])</f>
        <v/>
      </c>
      <c r="BK721" s="31">
        <f>SUMIF([1]route!$E$3:$E$10005,E721,[1]!Table1[N+1])</f>
        <v/>
      </c>
      <c r="BL721" s="31">
        <f>SUMIF([1]route!$E$3:$E$10005,E721,[1]!Table1[N+2])</f>
        <v/>
      </c>
      <c r="BM721" s="31">
        <f>SUMIF([1]route!$E$3:$E$10005,E721,[1]!Table1[N+3])</f>
        <v/>
      </c>
      <c r="BN721" s="32">
        <f>SUMIF([1]route!$E$3:$E$10005,E721,[1]!Table1[N+4])</f>
        <v/>
      </c>
      <c r="BP721" s="37">
        <f>$V721-$AD721</f>
        <v/>
      </c>
      <c r="BQ721" s="35">
        <f>BP721-AE721</f>
        <v/>
      </c>
      <c r="BR721" s="35">
        <f>BQ721-AF721</f>
        <v/>
      </c>
      <c r="BS721" s="35">
        <f>BR721-AG721</f>
        <v/>
      </c>
      <c r="BT721" s="35">
        <f>BS721-AH721</f>
        <v/>
      </c>
      <c r="BU721" s="35">
        <f>BT721-AI721</f>
        <v/>
      </c>
      <c r="BV721" s="35">
        <f>BU721-AJ721</f>
        <v/>
      </c>
      <c r="BW721" s="35">
        <f>BV721-AK721</f>
        <v/>
      </c>
      <c r="BX721" s="35">
        <f>BW721-AL721</f>
        <v/>
      </c>
      <c r="BY721" s="35">
        <f>BX721-AM721</f>
        <v/>
      </c>
      <c r="BZ721" s="35">
        <f>BY721-AN721</f>
        <v/>
      </c>
      <c r="CA721" s="35">
        <f>BZ721-AO721</f>
        <v/>
      </c>
      <c r="CB721" s="35">
        <f>CA721-AP721</f>
        <v/>
      </c>
      <c r="CC721" s="35">
        <f>CB721-AQ721</f>
        <v/>
      </c>
      <c r="CD721" s="35">
        <f>CC721-AR721</f>
        <v/>
      </c>
      <c r="CE721" s="35">
        <f>CD721-AS721</f>
        <v/>
      </c>
      <c r="CF721" s="35">
        <f>CE721-AT721</f>
        <v/>
      </c>
      <c r="CG721" s="35">
        <f>CF721-AU721</f>
        <v/>
      </c>
      <c r="CH721" s="35">
        <f>CG721-AV721</f>
        <v/>
      </c>
      <c r="CI721" s="35">
        <f>CH721-AW721</f>
        <v/>
      </c>
      <c r="CJ721" s="35">
        <f>CI721-AX721</f>
        <v/>
      </c>
      <c r="CK721" s="35">
        <f>CJ721-AY721</f>
        <v/>
      </c>
      <c r="CL721" s="35">
        <f>CK721-AZ721</f>
        <v/>
      </c>
      <c r="CM721" s="35">
        <f>CL721-BA721</f>
        <v/>
      </c>
      <c r="CN721" s="35">
        <f>CM721-BB721</f>
        <v/>
      </c>
      <c r="CO721" s="35">
        <f>CN721-BC721</f>
        <v/>
      </c>
      <c r="CP721" s="35">
        <f>CO721-BD721</f>
        <v/>
      </c>
      <c r="CQ721" s="35">
        <f>CP721-BE721</f>
        <v/>
      </c>
      <c r="CR721" s="35">
        <f>CQ721-BF721</f>
        <v/>
      </c>
      <c r="CS721" s="35">
        <f>CR721-BG721</f>
        <v/>
      </c>
      <c r="CT721" s="35">
        <f>CS721-BH721</f>
        <v/>
      </c>
      <c r="CU721" s="35">
        <f>CT721-BI721</f>
        <v/>
      </c>
      <c r="CV721" s="35">
        <f>CU721-BJ721</f>
        <v/>
      </c>
      <c r="CW721" s="38">
        <f>CV721-BK721</f>
        <v/>
      </c>
      <c r="CX721" s="38">
        <f>CW721-BL721</f>
        <v/>
      </c>
      <c r="CY721" s="38">
        <f>CX721-BM721</f>
        <v/>
      </c>
      <c r="CZ721" s="39">
        <f>CY721-BN721</f>
        <v/>
      </c>
      <c r="DA721" s="35" t="n"/>
    </row>
    <row r="722">
      <c r="D722" s="19" t="n"/>
      <c r="E722" s="19" t="n"/>
      <c r="F722" s="21" t="n"/>
      <c r="G722" s="21" t="n"/>
      <c r="H722" s="21" t="n"/>
      <c r="I722" s="19" t="n"/>
      <c r="J722" s="19" t="n"/>
      <c r="K722" s="21" t="n"/>
      <c r="L722" s="21" t="n"/>
      <c r="M722" s="22" t="n"/>
      <c r="N722" s="22" t="n"/>
      <c r="O722" s="19" t="n"/>
      <c r="P722" s="21" t="n"/>
      <c r="Q722" s="167">
        <f>'Cutting Rules'!AD722</f>
        <v/>
      </c>
      <c r="R722" s="168" t="n"/>
      <c r="S722" s="24" t="n"/>
      <c r="T722" s="169" t="inlineStr"/>
      <c r="U722" s="19" t="n"/>
      <c r="V722" s="25" t="n"/>
      <c r="W722" s="26" t="n"/>
      <c r="X722" s="27" t="n"/>
      <c r="Y722" s="47" t="n"/>
      <c r="Z722" s="121">
        <f>IFERROR(VLOOKUP(E722,[1]route!$E$3:$BL$10005,59,0),"")&amp;IFERROR(VLOOKUP(E722,[1]route!$E$3:$BL$10005,60,0),"")</f>
        <v/>
      </c>
      <c r="AA722" s="172">
        <f>IF(R722&gt;V722,R722-V722,0)</f>
        <v/>
      </c>
      <c r="AB722" s="173">
        <f>AA722*O722*N722/1000</f>
        <v/>
      </c>
      <c r="AC722" s="4">
        <f>IFERROR(MATCH($X722,$BP722:$CZ722,0),"")</f>
        <v/>
      </c>
      <c r="AD722" s="29" t="n">
        <v>0</v>
      </c>
      <c r="AE722" s="30">
        <f>SUMIF([1]route!$E$3:$E$10005,E722,[1]!Table1[1])</f>
        <v/>
      </c>
      <c r="AF722" s="30">
        <f>SUMIF([1]route!$E$3:$E$10005,E722,[1]!Table1[2])</f>
        <v/>
      </c>
      <c r="AG722" s="30">
        <f>SUMIF([1]route!$E$3:$E$10005,E722,[1]!Table1[3])</f>
        <v/>
      </c>
      <c r="AH722" s="30">
        <f>SUMIF([1]route!$E$3:$E$10005,E722,[1]!Table1[4])</f>
        <v/>
      </c>
      <c r="AI722" s="30">
        <f>SUMIF([1]route!$E$3:$E$10005,E722,[1]!Table1[5])</f>
        <v/>
      </c>
      <c r="AJ722" s="30">
        <f>SUMIF([1]route!$E$3:$E$10005,E722,[1]!Table1[6])</f>
        <v/>
      </c>
      <c r="AK722" s="30">
        <f>SUMIF([1]route!$E$3:$E$10005,E722,[1]!Table1[7])</f>
        <v/>
      </c>
      <c r="AL722" s="30">
        <f>SUMIF([1]route!$E$3:$E$10005,E722,[1]!Table1[8])</f>
        <v/>
      </c>
      <c r="AM722" s="30">
        <f>SUMIF([1]route!$E$3:$E$10005,E722,[1]!Table1[9])</f>
        <v/>
      </c>
      <c r="AN722" s="30">
        <f>SUMIF([1]route!$E$3:$E$10005,E722,[1]!Table1[10])</f>
        <v/>
      </c>
      <c r="AO722" s="30">
        <f>SUMIF([1]route!$E$3:$E$10005,E722,[1]!Table1[11])</f>
        <v/>
      </c>
      <c r="AP722" s="30">
        <f>SUMIF([1]route!$E$3:$E$10005,E722,[1]!Table1[12])</f>
        <v/>
      </c>
      <c r="AQ722" s="30">
        <f>SUMIF([1]route!$E$3:$E$10005,E722,[1]!Table1[13])</f>
        <v/>
      </c>
      <c r="AR722" s="30">
        <f>SUMIF([1]route!$E$3:$E$10005,E722,[1]!Table1[14])</f>
        <v/>
      </c>
      <c r="AS722" s="30">
        <f>SUMIF([1]route!$E$3:$E$10005,E722,[1]!Table1[15])</f>
        <v/>
      </c>
      <c r="AT722" s="30">
        <f>SUMIF([1]route!$E$3:$E$10005,E722,[1]!Table1[16])</f>
        <v/>
      </c>
      <c r="AU722" s="30">
        <f>SUMIF([1]route!$E$3:$E$10005,E722,[1]!Table1[17])</f>
        <v/>
      </c>
      <c r="AV722" s="30">
        <f>SUMIF([1]route!$E$3:$E$10005,E722,[1]!Table1[18])</f>
        <v/>
      </c>
      <c r="AW722" s="30">
        <f>SUMIF([1]route!$E$3:$E$10005,E722,[1]!Table1[19])</f>
        <v/>
      </c>
      <c r="AX722" s="30">
        <f>SUMIF([1]route!$E$3:$E$10005,E722,[1]!Table1[20])</f>
        <v/>
      </c>
      <c r="AY722" s="30">
        <f>SUMIF([1]route!$E$3:$E$10005,E722,[1]!Table1[21])</f>
        <v/>
      </c>
      <c r="AZ722" s="30">
        <f>SUMIF([1]route!$E$3:$E$10005,E722,[1]!Table1[22])</f>
        <v/>
      </c>
      <c r="BA722" s="30">
        <f>SUMIF([1]route!$E$3:$E$10005,E722,[1]!Table1[23])</f>
        <v/>
      </c>
      <c r="BB722" s="30">
        <f>SUMIF([1]route!$E$3:$E$10005,E722,[1]!Table1[24])</f>
        <v/>
      </c>
      <c r="BC722" s="30">
        <f>SUMIF([1]route!$E$3:$E$10005,E722,[1]!Table1[25])</f>
        <v/>
      </c>
      <c r="BD722" s="30">
        <f>SUMIF([1]route!$E$3:$E$10005,E722,[1]!Table1[26])</f>
        <v/>
      </c>
      <c r="BE722" s="30">
        <f>SUMIF([1]route!$E$3:$E$10005,E722,[1]!Table1[27])</f>
        <v/>
      </c>
      <c r="BF722" s="30">
        <f>SUMIF([1]route!$E$3:$E$10005,E722,[1]!Table1[28])</f>
        <v/>
      </c>
      <c r="BG722" s="30">
        <f>SUMIF([1]route!$E$3:$E$10005,E722,[1]!Table1[29])</f>
        <v/>
      </c>
      <c r="BH722" s="30">
        <f>SUMIF([1]route!$E$3:$E$10005,E722,[1]!Table1[30])</f>
        <v/>
      </c>
      <c r="BI722" s="30">
        <f>SUMIF([1]route!$E$3:$E$10005,E722,[1]!Table1[31])</f>
        <v/>
      </c>
      <c r="BJ722" s="30">
        <f>SUMIF([1]route!$E$3:$E$10005,E722,[1]!Table1[Remain PO])</f>
        <v/>
      </c>
      <c r="BK722" s="31">
        <f>SUMIF([1]route!$E$3:$E$10005,E722,[1]!Table1[N+1])</f>
        <v/>
      </c>
      <c r="BL722" s="31">
        <f>SUMIF([1]route!$E$3:$E$10005,E722,[1]!Table1[N+2])</f>
        <v/>
      </c>
      <c r="BM722" s="31">
        <f>SUMIF([1]route!$E$3:$E$10005,E722,[1]!Table1[N+3])</f>
        <v/>
      </c>
      <c r="BN722" s="32">
        <f>SUMIF([1]route!$E$3:$E$10005,E722,[1]!Table1[N+4])</f>
        <v/>
      </c>
      <c r="BP722" s="37">
        <f>$V722-$AD722</f>
        <v/>
      </c>
      <c r="BQ722" s="35">
        <f>BP722-AE722</f>
        <v/>
      </c>
      <c r="BR722" s="35">
        <f>BQ722-AF722</f>
        <v/>
      </c>
      <c r="BS722" s="35">
        <f>BR722-AG722</f>
        <v/>
      </c>
      <c r="BT722" s="35">
        <f>BS722-AH722</f>
        <v/>
      </c>
      <c r="BU722" s="35">
        <f>BT722-AI722</f>
        <v/>
      </c>
      <c r="BV722" s="35">
        <f>BU722-AJ722</f>
        <v/>
      </c>
      <c r="BW722" s="35">
        <f>BV722-AK722</f>
        <v/>
      </c>
      <c r="BX722" s="35">
        <f>BW722-AL722</f>
        <v/>
      </c>
      <c r="BY722" s="35">
        <f>BX722-AM722</f>
        <v/>
      </c>
      <c r="BZ722" s="35">
        <f>BY722-AN722</f>
        <v/>
      </c>
      <c r="CA722" s="35">
        <f>BZ722-AO722</f>
        <v/>
      </c>
      <c r="CB722" s="35">
        <f>CA722-AP722</f>
        <v/>
      </c>
      <c r="CC722" s="35">
        <f>CB722-AQ722</f>
        <v/>
      </c>
      <c r="CD722" s="35">
        <f>CC722-AR722</f>
        <v/>
      </c>
      <c r="CE722" s="35">
        <f>CD722-AS722</f>
        <v/>
      </c>
      <c r="CF722" s="35">
        <f>CE722-AT722</f>
        <v/>
      </c>
      <c r="CG722" s="35">
        <f>CF722-AU722</f>
        <v/>
      </c>
      <c r="CH722" s="35">
        <f>CG722-AV722</f>
        <v/>
      </c>
      <c r="CI722" s="35">
        <f>CH722-AW722</f>
        <v/>
      </c>
      <c r="CJ722" s="35">
        <f>CI722-AX722</f>
        <v/>
      </c>
      <c r="CK722" s="35">
        <f>CJ722-AY722</f>
        <v/>
      </c>
      <c r="CL722" s="35">
        <f>CK722-AZ722</f>
        <v/>
      </c>
      <c r="CM722" s="35">
        <f>CL722-BA722</f>
        <v/>
      </c>
      <c r="CN722" s="35">
        <f>CM722-BB722</f>
        <v/>
      </c>
      <c r="CO722" s="35">
        <f>CN722-BC722</f>
        <v/>
      </c>
      <c r="CP722" s="35">
        <f>CO722-BD722</f>
        <v/>
      </c>
      <c r="CQ722" s="35">
        <f>CP722-BE722</f>
        <v/>
      </c>
      <c r="CR722" s="35">
        <f>CQ722-BF722</f>
        <v/>
      </c>
      <c r="CS722" s="35">
        <f>CR722-BG722</f>
        <v/>
      </c>
      <c r="CT722" s="35">
        <f>CS722-BH722</f>
        <v/>
      </c>
      <c r="CU722" s="35">
        <f>CT722-BI722</f>
        <v/>
      </c>
      <c r="CV722" s="35">
        <f>CU722-BJ722</f>
        <v/>
      </c>
      <c r="CW722" s="38">
        <f>CV722-BK722</f>
        <v/>
      </c>
      <c r="CX722" s="38">
        <f>CW722-BL722</f>
        <v/>
      </c>
      <c r="CY722" s="38">
        <f>CX722-BM722</f>
        <v/>
      </c>
      <c r="CZ722" s="39">
        <f>CY722-BN722</f>
        <v/>
      </c>
      <c r="DA722" s="35" t="n"/>
    </row>
    <row r="723">
      <c r="D723" s="19" t="n"/>
      <c r="E723" s="19" t="n"/>
      <c r="F723" s="21" t="n"/>
      <c r="G723" s="21" t="n"/>
      <c r="H723" s="21" t="n"/>
      <c r="I723" s="19" t="n"/>
      <c r="J723" s="19" t="n"/>
      <c r="K723" s="21" t="n"/>
      <c r="L723" s="21" t="n"/>
      <c r="M723" s="22" t="n"/>
      <c r="N723" s="22" t="n"/>
      <c r="O723" s="19" t="n"/>
      <c r="P723" s="21" t="n"/>
      <c r="Q723" s="167">
        <f>'Cutting Rules'!AD723</f>
        <v/>
      </c>
      <c r="R723" s="168" t="n"/>
      <c r="S723" s="24" t="n"/>
      <c r="T723" s="169" t="inlineStr"/>
      <c r="U723" s="19" t="n"/>
      <c r="V723" s="25" t="n"/>
      <c r="W723" s="26" t="n"/>
      <c r="X723" s="27" t="n"/>
      <c r="Y723" s="47" t="n"/>
      <c r="Z723" s="121">
        <f>IFERROR(VLOOKUP(E723,[1]route!$E$3:$BL$10005,59,0),"")&amp;IFERROR(VLOOKUP(E723,[1]route!$E$3:$BL$10005,60,0),"")</f>
        <v/>
      </c>
      <c r="AA723" s="172">
        <f>IF(R723&gt;V723,R723-V723,0)</f>
        <v/>
      </c>
      <c r="AB723" s="173">
        <f>AA723*O723*N723/1000</f>
        <v/>
      </c>
      <c r="AC723" s="4">
        <f>IFERROR(MATCH($X723,$BP723:$CZ723,0),"")</f>
        <v/>
      </c>
      <c r="AD723" s="29" t="n">
        <v>0</v>
      </c>
      <c r="AE723" s="30">
        <f>SUMIF([1]route!$E$3:$E$10005,E723,[1]!Table1[1])</f>
        <v/>
      </c>
      <c r="AF723" s="30">
        <f>SUMIF([1]route!$E$3:$E$10005,E723,[1]!Table1[2])</f>
        <v/>
      </c>
      <c r="AG723" s="30">
        <f>SUMIF([1]route!$E$3:$E$10005,E723,[1]!Table1[3])</f>
        <v/>
      </c>
      <c r="AH723" s="30">
        <f>SUMIF([1]route!$E$3:$E$10005,E723,[1]!Table1[4])</f>
        <v/>
      </c>
      <c r="AI723" s="30">
        <f>SUMIF([1]route!$E$3:$E$10005,E723,[1]!Table1[5])</f>
        <v/>
      </c>
      <c r="AJ723" s="30">
        <f>SUMIF([1]route!$E$3:$E$10005,E723,[1]!Table1[6])</f>
        <v/>
      </c>
      <c r="AK723" s="30">
        <f>SUMIF([1]route!$E$3:$E$10005,E723,[1]!Table1[7])</f>
        <v/>
      </c>
      <c r="AL723" s="30">
        <f>SUMIF([1]route!$E$3:$E$10005,E723,[1]!Table1[8])</f>
        <v/>
      </c>
      <c r="AM723" s="30">
        <f>SUMIF([1]route!$E$3:$E$10005,E723,[1]!Table1[9])</f>
        <v/>
      </c>
      <c r="AN723" s="30">
        <f>SUMIF([1]route!$E$3:$E$10005,E723,[1]!Table1[10])</f>
        <v/>
      </c>
      <c r="AO723" s="30">
        <f>SUMIF([1]route!$E$3:$E$10005,E723,[1]!Table1[11])</f>
        <v/>
      </c>
      <c r="AP723" s="30">
        <f>SUMIF([1]route!$E$3:$E$10005,E723,[1]!Table1[12])</f>
        <v/>
      </c>
      <c r="AQ723" s="30">
        <f>SUMIF([1]route!$E$3:$E$10005,E723,[1]!Table1[13])</f>
        <v/>
      </c>
      <c r="AR723" s="30">
        <f>SUMIF([1]route!$E$3:$E$10005,E723,[1]!Table1[14])</f>
        <v/>
      </c>
      <c r="AS723" s="30">
        <f>SUMIF([1]route!$E$3:$E$10005,E723,[1]!Table1[15])</f>
        <v/>
      </c>
      <c r="AT723" s="30">
        <f>SUMIF([1]route!$E$3:$E$10005,E723,[1]!Table1[16])</f>
        <v/>
      </c>
      <c r="AU723" s="30">
        <f>SUMIF([1]route!$E$3:$E$10005,E723,[1]!Table1[17])</f>
        <v/>
      </c>
      <c r="AV723" s="30">
        <f>SUMIF([1]route!$E$3:$E$10005,E723,[1]!Table1[18])</f>
        <v/>
      </c>
      <c r="AW723" s="30">
        <f>SUMIF([1]route!$E$3:$E$10005,E723,[1]!Table1[19])</f>
        <v/>
      </c>
      <c r="AX723" s="30">
        <f>SUMIF([1]route!$E$3:$E$10005,E723,[1]!Table1[20])</f>
        <v/>
      </c>
      <c r="AY723" s="30">
        <f>SUMIF([1]route!$E$3:$E$10005,E723,[1]!Table1[21])</f>
        <v/>
      </c>
      <c r="AZ723" s="30">
        <f>SUMIF([1]route!$E$3:$E$10005,E723,[1]!Table1[22])</f>
        <v/>
      </c>
      <c r="BA723" s="30">
        <f>SUMIF([1]route!$E$3:$E$10005,E723,[1]!Table1[23])</f>
        <v/>
      </c>
      <c r="BB723" s="30">
        <f>SUMIF([1]route!$E$3:$E$10005,E723,[1]!Table1[24])</f>
        <v/>
      </c>
      <c r="BC723" s="30">
        <f>SUMIF([1]route!$E$3:$E$10005,E723,[1]!Table1[25])</f>
        <v/>
      </c>
      <c r="BD723" s="30">
        <f>SUMIF([1]route!$E$3:$E$10005,E723,[1]!Table1[26])</f>
        <v/>
      </c>
      <c r="BE723" s="30">
        <f>SUMIF([1]route!$E$3:$E$10005,E723,[1]!Table1[27])</f>
        <v/>
      </c>
      <c r="BF723" s="30">
        <f>SUMIF([1]route!$E$3:$E$10005,E723,[1]!Table1[28])</f>
        <v/>
      </c>
      <c r="BG723" s="30">
        <f>SUMIF([1]route!$E$3:$E$10005,E723,[1]!Table1[29])</f>
        <v/>
      </c>
      <c r="BH723" s="30">
        <f>SUMIF([1]route!$E$3:$E$10005,E723,[1]!Table1[30])</f>
        <v/>
      </c>
      <c r="BI723" s="30">
        <f>SUMIF([1]route!$E$3:$E$10005,E723,[1]!Table1[31])</f>
        <v/>
      </c>
      <c r="BJ723" s="30">
        <f>SUMIF([1]route!$E$3:$E$10005,E723,[1]!Table1[Remain PO])</f>
        <v/>
      </c>
      <c r="BK723" s="31">
        <f>SUMIF([1]route!$E$3:$E$10005,E723,[1]!Table1[N+1])</f>
        <v/>
      </c>
      <c r="BL723" s="31">
        <f>SUMIF([1]route!$E$3:$E$10005,E723,[1]!Table1[N+2])</f>
        <v/>
      </c>
      <c r="BM723" s="31">
        <f>SUMIF([1]route!$E$3:$E$10005,E723,[1]!Table1[N+3])</f>
        <v/>
      </c>
      <c r="BN723" s="32">
        <f>SUMIF([1]route!$E$3:$E$10005,E723,[1]!Table1[N+4])</f>
        <v/>
      </c>
      <c r="BP723" s="37">
        <f>$V723-$AD723</f>
        <v/>
      </c>
      <c r="BQ723" s="35">
        <f>BP723-AE723</f>
        <v/>
      </c>
      <c r="BR723" s="35">
        <f>BQ723-AF723</f>
        <v/>
      </c>
      <c r="BS723" s="35">
        <f>BR723-AG723</f>
        <v/>
      </c>
      <c r="BT723" s="35">
        <f>BS723-AH723</f>
        <v/>
      </c>
      <c r="BU723" s="35">
        <f>BT723-AI723</f>
        <v/>
      </c>
      <c r="BV723" s="35">
        <f>BU723-AJ723</f>
        <v/>
      </c>
      <c r="BW723" s="35">
        <f>BV723-AK723</f>
        <v/>
      </c>
      <c r="BX723" s="35">
        <f>BW723-AL723</f>
        <v/>
      </c>
      <c r="BY723" s="35">
        <f>BX723-AM723</f>
        <v/>
      </c>
      <c r="BZ723" s="35">
        <f>BY723-AN723</f>
        <v/>
      </c>
      <c r="CA723" s="35">
        <f>BZ723-AO723</f>
        <v/>
      </c>
      <c r="CB723" s="35">
        <f>CA723-AP723</f>
        <v/>
      </c>
      <c r="CC723" s="35">
        <f>CB723-AQ723</f>
        <v/>
      </c>
      <c r="CD723" s="35">
        <f>CC723-AR723</f>
        <v/>
      </c>
      <c r="CE723" s="35">
        <f>CD723-AS723</f>
        <v/>
      </c>
      <c r="CF723" s="35">
        <f>CE723-AT723</f>
        <v/>
      </c>
      <c r="CG723" s="35">
        <f>CF723-AU723</f>
        <v/>
      </c>
      <c r="CH723" s="35">
        <f>CG723-AV723</f>
        <v/>
      </c>
      <c r="CI723" s="35">
        <f>CH723-AW723</f>
        <v/>
      </c>
      <c r="CJ723" s="35">
        <f>CI723-AX723</f>
        <v/>
      </c>
      <c r="CK723" s="35">
        <f>CJ723-AY723</f>
        <v/>
      </c>
      <c r="CL723" s="35">
        <f>CK723-AZ723</f>
        <v/>
      </c>
      <c r="CM723" s="35">
        <f>CL723-BA723</f>
        <v/>
      </c>
      <c r="CN723" s="35">
        <f>CM723-BB723</f>
        <v/>
      </c>
      <c r="CO723" s="35">
        <f>CN723-BC723</f>
        <v/>
      </c>
      <c r="CP723" s="35">
        <f>CO723-BD723</f>
        <v/>
      </c>
      <c r="CQ723" s="35">
        <f>CP723-BE723</f>
        <v/>
      </c>
      <c r="CR723" s="35">
        <f>CQ723-BF723</f>
        <v/>
      </c>
      <c r="CS723" s="35">
        <f>CR723-BG723</f>
        <v/>
      </c>
      <c r="CT723" s="35">
        <f>CS723-BH723</f>
        <v/>
      </c>
      <c r="CU723" s="35">
        <f>CT723-BI723</f>
        <v/>
      </c>
      <c r="CV723" s="35">
        <f>CU723-BJ723</f>
        <v/>
      </c>
      <c r="CW723" s="38">
        <f>CV723-BK723</f>
        <v/>
      </c>
      <c r="CX723" s="38">
        <f>CW723-BL723</f>
        <v/>
      </c>
      <c r="CY723" s="38">
        <f>CX723-BM723</f>
        <v/>
      </c>
      <c r="CZ723" s="39">
        <f>CY723-BN723</f>
        <v/>
      </c>
      <c r="DA723" s="35" t="n"/>
    </row>
    <row r="724">
      <c r="D724" s="19" t="n"/>
      <c r="E724" s="19" t="n"/>
      <c r="F724" s="21" t="n"/>
      <c r="G724" s="21" t="n"/>
      <c r="H724" s="21" t="n"/>
      <c r="I724" s="19" t="n"/>
      <c r="J724" s="19" t="n"/>
      <c r="K724" s="21" t="n"/>
      <c r="L724" s="21" t="n"/>
      <c r="M724" s="22" t="n"/>
      <c r="N724" s="22" t="n"/>
      <c r="O724" s="19" t="n"/>
      <c r="P724" s="21" t="n"/>
      <c r="Q724" s="167">
        <f>'Cutting Rules'!AD724</f>
        <v/>
      </c>
      <c r="R724" s="168" t="n"/>
      <c r="S724" s="24" t="n"/>
      <c r="T724" s="169" t="inlineStr"/>
      <c r="U724" s="19" t="n"/>
      <c r="V724" s="25" t="n"/>
      <c r="W724" s="26" t="n"/>
      <c r="X724" s="27" t="n"/>
      <c r="Y724" s="47" t="n"/>
      <c r="Z724" s="121">
        <f>IFERROR(VLOOKUP(E724,[1]route!$E$3:$BL$10005,59,0),"")&amp;IFERROR(VLOOKUP(E724,[1]route!$E$3:$BL$10005,60,0),"")</f>
        <v/>
      </c>
      <c r="AA724" s="172">
        <f>IF(R724&gt;V724,R724-V724,0)</f>
        <v/>
      </c>
      <c r="AB724" s="173">
        <f>AA724*O724*N724/1000</f>
        <v/>
      </c>
      <c r="AC724" s="4">
        <f>IFERROR(MATCH($X724,$BP724:$CZ724,0),"")</f>
        <v/>
      </c>
      <c r="AD724" s="29" t="n">
        <v>0</v>
      </c>
      <c r="AE724" s="30">
        <f>SUMIF([1]route!$E$3:$E$10005,E724,[1]!Table1[1])</f>
        <v/>
      </c>
      <c r="AF724" s="30">
        <f>SUMIF([1]route!$E$3:$E$10005,E724,[1]!Table1[2])</f>
        <v/>
      </c>
      <c r="AG724" s="30">
        <f>SUMIF([1]route!$E$3:$E$10005,E724,[1]!Table1[3])</f>
        <v/>
      </c>
      <c r="AH724" s="30">
        <f>SUMIF([1]route!$E$3:$E$10005,E724,[1]!Table1[4])</f>
        <v/>
      </c>
      <c r="AI724" s="30">
        <f>SUMIF([1]route!$E$3:$E$10005,E724,[1]!Table1[5])</f>
        <v/>
      </c>
      <c r="AJ724" s="30">
        <f>SUMIF([1]route!$E$3:$E$10005,E724,[1]!Table1[6])</f>
        <v/>
      </c>
      <c r="AK724" s="30">
        <f>SUMIF([1]route!$E$3:$E$10005,E724,[1]!Table1[7])</f>
        <v/>
      </c>
      <c r="AL724" s="30">
        <f>SUMIF([1]route!$E$3:$E$10005,E724,[1]!Table1[8])</f>
        <v/>
      </c>
      <c r="AM724" s="30">
        <f>SUMIF([1]route!$E$3:$E$10005,E724,[1]!Table1[9])</f>
        <v/>
      </c>
      <c r="AN724" s="30">
        <f>SUMIF([1]route!$E$3:$E$10005,E724,[1]!Table1[10])</f>
        <v/>
      </c>
      <c r="AO724" s="30">
        <f>SUMIF([1]route!$E$3:$E$10005,E724,[1]!Table1[11])</f>
        <v/>
      </c>
      <c r="AP724" s="30">
        <f>SUMIF([1]route!$E$3:$E$10005,E724,[1]!Table1[12])</f>
        <v/>
      </c>
      <c r="AQ724" s="30">
        <f>SUMIF([1]route!$E$3:$E$10005,E724,[1]!Table1[13])</f>
        <v/>
      </c>
      <c r="AR724" s="30">
        <f>SUMIF([1]route!$E$3:$E$10005,E724,[1]!Table1[14])</f>
        <v/>
      </c>
      <c r="AS724" s="30">
        <f>SUMIF([1]route!$E$3:$E$10005,E724,[1]!Table1[15])</f>
        <v/>
      </c>
      <c r="AT724" s="30">
        <f>SUMIF([1]route!$E$3:$E$10005,E724,[1]!Table1[16])</f>
        <v/>
      </c>
      <c r="AU724" s="30">
        <f>SUMIF([1]route!$E$3:$E$10005,E724,[1]!Table1[17])</f>
        <v/>
      </c>
      <c r="AV724" s="30">
        <f>SUMIF([1]route!$E$3:$E$10005,E724,[1]!Table1[18])</f>
        <v/>
      </c>
      <c r="AW724" s="30">
        <f>SUMIF([1]route!$E$3:$E$10005,E724,[1]!Table1[19])</f>
        <v/>
      </c>
      <c r="AX724" s="30">
        <f>SUMIF([1]route!$E$3:$E$10005,E724,[1]!Table1[20])</f>
        <v/>
      </c>
      <c r="AY724" s="30">
        <f>SUMIF([1]route!$E$3:$E$10005,E724,[1]!Table1[21])</f>
        <v/>
      </c>
      <c r="AZ724" s="30">
        <f>SUMIF([1]route!$E$3:$E$10005,E724,[1]!Table1[22])</f>
        <v/>
      </c>
      <c r="BA724" s="30">
        <f>SUMIF([1]route!$E$3:$E$10005,E724,[1]!Table1[23])</f>
        <v/>
      </c>
      <c r="BB724" s="30">
        <f>SUMIF([1]route!$E$3:$E$10005,E724,[1]!Table1[24])</f>
        <v/>
      </c>
      <c r="BC724" s="30">
        <f>SUMIF([1]route!$E$3:$E$10005,E724,[1]!Table1[25])</f>
        <v/>
      </c>
      <c r="BD724" s="30">
        <f>SUMIF([1]route!$E$3:$E$10005,E724,[1]!Table1[26])</f>
        <v/>
      </c>
      <c r="BE724" s="30">
        <f>SUMIF([1]route!$E$3:$E$10005,E724,[1]!Table1[27])</f>
        <v/>
      </c>
      <c r="BF724" s="30">
        <f>SUMIF([1]route!$E$3:$E$10005,E724,[1]!Table1[28])</f>
        <v/>
      </c>
      <c r="BG724" s="30">
        <f>SUMIF([1]route!$E$3:$E$10005,E724,[1]!Table1[29])</f>
        <v/>
      </c>
      <c r="BH724" s="30">
        <f>SUMIF([1]route!$E$3:$E$10005,E724,[1]!Table1[30])</f>
        <v/>
      </c>
      <c r="BI724" s="30">
        <f>SUMIF([1]route!$E$3:$E$10005,E724,[1]!Table1[31])</f>
        <v/>
      </c>
      <c r="BJ724" s="30">
        <f>SUMIF([1]route!$E$3:$E$10005,E724,[1]!Table1[Remain PO])</f>
        <v/>
      </c>
      <c r="BK724" s="31">
        <f>SUMIF([1]route!$E$3:$E$10005,E724,[1]!Table1[N+1])</f>
        <v/>
      </c>
      <c r="BL724" s="31">
        <f>SUMIF([1]route!$E$3:$E$10005,E724,[1]!Table1[N+2])</f>
        <v/>
      </c>
      <c r="BM724" s="31">
        <f>SUMIF([1]route!$E$3:$E$10005,E724,[1]!Table1[N+3])</f>
        <v/>
      </c>
      <c r="BN724" s="32">
        <f>SUMIF([1]route!$E$3:$E$10005,E724,[1]!Table1[N+4])</f>
        <v/>
      </c>
      <c r="BP724" s="37">
        <f>$V724-$AD724</f>
        <v/>
      </c>
      <c r="BQ724" s="35">
        <f>BP724-AE724</f>
        <v/>
      </c>
      <c r="BR724" s="35">
        <f>BQ724-AF724</f>
        <v/>
      </c>
      <c r="BS724" s="35">
        <f>BR724-AG724</f>
        <v/>
      </c>
      <c r="BT724" s="35">
        <f>BS724-AH724</f>
        <v/>
      </c>
      <c r="BU724" s="35">
        <f>BT724-AI724</f>
        <v/>
      </c>
      <c r="BV724" s="35">
        <f>BU724-AJ724</f>
        <v/>
      </c>
      <c r="BW724" s="35">
        <f>BV724-AK724</f>
        <v/>
      </c>
      <c r="BX724" s="35">
        <f>BW724-AL724</f>
        <v/>
      </c>
      <c r="BY724" s="35">
        <f>BX724-AM724</f>
        <v/>
      </c>
      <c r="BZ724" s="35">
        <f>BY724-AN724</f>
        <v/>
      </c>
      <c r="CA724" s="35">
        <f>BZ724-AO724</f>
        <v/>
      </c>
      <c r="CB724" s="35">
        <f>CA724-AP724</f>
        <v/>
      </c>
      <c r="CC724" s="35">
        <f>CB724-AQ724</f>
        <v/>
      </c>
      <c r="CD724" s="35">
        <f>CC724-AR724</f>
        <v/>
      </c>
      <c r="CE724" s="35">
        <f>CD724-AS724</f>
        <v/>
      </c>
      <c r="CF724" s="35">
        <f>CE724-AT724</f>
        <v/>
      </c>
      <c r="CG724" s="35">
        <f>CF724-AU724</f>
        <v/>
      </c>
      <c r="CH724" s="35">
        <f>CG724-AV724</f>
        <v/>
      </c>
      <c r="CI724" s="35">
        <f>CH724-AW724</f>
        <v/>
      </c>
      <c r="CJ724" s="35">
        <f>CI724-AX724</f>
        <v/>
      </c>
      <c r="CK724" s="35">
        <f>CJ724-AY724</f>
        <v/>
      </c>
      <c r="CL724" s="35">
        <f>CK724-AZ724</f>
        <v/>
      </c>
      <c r="CM724" s="35">
        <f>CL724-BA724</f>
        <v/>
      </c>
      <c r="CN724" s="35">
        <f>CM724-BB724</f>
        <v/>
      </c>
      <c r="CO724" s="35">
        <f>CN724-BC724</f>
        <v/>
      </c>
      <c r="CP724" s="35">
        <f>CO724-BD724</f>
        <v/>
      </c>
      <c r="CQ724" s="35">
        <f>CP724-BE724</f>
        <v/>
      </c>
      <c r="CR724" s="35">
        <f>CQ724-BF724</f>
        <v/>
      </c>
      <c r="CS724" s="35">
        <f>CR724-BG724</f>
        <v/>
      </c>
      <c r="CT724" s="35">
        <f>CS724-BH724</f>
        <v/>
      </c>
      <c r="CU724" s="35">
        <f>CT724-BI724</f>
        <v/>
      </c>
      <c r="CV724" s="35">
        <f>CU724-BJ724</f>
        <v/>
      </c>
      <c r="CW724" s="38">
        <f>CV724-BK724</f>
        <v/>
      </c>
      <c r="CX724" s="38">
        <f>CW724-BL724</f>
        <v/>
      </c>
      <c r="CY724" s="38">
        <f>CX724-BM724</f>
        <v/>
      </c>
      <c r="CZ724" s="39">
        <f>CY724-BN724</f>
        <v/>
      </c>
      <c r="DA724" s="35" t="n"/>
    </row>
    <row r="725">
      <c r="D725" s="19" t="n"/>
      <c r="E725" s="19" t="n"/>
      <c r="F725" s="21" t="n"/>
      <c r="G725" s="21" t="n"/>
      <c r="H725" s="21" t="n"/>
      <c r="I725" s="19" t="n"/>
      <c r="J725" s="19" t="n"/>
      <c r="K725" s="21" t="n"/>
      <c r="L725" s="21" t="n"/>
      <c r="M725" s="22" t="n"/>
      <c r="N725" s="22" t="n"/>
      <c r="O725" s="19" t="n"/>
      <c r="P725" s="21" t="n"/>
      <c r="Q725" s="167">
        <f>'Cutting Rules'!AD725</f>
        <v/>
      </c>
      <c r="R725" s="168" t="n"/>
      <c r="S725" s="24" t="n"/>
      <c r="T725" s="169" t="inlineStr"/>
      <c r="U725" s="19" t="n"/>
      <c r="V725" s="25" t="n"/>
      <c r="W725" s="26" t="n"/>
      <c r="X725" s="27" t="n"/>
      <c r="Y725" s="47" t="n"/>
      <c r="Z725" s="121">
        <f>IFERROR(VLOOKUP(E725,[1]route!$E$3:$BL$10005,59,0),"")&amp;IFERROR(VLOOKUP(E725,[1]route!$E$3:$BL$10005,60,0),"")</f>
        <v/>
      </c>
      <c r="AA725" s="172">
        <f>IF(R725&gt;V725,R725-V725,0)</f>
        <v/>
      </c>
      <c r="AB725" s="173">
        <f>AA725*O725*N725/1000</f>
        <v/>
      </c>
      <c r="AC725" s="4">
        <f>IFERROR(MATCH($X725,$BP725:$CZ725,0),"")</f>
        <v/>
      </c>
      <c r="AD725" s="29" t="n">
        <v>0</v>
      </c>
      <c r="AE725" s="30">
        <f>SUMIF([1]route!$E$3:$E$10005,E725,[1]!Table1[1])</f>
        <v/>
      </c>
      <c r="AF725" s="30">
        <f>SUMIF([1]route!$E$3:$E$10005,E725,[1]!Table1[2])</f>
        <v/>
      </c>
      <c r="AG725" s="30">
        <f>SUMIF([1]route!$E$3:$E$10005,E725,[1]!Table1[3])</f>
        <v/>
      </c>
      <c r="AH725" s="30">
        <f>SUMIF([1]route!$E$3:$E$10005,E725,[1]!Table1[4])</f>
        <v/>
      </c>
      <c r="AI725" s="30">
        <f>SUMIF([1]route!$E$3:$E$10005,E725,[1]!Table1[5])</f>
        <v/>
      </c>
      <c r="AJ725" s="30">
        <f>SUMIF([1]route!$E$3:$E$10005,E725,[1]!Table1[6])</f>
        <v/>
      </c>
      <c r="AK725" s="30">
        <f>SUMIF([1]route!$E$3:$E$10005,E725,[1]!Table1[7])</f>
        <v/>
      </c>
      <c r="AL725" s="30">
        <f>SUMIF([1]route!$E$3:$E$10005,E725,[1]!Table1[8])</f>
        <v/>
      </c>
      <c r="AM725" s="30">
        <f>SUMIF([1]route!$E$3:$E$10005,E725,[1]!Table1[9])</f>
        <v/>
      </c>
      <c r="AN725" s="30">
        <f>SUMIF([1]route!$E$3:$E$10005,E725,[1]!Table1[10])</f>
        <v/>
      </c>
      <c r="AO725" s="30">
        <f>SUMIF([1]route!$E$3:$E$10005,E725,[1]!Table1[11])</f>
        <v/>
      </c>
      <c r="AP725" s="30">
        <f>SUMIF([1]route!$E$3:$E$10005,E725,[1]!Table1[12])</f>
        <v/>
      </c>
      <c r="AQ725" s="30">
        <f>SUMIF([1]route!$E$3:$E$10005,E725,[1]!Table1[13])</f>
        <v/>
      </c>
      <c r="AR725" s="30">
        <f>SUMIF([1]route!$E$3:$E$10005,E725,[1]!Table1[14])</f>
        <v/>
      </c>
      <c r="AS725" s="30">
        <f>SUMIF([1]route!$E$3:$E$10005,E725,[1]!Table1[15])</f>
        <v/>
      </c>
      <c r="AT725" s="30">
        <f>SUMIF([1]route!$E$3:$E$10005,E725,[1]!Table1[16])</f>
        <v/>
      </c>
      <c r="AU725" s="30">
        <f>SUMIF([1]route!$E$3:$E$10005,E725,[1]!Table1[17])</f>
        <v/>
      </c>
      <c r="AV725" s="30">
        <f>SUMIF([1]route!$E$3:$E$10005,E725,[1]!Table1[18])</f>
        <v/>
      </c>
      <c r="AW725" s="30">
        <f>SUMIF([1]route!$E$3:$E$10005,E725,[1]!Table1[19])</f>
        <v/>
      </c>
      <c r="AX725" s="30">
        <f>SUMIF([1]route!$E$3:$E$10005,E725,[1]!Table1[20])</f>
        <v/>
      </c>
      <c r="AY725" s="30">
        <f>SUMIF([1]route!$E$3:$E$10005,E725,[1]!Table1[21])</f>
        <v/>
      </c>
      <c r="AZ725" s="30">
        <f>SUMIF([1]route!$E$3:$E$10005,E725,[1]!Table1[22])</f>
        <v/>
      </c>
      <c r="BA725" s="30">
        <f>SUMIF([1]route!$E$3:$E$10005,E725,[1]!Table1[23])</f>
        <v/>
      </c>
      <c r="BB725" s="30">
        <f>SUMIF([1]route!$E$3:$E$10005,E725,[1]!Table1[24])</f>
        <v/>
      </c>
      <c r="BC725" s="30">
        <f>SUMIF([1]route!$E$3:$E$10005,E725,[1]!Table1[25])</f>
        <v/>
      </c>
      <c r="BD725" s="30">
        <f>SUMIF([1]route!$E$3:$E$10005,E725,[1]!Table1[26])</f>
        <v/>
      </c>
      <c r="BE725" s="30">
        <f>SUMIF([1]route!$E$3:$E$10005,E725,[1]!Table1[27])</f>
        <v/>
      </c>
      <c r="BF725" s="30">
        <f>SUMIF([1]route!$E$3:$E$10005,E725,[1]!Table1[28])</f>
        <v/>
      </c>
      <c r="BG725" s="30">
        <f>SUMIF([1]route!$E$3:$E$10005,E725,[1]!Table1[29])</f>
        <v/>
      </c>
      <c r="BH725" s="30">
        <f>SUMIF([1]route!$E$3:$E$10005,E725,[1]!Table1[30])</f>
        <v/>
      </c>
      <c r="BI725" s="30">
        <f>SUMIF([1]route!$E$3:$E$10005,E725,[1]!Table1[31])</f>
        <v/>
      </c>
      <c r="BJ725" s="30">
        <f>SUMIF([1]route!$E$3:$E$10005,E725,[1]!Table1[Remain PO])</f>
        <v/>
      </c>
      <c r="BK725" s="31">
        <f>SUMIF([1]route!$E$3:$E$10005,E725,[1]!Table1[N+1])</f>
        <v/>
      </c>
      <c r="BL725" s="31">
        <f>SUMIF([1]route!$E$3:$E$10005,E725,[1]!Table1[N+2])</f>
        <v/>
      </c>
      <c r="BM725" s="31">
        <f>SUMIF([1]route!$E$3:$E$10005,E725,[1]!Table1[N+3])</f>
        <v/>
      </c>
      <c r="BN725" s="32">
        <f>SUMIF([1]route!$E$3:$E$10005,E725,[1]!Table1[N+4])</f>
        <v/>
      </c>
      <c r="BP725" s="37">
        <f>$V725-$AD725</f>
        <v/>
      </c>
      <c r="BQ725" s="35">
        <f>BP725-AE725</f>
        <v/>
      </c>
      <c r="BR725" s="35">
        <f>BQ725-AF725</f>
        <v/>
      </c>
      <c r="BS725" s="35">
        <f>BR725-AG725</f>
        <v/>
      </c>
      <c r="BT725" s="35">
        <f>BS725-AH725</f>
        <v/>
      </c>
      <c r="BU725" s="35">
        <f>BT725-AI725</f>
        <v/>
      </c>
      <c r="BV725" s="35">
        <f>BU725-AJ725</f>
        <v/>
      </c>
      <c r="BW725" s="35">
        <f>BV725-AK725</f>
        <v/>
      </c>
      <c r="BX725" s="35">
        <f>BW725-AL725</f>
        <v/>
      </c>
      <c r="BY725" s="35">
        <f>BX725-AM725</f>
        <v/>
      </c>
      <c r="BZ725" s="35">
        <f>BY725-AN725</f>
        <v/>
      </c>
      <c r="CA725" s="35">
        <f>BZ725-AO725</f>
        <v/>
      </c>
      <c r="CB725" s="35">
        <f>CA725-AP725</f>
        <v/>
      </c>
      <c r="CC725" s="35">
        <f>CB725-AQ725</f>
        <v/>
      </c>
      <c r="CD725" s="35">
        <f>CC725-AR725</f>
        <v/>
      </c>
      <c r="CE725" s="35">
        <f>CD725-AS725</f>
        <v/>
      </c>
      <c r="CF725" s="35">
        <f>CE725-AT725</f>
        <v/>
      </c>
      <c r="CG725" s="35">
        <f>CF725-AU725</f>
        <v/>
      </c>
      <c r="CH725" s="35">
        <f>CG725-AV725</f>
        <v/>
      </c>
      <c r="CI725" s="35">
        <f>CH725-AW725</f>
        <v/>
      </c>
      <c r="CJ725" s="35">
        <f>CI725-AX725</f>
        <v/>
      </c>
      <c r="CK725" s="35">
        <f>CJ725-AY725</f>
        <v/>
      </c>
      <c r="CL725" s="35">
        <f>CK725-AZ725</f>
        <v/>
      </c>
      <c r="CM725" s="35">
        <f>CL725-BA725</f>
        <v/>
      </c>
      <c r="CN725" s="35">
        <f>CM725-BB725</f>
        <v/>
      </c>
      <c r="CO725" s="35">
        <f>CN725-BC725</f>
        <v/>
      </c>
      <c r="CP725" s="35">
        <f>CO725-BD725</f>
        <v/>
      </c>
      <c r="CQ725" s="35">
        <f>CP725-BE725</f>
        <v/>
      </c>
      <c r="CR725" s="35">
        <f>CQ725-BF725</f>
        <v/>
      </c>
      <c r="CS725" s="35">
        <f>CR725-BG725</f>
        <v/>
      </c>
      <c r="CT725" s="35">
        <f>CS725-BH725</f>
        <v/>
      </c>
      <c r="CU725" s="35">
        <f>CT725-BI725</f>
        <v/>
      </c>
      <c r="CV725" s="35">
        <f>CU725-BJ725</f>
        <v/>
      </c>
      <c r="CW725" s="38">
        <f>CV725-BK725</f>
        <v/>
      </c>
      <c r="CX725" s="38">
        <f>CW725-BL725</f>
        <v/>
      </c>
      <c r="CY725" s="38">
        <f>CX725-BM725</f>
        <v/>
      </c>
      <c r="CZ725" s="39">
        <f>CY725-BN725</f>
        <v/>
      </c>
      <c r="DA725" s="35" t="n"/>
    </row>
    <row r="726">
      <c r="D726" s="19" t="n"/>
      <c r="E726" s="19" t="n"/>
      <c r="F726" s="21" t="n"/>
      <c r="G726" s="21" t="n"/>
      <c r="H726" s="21" t="n"/>
      <c r="I726" s="19" t="n"/>
      <c r="J726" s="19" t="n"/>
      <c r="K726" s="21" t="n"/>
      <c r="L726" s="21" t="n"/>
      <c r="M726" s="22" t="n"/>
      <c r="N726" s="22" t="n"/>
      <c r="O726" s="19" t="n"/>
      <c r="P726" s="21" t="n"/>
      <c r="Q726" s="167">
        <f>'Cutting Rules'!AD726</f>
        <v/>
      </c>
      <c r="R726" s="168" t="n"/>
      <c r="S726" s="24" t="n"/>
      <c r="T726" s="169" t="inlineStr"/>
      <c r="U726" s="19" t="n"/>
      <c r="V726" s="25" t="n"/>
      <c r="W726" s="26" t="n"/>
      <c r="X726" s="27" t="n"/>
      <c r="Y726" s="47" t="n"/>
      <c r="Z726" s="121">
        <f>IFERROR(VLOOKUP(E726,[1]route!$E$3:$BL$10005,59,0),"")&amp;IFERROR(VLOOKUP(E726,[1]route!$E$3:$BL$10005,60,0),"")</f>
        <v/>
      </c>
      <c r="AA726" s="172">
        <f>IF(R726&gt;V726,R726-V726,0)</f>
        <v/>
      </c>
      <c r="AB726" s="173">
        <f>AA726*O726*N726/1000</f>
        <v/>
      </c>
      <c r="AC726" s="4">
        <f>IFERROR(MATCH($X726,$BP726:$CZ726,0),"")</f>
        <v/>
      </c>
      <c r="AD726" s="29" t="n">
        <v>0</v>
      </c>
      <c r="AE726" s="30">
        <f>SUMIF([1]route!$E$3:$E$10005,E726,[1]!Table1[1])</f>
        <v/>
      </c>
      <c r="AF726" s="30">
        <f>SUMIF([1]route!$E$3:$E$10005,E726,[1]!Table1[2])</f>
        <v/>
      </c>
      <c r="AG726" s="30">
        <f>SUMIF([1]route!$E$3:$E$10005,E726,[1]!Table1[3])</f>
        <v/>
      </c>
      <c r="AH726" s="30">
        <f>SUMIF([1]route!$E$3:$E$10005,E726,[1]!Table1[4])</f>
        <v/>
      </c>
      <c r="AI726" s="30">
        <f>SUMIF([1]route!$E$3:$E$10005,E726,[1]!Table1[5])</f>
        <v/>
      </c>
      <c r="AJ726" s="30">
        <f>SUMIF([1]route!$E$3:$E$10005,E726,[1]!Table1[6])</f>
        <v/>
      </c>
      <c r="AK726" s="30">
        <f>SUMIF([1]route!$E$3:$E$10005,E726,[1]!Table1[7])</f>
        <v/>
      </c>
      <c r="AL726" s="30">
        <f>SUMIF([1]route!$E$3:$E$10005,E726,[1]!Table1[8])</f>
        <v/>
      </c>
      <c r="AM726" s="30">
        <f>SUMIF([1]route!$E$3:$E$10005,E726,[1]!Table1[9])</f>
        <v/>
      </c>
      <c r="AN726" s="30">
        <f>SUMIF([1]route!$E$3:$E$10005,E726,[1]!Table1[10])</f>
        <v/>
      </c>
      <c r="AO726" s="30">
        <f>SUMIF([1]route!$E$3:$E$10005,E726,[1]!Table1[11])</f>
        <v/>
      </c>
      <c r="AP726" s="30">
        <f>SUMIF([1]route!$E$3:$E$10005,E726,[1]!Table1[12])</f>
        <v/>
      </c>
      <c r="AQ726" s="30">
        <f>SUMIF([1]route!$E$3:$E$10005,E726,[1]!Table1[13])</f>
        <v/>
      </c>
      <c r="AR726" s="30">
        <f>SUMIF([1]route!$E$3:$E$10005,E726,[1]!Table1[14])</f>
        <v/>
      </c>
      <c r="AS726" s="30">
        <f>SUMIF([1]route!$E$3:$E$10005,E726,[1]!Table1[15])</f>
        <v/>
      </c>
      <c r="AT726" s="30">
        <f>SUMIF([1]route!$E$3:$E$10005,E726,[1]!Table1[16])</f>
        <v/>
      </c>
      <c r="AU726" s="30">
        <f>SUMIF([1]route!$E$3:$E$10005,E726,[1]!Table1[17])</f>
        <v/>
      </c>
      <c r="AV726" s="30">
        <f>SUMIF([1]route!$E$3:$E$10005,E726,[1]!Table1[18])</f>
        <v/>
      </c>
      <c r="AW726" s="30">
        <f>SUMIF([1]route!$E$3:$E$10005,E726,[1]!Table1[19])</f>
        <v/>
      </c>
      <c r="AX726" s="30">
        <f>SUMIF([1]route!$E$3:$E$10005,E726,[1]!Table1[20])</f>
        <v/>
      </c>
      <c r="AY726" s="30">
        <f>SUMIF([1]route!$E$3:$E$10005,E726,[1]!Table1[21])</f>
        <v/>
      </c>
      <c r="AZ726" s="30">
        <f>SUMIF([1]route!$E$3:$E$10005,E726,[1]!Table1[22])</f>
        <v/>
      </c>
      <c r="BA726" s="30">
        <f>SUMIF([1]route!$E$3:$E$10005,E726,[1]!Table1[23])</f>
        <v/>
      </c>
      <c r="BB726" s="30">
        <f>SUMIF([1]route!$E$3:$E$10005,E726,[1]!Table1[24])</f>
        <v/>
      </c>
      <c r="BC726" s="30">
        <f>SUMIF([1]route!$E$3:$E$10005,E726,[1]!Table1[25])</f>
        <v/>
      </c>
      <c r="BD726" s="30">
        <f>SUMIF([1]route!$E$3:$E$10005,E726,[1]!Table1[26])</f>
        <v/>
      </c>
      <c r="BE726" s="30">
        <f>SUMIF([1]route!$E$3:$E$10005,E726,[1]!Table1[27])</f>
        <v/>
      </c>
      <c r="BF726" s="30">
        <f>SUMIF([1]route!$E$3:$E$10005,E726,[1]!Table1[28])</f>
        <v/>
      </c>
      <c r="BG726" s="30">
        <f>SUMIF([1]route!$E$3:$E$10005,E726,[1]!Table1[29])</f>
        <v/>
      </c>
      <c r="BH726" s="30">
        <f>SUMIF([1]route!$E$3:$E$10005,E726,[1]!Table1[30])</f>
        <v/>
      </c>
      <c r="BI726" s="30">
        <f>SUMIF([1]route!$E$3:$E$10005,E726,[1]!Table1[31])</f>
        <v/>
      </c>
      <c r="BJ726" s="30">
        <f>SUMIF([1]route!$E$3:$E$10005,E726,[1]!Table1[Remain PO])</f>
        <v/>
      </c>
      <c r="BK726" s="31">
        <f>SUMIF([1]route!$E$3:$E$10005,E726,[1]!Table1[N+1])</f>
        <v/>
      </c>
      <c r="BL726" s="31">
        <f>SUMIF([1]route!$E$3:$E$10005,E726,[1]!Table1[N+2])</f>
        <v/>
      </c>
      <c r="BM726" s="31">
        <f>SUMIF([1]route!$E$3:$E$10005,E726,[1]!Table1[N+3])</f>
        <v/>
      </c>
      <c r="BN726" s="32">
        <f>SUMIF([1]route!$E$3:$E$10005,E726,[1]!Table1[N+4])</f>
        <v/>
      </c>
      <c r="BP726" s="37">
        <f>$V726-$AD726</f>
        <v/>
      </c>
      <c r="BQ726" s="35">
        <f>BP726-AE726</f>
        <v/>
      </c>
      <c r="BR726" s="35">
        <f>BQ726-AF726</f>
        <v/>
      </c>
      <c r="BS726" s="35">
        <f>BR726-AG726</f>
        <v/>
      </c>
      <c r="BT726" s="35">
        <f>BS726-AH726</f>
        <v/>
      </c>
      <c r="BU726" s="35">
        <f>BT726-AI726</f>
        <v/>
      </c>
      <c r="BV726" s="35">
        <f>BU726-AJ726</f>
        <v/>
      </c>
      <c r="BW726" s="35">
        <f>BV726-AK726</f>
        <v/>
      </c>
      <c r="BX726" s="35">
        <f>BW726-AL726</f>
        <v/>
      </c>
      <c r="BY726" s="35">
        <f>BX726-AM726</f>
        <v/>
      </c>
      <c r="BZ726" s="35">
        <f>BY726-AN726</f>
        <v/>
      </c>
      <c r="CA726" s="35">
        <f>BZ726-AO726</f>
        <v/>
      </c>
      <c r="CB726" s="35">
        <f>CA726-AP726</f>
        <v/>
      </c>
      <c r="CC726" s="35">
        <f>CB726-AQ726</f>
        <v/>
      </c>
      <c r="CD726" s="35">
        <f>CC726-AR726</f>
        <v/>
      </c>
      <c r="CE726" s="35">
        <f>CD726-AS726</f>
        <v/>
      </c>
      <c r="CF726" s="35">
        <f>CE726-AT726</f>
        <v/>
      </c>
      <c r="CG726" s="35">
        <f>CF726-AU726</f>
        <v/>
      </c>
      <c r="CH726" s="35">
        <f>CG726-AV726</f>
        <v/>
      </c>
      <c r="CI726" s="35">
        <f>CH726-AW726</f>
        <v/>
      </c>
      <c r="CJ726" s="35">
        <f>CI726-AX726</f>
        <v/>
      </c>
      <c r="CK726" s="35">
        <f>CJ726-AY726</f>
        <v/>
      </c>
      <c r="CL726" s="35">
        <f>CK726-AZ726</f>
        <v/>
      </c>
      <c r="CM726" s="35">
        <f>CL726-BA726</f>
        <v/>
      </c>
      <c r="CN726" s="35">
        <f>CM726-BB726</f>
        <v/>
      </c>
      <c r="CO726" s="35">
        <f>CN726-BC726</f>
        <v/>
      </c>
      <c r="CP726" s="35">
        <f>CO726-BD726</f>
        <v/>
      </c>
      <c r="CQ726" s="35">
        <f>CP726-BE726</f>
        <v/>
      </c>
      <c r="CR726" s="35">
        <f>CQ726-BF726</f>
        <v/>
      </c>
      <c r="CS726" s="35">
        <f>CR726-BG726</f>
        <v/>
      </c>
      <c r="CT726" s="35">
        <f>CS726-BH726</f>
        <v/>
      </c>
      <c r="CU726" s="35">
        <f>CT726-BI726</f>
        <v/>
      </c>
      <c r="CV726" s="35">
        <f>CU726-BJ726</f>
        <v/>
      </c>
      <c r="CW726" s="38">
        <f>CV726-BK726</f>
        <v/>
      </c>
      <c r="CX726" s="38">
        <f>CW726-BL726</f>
        <v/>
      </c>
      <c r="CY726" s="38">
        <f>CX726-BM726</f>
        <v/>
      </c>
      <c r="CZ726" s="39">
        <f>CY726-BN726</f>
        <v/>
      </c>
      <c r="DA726" s="35" t="n"/>
    </row>
    <row r="727">
      <c r="D727" s="19" t="n"/>
      <c r="E727" s="19" t="n"/>
      <c r="F727" s="21" t="n"/>
      <c r="G727" s="21" t="n"/>
      <c r="H727" s="21" t="n"/>
      <c r="I727" s="19" t="n"/>
      <c r="J727" s="19" t="n"/>
      <c r="K727" s="21" t="n"/>
      <c r="L727" s="21" t="n"/>
      <c r="M727" s="22" t="n"/>
      <c r="N727" s="22" t="n"/>
      <c r="O727" s="19" t="n"/>
      <c r="P727" s="21" t="n"/>
      <c r="Q727" s="167">
        <f>'Cutting Rules'!AD727</f>
        <v/>
      </c>
      <c r="R727" s="168" t="n"/>
      <c r="S727" s="24" t="n"/>
      <c r="T727" s="169" t="inlineStr"/>
      <c r="U727" s="19" t="n"/>
      <c r="V727" s="25" t="n"/>
      <c r="W727" s="26" t="n"/>
      <c r="X727" s="27" t="n"/>
      <c r="Y727" s="47" t="n"/>
      <c r="Z727" s="121">
        <f>IFERROR(VLOOKUP(E727,[1]route!$E$3:$BL$10005,59,0),"")&amp;IFERROR(VLOOKUP(E727,[1]route!$E$3:$BL$10005,60,0),"")</f>
        <v/>
      </c>
      <c r="AA727" s="172">
        <f>IF(R727&gt;V727,R727-V727,0)</f>
        <v/>
      </c>
      <c r="AB727" s="173">
        <f>AA727*O727*N727/1000</f>
        <v/>
      </c>
      <c r="AC727" s="4">
        <f>IFERROR(MATCH($X727,$BP727:$CZ727,0),"")</f>
        <v/>
      </c>
      <c r="AD727" s="29" t="n">
        <v>0</v>
      </c>
      <c r="AE727" s="30">
        <f>SUMIF([1]route!$E$3:$E$10005,E727,[1]!Table1[1])</f>
        <v/>
      </c>
      <c r="AF727" s="30">
        <f>SUMIF([1]route!$E$3:$E$10005,E727,[1]!Table1[2])</f>
        <v/>
      </c>
      <c r="AG727" s="30">
        <f>SUMIF([1]route!$E$3:$E$10005,E727,[1]!Table1[3])</f>
        <v/>
      </c>
      <c r="AH727" s="30">
        <f>SUMIF([1]route!$E$3:$E$10005,E727,[1]!Table1[4])</f>
        <v/>
      </c>
      <c r="AI727" s="30">
        <f>SUMIF([1]route!$E$3:$E$10005,E727,[1]!Table1[5])</f>
        <v/>
      </c>
      <c r="AJ727" s="30">
        <f>SUMIF([1]route!$E$3:$E$10005,E727,[1]!Table1[6])</f>
        <v/>
      </c>
      <c r="AK727" s="30">
        <f>SUMIF([1]route!$E$3:$E$10005,E727,[1]!Table1[7])</f>
        <v/>
      </c>
      <c r="AL727" s="30">
        <f>SUMIF([1]route!$E$3:$E$10005,E727,[1]!Table1[8])</f>
        <v/>
      </c>
      <c r="AM727" s="30">
        <f>SUMIF([1]route!$E$3:$E$10005,E727,[1]!Table1[9])</f>
        <v/>
      </c>
      <c r="AN727" s="30">
        <f>SUMIF([1]route!$E$3:$E$10005,E727,[1]!Table1[10])</f>
        <v/>
      </c>
      <c r="AO727" s="30">
        <f>SUMIF([1]route!$E$3:$E$10005,E727,[1]!Table1[11])</f>
        <v/>
      </c>
      <c r="AP727" s="30">
        <f>SUMIF([1]route!$E$3:$E$10005,E727,[1]!Table1[12])</f>
        <v/>
      </c>
      <c r="AQ727" s="30">
        <f>SUMIF([1]route!$E$3:$E$10005,E727,[1]!Table1[13])</f>
        <v/>
      </c>
      <c r="AR727" s="30">
        <f>SUMIF([1]route!$E$3:$E$10005,E727,[1]!Table1[14])</f>
        <v/>
      </c>
      <c r="AS727" s="30">
        <f>SUMIF([1]route!$E$3:$E$10005,E727,[1]!Table1[15])</f>
        <v/>
      </c>
      <c r="AT727" s="30">
        <f>SUMIF([1]route!$E$3:$E$10005,E727,[1]!Table1[16])</f>
        <v/>
      </c>
      <c r="AU727" s="30">
        <f>SUMIF([1]route!$E$3:$E$10005,E727,[1]!Table1[17])</f>
        <v/>
      </c>
      <c r="AV727" s="30">
        <f>SUMIF([1]route!$E$3:$E$10005,E727,[1]!Table1[18])</f>
        <v/>
      </c>
      <c r="AW727" s="30">
        <f>SUMIF([1]route!$E$3:$E$10005,E727,[1]!Table1[19])</f>
        <v/>
      </c>
      <c r="AX727" s="30">
        <f>SUMIF([1]route!$E$3:$E$10005,E727,[1]!Table1[20])</f>
        <v/>
      </c>
      <c r="AY727" s="30">
        <f>SUMIF([1]route!$E$3:$E$10005,E727,[1]!Table1[21])</f>
        <v/>
      </c>
      <c r="AZ727" s="30">
        <f>SUMIF([1]route!$E$3:$E$10005,E727,[1]!Table1[22])</f>
        <v/>
      </c>
      <c r="BA727" s="30">
        <f>SUMIF([1]route!$E$3:$E$10005,E727,[1]!Table1[23])</f>
        <v/>
      </c>
      <c r="BB727" s="30">
        <f>SUMIF([1]route!$E$3:$E$10005,E727,[1]!Table1[24])</f>
        <v/>
      </c>
      <c r="BC727" s="30">
        <f>SUMIF([1]route!$E$3:$E$10005,E727,[1]!Table1[25])</f>
        <v/>
      </c>
      <c r="BD727" s="30">
        <f>SUMIF([1]route!$E$3:$E$10005,E727,[1]!Table1[26])</f>
        <v/>
      </c>
      <c r="BE727" s="30">
        <f>SUMIF([1]route!$E$3:$E$10005,E727,[1]!Table1[27])</f>
        <v/>
      </c>
      <c r="BF727" s="30">
        <f>SUMIF([1]route!$E$3:$E$10005,E727,[1]!Table1[28])</f>
        <v/>
      </c>
      <c r="BG727" s="30">
        <f>SUMIF([1]route!$E$3:$E$10005,E727,[1]!Table1[29])</f>
        <v/>
      </c>
      <c r="BH727" s="30">
        <f>SUMIF([1]route!$E$3:$E$10005,E727,[1]!Table1[30])</f>
        <v/>
      </c>
      <c r="BI727" s="30">
        <f>SUMIF([1]route!$E$3:$E$10005,E727,[1]!Table1[31])</f>
        <v/>
      </c>
      <c r="BJ727" s="30">
        <f>SUMIF([1]route!$E$3:$E$10005,E727,[1]!Table1[Remain PO])</f>
        <v/>
      </c>
      <c r="BK727" s="31">
        <f>SUMIF([1]route!$E$3:$E$10005,E727,[1]!Table1[N+1])</f>
        <v/>
      </c>
      <c r="BL727" s="31">
        <f>SUMIF([1]route!$E$3:$E$10005,E727,[1]!Table1[N+2])</f>
        <v/>
      </c>
      <c r="BM727" s="31">
        <f>SUMIF([1]route!$E$3:$E$10005,E727,[1]!Table1[N+3])</f>
        <v/>
      </c>
      <c r="BN727" s="32">
        <f>SUMIF([1]route!$E$3:$E$10005,E727,[1]!Table1[N+4])</f>
        <v/>
      </c>
      <c r="BP727" s="37">
        <f>$V727-$AD727</f>
        <v/>
      </c>
      <c r="BQ727" s="35">
        <f>BP727-AE727</f>
        <v/>
      </c>
      <c r="BR727" s="35">
        <f>BQ727-AF727</f>
        <v/>
      </c>
      <c r="BS727" s="35">
        <f>BR727-AG727</f>
        <v/>
      </c>
      <c r="BT727" s="35">
        <f>BS727-AH727</f>
        <v/>
      </c>
      <c r="BU727" s="35">
        <f>BT727-AI727</f>
        <v/>
      </c>
      <c r="BV727" s="35">
        <f>BU727-AJ727</f>
        <v/>
      </c>
      <c r="BW727" s="35">
        <f>BV727-AK727</f>
        <v/>
      </c>
      <c r="BX727" s="35">
        <f>BW727-AL727</f>
        <v/>
      </c>
      <c r="BY727" s="35">
        <f>BX727-AM727</f>
        <v/>
      </c>
      <c r="BZ727" s="35">
        <f>BY727-AN727</f>
        <v/>
      </c>
      <c r="CA727" s="35">
        <f>BZ727-AO727</f>
        <v/>
      </c>
      <c r="CB727" s="35">
        <f>CA727-AP727</f>
        <v/>
      </c>
      <c r="CC727" s="35">
        <f>CB727-AQ727</f>
        <v/>
      </c>
      <c r="CD727" s="35">
        <f>CC727-AR727</f>
        <v/>
      </c>
      <c r="CE727" s="35">
        <f>CD727-AS727</f>
        <v/>
      </c>
      <c r="CF727" s="35">
        <f>CE727-AT727</f>
        <v/>
      </c>
      <c r="CG727" s="35">
        <f>CF727-AU727</f>
        <v/>
      </c>
      <c r="CH727" s="35">
        <f>CG727-AV727</f>
        <v/>
      </c>
      <c r="CI727" s="35">
        <f>CH727-AW727</f>
        <v/>
      </c>
      <c r="CJ727" s="35">
        <f>CI727-AX727</f>
        <v/>
      </c>
      <c r="CK727" s="35">
        <f>CJ727-AY727</f>
        <v/>
      </c>
      <c r="CL727" s="35">
        <f>CK727-AZ727</f>
        <v/>
      </c>
      <c r="CM727" s="35">
        <f>CL727-BA727</f>
        <v/>
      </c>
      <c r="CN727" s="35">
        <f>CM727-BB727</f>
        <v/>
      </c>
      <c r="CO727" s="35">
        <f>CN727-BC727</f>
        <v/>
      </c>
      <c r="CP727" s="35">
        <f>CO727-BD727</f>
        <v/>
      </c>
      <c r="CQ727" s="35">
        <f>CP727-BE727</f>
        <v/>
      </c>
      <c r="CR727" s="35">
        <f>CQ727-BF727</f>
        <v/>
      </c>
      <c r="CS727" s="35">
        <f>CR727-BG727</f>
        <v/>
      </c>
      <c r="CT727" s="35">
        <f>CS727-BH727</f>
        <v/>
      </c>
      <c r="CU727" s="35">
        <f>CT727-BI727</f>
        <v/>
      </c>
      <c r="CV727" s="35">
        <f>CU727-BJ727</f>
        <v/>
      </c>
      <c r="CW727" s="38">
        <f>CV727-BK727</f>
        <v/>
      </c>
      <c r="CX727" s="38">
        <f>CW727-BL727</f>
        <v/>
      </c>
      <c r="CY727" s="38">
        <f>CX727-BM727</f>
        <v/>
      </c>
      <c r="CZ727" s="39">
        <f>CY727-BN727</f>
        <v/>
      </c>
      <c r="DA727" s="35" t="n"/>
    </row>
    <row r="728">
      <c r="D728" s="19" t="n"/>
      <c r="E728" s="19" t="n"/>
      <c r="F728" s="21" t="n"/>
      <c r="G728" s="21" t="n"/>
      <c r="H728" s="21" t="n"/>
      <c r="I728" s="19" t="n"/>
      <c r="J728" s="19" t="n"/>
      <c r="K728" s="21" t="n"/>
      <c r="L728" s="21" t="n"/>
      <c r="M728" s="22" t="n"/>
      <c r="N728" s="22" t="n"/>
      <c r="O728" s="19" t="n"/>
      <c r="P728" s="21" t="n"/>
      <c r="Q728" s="167">
        <f>'Cutting Rules'!AD728</f>
        <v/>
      </c>
      <c r="R728" s="168" t="n"/>
      <c r="S728" s="24" t="n"/>
      <c r="T728" s="169" t="inlineStr"/>
      <c r="U728" s="19" t="n"/>
      <c r="V728" s="25" t="n"/>
      <c r="W728" s="26" t="n"/>
      <c r="X728" s="27" t="n"/>
      <c r="Y728" s="47" t="n"/>
      <c r="Z728" s="121">
        <f>IFERROR(VLOOKUP(E728,[1]route!$E$3:$BL$10005,59,0),"")&amp;IFERROR(VLOOKUP(E728,[1]route!$E$3:$BL$10005,60,0),"")</f>
        <v/>
      </c>
      <c r="AA728" s="172">
        <f>IF(R728&gt;V728,R728-V728,0)</f>
        <v/>
      </c>
      <c r="AB728" s="173">
        <f>AA728*O728*N728/1000</f>
        <v/>
      </c>
      <c r="AC728" s="4">
        <f>IFERROR(MATCH($X728,$BP728:$CZ728,0),"")</f>
        <v/>
      </c>
      <c r="AD728" s="29" t="n">
        <v>0</v>
      </c>
      <c r="AE728" s="30">
        <f>SUMIF([1]route!$E$3:$E$10005,E728,[1]!Table1[1])</f>
        <v/>
      </c>
      <c r="AF728" s="30">
        <f>SUMIF([1]route!$E$3:$E$10005,E728,[1]!Table1[2])</f>
        <v/>
      </c>
      <c r="AG728" s="30">
        <f>SUMIF([1]route!$E$3:$E$10005,E728,[1]!Table1[3])</f>
        <v/>
      </c>
      <c r="AH728" s="30">
        <f>SUMIF([1]route!$E$3:$E$10005,E728,[1]!Table1[4])</f>
        <v/>
      </c>
      <c r="AI728" s="30">
        <f>SUMIF([1]route!$E$3:$E$10005,E728,[1]!Table1[5])</f>
        <v/>
      </c>
      <c r="AJ728" s="30">
        <f>SUMIF([1]route!$E$3:$E$10005,E728,[1]!Table1[6])</f>
        <v/>
      </c>
      <c r="AK728" s="30">
        <f>SUMIF([1]route!$E$3:$E$10005,E728,[1]!Table1[7])</f>
        <v/>
      </c>
      <c r="AL728" s="30">
        <f>SUMIF([1]route!$E$3:$E$10005,E728,[1]!Table1[8])</f>
        <v/>
      </c>
      <c r="AM728" s="30">
        <f>SUMIF([1]route!$E$3:$E$10005,E728,[1]!Table1[9])</f>
        <v/>
      </c>
      <c r="AN728" s="30">
        <f>SUMIF([1]route!$E$3:$E$10005,E728,[1]!Table1[10])</f>
        <v/>
      </c>
      <c r="AO728" s="30">
        <f>SUMIF([1]route!$E$3:$E$10005,E728,[1]!Table1[11])</f>
        <v/>
      </c>
      <c r="AP728" s="30">
        <f>SUMIF([1]route!$E$3:$E$10005,E728,[1]!Table1[12])</f>
        <v/>
      </c>
      <c r="AQ728" s="30">
        <f>SUMIF([1]route!$E$3:$E$10005,E728,[1]!Table1[13])</f>
        <v/>
      </c>
      <c r="AR728" s="30">
        <f>SUMIF([1]route!$E$3:$E$10005,E728,[1]!Table1[14])</f>
        <v/>
      </c>
      <c r="AS728" s="30">
        <f>SUMIF([1]route!$E$3:$E$10005,E728,[1]!Table1[15])</f>
        <v/>
      </c>
      <c r="AT728" s="30">
        <f>SUMIF([1]route!$E$3:$E$10005,E728,[1]!Table1[16])</f>
        <v/>
      </c>
      <c r="AU728" s="30">
        <f>SUMIF([1]route!$E$3:$E$10005,E728,[1]!Table1[17])</f>
        <v/>
      </c>
      <c r="AV728" s="30">
        <f>SUMIF([1]route!$E$3:$E$10005,E728,[1]!Table1[18])</f>
        <v/>
      </c>
      <c r="AW728" s="30">
        <f>SUMIF([1]route!$E$3:$E$10005,E728,[1]!Table1[19])</f>
        <v/>
      </c>
      <c r="AX728" s="30">
        <f>SUMIF([1]route!$E$3:$E$10005,E728,[1]!Table1[20])</f>
        <v/>
      </c>
      <c r="AY728" s="30">
        <f>SUMIF([1]route!$E$3:$E$10005,E728,[1]!Table1[21])</f>
        <v/>
      </c>
      <c r="AZ728" s="30">
        <f>SUMIF([1]route!$E$3:$E$10005,E728,[1]!Table1[22])</f>
        <v/>
      </c>
      <c r="BA728" s="30">
        <f>SUMIF([1]route!$E$3:$E$10005,E728,[1]!Table1[23])</f>
        <v/>
      </c>
      <c r="BB728" s="30">
        <f>SUMIF([1]route!$E$3:$E$10005,E728,[1]!Table1[24])</f>
        <v/>
      </c>
      <c r="BC728" s="30">
        <f>SUMIF([1]route!$E$3:$E$10005,E728,[1]!Table1[25])</f>
        <v/>
      </c>
      <c r="BD728" s="30">
        <f>SUMIF([1]route!$E$3:$E$10005,E728,[1]!Table1[26])</f>
        <v/>
      </c>
      <c r="BE728" s="30">
        <f>SUMIF([1]route!$E$3:$E$10005,E728,[1]!Table1[27])</f>
        <v/>
      </c>
      <c r="BF728" s="30">
        <f>SUMIF([1]route!$E$3:$E$10005,E728,[1]!Table1[28])</f>
        <v/>
      </c>
      <c r="BG728" s="30">
        <f>SUMIF([1]route!$E$3:$E$10005,E728,[1]!Table1[29])</f>
        <v/>
      </c>
      <c r="BH728" s="30">
        <f>SUMIF([1]route!$E$3:$E$10005,E728,[1]!Table1[30])</f>
        <v/>
      </c>
      <c r="BI728" s="30">
        <f>SUMIF([1]route!$E$3:$E$10005,E728,[1]!Table1[31])</f>
        <v/>
      </c>
      <c r="BJ728" s="30">
        <f>SUMIF([1]route!$E$3:$E$10005,E728,[1]!Table1[Remain PO])</f>
        <v/>
      </c>
      <c r="BK728" s="31">
        <f>SUMIF([1]route!$E$3:$E$10005,E728,[1]!Table1[N+1])</f>
        <v/>
      </c>
      <c r="BL728" s="31">
        <f>SUMIF([1]route!$E$3:$E$10005,E728,[1]!Table1[N+2])</f>
        <v/>
      </c>
      <c r="BM728" s="31">
        <f>SUMIF([1]route!$E$3:$E$10005,E728,[1]!Table1[N+3])</f>
        <v/>
      </c>
      <c r="BN728" s="32">
        <f>SUMIF([1]route!$E$3:$E$10005,E728,[1]!Table1[N+4])</f>
        <v/>
      </c>
      <c r="BP728" s="37">
        <f>$V728-$AD728</f>
        <v/>
      </c>
      <c r="BQ728" s="35">
        <f>BP728-AE728</f>
        <v/>
      </c>
      <c r="BR728" s="35">
        <f>BQ728-AF728</f>
        <v/>
      </c>
      <c r="BS728" s="35">
        <f>BR728-AG728</f>
        <v/>
      </c>
      <c r="BT728" s="35">
        <f>BS728-AH728</f>
        <v/>
      </c>
      <c r="BU728" s="35">
        <f>BT728-AI728</f>
        <v/>
      </c>
      <c r="BV728" s="35">
        <f>BU728-AJ728</f>
        <v/>
      </c>
      <c r="BW728" s="35">
        <f>BV728-AK728</f>
        <v/>
      </c>
      <c r="BX728" s="35">
        <f>BW728-AL728</f>
        <v/>
      </c>
      <c r="BY728" s="35">
        <f>BX728-AM728</f>
        <v/>
      </c>
      <c r="BZ728" s="35">
        <f>BY728-AN728</f>
        <v/>
      </c>
      <c r="CA728" s="35">
        <f>BZ728-AO728</f>
        <v/>
      </c>
      <c r="CB728" s="35">
        <f>CA728-AP728</f>
        <v/>
      </c>
      <c r="CC728" s="35">
        <f>CB728-AQ728</f>
        <v/>
      </c>
      <c r="CD728" s="35">
        <f>CC728-AR728</f>
        <v/>
      </c>
      <c r="CE728" s="35">
        <f>CD728-AS728</f>
        <v/>
      </c>
      <c r="CF728" s="35">
        <f>CE728-AT728</f>
        <v/>
      </c>
      <c r="CG728" s="35">
        <f>CF728-AU728</f>
        <v/>
      </c>
      <c r="CH728" s="35">
        <f>CG728-AV728</f>
        <v/>
      </c>
      <c r="CI728" s="35">
        <f>CH728-AW728</f>
        <v/>
      </c>
      <c r="CJ728" s="35">
        <f>CI728-AX728</f>
        <v/>
      </c>
      <c r="CK728" s="35">
        <f>CJ728-AY728</f>
        <v/>
      </c>
      <c r="CL728" s="35">
        <f>CK728-AZ728</f>
        <v/>
      </c>
      <c r="CM728" s="35">
        <f>CL728-BA728</f>
        <v/>
      </c>
      <c r="CN728" s="35">
        <f>CM728-BB728</f>
        <v/>
      </c>
      <c r="CO728" s="35">
        <f>CN728-BC728</f>
        <v/>
      </c>
      <c r="CP728" s="35">
        <f>CO728-BD728</f>
        <v/>
      </c>
      <c r="CQ728" s="35">
        <f>CP728-BE728</f>
        <v/>
      </c>
      <c r="CR728" s="35">
        <f>CQ728-BF728</f>
        <v/>
      </c>
      <c r="CS728" s="35">
        <f>CR728-BG728</f>
        <v/>
      </c>
      <c r="CT728" s="35">
        <f>CS728-BH728</f>
        <v/>
      </c>
      <c r="CU728" s="35">
        <f>CT728-BI728</f>
        <v/>
      </c>
      <c r="CV728" s="35">
        <f>CU728-BJ728</f>
        <v/>
      </c>
      <c r="CW728" s="38">
        <f>CV728-BK728</f>
        <v/>
      </c>
      <c r="CX728" s="38">
        <f>CW728-BL728</f>
        <v/>
      </c>
      <c r="CY728" s="38">
        <f>CX728-BM728</f>
        <v/>
      </c>
      <c r="CZ728" s="39">
        <f>CY728-BN728</f>
        <v/>
      </c>
      <c r="DA728" s="35" t="n"/>
    </row>
    <row r="729">
      <c r="D729" s="19" t="n"/>
      <c r="E729" s="19" t="n"/>
      <c r="F729" s="21" t="n"/>
      <c r="G729" s="21" t="n"/>
      <c r="H729" s="21" t="n"/>
      <c r="I729" s="19" t="n"/>
      <c r="J729" s="19" t="n"/>
      <c r="K729" s="21" t="n"/>
      <c r="L729" s="21" t="n"/>
      <c r="M729" s="22" t="n"/>
      <c r="N729" s="22" t="n"/>
      <c r="O729" s="19" t="n"/>
      <c r="P729" s="21" t="n"/>
      <c r="Q729" s="167">
        <f>'Cutting Rules'!AD729</f>
        <v/>
      </c>
      <c r="R729" s="168" t="n"/>
      <c r="S729" s="24" t="n"/>
      <c r="T729" s="169" t="inlineStr"/>
      <c r="U729" s="19" t="n"/>
      <c r="V729" s="25" t="n"/>
      <c r="W729" s="26" t="n"/>
      <c r="X729" s="27" t="n"/>
      <c r="Y729" s="47" t="n"/>
      <c r="Z729" s="121">
        <f>IFERROR(VLOOKUP(E729,[1]route!$E$3:$BL$10005,59,0),"")&amp;IFERROR(VLOOKUP(E729,[1]route!$E$3:$BL$10005,60,0),"")</f>
        <v/>
      </c>
      <c r="AA729" s="172">
        <f>IF(R729&gt;V729,R729-V729,0)</f>
        <v/>
      </c>
      <c r="AB729" s="173">
        <f>AA729*O729*N729/1000</f>
        <v/>
      </c>
      <c r="AC729" s="4">
        <f>IFERROR(MATCH($X729,$BP729:$CZ729,0),"")</f>
        <v/>
      </c>
      <c r="AD729" s="29" t="n">
        <v>0</v>
      </c>
      <c r="AE729" s="30">
        <f>SUMIF([1]route!$E$3:$E$10005,E729,[1]!Table1[1])</f>
        <v/>
      </c>
      <c r="AF729" s="30">
        <f>SUMIF([1]route!$E$3:$E$10005,E729,[1]!Table1[2])</f>
        <v/>
      </c>
      <c r="AG729" s="30">
        <f>SUMIF([1]route!$E$3:$E$10005,E729,[1]!Table1[3])</f>
        <v/>
      </c>
      <c r="AH729" s="30">
        <f>SUMIF([1]route!$E$3:$E$10005,E729,[1]!Table1[4])</f>
        <v/>
      </c>
      <c r="AI729" s="30">
        <f>SUMIF([1]route!$E$3:$E$10005,E729,[1]!Table1[5])</f>
        <v/>
      </c>
      <c r="AJ729" s="30">
        <f>SUMIF([1]route!$E$3:$E$10005,E729,[1]!Table1[6])</f>
        <v/>
      </c>
      <c r="AK729" s="30">
        <f>SUMIF([1]route!$E$3:$E$10005,E729,[1]!Table1[7])</f>
        <v/>
      </c>
      <c r="AL729" s="30">
        <f>SUMIF([1]route!$E$3:$E$10005,E729,[1]!Table1[8])</f>
        <v/>
      </c>
      <c r="AM729" s="30">
        <f>SUMIF([1]route!$E$3:$E$10005,E729,[1]!Table1[9])</f>
        <v/>
      </c>
      <c r="AN729" s="30">
        <f>SUMIF([1]route!$E$3:$E$10005,E729,[1]!Table1[10])</f>
        <v/>
      </c>
      <c r="AO729" s="30">
        <f>SUMIF([1]route!$E$3:$E$10005,E729,[1]!Table1[11])</f>
        <v/>
      </c>
      <c r="AP729" s="30">
        <f>SUMIF([1]route!$E$3:$E$10005,E729,[1]!Table1[12])</f>
        <v/>
      </c>
      <c r="AQ729" s="30">
        <f>SUMIF([1]route!$E$3:$E$10005,E729,[1]!Table1[13])</f>
        <v/>
      </c>
      <c r="AR729" s="30">
        <f>SUMIF([1]route!$E$3:$E$10005,E729,[1]!Table1[14])</f>
        <v/>
      </c>
      <c r="AS729" s="30">
        <f>SUMIF([1]route!$E$3:$E$10005,E729,[1]!Table1[15])</f>
        <v/>
      </c>
      <c r="AT729" s="30">
        <f>SUMIF([1]route!$E$3:$E$10005,E729,[1]!Table1[16])</f>
        <v/>
      </c>
      <c r="AU729" s="30">
        <f>SUMIF([1]route!$E$3:$E$10005,E729,[1]!Table1[17])</f>
        <v/>
      </c>
      <c r="AV729" s="30">
        <f>SUMIF([1]route!$E$3:$E$10005,E729,[1]!Table1[18])</f>
        <v/>
      </c>
      <c r="AW729" s="30">
        <f>SUMIF([1]route!$E$3:$E$10005,E729,[1]!Table1[19])</f>
        <v/>
      </c>
      <c r="AX729" s="30">
        <f>SUMIF([1]route!$E$3:$E$10005,E729,[1]!Table1[20])</f>
        <v/>
      </c>
      <c r="AY729" s="30">
        <f>SUMIF([1]route!$E$3:$E$10005,E729,[1]!Table1[21])</f>
        <v/>
      </c>
      <c r="AZ729" s="30">
        <f>SUMIF([1]route!$E$3:$E$10005,E729,[1]!Table1[22])</f>
        <v/>
      </c>
      <c r="BA729" s="30">
        <f>SUMIF([1]route!$E$3:$E$10005,E729,[1]!Table1[23])</f>
        <v/>
      </c>
      <c r="BB729" s="30">
        <f>SUMIF([1]route!$E$3:$E$10005,E729,[1]!Table1[24])</f>
        <v/>
      </c>
      <c r="BC729" s="30">
        <f>SUMIF([1]route!$E$3:$E$10005,E729,[1]!Table1[25])</f>
        <v/>
      </c>
      <c r="BD729" s="30">
        <f>SUMIF([1]route!$E$3:$E$10005,E729,[1]!Table1[26])</f>
        <v/>
      </c>
      <c r="BE729" s="30">
        <f>SUMIF([1]route!$E$3:$E$10005,E729,[1]!Table1[27])</f>
        <v/>
      </c>
      <c r="BF729" s="30">
        <f>SUMIF([1]route!$E$3:$E$10005,E729,[1]!Table1[28])</f>
        <v/>
      </c>
      <c r="BG729" s="30">
        <f>SUMIF([1]route!$E$3:$E$10005,E729,[1]!Table1[29])</f>
        <v/>
      </c>
      <c r="BH729" s="30">
        <f>SUMIF([1]route!$E$3:$E$10005,E729,[1]!Table1[30])</f>
        <v/>
      </c>
      <c r="BI729" s="30">
        <f>SUMIF([1]route!$E$3:$E$10005,E729,[1]!Table1[31])</f>
        <v/>
      </c>
      <c r="BJ729" s="30">
        <f>SUMIF([1]route!$E$3:$E$10005,E729,[1]!Table1[Remain PO])</f>
        <v/>
      </c>
      <c r="BK729" s="31">
        <f>SUMIF([1]route!$E$3:$E$10005,E729,[1]!Table1[N+1])</f>
        <v/>
      </c>
      <c r="BL729" s="31">
        <f>SUMIF([1]route!$E$3:$E$10005,E729,[1]!Table1[N+2])</f>
        <v/>
      </c>
      <c r="BM729" s="31">
        <f>SUMIF([1]route!$E$3:$E$10005,E729,[1]!Table1[N+3])</f>
        <v/>
      </c>
      <c r="BN729" s="32">
        <f>SUMIF([1]route!$E$3:$E$10005,E729,[1]!Table1[N+4])</f>
        <v/>
      </c>
      <c r="BP729" s="37">
        <f>$V729-$AD729</f>
        <v/>
      </c>
      <c r="BQ729" s="35">
        <f>BP729-AE729</f>
        <v/>
      </c>
      <c r="BR729" s="35">
        <f>BQ729-AF729</f>
        <v/>
      </c>
      <c r="BS729" s="35">
        <f>BR729-AG729</f>
        <v/>
      </c>
      <c r="BT729" s="35">
        <f>BS729-AH729</f>
        <v/>
      </c>
      <c r="BU729" s="35">
        <f>BT729-AI729</f>
        <v/>
      </c>
      <c r="BV729" s="35">
        <f>BU729-AJ729</f>
        <v/>
      </c>
      <c r="BW729" s="35">
        <f>BV729-AK729</f>
        <v/>
      </c>
      <c r="BX729" s="35">
        <f>BW729-AL729</f>
        <v/>
      </c>
      <c r="BY729" s="35">
        <f>BX729-AM729</f>
        <v/>
      </c>
      <c r="BZ729" s="35">
        <f>BY729-AN729</f>
        <v/>
      </c>
      <c r="CA729" s="35">
        <f>BZ729-AO729</f>
        <v/>
      </c>
      <c r="CB729" s="35">
        <f>CA729-AP729</f>
        <v/>
      </c>
      <c r="CC729" s="35">
        <f>CB729-AQ729</f>
        <v/>
      </c>
      <c r="CD729" s="35">
        <f>CC729-AR729</f>
        <v/>
      </c>
      <c r="CE729" s="35">
        <f>CD729-AS729</f>
        <v/>
      </c>
      <c r="CF729" s="35">
        <f>CE729-AT729</f>
        <v/>
      </c>
      <c r="CG729" s="35">
        <f>CF729-AU729</f>
        <v/>
      </c>
      <c r="CH729" s="35">
        <f>CG729-AV729</f>
        <v/>
      </c>
      <c r="CI729" s="35">
        <f>CH729-AW729</f>
        <v/>
      </c>
      <c r="CJ729" s="35">
        <f>CI729-AX729</f>
        <v/>
      </c>
      <c r="CK729" s="35">
        <f>CJ729-AY729</f>
        <v/>
      </c>
      <c r="CL729" s="35">
        <f>CK729-AZ729</f>
        <v/>
      </c>
      <c r="CM729" s="35">
        <f>CL729-BA729</f>
        <v/>
      </c>
      <c r="CN729" s="35">
        <f>CM729-BB729</f>
        <v/>
      </c>
      <c r="CO729" s="35">
        <f>CN729-BC729</f>
        <v/>
      </c>
      <c r="CP729" s="35">
        <f>CO729-BD729</f>
        <v/>
      </c>
      <c r="CQ729" s="35">
        <f>CP729-BE729</f>
        <v/>
      </c>
      <c r="CR729" s="35">
        <f>CQ729-BF729</f>
        <v/>
      </c>
      <c r="CS729" s="35">
        <f>CR729-BG729</f>
        <v/>
      </c>
      <c r="CT729" s="35">
        <f>CS729-BH729</f>
        <v/>
      </c>
      <c r="CU729" s="35">
        <f>CT729-BI729</f>
        <v/>
      </c>
      <c r="CV729" s="35">
        <f>CU729-BJ729</f>
        <v/>
      </c>
      <c r="CW729" s="38">
        <f>CV729-BK729</f>
        <v/>
      </c>
      <c r="CX729" s="38">
        <f>CW729-BL729</f>
        <v/>
      </c>
      <c r="CY729" s="38">
        <f>CX729-BM729</f>
        <v/>
      </c>
      <c r="CZ729" s="39">
        <f>CY729-BN729</f>
        <v/>
      </c>
      <c r="DA729" s="35" t="n"/>
    </row>
    <row r="730">
      <c r="D730" s="19" t="n"/>
      <c r="E730" s="19" t="n"/>
      <c r="F730" s="21" t="n"/>
      <c r="G730" s="21" t="n"/>
      <c r="H730" s="21" t="n"/>
      <c r="I730" s="19" t="n"/>
      <c r="J730" s="19" t="n"/>
      <c r="K730" s="21" t="n"/>
      <c r="L730" s="21" t="n"/>
      <c r="M730" s="22" t="n"/>
      <c r="N730" s="22" t="n"/>
      <c r="O730" s="19" t="n"/>
      <c r="P730" s="21" t="n"/>
      <c r="Q730" s="167">
        <f>'Cutting Rules'!AD730</f>
        <v/>
      </c>
      <c r="R730" s="168" t="n"/>
      <c r="S730" s="24" t="n"/>
      <c r="T730" s="169" t="inlineStr"/>
      <c r="U730" s="19" t="n"/>
      <c r="V730" s="25" t="n"/>
      <c r="W730" s="26" t="n"/>
      <c r="X730" s="27" t="n"/>
      <c r="Y730" s="47" t="n"/>
      <c r="Z730" s="121">
        <f>IFERROR(VLOOKUP(E730,[1]route!$E$3:$BL$10005,59,0),"")&amp;IFERROR(VLOOKUP(E730,[1]route!$E$3:$BL$10005,60,0),"")</f>
        <v/>
      </c>
      <c r="AA730" s="172">
        <f>IF(R730&gt;V730,R730-V730,0)</f>
        <v/>
      </c>
      <c r="AB730" s="173">
        <f>AA730*O730*N730/1000</f>
        <v/>
      </c>
      <c r="AC730" s="4">
        <f>IFERROR(MATCH($X730,$BP730:$CZ730,0),"")</f>
        <v/>
      </c>
      <c r="AD730" s="29" t="n">
        <v>0</v>
      </c>
      <c r="AE730" s="30">
        <f>SUMIF([1]route!$E$3:$E$10005,E730,[1]!Table1[1])</f>
        <v/>
      </c>
      <c r="AF730" s="30">
        <f>SUMIF([1]route!$E$3:$E$10005,E730,[1]!Table1[2])</f>
        <v/>
      </c>
      <c r="AG730" s="30">
        <f>SUMIF([1]route!$E$3:$E$10005,E730,[1]!Table1[3])</f>
        <v/>
      </c>
      <c r="AH730" s="30">
        <f>SUMIF([1]route!$E$3:$E$10005,E730,[1]!Table1[4])</f>
        <v/>
      </c>
      <c r="AI730" s="30">
        <f>SUMIF([1]route!$E$3:$E$10005,E730,[1]!Table1[5])</f>
        <v/>
      </c>
      <c r="AJ730" s="30">
        <f>SUMIF([1]route!$E$3:$E$10005,E730,[1]!Table1[6])</f>
        <v/>
      </c>
      <c r="AK730" s="30">
        <f>SUMIF([1]route!$E$3:$E$10005,E730,[1]!Table1[7])</f>
        <v/>
      </c>
      <c r="AL730" s="30">
        <f>SUMIF([1]route!$E$3:$E$10005,E730,[1]!Table1[8])</f>
        <v/>
      </c>
      <c r="AM730" s="30">
        <f>SUMIF([1]route!$E$3:$E$10005,E730,[1]!Table1[9])</f>
        <v/>
      </c>
      <c r="AN730" s="30">
        <f>SUMIF([1]route!$E$3:$E$10005,E730,[1]!Table1[10])</f>
        <v/>
      </c>
      <c r="AO730" s="30">
        <f>SUMIF([1]route!$E$3:$E$10005,E730,[1]!Table1[11])</f>
        <v/>
      </c>
      <c r="AP730" s="30">
        <f>SUMIF([1]route!$E$3:$E$10005,E730,[1]!Table1[12])</f>
        <v/>
      </c>
      <c r="AQ730" s="30">
        <f>SUMIF([1]route!$E$3:$E$10005,E730,[1]!Table1[13])</f>
        <v/>
      </c>
      <c r="AR730" s="30">
        <f>SUMIF([1]route!$E$3:$E$10005,E730,[1]!Table1[14])</f>
        <v/>
      </c>
      <c r="AS730" s="30">
        <f>SUMIF([1]route!$E$3:$E$10005,E730,[1]!Table1[15])</f>
        <v/>
      </c>
      <c r="AT730" s="30">
        <f>SUMIF([1]route!$E$3:$E$10005,E730,[1]!Table1[16])</f>
        <v/>
      </c>
      <c r="AU730" s="30">
        <f>SUMIF([1]route!$E$3:$E$10005,E730,[1]!Table1[17])</f>
        <v/>
      </c>
      <c r="AV730" s="30">
        <f>SUMIF([1]route!$E$3:$E$10005,E730,[1]!Table1[18])</f>
        <v/>
      </c>
      <c r="AW730" s="30">
        <f>SUMIF([1]route!$E$3:$E$10005,E730,[1]!Table1[19])</f>
        <v/>
      </c>
      <c r="AX730" s="30">
        <f>SUMIF([1]route!$E$3:$E$10005,E730,[1]!Table1[20])</f>
        <v/>
      </c>
      <c r="AY730" s="30">
        <f>SUMIF([1]route!$E$3:$E$10005,E730,[1]!Table1[21])</f>
        <v/>
      </c>
      <c r="AZ730" s="30">
        <f>SUMIF([1]route!$E$3:$E$10005,E730,[1]!Table1[22])</f>
        <v/>
      </c>
      <c r="BA730" s="30">
        <f>SUMIF([1]route!$E$3:$E$10005,E730,[1]!Table1[23])</f>
        <v/>
      </c>
      <c r="BB730" s="30">
        <f>SUMIF([1]route!$E$3:$E$10005,E730,[1]!Table1[24])</f>
        <v/>
      </c>
      <c r="BC730" s="30">
        <f>SUMIF([1]route!$E$3:$E$10005,E730,[1]!Table1[25])</f>
        <v/>
      </c>
      <c r="BD730" s="30">
        <f>SUMIF([1]route!$E$3:$E$10005,E730,[1]!Table1[26])</f>
        <v/>
      </c>
      <c r="BE730" s="30">
        <f>SUMIF([1]route!$E$3:$E$10005,E730,[1]!Table1[27])</f>
        <v/>
      </c>
      <c r="BF730" s="30">
        <f>SUMIF([1]route!$E$3:$E$10005,E730,[1]!Table1[28])</f>
        <v/>
      </c>
      <c r="BG730" s="30">
        <f>SUMIF([1]route!$E$3:$E$10005,E730,[1]!Table1[29])</f>
        <v/>
      </c>
      <c r="BH730" s="30">
        <f>SUMIF([1]route!$E$3:$E$10005,E730,[1]!Table1[30])</f>
        <v/>
      </c>
      <c r="BI730" s="30">
        <f>SUMIF([1]route!$E$3:$E$10005,E730,[1]!Table1[31])</f>
        <v/>
      </c>
      <c r="BJ730" s="30">
        <f>SUMIF([1]route!$E$3:$E$10005,E730,[1]!Table1[Remain PO])</f>
        <v/>
      </c>
      <c r="BK730" s="31">
        <f>SUMIF([1]route!$E$3:$E$10005,E730,[1]!Table1[N+1])</f>
        <v/>
      </c>
      <c r="BL730" s="31">
        <f>SUMIF([1]route!$E$3:$E$10005,E730,[1]!Table1[N+2])</f>
        <v/>
      </c>
      <c r="BM730" s="31">
        <f>SUMIF([1]route!$E$3:$E$10005,E730,[1]!Table1[N+3])</f>
        <v/>
      </c>
      <c r="BN730" s="32">
        <f>SUMIF([1]route!$E$3:$E$10005,E730,[1]!Table1[N+4])</f>
        <v/>
      </c>
      <c r="BP730" s="37">
        <f>$V730-$AD730</f>
        <v/>
      </c>
      <c r="BQ730" s="35">
        <f>BP730-AE730</f>
        <v/>
      </c>
      <c r="BR730" s="35">
        <f>BQ730-AF730</f>
        <v/>
      </c>
      <c r="BS730" s="35">
        <f>BR730-AG730</f>
        <v/>
      </c>
      <c r="BT730" s="35">
        <f>BS730-AH730</f>
        <v/>
      </c>
      <c r="BU730" s="35">
        <f>BT730-AI730</f>
        <v/>
      </c>
      <c r="BV730" s="35">
        <f>BU730-AJ730</f>
        <v/>
      </c>
      <c r="BW730" s="35">
        <f>BV730-AK730</f>
        <v/>
      </c>
      <c r="BX730" s="35">
        <f>BW730-AL730</f>
        <v/>
      </c>
      <c r="BY730" s="35">
        <f>BX730-AM730</f>
        <v/>
      </c>
      <c r="BZ730" s="35">
        <f>BY730-AN730</f>
        <v/>
      </c>
      <c r="CA730" s="35">
        <f>BZ730-AO730</f>
        <v/>
      </c>
      <c r="CB730" s="35">
        <f>CA730-AP730</f>
        <v/>
      </c>
      <c r="CC730" s="35">
        <f>CB730-AQ730</f>
        <v/>
      </c>
      <c r="CD730" s="35">
        <f>CC730-AR730</f>
        <v/>
      </c>
      <c r="CE730" s="35">
        <f>CD730-AS730</f>
        <v/>
      </c>
      <c r="CF730" s="35">
        <f>CE730-AT730</f>
        <v/>
      </c>
      <c r="CG730" s="35">
        <f>CF730-AU730</f>
        <v/>
      </c>
      <c r="CH730" s="35">
        <f>CG730-AV730</f>
        <v/>
      </c>
      <c r="CI730" s="35">
        <f>CH730-AW730</f>
        <v/>
      </c>
      <c r="CJ730" s="35">
        <f>CI730-AX730</f>
        <v/>
      </c>
      <c r="CK730" s="35">
        <f>CJ730-AY730</f>
        <v/>
      </c>
      <c r="CL730" s="35">
        <f>CK730-AZ730</f>
        <v/>
      </c>
      <c r="CM730" s="35">
        <f>CL730-BA730</f>
        <v/>
      </c>
      <c r="CN730" s="35">
        <f>CM730-BB730</f>
        <v/>
      </c>
      <c r="CO730" s="35">
        <f>CN730-BC730</f>
        <v/>
      </c>
      <c r="CP730" s="35">
        <f>CO730-BD730</f>
        <v/>
      </c>
      <c r="CQ730" s="35">
        <f>CP730-BE730</f>
        <v/>
      </c>
      <c r="CR730" s="35">
        <f>CQ730-BF730</f>
        <v/>
      </c>
      <c r="CS730" s="35">
        <f>CR730-BG730</f>
        <v/>
      </c>
      <c r="CT730" s="35">
        <f>CS730-BH730</f>
        <v/>
      </c>
      <c r="CU730" s="35">
        <f>CT730-BI730</f>
        <v/>
      </c>
      <c r="CV730" s="35">
        <f>CU730-BJ730</f>
        <v/>
      </c>
      <c r="CW730" s="38">
        <f>CV730-BK730</f>
        <v/>
      </c>
      <c r="CX730" s="38">
        <f>CW730-BL730</f>
        <v/>
      </c>
      <c r="CY730" s="38">
        <f>CX730-BM730</f>
        <v/>
      </c>
      <c r="CZ730" s="39">
        <f>CY730-BN730</f>
        <v/>
      </c>
      <c r="DA730" s="35" t="n"/>
    </row>
    <row r="731">
      <c r="D731" s="19" t="n"/>
      <c r="E731" s="19" t="n"/>
      <c r="F731" s="21" t="n"/>
      <c r="G731" s="21" t="n"/>
      <c r="H731" s="21" t="n"/>
      <c r="I731" s="19" t="n"/>
      <c r="J731" s="19" t="n"/>
      <c r="K731" s="21" t="n"/>
      <c r="L731" s="21" t="n"/>
      <c r="M731" s="22" t="n"/>
      <c r="N731" s="22" t="n"/>
      <c r="O731" s="19" t="n"/>
      <c r="P731" s="21" t="n"/>
      <c r="Q731" s="167">
        <f>'Cutting Rules'!AD731</f>
        <v/>
      </c>
      <c r="R731" s="168" t="n"/>
      <c r="S731" s="24" t="n"/>
      <c r="T731" s="169" t="inlineStr"/>
      <c r="U731" s="19" t="n"/>
      <c r="V731" s="25" t="n"/>
      <c r="W731" s="26" t="n"/>
      <c r="X731" s="27" t="n"/>
      <c r="Y731" s="47" t="n"/>
      <c r="Z731" s="121">
        <f>IFERROR(VLOOKUP(E731,[1]route!$E$3:$BL$10005,59,0),"")&amp;IFERROR(VLOOKUP(E731,[1]route!$E$3:$BL$10005,60,0),"")</f>
        <v/>
      </c>
      <c r="AA731" s="172">
        <f>IF(R731&gt;V731,R731-V731,0)</f>
        <v/>
      </c>
      <c r="AB731" s="173">
        <f>AA731*O731*N731/1000</f>
        <v/>
      </c>
      <c r="AC731" s="4">
        <f>IFERROR(MATCH($X731,$BP731:$CZ731,0),"")</f>
        <v/>
      </c>
      <c r="AD731" s="29" t="n">
        <v>0</v>
      </c>
      <c r="AE731" s="30">
        <f>SUMIF([1]route!$E$3:$E$10005,E731,[1]!Table1[1])</f>
        <v/>
      </c>
      <c r="AF731" s="30">
        <f>SUMIF([1]route!$E$3:$E$10005,E731,[1]!Table1[2])</f>
        <v/>
      </c>
      <c r="AG731" s="30">
        <f>SUMIF([1]route!$E$3:$E$10005,E731,[1]!Table1[3])</f>
        <v/>
      </c>
      <c r="AH731" s="30">
        <f>SUMIF([1]route!$E$3:$E$10005,E731,[1]!Table1[4])</f>
        <v/>
      </c>
      <c r="AI731" s="30">
        <f>SUMIF([1]route!$E$3:$E$10005,E731,[1]!Table1[5])</f>
        <v/>
      </c>
      <c r="AJ731" s="30">
        <f>SUMIF([1]route!$E$3:$E$10005,E731,[1]!Table1[6])</f>
        <v/>
      </c>
      <c r="AK731" s="30">
        <f>SUMIF([1]route!$E$3:$E$10005,E731,[1]!Table1[7])</f>
        <v/>
      </c>
      <c r="AL731" s="30">
        <f>SUMIF([1]route!$E$3:$E$10005,E731,[1]!Table1[8])</f>
        <v/>
      </c>
      <c r="AM731" s="30">
        <f>SUMIF([1]route!$E$3:$E$10005,E731,[1]!Table1[9])</f>
        <v/>
      </c>
      <c r="AN731" s="30">
        <f>SUMIF([1]route!$E$3:$E$10005,E731,[1]!Table1[10])</f>
        <v/>
      </c>
      <c r="AO731" s="30">
        <f>SUMIF([1]route!$E$3:$E$10005,E731,[1]!Table1[11])</f>
        <v/>
      </c>
      <c r="AP731" s="30">
        <f>SUMIF([1]route!$E$3:$E$10005,E731,[1]!Table1[12])</f>
        <v/>
      </c>
      <c r="AQ731" s="30">
        <f>SUMIF([1]route!$E$3:$E$10005,E731,[1]!Table1[13])</f>
        <v/>
      </c>
      <c r="AR731" s="30">
        <f>SUMIF([1]route!$E$3:$E$10005,E731,[1]!Table1[14])</f>
        <v/>
      </c>
      <c r="AS731" s="30">
        <f>SUMIF([1]route!$E$3:$E$10005,E731,[1]!Table1[15])</f>
        <v/>
      </c>
      <c r="AT731" s="30">
        <f>SUMIF([1]route!$E$3:$E$10005,E731,[1]!Table1[16])</f>
        <v/>
      </c>
      <c r="AU731" s="30">
        <f>SUMIF([1]route!$E$3:$E$10005,E731,[1]!Table1[17])</f>
        <v/>
      </c>
      <c r="AV731" s="30">
        <f>SUMIF([1]route!$E$3:$E$10005,E731,[1]!Table1[18])</f>
        <v/>
      </c>
      <c r="AW731" s="30">
        <f>SUMIF([1]route!$E$3:$E$10005,E731,[1]!Table1[19])</f>
        <v/>
      </c>
      <c r="AX731" s="30">
        <f>SUMIF([1]route!$E$3:$E$10005,E731,[1]!Table1[20])</f>
        <v/>
      </c>
      <c r="AY731" s="30">
        <f>SUMIF([1]route!$E$3:$E$10005,E731,[1]!Table1[21])</f>
        <v/>
      </c>
      <c r="AZ731" s="30">
        <f>SUMIF([1]route!$E$3:$E$10005,E731,[1]!Table1[22])</f>
        <v/>
      </c>
      <c r="BA731" s="30">
        <f>SUMIF([1]route!$E$3:$E$10005,E731,[1]!Table1[23])</f>
        <v/>
      </c>
      <c r="BB731" s="30">
        <f>SUMIF([1]route!$E$3:$E$10005,E731,[1]!Table1[24])</f>
        <v/>
      </c>
      <c r="BC731" s="30">
        <f>SUMIF([1]route!$E$3:$E$10005,E731,[1]!Table1[25])</f>
        <v/>
      </c>
      <c r="BD731" s="30">
        <f>SUMIF([1]route!$E$3:$E$10005,E731,[1]!Table1[26])</f>
        <v/>
      </c>
      <c r="BE731" s="30">
        <f>SUMIF([1]route!$E$3:$E$10005,E731,[1]!Table1[27])</f>
        <v/>
      </c>
      <c r="BF731" s="30">
        <f>SUMIF([1]route!$E$3:$E$10005,E731,[1]!Table1[28])</f>
        <v/>
      </c>
      <c r="BG731" s="30">
        <f>SUMIF([1]route!$E$3:$E$10005,E731,[1]!Table1[29])</f>
        <v/>
      </c>
      <c r="BH731" s="30">
        <f>SUMIF([1]route!$E$3:$E$10005,E731,[1]!Table1[30])</f>
        <v/>
      </c>
      <c r="BI731" s="30">
        <f>SUMIF([1]route!$E$3:$E$10005,E731,[1]!Table1[31])</f>
        <v/>
      </c>
      <c r="BJ731" s="30">
        <f>SUMIF([1]route!$E$3:$E$10005,E731,[1]!Table1[Remain PO])</f>
        <v/>
      </c>
      <c r="BK731" s="31">
        <f>SUMIF([1]route!$E$3:$E$10005,E731,[1]!Table1[N+1])</f>
        <v/>
      </c>
      <c r="BL731" s="31">
        <f>SUMIF([1]route!$E$3:$E$10005,E731,[1]!Table1[N+2])</f>
        <v/>
      </c>
      <c r="BM731" s="31">
        <f>SUMIF([1]route!$E$3:$E$10005,E731,[1]!Table1[N+3])</f>
        <v/>
      </c>
      <c r="BN731" s="32">
        <f>SUMIF([1]route!$E$3:$E$10005,E731,[1]!Table1[N+4])</f>
        <v/>
      </c>
      <c r="BP731" s="37">
        <f>$V731-$AD731</f>
        <v/>
      </c>
      <c r="BQ731" s="35">
        <f>BP731-AE731</f>
        <v/>
      </c>
      <c r="BR731" s="35">
        <f>BQ731-AF731</f>
        <v/>
      </c>
      <c r="BS731" s="35">
        <f>BR731-AG731</f>
        <v/>
      </c>
      <c r="BT731" s="35">
        <f>BS731-AH731</f>
        <v/>
      </c>
      <c r="BU731" s="35">
        <f>BT731-AI731</f>
        <v/>
      </c>
      <c r="BV731" s="35">
        <f>BU731-AJ731</f>
        <v/>
      </c>
      <c r="BW731" s="35">
        <f>BV731-AK731</f>
        <v/>
      </c>
      <c r="BX731" s="35">
        <f>BW731-AL731</f>
        <v/>
      </c>
      <c r="BY731" s="35">
        <f>BX731-AM731</f>
        <v/>
      </c>
      <c r="BZ731" s="35">
        <f>BY731-AN731</f>
        <v/>
      </c>
      <c r="CA731" s="35">
        <f>BZ731-AO731</f>
        <v/>
      </c>
      <c r="CB731" s="35">
        <f>CA731-AP731</f>
        <v/>
      </c>
      <c r="CC731" s="35">
        <f>CB731-AQ731</f>
        <v/>
      </c>
      <c r="CD731" s="35">
        <f>CC731-AR731</f>
        <v/>
      </c>
      <c r="CE731" s="35">
        <f>CD731-AS731</f>
        <v/>
      </c>
      <c r="CF731" s="35">
        <f>CE731-AT731</f>
        <v/>
      </c>
      <c r="CG731" s="35">
        <f>CF731-AU731</f>
        <v/>
      </c>
      <c r="CH731" s="35">
        <f>CG731-AV731</f>
        <v/>
      </c>
      <c r="CI731" s="35">
        <f>CH731-AW731</f>
        <v/>
      </c>
      <c r="CJ731" s="35">
        <f>CI731-AX731</f>
        <v/>
      </c>
      <c r="CK731" s="35">
        <f>CJ731-AY731</f>
        <v/>
      </c>
      <c r="CL731" s="35">
        <f>CK731-AZ731</f>
        <v/>
      </c>
      <c r="CM731" s="35">
        <f>CL731-BA731</f>
        <v/>
      </c>
      <c r="CN731" s="35">
        <f>CM731-BB731</f>
        <v/>
      </c>
      <c r="CO731" s="35">
        <f>CN731-BC731</f>
        <v/>
      </c>
      <c r="CP731" s="35">
        <f>CO731-BD731</f>
        <v/>
      </c>
      <c r="CQ731" s="35">
        <f>CP731-BE731</f>
        <v/>
      </c>
      <c r="CR731" s="35">
        <f>CQ731-BF731</f>
        <v/>
      </c>
      <c r="CS731" s="35">
        <f>CR731-BG731</f>
        <v/>
      </c>
      <c r="CT731" s="35">
        <f>CS731-BH731</f>
        <v/>
      </c>
      <c r="CU731" s="35">
        <f>CT731-BI731</f>
        <v/>
      </c>
      <c r="CV731" s="35">
        <f>CU731-BJ731</f>
        <v/>
      </c>
      <c r="CW731" s="38">
        <f>CV731-BK731</f>
        <v/>
      </c>
      <c r="CX731" s="38">
        <f>CW731-BL731</f>
        <v/>
      </c>
      <c r="CY731" s="38">
        <f>CX731-BM731</f>
        <v/>
      </c>
      <c r="CZ731" s="39">
        <f>CY731-BN731</f>
        <v/>
      </c>
      <c r="DA731" s="35" t="n"/>
    </row>
    <row r="732">
      <c r="D732" s="19" t="n"/>
      <c r="E732" s="19" t="n"/>
      <c r="F732" s="21" t="n"/>
      <c r="G732" s="21" t="n"/>
      <c r="H732" s="21" t="n"/>
      <c r="I732" s="19" t="n"/>
      <c r="J732" s="19" t="n"/>
      <c r="K732" s="21" t="n"/>
      <c r="L732" s="21" t="n"/>
      <c r="M732" s="22" t="n"/>
      <c r="N732" s="22" t="n"/>
      <c r="O732" s="19" t="n"/>
      <c r="P732" s="21" t="n"/>
      <c r="Q732" s="167">
        <f>'Cutting Rules'!AD732</f>
        <v/>
      </c>
      <c r="R732" s="168" t="n"/>
      <c r="S732" s="24" t="n"/>
      <c r="T732" s="169" t="inlineStr"/>
      <c r="U732" s="19" t="n"/>
      <c r="V732" s="25" t="n"/>
      <c r="W732" s="26" t="n"/>
      <c r="X732" s="27" t="n"/>
      <c r="Y732" s="47" t="n"/>
      <c r="Z732" s="121">
        <f>IFERROR(VLOOKUP(E732,[1]route!$E$3:$BL$10005,59,0),"")&amp;IFERROR(VLOOKUP(E732,[1]route!$E$3:$BL$10005,60,0),"")</f>
        <v/>
      </c>
      <c r="AA732" s="172">
        <f>IF(R732&gt;V732,R732-V732,0)</f>
        <v/>
      </c>
      <c r="AB732" s="173">
        <f>AA732*O732*N732/1000</f>
        <v/>
      </c>
      <c r="AC732" s="4">
        <f>IFERROR(MATCH($X732,$BP732:$CZ732,0),"")</f>
        <v/>
      </c>
      <c r="AD732" s="29" t="n">
        <v>0</v>
      </c>
      <c r="AE732" s="30">
        <f>SUMIF([1]route!$E$3:$E$10005,E732,[1]!Table1[1])</f>
        <v/>
      </c>
      <c r="AF732" s="30">
        <f>SUMIF([1]route!$E$3:$E$10005,E732,[1]!Table1[2])</f>
        <v/>
      </c>
      <c r="AG732" s="30">
        <f>SUMIF([1]route!$E$3:$E$10005,E732,[1]!Table1[3])</f>
        <v/>
      </c>
      <c r="AH732" s="30">
        <f>SUMIF([1]route!$E$3:$E$10005,E732,[1]!Table1[4])</f>
        <v/>
      </c>
      <c r="AI732" s="30">
        <f>SUMIF([1]route!$E$3:$E$10005,E732,[1]!Table1[5])</f>
        <v/>
      </c>
      <c r="AJ732" s="30">
        <f>SUMIF([1]route!$E$3:$E$10005,E732,[1]!Table1[6])</f>
        <v/>
      </c>
      <c r="AK732" s="30">
        <f>SUMIF([1]route!$E$3:$E$10005,E732,[1]!Table1[7])</f>
        <v/>
      </c>
      <c r="AL732" s="30">
        <f>SUMIF([1]route!$E$3:$E$10005,E732,[1]!Table1[8])</f>
        <v/>
      </c>
      <c r="AM732" s="30">
        <f>SUMIF([1]route!$E$3:$E$10005,E732,[1]!Table1[9])</f>
        <v/>
      </c>
      <c r="AN732" s="30">
        <f>SUMIF([1]route!$E$3:$E$10005,E732,[1]!Table1[10])</f>
        <v/>
      </c>
      <c r="AO732" s="30">
        <f>SUMIF([1]route!$E$3:$E$10005,E732,[1]!Table1[11])</f>
        <v/>
      </c>
      <c r="AP732" s="30">
        <f>SUMIF([1]route!$E$3:$E$10005,E732,[1]!Table1[12])</f>
        <v/>
      </c>
      <c r="AQ732" s="30">
        <f>SUMIF([1]route!$E$3:$E$10005,E732,[1]!Table1[13])</f>
        <v/>
      </c>
      <c r="AR732" s="30">
        <f>SUMIF([1]route!$E$3:$E$10005,E732,[1]!Table1[14])</f>
        <v/>
      </c>
      <c r="AS732" s="30">
        <f>SUMIF([1]route!$E$3:$E$10005,E732,[1]!Table1[15])</f>
        <v/>
      </c>
      <c r="AT732" s="30">
        <f>SUMIF([1]route!$E$3:$E$10005,E732,[1]!Table1[16])</f>
        <v/>
      </c>
      <c r="AU732" s="30">
        <f>SUMIF([1]route!$E$3:$E$10005,E732,[1]!Table1[17])</f>
        <v/>
      </c>
      <c r="AV732" s="30">
        <f>SUMIF([1]route!$E$3:$E$10005,E732,[1]!Table1[18])</f>
        <v/>
      </c>
      <c r="AW732" s="30">
        <f>SUMIF([1]route!$E$3:$E$10005,E732,[1]!Table1[19])</f>
        <v/>
      </c>
      <c r="AX732" s="30">
        <f>SUMIF([1]route!$E$3:$E$10005,E732,[1]!Table1[20])</f>
        <v/>
      </c>
      <c r="AY732" s="30">
        <f>SUMIF([1]route!$E$3:$E$10005,E732,[1]!Table1[21])</f>
        <v/>
      </c>
      <c r="AZ732" s="30">
        <f>SUMIF([1]route!$E$3:$E$10005,E732,[1]!Table1[22])</f>
        <v/>
      </c>
      <c r="BA732" s="30">
        <f>SUMIF([1]route!$E$3:$E$10005,E732,[1]!Table1[23])</f>
        <v/>
      </c>
      <c r="BB732" s="30">
        <f>SUMIF([1]route!$E$3:$E$10005,E732,[1]!Table1[24])</f>
        <v/>
      </c>
      <c r="BC732" s="30">
        <f>SUMIF([1]route!$E$3:$E$10005,E732,[1]!Table1[25])</f>
        <v/>
      </c>
      <c r="BD732" s="30">
        <f>SUMIF([1]route!$E$3:$E$10005,E732,[1]!Table1[26])</f>
        <v/>
      </c>
      <c r="BE732" s="30">
        <f>SUMIF([1]route!$E$3:$E$10005,E732,[1]!Table1[27])</f>
        <v/>
      </c>
      <c r="BF732" s="30">
        <f>SUMIF([1]route!$E$3:$E$10005,E732,[1]!Table1[28])</f>
        <v/>
      </c>
      <c r="BG732" s="30">
        <f>SUMIF([1]route!$E$3:$E$10005,E732,[1]!Table1[29])</f>
        <v/>
      </c>
      <c r="BH732" s="30">
        <f>SUMIF([1]route!$E$3:$E$10005,E732,[1]!Table1[30])</f>
        <v/>
      </c>
      <c r="BI732" s="30">
        <f>SUMIF([1]route!$E$3:$E$10005,E732,[1]!Table1[31])</f>
        <v/>
      </c>
      <c r="BJ732" s="30">
        <f>SUMIF([1]route!$E$3:$E$10005,E732,[1]!Table1[Remain PO])</f>
        <v/>
      </c>
      <c r="BK732" s="31">
        <f>SUMIF([1]route!$E$3:$E$10005,E732,[1]!Table1[N+1])</f>
        <v/>
      </c>
      <c r="BL732" s="31">
        <f>SUMIF([1]route!$E$3:$E$10005,E732,[1]!Table1[N+2])</f>
        <v/>
      </c>
      <c r="BM732" s="31">
        <f>SUMIF([1]route!$E$3:$E$10005,E732,[1]!Table1[N+3])</f>
        <v/>
      </c>
      <c r="BN732" s="32">
        <f>SUMIF([1]route!$E$3:$E$10005,E732,[1]!Table1[N+4])</f>
        <v/>
      </c>
      <c r="BP732" s="37">
        <f>$V732-$AD732</f>
        <v/>
      </c>
      <c r="BQ732" s="35">
        <f>BP732-AE732</f>
        <v/>
      </c>
      <c r="BR732" s="35">
        <f>BQ732-AF732</f>
        <v/>
      </c>
      <c r="BS732" s="35">
        <f>BR732-AG732</f>
        <v/>
      </c>
      <c r="BT732" s="35">
        <f>BS732-AH732</f>
        <v/>
      </c>
      <c r="BU732" s="35">
        <f>BT732-AI732</f>
        <v/>
      </c>
      <c r="BV732" s="35">
        <f>BU732-AJ732</f>
        <v/>
      </c>
      <c r="BW732" s="35">
        <f>BV732-AK732</f>
        <v/>
      </c>
      <c r="BX732" s="35">
        <f>BW732-AL732</f>
        <v/>
      </c>
      <c r="BY732" s="35">
        <f>BX732-AM732</f>
        <v/>
      </c>
      <c r="BZ732" s="35">
        <f>BY732-AN732</f>
        <v/>
      </c>
      <c r="CA732" s="35">
        <f>BZ732-AO732</f>
        <v/>
      </c>
      <c r="CB732" s="35">
        <f>CA732-AP732</f>
        <v/>
      </c>
      <c r="CC732" s="35">
        <f>CB732-AQ732</f>
        <v/>
      </c>
      <c r="CD732" s="35">
        <f>CC732-AR732</f>
        <v/>
      </c>
      <c r="CE732" s="35">
        <f>CD732-AS732</f>
        <v/>
      </c>
      <c r="CF732" s="35">
        <f>CE732-AT732</f>
        <v/>
      </c>
      <c r="CG732" s="35">
        <f>CF732-AU732</f>
        <v/>
      </c>
      <c r="CH732" s="35">
        <f>CG732-AV732</f>
        <v/>
      </c>
      <c r="CI732" s="35">
        <f>CH732-AW732</f>
        <v/>
      </c>
      <c r="CJ732" s="35">
        <f>CI732-AX732</f>
        <v/>
      </c>
      <c r="CK732" s="35">
        <f>CJ732-AY732</f>
        <v/>
      </c>
      <c r="CL732" s="35">
        <f>CK732-AZ732</f>
        <v/>
      </c>
      <c r="CM732" s="35">
        <f>CL732-BA732</f>
        <v/>
      </c>
      <c r="CN732" s="35">
        <f>CM732-BB732</f>
        <v/>
      </c>
      <c r="CO732" s="35">
        <f>CN732-BC732</f>
        <v/>
      </c>
      <c r="CP732" s="35">
        <f>CO732-BD732</f>
        <v/>
      </c>
      <c r="CQ732" s="35">
        <f>CP732-BE732</f>
        <v/>
      </c>
      <c r="CR732" s="35">
        <f>CQ732-BF732</f>
        <v/>
      </c>
      <c r="CS732" s="35">
        <f>CR732-BG732</f>
        <v/>
      </c>
      <c r="CT732" s="35">
        <f>CS732-BH732</f>
        <v/>
      </c>
      <c r="CU732" s="35">
        <f>CT732-BI732</f>
        <v/>
      </c>
      <c r="CV732" s="35">
        <f>CU732-BJ732</f>
        <v/>
      </c>
      <c r="CW732" s="38">
        <f>CV732-BK732</f>
        <v/>
      </c>
      <c r="CX732" s="38">
        <f>CW732-BL732</f>
        <v/>
      </c>
      <c r="CY732" s="38">
        <f>CX732-BM732</f>
        <v/>
      </c>
      <c r="CZ732" s="39">
        <f>CY732-BN732</f>
        <v/>
      </c>
      <c r="DA732" s="35" t="n"/>
    </row>
    <row r="733">
      <c r="D733" s="19" t="n"/>
      <c r="E733" s="19" t="n"/>
      <c r="F733" s="21" t="n"/>
      <c r="G733" s="21" t="n"/>
      <c r="H733" s="21" t="n"/>
      <c r="I733" s="19" t="n"/>
      <c r="J733" s="19" t="n"/>
      <c r="K733" s="21" t="n"/>
      <c r="L733" s="21" t="n"/>
      <c r="M733" s="22" t="n"/>
      <c r="N733" s="22" t="n"/>
      <c r="O733" s="19" t="n"/>
      <c r="P733" s="21" t="n"/>
      <c r="Q733" s="167">
        <f>'Cutting Rules'!AD733</f>
        <v/>
      </c>
      <c r="R733" s="168" t="n"/>
      <c r="S733" s="24" t="n"/>
      <c r="T733" s="169" t="inlineStr"/>
      <c r="U733" s="19" t="n"/>
      <c r="V733" s="25" t="n"/>
      <c r="W733" s="26" t="n"/>
      <c r="X733" s="27" t="n"/>
      <c r="Y733" s="47" t="n"/>
      <c r="Z733" s="121">
        <f>IFERROR(VLOOKUP(E733,[1]route!$E$3:$BL$10005,59,0),"")&amp;IFERROR(VLOOKUP(E733,[1]route!$E$3:$BL$10005,60,0),"")</f>
        <v/>
      </c>
      <c r="AA733" s="172">
        <f>IF(R733&gt;V733,R733-V733,0)</f>
        <v/>
      </c>
      <c r="AB733" s="173">
        <f>AA733*O733*N733/1000</f>
        <v/>
      </c>
      <c r="AC733" s="4">
        <f>IFERROR(MATCH($X733,$BP733:$CZ733,0),"")</f>
        <v/>
      </c>
      <c r="AD733" s="29" t="n">
        <v>0</v>
      </c>
      <c r="AE733" s="30">
        <f>SUMIF([1]route!$E$3:$E$10005,E733,[1]!Table1[1])</f>
        <v/>
      </c>
      <c r="AF733" s="30">
        <f>SUMIF([1]route!$E$3:$E$10005,E733,[1]!Table1[2])</f>
        <v/>
      </c>
      <c r="AG733" s="30">
        <f>SUMIF([1]route!$E$3:$E$10005,E733,[1]!Table1[3])</f>
        <v/>
      </c>
      <c r="AH733" s="30">
        <f>SUMIF([1]route!$E$3:$E$10005,E733,[1]!Table1[4])</f>
        <v/>
      </c>
      <c r="AI733" s="30">
        <f>SUMIF([1]route!$E$3:$E$10005,E733,[1]!Table1[5])</f>
        <v/>
      </c>
      <c r="AJ733" s="30">
        <f>SUMIF([1]route!$E$3:$E$10005,E733,[1]!Table1[6])</f>
        <v/>
      </c>
      <c r="AK733" s="30">
        <f>SUMIF([1]route!$E$3:$E$10005,E733,[1]!Table1[7])</f>
        <v/>
      </c>
      <c r="AL733" s="30">
        <f>SUMIF([1]route!$E$3:$E$10005,E733,[1]!Table1[8])</f>
        <v/>
      </c>
      <c r="AM733" s="30">
        <f>SUMIF([1]route!$E$3:$E$10005,E733,[1]!Table1[9])</f>
        <v/>
      </c>
      <c r="AN733" s="30">
        <f>SUMIF([1]route!$E$3:$E$10005,E733,[1]!Table1[10])</f>
        <v/>
      </c>
      <c r="AO733" s="30">
        <f>SUMIF([1]route!$E$3:$E$10005,E733,[1]!Table1[11])</f>
        <v/>
      </c>
      <c r="AP733" s="30">
        <f>SUMIF([1]route!$E$3:$E$10005,E733,[1]!Table1[12])</f>
        <v/>
      </c>
      <c r="AQ733" s="30">
        <f>SUMIF([1]route!$E$3:$E$10005,E733,[1]!Table1[13])</f>
        <v/>
      </c>
      <c r="AR733" s="30">
        <f>SUMIF([1]route!$E$3:$E$10005,E733,[1]!Table1[14])</f>
        <v/>
      </c>
      <c r="AS733" s="30">
        <f>SUMIF([1]route!$E$3:$E$10005,E733,[1]!Table1[15])</f>
        <v/>
      </c>
      <c r="AT733" s="30">
        <f>SUMIF([1]route!$E$3:$E$10005,E733,[1]!Table1[16])</f>
        <v/>
      </c>
      <c r="AU733" s="30">
        <f>SUMIF([1]route!$E$3:$E$10005,E733,[1]!Table1[17])</f>
        <v/>
      </c>
      <c r="AV733" s="30">
        <f>SUMIF([1]route!$E$3:$E$10005,E733,[1]!Table1[18])</f>
        <v/>
      </c>
      <c r="AW733" s="30">
        <f>SUMIF([1]route!$E$3:$E$10005,E733,[1]!Table1[19])</f>
        <v/>
      </c>
      <c r="AX733" s="30">
        <f>SUMIF([1]route!$E$3:$E$10005,E733,[1]!Table1[20])</f>
        <v/>
      </c>
      <c r="AY733" s="30">
        <f>SUMIF([1]route!$E$3:$E$10005,E733,[1]!Table1[21])</f>
        <v/>
      </c>
      <c r="AZ733" s="30">
        <f>SUMIF([1]route!$E$3:$E$10005,E733,[1]!Table1[22])</f>
        <v/>
      </c>
      <c r="BA733" s="30">
        <f>SUMIF([1]route!$E$3:$E$10005,E733,[1]!Table1[23])</f>
        <v/>
      </c>
      <c r="BB733" s="30">
        <f>SUMIF([1]route!$E$3:$E$10005,E733,[1]!Table1[24])</f>
        <v/>
      </c>
      <c r="BC733" s="30">
        <f>SUMIF([1]route!$E$3:$E$10005,E733,[1]!Table1[25])</f>
        <v/>
      </c>
      <c r="BD733" s="30">
        <f>SUMIF([1]route!$E$3:$E$10005,E733,[1]!Table1[26])</f>
        <v/>
      </c>
      <c r="BE733" s="30">
        <f>SUMIF([1]route!$E$3:$E$10005,E733,[1]!Table1[27])</f>
        <v/>
      </c>
      <c r="BF733" s="30">
        <f>SUMIF([1]route!$E$3:$E$10005,E733,[1]!Table1[28])</f>
        <v/>
      </c>
      <c r="BG733" s="30">
        <f>SUMIF([1]route!$E$3:$E$10005,E733,[1]!Table1[29])</f>
        <v/>
      </c>
      <c r="BH733" s="30">
        <f>SUMIF([1]route!$E$3:$E$10005,E733,[1]!Table1[30])</f>
        <v/>
      </c>
      <c r="BI733" s="30">
        <f>SUMIF([1]route!$E$3:$E$10005,E733,[1]!Table1[31])</f>
        <v/>
      </c>
      <c r="BJ733" s="30">
        <f>SUMIF([1]route!$E$3:$E$10005,E733,[1]!Table1[Remain PO])</f>
        <v/>
      </c>
      <c r="BK733" s="31">
        <f>SUMIF([1]route!$E$3:$E$10005,E733,[1]!Table1[N+1])</f>
        <v/>
      </c>
      <c r="BL733" s="31">
        <f>SUMIF([1]route!$E$3:$E$10005,E733,[1]!Table1[N+2])</f>
        <v/>
      </c>
      <c r="BM733" s="31">
        <f>SUMIF([1]route!$E$3:$E$10005,E733,[1]!Table1[N+3])</f>
        <v/>
      </c>
      <c r="BN733" s="32">
        <f>SUMIF([1]route!$E$3:$E$10005,E733,[1]!Table1[N+4])</f>
        <v/>
      </c>
      <c r="BP733" s="37">
        <f>$V733-$AD733</f>
        <v/>
      </c>
      <c r="BQ733" s="35">
        <f>BP733-AE733</f>
        <v/>
      </c>
      <c r="BR733" s="35">
        <f>BQ733-AF733</f>
        <v/>
      </c>
      <c r="BS733" s="35">
        <f>BR733-AG733</f>
        <v/>
      </c>
      <c r="BT733" s="35">
        <f>BS733-AH733</f>
        <v/>
      </c>
      <c r="BU733" s="35">
        <f>BT733-AI733</f>
        <v/>
      </c>
      <c r="BV733" s="35">
        <f>BU733-AJ733</f>
        <v/>
      </c>
      <c r="BW733" s="35">
        <f>BV733-AK733</f>
        <v/>
      </c>
      <c r="BX733" s="35">
        <f>BW733-AL733</f>
        <v/>
      </c>
      <c r="BY733" s="35">
        <f>BX733-AM733</f>
        <v/>
      </c>
      <c r="BZ733" s="35">
        <f>BY733-AN733</f>
        <v/>
      </c>
      <c r="CA733" s="35">
        <f>BZ733-AO733</f>
        <v/>
      </c>
      <c r="CB733" s="35">
        <f>CA733-AP733</f>
        <v/>
      </c>
      <c r="CC733" s="35">
        <f>CB733-AQ733</f>
        <v/>
      </c>
      <c r="CD733" s="35">
        <f>CC733-AR733</f>
        <v/>
      </c>
      <c r="CE733" s="35">
        <f>CD733-AS733</f>
        <v/>
      </c>
      <c r="CF733" s="35">
        <f>CE733-AT733</f>
        <v/>
      </c>
      <c r="CG733" s="35">
        <f>CF733-AU733</f>
        <v/>
      </c>
      <c r="CH733" s="35">
        <f>CG733-AV733</f>
        <v/>
      </c>
      <c r="CI733" s="35">
        <f>CH733-AW733</f>
        <v/>
      </c>
      <c r="CJ733" s="35">
        <f>CI733-AX733</f>
        <v/>
      </c>
      <c r="CK733" s="35">
        <f>CJ733-AY733</f>
        <v/>
      </c>
      <c r="CL733" s="35">
        <f>CK733-AZ733</f>
        <v/>
      </c>
      <c r="CM733" s="35">
        <f>CL733-BA733</f>
        <v/>
      </c>
      <c r="CN733" s="35">
        <f>CM733-BB733</f>
        <v/>
      </c>
      <c r="CO733" s="35">
        <f>CN733-BC733</f>
        <v/>
      </c>
      <c r="CP733" s="35">
        <f>CO733-BD733</f>
        <v/>
      </c>
      <c r="CQ733" s="35">
        <f>CP733-BE733</f>
        <v/>
      </c>
      <c r="CR733" s="35">
        <f>CQ733-BF733</f>
        <v/>
      </c>
      <c r="CS733" s="35">
        <f>CR733-BG733</f>
        <v/>
      </c>
      <c r="CT733" s="35">
        <f>CS733-BH733</f>
        <v/>
      </c>
      <c r="CU733" s="35">
        <f>CT733-BI733</f>
        <v/>
      </c>
      <c r="CV733" s="35">
        <f>CU733-BJ733</f>
        <v/>
      </c>
      <c r="CW733" s="38">
        <f>CV733-BK733</f>
        <v/>
      </c>
      <c r="CX733" s="38">
        <f>CW733-BL733</f>
        <v/>
      </c>
      <c r="CY733" s="38">
        <f>CX733-BM733</f>
        <v/>
      </c>
      <c r="CZ733" s="39">
        <f>CY733-BN733</f>
        <v/>
      </c>
      <c r="DA733" s="35" t="n"/>
    </row>
    <row r="734">
      <c r="D734" s="19" t="n"/>
      <c r="E734" s="19" t="n"/>
      <c r="F734" s="21" t="n"/>
      <c r="G734" s="21" t="n"/>
      <c r="H734" s="21" t="n"/>
      <c r="I734" s="19" t="n"/>
      <c r="J734" s="19" t="n"/>
      <c r="K734" s="21" t="n"/>
      <c r="L734" s="21" t="n"/>
      <c r="M734" s="22" t="n"/>
      <c r="N734" s="22" t="n"/>
      <c r="O734" s="19" t="n"/>
      <c r="P734" s="21" t="n"/>
      <c r="Q734" s="167">
        <f>'Cutting Rules'!AD734</f>
        <v/>
      </c>
      <c r="R734" s="168" t="n"/>
      <c r="S734" s="24" t="n"/>
      <c r="T734" s="169" t="inlineStr"/>
      <c r="U734" s="19" t="n"/>
      <c r="V734" s="25" t="n"/>
      <c r="W734" s="26" t="n"/>
      <c r="X734" s="27" t="n"/>
      <c r="Y734" s="47" t="n"/>
      <c r="Z734" s="121">
        <f>IFERROR(VLOOKUP(E734,[1]route!$E$3:$BL$10005,59,0),"")&amp;IFERROR(VLOOKUP(E734,[1]route!$E$3:$BL$10005,60,0),"")</f>
        <v/>
      </c>
      <c r="AA734" s="172">
        <f>IF(R734&gt;V734,R734-V734,0)</f>
        <v/>
      </c>
      <c r="AB734" s="173">
        <f>AA734*O734*N734/1000</f>
        <v/>
      </c>
      <c r="AC734" s="4">
        <f>IFERROR(MATCH($X734,$BP734:$CZ734,0),"")</f>
        <v/>
      </c>
      <c r="AD734" s="29" t="n">
        <v>0</v>
      </c>
      <c r="AE734" s="30">
        <f>SUMIF([1]route!$E$3:$E$10005,E734,[1]!Table1[1])</f>
        <v/>
      </c>
      <c r="AF734" s="30">
        <f>SUMIF([1]route!$E$3:$E$10005,E734,[1]!Table1[2])</f>
        <v/>
      </c>
      <c r="AG734" s="30">
        <f>SUMIF([1]route!$E$3:$E$10005,E734,[1]!Table1[3])</f>
        <v/>
      </c>
      <c r="AH734" s="30">
        <f>SUMIF([1]route!$E$3:$E$10005,E734,[1]!Table1[4])</f>
        <v/>
      </c>
      <c r="AI734" s="30">
        <f>SUMIF([1]route!$E$3:$E$10005,E734,[1]!Table1[5])</f>
        <v/>
      </c>
      <c r="AJ734" s="30">
        <f>SUMIF([1]route!$E$3:$E$10005,E734,[1]!Table1[6])</f>
        <v/>
      </c>
      <c r="AK734" s="30">
        <f>SUMIF([1]route!$E$3:$E$10005,E734,[1]!Table1[7])</f>
        <v/>
      </c>
      <c r="AL734" s="30">
        <f>SUMIF([1]route!$E$3:$E$10005,E734,[1]!Table1[8])</f>
        <v/>
      </c>
      <c r="AM734" s="30">
        <f>SUMIF([1]route!$E$3:$E$10005,E734,[1]!Table1[9])</f>
        <v/>
      </c>
      <c r="AN734" s="30">
        <f>SUMIF([1]route!$E$3:$E$10005,E734,[1]!Table1[10])</f>
        <v/>
      </c>
      <c r="AO734" s="30">
        <f>SUMIF([1]route!$E$3:$E$10005,E734,[1]!Table1[11])</f>
        <v/>
      </c>
      <c r="AP734" s="30">
        <f>SUMIF([1]route!$E$3:$E$10005,E734,[1]!Table1[12])</f>
        <v/>
      </c>
      <c r="AQ734" s="30">
        <f>SUMIF([1]route!$E$3:$E$10005,E734,[1]!Table1[13])</f>
        <v/>
      </c>
      <c r="AR734" s="30">
        <f>SUMIF([1]route!$E$3:$E$10005,E734,[1]!Table1[14])</f>
        <v/>
      </c>
      <c r="AS734" s="30">
        <f>SUMIF([1]route!$E$3:$E$10005,E734,[1]!Table1[15])</f>
        <v/>
      </c>
      <c r="AT734" s="30">
        <f>SUMIF([1]route!$E$3:$E$10005,E734,[1]!Table1[16])</f>
        <v/>
      </c>
      <c r="AU734" s="30">
        <f>SUMIF([1]route!$E$3:$E$10005,E734,[1]!Table1[17])</f>
        <v/>
      </c>
      <c r="AV734" s="30">
        <f>SUMIF([1]route!$E$3:$E$10005,E734,[1]!Table1[18])</f>
        <v/>
      </c>
      <c r="AW734" s="30">
        <f>SUMIF([1]route!$E$3:$E$10005,E734,[1]!Table1[19])</f>
        <v/>
      </c>
      <c r="AX734" s="30">
        <f>SUMIF([1]route!$E$3:$E$10005,E734,[1]!Table1[20])</f>
        <v/>
      </c>
      <c r="AY734" s="30">
        <f>SUMIF([1]route!$E$3:$E$10005,E734,[1]!Table1[21])</f>
        <v/>
      </c>
      <c r="AZ734" s="30">
        <f>SUMIF([1]route!$E$3:$E$10005,E734,[1]!Table1[22])</f>
        <v/>
      </c>
      <c r="BA734" s="30">
        <f>SUMIF([1]route!$E$3:$E$10005,E734,[1]!Table1[23])</f>
        <v/>
      </c>
      <c r="BB734" s="30">
        <f>SUMIF([1]route!$E$3:$E$10005,E734,[1]!Table1[24])</f>
        <v/>
      </c>
      <c r="BC734" s="30">
        <f>SUMIF([1]route!$E$3:$E$10005,E734,[1]!Table1[25])</f>
        <v/>
      </c>
      <c r="BD734" s="30">
        <f>SUMIF([1]route!$E$3:$E$10005,E734,[1]!Table1[26])</f>
        <v/>
      </c>
      <c r="BE734" s="30">
        <f>SUMIF([1]route!$E$3:$E$10005,E734,[1]!Table1[27])</f>
        <v/>
      </c>
      <c r="BF734" s="30">
        <f>SUMIF([1]route!$E$3:$E$10005,E734,[1]!Table1[28])</f>
        <v/>
      </c>
      <c r="BG734" s="30">
        <f>SUMIF([1]route!$E$3:$E$10005,E734,[1]!Table1[29])</f>
        <v/>
      </c>
      <c r="BH734" s="30">
        <f>SUMIF([1]route!$E$3:$E$10005,E734,[1]!Table1[30])</f>
        <v/>
      </c>
      <c r="BI734" s="30">
        <f>SUMIF([1]route!$E$3:$E$10005,E734,[1]!Table1[31])</f>
        <v/>
      </c>
      <c r="BJ734" s="30">
        <f>SUMIF([1]route!$E$3:$E$10005,E734,[1]!Table1[Remain PO])</f>
        <v/>
      </c>
      <c r="BK734" s="31">
        <f>SUMIF([1]route!$E$3:$E$10005,E734,[1]!Table1[N+1])</f>
        <v/>
      </c>
      <c r="BL734" s="31">
        <f>SUMIF([1]route!$E$3:$E$10005,E734,[1]!Table1[N+2])</f>
        <v/>
      </c>
      <c r="BM734" s="31">
        <f>SUMIF([1]route!$E$3:$E$10005,E734,[1]!Table1[N+3])</f>
        <v/>
      </c>
      <c r="BN734" s="32">
        <f>SUMIF([1]route!$E$3:$E$10005,E734,[1]!Table1[N+4])</f>
        <v/>
      </c>
      <c r="BP734" s="37">
        <f>$V734-$AD734</f>
        <v/>
      </c>
      <c r="BQ734" s="35">
        <f>BP734-AE734</f>
        <v/>
      </c>
      <c r="BR734" s="35">
        <f>BQ734-AF734</f>
        <v/>
      </c>
      <c r="BS734" s="35">
        <f>BR734-AG734</f>
        <v/>
      </c>
      <c r="BT734" s="35">
        <f>BS734-AH734</f>
        <v/>
      </c>
      <c r="BU734" s="35">
        <f>BT734-AI734</f>
        <v/>
      </c>
      <c r="BV734" s="35">
        <f>BU734-AJ734</f>
        <v/>
      </c>
      <c r="BW734" s="35">
        <f>BV734-AK734</f>
        <v/>
      </c>
      <c r="BX734" s="35">
        <f>BW734-AL734</f>
        <v/>
      </c>
      <c r="BY734" s="35">
        <f>BX734-AM734</f>
        <v/>
      </c>
      <c r="BZ734" s="35">
        <f>BY734-AN734</f>
        <v/>
      </c>
      <c r="CA734" s="35">
        <f>BZ734-AO734</f>
        <v/>
      </c>
      <c r="CB734" s="35">
        <f>CA734-AP734</f>
        <v/>
      </c>
      <c r="CC734" s="35">
        <f>CB734-AQ734</f>
        <v/>
      </c>
      <c r="CD734" s="35">
        <f>CC734-AR734</f>
        <v/>
      </c>
      <c r="CE734" s="35">
        <f>CD734-AS734</f>
        <v/>
      </c>
      <c r="CF734" s="35">
        <f>CE734-AT734</f>
        <v/>
      </c>
      <c r="CG734" s="35">
        <f>CF734-AU734</f>
        <v/>
      </c>
      <c r="CH734" s="35">
        <f>CG734-AV734</f>
        <v/>
      </c>
      <c r="CI734" s="35">
        <f>CH734-AW734</f>
        <v/>
      </c>
      <c r="CJ734" s="35">
        <f>CI734-AX734</f>
        <v/>
      </c>
      <c r="CK734" s="35">
        <f>CJ734-AY734</f>
        <v/>
      </c>
      <c r="CL734" s="35">
        <f>CK734-AZ734</f>
        <v/>
      </c>
      <c r="CM734" s="35">
        <f>CL734-BA734</f>
        <v/>
      </c>
      <c r="CN734" s="35">
        <f>CM734-BB734</f>
        <v/>
      </c>
      <c r="CO734" s="35">
        <f>CN734-BC734</f>
        <v/>
      </c>
      <c r="CP734" s="35">
        <f>CO734-BD734</f>
        <v/>
      </c>
      <c r="CQ734" s="35">
        <f>CP734-BE734</f>
        <v/>
      </c>
      <c r="CR734" s="35">
        <f>CQ734-BF734</f>
        <v/>
      </c>
      <c r="CS734" s="35">
        <f>CR734-BG734</f>
        <v/>
      </c>
      <c r="CT734" s="35">
        <f>CS734-BH734</f>
        <v/>
      </c>
      <c r="CU734" s="35">
        <f>CT734-BI734</f>
        <v/>
      </c>
      <c r="CV734" s="35">
        <f>CU734-BJ734</f>
        <v/>
      </c>
      <c r="CW734" s="38">
        <f>CV734-BK734</f>
        <v/>
      </c>
      <c r="CX734" s="38">
        <f>CW734-BL734</f>
        <v/>
      </c>
      <c r="CY734" s="38">
        <f>CX734-BM734</f>
        <v/>
      </c>
      <c r="CZ734" s="39">
        <f>CY734-BN734</f>
        <v/>
      </c>
      <c r="DA734" s="35" t="n"/>
    </row>
    <row r="735">
      <c r="D735" s="19" t="n"/>
      <c r="E735" s="19" t="n"/>
      <c r="F735" s="21" t="n"/>
      <c r="G735" s="21" t="n"/>
      <c r="H735" s="21" t="n"/>
      <c r="I735" s="19" t="n"/>
      <c r="J735" s="19" t="n"/>
      <c r="K735" s="21" t="n"/>
      <c r="L735" s="21" t="n"/>
      <c r="M735" s="22" t="n"/>
      <c r="N735" s="22" t="n"/>
      <c r="O735" s="19" t="n"/>
      <c r="P735" s="21" t="n"/>
      <c r="Q735" s="167">
        <f>'Cutting Rules'!AD735</f>
        <v/>
      </c>
      <c r="R735" s="168" t="n"/>
      <c r="S735" s="24" t="n"/>
      <c r="T735" s="169" t="inlineStr"/>
      <c r="U735" s="19" t="n"/>
      <c r="V735" s="25" t="n"/>
      <c r="W735" s="26" t="n"/>
      <c r="X735" s="27" t="n"/>
      <c r="Y735" s="47" t="n"/>
      <c r="Z735" s="121">
        <f>IFERROR(VLOOKUP(E735,[1]route!$E$3:$BL$10005,59,0),"")&amp;IFERROR(VLOOKUP(E735,[1]route!$E$3:$BL$10005,60,0),"")</f>
        <v/>
      </c>
      <c r="AA735" s="172">
        <f>IF(R735&gt;V735,R735-V735,0)</f>
        <v/>
      </c>
      <c r="AB735" s="173">
        <f>AA735*O735*N735/1000</f>
        <v/>
      </c>
      <c r="AC735" s="4">
        <f>IFERROR(MATCH($X735,$BP735:$CZ735,0),"")</f>
        <v/>
      </c>
      <c r="AD735" s="29" t="n">
        <v>0</v>
      </c>
      <c r="AE735" s="30">
        <f>SUMIF([1]route!$E$3:$E$10005,E735,[1]!Table1[1])</f>
        <v/>
      </c>
      <c r="AF735" s="30">
        <f>SUMIF([1]route!$E$3:$E$10005,E735,[1]!Table1[2])</f>
        <v/>
      </c>
      <c r="AG735" s="30">
        <f>SUMIF([1]route!$E$3:$E$10005,E735,[1]!Table1[3])</f>
        <v/>
      </c>
      <c r="AH735" s="30">
        <f>SUMIF([1]route!$E$3:$E$10005,E735,[1]!Table1[4])</f>
        <v/>
      </c>
      <c r="AI735" s="30">
        <f>SUMIF([1]route!$E$3:$E$10005,E735,[1]!Table1[5])</f>
        <v/>
      </c>
      <c r="AJ735" s="30">
        <f>SUMIF([1]route!$E$3:$E$10005,E735,[1]!Table1[6])</f>
        <v/>
      </c>
      <c r="AK735" s="30">
        <f>SUMIF([1]route!$E$3:$E$10005,E735,[1]!Table1[7])</f>
        <v/>
      </c>
      <c r="AL735" s="30">
        <f>SUMIF([1]route!$E$3:$E$10005,E735,[1]!Table1[8])</f>
        <v/>
      </c>
      <c r="AM735" s="30">
        <f>SUMIF([1]route!$E$3:$E$10005,E735,[1]!Table1[9])</f>
        <v/>
      </c>
      <c r="AN735" s="30">
        <f>SUMIF([1]route!$E$3:$E$10005,E735,[1]!Table1[10])</f>
        <v/>
      </c>
      <c r="AO735" s="30">
        <f>SUMIF([1]route!$E$3:$E$10005,E735,[1]!Table1[11])</f>
        <v/>
      </c>
      <c r="AP735" s="30">
        <f>SUMIF([1]route!$E$3:$E$10005,E735,[1]!Table1[12])</f>
        <v/>
      </c>
      <c r="AQ735" s="30">
        <f>SUMIF([1]route!$E$3:$E$10005,E735,[1]!Table1[13])</f>
        <v/>
      </c>
      <c r="AR735" s="30">
        <f>SUMIF([1]route!$E$3:$E$10005,E735,[1]!Table1[14])</f>
        <v/>
      </c>
      <c r="AS735" s="30">
        <f>SUMIF([1]route!$E$3:$E$10005,E735,[1]!Table1[15])</f>
        <v/>
      </c>
      <c r="AT735" s="30">
        <f>SUMIF([1]route!$E$3:$E$10005,E735,[1]!Table1[16])</f>
        <v/>
      </c>
      <c r="AU735" s="30">
        <f>SUMIF([1]route!$E$3:$E$10005,E735,[1]!Table1[17])</f>
        <v/>
      </c>
      <c r="AV735" s="30">
        <f>SUMIF([1]route!$E$3:$E$10005,E735,[1]!Table1[18])</f>
        <v/>
      </c>
      <c r="AW735" s="30">
        <f>SUMIF([1]route!$E$3:$E$10005,E735,[1]!Table1[19])</f>
        <v/>
      </c>
      <c r="AX735" s="30">
        <f>SUMIF([1]route!$E$3:$E$10005,E735,[1]!Table1[20])</f>
        <v/>
      </c>
      <c r="AY735" s="30">
        <f>SUMIF([1]route!$E$3:$E$10005,E735,[1]!Table1[21])</f>
        <v/>
      </c>
      <c r="AZ735" s="30">
        <f>SUMIF([1]route!$E$3:$E$10005,E735,[1]!Table1[22])</f>
        <v/>
      </c>
      <c r="BA735" s="30">
        <f>SUMIF([1]route!$E$3:$E$10005,E735,[1]!Table1[23])</f>
        <v/>
      </c>
      <c r="BB735" s="30">
        <f>SUMIF([1]route!$E$3:$E$10005,E735,[1]!Table1[24])</f>
        <v/>
      </c>
      <c r="BC735" s="30">
        <f>SUMIF([1]route!$E$3:$E$10005,E735,[1]!Table1[25])</f>
        <v/>
      </c>
      <c r="BD735" s="30">
        <f>SUMIF([1]route!$E$3:$E$10005,E735,[1]!Table1[26])</f>
        <v/>
      </c>
      <c r="BE735" s="30">
        <f>SUMIF([1]route!$E$3:$E$10005,E735,[1]!Table1[27])</f>
        <v/>
      </c>
      <c r="BF735" s="30">
        <f>SUMIF([1]route!$E$3:$E$10005,E735,[1]!Table1[28])</f>
        <v/>
      </c>
      <c r="BG735" s="30">
        <f>SUMIF([1]route!$E$3:$E$10005,E735,[1]!Table1[29])</f>
        <v/>
      </c>
      <c r="BH735" s="30">
        <f>SUMIF([1]route!$E$3:$E$10005,E735,[1]!Table1[30])</f>
        <v/>
      </c>
      <c r="BI735" s="30">
        <f>SUMIF([1]route!$E$3:$E$10005,E735,[1]!Table1[31])</f>
        <v/>
      </c>
      <c r="BJ735" s="30">
        <f>SUMIF([1]route!$E$3:$E$10005,E735,[1]!Table1[Remain PO])</f>
        <v/>
      </c>
      <c r="BK735" s="31">
        <f>SUMIF([1]route!$E$3:$E$10005,E735,[1]!Table1[N+1])</f>
        <v/>
      </c>
      <c r="BL735" s="31">
        <f>SUMIF([1]route!$E$3:$E$10005,E735,[1]!Table1[N+2])</f>
        <v/>
      </c>
      <c r="BM735" s="31">
        <f>SUMIF([1]route!$E$3:$E$10005,E735,[1]!Table1[N+3])</f>
        <v/>
      </c>
      <c r="BN735" s="32">
        <f>SUMIF([1]route!$E$3:$E$10005,E735,[1]!Table1[N+4])</f>
        <v/>
      </c>
      <c r="BP735" s="37">
        <f>$V735-$AD735</f>
        <v/>
      </c>
      <c r="BQ735" s="35">
        <f>BP735-AE735</f>
        <v/>
      </c>
      <c r="BR735" s="35">
        <f>BQ735-AF735</f>
        <v/>
      </c>
      <c r="BS735" s="35">
        <f>BR735-AG735</f>
        <v/>
      </c>
      <c r="BT735" s="35">
        <f>BS735-AH735</f>
        <v/>
      </c>
      <c r="BU735" s="35">
        <f>BT735-AI735</f>
        <v/>
      </c>
      <c r="BV735" s="35">
        <f>BU735-AJ735</f>
        <v/>
      </c>
      <c r="BW735" s="35">
        <f>BV735-AK735</f>
        <v/>
      </c>
      <c r="BX735" s="35">
        <f>BW735-AL735</f>
        <v/>
      </c>
      <c r="BY735" s="35">
        <f>BX735-AM735</f>
        <v/>
      </c>
      <c r="BZ735" s="35">
        <f>BY735-AN735</f>
        <v/>
      </c>
      <c r="CA735" s="35">
        <f>BZ735-AO735</f>
        <v/>
      </c>
      <c r="CB735" s="35">
        <f>CA735-AP735</f>
        <v/>
      </c>
      <c r="CC735" s="35">
        <f>CB735-AQ735</f>
        <v/>
      </c>
      <c r="CD735" s="35">
        <f>CC735-AR735</f>
        <v/>
      </c>
      <c r="CE735" s="35">
        <f>CD735-AS735</f>
        <v/>
      </c>
      <c r="CF735" s="35">
        <f>CE735-AT735</f>
        <v/>
      </c>
      <c r="CG735" s="35">
        <f>CF735-AU735</f>
        <v/>
      </c>
      <c r="CH735" s="35">
        <f>CG735-AV735</f>
        <v/>
      </c>
      <c r="CI735" s="35">
        <f>CH735-AW735</f>
        <v/>
      </c>
      <c r="CJ735" s="35">
        <f>CI735-AX735</f>
        <v/>
      </c>
      <c r="CK735" s="35">
        <f>CJ735-AY735</f>
        <v/>
      </c>
      <c r="CL735" s="35">
        <f>CK735-AZ735</f>
        <v/>
      </c>
      <c r="CM735" s="35">
        <f>CL735-BA735</f>
        <v/>
      </c>
      <c r="CN735" s="35">
        <f>CM735-BB735</f>
        <v/>
      </c>
      <c r="CO735" s="35">
        <f>CN735-BC735</f>
        <v/>
      </c>
      <c r="CP735" s="35">
        <f>CO735-BD735</f>
        <v/>
      </c>
      <c r="CQ735" s="35">
        <f>CP735-BE735</f>
        <v/>
      </c>
      <c r="CR735" s="35">
        <f>CQ735-BF735</f>
        <v/>
      </c>
      <c r="CS735" s="35">
        <f>CR735-BG735</f>
        <v/>
      </c>
      <c r="CT735" s="35">
        <f>CS735-BH735</f>
        <v/>
      </c>
      <c r="CU735" s="35">
        <f>CT735-BI735</f>
        <v/>
      </c>
      <c r="CV735" s="35">
        <f>CU735-BJ735</f>
        <v/>
      </c>
      <c r="CW735" s="38">
        <f>CV735-BK735</f>
        <v/>
      </c>
      <c r="CX735" s="38">
        <f>CW735-BL735</f>
        <v/>
      </c>
      <c r="CY735" s="38">
        <f>CX735-BM735</f>
        <v/>
      </c>
      <c r="CZ735" s="39">
        <f>CY735-BN735</f>
        <v/>
      </c>
      <c r="DA735" s="35" t="n"/>
    </row>
    <row r="736">
      <c r="D736" s="19" t="n"/>
      <c r="E736" s="19" t="n"/>
      <c r="F736" s="21" t="n"/>
      <c r="G736" s="21" t="n"/>
      <c r="H736" s="21" t="n"/>
      <c r="I736" s="19" t="n"/>
      <c r="J736" s="19" t="n"/>
      <c r="K736" s="21" t="n"/>
      <c r="L736" s="21" t="n"/>
      <c r="M736" s="22" t="n"/>
      <c r="N736" s="22" t="n"/>
      <c r="O736" s="19" t="n"/>
      <c r="P736" s="21" t="n"/>
      <c r="Q736" s="167">
        <f>'Cutting Rules'!AD736</f>
        <v/>
      </c>
      <c r="R736" s="168" t="n"/>
      <c r="S736" s="24" t="n"/>
      <c r="T736" s="169" t="inlineStr"/>
      <c r="U736" s="19" t="n"/>
      <c r="V736" s="25" t="n"/>
      <c r="W736" s="26" t="n"/>
      <c r="X736" s="27" t="n"/>
      <c r="Y736" s="47" t="n"/>
      <c r="Z736" s="121">
        <f>IFERROR(VLOOKUP(E736,[1]route!$E$3:$BL$10005,59,0),"")&amp;IFERROR(VLOOKUP(E736,[1]route!$E$3:$BL$10005,60,0),"")</f>
        <v/>
      </c>
      <c r="AA736" s="172">
        <f>IF(R736&gt;V736,R736-V736,0)</f>
        <v/>
      </c>
      <c r="AB736" s="173">
        <f>AA736*O736*N736/1000</f>
        <v/>
      </c>
      <c r="AC736" s="4">
        <f>IFERROR(MATCH($X736,$BP736:$CZ736,0),"")</f>
        <v/>
      </c>
      <c r="AD736" s="29" t="n">
        <v>0</v>
      </c>
      <c r="AE736" s="30">
        <f>SUMIF([1]route!$E$3:$E$10005,E736,[1]!Table1[1])</f>
        <v/>
      </c>
      <c r="AF736" s="30">
        <f>SUMIF([1]route!$E$3:$E$10005,E736,[1]!Table1[2])</f>
        <v/>
      </c>
      <c r="AG736" s="30">
        <f>SUMIF([1]route!$E$3:$E$10005,E736,[1]!Table1[3])</f>
        <v/>
      </c>
      <c r="AH736" s="30">
        <f>SUMIF([1]route!$E$3:$E$10005,E736,[1]!Table1[4])</f>
        <v/>
      </c>
      <c r="AI736" s="30">
        <f>SUMIF([1]route!$E$3:$E$10005,E736,[1]!Table1[5])</f>
        <v/>
      </c>
      <c r="AJ736" s="30">
        <f>SUMIF([1]route!$E$3:$E$10005,E736,[1]!Table1[6])</f>
        <v/>
      </c>
      <c r="AK736" s="30">
        <f>SUMIF([1]route!$E$3:$E$10005,E736,[1]!Table1[7])</f>
        <v/>
      </c>
      <c r="AL736" s="30">
        <f>SUMIF([1]route!$E$3:$E$10005,E736,[1]!Table1[8])</f>
        <v/>
      </c>
      <c r="AM736" s="30">
        <f>SUMIF([1]route!$E$3:$E$10005,E736,[1]!Table1[9])</f>
        <v/>
      </c>
      <c r="AN736" s="30">
        <f>SUMIF([1]route!$E$3:$E$10005,E736,[1]!Table1[10])</f>
        <v/>
      </c>
      <c r="AO736" s="30">
        <f>SUMIF([1]route!$E$3:$E$10005,E736,[1]!Table1[11])</f>
        <v/>
      </c>
      <c r="AP736" s="30">
        <f>SUMIF([1]route!$E$3:$E$10005,E736,[1]!Table1[12])</f>
        <v/>
      </c>
      <c r="AQ736" s="30">
        <f>SUMIF([1]route!$E$3:$E$10005,E736,[1]!Table1[13])</f>
        <v/>
      </c>
      <c r="AR736" s="30">
        <f>SUMIF([1]route!$E$3:$E$10005,E736,[1]!Table1[14])</f>
        <v/>
      </c>
      <c r="AS736" s="30">
        <f>SUMIF([1]route!$E$3:$E$10005,E736,[1]!Table1[15])</f>
        <v/>
      </c>
      <c r="AT736" s="30">
        <f>SUMIF([1]route!$E$3:$E$10005,E736,[1]!Table1[16])</f>
        <v/>
      </c>
      <c r="AU736" s="30">
        <f>SUMIF([1]route!$E$3:$E$10005,E736,[1]!Table1[17])</f>
        <v/>
      </c>
      <c r="AV736" s="30">
        <f>SUMIF([1]route!$E$3:$E$10005,E736,[1]!Table1[18])</f>
        <v/>
      </c>
      <c r="AW736" s="30">
        <f>SUMIF([1]route!$E$3:$E$10005,E736,[1]!Table1[19])</f>
        <v/>
      </c>
      <c r="AX736" s="30">
        <f>SUMIF([1]route!$E$3:$E$10005,E736,[1]!Table1[20])</f>
        <v/>
      </c>
      <c r="AY736" s="30">
        <f>SUMIF([1]route!$E$3:$E$10005,E736,[1]!Table1[21])</f>
        <v/>
      </c>
      <c r="AZ736" s="30">
        <f>SUMIF([1]route!$E$3:$E$10005,E736,[1]!Table1[22])</f>
        <v/>
      </c>
      <c r="BA736" s="30">
        <f>SUMIF([1]route!$E$3:$E$10005,E736,[1]!Table1[23])</f>
        <v/>
      </c>
      <c r="BB736" s="30">
        <f>SUMIF([1]route!$E$3:$E$10005,E736,[1]!Table1[24])</f>
        <v/>
      </c>
      <c r="BC736" s="30">
        <f>SUMIF([1]route!$E$3:$E$10005,E736,[1]!Table1[25])</f>
        <v/>
      </c>
      <c r="BD736" s="30">
        <f>SUMIF([1]route!$E$3:$E$10005,E736,[1]!Table1[26])</f>
        <v/>
      </c>
      <c r="BE736" s="30">
        <f>SUMIF([1]route!$E$3:$E$10005,E736,[1]!Table1[27])</f>
        <v/>
      </c>
      <c r="BF736" s="30">
        <f>SUMIF([1]route!$E$3:$E$10005,E736,[1]!Table1[28])</f>
        <v/>
      </c>
      <c r="BG736" s="30">
        <f>SUMIF([1]route!$E$3:$E$10005,E736,[1]!Table1[29])</f>
        <v/>
      </c>
      <c r="BH736" s="30">
        <f>SUMIF([1]route!$E$3:$E$10005,E736,[1]!Table1[30])</f>
        <v/>
      </c>
      <c r="BI736" s="30">
        <f>SUMIF([1]route!$E$3:$E$10005,E736,[1]!Table1[31])</f>
        <v/>
      </c>
      <c r="BJ736" s="30">
        <f>SUMIF([1]route!$E$3:$E$10005,E736,[1]!Table1[Remain PO])</f>
        <v/>
      </c>
      <c r="BK736" s="31">
        <f>SUMIF([1]route!$E$3:$E$10005,E736,[1]!Table1[N+1])</f>
        <v/>
      </c>
      <c r="BL736" s="31">
        <f>SUMIF([1]route!$E$3:$E$10005,E736,[1]!Table1[N+2])</f>
        <v/>
      </c>
      <c r="BM736" s="31">
        <f>SUMIF([1]route!$E$3:$E$10005,E736,[1]!Table1[N+3])</f>
        <v/>
      </c>
      <c r="BN736" s="32">
        <f>SUMIF([1]route!$E$3:$E$10005,E736,[1]!Table1[N+4])</f>
        <v/>
      </c>
      <c r="BP736" s="37">
        <f>$V736-$AD736</f>
        <v/>
      </c>
      <c r="BQ736" s="35">
        <f>BP736-AE736</f>
        <v/>
      </c>
      <c r="BR736" s="35">
        <f>BQ736-AF736</f>
        <v/>
      </c>
      <c r="BS736" s="35">
        <f>BR736-AG736</f>
        <v/>
      </c>
      <c r="BT736" s="35">
        <f>BS736-AH736</f>
        <v/>
      </c>
      <c r="BU736" s="35">
        <f>BT736-AI736</f>
        <v/>
      </c>
      <c r="BV736" s="35">
        <f>BU736-AJ736</f>
        <v/>
      </c>
      <c r="BW736" s="35">
        <f>BV736-AK736</f>
        <v/>
      </c>
      <c r="BX736" s="35">
        <f>BW736-AL736</f>
        <v/>
      </c>
      <c r="BY736" s="35">
        <f>BX736-AM736</f>
        <v/>
      </c>
      <c r="BZ736" s="35">
        <f>BY736-AN736</f>
        <v/>
      </c>
      <c r="CA736" s="35">
        <f>BZ736-AO736</f>
        <v/>
      </c>
      <c r="CB736" s="35">
        <f>CA736-AP736</f>
        <v/>
      </c>
      <c r="CC736" s="35">
        <f>CB736-AQ736</f>
        <v/>
      </c>
      <c r="CD736" s="35">
        <f>CC736-AR736</f>
        <v/>
      </c>
      <c r="CE736" s="35">
        <f>CD736-AS736</f>
        <v/>
      </c>
      <c r="CF736" s="35">
        <f>CE736-AT736</f>
        <v/>
      </c>
      <c r="CG736" s="35">
        <f>CF736-AU736</f>
        <v/>
      </c>
      <c r="CH736" s="35">
        <f>CG736-AV736</f>
        <v/>
      </c>
      <c r="CI736" s="35">
        <f>CH736-AW736</f>
        <v/>
      </c>
      <c r="CJ736" s="35">
        <f>CI736-AX736</f>
        <v/>
      </c>
      <c r="CK736" s="35">
        <f>CJ736-AY736</f>
        <v/>
      </c>
      <c r="CL736" s="35">
        <f>CK736-AZ736</f>
        <v/>
      </c>
      <c r="CM736" s="35">
        <f>CL736-BA736</f>
        <v/>
      </c>
      <c r="CN736" s="35">
        <f>CM736-BB736</f>
        <v/>
      </c>
      <c r="CO736" s="35">
        <f>CN736-BC736</f>
        <v/>
      </c>
      <c r="CP736" s="35">
        <f>CO736-BD736</f>
        <v/>
      </c>
      <c r="CQ736" s="35">
        <f>CP736-BE736</f>
        <v/>
      </c>
      <c r="CR736" s="35">
        <f>CQ736-BF736</f>
        <v/>
      </c>
      <c r="CS736" s="35">
        <f>CR736-BG736</f>
        <v/>
      </c>
      <c r="CT736" s="35">
        <f>CS736-BH736</f>
        <v/>
      </c>
      <c r="CU736" s="35">
        <f>CT736-BI736</f>
        <v/>
      </c>
      <c r="CV736" s="35">
        <f>CU736-BJ736</f>
        <v/>
      </c>
      <c r="CW736" s="38">
        <f>CV736-BK736</f>
        <v/>
      </c>
      <c r="CX736" s="38">
        <f>CW736-BL736</f>
        <v/>
      </c>
      <c r="CY736" s="38">
        <f>CX736-BM736</f>
        <v/>
      </c>
      <c r="CZ736" s="39">
        <f>CY736-BN736</f>
        <v/>
      </c>
      <c r="DA736" s="35" t="n"/>
    </row>
    <row r="737">
      <c r="D737" s="19" t="n"/>
      <c r="E737" s="19" t="n"/>
      <c r="F737" s="21" t="n"/>
      <c r="G737" s="21" t="n"/>
      <c r="H737" s="21" t="n"/>
      <c r="I737" s="19" t="n"/>
      <c r="J737" s="19" t="n"/>
      <c r="K737" s="21" t="n"/>
      <c r="L737" s="21" t="n"/>
      <c r="M737" s="22" t="n"/>
      <c r="N737" s="22" t="n"/>
      <c r="O737" s="19" t="n"/>
      <c r="P737" s="21" t="n"/>
      <c r="Q737" s="167">
        <f>'Cutting Rules'!AD737</f>
        <v/>
      </c>
      <c r="R737" s="168" t="n"/>
      <c r="S737" s="24" t="n"/>
      <c r="T737" s="169" t="inlineStr"/>
      <c r="U737" s="19" t="n"/>
      <c r="V737" s="25" t="n"/>
      <c r="W737" s="26" t="n"/>
      <c r="X737" s="27" t="n"/>
      <c r="Y737" s="47" t="n"/>
      <c r="Z737" s="121">
        <f>IFERROR(VLOOKUP(E737,[1]route!$E$3:$BL$10005,59,0),"")&amp;IFERROR(VLOOKUP(E737,[1]route!$E$3:$BL$10005,60,0),"")</f>
        <v/>
      </c>
      <c r="AA737" s="172">
        <f>IF(R737&gt;V737,R737-V737,0)</f>
        <v/>
      </c>
      <c r="AB737" s="173">
        <f>AA737*O737*N737/1000</f>
        <v/>
      </c>
      <c r="AC737" s="4">
        <f>IFERROR(MATCH($X737,$BP737:$CZ737,0),"")</f>
        <v/>
      </c>
      <c r="AD737" s="29" t="n">
        <v>0</v>
      </c>
      <c r="AE737" s="30">
        <f>SUMIF([1]route!$E$3:$E$10005,E737,[1]!Table1[1])</f>
        <v/>
      </c>
      <c r="AF737" s="30">
        <f>SUMIF([1]route!$E$3:$E$10005,E737,[1]!Table1[2])</f>
        <v/>
      </c>
      <c r="AG737" s="30">
        <f>SUMIF([1]route!$E$3:$E$10005,E737,[1]!Table1[3])</f>
        <v/>
      </c>
      <c r="AH737" s="30">
        <f>SUMIF([1]route!$E$3:$E$10005,E737,[1]!Table1[4])</f>
        <v/>
      </c>
      <c r="AI737" s="30">
        <f>SUMIF([1]route!$E$3:$E$10005,E737,[1]!Table1[5])</f>
        <v/>
      </c>
      <c r="AJ737" s="30">
        <f>SUMIF([1]route!$E$3:$E$10005,E737,[1]!Table1[6])</f>
        <v/>
      </c>
      <c r="AK737" s="30">
        <f>SUMIF([1]route!$E$3:$E$10005,E737,[1]!Table1[7])</f>
        <v/>
      </c>
      <c r="AL737" s="30">
        <f>SUMIF([1]route!$E$3:$E$10005,E737,[1]!Table1[8])</f>
        <v/>
      </c>
      <c r="AM737" s="30">
        <f>SUMIF([1]route!$E$3:$E$10005,E737,[1]!Table1[9])</f>
        <v/>
      </c>
      <c r="AN737" s="30">
        <f>SUMIF([1]route!$E$3:$E$10005,E737,[1]!Table1[10])</f>
        <v/>
      </c>
      <c r="AO737" s="30">
        <f>SUMIF([1]route!$E$3:$E$10005,E737,[1]!Table1[11])</f>
        <v/>
      </c>
      <c r="AP737" s="30">
        <f>SUMIF([1]route!$E$3:$E$10005,E737,[1]!Table1[12])</f>
        <v/>
      </c>
      <c r="AQ737" s="30">
        <f>SUMIF([1]route!$E$3:$E$10005,E737,[1]!Table1[13])</f>
        <v/>
      </c>
      <c r="AR737" s="30">
        <f>SUMIF([1]route!$E$3:$E$10005,E737,[1]!Table1[14])</f>
        <v/>
      </c>
      <c r="AS737" s="30">
        <f>SUMIF([1]route!$E$3:$E$10005,E737,[1]!Table1[15])</f>
        <v/>
      </c>
      <c r="AT737" s="30">
        <f>SUMIF([1]route!$E$3:$E$10005,E737,[1]!Table1[16])</f>
        <v/>
      </c>
      <c r="AU737" s="30">
        <f>SUMIF([1]route!$E$3:$E$10005,E737,[1]!Table1[17])</f>
        <v/>
      </c>
      <c r="AV737" s="30">
        <f>SUMIF([1]route!$E$3:$E$10005,E737,[1]!Table1[18])</f>
        <v/>
      </c>
      <c r="AW737" s="30">
        <f>SUMIF([1]route!$E$3:$E$10005,E737,[1]!Table1[19])</f>
        <v/>
      </c>
      <c r="AX737" s="30">
        <f>SUMIF([1]route!$E$3:$E$10005,E737,[1]!Table1[20])</f>
        <v/>
      </c>
      <c r="AY737" s="30">
        <f>SUMIF([1]route!$E$3:$E$10005,E737,[1]!Table1[21])</f>
        <v/>
      </c>
      <c r="AZ737" s="30">
        <f>SUMIF([1]route!$E$3:$E$10005,E737,[1]!Table1[22])</f>
        <v/>
      </c>
      <c r="BA737" s="30">
        <f>SUMIF([1]route!$E$3:$E$10005,E737,[1]!Table1[23])</f>
        <v/>
      </c>
      <c r="BB737" s="30">
        <f>SUMIF([1]route!$E$3:$E$10005,E737,[1]!Table1[24])</f>
        <v/>
      </c>
      <c r="BC737" s="30">
        <f>SUMIF([1]route!$E$3:$E$10005,E737,[1]!Table1[25])</f>
        <v/>
      </c>
      <c r="BD737" s="30">
        <f>SUMIF([1]route!$E$3:$E$10005,E737,[1]!Table1[26])</f>
        <v/>
      </c>
      <c r="BE737" s="30">
        <f>SUMIF([1]route!$E$3:$E$10005,E737,[1]!Table1[27])</f>
        <v/>
      </c>
      <c r="BF737" s="30">
        <f>SUMIF([1]route!$E$3:$E$10005,E737,[1]!Table1[28])</f>
        <v/>
      </c>
      <c r="BG737" s="30">
        <f>SUMIF([1]route!$E$3:$E$10005,E737,[1]!Table1[29])</f>
        <v/>
      </c>
      <c r="BH737" s="30">
        <f>SUMIF([1]route!$E$3:$E$10005,E737,[1]!Table1[30])</f>
        <v/>
      </c>
      <c r="BI737" s="30">
        <f>SUMIF([1]route!$E$3:$E$10005,E737,[1]!Table1[31])</f>
        <v/>
      </c>
      <c r="BJ737" s="30">
        <f>SUMIF([1]route!$E$3:$E$10005,E737,[1]!Table1[Remain PO])</f>
        <v/>
      </c>
      <c r="BK737" s="31">
        <f>SUMIF([1]route!$E$3:$E$10005,E737,[1]!Table1[N+1])</f>
        <v/>
      </c>
      <c r="BL737" s="31">
        <f>SUMIF([1]route!$E$3:$E$10005,E737,[1]!Table1[N+2])</f>
        <v/>
      </c>
      <c r="BM737" s="31">
        <f>SUMIF([1]route!$E$3:$E$10005,E737,[1]!Table1[N+3])</f>
        <v/>
      </c>
      <c r="BN737" s="32">
        <f>SUMIF([1]route!$E$3:$E$10005,E737,[1]!Table1[N+4])</f>
        <v/>
      </c>
      <c r="BP737" s="37">
        <f>$V737-$AD737</f>
        <v/>
      </c>
      <c r="BQ737" s="35">
        <f>BP737-AE737</f>
        <v/>
      </c>
      <c r="BR737" s="35">
        <f>BQ737-AF737</f>
        <v/>
      </c>
      <c r="BS737" s="35">
        <f>BR737-AG737</f>
        <v/>
      </c>
      <c r="BT737" s="35">
        <f>BS737-AH737</f>
        <v/>
      </c>
      <c r="BU737" s="35">
        <f>BT737-AI737</f>
        <v/>
      </c>
      <c r="BV737" s="35">
        <f>BU737-AJ737</f>
        <v/>
      </c>
      <c r="BW737" s="35">
        <f>BV737-AK737</f>
        <v/>
      </c>
      <c r="BX737" s="35">
        <f>BW737-AL737</f>
        <v/>
      </c>
      <c r="BY737" s="35">
        <f>BX737-AM737</f>
        <v/>
      </c>
      <c r="BZ737" s="35">
        <f>BY737-AN737</f>
        <v/>
      </c>
      <c r="CA737" s="35">
        <f>BZ737-AO737</f>
        <v/>
      </c>
      <c r="CB737" s="35">
        <f>CA737-AP737</f>
        <v/>
      </c>
      <c r="CC737" s="35">
        <f>CB737-AQ737</f>
        <v/>
      </c>
      <c r="CD737" s="35">
        <f>CC737-AR737</f>
        <v/>
      </c>
      <c r="CE737" s="35">
        <f>CD737-AS737</f>
        <v/>
      </c>
      <c r="CF737" s="35">
        <f>CE737-AT737</f>
        <v/>
      </c>
      <c r="CG737" s="35">
        <f>CF737-AU737</f>
        <v/>
      </c>
      <c r="CH737" s="35">
        <f>CG737-AV737</f>
        <v/>
      </c>
      <c r="CI737" s="35">
        <f>CH737-AW737</f>
        <v/>
      </c>
      <c r="CJ737" s="35">
        <f>CI737-AX737</f>
        <v/>
      </c>
      <c r="CK737" s="35">
        <f>CJ737-AY737</f>
        <v/>
      </c>
      <c r="CL737" s="35">
        <f>CK737-AZ737</f>
        <v/>
      </c>
      <c r="CM737" s="35">
        <f>CL737-BA737</f>
        <v/>
      </c>
      <c r="CN737" s="35">
        <f>CM737-BB737</f>
        <v/>
      </c>
      <c r="CO737" s="35">
        <f>CN737-BC737</f>
        <v/>
      </c>
      <c r="CP737" s="35">
        <f>CO737-BD737</f>
        <v/>
      </c>
      <c r="CQ737" s="35">
        <f>CP737-BE737</f>
        <v/>
      </c>
      <c r="CR737" s="35">
        <f>CQ737-BF737</f>
        <v/>
      </c>
      <c r="CS737" s="35">
        <f>CR737-BG737</f>
        <v/>
      </c>
      <c r="CT737" s="35">
        <f>CS737-BH737</f>
        <v/>
      </c>
      <c r="CU737" s="35">
        <f>CT737-BI737</f>
        <v/>
      </c>
      <c r="CV737" s="35">
        <f>CU737-BJ737</f>
        <v/>
      </c>
      <c r="CW737" s="38">
        <f>CV737-BK737</f>
        <v/>
      </c>
      <c r="CX737" s="38">
        <f>CW737-BL737</f>
        <v/>
      </c>
      <c r="CY737" s="38">
        <f>CX737-BM737</f>
        <v/>
      </c>
      <c r="CZ737" s="39">
        <f>CY737-BN737</f>
        <v/>
      </c>
      <c r="DA737" s="35" t="n"/>
    </row>
    <row r="738">
      <c r="D738" s="19" t="n"/>
      <c r="E738" s="19" t="n"/>
      <c r="F738" s="21" t="n"/>
      <c r="G738" s="21" t="n"/>
      <c r="H738" s="21" t="n"/>
      <c r="I738" s="19" t="n"/>
      <c r="J738" s="19" t="n"/>
      <c r="K738" s="21" t="n"/>
      <c r="L738" s="21" t="n"/>
      <c r="M738" s="22" t="n"/>
      <c r="N738" s="22" t="n"/>
      <c r="O738" s="19" t="n"/>
      <c r="P738" s="21" t="n"/>
      <c r="Q738" s="167">
        <f>'Cutting Rules'!AD738</f>
        <v/>
      </c>
      <c r="R738" s="168" t="n"/>
      <c r="S738" s="24" t="n"/>
      <c r="T738" s="169" t="inlineStr"/>
      <c r="U738" s="19" t="n"/>
      <c r="V738" s="25" t="n"/>
      <c r="W738" s="26" t="n"/>
      <c r="X738" s="27" t="n"/>
      <c r="Y738" s="47" t="n"/>
      <c r="Z738" s="121">
        <f>IFERROR(VLOOKUP(E738,[1]route!$E$3:$BL$10005,59,0),"")&amp;IFERROR(VLOOKUP(E738,[1]route!$E$3:$BL$10005,60,0),"")</f>
        <v/>
      </c>
      <c r="AA738" s="172">
        <f>IF(R738&gt;V738,R738-V738,0)</f>
        <v/>
      </c>
      <c r="AB738" s="173">
        <f>AA738*O738*N738/1000</f>
        <v/>
      </c>
      <c r="AC738" s="4">
        <f>IFERROR(MATCH($X738,$BP738:$CZ738,0),"")</f>
        <v/>
      </c>
      <c r="AD738" s="29" t="n">
        <v>0</v>
      </c>
      <c r="AE738" s="30">
        <f>SUMIF([1]route!$E$3:$E$10005,E738,[1]!Table1[1])</f>
        <v/>
      </c>
      <c r="AF738" s="30">
        <f>SUMIF([1]route!$E$3:$E$10005,E738,[1]!Table1[2])</f>
        <v/>
      </c>
      <c r="AG738" s="30">
        <f>SUMIF([1]route!$E$3:$E$10005,E738,[1]!Table1[3])</f>
        <v/>
      </c>
      <c r="AH738" s="30">
        <f>SUMIF([1]route!$E$3:$E$10005,E738,[1]!Table1[4])</f>
        <v/>
      </c>
      <c r="AI738" s="30">
        <f>SUMIF([1]route!$E$3:$E$10005,E738,[1]!Table1[5])</f>
        <v/>
      </c>
      <c r="AJ738" s="30">
        <f>SUMIF([1]route!$E$3:$E$10005,E738,[1]!Table1[6])</f>
        <v/>
      </c>
      <c r="AK738" s="30">
        <f>SUMIF([1]route!$E$3:$E$10005,E738,[1]!Table1[7])</f>
        <v/>
      </c>
      <c r="AL738" s="30">
        <f>SUMIF([1]route!$E$3:$E$10005,E738,[1]!Table1[8])</f>
        <v/>
      </c>
      <c r="AM738" s="30">
        <f>SUMIF([1]route!$E$3:$E$10005,E738,[1]!Table1[9])</f>
        <v/>
      </c>
      <c r="AN738" s="30">
        <f>SUMIF([1]route!$E$3:$E$10005,E738,[1]!Table1[10])</f>
        <v/>
      </c>
      <c r="AO738" s="30">
        <f>SUMIF([1]route!$E$3:$E$10005,E738,[1]!Table1[11])</f>
        <v/>
      </c>
      <c r="AP738" s="30">
        <f>SUMIF([1]route!$E$3:$E$10005,E738,[1]!Table1[12])</f>
        <v/>
      </c>
      <c r="AQ738" s="30">
        <f>SUMIF([1]route!$E$3:$E$10005,E738,[1]!Table1[13])</f>
        <v/>
      </c>
      <c r="AR738" s="30">
        <f>SUMIF([1]route!$E$3:$E$10005,E738,[1]!Table1[14])</f>
        <v/>
      </c>
      <c r="AS738" s="30">
        <f>SUMIF([1]route!$E$3:$E$10005,E738,[1]!Table1[15])</f>
        <v/>
      </c>
      <c r="AT738" s="30">
        <f>SUMIF([1]route!$E$3:$E$10005,E738,[1]!Table1[16])</f>
        <v/>
      </c>
      <c r="AU738" s="30">
        <f>SUMIF([1]route!$E$3:$E$10005,E738,[1]!Table1[17])</f>
        <v/>
      </c>
      <c r="AV738" s="30">
        <f>SUMIF([1]route!$E$3:$E$10005,E738,[1]!Table1[18])</f>
        <v/>
      </c>
      <c r="AW738" s="30">
        <f>SUMIF([1]route!$E$3:$E$10005,E738,[1]!Table1[19])</f>
        <v/>
      </c>
      <c r="AX738" s="30">
        <f>SUMIF([1]route!$E$3:$E$10005,E738,[1]!Table1[20])</f>
        <v/>
      </c>
      <c r="AY738" s="30">
        <f>SUMIF([1]route!$E$3:$E$10005,E738,[1]!Table1[21])</f>
        <v/>
      </c>
      <c r="AZ738" s="30">
        <f>SUMIF([1]route!$E$3:$E$10005,E738,[1]!Table1[22])</f>
        <v/>
      </c>
      <c r="BA738" s="30">
        <f>SUMIF([1]route!$E$3:$E$10005,E738,[1]!Table1[23])</f>
        <v/>
      </c>
      <c r="BB738" s="30">
        <f>SUMIF([1]route!$E$3:$E$10005,E738,[1]!Table1[24])</f>
        <v/>
      </c>
      <c r="BC738" s="30">
        <f>SUMIF([1]route!$E$3:$E$10005,E738,[1]!Table1[25])</f>
        <v/>
      </c>
      <c r="BD738" s="30">
        <f>SUMIF([1]route!$E$3:$E$10005,E738,[1]!Table1[26])</f>
        <v/>
      </c>
      <c r="BE738" s="30">
        <f>SUMIF([1]route!$E$3:$E$10005,E738,[1]!Table1[27])</f>
        <v/>
      </c>
      <c r="BF738" s="30">
        <f>SUMIF([1]route!$E$3:$E$10005,E738,[1]!Table1[28])</f>
        <v/>
      </c>
      <c r="BG738" s="30">
        <f>SUMIF([1]route!$E$3:$E$10005,E738,[1]!Table1[29])</f>
        <v/>
      </c>
      <c r="BH738" s="30">
        <f>SUMIF([1]route!$E$3:$E$10005,E738,[1]!Table1[30])</f>
        <v/>
      </c>
      <c r="BI738" s="30">
        <f>SUMIF([1]route!$E$3:$E$10005,E738,[1]!Table1[31])</f>
        <v/>
      </c>
      <c r="BJ738" s="30">
        <f>SUMIF([1]route!$E$3:$E$10005,E738,[1]!Table1[Remain PO])</f>
        <v/>
      </c>
      <c r="BK738" s="31">
        <f>SUMIF([1]route!$E$3:$E$10005,E738,[1]!Table1[N+1])</f>
        <v/>
      </c>
      <c r="BL738" s="31">
        <f>SUMIF([1]route!$E$3:$E$10005,E738,[1]!Table1[N+2])</f>
        <v/>
      </c>
      <c r="BM738" s="31">
        <f>SUMIF([1]route!$E$3:$E$10005,E738,[1]!Table1[N+3])</f>
        <v/>
      </c>
      <c r="BN738" s="32">
        <f>SUMIF([1]route!$E$3:$E$10005,E738,[1]!Table1[N+4])</f>
        <v/>
      </c>
      <c r="BP738" s="37">
        <f>$V738-$AD738</f>
        <v/>
      </c>
      <c r="BQ738" s="35">
        <f>BP738-AE738</f>
        <v/>
      </c>
      <c r="BR738" s="35">
        <f>BQ738-AF738</f>
        <v/>
      </c>
      <c r="BS738" s="35">
        <f>BR738-AG738</f>
        <v/>
      </c>
      <c r="BT738" s="35">
        <f>BS738-AH738</f>
        <v/>
      </c>
      <c r="BU738" s="35">
        <f>BT738-AI738</f>
        <v/>
      </c>
      <c r="BV738" s="35">
        <f>BU738-AJ738</f>
        <v/>
      </c>
      <c r="BW738" s="35">
        <f>BV738-AK738</f>
        <v/>
      </c>
      <c r="BX738" s="35">
        <f>BW738-AL738</f>
        <v/>
      </c>
      <c r="BY738" s="35">
        <f>BX738-AM738</f>
        <v/>
      </c>
      <c r="BZ738" s="35">
        <f>BY738-AN738</f>
        <v/>
      </c>
      <c r="CA738" s="35">
        <f>BZ738-AO738</f>
        <v/>
      </c>
      <c r="CB738" s="35">
        <f>CA738-AP738</f>
        <v/>
      </c>
      <c r="CC738" s="35">
        <f>CB738-AQ738</f>
        <v/>
      </c>
      <c r="CD738" s="35">
        <f>CC738-AR738</f>
        <v/>
      </c>
      <c r="CE738" s="35">
        <f>CD738-AS738</f>
        <v/>
      </c>
      <c r="CF738" s="35">
        <f>CE738-AT738</f>
        <v/>
      </c>
      <c r="CG738" s="35">
        <f>CF738-AU738</f>
        <v/>
      </c>
      <c r="CH738" s="35">
        <f>CG738-AV738</f>
        <v/>
      </c>
      <c r="CI738" s="35">
        <f>CH738-AW738</f>
        <v/>
      </c>
      <c r="CJ738" s="35">
        <f>CI738-AX738</f>
        <v/>
      </c>
      <c r="CK738" s="35">
        <f>CJ738-AY738</f>
        <v/>
      </c>
      <c r="CL738" s="35">
        <f>CK738-AZ738</f>
        <v/>
      </c>
      <c r="CM738" s="35">
        <f>CL738-BA738</f>
        <v/>
      </c>
      <c r="CN738" s="35">
        <f>CM738-BB738</f>
        <v/>
      </c>
      <c r="CO738" s="35">
        <f>CN738-BC738</f>
        <v/>
      </c>
      <c r="CP738" s="35">
        <f>CO738-BD738</f>
        <v/>
      </c>
      <c r="CQ738" s="35">
        <f>CP738-BE738</f>
        <v/>
      </c>
      <c r="CR738" s="35">
        <f>CQ738-BF738</f>
        <v/>
      </c>
      <c r="CS738" s="35">
        <f>CR738-BG738</f>
        <v/>
      </c>
      <c r="CT738" s="35">
        <f>CS738-BH738</f>
        <v/>
      </c>
      <c r="CU738" s="35">
        <f>CT738-BI738</f>
        <v/>
      </c>
      <c r="CV738" s="35">
        <f>CU738-BJ738</f>
        <v/>
      </c>
      <c r="CW738" s="38">
        <f>CV738-BK738</f>
        <v/>
      </c>
      <c r="CX738" s="38">
        <f>CW738-BL738</f>
        <v/>
      </c>
      <c r="CY738" s="38">
        <f>CX738-BM738</f>
        <v/>
      </c>
      <c r="CZ738" s="39">
        <f>CY738-BN738</f>
        <v/>
      </c>
      <c r="DA738" s="35" t="n"/>
    </row>
    <row r="739">
      <c r="D739" s="19" t="n"/>
      <c r="E739" s="19" t="n"/>
      <c r="F739" s="21" t="n"/>
      <c r="G739" s="21" t="n"/>
      <c r="H739" s="21" t="n"/>
      <c r="I739" s="19" t="n"/>
      <c r="J739" s="19" t="n"/>
      <c r="K739" s="21" t="n"/>
      <c r="L739" s="21" t="n"/>
      <c r="M739" s="22" t="n"/>
      <c r="N739" s="22" t="n"/>
      <c r="O739" s="19" t="n"/>
      <c r="P739" s="21" t="n"/>
      <c r="Q739" s="167">
        <f>'Cutting Rules'!AD739</f>
        <v/>
      </c>
      <c r="R739" s="168" t="n"/>
      <c r="S739" s="24" t="n"/>
      <c r="T739" s="169" t="inlineStr"/>
      <c r="U739" s="19" t="n"/>
      <c r="V739" s="25" t="n"/>
      <c r="W739" s="26" t="n"/>
      <c r="X739" s="27" t="n"/>
      <c r="Y739" s="47" t="n"/>
      <c r="Z739" s="121">
        <f>IFERROR(VLOOKUP(E739,[1]route!$E$3:$BL$10005,59,0),"")&amp;IFERROR(VLOOKUP(E739,[1]route!$E$3:$BL$10005,60,0),"")</f>
        <v/>
      </c>
      <c r="AA739" s="172">
        <f>IF(R739&gt;V739,R739-V739,0)</f>
        <v/>
      </c>
      <c r="AB739" s="173">
        <f>AA739*O739*N739/1000</f>
        <v/>
      </c>
      <c r="AC739" s="4">
        <f>IFERROR(MATCH($X739,$BP739:$CZ739,0),"")</f>
        <v/>
      </c>
      <c r="AD739" s="29" t="n">
        <v>0</v>
      </c>
      <c r="AE739" s="30">
        <f>SUMIF([1]route!$E$3:$E$10005,E739,[1]!Table1[1])</f>
        <v/>
      </c>
      <c r="AF739" s="30">
        <f>SUMIF([1]route!$E$3:$E$10005,E739,[1]!Table1[2])</f>
        <v/>
      </c>
      <c r="AG739" s="30">
        <f>SUMIF([1]route!$E$3:$E$10005,E739,[1]!Table1[3])</f>
        <v/>
      </c>
      <c r="AH739" s="30">
        <f>SUMIF([1]route!$E$3:$E$10005,E739,[1]!Table1[4])</f>
        <v/>
      </c>
      <c r="AI739" s="30">
        <f>SUMIF([1]route!$E$3:$E$10005,E739,[1]!Table1[5])</f>
        <v/>
      </c>
      <c r="AJ739" s="30">
        <f>SUMIF([1]route!$E$3:$E$10005,E739,[1]!Table1[6])</f>
        <v/>
      </c>
      <c r="AK739" s="30">
        <f>SUMIF([1]route!$E$3:$E$10005,E739,[1]!Table1[7])</f>
        <v/>
      </c>
      <c r="AL739" s="30">
        <f>SUMIF([1]route!$E$3:$E$10005,E739,[1]!Table1[8])</f>
        <v/>
      </c>
      <c r="AM739" s="30">
        <f>SUMIF([1]route!$E$3:$E$10005,E739,[1]!Table1[9])</f>
        <v/>
      </c>
      <c r="AN739" s="30">
        <f>SUMIF([1]route!$E$3:$E$10005,E739,[1]!Table1[10])</f>
        <v/>
      </c>
      <c r="AO739" s="30">
        <f>SUMIF([1]route!$E$3:$E$10005,E739,[1]!Table1[11])</f>
        <v/>
      </c>
      <c r="AP739" s="30">
        <f>SUMIF([1]route!$E$3:$E$10005,E739,[1]!Table1[12])</f>
        <v/>
      </c>
      <c r="AQ739" s="30">
        <f>SUMIF([1]route!$E$3:$E$10005,E739,[1]!Table1[13])</f>
        <v/>
      </c>
      <c r="AR739" s="30">
        <f>SUMIF([1]route!$E$3:$E$10005,E739,[1]!Table1[14])</f>
        <v/>
      </c>
      <c r="AS739" s="30">
        <f>SUMIF([1]route!$E$3:$E$10005,E739,[1]!Table1[15])</f>
        <v/>
      </c>
      <c r="AT739" s="30">
        <f>SUMIF([1]route!$E$3:$E$10005,E739,[1]!Table1[16])</f>
        <v/>
      </c>
      <c r="AU739" s="30">
        <f>SUMIF([1]route!$E$3:$E$10005,E739,[1]!Table1[17])</f>
        <v/>
      </c>
      <c r="AV739" s="30">
        <f>SUMIF([1]route!$E$3:$E$10005,E739,[1]!Table1[18])</f>
        <v/>
      </c>
      <c r="AW739" s="30">
        <f>SUMIF([1]route!$E$3:$E$10005,E739,[1]!Table1[19])</f>
        <v/>
      </c>
      <c r="AX739" s="30">
        <f>SUMIF([1]route!$E$3:$E$10005,E739,[1]!Table1[20])</f>
        <v/>
      </c>
      <c r="AY739" s="30">
        <f>SUMIF([1]route!$E$3:$E$10005,E739,[1]!Table1[21])</f>
        <v/>
      </c>
      <c r="AZ739" s="30">
        <f>SUMIF([1]route!$E$3:$E$10005,E739,[1]!Table1[22])</f>
        <v/>
      </c>
      <c r="BA739" s="30">
        <f>SUMIF([1]route!$E$3:$E$10005,E739,[1]!Table1[23])</f>
        <v/>
      </c>
      <c r="BB739" s="30">
        <f>SUMIF([1]route!$E$3:$E$10005,E739,[1]!Table1[24])</f>
        <v/>
      </c>
      <c r="BC739" s="30">
        <f>SUMIF([1]route!$E$3:$E$10005,E739,[1]!Table1[25])</f>
        <v/>
      </c>
      <c r="BD739" s="30">
        <f>SUMIF([1]route!$E$3:$E$10005,E739,[1]!Table1[26])</f>
        <v/>
      </c>
      <c r="BE739" s="30">
        <f>SUMIF([1]route!$E$3:$E$10005,E739,[1]!Table1[27])</f>
        <v/>
      </c>
      <c r="BF739" s="30">
        <f>SUMIF([1]route!$E$3:$E$10005,E739,[1]!Table1[28])</f>
        <v/>
      </c>
      <c r="BG739" s="30">
        <f>SUMIF([1]route!$E$3:$E$10005,E739,[1]!Table1[29])</f>
        <v/>
      </c>
      <c r="BH739" s="30">
        <f>SUMIF([1]route!$E$3:$E$10005,E739,[1]!Table1[30])</f>
        <v/>
      </c>
      <c r="BI739" s="30">
        <f>SUMIF([1]route!$E$3:$E$10005,E739,[1]!Table1[31])</f>
        <v/>
      </c>
      <c r="BJ739" s="30">
        <f>SUMIF([1]route!$E$3:$E$10005,E739,[1]!Table1[Remain PO])</f>
        <v/>
      </c>
      <c r="BK739" s="31">
        <f>SUMIF([1]route!$E$3:$E$10005,E739,[1]!Table1[N+1])</f>
        <v/>
      </c>
      <c r="BL739" s="31">
        <f>SUMIF([1]route!$E$3:$E$10005,E739,[1]!Table1[N+2])</f>
        <v/>
      </c>
      <c r="BM739" s="31">
        <f>SUMIF([1]route!$E$3:$E$10005,E739,[1]!Table1[N+3])</f>
        <v/>
      </c>
      <c r="BN739" s="32">
        <f>SUMIF([1]route!$E$3:$E$10005,E739,[1]!Table1[N+4])</f>
        <v/>
      </c>
      <c r="BP739" s="37">
        <f>$V739-$AD739</f>
        <v/>
      </c>
      <c r="BQ739" s="35">
        <f>BP739-AE739</f>
        <v/>
      </c>
      <c r="BR739" s="35">
        <f>BQ739-AF739</f>
        <v/>
      </c>
      <c r="BS739" s="35">
        <f>BR739-AG739</f>
        <v/>
      </c>
      <c r="BT739" s="35">
        <f>BS739-AH739</f>
        <v/>
      </c>
      <c r="BU739" s="35">
        <f>BT739-AI739</f>
        <v/>
      </c>
      <c r="BV739" s="35">
        <f>BU739-AJ739</f>
        <v/>
      </c>
      <c r="BW739" s="35">
        <f>BV739-AK739</f>
        <v/>
      </c>
      <c r="BX739" s="35">
        <f>BW739-AL739</f>
        <v/>
      </c>
      <c r="BY739" s="35">
        <f>BX739-AM739</f>
        <v/>
      </c>
      <c r="BZ739" s="35">
        <f>BY739-AN739</f>
        <v/>
      </c>
      <c r="CA739" s="35">
        <f>BZ739-AO739</f>
        <v/>
      </c>
      <c r="CB739" s="35">
        <f>CA739-AP739</f>
        <v/>
      </c>
      <c r="CC739" s="35">
        <f>CB739-AQ739</f>
        <v/>
      </c>
      <c r="CD739" s="35">
        <f>CC739-AR739</f>
        <v/>
      </c>
      <c r="CE739" s="35">
        <f>CD739-AS739</f>
        <v/>
      </c>
      <c r="CF739" s="35">
        <f>CE739-AT739</f>
        <v/>
      </c>
      <c r="CG739" s="35">
        <f>CF739-AU739</f>
        <v/>
      </c>
      <c r="CH739" s="35">
        <f>CG739-AV739</f>
        <v/>
      </c>
      <c r="CI739" s="35">
        <f>CH739-AW739</f>
        <v/>
      </c>
      <c r="CJ739" s="35">
        <f>CI739-AX739</f>
        <v/>
      </c>
      <c r="CK739" s="35">
        <f>CJ739-AY739</f>
        <v/>
      </c>
      <c r="CL739" s="35">
        <f>CK739-AZ739</f>
        <v/>
      </c>
      <c r="CM739" s="35">
        <f>CL739-BA739</f>
        <v/>
      </c>
      <c r="CN739" s="35">
        <f>CM739-BB739</f>
        <v/>
      </c>
      <c r="CO739" s="35">
        <f>CN739-BC739</f>
        <v/>
      </c>
      <c r="CP739" s="35">
        <f>CO739-BD739</f>
        <v/>
      </c>
      <c r="CQ739" s="35">
        <f>CP739-BE739</f>
        <v/>
      </c>
      <c r="CR739" s="35">
        <f>CQ739-BF739</f>
        <v/>
      </c>
      <c r="CS739" s="35">
        <f>CR739-BG739</f>
        <v/>
      </c>
      <c r="CT739" s="35">
        <f>CS739-BH739</f>
        <v/>
      </c>
      <c r="CU739" s="35">
        <f>CT739-BI739</f>
        <v/>
      </c>
      <c r="CV739" s="35">
        <f>CU739-BJ739</f>
        <v/>
      </c>
      <c r="CW739" s="38">
        <f>CV739-BK739</f>
        <v/>
      </c>
      <c r="CX739" s="38">
        <f>CW739-BL739</f>
        <v/>
      </c>
      <c r="CY739" s="38">
        <f>CX739-BM739</f>
        <v/>
      </c>
      <c r="CZ739" s="39">
        <f>CY739-BN739</f>
        <v/>
      </c>
      <c r="DA739" s="35" t="n"/>
    </row>
    <row r="740">
      <c r="D740" s="19" t="n"/>
      <c r="E740" s="19" t="n"/>
      <c r="F740" s="21" t="n"/>
      <c r="G740" s="21" t="n"/>
      <c r="H740" s="21" t="n"/>
      <c r="I740" s="19" t="n"/>
      <c r="J740" s="19" t="n"/>
      <c r="K740" s="21" t="n"/>
      <c r="L740" s="21" t="n"/>
      <c r="M740" s="22" t="n"/>
      <c r="N740" s="22" t="n"/>
      <c r="O740" s="19" t="n"/>
      <c r="P740" s="21" t="n"/>
      <c r="Q740" s="167">
        <f>'Cutting Rules'!AD740</f>
        <v/>
      </c>
      <c r="R740" s="168" t="n"/>
      <c r="S740" s="24" t="n"/>
      <c r="T740" s="169" t="inlineStr"/>
      <c r="U740" s="19" t="n"/>
      <c r="V740" s="25" t="n"/>
      <c r="W740" s="26" t="n"/>
      <c r="X740" s="27" t="n"/>
      <c r="Y740" s="47" t="n"/>
      <c r="Z740" s="121">
        <f>IFERROR(VLOOKUP(E740,[1]route!$E$3:$BL$10005,59,0),"")&amp;IFERROR(VLOOKUP(E740,[1]route!$E$3:$BL$10005,60,0),"")</f>
        <v/>
      </c>
      <c r="AA740" s="172">
        <f>IF(R740&gt;V740,R740-V740,0)</f>
        <v/>
      </c>
      <c r="AB740" s="173">
        <f>AA740*O740*N740/1000</f>
        <v/>
      </c>
      <c r="AC740" s="4">
        <f>IFERROR(MATCH($X740,$BP740:$CZ740,0),"")</f>
        <v/>
      </c>
      <c r="AD740" s="29" t="n">
        <v>0</v>
      </c>
      <c r="AE740" s="30">
        <f>SUMIF([1]route!$E$3:$E$10005,E740,[1]!Table1[1])</f>
        <v/>
      </c>
      <c r="AF740" s="30">
        <f>SUMIF([1]route!$E$3:$E$10005,E740,[1]!Table1[2])</f>
        <v/>
      </c>
      <c r="AG740" s="30">
        <f>SUMIF([1]route!$E$3:$E$10005,E740,[1]!Table1[3])</f>
        <v/>
      </c>
      <c r="AH740" s="30">
        <f>SUMIF([1]route!$E$3:$E$10005,E740,[1]!Table1[4])</f>
        <v/>
      </c>
      <c r="AI740" s="30">
        <f>SUMIF([1]route!$E$3:$E$10005,E740,[1]!Table1[5])</f>
        <v/>
      </c>
      <c r="AJ740" s="30">
        <f>SUMIF([1]route!$E$3:$E$10005,E740,[1]!Table1[6])</f>
        <v/>
      </c>
      <c r="AK740" s="30">
        <f>SUMIF([1]route!$E$3:$E$10005,E740,[1]!Table1[7])</f>
        <v/>
      </c>
      <c r="AL740" s="30">
        <f>SUMIF([1]route!$E$3:$E$10005,E740,[1]!Table1[8])</f>
        <v/>
      </c>
      <c r="AM740" s="30">
        <f>SUMIF([1]route!$E$3:$E$10005,E740,[1]!Table1[9])</f>
        <v/>
      </c>
      <c r="AN740" s="30">
        <f>SUMIF([1]route!$E$3:$E$10005,E740,[1]!Table1[10])</f>
        <v/>
      </c>
      <c r="AO740" s="30">
        <f>SUMIF([1]route!$E$3:$E$10005,E740,[1]!Table1[11])</f>
        <v/>
      </c>
      <c r="AP740" s="30">
        <f>SUMIF([1]route!$E$3:$E$10005,E740,[1]!Table1[12])</f>
        <v/>
      </c>
      <c r="AQ740" s="30">
        <f>SUMIF([1]route!$E$3:$E$10005,E740,[1]!Table1[13])</f>
        <v/>
      </c>
      <c r="AR740" s="30">
        <f>SUMIF([1]route!$E$3:$E$10005,E740,[1]!Table1[14])</f>
        <v/>
      </c>
      <c r="AS740" s="30">
        <f>SUMIF([1]route!$E$3:$E$10005,E740,[1]!Table1[15])</f>
        <v/>
      </c>
      <c r="AT740" s="30">
        <f>SUMIF([1]route!$E$3:$E$10005,E740,[1]!Table1[16])</f>
        <v/>
      </c>
      <c r="AU740" s="30">
        <f>SUMIF([1]route!$E$3:$E$10005,E740,[1]!Table1[17])</f>
        <v/>
      </c>
      <c r="AV740" s="30">
        <f>SUMIF([1]route!$E$3:$E$10005,E740,[1]!Table1[18])</f>
        <v/>
      </c>
      <c r="AW740" s="30">
        <f>SUMIF([1]route!$E$3:$E$10005,E740,[1]!Table1[19])</f>
        <v/>
      </c>
      <c r="AX740" s="30">
        <f>SUMIF([1]route!$E$3:$E$10005,E740,[1]!Table1[20])</f>
        <v/>
      </c>
      <c r="AY740" s="30">
        <f>SUMIF([1]route!$E$3:$E$10005,E740,[1]!Table1[21])</f>
        <v/>
      </c>
      <c r="AZ740" s="30">
        <f>SUMIF([1]route!$E$3:$E$10005,E740,[1]!Table1[22])</f>
        <v/>
      </c>
      <c r="BA740" s="30">
        <f>SUMIF([1]route!$E$3:$E$10005,E740,[1]!Table1[23])</f>
        <v/>
      </c>
      <c r="BB740" s="30">
        <f>SUMIF([1]route!$E$3:$E$10005,E740,[1]!Table1[24])</f>
        <v/>
      </c>
      <c r="BC740" s="30">
        <f>SUMIF([1]route!$E$3:$E$10005,E740,[1]!Table1[25])</f>
        <v/>
      </c>
      <c r="BD740" s="30">
        <f>SUMIF([1]route!$E$3:$E$10005,E740,[1]!Table1[26])</f>
        <v/>
      </c>
      <c r="BE740" s="30">
        <f>SUMIF([1]route!$E$3:$E$10005,E740,[1]!Table1[27])</f>
        <v/>
      </c>
      <c r="BF740" s="30">
        <f>SUMIF([1]route!$E$3:$E$10005,E740,[1]!Table1[28])</f>
        <v/>
      </c>
      <c r="BG740" s="30">
        <f>SUMIF([1]route!$E$3:$E$10005,E740,[1]!Table1[29])</f>
        <v/>
      </c>
      <c r="BH740" s="30">
        <f>SUMIF([1]route!$E$3:$E$10005,E740,[1]!Table1[30])</f>
        <v/>
      </c>
      <c r="BI740" s="30">
        <f>SUMIF([1]route!$E$3:$E$10005,E740,[1]!Table1[31])</f>
        <v/>
      </c>
      <c r="BJ740" s="30">
        <f>SUMIF([1]route!$E$3:$E$10005,E740,[1]!Table1[Remain PO])</f>
        <v/>
      </c>
      <c r="BK740" s="31">
        <f>SUMIF([1]route!$E$3:$E$10005,E740,[1]!Table1[N+1])</f>
        <v/>
      </c>
      <c r="BL740" s="31">
        <f>SUMIF([1]route!$E$3:$E$10005,E740,[1]!Table1[N+2])</f>
        <v/>
      </c>
      <c r="BM740" s="31">
        <f>SUMIF([1]route!$E$3:$E$10005,E740,[1]!Table1[N+3])</f>
        <v/>
      </c>
      <c r="BN740" s="32">
        <f>SUMIF([1]route!$E$3:$E$10005,E740,[1]!Table1[N+4])</f>
        <v/>
      </c>
      <c r="BP740" s="37">
        <f>$V740-$AD740</f>
        <v/>
      </c>
      <c r="BQ740" s="35">
        <f>BP740-AE740</f>
        <v/>
      </c>
      <c r="BR740" s="35">
        <f>BQ740-AF740</f>
        <v/>
      </c>
      <c r="BS740" s="35">
        <f>BR740-AG740</f>
        <v/>
      </c>
      <c r="BT740" s="35">
        <f>BS740-AH740</f>
        <v/>
      </c>
      <c r="BU740" s="35">
        <f>BT740-AI740</f>
        <v/>
      </c>
      <c r="BV740" s="35">
        <f>BU740-AJ740</f>
        <v/>
      </c>
      <c r="BW740" s="35">
        <f>BV740-AK740</f>
        <v/>
      </c>
      <c r="BX740" s="35">
        <f>BW740-AL740</f>
        <v/>
      </c>
      <c r="BY740" s="35">
        <f>BX740-AM740</f>
        <v/>
      </c>
      <c r="BZ740" s="35">
        <f>BY740-AN740</f>
        <v/>
      </c>
      <c r="CA740" s="35">
        <f>BZ740-AO740</f>
        <v/>
      </c>
      <c r="CB740" s="35">
        <f>CA740-AP740</f>
        <v/>
      </c>
      <c r="CC740" s="35">
        <f>CB740-AQ740</f>
        <v/>
      </c>
      <c r="CD740" s="35">
        <f>CC740-AR740</f>
        <v/>
      </c>
      <c r="CE740" s="35">
        <f>CD740-AS740</f>
        <v/>
      </c>
      <c r="CF740" s="35">
        <f>CE740-AT740</f>
        <v/>
      </c>
      <c r="CG740" s="35">
        <f>CF740-AU740</f>
        <v/>
      </c>
      <c r="CH740" s="35">
        <f>CG740-AV740</f>
        <v/>
      </c>
      <c r="CI740" s="35">
        <f>CH740-AW740</f>
        <v/>
      </c>
      <c r="CJ740" s="35">
        <f>CI740-AX740</f>
        <v/>
      </c>
      <c r="CK740" s="35">
        <f>CJ740-AY740</f>
        <v/>
      </c>
      <c r="CL740" s="35">
        <f>CK740-AZ740</f>
        <v/>
      </c>
      <c r="CM740" s="35">
        <f>CL740-BA740</f>
        <v/>
      </c>
      <c r="CN740" s="35">
        <f>CM740-BB740</f>
        <v/>
      </c>
      <c r="CO740" s="35">
        <f>CN740-BC740</f>
        <v/>
      </c>
      <c r="CP740" s="35">
        <f>CO740-BD740</f>
        <v/>
      </c>
      <c r="CQ740" s="35">
        <f>CP740-BE740</f>
        <v/>
      </c>
      <c r="CR740" s="35">
        <f>CQ740-BF740</f>
        <v/>
      </c>
      <c r="CS740" s="35">
        <f>CR740-BG740</f>
        <v/>
      </c>
      <c r="CT740" s="35">
        <f>CS740-BH740</f>
        <v/>
      </c>
      <c r="CU740" s="35">
        <f>CT740-BI740</f>
        <v/>
      </c>
      <c r="CV740" s="35">
        <f>CU740-BJ740</f>
        <v/>
      </c>
      <c r="CW740" s="38">
        <f>CV740-BK740</f>
        <v/>
      </c>
      <c r="CX740" s="38">
        <f>CW740-BL740</f>
        <v/>
      </c>
      <c r="CY740" s="38">
        <f>CX740-BM740</f>
        <v/>
      </c>
      <c r="CZ740" s="39">
        <f>CY740-BN740</f>
        <v/>
      </c>
      <c r="DA740" s="35" t="n"/>
    </row>
    <row r="741">
      <c r="D741" s="19" t="n"/>
      <c r="E741" s="19" t="n"/>
      <c r="F741" s="21" t="n"/>
      <c r="G741" s="21" t="n"/>
      <c r="H741" s="21" t="n"/>
      <c r="I741" s="19" t="n"/>
      <c r="J741" s="19" t="n"/>
      <c r="K741" s="21" t="n"/>
      <c r="L741" s="21" t="n"/>
      <c r="M741" s="22" t="n"/>
      <c r="N741" s="22" t="n"/>
      <c r="O741" s="19" t="n"/>
      <c r="P741" s="21" t="n"/>
      <c r="Q741" s="167">
        <f>'Cutting Rules'!AD741</f>
        <v/>
      </c>
      <c r="R741" s="168" t="n"/>
      <c r="S741" s="24" t="n"/>
      <c r="T741" s="169" t="inlineStr"/>
      <c r="U741" s="19" t="n"/>
      <c r="V741" s="25" t="n"/>
      <c r="W741" s="26" t="n"/>
      <c r="X741" s="27" t="n"/>
      <c r="Y741" s="47" t="n"/>
      <c r="Z741" s="121">
        <f>IFERROR(VLOOKUP(E741,[1]route!$E$3:$BL$10005,59,0),"")&amp;IFERROR(VLOOKUP(E741,[1]route!$E$3:$BL$10005,60,0),"")</f>
        <v/>
      </c>
      <c r="AA741" s="172">
        <f>IF(R741&gt;V741,R741-V741,0)</f>
        <v/>
      </c>
      <c r="AB741" s="173">
        <f>AA741*O741*N741/1000</f>
        <v/>
      </c>
      <c r="AC741" s="4">
        <f>IFERROR(MATCH($X741,$BP741:$CZ741,0),"")</f>
        <v/>
      </c>
      <c r="AD741" s="29" t="n">
        <v>0</v>
      </c>
      <c r="AE741" s="30">
        <f>SUMIF([1]route!$E$3:$E$10005,E741,[1]!Table1[1])</f>
        <v/>
      </c>
      <c r="AF741" s="30">
        <f>SUMIF([1]route!$E$3:$E$10005,E741,[1]!Table1[2])</f>
        <v/>
      </c>
      <c r="AG741" s="30">
        <f>SUMIF([1]route!$E$3:$E$10005,E741,[1]!Table1[3])</f>
        <v/>
      </c>
      <c r="AH741" s="30">
        <f>SUMIF([1]route!$E$3:$E$10005,E741,[1]!Table1[4])</f>
        <v/>
      </c>
      <c r="AI741" s="30">
        <f>SUMIF([1]route!$E$3:$E$10005,E741,[1]!Table1[5])</f>
        <v/>
      </c>
      <c r="AJ741" s="30">
        <f>SUMIF([1]route!$E$3:$E$10005,E741,[1]!Table1[6])</f>
        <v/>
      </c>
      <c r="AK741" s="30">
        <f>SUMIF([1]route!$E$3:$E$10005,E741,[1]!Table1[7])</f>
        <v/>
      </c>
      <c r="AL741" s="30">
        <f>SUMIF([1]route!$E$3:$E$10005,E741,[1]!Table1[8])</f>
        <v/>
      </c>
      <c r="AM741" s="30">
        <f>SUMIF([1]route!$E$3:$E$10005,E741,[1]!Table1[9])</f>
        <v/>
      </c>
      <c r="AN741" s="30">
        <f>SUMIF([1]route!$E$3:$E$10005,E741,[1]!Table1[10])</f>
        <v/>
      </c>
      <c r="AO741" s="30">
        <f>SUMIF([1]route!$E$3:$E$10005,E741,[1]!Table1[11])</f>
        <v/>
      </c>
      <c r="AP741" s="30">
        <f>SUMIF([1]route!$E$3:$E$10005,E741,[1]!Table1[12])</f>
        <v/>
      </c>
      <c r="AQ741" s="30">
        <f>SUMIF([1]route!$E$3:$E$10005,E741,[1]!Table1[13])</f>
        <v/>
      </c>
      <c r="AR741" s="30">
        <f>SUMIF([1]route!$E$3:$E$10005,E741,[1]!Table1[14])</f>
        <v/>
      </c>
      <c r="AS741" s="30">
        <f>SUMIF([1]route!$E$3:$E$10005,E741,[1]!Table1[15])</f>
        <v/>
      </c>
      <c r="AT741" s="30">
        <f>SUMIF([1]route!$E$3:$E$10005,E741,[1]!Table1[16])</f>
        <v/>
      </c>
      <c r="AU741" s="30">
        <f>SUMIF([1]route!$E$3:$E$10005,E741,[1]!Table1[17])</f>
        <v/>
      </c>
      <c r="AV741" s="30">
        <f>SUMIF([1]route!$E$3:$E$10005,E741,[1]!Table1[18])</f>
        <v/>
      </c>
      <c r="AW741" s="30">
        <f>SUMIF([1]route!$E$3:$E$10005,E741,[1]!Table1[19])</f>
        <v/>
      </c>
      <c r="AX741" s="30">
        <f>SUMIF([1]route!$E$3:$E$10005,E741,[1]!Table1[20])</f>
        <v/>
      </c>
      <c r="AY741" s="30">
        <f>SUMIF([1]route!$E$3:$E$10005,E741,[1]!Table1[21])</f>
        <v/>
      </c>
      <c r="AZ741" s="30">
        <f>SUMIF([1]route!$E$3:$E$10005,E741,[1]!Table1[22])</f>
        <v/>
      </c>
      <c r="BA741" s="30">
        <f>SUMIF([1]route!$E$3:$E$10005,E741,[1]!Table1[23])</f>
        <v/>
      </c>
      <c r="BB741" s="30">
        <f>SUMIF([1]route!$E$3:$E$10005,E741,[1]!Table1[24])</f>
        <v/>
      </c>
      <c r="BC741" s="30">
        <f>SUMIF([1]route!$E$3:$E$10005,E741,[1]!Table1[25])</f>
        <v/>
      </c>
      <c r="BD741" s="30">
        <f>SUMIF([1]route!$E$3:$E$10005,E741,[1]!Table1[26])</f>
        <v/>
      </c>
      <c r="BE741" s="30">
        <f>SUMIF([1]route!$E$3:$E$10005,E741,[1]!Table1[27])</f>
        <v/>
      </c>
      <c r="BF741" s="30">
        <f>SUMIF([1]route!$E$3:$E$10005,E741,[1]!Table1[28])</f>
        <v/>
      </c>
      <c r="BG741" s="30">
        <f>SUMIF([1]route!$E$3:$E$10005,E741,[1]!Table1[29])</f>
        <v/>
      </c>
      <c r="BH741" s="30">
        <f>SUMIF([1]route!$E$3:$E$10005,E741,[1]!Table1[30])</f>
        <v/>
      </c>
      <c r="BI741" s="30">
        <f>SUMIF([1]route!$E$3:$E$10005,E741,[1]!Table1[31])</f>
        <v/>
      </c>
      <c r="BJ741" s="30">
        <f>SUMIF([1]route!$E$3:$E$10005,E741,[1]!Table1[Remain PO])</f>
        <v/>
      </c>
      <c r="BK741" s="31">
        <f>SUMIF([1]route!$E$3:$E$10005,E741,[1]!Table1[N+1])</f>
        <v/>
      </c>
      <c r="BL741" s="31">
        <f>SUMIF([1]route!$E$3:$E$10005,E741,[1]!Table1[N+2])</f>
        <v/>
      </c>
      <c r="BM741" s="31">
        <f>SUMIF([1]route!$E$3:$E$10005,E741,[1]!Table1[N+3])</f>
        <v/>
      </c>
      <c r="BN741" s="32">
        <f>SUMIF([1]route!$E$3:$E$10005,E741,[1]!Table1[N+4])</f>
        <v/>
      </c>
      <c r="BP741" s="37">
        <f>$V741-$AD741</f>
        <v/>
      </c>
      <c r="BQ741" s="35">
        <f>BP741-AE741</f>
        <v/>
      </c>
      <c r="BR741" s="35">
        <f>BQ741-AF741</f>
        <v/>
      </c>
      <c r="BS741" s="35">
        <f>BR741-AG741</f>
        <v/>
      </c>
      <c r="BT741" s="35">
        <f>BS741-AH741</f>
        <v/>
      </c>
      <c r="BU741" s="35">
        <f>BT741-AI741</f>
        <v/>
      </c>
      <c r="BV741" s="35">
        <f>BU741-AJ741</f>
        <v/>
      </c>
      <c r="BW741" s="35">
        <f>BV741-AK741</f>
        <v/>
      </c>
      <c r="BX741" s="35">
        <f>BW741-AL741</f>
        <v/>
      </c>
      <c r="BY741" s="35">
        <f>BX741-AM741</f>
        <v/>
      </c>
      <c r="BZ741" s="35">
        <f>BY741-AN741</f>
        <v/>
      </c>
      <c r="CA741" s="35">
        <f>BZ741-AO741</f>
        <v/>
      </c>
      <c r="CB741" s="35">
        <f>CA741-AP741</f>
        <v/>
      </c>
      <c r="CC741" s="35">
        <f>CB741-AQ741</f>
        <v/>
      </c>
      <c r="CD741" s="35">
        <f>CC741-AR741</f>
        <v/>
      </c>
      <c r="CE741" s="35">
        <f>CD741-AS741</f>
        <v/>
      </c>
      <c r="CF741" s="35">
        <f>CE741-AT741</f>
        <v/>
      </c>
      <c r="CG741" s="35">
        <f>CF741-AU741</f>
        <v/>
      </c>
      <c r="CH741" s="35">
        <f>CG741-AV741</f>
        <v/>
      </c>
      <c r="CI741" s="35">
        <f>CH741-AW741</f>
        <v/>
      </c>
      <c r="CJ741" s="35">
        <f>CI741-AX741</f>
        <v/>
      </c>
      <c r="CK741" s="35">
        <f>CJ741-AY741</f>
        <v/>
      </c>
      <c r="CL741" s="35">
        <f>CK741-AZ741</f>
        <v/>
      </c>
      <c r="CM741" s="35">
        <f>CL741-BA741</f>
        <v/>
      </c>
      <c r="CN741" s="35">
        <f>CM741-BB741</f>
        <v/>
      </c>
      <c r="CO741" s="35">
        <f>CN741-BC741</f>
        <v/>
      </c>
      <c r="CP741" s="35">
        <f>CO741-BD741</f>
        <v/>
      </c>
      <c r="CQ741" s="35">
        <f>CP741-BE741</f>
        <v/>
      </c>
      <c r="CR741" s="35">
        <f>CQ741-BF741</f>
        <v/>
      </c>
      <c r="CS741" s="35">
        <f>CR741-BG741</f>
        <v/>
      </c>
      <c r="CT741" s="35">
        <f>CS741-BH741</f>
        <v/>
      </c>
      <c r="CU741" s="35">
        <f>CT741-BI741</f>
        <v/>
      </c>
      <c r="CV741" s="35">
        <f>CU741-BJ741</f>
        <v/>
      </c>
      <c r="CW741" s="38">
        <f>CV741-BK741</f>
        <v/>
      </c>
      <c r="CX741" s="38">
        <f>CW741-BL741</f>
        <v/>
      </c>
      <c r="CY741" s="38">
        <f>CX741-BM741</f>
        <v/>
      </c>
      <c r="CZ741" s="39">
        <f>CY741-BN741</f>
        <v/>
      </c>
      <c r="DA741" s="35" t="n"/>
    </row>
    <row r="742">
      <c r="D742" s="19" t="n"/>
      <c r="E742" s="19" t="n"/>
      <c r="F742" s="21" t="n"/>
      <c r="G742" s="21" t="n"/>
      <c r="H742" s="21" t="n"/>
      <c r="I742" s="19" t="n"/>
      <c r="J742" s="19" t="n"/>
      <c r="K742" s="21" t="n"/>
      <c r="L742" s="21" t="n"/>
      <c r="M742" s="22" t="n"/>
      <c r="N742" s="22" t="n"/>
      <c r="O742" s="19" t="n"/>
      <c r="P742" s="21" t="n"/>
      <c r="Q742" s="167">
        <f>'Cutting Rules'!AD742</f>
        <v/>
      </c>
      <c r="R742" s="168" t="n"/>
      <c r="S742" s="24" t="n"/>
      <c r="T742" s="169" t="inlineStr"/>
      <c r="U742" s="19" t="n"/>
      <c r="V742" s="25" t="n"/>
      <c r="W742" s="26" t="n"/>
      <c r="X742" s="27" t="n"/>
      <c r="Y742" s="47" t="n"/>
      <c r="Z742" s="121">
        <f>IFERROR(VLOOKUP(E742,[1]route!$E$3:$BL$10005,59,0),"")&amp;IFERROR(VLOOKUP(E742,[1]route!$E$3:$BL$10005,60,0),"")</f>
        <v/>
      </c>
      <c r="AA742" s="172">
        <f>IF(R742&gt;V742,R742-V742,0)</f>
        <v/>
      </c>
      <c r="AB742" s="173">
        <f>AA742*O742*N742/1000</f>
        <v/>
      </c>
      <c r="AC742" s="4">
        <f>IFERROR(MATCH($X742,$BP742:$CZ742,0),"")</f>
        <v/>
      </c>
      <c r="AD742" s="29" t="n">
        <v>0</v>
      </c>
      <c r="AE742" s="30">
        <f>SUMIF([1]route!$E$3:$E$10005,E742,[1]!Table1[1])</f>
        <v/>
      </c>
      <c r="AF742" s="30">
        <f>SUMIF([1]route!$E$3:$E$10005,E742,[1]!Table1[2])</f>
        <v/>
      </c>
      <c r="AG742" s="30">
        <f>SUMIF([1]route!$E$3:$E$10005,E742,[1]!Table1[3])</f>
        <v/>
      </c>
      <c r="AH742" s="30">
        <f>SUMIF([1]route!$E$3:$E$10005,E742,[1]!Table1[4])</f>
        <v/>
      </c>
      <c r="AI742" s="30">
        <f>SUMIF([1]route!$E$3:$E$10005,E742,[1]!Table1[5])</f>
        <v/>
      </c>
      <c r="AJ742" s="30">
        <f>SUMIF([1]route!$E$3:$E$10005,E742,[1]!Table1[6])</f>
        <v/>
      </c>
      <c r="AK742" s="30">
        <f>SUMIF([1]route!$E$3:$E$10005,E742,[1]!Table1[7])</f>
        <v/>
      </c>
      <c r="AL742" s="30">
        <f>SUMIF([1]route!$E$3:$E$10005,E742,[1]!Table1[8])</f>
        <v/>
      </c>
      <c r="AM742" s="30">
        <f>SUMIF([1]route!$E$3:$E$10005,E742,[1]!Table1[9])</f>
        <v/>
      </c>
      <c r="AN742" s="30">
        <f>SUMIF([1]route!$E$3:$E$10005,E742,[1]!Table1[10])</f>
        <v/>
      </c>
      <c r="AO742" s="30">
        <f>SUMIF([1]route!$E$3:$E$10005,E742,[1]!Table1[11])</f>
        <v/>
      </c>
      <c r="AP742" s="30">
        <f>SUMIF([1]route!$E$3:$E$10005,E742,[1]!Table1[12])</f>
        <v/>
      </c>
      <c r="AQ742" s="30">
        <f>SUMIF([1]route!$E$3:$E$10005,E742,[1]!Table1[13])</f>
        <v/>
      </c>
      <c r="AR742" s="30">
        <f>SUMIF([1]route!$E$3:$E$10005,E742,[1]!Table1[14])</f>
        <v/>
      </c>
      <c r="AS742" s="30">
        <f>SUMIF([1]route!$E$3:$E$10005,E742,[1]!Table1[15])</f>
        <v/>
      </c>
      <c r="AT742" s="30">
        <f>SUMIF([1]route!$E$3:$E$10005,E742,[1]!Table1[16])</f>
        <v/>
      </c>
      <c r="AU742" s="30">
        <f>SUMIF([1]route!$E$3:$E$10005,E742,[1]!Table1[17])</f>
        <v/>
      </c>
      <c r="AV742" s="30">
        <f>SUMIF([1]route!$E$3:$E$10005,E742,[1]!Table1[18])</f>
        <v/>
      </c>
      <c r="AW742" s="30">
        <f>SUMIF([1]route!$E$3:$E$10005,E742,[1]!Table1[19])</f>
        <v/>
      </c>
      <c r="AX742" s="30">
        <f>SUMIF([1]route!$E$3:$E$10005,E742,[1]!Table1[20])</f>
        <v/>
      </c>
      <c r="AY742" s="30">
        <f>SUMIF([1]route!$E$3:$E$10005,E742,[1]!Table1[21])</f>
        <v/>
      </c>
      <c r="AZ742" s="30">
        <f>SUMIF([1]route!$E$3:$E$10005,E742,[1]!Table1[22])</f>
        <v/>
      </c>
      <c r="BA742" s="30">
        <f>SUMIF([1]route!$E$3:$E$10005,E742,[1]!Table1[23])</f>
        <v/>
      </c>
      <c r="BB742" s="30">
        <f>SUMIF([1]route!$E$3:$E$10005,E742,[1]!Table1[24])</f>
        <v/>
      </c>
      <c r="BC742" s="30">
        <f>SUMIF([1]route!$E$3:$E$10005,E742,[1]!Table1[25])</f>
        <v/>
      </c>
      <c r="BD742" s="30">
        <f>SUMIF([1]route!$E$3:$E$10005,E742,[1]!Table1[26])</f>
        <v/>
      </c>
      <c r="BE742" s="30">
        <f>SUMIF([1]route!$E$3:$E$10005,E742,[1]!Table1[27])</f>
        <v/>
      </c>
      <c r="BF742" s="30">
        <f>SUMIF([1]route!$E$3:$E$10005,E742,[1]!Table1[28])</f>
        <v/>
      </c>
      <c r="BG742" s="30">
        <f>SUMIF([1]route!$E$3:$E$10005,E742,[1]!Table1[29])</f>
        <v/>
      </c>
      <c r="BH742" s="30">
        <f>SUMIF([1]route!$E$3:$E$10005,E742,[1]!Table1[30])</f>
        <v/>
      </c>
      <c r="BI742" s="30">
        <f>SUMIF([1]route!$E$3:$E$10005,E742,[1]!Table1[31])</f>
        <v/>
      </c>
      <c r="BJ742" s="30">
        <f>SUMIF([1]route!$E$3:$E$10005,E742,[1]!Table1[Remain PO])</f>
        <v/>
      </c>
      <c r="BK742" s="31">
        <f>SUMIF([1]route!$E$3:$E$10005,E742,[1]!Table1[N+1])</f>
        <v/>
      </c>
      <c r="BL742" s="31">
        <f>SUMIF([1]route!$E$3:$E$10005,E742,[1]!Table1[N+2])</f>
        <v/>
      </c>
      <c r="BM742" s="31">
        <f>SUMIF([1]route!$E$3:$E$10005,E742,[1]!Table1[N+3])</f>
        <v/>
      </c>
      <c r="BN742" s="32">
        <f>SUMIF([1]route!$E$3:$E$10005,E742,[1]!Table1[N+4])</f>
        <v/>
      </c>
      <c r="BP742" s="37">
        <f>$V742-$AD742</f>
        <v/>
      </c>
      <c r="BQ742" s="35">
        <f>BP742-AE742</f>
        <v/>
      </c>
      <c r="BR742" s="35">
        <f>BQ742-AF742</f>
        <v/>
      </c>
      <c r="BS742" s="35">
        <f>BR742-AG742</f>
        <v/>
      </c>
      <c r="BT742" s="35">
        <f>BS742-AH742</f>
        <v/>
      </c>
      <c r="BU742" s="35">
        <f>BT742-AI742</f>
        <v/>
      </c>
      <c r="BV742" s="35">
        <f>BU742-AJ742</f>
        <v/>
      </c>
      <c r="BW742" s="35">
        <f>BV742-AK742</f>
        <v/>
      </c>
      <c r="BX742" s="35">
        <f>BW742-AL742</f>
        <v/>
      </c>
      <c r="BY742" s="35">
        <f>BX742-AM742</f>
        <v/>
      </c>
      <c r="BZ742" s="35">
        <f>BY742-AN742</f>
        <v/>
      </c>
      <c r="CA742" s="35">
        <f>BZ742-AO742</f>
        <v/>
      </c>
      <c r="CB742" s="35">
        <f>CA742-AP742</f>
        <v/>
      </c>
      <c r="CC742" s="35">
        <f>CB742-AQ742</f>
        <v/>
      </c>
      <c r="CD742" s="35">
        <f>CC742-AR742</f>
        <v/>
      </c>
      <c r="CE742" s="35">
        <f>CD742-AS742</f>
        <v/>
      </c>
      <c r="CF742" s="35">
        <f>CE742-AT742</f>
        <v/>
      </c>
      <c r="CG742" s="35">
        <f>CF742-AU742</f>
        <v/>
      </c>
      <c r="CH742" s="35">
        <f>CG742-AV742</f>
        <v/>
      </c>
      <c r="CI742" s="35">
        <f>CH742-AW742</f>
        <v/>
      </c>
      <c r="CJ742" s="35">
        <f>CI742-AX742</f>
        <v/>
      </c>
      <c r="CK742" s="35">
        <f>CJ742-AY742</f>
        <v/>
      </c>
      <c r="CL742" s="35">
        <f>CK742-AZ742</f>
        <v/>
      </c>
      <c r="CM742" s="35">
        <f>CL742-BA742</f>
        <v/>
      </c>
      <c r="CN742" s="35">
        <f>CM742-BB742</f>
        <v/>
      </c>
      <c r="CO742" s="35">
        <f>CN742-BC742</f>
        <v/>
      </c>
      <c r="CP742" s="35">
        <f>CO742-BD742</f>
        <v/>
      </c>
      <c r="CQ742" s="35">
        <f>CP742-BE742</f>
        <v/>
      </c>
      <c r="CR742" s="35">
        <f>CQ742-BF742</f>
        <v/>
      </c>
      <c r="CS742" s="35">
        <f>CR742-BG742</f>
        <v/>
      </c>
      <c r="CT742" s="35">
        <f>CS742-BH742</f>
        <v/>
      </c>
      <c r="CU742" s="35">
        <f>CT742-BI742</f>
        <v/>
      </c>
      <c r="CV742" s="35">
        <f>CU742-BJ742</f>
        <v/>
      </c>
      <c r="CW742" s="38">
        <f>CV742-BK742</f>
        <v/>
      </c>
      <c r="CX742" s="38">
        <f>CW742-BL742</f>
        <v/>
      </c>
      <c r="CY742" s="38">
        <f>CX742-BM742</f>
        <v/>
      </c>
      <c r="CZ742" s="39">
        <f>CY742-BN742</f>
        <v/>
      </c>
      <c r="DA742" s="35" t="n"/>
    </row>
    <row r="743">
      <c r="D743" s="19" t="n"/>
      <c r="E743" s="19" t="n"/>
      <c r="F743" s="21" t="n"/>
      <c r="G743" s="21" t="n"/>
      <c r="H743" s="21" t="n"/>
      <c r="I743" s="19" t="n"/>
      <c r="J743" s="19" t="n"/>
      <c r="K743" s="21" t="n"/>
      <c r="L743" s="21" t="n"/>
      <c r="M743" s="22" t="n"/>
      <c r="N743" s="22" t="n"/>
      <c r="O743" s="19" t="n"/>
      <c r="P743" s="21" t="n"/>
      <c r="Q743" s="167">
        <f>'Cutting Rules'!AD743</f>
        <v/>
      </c>
      <c r="R743" s="168" t="n"/>
      <c r="S743" s="24" t="n"/>
      <c r="T743" s="169" t="inlineStr"/>
      <c r="U743" s="19" t="n"/>
      <c r="V743" s="25" t="n"/>
      <c r="W743" s="26" t="n"/>
      <c r="X743" s="27" t="n"/>
      <c r="Y743" s="47" t="n"/>
      <c r="Z743" s="121">
        <f>IFERROR(VLOOKUP(E743,[1]route!$E$3:$BL$10005,59,0),"")&amp;IFERROR(VLOOKUP(E743,[1]route!$E$3:$BL$10005,60,0),"")</f>
        <v/>
      </c>
      <c r="AA743" s="172">
        <f>IF(R743&gt;V743,R743-V743,0)</f>
        <v/>
      </c>
      <c r="AB743" s="173">
        <f>AA743*O743*N743/1000</f>
        <v/>
      </c>
      <c r="AC743" s="4">
        <f>IFERROR(MATCH($X743,$BP743:$CZ743,0),"")</f>
        <v/>
      </c>
      <c r="AD743" s="29" t="n">
        <v>0</v>
      </c>
      <c r="AE743" s="30">
        <f>SUMIF([1]route!$E$3:$E$10005,E743,[1]!Table1[1])</f>
        <v/>
      </c>
      <c r="AF743" s="30">
        <f>SUMIF([1]route!$E$3:$E$10005,E743,[1]!Table1[2])</f>
        <v/>
      </c>
      <c r="AG743" s="30">
        <f>SUMIF([1]route!$E$3:$E$10005,E743,[1]!Table1[3])</f>
        <v/>
      </c>
      <c r="AH743" s="30">
        <f>SUMIF([1]route!$E$3:$E$10005,E743,[1]!Table1[4])</f>
        <v/>
      </c>
      <c r="AI743" s="30">
        <f>SUMIF([1]route!$E$3:$E$10005,E743,[1]!Table1[5])</f>
        <v/>
      </c>
      <c r="AJ743" s="30">
        <f>SUMIF([1]route!$E$3:$E$10005,E743,[1]!Table1[6])</f>
        <v/>
      </c>
      <c r="AK743" s="30">
        <f>SUMIF([1]route!$E$3:$E$10005,E743,[1]!Table1[7])</f>
        <v/>
      </c>
      <c r="AL743" s="30">
        <f>SUMIF([1]route!$E$3:$E$10005,E743,[1]!Table1[8])</f>
        <v/>
      </c>
      <c r="AM743" s="30">
        <f>SUMIF([1]route!$E$3:$E$10005,E743,[1]!Table1[9])</f>
        <v/>
      </c>
      <c r="AN743" s="30">
        <f>SUMIF([1]route!$E$3:$E$10005,E743,[1]!Table1[10])</f>
        <v/>
      </c>
      <c r="AO743" s="30">
        <f>SUMIF([1]route!$E$3:$E$10005,E743,[1]!Table1[11])</f>
        <v/>
      </c>
      <c r="AP743" s="30">
        <f>SUMIF([1]route!$E$3:$E$10005,E743,[1]!Table1[12])</f>
        <v/>
      </c>
      <c r="AQ743" s="30">
        <f>SUMIF([1]route!$E$3:$E$10005,E743,[1]!Table1[13])</f>
        <v/>
      </c>
      <c r="AR743" s="30">
        <f>SUMIF([1]route!$E$3:$E$10005,E743,[1]!Table1[14])</f>
        <v/>
      </c>
      <c r="AS743" s="30">
        <f>SUMIF([1]route!$E$3:$E$10005,E743,[1]!Table1[15])</f>
        <v/>
      </c>
      <c r="AT743" s="30">
        <f>SUMIF([1]route!$E$3:$E$10005,E743,[1]!Table1[16])</f>
        <v/>
      </c>
      <c r="AU743" s="30">
        <f>SUMIF([1]route!$E$3:$E$10005,E743,[1]!Table1[17])</f>
        <v/>
      </c>
      <c r="AV743" s="30">
        <f>SUMIF([1]route!$E$3:$E$10005,E743,[1]!Table1[18])</f>
        <v/>
      </c>
      <c r="AW743" s="30">
        <f>SUMIF([1]route!$E$3:$E$10005,E743,[1]!Table1[19])</f>
        <v/>
      </c>
      <c r="AX743" s="30">
        <f>SUMIF([1]route!$E$3:$E$10005,E743,[1]!Table1[20])</f>
        <v/>
      </c>
      <c r="AY743" s="30">
        <f>SUMIF([1]route!$E$3:$E$10005,E743,[1]!Table1[21])</f>
        <v/>
      </c>
      <c r="AZ743" s="30">
        <f>SUMIF([1]route!$E$3:$E$10005,E743,[1]!Table1[22])</f>
        <v/>
      </c>
      <c r="BA743" s="30">
        <f>SUMIF([1]route!$E$3:$E$10005,E743,[1]!Table1[23])</f>
        <v/>
      </c>
      <c r="BB743" s="30">
        <f>SUMIF([1]route!$E$3:$E$10005,E743,[1]!Table1[24])</f>
        <v/>
      </c>
      <c r="BC743" s="30">
        <f>SUMIF([1]route!$E$3:$E$10005,E743,[1]!Table1[25])</f>
        <v/>
      </c>
      <c r="BD743" s="30">
        <f>SUMIF([1]route!$E$3:$E$10005,E743,[1]!Table1[26])</f>
        <v/>
      </c>
      <c r="BE743" s="30">
        <f>SUMIF([1]route!$E$3:$E$10005,E743,[1]!Table1[27])</f>
        <v/>
      </c>
      <c r="BF743" s="30">
        <f>SUMIF([1]route!$E$3:$E$10005,E743,[1]!Table1[28])</f>
        <v/>
      </c>
      <c r="BG743" s="30">
        <f>SUMIF([1]route!$E$3:$E$10005,E743,[1]!Table1[29])</f>
        <v/>
      </c>
      <c r="BH743" s="30">
        <f>SUMIF([1]route!$E$3:$E$10005,E743,[1]!Table1[30])</f>
        <v/>
      </c>
      <c r="BI743" s="30">
        <f>SUMIF([1]route!$E$3:$E$10005,E743,[1]!Table1[31])</f>
        <v/>
      </c>
      <c r="BJ743" s="30">
        <f>SUMIF([1]route!$E$3:$E$10005,E743,[1]!Table1[Remain PO])</f>
        <v/>
      </c>
      <c r="BK743" s="31">
        <f>SUMIF([1]route!$E$3:$E$10005,E743,[1]!Table1[N+1])</f>
        <v/>
      </c>
      <c r="BL743" s="31">
        <f>SUMIF([1]route!$E$3:$E$10005,E743,[1]!Table1[N+2])</f>
        <v/>
      </c>
      <c r="BM743" s="31">
        <f>SUMIF([1]route!$E$3:$E$10005,E743,[1]!Table1[N+3])</f>
        <v/>
      </c>
      <c r="BN743" s="32">
        <f>SUMIF([1]route!$E$3:$E$10005,E743,[1]!Table1[N+4])</f>
        <v/>
      </c>
      <c r="BP743" s="37">
        <f>$V743-$AD743</f>
        <v/>
      </c>
      <c r="BQ743" s="35">
        <f>BP743-AE743</f>
        <v/>
      </c>
      <c r="BR743" s="35">
        <f>BQ743-AF743</f>
        <v/>
      </c>
      <c r="BS743" s="35">
        <f>BR743-AG743</f>
        <v/>
      </c>
      <c r="BT743" s="35">
        <f>BS743-AH743</f>
        <v/>
      </c>
      <c r="BU743" s="35">
        <f>BT743-AI743</f>
        <v/>
      </c>
      <c r="BV743" s="35">
        <f>BU743-AJ743</f>
        <v/>
      </c>
      <c r="BW743" s="35">
        <f>BV743-AK743</f>
        <v/>
      </c>
      <c r="BX743" s="35">
        <f>BW743-AL743</f>
        <v/>
      </c>
      <c r="BY743" s="35">
        <f>BX743-AM743</f>
        <v/>
      </c>
      <c r="BZ743" s="35">
        <f>BY743-AN743</f>
        <v/>
      </c>
      <c r="CA743" s="35">
        <f>BZ743-AO743</f>
        <v/>
      </c>
      <c r="CB743" s="35">
        <f>CA743-AP743</f>
        <v/>
      </c>
      <c r="CC743" s="35">
        <f>CB743-AQ743</f>
        <v/>
      </c>
      <c r="CD743" s="35">
        <f>CC743-AR743</f>
        <v/>
      </c>
      <c r="CE743" s="35">
        <f>CD743-AS743</f>
        <v/>
      </c>
      <c r="CF743" s="35">
        <f>CE743-AT743</f>
        <v/>
      </c>
      <c r="CG743" s="35">
        <f>CF743-AU743</f>
        <v/>
      </c>
      <c r="CH743" s="35">
        <f>CG743-AV743</f>
        <v/>
      </c>
      <c r="CI743" s="35">
        <f>CH743-AW743</f>
        <v/>
      </c>
      <c r="CJ743" s="35">
        <f>CI743-AX743</f>
        <v/>
      </c>
      <c r="CK743" s="35">
        <f>CJ743-AY743</f>
        <v/>
      </c>
      <c r="CL743" s="35">
        <f>CK743-AZ743</f>
        <v/>
      </c>
      <c r="CM743" s="35">
        <f>CL743-BA743</f>
        <v/>
      </c>
      <c r="CN743" s="35">
        <f>CM743-BB743</f>
        <v/>
      </c>
      <c r="CO743" s="35">
        <f>CN743-BC743</f>
        <v/>
      </c>
      <c r="CP743" s="35">
        <f>CO743-BD743</f>
        <v/>
      </c>
      <c r="CQ743" s="35">
        <f>CP743-BE743</f>
        <v/>
      </c>
      <c r="CR743" s="35">
        <f>CQ743-BF743</f>
        <v/>
      </c>
      <c r="CS743" s="35">
        <f>CR743-BG743</f>
        <v/>
      </c>
      <c r="CT743" s="35">
        <f>CS743-BH743</f>
        <v/>
      </c>
      <c r="CU743" s="35">
        <f>CT743-BI743</f>
        <v/>
      </c>
      <c r="CV743" s="35">
        <f>CU743-BJ743</f>
        <v/>
      </c>
      <c r="CW743" s="38">
        <f>CV743-BK743</f>
        <v/>
      </c>
      <c r="CX743" s="38">
        <f>CW743-BL743</f>
        <v/>
      </c>
      <c r="CY743" s="38">
        <f>CX743-BM743</f>
        <v/>
      </c>
      <c r="CZ743" s="39">
        <f>CY743-BN743</f>
        <v/>
      </c>
      <c r="DA743" s="35" t="n"/>
    </row>
    <row r="744">
      <c r="D744" s="19" t="n"/>
      <c r="E744" s="19" t="n"/>
      <c r="F744" s="21" t="n"/>
      <c r="G744" s="21" t="n"/>
      <c r="H744" s="21" t="n"/>
      <c r="I744" s="19" t="n"/>
      <c r="J744" s="19" t="n"/>
      <c r="K744" s="21" t="n"/>
      <c r="L744" s="21" t="n"/>
      <c r="M744" s="22" t="n"/>
      <c r="N744" s="22" t="n"/>
      <c r="O744" s="19" t="n"/>
      <c r="P744" s="21" t="n"/>
      <c r="Q744" s="167">
        <f>'Cutting Rules'!AD744</f>
        <v/>
      </c>
      <c r="R744" s="168" t="n"/>
      <c r="S744" s="24" t="n"/>
      <c r="T744" s="169" t="inlineStr"/>
      <c r="U744" s="19" t="n"/>
      <c r="V744" s="25" t="n"/>
      <c r="W744" s="26" t="n"/>
      <c r="X744" s="27" t="n"/>
      <c r="Y744" s="47" t="n"/>
      <c r="Z744" s="121">
        <f>IFERROR(VLOOKUP(E744,[1]route!$E$3:$BL$10005,59,0),"")&amp;IFERROR(VLOOKUP(E744,[1]route!$E$3:$BL$10005,60,0),"")</f>
        <v/>
      </c>
      <c r="AA744" s="172">
        <f>IF(R744&gt;V744,R744-V744,0)</f>
        <v/>
      </c>
      <c r="AB744" s="173">
        <f>AA744*O744*N744/1000</f>
        <v/>
      </c>
      <c r="AC744" s="4">
        <f>IFERROR(MATCH($X744,$BP744:$CZ744,0),"")</f>
        <v/>
      </c>
      <c r="AD744" s="29" t="n">
        <v>0</v>
      </c>
      <c r="AE744" s="30">
        <f>SUMIF([1]route!$E$3:$E$10005,E744,[1]!Table1[1])</f>
        <v/>
      </c>
      <c r="AF744" s="30">
        <f>SUMIF([1]route!$E$3:$E$10005,E744,[1]!Table1[2])</f>
        <v/>
      </c>
      <c r="AG744" s="30">
        <f>SUMIF([1]route!$E$3:$E$10005,E744,[1]!Table1[3])</f>
        <v/>
      </c>
      <c r="AH744" s="30">
        <f>SUMIF([1]route!$E$3:$E$10005,E744,[1]!Table1[4])</f>
        <v/>
      </c>
      <c r="AI744" s="30">
        <f>SUMIF([1]route!$E$3:$E$10005,E744,[1]!Table1[5])</f>
        <v/>
      </c>
      <c r="AJ744" s="30">
        <f>SUMIF([1]route!$E$3:$E$10005,E744,[1]!Table1[6])</f>
        <v/>
      </c>
      <c r="AK744" s="30">
        <f>SUMIF([1]route!$E$3:$E$10005,E744,[1]!Table1[7])</f>
        <v/>
      </c>
      <c r="AL744" s="30">
        <f>SUMIF([1]route!$E$3:$E$10005,E744,[1]!Table1[8])</f>
        <v/>
      </c>
      <c r="AM744" s="30">
        <f>SUMIF([1]route!$E$3:$E$10005,E744,[1]!Table1[9])</f>
        <v/>
      </c>
      <c r="AN744" s="30">
        <f>SUMIF([1]route!$E$3:$E$10005,E744,[1]!Table1[10])</f>
        <v/>
      </c>
      <c r="AO744" s="30">
        <f>SUMIF([1]route!$E$3:$E$10005,E744,[1]!Table1[11])</f>
        <v/>
      </c>
      <c r="AP744" s="30">
        <f>SUMIF([1]route!$E$3:$E$10005,E744,[1]!Table1[12])</f>
        <v/>
      </c>
      <c r="AQ744" s="30">
        <f>SUMIF([1]route!$E$3:$E$10005,E744,[1]!Table1[13])</f>
        <v/>
      </c>
      <c r="AR744" s="30">
        <f>SUMIF([1]route!$E$3:$E$10005,E744,[1]!Table1[14])</f>
        <v/>
      </c>
      <c r="AS744" s="30">
        <f>SUMIF([1]route!$E$3:$E$10005,E744,[1]!Table1[15])</f>
        <v/>
      </c>
      <c r="AT744" s="30">
        <f>SUMIF([1]route!$E$3:$E$10005,E744,[1]!Table1[16])</f>
        <v/>
      </c>
      <c r="AU744" s="30">
        <f>SUMIF([1]route!$E$3:$E$10005,E744,[1]!Table1[17])</f>
        <v/>
      </c>
      <c r="AV744" s="30">
        <f>SUMIF([1]route!$E$3:$E$10005,E744,[1]!Table1[18])</f>
        <v/>
      </c>
      <c r="AW744" s="30">
        <f>SUMIF([1]route!$E$3:$E$10005,E744,[1]!Table1[19])</f>
        <v/>
      </c>
      <c r="AX744" s="30">
        <f>SUMIF([1]route!$E$3:$E$10005,E744,[1]!Table1[20])</f>
        <v/>
      </c>
      <c r="AY744" s="30">
        <f>SUMIF([1]route!$E$3:$E$10005,E744,[1]!Table1[21])</f>
        <v/>
      </c>
      <c r="AZ744" s="30">
        <f>SUMIF([1]route!$E$3:$E$10005,E744,[1]!Table1[22])</f>
        <v/>
      </c>
      <c r="BA744" s="30">
        <f>SUMIF([1]route!$E$3:$E$10005,E744,[1]!Table1[23])</f>
        <v/>
      </c>
      <c r="BB744" s="30">
        <f>SUMIF([1]route!$E$3:$E$10005,E744,[1]!Table1[24])</f>
        <v/>
      </c>
      <c r="BC744" s="30">
        <f>SUMIF([1]route!$E$3:$E$10005,E744,[1]!Table1[25])</f>
        <v/>
      </c>
      <c r="BD744" s="30">
        <f>SUMIF([1]route!$E$3:$E$10005,E744,[1]!Table1[26])</f>
        <v/>
      </c>
      <c r="BE744" s="30">
        <f>SUMIF([1]route!$E$3:$E$10005,E744,[1]!Table1[27])</f>
        <v/>
      </c>
      <c r="BF744" s="30">
        <f>SUMIF([1]route!$E$3:$E$10005,E744,[1]!Table1[28])</f>
        <v/>
      </c>
      <c r="BG744" s="30">
        <f>SUMIF([1]route!$E$3:$E$10005,E744,[1]!Table1[29])</f>
        <v/>
      </c>
      <c r="BH744" s="30">
        <f>SUMIF([1]route!$E$3:$E$10005,E744,[1]!Table1[30])</f>
        <v/>
      </c>
      <c r="BI744" s="30">
        <f>SUMIF([1]route!$E$3:$E$10005,E744,[1]!Table1[31])</f>
        <v/>
      </c>
      <c r="BJ744" s="30">
        <f>SUMIF([1]route!$E$3:$E$10005,E744,[1]!Table1[Remain PO])</f>
        <v/>
      </c>
      <c r="BK744" s="31">
        <f>SUMIF([1]route!$E$3:$E$10005,E744,[1]!Table1[N+1])</f>
        <v/>
      </c>
      <c r="BL744" s="31">
        <f>SUMIF([1]route!$E$3:$E$10005,E744,[1]!Table1[N+2])</f>
        <v/>
      </c>
      <c r="BM744" s="31">
        <f>SUMIF([1]route!$E$3:$E$10005,E744,[1]!Table1[N+3])</f>
        <v/>
      </c>
      <c r="BN744" s="32">
        <f>SUMIF([1]route!$E$3:$E$10005,E744,[1]!Table1[N+4])</f>
        <v/>
      </c>
      <c r="BP744" s="37">
        <f>$V744-$AD744</f>
        <v/>
      </c>
      <c r="BQ744" s="35">
        <f>BP744-AE744</f>
        <v/>
      </c>
      <c r="BR744" s="35">
        <f>BQ744-AF744</f>
        <v/>
      </c>
      <c r="BS744" s="35">
        <f>BR744-AG744</f>
        <v/>
      </c>
      <c r="BT744" s="35">
        <f>BS744-AH744</f>
        <v/>
      </c>
      <c r="BU744" s="35">
        <f>BT744-AI744</f>
        <v/>
      </c>
      <c r="BV744" s="35">
        <f>BU744-AJ744</f>
        <v/>
      </c>
      <c r="BW744" s="35">
        <f>BV744-AK744</f>
        <v/>
      </c>
      <c r="BX744" s="35">
        <f>BW744-AL744</f>
        <v/>
      </c>
      <c r="BY744" s="35">
        <f>BX744-AM744</f>
        <v/>
      </c>
      <c r="BZ744" s="35">
        <f>BY744-AN744</f>
        <v/>
      </c>
      <c r="CA744" s="35">
        <f>BZ744-AO744</f>
        <v/>
      </c>
      <c r="CB744" s="35">
        <f>CA744-AP744</f>
        <v/>
      </c>
      <c r="CC744" s="35">
        <f>CB744-AQ744</f>
        <v/>
      </c>
      <c r="CD744" s="35">
        <f>CC744-AR744</f>
        <v/>
      </c>
      <c r="CE744" s="35">
        <f>CD744-AS744</f>
        <v/>
      </c>
      <c r="CF744" s="35">
        <f>CE744-AT744</f>
        <v/>
      </c>
      <c r="CG744" s="35">
        <f>CF744-AU744</f>
        <v/>
      </c>
      <c r="CH744" s="35">
        <f>CG744-AV744</f>
        <v/>
      </c>
      <c r="CI744" s="35">
        <f>CH744-AW744</f>
        <v/>
      </c>
      <c r="CJ744" s="35">
        <f>CI744-AX744</f>
        <v/>
      </c>
      <c r="CK744" s="35">
        <f>CJ744-AY744</f>
        <v/>
      </c>
      <c r="CL744" s="35">
        <f>CK744-AZ744</f>
        <v/>
      </c>
      <c r="CM744" s="35">
        <f>CL744-BA744</f>
        <v/>
      </c>
      <c r="CN744" s="35">
        <f>CM744-BB744</f>
        <v/>
      </c>
      <c r="CO744" s="35">
        <f>CN744-BC744</f>
        <v/>
      </c>
      <c r="CP744" s="35">
        <f>CO744-BD744</f>
        <v/>
      </c>
      <c r="CQ744" s="35">
        <f>CP744-BE744</f>
        <v/>
      </c>
      <c r="CR744" s="35">
        <f>CQ744-BF744</f>
        <v/>
      </c>
      <c r="CS744" s="35">
        <f>CR744-BG744</f>
        <v/>
      </c>
      <c r="CT744" s="35">
        <f>CS744-BH744</f>
        <v/>
      </c>
      <c r="CU744" s="35">
        <f>CT744-BI744</f>
        <v/>
      </c>
      <c r="CV744" s="35">
        <f>CU744-BJ744</f>
        <v/>
      </c>
      <c r="CW744" s="38">
        <f>CV744-BK744</f>
        <v/>
      </c>
      <c r="CX744" s="38">
        <f>CW744-BL744</f>
        <v/>
      </c>
      <c r="CY744" s="38">
        <f>CX744-BM744</f>
        <v/>
      </c>
      <c r="CZ744" s="39">
        <f>CY744-BN744</f>
        <v/>
      </c>
      <c r="DA744" s="35" t="n"/>
    </row>
    <row r="745">
      <c r="D745" s="19" t="n"/>
      <c r="E745" s="19" t="n"/>
      <c r="F745" s="21" t="n"/>
      <c r="G745" s="21" t="n"/>
      <c r="H745" s="21" t="n"/>
      <c r="I745" s="19" t="n"/>
      <c r="J745" s="19" t="n"/>
      <c r="K745" s="21" t="n"/>
      <c r="L745" s="21" t="n"/>
      <c r="M745" s="22" t="n"/>
      <c r="N745" s="22" t="n"/>
      <c r="O745" s="19" t="n"/>
      <c r="P745" s="21" t="n"/>
      <c r="Q745" s="167">
        <f>'Cutting Rules'!AD745</f>
        <v/>
      </c>
      <c r="R745" s="168" t="n"/>
      <c r="S745" s="24" t="n"/>
      <c r="T745" s="169" t="inlineStr"/>
      <c r="U745" s="19" t="n"/>
      <c r="V745" s="25" t="n"/>
      <c r="W745" s="26" t="n"/>
      <c r="X745" s="27" t="n"/>
      <c r="Y745" s="47" t="n"/>
      <c r="Z745" s="121">
        <f>IFERROR(VLOOKUP(E745,[1]route!$E$3:$BL$10005,59,0),"")&amp;IFERROR(VLOOKUP(E745,[1]route!$E$3:$BL$10005,60,0),"")</f>
        <v/>
      </c>
      <c r="AA745" s="172">
        <f>IF(R745&gt;V745,R745-V745,0)</f>
        <v/>
      </c>
      <c r="AB745" s="173">
        <f>AA745*O745*N745/1000</f>
        <v/>
      </c>
      <c r="AC745" s="4">
        <f>IFERROR(MATCH($X745,$BP745:$CZ745,0),"")</f>
        <v/>
      </c>
      <c r="AD745" s="29" t="n">
        <v>0</v>
      </c>
      <c r="AE745" s="30">
        <f>SUMIF([1]route!$E$3:$E$10005,E745,[1]!Table1[1])</f>
        <v/>
      </c>
      <c r="AF745" s="30">
        <f>SUMIF([1]route!$E$3:$E$10005,E745,[1]!Table1[2])</f>
        <v/>
      </c>
      <c r="AG745" s="30">
        <f>SUMIF([1]route!$E$3:$E$10005,E745,[1]!Table1[3])</f>
        <v/>
      </c>
      <c r="AH745" s="30">
        <f>SUMIF([1]route!$E$3:$E$10005,E745,[1]!Table1[4])</f>
        <v/>
      </c>
      <c r="AI745" s="30">
        <f>SUMIF([1]route!$E$3:$E$10005,E745,[1]!Table1[5])</f>
        <v/>
      </c>
      <c r="AJ745" s="30">
        <f>SUMIF([1]route!$E$3:$E$10005,E745,[1]!Table1[6])</f>
        <v/>
      </c>
      <c r="AK745" s="30">
        <f>SUMIF([1]route!$E$3:$E$10005,E745,[1]!Table1[7])</f>
        <v/>
      </c>
      <c r="AL745" s="30">
        <f>SUMIF([1]route!$E$3:$E$10005,E745,[1]!Table1[8])</f>
        <v/>
      </c>
      <c r="AM745" s="30">
        <f>SUMIF([1]route!$E$3:$E$10005,E745,[1]!Table1[9])</f>
        <v/>
      </c>
      <c r="AN745" s="30">
        <f>SUMIF([1]route!$E$3:$E$10005,E745,[1]!Table1[10])</f>
        <v/>
      </c>
      <c r="AO745" s="30">
        <f>SUMIF([1]route!$E$3:$E$10005,E745,[1]!Table1[11])</f>
        <v/>
      </c>
      <c r="AP745" s="30">
        <f>SUMIF([1]route!$E$3:$E$10005,E745,[1]!Table1[12])</f>
        <v/>
      </c>
      <c r="AQ745" s="30">
        <f>SUMIF([1]route!$E$3:$E$10005,E745,[1]!Table1[13])</f>
        <v/>
      </c>
      <c r="AR745" s="30">
        <f>SUMIF([1]route!$E$3:$E$10005,E745,[1]!Table1[14])</f>
        <v/>
      </c>
      <c r="AS745" s="30">
        <f>SUMIF([1]route!$E$3:$E$10005,E745,[1]!Table1[15])</f>
        <v/>
      </c>
      <c r="AT745" s="30">
        <f>SUMIF([1]route!$E$3:$E$10005,E745,[1]!Table1[16])</f>
        <v/>
      </c>
      <c r="AU745" s="30">
        <f>SUMIF([1]route!$E$3:$E$10005,E745,[1]!Table1[17])</f>
        <v/>
      </c>
      <c r="AV745" s="30">
        <f>SUMIF([1]route!$E$3:$E$10005,E745,[1]!Table1[18])</f>
        <v/>
      </c>
      <c r="AW745" s="30">
        <f>SUMIF([1]route!$E$3:$E$10005,E745,[1]!Table1[19])</f>
        <v/>
      </c>
      <c r="AX745" s="30">
        <f>SUMIF([1]route!$E$3:$E$10005,E745,[1]!Table1[20])</f>
        <v/>
      </c>
      <c r="AY745" s="30">
        <f>SUMIF([1]route!$E$3:$E$10005,E745,[1]!Table1[21])</f>
        <v/>
      </c>
      <c r="AZ745" s="30">
        <f>SUMIF([1]route!$E$3:$E$10005,E745,[1]!Table1[22])</f>
        <v/>
      </c>
      <c r="BA745" s="30">
        <f>SUMIF([1]route!$E$3:$E$10005,E745,[1]!Table1[23])</f>
        <v/>
      </c>
      <c r="BB745" s="30">
        <f>SUMIF([1]route!$E$3:$E$10005,E745,[1]!Table1[24])</f>
        <v/>
      </c>
      <c r="BC745" s="30">
        <f>SUMIF([1]route!$E$3:$E$10005,E745,[1]!Table1[25])</f>
        <v/>
      </c>
      <c r="BD745" s="30">
        <f>SUMIF([1]route!$E$3:$E$10005,E745,[1]!Table1[26])</f>
        <v/>
      </c>
      <c r="BE745" s="30">
        <f>SUMIF([1]route!$E$3:$E$10005,E745,[1]!Table1[27])</f>
        <v/>
      </c>
      <c r="BF745" s="30">
        <f>SUMIF([1]route!$E$3:$E$10005,E745,[1]!Table1[28])</f>
        <v/>
      </c>
      <c r="BG745" s="30">
        <f>SUMIF([1]route!$E$3:$E$10005,E745,[1]!Table1[29])</f>
        <v/>
      </c>
      <c r="BH745" s="30">
        <f>SUMIF([1]route!$E$3:$E$10005,E745,[1]!Table1[30])</f>
        <v/>
      </c>
      <c r="BI745" s="30">
        <f>SUMIF([1]route!$E$3:$E$10005,E745,[1]!Table1[31])</f>
        <v/>
      </c>
      <c r="BJ745" s="30">
        <f>SUMIF([1]route!$E$3:$E$10005,E745,[1]!Table1[Remain PO])</f>
        <v/>
      </c>
      <c r="BK745" s="31">
        <f>SUMIF([1]route!$E$3:$E$10005,E745,[1]!Table1[N+1])</f>
        <v/>
      </c>
      <c r="BL745" s="31">
        <f>SUMIF([1]route!$E$3:$E$10005,E745,[1]!Table1[N+2])</f>
        <v/>
      </c>
      <c r="BM745" s="31">
        <f>SUMIF([1]route!$E$3:$E$10005,E745,[1]!Table1[N+3])</f>
        <v/>
      </c>
      <c r="BN745" s="32">
        <f>SUMIF([1]route!$E$3:$E$10005,E745,[1]!Table1[N+4])</f>
        <v/>
      </c>
      <c r="BP745" s="37">
        <f>$V745-$AD745</f>
        <v/>
      </c>
      <c r="BQ745" s="35">
        <f>BP745-AE745</f>
        <v/>
      </c>
      <c r="BR745" s="35">
        <f>BQ745-AF745</f>
        <v/>
      </c>
      <c r="BS745" s="35">
        <f>BR745-AG745</f>
        <v/>
      </c>
      <c r="BT745" s="35">
        <f>BS745-AH745</f>
        <v/>
      </c>
      <c r="BU745" s="35">
        <f>BT745-AI745</f>
        <v/>
      </c>
      <c r="BV745" s="35">
        <f>BU745-AJ745</f>
        <v/>
      </c>
      <c r="BW745" s="35">
        <f>BV745-AK745</f>
        <v/>
      </c>
      <c r="BX745" s="35">
        <f>BW745-AL745</f>
        <v/>
      </c>
      <c r="BY745" s="35">
        <f>BX745-AM745</f>
        <v/>
      </c>
      <c r="BZ745" s="35">
        <f>BY745-AN745</f>
        <v/>
      </c>
      <c r="CA745" s="35">
        <f>BZ745-AO745</f>
        <v/>
      </c>
      <c r="CB745" s="35">
        <f>CA745-AP745</f>
        <v/>
      </c>
      <c r="CC745" s="35">
        <f>CB745-AQ745</f>
        <v/>
      </c>
      <c r="CD745" s="35">
        <f>CC745-AR745</f>
        <v/>
      </c>
      <c r="CE745" s="35">
        <f>CD745-AS745</f>
        <v/>
      </c>
      <c r="CF745" s="35">
        <f>CE745-AT745</f>
        <v/>
      </c>
      <c r="CG745" s="35">
        <f>CF745-AU745</f>
        <v/>
      </c>
      <c r="CH745" s="35">
        <f>CG745-AV745</f>
        <v/>
      </c>
      <c r="CI745" s="35">
        <f>CH745-AW745</f>
        <v/>
      </c>
      <c r="CJ745" s="35">
        <f>CI745-AX745</f>
        <v/>
      </c>
      <c r="CK745" s="35">
        <f>CJ745-AY745</f>
        <v/>
      </c>
      <c r="CL745" s="35">
        <f>CK745-AZ745</f>
        <v/>
      </c>
      <c r="CM745" s="35">
        <f>CL745-BA745</f>
        <v/>
      </c>
      <c r="CN745" s="35">
        <f>CM745-BB745</f>
        <v/>
      </c>
      <c r="CO745" s="35">
        <f>CN745-BC745</f>
        <v/>
      </c>
      <c r="CP745" s="35">
        <f>CO745-BD745</f>
        <v/>
      </c>
      <c r="CQ745" s="35">
        <f>CP745-BE745</f>
        <v/>
      </c>
      <c r="CR745" s="35">
        <f>CQ745-BF745</f>
        <v/>
      </c>
      <c r="CS745" s="35">
        <f>CR745-BG745</f>
        <v/>
      </c>
      <c r="CT745" s="35">
        <f>CS745-BH745</f>
        <v/>
      </c>
      <c r="CU745" s="35">
        <f>CT745-BI745</f>
        <v/>
      </c>
      <c r="CV745" s="35">
        <f>CU745-BJ745</f>
        <v/>
      </c>
      <c r="CW745" s="38">
        <f>CV745-BK745</f>
        <v/>
      </c>
      <c r="CX745" s="38">
        <f>CW745-BL745</f>
        <v/>
      </c>
      <c r="CY745" s="38">
        <f>CX745-BM745</f>
        <v/>
      </c>
      <c r="CZ745" s="39">
        <f>CY745-BN745</f>
        <v/>
      </c>
      <c r="DA745" s="35" t="n"/>
    </row>
    <row r="746">
      <c r="D746" s="19" t="n"/>
      <c r="E746" s="19" t="n"/>
      <c r="F746" s="21" t="n"/>
      <c r="G746" s="21" t="n"/>
      <c r="H746" s="21" t="n"/>
      <c r="I746" s="19" t="n"/>
      <c r="J746" s="19" t="n"/>
      <c r="K746" s="21" t="n"/>
      <c r="L746" s="21" t="n"/>
      <c r="M746" s="22" t="n"/>
      <c r="N746" s="22" t="n"/>
      <c r="O746" s="19" t="n"/>
      <c r="P746" s="21" t="n"/>
      <c r="Q746" s="167">
        <f>'Cutting Rules'!AD746</f>
        <v/>
      </c>
      <c r="R746" s="168" t="n"/>
      <c r="S746" s="24" t="n"/>
      <c r="T746" s="169" t="inlineStr"/>
      <c r="U746" s="19" t="n"/>
      <c r="V746" s="25" t="n"/>
      <c r="W746" s="26" t="n"/>
      <c r="X746" s="27" t="n"/>
      <c r="Y746" s="47" t="n"/>
      <c r="Z746" s="121">
        <f>IFERROR(VLOOKUP(E746,[1]route!$E$3:$BL$10005,59,0),"")&amp;IFERROR(VLOOKUP(E746,[1]route!$E$3:$BL$10005,60,0),"")</f>
        <v/>
      </c>
      <c r="AA746" s="172">
        <f>IF(R746&gt;V746,R746-V746,0)</f>
        <v/>
      </c>
      <c r="AB746" s="173">
        <f>AA746*O746*N746/1000</f>
        <v/>
      </c>
      <c r="AC746" s="4">
        <f>IFERROR(MATCH($X746,$BP746:$CZ746,0),"")</f>
        <v/>
      </c>
      <c r="AD746" s="29" t="n">
        <v>0</v>
      </c>
      <c r="AE746" s="30">
        <f>SUMIF([1]route!$E$3:$E$10005,E746,[1]!Table1[1])</f>
        <v/>
      </c>
      <c r="AF746" s="30">
        <f>SUMIF([1]route!$E$3:$E$10005,E746,[1]!Table1[2])</f>
        <v/>
      </c>
      <c r="AG746" s="30">
        <f>SUMIF([1]route!$E$3:$E$10005,E746,[1]!Table1[3])</f>
        <v/>
      </c>
      <c r="AH746" s="30">
        <f>SUMIF([1]route!$E$3:$E$10005,E746,[1]!Table1[4])</f>
        <v/>
      </c>
      <c r="AI746" s="30">
        <f>SUMIF([1]route!$E$3:$E$10005,E746,[1]!Table1[5])</f>
        <v/>
      </c>
      <c r="AJ746" s="30">
        <f>SUMIF([1]route!$E$3:$E$10005,E746,[1]!Table1[6])</f>
        <v/>
      </c>
      <c r="AK746" s="30">
        <f>SUMIF([1]route!$E$3:$E$10005,E746,[1]!Table1[7])</f>
        <v/>
      </c>
      <c r="AL746" s="30">
        <f>SUMIF([1]route!$E$3:$E$10005,E746,[1]!Table1[8])</f>
        <v/>
      </c>
      <c r="AM746" s="30">
        <f>SUMIF([1]route!$E$3:$E$10005,E746,[1]!Table1[9])</f>
        <v/>
      </c>
      <c r="AN746" s="30">
        <f>SUMIF([1]route!$E$3:$E$10005,E746,[1]!Table1[10])</f>
        <v/>
      </c>
      <c r="AO746" s="30">
        <f>SUMIF([1]route!$E$3:$E$10005,E746,[1]!Table1[11])</f>
        <v/>
      </c>
      <c r="AP746" s="30">
        <f>SUMIF([1]route!$E$3:$E$10005,E746,[1]!Table1[12])</f>
        <v/>
      </c>
      <c r="AQ746" s="30">
        <f>SUMIF([1]route!$E$3:$E$10005,E746,[1]!Table1[13])</f>
        <v/>
      </c>
      <c r="AR746" s="30">
        <f>SUMIF([1]route!$E$3:$E$10005,E746,[1]!Table1[14])</f>
        <v/>
      </c>
      <c r="AS746" s="30">
        <f>SUMIF([1]route!$E$3:$E$10005,E746,[1]!Table1[15])</f>
        <v/>
      </c>
      <c r="AT746" s="30">
        <f>SUMIF([1]route!$E$3:$E$10005,E746,[1]!Table1[16])</f>
        <v/>
      </c>
      <c r="AU746" s="30">
        <f>SUMIF([1]route!$E$3:$E$10005,E746,[1]!Table1[17])</f>
        <v/>
      </c>
      <c r="AV746" s="30">
        <f>SUMIF([1]route!$E$3:$E$10005,E746,[1]!Table1[18])</f>
        <v/>
      </c>
      <c r="AW746" s="30">
        <f>SUMIF([1]route!$E$3:$E$10005,E746,[1]!Table1[19])</f>
        <v/>
      </c>
      <c r="AX746" s="30">
        <f>SUMIF([1]route!$E$3:$E$10005,E746,[1]!Table1[20])</f>
        <v/>
      </c>
      <c r="AY746" s="30">
        <f>SUMIF([1]route!$E$3:$E$10005,E746,[1]!Table1[21])</f>
        <v/>
      </c>
      <c r="AZ746" s="30">
        <f>SUMIF([1]route!$E$3:$E$10005,E746,[1]!Table1[22])</f>
        <v/>
      </c>
      <c r="BA746" s="30">
        <f>SUMIF([1]route!$E$3:$E$10005,E746,[1]!Table1[23])</f>
        <v/>
      </c>
      <c r="BB746" s="30">
        <f>SUMIF([1]route!$E$3:$E$10005,E746,[1]!Table1[24])</f>
        <v/>
      </c>
      <c r="BC746" s="30">
        <f>SUMIF([1]route!$E$3:$E$10005,E746,[1]!Table1[25])</f>
        <v/>
      </c>
      <c r="BD746" s="30">
        <f>SUMIF([1]route!$E$3:$E$10005,E746,[1]!Table1[26])</f>
        <v/>
      </c>
      <c r="BE746" s="30">
        <f>SUMIF([1]route!$E$3:$E$10005,E746,[1]!Table1[27])</f>
        <v/>
      </c>
      <c r="BF746" s="30">
        <f>SUMIF([1]route!$E$3:$E$10005,E746,[1]!Table1[28])</f>
        <v/>
      </c>
      <c r="BG746" s="30">
        <f>SUMIF([1]route!$E$3:$E$10005,E746,[1]!Table1[29])</f>
        <v/>
      </c>
      <c r="BH746" s="30">
        <f>SUMIF([1]route!$E$3:$E$10005,E746,[1]!Table1[30])</f>
        <v/>
      </c>
      <c r="BI746" s="30">
        <f>SUMIF([1]route!$E$3:$E$10005,E746,[1]!Table1[31])</f>
        <v/>
      </c>
      <c r="BJ746" s="30">
        <f>SUMIF([1]route!$E$3:$E$10005,E746,[1]!Table1[Remain PO])</f>
        <v/>
      </c>
      <c r="BK746" s="31">
        <f>SUMIF([1]route!$E$3:$E$10005,E746,[1]!Table1[N+1])</f>
        <v/>
      </c>
      <c r="BL746" s="31">
        <f>SUMIF([1]route!$E$3:$E$10005,E746,[1]!Table1[N+2])</f>
        <v/>
      </c>
      <c r="BM746" s="31">
        <f>SUMIF([1]route!$E$3:$E$10005,E746,[1]!Table1[N+3])</f>
        <v/>
      </c>
      <c r="BN746" s="32">
        <f>SUMIF([1]route!$E$3:$E$10005,E746,[1]!Table1[N+4])</f>
        <v/>
      </c>
      <c r="BP746" s="37">
        <f>$V746-$AD746</f>
        <v/>
      </c>
      <c r="BQ746" s="35">
        <f>BP746-AE746</f>
        <v/>
      </c>
      <c r="BR746" s="35">
        <f>BQ746-AF746</f>
        <v/>
      </c>
      <c r="BS746" s="35">
        <f>BR746-AG746</f>
        <v/>
      </c>
      <c r="BT746" s="35">
        <f>BS746-AH746</f>
        <v/>
      </c>
      <c r="BU746" s="35">
        <f>BT746-AI746</f>
        <v/>
      </c>
      <c r="BV746" s="35">
        <f>BU746-AJ746</f>
        <v/>
      </c>
      <c r="BW746" s="35">
        <f>BV746-AK746</f>
        <v/>
      </c>
      <c r="BX746" s="35">
        <f>BW746-AL746</f>
        <v/>
      </c>
      <c r="BY746" s="35">
        <f>BX746-AM746</f>
        <v/>
      </c>
      <c r="BZ746" s="35">
        <f>BY746-AN746</f>
        <v/>
      </c>
      <c r="CA746" s="35">
        <f>BZ746-AO746</f>
        <v/>
      </c>
      <c r="CB746" s="35">
        <f>CA746-AP746</f>
        <v/>
      </c>
      <c r="CC746" s="35">
        <f>CB746-AQ746</f>
        <v/>
      </c>
      <c r="CD746" s="35">
        <f>CC746-AR746</f>
        <v/>
      </c>
      <c r="CE746" s="35">
        <f>CD746-AS746</f>
        <v/>
      </c>
      <c r="CF746" s="35">
        <f>CE746-AT746</f>
        <v/>
      </c>
      <c r="CG746" s="35">
        <f>CF746-AU746</f>
        <v/>
      </c>
      <c r="CH746" s="35">
        <f>CG746-AV746</f>
        <v/>
      </c>
      <c r="CI746" s="35">
        <f>CH746-AW746</f>
        <v/>
      </c>
      <c r="CJ746" s="35">
        <f>CI746-AX746</f>
        <v/>
      </c>
      <c r="CK746" s="35">
        <f>CJ746-AY746</f>
        <v/>
      </c>
      <c r="CL746" s="35">
        <f>CK746-AZ746</f>
        <v/>
      </c>
      <c r="CM746" s="35">
        <f>CL746-BA746</f>
        <v/>
      </c>
      <c r="CN746" s="35">
        <f>CM746-BB746</f>
        <v/>
      </c>
      <c r="CO746" s="35">
        <f>CN746-BC746</f>
        <v/>
      </c>
      <c r="CP746" s="35">
        <f>CO746-BD746</f>
        <v/>
      </c>
      <c r="CQ746" s="35">
        <f>CP746-BE746</f>
        <v/>
      </c>
      <c r="CR746" s="35">
        <f>CQ746-BF746</f>
        <v/>
      </c>
      <c r="CS746" s="35">
        <f>CR746-BG746</f>
        <v/>
      </c>
      <c r="CT746" s="35">
        <f>CS746-BH746</f>
        <v/>
      </c>
      <c r="CU746" s="35">
        <f>CT746-BI746</f>
        <v/>
      </c>
      <c r="CV746" s="35">
        <f>CU746-BJ746</f>
        <v/>
      </c>
      <c r="CW746" s="38">
        <f>CV746-BK746</f>
        <v/>
      </c>
      <c r="CX746" s="38">
        <f>CW746-BL746</f>
        <v/>
      </c>
      <c r="CY746" s="38">
        <f>CX746-BM746</f>
        <v/>
      </c>
      <c r="CZ746" s="39">
        <f>CY746-BN746</f>
        <v/>
      </c>
      <c r="DA746" s="35" t="n"/>
    </row>
    <row r="747">
      <c r="D747" s="19" t="n"/>
      <c r="E747" s="19" t="n"/>
      <c r="F747" s="21" t="n"/>
      <c r="G747" s="21" t="n"/>
      <c r="H747" s="21" t="n"/>
      <c r="I747" s="19" t="n"/>
      <c r="J747" s="19" t="n"/>
      <c r="K747" s="21" t="n"/>
      <c r="L747" s="21" t="n"/>
      <c r="M747" s="22" t="n"/>
      <c r="N747" s="22" t="n"/>
      <c r="O747" s="19" t="n"/>
      <c r="P747" s="21" t="n"/>
      <c r="Q747" s="167">
        <f>'Cutting Rules'!AD747</f>
        <v/>
      </c>
      <c r="R747" s="168" t="n"/>
      <c r="S747" s="24" t="n"/>
      <c r="T747" s="169" t="inlineStr"/>
      <c r="U747" s="19" t="n"/>
      <c r="V747" s="25" t="n"/>
      <c r="W747" s="26" t="n"/>
      <c r="X747" s="27" t="n"/>
      <c r="Y747" s="47" t="n"/>
      <c r="Z747" s="121">
        <f>IFERROR(VLOOKUP(E747,[1]route!$E$3:$BL$10005,59,0),"")&amp;IFERROR(VLOOKUP(E747,[1]route!$E$3:$BL$10005,60,0),"")</f>
        <v/>
      </c>
      <c r="AA747" s="172">
        <f>IF(R747&gt;V747,R747-V747,0)</f>
        <v/>
      </c>
      <c r="AB747" s="173">
        <f>AA747*O747*N747/1000</f>
        <v/>
      </c>
      <c r="AC747" s="4">
        <f>IFERROR(MATCH($X747,$BP747:$CZ747,0),"")</f>
        <v/>
      </c>
      <c r="AD747" s="29" t="n">
        <v>0</v>
      </c>
      <c r="AE747" s="30">
        <f>SUMIF([1]route!$E$3:$E$10005,E747,[1]!Table1[1])</f>
        <v/>
      </c>
      <c r="AF747" s="30">
        <f>SUMIF([1]route!$E$3:$E$10005,E747,[1]!Table1[2])</f>
        <v/>
      </c>
      <c r="AG747" s="30">
        <f>SUMIF([1]route!$E$3:$E$10005,E747,[1]!Table1[3])</f>
        <v/>
      </c>
      <c r="AH747" s="30">
        <f>SUMIF([1]route!$E$3:$E$10005,E747,[1]!Table1[4])</f>
        <v/>
      </c>
      <c r="AI747" s="30">
        <f>SUMIF([1]route!$E$3:$E$10005,E747,[1]!Table1[5])</f>
        <v/>
      </c>
      <c r="AJ747" s="30">
        <f>SUMIF([1]route!$E$3:$E$10005,E747,[1]!Table1[6])</f>
        <v/>
      </c>
      <c r="AK747" s="30">
        <f>SUMIF([1]route!$E$3:$E$10005,E747,[1]!Table1[7])</f>
        <v/>
      </c>
      <c r="AL747" s="30">
        <f>SUMIF([1]route!$E$3:$E$10005,E747,[1]!Table1[8])</f>
        <v/>
      </c>
      <c r="AM747" s="30">
        <f>SUMIF([1]route!$E$3:$E$10005,E747,[1]!Table1[9])</f>
        <v/>
      </c>
      <c r="AN747" s="30">
        <f>SUMIF([1]route!$E$3:$E$10005,E747,[1]!Table1[10])</f>
        <v/>
      </c>
      <c r="AO747" s="30">
        <f>SUMIF([1]route!$E$3:$E$10005,E747,[1]!Table1[11])</f>
        <v/>
      </c>
      <c r="AP747" s="30">
        <f>SUMIF([1]route!$E$3:$E$10005,E747,[1]!Table1[12])</f>
        <v/>
      </c>
      <c r="AQ747" s="30">
        <f>SUMIF([1]route!$E$3:$E$10005,E747,[1]!Table1[13])</f>
        <v/>
      </c>
      <c r="AR747" s="30">
        <f>SUMIF([1]route!$E$3:$E$10005,E747,[1]!Table1[14])</f>
        <v/>
      </c>
      <c r="AS747" s="30">
        <f>SUMIF([1]route!$E$3:$E$10005,E747,[1]!Table1[15])</f>
        <v/>
      </c>
      <c r="AT747" s="30">
        <f>SUMIF([1]route!$E$3:$E$10005,E747,[1]!Table1[16])</f>
        <v/>
      </c>
      <c r="AU747" s="30">
        <f>SUMIF([1]route!$E$3:$E$10005,E747,[1]!Table1[17])</f>
        <v/>
      </c>
      <c r="AV747" s="30">
        <f>SUMIF([1]route!$E$3:$E$10005,E747,[1]!Table1[18])</f>
        <v/>
      </c>
      <c r="AW747" s="30">
        <f>SUMIF([1]route!$E$3:$E$10005,E747,[1]!Table1[19])</f>
        <v/>
      </c>
      <c r="AX747" s="30">
        <f>SUMIF([1]route!$E$3:$E$10005,E747,[1]!Table1[20])</f>
        <v/>
      </c>
      <c r="AY747" s="30">
        <f>SUMIF([1]route!$E$3:$E$10005,E747,[1]!Table1[21])</f>
        <v/>
      </c>
      <c r="AZ747" s="30">
        <f>SUMIF([1]route!$E$3:$E$10005,E747,[1]!Table1[22])</f>
        <v/>
      </c>
      <c r="BA747" s="30">
        <f>SUMIF([1]route!$E$3:$E$10005,E747,[1]!Table1[23])</f>
        <v/>
      </c>
      <c r="BB747" s="30">
        <f>SUMIF([1]route!$E$3:$E$10005,E747,[1]!Table1[24])</f>
        <v/>
      </c>
      <c r="BC747" s="30">
        <f>SUMIF([1]route!$E$3:$E$10005,E747,[1]!Table1[25])</f>
        <v/>
      </c>
      <c r="BD747" s="30">
        <f>SUMIF([1]route!$E$3:$E$10005,E747,[1]!Table1[26])</f>
        <v/>
      </c>
      <c r="BE747" s="30">
        <f>SUMIF([1]route!$E$3:$E$10005,E747,[1]!Table1[27])</f>
        <v/>
      </c>
      <c r="BF747" s="30">
        <f>SUMIF([1]route!$E$3:$E$10005,E747,[1]!Table1[28])</f>
        <v/>
      </c>
      <c r="BG747" s="30">
        <f>SUMIF([1]route!$E$3:$E$10005,E747,[1]!Table1[29])</f>
        <v/>
      </c>
      <c r="BH747" s="30">
        <f>SUMIF([1]route!$E$3:$E$10005,E747,[1]!Table1[30])</f>
        <v/>
      </c>
      <c r="BI747" s="30">
        <f>SUMIF([1]route!$E$3:$E$10005,E747,[1]!Table1[31])</f>
        <v/>
      </c>
      <c r="BJ747" s="30">
        <f>SUMIF([1]route!$E$3:$E$10005,E747,[1]!Table1[Remain PO])</f>
        <v/>
      </c>
      <c r="BK747" s="31">
        <f>SUMIF([1]route!$E$3:$E$10005,E747,[1]!Table1[N+1])</f>
        <v/>
      </c>
      <c r="BL747" s="31">
        <f>SUMIF([1]route!$E$3:$E$10005,E747,[1]!Table1[N+2])</f>
        <v/>
      </c>
      <c r="BM747" s="31">
        <f>SUMIF([1]route!$E$3:$E$10005,E747,[1]!Table1[N+3])</f>
        <v/>
      </c>
      <c r="BN747" s="32">
        <f>SUMIF([1]route!$E$3:$E$10005,E747,[1]!Table1[N+4])</f>
        <v/>
      </c>
      <c r="BP747" s="37">
        <f>$V747-$AD747</f>
        <v/>
      </c>
      <c r="BQ747" s="35">
        <f>BP747-AE747</f>
        <v/>
      </c>
      <c r="BR747" s="35">
        <f>BQ747-AF747</f>
        <v/>
      </c>
      <c r="BS747" s="35">
        <f>BR747-AG747</f>
        <v/>
      </c>
      <c r="BT747" s="35">
        <f>BS747-AH747</f>
        <v/>
      </c>
      <c r="BU747" s="35">
        <f>BT747-AI747</f>
        <v/>
      </c>
      <c r="BV747" s="35">
        <f>BU747-AJ747</f>
        <v/>
      </c>
      <c r="BW747" s="35">
        <f>BV747-AK747</f>
        <v/>
      </c>
      <c r="BX747" s="35">
        <f>BW747-AL747</f>
        <v/>
      </c>
      <c r="BY747" s="35">
        <f>BX747-AM747</f>
        <v/>
      </c>
      <c r="BZ747" s="35">
        <f>BY747-AN747</f>
        <v/>
      </c>
      <c r="CA747" s="35">
        <f>BZ747-AO747</f>
        <v/>
      </c>
      <c r="CB747" s="35">
        <f>CA747-AP747</f>
        <v/>
      </c>
      <c r="CC747" s="35">
        <f>CB747-AQ747</f>
        <v/>
      </c>
      <c r="CD747" s="35">
        <f>CC747-AR747</f>
        <v/>
      </c>
      <c r="CE747" s="35">
        <f>CD747-AS747</f>
        <v/>
      </c>
      <c r="CF747" s="35">
        <f>CE747-AT747</f>
        <v/>
      </c>
      <c r="CG747" s="35">
        <f>CF747-AU747</f>
        <v/>
      </c>
      <c r="CH747" s="35">
        <f>CG747-AV747</f>
        <v/>
      </c>
      <c r="CI747" s="35">
        <f>CH747-AW747</f>
        <v/>
      </c>
      <c r="CJ747" s="35">
        <f>CI747-AX747</f>
        <v/>
      </c>
      <c r="CK747" s="35">
        <f>CJ747-AY747</f>
        <v/>
      </c>
      <c r="CL747" s="35">
        <f>CK747-AZ747</f>
        <v/>
      </c>
      <c r="CM747" s="35">
        <f>CL747-BA747</f>
        <v/>
      </c>
      <c r="CN747" s="35">
        <f>CM747-BB747</f>
        <v/>
      </c>
      <c r="CO747" s="35">
        <f>CN747-BC747</f>
        <v/>
      </c>
      <c r="CP747" s="35">
        <f>CO747-BD747</f>
        <v/>
      </c>
      <c r="CQ747" s="35">
        <f>CP747-BE747</f>
        <v/>
      </c>
      <c r="CR747" s="35">
        <f>CQ747-BF747</f>
        <v/>
      </c>
      <c r="CS747" s="35">
        <f>CR747-BG747</f>
        <v/>
      </c>
      <c r="CT747" s="35">
        <f>CS747-BH747</f>
        <v/>
      </c>
      <c r="CU747" s="35">
        <f>CT747-BI747</f>
        <v/>
      </c>
      <c r="CV747" s="35">
        <f>CU747-BJ747</f>
        <v/>
      </c>
      <c r="CW747" s="38">
        <f>CV747-BK747</f>
        <v/>
      </c>
      <c r="CX747" s="38">
        <f>CW747-BL747</f>
        <v/>
      </c>
      <c r="CY747" s="38">
        <f>CX747-BM747</f>
        <v/>
      </c>
      <c r="CZ747" s="39">
        <f>CY747-BN747</f>
        <v/>
      </c>
      <c r="DA747" s="35" t="n"/>
    </row>
    <row r="748">
      <c r="D748" s="19" t="n"/>
      <c r="E748" s="19" t="n"/>
      <c r="F748" s="21" t="n"/>
      <c r="G748" s="21" t="n"/>
      <c r="H748" s="21" t="n"/>
      <c r="I748" s="19" t="n"/>
      <c r="J748" s="19" t="n"/>
      <c r="K748" s="21" t="n"/>
      <c r="L748" s="21" t="n"/>
      <c r="M748" s="22" t="n"/>
      <c r="N748" s="22" t="n"/>
      <c r="O748" s="19" t="n"/>
      <c r="P748" s="21" t="n"/>
      <c r="Q748" s="167">
        <f>'Cutting Rules'!AD748</f>
        <v/>
      </c>
      <c r="R748" s="168" t="n"/>
      <c r="S748" s="24" t="n"/>
      <c r="T748" s="169" t="inlineStr"/>
      <c r="U748" s="19" t="n"/>
      <c r="V748" s="25" t="n"/>
      <c r="W748" s="26" t="n"/>
      <c r="X748" s="27" t="n"/>
      <c r="Y748" s="47" t="n"/>
      <c r="Z748" s="121">
        <f>IFERROR(VLOOKUP(E748,[1]route!$E$3:$BL$10005,59,0),"")&amp;IFERROR(VLOOKUP(E748,[1]route!$E$3:$BL$10005,60,0),"")</f>
        <v/>
      </c>
      <c r="AA748" s="172">
        <f>IF(R748&gt;V748,R748-V748,0)</f>
        <v/>
      </c>
      <c r="AB748" s="173">
        <f>AA748*O748*N748/1000</f>
        <v/>
      </c>
      <c r="AC748" s="4">
        <f>IFERROR(MATCH($X748,$BP748:$CZ748,0),"")</f>
        <v/>
      </c>
      <c r="AD748" s="29" t="n">
        <v>0</v>
      </c>
      <c r="AE748" s="30">
        <f>SUMIF([1]route!$E$3:$E$10005,E748,[1]!Table1[1])</f>
        <v/>
      </c>
      <c r="AF748" s="30">
        <f>SUMIF([1]route!$E$3:$E$10005,E748,[1]!Table1[2])</f>
        <v/>
      </c>
      <c r="AG748" s="30">
        <f>SUMIF([1]route!$E$3:$E$10005,E748,[1]!Table1[3])</f>
        <v/>
      </c>
      <c r="AH748" s="30">
        <f>SUMIF([1]route!$E$3:$E$10005,E748,[1]!Table1[4])</f>
        <v/>
      </c>
      <c r="AI748" s="30">
        <f>SUMIF([1]route!$E$3:$E$10005,E748,[1]!Table1[5])</f>
        <v/>
      </c>
      <c r="AJ748" s="30">
        <f>SUMIF([1]route!$E$3:$E$10005,E748,[1]!Table1[6])</f>
        <v/>
      </c>
      <c r="AK748" s="30">
        <f>SUMIF([1]route!$E$3:$E$10005,E748,[1]!Table1[7])</f>
        <v/>
      </c>
      <c r="AL748" s="30">
        <f>SUMIF([1]route!$E$3:$E$10005,E748,[1]!Table1[8])</f>
        <v/>
      </c>
      <c r="AM748" s="30">
        <f>SUMIF([1]route!$E$3:$E$10005,E748,[1]!Table1[9])</f>
        <v/>
      </c>
      <c r="AN748" s="30">
        <f>SUMIF([1]route!$E$3:$E$10005,E748,[1]!Table1[10])</f>
        <v/>
      </c>
      <c r="AO748" s="30">
        <f>SUMIF([1]route!$E$3:$E$10005,E748,[1]!Table1[11])</f>
        <v/>
      </c>
      <c r="AP748" s="30">
        <f>SUMIF([1]route!$E$3:$E$10005,E748,[1]!Table1[12])</f>
        <v/>
      </c>
      <c r="AQ748" s="30">
        <f>SUMIF([1]route!$E$3:$E$10005,E748,[1]!Table1[13])</f>
        <v/>
      </c>
      <c r="AR748" s="30">
        <f>SUMIF([1]route!$E$3:$E$10005,E748,[1]!Table1[14])</f>
        <v/>
      </c>
      <c r="AS748" s="30">
        <f>SUMIF([1]route!$E$3:$E$10005,E748,[1]!Table1[15])</f>
        <v/>
      </c>
      <c r="AT748" s="30">
        <f>SUMIF([1]route!$E$3:$E$10005,E748,[1]!Table1[16])</f>
        <v/>
      </c>
      <c r="AU748" s="30">
        <f>SUMIF([1]route!$E$3:$E$10005,E748,[1]!Table1[17])</f>
        <v/>
      </c>
      <c r="AV748" s="30">
        <f>SUMIF([1]route!$E$3:$E$10005,E748,[1]!Table1[18])</f>
        <v/>
      </c>
      <c r="AW748" s="30">
        <f>SUMIF([1]route!$E$3:$E$10005,E748,[1]!Table1[19])</f>
        <v/>
      </c>
      <c r="AX748" s="30">
        <f>SUMIF([1]route!$E$3:$E$10005,E748,[1]!Table1[20])</f>
        <v/>
      </c>
      <c r="AY748" s="30">
        <f>SUMIF([1]route!$E$3:$E$10005,E748,[1]!Table1[21])</f>
        <v/>
      </c>
      <c r="AZ748" s="30">
        <f>SUMIF([1]route!$E$3:$E$10005,E748,[1]!Table1[22])</f>
        <v/>
      </c>
      <c r="BA748" s="30">
        <f>SUMIF([1]route!$E$3:$E$10005,E748,[1]!Table1[23])</f>
        <v/>
      </c>
      <c r="BB748" s="30">
        <f>SUMIF([1]route!$E$3:$E$10005,E748,[1]!Table1[24])</f>
        <v/>
      </c>
      <c r="BC748" s="30">
        <f>SUMIF([1]route!$E$3:$E$10005,E748,[1]!Table1[25])</f>
        <v/>
      </c>
      <c r="BD748" s="30">
        <f>SUMIF([1]route!$E$3:$E$10005,E748,[1]!Table1[26])</f>
        <v/>
      </c>
      <c r="BE748" s="30">
        <f>SUMIF([1]route!$E$3:$E$10005,E748,[1]!Table1[27])</f>
        <v/>
      </c>
      <c r="BF748" s="30">
        <f>SUMIF([1]route!$E$3:$E$10005,E748,[1]!Table1[28])</f>
        <v/>
      </c>
      <c r="BG748" s="30">
        <f>SUMIF([1]route!$E$3:$E$10005,E748,[1]!Table1[29])</f>
        <v/>
      </c>
      <c r="BH748" s="30">
        <f>SUMIF([1]route!$E$3:$E$10005,E748,[1]!Table1[30])</f>
        <v/>
      </c>
      <c r="BI748" s="30">
        <f>SUMIF([1]route!$E$3:$E$10005,E748,[1]!Table1[31])</f>
        <v/>
      </c>
      <c r="BJ748" s="30">
        <f>SUMIF([1]route!$E$3:$E$10005,E748,[1]!Table1[Remain PO])</f>
        <v/>
      </c>
      <c r="BK748" s="31">
        <f>SUMIF([1]route!$E$3:$E$10005,E748,[1]!Table1[N+1])</f>
        <v/>
      </c>
      <c r="BL748" s="31">
        <f>SUMIF([1]route!$E$3:$E$10005,E748,[1]!Table1[N+2])</f>
        <v/>
      </c>
      <c r="BM748" s="31">
        <f>SUMIF([1]route!$E$3:$E$10005,E748,[1]!Table1[N+3])</f>
        <v/>
      </c>
      <c r="BN748" s="32">
        <f>SUMIF([1]route!$E$3:$E$10005,E748,[1]!Table1[N+4])</f>
        <v/>
      </c>
      <c r="BP748" s="37">
        <f>$V748-$AD748</f>
        <v/>
      </c>
      <c r="BQ748" s="35">
        <f>BP748-AE748</f>
        <v/>
      </c>
      <c r="BR748" s="35">
        <f>BQ748-AF748</f>
        <v/>
      </c>
      <c r="BS748" s="35">
        <f>BR748-AG748</f>
        <v/>
      </c>
      <c r="BT748" s="35">
        <f>BS748-AH748</f>
        <v/>
      </c>
      <c r="BU748" s="35">
        <f>BT748-AI748</f>
        <v/>
      </c>
      <c r="BV748" s="35">
        <f>BU748-AJ748</f>
        <v/>
      </c>
      <c r="BW748" s="35">
        <f>BV748-AK748</f>
        <v/>
      </c>
      <c r="BX748" s="35">
        <f>BW748-AL748</f>
        <v/>
      </c>
      <c r="BY748" s="35">
        <f>BX748-AM748</f>
        <v/>
      </c>
      <c r="BZ748" s="35">
        <f>BY748-AN748</f>
        <v/>
      </c>
      <c r="CA748" s="35">
        <f>BZ748-AO748</f>
        <v/>
      </c>
      <c r="CB748" s="35">
        <f>CA748-AP748</f>
        <v/>
      </c>
      <c r="CC748" s="35">
        <f>CB748-AQ748</f>
        <v/>
      </c>
      <c r="CD748" s="35">
        <f>CC748-AR748</f>
        <v/>
      </c>
      <c r="CE748" s="35">
        <f>CD748-AS748</f>
        <v/>
      </c>
      <c r="CF748" s="35">
        <f>CE748-AT748</f>
        <v/>
      </c>
      <c r="CG748" s="35">
        <f>CF748-AU748</f>
        <v/>
      </c>
      <c r="CH748" s="35">
        <f>CG748-AV748</f>
        <v/>
      </c>
      <c r="CI748" s="35">
        <f>CH748-AW748</f>
        <v/>
      </c>
      <c r="CJ748" s="35">
        <f>CI748-AX748</f>
        <v/>
      </c>
      <c r="CK748" s="35">
        <f>CJ748-AY748</f>
        <v/>
      </c>
      <c r="CL748" s="35">
        <f>CK748-AZ748</f>
        <v/>
      </c>
      <c r="CM748" s="35">
        <f>CL748-BA748</f>
        <v/>
      </c>
      <c r="CN748" s="35">
        <f>CM748-BB748</f>
        <v/>
      </c>
      <c r="CO748" s="35">
        <f>CN748-BC748</f>
        <v/>
      </c>
      <c r="CP748" s="35">
        <f>CO748-BD748</f>
        <v/>
      </c>
      <c r="CQ748" s="35">
        <f>CP748-BE748</f>
        <v/>
      </c>
      <c r="CR748" s="35">
        <f>CQ748-BF748</f>
        <v/>
      </c>
      <c r="CS748" s="35">
        <f>CR748-BG748</f>
        <v/>
      </c>
      <c r="CT748" s="35">
        <f>CS748-BH748</f>
        <v/>
      </c>
      <c r="CU748" s="35">
        <f>CT748-BI748</f>
        <v/>
      </c>
      <c r="CV748" s="35">
        <f>CU748-BJ748</f>
        <v/>
      </c>
      <c r="CW748" s="38">
        <f>CV748-BK748</f>
        <v/>
      </c>
      <c r="CX748" s="38">
        <f>CW748-BL748</f>
        <v/>
      </c>
      <c r="CY748" s="38">
        <f>CX748-BM748</f>
        <v/>
      </c>
      <c r="CZ748" s="39">
        <f>CY748-BN748</f>
        <v/>
      </c>
      <c r="DA748" s="35" t="n"/>
    </row>
    <row r="749">
      <c r="D749" s="19" t="n"/>
      <c r="E749" s="19" t="n"/>
      <c r="F749" s="21" t="n"/>
      <c r="G749" s="21" t="n"/>
      <c r="H749" s="21" t="n"/>
      <c r="I749" s="19" t="n"/>
      <c r="J749" s="19" t="n"/>
      <c r="K749" s="21" t="n"/>
      <c r="L749" s="21" t="n"/>
      <c r="M749" s="22" t="n"/>
      <c r="N749" s="22" t="n"/>
      <c r="O749" s="19" t="n"/>
      <c r="P749" s="21" t="n"/>
      <c r="Q749" s="167">
        <f>'Cutting Rules'!AD749</f>
        <v/>
      </c>
      <c r="R749" s="168" t="n"/>
      <c r="S749" s="24" t="n"/>
      <c r="T749" s="169" t="inlineStr"/>
      <c r="U749" s="19" t="n"/>
      <c r="V749" s="25" t="n"/>
      <c r="W749" s="26" t="n"/>
      <c r="X749" s="27" t="n"/>
      <c r="Y749" s="47" t="n"/>
      <c r="Z749" s="121">
        <f>IFERROR(VLOOKUP(E749,[1]route!$E$3:$BL$10005,59,0),"")&amp;IFERROR(VLOOKUP(E749,[1]route!$E$3:$BL$10005,60,0),"")</f>
        <v/>
      </c>
      <c r="AA749" s="172">
        <f>IF(R749&gt;V749,R749-V749,0)</f>
        <v/>
      </c>
      <c r="AB749" s="173">
        <f>AA749*O749*N749/1000</f>
        <v/>
      </c>
      <c r="AC749" s="4">
        <f>IFERROR(MATCH($X749,$BP749:$CZ749,0),"")</f>
        <v/>
      </c>
      <c r="AD749" s="29" t="n">
        <v>0</v>
      </c>
      <c r="AE749" s="30">
        <f>SUMIF([1]route!$E$3:$E$10005,E749,[1]!Table1[1])</f>
        <v/>
      </c>
      <c r="AF749" s="30">
        <f>SUMIF([1]route!$E$3:$E$10005,E749,[1]!Table1[2])</f>
        <v/>
      </c>
      <c r="AG749" s="30">
        <f>SUMIF([1]route!$E$3:$E$10005,E749,[1]!Table1[3])</f>
        <v/>
      </c>
      <c r="AH749" s="30">
        <f>SUMIF([1]route!$E$3:$E$10005,E749,[1]!Table1[4])</f>
        <v/>
      </c>
      <c r="AI749" s="30">
        <f>SUMIF([1]route!$E$3:$E$10005,E749,[1]!Table1[5])</f>
        <v/>
      </c>
      <c r="AJ749" s="30">
        <f>SUMIF([1]route!$E$3:$E$10005,E749,[1]!Table1[6])</f>
        <v/>
      </c>
      <c r="AK749" s="30">
        <f>SUMIF([1]route!$E$3:$E$10005,E749,[1]!Table1[7])</f>
        <v/>
      </c>
      <c r="AL749" s="30">
        <f>SUMIF([1]route!$E$3:$E$10005,E749,[1]!Table1[8])</f>
        <v/>
      </c>
      <c r="AM749" s="30">
        <f>SUMIF([1]route!$E$3:$E$10005,E749,[1]!Table1[9])</f>
        <v/>
      </c>
      <c r="AN749" s="30">
        <f>SUMIF([1]route!$E$3:$E$10005,E749,[1]!Table1[10])</f>
        <v/>
      </c>
      <c r="AO749" s="30">
        <f>SUMIF([1]route!$E$3:$E$10005,E749,[1]!Table1[11])</f>
        <v/>
      </c>
      <c r="AP749" s="30">
        <f>SUMIF([1]route!$E$3:$E$10005,E749,[1]!Table1[12])</f>
        <v/>
      </c>
      <c r="AQ749" s="30">
        <f>SUMIF([1]route!$E$3:$E$10005,E749,[1]!Table1[13])</f>
        <v/>
      </c>
      <c r="AR749" s="30">
        <f>SUMIF([1]route!$E$3:$E$10005,E749,[1]!Table1[14])</f>
        <v/>
      </c>
      <c r="AS749" s="30">
        <f>SUMIF([1]route!$E$3:$E$10005,E749,[1]!Table1[15])</f>
        <v/>
      </c>
      <c r="AT749" s="30">
        <f>SUMIF([1]route!$E$3:$E$10005,E749,[1]!Table1[16])</f>
        <v/>
      </c>
      <c r="AU749" s="30">
        <f>SUMIF([1]route!$E$3:$E$10005,E749,[1]!Table1[17])</f>
        <v/>
      </c>
      <c r="AV749" s="30">
        <f>SUMIF([1]route!$E$3:$E$10005,E749,[1]!Table1[18])</f>
        <v/>
      </c>
      <c r="AW749" s="30">
        <f>SUMIF([1]route!$E$3:$E$10005,E749,[1]!Table1[19])</f>
        <v/>
      </c>
      <c r="AX749" s="30">
        <f>SUMIF([1]route!$E$3:$E$10005,E749,[1]!Table1[20])</f>
        <v/>
      </c>
      <c r="AY749" s="30">
        <f>SUMIF([1]route!$E$3:$E$10005,E749,[1]!Table1[21])</f>
        <v/>
      </c>
      <c r="AZ749" s="30">
        <f>SUMIF([1]route!$E$3:$E$10005,E749,[1]!Table1[22])</f>
        <v/>
      </c>
      <c r="BA749" s="30">
        <f>SUMIF([1]route!$E$3:$E$10005,E749,[1]!Table1[23])</f>
        <v/>
      </c>
      <c r="BB749" s="30">
        <f>SUMIF([1]route!$E$3:$E$10005,E749,[1]!Table1[24])</f>
        <v/>
      </c>
      <c r="BC749" s="30">
        <f>SUMIF([1]route!$E$3:$E$10005,E749,[1]!Table1[25])</f>
        <v/>
      </c>
      <c r="BD749" s="30">
        <f>SUMIF([1]route!$E$3:$E$10005,E749,[1]!Table1[26])</f>
        <v/>
      </c>
      <c r="BE749" s="30">
        <f>SUMIF([1]route!$E$3:$E$10005,E749,[1]!Table1[27])</f>
        <v/>
      </c>
      <c r="BF749" s="30">
        <f>SUMIF([1]route!$E$3:$E$10005,E749,[1]!Table1[28])</f>
        <v/>
      </c>
      <c r="BG749" s="30">
        <f>SUMIF([1]route!$E$3:$E$10005,E749,[1]!Table1[29])</f>
        <v/>
      </c>
      <c r="BH749" s="30">
        <f>SUMIF([1]route!$E$3:$E$10005,E749,[1]!Table1[30])</f>
        <v/>
      </c>
      <c r="BI749" s="30">
        <f>SUMIF([1]route!$E$3:$E$10005,E749,[1]!Table1[31])</f>
        <v/>
      </c>
      <c r="BJ749" s="30">
        <f>SUMIF([1]route!$E$3:$E$10005,E749,[1]!Table1[Remain PO])</f>
        <v/>
      </c>
      <c r="BK749" s="31">
        <f>SUMIF([1]route!$E$3:$E$10005,E749,[1]!Table1[N+1])</f>
        <v/>
      </c>
      <c r="BL749" s="31">
        <f>SUMIF([1]route!$E$3:$E$10005,E749,[1]!Table1[N+2])</f>
        <v/>
      </c>
      <c r="BM749" s="31">
        <f>SUMIF([1]route!$E$3:$E$10005,E749,[1]!Table1[N+3])</f>
        <v/>
      </c>
      <c r="BN749" s="32">
        <f>SUMIF([1]route!$E$3:$E$10005,E749,[1]!Table1[N+4])</f>
        <v/>
      </c>
      <c r="BP749" s="37">
        <f>$V749-$AD749</f>
        <v/>
      </c>
      <c r="BQ749" s="35">
        <f>BP749-AE749</f>
        <v/>
      </c>
      <c r="BR749" s="35">
        <f>BQ749-AF749</f>
        <v/>
      </c>
      <c r="BS749" s="35">
        <f>BR749-AG749</f>
        <v/>
      </c>
      <c r="BT749" s="35">
        <f>BS749-AH749</f>
        <v/>
      </c>
      <c r="BU749" s="35">
        <f>BT749-AI749</f>
        <v/>
      </c>
      <c r="BV749" s="35">
        <f>BU749-AJ749</f>
        <v/>
      </c>
      <c r="BW749" s="35">
        <f>BV749-AK749</f>
        <v/>
      </c>
      <c r="BX749" s="35">
        <f>BW749-AL749</f>
        <v/>
      </c>
      <c r="BY749" s="35">
        <f>BX749-AM749</f>
        <v/>
      </c>
      <c r="BZ749" s="35">
        <f>BY749-AN749</f>
        <v/>
      </c>
      <c r="CA749" s="35">
        <f>BZ749-AO749</f>
        <v/>
      </c>
      <c r="CB749" s="35">
        <f>CA749-AP749</f>
        <v/>
      </c>
      <c r="CC749" s="35">
        <f>CB749-AQ749</f>
        <v/>
      </c>
      <c r="CD749" s="35">
        <f>CC749-AR749</f>
        <v/>
      </c>
      <c r="CE749" s="35">
        <f>CD749-AS749</f>
        <v/>
      </c>
      <c r="CF749" s="35">
        <f>CE749-AT749</f>
        <v/>
      </c>
      <c r="CG749" s="35">
        <f>CF749-AU749</f>
        <v/>
      </c>
      <c r="CH749" s="35">
        <f>CG749-AV749</f>
        <v/>
      </c>
      <c r="CI749" s="35">
        <f>CH749-AW749</f>
        <v/>
      </c>
      <c r="CJ749" s="35">
        <f>CI749-AX749</f>
        <v/>
      </c>
      <c r="CK749" s="35">
        <f>CJ749-AY749</f>
        <v/>
      </c>
      <c r="CL749" s="35">
        <f>CK749-AZ749</f>
        <v/>
      </c>
      <c r="CM749" s="35">
        <f>CL749-BA749</f>
        <v/>
      </c>
      <c r="CN749" s="35">
        <f>CM749-BB749</f>
        <v/>
      </c>
      <c r="CO749" s="35">
        <f>CN749-BC749</f>
        <v/>
      </c>
      <c r="CP749" s="35">
        <f>CO749-BD749</f>
        <v/>
      </c>
      <c r="CQ749" s="35">
        <f>CP749-BE749</f>
        <v/>
      </c>
      <c r="CR749" s="35">
        <f>CQ749-BF749</f>
        <v/>
      </c>
      <c r="CS749" s="35">
        <f>CR749-BG749</f>
        <v/>
      </c>
      <c r="CT749" s="35">
        <f>CS749-BH749</f>
        <v/>
      </c>
      <c r="CU749" s="35">
        <f>CT749-BI749</f>
        <v/>
      </c>
      <c r="CV749" s="35">
        <f>CU749-BJ749</f>
        <v/>
      </c>
      <c r="CW749" s="38">
        <f>CV749-BK749</f>
        <v/>
      </c>
      <c r="CX749" s="38">
        <f>CW749-BL749</f>
        <v/>
      </c>
      <c r="CY749" s="38">
        <f>CX749-BM749</f>
        <v/>
      </c>
      <c r="CZ749" s="39">
        <f>CY749-BN749</f>
        <v/>
      </c>
      <c r="DA749" s="35" t="n"/>
    </row>
    <row r="750">
      <c r="D750" s="19" t="n"/>
      <c r="E750" s="19" t="n"/>
      <c r="F750" s="21" t="n"/>
      <c r="G750" s="21" t="n"/>
      <c r="H750" s="21" t="n"/>
      <c r="I750" s="19" t="n"/>
      <c r="J750" s="19" t="n"/>
      <c r="K750" s="21" t="n"/>
      <c r="L750" s="21" t="n"/>
      <c r="M750" s="22" t="n"/>
      <c r="N750" s="22" t="n"/>
      <c r="O750" s="19" t="n"/>
      <c r="P750" s="21" t="n"/>
      <c r="Q750" s="167">
        <f>'Cutting Rules'!AD750</f>
        <v/>
      </c>
      <c r="R750" s="168" t="n"/>
      <c r="S750" s="24" t="n"/>
      <c r="T750" s="169" t="inlineStr"/>
      <c r="U750" s="19" t="n"/>
      <c r="V750" s="25" t="n"/>
      <c r="W750" s="26" t="n"/>
      <c r="X750" s="27" t="n"/>
      <c r="Y750" s="47" t="n"/>
      <c r="Z750" s="121">
        <f>IFERROR(VLOOKUP(E750,[1]route!$E$3:$BL$10005,59,0),"")&amp;IFERROR(VLOOKUP(E750,[1]route!$E$3:$BL$10005,60,0),"")</f>
        <v/>
      </c>
      <c r="AA750" s="172">
        <f>IF(R750&gt;V750,R750-V750,0)</f>
        <v/>
      </c>
      <c r="AB750" s="173">
        <f>AA750*O750*N750/1000</f>
        <v/>
      </c>
      <c r="AC750" s="4">
        <f>IFERROR(MATCH($X750,$BP750:$CZ750,0),"")</f>
        <v/>
      </c>
      <c r="AD750" s="29" t="n">
        <v>0</v>
      </c>
      <c r="AE750" s="30">
        <f>SUMIF([1]route!$E$3:$E$10005,E750,[1]!Table1[1])</f>
        <v/>
      </c>
      <c r="AF750" s="30">
        <f>SUMIF([1]route!$E$3:$E$10005,E750,[1]!Table1[2])</f>
        <v/>
      </c>
      <c r="AG750" s="30">
        <f>SUMIF([1]route!$E$3:$E$10005,E750,[1]!Table1[3])</f>
        <v/>
      </c>
      <c r="AH750" s="30">
        <f>SUMIF([1]route!$E$3:$E$10005,E750,[1]!Table1[4])</f>
        <v/>
      </c>
      <c r="AI750" s="30">
        <f>SUMIF([1]route!$E$3:$E$10005,E750,[1]!Table1[5])</f>
        <v/>
      </c>
      <c r="AJ750" s="30">
        <f>SUMIF([1]route!$E$3:$E$10005,E750,[1]!Table1[6])</f>
        <v/>
      </c>
      <c r="AK750" s="30">
        <f>SUMIF([1]route!$E$3:$E$10005,E750,[1]!Table1[7])</f>
        <v/>
      </c>
      <c r="AL750" s="30">
        <f>SUMIF([1]route!$E$3:$E$10005,E750,[1]!Table1[8])</f>
        <v/>
      </c>
      <c r="AM750" s="30">
        <f>SUMIF([1]route!$E$3:$E$10005,E750,[1]!Table1[9])</f>
        <v/>
      </c>
      <c r="AN750" s="30">
        <f>SUMIF([1]route!$E$3:$E$10005,E750,[1]!Table1[10])</f>
        <v/>
      </c>
      <c r="AO750" s="30">
        <f>SUMIF([1]route!$E$3:$E$10005,E750,[1]!Table1[11])</f>
        <v/>
      </c>
      <c r="AP750" s="30">
        <f>SUMIF([1]route!$E$3:$E$10005,E750,[1]!Table1[12])</f>
        <v/>
      </c>
      <c r="AQ750" s="30">
        <f>SUMIF([1]route!$E$3:$E$10005,E750,[1]!Table1[13])</f>
        <v/>
      </c>
      <c r="AR750" s="30">
        <f>SUMIF([1]route!$E$3:$E$10005,E750,[1]!Table1[14])</f>
        <v/>
      </c>
      <c r="AS750" s="30">
        <f>SUMIF([1]route!$E$3:$E$10005,E750,[1]!Table1[15])</f>
        <v/>
      </c>
      <c r="AT750" s="30">
        <f>SUMIF([1]route!$E$3:$E$10005,E750,[1]!Table1[16])</f>
        <v/>
      </c>
      <c r="AU750" s="30">
        <f>SUMIF([1]route!$E$3:$E$10005,E750,[1]!Table1[17])</f>
        <v/>
      </c>
      <c r="AV750" s="30">
        <f>SUMIF([1]route!$E$3:$E$10005,E750,[1]!Table1[18])</f>
        <v/>
      </c>
      <c r="AW750" s="30">
        <f>SUMIF([1]route!$E$3:$E$10005,E750,[1]!Table1[19])</f>
        <v/>
      </c>
      <c r="AX750" s="30">
        <f>SUMIF([1]route!$E$3:$E$10005,E750,[1]!Table1[20])</f>
        <v/>
      </c>
      <c r="AY750" s="30">
        <f>SUMIF([1]route!$E$3:$E$10005,E750,[1]!Table1[21])</f>
        <v/>
      </c>
      <c r="AZ750" s="30">
        <f>SUMIF([1]route!$E$3:$E$10005,E750,[1]!Table1[22])</f>
        <v/>
      </c>
      <c r="BA750" s="30">
        <f>SUMIF([1]route!$E$3:$E$10005,E750,[1]!Table1[23])</f>
        <v/>
      </c>
      <c r="BB750" s="30">
        <f>SUMIF([1]route!$E$3:$E$10005,E750,[1]!Table1[24])</f>
        <v/>
      </c>
      <c r="BC750" s="30">
        <f>SUMIF([1]route!$E$3:$E$10005,E750,[1]!Table1[25])</f>
        <v/>
      </c>
      <c r="BD750" s="30">
        <f>SUMIF([1]route!$E$3:$E$10005,E750,[1]!Table1[26])</f>
        <v/>
      </c>
      <c r="BE750" s="30">
        <f>SUMIF([1]route!$E$3:$E$10005,E750,[1]!Table1[27])</f>
        <v/>
      </c>
      <c r="BF750" s="30">
        <f>SUMIF([1]route!$E$3:$E$10005,E750,[1]!Table1[28])</f>
        <v/>
      </c>
      <c r="BG750" s="30">
        <f>SUMIF([1]route!$E$3:$E$10005,E750,[1]!Table1[29])</f>
        <v/>
      </c>
      <c r="BH750" s="30">
        <f>SUMIF([1]route!$E$3:$E$10005,E750,[1]!Table1[30])</f>
        <v/>
      </c>
      <c r="BI750" s="30">
        <f>SUMIF([1]route!$E$3:$E$10005,E750,[1]!Table1[31])</f>
        <v/>
      </c>
      <c r="BJ750" s="30">
        <f>SUMIF([1]route!$E$3:$E$10005,E750,[1]!Table1[Remain PO])</f>
        <v/>
      </c>
      <c r="BK750" s="31">
        <f>SUMIF([1]route!$E$3:$E$10005,E750,[1]!Table1[N+1])</f>
        <v/>
      </c>
      <c r="BL750" s="31">
        <f>SUMIF([1]route!$E$3:$E$10005,E750,[1]!Table1[N+2])</f>
        <v/>
      </c>
      <c r="BM750" s="31">
        <f>SUMIF([1]route!$E$3:$E$10005,E750,[1]!Table1[N+3])</f>
        <v/>
      </c>
      <c r="BN750" s="32">
        <f>SUMIF([1]route!$E$3:$E$10005,E750,[1]!Table1[N+4])</f>
        <v/>
      </c>
      <c r="BP750" s="37">
        <f>$V750-$AD750</f>
        <v/>
      </c>
      <c r="BQ750" s="35">
        <f>BP750-AE750</f>
        <v/>
      </c>
      <c r="BR750" s="35">
        <f>BQ750-AF750</f>
        <v/>
      </c>
      <c r="BS750" s="35">
        <f>BR750-AG750</f>
        <v/>
      </c>
      <c r="BT750" s="35">
        <f>BS750-AH750</f>
        <v/>
      </c>
      <c r="BU750" s="35">
        <f>BT750-AI750</f>
        <v/>
      </c>
      <c r="BV750" s="35">
        <f>BU750-AJ750</f>
        <v/>
      </c>
      <c r="BW750" s="35">
        <f>BV750-AK750</f>
        <v/>
      </c>
      <c r="BX750" s="35">
        <f>BW750-AL750</f>
        <v/>
      </c>
      <c r="BY750" s="35">
        <f>BX750-AM750</f>
        <v/>
      </c>
      <c r="BZ750" s="35">
        <f>BY750-AN750</f>
        <v/>
      </c>
      <c r="CA750" s="35">
        <f>BZ750-AO750</f>
        <v/>
      </c>
      <c r="CB750" s="35">
        <f>CA750-AP750</f>
        <v/>
      </c>
      <c r="CC750" s="35">
        <f>CB750-AQ750</f>
        <v/>
      </c>
      <c r="CD750" s="35">
        <f>CC750-AR750</f>
        <v/>
      </c>
      <c r="CE750" s="35">
        <f>CD750-AS750</f>
        <v/>
      </c>
      <c r="CF750" s="35">
        <f>CE750-AT750</f>
        <v/>
      </c>
      <c r="CG750" s="35">
        <f>CF750-AU750</f>
        <v/>
      </c>
      <c r="CH750" s="35">
        <f>CG750-AV750</f>
        <v/>
      </c>
      <c r="CI750" s="35">
        <f>CH750-AW750</f>
        <v/>
      </c>
      <c r="CJ750" s="35">
        <f>CI750-AX750</f>
        <v/>
      </c>
      <c r="CK750" s="35">
        <f>CJ750-AY750</f>
        <v/>
      </c>
      <c r="CL750" s="35">
        <f>CK750-AZ750</f>
        <v/>
      </c>
      <c r="CM750" s="35">
        <f>CL750-BA750</f>
        <v/>
      </c>
      <c r="CN750" s="35">
        <f>CM750-BB750</f>
        <v/>
      </c>
      <c r="CO750" s="35">
        <f>CN750-BC750</f>
        <v/>
      </c>
      <c r="CP750" s="35">
        <f>CO750-BD750</f>
        <v/>
      </c>
      <c r="CQ750" s="35">
        <f>CP750-BE750</f>
        <v/>
      </c>
      <c r="CR750" s="35">
        <f>CQ750-BF750</f>
        <v/>
      </c>
      <c r="CS750" s="35">
        <f>CR750-BG750</f>
        <v/>
      </c>
      <c r="CT750" s="35">
        <f>CS750-BH750</f>
        <v/>
      </c>
      <c r="CU750" s="35">
        <f>CT750-BI750</f>
        <v/>
      </c>
      <c r="CV750" s="35">
        <f>CU750-BJ750</f>
        <v/>
      </c>
      <c r="CW750" s="38">
        <f>CV750-BK750</f>
        <v/>
      </c>
      <c r="CX750" s="38">
        <f>CW750-BL750</f>
        <v/>
      </c>
      <c r="CY750" s="38">
        <f>CX750-BM750</f>
        <v/>
      </c>
      <c r="CZ750" s="39">
        <f>CY750-BN750</f>
        <v/>
      </c>
      <c r="DA750" s="35" t="n"/>
    </row>
    <row r="751">
      <c r="D751" s="19" t="n"/>
      <c r="E751" s="19" t="n"/>
      <c r="F751" s="21" t="n"/>
      <c r="G751" s="21" t="n"/>
      <c r="H751" s="21" t="n"/>
      <c r="I751" s="19" t="n"/>
      <c r="J751" s="19" t="n"/>
      <c r="K751" s="21" t="n"/>
      <c r="L751" s="21" t="n"/>
      <c r="M751" s="22" t="n"/>
      <c r="N751" s="22" t="n"/>
      <c r="O751" s="19" t="n"/>
      <c r="P751" s="21" t="n"/>
      <c r="Q751" s="167">
        <f>'Cutting Rules'!AD751</f>
        <v/>
      </c>
      <c r="R751" s="168" t="n"/>
      <c r="S751" s="24" t="n"/>
      <c r="T751" s="169" t="inlineStr"/>
      <c r="U751" s="19" t="n"/>
      <c r="V751" s="25" t="n"/>
      <c r="W751" s="26" t="n"/>
      <c r="X751" s="27" t="n"/>
      <c r="Y751" s="47" t="n"/>
      <c r="Z751" s="121">
        <f>IFERROR(VLOOKUP(E751,[1]route!$E$3:$BL$10005,59,0),"")&amp;IFERROR(VLOOKUP(E751,[1]route!$E$3:$BL$10005,60,0),"")</f>
        <v/>
      </c>
      <c r="AA751" s="172">
        <f>IF(R751&gt;V751,R751-V751,0)</f>
        <v/>
      </c>
      <c r="AB751" s="173">
        <f>AA751*O751*N751/1000</f>
        <v/>
      </c>
      <c r="AC751" s="4">
        <f>IFERROR(MATCH($X751,$BP751:$CZ751,0),"")</f>
        <v/>
      </c>
      <c r="AD751" s="29" t="n">
        <v>0</v>
      </c>
      <c r="AE751" s="30">
        <f>SUMIF([1]route!$E$3:$E$10005,E751,[1]!Table1[1])</f>
        <v/>
      </c>
      <c r="AF751" s="30">
        <f>SUMIF([1]route!$E$3:$E$10005,E751,[1]!Table1[2])</f>
        <v/>
      </c>
      <c r="AG751" s="30">
        <f>SUMIF([1]route!$E$3:$E$10005,E751,[1]!Table1[3])</f>
        <v/>
      </c>
      <c r="AH751" s="30">
        <f>SUMIF([1]route!$E$3:$E$10005,E751,[1]!Table1[4])</f>
        <v/>
      </c>
      <c r="AI751" s="30">
        <f>SUMIF([1]route!$E$3:$E$10005,E751,[1]!Table1[5])</f>
        <v/>
      </c>
      <c r="AJ751" s="30">
        <f>SUMIF([1]route!$E$3:$E$10005,E751,[1]!Table1[6])</f>
        <v/>
      </c>
      <c r="AK751" s="30">
        <f>SUMIF([1]route!$E$3:$E$10005,E751,[1]!Table1[7])</f>
        <v/>
      </c>
      <c r="AL751" s="30">
        <f>SUMIF([1]route!$E$3:$E$10005,E751,[1]!Table1[8])</f>
        <v/>
      </c>
      <c r="AM751" s="30">
        <f>SUMIF([1]route!$E$3:$E$10005,E751,[1]!Table1[9])</f>
        <v/>
      </c>
      <c r="AN751" s="30">
        <f>SUMIF([1]route!$E$3:$E$10005,E751,[1]!Table1[10])</f>
        <v/>
      </c>
      <c r="AO751" s="30">
        <f>SUMIF([1]route!$E$3:$E$10005,E751,[1]!Table1[11])</f>
        <v/>
      </c>
      <c r="AP751" s="30">
        <f>SUMIF([1]route!$E$3:$E$10005,E751,[1]!Table1[12])</f>
        <v/>
      </c>
      <c r="AQ751" s="30">
        <f>SUMIF([1]route!$E$3:$E$10005,E751,[1]!Table1[13])</f>
        <v/>
      </c>
      <c r="AR751" s="30">
        <f>SUMIF([1]route!$E$3:$E$10005,E751,[1]!Table1[14])</f>
        <v/>
      </c>
      <c r="AS751" s="30">
        <f>SUMIF([1]route!$E$3:$E$10005,E751,[1]!Table1[15])</f>
        <v/>
      </c>
      <c r="AT751" s="30">
        <f>SUMIF([1]route!$E$3:$E$10005,E751,[1]!Table1[16])</f>
        <v/>
      </c>
      <c r="AU751" s="30">
        <f>SUMIF([1]route!$E$3:$E$10005,E751,[1]!Table1[17])</f>
        <v/>
      </c>
      <c r="AV751" s="30">
        <f>SUMIF([1]route!$E$3:$E$10005,E751,[1]!Table1[18])</f>
        <v/>
      </c>
      <c r="AW751" s="30">
        <f>SUMIF([1]route!$E$3:$E$10005,E751,[1]!Table1[19])</f>
        <v/>
      </c>
      <c r="AX751" s="30">
        <f>SUMIF([1]route!$E$3:$E$10005,E751,[1]!Table1[20])</f>
        <v/>
      </c>
      <c r="AY751" s="30">
        <f>SUMIF([1]route!$E$3:$E$10005,E751,[1]!Table1[21])</f>
        <v/>
      </c>
      <c r="AZ751" s="30">
        <f>SUMIF([1]route!$E$3:$E$10005,E751,[1]!Table1[22])</f>
        <v/>
      </c>
      <c r="BA751" s="30">
        <f>SUMIF([1]route!$E$3:$E$10005,E751,[1]!Table1[23])</f>
        <v/>
      </c>
      <c r="BB751" s="30">
        <f>SUMIF([1]route!$E$3:$E$10005,E751,[1]!Table1[24])</f>
        <v/>
      </c>
      <c r="BC751" s="30">
        <f>SUMIF([1]route!$E$3:$E$10005,E751,[1]!Table1[25])</f>
        <v/>
      </c>
      <c r="BD751" s="30">
        <f>SUMIF([1]route!$E$3:$E$10005,E751,[1]!Table1[26])</f>
        <v/>
      </c>
      <c r="BE751" s="30">
        <f>SUMIF([1]route!$E$3:$E$10005,E751,[1]!Table1[27])</f>
        <v/>
      </c>
      <c r="BF751" s="30">
        <f>SUMIF([1]route!$E$3:$E$10005,E751,[1]!Table1[28])</f>
        <v/>
      </c>
      <c r="BG751" s="30">
        <f>SUMIF([1]route!$E$3:$E$10005,E751,[1]!Table1[29])</f>
        <v/>
      </c>
      <c r="BH751" s="30">
        <f>SUMIF([1]route!$E$3:$E$10005,E751,[1]!Table1[30])</f>
        <v/>
      </c>
      <c r="BI751" s="30">
        <f>SUMIF([1]route!$E$3:$E$10005,E751,[1]!Table1[31])</f>
        <v/>
      </c>
      <c r="BJ751" s="30">
        <f>SUMIF([1]route!$E$3:$E$10005,E751,[1]!Table1[Remain PO])</f>
        <v/>
      </c>
      <c r="BK751" s="31">
        <f>SUMIF([1]route!$E$3:$E$10005,E751,[1]!Table1[N+1])</f>
        <v/>
      </c>
      <c r="BL751" s="31">
        <f>SUMIF([1]route!$E$3:$E$10005,E751,[1]!Table1[N+2])</f>
        <v/>
      </c>
      <c r="BM751" s="31">
        <f>SUMIF([1]route!$E$3:$E$10005,E751,[1]!Table1[N+3])</f>
        <v/>
      </c>
      <c r="BN751" s="32">
        <f>SUMIF([1]route!$E$3:$E$10005,E751,[1]!Table1[N+4])</f>
        <v/>
      </c>
      <c r="BP751" s="37">
        <f>$V751-$AD751</f>
        <v/>
      </c>
      <c r="BQ751" s="35">
        <f>BP751-AE751</f>
        <v/>
      </c>
      <c r="BR751" s="35">
        <f>BQ751-AF751</f>
        <v/>
      </c>
      <c r="BS751" s="35">
        <f>BR751-AG751</f>
        <v/>
      </c>
      <c r="BT751" s="35">
        <f>BS751-AH751</f>
        <v/>
      </c>
      <c r="BU751" s="35">
        <f>BT751-AI751</f>
        <v/>
      </c>
      <c r="BV751" s="35">
        <f>BU751-AJ751</f>
        <v/>
      </c>
      <c r="BW751" s="35">
        <f>BV751-AK751</f>
        <v/>
      </c>
      <c r="BX751" s="35">
        <f>BW751-AL751</f>
        <v/>
      </c>
      <c r="BY751" s="35">
        <f>BX751-AM751</f>
        <v/>
      </c>
      <c r="BZ751" s="35">
        <f>BY751-AN751</f>
        <v/>
      </c>
      <c r="CA751" s="35">
        <f>BZ751-AO751</f>
        <v/>
      </c>
      <c r="CB751" s="35">
        <f>CA751-AP751</f>
        <v/>
      </c>
      <c r="CC751" s="35">
        <f>CB751-AQ751</f>
        <v/>
      </c>
      <c r="CD751" s="35">
        <f>CC751-AR751</f>
        <v/>
      </c>
      <c r="CE751" s="35">
        <f>CD751-AS751</f>
        <v/>
      </c>
      <c r="CF751" s="35">
        <f>CE751-AT751</f>
        <v/>
      </c>
      <c r="CG751" s="35">
        <f>CF751-AU751</f>
        <v/>
      </c>
      <c r="CH751" s="35">
        <f>CG751-AV751</f>
        <v/>
      </c>
      <c r="CI751" s="35">
        <f>CH751-AW751</f>
        <v/>
      </c>
      <c r="CJ751" s="35">
        <f>CI751-AX751</f>
        <v/>
      </c>
      <c r="CK751" s="35">
        <f>CJ751-AY751</f>
        <v/>
      </c>
      <c r="CL751" s="35">
        <f>CK751-AZ751</f>
        <v/>
      </c>
      <c r="CM751" s="35">
        <f>CL751-BA751</f>
        <v/>
      </c>
      <c r="CN751" s="35">
        <f>CM751-BB751</f>
        <v/>
      </c>
      <c r="CO751" s="35">
        <f>CN751-BC751</f>
        <v/>
      </c>
      <c r="CP751" s="35">
        <f>CO751-BD751</f>
        <v/>
      </c>
      <c r="CQ751" s="35">
        <f>CP751-BE751</f>
        <v/>
      </c>
      <c r="CR751" s="35">
        <f>CQ751-BF751</f>
        <v/>
      </c>
      <c r="CS751" s="35">
        <f>CR751-BG751</f>
        <v/>
      </c>
      <c r="CT751" s="35">
        <f>CS751-BH751</f>
        <v/>
      </c>
      <c r="CU751" s="35">
        <f>CT751-BI751</f>
        <v/>
      </c>
      <c r="CV751" s="35">
        <f>CU751-BJ751</f>
        <v/>
      </c>
      <c r="CW751" s="38">
        <f>CV751-BK751</f>
        <v/>
      </c>
      <c r="CX751" s="38">
        <f>CW751-BL751</f>
        <v/>
      </c>
      <c r="CY751" s="38">
        <f>CX751-BM751</f>
        <v/>
      </c>
      <c r="CZ751" s="39">
        <f>CY751-BN751</f>
        <v/>
      </c>
      <c r="DA751" s="35" t="n"/>
    </row>
    <row r="752">
      <c r="D752" s="19" t="n"/>
      <c r="E752" s="19" t="n"/>
      <c r="F752" s="21" t="n"/>
      <c r="G752" s="21" t="n"/>
      <c r="H752" s="21" t="n"/>
      <c r="I752" s="19" t="n"/>
      <c r="J752" s="19" t="n"/>
      <c r="K752" s="21" t="n"/>
      <c r="L752" s="21" t="n"/>
      <c r="M752" s="22" t="n"/>
      <c r="N752" s="22" t="n"/>
      <c r="O752" s="19" t="n"/>
      <c r="P752" s="21" t="n"/>
      <c r="Q752" s="167">
        <f>'Cutting Rules'!AD752</f>
        <v/>
      </c>
      <c r="R752" s="168" t="n"/>
      <c r="S752" s="24" t="n"/>
      <c r="T752" s="169" t="inlineStr"/>
      <c r="U752" s="19" t="n"/>
      <c r="V752" s="25" t="n"/>
      <c r="W752" s="26" t="n"/>
      <c r="X752" s="27" t="n"/>
      <c r="Y752" s="47" t="n"/>
      <c r="Z752" s="121">
        <f>IFERROR(VLOOKUP(E752,[1]route!$E$3:$BL$10005,59,0),"")&amp;IFERROR(VLOOKUP(E752,[1]route!$E$3:$BL$10005,60,0),"")</f>
        <v/>
      </c>
      <c r="AA752" s="172">
        <f>IF(R752&gt;V752,R752-V752,0)</f>
        <v/>
      </c>
      <c r="AB752" s="173">
        <f>AA752*O752*N752/1000</f>
        <v/>
      </c>
      <c r="AC752" s="4">
        <f>IFERROR(MATCH($X752,$BP752:$CZ752,0),"")</f>
        <v/>
      </c>
      <c r="AD752" s="29" t="n">
        <v>0</v>
      </c>
      <c r="AE752" s="30">
        <f>SUMIF([1]route!$E$3:$E$10005,E752,[1]!Table1[1])</f>
        <v/>
      </c>
      <c r="AF752" s="30">
        <f>SUMIF([1]route!$E$3:$E$10005,E752,[1]!Table1[2])</f>
        <v/>
      </c>
      <c r="AG752" s="30">
        <f>SUMIF([1]route!$E$3:$E$10005,E752,[1]!Table1[3])</f>
        <v/>
      </c>
      <c r="AH752" s="30">
        <f>SUMIF([1]route!$E$3:$E$10005,E752,[1]!Table1[4])</f>
        <v/>
      </c>
      <c r="AI752" s="30">
        <f>SUMIF([1]route!$E$3:$E$10005,E752,[1]!Table1[5])</f>
        <v/>
      </c>
      <c r="AJ752" s="30">
        <f>SUMIF([1]route!$E$3:$E$10005,E752,[1]!Table1[6])</f>
        <v/>
      </c>
      <c r="AK752" s="30">
        <f>SUMIF([1]route!$E$3:$E$10005,E752,[1]!Table1[7])</f>
        <v/>
      </c>
      <c r="AL752" s="30">
        <f>SUMIF([1]route!$E$3:$E$10005,E752,[1]!Table1[8])</f>
        <v/>
      </c>
      <c r="AM752" s="30">
        <f>SUMIF([1]route!$E$3:$E$10005,E752,[1]!Table1[9])</f>
        <v/>
      </c>
      <c r="AN752" s="30">
        <f>SUMIF([1]route!$E$3:$E$10005,E752,[1]!Table1[10])</f>
        <v/>
      </c>
      <c r="AO752" s="30">
        <f>SUMIF([1]route!$E$3:$E$10005,E752,[1]!Table1[11])</f>
        <v/>
      </c>
      <c r="AP752" s="30">
        <f>SUMIF([1]route!$E$3:$E$10005,E752,[1]!Table1[12])</f>
        <v/>
      </c>
      <c r="AQ752" s="30">
        <f>SUMIF([1]route!$E$3:$E$10005,E752,[1]!Table1[13])</f>
        <v/>
      </c>
      <c r="AR752" s="30">
        <f>SUMIF([1]route!$E$3:$E$10005,E752,[1]!Table1[14])</f>
        <v/>
      </c>
      <c r="AS752" s="30">
        <f>SUMIF([1]route!$E$3:$E$10005,E752,[1]!Table1[15])</f>
        <v/>
      </c>
      <c r="AT752" s="30">
        <f>SUMIF([1]route!$E$3:$E$10005,E752,[1]!Table1[16])</f>
        <v/>
      </c>
      <c r="AU752" s="30">
        <f>SUMIF([1]route!$E$3:$E$10005,E752,[1]!Table1[17])</f>
        <v/>
      </c>
      <c r="AV752" s="30">
        <f>SUMIF([1]route!$E$3:$E$10005,E752,[1]!Table1[18])</f>
        <v/>
      </c>
      <c r="AW752" s="30">
        <f>SUMIF([1]route!$E$3:$E$10005,E752,[1]!Table1[19])</f>
        <v/>
      </c>
      <c r="AX752" s="30">
        <f>SUMIF([1]route!$E$3:$E$10005,E752,[1]!Table1[20])</f>
        <v/>
      </c>
      <c r="AY752" s="30">
        <f>SUMIF([1]route!$E$3:$E$10005,E752,[1]!Table1[21])</f>
        <v/>
      </c>
      <c r="AZ752" s="30">
        <f>SUMIF([1]route!$E$3:$E$10005,E752,[1]!Table1[22])</f>
        <v/>
      </c>
      <c r="BA752" s="30">
        <f>SUMIF([1]route!$E$3:$E$10005,E752,[1]!Table1[23])</f>
        <v/>
      </c>
      <c r="BB752" s="30">
        <f>SUMIF([1]route!$E$3:$E$10005,E752,[1]!Table1[24])</f>
        <v/>
      </c>
      <c r="BC752" s="30">
        <f>SUMIF([1]route!$E$3:$E$10005,E752,[1]!Table1[25])</f>
        <v/>
      </c>
      <c r="BD752" s="30">
        <f>SUMIF([1]route!$E$3:$E$10005,E752,[1]!Table1[26])</f>
        <v/>
      </c>
      <c r="BE752" s="30">
        <f>SUMIF([1]route!$E$3:$E$10005,E752,[1]!Table1[27])</f>
        <v/>
      </c>
      <c r="BF752" s="30">
        <f>SUMIF([1]route!$E$3:$E$10005,E752,[1]!Table1[28])</f>
        <v/>
      </c>
      <c r="BG752" s="30">
        <f>SUMIF([1]route!$E$3:$E$10005,E752,[1]!Table1[29])</f>
        <v/>
      </c>
      <c r="BH752" s="30">
        <f>SUMIF([1]route!$E$3:$E$10005,E752,[1]!Table1[30])</f>
        <v/>
      </c>
      <c r="BI752" s="30">
        <f>SUMIF([1]route!$E$3:$E$10005,E752,[1]!Table1[31])</f>
        <v/>
      </c>
      <c r="BJ752" s="30">
        <f>SUMIF([1]route!$E$3:$E$10005,E752,[1]!Table1[Remain PO])</f>
        <v/>
      </c>
      <c r="BK752" s="31">
        <f>SUMIF([1]route!$E$3:$E$10005,E752,[1]!Table1[N+1])</f>
        <v/>
      </c>
      <c r="BL752" s="31">
        <f>SUMIF([1]route!$E$3:$E$10005,E752,[1]!Table1[N+2])</f>
        <v/>
      </c>
      <c r="BM752" s="31">
        <f>SUMIF([1]route!$E$3:$E$10005,E752,[1]!Table1[N+3])</f>
        <v/>
      </c>
      <c r="BN752" s="32">
        <f>SUMIF([1]route!$E$3:$E$10005,E752,[1]!Table1[N+4])</f>
        <v/>
      </c>
      <c r="BP752" s="37">
        <f>$V752-$AD752</f>
        <v/>
      </c>
      <c r="BQ752" s="35">
        <f>BP752-AE752</f>
        <v/>
      </c>
      <c r="BR752" s="35">
        <f>BQ752-AF752</f>
        <v/>
      </c>
      <c r="BS752" s="35">
        <f>BR752-AG752</f>
        <v/>
      </c>
      <c r="BT752" s="35">
        <f>BS752-AH752</f>
        <v/>
      </c>
      <c r="BU752" s="35">
        <f>BT752-AI752</f>
        <v/>
      </c>
      <c r="BV752" s="35">
        <f>BU752-AJ752</f>
        <v/>
      </c>
      <c r="BW752" s="35">
        <f>BV752-AK752</f>
        <v/>
      </c>
      <c r="BX752" s="35">
        <f>BW752-AL752</f>
        <v/>
      </c>
      <c r="BY752" s="35">
        <f>BX752-AM752</f>
        <v/>
      </c>
      <c r="BZ752" s="35">
        <f>BY752-AN752</f>
        <v/>
      </c>
      <c r="CA752" s="35">
        <f>BZ752-AO752</f>
        <v/>
      </c>
      <c r="CB752" s="35">
        <f>CA752-AP752</f>
        <v/>
      </c>
      <c r="CC752" s="35">
        <f>CB752-AQ752</f>
        <v/>
      </c>
      <c r="CD752" s="35">
        <f>CC752-AR752</f>
        <v/>
      </c>
      <c r="CE752" s="35">
        <f>CD752-AS752</f>
        <v/>
      </c>
      <c r="CF752" s="35">
        <f>CE752-AT752</f>
        <v/>
      </c>
      <c r="CG752" s="35">
        <f>CF752-AU752</f>
        <v/>
      </c>
      <c r="CH752" s="35">
        <f>CG752-AV752</f>
        <v/>
      </c>
      <c r="CI752" s="35">
        <f>CH752-AW752</f>
        <v/>
      </c>
      <c r="CJ752" s="35">
        <f>CI752-AX752</f>
        <v/>
      </c>
      <c r="CK752" s="35">
        <f>CJ752-AY752</f>
        <v/>
      </c>
      <c r="CL752" s="35">
        <f>CK752-AZ752</f>
        <v/>
      </c>
      <c r="CM752" s="35">
        <f>CL752-BA752</f>
        <v/>
      </c>
      <c r="CN752" s="35">
        <f>CM752-BB752</f>
        <v/>
      </c>
      <c r="CO752" s="35">
        <f>CN752-BC752</f>
        <v/>
      </c>
      <c r="CP752" s="35">
        <f>CO752-BD752</f>
        <v/>
      </c>
      <c r="CQ752" s="35">
        <f>CP752-BE752</f>
        <v/>
      </c>
      <c r="CR752" s="35">
        <f>CQ752-BF752</f>
        <v/>
      </c>
      <c r="CS752" s="35">
        <f>CR752-BG752</f>
        <v/>
      </c>
      <c r="CT752" s="35">
        <f>CS752-BH752</f>
        <v/>
      </c>
      <c r="CU752" s="35">
        <f>CT752-BI752</f>
        <v/>
      </c>
      <c r="CV752" s="35">
        <f>CU752-BJ752</f>
        <v/>
      </c>
      <c r="CW752" s="38">
        <f>CV752-BK752</f>
        <v/>
      </c>
      <c r="CX752" s="38">
        <f>CW752-BL752</f>
        <v/>
      </c>
      <c r="CY752" s="38">
        <f>CX752-BM752</f>
        <v/>
      </c>
      <c r="CZ752" s="39">
        <f>CY752-BN752</f>
        <v/>
      </c>
      <c r="DA752" s="35" t="n"/>
    </row>
    <row r="753">
      <c r="D753" s="19" t="n"/>
      <c r="E753" s="19" t="n"/>
      <c r="F753" s="21" t="n"/>
      <c r="G753" s="21" t="n"/>
      <c r="H753" s="21" t="n"/>
      <c r="I753" s="19" t="n"/>
      <c r="J753" s="19" t="n"/>
      <c r="K753" s="21" t="n"/>
      <c r="L753" s="21" t="n"/>
      <c r="M753" s="22" t="n"/>
      <c r="N753" s="22" t="n"/>
      <c r="O753" s="19" t="n"/>
      <c r="P753" s="21" t="n"/>
      <c r="Q753" s="167">
        <f>'Cutting Rules'!AD753</f>
        <v/>
      </c>
      <c r="R753" s="168" t="n"/>
      <c r="S753" s="24" t="n"/>
      <c r="T753" s="169" t="inlineStr"/>
      <c r="U753" s="19" t="n"/>
      <c r="V753" s="25" t="n"/>
      <c r="W753" s="26" t="n"/>
      <c r="X753" s="27" t="n"/>
      <c r="Y753" s="47" t="n"/>
      <c r="Z753" s="121">
        <f>IFERROR(VLOOKUP(E753,[1]route!$E$3:$BL$10005,59,0),"")&amp;IFERROR(VLOOKUP(E753,[1]route!$E$3:$BL$10005,60,0),"")</f>
        <v/>
      </c>
      <c r="AA753" s="172">
        <f>IF(R753&gt;V753,R753-V753,0)</f>
        <v/>
      </c>
      <c r="AB753" s="173">
        <f>AA753*O753*N753/1000</f>
        <v/>
      </c>
      <c r="AC753" s="4">
        <f>IFERROR(MATCH($X753,$BP753:$CZ753,0),"")</f>
        <v/>
      </c>
      <c r="AD753" s="29" t="n">
        <v>0</v>
      </c>
      <c r="AE753" s="30">
        <f>SUMIF([1]route!$E$3:$E$10005,E753,[1]!Table1[1])</f>
        <v/>
      </c>
      <c r="AF753" s="30">
        <f>SUMIF([1]route!$E$3:$E$10005,E753,[1]!Table1[2])</f>
        <v/>
      </c>
      <c r="AG753" s="30">
        <f>SUMIF([1]route!$E$3:$E$10005,E753,[1]!Table1[3])</f>
        <v/>
      </c>
      <c r="AH753" s="30">
        <f>SUMIF([1]route!$E$3:$E$10005,E753,[1]!Table1[4])</f>
        <v/>
      </c>
      <c r="AI753" s="30">
        <f>SUMIF([1]route!$E$3:$E$10005,E753,[1]!Table1[5])</f>
        <v/>
      </c>
      <c r="AJ753" s="30">
        <f>SUMIF([1]route!$E$3:$E$10005,E753,[1]!Table1[6])</f>
        <v/>
      </c>
      <c r="AK753" s="30">
        <f>SUMIF([1]route!$E$3:$E$10005,E753,[1]!Table1[7])</f>
        <v/>
      </c>
      <c r="AL753" s="30">
        <f>SUMIF([1]route!$E$3:$E$10005,E753,[1]!Table1[8])</f>
        <v/>
      </c>
      <c r="AM753" s="30">
        <f>SUMIF([1]route!$E$3:$E$10005,E753,[1]!Table1[9])</f>
        <v/>
      </c>
      <c r="AN753" s="30">
        <f>SUMIF([1]route!$E$3:$E$10005,E753,[1]!Table1[10])</f>
        <v/>
      </c>
      <c r="AO753" s="30">
        <f>SUMIF([1]route!$E$3:$E$10005,E753,[1]!Table1[11])</f>
        <v/>
      </c>
      <c r="AP753" s="30">
        <f>SUMIF([1]route!$E$3:$E$10005,E753,[1]!Table1[12])</f>
        <v/>
      </c>
      <c r="AQ753" s="30">
        <f>SUMIF([1]route!$E$3:$E$10005,E753,[1]!Table1[13])</f>
        <v/>
      </c>
      <c r="AR753" s="30">
        <f>SUMIF([1]route!$E$3:$E$10005,E753,[1]!Table1[14])</f>
        <v/>
      </c>
      <c r="AS753" s="30">
        <f>SUMIF([1]route!$E$3:$E$10005,E753,[1]!Table1[15])</f>
        <v/>
      </c>
      <c r="AT753" s="30">
        <f>SUMIF([1]route!$E$3:$E$10005,E753,[1]!Table1[16])</f>
        <v/>
      </c>
      <c r="AU753" s="30">
        <f>SUMIF([1]route!$E$3:$E$10005,E753,[1]!Table1[17])</f>
        <v/>
      </c>
      <c r="AV753" s="30">
        <f>SUMIF([1]route!$E$3:$E$10005,E753,[1]!Table1[18])</f>
        <v/>
      </c>
      <c r="AW753" s="30">
        <f>SUMIF([1]route!$E$3:$E$10005,E753,[1]!Table1[19])</f>
        <v/>
      </c>
      <c r="AX753" s="30">
        <f>SUMIF([1]route!$E$3:$E$10005,E753,[1]!Table1[20])</f>
        <v/>
      </c>
      <c r="AY753" s="30">
        <f>SUMIF([1]route!$E$3:$E$10005,E753,[1]!Table1[21])</f>
        <v/>
      </c>
      <c r="AZ753" s="30">
        <f>SUMIF([1]route!$E$3:$E$10005,E753,[1]!Table1[22])</f>
        <v/>
      </c>
      <c r="BA753" s="30">
        <f>SUMIF([1]route!$E$3:$E$10005,E753,[1]!Table1[23])</f>
        <v/>
      </c>
      <c r="BB753" s="30">
        <f>SUMIF([1]route!$E$3:$E$10005,E753,[1]!Table1[24])</f>
        <v/>
      </c>
      <c r="BC753" s="30">
        <f>SUMIF([1]route!$E$3:$E$10005,E753,[1]!Table1[25])</f>
        <v/>
      </c>
      <c r="BD753" s="30">
        <f>SUMIF([1]route!$E$3:$E$10005,E753,[1]!Table1[26])</f>
        <v/>
      </c>
      <c r="BE753" s="30">
        <f>SUMIF([1]route!$E$3:$E$10005,E753,[1]!Table1[27])</f>
        <v/>
      </c>
      <c r="BF753" s="30">
        <f>SUMIF([1]route!$E$3:$E$10005,E753,[1]!Table1[28])</f>
        <v/>
      </c>
      <c r="BG753" s="30">
        <f>SUMIF([1]route!$E$3:$E$10005,E753,[1]!Table1[29])</f>
        <v/>
      </c>
      <c r="BH753" s="30">
        <f>SUMIF([1]route!$E$3:$E$10005,E753,[1]!Table1[30])</f>
        <v/>
      </c>
      <c r="BI753" s="30">
        <f>SUMIF([1]route!$E$3:$E$10005,E753,[1]!Table1[31])</f>
        <v/>
      </c>
      <c r="BJ753" s="30">
        <f>SUMIF([1]route!$E$3:$E$10005,E753,[1]!Table1[Remain PO])</f>
        <v/>
      </c>
      <c r="BK753" s="31">
        <f>SUMIF([1]route!$E$3:$E$10005,E753,[1]!Table1[N+1])</f>
        <v/>
      </c>
      <c r="BL753" s="31">
        <f>SUMIF([1]route!$E$3:$E$10005,E753,[1]!Table1[N+2])</f>
        <v/>
      </c>
      <c r="BM753" s="31">
        <f>SUMIF([1]route!$E$3:$E$10005,E753,[1]!Table1[N+3])</f>
        <v/>
      </c>
      <c r="BN753" s="32">
        <f>SUMIF([1]route!$E$3:$E$10005,E753,[1]!Table1[N+4])</f>
        <v/>
      </c>
      <c r="BP753" s="37">
        <f>$V753-$AD753</f>
        <v/>
      </c>
      <c r="BQ753" s="35">
        <f>BP753-AE753</f>
        <v/>
      </c>
      <c r="BR753" s="35">
        <f>BQ753-AF753</f>
        <v/>
      </c>
      <c r="BS753" s="35">
        <f>BR753-AG753</f>
        <v/>
      </c>
      <c r="BT753" s="35">
        <f>BS753-AH753</f>
        <v/>
      </c>
      <c r="BU753" s="35">
        <f>BT753-AI753</f>
        <v/>
      </c>
      <c r="BV753" s="35">
        <f>BU753-AJ753</f>
        <v/>
      </c>
      <c r="BW753" s="35">
        <f>BV753-AK753</f>
        <v/>
      </c>
      <c r="BX753" s="35">
        <f>BW753-AL753</f>
        <v/>
      </c>
      <c r="BY753" s="35">
        <f>BX753-AM753</f>
        <v/>
      </c>
      <c r="BZ753" s="35">
        <f>BY753-AN753</f>
        <v/>
      </c>
      <c r="CA753" s="35">
        <f>BZ753-AO753</f>
        <v/>
      </c>
      <c r="CB753" s="35">
        <f>CA753-AP753</f>
        <v/>
      </c>
      <c r="CC753" s="35">
        <f>CB753-AQ753</f>
        <v/>
      </c>
      <c r="CD753" s="35">
        <f>CC753-AR753</f>
        <v/>
      </c>
      <c r="CE753" s="35">
        <f>CD753-AS753</f>
        <v/>
      </c>
      <c r="CF753" s="35">
        <f>CE753-AT753</f>
        <v/>
      </c>
      <c r="CG753" s="35">
        <f>CF753-AU753</f>
        <v/>
      </c>
      <c r="CH753" s="35">
        <f>CG753-AV753</f>
        <v/>
      </c>
      <c r="CI753" s="35">
        <f>CH753-AW753</f>
        <v/>
      </c>
      <c r="CJ753" s="35">
        <f>CI753-AX753</f>
        <v/>
      </c>
      <c r="CK753" s="35">
        <f>CJ753-AY753</f>
        <v/>
      </c>
      <c r="CL753" s="35">
        <f>CK753-AZ753</f>
        <v/>
      </c>
      <c r="CM753" s="35">
        <f>CL753-BA753</f>
        <v/>
      </c>
      <c r="CN753" s="35">
        <f>CM753-BB753</f>
        <v/>
      </c>
      <c r="CO753" s="35">
        <f>CN753-BC753</f>
        <v/>
      </c>
      <c r="CP753" s="35">
        <f>CO753-BD753</f>
        <v/>
      </c>
      <c r="CQ753" s="35">
        <f>CP753-BE753</f>
        <v/>
      </c>
      <c r="CR753" s="35">
        <f>CQ753-BF753</f>
        <v/>
      </c>
      <c r="CS753" s="35">
        <f>CR753-BG753</f>
        <v/>
      </c>
      <c r="CT753" s="35">
        <f>CS753-BH753</f>
        <v/>
      </c>
      <c r="CU753" s="35">
        <f>CT753-BI753</f>
        <v/>
      </c>
      <c r="CV753" s="35">
        <f>CU753-BJ753</f>
        <v/>
      </c>
      <c r="CW753" s="38">
        <f>CV753-BK753</f>
        <v/>
      </c>
      <c r="CX753" s="38">
        <f>CW753-BL753</f>
        <v/>
      </c>
      <c r="CY753" s="38">
        <f>CX753-BM753</f>
        <v/>
      </c>
      <c r="CZ753" s="39">
        <f>CY753-BN753</f>
        <v/>
      </c>
      <c r="DA753" s="35" t="n"/>
    </row>
    <row r="754">
      <c r="D754" s="19" t="n"/>
      <c r="E754" s="19" t="n"/>
      <c r="F754" s="21" t="n"/>
      <c r="G754" s="21" t="n"/>
      <c r="H754" s="21" t="n"/>
      <c r="I754" s="19" t="n"/>
      <c r="J754" s="19" t="n"/>
      <c r="K754" s="21" t="n"/>
      <c r="L754" s="21" t="n"/>
      <c r="M754" s="22" t="n"/>
      <c r="N754" s="22" t="n"/>
      <c r="O754" s="19" t="n"/>
      <c r="P754" s="21" t="n"/>
      <c r="Q754" s="167">
        <f>'Cutting Rules'!AD754</f>
        <v/>
      </c>
      <c r="R754" s="168" t="n"/>
      <c r="S754" s="24" t="n"/>
      <c r="T754" s="169" t="inlineStr"/>
      <c r="U754" s="19" t="n"/>
      <c r="V754" s="25" t="n"/>
      <c r="W754" s="26" t="n"/>
      <c r="X754" s="27" t="n"/>
      <c r="Y754" s="47" t="n"/>
      <c r="Z754" s="121">
        <f>IFERROR(VLOOKUP(E754,[1]route!$E$3:$BL$10005,59,0),"")&amp;IFERROR(VLOOKUP(E754,[1]route!$E$3:$BL$10005,60,0),"")</f>
        <v/>
      </c>
      <c r="AA754" s="172">
        <f>IF(R754&gt;V754,R754-V754,0)</f>
        <v/>
      </c>
      <c r="AB754" s="173">
        <f>AA754*O754*N754/1000</f>
        <v/>
      </c>
      <c r="AC754" s="4">
        <f>IFERROR(MATCH($X754,$BP754:$CZ754,0),"")</f>
        <v/>
      </c>
      <c r="AD754" s="29" t="n">
        <v>0</v>
      </c>
      <c r="AE754" s="30">
        <f>SUMIF([1]route!$E$3:$E$10005,E754,[1]!Table1[1])</f>
        <v/>
      </c>
      <c r="AF754" s="30">
        <f>SUMIF([1]route!$E$3:$E$10005,E754,[1]!Table1[2])</f>
        <v/>
      </c>
      <c r="AG754" s="30">
        <f>SUMIF([1]route!$E$3:$E$10005,E754,[1]!Table1[3])</f>
        <v/>
      </c>
      <c r="AH754" s="30">
        <f>SUMIF([1]route!$E$3:$E$10005,E754,[1]!Table1[4])</f>
        <v/>
      </c>
      <c r="AI754" s="30">
        <f>SUMIF([1]route!$E$3:$E$10005,E754,[1]!Table1[5])</f>
        <v/>
      </c>
      <c r="AJ754" s="30">
        <f>SUMIF([1]route!$E$3:$E$10005,E754,[1]!Table1[6])</f>
        <v/>
      </c>
      <c r="AK754" s="30">
        <f>SUMIF([1]route!$E$3:$E$10005,E754,[1]!Table1[7])</f>
        <v/>
      </c>
      <c r="AL754" s="30">
        <f>SUMIF([1]route!$E$3:$E$10005,E754,[1]!Table1[8])</f>
        <v/>
      </c>
      <c r="AM754" s="30">
        <f>SUMIF([1]route!$E$3:$E$10005,E754,[1]!Table1[9])</f>
        <v/>
      </c>
      <c r="AN754" s="30">
        <f>SUMIF([1]route!$E$3:$E$10005,E754,[1]!Table1[10])</f>
        <v/>
      </c>
      <c r="AO754" s="30">
        <f>SUMIF([1]route!$E$3:$E$10005,E754,[1]!Table1[11])</f>
        <v/>
      </c>
      <c r="AP754" s="30">
        <f>SUMIF([1]route!$E$3:$E$10005,E754,[1]!Table1[12])</f>
        <v/>
      </c>
      <c r="AQ754" s="30">
        <f>SUMIF([1]route!$E$3:$E$10005,E754,[1]!Table1[13])</f>
        <v/>
      </c>
      <c r="AR754" s="30">
        <f>SUMIF([1]route!$E$3:$E$10005,E754,[1]!Table1[14])</f>
        <v/>
      </c>
      <c r="AS754" s="30">
        <f>SUMIF([1]route!$E$3:$E$10005,E754,[1]!Table1[15])</f>
        <v/>
      </c>
      <c r="AT754" s="30">
        <f>SUMIF([1]route!$E$3:$E$10005,E754,[1]!Table1[16])</f>
        <v/>
      </c>
      <c r="AU754" s="30">
        <f>SUMIF([1]route!$E$3:$E$10005,E754,[1]!Table1[17])</f>
        <v/>
      </c>
      <c r="AV754" s="30">
        <f>SUMIF([1]route!$E$3:$E$10005,E754,[1]!Table1[18])</f>
        <v/>
      </c>
      <c r="AW754" s="30">
        <f>SUMIF([1]route!$E$3:$E$10005,E754,[1]!Table1[19])</f>
        <v/>
      </c>
      <c r="AX754" s="30">
        <f>SUMIF([1]route!$E$3:$E$10005,E754,[1]!Table1[20])</f>
        <v/>
      </c>
      <c r="AY754" s="30">
        <f>SUMIF([1]route!$E$3:$E$10005,E754,[1]!Table1[21])</f>
        <v/>
      </c>
      <c r="AZ754" s="30">
        <f>SUMIF([1]route!$E$3:$E$10005,E754,[1]!Table1[22])</f>
        <v/>
      </c>
      <c r="BA754" s="30">
        <f>SUMIF([1]route!$E$3:$E$10005,E754,[1]!Table1[23])</f>
        <v/>
      </c>
      <c r="BB754" s="30">
        <f>SUMIF([1]route!$E$3:$E$10005,E754,[1]!Table1[24])</f>
        <v/>
      </c>
      <c r="BC754" s="30">
        <f>SUMIF([1]route!$E$3:$E$10005,E754,[1]!Table1[25])</f>
        <v/>
      </c>
      <c r="BD754" s="30">
        <f>SUMIF([1]route!$E$3:$E$10005,E754,[1]!Table1[26])</f>
        <v/>
      </c>
      <c r="BE754" s="30">
        <f>SUMIF([1]route!$E$3:$E$10005,E754,[1]!Table1[27])</f>
        <v/>
      </c>
      <c r="BF754" s="30">
        <f>SUMIF([1]route!$E$3:$E$10005,E754,[1]!Table1[28])</f>
        <v/>
      </c>
      <c r="BG754" s="30">
        <f>SUMIF([1]route!$E$3:$E$10005,E754,[1]!Table1[29])</f>
        <v/>
      </c>
      <c r="BH754" s="30">
        <f>SUMIF([1]route!$E$3:$E$10005,E754,[1]!Table1[30])</f>
        <v/>
      </c>
      <c r="BI754" s="30">
        <f>SUMIF([1]route!$E$3:$E$10005,E754,[1]!Table1[31])</f>
        <v/>
      </c>
      <c r="BJ754" s="30">
        <f>SUMIF([1]route!$E$3:$E$10005,E754,[1]!Table1[Remain PO])</f>
        <v/>
      </c>
      <c r="BK754" s="31">
        <f>SUMIF([1]route!$E$3:$E$10005,E754,[1]!Table1[N+1])</f>
        <v/>
      </c>
      <c r="BL754" s="31">
        <f>SUMIF([1]route!$E$3:$E$10005,E754,[1]!Table1[N+2])</f>
        <v/>
      </c>
      <c r="BM754" s="31">
        <f>SUMIF([1]route!$E$3:$E$10005,E754,[1]!Table1[N+3])</f>
        <v/>
      </c>
      <c r="BN754" s="32">
        <f>SUMIF([1]route!$E$3:$E$10005,E754,[1]!Table1[N+4])</f>
        <v/>
      </c>
      <c r="BP754" s="37">
        <f>$V754-$AD754</f>
        <v/>
      </c>
      <c r="BQ754" s="35">
        <f>BP754-AE754</f>
        <v/>
      </c>
      <c r="BR754" s="35">
        <f>BQ754-AF754</f>
        <v/>
      </c>
      <c r="BS754" s="35">
        <f>BR754-AG754</f>
        <v/>
      </c>
      <c r="BT754" s="35">
        <f>BS754-AH754</f>
        <v/>
      </c>
      <c r="BU754" s="35">
        <f>BT754-AI754</f>
        <v/>
      </c>
      <c r="BV754" s="35">
        <f>BU754-AJ754</f>
        <v/>
      </c>
      <c r="BW754" s="35">
        <f>BV754-AK754</f>
        <v/>
      </c>
      <c r="BX754" s="35">
        <f>BW754-AL754</f>
        <v/>
      </c>
      <c r="BY754" s="35">
        <f>BX754-AM754</f>
        <v/>
      </c>
      <c r="BZ754" s="35">
        <f>BY754-AN754</f>
        <v/>
      </c>
      <c r="CA754" s="35">
        <f>BZ754-AO754</f>
        <v/>
      </c>
      <c r="CB754" s="35">
        <f>CA754-AP754</f>
        <v/>
      </c>
      <c r="CC754" s="35">
        <f>CB754-AQ754</f>
        <v/>
      </c>
      <c r="CD754" s="35">
        <f>CC754-AR754</f>
        <v/>
      </c>
      <c r="CE754" s="35">
        <f>CD754-AS754</f>
        <v/>
      </c>
      <c r="CF754" s="35">
        <f>CE754-AT754</f>
        <v/>
      </c>
      <c r="CG754" s="35">
        <f>CF754-AU754</f>
        <v/>
      </c>
      <c r="CH754" s="35">
        <f>CG754-AV754</f>
        <v/>
      </c>
      <c r="CI754" s="35">
        <f>CH754-AW754</f>
        <v/>
      </c>
      <c r="CJ754" s="35">
        <f>CI754-AX754</f>
        <v/>
      </c>
      <c r="CK754" s="35">
        <f>CJ754-AY754</f>
        <v/>
      </c>
      <c r="CL754" s="35">
        <f>CK754-AZ754</f>
        <v/>
      </c>
      <c r="CM754" s="35">
        <f>CL754-BA754</f>
        <v/>
      </c>
      <c r="CN754" s="35">
        <f>CM754-BB754</f>
        <v/>
      </c>
      <c r="CO754" s="35">
        <f>CN754-BC754</f>
        <v/>
      </c>
      <c r="CP754" s="35">
        <f>CO754-BD754</f>
        <v/>
      </c>
      <c r="CQ754" s="35">
        <f>CP754-BE754</f>
        <v/>
      </c>
      <c r="CR754" s="35">
        <f>CQ754-BF754</f>
        <v/>
      </c>
      <c r="CS754" s="35">
        <f>CR754-BG754</f>
        <v/>
      </c>
      <c r="CT754" s="35">
        <f>CS754-BH754</f>
        <v/>
      </c>
      <c r="CU754" s="35">
        <f>CT754-BI754</f>
        <v/>
      </c>
      <c r="CV754" s="35">
        <f>CU754-BJ754</f>
        <v/>
      </c>
      <c r="CW754" s="38">
        <f>CV754-BK754</f>
        <v/>
      </c>
      <c r="CX754" s="38">
        <f>CW754-BL754</f>
        <v/>
      </c>
      <c r="CY754" s="38">
        <f>CX754-BM754</f>
        <v/>
      </c>
      <c r="CZ754" s="39">
        <f>CY754-BN754</f>
        <v/>
      </c>
      <c r="DA754" s="35" t="n"/>
    </row>
    <row r="755">
      <c r="D755" s="19" t="n"/>
      <c r="E755" s="19" t="n"/>
      <c r="F755" s="21" t="n"/>
      <c r="G755" s="21" t="n"/>
      <c r="H755" s="21" t="n"/>
      <c r="I755" s="19" t="n"/>
      <c r="J755" s="19" t="n"/>
      <c r="K755" s="21" t="n"/>
      <c r="L755" s="21" t="n"/>
      <c r="M755" s="22" t="n"/>
      <c r="N755" s="22" t="n"/>
      <c r="O755" s="19" t="n"/>
      <c r="P755" s="21" t="n"/>
      <c r="Q755" s="167">
        <f>'Cutting Rules'!AD755</f>
        <v/>
      </c>
      <c r="R755" s="168" t="n"/>
      <c r="S755" s="24" t="n"/>
      <c r="T755" s="169" t="inlineStr"/>
      <c r="U755" s="19" t="n"/>
      <c r="V755" s="25" t="n"/>
      <c r="W755" s="26" t="n"/>
      <c r="X755" s="27" t="n"/>
      <c r="Y755" s="47" t="n"/>
      <c r="Z755" s="121">
        <f>IFERROR(VLOOKUP(E755,[1]route!$E$3:$BL$10005,59,0),"")&amp;IFERROR(VLOOKUP(E755,[1]route!$E$3:$BL$10005,60,0),"")</f>
        <v/>
      </c>
      <c r="AA755" s="172">
        <f>IF(R755&gt;V755,R755-V755,0)</f>
        <v/>
      </c>
      <c r="AB755" s="173">
        <f>AA755*O755*N755/1000</f>
        <v/>
      </c>
      <c r="AC755" s="4">
        <f>IFERROR(MATCH($X755,$BP755:$CZ755,0),"")</f>
        <v/>
      </c>
      <c r="AD755" s="29" t="n">
        <v>0</v>
      </c>
      <c r="AE755" s="30">
        <f>SUMIF([1]route!$E$3:$E$10005,E755,[1]!Table1[1])</f>
        <v/>
      </c>
      <c r="AF755" s="30">
        <f>SUMIF([1]route!$E$3:$E$10005,E755,[1]!Table1[2])</f>
        <v/>
      </c>
      <c r="AG755" s="30">
        <f>SUMIF([1]route!$E$3:$E$10005,E755,[1]!Table1[3])</f>
        <v/>
      </c>
      <c r="AH755" s="30">
        <f>SUMIF([1]route!$E$3:$E$10005,E755,[1]!Table1[4])</f>
        <v/>
      </c>
      <c r="AI755" s="30">
        <f>SUMIF([1]route!$E$3:$E$10005,E755,[1]!Table1[5])</f>
        <v/>
      </c>
      <c r="AJ755" s="30">
        <f>SUMIF([1]route!$E$3:$E$10005,E755,[1]!Table1[6])</f>
        <v/>
      </c>
      <c r="AK755" s="30">
        <f>SUMIF([1]route!$E$3:$E$10005,E755,[1]!Table1[7])</f>
        <v/>
      </c>
      <c r="AL755" s="30">
        <f>SUMIF([1]route!$E$3:$E$10005,E755,[1]!Table1[8])</f>
        <v/>
      </c>
      <c r="AM755" s="30">
        <f>SUMIF([1]route!$E$3:$E$10005,E755,[1]!Table1[9])</f>
        <v/>
      </c>
      <c r="AN755" s="30">
        <f>SUMIF([1]route!$E$3:$E$10005,E755,[1]!Table1[10])</f>
        <v/>
      </c>
      <c r="AO755" s="30">
        <f>SUMIF([1]route!$E$3:$E$10005,E755,[1]!Table1[11])</f>
        <v/>
      </c>
      <c r="AP755" s="30">
        <f>SUMIF([1]route!$E$3:$E$10005,E755,[1]!Table1[12])</f>
        <v/>
      </c>
      <c r="AQ755" s="30">
        <f>SUMIF([1]route!$E$3:$E$10005,E755,[1]!Table1[13])</f>
        <v/>
      </c>
      <c r="AR755" s="30">
        <f>SUMIF([1]route!$E$3:$E$10005,E755,[1]!Table1[14])</f>
        <v/>
      </c>
      <c r="AS755" s="30">
        <f>SUMIF([1]route!$E$3:$E$10005,E755,[1]!Table1[15])</f>
        <v/>
      </c>
      <c r="AT755" s="30">
        <f>SUMIF([1]route!$E$3:$E$10005,E755,[1]!Table1[16])</f>
        <v/>
      </c>
      <c r="AU755" s="30">
        <f>SUMIF([1]route!$E$3:$E$10005,E755,[1]!Table1[17])</f>
        <v/>
      </c>
      <c r="AV755" s="30">
        <f>SUMIF([1]route!$E$3:$E$10005,E755,[1]!Table1[18])</f>
        <v/>
      </c>
      <c r="AW755" s="30">
        <f>SUMIF([1]route!$E$3:$E$10005,E755,[1]!Table1[19])</f>
        <v/>
      </c>
      <c r="AX755" s="30">
        <f>SUMIF([1]route!$E$3:$E$10005,E755,[1]!Table1[20])</f>
        <v/>
      </c>
      <c r="AY755" s="30">
        <f>SUMIF([1]route!$E$3:$E$10005,E755,[1]!Table1[21])</f>
        <v/>
      </c>
      <c r="AZ755" s="30">
        <f>SUMIF([1]route!$E$3:$E$10005,E755,[1]!Table1[22])</f>
        <v/>
      </c>
      <c r="BA755" s="30">
        <f>SUMIF([1]route!$E$3:$E$10005,E755,[1]!Table1[23])</f>
        <v/>
      </c>
      <c r="BB755" s="30">
        <f>SUMIF([1]route!$E$3:$E$10005,E755,[1]!Table1[24])</f>
        <v/>
      </c>
      <c r="BC755" s="30">
        <f>SUMIF([1]route!$E$3:$E$10005,E755,[1]!Table1[25])</f>
        <v/>
      </c>
      <c r="BD755" s="30">
        <f>SUMIF([1]route!$E$3:$E$10005,E755,[1]!Table1[26])</f>
        <v/>
      </c>
      <c r="BE755" s="30">
        <f>SUMIF([1]route!$E$3:$E$10005,E755,[1]!Table1[27])</f>
        <v/>
      </c>
      <c r="BF755" s="30">
        <f>SUMIF([1]route!$E$3:$E$10005,E755,[1]!Table1[28])</f>
        <v/>
      </c>
      <c r="BG755" s="30">
        <f>SUMIF([1]route!$E$3:$E$10005,E755,[1]!Table1[29])</f>
        <v/>
      </c>
      <c r="BH755" s="30">
        <f>SUMIF([1]route!$E$3:$E$10005,E755,[1]!Table1[30])</f>
        <v/>
      </c>
      <c r="BI755" s="30">
        <f>SUMIF([1]route!$E$3:$E$10005,E755,[1]!Table1[31])</f>
        <v/>
      </c>
      <c r="BJ755" s="30">
        <f>SUMIF([1]route!$E$3:$E$10005,E755,[1]!Table1[Remain PO])</f>
        <v/>
      </c>
      <c r="BK755" s="31">
        <f>SUMIF([1]route!$E$3:$E$10005,E755,[1]!Table1[N+1])</f>
        <v/>
      </c>
      <c r="BL755" s="31">
        <f>SUMIF([1]route!$E$3:$E$10005,E755,[1]!Table1[N+2])</f>
        <v/>
      </c>
      <c r="BM755" s="31">
        <f>SUMIF([1]route!$E$3:$E$10005,E755,[1]!Table1[N+3])</f>
        <v/>
      </c>
      <c r="BN755" s="32">
        <f>SUMIF([1]route!$E$3:$E$10005,E755,[1]!Table1[N+4])</f>
        <v/>
      </c>
      <c r="BP755" s="37">
        <f>$V755-$AD755</f>
        <v/>
      </c>
      <c r="BQ755" s="35">
        <f>BP755-AE755</f>
        <v/>
      </c>
      <c r="BR755" s="35">
        <f>BQ755-AF755</f>
        <v/>
      </c>
      <c r="BS755" s="35">
        <f>BR755-AG755</f>
        <v/>
      </c>
      <c r="BT755" s="35">
        <f>BS755-AH755</f>
        <v/>
      </c>
      <c r="BU755" s="35">
        <f>BT755-AI755</f>
        <v/>
      </c>
      <c r="BV755" s="35">
        <f>BU755-AJ755</f>
        <v/>
      </c>
      <c r="BW755" s="35">
        <f>BV755-AK755</f>
        <v/>
      </c>
      <c r="BX755" s="35">
        <f>BW755-AL755</f>
        <v/>
      </c>
      <c r="BY755" s="35">
        <f>BX755-AM755</f>
        <v/>
      </c>
      <c r="BZ755" s="35">
        <f>BY755-AN755</f>
        <v/>
      </c>
      <c r="CA755" s="35">
        <f>BZ755-AO755</f>
        <v/>
      </c>
      <c r="CB755" s="35">
        <f>CA755-AP755</f>
        <v/>
      </c>
      <c r="CC755" s="35">
        <f>CB755-AQ755</f>
        <v/>
      </c>
      <c r="CD755" s="35">
        <f>CC755-AR755</f>
        <v/>
      </c>
      <c r="CE755" s="35">
        <f>CD755-AS755</f>
        <v/>
      </c>
      <c r="CF755" s="35">
        <f>CE755-AT755</f>
        <v/>
      </c>
      <c r="CG755" s="35">
        <f>CF755-AU755</f>
        <v/>
      </c>
      <c r="CH755" s="35">
        <f>CG755-AV755</f>
        <v/>
      </c>
      <c r="CI755" s="35">
        <f>CH755-AW755</f>
        <v/>
      </c>
      <c r="CJ755" s="35">
        <f>CI755-AX755</f>
        <v/>
      </c>
      <c r="CK755" s="35">
        <f>CJ755-AY755</f>
        <v/>
      </c>
      <c r="CL755" s="35">
        <f>CK755-AZ755</f>
        <v/>
      </c>
      <c r="CM755" s="35">
        <f>CL755-BA755</f>
        <v/>
      </c>
      <c r="CN755" s="35">
        <f>CM755-BB755</f>
        <v/>
      </c>
      <c r="CO755" s="35">
        <f>CN755-BC755</f>
        <v/>
      </c>
      <c r="CP755" s="35">
        <f>CO755-BD755</f>
        <v/>
      </c>
      <c r="CQ755" s="35">
        <f>CP755-BE755</f>
        <v/>
      </c>
      <c r="CR755" s="35">
        <f>CQ755-BF755</f>
        <v/>
      </c>
      <c r="CS755" s="35">
        <f>CR755-BG755</f>
        <v/>
      </c>
      <c r="CT755" s="35">
        <f>CS755-BH755</f>
        <v/>
      </c>
      <c r="CU755" s="35">
        <f>CT755-BI755</f>
        <v/>
      </c>
      <c r="CV755" s="35">
        <f>CU755-BJ755</f>
        <v/>
      </c>
      <c r="CW755" s="38">
        <f>CV755-BK755</f>
        <v/>
      </c>
      <c r="CX755" s="38">
        <f>CW755-BL755</f>
        <v/>
      </c>
      <c r="CY755" s="38">
        <f>CX755-BM755</f>
        <v/>
      </c>
      <c r="CZ755" s="39">
        <f>CY755-BN755</f>
        <v/>
      </c>
      <c r="DA755" s="35" t="n"/>
    </row>
    <row r="756">
      <c r="D756" s="19" t="n"/>
      <c r="E756" s="19" t="n"/>
      <c r="F756" s="21" t="n"/>
      <c r="G756" s="21" t="n"/>
      <c r="H756" s="21" t="n"/>
      <c r="I756" s="19" t="n"/>
      <c r="J756" s="19" t="n"/>
      <c r="K756" s="21" t="n"/>
      <c r="L756" s="21" t="n"/>
      <c r="M756" s="22" t="n"/>
      <c r="N756" s="22" t="n"/>
      <c r="O756" s="19" t="n"/>
      <c r="P756" s="21" t="n"/>
      <c r="Q756" s="167">
        <f>'Cutting Rules'!AD756</f>
        <v/>
      </c>
      <c r="R756" s="168" t="n"/>
      <c r="S756" s="24" t="n"/>
      <c r="T756" s="169" t="inlineStr"/>
      <c r="U756" s="19" t="n"/>
      <c r="V756" s="25" t="n"/>
      <c r="W756" s="26" t="n"/>
      <c r="X756" s="27" t="n"/>
      <c r="Y756" s="47" t="n"/>
      <c r="Z756" s="121">
        <f>IFERROR(VLOOKUP(E756,[1]route!$E$3:$BL$10005,59,0),"")&amp;IFERROR(VLOOKUP(E756,[1]route!$E$3:$BL$10005,60,0),"")</f>
        <v/>
      </c>
      <c r="AA756" s="172">
        <f>IF(R756&gt;V756,R756-V756,0)</f>
        <v/>
      </c>
      <c r="AB756" s="173">
        <f>AA756*O756*N756/1000</f>
        <v/>
      </c>
      <c r="AC756" s="4">
        <f>IFERROR(MATCH($X756,$BP756:$CZ756,0),"")</f>
        <v/>
      </c>
      <c r="AD756" s="29" t="n">
        <v>0</v>
      </c>
      <c r="AE756" s="30">
        <f>SUMIF([1]route!$E$3:$E$10005,E756,[1]!Table1[1])</f>
        <v/>
      </c>
      <c r="AF756" s="30">
        <f>SUMIF([1]route!$E$3:$E$10005,E756,[1]!Table1[2])</f>
        <v/>
      </c>
      <c r="AG756" s="30">
        <f>SUMIF([1]route!$E$3:$E$10005,E756,[1]!Table1[3])</f>
        <v/>
      </c>
      <c r="AH756" s="30">
        <f>SUMIF([1]route!$E$3:$E$10005,E756,[1]!Table1[4])</f>
        <v/>
      </c>
      <c r="AI756" s="30">
        <f>SUMIF([1]route!$E$3:$E$10005,E756,[1]!Table1[5])</f>
        <v/>
      </c>
      <c r="AJ756" s="30">
        <f>SUMIF([1]route!$E$3:$E$10005,E756,[1]!Table1[6])</f>
        <v/>
      </c>
      <c r="AK756" s="30">
        <f>SUMIF([1]route!$E$3:$E$10005,E756,[1]!Table1[7])</f>
        <v/>
      </c>
      <c r="AL756" s="30">
        <f>SUMIF([1]route!$E$3:$E$10005,E756,[1]!Table1[8])</f>
        <v/>
      </c>
      <c r="AM756" s="30">
        <f>SUMIF([1]route!$E$3:$E$10005,E756,[1]!Table1[9])</f>
        <v/>
      </c>
      <c r="AN756" s="30">
        <f>SUMIF([1]route!$E$3:$E$10005,E756,[1]!Table1[10])</f>
        <v/>
      </c>
      <c r="AO756" s="30">
        <f>SUMIF([1]route!$E$3:$E$10005,E756,[1]!Table1[11])</f>
        <v/>
      </c>
      <c r="AP756" s="30">
        <f>SUMIF([1]route!$E$3:$E$10005,E756,[1]!Table1[12])</f>
        <v/>
      </c>
      <c r="AQ756" s="30">
        <f>SUMIF([1]route!$E$3:$E$10005,E756,[1]!Table1[13])</f>
        <v/>
      </c>
      <c r="AR756" s="30">
        <f>SUMIF([1]route!$E$3:$E$10005,E756,[1]!Table1[14])</f>
        <v/>
      </c>
      <c r="AS756" s="30">
        <f>SUMIF([1]route!$E$3:$E$10005,E756,[1]!Table1[15])</f>
        <v/>
      </c>
      <c r="AT756" s="30">
        <f>SUMIF([1]route!$E$3:$E$10005,E756,[1]!Table1[16])</f>
        <v/>
      </c>
      <c r="AU756" s="30">
        <f>SUMIF([1]route!$E$3:$E$10005,E756,[1]!Table1[17])</f>
        <v/>
      </c>
      <c r="AV756" s="30">
        <f>SUMIF([1]route!$E$3:$E$10005,E756,[1]!Table1[18])</f>
        <v/>
      </c>
      <c r="AW756" s="30">
        <f>SUMIF([1]route!$E$3:$E$10005,E756,[1]!Table1[19])</f>
        <v/>
      </c>
      <c r="AX756" s="30">
        <f>SUMIF([1]route!$E$3:$E$10005,E756,[1]!Table1[20])</f>
        <v/>
      </c>
      <c r="AY756" s="30">
        <f>SUMIF([1]route!$E$3:$E$10005,E756,[1]!Table1[21])</f>
        <v/>
      </c>
      <c r="AZ756" s="30">
        <f>SUMIF([1]route!$E$3:$E$10005,E756,[1]!Table1[22])</f>
        <v/>
      </c>
      <c r="BA756" s="30">
        <f>SUMIF([1]route!$E$3:$E$10005,E756,[1]!Table1[23])</f>
        <v/>
      </c>
      <c r="BB756" s="30">
        <f>SUMIF([1]route!$E$3:$E$10005,E756,[1]!Table1[24])</f>
        <v/>
      </c>
      <c r="BC756" s="30">
        <f>SUMIF([1]route!$E$3:$E$10005,E756,[1]!Table1[25])</f>
        <v/>
      </c>
      <c r="BD756" s="30">
        <f>SUMIF([1]route!$E$3:$E$10005,E756,[1]!Table1[26])</f>
        <v/>
      </c>
      <c r="BE756" s="30">
        <f>SUMIF([1]route!$E$3:$E$10005,E756,[1]!Table1[27])</f>
        <v/>
      </c>
      <c r="BF756" s="30">
        <f>SUMIF([1]route!$E$3:$E$10005,E756,[1]!Table1[28])</f>
        <v/>
      </c>
      <c r="BG756" s="30">
        <f>SUMIF([1]route!$E$3:$E$10005,E756,[1]!Table1[29])</f>
        <v/>
      </c>
      <c r="BH756" s="30">
        <f>SUMIF([1]route!$E$3:$E$10005,E756,[1]!Table1[30])</f>
        <v/>
      </c>
      <c r="BI756" s="30">
        <f>SUMIF([1]route!$E$3:$E$10005,E756,[1]!Table1[31])</f>
        <v/>
      </c>
      <c r="BJ756" s="30">
        <f>SUMIF([1]route!$E$3:$E$10005,E756,[1]!Table1[Remain PO])</f>
        <v/>
      </c>
      <c r="BK756" s="31">
        <f>SUMIF([1]route!$E$3:$E$10005,E756,[1]!Table1[N+1])</f>
        <v/>
      </c>
      <c r="BL756" s="31">
        <f>SUMIF([1]route!$E$3:$E$10005,E756,[1]!Table1[N+2])</f>
        <v/>
      </c>
      <c r="BM756" s="31">
        <f>SUMIF([1]route!$E$3:$E$10005,E756,[1]!Table1[N+3])</f>
        <v/>
      </c>
      <c r="BN756" s="32">
        <f>SUMIF([1]route!$E$3:$E$10005,E756,[1]!Table1[N+4])</f>
        <v/>
      </c>
      <c r="BP756" s="37">
        <f>$V756-$AD756</f>
        <v/>
      </c>
      <c r="BQ756" s="35">
        <f>BP756-AE756</f>
        <v/>
      </c>
      <c r="BR756" s="35">
        <f>BQ756-AF756</f>
        <v/>
      </c>
      <c r="BS756" s="35">
        <f>BR756-AG756</f>
        <v/>
      </c>
      <c r="BT756" s="35">
        <f>BS756-AH756</f>
        <v/>
      </c>
      <c r="BU756" s="35">
        <f>BT756-AI756</f>
        <v/>
      </c>
      <c r="BV756" s="35">
        <f>BU756-AJ756</f>
        <v/>
      </c>
      <c r="BW756" s="35">
        <f>BV756-AK756</f>
        <v/>
      </c>
      <c r="BX756" s="35">
        <f>BW756-AL756</f>
        <v/>
      </c>
      <c r="BY756" s="35">
        <f>BX756-AM756</f>
        <v/>
      </c>
      <c r="BZ756" s="35">
        <f>BY756-AN756</f>
        <v/>
      </c>
      <c r="CA756" s="35">
        <f>BZ756-AO756</f>
        <v/>
      </c>
      <c r="CB756" s="35">
        <f>CA756-AP756</f>
        <v/>
      </c>
      <c r="CC756" s="35">
        <f>CB756-AQ756</f>
        <v/>
      </c>
      <c r="CD756" s="35">
        <f>CC756-AR756</f>
        <v/>
      </c>
      <c r="CE756" s="35">
        <f>CD756-AS756</f>
        <v/>
      </c>
      <c r="CF756" s="35">
        <f>CE756-AT756</f>
        <v/>
      </c>
      <c r="CG756" s="35">
        <f>CF756-AU756</f>
        <v/>
      </c>
      <c r="CH756" s="35">
        <f>CG756-AV756</f>
        <v/>
      </c>
      <c r="CI756" s="35">
        <f>CH756-AW756</f>
        <v/>
      </c>
      <c r="CJ756" s="35">
        <f>CI756-AX756</f>
        <v/>
      </c>
      <c r="CK756" s="35">
        <f>CJ756-AY756</f>
        <v/>
      </c>
      <c r="CL756" s="35">
        <f>CK756-AZ756</f>
        <v/>
      </c>
      <c r="CM756" s="35">
        <f>CL756-BA756</f>
        <v/>
      </c>
      <c r="CN756" s="35">
        <f>CM756-BB756</f>
        <v/>
      </c>
      <c r="CO756" s="35">
        <f>CN756-BC756</f>
        <v/>
      </c>
      <c r="CP756" s="35">
        <f>CO756-BD756</f>
        <v/>
      </c>
      <c r="CQ756" s="35">
        <f>CP756-BE756</f>
        <v/>
      </c>
      <c r="CR756" s="35">
        <f>CQ756-BF756</f>
        <v/>
      </c>
      <c r="CS756" s="35">
        <f>CR756-BG756</f>
        <v/>
      </c>
      <c r="CT756" s="35">
        <f>CS756-BH756</f>
        <v/>
      </c>
      <c r="CU756" s="35">
        <f>CT756-BI756</f>
        <v/>
      </c>
      <c r="CV756" s="35">
        <f>CU756-BJ756</f>
        <v/>
      </c>
      <c r="CW756" s="38">
        <f>CV756-BK756</f>
        <v/>
      </c>
      <c r="CX756" s="38">
        <f>CW756-BL756</f>
        <v/>
      </c>
      <c r="CY756" s="38">
        <f>CX756-BM756</f>
        <v/>
      </c>
      <c r="CZ756" s="39">
        <f>CY756-BN756</f>
        <v/>
      </c>
      <c r="DA756" s="35" t="n"/>
    </row>
    <row r="757">
      <c r="D757" s="19" t="n"/>
      <c r="E757" s="19" t="n"/>
      <c r="F757" s="21" t="n"/>
      <c r="G757" s="21" t="n"/>
      <c r="H757" s="21" t="n"/>
      <c r="I757" s="19" t="n"/>
      <c r="J757" s="19" t="n"/>
      <c r="K757" s="21" t="n"/>
      <c r="L757" s="21" t="n"/>
      <c r="M757" s="22" t="n"/>
      <c r="N757" s="22" t="n"/>
      <c r="O757" s="19" t="n"/>
      <c r="P757" s="21" t="n"/>
      <c r="Q757" s="167">
        <f>'Cutting Rules'!AD757</f>
        <v/>
      </c>
      <c r="R757" s="168" t="n"/>
      <c r="S757" s="24" t="n"/>
      <c r="T757" s="169" t="inlineStr"/>
      <c r="U757" s="19" t="n"/>
      <c r="V757" s="25" t="n"/>
      <c r="W757" s="26" t="n"/>
      <c r="X757" s="27" t="n"/>
      <c r="Y757" s="47" t="n"/>
      <c r="Z757" s="121">
        <f>IFERROR(VLOOKUP(E757,[1]route!$E$3:$BL$10005,59,0),"")&amp;IFERROR(VLOOKUP(E757,[1]route!$E$3:$BL$10005,60,0),"")</f>
        <v/>
      </c>
      <c r="AA757" s="172">
        <f>IF(R757&gt;V757,R757-V757,0)</f>
        <v/>
      </c>
      <c r="AB757" s="173">
        <f>AA757*O757*N757/1000</f>
        <v/>
      </c>
      <c r="AC757" s="4">
        <f>IFERROR(MATCH($X757,$BP757:$CZ757,0),"")</f>
        <v/>
      </c>
      <c r="AD757" s="29" t="n">
        <v>0</v>
      </c>
      <c r="AE757" s="30">
        <f>SUMIF([1]route!$E$3:$E$10005,E757,[1]!Table1[1])</f>
        <v/>
      </c>
      <c r="AF757" s="30">
        <f>SUMIF([1]route!$E$3:$E$10005,E757,[1]!Table1[2])</f>
        <v/>
      </c>
      <c r="AG757" s="30">
        <f>SUMIF([1]route!$E$3:$E$10005,E757,[1]!Table1[3])</f>
        <v/>
      </c>
      <c r="AH757" s="30">
        <f>SUMIF([1]route!$E$3:$E$10005,E757,[1]!Table1[4])</f>
        <v/>
      </c>
      <c r="AI757" s="30">
        <f>SUMIF([1]route!$E$3:$E$10005,E757,[1]!Table1[5])</f>
        <v/>
      </c>
      <c r="AJ757" s="30">
        <f>SUMIF([1]route!$E$3:$E$10005,E757,[1]!Table1[6])</f>
        <v/>
      </c>
      <c r="AK757" s="30">
        <f>SUMIF([1]route!$E$3:$E$10005,E757,[1]!Table1[7])</f>
        <v/>
      </c>
      <c r="AL757" s="30">
        <f>SUMIF([1]route!$E$3:$E$10005,E757,[1]!Table1[8])</f>
        <v/>
      </c>
      <c r="AM757" s="30">
        <f>SUMIF([1]route!$E$3:$E$10005,E757,[1]!Table1[9])</f>
        <v/>
      </c>
      <c r="AN757" s="30">
        <f>SUMIF([1]route!$E$3:$E$10005,E757,[1]!Table1[10])</f>
        <v/>
      </c>
      <c r="AO757" s="30">
        <f>SUMIF([1]route!$E$3:$E$10005,E757,[1]!Table1[11])</f>
        <v/>
      </c>
      <c r="AP757" s="30">
        <f>SUMIF([1]route!$E$3:$E$10005,E757,[1]!Table1[12])</f>
        <v/>
      </c>
      <c r="AQ757" s="30">
        <f>SUMIF([1]route!$E$3:$E$10005,E757,[1]!Table1[13])</f>
        <v/>
      </c>
      <c r="AR757" s="30">
        <f>SUMIF([1]route!$E$3:$E$10005,E757,[1]!Table1[14])</f>
        <v/>
      </c>
      <c r="AS757" s="30">
        <f>SUMIF([1]route!$E$3:$E$10005,E757,[1]!Table1[15])</f>
        <v/>
      </c>
      <c r="AT757" s="30">
        <f>SUMIF([1]route!$E$3:$E$10005,E757,[1]!Table1[16])</f>
        <v/>
      </c>
      <c r="AU757" s="30">
        <f>SUMIF([1]route!$E$3:$E$10005,E757,[1]!Table1[17])</f>
        <v/>
      </c>
      <c r="AV757" s="30">
        <f>SUMIF([1]route!$E$3:$E$10005,E757,[1]!Table1[18])</f>
        <v/>
      </c>
      <c r="AW757" s="30">
        <f>SUMIF([1]route!$E$3:$E$10005,E757,[1]!Table1[19])</f>
        <v/>
      </c>
      <c r="AX757" s="30">
        <f>SUMIF([1]route!$E$3:$E$10005,E757,[1]!Table1[20])</f>
        <v/>
      </c>
      <c r="AY757" s="30">
        <f>SUMIF([1]route!$E$3:$E$10005,E757,[1]!Table1[21])</f>
        <v/>
      </c>
      <c r="AZ757" s="30">
        <f>SUMIF([1]route!$E$3:$E$10005,E757,[1]!Table1[22])</f>
        <v/>
      </c>
      <c r="BA757" s="30">
        <f>SUMIF([1]route!$E$3:$E$10005,E757,[1]!Table1[23])</f>
        <v/>
      </c>
      <c r="BB757" s="30">
        <f>SUMIF([1]route!$E$3:$E$10005,E757,[1]!Table1[24])</f>
        <v/>
      </c>
      <c r="BC757" s="30">
        <f>SUMIF([1]route!$E$3:$E$10005,E757,[1]!Table1[25])</f>
        <v/>
      </c>
      <c r="BD757" s="30">
        <f>SUMIF([1]route!$E$3:$E$10005,E757,[1]!Table1[26])</f>
        <v/>
      </c>
      <c r="BE757" s="30">
        <f>SUMIF([1]route!$E$3:$E$10005,E757,[1]!Table1[27])</f>
        <v/>
      </c>
      <c r="BF757" s="30">
        <f>SUMIF([1]route!$E$3:$E$10005,E757,[1]!Table1[28])</f>
        <v/>
      </c>
      <c r="BG757" s="30">
        <f>SUMIF([1]route!$E$3:$E$10005,E757,[1]!Table1[29])</f>
        <v/>
      </c>
      <c r="BH757" s="30">
        <f>SUMIF([1]route!$E$3:$E$10005,E757,[1]!Table1[30])</f>
        <v/>
      </c>
      <c r="BI757" s="30">
        <f>SUMIF([1]route!$E$3:$E$10005,E757,[1]!Table1[31])</f>
        <v/>
      </c>
      <c r="BJ757" s="30">
        <f>SUMIF([1]route!$E$3:$E$10005,E757,[1]!Table1[Remain PO])</f>
        <v/>
      </c>
      <c r="BK757" s="31">
        <f>SUMIF([1]route!$E$3:$E$10005,E757,[1]!Table1[N+1])</f>
        <v/>
      </c>
      <c r="BL757" s="31">
        <f>SUMIF([1]route!$E$3:$E$10005,E757,[1]!Table1[N+2])</f>
        <v/>
      </c>
      <c r="BM757" s="31">
        <f>SUMIF([1]route!$E$3:$E$10005,E757,[1]!Table1[N+3])</f>
        <v/>
      </c>
      <c r="BN757" s="32">
        <f>SUMIF([1]route!$E$3:$E$10005,E757,[1]!Table1[N+4])</f>
        <v/>
      </c>
      <c r="BP757" s="37">
        <f>$V757-$AD757</f>
        <v/>
      </c>
      <c r="BQ757" s="35">
        <f>BP757-AE757</f>
        <v/>
      </c>
      <c r="BR757" s="35">
        <f>BQ757-AF757</f>
        <v/>
      </c>
      <c r="BS757" s="35">
        <f>BR757-AG757</f>
        <v/>
      </c>
      <c r="BT757" s="35">
        <f>BS757-AH757</f>
        <v/>
      </c>
      <c r="BU757" s="35">
        <f>BT757-AI757</f>
        <v/>
      </c>
      <c r="BV757" s="35">
        <f>BU757-AJ757</f>
        <v/>
      </c>
      <c r="BW757" s="35">
        <f>BV757-AK757</f>
        <v/>
      </c>
      <c r="BX757" s="35">
        <f>BW757-AL757</f>
        <v/>
      </c>
      <c r="BY757" s="35">
        <f>BX757-AM757</f>
        <v/>
      </c>
      <c r="BZ757" s="35">
        <f>BY757-AN757</f>
        <v/>
      </c>
      <c r="CA757" s="35">
        <f>BZ757-AO757</f>
        <v/>
      </c>
      <c r="CB757" s="35">
        <f>CA757-AP757</f>
        <v/>
      </c>
      <c r="CC757" s="35">
        <f>CB757-AQ757</f>
        <v/>
      </c>
      <c r="CD757" s="35">
        <f>CC757-AR757</f>
        <v/>
      </c>
      <c r="CE757" s="35">
        <f>CD757-AS757</f>
        <v/>
      </c>
      <c r="CF757" s="35">
        <f>CE757-AT757</f>
        <v/>
      </c>
      <c r="CG757" s="35">
        <f>CF757-AU757</f>
        <v/>
      </c>
      <c r="CH757" s="35">
        <f>CG757-AV757</f>
        <v/>
      </c>
      <c r="CI757" s="35">
        <f>CH757-AW757</f>
        <v/>
      </c>
      <c r="CJ757" s="35">
        <f>CI757-AX757</f>
        <v/>
      </c>
      <c r="CK757" s="35">
        <f>CJ757-AY757</f>
        <v/>
      </c>
      <c r="CL757" s="35">
        <f>CK757-AZ757</f>
        <v/>
      </c>
      <c r="CM757" s="35">
        <f>CL757-BA757</f>
        <v/>
      </c>
      <c r="CN757" s="35">
        <f>CM757-BB757</f>
        <v/>
      </c>
      <c r="CO757" s="35">
        <f>CN757-BC757</f>
        <v/>
      </c>
      <c r="CP757" s="35">
        <f>CO757-BD757</f>
        <v/>
      </c>
      <c r="CQ757" s="35">
        <f>CP757-BE757</f>
        <v/>
      </c>
      <c r="CR757" s="35">
        <f>CQ757-BF757</f>
        <v/>
      </c>
      <c r="CS757" s="35">
        <f>CR757-BG757</f>
        <v/>
      </c>
      <c r="CT757" s="35">
        <f>CS757-BH757</f>
        <v/>
      </c>
      <c r="CU757" s="35">
        <f>CT757-BI757</f>
        <v/>
      </c>
      <c r="CV757" s="35">
        <f>CU757-BJ757</f>
        <v/>
      </c>
      <c r="CW757" s="38">
        <f>CV757-BK757</f>
        <v/>
      </c>
      <c r="CX757" s="38">
        <f>CW757-BL757</f>
        <v/>
      </c>
      <c r="CY757" s="38">
        <f>CX757-BM757</f>
        <v/>
      </c>
      <c r="CZ757" s="39">
        <f>CY757-BN757</f>
        <v/>
      </c>
      <c r="DA757" s="35" t="n"/>
    </row>
    <row r="758">
      <c r="D758" s="19" t="n"/>
      <c r="E758" s="19" t="n"/>
      <c r="F758" s="21" t="n"/>
      <c r="G758" s="21" t="n"/>
      <c r="H758" s="21" t="n"/>
      <c r="I758" s="19" t="n"/>
      <c r="J758" s="19" t="n"/>
      <c r="K758" s="21" t="n"/>
      <c r="L758" s="21" t="n"/>
      <c r="M758" s="22" t="n"/>
      <c r="N758" s="22" t="n"/>
      <c r="O758" s="19" t="n"/>
      <c r="P758" s="21" t="n"/>
      <c r="Q758" s="167">
        <f>'Cutting Rules'!AD758</f>
        <v/>
      </c>
      <c r="R758" s="168" t="n"/>
      <c r="S758" s="24" t="n"/>
      <c r="T758" s="169" t="inlineStr"/>
      <c r="U758" s="19" t="n"/>
      <c r="V758" s="25" t="n"/>
      <c r="W758" s="26" t="n"/>
      <c r="X758" s="27" t="n"/>
      <c r="Y758" s="47" t="n"/>
      <c r="Z758" s="121">
        <f>IFERROR(VLOOKUP(E758,[1]route!$E$3:$BL$10005,59,0),"")&amp;IFERROR(VLOOKUP(E758,[1]route!$E$3:$BL$10005,60,0),"")</f>
        <v/>
      </c>
      <c r="AA758" s="172">
        <f>IF(R758&gt;V758,R758-V758,0)</f>
        <v/>
      </c>
      <c r="AB758" s="173">
        <f>AA758*O758*N758/1000</f>
        <v/>
      </c>
      <c r="AC758" s="4">
        <f>IFERROR(MATCH($X758,$BP758:$CZ758,0),"")</f>
        <v/>
      </c>
      <c r="AD758" s="29" t="n">
        <v>0</v>
      </c>
      <c r="AE758" s="30">
        <f>SUMIF([1]route!$E$3:$E$10005,E758,[1]!Table1[1])</f>
        <v/>
      </c>
      <c r="AF758" s="30">
        <f>SUMIF([1]route!$E$3:$E$10005,E758,[1]!Table1[2])</f>
        <v/>
      </c>
      <c r="AG758" s="30">
        <f>SUMIF([1]route!$E$3:$E$10005,E758,[1]!Table1[3])</f>
        <v/>
      </c>
      <c r="AH758" s="30">
        <f>SUMIF([1]route!$E$3:$E$10005,E758,[1]!Table1[4])</f>
        <v/>
      </c>
      <c r="AI758" s="30">
        <f>SUMIF([1]route!$E$3:$E$10005,E758,[1]!Table1[5])</f>
        <v/>
      </c>
      <c r="AJ758" s="30">
        <f>SUMIF([1]route!$E$3:$E$10005,E758,[1]!Table1[6])</f>
        <v/>
      </c>
      <c r="AK758" s="30">
        <f>SUMIF([1]route!$E$3:$E$10005,E758,[1]!Table1[7])</f>
        <v/>
      </c>
      <c r="AL758" s="30">
        <f>SUMIF([1]route!$E$3:$E$10005,E758,[1]!Table1[8])</f>
        <v/>
      </c>
      <c r="AM758" s="30">
        <f>SUMIF([1]route!$E$3:$E$10005,E758,[1]!Table1[9])</f>
        <v/>
      </c>
      <c r="AN758" s="30">
        <f>SUMIF([1]route!$E$3:$E$10005,E758,[1]!Table1[10])</f>
        <v/>
      </c>
      <c r="AO758" s="30">
        <f>SUMIF([1]route!$E$3:$E$10005,E758,[1]!Table1[11])</f>
        <v/>
      </c>
      <c r="AP758" s="30">
        <f>SUMIF([1]route!$E$3:$E$10005,E758,[1]!Table1[12])</f>
        <v/>
      </c>
      <c r="AQ758" s="30">
        <f>SUMIF([1]route!$E$3:$E$10005,E758,[1]!Table1[13])</f>
        <v/>
      </c>
      <c r="AR758" s="30">
        <f>SUMIF([1]route!$E$3:$E$10005,E758,[1]!Table1[14])</f>
        <v/>
      </c>
      <c r="AS758" s="30">
        <f>SUMIF([1]route!$E$3:$E$10005,E758,[1]!Table1[15])</f>
        <v/>
      </c>
      <c r="AT758" s="30">
        <f>SUMIF([1]route!$E$3:$E$10005,E758,[1]!Table1[16])</f>
        <v/>
      </c>
      <c r="AU758" s="30">
        <f>SUMIF([1]route!$E$3:$E$10005,E758,[1]!Table1[17])</f>
        <v/>
      </c>
      <c r="AV758" s="30">
        <f>SUMIF([1]route!$E$3:$E$10005,E758,[1]!Table1[18])</f>
        <v/>
      </c>
      <c r="AW758" s="30">
        <f>SUMIF([1]route!$E$3:$E$10005,E758,[1]!Table1[19])</f>
        <v/>
      </c>
      <c r="AX758" s="30">
        <f>SUMIF([1]route!$E$3:$E$10005,E758,[1]!Table1[20])</f>
        <v/>
      </c>
      <c r="AY758" s="30">
        <f>SUMIF([1]route!$E$3:$E$10005,E758,[1]!Table1[21])</f>
        <v/>
      </c>
      <c r="AZ758" s="30">
        <f>SUMIF([1]route!$E$3:$E$10005,E758,[1]!Table1[22])</f>
        <v/>
      </c>
      <c r="BA758" s="30">
        <f>SUMIF([1]route!$E$3:$E$10005,E758,[1]!Table1[23])</f>
        <v/>
      </c>
      <c r="BB758" s="30">
        <f>SUMIF([1]route!$E$3:$E$10005,E758,[1]!Table1[24])</f>
        <v/>
      </c>
      <c r="BC758" s="30">
        <f>SUMIF([1]route!$E$3:$E$10005,E758,[1]!Table1[25])</f>
        <v/>
      </c>
      <c r="BD758" s="30">
        <f>SUMIF([1]route!$E$3:$E$10005,E758,[1]!Table1[26])</f>
        <v/>
      </c>
      <c r="BE758" s="30">
        <f>SUMIF([1]route!$E$3:$E$10005,E758,[1]!Table1[27])</f>
        <v/>
      </c>
      <c r="BF758" s="30">
        <f>SUMIF([1]route!$E$3:$E$10005,E758,[1]!Table1[28])</f>
        <v/>
      </c>
      <c r="BG758" s="30">
        <f>SUMIF([1]route!$E$3:$E$10005,E758,[1]!Table1[29])</f>
        <v/>
      </c>
      <c r="BH758" s="30">
        <f>SUMIF([1]route!$E$3:$E$10005,E758,[1]!Table1[30])</f>
        <v/>
      </c>
      <c r="BI758" s="30">
        <f>SUMIF([1]route!$E$3:$E$10005,E758,[1]!Table1[31])</f>
        <v/>
      </c>
      <c r="BJ758" s="30">
        <f>SUMIF([1]route!$E$3:$E$10005,E758,[1]!Table1[Remain PO])</f>
        <v/>
      </c>
      <c r="BK758" s="31">
        <f>SUMIF([1]route!$E$3:$E$10005,E758,[1]!Table1[N+1])</f>
        <v/>
      </c>
      <c r="BL758" s="31">
        <f>SUMIF([1]route!$E$3:$E$10005,E758,[1]!Table1[N+2])</f>
        <v/>
      </c>
      <c r="BM758" s="31">
        <f>SUMIF([1]route!$E$3:$E$10005,E758,[1]!Table1[N+3])</f>
        <v/>
      </c>
      <c r="BN758" s="32">
        <f>SUMIF([1]route!$E$3:$E$10005,E758,[1]!Table1[N+4])</f>
        <v/>
      </c>
      <c r="BP758" s="37">
        <f>$V758-$AD758</f>
        <v/>
      </c>
      <c r="BQ758" s="35">
        <f>BP758-AE758</f>
        <v/>
      </c>
      <c r="BR758" s="35">
        <f>BQ758-AF758</f>
        <v/>
      </c>
      <c r="BS758" s="35">
        <f>BR758-AG758</f>
        <v/>
      </c>
      <c r="BT758" s="35">
        <f>BS758-AH758</f>
        <v/>
      </c>
      <c r="BU758" s="35">
        <f>BT758-AI758</f>
        <v/>
      </c>
      <c r="BV758" s="35">
        <f>BU758-AJ758</f>
        <v/>
      </c>
      <c r="BW758" s="35">
        <f>BV758-AK758</f>
        <v/>
      </c>
      <c r="BX758" s="35">
        <f>BW758-AL758</f>
        <v/>
      </c>
      <c r="BY758" s="35">
        <f>BX758-AM758</f>
        <v/>
      </c>
      <c r="BZ758" s="35">
        <f>BY758-AN758</f>
        <v/>
      </c>
      <c r="CA758" s="35">
        <f>BZ758-AO758</f>
        <v/>
      </c>
      <c r="CB758" s="35">
        <f>CA758-AP758</f>
        <v/>
      </c>
      <c r="CC758" s="35">
        <f>CB758-AQ758</f>
        <v/>
      </c>
      <c r="CD758" s="35">
        <f>CC758-AR758</f>
        <v/>
      </c>
      <c r="CE758" s="35">
        <f>CD758-AS758</f>
        <v/>
      </c>
      <c r="CF758" s="35">
        <f>CE758-AT758</f>
        <v/>
      </c>
      <c r="CG758" s="35">
        <f>CF758-AU758</f>
        <v/>
      </c>
      <c r="CH758" s="35">
        <f>CG758-AV758</f>
        <v/>
      </c>
      <c r="CI758" s="35">
        <f>CH758-AW758</f>
        <v/>
      </c>
      <c r="CJ758" s="35">
        <f>CI758-AX758</f>
        <v/>
      </c>
      <c r="CK758" s="35">
        <f>CJ758-AY758</f>
        <v/>
      </c>
      <c r="CL758" s="35">
        <f>CK758-AZ758</f>
        <v/>
      </c>
      <c r="CM758" s="35">
        <f>CL758-BA758</f>
        <v/>
      </c>
      <c r="CN758" s="35">
        <f>CM758-BB758</f>
        <v/>
      </c>
      <c r="CO758" s="35">
        <f>CN758-BC758</f>
        <v/>
      </c>
      <c r="CP758" s="35">
        <f>CO758-BD758</f>
        <v/>
      </c>
      <c r="CQ758" s="35">
        <f>CP758-BE758</f>
        <v/>
      </c>
      <c r="CR758" s="35">
        <f>CQ758-BF758</f>
        <v/>
      </c>
      <c r="CS758" s="35">
        <f>CR758-BG758</f>
        <v/>
      </c>
      <c r="CT758" s="35">
        <f>CS758-BH758</f>
        <v/>
      </c>
      <c r="CU758" s="35">
        <f>CT758-BI758</f>
        <v/>
      </c>
      <c r="CV758" s="35">
        <f>CU758-BJ758</f>
        <v/>
      </c>
      <c r="CW758" s="38">
        <f>CV758-BK758</f>
        <v/>
      </c>
      <c r="CX758" s="38">
        <f>CW758-BL758</f>
        <v/>
      </c>
      <c r="CY758" s="38">
        <f>CX758-BM758</f>
        <v/>
      </c>
      <c r="CZ758" s="39">
        <f>CY758-BN758</f>
        <v/>
      </c>
      <c r="DA758" s="35" t="n"/>
    </row>
    <row r="759">
      <c r="D759" s="19" t="n"/>
      <c r="E759" s="19" t="n"/>
      <c r="F759" s="21" t="n"/>
      <c r="G759" s="21" t="n"/>
      <c r="H759" s="21" t="n"/>
      <c r="I759" s="19" t="n"/>
      <c r="J759" s="19" t="n"/>
      <c r="K759" s="21" t="n"/>
      <c r="L759" s="21" t="n"/>
      <c r="M759" s="22" t="n"/>
      <c r="N759" s="22" t="n"/>
      <c r="O759" s="19" t="n"/>
      <c r="P759" s="21" t="n"/>
      <c r="Q759" s="167">
        <f>'Cutting Rules'!AD759</f>
        <v/>
      </c>
      <c r="R759" s="168" t="n"/>
      <c r="S759" s="24" t="n"/>
      <c r="T759" s="169" t="inlineStr"/>
      <c r="U759" s="19" t="n"/>
      <c r="V759" s="25" t="n"/>
      <c r="W759" s="26" t="n"/>
      <c r="X759" s="27" t="n"/>
      <c r="Y759" s="47" t="n"/>
      <c r="Z759" s="121">
        <f>IFERROR(VLOOKUP(E759,[1]route!$E$3:$BL$10005,59,0),"")&amp;IFERROR(VLOOKUP(E759,[1]route!$E$3:$BL$10005,60,0),"")</f>
        <v/>
      </c>
      <c r="AA759" s="172">
        <f>IF(R759&gt;V759,R759-V759,0)</f>
        <v/>
      </c>
      <c r="AB759" s="173">
        <f>AA759*O759*N759/1000</f>
        <v/>
      </c>
      <c r="AC759" s="4">
        <f>IFERROR(MATCH($X759,$BP759:$CZ759,0),"")</f>
        <v/>
      </c>
      <c r="AD759" s="29" t="n">
        <v>0</v>
      </c>
      <c r="AE759" s="30">
        <f>SUMIF([1]route!$E$3:$E$10005,E759,[1]!Table1[1])</f>
        <v/>
      </c>
      <c r="AF759" s="30">
        <f>SUMIF([1]route!$E$3:$E$10005,E759,[1]!Table1[2])</f>
        <v/>
      </c>
      <c r="AG759" s="30">
        <f>SUMIF([1]route!$E$3:$E$10005,E759,[1]!Table1[3])</f>
        <v/>
      </c>
      <c r="AH759" s="30">
        <f>SUMIF([1]route!$E$3:$E$10005,E759,[1]!Table1[4])</f>
        <v/>
      </c>
      <c r="AI759" s="30">
        <f>SUMIF([1]route!$E$3:$E$10005,E759,[1]!Table1[5])</f>
        <v/>
      </c>
      <c r="AJ759" s="30">
        <f>SUMIF([1]route!$E$3:$E$10005,E759,[1]!Table1[6])</f>
        <v/>
      </c>
      <c r="AK759" s="30">
        <f>SUMIF([1]route!$E$3:$E$10005,E759,[1]!Table1[7])</f>
        <v/>
      </c>
      <c r="AL759" s="30">
        <f>SUMIF([1]route!$E$3:$E$10005,E759,[1]!Table1[8])</f>
        <v/>
      </c>
      <c r="AM759" s="30">
        <f>SUMIF([1]route!$E$3:$E$10005,E759,[1]!Table1[9])</f>
        <v/>
      </c>
      <c r="AN759" s="30">
        <f>SUMIF([1]route!$E$3:$E$10005,E759,[1]!Table1[10])</f>
        <v/>
      </c>
      <c r="AO759" s="30">
        <f>SUMIF([1]route!$E$3:$E$10005,E759,[1]!Table1[11])</f>
        <v/>
      </c>
      <c r="AP759" s="30">
        <f>SUMIF([1]route!$E$3:$E$10005,E759,[1]!Table1[12])</f>
        <v/>
      </c>
      <c r="AQ759" s="30">
        <f>SUMIF([1]route!$E$3:$E$10005,E759,[1]!Table1[13])</f>
        <v/>
      </c>
      <c r="AR759" s="30">
        <f>SUMIF([1]route!$E$3:$E$10005,E759,[1]!Table1[14])</f>
        <v/>
      </c>
      <c r="AS759" s="30">
        <f>SUMIF([1]route!$E$3:$E$10005,E759,[1]!Table1[15])</f>
        <v/>
      </c>
      <c r="AT759" s="30">
        <f>SUMIF([1]route!$E$3:$E$10005,E759,[1]!Table1[16])</f>
        <v/>
      </c>
      <c r="AU759" s="30">
        <f>SUMIF([1]route!$E$3:$E$10005,E759,[1]!Table1[17])</f>
        <v/>
      </c>
      <c r="AV759" s="30">
        <f>SUMIF([1]route!$E$3:$E$10005,E759,[1]!Table1[18])</f>
        <v/>
      </c>
      <c r="AW759" s="30">
        <f>SUMIF([1]route!$E$3:$E$10005,E759,[1]!Table1[19])</f>
        <v/>
      </c>
      <c r="AX759" s="30">
        <f>SUMIF([1]route!$E$3:$E$10005,E759,[1]!Table1[20])</f>
        <v/>
      </c>
      <c r="AY759" s="30">
        <f>SUMIF([1]route!$E$3:$E$10005,E759,[1]!Table1[21])</f>
        <v/>
      </c>
      <c r="AZ759" s="30">
        <f>SUMIF([1]route!$E$3:$E$10005,E759,[1]!Table1[22])</f>
        <v/>
      </c>
      <c r="BA759" s="30">
        <f>SUMIF([1]route!$E$3:$E$10005,E759,[1]!Table1[23])</f>
        <v/>
      </c>
      <c r="BB759" s="30">
        <f>SUMIF([1]route!$E$3:$E$10005,E759,[1]!Table1[24])</f>
        <v/>
      </c>
      <c r="BC759" s="30">
        <f>SUMIF([1]route!$E$3:$E$10005,E759,[1]!Table1[25])</f>
        <v/>
      </c>
      <c r="BD759" s="30">
        <f>SUMIF([1]route!$E$3:$E$10005,E759,[1]!Table1[26])</f>
        <v/>
      </c>
      <c r="BE759" s="30">
        <f>SUMIF([1]route!$E$3:$E$10005,E759,[1]!Table1[27])</f>
        <v/>
      </c>
      <c r="BF759" s="30">
        <f>SUMIF([1]route!$E$3:$E$10005,E759,[1]!Table1[28])</f>
        <v/>
      </c>
      <c r="BG759" s="30">
        <f>SUMIF([1]route!$E$3:$E$10005,E759,[1]!Table1[29])</f>
        <v/>
      </c>
      <c r="BH759" s="30">
        <f>SUMIF([1]route!$E$3:$E$10005,E759,[1]!Table1[30])</f>
        <v/>
      </c>
      <c r="BI759" s="30">
        <f>SUMIF([1]route!$E$3:$E$10005,E759,[1]!Table1[31])</f>
        <v/>
      </c>
      <c r="BJ759" s="30">
        <f>SUMIF([1]route!$E$3:$E$10005,E759,[1]!Table1[Remain PO])</f>
        <v/>
      </c>
      <c r="BK759" s="31">
        <f>SUMIF([1]route!$E$3:$E$10005,E759,[1]!Table1[N+1])</f>
        <v/>
      </c>
      <c r="BL759" s="31">
        <f>SUMIF([1]route!$E$3:$E$10005,E759,[1]!Table1[N+2])</f>
        <v/>
      </c>
      <c r="BM759" s="31">
        <f>SUMIF([1]route!$E$3:$E$10005,E759,[1]!Table1[N+3])</f>
        <v/>
      </c>
      <c r="BN759" s="32">
        <f>SUMIF([1]route!$E$3:$E$10005,E759,[1]!Table1[N+4])</f>
        <v/>
      </c>
      <c r="BP759" s="37">
        <f>$V759-$AD759</f>
        <v/>
      </c>
      <c r="BQ759" s="35">
        <f>BP759-AE759</f>
        <v/>
      </c>
      <c r="BR759" s="35">
        <f>BQ759-AF759</f>
        <v/>
      </c>
      <c r="BS759" s="35">
        <f>BR759-AG759</f>
        <v/>
      </c>
      <c r="BT759" s="35">
        <f>BS759-AH759</f>
        <v/>
      </c>
      <c r="BU759" s="35">
        <f>BT759-AI759</f>
        <v/>
      </c>
      <c r="BV759" s="35">
        <f>BU759-AJ759</f>
        <v/>
      </c>
      <c r="BW759" s="35">
        <f>BV759-AK759</f>
        <v/>
      </c>
      <c r="BX759" s="35">
        <f>BW759-AL759</f>
        <v/>
      </c>
      <c r="BY759" s="35">
        <f>BX759-AM759</f>
        <v/>
      </c>
      <c r="BZ759" s="35">
        <f>BY759-AN759</f>
        <v/>
      </c>
      <c r="CA759" s="35">
        <f>BZ759-AO759</f>
        <v/>
      </c>
      <c r="CB759" s="35">
        <f>CA759-AP759</f>
        <v/>
      </c>
      <c r="CC759" s="35">
        <f>CB759-AQ759</f>
        <v/>
      </c>
      <c r="CD759" s="35">
        <f>CC759-AR759</f>
        <v/>
      </c>
      <c r="CE759" s="35">
        <f>CD759-AS759</f>
        <v/>
      </c>
      <c r="CF759" s="35">
        <f>CE759-AT759</f>
        <v/>
      </c>
      <c r="CG759" s="35">
        <f>CF759-AU759</f>
        <v/>
      </c>
      <c r="CH759" s="35">
        <f>CG759-AV759</f>
        <v/>
      </c>
      <c r="CI759" s="35">
        <f>CH759-AW759</f>
        <v/>
      </c>
      <c r="CJ759" s="35">
        <f>CI759-AX759</f>
        <v/>
      </c>
      <c r="CK759" s="35">
        <f>CJ759-AY759</f>
        <v/>
      </c>
      <c r="CL759" s="35">
        <f>CK759-AZ759</f>
        <v/>
      </c>
      <c r="CM759" s="35">
        <f>CL759-BA759</f>
        <v/>
      </c>
      <c r="CN759" s="35">
        <f>CM759-BB759</f>
        <v/>
      </c>
      <c r="CO759" s="35">
        <f>CN759-BC759</f>
        <v/>
      </c>
      <c r="CP759" s="35">
        <f>CO759-BD759</f>
        <v/>
      </c>
      <c r="CQ759" s="35">
        <f>CP759-BE759</f>
        <v/>
      </c>
      <c r="CR759" s="35">
        <f>CQ759-BF759</f>
        <v/>
      </c>
      <c r="CS759" s="35">
        <f>CR759-BG759</f>
        <v/>
      </c>
      <c r="CT759" s="35">
        <f>CS759-BH759</f>
        <v/>
      </c>
      <c r="CU759" s="35">
        <f>CT759-BI759</f>
        <v/>
      </c>
      <c r="CV759" s="35">
        <f>CU759-BJ759</f>
        <v/>
      </c>
      <c r="CW759" s="38">
        <f>CV759-BK759</f>
        <v/>
      </c>
      <c r="CX759" s="38">
        <f>CW759-BL759</f>
        <v/>
      </c>
      <c r="CY759" s="38">
        <f>CX759-BM759</f>
        <v/>
      </c>
      <c r="CZ759" s="39">
        <f>CY759-BN759</f>
        <v/>
      </c>
      <c r="DA759" s="35" t="n"/>
    </row>
    <row r="760">
      <c r="D760" s="19" t="n"/>
      <c r="E760" s="19" t="n"/>
      <c r="F760" s="21" t="n"/>
      <c r="G760" s="21" t="n"/>
      <c r="H760" s="21" t="n"/>
      <c r="I760" s="19" t="n"/>
      <c r="J760" s="19" t="n"/>
      <c r="K760" s="21" t="n"/>
      <c r="L760" s="21" t="n"/>
      <c r="M760" s="22" t="n"/>
      <c r="N760" s="22" t="n"/>
      <c r="O760" s="19" t="n"/>
      <c r="P760" s="21" t="n"/>
      <c r="Q760" s="167">
        <f>'Cutting Rules'!AD760</f>
        <v/>
      </c>
      <c r="R760" s="168" t="n"/>
      <c r="S760" s="24" t="n"/>
      <c r="T760" s="169" t="inlineStr"/>
      <c r="U760" s="19" t="n"/>
      <c r="V760" s="25" t="n"/>
      <c r="W760" s="26" t="n"/>
      <c r="X760" s="27" t="n"/>
      <c r="Y760" s="47" t="n"/>
      <c r="Z760" s="121">
        <f>IFERROR(VLOOKUP(E760,[1]route!$E$3:$BL$10005,59,0),"")&amp;IFERROR(VLOOKUP(E760,[1]route!$E$3:$BL$10005,60,0),"")</f>
        <v/>
      </c>
      <c r="AA760" s="172">
        <f>IF(R760&gt;V760,R760-V760,0)</f>
        <v/>
      </c>
      <c r="AB760" s="173">
        <f>AA760*O760*N760/1000</f>
        <v/>
      </c>
      <c r="AC760" s="4">
        <f>IFERROR(MATCH($X760,$BP760:$CZ760,0),"")</f>
        <v/>
      </c>
      <c r="AD760" s="29" t="n">
        <v>0</v>
      </c>
      <c r="AE760" s="30">
        <f>SUMIF([1]route!$E$3:$E$10005,E760,[1]!Table1[1])</f>
        <v/>
      </c>
      <c r="AF760" s="30">
        <f>SUMIF([1]route!$E$3:$E$10005,E760,[1]!Table1[2])</f>
        <v/>
      </c>
      <c r="AG760" s="30">
        <f>SUMIF([1]route!$E$3:$E$10005,E760,[1]!Table1[3])</f>
        <v/>
      </c>
      <c r="AH760" s="30">
        <f>SUMIF([1]route!$E$3:$E$10005,E760,[1]!Table1[4])</f>
        <v/>
      </c>
      <c r="AI760" s="30">
        <f>SUMIF([1]route!$E$3:$E$10005,E760,[1]!Table1[5])</f>
        <v/>
      </c>
      <c r="AJ760" s="30">
        <f>SUMIF([1]route!$E$3:$E$10005,E760,[1]!Table1[6])</f>
        <v/>
      </c>
      <c r="AK760" s="30">
        <f>SUMIF([1]route!$E$3:$E$10005,E760,[1]!Table1[7])</f>
        <v/>
      </c>
      <c r="AL760" s="30">
        <f>SUMIF([1]route!$E$3:$E$10005,E760,[1]!Table1[8])</f>
        <v/>
      </c>
      <c r="AM760" s="30">
        <f>SUMIF([1]route!$E$3:$E$10005,E760,[1]!Table1[9])</f>
        <v/>
      </c>
      <c r="AN760" s="30">
        <f>SUMIF([1]route!$E$3:$E$10005,E760,[1]!Table1[10])</f>
        <v/>
      </c>
      <c r="AO760" s="30">
        <f>SUMIF([1]route!$E$3:$E$10005,E760,[1]!Table1[11])</f>
        <v/>
      </c>
      <c r="AP760" s="30">
        <f>SUMIF([1]route!$E$3:$E$10005,E760,[1]!Table1[12])</f>
        <v/>
      </c>
      <c r="AQ760" s="30">
        <f>SUMIF([1]route!$E$3:$E$10005,E760,[1]!Table1[13])</f>
        <v/>
      </c>
      <c r="AR760" s="30">
        <f>SUMIF([1]route!$E$3:$E$10005,E760,[1]!Table1[14])</f>
        <v/>
      </c>
      <c r="AS760" s="30">
        <f>SUMIF([1]route!$E$3:$E$10005,E760,[1]!Table1[15])</f>
        <v/>
      </c>
      <c r="AT760" s="30">
        <f>SUMIF([1]route!$E$3:$E$10005,E760,[1]!Table1[16])</f>
        <v/>
      </c>
      <c r="AU760" s="30">
        <f>SUMIF([1]route!$E$3:$E$10005,E760,[1]!Table1[17])</f>
        <v/>
      </c>
      <c r="AV760" s="30">
        <f>SUMIF([1]route!$E$3:$E$10005,E760,[1]!Table1[18])</f>
        <v/>
      </c>
      <c r="AW760" s="30">
        <f>SUMIF([1]route!$E$3:$E$10005,E760,[1]!Table1[19])</f>
        <v/>
      </c>
      <c r="AX760" s="30">
        <f>SUMIF([1]route!$E$3:$E$10005,E760,[1]!Table1[20])</f>
        <v/>
      </c>
      <c r="AY760" s="30">
        <f>SUMIF([1]route!$E$3:$E$10005,E760,[1]!Table1[21])</f>
        <v/>
      </c>
      <c r="AZ760" s="30">
        <f>SUMIF([1]route!$E$3:$E$10005,E760,[1]!Table1[22])</f>
        <v/>
      </c>
      <c r="BA760" s="30">
        <f>SUMIF([1]route!$E$3:$E$10005,E760,[1]!Table1[23])</f>
        <v/>
      </c>
      <c r="BB760" s="30">
        <f>SUMIF([1]route!$E$3:$E$10005,E760,[1]!Table1[24])</f>
        <v/>
      </c>
      <c r="BC760" s="30">
        <f>SUMIF([1]route!$E$3:$E$10005,E760,[1]!Table1[25])</f>
        <v/>
      </c>
      <c r="BD760" s="30">
        <f>SUMIF([1]route!$E$3:$E$10005,E760,[1]!Table1[26])</f>
        <v/>
      </c>
      <c r="BE760" s="30">
        <f>SUMIF([1]route!$E$3:$E$10005,E760,[1]!Table1[27])</f>
        <v/>
      </c>
      <c r="BF760" s="30">
        <f>SUMIF([1]route!$E$3:$E$10005,E760,[1]!Table1[28])</f>
        <v/>
      </c>
      <c r="BG760" s="30">
        <f>SUMIF([1]route!$E$3:$E$10005,E760,[1]!Table1[29])</f>
        <v/>
      </c>
      <c r="BH760" s="30">
        <f>SUMIF([1]route!$E$3:$E$10005,E760,[1]!Table1[30])</f>
        <v/>
      </c>
      <c r="BI760" s="30">
        <f>SUMIF([1]route!$E$3:$E$10005,E760,[1]!Table1[31])</f>
        <v/>
      </c>
      <c r="BJ760" s="30">
        <f>SUMIF([1]route!$E$3:$E$10005,E760,[1]!Table1[Remain PO])</f>
        <v/>
      </c>
      <c r="BK760" s="31">
        <f>SUMIF([1]route!$E$3:$E$10005,E760,[1]!Table1[N+1])</f>
        <v/>
      </c>
      <c r="BL760" s="31">
        <f>SUMIF([1]route!$E$3:$E$10005,E760,[1]!Table1[N+2])</f>
        <v/>
      </c>
      <c r="BM760" s="31">
        <f>SUMIF([1]route!$E$3:$E$10005,E760,[1]!Table1[N+3])</f>
        <v/>
      </c>
      <c r="BN760" s="32">
        <f>SUMIF([1]route!$E$3:$E$10005,E760,[1]!Table1[N+4])</f>
        <v/>
      </c>
      <c r="BP760" s="37">
        <f>$V760-$AD760</f>
        <v/>
      </c>
      <c r="BQ760" s="35">
        <f>BP760-AE760</f>
        <v/>
      </c>
      <c r="BR760" s="35">
        <f>BQ760-AF760</f>
        <v/>
      </c>
      <c r="BS760" s="35">
        <f>BR760-AG760</f>
        <v/>
      </c>
      <c r="BT760" s="35">
        <f>BS760-AH760</f>
        <v/>
      </c>
      <c r="BU760" s="35">
        <f>BT760-AI760</f>
        <v/>
      </c>
      <c r="BV760" s="35">
        <f>BU760-AJ760</f>
        <v/>
      </c>
      <c r="BW760" s="35">
        <f>BV760-AK760</f>
        <v/>
      </c>
      <c r="BX760" s="35">
        <f>BW760-AL760</f>
        <v/>
      </c>
      <c r="BY760" s="35">
        <f>BX760-AM760</f>
        <v/>
      </c>
      <c r="BZ760" s="35">
        <f>BY760-AN760</f>
        <v/>
      </c>
      <c r="CA760" s="35">
        <f>BZ760-AO760</f>
        <v/>
      </c>
      <c r="CB760" s="35">
        <f>CA760-AP760</f>
        <v/>
      </c>
      <c r="CC760" s="35">
        <f>CB760-AQ760</f>
        <v/>
      </c>
      <c r="CD760" s="35">
        <f>CC760-AR760</f>
        <v/>
      </c>
      <c r="CE760" s="35">
        <f>CD760-AS760</f>
        <v/>
      </c>
      <c r="CF760" s="35">
        <f>CE760-AT760</f>
        <v/>
      </c>
      <c r="CG760" s="35">
        <f>CF760-AU760</f>
        <v/>
      </c>
      <c r="CH760" s="35">
        <f>CG760-AV760</f>
        <v/>
      </c>
      <c r="CI760" s="35">
        <f>CH760-AW760</f>
        <v/>
      </c>
      <c r="CJ760" s="35">
        <f>CI760-AX760</f>
        <v/>
      </c>
      <c r="CK760" s="35">
        <f>CJ760-AY760</f>
        <v/>
      </c>
      <c r="CL760" s="35">
        <f>CK760-AZ760</f>
        <v/>
      </c>
      <c r="CM760" s="35">
        <f>CL760-BA760</f>
        <v/>
      </c>
      <c r="CN760" s="35">
        <f>CM760-BB760</f>
        <v/>
      </c>
      <c r="CO760" s="35">
        <f>CN760-BC760</f>
        <v/>
      </c>
      <c r="CP760" s="35">
        <f>CO760-BD760</f>
        <v/>
      </c>
      <c r="CQ760" s="35">
        <f>CP760-BE760</f>
        <v/>
      </c>
      <c r="CR760" s="35">
        <f>CQ760-BF760</f>
        <v/>
      </c>
      <c r="CS760" s="35">
        <f>CR760-BG760</f>
        <v/>
      </c>
      <c r="CT760" s="35">
        <f>CS760-BH760</f>
        <v/>
      </c>
      <c r="CU760" s="35">
        <f>CT760-BI760</f>
        <v/>
      </c>
      <c r="CV760" s="35">
        <f>CU760-BJ760</f>
        <v/>
      </c>
      <c r="CW760" s="38">
        <f>CV760-BK760</f>
        <v/>
      </c>
      <c r="CX760" s="38">
        <f>CW760-BL760</f>
        <v/>
      </c>
      <c r="CY760" s="38">
        <f>CX760-BM760</f>
        <v/>
      </c>
      <c r="CZ760" s="39">
        <f>CY760-BN760</f>
        <v/>
      </c>
      <c r="DA760" s="35" t="n"/>
    </row>
    <row r="761">
      <c r="D761" s="19" t="n"/>
      <c r="E761" s="19" t="n"/>
      <c r="F761" s="21" t="n"/>
      <c r="G761" s="21" t="n"/>
      <c r="H761" s="21" t="n"/>
      <c r="I761" s="19" t="n"/>
      <c r="J761" s="19" t="n"/>
      <c r="K761" s="21" t="n"/>
      <c r="L761" s="21" t="n"/>
      <c r="M761" s="22" t="n"/>
      <c r="N761" s="22" t="n"/>
      <c r="O761" s="19" t="n"/>
      <c r="P761" s="21" t="n"/>
      <c r="Q761" s="167">
        <f>'Cutting Rules'!AD761</f>
        <v/>
      </c>
      <c r="R761" s="168" t="n"/>
      <c r="S761" s="24" t="n"/>
      <c r="T761" s="169" t="inlineStr"/>
      <c r="U761" s="19" t="n"/>
      <c r="V761" s="25" t="n"/>
      <c r="W761" s="26" t="n"/>
      <c r="X761" s="27" t="n"/>
      <c r="Y761" s="47" t="n"/>
      <c r="Z761" s="121">
        <f>IFERROR(VLOOKUP(E761,[1]route!$E$3:$BL$10005,59,0),"")&amp;IFERROR(VLOOKUP(E761,[1]route!$E$3:$BL$10005,60,0),"")</f>
        <v/>
      </c>
      <c r="AA761" s="172">
        <f>IF(R761&gt;V761,R761-V761,0)</f>
        <v/>
      </c>
      <c r="AB761" s="173">
        <f>AA761*O761*N761/1000</f>
        <v/>
      </c>
      <c r="AC761" s="4">
        <f>IFERROR(MATCH($X761,$BP761:$CZ761,0),"")</f>
        <v/>
      </c>
      <c r="AD761" s="29" t="n">
        <v>0</v>
      </c>
      <c r="AE761" s="30">
        <f>SUMIF([1]route!$E$3:$E$10005,E761,[1]!Table1[1])</f>
        <v/>
      </c>
      <c r="AF761" s="30">
        <f>SUMIF([1]route!$E$3:$E$10005,E761,[1]!Table1[2])</f>
        <v/>
      </c>
      <c r="AG761" s="30">
        <f>SUMIF([1]route!$E$3:$E$10005,E761,[1]!Table1[3])</f>
        <v/>
      </c>
      <c r="AH761" s="30">
        <f>SUMIF([1]route!$E$3:$E$10005,E761,[1]!Table1[4])</f>
        <v/>
      </c>
      <c r="AI761" s="30">
        <f>SUMIF([1]route!$E$3:$E$10005,E761,[1]!Table1[5])</f>
        <v/>
      </c>
      <c r="AJ761" s="30">
        <f>SUMIF([1]route!$E$3:$E$10005,E761,[1]!Table1[6])</f>
        <v/>
      </c>
      <c r="AK761" s="30">
        <f>SUMIF([1]route!$E$3:$E$10005,E761,[1]!Table1[7])</f>
        <v/>
      </c>
      <c r="AL761" s="30">
        <f>SUMIF([1]route!$E$3:$E$10005,E761,[1]!Table1[8])</f>
        <v/>
      </c>
      <c r="AM761" s="30">
        <f>SUMIF([1]route!$E$3:$E$10005,E761,[1]!Table1[9])</f>
        <v/>
      </c>
      <c r="AN761" s="30">
        <f>SUMIF([1]route!$E$3:$E$10005,E761,[1]!Table1[10])</f>
        <v/>
      </c>
      <c r="AO761" s="30">
        <f>SUMIF([1]route!$E$3:$E$10005,E761,[1]!Table1[11])</f>
        <v/>
      </c>
      <c r="AP761" s="30">
        <f>SUMIF([1]route!$E$3:$E$10005,E761,[1]!Table1[12])</f>
        <v/>
      </c>
      <c r="AQ761" s="30">
        <f>SUMIF([1]route!$E$3:$E$10005,E761,[1]!Table1[13])</f>
        <v/>
      </c>
      <c r="AR761" s="30">
        <f>SUMIF([1]route!$E$3:$E$10005,E761,[1]!Table1[14])</f>
        <v/>
      </c>
      <c r="AS761" s="30">
        <f>SUMIF([1]route!$E$3:$E$10005,E761,[1]!Table1[15])</f>
        <v/>
      </c>
      <c r="AT761" s="30">
        <f>SUMIF([1]route!$E$3:$E$10005,E761,[1]!Table1[16])</f>
        <v/>
      </c>
      <c r="AU761" s="30">
        <f>SUMIF([1]route!$E$3:$E$10005,E761,[1]!Table1[17])</f>
        <v/>
      </c>
      <c r="AV761" s="30">
        <f>SUMIF([1]route!$E$3:$E$10005,E761,[1]!Table1[18])</f>
        <v/>
      </c>
      <c r="AW761" s="30">
        <f>SUMIF([1]route!$E$3:$E$10005,E761,[1]!Table1[19])</f>
        <v/>
      </c>
      <c r="AX761" s="30">
        <f>SUMIF([1]route!$E$3:$E$10005,E761,[1]!Table1[20])</f>
        <v/>
      </c>
      <c r="AY761" s="30">
        <f>SUMIF([1]route!$E$3:$E$10005,E761,[1]!Table1[21])</f>
        <v/>
      </c>
      <c r="AZ761" s="30">
        <f>SUMIF([1]route!$E$3:$E$10005,E761,[1]!Table1[22])</f>
        <v/>
      </c>
      <c r="BA761" s="30">
        <f>SUMIF([1]route!$E$3:$E$10005,E761,[1]!Table1[23])</f>
        <v/>
      </c>
      <c r="BB761" s="30">
        <f>SUMIF([1]route!$E$3:$E$10005,E761,[1]!Table1[24])</f>
        <v/>
      </c>
      <c r="BC761" s="30">
        <f>SUMIF([1]route!$E$3:$E$10005,E761,[1]!Table1[25])</f>
        <v/>
      </c>
      <c r="BD761" s="30">
        <f>SUMIF([1]route!$E$3:$E$10005,E761,[1]!Table1[26])</f>
        <v/>
      </c>
      <c r="BE761" s="30">
        <f>SUMIF([1]route!$E$3:$E$10005,E761,[1]!Table1[27])</f>
        <v/>
      </c>
      <c r="BF761" s="30">
        <f>SUMIF([1]route!$E$3:$E$10005,E761,[1]!Table1[28])</f>
        <v/>
      </c>
      <c r="BG761" s="30">
        <f>SUMIF([1]route!$E$3:$E$10005,E761,[1]!Table1[29])</f>
        <v/>
      </c>
      <c r="BH761" s="30">
        <f>SUMIF([1]route!$E$3:$E$10005,E761,[1]!Table1[30])</f>
        <v/>
      </c>
      <c r="BI761" s="30">
        <f>SUMIF([1]route!$E$3:$E$10005,E761,[1]!Table1[31])</f>
        <v/>
      </c>
      <c r="BJ761" s="30">
        <f>SUMIF([1]route!$E$3:$E$10005,E761,[1]!Table1[Remain PO])</f>
        <v/>
      </c>
      <c r="BK761" s="31">
        <f>SUMIF([1]route!$E$3:$E$10005,E761,[1]!Table1[N+1])</f>
        <v/>
      </c>
      <c r="BL761" s="31">
        <f>SUMIF([1]route!$E$3:$E$10005,E761,[1]!Table1[N+2])</f>
        <v/>
      </c>
      <c r="BM761" s="31">
        <f>SUMIF([1]route!$E$3:$E$10005,E761,[1]!Table1[N+3])</f>
        <v/>
      </c>
      <c r="BN761" s="32">
        <f>SUMIF([1]route!$E$3:$E$10005,E761,[1]!Table1[N+4])</f>
        <v/>
      </c>
      <c r="BP761" s="37">
        <f>$V761-$AD761</f>
        <v/>
      </c>
      <c r="BQ761" s="35">
        <f>BP761-AE761</f>
        <v/>
      </c>
      <c r="BR761" s="35">
        <f>BQ761-AF761</f>
        <v/>
      </c>
      <c r="BS761" s="35">
        <f>BR761-AG761</f>
        <v/>
      </c>
      <c r="BT761" s="35">
        <f>BS761-AH761</f>
        <v/>
      </c>
      <c r="BU761" s="35">
        <f>BT761-AI761</f>
        <v/>
      </c>
      <c r="BV761" s="35">
        <f>BU761-AJ761</f>
        <v/>
      </c>
      <c r="BW761" s="35">
        <f>BV761-AK761</f>
        <v/>
      </c>
      <c r="BX761" s="35">
        <f>BW761-AL761</f>
        <v/>
      </c>
      <c r="BY761" s="35">
        <f>BX761-AM761</f>
        <v/>
      </c>
      <c r="BZ761" s="35">
        <f>BY761-AN761</f>
        <v/>
      </c>
      <c r="CA761" s="35">
        <f>BZ761-AO761</f>
        <v/>
      </c>
      <c r="CB761" s="35">
        <f>CA761-AP761</f>
        <v/>
      </c>
      <c r="CC761" s="35">
        <f>CB761-AQ761</f>
        <v/>
      </c>
      <c r="CD761" s="35">
        <f>CC761-AR761</f>
        <v/>
      </c>
      <c r="CE761" s="35">
        <f>CD761-AS761</f>
        <v/>
      </c>
      <c r="CF761" s="35">
        <f>CE761-AT761</f>
        <v/>
      </c>
      <c r="CG761" s="35">
        <f>CF761-AU761</f>
        <v/>
      </c>
      <c r="CH761" s="35">
        <f>CG761-AV761</f>
        <v/>
      </c>
      <c r="CI761" s="35">
        <f>CH761-AW761</f>
        <v/>
      </c>
      <c r="CJ761" s="35">
        <f>CI761-AX761</f>
        <v/>
      </c>
      <c r="CK761" s="35">
        <f>CJ761-AY761</f>
        <v/>
      </c>
      <c r="CL761" s="35">
        <f>CK761-AZ761</f>
        <v/>
      </c>
      <c r="CM761" s="35">
        <f>CL761-BA761</f>
        <v/>
      </c>
      <c r="CN761" s="35">
        <f>CM761-BB761</f>
        <v/>
      </c>
      <c r="CO761" s="35">
        <f>CN761-BC761</f>
        <v/>
      </c>
      <c r="CP761" s="35">
        <f>CO761-BD761</f>
        <v/>
      </c>
      <c r="CQ761" s="35">
        <f>CP761-BE761</f>
        <v/>
      </c>
      <c r="CR761" s="35">
        <f>CQ761-BF761</f>
        <v/>
      </c>
      <c r="CS761" s="35">
        <f>CR761-BG761</f>
        <v/>
      </c>
      <c r="CT761" s="35">
        <f>CS761-BH761</f>
        <v/>
      </c>
      <c r="CU761" s="35">
        <f>CT761-BI761</f>
        <v/>
      </c>
      <c r="CV761" s="35">
        <f>CU761-BJ761</f>
        <v/>
      </c>
      <c r="CW761" s="38">
        <f>CV761-BK761</f>
        <v/>
      </c>
      <c r="CX761" s="38">
        <f>CW761-BL761</f>
        <v/>
      </c>
      <c r="CY761" s="38">
        <f>CX761-BM761</f>
        <v/>
      </c>
      <c r="CZ761" s="39">
        <f>CY761-BN761</f>
        <v/>
      </c>
      <c r="DA761" s="35" t="n"/>
    </row>
    <row r="762">
      <c r="D762" s="19" t="n"/>
      <c r="E762" s="19" t="n"/>
      <c r="F762" s="21" t="n"/>
      <c r="G762" s="21" t="n"/>
      <c r="H762" s="21" t="n"/>
      <c r="I762" s="19" t="n"/>
      <c r="J762" s="19" t="n"/>
      <c r="K762" s="21" t="n"/>
      <c r="L762" s="21" t="n"/>
      <c r="M762" s="22" t="n"/>
      <c r="N762" s="22" t="n"/>
      <c r="O762" s="19" t="n"/>
      <c r="P762" s="21" t="n"/>
      <c r="Q762" s="167">
        <f>'Cutting Rules'!AD762</f>
        <v/>
      </c>
      <c r="R762" s="168" t="n"/>
      <c r="S762" s="24" t="n"/>
      <c r="T762" s="169" t="inlineStr"/>
      <c r="U762" s="19" t="n"/>
      <c r="V762" s="25" t="n"/>
      <c r="W762" s="26" t="n"/>
      <c r="X762" s="27" t="n"/>
      <c r="Y762" s="47" t="n"/>
      <c r="Z762" s="121">
        <f>IFERROR(VLOOKUP(E762,[1]route!$E$3:$BL$10005,59,0),"")&amp;IFERROR(VLOOKUP(E762,[1]route!$E$3:$BL$10005,60,0),"")</f>
        <v/>
      </c>
      <c r="AA762" s="172">
        <f>IF(R762&gt;V762,R762-V762,0)</f>
        <v/>
      </c>
      <c r="AB762" s="173">
        <f>AA762*O762*N762/1000</f>
        <v/>
      </c>
      <c r="AC762" s="4">
        <f>IFERROR(MATCH($X762,$BP762:$CZ762,0),"")</f>
        <v/>
      </c>
      <c r="AD762" s="29" t="n">
        <v>0</v>
      </c>
      <c r="AE762" s="30">
        <f>SUMIF([1]route!$E$3:$E$10005,E762,[1]!Table1[1])</f>
        <v/>
      </c>
      <c r="AF762" s="30">
        <f>SUMIF([1]route!$E$3:$E$10005,E762,[1]!Table1[2])</f>
        <v/>
      </c>
      <c r="AG762" s="30">
        <f>SUMIF([1]route!$E$3:$E$10005,E762,[1]!Table1[3])</f>
        <v/>
      </c>
      <c r="AH762" s="30">
        <f>SUMIF([1]route!$E$3:$E$10005,E762,[1]!Table1[4])</f>
        <v/>
      </c>
      <c r="AI762" s="30">
        <f>SUMIF([1]route!$E$3:$E$10005,E762,[1]!Table1[5])</f>
        <v/>
      </c>
      <c r="AJ762" s="30">
        <f>SUMIF([1]route!$E$3:$E$10005,E762,[1]!Table1[6])</f>
        <v/>
      </c>
      <c r="AK762" s="30">
        <f>SUMIF([1]route!$E$3:$E$10005,E762,[1]!Table1[7])</f>
        <v/>
      </c>
      <c r="AL762" s="30">
        <f>SUMIF([1]route!$E$3:$E$10005,E762,[1]!Table1[8])</f>
        <v/>
      </c>
      <c r="AM762" s="30">
        <f>SUMIF([1]route!$E$3:$E$10005,E762,[1]!Table1[9])</f>
        <v/>
      </c>
      <c r="AN762" s="30">
        <f>SUMIF([1]route!$E$3:$E$10005,E762,[1]!Table1[10])</f>
        <v/>
      </c>
      <c r="AO762" s="30">
        <f>SUMIF([1]route!$E$3:$E$10005,E762,[1]!Table1[11])</f>
        <v/>
      </c>
      <c r="AP762" s="30">
        <f>SUMIF([1]route!$E$3:$E$10005,E762,[1]!Table1[12])</f>
        <v/>
      </c>
      <c r="AQ762" s="30">
        <f>SUMIF([1]route!$E$3:$E$10005,E762,[1]!Table1[13])</f>
        <v/>
      </c>
      <c r="AR762" s="30">
        <f>SUMIF([1]route!$E$3:$E$10005,E762,[1]!Table1[14])</f>
        <v/>
      </c>
      <c r="AS762" s="30">
        <f>SUMIF([1]route!$E$3:$E$10005,E762,[1]!Table1[15])</f>
        <v/>
      </c>
      <c r="AT762" s="30">
        <f>SUMIF([1]route!$E$3:$E$10005,E762,[1]!Table1[16])</f>
        <v/>
      </c>
      <c r="AU762" s="30">
        <f>SUMIF([1]route!$E$3:$E$10005,E762,[1]!Table1[17])</f>
        <v/>
      </c>
      <c r="AV762" s="30">
        <f>SUMIF([1]route!$E$3:$E$10005,E762,[1]!Table1[18])</f>
        <v/>
      </c>
      <c r="AW762" s="30">
        <f>SUMIF([1]route!$E$3:$E$10005,E762,[1]!Table1[19])</f>
        <v/>
      </c>
      <c r="AX762" s="30">
        <f>SUMIF([1]route!$E$3:$E$10005,E762,[1]!Table1[20])</f>
        <v/>
      </c>
      <c r="AY762" s="30">
        <f>SUMIF([1]route!$E$3:$E$10005,E762,[1]!Table1[21])</f>
        <v/>
      </c>
      <c r="AZ762" s="30">
        <f>SUMIF([1]route!$E$3:$E$10005,E762,[1]!Table1[22])</f>
        <v/>
      </c>
      <c r="BA762" s="30">
        <f>SUMIF([1]route!$E$3:$E$10005,E762,[1]!Table1[23])</f>
        <v/>
      </c>
      <c r="BB762" s="30">
        <f>SUMIF([1]route!$E$3:$E$10005,E762,[1]!Table1[24])</f>
        <v/>
      </c>
      <c r="BC762" s="30">
        <f>SUMIF([1]route!$E$3:$E$10005,E762,[1]!Table1[25])</f>
        <v/>
      </c>
      <c r="BD762" s="30">
        <f>SUMIF([1]route!$E$3:$E$10005,E762,[1]!Table1[26])</f>
        <v/>
      </c>
      <c r="BE762" s="30">
        <f>SUMIF([1]route!$E$3:$E$10005,E762,[1]!Table1[27])</f>
        <v/>
      </c>
      <c r="BF762" s="30">
        <f>SUMIF([1]route!$E$3:$E$10005,E762,[1]!Table1[28])</f>
        <v/>
      </c>
      <c r="BG762" s="30">
        <f>SUMIF([1]route!$E$3:$E$10005,E762,[1]!Table1[29])</f>
        <v/>
      </c>
      <c r="BH762" s="30">
        <f>SUMIF([1]route!$E$3:$E$10005,E762,[1]!Table1[30])</f>
        <v/>
      </c>
      <c r="BI762" s="30">
        <f>SUMIF([1]route!$E$3:$E$10005,E762,[1]!Table1[31])</f>
        <v/>
      </c>
      <c r="BJ762" s="30">
        <f>SUMIF([1]route!$E$3:$E$10005,E762,[1]!Table1[Remain PO])</f>
        <v/>
      </c>
      <c r="BK762" s="31">
        <f>SUMIF([1]route!$E$3:$E$10005,E762,[1]!Table1[N+1])</f>
        <v/>
      </c>
      <c r="BL762" s="31">
        <f>SUMIF([1]route!$E$3:$E$10005,E762,[1]!Table1[N+2])</f>
        <v/>
      </c>
      <c r="BM762" s="31">
        <f>SUMIF([1]route!$E$3:$E$10005,E762,[1]!Table1[N+3])</f>
        <v/>
      </c>
      <c r="BN762" s="32">
        <f>SUMIF([1]route!$E$3:$E$10005,E762,[1]!Table1[N+4])</f>
        <v/>
      </c>
      <c r="BP762" s="37">
        <f>$V762-$AD762</f>
        <v/>
      </c>
      <c r="BQ762" s="35">
        <f>BP762-AE762</f>
        <v/>
      </c>
      <c r="BR762" s="35">
        <f>BQ762-AF762</f>
        <v/>
      </c>
      <c r="BS762" s="35">
        <f>BR762-AG762</f>
        <v/>
      </c>
      <c r="BT762" s="35">
        <f>BS762-AH762</f>
        <v/>
      </c>
      <c r="BU762" s="35">
        <f>BT762-AI762</f>
        <v/>
      </c>
      <c r="BV762" s="35">
        <f>BU762-AJ762</f>
        <v/>
      </c>
      <c r="BW762" s="35">
        <f>BV762-AK762</f>
        <v/>
      </c>
      <c r="BX762" s="35">
        <f>BW762-AL762</f>
        <v/>
      </c>
      <c r="BY762" s="35">
        <f>BX762-AM762</f>
        <v/>
      </c>
      <c r="BZ762" s="35">
        <f>BY762-AN762</f>
        <v/>
      </c>
      <c r="CA762" s="35">
        <f>BZ762-AO762</f>
        <v/>
      </c>
      <c r="CB762" s="35">
        <f>CA762-AP762</f>
        <v/>
      </c>
      <c r="CC762" s="35">
        <f>CB762-AQ762</f>
        <v/>
      </c>
      <c r="CD762" s="35">
        <f>CC762-AR762</f>
        <v/>
      </c>
      <c r="CE762" s="35">
        <f>CD762-AS762</f>
        <v/>
      </c>
      <c r="CF762" s="35">
        <f>CE762-AT762</f>
        <v/>
      </c>
      <c r="CG762" s="35">
        <f>CF762-AU762</f>
        <v/>
      </c>
      <c r="CH762" s="35">
        <f>CG762-AV762</f>
        <v/>
      </c>
      <c r="CI762" s="35">
        <f>CH762-AW762</f>
        <v/>
      </c>
      <c r="CJ762" s="35">
        <f>CI762-AX762</f>
        <v/>
      </c>
      <c r="CK762" s="35">
        <f>CJ762-AY762</f>
        <v/>
      </c>
      <c r="CL762" s="35">
        <f>CK762-AZ762</f>
        <v/>
      </c>
      <c r="CM762" s="35">
        <f>CL762-BA762</f>
        <v/>
      </c>
      <c r="CN762" s="35">
        <f>CM762-BB762</f>
        <v/>
      </c>
      <c r="CO762" s="35">
        <f>CN762-BC762</f>
        <v/>
      </c>
      <c r="CP762" s="35">
        <f>CO762-BD762</f>
        <v/>
      </c>
      <c r="CQ762" s="35">
        <f>CP762-BE762</f>
        <v/>
      </c>
      <c r="CR762" s="35">
        <f>CQ762-BF762</f>
        <v/>
      </c>
      <c r="CS762" s="35">
        <f>CR762-BG762</f>
        <v/>
      </c>
      <c r="CT762" s="35">
        <f>CS762-BH762</f>
        <v/>
      </c>
      <c r="CU762" s="35">
        <f>CT762-BI762</f>
        <v/>
      </c>
      <c r="CV762" s="35">
        <f>CU762-BJ762</f>
        <v/>
      </c>
      <c r="CW762" s="38">
        <f>CV762-BK762</f>
        <v/>
      </c>
      <c r="CX762" s="38">
        <f>CW762-BL762</f>
        <v/>
      </c>
      <c r="CY762" s="38">
        <f>CX762-BM762</f>
        <v/>
      </c>
      <c r="CZ762" s="39">
        <f>CY762-BN762</f>
        <v/>
      </c>
      <c r="DA762" s="35" t="n"/>
    </row>
    <row r="763">
      <c r="D763" s="19" t="n"/>
      <c r="E763" s="19" t="n"/>
      <c r="F763" s="21" t="n"/>
      <c r="G763" s="21" t="n"/>
      <c r="H763" s="21" t="n"/>
      <c r="I763" s="19" t="n"/>
      <c r="J763" s="19" t="n"/>
      <c r="K763" s="21" t="n"/>
      <c r="L763" s="21" t="n"/>
      <c r="M763" s="22" t="n"/>
      <c r="N763" s="22" t="n"/>
      <c r="O763" s="19" t="n"/>
      <c r="P763" s="21" t="n"/>
      <c r="Q763" s="167">
        <f>'Cutting Rules'!AD763</f>
        <v/>
      </c>
      <c r="R763" s="168" t="n"/>
      <c r="S763" s="24" t="n"/>
      <c r="T763" s="169" t="inlineStr"/>
      <c r="U763" s="19" t="n"/>
      <c r="V763" s="25" t="n"/>
      <c r="W763" s="26" t="n"/>
      <c r="X763" s="27" t="n"/>
      <c r="Y763" s="47" t="n"/>
      <c r="Z763" s="121">
        <f>IFERROR(VLOOKUP(E763,[1]route!$E$3:$BL$10005,59,0),"")&amp;IFERROR(VLOOKUP(E763,[1]route!$E$3:$BL$10005,60,0),"")</f>
        <v/>
      </c>
      <c r="AA763" s="172">
        <f>IF(R763&gt;V763,R763-V763,0)</f>
        <v/>
      </c>
      <c r="AB763" s="173">
        <f>AA763*O763*N763/1000</f>
        <v/>
      </c>
      <c r="AC763" s="4">
        <f>IFERROR(MATCH($X763,$BP763:$CZ763,0),"")</f>
        <v/>
      </c>
      <c r="AD763" s="29" t="n">
        <v>0</v>
      </c>
      <c r="AE763" s="30">
        <f>SUMIF([1]route!$E$3:$E$10005,E763,[1]!Table1[1])</f>
        <v/>
      </c>
      <c r="AF763" s="30">
        <f>SUMIF([1]route!$E$3:$E$10005,E763,[1]!Table1[2])</f>
        <v/>
      </c>
      <c r="AG763" s="30">
        <f>SUMIF([1]route!$E$3:$E$10005,E763,[1]!Table1[3])</f>
        <v/>
      </c>
      <c r="AH763" s="30">
        <f>SUMIF([1]route!$E$3:$E$10005,E763,[1]!Table1[4])</f>
        <v/>
      </c>
      <c r="AI763" s="30">
        <f>SUMIF([1]route!$E$3:$E$10005,E763,[1]!Table1[5])</f>
        <v/>
      </c>
      <c r="AJ763" s="30">
        <f>SUMIF([1]route!$E$3:$E$10005,E763,[1]!Table1[6])</f>
        <v/>
      </c>
      <c r="AK763" s="30">
        <f>SUMIF([1]route!$E$3:$E$10005,E763,[1]!Table1[7])</f>
        <v/>
      </c>
      <c r="AL763" s="30">
        <f>SUMIF([1]route!$E$3:$E$10005,E763,[1]!Table1[8])</f>
        <v/>
      </c>
      <c r="AM763" s="30">
        <f>SUMIF([1]route!$E$3:$E$10005,E763,[1]!Table1[9])</f>
        <v/>
      </c>
      <c r="AN763" s="30">
        <f>SUMIF([1]route!$E$3:$E$10005,E763,[1]!Table1[10])</f>
        <v/>
      </c>
      <c r="AO763" s="30">
        <f>SUMIF([1]route!$E$3:$E$10005,E763,[1]!Table1[11])</f>
        <v/>
      </c>
      <c r="AP763" s="30">
        <f>SUMIF([1]route!$E$3:$E$10005,E763,[1]!Table1[12])</f>
        <v/>
      </c>
      <c r="AQ763" s="30">
        <f>SUMIF([1]route!$E$3:$E$10005,E763,[1]!Table1[13])</f>
        <v/>
      </c>
      <c r="AR763" s="30">
        <f>SUMIF([1]route!$E$3:$E$10005,E763,[1]!Table1[14])</f>
        <v/>
      </c>
      <c r="AS763" s="30">
        <f>SUMIF([1]route!$E$3:$E$10005,E763,[1]!Table1[15])</f>
        <v/>
      </c>
      <c r="AT763" s="30">
        <f>SUMIF([1]route!$E$3:$E$10005,E763,[1]!Table1[16])</f>
        <v/>
      </c>
      <c r="AU763" s="30">
        <f>SUMIF([1]route!$E$3:$E$10005,E763,[1]!Table1[17])</f>
        <v/>
      </c>
      <c r="AV763" s="30">
        <f>SUMIF([1]route!$E$3:$E$10005,E763,[1]!Table1[18])</f>
        <v/>
      </c>
      <c r="AW763" s="30">
        <f>SUMIF([1]route!$E$3:$E$10005,E763,[1]!Table1[19])</f>
        <v/>
      </c>
      <c r="AX763" s="30">
        <f>SUMIF([1]route!$E$3:$E$10005,E763,[1]!Table1[20])</f>
        <v/>
      </c>
      <c r="AY763" s="30">
        <f>SUMIF([1]route!$E$3:$E$10005,E763,[1]!Table1[21])</f>
        <v/>
      </c>
      <c r="AZ763" s="30">
        <f>SUMIF([1]route!$E$3:$E$10005,E763,[1]!Table1[22])</f>
        <v/>
      </c>
      <c r="BA763" s="30">
        <f>SUMIF([1]route!$E$3:$E$10005,E763,[1]!Table1[23])</f>
        <v/>
      </c>
      <c r="BB763" s="30">
        <f>SUMIF([1]route!$E$3:$E$10005,E763,[1]!Table1[24])</f>
        <v/>
      </c>
      <c r="BC763" s="30">
        <f>SUMIF([1]route!$E$3:$E$10005,E763,[1]!Table1[25])</f>
        <v/>
      </c>
      <c r="BD763" s="30">
        <f>SUMIF([1]route!$E$3:$E$10005,E763,[1]!Table1[26])</f>
        <v/>
      </c>
      <c r="BE763" s="30">
        <f>SUMIF([1]route!$E$3:$E$10005,E763,[1]!Table1[27])</f>
        <v/>
      </c>
      <c r="BF763" s="30">
        <f>SUMIF([1]route!$E$3:$E$10005,E763,[1]!Table1[28])</f>
        <v/>
      </c>
      <c r="BG763" s="30">
        <f>SUMIF([1]route!$E$3:$E$10005,E763,[1]!Table1[29])</f>
        <v/>
      </c>
      <c r="BH763" s="30">
        <f>SUMIF([1]route!$E$3:$E$10005,E763,[1]!Table1[30])</f>
        <v/>
      </c>
      <c r="BI763" s="30">
        <f>SUMIF([1]route!$E$3:$E$10005,E763,[1]!Table1[31])</f>
        <v/>
      </c>
      <c r="BJ763" s="30">
        <f>SUMIF([1]route!$E$3:$E$10005,E763,[1]!Table1[Remain PO])</f>
        <v/>
      </c>
      <c r="BK763" s="31">
        <f>SUMIF([1]route!$E$3:$E$10005,E763,[1]!Table1[N+1])</f>
        <v/>
      </c>
      <c r="BL763" s="31">
        <f>SUMIF([1]route!$E$3:$E$10005,E763,[1]!Table1[N+2])</f>
        <v/>
      </c>
      <c r="BM763" s="31">
        <f>SUMIF([1]route!$E$3:$E$10005,E763,[1]!Table1[N+3])</f>
        <v/>
      </c>
      <c r="BN763" s="32">
        <f>SUMIF([1]route!$E$3:$E$10005,E763,[1]!Table1[N+4])</f>
        <v/>
      </c>
      <c r="BP763" s="37">
        <f>$V763-$AD763</f>
        <v/>
      </c>
      <c r="BQ763" s="35">
        <f>BP763-AE763</f>
        <v/>
      </c>
      <c r="BR763" s="35">
        <f>BQ763-AF763</f>
        <v/>
      </c>
      <c r="BS763" s="35">
        <f>BR763-AG763</f>
        <v/>
      </c>
      <c r="BT763" s="35">
        <f>BS763-AH763</f>
        <v/>
      </c>
      <c r="BU763" s="35">
        <f>BT763-AI763</f>
        <v/>
      </c>
      <c r="BV763" s="35">
        <f>BU763-AJ763</f>
        <v/>
      </c>
      <c r="BW763" s="35">
        <f>BV763-AK763</f>
        <v/>
      </c>
      <c r="BX763" s="35">
        <f>BW763-AL763</f>
        <v/>
      </c>
      <c r="BY763" s="35">
        <f>BX763-AM763</f>
        <v/>
      </c>
      <c r="BZ763" s="35">
        <f>BY763-AN763</f>
        <v/>
      </c>
      <c r="CA763" s="35">
        <f>BZ763-AO763</f>
        <v/>
      </c>
      <c r="CB763" s="35">
        <f>CA763-AP763</f>
        <v/>
      </c>
      <c r="CC763" s="35">
        <f>CB763-AQ763</f>
        <v/>
      </c>
      <c r="CD763" s="35">
        <f>CC763-AR763</f>
        <v/>
      </c>
      <c r="CE763" s="35">
        <f>CD763-AS763</f>
        <v/>
      </c>
      <c r="CF763" s="35">
        <f>CE763-AT763</f>
        <v/>
      </c>
      <c r="CG763" s="35">
        <f>CF763-AU763</f>
        <v/>
      </c>
      <c r="CH763" s="35">
        <f>CG763-AV763</f>
        <v/>
      </c>
      <c r="CI763" s="35">
        <f>CH763-AW763</f>
        <v/>
      </c>
      <c r="CJ763" s="35">
        <f>CI763-AX763</f>
        <v/>
      </c>
      <c r="CK763" s="35">
        <f>CJ763-AY763</f>
        <v/>
      </c>
      <c r="CL763" s="35">
        <f>CK763-AZ763</f>
        <v/>
      </c>
      <c r="CM763" s="35">
        <f>CL763-BA763</f>
        <v/>
      </c>
      <c r="CN763" s="35">
        <f>CM763-BB763</f>
        <v/>
      </c>
      <c r="CO763" s="35">
        <f>CN763-BC763</f>
        <v/>
      </c>
      <c r="CP763" s="35">
        <f>CO763-BD763</f>
        <v/>
      </c>
      <c r="CQ763" s="35">
        <f>CP763-BE763</f>
        <v/>
      </c>
      <c r="CR763" s="35">
        <f>CQ763-BF763</f>
        <v/>
      </c>
      <c r="CS763" s="35">
        <f>CR763-BG763</f>
        <v/>
      </c>
      <c r="CT763" s="35">
        <f>CS763-BH763</f>
        <v/>
      </c>
      <c r="CU763" s="35">
        <f>CT763-BI763</f>
        <v/>
      </c>
      <c r="CV763" s="35">
        <f>CU763-BJ763</f>
        <v/>
      </c>
      <c r="CW763" s="38">
        <f>CV763-BK763</f>
        <v/>
      </c>
      <c r="CX763" s="38">
        <f>CW763-BL763</f>
        <v/>
      </c>
      <c r="CY763" s="38">
        <f>CX763-BM763</f>
        <v/>
      </c>
      <c r="CZ763" s="39">
        <f>CY763-BN763</f>
        <v/>
      </c>
      <c r="DA763" s="35" t="n"/>
    </row>
    <row r="764">
      <c r="D764" s="19" t="n"/>
      <c r="E764" s="19" t="n"/>
      <c r="F764" s="21" t="n"/>
      <c r="G764" s="21" t="n"/>
      <c r="H764" s="21" t="n"/>
      <c r="I764" s="19" t="n"/>
      <c r="J764" s="19" t="n"/>
      <c r="K764" s="21" t="n"/>
      <c r="L764" s="21" t="n"/>
      <c r="M764" s="22" t="n"/>
      <c r="N764" s="22" t="n"/>
      <c r="O764" s="19" t="n"/>
      <c r="P764" s="21" t="n"/>
      <c r="Q764" s="167">
        <f>'Cutting Rules'!AD764</f>
        <v/>
      </c>
      <c r="R764" s="168" t="n"/>
      <c r="S764" s="24" t="n"/>
      <c r="T764" s="169" t="inlineStr"/>
      <c r="U764" s="19" t="n"/>
      <c r="V764" s="25" t="n"/>
      <c r="W764" s="26" t="n"/>
      <c r="X764" s="27" t="n"/>
      <c r="Y764" s="47" t="n"/>
      <c r="Z764" s="121">
        <f>IFERROR(VLOOKUP(E764,[1]route!$E$3:$BL$10005,59,0),"")&amp;IFERROR(VLOOKUP(E764,[1]route!$E$3:$BL$10005,60,0),"")</f>
        <v/>
      </c>
      <c r="AA764" s="172">
        <f>IF(R764&gt;V764,R764-V764,0)</f>
        <v/>
      </c>
      <c r="AB764" s="173">
        <f>AA764*O764*N764/1000</f>
        <v/>
      </c>
      <c r="AC764" s="4">
        <f>IFERROR(MATCH($X764,$BP764:$CZ764,0),"")</f>
        <v/>
      </c>
      <c r="AD764" s="29" t="n">
        <v>0</v>
      </c>
      <c r="AE764" s="30">
        <f>SUMIF([1]route!$E$3:$E$10005,E764,[1]!Table1[1])</f>
        <v/>
      </c>
      <c r="AF764" s="30">
        <f>SUMIF([1]route!$E$3:$E$10005,E764,[1]!Table1[2])</f>
        <v/>
      </c>
      <c r="AG764" s="30">
        <f>SUMIF([1]route!$E$3:$E$10005,E764,[1]!Table1[3])</f>
        <v/>
      </c>
      <c r="AH764" s="30">
        <f>SUMIF([1]route!$E$3:$E$10005,E764,[1]!Table1[4])</f>
        <v/>
      </c>
      <c r="AI764" s="30">
        <f>SUMIF([1]route!$E$3:$E$10005,E764,[1]!Table1[5])</f>
        <v/>
      </c>
      <c r="AJ764" s="30">
        <f>SUMIF([1]route!$E$3:$E$10005,E764,[1]!Table1[6])</f>
        <v/>
      </c>
      <c r="AK764" s="30">
        <f>SUMIF([1]route!$E$3:$E$10005,E764,[1]!Table1[7])</f>
        <v/>
      </c>
      <c r="AL764" s="30">
        <f>SUMIF([1]route!$E$3:$E$10005,E764,[1]!Table1[8])</f>
        <v/>
      </c>
      <c r="AM764" s="30">
        <f>SUMIF([1]route!$E$3:$E$10005,E764,[1]!Table1[9])</f>
        <v/>
      </c>
      <c r="AN764" s="30">
        <f>SUMIF([1]route!$E$3:$E$10005,E764,[1]!Table1[10])</f>
        <v/>
      </c>
      <c r="AO764" s="30">
        <f>SUMIF([1]route!$E$3:$E$10005,E764,[1]!Table1[11])</f>
        <v/>
      </c>
      <c r="AP764" s="30">
        <f>SUMIF([1]route!$E$3:$E$10005,E764,[1]!Table1[12])</f>
        <v/>
      </c>
      <c r="AQ764" s="30">
        <f>SUMIF([1]route!$E$3:$E$10005,E764,[1]!Table1[13])</f>
        <v/>
      </c>
      <c r="AR764" s="30">
        <f>SUMIF([1]route!$E$3:$E$10005,E764,[1]!Table1[14])</f>
        <v/>
      </c>
      <c r="AS764" s="30">
        <f>SUMIF([1]route!$E$3:$E$10005,E764,[1]!Table1[15])</f>
        <v/>
      </c>
      <c r="AT764" s="30">
        <f>SUMIF([1]route!$E$3:$E$10005,E764,[1]!Table1[16])</f>
        <v/>
      </c>
      <c r="AU764" s="30">
        <f>SUMIF([1]route!$E$3:$E$10005,E764,[1]!Table1[17])</f>
        <v/>
      </c>
      <c r="AV764" s="30">
        <f>SUMIF([1]route!$E$3:$E$10005,E764,[1]!Table1[18])</f>
        <v/>
      </c>
      <c r="AW764" s="30">
        <f>SUMIF([1]route!$E$3:$E$10005,E764,[1]!Table1[19])</f>
        <v/>
      </c>
      <c r="AX764" s="30">
        <f>SUMIF([1]route!$E$3:$E$10005,E764,[1]!Table1[20])</f>
        <v/>
      </c>
      <c r="AY764" s="30">
        <f>SUMIF([1]route!$E$3:$E$10005,E764,[1]!Table1[21])</f>
        <v/>
      </c>
      <c r="AZ764" s="30">
        <f>SUMIF([1]route!$E$3:$E$10005,E764,[1]!Table1[22])</f>
        <v/>
      </c>
      <c r="BA764" s="30">
        <f>SUMIF([1]route!$E$3:$E$10005,E764,[1]!Table1[23])</f>
        <v/>
      </c>
      <c r="BB764" s="30">
        <f>SUMIF([1]route!$E$3:$E$10005,E764,[1]!Table1[24])</f>
        <v/>
      </c>
      <c r="BC764" s="30">
        <f>SUMIF([1]route!$E$3:$E$10005,E764,[1]!Table1[25])</f>
        <v/>
      </c>
      <c r="BD764" s="30">
        <f>SUMIF([1]route!$E$3:$E$10005,E764,[1]!Table1[26])</f>
        <v/>
      </c>
      <c r="BE764" s="30">
        <f>SUMIF([1]route!$E$3:$E$10005,E764,[1]!Table1[27])</f>
        <v/>
      </c>
      <c r="BF764" s="30">
        <f>SUMIF([1]route!$E$3:$E$10005,E764,[1]!Table1[28])</f>
        <v/>
      </c>
      <c r="BG764" s="30">
        <f>SUMIF([1]route!$E$3:$E$10005,E764,[1]!Table1[29])</f>
        <v/>
      </c>
      <c r="BH764" s="30">
        <f>SUMIF([1]route!$E$3:$E$10005,E764,[1]!Table1[30])</f>
        <v/>
      </c>
      <c r="BI764" s="30">
        <f>SUMIF([1]route!$E$3:$E$10005,E764,[1]!Table1[31])</f>
        <v/>
      </c>
      <c r="BJ764" s="30">
        <f>SUMIF([1]route!$E$3:$E$10005,E764,[1]!Table1[Remain PO])</f>
        <v/>
      </c>
      <c r="BK764" s="31">
        <f>SUMIF([1]route!$E$3:$E$10005,E764,[1]!Table1[N+1])</f>
        <v/>
      </c>
      <c r="BL764" s="31">
        <f>SUMIF([1]route!$E$3:$E$10005,E764,[1]!Table1[N+2])</f>
        <v/>
      </c>
      <c r="BM764" s="31">
        <f>SUMIF([1]route!$E$3:$E$10005,E764,[1]!Table1[N+3])</f>
        <v/>
      </c>
      <c r="BN764" s="32">
        <f>SUMIF([1]route!$E$3:$E$10005,E764,[1]!Table1[N+4])</f>
        <v/>
      </c>
      <c r="BP764" s="37">
        <f>$V764-$AD764</f>
        <v/>
      </c>
      <c r="BQ764" s="35">
        <f>BP764-AE764</f>
        <v/>
      </c>
      <c r="BR764" s="35">
        <f>BQ764-AF764</f>
        <v/>
      </c>
      <c r="BS764" s="35">
        <f>BR764-AG764</f>
        <v/>
      </c>
      <c r="BT764" s="35">
        <f>BS764-AH764</f>
        <v/>
      </c>
      <c r="BU764" s="35">
        <f>BT764-AI764</f>
        <v/>
      </c>
      <c r="BV764" s="35">
        <f>BU764-AJ764</f>
        <v/>
      </c>
      <c r="BW764" s="35">
        <f>BV764-AK764</f>
        <v/>
      </c>
      <c r="BX764" s="35">
        <f>BW764-AL764</f>
        <v/>
      </c>
      <c r="BY764" s="35">
        <f>BX764-AM764</f>
        <v/>
      </c>
      <c r="BZ764" s="35">
        <f>BY764-AN764</f>
        <v/>
      </c>
      <c r="CA764" s="35">
        <f>BZ764-AO764</f>
        <v/>
      </c>
      <c r="CB764" s="35">
        <f>CA764-AP764</f>
        <v/>
      </c>
      <c r="CC764" s="35">
        <f>CB764-AQ764</f>
        <v/>
      </c>
      <c r="CD764" s="35">
        <f>CC764-AR764</f>
        <v/>
      </c>
      <c r="CE764" s="35">
        <f>CD764-AS764</f>
        <v/>
      </c>
      <c r="CF764" s="35">
        <f>CE764-AT764</f>
        <v/>
      </c>
      <c r="CG764" s="35">
        <f>CF764-AU764</f>
        <v/>
      </c>
      <c r="CH764" s="35">
        <f>CG764-AV764</f>
        <v/>
      </c>
      <c r="CI764" s="35">
        <f>CH764-AW764</f>
        <v/>
      </c>
      <c r="CJ764" s="35">
        <f>CI764-AX764</f>
        <v/>
      </c>
      <c r="CK764" s="35">
        <f>CJ764-AY764</f>
        <v/>
      </c>
      <c r="CL764" s="35">
        <f>CK764-AZ764</f>
        <v/>
      </c>
      <c r="CM764" s="35">
        <f>CL764-BA764</f>
        <v/>
      </c>
      <c r="CN764" s="35">
        <f>CM764-BB764</f>
        <v/>
      </c>
      <c r="CO764" s="35">
        <f>CN764-BC764</f>
        <v/>
      </c>
      <c r="CP764" s="35">
        <f>CO764-BD764</f>
        <v/>
      </c>
      <c r="CQ764" s="35">
        <f>CP764-BE764</f>
        <v/>
      </c>
      <c r="CR764" s="35">
        <f>CQ764-BF764</f>
        <v/>
      </c>
      <c r="CS764" s="35">
        <f>CR764-BG764</f>
        <v/>
      </c>
      <c r="CT764" s="35">
        <f>CS764-BH764</f>
        <v/>
      </c>
      <c r="CU764" s="35">
        <f>CT764-BI764</f>
        <v/>
      </c>
      <c r="CV764" s="35">
        <f>CU764-BJ764</f>
        <v/>
      </c>
      <c r="CW764" s="38">
        <f>CV764-BK764</f>
        <v/>
      </c>
      <c r="CX764" s="38">
        <f>CW764-BL764</f>
        <v/>
      </c>
      <c r="CY764" s="38">
        <f>CX764-BM764</f>
        <v/>
      </c>
      <c r="CZ764" s="39">
        <f>CY764-BN764</f>
        <v/>
      </c>
      <c r="DA764" s="35" t="n"/>
    </row>
    <row r="765">
      <c r="D765" s="19" t="n"/>
      <c r="E765" s="19" t="n"/>
      <c r="F765" s="21" t="n"/>
      <c r="G765" s="21" t="n"/>
      <c r="H765" s="21" t="n"/>
      <c r="I765" s="19" t="n"/>
      <c r="J765" s="19" t="n"/>
      <c r="K765" s="21" t="n"/>
      <c r="L765" s="21" t="n"/>
      <c r="M765" s="22" t="n"/>
      <c r="N765" s="22" t="n"/>
      <c r="O765" s="19" t="n"/>
      <c r="P765" s="21" t="n"/>
      <c r="Q765" s="167">
        <f>'Cutting Rules'!AD765</f>
        <v/>
      </c>
      <c r="R765" s="168" t="n"/>
      <c r="S765" s="24" t="n"/>
      <c r="T765" s="169" t="inlineStr"/>
      <c r="U765" s="19" t="n"/>
      <c r="V765" s="25" t="n"/>
      <c r="W765" s="26" t="n"/>
      <c r="X765" s="27" t="n"/>
      <c r="Y765" s="47" t="n"/>
      <c r="Z765" s="121">
        <f>IFERROR(VLOOKUP(E765,[1]route!$E$3:$BL$10005,59,0),"")&amp;IFERROR(VLOOKUP(E765,[1]route!$E$3:$BL$10005,60,0),"")</f>
        <v/>
      </c>
      <c r="AA765" s="172">
        <f>IF(R765&gt;V765,R765-V765,0)</f>
        <v/>
      </c>
      <c r="AB765" s="173">
        <f>AA765*O765*N765/1000</f>
        <v/>
      </c>
      <c r="AC765" s="4">
        <f>IFERROR(MATCH($X765,$BP765:$CZ765,0),"")</f>
        <v/>
      </c>
      <c r="AD765" s="29" t="n">
        <v>0</v>
      </c>
      <c r="AE765" s="30">
        <f>SUMIF([1]route!$E$3:$E$10005,E765,[1]!Table1[1])</f>
        <v/>
      </c>
      <c r="AF765" s="30">
        <f>SUMIF([1]route!$E$3:$E$10005,E765,[1]!Table1[2])</f>
        <v/>
      </c>
      <c r="AG765" s="30">
        <f>SUMIF([1]route!$E$3:$E$10005,E765,[1]!Table1[3])</f>
        <v/>
      </c>
      <c r="AH765" s="30">
        <f>SUMIF([1]route!$E$3:$E$10005,E765,[1]!Table1[4])</f>
        <v/>
      </c>
      <c r="AI765" s="30">
        <f>SUMIF([1]route!$E$3:$E$10005,E765,[1]!Table1[5])</f>
        <v/>
      </c>
      <c r="AJ765" s="30">
        <f>SUMIF([1]route!$E$3:$E$10005,E765,[1]!Table1[6])</f>
        <v/>
      </c>
      <c r="AK765" s="30">
        <f>SUMIF([1]route!$E$3:$E$10005,E765,[1]!Table1[7])</f>
        <v/>
      </c>
      <c r="AL765" s="30">
        <f>SUMIF([1]route!$E$3:$E$10005,E765,[1]!Table1[8])</f>
        <v/>
      </c>
      <c r="AM765" s="30">
        <f>SUMIF([1]route!$E$3:$E$10005,E765,[1]!Table1[9])</f>
        <v/>
      </c>
      <c r="AN765" s="30">
        <f>SUMIF([1]route!$E$3:$E$10005,E765,[1]!Table1[10])</f>
        <v/>
      </c>
      <c r="AO765" s="30">
        <f>SUMIF([1]route!$E$3:$E$10005,E765,[1]!Table1[11])</f>
        <v/>
      </c>
      <c r="AP765" s="30">
        <f>SUMIF([1]route!$E$3:$E$10005,E765,[1]!Table1[12])</f>
        <v/>
      </c>
      <c r="AQ765" s="30">
        <f>SUMIF([1]route!$E$3:$E$10005,E765,[1]!Table1[13])</f>
        <v/>
      </c>
      <c r="AR765" s="30">
        <f>SUMIF([1]route!$E$3:$E$10005,E765,[1]!Table1[14])</f>
        <v/>
      </c>
      <c r="AS765" s="30">
        <f>SUMIF([1]route!$E$3:$E$10005,E765,[1]!Table1[15])</f>
        <v/>
      </c>
      <c r="AT765" s="30">
        <f>SUMIF([1]route!$E$3:$E$10005,E765,[1]!Table1[16])</f>
        <v/>
      </c>
      <c r="AU765" s="30">
        <f>SUMIF([1]route!$E$3:$E$10005,E765,[1]!Table1[17])</f>
        <v/>
      </c>
      <c r="AV765" s="30">
        <f>SUMIF([1]route!$E$3:$E$10005,E765,[1]!Table1[18])</f>
        <v/>
      </c>
      <c r="AW765" s="30">
        <f>SUMIF([1]route!$E$3:$E$10005,E765,[1]!Table1[19])</f>
        <v/>
      </c>
      <c r="AX765" s="30">
        <f>SUMIF([1]route!$E$3:$E$10005,E765,[1]!Table1[20])</f>
        <v/>
      </c>
      <c r="AY765" s="30">
        <f>SUMIF([1]route!$E$3:$E$10005,E765,[1]!Table1[21])</f>
        <v/>
      </c>
      <c r="AZ765" s="30">
        <f>SUMIF([1]route!$E$3:$E$10005,E765,[1]!Table1[22])</f>
        <v/>
      </c>
      <c r="BA765" s="30">
        <f>SUMIF([1]route!$E$3:$E$10005,E765,[1]!Table1[23])</f>
        <v/>
      </c>
      <c r="BB765" s="30">
        <f>SUMIF([1]route!$E$3:$E$10005,E765,[1]!Table1[24])</f>
        <v/>
      </c>
      <c r="BC765" s="30">
        <f>SUMIF([1]route!$E$3:$E$10005,E765,[1]!Table1[25])</f>
        <v/>
      </c>
      <c r="BD765" s="30">
        <f>SUMIF([1]route!$E$3:$E$10005,E765,[1]!Table1[26])</f>
        <v/>
      </c>
      <c r="BE765" s="30">
        <f>SUMIF([1]route!$E$3:$E$10005,E765,[1]!Table1[27])</f>
        <v/>
      </c>
      <c r="BF765" s="30">
        <f>SUMIF([1]route!$E$3:$E$10005,E765,[1]!Table1[28])</f>
        <v/>
      </c>
      <c r="BG765" s="30">
        <f>SUMIF([1]route!$E$3:$E$10005,E765,[1]!Table1[29])</f>
        <v/>
      </c>
      <c r="BH765" s="30">
        <f>SUMIF([1]route!$E$3:$E$10005,E765,[1]!Table1[30])</f>
        <v/>
      </c>
      <c r="BI765" s="30">
        <f>SUMIF([1]route!$E$3:$E$10005,E765,[1]!Table1[31])</f>
        <v/>
      </c>
      <c r="BJ765" s="30">
        <f>SUMIF([1]route!$E$3:$E$10005,E765,[1]!Table1[Remain PO])</f>
        <v/>
      </c>
      <c r="BK765" s="31">
        <f>SUMIF([1]route!$E$3:$E$10005,E765,[1]!Table1[N+1])</f>
        <v/>
      </c>
      <c r="BL765" s="31">
        <f>SUMIF([1]route!$E$3:$E$10005,E765,[1]!Table1[N+2])</f>
        <v/>
      </c>
      <c r="BM765" s="31">
        <f>SUMIF([1]route!$E$3:$E$10005,E765,[1]!Table1[N+3])</f>
        <v/>
      </c>
      <c r="BN765" s="32">
        <f>SUMIF([1]route!$E$3:$E$10005,E765,[1]!Table1[N+4])</f>
        <v/>
      </c>
      <c r="BP765" s="37">
        <f>$V765-$AD765</f>
        <v/>
      </c>
      <c r="BQ765" s="35">
        <f>BP765-AE765</f>
        <v/>
      </c>
      <c r="BR765" s="35">
        <f>BQ765-AF765</f>
        <v/>
      </c>
      <c r="BS765" s="35">
        <f>BR765-AG765</f>
        <v/>
      </c>
      <c r="BT765" s="35">
        <f>BS765-AH765</f>
        <v/>
      </c>
      <c r="BU765" s="35">
        <f>BT765-AI765</f>
        <v/>
      </c>
      <c r="BV765" s="35">
        <f>BU765-AJ765</f>
        <v/>
      </c>
      <c r="BW765" s="35">
        <f>BV765-AK765</f>
        <v/>
      </c>
      <c r="BX765" s="35">
        <f>BW765-AL765</f>
        <v/>
      </c>
      <c r="BY765" s="35">
        <f>BX765-AM765</f>
        <v/>
      </c>
      <c r="BZ765" s="35">
        <f>BY765-AN765</f>
        <v/>
      </c>
      <c r="CA765" s="35">
        <f>BZ765-AO765</f>
        <v/>
      </c>
      <c r="CB765" s="35">
        <f>CA765-AP765</f>
        <v/>
      </c>
      <c r="CC765" s="35">
        <f>CB765-AQ765</f>
        <v/>
      </c>
      <c r="CD765" s="35">
        <f>CC765-AR765</f>
        <v/>
      </c>
      <c r="CE765" s="35">
        <f>CD765-AS765</f>
        <v/>
      </c>
      <c r="CF765" s="35">
        <f>CE765-AT765</f>
        <v/>
      </c>
      <c r="CG765" s="35">
        <f>CF765-AU765</f>
        <v/>
      </c>
      <c r="CH765" s="35">
        <f>CG765-AV765</f>
        <v/>
      </c>
      <c r="CI765" s="35">
        <f>CH765-AW765</f>
        <v/>
      </c>
      <c r="CJ765" s="35">
        <f>CI765-AX765</f>
        <v/>
      </c>
      <c r="CK765" s="35">
        <f>CJ765-AY765</f>
        <v/>
      </c>
      <c r="CL765" s="35">
        <f>CK765-AZ765</f>
        <v/>
      </c>
      <c r="CM765" s="35">
        <f>CL765-BA765</f>
        <v/>
      </c>
      <c r="CN765" s="35">
        <f>CM765-BB765</f>
        <v/>
      </c>
      <c r="CO765" s="35">
        <f>CN765-BC765</f>
        <v/>
      </c>
      <c r="CP765" s="35">
        <f>CO765-BD765</f>
        <v/>
      </c>
      <c r="CQ765" s="35">
        <f>CP765-BE765</f>
        <v/>
      </c>
      <c r="CR765" s="35">
        <f>CQ765-BF765</f>
        <v/>
      </c>
      <c r="CS765" s="35">
        <f>CR765-BG765</f>
        <v/>
      </c>
      <c r="CT765" s="35">
        <f>CS765-BH765</f>
        <v/>
      </c>
      <c r="CU765" s="35">
        <f>CT765-BI765</f>
        <v/>
      </c>
      <c r="CV765" s="35">
        <f>CU765-BJ765</f>
        <v/>
      </c>
      <c r="CW765" s="38">
        <f>CV765-BK765</f>
        <v/>
      </c>
      <c r="CX765" s="38">
        <f>CW765-BL765</f>
        <v/>
      </c>
      <c r="CY765" s="38">
        <f>CX765-BM765</f>
        <v/>
      </c>
      <c r="CZ765" s="39">
        <f>CY765-BN765</f>
        <v/>
      </c>
      <c r="DA765" s="35" t="n"/>
    </row>
    <row r="766">
      <c r="D766" s="19" t="n"/>
      <c r="E766" s="19" t="n"/>
      <c r="F766" s="21" t="n"/>
      <c r="G766" s="21" t="n"/>
      <c r="H766" s="21" t="n"/>
      <c r="I766" s="19" t="n"/>
      <c r="J766" s="19" t="n"/>
      <c r="K766" s="21" t="n"/>
      <c r="L766" s="21" t="n"/>
      <c r="M766" s="22" t="n"/>
      <c r="N766" s="22" t="n"/>
      <c r="O766" s="19" t="n"/>
      <c r="P766" s="21" t="n"/>
      <c r="Q766" s="167">
        <f>'Cutting Rules'!AD766</f>
        <v/>
      </c>
      <c r="R766" s="168" t="n"/>
      <c r="S766" s="24" t="n"/>
      <c r="T766" s="169" t="inlineStr"/>
      <c r="U766" s="19" t="n"/>
      <c r="V766" s="25" t="n"/>
      <c r="W766" s="26" t="n"/>
      <c r="X766" s="27" t="n"/>
      <c r="Y766" s="47" t="n"/>
      <c r="Z766" s="121">
        <f>IFERROR(VLOOKUP(E766,[1]route!$E$3:$BL$10005,59,0),"")&amp;IFERROR(VLOOKUP(E766,[1]route!$E$3:$BL$10005,60,0),"")</f>
        <v/>
      </c>
      <c r="AA766" s="172">
        <f>IF(R766&gt;V766,R766-V766,0)</f>
        <v/>
      </c>
      <c r="AB766" s="173">
        <f>AA766*O766*N766/1000</f>
        <v/>
      </c>
      <c r="AC766" s="4">
        <f>IFERROR(MATCH($X766,$BP766:$CZ766,0),"")</f>
        <v/>
      </c>
      <c r="AD766" s="29" t="n">
        <v>0</v>
      </c>
      <c r="AE766" s="30">
        <f>SUMIF([1]route!$E$3:$E$10005,E766,[1]!Table1[1])</f>
        <v/>
      </c>
      <c r="AF766" s="30">
        <f>SUMIF([1]route!$E$3:$E$10005,E766,[1]!Table1[2])</f>
        <v/>
      </c>
      <c r="AG766" s="30">
        <f>SUMIF([1]route!$E$3:$E$10005,E766,[1]!Table1[3])</f>
        <v/>
      </c>
      <c r="AH766" s="30">
        <f>SUMIF([1]route!$E$3:$E$10005,E766,[1]!Table1[4])</f>
        <v/>
      </c>
      <c r="AI766" s="30">
        <f>SUMIF([1]route!$E$3:$E$10005,E766,[1]!Table1[5])</f>
        <v/>
      </c>
      <c r="AJ766" s="30">
        <f>SUMIF([1]route!$E$3:$E$10005,E766,[1]!Table1[6])</f>
        <v/>
      </c>
      <c r="AK766" s="30">
        <f>SUMIF([1]route!$E$3:$E$10005,E766,[1]!Table1[7])</f>
        <v/>
      </c>
      <c r="AL766" s="30">
        <f>SUMIF([1]route!$E$3:$E$10005,E766,[1]!Table1[8])</f>
        <v/>
      </c>
      <c r="AM766" s="30">
        <f>SUMIF([1]route!$E$3:$E$10005,E766,[1]!Table1[9])</f>
        <v/>
      </c>
      <c r="AN766" s="30">
        <f>SUMIF([1]route!$E$3:$E$10005,E766,[1]!Table1[10])</f>
        <v/>
      </c>
      <c r="AO766" s="30">
        <f>SUMIF([1]route!$E$3:$E$10005,E766,[1]!Table1[11])</f>
        <v/>
      </c>
      <c r="AP766" s="30">
        <f>SUMIF([1]route!$E$3:$E$10005,E766,[1]!Table1[12])</f>
        <v/>
      </c>
      <c r="AQ766" s="30">
        <f>SUMIF([1]route!$E$3:$E$10005,E766,[1]!Table1[13])</f>
        <v/>
      </c>
      <c r="AR766" s="30">
        <f>SUMIF([1]route!$E$3:$E$10005,E766,[1]!Table1[14])</f>
        <v/>
      </c>
      <c r="AS766" s="30">
        <f>SUMIF([1]route!$E$3:$E$10005,E766,[1]!Table1[15])</f>
        <v/>
      </c>
      <c r="AT766" s="30">
        <f>SUMIF([1]route!$E$3:$E$10005,E766,[1]!Table1[16])</f>
        <v/>
      </c>
      <c r="AU766" s="30">
        <f>SUMIF([1]route!$E$3:$E$10005,E766,[1]!Table1[17])</f>
        <v/>
      </c>
      <c r="AV766" s="30">
        <f>SUMIF([1]route!$E$3:$E$10005,E766,[1]!Table1[18])</f>
        <v/>
      </c>
      <c r="AW766" s="30">
        <f>SUMIF([1]route!$E$3:$E$10005,E766,[1]!Table1[19])</f>
        <v/>
      </c>
      <c r="AX766" s="30">
        <f>SUMIF([1]route!$E$3:$E$10005,E766,[1]!Table1[20])</f>
        <v/>
      </c>
      <c r="AY766" s="30">
        <f>SUMIF([1]route!$E$3:$E$10005,E766,[1]!Table1[21])</f>
        <v/>
      </c>
      <c r="AZ766" s="30">
        <f>SUMIF([1]route!$E$3:$E$10005,E766,[1]!Table1[22])</f>
        <v/>
      </c>
      <c r="BA766" s="30">
        <f>SUMIF([1]route!$E$3:$E$10005,E766,[1]!Table1[23])</f>
        <v/>
      </c>
      <c r="BB766" s="30">
        <f>SUMIF([1]route!$E$3:$E$10005,E766,[1]!Table1[24])</f>
        <v/>
      </c>
      <c r="BC766" s="30">
        <f>SUMIF([1]route!$E$3:$E$10005,E766,[1]!Table1[25])</f>
        <v/>
      </c>
      <c r="BD766" s="30">
        <f>SUMIF([1]route!$E$3:$E$10005,E766,[1]!Table1[26])</f>
        <v/>
      </c>
      <c r="BE766" s="30">
        <f>SUMIF([1]route!$E$3:$E$10005,E766,[1]!Table1[27])</f>
        <v/>
      </c>
      <c r="BF766" s="30">
        <f>SUMIF([1]route!$E$3:$E$10005,E766,[1]!Table1[28])</f>
        <v/>
      </c>
      <c r="BG766" s="30">
        <f>SUMIF([1]route!$E$3:$E$10005,E766,[1]!Table1[29])</f>
        <v/>
      </c>
      <c r="BH766" s="30">
        <f>SUMIF([1]route!$E$3:$E$10005,E766,[1]!Table1[30])</f>
        <v/>
      </c>
      <c r="BI766" s="30">
        <f>SUMIF([1]route!$E$3:$E$10005,E766,[1]!Table1[31])</f>
        <v/>
      </c>
      <c r="BJ766" s="30">
        <f>SUMIF([1]route!$E$3:$E$10005,E766,[1]!Table1[Remain PO])</f>
        <v/>
      </c>
      <c r="BK766" s="31">
        <f>SUMIF([1]route!$E$3:$E$10005,E766,[1]!Table1[N+1])</f>
        <v/>
      </c>
      <c r="BL766" s="31">
        <f>SUMIF([1]route!$E$3:$E$10005,E766,[1]!Table1[N+2])</f>
        <v/>
      </c>
      <c r="BM766" s="31">
        <f>SUMIF([1]route!$E$3:$E$10005,E766,[1]!Table1[N+3])</f>
        <v/>
      </c>
      <c r="BN766" s="32">
        <f>SUMIF([1]route!$E$3:$E$10005,E766,[1]!Table1[N+4])</f>
        <v/>
      </c>
      <c r="BP766" s="37">
        <f>$V766-$AD766</f>
        <v/>
      </c>
      <c r="BQ766" s="35">
        <f>BP766-AE766</f>
        <v/>
      </c>
      <c r="BR766" s="35">
        <f>BQ766-AF766</f>
        <v/>
      </c>
      <c r="BS766" s="35">
        <f>BR766-AG766</f>
        <v/>
      </c>
      <c r="BT766" s="35">
        <f>BS766-AH766</f>
        <v/>
      </c>
      <c r="BU766" s="35">
        <f>BT766-AI766</f>
        <v/>
      </c>
      <c r="BV766" s="35">
        <f>BU766-AJ766</f>
        <v/>
      </c>
      <c r="BW766" s="35">
        <f>BV766-AK766</f>
        <v/>
      </c>
      <c r="BX766" s="35">
        <f>BW766-AL766</f>
        <v/>
      </c>
      <c r="BY766" s="35">
        <f>BX766-AM766</f>
        <v/>
      </c>
      <c r="BZ766" s="35">
        <f>BY766-AN766</f>
        <v/>
      </c>
      <c r="CA766" s="35">
        <f>BZ766-AO766</f>
        <v/>
      </c>
      <c r="CB766" s="35">
        <f>CA766-AP766</f>
        <v/>
      </c>
      <c r="CC766" s="35">
        <f>CB766-AQ766</f>
        <v/>
      </c>
      <c r="CD766" s="35">
        <f>CC766-AR766</f>
        <v/>
      </c>
      <c r="CE766" s="35">
        <f>CD766-AS766</f>
        <v/>
      </c>
      <c r="CF766" s="35">
        <f>CE766-AT766</f>
        <v/>
      </c>
      <c r="CG766" s="35">
        <f>CF766-AU766</f>
        <v/>
      </c>
      <c r="CH766" s="35">
        <f>CG766-AV766</f>
        <v/>
      </c>
      <c r="CI766" s="35">
        <f>CH766-AW766</f>
        <v/>
      </c>
      <c r="CJ766" s="35">
        <f>CI766-AX766</f>
        <v/>
      </c>
      <c r="CK766" s="35">
        <f>CJ766-AY766</f>
        <v/>
      </c>
      <c r="CL766" s="35">
        <f>CK766-AZ766</f>
        <v/>
      </c>
      <c r="CM766" s="35">
        <f>CL766-BA766</f>
        <v/>
      </c>
      <c r="CN766" s="35">
        <f>CM766-BB766</f>
        <v/>
      </c>
      <c r="CO766" s="35">
        <f>CN766-BC766</f>
        <v/>
      </c>
      <c r="CP766" s="35">
        <f>CO766-BD766</f>
        <v/>
      </c>
      <c r="CQ766" s="35">
        <f>CP766-BE766</f>
        <v/>
      </c>
      <c r="CR766" s="35">
        <f>CQ766-BF766</f>
        <v/>
      </c>
      <c r="CS766" s="35">
        <f>CR766-BG766</f>
        <v/>
      </c>
      <c r="CT766" s="35">
        <f>CS766-BH766</f>
        <v/>
      </c>
      <c r="CU766" s="35">
        <f>CT766-BI766</f>
        <v/>
      </c>
      <c r="CV766" s="35">
        <f>CU766-BJ766</f>
        <v/>
      </c>
      <c r="CW766" s="38">
        <f>CV766-BK766</f>
        <v/>
      </c>
      <c r="CX766" s="38">
        <f>CW766-BL766</f>
        <v/>
      </c>
      <c r="CY766" s="38">
        <f>CX766-BM766</f>
        <v/>
      </c>
      <c r="CZ766" s="39">
        <f>CY766-BN766</f>
        <v/>
      </c>
      <c r="DA766" s="35" t="n"/>
    </row>
    <row r="767">
      <c r="D767" s="19" t="n"/>
      <c r="E767" s="19" t="n"/>
      <c r="F767" s="21" t="n"/>
      <c r="G767" s="21" t="n"/>
      <c r="H767" s="21" t="n"/>
      <c r="I767" s="19" t="n"/>
      <c r="J767" s="19" t="n"/>
      <c r="K767" s="21" t="n"/>
      <c r="L767" s="21" t="n"/>
      <c r="M767" s="22" t="n"/>
      <c r="N767" s="22" t="n"/>
      <c r="O767" s="19" t="n"/>
      <c r="P767" s="21" t="n"/>
      <c r="Q767" s="167">
        <f>'Cutting Rules'!AD767</f>
        <v/>
      </c>
      <c r="R767" s="168" t="n"/>
      <c r="S767" s="24" t="n"/>
      <c r="T767" s="169" t="inlineStr"/>
      <c r="U767" s="19" t="n"/>
      <c r="V767" s="25" t="n"/>
      <c r="W767" s="26" t="n"/>
      <c r="X767" s="27" t="n"/>
      <c r="Y767" s="47" t="n"/>
      <c r="Z767" s="121">
        <f>IFERROR(VLOOKUP(E767,[1]route!$E$3:$BL$10005,59,0),"")&amp;IFERROR(VLOOKUP(E767,[1]route!$E$3:$BL$10005,60,0),"")</f>
        <v/>
      </c>
      <c r="AA767" s="172">
        <f>IF(R767&gt;V767,R767-V767,0)</f>
        <v/>
      </c>
      <c r="AB767" s="173">
        <f>AA767*O767*N767/1000</f>
        <v/>
      </c>
      <c r="AC767" s="4">
        <f>IFERROR(MATCH($X767,$BP767:$CZ767,0),"")</f>
        <v/>
      </c>
      <c r="AD767" s="29" t="n">
        <v>0</v>
      </c>
      <c r="AE767" s="30">
        <f>SUMIF([1]route!$E$3:$E$10005,E767,[1]!Table1[1])</f>
        <v/>
      </c>
      <c r="AF767" s="30">
        <f>SUMIF([1]route!$E$3:$E$10005,E767,[1]!Table1[2])</f>
        <v/>
      </c>
      <c r="AG767" s="30">
        <f>SUMIF([1]route!$E$3:$E$10005,E767,[1]!Table1[3])</f>
        <v/>
      </c>
      <c r="AH767" s="30">
        <f>SUMIF([1]route!$E$3:$E$10005,E767,[1]!Table1[4])</f>
        <v/>
      </c>
      <c r="AI767" s="30">
        <f>SUMIF([1]route!$E$3:$E$10005,E767,[1]!Table1[5])</f>
        <v/>
      </c>
      <c r="AJ767" s="30">
        <f>SUMIF([1]route!$E$3:$E$10005,E767,[1]!Table1[6])</f>
        <v/>
      </c>
      <c r="AK767" s="30">
        <f>SUMIF([1]route!$E$3:$E$10005,E767,[1]!Table1[7])</f>
        <v/>
      </c>
      <c r="AL767" s="30">
        <f>SUMIF([1]route!$E$3:$E$10005,E767,[1]!Table1[8])</f>
        <v/>
      </c>
      <c r="AM767" s="30">
        <f>SUMIF([1]route!$E$3:$E$10005,E767,[1]!Table1[9])</f>
        <v/>
      </c>
      <c r="AN767" s="30">
        <f>SUMIF([1]route!$E$3:$E$10005,E767,[1]!Table1[10])</f>
        <v/>
      </c>
      <c r="AO767" s="30">
        <f>SUMIF([1]route!$E$3:$E$10005,E767,[1]!Table1[11])</f>
        <v/>
      </c>
      <c r="AP767" s="30">
        <f>SUMIF([1]route!$E$3:$E$10005,E767,[1]!Table1[12])</f>
        <v/>
      </c>
      <c r="AQ767" s="30">
        <f>SUMIF([1]route!$E$3:$E$10005,E767,[1]!Table1[13])</f>
        <v/>
      </c>
      <c r="AR767" s="30">
        <f>SUMIF([1]route!$E$3:$E$10005,E767,[1]!Table1[14])</f>
        <v/>
      </c>
      <c r="AS767" s="30">
        <f>SUMIF([1]route!$E$3:$E$10005,E767,[1]!Table1[15])</f>
        <v/>
      </c>
      <c r="AT767" s="30">
        <f>SUMIF([1]route!$E$3:$E$10005,E767,[1]!Table1[16])</f>
        <v/>
      </c>
      <c r="AU767" s="30">
        <f>SUMIF([1]route!$E$3:$E$10005,E767,[1]!Table1[17])</f>
        <v/>
      </c>
      <c r="AV767" s="30">
        <f>SUMIF([1]route!$E$3:$E$10005,E767,[1]!Table1[18])</f>
        <v/>
      </c>
      <c r="AW767" s="30">
        <f>SUMIF([1]route!$E$3:$E$10005,E767,[1]!Table1[19])</f>
        <v/>
      </c>
      <c r="AX767" s="30">
        <f>SUMIF([1]route!$E$3:$E$10005,E767,[1]!Table1[20])</f>
        <v/>
      </c>
      <c r="AY767" s="30">
        <f>SUMIF([1]route!$E$3:$E$10005,E767,[1]!Table1[21])</f>
        <v/>
      </c>
      <c r="AZ767" s="30">
        <f>SUMIF([1]route!$E$3:$E$10005,E767,[1]!Table1[22])</f>
        <v/>
      </c>
      <c r="BA767" s="30">
        <f>SUMIF([1]route!$E$3:$E$10005,E767,[1]!Table1[23])</f>
        <v/>
      </c>
      <c r="BB767" s="30">
        <f>SUMIF([1]route!$E$3:$E$10005,E767,[1]!Table1[24])</f>
        <v/>
      </c>
      <c r="BC767" s="30">
        <f>SUMIF([1]route!$E$3:$E$10005,E767,[1]!Table1[25])</f>
        <v/>
      </c>
      <c r="BD767" s="30">
        <f>SUMIF([1]route!$E$3:$E$10005,E767,[1]!Table1[26])</f>
        <v/>
      </c>
      <c r="BE767" s="30">
        <f>SUMIF([1]route!$E$3:$E$10005,E767,[1]!Table1[27])</f>
        <v/>
      </c>
      <c r="BF767" s="30">
        <f>SUMIF([1]route!$E$3:$E$10005,E767,[1]!Table1[28])</f>
        <v/>
      </c>
      <c r="BG767" s="30">
        <f>SUMIF([1]route!$E$3:$E$10005,E767,[1]!Table1[29])</f>
        <v/>
      </c>
      <c r="BH767" s="30">
        <f>SUMIF([1]route!$E$3:$E$10005,E767,[1]!Table1[30])</f>
        <v/>
      </c>
      <c r="BI767" s="30">
        <f>SUMIF([1]route!$E$3:$E$10005,E767,[1]!Table1[31])</f>
        <v/>
      </c>
      <c r="BJ767" s="30">
        <f>SUMIF([1]route!$E$3:$E$10005,E767,[1]!Table1[Remain PO])</f>
        <v/>
      </c>
      <c r="BK767" s="31">
        <f>SUMIF([1]route!$E$3:$E$10005,E767,[1]!Table1[N+1])</f>
        <v/>
      </c>
      <c r="BL767" s="31">
        <f>SUMIF([1]route!$E$3:$E$10005,E767,[1]!Table1[N+2])</f>
        <v/>
      </c>
      <c r="BM767" s="31">
        <f>SUMIF([1]route!$E$3:$E$10005,E767,[1]!Table1[N+3])</f>
        <v/>
      </c>
      <c r="BN767" s="32">
        <f>SUMIF([1]route!$E$3:$E$10005,E767,[1]!Table1[N+4])</f>
        <v/>
      </c>
      <c r="BP767" s="37">
        <f>$V767-$AD767</f>
        <v/>
      </c>
      <c r="BQ767" s="35">
        <f>BP767-AE767</f>
        <v/>
      </c>
      <c r="BR767" s="35">
        <f>BQ767-AF767</f>
        <v/>
      </c>
      <c r="BS767" s="35">
        <f>BR767-AG767</f>
        <v/>
      </c>
      <c r="BT767" s="35">
        <f>BS767-AH767</f>
        <v/>
      </c>
      <c r="BU767" s="35">
        <f>BT767-AI767</f>
        <v/>
      </c>
      <c r="BV767" s="35">
        <f>BU767-AJ767</f>
        <v/>
      </c>
      <c r="BW767" s="35">
        <f>BV767-AK767</f>
        <v/>
      </c>
      <c r="BX767" s="35">
        <f>BW767-AL767</f>
        <v/>
      </c>
      <c r="BY767" s="35">
        <f>BX767-AM767</f>
        <v/>
      </c>
      <c r="BZ767" s="35">
        <f>BY767-AN767</f>
        <v/>
      </c>
      <c r="CA767" s="35">
        <f>BZ767-AO767</f>
        <v/>
      </c>
      <c r="CB767" s="35">
        <f>CA767-AP767</f>
        <v/>
      </c>
      <c r="CC767" s="35">
        <f>CB767-AQ767</f>
        <v/>
      </c>
      <c r="CD767" s="35">
        <f>CC767-AR767</f>
        <v/>
      </c>
      <c r="CE767" s="35">
        <f>CD767-AS767</f>
        <v/>
      </c>
      <c r="CF767" s="35">
        <f>CE767-AT767</f>
        <v/>
      </c>
      <c r="CG767" s="35">
        <f>CF767-AU767</f>
        <v/>
      </c>
      <c r="CH767" s="35">
        <f>CG767-AV767</f>
        <v/>
      </c>
      <c r="CI767" s="35">
        <f>CH767-AW767</f>
        <v/>
      </c>
      <c r="CJ767" s="35">
        <f>CI767-AX767</f>
        <v/>
      </c>
      <c r="CK767" s="35">
        <f>CJ767-AY767</f>
        <v/>
      </c>
      <c r="CL767" s="35">
        <f>CK767-AZ767</f>
        <v/>
      </c>
      <c r="CM767" s="35">
        <f>CL767-BA767</f>
        <v/>
      </c>
      <c r="CN767" s="35">
        <f>CM767-BB767</f>
        <v/>
      </c>
      <c r="CO767" s="35">
        <f>CN767-BC767</f>
        <v/>
      </c>
      <c r="CP767" s="35">
        <f>CO767-BD767</f>
        <v/>
      </c>
      <c r="CQ767" s="35">
        <f>CP767-BE767</f>
        <v/>
      </c>
      <c r="CR767" s="35">
        <f>CQ767-BF767</f>
        <v/>
      </c>
      <c r="CS767" s="35">
        <f>CR767-BG767</f>
        <v/>
      </c>
      <c r="CT767" s="35">
        <f>CS767-BH767</f>
        <v/>
      </c>
      <c r="CU767" s="35">
        <f>CT767-BI767</f>
        <v/>
      </c>
      <c r="CV767" s="35">
        <f>CU767-BJ767</f>
        <v/>
      </c>
      <c r="CW767" s="38">
        <f>CV767-BK767</f>
        <v/>
      </c>
      <c r="CX767" s="38">
        <f>CW767-BL767</f>
        <v/>
      </c>
      <c r="CY767" s="38">
        <f>CX767-BM767</f>
        <v/>
      </c>
      <c r="CZ767" s="39">
        <f>CY767-BN767</f>
        <v/>
      </c>
      <c r="DA767" s="35" t="n"/>
    </row>
    <row r="768">
      <c r="D768" s="19" t="n"/>
      <c r="E768" s="19" t="n"/>
      <c r="F768" s="21" t="n"/>
      <c r="G768" s="21" t="n"/>
      <c r="H768" s="21" t="n"/>
      <c r="I768" s="19" t="n"/>
      <c r="J768" s="19" t="n"/>
      <c r="K768" s="21" t="n"/>
      <c r="L768" s="21" t="n"/>
      <c r="M768" s="22" t="n"/>
      <c r="N768" s="22" t="n"/>
      <c r="O768" s="19" t="n"/>
      <c r="P768" s="21" t="n"/>
      <c r="Q768" s="167">
        <f>'Cutting Rules'!AD768</f>
        <v/>
      </c>
      <c r="R768" s="168" t="n"/>
      <c r="S768" s="24" t="n"/>
      <c r="T768" s="169" t="inlineStr"/>
      <c r="U768" s="19" t="n"/>
      <c r="V768" s="25" t="n"/>
      <c r="W768" s="26" t="n"/>
      <c r="X768" s="27" t="n"/>
      <c r="Y768" s="47" t="n"/>
      <c r="Z768" s="121">
        <f>IFERROR(VLOOKUP(E768,[1]route!$E$3:$BL$10005,59,0),"")&amp;IFERROR(VLOOKUP(E768,[1]route!$E$3:$BL$10005,60,0),"")</f>
        <v/>
      </c>
      <c r="AA768" s="172">
        <f>IF(R768&gt;V768,R768-V768,0)</f>
        <v/>
      </c>
      <c r="AB768" s="173">
        <f>AA768*O768*N768/1000</f>
        <v/>
      </c>
      <c r="AC768" s="4">
        <f>IFERROR(MATCH($X768,$BP768:$CZ768,0),"")</f>
        <v/>
      </c>
      <c r="AD768" s="29" t="n">
        <v>0</v>
      </c>
      <c r="AE768" s="30">
        <f>SUMIF([1]route!$E$3:$E$10005,E768,[1]!Table1[1])</f>
        <v/>
      </c>
      <c r="AF768" s="30">
        <f>SUMIF([1]route!$E$3:$E$10005,E768,[1]!Table1[2])</f>
        <v/>
      </c>
      <c r="AG768" s="30">
        <f>SUMIF([1]route!$E$3:$E$10005,E768,[1]!Table1[3])</f>
        <v/>
      </c>
      <c r="AH768" s="30">
        <f>SUMIF([1]route!$E$3:$E$10005,E768,[1]!Table1[4])</f>
        <v/>
      </c>
      <c r="AI768" s="30">
        <f>SUMIF([1]route!$E$3:$E$10005,E768,[1]!Table1[5])</f>
        <v/>
      </c>
      <c r="AJ768" s="30">
        <f>SUMIF([1]route!$E$3:$E$10005,E768,[1]!Table1[6])</f>
        <v/>
      </c>
      <c r="AK768" s="30">
        <f>SUMIF([1]route!$E$3:$E$10005,E768,[1]!Table1[7])</f>
        <v/>
      </c>
      <c r="AL768" s="30">
        <f>SUMIF([1]route!$E$3:$E$10005,E768,[1]!Table1[8])</f>
        <v/>
      </c>
      <c r="AM768" s="30">
        <f>SUMIF([1]route!$E$3:$E$10005,E768,[1]!Table1[9])</f>
        <v/>
      </c>
      <c r="AN768" s="30">
        <f>SUMIF([1]route!$E$3:$E$10005,E768,[1]!Table1[10])</f>
        <v/>
      </c>
      <c r="AO768" s="30">
        <f>SUMIF([1]route!$E$3:$E$10005,E768,[1]!Table1[11])</f>
        <v/>
      </c>
      <c r="AP768" s="30">
        <f>SUMIF([1]route!$E$3:$E$10005,E768,[1]!Table1[12])</f>
        <v/>
      </c>
      <c r="AQ768" s="30">
        <f>SUMIF([1]route!$E$3:$E$10005,E768,[1]!Table1[13])</f>
        <v/>
      </c>
      <c r="AR768" s="30">
        <f>SUMIF([1]route!$E$3:$E$10005,E768,[1]!Table1[14])</f>
        <v/>
      </c>
      <c r="AS768" s="30">
        <f>SUMIF([1]route!$E$3:$E$10005,E768,[1]!Table1[15])</f>
        <v/>
      </c>
      <c r="AT768" s="30">
        <f>SUMIF([1]route!$E$3:$E$10005,E768,[1]!Table1[16])</f>
        <v/>
      </c>
      <c r="AU768" s="30">
        <f>SUMIF([1]route!$E$3:$E$10005,E768,[1]!Table1[17])</f>
        <v/>
      </c>
      <c r="AV768" s="30">
        <f>SUMIF([1]route!$E$3:$E$10005,E768,[1]!Table1[18])</f>
        <v/>
      </c>
      <c r="AW768" s="30">
        <f>SUMIF([1]route!$E$3:$E$10005,E768,[1]!Table1[19])</f>
        <v/>
      </c>
      <c r="AX768" s="30">
        <f>SUMIF([1]route!$E$3:$E$10005,E768,[1]!Table1[20])</f>
        <v/>
      </c>
      <c r="AY768" s="30">
        <f>SUMIF([1]route!$E$3:$E$10005,E768,[1]!Table1[21])</f>
        <v/>
      </c>
      <c r="AZ768" s="30">
        <f>SUMIF([1]route!$E$3:$E$10005,E768,[1]!Table1[22])</f>
        <v/>
      </c>
      <c r="BA768" s="30">
        <f>SUMIF([1]route!$E$3:$E$10005,E768,[1]!Table1[23])</f>
        <v/>
      </c>
      <c r="BB768" s="30">
        <f>SUMIF([1]route!$E$3:$E$10005,E768,[1]!Table1[24])</f>
        <v/>
      </c>
      <c r="BC768" s="30">
        <f>SUMIF([1]route!$E$3:$E$10005,E768,[1]!Table1[25])</f>
        <v/>
      </c>
      <c r="BD768" s="30">
        <f>SUMIF([1]route!$E$3:$E$10005,E768,[1]!Table1[26])</f>
        <v/>
      </c>
      <c r="BE768" s="30">
        <f>SUMIF([1]route!$E$3:$E$10005,E768,[1]!Table1[27])</f>
        <v/>
      </c>
      <c r="BF768" s="30">
        <f>SUMIF([1]route!$E$3:$E$10005,E768,[1]!Table1[28])</f>
        <v/>
      </c>
      <c r="BG768" s="30">
        <f>SUMIF([1]route!$E$3:$E$10005,E768,[1]!Table1[29])</f>
        <v/>
      </c>
      <c r="BH768" s="30">
        <f>SUMIF([1]route!$E$3:$E$10005,E768,[1]!Table1[30])</f>
        <v/>
      </c>
      <c r="BI768" s="30">
        <f>SUMIF([1]route!$E$3:$E$10005,E768,[1]!Table1[31])</f>
        <v/>
      </c>
      <c r="BJ768" s="30">
        <f>SUMIF([1]route!$E$3:$E$10005,E768,[1]!Table1[Remain PO])</f>
        <v/>
      </c>
      <c r="BK768" s="31">
        <f>SUMIF([1]route!$E$3:$E$10005,E768,[1]!Table1[N+1])</f>
        <v/>
      </c>
      <c r="BL768" s="31">
        <f>SUMIF([1]route!$E$3:$E$10005,E768,[1]!Table1[N+2])</f>
        <v/>
      </c>
      <c r="BM768" s="31">
        <f>SUMIF([1]route!$E$3:$E$10005,E768,[1]!Table1[N+3])</f>
        <v/>
      </c>
      <c r="BN768" s="32">
        <f>SUMIF([1]route!$E$3:$E$10005,E768,[1]!Table1[N+4])</f>
        <v/>
      </c>
      <c r="BP768" s="37">
        <f>$V768-$AD768</f>
        <v/>
      </c>
      <c r="BQ768" s="35">
        <f>BP768-AE768</f>
        <v/>
      </c>
      <c r="BR768" s="35">
        <f>BQ768-AF768</f>
        <v/>
      </c>
      <c r="BS768" s="35">
        <f>BR768-AG768</f>
        <v/>
      </c>
      <c r="BT768" s="35">
        <f>BS768-AH768</f>
        <v/>
      </c>
      <c r="BU768" s="35">
        <f>BT768-AI768</f>
        <v/>
      </c>
      <c r="BV768" s="35">
        <f>BU768-AJ768</f>
        <v/>
      </c>
      <c r="BW768" s="35">
        <f>BV768-AK768</f>
        <v/>
      </c>
      <c r="BX768" s="35">
        <f>BW768-AL768</f>
        <v/>
      </c>
      <c r="BY768" s="35">
        <f>BX768-AM768</f>
        <v/>
      </c>
      <c r="BZ768" s="35">
        <f>BY768-AN768</f>
        <v/>
      </c>
      <c r="CA768" s="35">
        <f>BZ768-AO768</f>
        <v/>
      </c>
      <c r="CB768" s="35">
        <f>CA768-AP768</f>
        <v/>
      </c>
      <c r="CC768" s="35">
        <f>CB768-AQ768</f>
        <v/>
      </c>
      <c r="CD768" s="35">
        <f>CC768-AR768</f>
        <v/>
      </c>
      <c r="CE768" s="35">
        <f>CD768-AS768</f>
        <v/>
      </c>
      <c r="CF768" s="35">
        <f>CE768-AT768</f>
        <v/>
      </c>
      <c r="CG768" s="35">
        <f>CF768-AU768</f>
        <v/>
      </c>
      <c r="CH768" s="35">
        <f>CG768-AV768</f>
        <v/>
      </c>
      <c r="CI768" s="35">
        <f>CH768-AW768</f>
        <v/>
      </c>
      <c r="CJ768" s="35">
        <f>CI768-AX768</f>
        <v/>
      </c>
      <c r="CK768" s="35">
        <f>CJ768-AY768</f>
        <v/>
      </c>
      <c r="CL768" s="35">
        <f>CK768-AZ768</f>
        <v/>
      </c>
      <c r="CM768" s="35">
        <f>CL768-BA768</f>
        <v/>
      </c>
      <c r="CN768" s="35">
        <f>CM768-BB768</f>
        <v/>
      </c>
      <c r="CO768" s="35">
        <f>CN768-BC768</f>
        <v/>
      </c>
      <c r="CP768" s="35">
        <f>CO768-BD768</f>
        <v/>
      </c>
      <c r="CQ768" s="35">
        <f>CP768-BE768</f>
        <v/>
      </c>
      <c r="CR768" s="35">
        <f>CQ768-BF768</f>
        <v/>
      </c>
      <c r="CS768" s="35">
        <f>CR768-BG768</f>
        <v/>
      </c>
      <c r="CT768" s="35">
        <f>CS768-BH768</f>
        <v/>
      </c>
      <c r="CU768" s="35">
        <f>CT768-BI768</f>
        <v/>
      </c>
      <c r="CV768" s="35">
        <f>CU768-BJ768</f>
        <v/>
      </c>
      <c r="CW768" s="38">
        <f>CV768-BK768</f>
        <v/>
      </c>
      <c r="CX768" s="38">
        <f>CW768-BL768</f>
        <v/>
      </c>
      <c r="CY768" s="38">
        <f>CX768-BM768</f>
        <v/>
      </c>
      <c r="CZ768" s="39">
        <f>CY768-BN768</f>
        <v/>
      </c>
      <c r="DA768" s="35" t="n"/>
    </row>
    <row r="769">
      <c r="D769" s="19" t="n"/>
      <c r="E769" s="19" t="n"/>
      <c r="F769" s="21" t="n"/>
      <c r="G769" s="21" t="n"/>
      <c r="H769" s="21" t="n"/>
      <c r="I769" s="19" t="n"/>
      <c r="J769" s="19" t="n"/>
      <c r="K769" s="21" t="n"/>
      <c r="L769" s="21" t="n"/>
      <c r="M769" s="22" t="n"/>
      <c r="N769" s="22" t="n"/>
      <c r="O769" s="19" t="n"/>
      <c r="P769" s="21" t="n"/>
      <c r="Q769" s="167">
        <f>'Cutting Rules'!AD769</f>
        <v/>
      </c>
      <c r="R769" s="168" t="n"/>
      <c r="S769" s="24" t="n"/>
      <c r="T769" s="169" t="inlineStr"/>
      <c r="U769" s="19" t="n"/>
      <c r="V769" s="25" t="n"/>
      <c r="W769" s="26" t="n"/>
      <c r="X769" s="27" t="n"/>
      <c r="Y769" s="47" t="n"/>
      <c r="Z769" s="121">
        <f>IFERROR(VLOOKUP(E769,[1]route!$E$3:$BL$10005,59,0),"")&amp;IFERROR(VLOOKUP(E769,[1]route!$E$3:$BL$10005,60,0),"")</f>
        <v/>
      </c>
      <c r="AA769" s="172">
        <f>IF(R769&gt;V769,R769-V769,0)</f>
        <v/>
      </c>
      <c r="AB769" s="173">
        <f>AA769*O769*N769/1000</f>
        <v/>
      </c>
      <c r="AC769" s="4">
        <f>IFERROR(MATCH($X769,$BP769:$CZ769,0),"")</f>
        <v/>
      </c>
      <c r="AD769" s="29" t="n">
        <v>0</v>
      </c>
      <c r="AE769" s="30">
        <f>SUMIF([1]route!$E$3:$E$10005,E769,[1]!Table1[1])</f>
        <v/>
      </c>
      <c r="AF769" s="30">
        <f>SUMIF([1]route!$E$3:$E$10005,E769,[1]!Table1[2])</f>
        <v/>
      </c>
      <c r="AG769" s="30">
        <f>SUMIF([1]route!$E$3:$E$10005,E769,[1]!Table1[3])</f>
        <v/>
      </c>
      <c r="AH769" s="30">
        <f>SUMIF([1]route!$E$3:$E$10005,E769,[1]!Table1[4])</f>
        <v/>
      </c>
      <c r="AI769" s="30">
        <f>SUMIF([1]route!$E$3:$E$10005,E769,[1]!Table1[5])</f>
        <v/>
      </c>
      <c r="AJ769" s="30">
        <f>SUMIF([1]route!$E$3:$E$10005,E769,[1]!Table1[6])</f>
        <v/>
      </c>
      <c r="AK769" s="30">
        <f>SUMIF([1]route!$E$3:$E$10005,E769,[1]!Table1[7])</f>
        <v/>
      </c>
      <c r="AL769" s="30">
        <f>SUMIF([1]route!$E$3:$E$10005,E769,[1]!Table1[8])</f>
        <v/>
      </c>
      <c r="AM769" s="30">
        <f>SUMIF([1]route!$E$3:$E$10005,E769,[1]!Table1[9])</f>
        <v/>
      </c>
      <c r="AN769" s="30">
        <f>SUMIF([1]route!$E$3:$E$10005,E769,[1]!Table1[10])</f>
        <v/>
      </c>
      <c r="AO769" s="30">
        <f>SUMIF([1]route!$E$3:$E$10005,E769,[1]!Table1[11])</f>
        <v/>
      </c>
      <c r="AP769" s="30">
        <f>SUMIF([1]route!$E$3:$E$10005,E769,[1]!Table1[12])</f>
        <v/>
      </c>
      <c r="AQ769" s="30">
        <f>SUMIF([1]route!$E$3:$E$10005,E769,[1]!Table1[13])</f>
        <v/>
      </c>
      <c r="AR769" s="30">
        <f>SUMIF([1]route!$E$3:$E$10005,E769,[1]!Table1[14])</f>
        <v/>
      </c>
      <c r="AS769" s="30">
        <f>SUMIF([1]route!$E$3:$E$10005,E769,[1]!Table1[15])</f>
        <v/>
      </c>
      <c r="AT769" s="30">
        <f>SUMIF([1]route!$E$3:$E$10005,E769,[1]!Table1[16])</f>
        <v/>
      </c>
      <c r="AU769" s="30">
        <f>SUMIF([1]route!$E$3:$E$10005,E769,[1]!Table1[17])</f>
        <v/>
      </c>
      <c r="AV769" s="30">
        <f>SUMIF([1]route!$E$3:$E$10005,E769,[1]!Table1[18])</f>
        <v/>
      </c>
      <c r="AW769" s="30">
        <f>SUMIF([1]route!$E$3:$E$10005,E769,[1]!Table1[19])</f>
        <v/>
      </c>
      <c r="AX769" s="30">
        <f>SUMIF([1]route!$E$3:$E$10005,E769,[1]!Table1[20])</f>
        <v/>
      </c>
      <c r="AY769" s="30">
        <f>SUMIF([1]route!$E$3:$E$10005,E769,[1]!Table1[21])</f>
        <v/>
      </c>
      <c r="AZ769" s="30">
        <f>SUMIF([1]route!$E$3:$E$10005,E769,[1]!Table1[22])</f>
        <v/>
      </c>
      <c r="BA769" s="30">
        <f>SUMIF([1]route!$E$3:$E$10005,E769,[1]!Table1[23])</f>
        <v/>
      </c>
      <c r="BB769" s="30">
        <f>SUMIF([1]route!$E$3:$E$10005,E769,[1]!Table1[24])</f>
        <v/>
      </c>
      <c r="BC769" s="30">
        <f>SUMIF([1]route!$E$3:$E$10005,E769,[1]!Table1[25])</f>
        <v/>
      </c>
      <c r="BD769" s="30">
        <f>SUMIF([1]route!$E$3:$E$10005,E769,[1]!Table1[26])</f>
        <v/>
      </c>
      <c r="BE769" s="30">
        <f>SUMIF([1]route!$E$3:$E$10005,E769,[1]!Table1[27])</f>
        <v/>
      </c>
      <c r="BF769" s="30">
        <f>SUMIF([1]route!$E$3:$E$10005,E769,[1]!Table1[28])</f>
        <v/>
      </c>
      <c r="BG769" s="30">
        <f>SUMIF([1]route!$E$3:$E$10005,E769,[1]!Table1[29])</f>
        <v/>
      </c>
      <c r="BH769" s="30">
        <f>SUMIF([1]route!$E$3:$E$10005,E769,[1]!Table1[30])</f>
        <v/>
      </c>
      <c r="BI769" s="30">
        <f>SUMIF([1]route!$E$3:$E$10005,E769,[1]!Table1[31])</f>
        <v/>
      </c>
      <c r="BJ769" s="30">
        <f>SUMIF([1]route!$E$3:$E$10005,E769,[1]!Table1[Remain PO])</f>
        <v/>
      </c>
      <c r="BK769" s="31">
        <f>SUMIF([1]route!$E$3:$E$10005,E769,[1]!Table1[N+1])</f>
        <v/>
      </c>
      <c r="BL769" s="31">
        <f>SUMIF([1]route!$E$3:$E$10005,E769,[1]!Table1[N+2])</f>
        <v/>
      </c>
      <c r="BM769" s="31">
        <f>SUMIF([1]route!$E$3:$E$10005,E769,[1]!Table1[N+3])</f>
        <v/>
      </c>
      <c r="BN769" s="32">
        <f>SUMIF([1]route!$E$3:$E$10005,E769,[1]!Table1[N+4])</f>
        <v/>
      </c>
      <c r="BP769" s="37">
        <f>$V769-$AD769</f>
        <v/>
      </c>
      <c r="BQ769" s="35">
        <f>BP769-AE769</f>
        <v/>
      </c>
      <c r="BR769" s="35">
        <f>BQ769-AF769</f>
        <v/>
      </c>
      <c r="BS769" s="35">
        <f>BR769-AG769</f>
        <v/>
      </c>
      <c r="BT769" s="35">
        <f>BS769-AH769</f>
        <v/>
      </c>
      <c r="BU769" s="35">
        <f>BT769-AI769</f>
        <v/>
      </c>
      <c r="BV769" s="35">
        <f>BU769-AJ769</f>
        <v/>
      </c>
      <c r="BW769" s="35">
        <f>BV769-AK769</f>
        <v/>
      </c>
      <c r="BX769" s="35">
        <f>BW769-AL769</f>
        <v/>
      </c>
      <c r="BY769" s="35">
        <f>BX769-AM769</f>
        <v/>
      </c>
      <c r="BZ769" s="35">
        <f>BY769-AN769</f>
        <v/>
      </c>
      <c r="CA769" s="35">
        <f>BZ769-AO769</f>
        <v/>
      </c>
      <c r="CB769" s="35">
        <f>CA769-AP769</f>
        <v/>
      </c>
      <c r="CC769" s="35">
        <f>CB769-AQ769</f>
        <v/>
      </c>
      <c r="CD769" s="35">
        <f>CC769-AR769</f>
        <v/>
      </c>
      <c r="CE769" s="35">
        <f>CD769-AS769</f>
        <v/>
      </c>
      <c r="CF769" s="35">
        <f>CE769-AT769</f>
        <v/>
      </c>
      <c r="CG769" s="35">
        <f>CF769-AU769</f>
        <v/>
      </c>
      <c r="CH769" s="35">
        <f>CG769-AV769</f>
        <v/>
      </c>
      <c r="CI769" s="35">
        <f>CH769-AW769</f>
        <v/>
      </c>
      <c r="CJ769" s="35">
        <f>CI769-AX769</f>
        <v/>
      </c>
      <c r="CK769" s="35">
        <f>CJ769-AY769</f>
        <v/>
      </c>
      <c r="CL769" s="35">
        <f>CK769-AZ769</f>
        <v/>
      </c>
      <c r="CM769" s="35">
        <f>CL769-BA769</f>
        <v/>
      </c>
      <c r="CN769" s="35">
        <f>CM769-BB769</f>
        <v/>
      </c>
      <c r="CO769" s="35">
        <f>CN769-BC769</f>
        <v/>
      </c>
      <c r="CP769" s="35">
        <f>CO769-BD769</f>
        <v/>
      </c>
      <c r="CQ769" s="35">
        <f>CP769-BE769</f>
        <v/>
      </c>
      <c r="CR769" s="35">
        <f>CQ769-BF769</f>
        <v/>
      </c>
      <c r="CS769" s="35">
        <f>CR769-BG769</f>
        <v/>
      </c>
      <c r="CT769" s="35">
        <f>CS769-BH769</f>
        <v/>
      </c>
      <c r="CU769" s="35">
        <f>CT769-BI769</f>
        <v/>
      </c>
      <c r="CV769" s="35">
        <f>CU769-BJ769</f>
        <v/>
      </c>
      <c r="CW769" s="38">
        <f>CV769-BK769</f>
        <v/>
      </c>
      <c r="CX769" s="38">
        <f>CW769-BL769</f>
        <v/>
      </c>
      <c r="CY769" s="38">
        <f>CX769-BM769</f>
        <v/>
      </c>
      <c r="CZ769" s="39">
        <f>CY769-BN769</f>
        <v/>
      </c>
      <c r="DA769" s="35" t="n"/>
    </row>
    <row r="770">
      <c r="D770" s="19" t="n"/>
      <c r="E770" s="19" t="n"/>
      <c r="F770" s="21" t="n"/>
      <c r="G770" s="21" t="n"/>
      <c r="H770" s="21" t="n"/>
      <c r="I770" s="19" t="n"/>
      <c r="J770" s="19" t="n"/>
      <c r="K770" s="21" t="n"/>
      <c r="L770" s="21" t="n"/>
      <c r="M770" s="22" t="n"/>
      <c r="N770" s="22" t="n"/>
      <c r="O770" s="19" t="n"/>
      <c r="P770" s="21" t="n"/>
      <c r="Q770" s="167">
        <f>'Cutting Rules'!AD770</f>
        <v/>
      </c>
      <c r="R770" s="168" t="n"/>
      <c r="S770" s="24" t="n"/>
      <c r="T770" s="169" t="inlineStr"/>
      <c r="U770" s="19" t="n"/>
      <c r="V770" s="25" t="n"/>
      <c r="W770" s="26" t="n"/>
      <c r="X770" s="27" t="n"/>
      <c r="Y770" s="47" t="n"/>
      <c r="Z770" s="121">
        <f>IFERROR(VLOOKUP(E770,[1]route!$E$3:$BL$10005,59,0),"")&amp;IFERROR(VLOOKUP(E770,[1]route!$E$3:$BL$10005,60,0),"")</f>
        <v/>
      </c>
      <c r="AA770" s="172">
        <f>IF(R770&gt;V770,R770-V770,0)</f>
        <v/>
      </c>
      <c r="AB770" s="173">
        <f>AA770*O770*N770/1000</f>
        <v/>
      </c>
      <c r="AC770" s="4">
        <f>IFERROR(MATCH($X770,$BP770:$CZ770,0),"")</f>
        <v/>
      </c>
      <c r="AD770" s="29" t="n">
        <v>0</v>
      </c>
      <c r="AE770" s="30">
        <f>SUMIF([1]route!$E$3:$E$10005,E770,[1]!Table1[1])</f>
        <v/>
      </c>
      <c r="AF770" s="30">
        <f>SUMIF([1]route!$E$3:$E$10005,E770,[1]!Table1[2])</f>
        <v/>
      </c>
      <c r="AG770" s="30">
        <f>SUMIF([1]route!$E$3:$E$10005,E770,[1]!Table1[3])</f>
        <v/>
      </c>
      <c r="AH770" s="30">
        <f>SUMIF([1]route!$E$3:$E$10005,E770,[1]!Table1[4])</f>
        <v/>
      </c>
      <c r="AI770" s="30">
        <f>SUMIF([1]route!$E$3:$E$10005,E770,[1]!Table1[5])</f>
        <v/>
      </c>
      <c r="AJ770" s="30">
        <f>SUMIF([1]route!$E$3:$E$10005,E770,[1]!Table1[6])</f>
        <v/>
      </c>
      <c r="AK770" s="30">
        <f>SUMIF([1]route!$E$3:$E$10005,E770,[1]!Table1[7])</f>
        <v/>
      </c>
      <c r="AL770" s="30">
        <f>SUMIF([1]route!$E$3:$E$10005,E770,[1]!Table1[8])</f>
        <v/>
      </c>
      <c r="AM770" s="30">
        <f>SUMIF([1]route!$E$3:$E$10005,E770,[1]!Table1[9])</f>
        <v/>
      </c>
      <c r="AN770" s="30">
        <f>SUMIF([1]route!$E$3:$E$10005,E770,[1]!Table1[10])</f>
        <v/>
      </c>
      <c r="AO770" s="30">
        <f>SUMIF([1]route!$E$3:$E$10005,E770,[1]!Table1[11])</f>
        <v/>
      </c>
      <c r="AP770" s="30">
        <f>SUMIF([1]route!$E$3:$E$10005,E770,[1]!Table1[12])</f>
        <v/>
      </c>
      <c r="AQ770" s="30">
        <f>SUMIF([1]route!$E$3:$E$10005,E770,[1]!Table1[13])</f>
        <v/>
      </c>
      <c r="AR770" s="30">
        <f>SUMIF([1]route!$E$3:$E$10005,E770,[1]!Table1[14])</f>
        <v/>
      </c>
      <c r="AS770" s="30">
        <f>SUMIF([1]route!$E$3:$E$10005,E770,[1]!Table1[15])</f>
        <v/>
      </c>
      <c r="AT770" s="30">
        <f>SUMIF([1]route!$E$3:$E$10005,E770,[1]!Table1[16])</f>
        <v/>
      </c>
      <c r="AU770" s="30">
        <f>SUMIF([1]route!$E$3:$E$10005,E770,[1]!Table1[17])</f>
        <v/>
      </c>
      <c r="AV770" s="30">
        <f>SUMIF([1]route!$E$3:$E$10005,E770,[1]!Table1[18])</f>
        <v/>
      </c>
      <c r="AW770" s="30">
        <f>SUMIF([1]route!$E$3:$E$10005,E770,[1]!Table1[19])</f>
        <v/>
      </c>
      <c r="AX770" s="30">
        <f>SUMIF([1]route!$E$3:$E$10005,E770,[1]!Table1[20])</f>
        <v/>
      </c>
      <c r="AY770" s="30">
        <f>SUMIF([1]route!$E$3:$E$10005,E770,[1]!Table1[21])</f>
        <v/>
      </c>
      <c r="AZ770" s="30">
        <f>SUMIF([1]route!$E$3:$E$10005,E770,[1]!Table1[22])</f>
        <v/>
      </c>
      <c r="BA770" s="30">
        <f>SUMIF([1]route!$E$3:$E$10005,E770,[1]!Table1[23])</f>
        <v/>
      </c>
      <c r="BB770" s="30">
        <f>SUMIF([1]route!$E$3:$E$10005,E770,[1]!Table1[24])</f>
        <v/>
      </c>
      <c r="BC770" s="30">
        <f>SUMIF([1]route!$E$3:$E$10005,E770,[1]!Table1[25])</f>
        <v/>
      </c>
      <c r="BD770" s="30">
        <f>SUMIF([1]route!$E$3:$E$10005,E770,[1]!Table1[26])</f>
        <v/>
      </c>
      <c r="BE770" s="30">
        <f>SUMIF([1]route!$E$3:$E$10005,E770,[1]!Table1[27])</f>
        <v/>
      </c>
      <c r="BF770" s="30">
        <f>SUMIF([1]route!$E$3:$E$10005,E770,[1]!Table1[28])</f>
        <v/>
      </c>
      <c r="BG770" s="30">
        <f>SUMIF([1]route!$E$3:$E$10005,E770,[1]!Table1[29])</f>
        <v/>
      </c>
      <c r="BH770" s="30">
        <f>SUMIF([1]route!$E$3:$E$10005,E770,[1]!Table1[30])</f>
        <v/>
      </c>
      <c r="BI770" s="30">
        <f>SUMIF([1]route!$E$3:$E$10005,E770,[1]!Table1[31])</f>
        <v/>
      </c>
      <c r="BJ770" s="30">
        <f>SUMIF([1]route!$E$3:$E$10005,E770,[1]!Table1[Remain PO])</f>
        <v/>
      </c>
      <c r="BK770" s="31">
        <f>SUMIF([1]route!$E$3:$E$10005,E770,[1]!Table1[N+1])</f>
        <v/>
      </c>
      <c r="BL770" s="31">
        <f>SUMIF([1]route!$E$3:$E$10005,E770,[1]!Table1[N+2])</f>
        <v/>
      </c>
      <c r="BM770" s="31">
        <f>SUMIF([1]route!$E$3:$E$10005,E770,[1]!Table1[N+3])</f>
        <v/>
      </c>
      <c r="BN770" s="32">
        <f>SUMIF([1]route!$E$3:$E$10005,E770,[1]!Table1[N+4])</f>
        <v/>
      </c>
      <c r="BP770" s="37">
        <f>$V770-$AD770</f>
        <v/>
      </c>
      <c r="BQ770" s="35">
        <f>BP770-AE770</f>
        <v/>
      </c>
      <c r="BR770" s="35">
        <f>BQ770-AF770</f>
        <v/>
      </c>
      <c r="BS770" s="35">
        <f>BR770-AG770</f>
        <v/>
      </c>
      <c r="BT770" s="35">
        <f>BS770-AH770</f>
        <v/>
      </c>
      <c r="BU770" s="35">
        <f>BT770-AI770</f>
        <v/>
      </c>
      <c r="BV770" s="35">
        <f>BU770-AJ770</f>
        <v/>
      </c>
      <c r="BW770" s="35">
        <f>BV770-AK770</f>
        <v/>
      </c>
      <c r="BX770" s="35">
        <f>BW770-AL770</f>
        <v/>
      </c>
      <c r="BY770" s="35">
        <f>BX770-AM770</f>
        <v/>
      </c>
      <c r="BZ770" s="35">
        <f>BY770-AN770</f>
        <v/>
      </c>
      <c r="CA770" s="35">
        <f>BZ770-AO770</f>
        <v/>
      </c>
      <c r="CB770" s="35">
        <f>CA770-AP770</f>
        <v/>
      </c>
      <c r="CC770" s="35">
        <f>CB770-AQ770</f>
        <v/>
      </c>
      <c r="CD770" s="35">
        <f>CC770-AR770</f>
        <v/>
      </c>
      <c r="CE770" s="35">
        <f>CD770-AS770</f>
        <v/>
      </c>
      <c r="CF770" s="35">
        <f>CE770-AT770</f>
        <v/>
      </c>
      <c r="CG770" s="35">
        <f>CF770-AU770</f>
        <v/>
      </c>
      <c r="CH770" s="35">
        <f>CG770-AV770</f>
        <v/>
      </c>
      <c r="CI770" s="35">
        <f>CH770-AW770</f>
        <v/>
      </c>
      <c r="CJ770" s="35">
        <f>CI770-AX770</f>
        <v/>
      </c>
      <c r="CK770" s="35">
        <f>CJ770-AY770</f>
        <v/>
      </c>
      <c r="CL770" s="35">
        <f>CK770-AZ770</f>
        <v/>
      </c>
      <c r="CM770" s="35">
        <f>CL770-BA770</f>
        <v/>
      </c>
      <c r="CN770" s="35">
        <f>CM770-BB770</f>
        <v/>
      </c>
      <c r="CO770" s="35">
        <f>CN770-BC770</f>
        <v/>
      </c>
      <c r="CP770" s="35">
        <f>CO770-BD770</f>
        <v/>
      </c>
      <c r="CQ770" s="35">
        <f>CP770-BE770</f>
        <v/>
      </c>
      <c r="CR770" s="35">
        <f>CQ770-BF770</f>
        <v/>
      </c>
      <c r="CS770" s="35">
        <f>CR770-BG770</f>
        <v/>
      </c>
      <c r="CT770" s="35">
        <f>CS770-BH770</f>
        <v/>
      </c>
      <c r="CU770" s="35">
        <f>CT770-BI770</f>
        <v/>
      </c>
      <c r="CV770" s="35">
        <f>CU770-BJ770</f>
        <v/>
      </c>
      <c r="CW770" s="38">
        <f>CV770-BK770</f>
        <v/>
      </c>
      <c r="CX770" s="38">
        <f>CW770-BL770</f>
        <v/>
      </c>
      <c r="CY770" s="38">
        <f>CX770-BM770</f>
        <v/>
      </c>
      <c r="CZ770" s="39">
        <f>CY770-BN770</f>
        <v/>
      </c>
      <c r="DA770" s="35" t="n"/>
    </row>
    <row r="771">
      <c r="D771" s="19" t="n"/>
      <c r="E771" s="19" t="n"/>
      <c r="F771" s="21" t="n"/>
      <c r="G771" s="21" t="n"/>
      <c r="H771" s="21" t="n"/>
      <c r="I771" s="19" t="n"/>
      <c r="J771" s="19" t="n"/>
      <c r="K771" s="21" t="n"/>
      <c r="L771" s="21" t="n"/>
      <c r="M771" s="22" t="n"/>
      <c r="N771" s="22" t="n"/>
      <c r="O771" s="19" t="n"/>
      <c r="P771" s="21" t="n"/>
      <c r="Q771" s="167">
        <f>'Cutting Rules'!AD771</f>
        <v/>
      </c>
      <c r="R771" s="168" t="n"/>
      <c r="S771" s="24" t="n"/>
      <c r="T771" s="169" t="inlineStr"/>
      <c r="U771" s="19" t="n"/>
      <c r="V771" s="25" t="n"/>
      <c r="W771" s="26" t="n"/>
      <c r="X771" s="27" t="n"/>
      <c r="Y771" s="47" t="n"/>
      <c r="Z771" s="121">
        <f>IFERROR(VLOOKUP(E771,[1]route!$E$3:$BL$10005,59,0),"")&amp;IFERROR(VLOOKUP(E771,[1]route!$E$3:$BL$10005,60,0),"")</f>
        <v/>
      </c>
      <c r="AA771" s="172">
        <f>IF(R771&gt;V771,R771-V771,0)</f>
        <v/>
      </c>
      <c r="AB771" s="173">
        <f>AA771*O771*N771/1000</f>
        <v/>
      </c>
      <c r="AC771" s="4">
        <f>IFERROR(MATCH($X771,$BP771:$CZ771,0),"")</f>
        <v/>
      </c>
      <c r="AD771" s="29" t="n">
        <v>0</v>
      </c>
      <c r="AE771" s="30">
        <f>SUMIF([1]route!$E$3:$E$10005,E771,[1]!Table1[1])</f>
        <v/>
      </c>
      <c r="AF771" s="30">
        <f>SUMIF([1]route!$E$3:$E$10005,E771,[1]!Table1[2])</f>
        <v/>
      </c>
      <c r="AG771" s="30">
        <f>SUMIF([1]route!$E$3:$E$10005,E771,[1]!Table1[3])</f>
        <v/>
      </c>
      <c r="AH771" s="30">
        <f>SUMIF([1]route!$E$3:$E$10005,E771,[1]!Table1[4])</f>
        <v/>
      </c>
      <c r="AI771" s="30">
        <f>SUMIF([1]route!$E$3:$E$10005,E771,[1]!Table1[5])</f>
        <v/>
      </c>
      <c r="AJ771" s="30">
        <f>SUMIF([1]route!$E$3:$E$10005,E771,[1]!Table1[6])</f>
        <v/>
      </c>
      <c r="AK771" s="30">
        <f>SUMIF([1]route!$E$3:$E$10005,E771,[1]!Table1[7])</f>
        <v/>
      </c>
      <c r="AL771" s="30">
        <f>SUMIF([1]route!$E$3:$E$10005,E771,[1]!Table1[8])</f>
        <v/>
      </c>
      <c r="AM771" s="30">
        <f>SUMIF([1]route!$E$3:$E$10005,E771,[1]!Table1[9])</f>
        <v/>
      </c>
      <c r="AN771" s="30">
        <f>SUMIF([1]route!$E$3:$E$10005,E771,[1]!Table1[10])</f>
        <v/>
      </c>
      <c r="AO771" s="30">
        <f>SUMIF([1]route!$E$3:$E$10005,E771,[1]!Table1[11])</f>
        <v/>
      </c>
      <c r="AP771" s="30">
        <f>SUMIF([1]route!$E$3:$E$10005,E771,[1]!Table1[12])</f>
        <v/>
      </c>
      <c r="AQ771" s="30">
        <f>SUMIF([1]route!$E$3:$E$10005,E771,[1]!Table1[13])</f>
        <v/>
      </c>
      <c r="AR771" s="30">
        <f>SUMIF([1]route!$E$3:$E$10005,E771,[1]!Table1[14])</f>
        <v/>
      </c>
      <c r="AS771" s="30">
        <f>SUMIF([1]route!$E$3:$E$10005,E771,[1]!Table1[15])</f>
        <v/>
      </c>
      <c r="AT771" s="30">
        <f>SUMIF([1]route!$E$3:$E$10005,E771,[1]!Table1[16])</f>
        <v/>
      </c>
      <c r="AU771" s="30">
        <f>SUMIF([1]route!$E$3:$E$10005,E771,[1]!Table1[17])</f>
        <v/>
      </c>
      <c r="AV771" s="30">
        <f>SUMIF([1]route!$E$3:$E$10005,E771,[1]!Table1[18])</f>
        <v/>
      </c>
      <c r="AW771" s="30">
        <f>SUMIF([1]route!$E$3:$E$10005,E771,[1]!Table1[19])</f>
        <v/>
      </c>
      <c r="AX771" s="30">
        <f>SUMIF([1]route!$E$3:$E$10005,E771,[1]!Table1[20])</f>
        <v/>
      </c>
      <c r="AY771" s="30">
        <f>SUMIF([1]route!$E$3:$E$10005,E771,[1]!Table1[21])</f>
        <v/>
      </c>
      <c r="AZ771" s="30">
        <f>SUMIF([1]route!$E$3:$E$10005,E771,[1]!Table1[22])</f>
        <v/>
      </c>
      <c r="BA771" s="30">
        <f>SUMIF([1]route!$E$3:$E$10005,E771,[1]!Table1[23])</f>
        <v/>
      </c>
      <c r="BB771" s="30">
        <f>SUMIF([1]route!$E$3:$E$10005,E771,[1]!Table1[24])</f>
        <v/>
      </c>
      <c r="BC771" s="30">
        <f>SUMIF([1]route!$E$3:$E$10005,E771,[1]!Table1[25])</f>
        <v/>
      </c>
      <c r="BD771" s="30">
        <f>SUMIF([1]route!$E$3:$E$10005,E771,[1]!Table1[26])</f>
        <v/>
      </c>
      <c r="BE771" s="30">
        <f>SUMIF([1]route!$E$3:$E$10005,E771,[1]!Table1[27])</f>
        <v/>
      </c>
      <c r="BF771" s="30">
        <f>SUMIF([1]route!$E$3:$E$10005,E771,[1]!Table1[28])</f>
        <v/>
      </c>
      <c r="BG771" s="30">
        <f>SUMIF([1]route!$E$3:$E$10005,E771,[1]!Table1[29])</f>
        <v/>
      </c>
      <c r="BH771" s="30">
        <f>SUMIF([1]route!$E$3:$E$10005,E771,[1]!Table1[30])</f>
        <v/>
      </c>
      <c r="BI771" s="30">
        <f>SUMIF([1]route!$E$3:$E$10005,E771,[1]!Table1[31])</f>
        <v/>
      </c>
      <c r="BJ771" s="30">
        <f>SUMIF([1]route!$E$3:$E$10005,E771,[1]!Table1[Remain PO])</f>
        <v/>
      </c>
      <c r="BK771" s="31">
        <f>SUMIF([1]route!$E$3:$E$10005,E771,[1]!Table1[N+1])</f>
        <v/>
      </c>
      <c r="BL771" s="31">
        <f>SUMIF([1]route!$E$3:$E$10005,E771,[1]!Table1[N+2])</f>
        <v/>
      </c>
      <c r="BM771" s="31">
        <f>SUMIF([1]route!$E$3:$E$10005,E771,[1]!Table1[N+3])</f>
        <v/>
      </c>
      <c r="BN771" s="32">
        <f>SUMIF([1]route!$E$3:$E$10005,E771,[1]!Table1[N+4])</f>
        <v/>
      </c>
      <c r="BP771" s="37">
        <f>$V771-$AD771</f>
        <v/>
      </c>
      <c r="BQ771" s="35">
        <f>BP771-AE771</f>
        <v/>
      </c>
      <c r="BR771" s="35">
        <f>BQ771-AF771</f>
        <v/>
      </c>
      <c r="BS771" s="35">
        <f>BR771-AG771</f>
        <v/>
      </c>
      <c r="BT771" s="35">
        <f>BS771-AH771</f>
        <v/>
      </c>
      <c r="BU771" s="35">
        <f>BT771-AI771</f>
        <v/>
      </c>
      <c r="BV771" s="35">
        <f>BU771-AJ771</f>
        <v/>
      </c>
      <c r="BW771" s="35">
        <f>BV771-AK771</f>
        <v/>
      </c>
      <c r="BX771" s="35">
        <f>BW771-AL771</f>
        <v/>
      </c>
      <c r="BY771" s="35">
        <f>BX771-AM771</f>
        <v/>
      </c>
      <c r="BZ771" s="35">
        <f>BY771-AN771</f>
        <v/>
      </c>
      <c r="CA771" s="35">
        <f>BZ771-AO771</f>
        <v/>
      </c>
      <c r="CB771" s="35">
        <f>CA771-AP771</f>
        <v/>
      </c>
      <c r="CC771" s="35">
        <f>CB771-AQ771</f>
        <v/>
      </c>
      <c r="CD771" s="35">
        <f>CC771-AR771</f>
        <v/>
      </c>
      <c r="CE771" s="35">
        <f>CD771-AS771</f>
        <v/>
      </c>
      <c r="CF771" s="35">
        <f>CE771-AT771</f>
        <v/>
      </c>
      <c r="CG771" s="35">
        <f>CF771-AU771</f>
        <v/>
      </c>
      <c r="CH771" s="35">
        <f>CG771-AV771</f>
        <v/>
      </c>
      <c r="CI771" s="35">
        <f>CH771-AW771</f>
        <v/>
      </c>
      <c r="CJ771" s="35">
        <f>CI771-AX771</f>
        <v/>
      </c>
      <c r="CK771" s="35">
        <f>CJ771-AY771</f>
        <v/>
      </c>
      <c r="CL771" s="35">
        <f>CK771-AZ771</f>
        <v/>
      </c>
      <c r="CM771" s="35">
        <f>CL771-BA771</f>
        <v/>
      </c>
      <c r="CN771" s="35">
        <f>CM771-BB771</f>
        <v/>
      </c>
      <c r="CO771" s="35">
        <f>CN771-BC771</f>
        <v/>
      </c>
      <c r="CP771" s="35">
        <f>CO771-BD771</f>
        <v/>
      </c>
      <c r="CQ771" s="35">
        <f>CP771-BE771</f>
        <v/>
      </c>
      <c r="CR771" s="35">
        <f>CQ771-BF771</f>
        <v/>
      </c>
      <c r="CS771" s="35">
        <f>CR771-BG771</f>
        <v/>
      </c>
      <c r="CT771" s="35">
        <f>CS771-BH771</f>
        <v/>
      </c>
      <c r="CU771" s="35">
        <f>CT771-BI771</f>
        <v/>
      </c>
      <c r="CV771" s="35">
        <f>CU771-BJ771</f>
        <v/>
      </c>
      <c r="CW771" s="38">
        <f>CV771-BK771</f>
        <v/>
      </c>
      <c r="CX771" s="38">
        <f>CW771-BL771</f>
        <v/>
      </c>
      <c r="CY771" s="38">
        <f>CX771-BM771</f>
        <v/>
      </c>
      <c r="CZ771" s="39">
        <f>CY771-BN771</f>
        <v/>
      </c>
      <c r="DA771" s="35" t="n"/>
    </row>
    <row r="772">
      <c r="D772" s="19" t="n"/>
      <c r="E772" s="19" t="n"/>
      <c r="F772" s="21" t="n"/>
      <c r="G772" s="21" t="n"/>
      <c r="H772" s="21" t="n"/>
      <c r="I772" s="19" t="n"/>
      <c r="J772" s="19" t="n"/>
      <c r="K772" s="21" t="n"/>
      <c r="L772" s="21" t="n"/>
      <c r="M772" s="22" t="n"/>
      <c r="N772" s="22" t="n"/>
      <c r="O772" s="19" t="n"/>
      <c r="P772" s="21" t="n"/>
      <c r="Q772" s="167">
        <f>'Cutting Rules'!AD772</f>
        <v/>
      </c>
      <c r="R772" s="168" t="n"/>
      <c r="S772" s="24" t="n"/>
      <c r="T772" s="169" t="inlineStr"/>
      <c r="U772" s="19" t="n"/>
      <c r="V772" s="25" t="n"/>
      <c r="W772" s="26" t="n"/>
      <c r="X772" s="27" t="n"/>
      <c r="Y772" s="47" t="n"/>
      <c r="Z772" s="121">
        <f>IFERROR(VLOOKUP(E772,[1]route!$E$3:$BL$10005,59,0),"")&amp;IFERROR(VLOOKUP(E772,[1]route!$E$3:$BL$10005,60,0),"")</f>
        <v/>
      </c>
      <c r="AA772" s="172">
        <f>IF(R772&gt;V772,R772-V772,0)</f>
        <v/>
      </c>
      <c r="AB772" s="173">
        <f>AA772*O772*N772/1000</f>
        <v/>
      </c>
      <c r="AC772" s="4">
        <f>IFERROR(MATCH($X772,$BP772:$CZ772,0),"")</f>
        <v/>
      </c>
      <c r="AD772" s="29" t="n">
        <v>0</v>
      </c>
      <c r="AE772" s="30">
        <f>SUMIF([1]route!$E$3:$E$10005,E772,[1]!Table1[1])</f>
        <v/>
      </c>
      <c r="AF772" s="30">
        <f>SUMIF([1]route!$E$3:$E$10005,E772,[1]!Table1[2])</f>
        <v/>
      </c>
      <c r="AG772" s="30">
        <f>SUMIF([1]route!$E$3:$E$10005,E772,[1]!Table1[3])</f>
        <v/>
      </c>
      <c r="AH772" s="30">
        <f>SUMIF([1]route!$E$3:$E$10005,E772,[1]!Table1[4])</f>
        <v/>
      </c>
      <c r="AI772" s="30">
        <f>SUMIF([1]route!$E$3:$E$10005,E772,[1]!Table1[5])</f>
        <v/>
      </c>
      <c r="AJ772" s="30">
        <f>SUMIF([1]route!$E$3:$E$10005,E772,[1]!Table1[6])</f>
        <v/>
      </c>
      <c r="AK772" s="30">
        <f>SUMIF([1]route!$E$3:$E$10005,E772,[1]!Table1[7])</f>
        <v/>
      </c>
      <c r="AL772" s="30">
        <f>SUMIF([1]route!$E$3:$E$10005,E772,[1]!Table1[8])</f>
        <v/>
      </c>
      <c r="AM772" s="30">
        <f>SUMIF([1]route!$E$3:$E$10005,E772,[1]!Table1[9])</f>
        <v/>
      </c>
      <c r="AN772" s="30">
        <f>SUMIF([1]route!$E$3:$E$10005,E772,[1]!Table1[10])</f>
        <v/>
      </c>
      <c r="AO772" s="30">
        <f>SUMIF([1]route!$E$3:$E$10005,E772,[1]!Table1[11])</f>
        <v/>
      </c>
      <c r="AP772" s="30">
        <f>SUMIF([1]route!$E$3:$E$10005,E772,[1]!Table1[12])</f>
        <v/>
      </c>
      <c r="AQ772" s="30">
        <f>SUMIF([1]route!$E$3:$E$10005,E772,[1]!Table1[13])</f>
        <v/>
      </c>
      <c r="AR772" s="30">
        <f>SUMIF([1]route!$E$3:$E$10005,E772,[1]!Table1[14])</f>
        <v/>
      </c>
      <c r="AS772" s="30">
        <f>SUMIF([1]route!$E$3:$E$10005,E772,[1]!Table1[15])</f>
        <v/>
      </c>
      <c r="AT772" s="30">
        <f>SUMIF([1]route!$E$3:$E$10005,E772,[1]!Table1[16])</f>
        <v/>
      </c>
      <c r="AU772" s="30">
        <f>SUMIF([1]route!$E$3:$E$10005,E772,[1]!Table1[17])</f>
        <v/>
      </c>
      <c r="AV772" s="30">
        <f>SUMIF([1]route!$E$3:$E$10005,E772,[1]!Table1[18])</f>
        <v/>
      </c>
      <c r="AW772" s="30">
        <f>SUMIF([1]route!$E$3:$E$10005,E772,[1]!Table1[19])</f>
        <v/>
      </c>
      <c r="AX772" s="30">
        <f>SUMIF([1]route!$E$3:$E$10005,E772,[1]!Table1[20])</f>
        <v/>
      </c>
      <c r="AY772" s="30">
        <f>SUMIF([1]route!$E$3:$E$10005,E772,[1]!Table1[21])</f>
        <v/>
      </c>
      <c r="AZ772" s="30">
        <f>SUMIF([1]route!$E$3:$E$10005,E772,[1]!Table1[22])</f>
        <v/>
      </c>
      <c r="BA772" s="30">
        <f>SUMIF([1]route!$E$3:$E$10005,E772,[1]!Table1[23])</f>
        <v/>
      </c>
      <c r="BB772" s="30">
        <f>SUMIF([1]route!$E$3:$E$10005,E772,[1]!Table1[24])</f>
        <v/>
      </c>
      <c r="BC772" s="30">
        <f>SUMIF([1]route!$E$3:$E$10005,E772,[1]!Table1[25])</f>
        <v/>
      </c>
      <c r="BD772" s="30">
        <f>SUMIF([1]route!$E$3:$E$10005,E772,[1]!Table1[26])</f>
        <v/>
      </c>
      <c r="BE772" s="30">
        <f>SUMIF([1]route!$E$3:$E$10005,E772,[1]!Table1[27])</f>
        <v/>
      </c>
      <c r="BF772" s="30">
        <f>SUMIF([1]route!$E$3:$E$10005,E772,[1]!Table1[28])</f>
        <v/>
      </c>
      <c r="BG772" s="30">
        <f>SUMIF([1]route!$E$3:$E$10005,E772,[1]!Table1[29])</f>
        <v/>
      </c>
      <c r="BH772" s="30">
        <f>SUMIF([1]route!$E$3:$E$10005,E772,[1]!Table1[30])</f>
        <v/>
      </c>
      <c r="BI772" s="30">
        <f>SUMIF([1]route!$E$3:$E$10005,E772,[1]!Table1[31])</f>
        <v/>
      </c>
      <c r="BJ772" s="30">
        <f>SUMIF([1]route!$E$3:$E$10005,E772,[1]!Table1[Remain PO])</f>
        <v/>
      </c>
      <c r="BK772" s="31">
        <f>SUMIF([1]route!$E$3:$E$10005,E772,[1]!Table1[N+1])</f>
        <v/>
      </c>
      <c r="BL772" s="31">
        <f>SUMIF([1]route!$E$3:$E$10005,E772,[1]!Table1[N+2])</f>
        <v/>
      </c>
      <c r="BM772" s="31">
        <f>SUMIF([1]route!$E$3:$E$10005,E772,[1]!Table1[N+3])</f>
        <v/>
      </c>
      <c r="BN772" s="32">
        <f>SUMIF([1]route!$E$3:$E$10005,E772,[1]!Table1[N+4])</f>
        <v/>
      </c>
      <c r="BP772" s="37">
        <f>$V772-$AD772</f>
        <v/>
      </c>
      <c r="BQ772" s="35">
        <f>BP772-AE772</f>
        <v/>
      </c>
      <c r="BR772" s="35">
        <f>BQ772-AF772</f>
        <v/>
      </c>
      <c r="BS772" s="35">
        <f>BR772-AG772</f>
        <v/>
      </c>
      <c r="BT772" s="35">
        <f>BS772-AH772</f>
        <v/>
      </c>
      <c r="BU772" s="35">
        <f>BT772-AI772</f>
        <v/>
      </c>
      <c r="BV772" s="35">
        <f>BU772-AJ772</f>
        <v/>
      </c>
      <c r="BW772" s="35">
        <f>BV772-AK772</f>
        <v/>
      </c>
      <c r="BX772" s="35">
        <f>BW772-AL772</f>
        <v/>
      </c>
      <c r="BY772" s="35">
        <f>BX772-AM772</f>
        <v/>
      </c>
      <c r="BZ772" s="35">
        <f>BY772-AN772</f>
        <v/>
      </c>
      <c r="CA772" s="35">
        <f>BZ772-AO772</f>
        <v/>
      </c>
      <c r="CB772" s="35">
        <f>CA772-AP772</f>
        <v/>
      </c>
      <c r="CC772" s="35">
        <f>CB772-AQ772</f>
        <v/>
      </c>
      <c r="CD772" s="35">
        <f>CC772-AR772</f>
        <v/>
      </c>
      <c r="CE772" s="35">
        <f>CD772-AS772</f>
        <v/>
      </c>
      <c r="CF772" s="35">
        <f>CE772-AT772</f>
        <v/>
      </c>
      <c r="CG772" s="35">
        <f>CF772-AU772</f>
        <v/>
      </c>
      <c r="CH772" s="35">
        <f>CG772-AV772</f>
        <v/>
      </c>
      <c r="CI772" s="35">
        <f>CH772-AW772</f>
        <v/>
      </c>
      <c r="CJ772" s="35">
        <f>CI772-AX772</f>
        <v/>
      </c>
      <c r="CK772" s="35">
        <f>CJ772-AY772</f>
        <v/>
      </c>
      <c r="CL772" s="35">
        <f>CK772-AZ772</f>
        <v/>
      </c>
      <c r="CM772" s="35">
        <f>CL772-BA772</f>
        <v/>
      </c>
      <c r="CN772" s="35">
        <f>CM772-BB772</f>
        <v/>
      </c>
      <c r="CO772" s="35">
        <f>CN772-BC772</f>
        <v/>
      </c>
      <c r="CP772" s="35">
        <f>CO772-BD772</f>
        <v/>
      </c>
      <c r="CQ772" s="35">
        <f>CP772-BE772</f>
        <v/>
      </c>
      <c r="CR772" s="35">
        <f>CQ772-BF772</f>
        <v/>
      </c>
      <c r="CS772" s="35">
        <f>CR772-BG772</f>
        <v/>
      </c>
      <c r="CT772" s="35">
        <f>CS772-BH772</f>
        <v/>
      </c>
      <c r="CU772" s="35">
        <f>CT772-BI772</f>
        <v/>
      </c>
      <c r="CV772" s="35">
        <f>CU772-BJ772</f>
        <v/>
      </c>
      <c r="CW772" s="38">
        <f>CV772-BK772</f>
        <v/>
      </c>
      <c r="CX772" s="38">
        <f>CW772-BL772</f>
        <v/>
      </c>
      <c r="CY772" s="38">
        <f>CX772-BM772</f>
        <v/>
      </c>
      <c r="CZ772" s="39">
        <f>CY772-BN772</f>
        <v/>
      </c>
      <c r="DA772" s="35" t="n"/>
    </row>
    <row r="773">
      <c r="D773" s="19" t="n"/>
      <c r="E773" s="19" t="n"/>
      <c r="F773" s="21" t="n"/>
      <c r="G773" s="21" t="n"/>
      <c r="H773" s="21" t="n"/>
      <c r="I773" s="19" t="n"/>
      <c r="J773" s="19" t="n"/>
      <c r="K773" s="21" t="n"/>
      <c r="L773" s="21" t="n"/>
      <c r="M773" s="22" t="n"/>
      <c r="N773" s="22" t="n"/>
      <c r="O773" s="19" t="n"/>
      <c r="P773" s="21" t="n"/>
      <c r="Q773" s="167">
        <f>'Cutting Rules'!AD773</f>
        <v/>
      </c>
      <c r="R773" s="168" t="n"/>
      <c r="S773" s="24" t="n"/>
      <c r="T773" s="169" t="inlineStr"/>
      <c r="U773" s="19" t="n"/>
      <c r="V773" s="25" t="n"/>
      <c r="W773" s="26" t="n"/>
      <c r="X773" s="27" t="n"/>
      <c r="Y773" s="47" t="n"/>
      <c r="Z773" s="121">
        <f>IFERROR(VLOOKUP(E773,[1]route!$E$3:$BL$10005,59,0),"")&amp;IFERROR(VLOOKUP(E773,[1]route!$E$3:$BL$10005,60,0),"")</f>
        <v/>
      </c>
      <c r="AA773" s="172">
        <f>IF(R773&gt;V773,R773-V773,0)</f>
        <v/>
      </c>
      <c r="AB773" s="173">
        <f>AA773*O773*N773/1000</f>
        <v/>
      </c>
      <c r="AC773" s="4">
        <f>IFERROR(MATCH($X773,$BP773:$CZ773,0),"")</f>
        <v/>
      </c>
      <c r="AD773" s="29" t="n">
        <v>0</v>
      </c>
      <c r="AE773" s="30">
        <f>SUMIF([1]route!$E$3:$E$10005,E773,[1]!Table1[1])</f>
        <v/>
      </c>
      <c r="AF773" s="30">
        <f>SUMIF([1]route!$E$3:$E$10005,E773,[1]!Table1[2])</f>
        <v/>
      </c>
      <c r="AG773" s="30">
        <f>SUMIF([1]route!$E$3:$E$10005,E773,[1]!Table1[3])</f>
        <v/>
      </c>
      <c r="AH773" s="30">
        <f>SUMIF([1]route!$E$3:$E$10005,E773,[1]!Table1[4])</f>
        <v/>
      </c>
      <c r="AI773" s="30">
        <f>SUMIF([1]route!$E$3:$E$10005,E773,[1]!Table1[5])</f>
        <v/>
      </c>
      <c r="AJ773" s="30">
        <f>SUMIF([1]route!$E$3:$E$10005,E773,[1]!Table1[6])</f>
        <v/>
      </c>
      <c r="AK773" s="30">
        <f>SUMIF([1]route!$E$3:$E$10005,E773,[1]!Table1[7])</f>
        <v/>
      </c>
      <c r="AL773" s="30">
        <f>SUMIF([1]route!$E$3:$E$10005,E773,[1]!Table1[8])</f>
        <v/>
      </c>
      <c r="AM773" s="30">
        <f>SUMIF([1]route!$E$3:$E$10005,E773,[1]!Table1[9])</f>
        <v/>
      </c>
      <c r="AN773" s="30">
        <f>SUMIF([1]route!$E$3:$E$10005,E773,[1]!Table1[10])</f>
        <v/>
      </c>
      <c r="AO773" s="30">
        <f>SUMIF([1]route!$E$3:$E$10005,E773,[1]!Table1[11])</f>
        <v/>
      </c>
      <c r="AP773" s="30">
        <f>SUMIF([1]route!$E$3:$E$10005,E773,[1]!Table1[12])</f>
        <v/>
      </c>
      <c r="AQ773" s="30">
        <f>SUMIF([1]route!$E$3:$E$10005,E773,[1]!Table1[13])</f>
        <v/>
      </c>
      <c r="AR773" s="30">
        <f>SUMIF([1]route!$E$3:$E$10005,E773,[1]!Table1[14])</f>
        <v/>
      </c>
      <c r="AS773" s="30">
        <f>SUMIF([1]route!$E$3:$E$10005,E773,[1]!Table1[15])</f>
        <v/>
      </c>
      <c r="AT773" s="30">
        <f>SUMIF([1]route!$E$3:$E$10005,E773,[1]!Table1[16])</f>
        <v/>
      </c>
      <c r="AU773" s="30">
        <f>SUMIF([1]route!$E$3:$E$10005,E773,[1]!Table1[17])</f>
        <v/>
      </c>
      <c r="AV773" s="30">
        <f>SUMIF([1]route!$E$3:$E$10005,E773,[1]!Table1[18])</f>
        <v/>
      </c>
      <c r="AW773" s="30">
        <f>SUMIF([1]route!$E$3:$E$10005,E773,[1]!Table1[19])</f>
        <v/>
      </c>
      <c r="AX773" s="30">
        <f>SUMIF([1]route!$E$3:$E$10005,E773,[1]!Table1[20])</f>
        <v/>
      </c>
      <c r="AY773" s="30">
        <f>SUMIF([1]route!$E$3:$E$10005,E773,[1]!Table1[21])</f>
        <v/>
      </c>
      <c r="AZ773" s="30">
        <f>SUMIF([1]route!$E$3:$E$10005,E773,[1]!Table1[22])</f>
        <v/>
      </c>
      <c r="BA773" s="30">
        <f>SUMIF([1]route!$E$3:$E$10005,E773,[1]!Table1[23])</f>
        <v/>
      </c>
      <c r="BB773" s="30">
        <f>SUMIF([1]route!$E$3:$E$10005,E773,[1]!Table1[24])</f>
        <v/>
      </c>
      <c r="BC773" s="30">
        <f>SUMIF([1]route!$E$3:$E$10005,E773,[1]!Table1[25])</f>
        <v/>
      </c>
      <c r="BD773" s="30">
        <f>SUMIF([1]route!$E$3:$E$10005,E773,[1]!Table1[26])</f>
        <v/>
      </c>
      <c r="BE773" s="30">
        <f>SUMIF([1]route!$E$3:$E$10005,E773,[1]!Table1[27])</f>
        <v/>
      </c>
      <c r="BF773" s="30">
        <f>SUMIF([1]route!$E$3:$E$10005,E773,[1]!Table1[28])</f>
        <v/>
      </c>
      <c r="BG773" s="30">
        <f>SUMIF([1]route!$E$3:$E$10005,E773,[1]!Table1[29])</f>
        <v/>
      </c>
      <c r="BH773" s="30">
        <f>SUMIF([1]route!$E$3:$E$10005,E773,[1]!Table1[30])</f>
        <v/>
      </c>
      <c r="BI773" s="30">
        <f>SUMIF([1]route!$E$3:$E$10005,E773,[1]!Table1[31])</f>
        <v/>
      </c>
      <c r="BJ773" s="30">
        <f>SUMIF([1]route!$E$3:$E$10005,E773,[1]!Table1[Remain PO])</f>
        <v/>
      </c>
      <c r="BK773" s="31">
        <f>SUMIF([1]route!$E$3:$E$10005,E773,[1]!Table1[N+1])</f>
        <v/>
      </c>
      <c r="BL773" s="31">
        <f>SUMIF([1]route!$E$3:$E$10005,E773,[1]!Table1[N+2])</f>
        <v/>
      </c>
      <c r="BM773" s="31">
        <f>SUMIF([1]route!$E$3:$E$10005,E773,[1]!Table1[N+3])</f>
        <v/>
      </c>
      <c r="BN773" s="32">
        <f>SUMIF([1]route!$E$3:$E$10005,E773,[1]!Table1[N+4])</f>
        <v/>
      </c>
      <c r="BP773" s="37">
        <f>$V773-$AD773</f>
        <v/>
      </c>
      <c r="BQ773" s="35">
        <f>BP773-AE773</f>
        <v/>
      </c>
      <c r="BR773" s="35">
        <f>BQ773-AF773</f>
        <v/>
      </c>
      <c r="BS773" s="35">
        <f>BR773-AG773</f>
        <v/>
      </c>
      <c r="BT773" s="35">
        <f>BS773-AH773</f>
        <v/>
      </c>
      <c r="BU773" s="35">
        <f>BT773-AI773</f>
        <v/>
      </c>
      <c r="BV773" s="35">
        <f>BU773-AJ773</f>
        <v/>
      </c>
      <c r="BW773" s="35">
        <f>BV773-AK773</f>
        <v/>
      </c>
      <c r="BX773" s="35">
        <f>BW773-AL773</f>
        <v/>
      </c>
      <c r="BY773" s="35">
        <f>BX773-AM773</f>
        <v/>
      </c>
      <c r="BZ773" s="35">
        <f>BY773-AN773</f>
        <v/>
      </c>
      <c r="CA773" s="35">
        <f>BZ773-AO773</f>
        <v/>
      </c>
      <c r="CB773" s="35">
        <f>CA773-AP773</f>
        <v/>
      </c>
      <c r="CC773" s="35">
        <f>CB773-AQ773</f>
        <v/>
      </c>
      <c r="CD773" s="35">
        <f>CC773-AR773</f>
        <v/>
      </c>
      <c r="CE773" s="35">
        <f>CD773-AS773</f>
        <v/>
      </c>
      <c r="CF773" s="35">
        <f>CE773-AT773</f>
        <v/>
      </c>
      <c r="CG773" s="35">
        <f>CF773-AU773</f>
        <v/>
      </c>
      <c r="CH773" s="35">
        <f>CG773-AV773</f>
        <v/>
      </c>
      <c r="CI773" s="35">
        <f>CH773-AW773</f>
        <v/>
      </c>
      <c r="CJ773" s="35">
        <f>CI773-AX773</f>
        <v/>
      </c>
      <c r="CK773" s="35">
        <f>CJ773-AY773</f>
        <v/>
      </c>
      <c r="CL773" s="35">
        <f>CK773-AZ773</f>
        <v/>
      </c>
      <c r="CM773" s="35">
        <f>CL773-BA773</f>
        <v/>
      </c>
      <c r="CN773" s="35">
        <f>CM773-BB773</f>
        <v/>
      </c>
      <c r="CO773" s="35">
        <f>CN773-BC773</f>
        <v/>
      </c>
      <c r="CP773" s="35">
        <f>CO773-BD773</f>
        <v/>
      </c>
      <c r="CQ773" s="35">
        <f>CP773-BE773</f>
        <v/>
      </c>
      <c r="CR773" s="35">
        <f>CQ773-BF773</f>
        <v/>
      </c>
      <c r="CS773" s="35">
        <f>CR773-BG773</f>
        <v/>
      </c>
      <c r="CT773" s="35">
        <f>CS773-BH773</f>
        <v/>
      </c>
      <c r="CU773" s="35">
        <f>CT773-BI773</f>
        <v/>
      </c>
      <c r="CV773" s="35">
        <f>CU773-BJ773</f>
        <v/>
      </c>
      <c r="CW773" s="38">
        <f>CV773-BK773</f>
        <v/>
      </c>
      <c r="CX773" s="38">
        <f>CW773-BL773</f>
        <v/>
      </c>
      <c r="CY773" s="38">
        <f>CX773-BM773</f>
        <v/>
      </c>
      <c r="CZ773" s="39">
        <f>CY773-BN773</f>
        <v/>
      </c>
      <c r="DA773" s="35" t="n"/>
    </row>
    <row r="774">
      <c r="D774" s="19" t="n"/>
      <c r="E774" s="19" t="n"/>
      <c r="F774" s="21" t="n"/>
      <c r="G774" s="21" t="n"/>
      <c r="H774" s="21" t="n"/>
      <c r="I774" s="19" t="n"/>
      <c r="J774" s="19" t="n"/>
      <c r="K774" s="21" t="n"/>
      <c r="L774" s="21" t="n"/>
      <c r="M774" s="22" t="n"/>
      <c r="N774" s="22" t="n"/>
      <c r="O774" s="19" t="n"/>
      <c r="P774" s="21" t="n"/>
      <c r="Q774" s="167">
        <f>'Cutting Rules'!AD774</f>
        <v/>
      </c>
      <c r="R774" s="168" t="n"/>
      <c r="S774" s="24" t="n"/>
      <c r="T774" s="169" t="inlineStr"/>
      <c r="U774" s="19" t="n"/>
      <c r="V774" s="25" t="n"/>
      <c r="W774" s="26" t="n"/>
      <c r="X774" s="27" t="n"/>
      <c r="Y774" s="47" t="n"/>
      <c r="Z774" s="121">
        <f>IFERROR(VLOOKUP(E774,[1]route!$E$3:$BL$10005,59,0),"")&amp;IFERROR(VLOOKUP(E774,[1]route!$E$3:$BL$10005,60,0),"")</f>
        <v/>
      </c>
      <c r="AA774" s="172">
        <f>IF(R774&gt;V774,R774-V774,0)</f>
        <v/>
      </c>
      <c r="AB774" s="173">
        <f>AA774*O774*N774/1000</f>
        <v/>
      </c>
      <c r="AC774" s="4">
        <f>IFERROR(MATCH($X774,$BP774:$CZ774,0),"")</f>
        <v/>
      </c>
      <c r="AD774" s="29" t="n">
        <v>0</v>
      </c>
      <c r="AE774" s="30">
        <f>SUMIF([1]route!$E$3:$E$10005,E774,[1]!Table1[1])</f>
        <v/>
      </c>
      <c r="AF774" s="30">
        <f>SUMIF([1]route!$E$3:$E$10005,E774,[1]!Table1[2])</f>
        <v/>
      </c>
      <c r="AG774" s="30">
        <f>SUMIF([1]route!$E$3:$E$10005,E774,[1]!Table1[3])</f>
        <v/>
      </c>
      <c r="AH774" s="30">
        <f>SUMIF([1]route!$E$3:$E$10005,E774,[1]!Table1[4])</f>
        <v/>
      </c>
      <c r="AI774" s="30">
        <f>SUMIF([1]route!$E$3:$E$10005,E774,[1]!Table1[5])</f>
        <v/>
      </c>
      <c r="AJ774" s="30">
        <f>SUMIF([1]route!$E$3:$E$10005,E774,[1]!Table1[6])</f>
        <v/>
      </c>
      <c r="AK774" s="30">
        <f>SUMIF([1]route!$E$3:$E$10005,E774,[1]!Table1[7])</f>
        <v/>
      </c>
      <c r="AL774" s="30">
        <f>SUMIF([1]route!$E$3:$E$10005,E774,[1]!Table1[8])</f>
        <v/>
      </c>
      <c r="AM774" s="30">
        <f>SUMIF([1]route!$E$3:$E$10005,E774,[1]!Table1[9])</f>
        <v/>
      </c>
      <c r="AN774" s="30">
        <f>SUMIF([1]route!$E$3:$E$10005,E774,[1]!Table1[10])</f>
        <v/>
      </c>
      <c r="AO774" s="30">
        <f>SUMIF([1]route!$E$3:$E$10005,E774,[1]!Table1[11])</f>
        <v/>
      </c>
      <c r="AP774" s="30">
        <f>SUMIF([1]route!$E$3:$E$10005,E774,[1]!Table1[12])</f>
        <v/>
      </c>
      <c r="AQ774" s="30">
        <f>SUMIF([1]route!$E$3:$E$10005,E774,[1]!Table1[13])</f>
        <v/>
      </c>
      <c r="AR774" s="30">
        <f>SUMIF([1]route!$E$3:$E$10005,E774,[1]!Table1[14])</f>
        <v/>
      </c>
      <c r="AS774" s="30">
        <f>SUMIF([1]route!$E$3:$E$10005,E774,[1]!Table1[15])</f>
        <v/>
      </c>
      <c r="AT774" s="30">
        <f>SUMIF([1]route!$E$3:$E$10005,E774,[1]!Table1[16])</f>
        <v/>
      </c>
      <c r="AU774" s="30">
        <f>SUMIF([1]route!$E$3:$E$10005,E774,[1]!Table1[17])</f>
        <v/>
      </c>
      <c r="AV774" s="30">
        <f>SUMIF([1]route!$E$3:$E$10005,E774,[1]!Table1[18])</f>
        <v/>
      </c>
      <c r="AW774" s="30">
        <f>SUMIF([1]route!$E$3:$E$10005,E774,[1]!Table1[19])</f>
        <v/>
      </c>
      <c r="AX774" s="30">
        <f>SUMIF([1]route!$E$3:$E$10005,E774,[1]!Table1[20])</f>
        <v/>
      </c>
      <c r="AY774" s="30">
        <f>SUMIF([1]route!$E$3:$E$10005,E774,[1]!Table1[21])</f>
        <v/>
      </c>
      <c r="AZ774" s="30">
        <f>SUMIF([1]route!$E$3:$E$10005,E774,[1]!Table1[22])</f>
        <v/>
      </c>
      <c r="BA774" s="30">
        <f>SUMIF([1]route!$E$3:$E$10005,E774,[1]!Table1[23])</f>
        <v/>
      </c>
      <c r="BB774" s="30">
        <f>SUMIF([1]route!$E$3:$E$10005,E774,[1]!Table1[24])</f>
        <v/>
      </c>
      <c r="BC774" s="30">
        <f>SUMIF([1]route!$E$3:$E$10005,E774,[1]!Table1[25])</f>
        <v/>
      </c>
      <c r="BD774" s="30">
        <f>SUMIF([1]route!$E$3:$E$10005,E774,[1]!Table1[26])</f>
        <v/>
      </c>
      <c r="BE774" s="30">
        <f>SUMIF([1]route!$E$3:$E$10005,E774,[1]!Table1[27])</f>
        <v/>
      </c>
      <c r="BF774" s="30">
        <f>SUMIF([1]route!$E$3:$E$10005,E774,[1]!Table1[28])</f>
        <v/>
      </c>
      <c r="BG774" s="30">
        <f>SUMIF([1]route!$E$3:$E$10005,E774,[1]!Table1[29])</f>
        <v/>
      </c>
      <c r="BH774" s="30">
        <f>SUMIF([1]route!$E$3:$E$10005,E774,[1]!Table1[30])</f>
        <v/>
      </c>
      <c r="BI774" s="30">
        <f>SUMIF([1]route!$E$3:$E$10005,E774,[1]!Table1[31])</f>
        <v/>
      </c>
      <c r="BJ774" s="30">
        <f>SUMIF([1]route!$E$3:$E$10005,E774,[1]!Table1[Remain PO])</f>
        <v/>
      </c>
      <c r="BK774" s="31">
        <f>SUMIF([1]route!$E$3:$E$10005,E774,[1]!Table1[N+1])</f>
        <v/>
      </c>
      <c r="BL774" s="31">
        <f>SUMIF([1]route!$E$3:$E$10005,E774,[1]!Table1[N+2])</f>
        <v/>
      </c>
      <c r="BM774" s="31">
        <f>SUMIF([1]route!$E$3:$E$10005,E774,[1]!Table1[N+3])</f>
        <v/>
      </c>
      <c r="BN774" s="32">
        <f>SUMIF([1]route!$E$3:$E$10005,E774,[1]!Table1[N+4])</f>
        <v/>
      </c>
      <c r="BP774" s="37">
        <f>$V774-$AD774</f>
        <v/>
      </c>
      <c r="BQ774" s="35">
        <f>BP774-AE774</f>
        <v/>
      </c>
      <c r="BR774" s="35">
        <f>BQ774-AF774</f>
        <v/>
      </c>
      <c r="BS774" s="35">
        <f>BR774-AG774</f>
        <v/>
      </c>
      <c r="BT774" s="35">
        <f>BS774-AH774</f>
        <v/>
      </c>
      <c r="BU774" s="35">
        <f>BT774-AI774</f>
        <v/>
      </c>
      <c r="BV774" s="35">
        <f>BU774-AJ774</f>
        <v/>
      </c>
      <c r="BW774" s="35">
        <f>BV774-AK774</f>
        <v/>
      </c>
      <c r="BX774" s="35">
        <f>BW774-AL774</f>
        <v/>
      </c>
      <c r="BY774" s="35">
        <f>BX774-AM774</f>
        <v/>
      </c>
      <c r="BZ774" s="35">
        <f>BY774-AN774</f>
        <v/>
      </c>
      <c r="CA774" s="35">
        <f>BZ774-AO774</f>
        <v/>
      </c>
      <c r="CB774" s="35">
        <f>CA774-AP774</f>
        <v/>
      </c>
      <c r="CC774" s="35">
        <f>CB774-AQ774</f>
        <v/>
      </c>
      <c r="CD774" s="35">
        <f>CC774-AR774</f>
        <v/>
      </c>
      <c r="CE774" s="35">
        <f>CD774-AS774</f>
        <v/>
      </c>
      <c r="CF774" s="35">
        <f>CE774-AT774</f>
        <v/>
      </c>
      <c r="CG774" s="35">
        <f>CF774-AU774</f>
        <v/>
      </c>
      <c r="CH774" s="35">
        <f>CG774-AV774</f>
        <v/>
      </c>
      <c r="CI774" s="35">
        <f>CH774-AW774</f>
        <v/>
      </c>
      <c r="CJ774" s="35">
        <f>CI774-AX774</f>
        <v/>
      </c>
      <c r="CK774" s="35">
        <f>CJ774-AY774</f>
        <v/>
      </c>
      <c r="CL774" s="35">
        <f>CK774-AZ774</f>
        <v/>
      </c>
      <c r="CM774" s="35">
        <f>CL774-BA774</f>
        <v/>
      </c>
      <c r="CN774" s="35">
        <f>CM774-BB774</f>
        <v/>
      </c>
      <c r="CO774" s="35">
        <f>CN774-BC774</f>
        <v/>
      </c>
      <c r="CP774" s="35">
        <f>CO774-BD774</f>
        <v/>
      </c>
      <c r="CQ774" s="35">
        <f>CP774-BE774</f>
        <v/>
      </c>
      <c r="CR774" s="35">
        <f>CQ774-BF774</f>
        <v/>
      </c>
      <c r="CS774" s="35">
        <f>CR774-BG774</f>
        <v/>
      </c>
      <c r="CT774" s="35">
        <f>CS774-BH774</f>
        <v/>
      </c>
      <c r="CU774" s="35">
        <f>CT774-BI774</f>
        <v/>
      </c>
      <c r="CV774" s="35">
        <f>CU774-BJ774</f>
        <v/>
      </c>
      <c r="CW774" s="38">
        <f>CV774-BK774</f>
        <v/>
      </c>
      <c r="CX774" s="38">
        <f>CW774-BL774</f>
        <v/>
      </c>
      <c r="CY774" s="38">
        <f>CX774-BM774</f>
        <v/>
      </c>
      <c r="CZ774" s="39">
        <f>CY774-BN774</f>
        <v/>
      </c>
      <c r="DA774" s="35" t="n"/>
    </row>
    <row r="775">
      <c r="D775" s="19" t="n"/>
      <c r="E775" s="19" t="n"/>
      <c r="F775" s="21" t="n"/>
      <c r="G775" s="21" t="n"/>
      <c r="H775" s="21" t="n"/>
      <c r="I775" s="19" t="n"/>
      <c r="J775" s="19" t="n"/>
      <c r="K775" s="21" t="n"/>
      <c r="L775" s="21" t="n"/>
      <c r="M775" s="22" t="n"/>
      <c r="N775" s="22" t="n"/>
      <c r="O775" s="19" t="n"/>
      <c r="P775" s="21" t="n"/>
      <c r="Q775" s="167">
        <f>'Cutting Rules'!AD775</f>
        <v/>
      </c>
      <c r="R775" s="168" t="n"/>
      <c r="S775" s="24" t="n"/>
      <c r="T775" s="169" t="inlineStr"/>
      <c r="U775" s="19" t="n"/>
      <c r="V775" s="25" t="n"/>
      <c r="W775" s="26" t="n"/>
      <c r="X775" s="27" t="n"/>
      <c r="Y775" s="47" t="n"/>
      <c r="Z775" s="121">
        <f>IFERROR(VLOOKUP(E775,[1]route!$E$3:$BL$10005,59,0),"")&amp;IFERROR(VLOOKUP(E775,[1]route!$E$3:$BL$10005,60,0),"")</f>
        <v/>
      </c>
      <c r="AA775" s="172">
        <f>IF(R775&gt;V775,R775-V775,0)</f>
        <v/>
      </c>
      <c r="AB775" s="173">
        <f>AA775*O775*N775/1000</f>
        <v/>
      </c>
      <c r="AC775" s="4">
        <f>IFERROR(MATCH($X775,$BP775:$CZ775,0),"")</f>
        <v/>
      </c>
      <c r="AD775" s="29" t="n">
        <v>0</v>
      </c>
      <c r="AE775" s="30">
        <f>SUMIF([1]route!$E$3:$E$10005,E775,[1]!Table1[1])</f>
        <v/>
      </c>
      <c r="AF775" s="30">
        <f>SUMIF([1]route!$E$3:$E$10005,E775,[1]!Table1[2])</f>
        <v/>
      </c>
      <c r="AG775" s="30">
        <f>SUMIF([1]route!$E$3:$E$10005,E775,[1]!Table1[3])</f>
        <v/>
      </c>
      <c r="AH775" s="30">
        <f>SUMIF([1]route!$E$3:$E$10005,E775,[1]!Table1[4])</f>
        <v/>
      </c>
      <c r="AI775" s="30">
        <f>SUMIF([1]route!$E$3:$E$10005,E775,[1]!Table1[5])</f>
        <v/>
      </c>
      <c r="AJ775" s="30">
        <f>SUMIF([1]route!$E$3:$E$10005,E775,[1]!Table1[6])</f>
        <v/>
      </c>
      <c r="AK775" s="30">
        <f>SUMIF([1]route!$E$3:$E$10005,E775,[1]!Table1[7])</f>
        <v/>
      </c>
      <c r="AL775" s="30">
        <f>SUMIF([1]route!$E$3:$E$10005,E775,[1]!Table1[8])</f>
        <v/>
      </c>
      <c r="AM775" s="30">
        <f>SUMIF([1]route!$E$3:$E$10005,E775,[1]!Table1[9])</f>
        <v/>
      </c>
      <c r="AN775" s="30">
        <f>SUMIF([1]route!$E$3:$E$10005,E775,[1]!Table1[10])</f>
        <v/>
      </c>
      <c r="AO775" s="30">
        <f>SUMIF([1]route!$E$3:$E$10005,E775,[1]!Table1[11])</f>
        <v/>
      </c>
      <c r="AP775" s="30">
        <f>SUMIF([1]route!$E$3:$E$10005,E775,[1]!Table1[12])</f>
        <v/>
      </c>
      <c r="AQ775" s="30">
        <f>SUMIF([1]route!$E$3:$E$10005,E775,[1]!Table1[13])</f>
        <v/>
      </c>
      <c r="AR775" s="30">
        <f>SUMIF([1]route!$E$3:$E$10005,E775,[1]!Table1[14])</f>
        <v/>
      </c>
      <c r="AS775" s="30">
        <f>SUMIF([1]route!$E$3:$E$10005,E775,[1]!Table1[15])</f>
        <v/>
      </c>
      <c r="AT775" s="30">
        <f>SUMIF([1]route!$E$3:$E$10005,E775,[1]!Table1[16])</f>
        <v/>
      </c>
      <c r="AU775" s="30">
        <f>SUMIF([1]route!$E$3:$E$10005,E775,[1]!Table1[17])</f>
        <v/>
      </c>
      <c r="AV775" s="30">
        <f>SUMIF([1]route!$E$3:$E$10005,E775,[1]!Table1[18])</f>
        <v/>
      </c>
      <c r="AW775" s="30">
        <f>SUMIF([1]route!$E$3:$E$10005,E775,[1]!Table1[19])</f>
        <v/>
      </c>
      <c r="AX775" s="30">
        <f>SUMIF([1]route!$E$3:$E$10005,E775,[1]!Table1[20])</f>
        <v/>
      </c>
      <c r="AY775" s="30">
        <f>SUMIF([1]route!$E$3:$E$10005,E775,[1]!Table1[21])</f>
        <v/>
      </c>
      <c r="AZ775" s="30">
        <f>SUMIF([1]route!$E$3:$E$10005,E775,[1]!Table1[22])</f>
        <v/>
      </c>
      <c r="BA775" s="30">
        <f>SUMIF([1]route!$E$3:$E$10005,E775,[1]!Table1[23])</f>
        <v/>
      </c>
      <c r="BB775" s="30">
        <f>SUMIF([1]route!$E$3:$E$10005,E775,[1]!Table1[24])</f>
        <v/>
      </c>
      <c r="BC775" s="30">
        <f>SUMIF([1]route!$E$3:$E$10005,E775,[1]!Table1[25])</f>
        <v/>
      </c>
      <c r="BD775" s="30">
        <f>SUMIF([1]route!$E$3:$E$10005,E775,[1]!Table1[26])</f>
        <v/>
      </c>
      <c r="BE775" s="30">
        <f>SUMIF([1]route!$E$3:$E$10005,E775,[1]!Table1[27])</f>
        <v/>
      </c>
      <c r="BF775" s="30">
        <f>SUMIF([1]route!$E$3:$E$10005,E775,[1]!Table1[28])</f>
        <v/>
      </c>
      <c r="BG775" s="30">
        <f>SUMIF([1]route!$E$3:$E$10005,E775,[1]!Table1[29])</f>
        <v/>
      </c>
      <c r="BH775" s="30">
        <f>SUMIF([1]route!$E$3:$E$10005,E775,[1]!Table1[30])</f>
        <v/>
      </c>
      <c r="BI775" s="30">
        <f>SUMIF([1]route!$E$3:$E$10005,E775,[1]!Table1[31])</f>
        <v/>
      </c>
      <c r="BJ775" s="30">
        <f>SUMIF([1]route!$E$3:$E$10005,E775,[1]!Table1[Remain PO])</f>
        <v/>
      </c>
      <c r="BK775" s="31">
        <f>SUMIF([1]route!$E$3:$E$10005,E775,[1]!Table1[N+1])</f>
        <v/>
      </c>
      <c r="BL775" s="31">
        <f>SUMIF([1]route!$E$3:$E$10005,E775,[1]!Table1[N+2])</f>
        <v/>
      </c>
      <c r="BM775" s="31">
        <f>SUMIF([1]route!$E$3:$E$10005,E775,[1]!Table1[N+3])</f>
        <v/>
      </c>
      <c r="BN775" s="32">
        <f>SUMIF([1]route!$E$3:$E$10005,E775,[1]!Table1[N+4])</f>
        <v/>
      </c>
      <c r="BP775" s="37">
        <f>$V775-$AD775</f>
        <v/>
      </c>
      <c r="BQ775" s="35">
        <f>BP775-AE775</f>
        <v/>
      </c>
      <c r="BR775" s="35">
        <f>BQ775-AF775</f>
        <v/>
      </c>
      <c r="BS775" s="35">
        <f>BR775-AG775</f>
        <v/>
      </c>
      <c r="BT775" s="35">
        <f>BS775-AH775</f>
        <v/>
      </c>
      <c r="BU775" s="35">
        <f>BT775-AI775</f>
        <v/>
      </c>
      <c r="BV775" s="35">
        <f>BU775-AJ775</f>
        <v/>
      </c>
      <c r="BW775" s="35">
        <f>BV775-AK775</f>
        <v/>
      </c>
      <c r="BX775" s="35">
        <f>BW775-AL775</f>
        <v/>
      </c>
      <c r="BY775" s="35">
        <f>BX775-AM775</f>
        <v/>
      </c>
      <c r="BZ775" s="35">
        <f>BY775-AN775</f>
        <v/>
      </c>
      <c r="CA775" s="35">
        <f>BZ775-AO775</f>
        <v/>
      </c>
      <c r="CB775" s="35">
        <f>CA775-AP775</f>
        <v/>
      </c>
      <c r="CC775" s="35">
        <f>CB775-AQ775</f>
        <v/>
      </c>
      <c r="CD775" s="35">
        <f>CC775-AR775</f>
        <v/>
      </c>
      <c r="CE775" s="35">
        <f>CD775-AS775</f>
        <v/>
      </c>
      <c r="CF775" s="35">
        <f>CE775-AT775</f>
        <v/>
      </c>
      <c r="CG775" s="35">
        <f>CF775-AU775</f>
        <v/>
      </c>
      <c r="CH775" s="35">
        <f>CG775-AV775</f>
        <v/>
      </c>
      <c r="CI775" s="35">
        <f>CH775-AW775</f>
        <v/>
      </c>
      <c r="CJ775" s="35">
        <f>CI775-AX775</f>
        <v/>
      </c>
      <c r="CK775" s="35">
        <f>CJ775-AY775</f>
        <v/>
      </c>
      <c r="CL775" s="35">
        <f>CK775-AZ775</f>
        <v/>
      </c>
      <c r="CM775" s="35">
        <f>CL775-BA775</f>
        <v/>
      </c>
      <c r="CN775" s="35">
        <f>CM775-BB775</f>
        <v/>
      </c>
      <c r="CO775" s="35">
        <f>CN775-BC775</f>
        <v/>
      </c>
      <c r="CP775" s="35">
        <f>CO775-BD775</f>
        <v/>
      </c>
      <c r="CQ775" s="35">
        <f>CP775-BE775</f>
        <v/>
      </c>
      <c r="CR775" s="35">
        <f>CQ775-BF775</f>
        <v/>
      </c>
      <c r="CS775" s="35">
        <f>CR775-BG775</f>
        <v/>
      </c>
      <c r="CT775" s="35">
        <f>CS775-BH775</f>
        <v/>
      </c>
      <c r="CU775" s="35">
        <f>CT775-BI775</f>
        <v/>
      </c>
      <c r="CV775" s="35">
        <f>CU775-BJ775</f>
        <v/>
      </c>
      <c r="CW775" s="38">
        <f>CV775-BK775</f>
        <v/>
      </c>
      <c r="CX775" s="38">
        <f>CW775-BL775</f>
        <v/>
      </c>
      <c r="CY775" s="38">
        <f>CX775-BM775</f>
        <v/>
      </c>
      <c r="CZ775" s="39">
        <f>CY775-BN775</f>
        <v/>
      </c>
      <c r="DA775" s="35" t="n"/>
    </row>
    <row r="776">
      <c r="D776" s="19" t="n"/>
      <c r="E776" s="19" t="n"/>
      <c r="F776" s="21" t="n"/>
      <c r="G776" s="21" t="n"/>
      <c r="H776" s="21" t="n"/>
      <c r="I776" s="19" t="n"/>
      <c r="J776" s="19" t="n"/>
      <c r="K776" s="21" t="n"/>
      <c r="L776" s="21" t="n"/>
      <c r="M776" s="22" t="n"/>
      <c r="N776" s="22" t="n"/>
      <c r="O776" s="19" t="n"/>
      <c r="P776" s="21" t="n"/>
      <c r="Q776" s="167">
        <f>'Cutting Rules'!AD776</f>
        <v/>
      </c>
      <c r="R776" s="168" t="n"/>
      <c r="S776" s="24" t="n"/>
      <c r="T776" s="169" t="inlineStr"/>
      <c r="U776" s="19" t="n"/>
      <c r="V776" s="25" t="n"/>
      <c r="W776" s="26" t="n"/>
      <c r="X776" s="27" t="n"/>
      <c r="Y776" s="47" t="n"/>
      <c r="Z776" s="121">
        <f>IFERROR(VLOOKUP(E776,[1]route!$E$3:$BL$10005,59,0),"")&amp;IFERROR(VLOOKUP(E776,[1]route!$E$3:$BL$10005,60,0),"")</f>
        <v/>
      </c>
      <c r="AA776" s="172">
        <f>IF(R776&gt;V776,R776-V776,0)</f>
        <v/>
      </c>
      <c r="AB776" s="173">
        <f>AA776*O776*N776/1000</f>
        <v/>
      </c>
      <c r="AC776" s="4">
        <f>IFERROR(MATCH($X776,$BP776:$CZ776,0),"")</f>
        <v/>
      </c>
      <c r="AD776" s="29" t="n">
        <v>0</v>
      </c>
      <c r="AE776" s="30">
        <f>SUMIF([1]route!$E$3:$E$10005,E776,[1]!Table1[1])</f>
        <v/>
      </c>
      <c r="AF776" s="30">
        <f>SUMIF([1]route!$E$3:$E$10005,E776,[1]!Table1[2])</f>
        <v/>
      </c>
      <c r="AG776" s="30">
        <f>SUMIF([1]route!$E$3:$E$10005,E776,[1]!Table1[3])</f>
        <v/>
      </c>
      <c r="AH776" s="30">
        <f>SUMIF([1]route!$E$3:$E$10005,E776,[1]!Table1[4])</f>
        <v/>
      </c>
      <c r="AI776" s="30">
        <f>SUMIF([1]route!$E$3:$E$10005,E776,[1]!Table1[5])</f>
        <v/>
      </c>
      <c r="AJ776" s="30">
        <f>SUMIF([1]route!$E$3:$E$10005,E776,[1]!Table1[6])</f>
        <v/>
      </c>
      <c r="AK776" s="30">
        <f>SUMIF([1]route!$E$3:$E$10005,E776,[1]!Table1[7])</f>
        <v/>
      </c>
      <c r="AL776" s="30">
        <f>SUMIF([1]route!$E$3:$E$10005,E776,[1]!Table1[8])</f>
        <v/>
      </c>
      <c r="AM776" s="30">
        <f>SUMIF([1]route!$E$3:$E$10005,E776,[1]!Table1[9])</f>
        <v/>
      </c>
      <c r="AN776" s="30">
        <f>SUMIF([1]route!$E$3:$E$10005,E776,[1]!Table1[10])</f>
        <v/>
      </c>
      <c r="AO776" s="30">
        <f>SUMIF([1]route!$E$3:$E$10005,E776,[1]!Table1[11])</f>
        <v/>
      </c>
      <c r="AP776" s="30">
        <f>SUMIF([1]route!$E$3:$E$10005,E776,[1]!Table1[12])</f>
        <v/>
      </c>
      <c r="AQ776" s="30">
        <f>SUMIF([1]route!$E$3:$E$10005,E776,[1]!Table1[13])</f>
        <v/>
      </c>
      <c r="AR776" s="30">
        <f>SUMIF([1]route!$E$3:$E$10005,E776,[1]!Table1[14])</f>
        <v/>
      </c>
      <c r="AS776" s="30">
        <f>SUMIF([1]route!$E$3:$E$10005,E776,[1]!Table1[15])</f>
        <v/>
      </c>
      <c r="AT776" s="30">
        <f>SUMIF([1]route!$E$3:$E$10005,E776,[1]!Table1[16])</f>
        <v/>
      </c>
      <c r="AU776" s="30">
        <f>SUMIF([1]route!$E$3:$E$10005,E776,[1]!Table1[17])</f>
        <v/>
      </c>
      <c r="AV776" s="30">
        <f>SUMIF([1]route!$E$3:$E$10005,E776,[1]!Table1[18])</f>
        <v/>
      </c>
      <c r="AW776" s="30">
        <f>SUMIF([1]route!$E$3:$E$10005,E776,[1]!Table1[19])</f>
        <v/>
      </c>
      <c r="AX776" s="30">
        <f>SUMIF([1]route!$E$3:$E$10005,E776,[1]!Table1[20])</f>
        <v/>
      </c>
      <c r="AY776" s="30">
        <f>SUMIF([1]route!$E$3:$E$10005,E776,[1]!Table1[21])</f>
        <v/>
      </c>
      <c r="AZ776" s="30">
        <f>SUMIF([1]route!$E$3:$E$10005,E776,[1]!Table1[22])</f>
        <v/>
      </c>
      <c r="BA776" s="30">
        <f>SUMIF([1]route!$E$3:$E$10005,E776,[1]!Table1[23])</f>
        <v/>
      </c>
      <c r="BB776" s="30">
        <f>SUMIF([1]route!$E$3:$E$10005,E776,[1]!Table1[24])</f>
        <v/>
      </c>
      <c r="BC776" s="30">
        <f>SUMIF([1]route!$E$3:$E$10005,E776,[1]!Table1[25])</f>
        <v/>
      </c>
      <c r="BD776" s="30">
        <f>SUMIF([1]route!$E$3:$E$10005,E776,[1]!Table1[26])</f>
        <v/>
      </c>
      <c r="BE776" s="30">
        <f>SUMIF([1]route!$E$3:$E$10005,E776,[1]!Table1[27])</f>
        <v/>
      </c>
      <c r="BF776" s="30">
        <f>SUMIF([1]route!$E$3:$E$10005,E776,[1]!Table1[28])</f>
        <v/>
      </c>
      <c r="BG776" s="30">
        <f>SUMIF([1]route!$E$3:$E$10005,E776,[1]!Table1[29])</f>
        <v/>
      </c>
      <c r="BH776" s="30">
        <f>SUMIF([1]route!$E$3:$E$10005,E776,[1]!Table1[30])</f>
        <v/>
      </c>
      <c r="BI776" s="30">
        <f>SUMIF([1]route!$E$3:$E$10005,E776,[1]!Table1[31])</f>
        <v/>
      </c>
      <c r="BJ776" s="30">
        <f>SUMIF([1]route!$E$3:$E$10005,E776,[1]!Table1[Remain PO])</f>
        <v/>
      </c>
      <c r="BK776" s="31">
        <f>SUMIF([1]route!$E$3:$E$10005,E776,[1]!Table1[N+1])</f>
        <v/>
      </c>
      <c r="BL776" s="31">
        <f>SUMIF([1]route!$E$3:$E$10005,E776,[1]!Table1[N+2])</f>
        <v/>
      </c>
      <c r="BM776" s="31">
        <f>SUMIF([1]route!$E$3:$E$10005,E776,[1]!Table1[N+3])</f>
        <v/>
      </c>
      <c r="BN776" s="32">
        <f>SUMIF([1]route!$E$3:$E$10005,E776,[1]!Table1[N+4])</f>
        <v/>
      </c>
      <c r="BP776" s="37">
        <f>$V776-$AD776</f>
        <v/>
      </c>
      <c r="BQ776" s="35">
        <f>BP776-AE776</f>
        <v/>
      </c>
      <c r="BR776" s="35">
        <f>BQ776-AF776</f>
        <v/>
      </c>
      <c r="BS776" s="35">
        <f>BR776-AG776</f>
        <v/>
      </c>
      <c r="BT776" s="35">
        <f>BS776-AH776</f>
        <v/>
      </c>
      <c r="BU776" s="35">
        <f>BT776-AI776</f>
        <v/>
      </c>
      <c r="BV776" s="35">
        <f>BU776-AJ776</f>
        <v/>
      </c>
      <c r="BW776" s="35">
        <f>BV776-AK776</f>
        <v/>
      </c>
      <c r="BX776" s="35">
        <f>BW776-AL776</f>
        <v/>
      </c>
      <c r="BY776" s="35">
        <f>BX776-AM776</f>
        <v/>
      </c>
      <c r="BZ776" s="35">
        <f>BY776-AN776</f>
        <v/>
      </c>
      <c r="CA776" s="35">
        <f>BZ776-AO776</f>
        <v/>
      </c>
      <c r="CB776" s="35">
        <f>CA776-AP776</f>
        <v/>
      </c>
      <c r="CC776" s="35">
        <f>CB776-AQ776</f>
        <v/>
      </c>
      <c r="CD776" s="35">
        <f>CC776-AR776</f>
        <v/>
      </c>
      <c r="CE776" s="35">
        <f>CD776-AS776</f>
        <v/>
      </c>
      <c r="CF776" s="35">
        <f>CE776-AT776</f>
        <v/>
      </c>
      <c r="CG776" s="35">
        <f>CF776-AU776</f>
        <v/>
      </c>
      <c r="CH776" s="35">
        <f>CG776-AV776</f>
        <v/>
      </c>
      <c r="CI776" s="35">
        <f>CH776-AW776</f>
        <v/>
      </c>
      <c r="CJ776" s="35">
        <f>CI776-AX776</f>
        <v/>
      </c>
      <c r="CK776" s="35">
        <f>CJ776-AY776</f>
        <v/>
      </c>
      <c r="CL776" s="35">
        <f>CK776-AZ776</f>
        <v/>
      </c>
      <c r="CM776" s="35">
        <f>CL776-BA776</f>
        <v/>
      </c>
      <c r="CN776" s="35">
        <f>CM776-BB776</f>
        <v/>
      </c>
      <c r="CO776" s="35">
        <f>CN776-BC776</f>
        <v/>
      </c>
      <c r="CP776" s="35">
        <f>CO776-BD776</f>
        <v/>
      </c>
      <c r="CQ776" s="35">
        <f>CP776-BE776</f>
        <v/>
      </c>
      <c r="CR776" s="35">
        <f>CQ776-BF776</f>
        <v/>
      </c>
      <c r="CS776" s="35">
        <f>CR776-BG776</f>
        <v/>
      </c>
      <c r="CT776" s="35">
        <f>CS776-BH776</f>
        <v/>
      </c>
      <c r="CU776" s="35">
        <f>CT776-BI776</f>
        <v/>
      </c>
      <c r="CV776" s="35">
        <f>CU776-BJ776</f>
        <v/>
      </c>
      <c r="CW776" s="38">
        <f>CV776-BK776</f>
        <v/>
      </c>
      <c r="CX776" s="38">
        <f>CW776-BL776</f>
        <v/>
      </c>
      <c r="CY776" s="38">
        <f>CX776-BM776</f>
        <v/>
      </c>
      <c r="CZ776" s="39">
        <f>CY776-BN776</f>
        <v/>
      </c>
      <c r="DA776" s="35" t="n"/>
    </row>
    <row r="777">
      <c r="D777" s="19" t="n"/>
      <c r="E777" s="19" t="n"/>
      <c r="F777" s="21" t="n"/>
      <c r="G777" s="21" t="n"/>
      <c r="H777" s="21" t="n"/>
      <c r="I777" s="19" t="n"/>
      <c r="J777" s="19" t="n"/>
      <c r="K777" s="21" t="n"/>
      <c r="L777" s="21" t="n"/>
      <c r="M777" s="22" t="n"/>
      <c r="N777" s="22" t="n"/>
      <c r="O777" s="19" t="n"/>
      <c r="P777" s="21" t="n"/>
      <c r="Q777" s="167">
        <f>'Cutting Rules'!AD777</f>
        <v/>
      </c>
      <c r="R777" s="168" t="n"/>
      <c r="S777" s="24" t="n"/>
      <c r="T777" s="169" t="inlineStr"/>
      <c r="U777" s="19" t="n"/>
      <c r="V777" s="25" t="n"/>
      <c r="W777" s="26" t="n"/>
      <c r="X777" s="27" t="n"/>
      <c r="Y777" s="47" t="n"/>
      <c r="Z777" s="121">
        <f>IFERROR(VLOOKUP(E777,[1]route!$E$3:$BL$10005,59,0),"")&amp;IFERROR(VLOOKUP(E777,[1]route!$E$3:$BL$10005,60,0),"")</f>
        <v/>
      </c>
      <c r="AA777" s="172">
        <f>IF(R777&gt;V777,R777-V777,0)</f>
        <v/>
      </c>
      <c r="AB777" s="173">
        <f>AA777*O777*N777/1000</f>
        <v/>
      </c>
      <c r="AC777" s="4">
        <f>IFERROR(MATCH($X777,$BP777:$CZ777,0),"")</f>
        <v/>
      </c>
      <c r="AD777" s="29" t="n">
        <v>0</v>
      </c>
      <c r="AE777" s="30">
        <f>SUMIF([1]route!$E$3:$E$10005,E777,[1]!Table1[1])</f>
        <v/>
      </c>
      <c r="AF777" s="30">
        <f>SUMIF([1]route!$E$3:$E$10005,E777,[1]!Table1[2])</f>
        <v/>
      </c>
      <c r="AG777" s="30">
        <f>SUMIF([1]route!$E$3:$E$10005,E777,[1]!Table1[3])</f>
        <v/>
      </c>
      <c r="AH777" s="30">
        <f>SUMIF([1]route!$E$3:$E$10005,E777,[1]!Table1[4])</f>
        <v/>
      </c>
      <c r="AI777" s="30">
        <f>SUMIF([1]route!$E$3:$E$10005,E777,[1]!Table1[5])</f>
        <v/>
      </c>
      <c r="AJ777" s="30">
        <f>SUMIF([1]route!$E$3:$E$10005,E777,[1]!Table1[6])</f>
        <v/>
      </c>
      <c r="AK777" s="30">
        <f>SUMIF([1]route!$E$3:$E$10005,E777,[1]!Table1[7])</f>
        <v/>
      </c>
      <c r="AL777" s="30">
        <f>SUMIF([1]route!$E$3:$E$10005,E777,[1]!Table1[8])</f>
        <v/>
      </c>
      <c r="AM777" s="30">
        <f>SUMIF([1]route!$E$3:$E$10005,E777,[1]!Table1[9])</f>
        <v/>
      </c>
      <c r="AN777" s="30">
        <f>SUMIF([1]route!$E$3:$E$10005,E777,[1]!Table1[10])</f>
        <v/>
      </c>
      <c r="AO777" s="30">
        <f>SUMIF([1]route!$E$3:$E$10005,E777,[1]!Table1[11])</f>
        <v/>
      </c>
      <c r="AP777" s="30">
        <f>SUMIF([1]route!$E$3:$E$10005,E777,[1]!Table1[12])</f>
        <v/>
      </c>
      <c r="AQ777" s="30">
        <f>SUMIF([1]route!$E$3:$E$10005,E777,[1]!Table1[13])</f>
        <v/>
      </c>
      <c r="AR777" s="30">
        <f>SUMIF([1]route!$E$3:$E$10005,E777,[1]!Table1[14])</f>
        <v/>
      </c>
      <c r="AS777" s="30">
        <f>SUMIF([1]route!$E$3:$E$10005,E777,[1]!Table1[15])</f>
        <v/>
      </c>
      <c r="AT777" s="30">
        <f>SUMIF([1]route!$E$3:$E$10005,E777,[1]!Table1[16])</f>
        <v/>
      </c>
      <c r="AU777" s="30">
        <f>SUMIF([1]route!$E$3:$E$10005,E777,[1]!Table1[17])</f>
        <v/>
      </c>
      <c r="AV777" s="30">
        <f>SUMIF([1]route!$E$3:$E$10005,E777,[1]!Table1[18])</f>
        <v/>
      </c>
      <c r="AW777" s="30">
        <f>SUMIF([1]route!$E$3:$E$10005,E777,[1]!Table1[19])</f>
        <v/>
      </c>
      <c r="AX777" s="30">
        <f>SUMIF([1]route!$E$3:$E$10005,E777,[1]!Table1[20])</f>
        <v/>
      </c>
      <c r="AY777" s="30">
        <f>SUMIF([1]route!$E$3:$E$10005,E777,[1]!Table1[21])</f>
        <v/>
      </c>
      <c r="AZ777" s="30">
        <f>SUMIF([1]route!$E$3:$E$10005,E777,[1]!Table1[22])</f>
        <v/>
      </c>
      <c r="BA777" s="30">
        <f>SUMIF([1]route!$E$3:$E$10005,E777,[1]!Table1[23])</f>
        <v/>
      </c>
      <c r="BB777" s="30">
        <f>SUMIF([1]route!$E$3:$E$10005,E777,[1]!Table1[24])</f>
        <v/>
      </c>
      <c r="BC777" s="30">
        <f>SUMIF([1]route!$E$3:$E$10005,E777,[1]!Table1[25])</f>
        <v/>
      </c>
      <c r="BD777" s="30">
        <f>SUMIF([1]route!$E$3:$E$10005,E777,[1]!Table1[26])</f>
        <v/>
      </c>
      <c r="BE777" s="30">
        <f>SUMIF([1]route!$E$3:$E$10005,E777,[1]!Table1[27])</f>
        <v/>
      </c>
      <c r="BF777" s="30">
        <f>SUMIF([1]route!$E$3:$E$10005,E777,[1]!Table1[28])</f>
        <v/>
      </c>
      <c r="BG777" s="30">
        <f>SUMIF([1]route!$E$3:$E$10005,E777,[1]!Table1[29])</f>
        <v/>
      </c>
      <c r="BH777" s="30">
        <f>SUMIF([1]route!$E$3:$E$10005,E777,[1]!Table1[30])</f>
        <v/>
      </c>
      <c r="BI777" s="30">
        <f>SUMIF([1]route!$E$3:$E$10005,E777,[1]!Table1[31])</f>
        <v/>
      </c>
      <c r="BJ777" s="30">
        <f>SUMIF([1]route!$E$3:$E$10005,E777,[1]!Table1[Remain PO])</f>
        <v/>
      </c>
      <c r="BK777" s="31">
        <f>SUMIF([1]route!$E$3:$E$10005,E777,[1]!Table1[N+1])</f>
        <v/>
      </c>
      <c r="BL777" s="31">
        <f>SUMIF([1]route!$E$3:$E$10005,E777,[1]!Table1[N+2])</f>
        <v/>
      </c>
      <c r="BM777" s="31">
        <f>SUMIF([1]route!$E$3:$E$10005,E777,[1]!Table1[N+3])</f>
        <v/>
      </c>
      <c r="BN777" s="32">
        <f>SUMIF([1]route!$E$3:$E$10005,E777,[1]!Table1[N+4])</f>
        <v/>
      </c>
      <c r="BP777" s="37">
        <f>$V777-$AD777</f>
        <v/>
      </c>
      <c r="BQ777" s="35">
        <f>BP777-AE777</f>
        <v/>
      </c>
      <c r="BR777" s="35">
        <f>BQ777-AF777</f>
        <v/>
      </c>
      <c r="BS777" s="35">
        <f>BR777-AG777</f>
        <v/>
      </c>
      <c r="BT777" s="35">
        <f>BS777-AH777</f>
        <v/>
      </c>
      <c r="BU777" s="35">
        <f>BT777-AI777</f>
        <v/>
      </c>
      <c r="BV777" s="35">
        <f>BU777-AJ777</f>
        <v/>
      </c>
      <c r="BW777" s="35">
        <f>BV777-AK777</f>
        <v/>
      </c>
      <c r="BX777" s="35">
        <f>BW777-AL777</f>
        <v/>
      </c>
      <c r="BY777" s="35">
        <f>BX777-AM777</f>
        <v/>
      </c>
      <c r="BZ777" s="35">
        <f>BY777-AN777</f>
        <v/>
      </c>
      <c r="CA777" s="35">
        <f>BZ777-AO777</f>
        <v/>
      </c>
      <c r="CB777" s="35">
        <f>CA777-AP777</f>
        <v/>
      </c>
      <c r="CC777" s="35">
        <f>CB777-AQ777</f>
        <v/>
      </c>
      <c r="CD777" s="35">
        <f>CC777-AR777</f>
        <v/>
      </c>
      <c r="CE777" s="35">
        <f>CD777-AS777</f>
        <v/>
      </c>
      <c r="CF777" s="35">
        <f>CE777-AT777</f>
        <v/>
      </c>
      <c r="CG777" s="35">
        <f>CF777-AU777</f>
        <v/>
      </c>
      <c r="CH777" s="35">
        <f>CG777-AV777</f>
        <v/>
      </c>
      <c r="CI777" s="35">
        <f>CH777-AW777</f>
        <v/>
      </c>
      <c r="CJ777" s="35">
        <f>CI777-AX777</f>
        <v/>
      </c>
      <c r="CK777" s="35">
        <f>CJ777-AY777</f>
        <v/>
      </c>
      <c r="CL777" s="35">
        <f>CK777-AZ777</f>
        <v/>
      </c>
      <c r="CM777" s="35">
        <f>CL777-BA777</f>
        <v/>
      </c>
      <c r="CN777" s="35">
        <f>CM777-BB777</f>
        <v/>
      </c>
      <c r="CO777" s="35">
        <f>CN777-BC777</f>
        <v/>
      </c>
      <c r="CP777" s="35">
        <f>CO777-BD777</f>
        <v/>
      </c>
      <c r="CQ777" s="35">
        <f>CP777-BE777</f>
        <v/>
      </c>
      <c r="CR777" s="35">
        <f>CQ777-BF777</f>
        <v/>
      </c>
      <c r="CS777" s="35">
        <f>CR777-BG777</f>
        <v/>
      </c>
      <c r="CT777" s="35">
        <f>CS777-BH777</f>
        <v/>
      </c>
      <c r="CU777" s="35">
        <f>CT777-BI777</f>
        <v/>
      </c>
      <c r="CV777" s="35">
        <f>CU777-BJ777</f>
        <v/>
      </c>
      <c r="CW777" s="38">
        <f>CV777-BK777</f>
        <v/>
      </c>
      <c r="CX777" s="38">
        <f>CW777-BL777</f>
        <v/>
      </c>
      <c r="CY777" s="38">
        <f>CX777-BM777</f>
        <v/>
      </c>
      <c r="CZ777" s="39">
        <f>CY777-BN777</f>
        <v/>
      </c>
      <c r="DA777" s="35" t="n"/>
    </row>
    <row r="778">
      <c r="D778" s="19" t="n"/>
      <c r="E778" s="19" t="n"/>
      <c r="F778" s="21" t="n"/>
      <c r="G778" s="21" t="n"/>
      <c r="H778" s="21" t="n"/>
      <c r="I778" s="19" t="n"/>
      <c r="J778" s="19" t="n"/>
      <c r="K778" s="21" t="n"/>
      <c r="L778" s="21" t="n"/>
      <c r="M778" s="22" t="n"/>
      <c r="N778" s="22" t="n"/>
      <c r="O778" s="19" t="n"/>
      <c r="P778" s="21" t="n"/>
      <c r="Q778" s="167">
        <f>'Cutting Rules'!AD778</f>
        <v/>
      </c>
      <c r="R778" s="168" t="n"/>
      <c r="S778" s="24" t="n"/>
      <c r="T778" s="169" t="inlineStr"/>
      <c r="U778" s="19" t="n"/>
      <c r="V778" s="25" t="n"/>
      <c r="W778" s="26" t="n"/>
      <c r="X778" s="27" t="n"/>
      <c r="Y778" s="47" t="n"/>
      <c r="Z778" s="121">
        <f>IFERROR(VLOOKUP(E778,[1]route!$E$3:$BL$10005,59,0),"")&amp;IFERROR(VLOOKUP(E778,[1]route!$E$3:$BL$10005,60,0),"")</f>
        <v/>
      </c>
      <c r="AA778" s="172">
        <f>IF(R778&gt;V778,R778-V778,0)</f>
        <v/>
      </c>
      <c r="AB778" s="173">
        <f>AA778*O778*N778/1000</f>
        <v/>
      </c>
      <c r="AC778" s="4">
        <f>IFERROR(MATCH($X778,$BP778:$CZ778,0),"")</f>
        <v/>
      </c>
      <c r="AD778" s="29" t="n">
        <v>0</v>
      </c>
      <c r="AE778" s="30">
        <f>SUMIF([1]route!$E$3:$E$10005,E778,[1]!Table1[1])</f>
        <v/>
      </c>
      <c r="AF778" s="30">
        <f>SUMIF([1]route!$E$3:$E$10005,E778,[1]!Table1[2])</f>
        <v/>
      </c>
      <c r="AG778" s="30">
        <f>SUMIF([1]route!$E$3:$E$10005,E778,[1]!Table1[3])</f>
        <v/>
      </c>
      <c r="AH778" s="30">
        <f>SUMIF([1]route!$E$3:$E$10005,E778,[1]!Table1[4])</f>
        <v/>
      </c>
      <c r="AI778" s="30">
        <f>SUMIF([1]route!$E$3:$E$10005,E778,[1]!Table1[5])</f>
        <v/>
      </c>
      <c r="AJ778" s="30">
        <f>SUMIF([1]route!$E$3:$E$10005,E778,[1]!Table1[6])</f>
        <v/>
      </c>
      <c r="AK778" s="30">
        <f>SUMIF([1]route!$E$3:$E$10005,E778,[1]!Table1[7])</f>
        <v/>
      </c>
      <c r="AL778" s="30">
        <f>SUMIF([1]route!$E$3:$E$10005,E778,[1]!Table1[8])</f>
        <v/>
      </c>
      <c r="AM778" s="30">
        <f>SUMIF([1]route!$E$3:$E$10005,E778,[1]!Table1[9])</f>
        <v/>
      </c>
      <c r="AN778" s="30">
        <f>SUMIF([1]route!$E$3:$E$10005,E778,[1]!Table1[10])</f>
        <v/>
      </c>
      <c r="AO778" s="30">
        <f>SUMIF([1]route!$E$3:$E$10005,E778,[1]!Table1[11])</f>
        <v/>
      </c>
      <c r="AP778" s="30">
        <f>SUMIF([1]route!$E$3:$E$10005,E778,[1]!Table1[12])</f>
        <v/>
      </c>
      <c r="AQ778" s="30">
        <f>SUMIF([1]route!$E$3:$E$10005,E778,[1]!Table1[13])</f>
        <v/>
      </c>
      <c r="AR778" s="30">
        <f>SUMIF([1]route!$E$3:$E$10005,E778,[1]!Table1[14])</f>
        <v/>
      </c>
      <c r="AS778" s="30">
        <f>SUMIF([1]route!$E$3:$E$10005,E778,[1]!Table1[15])</f>
        <v/>
      </c>
      <c r="AT778" s="30">
        <f>SUMIF([1]route!$E$3:$E$10005,E778,[1]!Table1[16])</f>
        <v/>
      </c>
      <c r="AU778" s="30">
        <f>SUMIF([1]route!$E$3:$E$10005,E778,[1]!Table1[17])</f>
        <v/>
      </c>
      <c r="AV778" s="30">
        <f>SUMIF([1]route!$E$3:$E$10005,E778,[1]!Table1[18])</f>
        <v/>
      </c>
      <c r="AW778" s="30">
        <f>SUMIF([1]route!$E$3:$E$10005,E778,[1]!Table1[19])</f>
        <v/>
      </c>
      <c r="AX778" s="30">
        <f>SUMIF([1]route!$E$3:$E$10005,E778,[1]!Table1[20])</f>
        <v/>
      </c>
      <c r="AY778" s="30">
        <f>SUMIF([1]route!$E$3:$E$10005,E778,[1]!Table1[21])</f>
        <v/>
      </c>
      <c r="AZ778" s="30">
        <f>SUMIF([1]route!$E$3:$E$10005,E778,[1]!Table1[22])</f>
        <v/>
      </c>
      <c r="BA778" s="30">
        <f>SUMIF([1]route!$E$3:$E$10005,E778,[1]!Table1[23])</f>
        <v/>
      </c>
      <c r="BB778" s="30">
        <f>SUMIF([1]route!$E$3:$E$10005,E778,[1]!Table1[24])</f>
        <v/>
      </c>
      <c r="BC778" s="30">
        <f>SUMIF([1]route!$E$3:$E$10005,E778,[1]!Table1[25])</f>
        <v/>
      </c>
      <c r="BD778" s="30">
        <f>SUMIF([1]route!$E$3:$E$10005,E778,[1]!Table1[26])</f>
        <v/>
      </c>
      <c r="BE778" s="30">
        <f>SUMIF([1]route!$E$3:$E$10005,E778,[1]!Table1[27])</f>
        <v/>
      </c>
      <c r="BF778" s="30">
        <f>SUMIF([1]route!$E$3:$E$10005,E778,[1]!Table1[28])</f>
        <v/>
      </c>
      <c r="BG778" s="30">
        <f>SUMIF([1]route!$E$3:$E$10005,E778,[1]!Table1[29])</f>
        <v/>
      </c>
      <c r="BH778" s="30">
        <f>SUMIF([1]route!$E$3:$E$10005,E778,[1]!Table1[30])</f>
        <v/>
      </c>
      <c r="BI778" s="30">
        <f>SUMIF([1]route!$E$3:$E$10005,E778,[1]!Table1[31])</f>
        <v/>
      </c>
      <c r="BJ778" s="30">
        <f>SUMIF([1]route!$E$3:$E$10005,E778,[1]!Table1[Remain PO])</f>
        <v/>
      </c>
      <c r="BK778" s="31">
        <f>SUMIF([1]route!$E$3:$E$10005,E778,[1]!Table1[N+1])</f>
        <v/>
      </c>
      <c r="BL778" s="31">
        <f>SUMIF([1]route!$E$3:$E$10005,E778,[1]!Table1[N+2])</f>
        <v/>
      </c>
      <c r="BM778" s="31">
        <f>SUMIF([1]route!$E$3:$E$10005,E778,[1]!Table1[N+3])</f>
        <v/>
      </c>
      <c r="BN778" s="32">
        <f>SUMIF([1]route!$E$3:$E$10005,E778,[1]!Table1[N+4])</f>
        <v/>
      </c>
      <c r="BP778" s="37">
        <f>$V778-$AD778</f>
        <v/>
      </c>
      <c r="BQ778" s="35">
        <f>BP778-AE778</f>
        <v/>
      </c>
      <c r="BR778" s="35">
        <f>BQ778-AF778</f>
        <v/>
      </c>
      <c r="BS778" s="35">
        <f>BR778-AG778</f>
        <v/>
      </c>
      <c r="BT778" s="35">
        <f>BS778-AH778</f>
        <v/>
      </c>
      <c r="BU778" s="35">
        <f>BT778-AI778</f>
        <v/>
      </c>
      <c r="BV778" s="35">
        <f>BU778-AJ778</f>
        <v/>
      </c>
      <c r="BW778" s="35">
        <f>BV778-AK778</f>
        <v/>
      </c>
      <c r="BX778" s="35">
        <f>BW778-AL778</f>
        <v/>
      </c>
      <c r="BY778" s="35">
        <f>BX778-AM778</f>
        <v/>
      </c>
      <c r="BZ778" s="35">
        <f>BY778-AN778</f>
        <v/>
      </c>
      <c r="CA778" s="35">
        <f>BZ778-AO778</f>
        <v/>
      </c>
      <c r="CB778" s="35">
        <f>CA778-AP778</f>
        <v/>
      </c>
      <c r="CC778" s="35">
        <f>CB778-AQ778</f>
        <v/>
      </c>
      <c r="CD778" s="35">
        <f>CC778-AR778</f>
        <v/>
      </c>
      <c r="CE778" s="35">
        <f>CD778-AS778</f>
        <v/>
      </c>
      <c r="CF778" s="35">
        <f>CE778-AT778</f>
        <v/>
      </c>
      <c r="CG778" s="35">
        <f>CF778-AU778</f>
        <v/>
      </c>
      <c r="CH778" s="35">
        <f>CG778-AV778</f>
        <v/>
      </c>
      <c r="CI778" s="35">
        <f>CH778-AW778</f>
        <v/>
      </c>
      <c r="CJ778" s="35">
        <f>CI778-AX778</f>
        <v/>
      </c>
      <c r="CK778" s="35">
        <f>CJ778-AY778</f>
        <v/>
      </c>
      <c r="CL778" s="35">
        <f>CK778-AZ778</f>
        <v/>
      </c>
      <c r="CM778" s="35">
        <f>CL778-BA778</f>
        <v/>
      </c>
      <c r="CN778" s="35">
        <f>CM778-BB778</f>
        <v/>
      </c>
      <c r="CO778" s="35">
        <f>CN778-BC778</f>
        <v/>
      </c>
      <c r="CP778" s="35">
        <f>CO778-BD778</f>
        <v/>
      </c>
      <c r="CQ778" s="35">
        <f>CP778-BE778</f>
        <v/>
      </c>
      <c r="CR778" s="35">
        <f>CQ778-BF778</f>
        <v/>
      </c>
      <c r="CS778" s="35">
        <f>CR778-BG778</f>
        <v/>
      </c>
      <c r="CT778" s="35">
        <f>CS778-BH778</f>
        <v/>
      </c>
      <c r="CU778" s="35">
        <f>CT778-BI778</f>
        <v/>
      </c>
      <c r="CV778" s="35">
        <f>CU778-BJ778</f>
        <v/>
      </c>
      <c r="CW778" s="38">
        <f>CV778-BK778</f>
        <v/>
      </c>
      <c r="CX778" s="38">
        <f>CW778-BL778</f>
        <v/>
      </c>
      <c r="CY778" s="38">
        <f>CX778-BM778</f>
        <v/>
      </c>
      <c r="CZ778" s="39">
        <f>CY778-BN778</f>
        <v/>
      </c>
      <c r="DA778" s="35" t="n"/>
    </row>
    <row r="779">
      <c r="D779" s="19" t="n"/>
      <c r="E779" s="19" t="n"/>
      <c r="F779" s="21" t="n"/>
      <c r="G779" s="21" t="n"/>
      <c r="H779" s="21" t="n"/>
      <c r="I779" s="19" t="n"/>
      <c r="J779" s="19" t="n"/>
      <c r="K779" s="21" t="n"/>
      <c r="L779" s="21" t="n"/>
      <c r="M779" s="22" t="n"/>
      <c r="N779" s="22" t="n"/>
      <c r="O779" s="19" t="n"/>
      <c r="P779" s="21" t="n"/>
      <c r="Q779" s="167">
        <f>'Cutting Rules'!AD779</f>
        <v/>
      </c>
      <c r="R779" s="168" t="n"/>
      <c r="S779" s="24" t="n"/>
      <c r="T779" s="169" t="inlineStr"/>
      <c r="U779" s="19" t="n"/>
      <c r="V779" s="25" t="n"/>
      <c r="W779" s="26" t="n"/>
      <c r="X779" s="27" t="n"/>
      <c r="Y779" s="47" t="n"/>
      <c r="Z779" s="121">
        <f>IFERROR(VLOOKUP(E779,[1]route!$E$3:$BL$10005,59,0),"")&amp;IFERROR(VLOOKUP(E779,[1]route!$E$3:$BL$10005,60,0),"")</f>
        <v/>
      </c>
      <c r="AA779" s="172">
        <f>IF(R779&gt;V779,R779-V779,0)</f>
        <v/>
      </c>
      <c r="AB779" s="173">
        <f>AA779*O779*N779/1000</f>
        <v/>
      </c>
      <c r="AC779" s="4">
        <f>IFERROR(MATCH($X779,$BP779:$CZ779,0),"")</f>
        <v/>
      </c>
      <c r="AD779" s="29" t="n">
        <v>0</v>
      </c>
      <c r="AE779" s="30">
        <f>SUMIF([1]route!$E$3:$E$10005,E779,[1]!Table1[1])</f>
        <v/>
      </c>
      <c r="AF779" s="30">
        <f>SUMIF([1]route!$E$3:$E$10005,E779,[1]!Table1[2])</f>
        <v/>
      </c>
      <c r="AG779" s="30">
        <f>SUMIF([1]route!$E$3:$E$10005,E779,[1]!Table1[3])</f>
        <v/>
      </c>
      <c r="AH779" s="30">
        <f>SUMIF([1]route!$E$3:$E$10005,E779,[1]!Table1[4])</f>
        <v/>
      </c>
      <c r="AI779" s="30">
        <f>SUMIF([1]route!$E$3:$E$10005,E779,[1]!Table1[5])</f>
        <v/>
      </c>
      <c r="AJ779" s="30">
        <f>SUMIF([1]route!$E$3:$E$10005,E779,[1]!Table1[6])</f>
        <v/>
      </c>
      <c r="AK779" s="30">
        <f>SUMIF([1]route!$E$3:$E$10005,E779,[1]!Table1[7])</f>
        <v/>
      </c>
      <c r="AL779" s="30">
        <f>SUMIF([1]route!$E$3:$E$10005,E779,[1]!Table1[8])</f>
        <v/>
      </c>
      <c r="AM779" s="30">
        <f>SUMIF([1]route!$E$3:$E$10005,E779,[1]!Table1[9])</f>
        <v/>
      </c>
      <c r="AN779" s="30">
        <f>SUMIF([1]route!$E$3:$E$10005,E779,[1]!Table1[10])</f>
        <v/>
      </c>
      <c r="AO779" s="30">
        <f>SUMIF([1]route!$E$3:$E$10005,E779,[1]!Table1[11])</f>
        <v/>
      </c>
      <c r="AP779" s="30">
        <f>SUMIF([1]route!$E$3:$E$10005,E779,[1]!Table1[12])</f>
        <v/>
      </c>
      <c r="AQ779" s="30">
        <f>SUMIF([1]route!$E$3:$E$10005,E779,[1]!Table1[13])</f>
        <v/>
      </c>
      <c r="AR779" s="30">
        <f>SUMIF([1]route!$E$3:$E$10005,E779,[1]!Table1[14])</f>
        <v/>
      </c>
      <c r="AS779" s="30">
        <f>SUMIF([1]route!$E$3:$E$10005,E779,[1]!Table1[15])</f>
        <v/>
      </c>
      <c r="AT779" s="30">
        <f>SUMIF([1]route!$E$3:$E$10005,E779,[1]!Table1[16])</f>
        <v/>
      </c>
      <c r="AU779" s="30">
        <f>SUMIF([1]route!$E$3:$E$10005,E779,[1]!Table1[17])</f>
        <v/>
      </c>
      <c r="AV779" s="30">
        <f>SUMIF([1]route!$E$3:$E$10005,E779,[1]!Table1[18])</f>
        <v/>
      </c>
      <c r="AW779" s="30">
        <f>SUMIF([1]route!$E$3:$E$10005,E779,[1]!Table1[19])</f>
        <v/>
      </c>
      <c r="AX779" s="30">
        <f>SUMIF([1]route!$E$3:$E$10005,E779,[1]!Table1[20])</f>
        <v/>
      </c>
      <c r="AY779" s="30">
        <f>SUMIF([1]route!$E$3:$E$10005,E779,[1]!Table1[21])</f>
        <v/>
      </c>
      <c r="AZ779" s="30">
        <f>SUMIF([1]route!$E$3:$E$10005,E779,[1]!Table1[22])</f>
        <v/>
      </c>
      <c r="BA779" s="30">
        <f>SUMIF([1]route!$E$3:$E$10005,E779,[1]!Table1[23])</f>
        <v/>
      </c>
      <c r="BB779" s="30">
        <f>SUMIF([1]route!$E$3:$E$10005,E779,[1]!Table1[24])</f>
        <v/>
      </c>
      <c r="BC779" s="30">
        <f>SUMIF([1]route!$E$3:$E$10005,E779,[1]!Table1[25])</f>
        <v/>
      </c>
      <c r="BD779" s="30">
        <f>SUMIF([1]route!$E$3:$E$10005,E779,[1]!Table1[26])</f>
        <v/>
      </c>
      <c r="BE779" s="30">
        <f>SUMIF([1]route!$E$3:$E$10005,E779,[1]!Table1[27])</f>
        <v/>
      </c>
      <c r="BF779" s="30">
        <f>SUMIF([1]route!$E$3:$E$10005,E779,[1]!Table1[28])</f>
        <v/>
      </c>
      <c r="BG779" s="30">
        <f>SUMIF([1]route!$E$3:$E$10005,E779,[1]!Table1[29])</f>
        <v/>
      </c>
      <c r="BH779" s="30">
        <f>SUMIF([1]route!$E$3:$E$10005,E779,[1]!Table1[30])</f>
        <v/>
      </c>
      <c r="BI779" s="30">
        <f>SUMIF([1]route!$E$3:$E$10005,E779,[1]!Table1[31])</f>
        <v/>
      </c>
      <c r="BJ779" s="30">
        <f>SUMIF([1]route!$E$3:$E$10005,E779,[1]!Table1[Remain PO])</f>
        <v/>
      </c>
      <c r="BK779" s="31">
        <f>SUMIF([1]route!$E$3:$E$10005,E779,[1]!Table1[N+1])</f>
        <v/>
      </c>
      <c r="BL779" s="31">
        <f>SUMIF([1]route!$E$3:$E$10005,E779,[1]!Table1[N+2])</f>
        <v/>
      </c>
      <c r="BM779" s="31">
        <f>SUMIF([1]route!$E$3:$E$10005,E779,[1]!Table1[N+3])</f>
        <v/>
      </c>
      <c r="BN779" s="32">
        <f>SUMIF([1]route!$E$3:$E$10005,E779,[1]!Table1[N+4])</f>
        <v/>
      </c>
      <c r="BP779" s="37">
        <f>$V779-$AD779</f>
        <v/>
      </c>
      <c r="BQ779" s="35">
        <f>BP779-AE779</f>
        <v/>
      </c>
      <c r="BR779" s="35">
        <f>BQ779-AF779</f>
        <v/>
      </c>
      <c r="BS779" s="35">
        <f>BR779-AG779</f>
        <v/>
      </c>
      <c r="BT779" s="35">
        <f>BS779-AH779</f>
        <v/>
      </c>
      <c r="BU779" s="35">
        <f>BT779-AI779</f>
        <v/>
      </c>
      <c r="BV779" s="35">
        <f>BU779-AJ779</f>
        <v/>
      </c>
      <c r="BW779" s="35">
        <f>BV779-AK779</f>
        <v/>
      </c>
      <c r="BX779" s="35">
        <f>BW779-AL779</f>
        <v/>
      </c>
      <c r="BY779" s="35">
        <f>BX779-AM779</f>
        <v/>
      </c>
      <c r="BZ779" s="35">
        <f>BY779-AN779</f>
        <v/>
      </c>
      <c r="CA779" s="35">
        <f>BZ779-AO779</f>
        <v/>
      </c>
      <c r="CB779" s="35">
        <f>CA779-AP779</f>
        <v/>
      </c>
      <c r="CC779" s="35">
        <f>CB779-AQ779</f>
        <v/>
      </c>
      <c r="CD779" s="35">
        <f>CC779-AR779</f>
        <v/>
      </c>
      <c r="CE779" s="35">
        <f>CD779-AS779</f>
        <v/>
      </c>
      <c r="CF779" s="35">
        <f>CE779-AT779</f>
        <v/>
      </c>
      <c r="CG779" s="35">
        <f>CF779-AU779</f>
        <v/>
      </c>
      <c r="CH779" s="35">
        <f>CG779-AV779</f>
        <v/>
      </c>
      <c r="CI779" s="35">
        <f>CH779-AW779</f>
        <v/>
      </c>
      <c r="CJ779" s="35">
        <f>CI779-AX779</f>
        <v/>
      </c>
      <c r="CK779" s="35">
        <f>CJ779-AY779</f>
        <v/>
      </c>
      <c r="CL779" s="35">
        <f>CK779-AZ779</f>
        <v/>
      </c>
      <c r="CM779" s="35">
        <f>CL779-BA779</f>
        <v/>
      </c>
      <c r="CN779" s="35">
        <f>CM779-BB779</f>
        <v/>
      </c>
      <c r="CO779" s="35">
        <f>CN779-BC779</f>
        <v/>
      </c>
      <c r="CP779" s="35">
        <f>CO779-BD779</f>
        <v/>
      </c>
      <c r="CQ779" s="35">
        <f>CP779-BE779</f>
        <v/>
      </c>
      <c r="CR779" s="35">
        <f>CQ779-BF779</f>
        <v/>
      </c>
      <c r="CS779" s="35">
        <f>CR779-BG779</f>
        <v/>
      </c>
      <c r="CT779" s="35">
        <f>CS779-BH779</f>
        <v/>
      </c>
      <c r="CU779" s="35">
        <f>CT779-BI779</f>
        <v/>
      </c>
      <c r="CV779" s="35">
        <f>CU779-BJ779</f>
        <v/>
      </c>
      <c r="CW779" s="38">
        <f>CV779-BK779</f>
        <v/>
      </c>
      <c r="CX779" s="38">
        <f>CW779-BL779</f>
        <v/>
      </c>
      <c r="CY779" s="38">
        <f>CX779-BM779</f>
        <v/>
      </c>
      <c r="CZ779" s="39">
        <f>CY779-BN779</f>
        <v/>
      </c>
      <c r="DA779" s="35" t="n"/>
    </row>
    <row r="780">
      <c r="D780" s="19" t="n"/>
      <c r="E780" s="19" t="n"/>
      <c r="F780" s="21" t="n"/>
      <c r="G780" s="21" t="n"/>
      <c r="H780" s="21" t="n"/>
      <c r="I780" s="19" t="n"/>
      <c r="J780" s="19" t="n"/>
      <c r="K780" s="21" t="n"/>
      <c r="L780" s="21" t="n"/>
      <c r="M780" s="22" t="n"/>
      <c r="N780" s="22" t="n"/>
      <c r="O780" s="19" t="n"/>
      <c r="P780" s="21" t="n"/>
      <c r="Q780" s="167">
        <f>'Cutting Rules'!AD780</f>
        <v/>
      </c>
      <c r="R780" s="168" t="n"/>
      <c r="S780" s="24" t="n"/>
      <c r="T780" s="169" t="inlineStr"/>
      <c r="U780" s="19" t="n"/>
      <c r="V780" s="25" t="n"/>
      <c r="W780" s="26" t="n"/>
      <c r="X780" s="27" t="n"/>
      <c r="Y780" s="47" t="n"/>
      <c r="Z780" s="121">
        <f>IFERROR(VLOOKUP(E780,[1]route!$E$3:$BL$10005,59,0),"")&amp;IFERROR(VLOOKUP(E780,[1]route!$E$3:$BL$10005,60,0),"")</f>
        <v/>
      </c>
      <c r="AA780" s="172">
        <f>IF(R780&gt;V780,R780-V780,0)</f>
        <v/>
      </c>
      <c r="AB780" s="173">
        <f>AA780*O780*N780/1000</f>
        <v/>
      </c>
      <c r="AC780" s="4">
        <f>IFERROR(MATCH($X780,$BP780:$CZ780,0),"")</f>
        <v/>
      </c>
      <c r="AD780" s="29" t="n">
        <v>0</v>
      </c>
      <c r="AE780" s="30">
        <f>SUMIF([1]route!$E$3:$E$10005,E780,[1]!Table1[1])</f>
        <v/>
      </c>
      <c r="AF780" s="30">
        <f>SUMIF([1]route!$E$3:$E$10005,E780,[1]!Table1[2])</f>
        <v/>
      </c>
      <c r="AG780" s="30">
        <f>SUMIF([1]route!$E$3:$E$10005,E780,[1]!Table1[3])</f>
        <v/>
      </c>
      <c r="AH780" s="30">
        <f>SUMIF([1]route!$E$3:$E$10005,E780,[1]!Table1[4])</f>
        <v/>
      </c>
      <c r="AI780" s="30">
        <f>SUMIF([1]route!$E$3:$E$10005,E780,[1]!Table1[5])</f>
        <v/>
      </c>
      <c r="AJ780" s="30">
        <f>SUMIF([1]route!$E$3:$E$10005,E780,[1]!Table1[6])</f>
        <v/>
      </c>
      <c r="AK780" s="30">
        <f>SUMIF([1]route!$E$3:$E$10005,E780,[1]!Table1[7])</f>
        <v/>
      </c>
      <c r="AL780" s="30">
        <f>SUMIF([1]route!$E$3:$E$10005,E780,[1]!Table1[8])</f>
        <v/>
      </c>
      <c r="AM780" s="30">
        <f>SUMIF([1]route!$E$3:$E$10005,E780,[1]!Table1[9])</f>
        <v/>
      </c>
      <c r="AN780" s="30">
        <f>SUMIF([1]route!$E$3:$E$10005,E780,[1]!Table1[10])</f>
        <v/>
      </c>
      <c r="AO780" s="30">
        <f>SUMIF([1]route!$E$3:$E$10005,E780,[1]!Table1[11])</f>
        <v/>
      </c>
      <c r="AP780" s="30">
        <f>SUMIF([1]route!$E$3:$E$10005,E780,[1]!Table1[12])</f>
        <v/>
      </c>
      <c r="AQ780" s="30">
        <f>SUMIF([1]route!$E$3:$E$10005,E780,[1]!Table1[13])</f>
        <v/>
      </c>
      <c r="AR780" s="30">
        <f>SUMIF([1]route!$E$3:$E$10005,E780,[1]!Table1[14])</f>
        <v/>
      </c>
      <c r="AS780" s="30">
        <f>SUMIF([1]route!$E$3:$E$10005,E780,[1]!Table1[15])</f>
        <v/>
      </c>
      <c r="AT780" s="30">
        <f>SUMIF([1]route!$E$3:$E$10005,E780,[1]!Table1[16])</f>
        <v/>
      </c>
      <c r="AU780" s="30">
        <f>SUMIF([1]route!$E$3:$E$10005,E780,[1]!Table1[17])</f>
        <v/>
      </c>
      <c r="AV780" s="30">
        <f>SUMIF([1]route!$E$3:$E$10005,E780,[1]!Table1[18])</f>
        <v/>
      </c>
      <c r="AW780" s="30">
        <f>SUMIF([1]route!$E$3:$E$10005,E780,[1]!Table1[19])</f>
        <v/>
      </c>
      <c r="AX780" s="30">
        <f>SUMIF([1]route!$E$3:$E$10005,E780,[1]!Table1[20])</f>
        <v/>
      </c>
      <c r="AY780" s="30">
        <f>SUMIF([1]route!$E$3:$E$10005,E780,[1]!Table1[21])</f>
        <v/>
      </c>
      <c r="AZ780" s="30">
        <f>SUMIF([1]route!$E$3:$E$10005,E780,[1]!Table1[22])</f>
        <v/>
      </c>
      <c r="BA780" s="30">
        <f>SUMIF([1]route!$E$3:$E$10005,E780,[1]!Table1[23])</f>
        <v/>
      </c>
      <c r="BB780" s="30">
        <f>SUMIF([1]route!$E$3:$E$10005,E780,[1]!Table1[24])</f>
        <v/>
      </c>
      <c r="BC780" s="30">
        <f>SUMIF([1]route!$E$3:$E$10005,E780,[1]!Table1[25])</f>
        <v/>
      </c>
      <c r="BD780" s="30">
        <f>SUMIF([1]route!$E$3:$E$10005,E780,[1]!Table1[26])</f>
        <v/>
      </c>
      <c r="BE780" s="30">
        <f>SUMIF([1]route!$E$3:$E$10005,E780,[1]!Table1[27])</f>
        <v/>
      </c>
      <c r="BF780" s="30">
        <f>SUMIF([1]route!$E$3:$E$10005,E780,[1]!Table1[28])</f>
        <v/>
      </c>
      <c r="BG780" s="30">
        <f>SUMIF([1]route!$E$3:$E$10005,E780,[1]!Table1[29])</f>
        <v/>
      </c>
      <c r="BH780" s="30">
        <f>SUMIF([1]route!$E$3:$E$10005,E780,[1]!Table1[30])</f>
        <v/>
      </c>
      <c r="BI780" s="30">
        <f>SUMIF([1]route!$E$3:$E$10005,E780,[1]!Table1[31])</f>
        <v/>
      </c>
      <c r="BJ780" s="30">
        <f>SUMIF([1]route!$E$3:$E$10005,E780,[1]!Table1[Remain PO])</f>
        <v/>
      </c>
      <c r="BK780" s="31">
        <f>SUMIF([1]route!$E$3:$E$10005,E780,[1]!Table1[N+1])</f>
        <v/>
      </c>
      <c r="BL780" s="31">
        <f>SUMIF([1]route!$E$3:$E$10005,E780,[1]!Table1[N+2])</f>
        <v/>
      </c>
      <c r="BM780" s="31">
        <f>SUMIF([1]route!$E$3:$E$10005,E780,[1]!Table1[N+3])</f>
        <v/>
      </c>
      <c r="BN780" s="32">
        <f>SUMIF([1]route!$E$3:$E$10005,E780,[1]!Table1[N+4])</f>
        <v/>
      </c>
      <c r="BP780" s="37">
        <f>$V780-$AD780</f>
        <v/>
      </c>
      <c r="BQ780" s="35">
        <f>BP780-AE780</f>
        <v/>
      </c>
      <c r="BR780" s="35">
        <f>BQ780-AF780</f>
        <v/>
      </c>
      <c r="BS780" s="35">
        <f>BR780-AG780</f>
        <v/>
      </c>
      <c r="BT780" s="35">
        <f>BS780-AH780</f>
        <v/>
      </c>
      <c r="BU780" s="35">
        <f>BT780-AI780</f>
        <v/>
      </c>
      <c r="BV780" s="35">
        <f>BU780-AJ780</f>
        <v/>
      </c>
      <c r="BW780" s="35">
        <f>BV780-AK780</f>
        <v/>
      </c>
      <c r="BX780" s="35">
        <f>BW780-AL780</f>
        <v/>
      </c>
      <c r="BY780" s="35">
        <f>BX780-AM780</f>
        <v/>
      </c>
      <c r="BZ780" s="35">
        <f>BY780-AN780</f>
        <v/>
      </c>
      <c r="CA780" s="35">
        <f>BZ780-AO780</f>
        <v/>
      </c>
      <c r="CB780" s="35">
        <f>CA780-AP780</f>
        <v/>
      </c>
      <c r="CC780" s="35">
        <f>CB780-AQ780</f>
        <v/>
      </c>
      <c r="CD780" s="35">
        <f>CC780-AR780</f>
        <v/>
      </c>
      <c r="CE780" s="35">
        <f>CD780-AS780</f>
        <v/>
      </c>
      <c r="CF780" s="35">
        <f>CE780-AT780</f>
        <v/>
      </c>
      <c r="CG780" s="35">
        <f>CF780-AU780</f>
        <v/>
      </c>
      <c r="CH780" s="35">
        <f>CG780-AV780</f>
        <v/>
      </c>
      <c r="CI780" s="35">
        <f>CH780-AW780</f>
        <v/>
      </c>
      <c r="CJ780" s="35">
        <f>CI780-AX780</f>
        <v/>
      </c>
      <c r="CK780" s="35">
        <f>CJ780-AY780</f>
        <v/>
      </c>
      <c r="CL780" s="35">
        <f>CK780-AZ780</f>
        <v/>
      </c>
      <c r="CM780" s="35">
        <f>CL780-BA780</f>
        <v/>
      </c>
      <c r="CN780" s="35">
        <f>CM780-BB780</f>
        <v/>
      </c>
      <c r="CO780" s="35">
        <f>CN780-BC780</f>
        <v/>
      </c>
      <c r="CP780" s="35">
        <f>CO780-BD780</f>
        <v/>
      </c>
      <c r="CQ780" s="35">
        <f>CP780-BE780</f>
        <v/>
      </c>
      <c r="CR780" s="35">
        <f>CQ780-BF780</f>
        <v/>
      </c>
      <c r="CS780" s="35">
        <f>CR780-BG780</f>
        <v/>
      </c>
      <c r="CT780" s="35">
        <f>CS780-BH780</f>
        <v/>
      </c>
      <c r="CU780" s="35">
        <f>CT780-BI780</f>
        <v/>
      </c>
      <c r="CV780" s="35">
        <f>CU780-BJ780</f>
        <v/>
      </c>
      <c r="CW780" s="38">
        <f>CV780-BK780</f>
        <v/>
      </c>
      <c r="CX780" s="38">
        <f>CW780-BL780</f>
        <v/>
      </c>
      <c r="CY780" s="38">
        <f>CX780-BM780</f>
        <v/>
      </c>
      <c r="CZ780" s="39">
        <f>CY780-BN780</f>
        <v/>
      </c>
      <c r="DA780" s="35" t="n"/>
    </row>
    <row r="781">
      <c r="D781" s="19" t="n"/>
      <c r="E781" s="19" t="n"/>
      <c r="F781" s="21" t="n"/>
      <c r="G781" s="21" t="n"/>
      <c r="H781" s="21" t="n"/>
      <c r="I781" s="19" t="n"/>
      <c r="J781" s="19" t="n"/>
      <c r="K781" s="21" t="n"/>
      <c r="L781" s="21" t="n"/>
      <c r="M781" s="22" t="n"/>
      <c r="N781" s="22" t="n"/>
      <c r="O781" s="19" t="n"/>
      <c r="P781" s="21" t="n"/>
      <c r="Q781" s="167">
        <f>'Cutting Rules'!AD781</f>
        <v/>
      </c>
      <c r="R781" s="168" t="n"/>
      <c r="S781" s="24" t="n"/>
      <c r="T781" s="169" t="inlineStr"/>
      <c r="U781" s="19" t="n"/>
      <c r="V781" s="25" t="n"/>
      <c r="W781" s="26" t="n"/>
      <c r="X781" s="27" t="n"/>
      <c r="Y781" s="47" t="n"/>
      <c r="Z781" s="121">
        <f>IFERROR(VLOOKUP(E781,[1]route!$E$3:$BL$10005,59,0),"")&amp;IFERROR(VLOOKUP(E781,[1]route!$E$3:$BL$10005,60,0),"")</f>
        <v/>
      </c>
      <c r="AA781" s="172">
        <f>IF(R781&gt;V781,R781-V781,0)</f>
        <v/>
      </c>
      <c r="AB781" s="173">
        <f>AA781*O781*N781/1000</f>
        <v/>
      </c>
      <c r="AC781" s="4">
        <f>IFERROR(MATCH($X781,$BP781:$CZ781,0),"")</f>
        <v/>
      </c>
      <c r="AD781" s="29" t="n">
        <v>0</v>
      </c>
      <c r="AE781" s="30">
        <f>SUMIF([1]route!$E$3:$E$10005,E781,[1]!Table1[1])</f>
        <v/>
      </c>
      <c r="AF781" s="30">
        <f>SUMIF([1]route!$E$3:$E$10005,E781,[1]!Table1[2])</f>
        <v/>
      </c>
      <c r="AG781" s="30">
        <f>SUMIF([1]route!$E$3:$E$10005,E781,[1]!Table1[3])</f>
        <v/>
      </c>
      <c r="AH781" s="30">
        <f>SUMIF([1]route!$E$3:$E$10005,E781,[1]!Table1[4])</f>
        <v/>
      </c>
      <c r="AI781" s="30">
        <f>SUMIF([1]route!$E$3:$E$10005,E781,[1]!Table1[5])</f>
        <v/>
      </c>
      <c r="AJ781" s="30">
        <f>SUMIF([1]route!$E$3:$E$10005,E781,[1]!Table1[6])</f>
        <v/>
      </c>
      <c r="AK781" s="30">
        <f>SUMIF([1]route!$E$3:$E$10005,E781,[1]!Table1[7])</f>
        <v/>
      </c>
      <c r="AL781" s="30">
        <f>SUMIF([1]route!$E$3:$E$10005,E781,[1]!Table1[8])</f>
        <v/>
      </c>
      <c r="AM781" s="30">
        <f>SUMIF([1]route!$E$3:$E$10005,E781,[1]!Table1[9])</f>
        <v/>
      </c>
      <c r="AN781" s="30">
        <f>SUMIF([1]route!$E$3:$E$10005,E781,[1]!Table1[10])</f>
        <v/>
      </c>
      <c r="AO781" s="30">
        <f>SUMIF([1]route!$E$3:$E$10005,E781,[1]!Table1[11])</f>
        <v/>
      </c>
      <c r="AP781" s="30">
        <f>SUMIF([1]route!$E$3:$E$10005,E781,[1]!Table1[12])</f>
        <v/>
      </c>
      <c r="AQ781" s="30">
        <f>SUMIF([1]route!$E$3:$E$10005,E781,[1]!Table1[13])</f>
        <v/>
      </c>
      <c r="AR781" s="30">
        <f>SUMIF([1]route!$E$3:$E$10005,E781,[1]!Table1[14])</f>
        <v/>
      </c>
      <c r="AS781" s="30">
        <f>SUMIF([1]route!$E$3:$E$10005,E781,[1]!Table1[15])</f>
        <v/>
      </c>
      <c r="AT781" s="30">
        <f>SUMIF([1]route!$E$3:$E$10005,E781,[1]!Table1[16])</f>
        <v/>
      </c>
      <c r="AU781" s="30">
        <f>SUMIF([1]route!$E$3:$E$10005,E781,[1]!Table1[17])</f>
        <v/>
      </c>
      <c r="AV781" s="30">
        <f>SUMIF([1]route!$E$3:$E$10005,E781,[1]!Table1[18])</f>
        <v/>
      </c>
      <c r="AW781" s="30">
        <f>SUMIF([1]route!$E$3:$E$10005,E781,[1]!Table1[19])</f>
        <v/>
      </c>
      <c r="AX781" s="30">
        <f>SUMIF([1]route!$E$3:$E$10005,E781,[1]!Table1[20])</f>
        <v/>
      </c>
      <c r="AY781" s="30">
        <f>SUMIF([1]route!$E$3:$E$10005,E781,[1]!Table1[21])</f>
        <v/>
      </c>
      <c r="AZ781" s="30">
        <f>SUMIF([1]route!$E$3:$E$10005,E781,[1]!Table1[22])</f>
        <v/>
      </c>
      <c r="BA781" s="30">
        <f>SUMIF([1]route!$E$3:$E$10005,E781,[1]!Table1[23])</f>
        <v/>
      </c>
      <c r="BB781" s="30">
        <f>SUMIF([1]route!$E$3:$E$10005,E781,[1]!Table1[24])</f>
        <v/>
      </c>
      <c r="BC781" s="30">
        <f>SUMIF([1]route!$E$3:$E$10005,E781,[1]!Table1[25])</f>
        <v/>
      </c>
      <c r="BD781" s="30">
        <f>SUMIF([1]route!$E$3:$E$10005,E781,[1]!Table1[26])</f>
        <v/>
      </c>
      <c r="BE781" s="30">
        <f>SUMIF([1]route!$E$3:$E$10005,E781,[1]!Table1[27])</f>
        <v/>
      </c>
      <c r="BF781" s="30">
        <f>SUMIF([1]route!$E$3:$E$10005,E781,[1]!Table1[28])</f>
        <v/>
      </c>
      <c r="BG781" s="30">
        <f>SUMIF([1]route!$E$3:$E$10005,E781,[1]!Table1[29])</f>
        <v/>
      </c>
      <c r="BH781" s="30">
        <f>SUMIF([1]route!$E$3:$E$10005,E781,[1]!Table1[30])</f>
        <v/>
      </c>
      <c r="BI781" s="30">
        <f>SUMIF([1]route!$E$3:$E$10005,E781,[1]!Table1[31])</f>
        <v/>
      </c>
      <c r="BJ781" s="30">
        <f>SUMIF([1]route!$E$3:$E$10005,E781,[1]!Table1[Remain PO])</f>
        <v/>
      </c>
      <c r="BK781" s="31">
        <f>SUMIF([1]route!$E$3:$E$10005,E781,[1]!Table1[N+1])</f>
        <v/>
      </c>
      <c r="BL781" s="31">
        <f>SUMIF([1]route!$E$3:$E$10005,E781,[1]!Table1[N+2])</f>
        <v/>
      </c>
      <c r="BM781" s="31">
        <f>SUMIF([1]route!$E$3:$E$10005,E781,[1]!Table1[N+3])</f>
        <v/>
      </c>
      <c r="BN781" s="32">
        <f>SUMIF([1]route!$E$3:$E$10005,E781,[1]!Table1[N+4])</f>
        <v/>
      </c>
      <c r="BP781" s="37">
        <f>$V781-$AD781</f>
        <v/>
      </c>
      <c r="BQ781" s="35">
        <f>BP781-AE781</f>
        <v/>
      </c>
      <c r="BR781" s="35">
        <f>BQ781-AF781</f>
        <v/>
      </c>
      <c r="BS781" s="35">
        <f>BR781-AG781</f>
        <v/>
      </c>
      <c r="BT781" s="35">
        <f>BS781-AH781</f>
        <v/>
      </c>
      <c r="BU781" s="35">
        <f>BT781-AI781</f>
        <v/>
      </c>
      <c r="BV781" s="35">
        <f>BU781-AJ781</f>
        <v/>
      </c>
      <c r="BW781" s="35">
        <f>BV781-AK781</f>
        <v/>
      </c>
      <c r="BX781" s="35">
        <f>BW781-AL781</f>
        <v/>
      </c>
      <c r="BY781" s="35">
        <f>BX781-AM781</f>
        <v/>
      </c>
      <c r="BZ781" s="35">
        <f>BY781-AN781</f>
        <v/>
      </c>
      <c r="CA781" s="35">
        <f>BZ781-AO781</f>
        <v/>
      </c>
      <c r="CB781" s="35">
        <f>CA781-AP781</f>
        <v/>
      </c>
      <c r="CC781" s="35">
        <f>CB781-AQ781</f>
        <v/>
      </c>
      <c r="CD781" s="35">
        <f>CC781-AR781</f>
        <v/>
      </c>
      <c r="CE781" s="35">
        <f>CD781-AS781</f>
        <v/>
      </c>
      <c r="CF781" s="35">
        <f>CE781-AT781</f>
        <v/>
      </c>
      <c r="CG781" s="35">
        <f>CF781-AU781</f>
        <v/>
      </c>
      <c r="CH781" s="35">
        <f>CG781-AV781</f>
        <v/>
      </c>
      <c r="CI781" s="35">
        <f>CH781-AW781</f>
        <v/>
      </c>
      <c r="CJ781" s="35">
        <f>CI781-AX781</f>
        <v/>
      </c>
      <c r="CK781" s="35">
        <f>CJ781-AY781</f>
        <v/>
      </c>
      <c r="CL781" s="35">
        <f>CK781-AZ781</f>
        <v/>
      </c>
      <c r="CM781" s="35">
        <f>CL781-BA781</f>
        <v/>
      </c>
      <c r="CN781" s="35">
        <f>CM781-BB781</f>
        <v/>
      </c>
      <c r="CO781" s="35">
        <f>CN781-BC781</f>
        <v/>
      </c>
      <c r="CP781" s="35">
        <f>CO781-BD781</f>
        <v/>
      </c>
      <c r="CQ781" s="35">
        <f>CP781-BE781</f>
        <v/>
      </c>
      <c r="CR781" s="35">
        <f>CQ781-BF781</f>
        <v/>
      </c>
      <c r="CS781" s="35">
        <f>CR781-BG781</f>
        <v/>
      </c>
      <c r="CT781" s="35">
        <f>CS781-BH781</f>
        <v/>
      </c>
      <c r="CU781" s="35">
        <f>CT781-BI781</f>
        <v/>
      </c>
      <c r="CV781" s="35">
        <f>CU781-BJ781</f>
        <v/>
      </c>
      <c r="CW781" s="38">
        <f>CV781-BK781</f>
        <v/>
      </c>
      <c r="CX781" s="38">
        <f>CW781-BL781</f>
        <v/>
      </c>
      <c r="CY781" s="38">
        <f>CX781-BM781</f>
        <v/>
      </c>
      <c r="CZ781" s="39">
        <f>CY781-BN781</f>
        <v/>
      </c>
      <c r="DA781" s="35" t="n"/>
    </row>
    <row r="782">
      <c r="D782" s="19" t="n"/>
      <c r="E782" s="19" t="n"/>
      <c r="F782" s="21" t="n"/>
      <c r="G782" s="21" t="n"/>
      <c r="H782" s="21" t="n"/>
      <c r="I782" s="19" t="n"/>
      <c r="J782" s="19" t="n"/>
      <c r="K782" s="21" t="n"/>
      <c r="L782" s="21" t="n"/>
      <c r="M782" s="22" t="n"/>
      <c r="N782" s="22" t="n"/>
      <c r="O782" s="19" t="n"/>
      <c r="P782" s="21" t="n"/>
      <c r="Q782" s="167">
        <f>'Cutting Rules'!AD782</f>
        <v/>
      </c>
      <c r="R782" s="168" t="n"/>
      <c r="S782" s="24" t="n"/>
      <c r="T782" s="169" t="inlineStr"/>
      <c r="U782" s="19" t="n"/>
      <c r="V782" s="25" t="n"/>
      <c r="W782" s="26" t="n"/>
      <c r="X782" s="27" t="n"/>
      <c r="Y782" s="47" t="n"/>
      <c r="Z782" s="121">
        <f>IFERROR(VLOOKUP(E782,[1]route!$E$3:$BL$10005,59,0),"")&amp;IFERROR(VLOOKUP(E782,[1]route!$E$3:$BL$10005,60,0),"")</f>
        <v/>
      </c>
      <c r="AA782" s="172">
        <f>IF(R782&gt;V782,R782-V782,0)</f>
        <v/>
      </c>
      <c r="AB782" s="173">
        <f>AA782*O782*N782/1000</f>
        <v/>
      </c>
      <c r="AC782" s="4">
        <f>IFERROR(MATCH($X782,$BP782:$CZ782,0),"")</f>
        <v/>
      </c>
      <c r="AD782" s="29" t="n">
        <v>0</v>
      </c>
      <c r="AE782" s="30">
        <f>SUMIF([1]route!$E$3:$E$10005,E782,[1]!Table1[1])</f>
        <v/>
      </c>
      <c r="AF782" s="30">
        <f>SUMIF([1]route!$E$3:$E$10005,E782,[1]!Table1[2])</f>
        <v/>
      </c>
      <c r="AG782" s="30">
        <f>SUMIF([1]route!$E$3:$E$10005,E782,[1]!Table1[3])</f>
        <v/>
      </c>
      <c r="AH782" s="30">
        <f>SUMIF([1]route!$E$3:$E$10005,E782,[1]!Table1[4])</f>
        <v/>
      </c>
      <c r="AI782" s="30">
        <f>SUMIF([1]route!$E$3:$E$10005,E782,[1]!Table1[5])</f>
        <v/>
      </c>
      <c r="AJ782" s="30">
        <f>SUMIF([1]route!$E$3:$E$10005,E782,[1]!Table1[6])</f>
        <v/>
      </c>
      <c r="AK782" s="30">
        <f>SUMIF([1]route!$E$3:$E$10005,E782,[1]!Table1[7])</f>
        <v/>
      </c>
      <c r="AL782" s="30">
        <f>SUMIF([1]route!$E$3:$E$10005,E782,[1]!Table1[8])</f>
        <v/>
      </c>
      <c r="AM782" s="30">
        <f>SUMIF([1]route!$E$3:$E$10005,E782,[1]!Table1[9])</f>
        <v/>
      </c>
      <c r="AN782" s="30">
        <f>SUMIF([1]route!$E$3:$E$10005,E782,[1]!Table1[10])</f>
        <v/>
      </c>
      <c r="AO782" s="30">
        <f>SUMIF([1]route!$E$3:$E$10005,E782,[1]!Table1[11])</f>
        <v/>
      </c>
      <c r="AP782" s="30">
        <f>SUMIF([1]route!$E$3:$E$10005,E782,[1]!Table1[12])</f>
        <v/>
      </c>
      <c r="AQ782" s="30">
        <f>SUMIF([1]route!$E$3:$E$10005,E782,[1]!Table1[13])</f>
        <v/>
      </c>
      <c r="AR782" s="30">
        <f>SUMIF([1]route!$E$3:$E$10005,E782,[1]!Table1[14])</f>
        <v/>
      </c>
      <c r="AS782" s="30">
        <f>SUMIF([1]route!$E$3:$E$10005,E782,[1]!Table1[15])</f>
        <v/>
      </c>
      <c r="AT782" s="30">
        <f>SUMIF([1]route!$E$3:$E$10005,E782,[1]!Table1[16])</f>
        <v/>
      </c>
      <c r="AU782" s="30">
        <f>SUMIF([1]route!$E$3:$E$10005,E782,[1]!Table1[17])</f>
        <v/>
      </c>
      <c r="AV782" s="30">
        <f>SUMIF([1]route!$E$3:$E$10005,E782,[1]!Table1[18])</f>
        <v/>
      </c>
      <c r="AW782" s="30">
        <f>SUMIF([1]route!$E$3:$E$10005,E782,[1]!Table1[19])</f>
        <v/>
      </c>
      <c r="AX782" s="30">
        <f>SUMIF([1]route!$E$3:$E$10005,E782,[1]!Table1[20])</f>
        <v/>
      </c>
      <c r="AY782" s="30">
        <f>SUMIF([1]route!$E$3:$E$10005,E782,[1]!Table1[21])</f>
        <v/>
      </c>
      <c r="AZ782" s="30">
        <f>SUMIF([1]route!$E$3:$E$10005,E782,[1]!Table1[22])</f>
        <v/>
      </c>
      <c r="BA782" s="30">
        <f>SUMIF([1]route!$E$3:$E$10005,E782,[1]!Table1[23])</f>
        <v/>
      </c>
      <c r="BB782" s="30">
        <f>SUMIF([1]route!$E$3:$E$10005,E782,[1]!Table1[24])</f>
        <v/>
      </c>
      <c r="BC782" s="30">
        <f>SUMIF([1]route!$E$3:$E$10005,E782,[1]!Table1[25])</f>
        <v/>
      </c>
      <c r="BD782" s="30">
        <f>SUMIF([1]route!$E$3:$E$10005,E782,[1]!Table1[26])</f>
        <v/>
      </c>
      <c r="BE782" s="30">
        <f>SUMIF([1]route!$E$3:$E$10005,E782,[1]!Table1[27])</f>
        <v/>
      </c>
      <c r="BF782" s="30">
        <f>SUMIF([1]route!$E$3:$E$10005,E782,[1]!Table1[28])</f>
        <v/>
      </c>
      <c r="BG782" s="30">
        <f>SUMIF([1]route!$E$3:$E$10005,E782,[1]!Table1[29])</f>
        <v/>
      </c>
      <c r="BH782" s="30">
        <f>SUMIF([1]route!$E$3:$E$10005,E782,[1]!Table1[30])</f>
        <v/>
      </c>
      <c r="BI782" s="30">
        <f>SUMIF([1]route!$E$3:$E$10005,E782,[1]!Table1[31])</f>
        <v/>
      </c>
      <c r="BJ782" s="30">
        <f>SUMIF([1]route!$E$3:$E$10005,E782,[1]!Table1[Remain PO])</f>
        <v/>
      </c>
      <c r="BK782" s="31">
        <f>SUMIF([1]route!$E$3:$E$10005,E782,[1]!Table1[N+1])</f>
        <v/>
      </c>
      <c r="BL782" s="31">
        <f>SUMIF([1]route!$E$3:$E$10005,E782,[1]!Table1[N+2])</f>
        <v/>
      </c>
      <c r="BM782" s="31">
        <f>SUMIF([1]route!$E$3:$E$10005,E782,[1]!Table1[N+3])</f>
        <v/>
      </c>
      <c r="BN782" s="32">
        <f>SUMIF([1]route!$E$3:$E$10005,E782,[1]!Table1[N+4])</f>
        <v/>
      </c>
      <c r="BP782" s="37">
        <f>$V782-$AD782</f>
        <v/>
      </c>
      <c r="BQ782" s="35">
        <f>BP782-AE782</f>
        <v/>
      </c>
      <c r="BR782" s="35">
        <f>BQ782-AF782</f>
        <v/>
      </c>
      <c r="BS782" s="35">
        <f>BR782-AG782</f>
        <v/>
      </c>
      <c r="BT782" s="35">
        <f>BS782-AH782</f>
        <v/>
      </c>
      <c r="BU782" s="35">
        <f>BT782-AI782</f>
        <v/>
      </c>
      <c r="BV782" s="35">
        <f>BU782-AJ782</f>
        <v/>
      </c>
      <c r="BW782" s="35">
        <f>BV782-AK782</f>
        <v/>
      </c>
      <c r="BX782" s="35">
        <f>BW782-AL782</f>
        <v/>
      </c>
      <c r="BY782" s="35">
        <f>BX782-AM782</f>
        <v/>
      </c>
      <c r="BZ782" s="35">
        <f>BY782-AN782</f>
        <v/>
      </c>
      <c r="CA782" s="35">
        <f>BZ782-AO782</f>
        <v/>
      </c>
      <c r="CB782" s="35">
        <f>CA782-AP782</f>
        <v/>
      </c>
      <c r="CC782" s="35">
        <f>CB782-AQ782</f>
        <v/>
      </c>
      <c r="CD782" s="35">
        <f>CC782-AR782</f>
        <v/>
      </c>
      <c r="CE782" s="35">
        <f>CD782-AS782</f>
        <v/>
      </c>
      <c r="CF782" s="35">
        <f>CE782-AT782</f>
        <v/>
      </c>
      <c r="CG782" s="35">
        <f>CF782-AU782</f>
        <v/>
      </c>
      <c r="CH782" s="35">
        <f>CG782-AV782</f>
        <v/>
      </c>
      <c r="CI782" s="35">
        <f>CH782-AW782</f>
        <v/>
      </c>
      <c r="CJ782" s="35">
        <f>CI782-AX782</f>
        <v/>
      </c>
      <c r="CK782" s="35">
        <f>CJ782-AY782</f>
        <v/>
      </c>
      <c r="CL782" s="35">
        <f>CK782-AZ782</f>
        <v/>
      </c>
      <c r="CM782" s="35">
        <f>CL782-BA782</f>
        <v/>
      </c>
      <c r="CN782" s="35">
        <f>CM782-BB782</f>
        <v/>
      </c>
      <c r="CO782" s="35">
        <f>CN782-BC782</f>
        <v/>
      </c>
      <c r="CP782" s="35">
        <f>CO782-BD782</f>
        <v/>
      </c>
      <c r="CQ782" s="35">
        <f>CP782-BE782</f>
        <v/>
      </c>
      <c r="CR782" s="35">
        <f>CQ782-BF782</f>
        <v/>
      </c>
      <c r="CS782" s="35">
        <f>CR782-BG782</f>
        <v/>
      </c>
      <c r="CT782" s="35">
        <f>CS782-BH782</f>
        <v/>
      </c>
      <c r="CU782" s="35">
        <f>CT782-BI782</f>
        <v/>
      </c>
      <c r="CV782" s="35">
        <f>CU782-BJ782</f>
        <v/>
      </c>
      <c r="CW782" s="38">
        <f>CV782-BK782</f>
        <v/>
      </c>
      <c r="CX782" s="38">
        <f>CW782-BL782</f>
        <v/>
      </c>
      <c r="CY782" s="38">
        <f>CX782-BM782</f>
        <v/>
      </c>
      <c r="CZ782" s="39">
        <f>CY782-BN782</f>
        <v/>
      </c>
      <c r="DA782" s="35" t="n"/>
    </row>
    <row r="783">
      <c r="D783" s="19" t="n"/>
      <c r="E783" s="19" t="n"/>
      <c r="F783" s="21" t="n"/>
      <c r="G783" s="21" t="n"/>
      <c r="H783" s="21" t="n"/>
      <c r="I783" s="19" t="n"/>
      <c r="J783" s="19" t="n"/>
      <c r="K783" s="21" t="n"/>
      <c r="L783" s="21" t="n"/>
      <c r="M783" s="22" t="n"/>
      <c r="N783" s="22" t="n"/>
      <c r="O783" s="19" t="n"/>
      <c r="P783" s="21" t="n"/>
      <c r="Q783" s="167">
        <f>'Cutting Rules'!AD783</f>
        <v/>
      </c>
      <c r="R783" s="168" t="n"/>
      <c r="S783" s="24" t="n"/>
      <c r="T783" s="169" t="inlineStr"/>
      <c r="U783" s="19" t="n"/>
      <c r="V783" s="25" t="n"/>
      <c r="W783" s="26" t="n"/>
      <c r="X783" s="27" t="n"/>
      <c r="Y783" s="47" t="n"/>
      <c r="Z783" s="121">
        <f>IFERROR(VLOOKUP(E783,[1]route!$E$3:$BL$10005,59,0),"")&amp;IFERROR(VLOOKUP(E783,[1]route!$E$3:$BL$10005,60,0),"")</f>
        <v/>
      </c>
      <c r="AA783" s="172">
        <f>IF(R783&gt;V783,R783-V783,0)</f>
        <v/>
      </c>
      <c r="AB783" s="173">
        <f>AA783*O783*N783/1000</f>
        <v/>
      </c>
      <c r="AC783" s="4">
        <f>IFERROR(MATCH($X783,$BP783:$CZ783,0),"")</f>
        <v/>
      </c>
      <c r="AD783" s="29" t="n">
        <v>0</v>
      </c>
      <c r="AE783" s="30">
        <f>SUMIF([1]route!$E$3:$E$10005,E783,[1]!Table1[1])</f>
        <v/>
      </c>
      <c r="AF783" s="30">
        <f>SUMIF([1]route!$E$3:$E$10005,E783,[1]!Table1[2])</f>
        <v/>
      </c>
      <c r="AG783" s="30">
        <f>SUMIF([1]route!$E$3:$E$10005,E783,[1]!Table1[3])</f>
        <v/>
      </c>
      <c r="AH783" s="30">
        <f>SUMIF([1]route!$E$3:$E$10005,E783,[1]!Table1[4])</f>
        <v/>
      </c>
      <c r="AI783" s="30">
        <f>SUMIF([1]route!$E$3:$E$10005,E783,[1]!Table1[5])</f>
        <v/>
      </c>
      <c r="AJ783" s="30">
        <f>SUMIF([1]route!$E$3:$E$10005,E783,[1]!Table1[6])</f>
        <v/>
      </c>
      <c r="AK783" s="30">
        <f>SUMIF([1]route!$E$3:$E$10005,E783,[1]!Table1[7])</f>
        <v/>
      </c>
      <c r="AL783" s="30">
        <f>SUMIF([1]route!$E$3:$E$10005,E783,[1]!Table1[8])</f>
        <v/>
      </c>
      <c r="AM783" s="30">
        <f>SUMIF([1]route!$E$3:$E$10005,E783,[1]!Table1[9])</f>
        <v/>
      </c>
      <c r="AN783" s="30">
        <f>SUMIF([1]route!$E$3:$E$10005,E783,[1]!Table1[10])</f>
        <v/>
      </c>
      <c r="AO783" s="30">
        <f>SUMIF([1]route!$E$3:$E$10005,E783,[1]!Table1[11])</f>
        <v/>
      </c>
      <c r="AP783" s="30">
        <f>SUMIF([1]route!$E$3:$E$10005,E783,[1]!Table1[12])</f>
        <v/>
      </c>
      <c r="AQ783" s="30">
        <f>SUMIF([1]route!$E$3:$E$10005,E783,[1]!Table1[13])</f>
        <v/>
      </c>
      <c r="AR783" s="30">
        <f>SUMIF([1]route!$E$3:$E$10005,E783,[1]!Table1[14])</f>
        <v/>
      </c>
      <c r="AS783" s="30">
        <f>SUMIF([1]route!$E$3:$E$10005,E783,[1]!Table1[15])</f>
        <v/>
      </c>
      <c r="AT783" s="30">
        <f>SUMIF([1]route!$E$3:$E$10005,E783,[1]!Table1[16])</f>
        <v/>
      </c>
      <c r="AU783" s="30">
        <f>SUMIF([1]route!$E$3:$E$10005,E783,[1]!Table1[17])</f>
        <v/>
      </c>
      <c r="AV783" s="30">
        <f>SUMIF([1]route!$E$3:$E$10005,E783,[1]!Table1[18])</f>
        <v/>
      </c>
      <c r="AW783" s="30">
        <f>SUMIF([1]route!$E$3:$E$10005,E783,[1]!Table1[19])</f>
        <v/>
      </c>
      <c r="AX783" s="30">
        <f>SUMIF([1]route!$E$3:$E$10005,E783,[1]!Table1[20])</f>
        <v/>
      </c>
      <c r="AY783" s="30">
        <f>SUMIF([1]route!$E$3:$E$10005,E783,[1]!Table1[21])</f>
        <v/>
      </c>
      <c r="AZ783" s="30">
        <f>SUMIF([1]route!$E$3:$E$10005,E783,[1]!Table1[22])</f>
        <v/>
      </c>
      <c r="BA783" s="30">
        <f>SUMIF([1]route!$E$3:$E$10005,E783,[1]!Table1[23])</f>
        <v/>
      </c>
      <c r="BB783" s="30">
        <f>SUMIF([1]route!$E$3:$E$10005,E783,[1]!Table1[24])</f>
        <v/>
      </c>
      <c r="BC783" s="30">
        <f>SUMIF([1]route!$E$3:$E$10005,E783,[1]!Table1[25])</f>
        <v/>
      </c>
      <c r="BD783" s="30">
        <f>SUMIF([1]route!$E$3:$E$10005,E783,[1]!Table1[26])</f>
        <v/>
      </c>
      <c r="BE783" s="30">
        <f>SUMIF([1]route!$E$3:$E$10005,E783,[1]!Table1[27])</f>
        <v/>
      </c>
      <c r="BF783" s="30">
        <f>SUMIF([1]route!$E$3:$E$10005,E783,[1]!Table1[28])</f>
        <v/>
      </c>
      <c r="BG783" s="30">
        <f>SUMIF([1]route!$E$3:$E$10005,E783,[1]!Table1[29])</f>
        <v/>
      </c>
      <c r="BH783" s="30">
        <f>SUMIF([1]route!$E$3:$E$10005,E783,[1]!Table1[30])</f>
        <v/>
      </c>
      <c r="BI783" s="30">
        <f>SUMIF([1]route!$E$3:$E$10005,E783,[1]!Table1[31])</f>
        <v/>
      </c>
      <c r="BJ783" s="30">
        <f>SUMIF([1]route!$E$3:$E$10005,E783,[1]!Table1[Remain PO])</f>
        <v/>
      </c>
      <c r="BK783" s="31">
        <f>SUMIF([1]route!$E$3:$E$10005,E783,[1]!Table1[N+1])</f>
        <v/>
      </c>
      <c r="BL783" s="31">
        <f>SUMIF([1]route!$E$3:$E$10005,E783,[1]!Table1[N+2])</f>
        <v/>
      </c>
      <c r="BM783" s="31">
        <f>SUMIF([1]route!$E$3:$E$10005,E783,[1]!Table1[N+3])</f>
        <v/>
      </c>
      <c r="BN783" s="32">
        <f>SUMIF([1]route!$E$3:$E$10005,E783,[1]!Table1[N+4])</f>
        <v/>
      </c>
      <c r="BP783" s="37">
        <f>$V783-$AD783</f>
        <v/>
      </c>
      <c r="BQ783" s="35">
        <f>BP783-AE783</f>
        <v/>
      </c>
      <c r="BR783" s="35">
        <f>BQ783-AF783</f>
        <v/>
      </c>
      <c r="BS783" s="35">
        <f>BR783-AG783</f>
        <v/>
      </c>
      <c r="BT783" s="35">
        <f>BS783-AH783</f>
        <v/>
      </c>
      <c r="BU783" s="35">
        <f>BT783-AI783</f>
        <v/>
      </c>
      <c r="BV783" s="35">
        <f>BU783-AJ783</f>
        <v/>
      </c>
      <c r="BW783" s="35">
        <f>BV783-AK783</f>
        <v/>
      </c>
      <c r="BX783" s="35">
        <f>BW783-AL783</f>
        <v/>
      </c>
      <c r="BY783" s="35">
        <f>BX783-AM783</f>
        <v/>
      </c>
      <c r="BZ783" s="35">
        <f>BY783-AN783</f>
        <v/>
      </c>
      <c r="CA783" s="35">
        <f>BZ783-AO783</f>
        <v/>
      </c>
      <c r="CB783" s="35">
        <f>CA783-AP783</f>
        <v/>
      </c>
      <c r="CC783" s="35">
        <f>CB783-AQ783</f>
        <v/>
      </c>
      <c r="CD783" s="35">
        <f>CC783-AR783</f>
        <v/>
      </c>
      <c r="CE783" s="35">
        <f>CD783-AS783</f>
        <v/>
      </c>
      <c r="CF783" s="35">
        <f>CE783-AT783</f>
        <v/>
      </c>
      <c r="CG783" s="35">
        <f>CF783-AU783</f>
        <v/>
      </c>
      <c r="CH783" s="35">
        <f>CG783-AV783</f>
        <v/>
      </c>
      <c r="CI783" s="35">
        <f>CH783-AW783</f>
        <v/>
      </c>
      <c r="CJ783" s="35">
        <f>CI783-AX783</f>
        <v/>
      </c>
      <c r="CK783" s="35">
        <f>CJ783-AY783</f>
        <v/>
      </c>
      <c r="CL783" s="35">
        <f>CK783-AZ783</f>
        <v/>
      </c>
      <c r="CM783" s="35">
        <f>CL783-BA783</f>
        <v/>
      </c>
      <c r="CN783" s="35">
        <f>CM783-BB783</f>
        <v/>
      </c>
      <c r="CO783" s="35">
        <f>CN783-BC783</f>
        <v/>
      </c>
      <c r="CP783" s="35">
        <f>CO783-BD783</f>
        <v/>
      </c>
      <c r="CQ783" s="35">
        <f>CP783-BE783</f>
        <v/>
      </c>
      <c r="CR783" s="35">
        <f>CQ783-BF783</f>
        <v/>
      </c>
      <c r="CS783" s="35">
        <f>CR783-BG783</f>
        <v/>
      </c>
      <c r="CT783" s="35">
        <f>CS783-BH783</f>
        <v/>
      </c>
      <c r="CU783" s="35">
        <f>CT783-BI783</f>
        <v/>
      </c>
      <c r="CV783" s="35">
        <f>CU783-BJ783</f>
        <v/>
      </c>
      <c r="CW783" s="38">
        <f>CV783-BK783</f>
        <v/>
      </c>
      <c r="CX783" s="38">
        <f>CW783-BL783</f>
        <v/>
      </c>
      <c r="CY783" s="38">
        <f>CX783-BM783</f>
        <v/>
      </c>
      <c r="CZ783" s="39">
        <f>CY783-BN783</f>
        <v/>
      </c>
      <c r="DA783" s="35" t="n"/>
    </row>
    <row r="784">
      <c r="D784" s="19" t="n"/>
      <c r="E784" s="19" t="n"/>
      <c r="F784" s="21" t="n"/>
      <c r="G784" s="21" t="n"/>
      <c r="H784" s="21" t="n"/>
      <c r="I784" s="19" t="n"/>
      <c r="J784" s="19" t="n"/>
      <c r="K784" s="21" t="n"/>
      <c r="L784" s="21" t="n"/>
      <c r="M784" s="22" t="n"/>
      <c r="N784" s="22" t="n"/>
      <c r="O784" s="19" t="n"/>
      <c r="P784" s="21" t="n"/>
      <c r="Q784" s="167">
        <f>'Cutting Rules'!AD784</f>
        <v/>
      </c>
      <c r="R784" s="168" t="n"/>
      <c r="S784" s="24" t="n"/>
      <c r="T784" s="169" t="inlineStr"/>
      <c r="U784" s="19" t="n"/>
      <c r="V784" s="25" t="n"/>
      <c r="W784" s="26" t="n"/>
      <c r="X784" s="27" t="n"/>
      <c r="Y784" s="47" t="n"/>
      <c r="Z784" s="121">
        <f>IFERROR(VLOOKUP(E784,[1]route!$E$3:$BL$10005,59,0),"")&amp;IFERROR(VLOOKUP(E784,[1]route!$E$3:$BL$10005,60,0),"")</f>
        <v/>
      </c>
      <c r="AA784" s="172">
        <f>IF(R784&gt;V784,R784-V784,0)</f>
        <v/>
      </c>
      <c r="AB784" s="173">
        <f>AA784*O784*N784/1000</f>
        <v/>
      </c>
      <c r="AC784" s="4">
        <f>IFERROR(MATCH($X784,$BP784:$CZ784,0),"")</f>
        <v/>
      </c>
      <c r="AD784" s="29" t="n">
        <v>0</v>
      </c>
      <c r="AE784" s="30">
        <f>SUMIF([1]route!$E$3:$E$10005,E784,[1]!Table1[1])</f>
        <v/>
      </c>
      <c r="AF784" s="30">
        <f>SUMIF([1]route!$E$3:$E$10005,E784,[1]!Table1[2])</f>
        <v/>
      </c>
      <c r="AG784" s="30">
        <f>SUMIF([1]route!$E$3:$E$10005,E784,[1]!Table1[3])</f>
        <v/>
      </c>
      <c r="AH784" s="30">
        <f>SUMIF([1]route!$E$3:$E$10005,E784,[1]!Table1[4])</f>
        <v/>
      </c>
      <c r="AI784" s="30">
        <f>SUMIF([1]route!$E$3:$E$10005,E784,[1]!Table1[5])</f>
        <v/>
      </c>
      <c r="AJ784" s="30">
        <f>SUMIF([1]route!$E$3:$E$10005,E784,[1]!Table1[6])</f>
        <v/>
      </c>
      <c r="AK784" s="30">
        <f>SUMIF([1]route!$E$3:$E$10005,E784,[1]!Table1[7])</f>
        <v/>
      </c>
      <c r="AL784" s="30">
        <f>SUMIF([1]route!$E$3:$E$10005,E784,[1]!Table1[8])</f>
        <v/>
      </c>
      <c r="AM784" s="30">
        <f>SUMIF([1]route!$E$3:$E$10005,E784,[1]!Table1[9])</f>
        <v/>
      </c>
      <c r="AN784" s="30">
        <f>SUMIF([1]route!$E$3:$E$10005,E784,[1]!Table1[10])</f>
        <v/>
      </c>
      <c r="AO784" s="30">
        <f>SUMIF([1]route!$E$3:$E$10005,E784,[1]!Table1[11])</f>
        <v/>
      </c>
      <c r="AP784" s="30">
        <f>SUMIF([1]route!$E$3:$E$10005,E784,[1]!Table1[12])</f>
        <v/>
      </c>
      <c r="AQ784" s="30">
        <f>SUMIF([1]route!$E$3:$E$10005,E784,[1]!Table1[13])</f>
        <v/>
      </c>
      <c r="AR784" s="30">
        <f>SUMIF([1]route!$E$3:$E$10005,E784,[1]!Table1[14])</f>
        <v/>
      </c>
      <c r="AS784" s="30">
        <f>SUMIF([1]route!$E$3:$E$10005,E784,[1]!Table1[15])</f>
        <v/>
      </c>
      <c r="AT784" s="30">
        <f>SUMIF([1]route!$E$3:$E$10005,E784,[1]!Table1[16])</f>
        <v/>
      </c>
      <c r="AU784" s="30">
        <f>SUMIF([1]route!$E$3:$E$10005,E784,[1]!Table1[17])</f>
        <v/>
      </c>
      <c r="AV784" s="30">
        <f>SUMIF([1]route!$E$3:$E$10005,E784,[1]!Table1[18])</f>
        <v/>
      </c>
      <c r="AW784" s="30">
        <f>SUMIF([1]route!$E$3:$E$10005,E784,[1]!Table1[19])</f>
        <v/>
      </c>
      <c r="AX784" s="30">
        <f>SUMIF([1]route!$E$3:$E$10005,E784,[1]!Table1[20])</f>
        <v/>
      </c>
      <c r="AY784" s="30">
        <f>SUMIF([1]route!$E$3:$E$10005,E784,[1]!Table1[21])</f>
        <v/>
      </c>
      <c r="AZ784" s="30">
        <f>SUMIF([1]route!$E$3:$E$10005,E784,[1]!Table1[22])</f>
        <v/>
      </c>
      <c r="BA784" s="30">
        <f>SUMIF([1]route!$E$3:$E$10005,E784,[1]!Table1[23])</f>
        <v/>
      </c>
      <c r="BB784" s="30">
        <f>SUMIF([1]route!$E$3:$E$10005,E784,[1]!Table1[24])</f>
        <v/>
      </c>
      <c r="BC784" s="30">
        <f>SUMIF([1]route!$E$3:$E$10005,E784,[1]!Table1[25])</f>
        <v/>
      </c>
      <c r="BD784" s="30">
        <f>SUMIF([1]route!$E$3:$E$10005,E784,[1]!Table1[26])</f>
        <v/>
      </c>
      <c r="BE784" s="30">
        <f>SUMIF([1]route!$E$3:$E$10005,E784,[1]!Table1[27])</f>
        <v/>
      </c>
      <c r="BF784" s="30">
        <f>SUMIF([1]route!$E$3:$E$10005,E784,[1]!Table1[28])</f>
        <v/>
      </c>
      <c r="BG784" s="30">
        <f>SUMIF([1]route!$E$3:$E$10005,E784,[1]!Table1[29])</f>
        <v/>
      </c>
      <c r="BH784" s="30">
        <f>SUMIF([1]route!$E$3:$E$10005,E784,[1]!Table1[30])</f>
        <v/>
      </c>
      <c r="BI784" s="30">
        <f>SUMIF([1]route!$E$3:$E$10005,E784,[1]!Table1[31])</f>
        <v/>
      </c>
      <c r="BJ784" s="30">
        <f>SUMIF([1]route!$E$3:$E$10005,E784,[1]!Table1[Remain PO])</f>
        <v/>
      </c>
      <c r="BK784" s="31">
        <f>SUMIF([1]route!$E$3:$E$10005,E784,[1]!Table1[N+1])</f>
        <v/>
      </c>
      <c r="BL784" s="31">
        <f>SUMIF([1]route!$E$3:$E$10005,E784,[1]!Table1[N+2])</f>
        <v/>
      </c>
      <c r="BM784" s="31">
        <f>SUMIF([1]route!$E$3:$E$10005,E784,[1]!Table1[N+3])</f>
        <v/>
      </c>
      <c r="BN784" s="32">
        <f>SUMIF([1]route!$E$3:$E$10005,E784,[1]!Table1[N+4])</f>
        <v/>
      </c>
      <c r="BP784" s="37">
        <f>$V784-$AD784</f>
        <v/>
      </c>
      <c r="BQ784" s="35">
        <f>BP784-AE784</f>
        <v/>
      </c>
      <c r="BR784" s="35">
        <f>BQ784-AF784</f>
        <v/>
      </c>
      <c r="BS784" s="35">
        <f>BR784-AG784</f>
        <v/>
      </c>
      <c r="BT784" s="35">
        <f>BS784-AH784</f>
        <v/>
      </c>
      <c r="BU784" s="35">
        <f>BT784-AI784</f>
        <v/>
      </c>
      <c r="BV784" s="35">
        <f>BU784-AJ784</f>
        <v/>
      </c>
      <c r="BW784" s="35">
        <f>BV784-AK784</f>
        <v/>
      </c>
      <c r="BX784" s="35">
        <f>BW784-AL784</f>
        <v/>
      </c>
      <c r="BY784" s="35">
        <f>BX784-AM784</f>
        <v/>
      </c>
      <c r="BZ784" s="35">
        <f>BY784-AN784</f>
        <v/>
      </c>
      <c r="CA784" s="35">
        <f>BZ784-AO784</f>
        <v/>
      </c>
      <c r="CB784" s="35">
        <f>CA784-AP784</f>
        <v/>
      </c>
      <c r="CC784" s="35">
        <f>CB784-AQ784</f>
        <v/>
      </c>
      <c r="CD784" s="35">
        <f>CC784-AR784</f>
        <v/>
      </c>
      <c r="CE784" s="35">
        <f>CD784-AS784</f>
        <v/>
      </c>
      <c r="CF784" s="35">
        <f>CE784-AT784</f>
        <v/>
      </c>
      <c r="CG784" s="35">
        <f>CF784-AU784</f>
        <v/>
      </c>
      <c r="CH784" s="35">
        <f>CG784-AV784</f>
        <v/>
      </c>
      <c r="CI784" s="35">
        <f>CH784-AW784</f>
        <v/>
      </c>
      <c r="CJ784" s="35">
        <f>CI784-AX784</f>
        <v/>
      </c>
      <c r="CK784" s="35">
        <f>CJ784-AY784</f>
        <v/>
      </c>
      <c r="CL784" s="35">
        <f>CK784-AZ784</f>
        <v/>
      </c>
      <c r="CM784" s="35">
        <f>CL784-BA784</f>
        <v/>
      </c>
      <c r="CN784" s="35">
        <f>CM784-BB784</f>
        <v/>
      </c>
      <c r="CO784" s="35">
        <f>CN784-BC784</f>
        <v/>
      </c>
      <c r="CP784" s="35">
        <f>CO784-BD784</f>
        <v/>
      </c>
      <c r="CQ784" s="35">
        <f>CP784-BE784</f>
        <v/>
      </c>
      <c r="CR784" s="35">
        <f>CQ784-BF784</f>
        <v/>
      </c>
      <c r="CS784" s="35">
        <f>CR784-BG784</f>
        <v/>
      </c>
      <c r="CT784" s="35">
        <f>CS784-BH784</f>
        <v/>
      </c>
      <c r="CU784" s="35">
        <f>CT784-BI784</f>
        <v/>
      </c>
      <c r="CV784" s="35">
        <f>CU784-BJ784</f>
        <v/>
      </c>
      <c r="CW784" s="38">
        <f>CV784-BK784</f>
        <v/>
      </c>
      <c r="CX784" s="38">
        <f>CW784-BL784</f>
        <v/>
      </c>
      <c r="CY784" s="38">
        <f>CX784-BM784</f>
        <v/>
      </c>
      <c r="CZ784" s="39">
        <f>CY784-BN784</f>
        <v/>
      </c>
      <c r="DA784" s="35" t="n"/>
    </row>
    <row r="785">
      <c r="D785" s="19" t="n"/>
      <c r="E785" s="19" t="n"/>
      <c r="F785" s="21" t="n"/>
      <c r="G785" s="21" t="n"/>
      <c r="H785" s="21" t="n"/>
      <c r="I785" s="19" t="n"/>
      <c r="J785" s="19" t="n"/>
      <c r="K785" s="21" t="n"/>
      <c r="L785" s="21" t="n"/>
      <c r="M785" s="22" t="n"/>
      <c r="N785" s="22" t="n"/>
      <c r="O785" s="19" t="n"/>
      <c r="P785" s="21" t="n"/>
      <c r="Q785" s="167">
        <f>'Cutting Rules'!AD785</f>
        <v/>
      </c>
      <c r="R785" s="168" t="n"/>
      <c r="S785" s="24" t="n"/>
      <c r="T785" s="169" t="inlineStr"/>
      <c r="U785" s="19" t="n"/>
      <c r="V785" s="25" t="n"/>
      <c r="W785" s="26" t="n"/>
      <c r="X785" s="27" t="n"/>
      <c r="Y785" s="47" t="n"/>
      <c r="Z785" s="121">
        <f>IFERROR(VLOOKUP(E785,[1]route!$E$3:$BL$10005,59,0),"")&amp;IFERROR(VLOOKUP(E785,[1]route!$E$3:$BL$10005,60,0),"")</f>
        <v/>
      </c>
      <c r="AA785" s="172">
        <f>IF(R785&gt;V785,R785-V785,0)</f>
        <v/>
      </c>
      <c r="AB785" s="173">
        <f>AA785*O785*N785/1000</f>
        <v/>
      </c>
      <c r="AC785" s="4">
        <f>IFERROR(MATCH($X785,$BP785:$CZ785,0),"")</f>
        <v/>
      </c>
      <c r="AD785" s="29" t="n">
        <v>0</v>
      </c>
      <c r="AE785" s="30">
        <f>SUMIF([1]route!$E$3:$E$10005,E785,[1]!Table1[1])</f>
        <v/>
      </c>
      <c r="AF785" s="30">
        <f>SUMIF([1]route!$E$3:$E$10005,E785,[1]!Table1[2])</f>
        <v/>
      </c>
      <c r="AG785" s="30">
        <f>SUMIF([1]route!$E$3:$E$10005,E785,[1]!Table1[3])</f>
        <v/>
      </c>
      <c r="AH785" s="30">
        <f>SUMIF([1]route!$E$3:$E$10005,E785,[1]!Table1[4])</f>
        <v/>
      </c>
      <c r="AI785" s="30">
        <f>SUMIF([1]route!$E$3:$E$10005,E785,[1]!Table1[5])</f>
        <v/>
      </c>
      <c r="AJ785" s="30">
        <f>SUMIF([1]route!$E$3:$E$10005,E785,[1]!Table1[6])</f>
        <v/>
      </c>
      <c r="AK785" s="30">
        <f>SUMIF([1]route!$E$3:$E$10005,E785,[1]!Table1[7])</f>
        <v/>
      </c>
      <c r="AL785" s="30">
        <f>SUMIF([1]route!$E$3:$E$10005,E785,[1]!Table1[8])</f>
        <v/>
      </c>
      <c r="AM785" s="30">
        <f>SUMIF([1]route!$E$3:$E$10005,E785,[1]!Table1[9])</f>
        <v/>
      </c>
      <c r="AN785" s="30">
        <f>SUMIF([1]route!$E$3:$E$10005,E785,[1]!Table1[10])</f>
        <v/>
      </c>
      <c r="AO785" s="30">
        <f>SUMIF([1]route!$E$3:$E$10005,E785,[1]!Table1[11])</f>
        <v/>
      </c>
      <c r="AP785" s="30">
        <f>SUMIF([1]route!$E$3:$E$10005,E785,[1]!Table1[12])</f>
        <v/>
      </c>
      <c r="AQ785" s="30">
        <f>SUMIF([1]route!$E$3:$E$10005,E785,[1]!Table1[13])</f>
        <v/>
      </c>
      <c r="AR785" s="30">
        <f>SUMIF([1]route!$E$3:$E$10005,E785,[1]!Table1[14])</f>
        <v/>
      </c>
      <c r="AS785" s="30">
        <f>SUMIF([1]route!$E$3:$E$10005,E785,[1]!Table1[15])</f>
        <v/>
      </c>
      <c r="AT785" s="30">
        <f>SUMIF([1]route!$E$3:$E$10005,E785,[1]!Table1[16])</f>
        <v/>
      </c>
      <c r="AU785" s="30">
        <f>SUMIF([1]route!$E$3:$E$10005,E785,[1]!Table1[17])</f>
        <v/>
      </c>
      <c r="AV785" s="30">
        <f>SUMIF([1]route!$E$3:$E$10005,E785,[1]!Table1[18])</f>
        <v/>
      </c>
      <c r="AW785" s="30">
        <f>SUMIF([1]route!$E$3:$E$10005,E785,[1]!Table1[19])</f>
        <v/>
      </c>
      <c r="AX785" s="30">
        <f>SUMIF([1]route!$E$3:$E$10005,E785,[1]!Table1[20])</f>
        <v/>
      </c>
      <c r="AY785" s="30">
        <f>SUMIF([1]route!$E$3:$E$10005,E785,[1]!Table1[21])</f>
        <v/>
      </c>
      <c r="AZ785" s="30">
        <f>SUMIF([1]route!$E$3:$E$10005,E785,[1]!Table1[22])</f>
        <v/>
      </c>
      <c r="BA785" s="30">
        <f>SUMIF([1]route!$E$3:$E$10005,E785,[1]!Table1[23])</f>
        <v/>
      </c>
      <c r="BB785" s="30">
        <f>SUMIF([1]route!$E$3:$E$10005,E785,[1]!Table1[24])</f>
        <v/>
      </c>
      <c r="BC785" s="30">
        <f>SUMIF([1]route!$E$3:$E$10005,E785,[1]!Table1[25])</f>
        <v/>
      </c>
      <c r="BD785" s="30">
        <f>SUMIF([1]route!$E$3:$E$10005,E785,[1]!Table1[26])</f>
        <v/>
      </c>
      <c r="BE785" s="30">
        <f>SUMIF([1]route!$E$3:$E$10005,E785,[1]!Table1[27])</f>
        <v/>
      </c>
      <c r="BF785" s="30">
        <f>SUMIF([1]route!$E$3:$E$10005,E785,[1]!Table1[28])</f>
        <v/>
      </c>
      <c r="BG785" s="30">
        <f>SUMIF([1]route!$E$3:$E$10005,E785,[1]!Table1[29])</f>
        <v/>
      </c>
      <c r="BH785" s="30">
        <f>SUMIF([1]route!$E$3:$E$10005,E785,[1]!Table1[30])</f>
        <v/>
      </c>
      <c r="BI785" s="30">
        <f>SUMIF([1]route!$E$3:$E$10005,E785,[1]!Table1[31])</f>
        <v/>
      </c>
      <c r="BJ785" s="30">
        <f>SUMIF([1]route!$E$3:$E$10005,E785,[1]!Table1[Remain PO])</f>
        <v/>
      </c>
      <c r="BK785" s="31">
        <f>SUMIF([1]route!$E$3:$E$10005,E785,[1]!Table1[N+1])</f>
        <v/>
      </c>
      <c r="BL785" s="31">
        <f>SUMIF([1]route!$E$3:$E$10005,E785,[1]!Table1[N+2])</f>
        <v/>
      </c>
      <c r="BM785" s="31">
        <f>SUMIF([1]route!$E$3:$E$10005,E785,[1]!Table1[N+3])</f>
        <v/>
      </c>
      <c r="BN785" s="32">
        <f>SUMIF([1]route!$E$3:$E$10005,E785,[1]!Table1[N+4])</f>
        <v/>
      </c>
      <c r="BP785" s="37">
        <f>$V785-$AD785</f>
        <v/>
      </c>
      <c r="BQ785" s="35">
        <f>BP785-AE785</f>
        <v/>
      </c>
      <c r="BR785" s="35">
        <f>BQ785-AF785</f>
        <v/>
      </c>
      <c r="BS785" s="35">
        <f>BR785-AG785</f>
        <v/>
      </c>
      <c r="BT785" s="35">
        <f>BS785-AH785</f>
        <v/>
      </c>
      <c r="BU785" s="35">
        <f>BT785-AI785</f>
        <v/>
      </c>
      <c r="BV785" s="35">
        <f>BU785-AJ785</f>
        <v/>
      </c>
      <c r="BW785" s="35">
        <f>BV785-AK785</f>
        <v/>
      </c>
      <c r="BX785" s="35">
        <f>BW785-AL785</f>
        <v/>
      </c>
      <c r="BY785" s="35">
        <f>BX785-AM785</f>
        <v/>
      </c>
      <c r="BZ785" s="35">
        <f>BY785-AN785</f>
        <v/>
      </c>
      <c r="CA785" s="35">
        <f>BZ785-AO785</f>
        <v/>
      </c>
      <c r="CB785" s="35">
        <f>CA785-AP785</f>
        <v/>
      </c>
      <c r="CC785" s="35">
        <f>CB785-AQ785</f>
        <v/>
      </c>
      <c r="CD785" s="35">
        <f>CC785-AR785</f>
        <v/>
      </c>
      <c r="CE785" s="35">
        <f>CD785-AS785</f>
        <v/>
      </c>
      <c r="CF785" s="35">
        <f>CE785-AT785</f>
        <v/>
      </c>
      <c r="CG785" s="35">
        <f>CF785-AU785</f>
        <v/>
      </c>
      <c r="CH785" s="35">
        <f>CG785-AV785</f>
        <v/>
      </c>
      <c r="CI785" s="35">
        <f>CH785-AW785</f>
        <v/>
      </c>
      <c r="CJ785" s="35">
        <f>CI785-AX785</f>
        <v/>
      </c>
      <c r="CK785" s="35">
        <f>CJ785-AY785</f>
        <v/>
      </c>
      <c r="CL785" s="35">
        <f>CK785-AZ785</f>
        <v/>
      </c>
      <c r="CM785" s="35">
        <f>CL785-BA785</f>
        <v/>
      </c>
      <c r="CN785" s="35">
        <f>CM785-BB785</f>
        <v/>
      </c>
      <c r="CO785" s="35">
        <f>CN785-BC785</f>
        <v/>
      </c>
      <c r="CP785" s="35">
        <f>CO785-BD785</f>
        <v/>
      </c>
      <c r="CQ785" s="35">
        <f>CP785-BE785</f>
        <v/>
      </c>
      <c r="CR785" s="35">
        <f>CQ785-BF785</f>
        <v/>
      </c>
      <c r="CS785" s="35">
        <f>CR785-BG785</f>
        <v/>
      </c>
      <c r="CT785" s="35">
        <f>CS785-BH785</f>
        <v/>
      </c>
      <c r="CU785" s="35">
        <f>CT785-BI785</f>
        <v/>
      </c>
      <c r="CV785" s="35">
        <f>CU785-BJ785</f>
        <v/>
      </c>
      <c r="CW785" s="38">
        <f>CV785-BK785</f>
        <v/>
      </c>
      <c r="CX785" s="38">
        <f>CW785-BL785</f>
        <v/>
      </c>
      <c r="CY785" s="38">
        <f>CX785-BM785</f>
        <v/>
      </c>
      <c r="CZ785" s="39">
        <f>CY785-BN785</f>
        <v/>
      </c>
      <c r="DA785" s="35" t="n"/>
    </row>
    <row r="786">
      <c r="D786" s="19" t="n"/>
      <c r="E786" s="19" t="n"/>
      <c r="F786" s="21" t="n"/>
      <c r="G786" s="21" t="n"/>
      <c r="H786" s="21" t="n"/>
      <c r="I786" s="19" t="n"/>
      <c r="J786" s="19" t="n"/>
      <c r="K786" s="21" t="n"/>
      <c r="L786" s="21" t="n"/>
      <c r="M786" s="22" t="n"/>
      <c r="N786" s="22" t="n"/>
      <c r="O786" s="19" t="n"/>
      <c r="P786" s="21" t="n"/>
      <c r="Q786" s="167">
        <f>'Cutting Rules'!AD786</f>
        <v/>
      </c>
      <c r="R786" s="168" t="n"/>
      <c r="S786" s="24" t="n"/>
      <c r="T786" s="169" t="inlineStr"/>
      <c r="U786" s="19" t="n"/>
      <c r="V786" s="25" t="n"/>
      <c r="W786" s="26" t="n"/>
      <c r="X786" s="27" t="n"/>
      <c r="Y786" s="47" t="n"/>
      <c r="Z786" s="121">
        <f>IFERROR(VLOOKUP(E786,[1]route!$E$3:$BL$10005,59,0),"")&amp;IFERROR(VLOOKUP(E786,[1]route!$E$3:$BL$10005,60,0),"")</f>
        <v/>
      </c>
      <c r="AA786" s="172">
        <f>IF(R786&gt;V786,R786-V786,0)</f>
        <v/>
      </c>
      <c r="AB786" s="173">
        <f>AA786*O786*N786/1000</f>
        <v/>
      </c>
      <c r="AC786" s="4">
        <f>IFERROR(MATCH($X786,$BP786:$CZ786,0),"")</f>
        <v/>
      </c>
      <c r="AD786" s="29" t="n">
        <v>0</v>
      </c>
      <c r="AE786" s="30">
        <f>SUMIF([1]route!$E$3:$E$10005,E786,[1]!Table1[1])</f>
        <v/>
      </c>
      <c r="AF786" s="30">
        <f>SUMIF([1]route!$E$3:$E$10005,E786,[1]!Table1[2])</f>
        <v/>
      </c>
      <c r="AG786" s="30">
        <f>SUMIF([1]route!$E$3:$E$10005,E786,[1]!Table1[3])</f>
        <v/>
      </c>
      <c r="AH786" s="30">
        <f>SUMIF([1]route!$E$3:$E$10005,E786,[1]!Table1[4])</f>
        <v/>
      </c>
      <c r="AI786" s="30">
        <f>SUMIF([1]route!$E$3:$E$10005,E786,[1]!Table1[5])</f>
        <v/>
      </c>
      <c r="AJ786" s="30">
        <f>SUMIF([1]route!$E$3:$E$10005,E786,[1]!Table1[6])</f>
        <v/>
      </c>
      <c r="AK786" s="30">
        <f>SUMIF([1]route!$E$3:$E$10005,E786,[1]!Table1[7])</f>
        <v/>
      </c>
      <c r="AL786" s="30">
        <f>SUMIF([1]route!$E$3:$E$10005,E786,[1]!Table1[8])</f>
        <v/>
      </c>
      <c r="AM786" s="30">
        <f>SUMIF([1]route!$E$3:$E$10005,E786,[1]!Table1[9])</f>
        <v/>
      </c>
      <c r="AN786" s="30">
        <f>SUMIF([1]route!$E$3:$E$10005,E786,[1]!Table1[10])</f>
        <v/>
      </c>
      <c r="AO786" s="30">
        <f>SUMIF([1]route!$E$3:$E$10005,E786,[1]!Table1[11])</f>
        <v/>
      </c>
      <c r="AP786" s="30">
        <f>SUMIF([1]route!$E$3:$E$10005,E786,[1]!Table1[12])</f>
        <v/>
      </c>
      <c r="AQ786" s="30">
        <f>SUMIF([1]route!$E$3:$E$10005,E786,[1]!Table1[13])</f>
        <v/>
      </c>
      <c r="AR786" s="30">
        <f>SUMIF([1]route!$E$3:$E$10005,E786,[1]!Table1[14])</f>
        <v/>
      </c>
      <c r="AS786" s="30">
        <f>SUMIF([1]route!$E$3:$E$10005,E786,[1]!Table1[15])</f>
        <v/>
      </c>
      <c r="AT786" s="30">
        <f>SUMIF([1]route!$E$3:$E$10005,E786,[1]!Table1[16])</f>
        <v/>
      </c>
      <c r="AU786" s="30">
        <f>SUMIF([1]route!$E$3:$E$10005,E786,[1]!Table1[17])</f>
        <v/>
      </c>
      <c r="AV786" s="30">
        <f>SUMIF([1]route!$E$3:$E$10005,E786,[1]!Table1[18])</f>
        <v/>
      </c>
      <c r="AW786" s="30">
        <f>SUMIF([1]route!$E$3:$E$10005,E786,[1]!Table1[19])</f>
        <v/>
      </c>
      <c r="AX786" s="30">
        <f>SUMIF([1]route!$E$3:$E$10005,E786,[1]!Table1[20])</f>
        <v/>
      </c>
      <c r="AY786" s="30">
        <f>SUMIF([1]route!$E$3:$E$10005,E786,[1]!Table1[21])</f>
        <v/>
      </c>
      <c r="AZ786" s="30">
        <f>SUMIF([1]route!$E$3:$E$10005,E786,[1]!Table1[22])</f>
        <v/>
      </c>
      <c r="BA786" s="30">
        <f>SUMIF([1]route!$E$3:$E$10005,E786,[1]!Table1[23])</f>
        <v/>
      </c>
      <c r="BB786" s="30">
        <f>SUMIF([1]route!$E$3:$E$10005,E786,[1]!Table1[24])</f>
        <v/>
      </c>
      <c r="BC786" s="30">
        <f>SUMIF([1]route!$E$3:$E$10005,E786,[1]!Table1[25])</f>
        <v/>
      </c>
      <c r="BD786" s="30">
        <f>SUMIF([1]route!$E$3:$E$10005,E786,[1]!Table1[26])</f>
        <v/>
      </c>
      <c r="BE786" s="30">
        <f>SUMIF([1]route!$E$3:$E$10005,E786,[1]!Table1[27])</f>
        <v/>
      </c>
      <c r="BF786" s="30">
        <f>SUMIF([1]route!$E$3:$E$10005,E786,[1]!Table1[28])</f>
        <v/>
      </c>
      <c r="BG786" s="30">
        <f>SUMIF([1]route!$E$3:$E$10005,E786,[1]!Table1[29])</f>
        <v/>
      </c>
      <c r="BH786" s="30">
        <f>SUMIF([1]route!$E$3:$E$10005,E786,[1]!Table1[30])</f>
        <v/>
      </c>
      <c r="BI786" s="30">
        <f>SUMIF([1]route!$E$3:$E$10005,E786,[1]!Table1[31])</f>
        <v/>
      </c>
      <c r="BJ786" s="30">
        <f>SUMIF([1]route!$E$3:$E$10005,E786,[1]!Table1[Remain PO])</f>
        <v/>
      </c>
      <c r="BK786" s="31">
        <f>SUMIF([1]route!$E$3:$E$10005,E786,[1]!Table1[N+1])</f>
        <v/>
      </c>
      <c r="BL786" s="31">
        <f>SUMIF([1]route!$E$3:$E$10005,E786,[1]!Table1[N+2])</f>
        <v/>
      </c>
      <c r="BM786" s="31">
        <f>SUMIF([1]route!$E$3:$E$10005,E786,[1]!Table1[N+3])</f>
        <v/>
      </c>
      <c r="BN786" s="32">
        <f>SUMIF([1]route!$E$3:$E$10005,E786,[1]!Table1[N+4])</f>
        <v/>
      </c>
      <c r="BP786" s="37">
        <f>$V786-$AD786</f>
        <v/>
      </c>
      <c r="BQ786" s="35">
        <f>BP786-AE786</f>
        <v/>
      </c>
      <c r="BR786" s="35">
        <f>BQ786-AF786</f>
        <v/>
      </c>
      <c r="BS786" s="35">
        <f>BR786-AG786</f>
        <v/>
      </c>
      <c r="BT786" s="35">
        <f>BS786-AH786</f>
        <v/>
      </c>
      <c r="BU786" s="35">
        <f>BT786-AI786</f>
        <v/>
      </c>
      <c r="BV786" s="35">
        <f>BU786-AJ786</f>
        <v/>
      </c>
      <c r="BW786" s="35">
        <f>BV786-AK786</f>
        <v/>
      </c>
      <c r="BX786" s="35">
        <f>BW786-AL786</f>
        <v/>
      </c>
      <c r="BY786" s="35">
        <f>BX786-AM786</f>
        <v/>
      </c>
      <c r="BZ786" s="35">
        <f>BY786-AN786</f>
        <v/>
      </c>
      <c r="CA786" s="35">
        <f>BZ786-AO786</f>
        <v/>
      </c>
      <c r="CB786" s="35">
        <f>CA786-AP786</f>
        <v/>
      </c>
      <c r="CC786" s="35">
        <f>CB786-AQ786</f>
        <v/>
      </c>
      <c r="CD786" s="35">
        <f>CC786-AR786</f>
        <v/>
      </c>
      <c r="CE786" s="35">
        <f>CD786-AS786</f>
        <v/>
      </c>
      <c r="CF786" s="35">
        <f>CE786-AT786</f>
        <v/>
      </c>
      <c r="CG786" s="35">
        <f>CF786-AU786</f>
        <v/>
      </c>
      <c r="CH786" s="35">
        <f>CG786-AV786</f>
        <v/>
      </c>
      <c r="CI786" s="35">
        <f>CH786-AW786</f>
        <v/>
      </c>
      <c r="CJ786" s="35">
        <f>CI786-AX786</f>
        <v/>
      </c>
      <c r="CK786" s="35">
        <f>CJ786-AY786</f>
        <v/>
      </c>
      <c r="CL786" s="35">
        <f>CK786-AZ786</f>
        <v/>
      </c>
      <c r="CM786" s="35">
        <f>CL786-BA786</f>
        <v/>
      </c>
      <c r="CN786" s="35">
        <f>CM786-BB786</f>
        <v/>
      </c>
      <c r="CO786" s="35">
        <f>CN786-BC786</f>
        <v/>
      </c>
      <c r="CP786" s="35">
        <f>CO786-BD786</f>
        <v/>
      </c>
      <c r="CQ786" s="35">
        <f>CP786-BE786</f>
        <v/>
      </c>
      <c r="CR786" s="35">
        <f>CQ786-BF786</f>
        <v/>
      </c>
      <c r="CS786" s="35">
        <f>CR786-BG786</f>
        <v/>
      </c>
      <c r="CT786" s="35">
        <f>CS786-BH786</f>
        <v/>
      </c>
      <c r="CU786" s="35">
        <f>CT786-BI786</f>
        <v/>
      </c>
      <c r="CV786" s="35">
        <f>CU786-BJ786</f>
        <v/>
      </c>
      <c r="CW786" s="38">
        <f>CV786-BK786</f>
        <v/>
      </c>
      <c r="CX786" s="38">
        <f>CW786-BL786</f>
        <v/>
      </c>
      <c r="CY786" s="38">
        <f>CX786-BM786</f>
        <v/>
      </c>
      <c r="CZ786" s="39">
        <f>CY786-BN786</f>
        <v/>
      </c>
      <c r="DA786" s="35" t="n"/>
    </row>
    <row r="787">
      <c r="D787" s="19" t="n"/>
      <c r="E787" s="19" t="n"/>
      <c r="F787" s="21" t="n"/>
      <c r="G787" s="21" t="n"/>
      <c r="H787" s="21" t="n"/>
      <c r="I787" s="19" t="n"/>
      <c r="J787" s="19" t="n"/>
      <c r="K787" s="21" t="n"/>
      <c r="L787" s="21" t="n"/>
      <c r="M787" s="22" t="n"/>
      <c r="N787" s="22" t="n"/>
      <c r="O787" s="19" t="n"/>
      <c r="P787" s="21" t="n"/>
      <c r="Q787" s="167">
        <f>'Cutting Rules'!AD787</f>
        <v/>
      </c>
      <c r="R787" s="168" t="n"/>
      <c r="S787" s="24" t="n"/>
      <c r="T787" s="169" t="inlineStr"/>
      <c r="U787" s="19" t="n"/>
      <c r="V787" s="25" t="n"/>
      <c r="W787" s="26" t="n"/>
      <c r="X787" s="27" t="n"/>
      <c r="Y787" s="47" t="n"/>
      <c r="Z787" s="121">
        <f>IFERROR(VLOOKUP(E787,[1]route!$E$3:$BL$10005,59,0),"")&amp;IFERROR(VLOOKUP(E787,[1]route!$E$3:$BL$10005,60,0),"")</f>
        <v/>
      </c>
      <c r="AA787" s="172">
        <f>IF(R787&gt;V787,R787-V787,0)</f>
        <v/>
      </c>
      <c r="AB787" s="173">
        <f>AA787*O787*N787/1000</f>
        <v/>
      </c>
      <c r="AC787" s="4">
        <f>IFERROR(MATCH($X787,$BP787:$CZ787,0),"")</f>
        <v/>
      </c>
      <c r="AD787" s="29" t="n">
        <v>0</v>
      </c>
      <c r="AE787" s="30">
        <f>SUMIF([1]route!$E$3:$E$10005,E787,[1]!Table1[1])</f>
        <v/>
      </c>
      <c r="AF787" s="30">
        <f>SUMIF([1]route!$E$3:$E$10005,E787,[1]!Table1[2])</f>
        <v/>
      </c>
      <c r="AG787" s="30">
        <f>SUMIF([1]route!$E$3:$E$10005,E787,[1]!Table1[3])</f>
        <v/>
      </c>
      <c r="AH787" s="30">
        <f>SUMIF([1]route!$E$3:$E$10005,E787,[1]!Table1[4])</f>
        <v/>
      </c>
      <c r="AI787" s="30">
        <f>SUMIF([1]route!$E$3:$E$10005,E787,[1]!Table1[5])</f>
        <v/>
      </c>
      <c r="AJ787" s="30">
        <f>SUMIF([1]route!$E$3:$E$10005,E787,[1]!Table1[6])</f>
        <v/>
      </c>
      <c r="AK787" s="30">
        <f>SUMIF([1]route!$E$3:$E$10005,E787,[1]!Table1[7])</f>
        <v/>
      </c>
      <c r="AL787" s="30">
        <f>SUMIF([1]route!$E$3:$E$10005,E787,[1]!Table1[8])</f>
        <v/>
      </c>
      <c r="AM787" s="30">
        <f>SUMIF([1]route!$E$3:$E$10005,E787,[1]!Table1[9])</f>
        <v/>
      </c>
      <c r="AN787" s="30">
        <f>SUMIF([1]route!$E$3:$E$10005,E787,[1]!Table1[10])</f>
        <v/>
      </c>
      <c r="AO787" s="30">
        <f>SUMIF([1]route!$E$3:$E$10005,E787,[1]!Table1[11])</f>
        <v/>
      </c>
      <c r="AP787" s="30">
        <f>SUMIF([1]route!$E$3:$E$10005,E787,[1]!Table1[12])</f>
        <v/>
      </c>
      <c r="AQ787" s="30">
        <f>SUMIF([1]route!$E$3:$E$10005,E787,[1]!Table1[13])</f>
        <v/>
      </c>
      <c r="AR787" s="30">
        <f>SUMIF([1]route!$E$3:$E$10005,E787,[1]!Table1[14])</f>
        <v/>
      </c>
      <c r="AS787" s="30">
        <f>SUMIF([1]route!$E$3:$E$10005,E787,[1]!Table1[15])</f>
        <v/>
      </c>
      <c r="AT787" s="30">
        <f>SUMIF([1]route!$E$3:$E$10005,E787,[1]!Table1[16])</f>
        <v/>
      </c>
      <c r="AU787" s="30">
        <f>SUMIF([1]route!$E$3:$E$10005,E787,[1]!Table1[17])</f>
        <v/>
      </c>
      <c r="AV787" s="30">
        <f>SUMIF([1]route!$E$3:$E$10005,E787,[1]!Table1[18])</f>
        <v/>
      </c>
      <c r="AW787" s="30">
        <f>SUMIF([1]route!$E$3:$E$10005,E787,[1]!Table1[19])</f>
        <v/>
      </c>
      <c r="AX787" s="30">
        <f>SUMIF([1]route!$E$3:$E$10005,E787,[1]!Table1[20])</f>
        <v/>
      </c>
      <c r="AY787" s="30">
        <f>SUMIF([1]route!$E$3:$E$10005,E787,[1]!Table1[21])</f>
        <v/>
      </c>
      <c r="AZ787" s="30">
        <f>SUMIF([1]route!$E$3:$E$10005,E787,[1]!Table1[22])</f>
        <v/>
      </c>
      <c r="BA787" s="30">
        <f>SUMIF([1]route!$E$3:$E$10005,E787,[1]!Table1[23])</f>
        <v/>
      </c>
      <c r="BB787" s="30">
        <f>SUMIF([1]route!$E$3:$E$10005,E787,[1]!Table1[24])</f>
        <v/>
      </c>
      <c r="BC787" s="30">
        <f>SUMIF([1]route!$E$3:$E$10005,E787,[1]!Table1[25])</f>
        <v/>
      </c>
      <c r="BD787" s="30">
        <f>SUMIF([1]route!$E$3:$E$10005,E787,[1]!Table1[26])</f>
        <v/>
      </c>
      <c r="BE787" s="30">
        <f>SUMIF([1]route!$E$3:$E$10005,E787,[1]!Table1[27])</f>
        <v/>
      </c>
      <c r="BF787" s="30">
        <f>SUMIF([1]route!$E$3:$E$10005,E787,[1]!Table1[28])</f>
        <v/>
      </c>
      <c r="BG787" s="30">
        <f>SUMIF([1]route!$E$3:$E$10005,E787,[1]!Table1[29])</f>
        <v/>
      </c>
      <c r="BH787" s="30">
        <f>SUMIF([1]route!$E$3:$E$10005,E787,[1]!Table1[30])</f>
        <v/>
      </c>
      <c r="BI787" s="30">
        <f>SUMIF([1]route!$E$3:$E$10005,E787,[1]!Table1[31])</f>
        <v/>
      </c>
      <c r="BJ787" s="30">
        <f>SUMIF([1]route!$E$3:$E$10005,E787,[1]!Table1[Remain PO])</f>
        <v/>
      </c>
      <c r="BK787" s="31">
        <f>SUMIF([1]route!$E$3:$E$10005,E787,[1]!Table1[N+1])</f>
        <v/>
      </c>
      <c r="BL787" s="31">
        <f>SUMIF([1]route!$E$3:$E$10005,E787,[1]!Table1[N+2])</f>
        <v/>
      </c>
      <c r="BM787" s="31">
        <f>SUMIF([1]route!$E$3:$E$10005,E787,[1]!Table1[N+3])</f>
        <v/>
      </c>
      <c r="BN787" s="32">
        <f>SUMIF([1]route!$E$3:$E$10005,E787,[1]!Table1[N+4])</f>
        <v/>
      </c>
      <c r="BP787" s="37">
        <f>$V787-$AD787</f>
        <v/>
      </c>
      <c r="BQ787" s="35">
        <f>BP787-AE787</f>
        <v/>
      </c>
      <c r="BR787" s="35">
        <f>BQ787-AF787</f>
        <v/>
      </c>
      <c r="BS787" s="35">
        <f>BR787-AG787</f>
        <v/>
      </c>
      <c r="BT787" s="35">
        <f>BS787-AH787</f>
        <v/>
      </c>
      <c r="BU787" s="35">
        <f>BT787-AI787</f>
        <v/>
      </c>
      <c r="BV787" s="35">
        <f>BU787-AJ787</f>
        <v/>
      </c>
      <c r="BW787" s="35">
        <f>BV787-AK787</f>
        <v/>
      </c>
      <c r="BX787" s="35">
        <f>BW787-AL787</f>
        <v/>
      </c>
      <c r="BY787" s="35">
        <f>BX787-AM787</f>
        <v/>
      </c>
      <c r="BZ787" s="35">
        <f>BY787-AN787</f>
        <v/>
      </c>
      <c r="CA787" s="35">
        <f>BZ787-AO787</f>
        <v/>
      </c>
      <c r="CB787" s="35">
        <f>CA787-AP787</f>
        <v/>
      </c>
      <c r="CC787" s="35">
        <f>CB787-AQ787</f>
        <v/>
      </c>
      <c r="CD787" s="35">
        <f>CC787-AR787</f>
        <v/>
      </c>
      <c r="CE787" s="35">
        <f>CD787-AS787</f>
        <v/>
      </c>
      <c r="CF787" s="35">
        <f>CE787-AT787</f>
        <v/>
      </c>
      <c r="CG787" s="35">
        <f>CF787-AU787</f>
        <v/>
      </c>
      <c r="CH787" s="35">
        <f>CG787-AV787</f>
        <v/>
      </c>
      <c r="CI787" s="35">
        <f>CH787-AW787</f>
        <v/>
      </c>
      <c r="CJ787" s="35">
        <f>CI787-AX787</f>
        <v/>
      </c>
      <c r="CK787" s="35">
        <f>CJ787-AY787</f>
        <v/>
      </c>
      <c r="CL787" s="35">
        <f>CK787-AZ787</f>
        <v/>
      </c>
      <c r="CM787" s="35">
        <f>CL787-BA787</f>
        <v/>
      </c>
      <c r="CN787" s="35">
        <f>CM787-BB787</f>
        <v/>
      </c>
      <c r="CO787" s="35">
        <f>CN787-BC787</f>
        <v/>
      </c>
      <c r="CP787" s="35">
        <f>CO787-BD787</f>
        <v/>
      </c>
      <c r="CQ787" s="35">
        <f>CP787-BE787</f>
        <v/>
      </c>
      <c r="CR787" s="35">
        <f>CQ787-BF787</f>
        <v/>
      </c>
      <c r="CS787" s="35">
        <f>CR787-BG787</f>
        <v/>
      </c>
      <c r="CT787" s="35">
        <f>CS787-BH787</f>
        <v/>
      </c>
      <c r="CU787" s="35">
        <f>CT787-BI787</f>
        <v/>
      </c>
      <c r="CV787" s="35">
        <f>CU787-BJ787</f>
        <v/>
      </c>
      <c r="CW787" s="38">
        <f>CV787-BK787</f>
        <v/>
      </c>
      <c r="CX787" s="38">
        <f>CW787-BL787</f>
        <v/>
      </c>
      <c r="CY787" s="38">
        <f>CX787-BM787</f>
        <v/>
      </c>
      <c r="CZ787" s="39">
        <f>CY787-BN787</f>
        <v/>
      </c>
      <c r="DA787" s="35" t="n"/>
    </row>
    <row r="788">
      <c r="D788" s="19" t="n"/>
      <c r="E788" s="19" t="n"/>
      <c r="F788" s="21" t="n"/>
      <c r="G788" s="21" t="n"/>
      <c r="H788" s="21" t="n"/>
      <c r="I788" s="19" t="n"/>
      <c r="J788" s="19" t="n"/>
      <c r="K788" s="21" t="n"/>
      <c r="L788" s="21" t="n"/>
      <c r="M788" s="22" t="n"/>
      <c r="N788" s="22" t="n"/>
      <c r="O788" s="19" t="n"/>
      <c r="P788" s="21" t="n"/>
      <c r="Q788" s="167">
        <f>'Cutting Rules'!AD788</f>
        <v/>
      </c>
      <c r="R788" s="168" t="n"/>
      <c r="S788" s="24" t="n"/>
      <c r="T788" s="169" t="inlineStr"/>
      <c r="U788" s="19" t="n"/>
      <c r="V788" s="25" t="n"/>
      <c r="W788" s="26" t="n"/>
      <c r="X788" s="27" t="n"/>
      <c r="Y788" s="47" t="n"/>
      <c r="Z788" s="121">
        <f>IFERROR(VLOOKUP(E788,[1]route!$E$3:$BL$10005,59,0),"")&amp;IFERROR(VLOOKUP(E788,[1]route!$E$3:$BL$10005,60,0),"")</f>
        <v/>
      </c>
      <c r="AA788" s="172">
        <f>IF(R788&gt;V788,R788-V788,0)</f>
        <v/>
      </c>
      <c r="AB788" s="173">
        <f>AA788*O788*N788/1000</f>
        <v/>
      </c>
      <c r="AC788" s="4">
        <f>IFERROR(MATCH($X788,$BP788:$CZ788,0),"")</f>
        <v/>
      </c>
      <c r="AD788" s="29" t="n">
        <v>0</v>
      </c>
      <c r="AE788" s="30">
        <f>SUMIF([1]route!$E$3:$E$10005,E788,[1]!Table1[1])</f>
        <v/>
      </c>
      <c r="AF788" s="30">
        <f>SUMIF([1]route!$E$3:$E$10005,E788,[1]!Table1[2])</f>
        <v/>
      </c>
      <c r="AG788" s="30">
        <f>SUMIF([1]route!$E$3:$E$10005,E788,[1]!Table1[3])</f>
        <v/>
      </c>
      <c r="AH788" s="30">
        <f>SUMIF([1]route!$E$3:$E$10005,E788,[1]!Table1[4])</f>
        <v/>
      </c>
      <c r="AI788" s="30">
        <f>SUMIF([1]route!$E$3:$E$10005,E788,[1]!Table1[5])</f>
        <v/>
      </c>
      <c r="AJ788" s="30">
        <f>SUMIF([1]route!$E$3:$E$10005,E788,[1]!Table1[6])</f>
        <v/>
      </c>
      <c r="AK788" s="30">
        <f>SUMIF([1]route!$E$3:$E$10005,E788,[1]!Table1[7])</f>
        <v/>
      </c>
      <c r="AL788" s="30">
        <f>SUMIF([1]route!$E$3:$E$10005,E788,[1]!Table1[8])</f>
        <v/>
      </c>
      <c r="AM788" s="30">
        <f>SUMIF([1]route!$E$3:$E$10005,E788,[1]!Table1[9])</f>
        <v/>
      </c>
      <c r="AN788" s="30">
        <f>SUMIF([1]route!$E$3:$E$10005,E788,[1]!Table1[10])</f>
        <v/>
      </c>
      <c r="AO788" s="30">
        <f>SUMIF([1]route!$E$3:$E$10005,E788,[1]!Table1[11])</f>
        <v/>
      </c>
      <c r="AP788" s="30">
        <f>SUMIF([1]route!$E$3:$E$10005,E788,[1]!Table1[12])</f>
        <v/>
      </c>
      <c r="AQ788" s="30">
        <f>SUMIF([1]route!$E$3:$E$10005,E788,[1]!Table1[13])</f>
        <v/>
      </c>
      <c r="AR788" s="30">
        <f>SUMIF([1]route!$E$3:$E$10005,E788,[1]!Table1[14])</f>
        <v/>
      </c>
      <c r="AS788" s="30">
        <f>SUMIF([1]route!$E$3:$E$10005,E788,[1]!Table1[15])</f>
        <v/>
      </c>
      <c r="AT788" s="30">
        <f>SUMIF([1]route!$E$3:$E$10005,E788,[1]!Table1[16])</f>
        <v/>
      </c>
      <c r="AU788" s="30">
        <f>SUMIF([1]route!$E$3:$E$10005,E788,[1]!Table1[17])</f>
        <v/>
      </c>
      <c r="AV788" s="30">
        <f>SUMIF([1]route!$E$3:$E$10005,E788,[1]!Table1[18])</f>
        <v/>
      </c>
      <c r="AW788" s="30">
        <f>SUMIF([1]route!$E$3:$E$10005,E788,[1]!Table1[19])</f>
        <v/>
      </c>
      <c r="AX788" s="30">
        <f>SUMIF([1]route!$E$3:$E$10005,E788,[1]!Table1[20])</f>
        <v/>
      </c>
      <c r="AY788" s="30">
        <f>SUMIF([1]route!$E$3:$E$10005,E788,[1]!Table1[21])</f>
        <v/>
      </c>
      <c r="AZ788" s="30">
        <f>SUMIF([1]route!$E$3:$E$10005,E788,[1]!Table1[22])</f>
        <v/>
      </c>
      <c r="BA788" s="30">
        <f>SUMIF([1]route!$E$3:$E$10005,E788,[1]!Table1[23])</f>
        <v/>
      </c>
      <c r="BB788" s="30">
        <f>SUMIF([1]route!$E$3:$E$10005,E788,[1]!Table1[24])</f>
        <v/>
      </c>
      <c r="BC788" s="30">
        <f>SUMIF([1]route!$E$3:$E$10005,E788,[1]!Table1[25])</f>
        <v/>
      </c>
      <c r="BD788" s="30">
        <f>SUMIF([1]route!$E$3:$E$10005,E788,[1]!Table1[26])</f>
        <v/>
      </c>
      <c r="BE788" s="30">
        <f>SUMIF([1]route!$E$3:$E$10005,E788,[1]!Table1[27])</f>
        <v/>
      </c>
      <c r="BF788" s="30">
        <f>SUMIF([1]route!$E$3:$E$10005,E788,[1]!Table1[28])</f>
        <v/>
      </c>
      <c r="BG788" s="30">
        <f>SUMIF([1]route!$E$3:$E$10005,E788,[1]!Table1[29])</f>
        <v/>
      </c>
      <c r="BH788" s="30">
        <f>SUMIF([1]route!$E$3:$E$10005,E788,[1]!Table1[30])</f>
        <v/>
      </c>
      <c r="BI788" s="30">
        <f>SUMIF([1]route!$E$3:$E$10005,E788,[1]!Table1[31])</f>
        <v/>
      </c>
      <c r="BJ788" s="30">
        <f>SUMIF([1]route!$E$3:$E$10005,E788,[1]!Table1[Remain PO])</f>
        <v/>
      </c>
      <c r="BK788" s="31">
        <f>SUMIF([1]route!$E$3:$E$10005,E788,[1]!Table1[N+1])</f>
        <v/>
      </c>
      <c r="BL788" s="31">
        <f>SUMIF([1]route!$E$3:$E$10005,E788,[1]!Table1[N+2])</f>
        <v/>
      </c>
      <c r="BM788" s="31">
        <f>SUMIF([1]route!$E$3:$E$10005,E788,[1]!Table1[N+3])</f>
        <v/>
      </c>
      <c r="BN788" s="32">
        <f>SUMIF([1]route!$E$3:$E$10005,E788,[1]!Table1[N+4])</f>
        <v/>
      </c>
      <c r="BP788" s="37">
        <f>$V788-$AD788</f>
        <v/>
      </c>
      <c r="BQ788" s="35">
        <f>BP788-AE788</f>
        <v/>
      </c>
      <c r="BR788" s="35">
        <f>BQ788-AF788</f>
        <v/>
      </c>
      <c r="BS788" s="35">
        <f>BR788-AG788</f>
        <v/>
      </c>
      <c r="BT788" s="35">
        <f>BS788-AH788</f>
        <v/>
      </c>
      <c r="BU788" s="35">
        <f>BT788-AI788</f>
        <v/>
      </c>
      <c r="BV788" s="35">
        <f>BU788-AJ788</f>
        <v/>
      </c>
      <c r="BW788" s="35">
        <f>BV788-AK788</f>
        <v/>
      </c>
      <c r="BX788" s="35">
        <f>BW788-AL788</f>
        <v/>
      </c>
      <c r="BY788" s="35">
        <f>BX788-AM788</f>
        <v/>
      </c>
      <c r="BZ788" s="35">
        <f>BY788-AN788</f>
        <v/>
      </c>
      <c r="CA788" s="35">
        <f>BZ788-AO788</f>
        <v/>
      </c>
      <c r="CB788" s="35">
        <f>CA788-AP788</f>
        <v/>
      </c>
      <c r="CC788" s="35">
        <f>CB788-AQ788</f>
        <v/>
      </c>
      <c r="CD788" s="35">
        <f>CC788-AR788</f>
        <v/>
      </c>
      <c r="CE788" s="35">
        <f>CD788-AS788</f>
        <v/>
      </c>
      <c r="CF788" s="35">
        <f>CE788-AT788</f>
        <v/>
      </c>
      <c r="CG788" s="35">
        <f>CF788-AU788</f>
        <v/>
      </c>
      <c r="CH788" s="35">
        <f>CG788-AV788</f>
        <v/>
      </c>
      <c r="CI788" s="35">
        <f>CH788-AW788</f>
        <v/>
      </c>
      <c r="CJ788" s="35">
        <f>CI788-AX788</f>
        <v/>
      </c>
      <c r="CK788" s="35">
        <f>CJ788-AY788</f>
        <v/>
      </c>
      <c r="CL788" s="35">
        <f>CK788-AZ788</f>
        <v/>
      </c>
      <c r="CM788" s="35">
        <f>CL788-BA788</f>
        <v/>
      </c>
      <c r="CN788" s="35">
        <f>CM788-BB788</f>
        <v/>
      </c>
      <c r="CO788" s="35">
        <f>CN788-BC788</f>
        <v/>
      </c>
      <c r="CP788" s="35">
        <f>CO788-BD788</f>
        <v/>
      </c>
      <c r="CQ788" s="35">
        <f>CP788-BE788</f>
        <v/>
      </c>
      <c r="CR788" s="35">
        <f>CQ788-BF788</f>
        <v/>
      </c>
      <c r="CS788" s="35">
        <f>CR788-BG788</f>
        <v/>
      </c>
      <c r="CT788" s="35">
        <f>CS788-BH788</f>
        <v/>
      </c>
      <c r="CU788" s="35">
        <f>CT788-BI788</f>
        <v/>
      </c>
      <c r="CV788" s="35">
        <f>CU788-BJ788</f>
        <v/>
      </c>
      <c r="CW788" s="38">
        <f>CV788-BK788</f>
        <v/>
      </c>
      <c r="CX788" s="38">
        <f>CW788-BL788</f>
        <v/>
      </c>
      <c r="CY788" s="38">
        <f>CX788-BM788</f>
        <v/>
      </c>
      <c r="CZ788" s="39">
        <f>CY788-BN788</f>
        <v/>
      </c>
      <c r="DA788" s="35" t="n"/>
    </row>
    <row r="789">
      <c r="D789" s="19" t="n"/>
      <c r="E789" s="19" t="n"/>
      <c r="F789" s="21" t="n"/>
      <c r="G789" s="21" t="n"/>
      <c r="H789" s="21" t="n"/>
      <c r="I789" s="19" t="n"/>
      <c r="J789" s="19" t="n"/>
      <c r="K789" s="21" t="n"/>
      <c r="L789" s="21" t="n"/>
      <c r="M789" s="22" t="n"/>
      <c r="N789" s="22" t="n"/>
      <c r="O789" s="19" t="n"/>
      <c r="P789" s="21" t="n"/>
      <c r="Q789" s="167">
        <f>'Cutting Rules'!AD789</f>
        <v/>
      </c>
      <c r="R789" s="168" t="n"/>
      <c r="S789" s="24" t="n"/>
      <c r="T789" s="169" t="inlineStr"/>
      <c r="U789" s="19" t="n"/>
      <c r="V789" s="25" t="n"/>
      <c r="W789" s="26" t="n"/>
      <c r="X789" s="27" t="n"/>
      <c r="Y789" s="47" t="n"/>
      <c r="Z789" s="121">
        <f>IFERROR(VLOOKUP(E789,[1]route!$E$3:$BL$10005,59,0),"")&amp;IFERROR(VLOOKUP(E789,[1]route!$E$3:$BL$10005,60,0),"")</f>
        <v/>
      </c>
      <c r="AA789" s="172">
        <f>IF(R789&gt;V789,R789-V789,0)</f>
        <v/>
      </c>
      <c r="AB789" s="173">
        <f>AA789*O789*N789/1000</f>
        <v/>
      </c>
      <c r="AC789" s="4">
        <f>IFERROR(MATCH($X789,$BP789:$CZ789,0),"")</f>
        <v/>
      </c>
      <c r="AD789" s="29" t="n">
        <v>0</v>
      </c>
      <c r="AE789" s="30">
        <f>SUMIF([1]route!$E$3:$E$10005,E789,[1]!Table1[1])</f>
        <v/>
      </c>
      <c r="AF789" s="30">
        <f>SUMIF([1]route!$E$3:$E$10005,E789,[1]!Table1[2])</f>
        <v/>
      </c>
      <c r="AG789" s="30">
        <f>SUMIF([1]route!$E$3:$E$10005,E789,[1]!Table1[3])</f>
        <v/>
      </c>
      <c r="AH789" s="30">
        <f>SUMIF([1]route!$E$3:$E$10005,E789,[1]!Table1[4])</f>
        <v/>
      </c>
      <c r="AI789" s="30">
        <f>SUMIF([1]route!$E$3:$E$10005,E789,[1]!Table1[5])</f>
        <v/>
      </c>
      <c r="AJ789" s="30">
        <f>SUMIF([1]route!$E$3:$E$10005,E789,[1]!Table1[6])</f>
        <v/>
      </c>
      <c r="AK789" s="30">
        <f>SUMIF([1]route!$E$3:$E$10005,E789,[1]!Table1[7])</f>
        <v/>
      </c>
      <c r="AL789" s="30">
        <f>SUMIF([1]route!$E$3:$E$10005,E789,[1]!Table1[8])</f>
        <v/>
      </c>
      <c r="AM789" s="30">
        <f>SUMIF([1]route!$E$3:$E$10005,E789,[1]!Table1[9])</f>
        <v/>
      </c>
      <c r="AN789" s="30">
        <f>SUMIF([1]route!$E$3:$E$10005,E789,[1]!Table1[10])</f>
        <v/>
      </c>
      <c r="AO789" s="30">
        <f>SUMIF([1]route!$E$3:$E$10005,E789,[1]!Table1[11])</f>
        <v/>
      </c>
      <c r="AP789" s="30">
        <f>SUMIF([1]route!$E$3:$E$10005,E789,[1]!Table1[12])</f>
        <v/>
      </c>
      <c r="AQ789" s="30">
        <f>SUMIF([1]route!$E$3:$E$10005,E789,[1]!Table1[13])</f>
        <v/>
      </c>
      <c r="AR789" s="30">
        <f>SUMIF([1]route!$E$3:$E$10005,E789,[1]!Table1[14])</f>
        <v/>
      </c>
      <c r="AS789" s="30">
        <f>SUMIF([1]route!$E$3:$E$10005,E789,[1]!Table1[15])</f>
        <v/>
      </c>
      <c r="AT789" s="30">
        <f>SUMIF([1]route!$E$3:$E$10005,E789,[1]!Table1[16])</f>
        <v/>
      </c>
      <c r="AU789" s="30">
        <f>SUMIF([1]route!$E$3:$E$10005,E789,[1]!Table1[17])</f>
        <v/>
      </c>
      <c r="AV789" s="30">
        <f>SUMIF([1]route!$E$3:$E$10005,E789,[1]!Table1[18])</f>
        <v/>
      </c>
      <c r="AW789" s="30">
        <f>SUMIF([1]route!$E$3:$E$10005,E789,[1]!Table1[19])</f>
        <v/>
      </c>
      <c r="AX789" s="30">
        <f>SUMIF([1]route!$E$3:$E$10005,E789,[1]!Table1[20])</f>
        <v/>
      </c>
      <c r="AY789" s="30">
        <f>SUMIF([1]route!$E$3:$E$10005,E789,[1]!Table1[21])</f>
        <v/>
      </c>
      <c r="AZ789" s="30">
        <f>SUMIF([1]route!$E$3:$E$10005,E789,[1]!Table1[22])</f>
        <v/>
      </c>
      <c r="BA789" s="30">
        <f>SUMIF([1]route!$E$3:$E$10005,E789,[1]!Table1[23])</f>
        <v/>
      </c>
      <c r="BB789" s="30">
        <f>SUMIF([1]route!$E$3:$E$10005,E789,[1]!Table1[24])</f>
        <v/>
      </c>
      <c r="BC789" s="30">
        <f>SUMIF([1]route!$E$3:$E$10005,E789,[1]!Table1[25])</f>
        <v/>
      </c>
      <c r="BD789" s="30">
        <f>SUMIF([1]route!$E$3:$E$10005,E789,[1]!Table1[26])</f>
        <v/>
      </c>
      <c r="BE789" s="30">
        <f>SUMIF([1]route!$E$3:$E$10005,E789,[1]!Table1[27])</f>
        <v/>
      </c>
      <c r="BF789" s="30">
        <f>SUMIF([1]route!$E$3:$E$10005,E789,[1]!Table1[28])</f>
        <v/>
      </c>
      <c r="BG789" s="30">
        <f>SUMIF([1]route!$E$3:$E$10005,E789,[1]!Table1[29])</f>
        <v/>
      </c>
      <c r="BH789" s="30">
        <f>SUMIF([1]route!$E$3:$E$10005,E789,[1]!Table1[30])</f>
        <v/>
      </c>
      <c r="BI789" s="30">
        <f>SUMIF([1]route!$E$3:$E$10005,E789,[1]!Table1[31])</f>
        <v/>
      </c>
      <c r="BJ789" s="30">
        <f>SUMIF([1]route!$E$3:$E$10005,E789,[1]!Table1[Remain PO])</f>
        <v/>
      </c>
      <c r="BK789" s="31">
        <f>SUMIF([1]route!$E$3:$E$10005,E789,[1]!Table1[N+1])</f>
        <v/>
      </c>
      <c r="BL789" s="31">
        <f>SUMIF([1]route!$E$3:$E$10005,E789,[1]!Table1[N+2])</f>
        <v/>
      </c>
      <c r="BM789" s="31">
        <f>SUMIF([1]route!$E$3:$E$10005,E789,[1]!Table1[N+3])</f>
        <v/>
      </c>
      <c r="BN789" s="32">
        <f>SUMIF([1]route!$E$3:$E$10005,E789,[1]!Table1[N+4])</f>
        <v/>
      </c>
      <c r="BP789" s="37">
        <f>$V789-$AD789</f>
        <v/>
      </c>
      <c r="BQ789" s="35">
        <f>BP789-AE789</f>
        <v/>
      </c>
      <c r="BR789" s="35">
        <f>BQ789-AF789</f>
        <v/>
      </c>
      <c r="BS789" s="35">
        <f>BR789-AG789</f>
        <v/>
      </c>
      <c r="BT789" s="35">
        <f>BS789-AH789</f>
        <v/>
      </c>
      <c r="BU789" s="35">
        <f>BT789-AI789</f>
        <v/>
      </c>
      <c r="BV789" s="35">
        <f>BU789-AJ789</f>
        <v/>
      </c>
      <c r="BW789" s="35">
        <f>BV789-AK789</f>
        <v/>
      </c>
      <c r="BX789" s="35">
        <f>BW789-AL789</f>
        <v/>
      </c>
      <c r="BY789" s="35">
        <f>BX789-AM789</f>
        <v/>
      </c>
      <c r="BZ789" s="35">
        <f>BY789-AN789</f>
        <v/>
      </c>
      <c r="CA789" s="35">
        <f>BZ789-AO789</f>
        <v/>
      </c>
      <c r="CB789" s="35">
        <f>CA789-AP789</f>
        <v/>
      </c>
      <c r="CC789" s="35">
        <f>CB789-AQ789</f>
        <v/>
      </c>
      <c r="CD789" s="35">
        <f>CC789-AR789</f>
        <v/>
      </c>
      <c r="CE789" s="35">
        <f>CD789-AS789</f>
        <v/>
      </c>
      <c r="CF789" s="35">
        <f>CE789-AT789</f>
        <v/>
      </c>
      <c r="CG789" s="35">
        <f>CF789-AU789</f>
        <v/>
      </c>
      <c r="CH789" s="35">
        <f>CG789-AV789</f>
        <v/>
      </c>
      <c r="CI789" s="35">
        <f>CH789-AW789</f>
        <v/>
      </c>
      <c r="CJ789" s="35">
        <f>CI789-AX789</f>
        <v/>
      </c>
      <c r="CK789" s="35">
        <f>CJ789-AY789</f>
        <v/>
      </c>
      <c r="CL789" s="35">
        <f>CK789-AZ789</f>
        <v/>
      </c>
      <c r="CM789" s="35">
        <f>CL789-BA789</f>
        <v/>
      </c>
      <c r="CN789" s="35">
        <f>CM789-BB789</f>
        <v/>
      </c>
      <c r="CO789" s="35">
        <f>CN789-BC789</f>
        <v/>
      </c>
      <c r="CP789" s="35">
        <f>CO789-BD789</f>
        <v/>
      </c>
      <c r="CQ789" s="35">
        <f>CP789-BE789</f>
        <v/>
      </c>
      <c r="CR789" s="35">
        <f>CQ789-BF789</f>
        <v/>
      </c>
      <c r="CS789" s="35">
        <f>CR789-BG789</f>
        <v/>
      </c>
      <c r="CT789" s="35">
        <f>CS789-BH789</f>
        <v/>
      </c>
      <c r="CU789" s="35">
        <f>CT789-BI789</f>
        <v/>
      </c>
      <c r="CV789" s="35">
        <f>CU789-BJ789</f>
        <v/>
      </c>
      <c r="CW789" s="38">
        <f>CV789-BK789</f>
        <v/>
      </c>
      <c r="CX789" s="38">
        <f>CW789-BL789</f>
        <v/>
      </c>
      <c r="CY789" s="38">
        <f>CX789-BM789</f>
        <v/>
      </c>
      <c r="CZ789" s="39">
        <f>CY789-BN789</f>
        <v/>
      </c>
      <c r="DA789" s="35" t="n"/>
    </row>
    <row r="790">
      <c r="D790" s="19" t="n"/>
      <c r="E790" s="19" t="n"/>
      <c r="F790" s="21" t="n"/>
      <c r="G790" s="21" t="n"/>
      <c r="H790" s="21" t="n"/>
      <c r="I790" s="19" t="n"/>
      <c r="J790" s="19" t="n"/>
      <c r="K790" s="21" t="n"/>
      <c r="L790" s="21" t="n"/>
      <c r="M790" s="22" t="n"/>
      <c r="N790" s="22" t="n"/>
      <c r="O790" s="19" t="n"/>
      <c r="P790" s="21" t="n"/>
      <c r="Q790" s="167">
        <f>'Cutting Rules'!AD790</f>
        <v/>
      </c>
      <c r="R790" s="168" t="n"/>
      <c r="S790" s="24" t="n"/>
      <c r="T790" s="169" t="inlineStr"/>
      <c r="U790" s="19" t="n"/>
      <c r="V790" s="25" t="n"/>
      <c r="W790" s="26" t="n"/>
      <c r="X790" s="27" t="n"/>
      <c r="Y790" s="47" t="n"/>
      <c r="Z790" s="121">
        <f>IFERROR(VLOOKUP(E790,[1]route!$E$3:$BL$10005,59,0),"")&amp;IFERROR(VLOOKUP(E790,[1]route!$E$3:$BL$10005,60,0),"")</f>
        <v/>
      </c>
      <c r="AA790" s="172">
        <f>IF(R790&gt;V790,R790-V790,0)</f>
        <v/>
      </c>
      <c r="AB790" s="173">
        <f>AA790*O790*N790/1000</f>
        <v/>
      </c>
      <c r="AC790" s="4">
        <f>IFERROR(MATCH($X790,$BP790:$CZ790,0),"")</f>
        <v/>
      </c>
      <c r="AD790" s="29" t="n">
        <v>0</v>
      </c>
      <c r="AE790" s="30">
        <f>SUMIF([1]route!$E$3:$E$10005,E790,[1]!Table1[1])</f>
        <v/>
      </c>
      <c r="AF790" s="30">
        <f>SUMIF([1]route!$E$3:$E$10005,E790,[1]!Table1[2])</f>
        <v/>
      </c>
      <c r="AG790" s="30">
        <f>SUMIF([1]route!$E$3:$E$10005,E790,[1]!Table1[3])</f>
        <v/>
      </c>
      <c r="AH790" s="30">
        <f>SUMIF([1]route!$E$3:$E$10005,E790,[1]!Table1[4])</f>
        <v/>
      </c>
      <c r="AI790" s="30">
        <f>SUMIF([1]route!$E$3:$E$10005,E790,[1]!Table1[5])</f>
        <v/>
      </c>
      <c r="AJ790" s="30">
        <f>SUMIF([1]route!$E$3:$E$10005,E790,[1]!Table1[6])</f>
        <v/>
      </c>
      <c r="AK790" s="30">
        <f>SUMIF([1]route!$E$3:$E$10005,E790,[1]!Table1[7])</f>
        <v/>
      </c>
      <c r="AL790" s="30">
        <f>SUMIF([1]route!$E$3:$E$10005,E790,[1]!Table1[8])</f>
        <v/>
      </c>
      <c r="AM790" s="30">
        <f>SUMIF([1]route!$E$3:$E$10005,E790,[1]!Table1[9])</f>
        <v/>
      </c>
      <c r="AN790" s="30">
        <f>SUMIF([1]route!$E$3:$E$10005,E790,[1]!Table1[10])</f>
        <v/>
      </c>
      <c r="AO790" s="30">
        <f>SUMIF([1]route!$E$3:$E$10005,E790,[1]!Table1[11])</f>
        <v/>
      </c>
      <c r="AP790" s="30">
        <f>SUMIF([1]route!$E$3:$E$10005,E790,[1]!Table1[12])</f>
        <v/>
      </c>
      <c r="AQ790" s="30">
        <f>SUMIF([1]route!$E$3:$E$10005,E790,[1]!Table1[13])</f>
        <v/>
      </c>
      <c r="AR790" s="30">
        <f>SUMIF([1]route!$E$3:$E$10005,E790,[1]!Table1[14])</f>
        <v/>
      </c>
      <c r="AS790" s="30">
        <f>SUMIF([1]route!$E$3:$E$10005,E790,[1]!Table1[15])</f>
        <v/>
      </c>
      <c r="AT790" s="30">
        <f>SUMIF([1]route!$E$3:$E$10005,E790,[1]!Table1[16])</f>
        <v/>
      </c>
      <c r="AU790" s="30">
        <f>SUMIF([1]route!$E$3:$E$10005,E790,[1]!Table1[17])</f>
        <v/>
      </c>
      <c r="AV790" s="30">
        <f>SUMIF([1]route!$E$3:$E$10005,E790,[1]!Table1[18])</f>
        <v/>
      </c>
      <c r="AW790" s="30">
        <f>SUMIF([1]route!$E$3:$E$10005,E790,[1]!Table1[19])</f>
        <v/>
      </c>
      <c r="AX790" s="30">
        <f>SUMIF([1]route!$E$3:$E$10005,E790,[1]!Table1[20])</f>
        <v/>
      </c>
      <c r="AY790" s="30">
        <f>SUMIF([1]route!$E$3:$E$10005,E790,[1]!Table1[21])</f>
        <v/>
      </c>
      <c r="AZ790" s="30">
        <f>SUMIF([1]route!$E$3:$E$10005,E790,[1]!Table1[22])</f>
        <v/>
      </c>
      <c r="BA790" s="30">
        <f>SUMIF([1]route!$E$3:$E$10005,E790,[1]!Table1[23])</f>
        <v/>
      </c>
      <c r="BB790" s="30">
        <f>SUMIF([1]route!$E$3:$E$10005,E790,[1]!Table1[24])</f>
        <v/>
      </c>
      <c r="BC790" s="30">
        <f>SUMIF([1]route!$E$3:$E$10005,E790,[1]!Table1[25])</f>
        <v/>
      </c>
      <c r="BD790" s="30">
        <f>SUMIF([1]route!$E$3:$E$10005,E790,[1]!Table1[26])</f>
        <v/>
      </c>
      <c r="BE790" s="30">
        <f>SUMIF([1]route!$E$3:$E$10005,E790,[1]!Table1[27])</f>
        <v/>
      </c>
      <c r="BF790" s="30">
        <f>SUMIF([1]route!$E$3:$E$10005,E790,[1]!Table1[28])</f>
        <v/>
      </c>
      <c r="BG790" s="30">
        <f>SUMIF([1]route!$E$3:$E$10005,E790,[1]!Table1[29])</f>
        <v/>
      </c>
      <c r="BH790" s="30">
        <f>SUMIF([1]route!$E$3:$E$10005,E790,[1]!Table1[30])</f>
        <v/>
      </c>
      <c r="BI790" s="30">
        <f>SUMIF([1]route!$E$3:$E$10005,E790,[1]!Table1[31])</f>
        <v/>
      </c>
      <c r="BJ790" s="30">
        <f>SUMIF([1]route!$E$3:$E$10005,E790,[1]!Table1[Remain PO])</f>
        <v/>
      </c>
      <c r="BK790" s="31">
        <f>SUMIF([1]route!$E$3:$E$10005,E790,[1]!Table1[N+1])</f>
        <v/>
      </c>
      <c r="BL790" s="31">
        <f>SUMIF([1]route!$E$3:$E$10005,E790,[1]!Table1[N+2])</f>
        <v/>
      </c>
      <c r="BM790" s="31">
        <f>SUMIF([1]route!$E$3:$E$10005,E790,[1]!Table1[N+3])</f>
        <v/>
      </c>
      <c r="BN790" s="32">
        <f>SUMIF([1]route!$E$3:$E$10005,E790,[1]!Table1[N+4])</f>
        <v/>
      </c>
      <c r="BP790" s="37">
        <f>$V790-$AD790</f>
        <v/>
      </c>
      <c r="BQ790" s="35">
        <f>BP790-AE790</f>
        <v/>
      </c>
      <c r="BR790" s="35">
        <f>BQ790-AF790</f>
        <v/>
      </c>
      <c r="BS790" s="35">
        <f>BR790-AG790</f>
        <v/>
      </c>
      <c r="BT790" s="35">
        <f>BS790-AH790</f>
        <v/>
      </c>
      <c r="BU790" s="35">
        <f>BT790-AI790</f>
        <v/>
      </c>
      <c r="BV790" s="35">
        <f>BU790-AJ790</f>
        <v/>
      </c>
      <c r="BW790" s="35">
        <f>BV790-AK790</f>
        <v/>
      </c>
      <c r="BX790" s="35">
        <f>BW790-AL790</f>
        <v/>
      </c>
      <c r="BY790" s="35">
        <f>BX790-AM790</f>
        <v/>
      </c>
      <c r="BZ790" s="35">
        <f>BY790-AN790</f>
        <v/>
      </c>
      <c r="CA790" s="35">
        <f>BZ790-AO790</f>
        <v/>
      </c>
      <c r="CB790" s="35">
        <f>CA790-AP790</f>
        <v/>
      </c>
      <c r="CC790" s="35">
        <f>CB790-AQ790</f>
        <v/>
      </c>
      <c r="CD790" s="35">
        <f>CC790-AR790</f>
        <v/>
      </c>
      <c r="CE790" s="35">
        <f>CD790-AS790</f>
        <v/>
      </c>
      <c r="CF790" s="35">
        <f>CE790-AT790</f>
        <v/>
      </c>
      <c r="CG790" s="35">
        <f>CF790-AU790</f>
        <v/>
      </c>
      <c r="CH790" s="35">
        <f>CG790-AV790</f>
        <v/>
      </c>
      <c r="CI790" s="35">
        <f>CH790-AW790</f>
        <v/>
      </c>
      <c r="CJ790" s="35">
        <f>CI790-AX790</f>
        <v/>
      </c>
      <c r="CK790" s="35">
        <f>CJ790-AY790</f>
        <v/>
      </c>
      <c r="CL790" s="35">
        <f>CK790-AZ790</f>
        <v/>
      </c>
      <c r="CM790" s="35">
        <f>CL790-BA790</f>
        <v/>
      </c>
      <c r="CN790" s="35">
        <f>CM790-BB790</f>
        <v/>
      </c>
      <c r="CO790" s="35">
        <f>CN790-BC790</f>
        <v/>
      </c>
      <c r="CP790" s="35">
        <f>CO790-BD790</f>
        <v/>
      </c>
      <c r="CQ790" s="35">
        <f>CP790-BE790</f>
        <v/>
      </c>
      <c r="CR790" s="35">
        <f>CQ790-BF790</f>
        <v/>
      </c>
      <c r="CS790" s="35">
        <f>CR790-BG790</f>
        <v/>
      </c>
      <c r="CT790" s="35">
        <f>CS790-BH790</f>
        <v/>
      </c>
      <c r="CU790" s="35">
        <f>CT790-BI790</f>
        <v/>
      </c>
      <c r="CV790" s="35">
        <f>CU790-BJ790</f>
        <v/>
      </c>
      <c r="CW790" s="38">
        <f>CV790-BK790</f>
        <v/>
      </c>
      <c r="CX790" s="38">
        <f>CW790-BL790</f>
        <v/>
      </c>
      <c r="CY790" s="38">
        <f>CX790-BM790</f>
        <v/>
      </c>
      <c r="CZ790" s="39">
        <f>CY790-BN790</f>
        <v/>
      </c>
      <c r="DA790" s="35" t="n"/>
    </row>
    <row r="791">
      <c r="D791" s="19" t="n"/>
      <c r="E791" s="19" t="n"/>
      <c r="F791" s="21" t="n"/>
      <c r="G791" s="21" t="n"/>
      <c r="H791" s="21" t="n"/>
      <c r="I791" s="19" t="n"/>
      <c r="J791" s="19" t="n"/>
      <c r="K791" s="21" t="n"/>
      <c r="L791" s="21" t="n"/>
      <c r="M791" s="22" t="n"/>
      <c r="N791" s="22" t="n"/>
      <c r="O791" s="19" t="n"/>
      <c r="P791" s="21" t="n"/>
      <c r="Q791" s="167">
        <f>'Cutting Rules'!AD791</f>
        <v/>
      </c>
      <c r="R791" s="168" t="n"/>
      <c r="S791" s="24" t="n"/>
      <c r="T791" s="169" t="inlineStr"/>
      <c r="U791" s="19" t="n"/>
      <c r="V791" s="25" t="n"/>
      <c r="W791" s="26" t="n"/>
      <c r="X791" s="27" t="n"/>
      <c r="Y791" s="47" t="n"/>
      <c r="Z791" s="121">
        <f>IFERROR(VLOOKUP(E791,[1]route!$E$3:$BL$10005,59,0),"")&amp;IFERROR(VLOOKUP(E791,[1]route!$E$3:$BL$10005,60,0),"")</f>
        <v/>
      </c>
      <c r="AA791" s="172">
        <f>IF(R791&gt;V791,R791-V791,0)</f>
        <v/>
      </c>
      <c r="AB791" s="173">
        <f>AA791*O791*N791/1000</f>
        <v/>
      </c>
      <c r="AC791" s="4">
        <f>IFERROR(MATCH($X791,$BP791:$CZ791,0),"")</f>
        <v/>
      </c>
      <c r="AD791" s="29" t="n">
        <v>0</v>
      </c>
      <c r="AE791" s="30">
        <f>SUMIF([1]route!$E$3:$E$10005,E791,[1]!Table1[1])</f>
        <v/>
      </c>
      <c r="AF791" s="30">
        <f>SUMIF([1]route!$E$3:$E$10005,E791,[1]!Table1[2])</f>
        <v/>
      </c>
      <c r="AG791" s="30">
        <f>SUMIF([1]route!$E$3:$E$10005,E791,[1]!Table1[3])</f>
        <v/>
      </c>
      <c r="AH791" s="30">
        <f>SUMIF([1]route!$E$3:$E$10005,E791,[1]!Table1[4])</f>
        <v/>
      </c>
      <c r="AI791" s="30">
        <f>SUMIF([1]route!$E$3:$E$10005,E791,[1]!Table1[5])</f>
        <v/>
      </c>
      <c r="AJ791" s="30">
        <f>SUMIF([1]route!$E$3:$E$10005,E791,[1]!Table1[6])</f>
        <v/>
      </c>
      <c r="AK791" s="30">
        <f>SUMIF([1]route!$E$3:$E$10005,E791,[1]!Table1[7])</f>
        <v/>
      </c>
      <c r="AL791" s="30">
        <f>SUMIF([1]route!$E$3:$E$10005,E791,[1]!Table1[8])</f>
        <v/>
      </c>
      <c r="AM791" s="30">
        <f>SUMIF([1]route!$E$3:$E$10005,E791,[1]!Table1[9])</f>
        <v/>
      </c>
      <c r="AN791" s="30">
        <f>SUMIF([1]route!$E$3:$E$10005,E791,[1]!Table1[10])</f>
        <v/>
      </c>
      <c r="AO791" s="30">
        <f>SUMIF([1]route!$E$3:$E$10005,E791,[1]!Table1[11])</f>
        <v/>
      </c>
      <c r="AP791" s="30">
        <f>SUMIF([1]route!$E$3:$E$10005,E791,[1]!Table1[12])</f>
        <v/>
      </c>
      <c r="AQ791" s="30">
        <f>SUMIF([1]route!$E$3:$E$10005,E791,[1]!Table1[13])</f>
        <v/>
      </c>
      <c r="AR791" s="30">
        <f>SUMIF([1]route!$E$3:$E$10005,E791,[1]!Table1[14])</f>
        <v/>
      </c>
      <c r="AS791" s="30">
        <f>SUMIF([1]route!$E$3:$E$10005,E791,[1]!Table1[15])</f>
        <v/>
      </c>
      <c r="AT791" s="30">
        <f>SUMIF([1]route!$E$3:$E$10005,E791,[1]!Table1[16])</f>
        <v/>
      </c>
      <c r="AU791" s="30">
        <f>SUMIF([1]route!$E$3:$E$10005,E791,[1]!Table1[17])</f>
        <v/>
      </c>
      <c r="AV791" s="30">
        <f>SUMIF([1]route!$E$3:$E$10005,E791,[1]!Table1[18])</f>
        <v/>
      </c>
      <c r="AW791" s="30">
        <f>SUMIF([1]route!$E$3:$E$10005,E791,[1]!Table1[19])</f>
        <v/>
      </c>
      <c r="AX791" s="30">
        <f>SUMIF([1]route!$E$3:$E$10005,E791,[1]!Table1[20])</f>
        <v/>
      </c>
      <c r="AY791" s="30">
        <f>SUMIF([1]route!$E$3:$E$10005,E791,[1]!Table1[21])</f>
        <v/>
      </c>
      <c r="AZ791" s="30">
        <f>SUMIF([1]route!$E$3:$E$10005,E791,[1]!Table1[22])</f>
        <v/>
      </c>
      <c r="BA791" s="30">
        <f>SUMIF([1]route!$E$3:$E$10005,E791,[1]!Table1[23])</f>
        <v/>
      </c>
      <c r="BB791" s="30">
        <f>SUMIF([1]route!$E$3:$E$10005,E791,[1]!Table1[24])</f>
        <v/>
      </c>
      <c r="BC791" s="30">
        <f>SUMIF([1]route!$E$3:$E$10005,E791,[1]!Table1[25])</f>
        <v/>
      </c>
      <c r="BD791" s="30">
        <f>SUMIF([1]route!$E$3:$E$10005,E791,[1]!Table1[26])</f>
        <v/>
      </c>
      <c r="BE791" s="30">
        <f>SUMIF([1]route!$E$3:$E$10005,E791,[1]!Table1[27])</f>
        <v/>
      </c>
      <c r="BF791" s="30">
        <f>SUMIF([1]route!$E$3:$E$10005,E791,[1]!Table1[28])</f>
        <v/>
      </c>
      <c r="BG791" s="30">
        <f>SUMIF([1]route!$E$3:$E$10005,E791,[1]!Table1[29])</f>
        <v/>
      </c>
      <c r="BH791" s="30">
        <f>SUMIF([1]route!$E$3:$E$10005,E791,[1]!Table1[30])</f>
        <v/>
      </c>
      <c r="BI791" s="30">
        <f>SUMIF([1]route!$E$3:$E$10005,E791,[1]!Table1[31])</f>
        <v/>
      </c>
      <c r="BJ791" s="30">
        <f>SUMIF([1]route!$E$3:$E$10005,E791,[1]!Table1[Remain PO])</f>
        <v/>
      </c>
      <c r="BK791" s="31">
        <f>SUMIF([1]route!$E$3:$E$10005,E791,[1]!Table1[N+1])</f>
        <v/>
      </c>
      <c r="BL791" s="31">
        <f>SUMIF([1]route!$E$3:$E$10005,E791,[1]!Table1[N+2])</f>
        <v/>
      </c>
      <c r="BM791" s="31">
        <f>SUMIF([1]route!$E$3:$E$10005,E791,[1]!Table1[N+3])</f>
        <v/>
      </c>
      <c r="BN791" s="32">
        <f>SUMIF([1]route!$E$3:$E$10005,E791,[1]!Table1[N+4])</f>
        <v/>
      </c>
      <c r="BP791" s="37">
        <f>$V791-$AD791</f>
        <v/>
      </c>
      <c r="BQ791" s="35">
        <f>BP791-AE791</f>
        <v/>
      </c>
      <c r="BR791" s="35">
        <f>BQ791-AF791</f>
        <v/>
      </c>
      <c r="BS791" s="35">
        <f>BR791-AG791</f>
        <v/>
      </c>
      <c r="BT791" s="35">
        <f>BS791-AH791</f>
        <v/>
      </c>
      <c r="BU791" s="35">
        <f>BT791-AI791</f>
        <v/>
      </c>
      <c r="BV791" s="35">
        <f>BU791-AJ791</f>
        <v/>
      </c>
      <c r="BW791" s="35">
        <f>BV791-AK791</f>
        <v/>
      </c>
      <c r="BX791" s="35">
        <f>BW791-AL791</f>
        <v/>
      </c>
      <c r="BY791" s="35">
        <f>BX791-AM791</f>
        <v/>
      </c>
      <c r="BZ791" s="35">
        <f>BY791-AN791</f>
        <v/>
      </c>
      <c r="CA791" s="35">
        <f>BZ791-AO791</f>
        <v/>
      </c>
      <c r="CB791" s="35">
        <f>CA791-AP791</f>
        <v/>
      </c>
      <c r="CC791" s="35">
        <f>CB791-AQ791</f>
        <v/>
      </c>
      <c r="CD791" s="35">
        <f>CC791-AR791</f>
        <v/>
      </c>
      <c r="CE791" s="35">
        <f>CD791-AS791</f>
        <v/>
      </c>
      <c r="CF791" s="35">
        <f>CE791-AT791</f>
        <v/>
      </c>
      <c r="CG791" s="35">
        <f>CF791-AU791</f>
        <v/>
      </c>
      <c r="CH791" s="35">
        <f>CG791-AV791</f>
        <v/>
      </c>
      <c r="CI791" s="35">
        <f>CH791-AW791</f>
        <v/>
      </c>
      <c r="CJ791" s="35">
        <f>CI791-AX791</f>
        <v/>
      </c>
      <c r="CK791" s="35">
        <f>CJ791-AY791</f>
        <v/>
      </c>
      <c r="CL791" s="35">
        <f>CK791-AZ791</f>
        <v/>
      </c>
      <c r="CM791" s="35">
        <f>CL791-BA791</f>
        <v/>
      </c>
      <c r="CN791" s="35">
        <f>CM791-BB791</f>
        <v/>
      </c>
      <c r="CO791" s="35">
        <f>CN791-BC791</f>
        <v/>
      </c>
      <c r="CP791" s="35">
        <f>CO791-BD791</f>
        <v/>
      </c>
      <c r="CQ791" s="35">
        <f>CP791-BE791</f>
        <v/>
      </c>
      <c r="CR791" s="35">
        <f>CQ791-BF791</f>
        <v/>
      </c>
      <c r="CS791" s="35">
        <f>CR791-BG791</f>
        <v/>
      </c>
      <c r="CT791" s="35">
        <f>CS791-BH791</f>
        <v/>
      </c>
      <c r="CU791" s="35">
        <f>CT791-BI791</f>
        <v/>
      </c>
      <c r="CV791" s="35">
        <f>CU791-BJ791</f>
        <v/>
      </c>
      <c r="CW791" s="38">
        <f>CV791-BK791</f>
        <v/>
      </c>
      <c r="CX791" s="38">
        <f>CW791-BL791</f>
        <v/>
      </c>
      <c r="CY791" s="38">
        <f>CX791-BM791</f>
        <v/>
      </c>
      <c r="CZ791" s="39">
        <f>CY791-BN791</f>
        <v/>
      </c>
      <c r="DA791" s="35" t="n"/>
    </row>
    <row r="792">
      <c r="D792" s="19" t="n"/>
      <c r="E792" s="19" t="n"/>
      <c r="F792" s="21" t="n"/>
      <c r="G792" s="21" t="n"/>
      <c r="H792" s="21" t="n"/>
      <c r="I792" s="19" t="n"/>
      <c r="J792" s="19" t="n"/>
      <c r="K792" s="21" t="n"/>
      <c r="L792" s="21" t="n"/>
      <c r="M792" s="22" t="n"/>
      <c r="N792" s="22" t="n"/>
      <c r="O792" s="19" t="n"/>
      <c r="P792" s="21" t="n"/>
      <c r="Q792" s="167">
        <f>'Cutting Rules'!AD792</f>
        <v/>
      </c>
      <c r="R792" s="168" t="n"/>
      <c r="S792" s="24" t="n"/>
      <c r="T792" s="169" t="inlineStr"/>
      <c r="U792" s="19" t="n"/>
      <c r="V792" s="25" t="n"/>
      <c r="W792" s="26" t="n"/>
      <c r="X792" s="27" t="n"/>
      <c r="Y792" s="47" t="n"/>
      <c r="Z792" s="121">
        <f>IFERROR(VLOOKUP(E792,[1]route!$E$3:$BL$10005,59,0),"")&amp;IFERROR(VLOOKUP(E792,[1]route!$E$3:$BL$10005,60,0),"")</f>
        <v/>
      </c>
      <c r="AA792" s="172">
        <f>IF(R792&gt;V792,R792-V792,0)</f>
        <v/>
      </c>
      <c r="AB792" s="173">
        <f>AA792*O792*N792/1000</f>
        <v/>
      </c>
      <c r="AC792" s="4">
        <f>IFERROR(MATCH($X792,$BP792:$CZ792,0),"")</f>
        <v/>
      </c>
      <c r="AD792" s="29" t="n">
        <v>0</v>
      </c>
      <c r="AE792" s="30">
        <f>SUMIF([1]route!$E$3:$E$10005,E792,[1]!Table1[1])</f>
        <v/>
      </c>
      <c r="AF792" s="30">
        <f>SUMIF([1]route!$E$3:$E$10005,E792,[1]!Table1[2])</f>
        <v/>
      </c>
      <c r="AG792" s="30">
        <f>SUMIF([1]route!$E$3:$E$10005,E792,[1]!Table1[3])</f>
        <v/>
      </c>
      <c r="AH792" s="30">
        <f>SUMIF([1]route!$E$3:$E$10005,E792,[1]!Table1[4])</f>
        <v/>
      </c>
      <c r="AI792" s="30">
        <f>SUMIF([1]route!$E$3:$E$10005,E792,[1]!Table1[5])</f>
        <v/>
      </c>
      <c r="AJ792" s="30">
        <f>SUMIF([1]route!$E$3:$E$10005,E792,[1]!Table1[6])</f>
        <v/>
      </c>
      <c r="AK792" s="30">
        <f>SUMIF([1]route!$E$3:$E$10005,E792,[1]!Table1[7])</f>
        <v/>
      </c>
      <c r="AL792" s="30">
        <f>SUMIF([1]route!$E$3:$E$10005,E792,[1]!Table1[8])</f>
        <v/>
      </c>
      <c r="AM792" s="30">
        <f>SUMIF([1]route!$E$3:$E$10005,E792,[1]!Table1[9])</f>
        <v/>
      </c>
      <c r="AN792" s="30">
        <f>SUMIF([1]route!$E$3:$E$10005,E792,[1]!Table1[10])</f>
        <v/>
      </c>
      <c r="AO792" s="30">
        <f>SUMIF([1]route!$E$3:$E$10005,E792,[1]!Table1[11])</f>
        <v/>
      </c>
      <c r="AP792" s="30">
        <f>SUMIF([1]route!$E$3:$E$10005,E792,[1]!Table1[12])</f>
        <v/>
      </c>
      <c r="AQ792" s="30">
        <f>SUMIF([1]route!$E$3:$E$10005,E792,[1]!Table1[13])</f>
        <v/>
      </c>
      <c r="AR792" s="30">
        <f>SUMIF([1]route!$E$3:$E$10005,E792,[1]!Table1[14])</f>
        <v/>
      </c>
      <c r="AS792" s="30">
        <f>SUMIF([1]route!$E$3:$E$10005,E792,[1]!Table1[15])</f>
        <v/>
      </c>
      <c r="AT792" s="30">
        <f>SUMIF([1]route!$E$3:$E$10005,E792,[1]!Table1[16])</f>
        <v/>
      </c>
      <c r="AU792" s="30">
        <f>SUMIF([1]route!$E$3:$E$10005,E792,[1]!Table1[17])</f>
        <v/>
      </c>
      <c r="AV792" s="30">
        <f>SUMIF([1]route!$E$3:$E$10005,E792,[1]!Table1[18])</f>
        <v/>
      </c>
      <c r="AW792" s="30">
        <f>SUMIF([1]route!$E$3:$E$10005,E792,[1]!Table1[19])</f>
        <v/>
      </c>
      <c r="AX792" s="30">
        <f>SUMIF([1]route!$E$3:$E$10005,E792,[1]!Table1[20])</f>
        <v/>
      </c>
      <c r="AY792" s="30">
        <f>SUMIF([1]route!$E$3:$E$10005,E792,[1]!Table1[21])</f>
        <v/>
      </c>
      <c r="AZ792" s="30">
        <f>SUMIF([1]route!$E$3:$E$10005,E792,[1]!Table1[22])</f>
        <v/>
      </c>
      <c r="BA792" s="30">
        <f>SUMIF([1]route!$E$3:$E$10005,E792,[1]!Table1[23])</f>
        <v/>
      </c>
      <c r="BB792" s="30">
        <f>SUMIF([1]route!$E$3:$E$10005,E792,[1]!Table1[24])</f>
        <v/>
      </c>
      <c r="BC792" s="30">
        <f>SUMIF([1]route!$E$3:$E$10005,E792,[1]!Table1[25])</f>
        <v/>
      </c>
      <c r="BD792" s="30">
        <f>SUMIF([1]route!$E$3:$E$10005,E792,[1]!Table1[26])</f>
        <v/>
      </c>
      <c r="BE792" s="30">
        <f>SUMIF([1]route!$E$3:$E$10005,E792,[1]!Table1[27])</f>
        <v/>
      </c>
      <c r="BF792" s="30">
        <f>SUMIF([1]route!$E$3:$E$10005,E792,[1]!Table1[28])</f>
        <v/>
      </c>
      <c r="BG792" s="30">
        <f>SUMIF([1]route!$E$3:$E$10005,E792,[1]!Table1[29])</f>
        <v/>
      </c>
      <c r="BH792" s="30">
        <f>SUMIF([1]route!$E$3:$E$10005,E792,[1]!Table1[30])</f>
        <v/>
      </c>
      <c r="BI792" s="30">
        <f>SUMIF([1]route!$E$3:$E$10005,E792,[1]!Table1[31])</f>
        <v/>
      </c>
      <c r="BJ792" s="30">
        <f>SUMIF([1]route!$E$3:$E$10005,E792,[1]!Table1[Remain PO])</f>
        <v/>
      </c>
      <c r="BK792" s="31">
        <f>SUMIF([1]route!$E$3:$E$10005,E792,[1]!Table1[N+1])</f>
        <v/>
      </c>
      <c r="BL792" s="31">
        <f>SUMIF([1]route!$E$3:$E$10005,E792,[1]!Table1[N+2])</f>
        <v/>
      </c>
      <c r="BM792" s="31">
        <f>SUMIF([1]route!$E$3:$E$10005,E792,[1]!Table1[N+3])</f>
        <v/>
      </c>
      <c r="BN792" s="32">
        <f>SUMIF([1]route!$E$3:$E$10005,E792,[1]!Table1[N+4])</f>
        <v/>
      </c>
      <c r="BP792" s="37">
        <f>$V792-$AD792</f>
        <v/>
      </c>
      <c r="BQ792" s="35">
        <f>BP792-AE792</f>
        <v/>
      </c>
      <c r="BR792" s="35">
        <f>BQ792-AF792</f>
        <v/>
      </c>
      <c r="BS792" s="35">
        <f>BR792-AG792</f>
        <v/>
      </c>
      <c r="BT792" s="35">
        <f>BS792-AH792</f>
        <v/>
      </c>
      <c r="BU792" s="35">
        <f>BT792-AI792</f>
        <v/>
      </c>
      <c r="BV792" s="35">
        <f>BU792-AJ792</f>
        <v/>
      </c>
      <c r="BW792" s="35">
        <f>BV792-AK792</f>
        <v/>
      </c>
      <c r="BX792" s="35">
        <f>BW792-AL792</f>
        <v/>
      </c>
      <c r="BY792" s="35">
        <f>BX792-AM792</f>
        <v/>
      </c>
      <c r="BZ792" s="35">
        <f>BY792-AN792</f>
        <v/>
      </c>
      <c r="CA792" s="35">
        <f>BZ792-AO792</f>
        <v/>
      </c>
      <c r="CB792" s="35">
        <f>CA792-AP792</f>
        <v/>
      </c>
      <c r="CC792" s="35">
        <f>CB792-AQ792</f>
        <v/>
      </c>
      <c r="CD792" s="35">
        <f>CC792-AR792</f>
        <v/>
      </c>
      <c r="CE792" s="35">
        <f>CD792-AS792</f>
        <v/>
      </c>
      <c r="CF792" s="35">
        <f>CE792-AT792</f>
        <v/>
      </c>
      <c r="CG792" s="35">
        <f>CF792-AU792</f>
        <v/>
      </c>
      <c r="CH792" s="35">
        <f>CG792-AV792</f>
        <v/>
      </c>
      <c r="CI792" s="35">
        <f>CH792-AW792</f>
        <v/>
      </c>
      <c r="CJ792" s="35">
        <f>CI792-AX792</f>
        <v/>
      </c>
      <c r="CK792" s="35">
        <f>CJ792-AY792</f>
        <v/>
      </c>
      <c r="CL792" s="35">
        <f>CK792-AZ792</f>
        <v/>
      </c>
      <c r="CM792" s="35">
        <f>CL792-BA792</f>
        <v/>
      </c>
      <c r="CN792" s="35">
        <f>CM792-BB792</f>
        <v/>
      </c>
      <c r="CO792" s="35">
        <f>CN792-BC792</f>
        <v/>
      </c>
      <c r="CP792" s="35">
        <f>CO792-BD792</f>
        <v/>
      </c>
      <c r="CQ792" s="35">
        <f>CP792-BE792</f>
        <v/>
      </c>
      <c r="CR792" s="35">
        <f>CQ792-BF792</f>
        <v/>
      </c>
      <c r="CS792" s="35">
        <f>CR792-BG792</f>
        <v/>
      </c>
      <c r="CT792" s="35">
        <f>CS792-BH792</f>
        <v/>
      </c>
      <c r="CU792" s="35">
        <f>CT792-BI792</f>
        <v/>
      </c>
      <c r="CV792" s="35">
        <f>CU792-BJ792</f>
        <v/>
      </c>
      <c r="CW792" s="38">
        <f>CV792-BK792</f>
        <v/>
      </c>
      <c r="CX792" s="38">
        <f>CW792-BL792</f>
        <v/>
      </c>
      <c r="CY792" s="38">
        <f>CX792-BM792</f>
        <v/>
      </c>
      <c r="CZ792" s="39">
        <f>CY792-BN792</f>
        <v/>
      </c>
      <c r="DA792" s="35" t="n"/>
    </row>
    <row r="793">
      <c r="D793" s="19" t="n"/>
      <c r="E793" s="19" t="n"/>
      <c r="F793" s="21" t="n"/>
      <c r="G793" s="21" t="n"/>
      <c r="H793" s="21" t="n"/>
      <c r="I793" s="19" t="n"/>
      <c r="J793" s="19" t="n"/>
      <c r="K793" s="21" t="n"/>
      <c r="L793" s="21" t="n"/>
      <c r="M793" s="22" t="n"/>
      <c r="N793" s="22" t="n"/>
      <c r="O793" s="19" t="n"/>
      <c r="P793" s="21" t="n"/>
      <c r="Q793" s="167">
        <f>'Cutting Rules'!AD793</f>
        <v/>
      </c>
      <c r="R793" s="168" t="n"/>
      <c r="S793" s="24" t="n"/>
      <c r="T793" s="169" t="inlineStr"/>
      <c r="U793" s="19" t="n"/>
      <c r="V793" s="25" t="n"/>
      <c r="W793" s="26" t="n"/>
      <c r="X793" s="27" t="n"/>
      <c r="Y793" s="47" t="n"/>
      <c r="Z793" s="121">
        <f>IFERROR(VLOOKUP(E793,[1]route!$E$3:$BL$10005,59,0),"")&amp;IFERROR(VLOOKUP(E793,[1]route!$E$3:$BL$10005,60,0),"")</f>
        <v/>
      </c>
      <c r="AA793" s="172">
        <f>IF(R793&gt;V793,R793-V793,0)</f>
        <v/>
      </c>
      <c r="AB793" s="173">
        <f>AA793*O793*N793/1000</f>
        <v/>
      </c>
      <c r="AC793" s="4">
        <f>IFERROR(MATCH($X793,$BP793:$CZ793,0),"")</f>
        <v/>
      </c>
      <c r="AD793" s="29" t="n">
        <v>0</v>
      </c>
      <c r="AE793" s="30">
        <f>SUMIF([1]route!$E$3:$E$10005,E793,[1]!Table1[1])</f>
        <v/>
      </c>
      <c r="AF793" s="30">
        <f>SUMIF([1]route!$E$3:$E$10005,E793,[1]!Table1[2])</f>
        <v/>
      </c>
      <c r="AG793" s="30">
        <f>SUMIF([1]route!$E$3:$E$10005,E793,[1]!Table1[3])</f>
        <v/>
      </c>
      <c r="AH793" s="30">
        <f>SUMIF([1]route!$E$3:$E$10005,E793,[1]!Table1[4])</f>
        <v/>
      </c>
      <c r="AI793" s="30">
        <f>SUMIF([1]route!$E$3:$E$10005,E793,[1]!Table1[5])</f>
        <v/>
      </c>
      <c r="AJ793" s="30">
        <f>SUMIF([1]route!$E$3:$E$10005,E793,[1]!Table1[6])</f>
        <v/>
      </c>
      <c r="AK793" s="30">
        <f>SUMIF([1]route!$E$3:$E$10005,E793,[1]!Table1[7])</f>
        <v/>
      </c>
      <c r="AL793" s="30">
        <f>SUMIF([1]route!$E$3:$E$10005,E793,[1]!Table1[8])</f>
        <v/>
      </c>
      <c r="AM793" s="30">
        <f>SUMIF([1]route!$E$3:$E$10005,E793,[1]!Table1[9])</f>
        <v/>
      </c>
      <c r="AN793" s="30">
        <f>SUMIF([1]route!$E$3:$E$10005,E793,[1]!Table1[10])</f>
        <v/>
      </c>
      <c r="AO793" s="30">
        <f>SUMIF([1]route!$E$3:$E$10005,E793,[1]!Table1[11])</f>
        <v/>
      </c>
      <c r="AP793" s="30">
        <f>SUMIF([1]route!$E$3:$E$10005,E793,[1]!Table1[12])</f>
        <v/>
      </c>
      <c r="AQ793" s="30">
        <f>SUMIF([1]route!$E$3:$E$10005,E793,[1]!Table1[13])</f>
        <v/>
      </c>
      <c r="AR793" s="30">
        <f>SUMIF([1]route!$E$3:$E$10005,E793,[1]!Table1[14])</f>
        <v/>
      </c>
      <c r="AS793" s="30">
        <f>SUMIF([1]route!$E$3:$E$10005,E793,[1]!Table1[15])</f>
        <v/>
      </c>
      <c r="AT793" s="30">
        <f>SUMIF([1]route!$E$3:$E$10005,E793,[1]!Table1[16])</f>
        <v/>
      </c>
      <c r="AU793" s="30">
        <f>SUMIF([1]route!$E$3:$E$10005,E793,[1]!Table1[17])</f>
        <v/>
      </c>
      <c r="AV793" s="30">
        <f>SUMIF([1]route!$E$3:$E$10005,E793,[1]!Table1[18])</f>
        <v/>
      </c>
      <c r="AW793" s="30">
        <f>SUMIF([1]route!$E$3:$E$10005,E793,[1]!Table1[19])</f>
        <v/>
      </c>
      <c r="AX793" s="30">
        <f>SUMIF([1]route!$E$3:$E$10005,E793,[1]!Table1[20])</f>
        <v/>
      </c>
      <c r="AY793" s="30">
        <f>SUMIF([1]route!$E$3:$E$10005,E793,[1]!Table1[21])</f>
        <v/>
      </c>
      <c r="AZ793" s="30">
        <f>SUMIF([1]route!$E$3:$E$10005,E793,[1]!Table1[22])</f>
        <v/>
      </c>
      <c r="BA793" s="30">
        <f>SUMIF([1]route!$E$3:$E$10005,E793,[1]!Table1[23])</f>
        <v/>
      </c>
      <c r="BB793" s="30">
        <f>SUMIF([1]route!$E$3:$E$10005,E793,[1]!Table1[24])</f>
        <v/>
      </c>
      <c r="BC793" s="30">
        <f>SUMIF([1]route!$E$3:$E$10005,E793,[1]!Table1[25])</f>
        <v/>
      </c>
      <c r="BD793" s="30">
        <f>SUMIF([1]route!$E$3:$E$10005,E793,[1]!Table1[26])</f>
        <v/>
      </c>
      <c r="BE793" s="30">
        <f>SUMIF([1]route!$E$3:$E$10005,E793,[1]!Table1[27])</f>
        <v/>
      </c>
      <c r="BF793" s="30">
        <f>SUMIF([1]route!$E$3:$E$10005,E793,[1]!Table1[28])</f>
        <v/>
      </c>
      <c r="BG793" s="30">
        <f>SUMIF([1]route!$E$3:$E$10005,E793,[1]!Table1[29])</f>
        <v/>
      </c>
      <c r="BH793" s="30">
        <f>SUMIF([1]route!$E$3:$E$10005,E793,[1]!Table1[30])</f>
        <v/>
      </c>
      <c r="BI793" s="30">
        <f>SUMIF([1]route!$E$3:$E$10005,E793,[1]!Table1[31])</f>
        <v/>
      </c>
      <c r="BJ793" s="30">
        <f>SUMIF([1]route!$E$3:$E$10005,E793,[1]!Table1[Remain PO])</f>
        <v/>
      </c>
      <c r="BK793" s="31">
        <f>SUMIF([1]route!$E$3:$E$10005,E793,[1]!Table1[N+1])</f>
        <v/>
      </c>
      <c r="BL793" s="31">
        <f>SUMIF([1]route!$E$3:$E$10005,E793,[1]!Table1[N+2])</f>
        <v/>
      </c>
      <c r="BM793" s="31">
        <f>SUMIF([1]route!$E$3:$E$10005,E793,[1]!Table1[N+3])</f>
        <v/>
      </c>
      <c r="BN793" s="32">
        <f>SUMIF([1]route!$E$3:$E$10005,E793,[1]!Table1[N+4])</f>
        <v/>
      </c>
      <c r="BP793" s="37">
        <f>$V793-$AD793</f>
        <v/>
      </c>
      <c r="BQ793" s="35">
        <f>BP793-AE793</f>
        <v/>
      </c>
      <c r="BR793" s="35">
        <f>BQ793-AF793</f>
        <v/>
      </c>
      <c r="BS793" s="35">
        <f>BR793-AG793</f>
        <v/>
      </c>
      <c r="BT793" s="35">
        <f>BS793-AH793</f>
        <v/>
      </c>
      <c r="BU793" s="35">
        <f>BT793-AI793</f>
        <v/>
      </c>
      <c r="BV793" s="35">
        <f>BU793-AJ793</f>
        <v/>
      </c>
      <c r="BW793" s="35">
        <f>BV793-AK793</f>
        <v/>
      </c>
      <c r="BX793" s="35">
        <f>BW793-AL793</f>
        <v/>
      </c>
      <c r="BY793" s="35">
        <f>BX793-AM793</f>
        <v/>
      </c>
      <c r="BZ793" s="35">
        <f>BY793-AN793</f>
        <v/>
      </c>
      <c r="CA793" s="35">
        <f>BZ793-AO793</f>
        <v/>
      </c>
      <c r="CB793" s="35">
        <f>CA793-AP793</f>
        <v/>
      </c>
      <c r="CC793" s="35">
        <f>CB793-AQ793</f>
        <v/>
      </c>
      <c r="CD793" s="35">
        <f>CC793-AR793</f>
        <v/>
      </c>
      <c r="CE793" s="35">
        <f>CD793-AS793</f>
        <v/>
      </c>
      <c r="CF793" s="35">
        <f>CE793-AT793</f>
        <v/>
      </c>
      <c r="CG793" s="35">
        <f>CF793-AU793</f>
        <v/>
      </c>
      <c r="CH793" s="35">
        <f>CG793-AV793</f>
        <v/>
      </c>
      <c r="CI793" s="35">
        <f>CH793-AW793</f>
        <v/>
      </c>
      <c r="CJ793" s="35">
        <f>CI793-AX793</f>
        <v/>
      </c>
      <c r="CK793" s="35">
        <f>CJ793-AY793</f>
        <v/>
      </c>
      <c r="CL793" s="35">
        <f>CK793-AZ793</f>
        <v/>
      </c>
      <c r="CM793" s="35">
        <f>CL793-BA793</f>
        <v/>
      </c>
      <c r="CN793" s="35">
        <f>CM793-BB793</f>
        <v/>
      </c>
      <c r="CO793" s="35">
        <f>CN793-BC793</f>
        <v/>
      </c>
      <c r="CP793" s="35">
        <f>CO793-BD793</f>
        <v/>
      </c>
      <c r="CQ793" s="35">
        <f>CP793-BE793</f>
        <v/>
      </c>
      <c r="CR793" s="35">
        <f>CQ793-BF793</f>
        <v/>
      </c>
      <c r="CS793" s="35">
        <f>CR793-BG793</f>
        <v/>
      </c>
      <c r="CT793" s="35">
        <f>CS793-BH793</f>
        <v/>
      </c>
      <c r="CU793" s="35">
        <f>CT793-BI793</f>
        <v/>
      </c>
      <c r="CV793" s="35">
        <f>CU793-BJ793</f>
        <v/>
      </c>
      <c r="CW793" s="38">
        <f>CV793-BK793</f>
        <v/>
      </c>
      <c r="CX793" s="38">
        <f>CW793-BL793</f>
        <v/>
      </c>
      <c r="CY793" s="38">
        <f>CX793-BM793</f>
        <v/>
      </c>
      <c r="CZ793" s="39">
        <f>CY793-BN793</f>
        <v/>
      </c>
      <c r="DA793" s="35" t="n"/>
    </row>
    <row r="794">
      <c r="D794" s="19" t="n"/>
      <c r="E794" s="19" t="n"/>
      <c r="F794" s="21" t="n"/>
      <c r="G794" s="21" t="n"/>
      <c r="H794" s="21" t="n"/>
      <c r="I794" s="19" t="n"/>
      <c r="J794" s="19" t="n"/>
      <c r="K794" s="21" t="n"/>
      <c r="L794" s="21" t="n"/>
      <c r="M794" s="22" t="n"/>
      <c r="N794" s="22" t="n"/>
      <c r="O794" s="19" t="n"/>
      <c r="P794" s="21" t="n"/>
      <c r="Q794" s="167">
        <f>'Cutting Rules'!AD794</f>
        <v/>
      </c>
      <c r="R794" s="168" t="n"/>
      <c r="S794" s="24" t="n"/>
      <c r="T794" s="169" t="inlineStr"/>
      <c r="U794" s="19" t="n"/>
      <c r="V794" s="25" t="n"/>
      <c r="W794" s="26" t="n"/>
      <c r="X794" s="27" t="n"/>
      <c r="Y794" s="47" t="n"/>
      <c r="Z794" s="121">
        <f>IFERROR(VLOOKUP(E794,[1]route!$E$3:$BL$10005,59,0),"")&amp;IFERROR(VLOOKUP(E794,[1]route!$E$3:$BL$10005,60,0),"")</f>
        <v/>
      </c>
      <c r="AA794" s="172">
        <f>IF(R794&gt;V794,R794-V794,0)</f>
        <v/>
      </c>
      <c r="AB794" s="173">
        <f>AA794*O794*N794/1000</f>
        <v/>
      </c>
      <c r="AC794" s="4">
        <f>IFERROR(MATCH($X794,$BP794:$CZ794,0),"")</f>
        <v/>
      </c>
      <c r="AD794" s="29" t="n">
        <v>0</v>
      </c>
      <c r="AE794" s="30">
        <f>SUMIF([1]route!$E$3:$E$10005,E794,[1]!Table1[1])</f>
        <v/>
      </c>
      <c r="AF794" s="30">
        <f>SUMIF([1]route!$E$3:$E$10005,E794,[1]!Table1[2])</f>
        <v/>
      </c>
      <c r="AG794" s="30">
        <f>SUMIF([1]route!$E$3:$E$10005,E794,[1]!Table1[3])</f>
        <v/>
      </c>
      <c r="AH794" s="30">
        <f>SUMIF([1]route!$E$3:$E$10005,E794,[1]!Table1[4])</f>
        <v/>
      </c>
      <c r="AI794" s="30">
        <f>SUMIF([1]route!$E$3:$E$10005,E794,[1]!Table1[5])</f>
        <v/>
      </c>
      <c r="AJ794" s="30">
        <f>SUMIF([1]route!$E$3:$E$10005,E794,[1]!Table1[6])</f>
        <v/>
      </c>
      <c r="AK794" s="30">
        <f>SUMIF([1]route!$E$3:$E$10005,E794,[1]!Table1[7])</f>
        <v/>
      </c>
      <c r="AL794" s="30">
        <f>SUMIF([1]route!$E$3:$E$10005,E794,[1]!Table1[8])</f>
        <v/>
      </c>
      <c r="AM794" s="30">
        <f>SUMIF([1]route!$E$3:$E$10005,E794,[1]!Table1[9])</f>
        <v/>
      </c>
      <c r="AN794" s="30">
        <f>SUMIF([1]route!$E$3:$E$10005,E794,[1]!Table1[10])</f>
        <v/>
      </c>
      <c r="AO794" s="30">
        <f>SUMIF([1]route!$E$3:$E$10005,E794,[1]!Table1[11])</f>
        <v/>
      </c>
      <c r="AP794" s="30">
        <f>SUMIF([1]route!$E$3:$E$10005,E794,[1]!Table1[12])</f>
        <v/>
      </c>
      <c r="AQ794" s="30">
        <f>SUMIF([1]route!$E$3:$E$10005,E794,[1]!Table1[13])</f>
        <v/>
      </c>
      <c r="AR794" s="30">
        <f>SUMIF([1]route!$E$3:$E$10005,E794,[1]!Table1[14])</f>
        <v/>
      </c>
      <c r="AS794" s="30">
        <f>SUMIF([1]route!$E$3:$E$10005,E794,[1]!Table1[15])</f>
        <v/>
      </c>
      <c r="AT794" s="30">
        <f>SUMIF([1]route!$E$3:$E$10005,E794,[1]!Table1[16])</f>
        <v/>
      </c>
      <c r="AU794" s="30">
        <f>SUMIF([1]route!$E$3:$E$10005,E794,[1]!Table1[17])</f>
        <v/>
      </c>
      <c r="AV794" s="30">
        <f>SUMIF([1]route!$E$3:$E$10005,E794,[1]!Table1[18])</f>
        <v/>
      </c>
      <c r="AW794" s="30">
        <f>SUMIF([1]route!$E$3:$E$10005,E794,[1]!Table1[19])</f>
        <v/>
      </c>
      <c r="AX794" s="30">
        <f>SUMIF([1]route!$E$3:$E$10005,E794,[1]!Table1[20])</f>
        <v/>
      </c>
      <c r="AY794" s="30">
        <f>SUMIF([1]route!$E$3:$E$10005,E794,[1]!Table1[21])</f>
        <v/>
      </c>
      <c r="AZ794" s="30">
        <f>SUMIF([1]route!$E$3:$E$10005,E794,[1]!Table1[22])</f>
        <v/>
      </c>
      <c r="BA794" s="30">
        <f>SUMIF([1]route!$E$3:$E$10005,E794,[1]!Table1[23])</f>
        <v/>
      </c>
      <c r="BB794" s="30">
        <f>SUMIF([1]route!$E$3:$E$10005,E794,[1]!Table1[24])</f>
        <v/>
      </c>
      <c r="BC794" s="30">
        <f>SUMIF([1]route!$E$3:$E$10005,E794,[1]!Table1[25])</f>
        <v/>
      </c>
      <c r="BD794" s="30">
        <f>SUMIF([1]route!$E$3:$E$10005,E794,[1]!Table1[26])</f>
        <v/>
      </c>
      <c r="BE794" s="30">
        <f>SUMIF([1]route!$E$3:$E$10005,E794,[1]!Table1[27])</f>
        <v/>
      </c>
      <c r="BF794" s="30">
        <f>SUMIF([1]route!$E$3:$E$10005,E794,[1]!Table1[28])</f>
        <v/>
      </c>
      <c r="BG794" s="30">
        <f>SUMIF([1]route!$E$3:$E$10005,E794,[1]!Table1[29])</f>
        <v/>
      </c>
      <c r="BH794" s="30">
        <f>SUMIF([1]route!$E$3:$E$10005,E794,[1]!Table1[30])</f>
        <v/>
      </c>
      <c r="BI794" s="30">
        <f>SUMIF([1]route!$E$3:$E$10005,E794,[1]!Table1[31])</f>
        <v/>
      </c>
      <c r="BJ794" s="30">
        <f>SUMIF([1]route!$E$3:$E$10005,E794,[1]!Table1[Remain PO])</f>
        <v/>
      </c>
      <c r="BK794" s="31">
        <f>SUMIF([1]route!$E$3:$E$10005,E794,[1]!Table1[N+1])</f>
        <v/>
      </c>
      <c r="BL794" s="31">
        <f>SUMIF([1]route!$E$3:$E$10005,E794,[1]!Table1[N+2])</f>
        <v/>
      </c>
      <c r="BM794" s="31">
        <f>SUMIF([1]route!$E$3:$E$10005,E794,[1]!Table1[N+3])</f>
        <v/>
      </c>
      <c r="BN794" s="32">
        <f>SUMIF([1]route!$E$3:$E$10005,E794,[1]!Table1[N+4])</f>
        <v/>
      </c>
      <c r="BP794" s="37">
        <f>$V794-$AD794</f>
        <v/>
      </c>
      <c r="BQ794" s="35">
        <f>BP794-AE794</f>
        <v/>
      </c>
      <c r="BR794" s="35">
        <f>BQ794-AF794</f>
        <v/>
      </c>
      <c r="BS794" s="35">
        <f>BR794-AG794</f>
        <v/>
      </c>
      <c r="BT794" s="35">
        <f>BS794-AH794</f>
        <v/>
      </c>
      <c r="BU794" s="35">
        <f>BT794-AI794</f>
        <v/>
      </c>
      <c r="BV794" s="35">
        <f>BU794-AJ794</f>
        <v/>
      </c>
      <c r="BW794" s="35">
        <f>BV794-AK794</f>
        <v/>
      </c>
      <c r="BX794" s="35">
        <f>BW794-AL794</f>
        <v/>
      </c>
      <c r="BY794" s="35">
        <f>BX794-AM794</f>
        <v/>
      </c>
      <c r="BZ794" s="35">
        <f>BY794-AN794</f>
        <v/>
      </c>
      <c r="CA794" s="35">
        <f>BZ794-AO794</f>
        <v/>
      </c>
      <c r="CB794" s="35">
        <f>CA794-AP794</f>
        <v/>
      </c>
      <c r="CC794" s="35">
        <f>CB794-AQ794</f>
        <v/>
      </c>
      <c r="CD794" s="35">
        <f>CC794-AR794</f>
        <v/>
      </c>
      <c r="CE794" s="35">
        <f>CD794-AS794</f>
        <v/>
      </c>
      <c r="CF794" s="35">
        <f>CE794-AT794</f>
        <v/>
      </c>
      <c r="CG794" s="35">
        <f>CF794-AU794</f>
        <v/>
      </c>
      <c r="CH794" s="35">
        <f>CG794-AV794</f>
        <v/>
      </c>
      <c r="CI794" s="35">
        <f>CH794-AW794</f>
        <v/>
      </c>
      <c r="CJ794" s="35">
        <f>CI794-AX794</f>
        <v/>
      </c>
      <c r="CK794" s="35">
        <f>CJ794-AY794</f>
        <v/>
      </c>
      <c r="CL794" s="35">
        <f>CK794-AZ794</f>
        <v/>
      </c>
      <c r="CM794" s="35">
        <f>CL794-BA794</f>
        <v/>
      </c>
      <c r="CN794" s="35">
        <f>CM794-BB794</f>
        <v/>
      </c>
      <c r="CO794" s="35">
        <f>CN794-BC794</f>
        <v/>
      </c>
      <c r="CP794" s="35">
        <f>CO794-BD794</f>
        <v/>
      </c>
      <c r="CQ794" s="35">
        <f>CP794-BE794</f>
        <v/>
      </c>
      <c r="CR794" s="35">
        <f>CQ794-BF794</f>
        <v/>
      </c>
      <c r="CS794" s="35">
        <f>CR794-BG794</f>
        <v/>
      </c>
      <c r="CT794" s="35">
        <f>CS794-BH794</f>
        <v/>
      </c>
      <c r="CU794" s="35">
        <f>CT794-BI794</f>
        <v/>
      </c>
      <c r="CV794" s="35">
        <f>CU794-BJ794</f>
        <v/>
      </c>
      <c r="CW794" s="38">
        <f>CV794-BK794</f>
        <v/>
      </c>
      <c r="CX794" s="38">
        <f>CW794-BL794</f>
        <v/>
      </c>
      <c r="CY794" s="38">
        <f>CX794-BM794</f>
        <v/>
      </c>
      <c r="CZ794" s="39">
        <f>CY794-BN794</f>
        <v/>
      </c>
      <c r="DA794" s="35" t="n"/>
    </row>
    <row r="795">
      <c r="D795" s="19" t="n"/>
      <c r="E795" s="19" t="n"/>
      <c r="F795" s="21" t="n"/>
      <c r="G795" s="21" t="n"/>
      <c r="H795" s="21" t="n"/>
      <c r="I795" s="19" t="n"/>
      <c r="J795" s="19" t="n"/>
      <c r="K795" s="21" t="n"/>
      <c r="L795" s="21" t="n"/>
      <c r="M795" s="22" t="n"/>
      <c r="N795" s="22" t="n"/>
      <c r="O795" s="19" t="n"/>
      <c r="P795" s="21" t="n"/>
      <c r="Q795" s="167">
        <f>'Cutting Rules'!AD795</f>
        <v/>
      </c>
      <c r="R795" s="168" t="n"/>
      <c r="S795" s="24" t="n"/>
      <c r="T795" s="169" t="inlineStr"/>
      <c r="U795" s="19" t="n"/>
      <c r="V795" s="25" t="n"/>
      <c r="W795" s="26" t="n"/>
      <c r="X795" s="27" t="n"/>
      <c r="Y795" s="47" t="n"/>
      <c r="Z795" s="121">
        <f>IFERROR(VLOOKUP(E795,[1]route!$E$3:$BL$10005,59,0),"")&amp;IFERROR(VLOOKUP(E795,[1]route!$E$3:$BL$10005,60,0),"")</f>
        <v/>
      </c>
      <c r="AA795" s="172">
        <f>IF(R795&gt;V795,R795-V795,0)</f>
        <v/>
      </c>
      <c r="AB795" s="173">
        <f>AA795*O795*N795/1000</f>
        <v/>
      </c>
      <c r="AC795" s="4">
        <f>IFERROR(MATCH($X795,$BP795:$CZ795,0),"")</f>
        <v/>
      </c>
      <c r="AD795" s="29" t="n">
        <v>0</v>
      </c>
      <c r="AE795" s="30">
        <f>SUMIF([1]route!$E$3:$E$10005,E795,[1]!Table1[1])</f>
        <v/>
      </c>
      <c r="AF795" s="30">
        <f>SUMIF([1]route!$E$3:$E$10005,E795,[1]!Table1[2])</f>
        <v/>
      </c>
      <c r="AG795" s="30">
        <f>SUMIF([1]route!$E$3:$E$10005,E795,[1]!Table1[3])</f>
        <v/>
      </c>
      <c r="AH795" s="30">
        <f>SUMIF([1]route!$E$3:$E$10005,E795,[1]!Table1[4])</f>
        <v/>
      </c>
      <c r="AI795" s="30">
        <f>SUMIF([1]route!$E$3:$E$10005,E795,[1]!Table1[5])</f>
        <v/>
      </c>
      <c r="AJ795" s="30">
        <f>SUMIF([1]route!$E$3:$E$10005,E795,[1]!Table1[6])</f>
        <v/>
      </c>
      <c r="AK795" s="30">
        <f>SUMIF([1]route!$E$3:$E$10005,E795,[1]!Table1[7])</f>
        <v/>
      </c>
      <c r="AL795" s="30">
        <f>SUMIF([1]route!$E$3:$E$10005,E795,[1]!Table1[8])</f>
        <v/>
      </c>
      <c r="AM795" s="30">
        <f>SUMIF([1]route!$E$3:$E$10005,E795,[1]!Table1[9])</f>
        <v/>
      </c>
      <c r="AN795" s="30">
        <f>SUMIF([1]route!$E$3:$E$10005,E795,[1]!Table1[10])</f>
        <v/>
      </c>
      <c r="AO795" s="30">
        <f>SUMIF([1]route!$E$3:$E$10005,E795,[1]!Table1[11])</f>
        <v/>
      </c>
      <c r="AP795" s="30">
        <f>SUMIF([1]route!$E$3:$E$10005,E795,[1]!Table1[12])</f>
        <v/>
      </c>
      <c r="AQ795" s="30">
        <f>SUMIF([1]route!$E$3:$E$10005,E795,[1]!Table1[13])</f>
        <v/>
      </c>
      <c r="AR795" s="30">
        <f>SUMIF([1]route!$E$3:$E$10005,E795,[1]!Table1[14])</f>
        <v/>
      </c>
      <c r="AS795" s="30">
        <f>SUMIF([1]route!$E$3:$E$10005,E795,[1]!Table1[15])</f>
        <v/>
      </c>
      <c r="AT795" s="30">
        <f>SUMIF([1]route!$E$3:$E$10005,E795,[1]!Table1[16])</f>
        <v/>
      </c>
      <c r="AU795" s="30">
        <f>SUMIF([1]route!$E$3:$E$10005,E795,[1]!Table1[17])</f>
        <v/>
      </c>
      <c r="AV795" s="30">
        <f>SUMIF([1]route!$E$3:$E$10005,E795,[1]!Table1[18])</f>
        <v/>
      </c>
      <c r="AW795" s="30">
        <f>SUMIF([1]route!$E$3:$E$10005,E795,[1]!Table1[19])</f>
        <v/>
      </c>
      <c r="AX795" s="30">
        <f>SUMIF([1]route!$E$3:$E$10005,E795,[1]!Table1[20])</f>
        <v/>
      </c>
      <c r="AY795" s="30">
        <f>SUMIF([1]route!$E$3:$E$10005,E795,[1]!Table1[21])</f>
        <v/>
      </c>
      <c r="AZ795" s="30">
        <f>SUMIF([1]route!$E$3:$E$10005,E795,[1]!Table1[22])</f>
        <v/>
      </c>
      <c r="BA795" s="30">
        <f>SUMIF([1]route!$E$3:$E$10005,E795,[1]!Table1[23])</f>
        <v/>
      </c>
      <c r="BB795" s="30">
        <f>SUMIF([1]route!$E$3:$E$10005,E795,[1]!Table1[24])</f>
        <v/>
      </c>
      <c r="BC795" s="30">
        <f>SUMIF([1]route!$E$3:$E$10005,E795,[1]!Table1[25])</f>
        <v/>
      </c>
      <c r="BD795" s="30">
        <f>SUMIF([1]route!$E$3:$E$10005,E795,[1]!Table1[26])</f>
        <v/>
      </c>
      <c r="BE795" s="30">
        <f>SUMIF([1]route!$E$3:$E$10005,E795,[1]!Table1[27])</f>
        <v/>
      </c>
      <c r="BF795" s="30">
        <f>SUMIF([1]route!$E$3:$E$10005,E795,[1]!Table1[28])</f>
        <v/>
      </c>
      <c r="BG795" s="30">
        <f>SUMIF([1]route!$E$3:$E$10005,E795,[1]!Table1[29])</f>
        <v/>
      </c>
      <c r="BH795" s="30">
        <f>SUMIF([1]route!$E$3:$E$10005,E795,[1]!Table1[30])</f>
        <v/>
      </c>
      <c r="BI795" s="30">
        <f>SUMIF([1]route!$E$3:$E$10005,E795,[1]!Table1[31])</f>
        <v/>
      </c>
      <c r="BJ795" s="30">
        <f>SUMIF([1]route!$E$3:$E$10005,E795,[1]!Table1[Remain PO])</f>
        <v/>
      </c>
      <c r="BK795" s="31">
        <f>SUMIF([1]route!$E$3:$E$10005,E795,[1]!Table1[N+1])</f>
        <v/>
      </c>
      <c r="BL795" s="31">
        <f>SUMIF([1]route!$E$3:$E$10005,E795,[1]!Table1[N+2])</f>
        <v/>
      </c>
      <c r="BM795" s="31">
        <f>SUMIF([1]route!$E$3:$E$10005,E795,[1]!Table1[N+3])</f>
        <v/>
      </c>
      <c r="BN795" s="32">
        <f>SUMIF([1]route!$E$3:$E$10005,E795,[1]!Table1[N+4])</f>
        <v/>
      </c>
      <c r="BP795" s="37">
        <f>$V795-$AD795</f>
        <v/>
      </c>
      <c r="BQ795" s="35">
        <f>BP795-AE795</f>
        <v/>
      </c>
      <c r="BR795" s="35">
        <f>BQ795-AF795</f>
        <v/>
      </c>
      <c r="BS795" s="35">
        <f>BR795-AG795</f>
        <v/>
      </c>
      <c r="BT795" s="35">
        <f>BS795-AH795</f>
        <v/>
      </c>
      <c r="BU795" s="35">
        <f>BT795-AI795</f>
        <v/>
      </c>
      <c r="BV795" s="35">
        <f>BU795-AJ795</f>
        <v/>
      </c>
      <c r="BW795" s="35">
        <f>BV795-AK795</f>
        <v/>
      </c>
      <c r="BX795" s="35">
        <f>BW795-AL795</f>
        <v/>
      </c>
      <c r="BY795" s="35">
        <f>BX795-AM795</f>
        <v/>
      </c>
      <c r="BZ795" s="35">
        <f>BY795-AN795</f>
        <v/>
      </c>
      <c r="CA795" s="35">
        <f>BZ795-AO795</f>
        <v/>
      </c>
      <c r="CB795" s="35">
        <f>CA795-AP795</f>
        <v/>
      </c>
      <c r="CC795" s="35">
        <f>CB795-AQ795</f>
        <v/>
      </c>
      <c r="CD795" s="35">
        <f>CC795-AR795</f>
        <v/>
      </c>
      <c r="CE795" s="35">
        <f>CD795-AS795</f>
        <v/>
      </c>
      <c r="CF795" s="35">
        <f>CE795-AT795</f>
        <v/>
      </c>
      <c r="CG795" s="35">
        <f>CF795-AU795</f>
        <v/>
      </c>
      <c r="CH795" s="35">
        <f>CG795-AV795</f>
        <v/>
      </c>
      <c r="CI795" s="35">
        <f>CH795-AW795</f>
        <v/>
      </c>
      <c r="CJ795" s="35">
        <f>CI795-AX795</f>
        <v/>
      </c>
      <c r="CK795" s="35">
        <f>CJ795-AY795</f>
        <v/>
      </c>
      <c r="CL795" s="35">
        <f>CK795-AZ795</f>
        <v/>
      </c>
      <c r="CM795" s="35">
        <f>CL795-BA795</f>
        <v/>
      </c>
      <c r="CN795" s="35">
        <f>CM795-BB795</f>
        <v/>
      </c>
      <c r="CO795" s="35">
        <f>CN795-BC795</f>
        <v/>
      </c>
      <c r="CP795" s="35">
        <f>CO795-BD795</f>
        <v/>
      </c>
      <c r="CQ795" s="35">
        <f>CP795-BE795</f>
        <v/>
      </c>
      <c r="CR795" s="35">
        <f>CQ795-BF795</f>
        <v/>
      </c>
      <c r="CS795" s="35">
        <f>CR795-BG795</f>
        <v/>
      </c>
      <c r="CT795" s="35">
        <f>CS795-BH795</f>
        <v/>
      </c>
      <c r="CU795" s="35">
        <f>CT795-BI795</f>
        <v/>
      </c>
      <c r="CV795" s="35">
        <f>CU795-BJ795</f>
        <v/>
      </c>
      <c r="CW795" s="38">
        <f>CV795-BK795</f>
        <v/>
      </c>
      <c r="CX795" s="38">
        <f>CW795-BL795</f>
        <v/>
      </c>
      <c r="CY795" s="38">
        <f>CX795-BM795</f>
        <v/>
      </c>
      <c r="CZ795" s="39">
        <f>CY795-BN795</f>
        <v/>
      </c>
      <c r="DA795" s="35" t="n"/>
    </row>
    <row r="796">
      <c r="D796" s="19" t="n"/>
      <c r="E796" s="19" t="n"/>
      <c r="F796" s="21" t="n"/>
      <c r="G796" s="21" t="n"/>
      <c r="H796" s="21" t="n"/>
      <c r="I796" s="19" t="n"/>
      <c r="J796" s="19" t="n"/>
      <c r="K796" s="21" t="n"/>
      <c r="L796" s="21" t="n"/>
      <c r="M796" s="22" t="n"/>
      <c r="N796" s="22" t="n"/>
      <c r="O796" s="19" t="n"/>
      <c r="P796" s="21" t="n"/>
      <c r="Q796" s="167">
        <f>'Cutting Rules'!AD796</f>
        <v/>
      </c>
      <c r="R796" s="168" t="n"/>
      <c r="S796" s="24" t="n"/>
      <c r="T796" s="169" t="inlineStr"/>
      <c r="U796" s="19" t="n"/>
      <c r="V796" s="25" t="n"/>
      <c r="W796" s="26" t="n"/>
      <c r="X796" s="27" t="n"/>
      <c r="Y796" s="47" t="n"/>
      <c r="Z796" s="121">
        <f>IFERROR(VLOOKUP(E796,[1]route!$E$3:$BL$10005,59,0),"")&amp;IFERROR(VLOOKUP(E796,[1]route!$E$3:$BL$10005,60,0),"")</f>
        <v/>
      </c>
      <c r="AA796" s="172">
        <f>IF(R796&gt;V796,R796-V796,0)</f>
        <v/>
      </c>
      <c r="AB796" s="173">
        <f>AA796*O796*N796/1000</f>
        <v/>
      </c>
      <c r="AC796" s="4">
        <f>IFERROR(MATCH($X796,$BP796:$CZ796,0),"")</f>
        <v/>
      </c>
      <c r="AD796" s="29" t="n">
        <v>0</v>
      </c>
      <c r="AE796" s="30">
        <f>SUMIF([1]route!$E$3:$E$10005,E796,[1]!Table1[1])</f>
        <v/>
      </c>
      <c r="AF796" s="30">
        <f>SUMIF([1]route!$E$3:$E$10005,E796,[1]!Table1[2])</f>
        <v/>
      </c>
      <c r="AG796" s="30">
        <f>SUMIF([1]route!$E$3:$E$10005,E796,[1]!Table1[3])</f>
        <v/>
      </c>
      <c r="AH796" s="30">
        <f>SUMIF([1]route!$E$3:$E$10005,E796,[1]!Table1[4])</f>
        <v/>
      </c>
      <c r="AI796" s="30">
        <f>SUMIF([1]route!$E$3:$E$10005,E796,[1]!Table1[5])</f>
        <v/>
      </c>
      <c r="AJ796" s="30">
        <f>SUMIF([1]route!$E$3:$E$10005,E796,[1]!Table1[6])</f>
        <v/>
      </c>
      <c r="AK796" s="30">
        <f>SUMIF([1]route!$E$3:$E$10005,E796,[1]!Table1[7])</f>
        <v/>
      </c>
      <c r="AL796" s="30">
        <f>SUMIF([1]route!$E$3:$E$10005,E796,[1]!Table1[8])</f>
        <v/>
      </c>
      <c r="AM796" s="30">
        <f>SUMIF([1]route!$E$3:$E$10005,E796,[1]!Table1[9])</f>
        <v/>
      </c>
      <c r="AN796" s="30">
        <f>SUMIF([1]route!$E$3:$E$10005,E796,[1]!Table1[10])</f>
        <v/>
      </c>
      <c r="AO796" s="30">
        <f>SUMIF([1]route!$E$3:$E$10005,E796,[1]!Table1[11])</f>
        <v/>
      </c>
      <c r="AP796" s="30">
        <f>SUMIF([1]route!$E$3:$E$10005,E796,[1]!Table1[12])</f>
        <v/>
      </c>
      <c r="AQ796" s="30">
        <f>SUMIF([1]route!$E$3:$E$10005,E796,[1]!Table1[13])</f>
        <v/>
      </c>
      <c r="AR796" s="30">
        <f>SUMIF([1]route!$E$3:$E$10005,E796,[1]!Table1[14])</f>
        <v/>
      </c>
      <c r="AS796" s="30">
        <f>SUMIF([1]route!$E$3:$E$10005,E796,[1]!Table1[15])</f>
        <v/>
      </c>
      <c r="AT796" s="30">
        <f>SUMIF([1]route!$E$3:$E$10005,E796,[1]!Table1[16])</f>
        <v/>
      </c>
      <c r="AU796" s="30">
        <f>SUMIF([1]route!$E$3:$E$10005,E796,[1]!Table1[17])</f>
        <v/>
      </c>
      <c r="AV796" s="30">
        <f>SUMIF([1]route!$E$3:$E$10005,E796,[1]!Table1[18])</f>
        <v/>
      </c>
      <c r="AW796" s="30">
        <f>SUMIF([1]route!$E$3:$E$10005,E796,[1]!Table1[19])</f>
        <v/>
      </c>
      <c r="AX796" s="30">
        <f>SUMIF([1]route!$E$3:$E$10005,E796,[1]!Table1[20])</f>
        <v/>
      </c>
      <c r="AY796" s="30">
        <f>SUMIF([1]route!$E$3:$E$10005,E796,[1]!Table1[21])</f>
        <v/>
      </c>
      <c r="AZ796" s="30">
        <f>SUMIF([1]route!$E$3:$E$10005,E796,[1]!Table1[22])</f>
        <v/>
      </c>
      <c r="BA796" s="30">
        <f>SUMIF([1]route!$E$3:$E$10005,E796,[1]!Table1[23])</f>
        <v/>
      </c>
      <c r="BB796" s="30">
        <f>SUMIF([1]route!$E$3:$E$10005,E796,[1]!Table1[24])</f>
        <v/>
      </c>
      <c r="BC796" s="30">
        <f>SUMIF([1]route!$E$3:$E$10005,E796,[1]!Table1[25])</f>
        <v/>
      </c>
      <c r="BD796" s="30">
        <f>SUMIF([1]route!$E$3:$E$10005,E796,[1]!Table1[26])</f>
        <v/>
      </c>
      <c r="BE796" s="30">
        <f>SUMIF([1]route!$E$3:$E$10005,E796,[1]!Table1[27])</f>
        <v/>
      </c>
      <c r="BF796" s="30">
        <f>SUMIF([1]route!$E$3:$E$10005,E796,[1]!Table1[28])</f>
        <v/>
      </c>
      <c r="BG796" s="30">
        <f>SUMIF([1]route!$E$3:$E$10005,E796,[1]!Table1[29])</f>
        <v/>
      </c>
      <c r="BH796" s="30">
        <f>SUMIF([1]route!$E$3:$E$10005,E796,[1]!Table1[30])</f>
        <v/>
      </c>
      <c r="BI796" s="30">
        <f>SUMIF([1]route!$E$3:$E$10005,E796,[1]!Table1[31])</f>
        <v/>
      </c>
      <c r="BJ796" s="30">
        <f>SUMIF([1]route!$E$3:$E$10005,E796,[1]!Table1[Remain PO])</f>
        <v/>
      </c>
      <c r="BK796" s="31">
        <f>SUMIF([1]route!$E$3:$E$10005,E796,[1]!Table1[N+1])</f>
        <v/>
      </c>
      <c r="BL796" s="31">
        <f>SUMIF([1]route!$E$3:$E$10005,E796,[1]!Table1[N+2])</f>
        <v/>
      </c>
      <c r="BM796" s="31">
        <f>SUMIF([1]route!$E$3:$E$10005,E796,[1]!Table1[N+3])</f>
        <v/>
      </c>
      <c r="BN796" s="32">
        <f>SUMIF([1]route!$E$3:$E$10005,E796,[1]!Table1[N+4])</f>
        <v/>
      </c>
      <c r="BP796" s="37">
        <f>$V796-$AD796</f>
        <v/>
      </c>
      <c r="BQ796" s="35">
        <f>BP796-AE796</f>
        <v/>
      </c>
      <c r="BR796" s="35">
        <f>BQ796-AF796</f>
        <v/>
      </c>
      <c r="BS796" s="35">
        <f>BR796-AG796</f>
        <v/>
      </c>
      <c r="BT796" s="35">
        <f>BS796-AH796</f>
        <v/>
      </c>
      <c r="BU796" s="35">
        <f>BT796-AI796</f>
        <v/>
      </c>
      <c r="BV796" s="35">
        <f>BU796-AJ796</f>
        <v/>
      </c>
      <c r="BW796" s="35">
        <f>BV796-AK796</f>
        <v/>
      </c>
      <c r="BX796" s="35">
        <f>BW796-AL796</f>
        <v/>
      </c>
      <c r="BY796" s="35">
        <f>BX796-AM796</f>
        <v/>
      </c>
      <c r="BZ796" s="35">
        <f>BY796-AN796</f>
        <v/>
      </c>
      <c r="CA796" s="35">
        <f>BZ796-AO796</f>
        <v/>
      </c>
      <c r="CB796" s="35">
        <f>CA796-AP796</f>
        <v/>
      </c>
      <c r="CC796" s="35">
        <f>CB796-AQ796</f>
        <v/>
      </c>
      <c r="CD796" s="35">
        <f>CC796-AR796</f>
        <v/>
      </c>
      <c r="CE796" s="35">
        <f>CD796-AS796</f>
        <v/>
      </c>
      <c r="CF796" s="35">
        <f>CE796-AT796</f>
        <v/>
      </c>
      <c r="CG796" s="35">
        <f>CF796-AU796</f>
        <v/>
      </c>
      <c r="CH796" s="35">
        <f>CG796-AV796</f>
        <v/>
      </c>
      <c r="CI796" s="35">
        <f>CH796-AW796</f>
        <v/>
      </c>
      <c r="CJ796" s="35">
        <f>CI796-AX796</f>
        <v/>
      </c>
      <c r="CK796" s="35">
        <f>CJ796-AY796</f>
        <v/>
      </c>
      <c r="CL796" s="35">
        <f>CK796-AZ796</f>
        <v/>
      </c>
      <c r="CM796" s="35">
        <f>CL796-BA796</f>
        <v/>
      </c>
      <c r="CN796" s="35">
        <f>CM796-BB796</f>
        <v/>
      </c>
      <c r="CO796" s="35">
        <f>CN796-BC796</f>
        <v/>
      </c>
      <c r="CP796" s="35">
        <f>CO796-BD796</f>
        <v/>
      </c>
      <c r="CQ796" s="35">
        <f>CP796-BE796</f>
        <v/>
      </c>
      <c r="CR796" s="35">
        <f>CQ796-BF796</f>
        <v/>
      </c>
      <c r="CS796" s="35">
        <f>CR796-BG796</f>
        <v/>
      </c>
      <c r="CT796" s="35">
        <f>CS796-BH796</f>
        <v/>
      </c>
      <c r="CU796" s="35">
        <f>CT796-BI796</f>
        <v/>
      </c>
      <c r="CV796" s="35">
        <f>CU796-BJ796</f>
        <v/>
      </c>
      <c r="CW796" s="38">
        <f>CV796-BK796</f>
        <v/>
      </c>
      <c r="CX796" s="38">
        <f>CW796-BL796</f>
        <v/>
      </c>
      <c r="CY796" s="38">
        <f>CX796-BM796</f>
        <v/>
      </c>
      <c r="CZ796" s="39">
        <f>CY796-BN796</f>
        <v/>
      </c>
      <c r="DA796" s="35" t="n"/>
    </row>
    <row r="797">
      <c r="D797" s="19" t="n"/>
      <c r="E797" s="19" t="n"/>
      <c r="F797" s="21" t="n"/>
      <c r="G797" s="21" t="n"/>
      <c r="H797" s="21" t="n"/>
      <c r="I797" s="19" t="n"/>
      <c r="J797" s="19" t="n"/>
      <c r="K797" s="21" t="n"/>
      <c r="L797" s="21" t="n"/>
      <c r="M797" s="22" t="n"/>
      <c r="N797" s="22" t="n"/>
      <c r="O797" s="19" t="n"/>
      <c r="P797" s="21" t="n"/>
      <c r="Q797" s="167">
        <f>'Cutting Rules'!AD797</f>
        <v/>
      </c>
      <c r="R797" s="168" t="n"/>
      <c r="S797" s="24" t="n"/>
      <c r="T797" s="169" t="inlineStr"/>
      <c r="U797" s="19" t="n"/>
      <c r="V797" s="25" t="n"/>
      <c r="W797" s="26" t="n"/>
      <c r="X797" s="27" t="n"/>
      <c r="Y797" s="47" t="n"/>
      <c r="Z797" s="121">
        <f>IFERROR(VLOOKUP(E797,[1]route!$E$3:$BL$10005,59,0),"")&amp;IFERROR(VLOOKUP(E797,[1]route!$E$3:$BL$10005,60,0),"")</f>
        <v/>
      </c>
      <c r="AA797" s="172">
        <f>IF(R797&gt;V797,R797-V797,0)</f>
        <v/>
      </c>
      <c r="AB797" s="173">
        <f>AA797*O797*N797/1000</f>
        <v/>
      </c>
      <c r="AC797" s="4">
        <f>IFERROR(MATCH($X797,$BP797:$CZ797,0),"")</f>
        <v/>
      </c>
      <c r="AD797" s="29" t="n">
        <v>0</v>
      </c>
      <c r="AE797" s="30">
        <f>SUMIF([1]route!$E$3:$E$10005,E797,[1]!Table1[1])</f>
        <v/>
      </c>
      <c r="AF797" s="30">
        <f>SUMIF([1]route!$E$3:$E$10005,E797,[1]!Table1[2])</f>
        <v/>
      </c>
      <c r="AG797" s="30">
        <f>SUMIF([1]route!$E$3:$E$10005,E797,[1]!Table1[3])</f>
        <v/>
      </c>
      <c r="AH797" s="30">
        <f>SUMIF([1]route!$E$3:$E$10005,E797,[1]!Table1[4])</f>
        <v/>
      </c>
      <c r="AI797" s="30">
        <f>SUMIF([1]route!$E$3:$E$10005,E797,[1]!Table1[5])</f>
        <v/>
      </c>
      <c r="AJ797" s="30">
        <f>SUMIF([1]route!$E$3:$E$10005,E797,[1]!Table1[6])</f>
        <v/>
      </c>
      <c r="AK797" s="30">
        <f>SUMIF([1]route!$E$3:$E$10005,E797,[1]!Table1[7])</f>
        <v/>
      </c>
      <c r="AL797" s="30">
        <f>SUMIF([1]route!$E$3:$E$10005,E797,[1]!Table1[8])</f>
        <v/>
      </c>
      <c r="AM797" s="30">
        <f>SUMIF([1]route!$E$3:$E$10005,E797,[1]!Table1[9])</f>
        <v/>
      </c>
      <c r="AN797" s="30">
        <f>SUMIF([1]route!$E$3:$E$10005,E797,[1]!Table1[10])</f>
        <v/>
      </c>
      <c r="AO797" s="30">
        <f>SUMIF([1]route!$E$3:$E$10005,E797,[1]!Table1[11])</f>
        <v/>
      </c>
      <c r="AP797" s="30">
        <f>SUMIF([1]route!$E$3:$E$10005,E797,[1]!Table1[12])</f>
        <v/>
      </c>
      <c r="AQ797" s="30">
        <f>SUMIF([1]route!$E$3:$E$10005,E797,[1]!Table1[13])</f>
        <v/>
      </c>
      <c r="AR797" s="30">
        <f>SUMIF([1]route!$E$3:$E$10005,E797,[1]!Table1[14])</f>
        <v/>
      </c>
      <c r="AS797" s="30">
        <f>SUMIF([1]route!$E$3:$E$10005,E797,[1]!Table1[15])</f>
        <v/>
      </c>
      <c r="AT797" s="30">
        <f>SUMIF([1]route!$E$3:$E$10005,E797,[1]!Table1[16])</f>
        <v/>
      </c>
      <c r="AU797" s="30">
        <f>SUMIF([1]route!$E$3:$E$10005,E797,[1]!Table1[17])</f>
        <v/>
      </c>
      <c r="AV797" s="30">
        <f>SUMIF([1]route!$E$3:$E$10005,E797,[1]!Table1[18])</f>
        <v/>
      </c>
      <c r="AW797" s="30">
        <f>SUMIF([1]route!$E$3:$E$10005,E797,[1]!Table1[19])</f>
        <v/>
      </c>
      <c r="AX797" s="30">
        <f>SUMIF([1]route!$E$3:$E$10005,E797,[1]!Table1[20])</f>
        <v/>
      </c>
      <c r="AY797" s="30">
        <f>SUMIF([1]route!$E$3:$E$10005,E797,[1]!Table1[21])</f>
        <v/>
      </c>
      <c r="AZ797" s="30">
        <f>SUMIF([1]route!$E$3:$E$10005,E797,[1]!Table1[22])</f>
        <v/>
      </c>
      <c r="BA797" s="30">
        <f>SUMIF([1]route!$E$3:$E$10005,E797,[1]!Table1[23])</f>
        <v/>
      </c>
      <c r="BB797" s="30">
        <f>SUMIF([1]route!$E$3:$E$10005,E797,[1]!Table1[24])</f>
        <v/>
      </c>
      <c r="BC797" s="30">
        <f>SUMIF([1]route!$E$3:$E$10005,E797,[1]!Table1[25])</f>
        <v/>
      </c>
      <c r="BD797" s="30">
        <f>SUMIF([1]route!$E$3:$E$10005,E797,[1]!Table1[26])</f>
        <v/>
      </c>
      <c r="BE797" s="30">
        <f>SUMIF([1]route!$E$3:$E$10005,E797,[1]!Table1[27])</f>
        <v/>
      </c>
      <c r="BF797" s="30">
        <f>SUMIF([1]route!$E$3:$E$10005,E797,[1]!Table1[28])</f>
        <v/>
      </c>
      <c r="BG797" s="30">
        <f>SUMIF([1]route!$E$3:$E$10005,E797,[1]!Table1[29])</f>
        <v/>
      </c>
      <c r="BH797" s="30">
        <f>SUMIF([1]route!$E$3:$E$10005,E797,[1]!Table1[30])</f>
        <v/>
      </c>
      <c r="BI797" s="30">
        <f>SUMIF([1]route!$E$3:$E$10005,E797,[1]!Table1[31])</f>
        <v/>
      </c>
      <c r="BJ797" s="30">
        <f>SUMIF([1]route!$E$3:$E$10005,E797,[1]!Table1[Remain PO])</f>
        <v/>
      </c>
      <c r="BK797" s="31">
        <f>SUMIF([1]route!$E$3:$E$10005,E797,[1]!Table1[N+1])</f>
        <v/>
      </c>
      <c r="BL797" s="31">
        <f>SUMIF([1]route!$E$3:$E$10005,E797,[1]!Table1[N+2])</f>
        <v/>
      </c>
      <c r="BM797" s="31">
        <f>SUMIF([1]route!$E$3:$E$10005,E797,[1]!Table1[N+3])</f>
        <v/>
      </c>
      <c r="BN797" s="32">
        <f>SUMIF([1]route!$E$3:$E$10005,E797,[1]!Table1[N+4])</f>
        <v/>
      </c>
      <c r="BP797" s="37">
        <f>$V797-$AD797</f>
        <v/>
      </c>
      <c r="BQ797" s="35">
        <f>BP797-AE797</f>
        <v/>
      </c>
      <c r="BR797" s="35">
        <f>BQ797-AF797</f>
        <v/>
      </c>
      <c r="BS797" s="35">
        <f>BR797-AG797</f>
        <v/>
      </c>
      <c r="BT797" s="35">
        <f>BS797-AH797</f>
        <v/>
      </c>
      <c r="BU797" s="35">
        <f>BT797-AI797</f>
        <v/>
      </c>
      <c r="BV797" s="35">
        <f>BU797-AJ797</f>
        <v/>
      </c>
      <c r="BW797" s="35">
        <f>BV797-AK797</f>
        <v/>
      </c>
      <c r="BX797" s="35">
        <f>BW797-AL797</f>
        <v/>
      </c>
      <c r="BY797" s="35">
        <f>BX797-AM797</f>
        <v/>
      </c>
      <c r="BZ797" s="35">
        <f>BY797-AN797</f>
        <v/>
      </c>
      <c r="CA797" s="35">
        <f>BZ797-AO797</f>
        <v/>
      </c>
      <c r="CB797" s="35">
        <f>CA797-AP797</f>
        <v/>
      </c>
      <c r="CC797" s="35">
        <f>CB797-AQ797</f>
        <v/>
      </c>
      <c r="CD797" s="35">
        <f>CC797-AR797</f>
        <v/>
      </c>
      <c r="CE797" s="35">
        <f>CD797-AS797</f>
        <v/>
      </c>
      <c r="CF797" s="35">
        <f>CE797-AT797</f>
        <v/>
      </c>
      <c r="CG797" s="35">
        <f>CF797-AU797</f>
        <v/>
      </c>
      <c r="CH797" s="35">
        <f>CG797-AV797</f>
        <v/>
      </c>
      <c r="CI797" s="35">
        <f>CH797-AW797</f>
        <v/>
      </c>
      <c r="CJ797" s="35">
        <f>CI797-AX797</f>
        <v/>
      </c>
      <c r="CK797" s="35">
        <f>CJ797-AY797</f>
        <v/>
      </c>
      <c r="CL797" s="35">
        <f>CK797-AZ797</f>
        <v/>
      </c>
      <c r="CM797" s="35">
        <f>CL797-BA797</f>
        <v/>
      </c>
      <c r="CN797" s="35">
        <f>CM797-BB797</f>
        <v/>
      </c>
      <c r="CO797" s="35">
        <f>CN797-BC797</f>
        <v/>
      </c>
      <c r="CP797" s="35">
        <f>CO797-BD797</f>
        <v/>
      </c>
      <c r="CQ797" s="35">
        <f>CP797-BE797</f>
        <v/>
      </c>
      <c r="CR797" s="35">
        <f>CQ797-BF797</f>
        <v/>
      </c>
      <c r="CS797" s="35">
        <f>CR797-BG797</f>
        <v/>
      </c>
      <c r="CT797" s="35">
        <f>CS797-BH797</f>
        <v/>
      </c>
      <c r="CU797" s="35">
        <f>CT797-BI797</f>
        <v/>
      </c>
      <c r="CV797" s="35">
        <f>CU797-BJ797</f>
        <v/>
      </c>
      <c r="CW797" s="38">
        <f>CV797-BK797</f>
        <v/>
      </c>
      <c r="CX797" s="38">
        <f>CW797-BL797</f>
        <v/>
      </c>
      <c r="CY797" s="38">
        <f>CX797-BM797</f>
        <v/>
      </c>
      <c r="CZ797" s="39">
        <f>CY797-BN797</f>
        <v/>
      </c>
      <c r="DA797" s="35" t="n"/>
    </row>
    <row r="798">
      <c r="D798" s="19" t="n"/>
      <c r="E798" s="19" t="n"/>
      <c r="F798" s="21" t="n"/>
      <c r="G798" s="21" t="n"/>
      <c r="H798" s="21" t="n"/>
      <c r="I798" s="19" t="n"/>
      <c r="J798" s="19" t="n"/>
      <c r="K798" s="21" t="n"/>
      <c r="L798" s="21" t="n"/>
      <c r="M798" s="22" t="n"/>
      <c r="N798" s="22" t="n"/>
      <c r="O798" s="19" t="n"/>
      <c r="P798" s="21" t="n"/>
      <c r="Q798" s="167">
        <f>'Cutting Rules'!AD798</f>
        <v/>
      </c>
      <c r="R798" s="168" t="n"/>
      <c r="S798" s="24" t="n"/>
      <c r="T798" s="169" t="inlineStr"/>
      <c r="U798" s="19" t="n"/>
      <c r="V798" s="25" t="n"/>
      <c r="W798" s="26" t="n"/>
      <c r="X798" s="27" t="n"/>
      <c r="Y798" s="47" t="n"/>
      <c r="Z798" s="121">
        <f>IFERROR(VLOOKUP(E798,[1]route!$E$3:$BL$10005,59,0),"")&amp;IFERROR(VLOOKUP(E798,[1]route!$E$3:$BL$10005,60,0),"")</f>
        <v/>
      </c>
      <c r="AA798" s="172">
        <f>IF(R798&gt;V798,R798-V798,0)</f>
        <v/>
      </c>
      <c r="AB798" s="173">
        <f>AA798*O798*N798/1000</f>
        <v/>
      </c>
      <c r="AC798" s="4">
        <f>IFERROR(MATCH($X798,$BP798:$CZ798,0),"")</f>
        <v/>
      </c>
      <c r="AD798" s="29" t="n">
        <v>0</v>
      </c>
      <c r="AE798" s="30">
        <f>SUMIF([1]route!$E$3:$E$10005,E798,[1]!Table1[1])</f>
        <v/>
      </c>
      <c r="AF798" s="30">
        <f>SUMIF([1]route!$E$3:$E$10005,E798,[1]!Table1[2])</f>
        <v/>
      </c>
      <c r="AG798" s="30">
        <f>SUMIF([1]route!$E$3:$E$10005,E798,[1]!Table1[3])</f>
        <v/>
      </c>
      <c r="AH798" s="30">
        <f>SUMIF([1]route!$E$3:$E$10005,E798,[1]!Table1[4])</f>
        <v/>
      </c>
      <c r="AI798" s="30">
        <f>SUMIF([1]route!$E$3:$E$10005,E798,[1]!Table1[5])</f>
        <v/>
      </c>
      <c r="AJ798" s="30">
        <f>SUMIF([1]route!$E$3:$E$10005,E798,[1]!Table1[6])</f>
        <v/>
      </c>
      <c r="AK798" s="30">
        <f>SUMIF([1]route!$E$3:$E$10005,E798,[1]!Table1[7])</f>
        <v/>
      </c>
      <c r="AL798" s="30">
        <f>SUMIF([1]route!$E$3:$E$10005,E798,[1]!Table1[8])</f>
        <v/>
      </c>
      <c r="AM798" s="30">
        <f>SUMIF([1]route!$E$3:$E$10005,E798,[1]!Table1[9])</f>
        <v/>
      </c>
      <c r="AN798" s="30">
        <f>SUMIF([1]route!$E$3:$E$10005,E798,[1]!Table1[10])</f>
        <v/>
      </c>
      <c r="AO798" s="30">
        <f>SUMIF([1]route!$E$3:$E$10005,E798,[1]!Table1[11])</f>
        <v/>
      </c>
      <c r="AP798" s="30">
        <f>SUMIF([1]route!$E$3:$E$10005,E798,[1]!Table1[12])</f>
        <v/>
      </c>
      <c r="AQ798" s="30">
        <f>SUMIF([1]route!$E$3:$E$10005,E798,[1]!Table1[13])</f>
        <v/>
      </c>
      <c r="AR798" s="30">
        <f>SUMIF([1]route!$E$3:$E$10005,E798,[1]!Table1[14])</f>
        <v/>
      </c>
      <c r="AS798" s="30">
        <f>SUMIF([1]route!$E$3:$E$10005,E798,[1]!Table1[15])</f>
        <v/>
      </c>
      <c r="AT798" s="30">
        <f>SUMIF([1]route!$E$3:$E$10005,E798,[1]!Table1[16])</f>
        <v/>
      </c>
      <c r="AU798" s="30">
        <f>SUMIF([1]route!$E$3:$E$10005,E798,[1]!Table1[17])</f>
        <v/>
      </c>
      <c r="AV798" s="30">
        <f>SUMIF([1]route!$E$3:$E$10005,E798,[1]!Table1[18])</f>
        <v/>
      </c>
      <c r="AW798" s="30">
        <f>SUMIF([1]route!$E$3:$E$10005,E798,[1]!Table1[19])</f>
        <v/>
      </c>
      <c r="AX798" s="30">
        <f>SUMIF([1]route!$E$3:$E$10005,E798,[1]!Table1[20])</f>
        <v/>
      </c>
      <c r="AY798" s="30">
        <f>SUMIF([1]route!$E$3:$E$10005,E798,[1]!Table1[21])</f>
        <v/>
      </c>
      <c r="AZ798" s="30">
        <f>SUMIF([1]route!$E$3:$E$10005,E798,[1]!Table1[22])</f>
        <v/>
      </c>
      <c r="BA798" s="30">
        <f>SUMIF([1]route!$E$3:$E$10005,E798,[1]!Table1[23])</f>
        <v/>
      </c>
      <c r="BB798" s="30">
        <f>SUMIF([1]route!$E$3:$E$10005,E798,[1]!Table1[24])</f>
        <v/>
      </c>
      <c r="BC798" s="30">
        <f>SUMIF([1]route!$E$3:$E$10005,E798,[1]!Table1[25])</f>
        <v/>
      </c>
      <c r="BD798" s="30">
        <f>SUMIF([1]route!$E$3:$E$10005,E798,[1]!Table1[26])</f>
        <v/>
      </c>
      <c r="BE798" s="30">
        <f>SUMIF([1]route!$E$3:$E$10005,E798,[1]!Table1[27])</f>
        <v/>
      </c>
      <c r="BF798" s="30">
        <f>SUMIF([1]route!$E$3:$E$10005,E798,[1]!Table1[28])</f>
        <v/>
      </c>
      <c r="BG798" s="30">
        <f>SUMIF([1]route!$E$3:$E$10005,E798,[1]!Table1[29])</f>
        <v/>
      </c>
      <c r="BH798" s="30">
        <f>SUMIF([1]route!$E$3:$E$10005,E798,[1]!Table1[30])</f>
        <v/>
      </c>
      <c r="BI798" s="30">
        <f>SUMIF([1]route!$E$3:$E$10005,E798,[1]!Table1[31])</f>
        <v/>
      </c>
      <c r="BJ798" s="30">
        <f>SUMIF([1]route!$E$3:$E$10005,E798,[1]!Table1[Remain PO])</f>
        <v/>
      </c>
      <c r="BK798" s="31">
        <f>SUMIF([1]route!$E$3:$E$10005,E798,[1]!Table1[N+1])</f>
        <v/>
      </c>
      <c r="BL798" s="31">
        <f>SUMIF([1]route!$E$3:$E$10005,E798,[1]!Table1[N+2])</f>
        <v/>
      </c>
      <c r="BM798" s="31">
        <f>SUMIF([1]route!$E$3:$E$10005,E798,[1]!Table1[N+3])</f>
        <v/>
      </c>
      <c r="BN798" s="32">
        <f>SUMIF([1]route!$E$3:$E$10005,E798,[1]!Table1[N+4])</f>
        <v/>
      </c>
      <c r="BP798" s="37">
        <f>$V798-$AD798</f>
        <v/>
      </c>
      <c r="BQ798" s="35">
        <f>BP798-AE798</f>
        <v/>
      </c>
      <c r="BR798" s="35">
        <f>BQ798-AF798</f>
        <v/>
      </c>
      <c r="BS798" s="35">
        <f>BR798-AG798</f>
        <v/>
      </c>
      <c r="BT798" s="35">
        <f>BS798-AH798</f>
        <v/>
      </c>
      <c r="BU798" s="35">
        <f>BT798-AI798</f>
        <v/>
      </c>
      <c r="BV798" s="35">
        <f>BU798-AJ798</f>
        <v/>
      </c>
      <c r="BW798" s="35">
        <f>BV798-AK798</f>
        <v/>
      </c>
      <c r="BX798" s="35">
        <f>BW798-AL798</f>
        <v/>
      </c>
      <c r="BY798" s="35">
        <f>BX798-AM798</f>
        <v/>
      </c>
      <c r="BZ798" s="35">
        <f>BY798-AN798</f>
        <v/>
      </c>
      <c r="CA798" s="35">
        <f>BZ798-AO798</f>
        <v/>
      </c>
      <c r="CB798" s="35">
        <f>CA798-AP798</f>
        <v/>
      </c>
      <c r="CC798" s="35">
        <f>CB798-AQ798</f>
        <v/>
      </c>
      <c r="CD798" s="35">
        <f>CC798-AR798</f>
        <v/>
      </c>
      <c r="CE798" s="35">
        <f>CD798-AS798</f>
        <v/>
      </c>
      <c r="CF798" s="35">
        <f>CE798-AT798</f>
        <v/>
      </c>
      <c r="CG798" s="35">
        <f>CF798-AU798</f>
        <v/>
      </c>
      <c r="CH798" s="35">
        <f>CG798-AV798</f>
        <v/>
      </c>
      <c r="CI798" s="35">
        <f>CH798-AW798</f>
        <v/>
      </c>
      <c r="CJ798" s="35">
        <f>CI798-AX798</f>
        <v/>
      </c>
      <c r="CK798" s="35">
        <f>CJ798-AY798</f>
        <v/>
      </c>
      <c r="CL798" s="35">
        <f>CK798-AZ798</f>
        <v/>
      </c>
      <c r="CM798" s="35">
        <f>CL798-BA798</f>
        <v/>
      </c>
      <c r="CN798" s="35">
        <f>CM798-BB798</f>
        <v/>
      </c>
      <c r="CO798" s="35">
        <f>CN798-BC798</f>
        <v/>
      </c>
      <c r="CP798" s="35">
        <f>CO798-BD798</f>
        <v/>
      </c>
      <c r="CQ798" s="35">
        <f>CP798-BE798</f>
        <v/>
      </c>
      <c r="CR798" s="35">
        <f>CQ798-BF798</f>
        <v/>
      </c>
      <c r="CS798" s="35">
        <f>CR798-BG798</f>
        <v/>
      </c>
      <c r="CT798" s="35">
        <f>CS798-BH798</f>
        <v/>
      </c>
      <c r="CU798" s="35">
        <f>CT798-BI798</f>
        <v/>
      </c>
      <c r="CV798" s="35">
        <f>CU798-BJ798</f>
        <v/>
      </c>
      <c r="CW798" s="38">
        <f>CV798-BK798</f>
        <v/>
      </c>
      <c r="CX798" s="38">
        <f>CW798-BL798</f>
        <v/>
      </c>
      <c r="CY798" s="38">
        <f>CX798-BM798</f>
        <v/>
      </c>
      <c r="CZ798" s="39">
        <f>CY798-BN798</f>
        <v/>
      </c>
      <c r="DA798" s="35" t="n"/>
    </row>
    <row r="799">
      <c r="D799" s="19" t="n"/>
      <c r="E799" s="19" t="n"/>
      <c r="F799" s="21" t="n"/>
      <c r="G799" s="21" t="n"/>
      <c r="H799" s="21" t="n"/>
      <c r="I799" s="19" t="n"/>
      <c r="J799" s="19" t="n"/>
      <c r="K799" s="21" t="n"/>
      <c r="L799" s="21" t="n"/>
      <c r="M799" s="22" t="n"/>
      <c r="N799" s="22" t="n"/>
      <c r="O799" s="19" t="n"/>
      <c r="P799" s="21" t="n"/>
      <c r="Q799" s="167">
        <f>'Cutting Rules'!AD799</f>
        <v/>
      </c>
      <c r="R799" s="168" t="n"/>
      <c r="S799" s="24" t="n"/>
      <c r="T799" s="169" t="inlineStr"/>
      <c r="U799" s="19" t="n"/>
      <c r="V799" s="25" t="n"/>
      <c r="W799" s="26" t="n"/>
      <c r="X799" s="27" t="n"/>
      <c r="Y799" s="47" t="n"/>
      <c r="Z799" s="121">
        <f>IFERROR(VLOOKUP(E799,[1]route!$E$3:$BL$10005,59,0),"")&amp;IFERROR(VLOOKUP(E799,[1]route!$E$3:$BL$10005,60,0),"")</f>
        <v/>
      </c>
      <c r="AA799" s="172">
        <f>IF(R799&gt;V799,R799-V799,0)</f>
        <v/>
      </c>
      <c r="AB799" s="173">
        <f>AA799*O799*N799/1000</f>
        <v/>
      </c>
      <c r="AC799" s="4">
        <f>IFERROR(MATCH($X799,$BP799:$CZ799,0),"")</f>
        <v/>
      </c>
      <c r="AD799" s="29" t="n">
        <v>0</v>
      </c>
      <c r="AE799" s="30">
        <f>SUMIF([1]route!$E$3:$E$10005,E799,[1]!Table1[1])</f>
        <v/>
      </c>
      <c r="AF799" s="30">
        <f>SUMIF([1]route!$E$3:$E$10005,E799,[1]!Table1[2])</f>
        <v/>
      </c>
      <c r="AG799" s="30">
        <f>SUMIF([1]route!$E$3:$E$10005,E799,[1]!Table1[3])</f>
        <v/>
      </c>
      <c r="AH799" s="30">
        <f>SUMIF([1]route!$E$3:$E$10005,E799,[1]!Table1[4])</f>
        <v/>
      </c>
      <c r="AI799" s="30">
        <f>SUMIF([1]route!$E$3:$E$10005,E799,[1]!Table1[5])</f>
        <v/>
      </c>
      <c r="AJ799" s="30">
        <f>SUMIF([1]route!$E$3:$E$10005,E799,[1]!Table1[6])</f>
        <v/>
      </c>
      <c r="AK799" s="30">
        <f>SUMIF([1]route!$E$3:$E$10005,E799,[1]!Table1[7])</f>
        <v/>
      </c>
      <c r="AL799" s="30">
        <f>SUMIF([1]route!$E$3:$E$10005,E799,[1]!Table1[8])</f>
        <v/>
      </c>
      <c r="AM799" s="30">
        <f>SUMIF([1]route!$E$3:$E$10005,E799,[1]!Table1[9])</f>
        <v/>
      </c>
      <c r="AN799" s="30">
        <f>SUMIF([1]route!$E$3:$E$10005,E799,[1]!Table1[10])</f>
        <v/>
      </c>
      <c r="AO799" s="30">
        <f>SUMIF([1]route!$E$3:$E$10005,E799,[1]!Table1[11])</f>
        <v/>
      </c>
      <c r="AP799" s="30">
        <f>SUMIF([1]route!$E$3:$E$10005,E799,[1]!Table1[12])</f>
        <v/>
      </c>
      <c r="AQ799" s="30">
        <f>SUMIF([1]route!$E$3:$E$10005,E799,[1]!Table1[13])</f>
        <v/>
      </c>
      <c r="AR799" s="30">
        <f>SUMIF([1]route!$E$3:$E$10005,E799,[1]!Table1[14])</f>
        <v/>
      </c>
      <c r="AS799" s="30">
        <f>SUMIF([1]route!$E$3:$E$10005,E799,[1]!Table1[15])</f>
        <v/>
      </c>
      <c r="AT799" s="30">
        <f>SUMIF([1]route!$E$3:$E$10005,E799,[1]!Table1[16])</f>
        <v/>
      </c>
      <c r="AU799" s="30">
        <f>SUMIF([1]route!$E$3:$E$10005,E799,[1]!Table1[17])</f>
        <v/>
      </c>
      <c r="AV799" s="30">
        <f>SUMIF([1]route!$E$3:$E$10005,E799,[1]!Table1[18])</f>
        <v/>
      </c>
      <c r="AW799" s="30">
        <f>SUMIF([1]route!$E$3:$E$10005,E799,[1]!Table1[19])</f>
        <v/>
      </c>
      <c r="AX799" s="30">
        <f>SUMIF([1]route!$E$3:$E$10005,E799,[1]!Table1[20])</f>
        <v/>
      </c>
      <c r="AY799" s="30">
        <f>SUMIF([1]route!$E$3:$E$10005,E799,[1]!Table1[21])</f>
        <v/>
      </c>
      <c r="AZ799" s="30">
        <f>SUMIF([1]route!$E$3:$E$10005,E799,[1]!Table1[22])</f>
        <v/>
      </c>
      <c r="BA799" s="30">
        <f>SUMIF([1]route!$E$3:$E$10005,E799,[1]!Table1[23])</f>
        <v/>
      </c>
      <c r="BB799" s="30">
        <f>SUMIF([1]route!$E$3:$E$10005,E799,[1]!Table1[24])</f>
        <v/>
      </c>
      <c r="BC799" s="30">
        <f>SUMIF([1]route!$E$3:$E$10005,E799,[1]!Table1[25])</f>
        <v/>
      </c>
      <c r="BD799" s="30">
        <f>SUMIF([1]route!$E$3:$E$10005,E799,[1]!Table1[26])</f>
        <v/>
      </c>
      <c r="BE799" s="30">
        <f>SUMIF([1]route!$E$3:$E$10005,E799,[1]!Table1[27])</f>
        <v/>
      </c>
      <c r="BF799" s="30">
        <f>SUMIF([1]route!$E$3:$E$10005,E799,[1]!Table1[28])</f>
        <v/>
      </c>
      <c r="BG799" s="30">
        <f>SUMIF([1]route!$E$3:$E$10005,E799,[1]!Table1[29])</f>
        <v/>
      </c>
      <c r="BH799" s="30">
        <f>SUMIF([1]route!$E$3:$E$10005,E799,[1]!Table1[30])</f>
        <v/>
      </c>
      <c r="BI799" s="30">
        <f>SUMIF([1]route!$E$3:$E$10005,E799,[1]!Table1[31])</f>
        <v/>
      </c>
      <c r="BJ799" s="30">
        <f>SUMIF([1]route!$E$3:$E$10005,E799,[1]!Table1[Remain PO])</f>
        <v/>
      </c>
      <c r="BK799" s="31">
        <f>SUMIF([1]route!$E$3:$E$10005,E799,[1]!Table1[N+1])</f>
        <v/>
      </c>
      <c r="BL799" s="31">
        <f>SUMIF([1]route!$E$3:$E$10005,E799,[1]!Table1[N+2])</f>
        <v/>
      </c>
      <c r="BM799" s="31">
        <f>SUMIF([1]route!$E$3:$E$10005,E799,[1]!Table1[N+3])</f>
        <v/>
      </c>
      <c r="BN799" s="32">
        <f>SUMIF([1]route!$E$3:$E$10005,E799,[1]!Table1[N+4])</f>
        <v/>
      </c>
      <c r="BP799" s="37">
        <f>$V799-$AD799</f>
        <v/>
      </c>
      <c r="BQ799" s="35">
        <f>BP799-AE799</f>
        <v/>
      </c>
      <c r="BR799" s="35">
        <f>BQ799-AF799</f>
        <v/>
      </c>
      <c r="BS799" s="35">
        <f>BR799-AG799</f>
        <v/>
      </c>
      <c r="BT799" s="35">
        <f>BS799-AH799</f>
        <v/>
      </c>
      <c r="BU799" s="35">
        <f>BT799-AI799</f>
        <v/>
      </c>
      <c r="BV799" s="35">
        <f>BU799-AJ799</f>
        <v/>
      </c>
      <c r="BW799" s="35">
        <f>BV799-AK799</f>
        <v/>
      </c>
      <c r="BX799" s="35">
        <f>BW799-AL799</f>
        <v/>
      </c>
      <c r="BY799" s="35">
        <f>BX799-AM799</f>
        <v/>
      </c>
      <c r="BZ799" s="35">
        <f>BY799-AN799</f>
        <v/>
      </c>
      <c r="CA799" s="35">
        <f>BZ799-AO799</f>
        <v/>
      </c>
      <c r="CB799" s="35">
        <f>CA799-AP799</f>
        <v/>
      </c>
      <c r="CC799" s="35">
        <f>CB799-AQ799</f>
        <v/>
      </c>
      <c r="CD799" s="35">
        <f>CC799-AR799</f>
        <v/>
      </c>
      <c r="CE799" s="35">
        <f>CD799-AS799</f>
        <v/>
      </c>
      <c r="CF799" s="35">
        <f>CE799-AT799</f>
        <v/>
      </c>
      <c r="CG799" s="35">
        <f>CF799-AU799</f>
        <v/>
      </c>
      <c r="CH799" s="35">
        <f>CG799-AV799</f>
        <v/>
      </c>
      <c r="CI799" s="35">
        <f>CH799-AW799</f>
        <v/>
      </c>
      <c r="CJ799" s="35">
        <f>CI799-AX799</f>
        <v/>
      </c>
      <c r="CK799" s="35">
        <f>CJ799-AY799</f>
        <v/>
      </c>
      <c r="CL799" s="35">
        <f>CK799-AZ799</f>
        <v/>
      </c>
      <c r="CM799" s="35">
        <f>CL799-BA799</f>
        <v/>
      </c>
      <c r="CN799" s="35">
        <f>CM799-BB799</f>
        <v/>
      </c>
      <c r="CO799" s="35">
        <f>CN799-BC799</f>
        <v/>
      </c>
      <c r="CP799" s="35">
        <f>CO799-BD799</f>
        <v/>
      </c>
      <c r="CQ799" s="35">
        <f>CP799-BE799</f>
        <v/>
      </c>
      <c r="CR799" s="35">
        <f>CQ799-BF799</f>
        <v/>
      </c>
      <c r="CS799" s="35">
        <f>CR799-BG799</f>
        <v/>
      </c>
      <c r="CT799" s="35">
        <f>CS799-BH799</f>
        <v/>
      </c>
      <c r="CU799" s="35">
        <f>CT799-BI799</f>
        <v/>
      </c>
      <c r="CV799" s="35">
        <f>CU799-BJ799</f>
        <v/>
      </c>
      <c r="CW799" s="38">
        <f>CV799-BK799</f>
        <v/>
      </c>
      <c r="CX799" s="38">
        <f>CW799-BL799</f>
        <v/>
      </c>
      <c r="CY799" s="38">
        <f>CX799-BM799</f>
        <v/>
      </c>
      <c r="CZ799" s="39">
        <f>CY799-BN799</f>
        <v/>
      </c>
      <c r="DA799" s="35" t="n"/>
    </row>
    <row r="800">
      <c r="D800" s="19" t="n"/>
      <c r="E800" s="19" t="n"/>
      <c r="F800" s="21" t="n"/>
      <c r="G800" s="21" t="n"/>
      <c r="H800" s="21" t="n"/>
      <c r="I800" s="19" t="n"/>
      <c r="J800" s="19" t="n"/>
      <c r="K800" s="21" t="n"/>
      <c r="L800" s="21" t="n"/>
      <c r="M800" s="22" t="n"/>
      <c r="N800" s="22" t="n"/>
      <c r="O800" s="19" t="n"/>
      <c r="P800" s="21" t="n"/>
      <c r="Q800" s="167">
        <f>'Cutting Rules'!AD800</f>
        <v/>
      </c>
      <c r="R800" s="168" t="n"/>
      <c r="S800" s="24" t="n"/>
      <c r="T800" s="169" t="inlineStr"/>
      <c r="U800" s="19" t="n"/>
      <c r="V800" s="25" t="n"/>
      <c r="W800" s="26" t="n"/>
      <c r="X800" s="27" t="n"/>
      <c r="Y800" s="47" t="n"/>
      <c r="Z800" s="121">
        <f>IFERROR(VLOOKUP(E800,[1]route!$E$3:$BL$10005,59,0),"")&amp;IFERROR(VLOOKUP(E800,[1]route!$E$3:$BL$10005,60,0),"")</f>
        <v/>
      </c>
      <c r="AA800" s="172">
        <f>IF(R800&gt;V800,R800-V800,0)</f>
        <v/>
      </c>
      <c r="AB800" s="173">
        <f>AA800*O800*N800/1000</f>
        <v/>
      </c>
      <c r="AC800" s="4">
        <f>IFERROR(MATCH($X800,$BP800:$CZ800,0),"")</f>
        <v/>
      </c>
      <c r="AD800" s="29" t="n">
        <v>0</v>
      </c>
      <c r="AE800" s="30">
        <f>SUMIF([1]route!$E$3:$E$10005,E800,[1]!Table1[1])</f>
        <v/>
      </c>
      <c r="AF800" s="30">
        <f>SUMIF([1]route!$E$3:$E$10005,E800,[1]!Table1[2])</f>
        <v/>
      </c>
      <c r="AG800" s="30">
        <f>SUMIF([1]route!$E$3:$E$10005,E800,[1]!Table1[3])</f>
        <v/>
      </c>
      <c r="AH800" s="30">
        <f>SUMIF([1]route!$E$3:$E$10005,E800,[1]!Table1[4])</f>
        <v/>
      </c>
      <c r="AI800" s="30">
        <f>SUMIF([1]route!$E$3:$E$10005,E800,[1]!Table1[5])</f>
        <v/>
      </c>
      <c r="AJ800" s="30">
        <f>SUMIF([1]route!$E$3:$E$10005,E800,[1]!Table1[6])</f>
        <v/>
      </c>
      <c r="AK800" s="30">
        <f>SUMIF([1]route!$E$3:$E$10005,E800,[1]!Table1[7])</f>
        <v/>
      </c>
      <c r="AL800" s="30">
        <f>SUMIF([1]route!$E$3:$E$10005,E800,[1]!Table1[8])</f>
        <v/>
      </c>
      <c r="AM800" s="30">
        <f>SUMIF([1]route!$E$3:$E$10005,E800,[1]!Table1[9])</f>
        <v/>
      </c>
      <c r="AN800" s="30">
        <f>SUMIF([1]route!$E$3:$E$10005,E800,[1]!Table1[10])</f>
        <v/>
      </c>
      <c r="AO800" s="30">
        <f>SUMIF([1]route!$E$3:$E$10005,E800,[1]!Table1[11])</f>
        <v/>
      </c>
      <c r="AP800" s="30">
        <f>SUMIF([1]route!$E$3:$E$10005,E800,[1]!Table1[12])</f>
        <v/>
      </c>
      <c r="AQ800" s="30">
        <f>SUMIF([1]route!$E$3:$E$10005,E800,[1]!Table1[13])</f>
        <v/>
      </c>
      <c r="AR800" s="30">
        <f>SUMIF([1]route!$E$3:$E$10005,E800,[1]!Table1[14])</f>
        <v/>
      </c>
      <c r="AS800" s="30">
        <f>SUMIF([1]route!$E$3:$E$10005,E800,[1]!Table1[15])</f>
        <v/>
      </c>
      <c r="AT800" s="30">
        <f>SUMIF([1]route!$E$3:$E$10005,E800,[1]!Table1[16])</f>
        <v/>
      </c>
      <c r="AU800" s="30">
        <f>SUMIF([1]route!$E$3:$E$10005,E800,[1]!Table1[17])</f>
        <v/>
      </c>
      <c r="AV800" s="30">
        <f>SUMIF([1]route!$E$3:$E$10005,E800,[1]!Table1[18])</f>
        <v/>
      </c>
      <c r="AW800" s="30">
        <f>SUMIF([1]route!$E$3:$E$10005,E800,[1]!Table1[19])</f>
        <v/>
      </c>
      <c r="AX800" s="30">
        <f>SUMIF([1]route!$E$3:$E$10005,E800,[1]!Table1[20])</f>
        <v/>
      </c>
      <c r="AY800" s="30">
        <f>SUMIF([1]route!$E$3:$E$10005,E800,[1]!Table1[21])</f>
        <v/>
      </c>
      <c r="AZ800" s="30">
        <f>SUMIF([1]route!$E$3:$E$10005,E800,[1]!Table1[22])</f>
        <v/>
      </c>
      <c r="BA800" s="30">
        <f>SUMIF([1]route!$E$3:$E$10005,E800,[1]!Table1[23])</f>
        <v/>
      </c>
      <c r="BB800" s="30">
        <f>SUMIF([1]route!$E$3:$E$10005,E800,[1]!Table1[24])</f>
        <v/>
      </c>
      <c r="BC800" s="30">
        <f>SUMIF([1]route!$E$3:$E$10005,E800,[1]!Table1[25])</f>
        <v/>
      </c>
      <c r="BD800" s="30">
        <f>SUMIF([1]route!$E$3:$E$10005,E800,[1]!Table1[26])</f>
        <v/>
      </c>
      <c r="BE800" s="30">
        <f>SUMIF([1]route!$E$3:$E$10005,E800,[1]!Table1[27])</f>
        <v/>
      </c>
      <c r="BF800" s="30">
        <f>SUMIF([1]route!$E$3:$E$10005,E800,[1]!Table1[28])</f>
        <v/>
      </c>
      <c r="BG800" s="30">
        <f>SUMIF([1]route!$E$3:$E$10005,E800,[1]!Table1[29])</f>
        <v/>
      </c>
      <c r="BH800" s="30">
        <f>SUMIF([1]route!$E$3:$E$10005,E800,[1]!Table1[30])</f>
        <v/>
      </c>
      <c r="BI800" s="30">
        <f>SUMIF([1]route!$E$3:$E$10005,E800,[1]!Table1[31])</f>
        <v/>
      </c>
      <c r="BJ800" s="30">
        <f>SUMIF([1]route!$E$3:$E$10005,E800,[1]!Table1[Remain PO])</f>
        <v/>
      </c>
      <c r="BK800" s="31">
        <f>SUMIF([1]route!$E$3:$E$10005,E800,[1]!Table1[N+1])</f>
        <v/>
      </c>
      <c r="BL800" s="31">
        <f>SUMIF([1]route!$E$3:$E$10005,E800,[1]!Table1[N+2])</f>
        <v/>
      </c>
      <c r="BM800" s="31">
        <f>SUMIF([1]route!$E$3:$E$10005,E800,[1]!Table1[N+3])</f>
        <v/>
      </c>
      <c r="BN800" s="32">
        <f>SUMIF([1]route!$E$3:$E$10005,E800,[1]!Table1[N+4])</f>
        <v/>
      </c>
      <c r="BP800" s="37">
        <f>$V800-$AD800</f>
        <v/>
      </c>
      <c r="BQ800" s="35">
        <f>BP800-AE800</f>
        <v/>
      </c>
      <c r="BR800" s="35">
        <f>BQ800-AF800</f>
        <v/>
      </c>
      <c r="BS800" s="35">
        <f>BR800-AG800</f>
        <v/>
      </c>
      <c r="BT800" s="35">
        <f>BS800-AH800</f>
        <v/>
      </c>
      <c r="BU800" s="35">
        <f>BT800-AI800</f>
        <v/>
      </c>
      <c r="BV800" s="35">
        <f>BU800-AJ800</f>
        <v/>
      </c>
      <c r="BW800" s="35">
        <f>BV800-AK800</f>
        <v/>
      </c>
      <c r="BX800" s="35">
        <f>BW800-AL800</f>
        <v/>
      </c>
      <c r="BY800" s="35">
        <f>BX800-AM800</f>
        <v/>
      </c>
      <c r="BZ800" s="35">
        <f>BY800-AN800</f>
        <v/>
      </c>
      <c r="CA800" s="35">
        <f>BZ800-AO800</f>
        <v/>
      </c>
      <c r="CB800" s="35">
        <f>CA800-AP800</f>
        <v/>
      </c>
      <c r="CC800" s="35">
        <f>CB800-AQ800</f>
        <v/>
      </c>
      <c r="CD800" s="35">
        <f>CC800-AR800</f>
        <v/>
      </c>
      <c r="CE800" s="35">
        <f>CD800-AS800</f>
        <v/>
      </c>
      <c r="CF800" s="35">
        <f>CE800-AT800</f>
        <v/>
      </c>
      <c r="CG800" s="35">
        <f>CF800-AU800</f>
        <v/>
      </c>
      <c r="CH800" s="35">
        <f>CG800-AV800</f>
        <v/>
      </c>
      <c r="CI800" s="35">
        <f>CH800-AW800</f>
        <v/>
      </c>
      <c r="CJ800" s="35">
        <f>CI800-AX800</f>
        <v/>
      </c>
      <c r="CK800" s="35">
        <f>CJ800-AY800</f>
        <v/>
      </c>
      <c r="CL800" s="35">
        <f>CK800-AZ800</f>
        <v/>
      </c>
      <c r="CM800" s="35">
        <f>CL800-BA800</f>
        <v/>
      </c>
      <c r="CN800" s="35">
        <f>CM800-BB800</f>
        <v/>
      </c>
      <c r="CO800" s="35">
        <f>CN800-BC800</f>
        <v/>
      </c>
      <c r="CP800" s="35">
        <f>CO800-BD800</f>
        <v/>
      </c>
      <c r="CQ800" s="35">
        <f>CP800-BE800</f>
        <v/>
      </c>
      <c r="CR800" s="35">
        <f>CQ800-BF800</f>
        <v/>
      </c>
      <c r="CS800" s="35">
        <f>CR800-BG800</f>
        <v/>
      </c>
      <c r="CT800" s="35">
        <f>CS800-BH800</f>
        <v/>
      </c>
      <c r="CU800" s="35">
        <f>CT800-BI800</f>
        <v/>
      </c>
      <c r="CV800" s="35">
        <f>CU800-BJ800</f>
        <v/>
      </c>
      <c r="CW800" s="38">
        <f>CV800-BK800</f>
        <v/>
      </c>
      <c r="CX800" s="38">
        <f>CW800-BL800</f>
        <v/>
      </c>
      <c r="CY800" s="38">
        <f>CX800-BM800</f>
        <v/>
      </c>
      <c r="CZ800" s="39">
        <f>CY800-BN800</f>
        <v/>
      </c>
      <c r="DA800" s="35" t="n"/>
    </row>
    <row r="801">
      <c r="D801" s="19" t="n"/>
      <c r="E801" s="19" t="n"/>
      <c r="F801" s="21" t="n"/>
      <c r="G801" s="21" t="n"/>
      <c r="H801" s="21" t="n"/>
      <c r="I801" s="19" t="n"/>
      <c r="J801" s="19" t="n"/>
      <c r="K801" s="21" t="n"/>
      <c r="L801" s="21" t="n"/>
      <c r="M801" s="22" t="n"/>
      <c r="N801" s="22" t="n"/>
      <c r="O801" s="19" t="n"/>
      <c r="P801" s="21" t="n"/>
      <c r="Q801" s="167">
        <f>'Cutting Rules'!AD801</f>
        <v/>
      </c>
      <c r="R801" s="168" t="n"/>
      <c r="S801" s="24" t="n"/>
      <c r="T801" s="169" t="inlineStr"/>
      <c r="U801" s="19" t="n"/>
      <c r="V801" s="25" t="n"/>
      <c r="W801" s="26" t="n"/>
      <c r="X801" s="27" t="n"/>
      <c r="Y801" s="47" t="n"/>
      <c r="Z801" s="121">
        <f>IFERROR(VLOOKUP(E801,[1]route!$E$3:$BL$10005,59,0),"")&amp;IFERROR(VLOOKUP(E801,[1]route!$E$3:$BL$10005,60,0),"")</f>
        <v/>
      </c>
      <c r="AA801" s="172">
        <f>IF(R801&gt;V801,R801-V801,0)</f>
        <v/>
      </c>
      <c r="AB801" s="173">
        <f>AA801*O801*N801/1000</f>
        <v/>
      </c>
      <c r="AC801" s="4">
        <f>IFERROR(MATCH($X801,$BP801:$CZ801,0),"")</f>
        <v/>
      </c>
      <c r="AD801" s="29" t="n">
        <v>0</v>
      </c>
      <c r="AE801" s="30">
        <f>SUMIF([1]route!$E$3:$E$10005,E801,[1]!Table1[1])</f>
        <v/>
      </c>
      <c r="AF801" s="30">
        <f>SUMIF([1]route!$E$3:$E$10005,E801,[1]!Table1[2])</f>
        <v/>
      </c>
      <c r="AG801" s="30">
        <f>SUMIF([1]route!$E$3:$E$10005,E801,[1]!Table1[3])</f>
        <v/>
      </c>
      <c r="AH801" s="30">
        <f>SUMIF([1]route!$E$3:$E$10005,E801,[1]!Table1[4])</f>
        <v/>
      </c>
      <c r="AI801" s="30">
        <f>SUMIF([1]route!$E$3:$E$10005,E801,[1]!Table1[5])</f>
        <v/>
      </c>
      <c r="AJ801" s="30">
        <f>SUMIF([1]route!$E$3:$E$10005,E801,[1]!Table1[6])</f>
        <v/>
      </c>
      <c r="AK801" s="30">
        <f>SUMIF([1]route!$E$3:$E$10005,E801,[1]!Table1[7])</f>
        <v/>
      </c>
      <c r="AL801" s="30">
        <f>SUMIF([1]route!$E$3:$E$10005,E801,[1]!Table1[8])</f>
        <v/>
      </c>
      <c r="AM801" s="30">
        <f>SUMIF([1]route!$E$3:$E$10005,E801,[1]!Table1[9])</f>
        <v/>
      </c>
      <c r="AN801" s="30">
        <f>SUMIF([1]route!$E$3:$E$10005,E801,[1]!Table1[10])</f>
        <v/>
      </c>
      <c r="AO801" s="30">
        <f>SUMIF([1]route!$E$3:$E$10005,E801,[1]!Table1[11])</f>
        <v/>
      </c>
      <c r="AP801" s="30">
        <f>SUMIF([1]route!$E$3:$E$10005,E801,[1]!Table1[12])</f>
        <v/>
      </c>
      <c r="AQ801" s="30">
        <f>SUMIF([1]route!$E$3:$E$10005,E801,[1]!Table1[13])</f>
        <v/>
      </c>
      <c r="AR801" s="30">
        <f>SUMIF([1]route!$E$3:$E$10005,E801,[1]!Table1[14])</f>
        <v/>
      </c>
      <c r="AS801" s="30">
        <f>SUMIF([1]route!$E$3:$E$10005,E801,[1]!Table1[15])</f>
        <v/>
      </c>
      <c r="AT801" s="30">
        <f>SUMIF([1]route!$E$3:$E$10005,E801,[1]!Table1[16])</f>
        <v/>
      </c>
      <c r="AU801" s="30">
        <f>SUMIF([1]route!$E$3:$E$10005,E801,[1]!Table1[17])</f>
        <v/>
      </c>
      <c r="AV801" s="30">
        <f>SUMIF([1]route!$E$3:$E$10005,E801,[1]!Table1[18])</f>
        <v/>
      </c>
      <c r="AW801" s="30">
        <f>SUMIF([1]route!$E$3:$E$10005,E801,[1]!Table1[19])</f>
        <v/>
      </c>
      <c r="AX801" s="30">
        <f>SUMIF([1]route!$E$3:$E$10005,E801,[1]!Table1[20])</f>
        <v/>
      </c>
      <c r="AY801" s="30">
        <f>SUMIF([1]route!$E$3:$E$10005,E801,[1]!Table1[21])</f>
        <v/>
      </c>
      <c r="AZ801" s="30">
        <f>SUMIF([1]route!$E$3:$E$10005,E801,[1]!Table1[22])</f>
        <v/>
      </c>
      <c r="BA801" s="30">
        <f>SUMIF([1]route!$E$3:$E$10005,E801,[1]!Table1[23])</f>
        <v/>
      </c>
      <c r="BB801" s="30">
        <f>SUMIF([1]route!$E$3:$E$10005,E801,[1]!Table1[24])</f>
        <v/>
      </c>
      <c r="BC801" s="30">
        <f>SUMIF([1]route!$E$3:$E$10005,E801,[1]!Table1[25])</f>
        <v/>
      </c>
      <c r="BD801" s="30">
        <f>SUMIF([1]route!$E$3:$E$10005,E801,[1]!Table1[26])</f>
        <v/>
      </c>
      <c r="BE801" s="30">
        <f>SUMIF([1]route!$E$3:$E$10005,E801,[1]!Table1[27])</f>
        <v/>
      </c>
      <c r="BF801" s="30">
        <f>SUMIF([1]route!$E$3:$E$10005,E801,[1]!Table1[28])</f>
        <v/>
      </c>
      <c r="BG801" s="30">
        <f>SUMIF([1]route!$E$3:$E$10005,E801,[1]!Table1[29])</f>
        <v/>
      </c>
      <c r="BH801" s="30">
        <f>SUMIF([1]route!$E$3:$E$10005,E801,[1]!Table1[30])</f>
        <v/>
      </c>
      <c r="BI801" s="30">
        <f>SUMIF([1]route!$E$3:$E$10005,E801,[1]!Table1[31])</f>
        <v/>
      </c>
      <c r="BJ801" s="30">
        <f>SUMIF([1]route!$E$3:$E$10005,E801,[1]!Table1[Remain PO])</f>
        <v/>
      </c>
      <c r="BK801" s="31">
        <f>SUMIF([1]route!$E$3:$E$10005,E801,[1]!Table1[N+1])</f>
        <v/>
      </c>
      <c r="BL801" s="31">
        <f>SUMIF([1]route!$E$3:$E$10005,E801,[1]!Table1[N+2])</f>
        <v/>
      </c>
      <c r="BM801" s="31">
        <f>SUMIF([1]route!$E$3:$E$10005,E801,[1]!Table1[N+3])</f>
        <v/>
      </c>
      <c r="BN801" s="32">
        <f>SUMIF([1]route!$E$3:$E$10005,E801,[1]!Table1[N+4])</f>
        <v/>
      </c>
      <c r="BP801" s="37">
        <f>$V801-$AD801</f>
        <v/>
      </c>
      <c r="BQ801" s="35">
        <f>BP801-AE801</f>
        <v/>
      </c>
      <c r="BR801" s="35">
        <f>BQ801-AF801</f>
        <v/>
      </c>
      <c r="BS801" s="35">
        <f>BR801-AG801</f>
        <v/>
      </c>
      <c r="BT801" s="35">
        <f>BS801-AH801</f>
        <v/>
      </c>
      <c r="BU801" s="35">
        <f>BT801-AI801</f>
        <v/>
      </c>
      <c r="BV801" s="35">
        <f>BU801-AJ801</f>
        <v/>
      </c>
      <c r="BW801" s="35">
        <f>BV801-AK801</f>
        <v/>
      </c>
      <c r="BX801" s="35">
        <f>BW801-AL801</f>
        <v/>
      </c>
      <c r="BY801" s="35">
        <f>BX801-AM801</f>
        <v/>
      </c>
      <c r="BZ801" s="35">
        <f>BY801-AN801</f>
        <v/>
      </c>
      <c r="CA801" s="35">
        <f>BZ801-AO801</f>
        <v/>
      </c>
      <c r="CB801" s="35">
        <f>CA801-AP801</f>
        <v/>
      </c>
      <c r="CC801" s="35">
        <f>CB801-AQ801</f>
        <v/>
      </c>
      <c r="CD801" s="35">
        <f>CC801-AR801</f>
        <v/>
      </c>
      <c r="CE801" s="35">
        <f>CD801-AS801</f>
        <v/>
      </c>
      <c r="CF801" s="35">
        <f>CE801-AT801</f>
        <v/>
      </c>
      <c r="CG801" s="35">
        <f>CF801-AU801</f>
        <v/>
      </c>
      <c r="CH801" s="35">
        <f>CG801-AV801</f>
        <v/>
      </c>
      <c r="CI801" s="35">
        <f>CH801-AW801</f>
        <v/>
      </c>
      <c r="CJ801" s="35">
        <f>CI801-AX801</f>
        <v/>
      </c>
      <c r="CK801" s="35">
        <f>CJ801-AY801</f>
        <v/>
      </c>
      <c r="CL801" s="35">
        <f>CK801-AZ801</f>
        <v/>
      </c>
      <c r="CM801" s="35">
        <f>CL801-BA801</f>
        <v/>
      </c>
      <c r="CN801" s="35">
        <f>CM801-BB801</f>
        <v/>
      </c>
      <c r="CO801" s="35">
        <f>CN801-BC801</f>
        <v/>
      </c>
      <c r="CP801" s="35">
        <f>CO801-BD801</f>
        <v/>
      </c>
      <c r="CQ801" s="35">
        <f>CP801-BE801</f>
        <v/>
      </c>
      <c r="CR801" s="35">
        <f>CQ801-BF801</f>
        <v/>
      </c>
      <c r="CS801" s="35">
        <f>CR801-BG801</f>
        <v/>
      </c>
      <c r="CT801" s="35">
        <f>CS801-BH801</f>
        <v/>
      </c>
      <c r="CU801" s="35">
        <f>CT801-BI801</f>
        <v/>
      </c>
      <c r="CV801" s="35">
        <f>CU801-BJ801</f>
        <v/>
      </c>
      <c r="CW801" s="38">
        <f>CV801-BK801</f>
        <v/>
      </c>
      <c r="CX801" s="38">
        <f>CW801-BL801</f>
        <v/>
      </c>
      <c r="CY801" s="38">
        <f>CX801-BM801</f>
        <v/>
      </c>
      <c r="CZ801" s="39">
        <f>CY801-BN801</f>
        <v/>
      </c>
      <c r="DA801" s="35" t="n"/>
    </row>
    <row r="802">
      <c r="D802" s="19" t="n"/>
      <c r="E802" s="19" t="n"/>
      <c r="F802" s="21" t="n"/>
      <c r="G802" s="21" t="n"/>
      <c r="H802" s="21" t="n"/>
      <c r="I802" s="19" t="n"/>
      <c r="J802" s="19" t="n"/>
      <c r="K802" s="21" t="n"/>
      <c r="L802" s="21" t="n"/>
      <c r="M802" s="22" t="n"/>
      <c r="N802" s="22" t="n"/>
      <c r="O802" s="19" t="n"/>
      <c r="P802" s="21" t="n"/>
      <c r="Q802" s="167">
        <f>'Cutting Rules'!AD802</f>
        <v/>
      </c>
      <c r="R802" s="168" t="n"/>
      <c r="S802" s="24" t="n"/>
      <c r="T802" s="169" t="inlineStr"/>
      <c r="U802" s="19" t="n"/>
      <c r="V802" s="25" t="n"/>
      <c r="W802" s="26" t="n"/>
      <c r="X802" s="27" t="n"/>
      <c r="Y802" s="47" t="n"/>
      <c r="Z802" s="121">
        <f>IFERROR(VLOOKUP(E802,[1]route!$E$3:$BL$10005,59,0),"")&amp;IFERROR(VLOOKUP(E802,[1]route!$E$3:$BL$10005,60,0),"")</f>
        <v/>
      </c>
      <c r="AA802" s="172">
        <f>IF(R802&gt;V802,R802-V802,0)</f>
        <v/>
      </c>
      <c r="AB802" s="173">
        <f>AA802*O802*N802/1000</f>
        <v/>
      </c>
      <c r="AC802" s="4">
        <f>IFERROR(MATCH($X802,$BP802:$CZ802,0),"")</f>
        <v/>
      </c>
      <c r="AD802" s="29" t="n">
        <v>0</v>
      </c>
      <c r="AE802" s="30">
        <f>SUMIF([1]route!$E$3:$E$10005,E802,[1]!Table1[1])</f>
        <v/>
      </c>
      <c r="AF802" s="30">
        <f>SUMIF([1]route!$E$3:$E$10005,E802,[1]!Table1[2])</f>
        <v/>
      </c>
      <c r="AG802" s="30">
        <f>SUMIF([1]route!$E$3:$E$10005,E802,[1]!Table1[3])</f>
        <v/>
      </c>
      <c r="AH802" s="30">
        <f>SUMIF([1]route!$E$3:$E$10005,E802,[1]!Table1[4])</f>
        <v/>
      </c>
      <c r="AI802" s="30">
        <f>SUMIF([1]route!$E$3:$E$10005,E802,[1]!Table1[5])</f>
        <v/>
      </c>
      <c r="AJ802" s="30">
        <f>SUMIF([1]route!$E$3:$E$10005,E802,[1]!Table1[6])</f>
        <v/>
      </c>
      <c r="AK802" s="30">
        <f>SUMIF([1]route!$E$3:$E$10005,E802,[1]!Table1[7])</f>
        <v/>
      </c>
      <c r="AL802" s="30">
        <f>SUMIF([1]route!$E$3:$E$10005,E802,[1]!Table1[8])</f>
        <v/>
      </c>
      <c r="AM802" s="30">
        <f>SUMIF([1]route!$E$3:$E$10005,E802,[1]!Table1[9])</f>
        <v/>
      </c>
      <c r="AN802" s="30">
        <f>SUMIF([1]route!$E$3:$E$10005,E802,[1]!Table1[10])</f>
        <v/>
      </c>
      <c r="AO802" s="30">
        <f>SUMIF([1]route!$E$3:$E$10005,E802,[1]!Table1[11])</f>
        <v/>
      </c>
      <c r="AP802" s="30">
        <f>SUMIF([1]route!$E$3:$E$10005,E802,[1]!Table1[12])</f>
        <v/>
      </c>
      <c r="AQ802" s="30">
        <f>SUMIF([1]route!$E$3:$E$10005,E802,[1]!Table1[13])</f>
        <v/>
      </c>
      <c r="AR802" s="30">
        <f>SUMIF([1]route!$E$3:$E$10005,E802,[1]!Table1[14])</f>
        <v/>
      </c>
      <c r="AS802" s="30">
        <f>SUMIF([1]route!$E$3:$E$10005,E802,[1]!Table1[15])</f>
        <v/>
      </c>
      <c r="AT802" s="30">
        <f>SUMIF([1]route!$E$3:$E$10005,E802,[1]!Table1[16])</f>
        <v/>
      </c>
      <c r="AU802" s="30">
        <f>SUMIF([1]route!$E$3:$E$10005,E802,[1]!Table1[17])</f>
        <v/>
      </c>
      <c r="AV802" s="30">
        <f>SUMIF([1]route!$E$3:$E$10005,E802,[1]!Table1[18])</f>
        <v/>
      </c>
      <c r="AW802" s="30">
        <f>SUMIF([1]route!$E$3:$E$10005,E802,[1]!Table1[19])</f>
        <v/>
      </c>
      <c r="AX802" s="30">
        <f>SUMIF([1]route!$E$3:$E$10005,E802,[1]!Table1[20])</f>
        <v/>
      </c>
      <c r="AY802" s="30">
        <f>SUMIF([1]route!$E$3:$E$10005,E802,[1]!Table1[21])</f>
        <v/>
      </c>
      <c r="AZ802" s="30">
        <f>SUMIF([1]route!$E$3:$E$10005,E802,[1]!Table1[22])</f>
        <v/>
      </c>
      <c r="BA802" s="30">
        <f>SUMIF([1]route!$E$3:$E$10005,E802,[1]!Table1[23])</f>
        <v/>
      </c>
      <c r="BB802" s="30">
        <f>SUMIF([1]route!$E$3:$E$10005,E802,[1]!Table1[24])</f>
        <v/>
      </c>
      <c r="BC802" s="30">
        <f>SUMIF([1]route!$E$3:$E$10005,E802,[1]!Table1[25])</f>
        <v/>
      </c>
      <c r="BD802" s="30">
        <f>SUMIF([1]route!$E$3:$E$10005,E802,[1]!Table1[26])</f>
        <v/>
      </c>
      <c r="BE802" s="30">
        <f>SUMIF([1]route!$E$3:$E$10005,E802,[1]!Table1[27])</f>
        <v/>
      </c>
      <c r="BF802" s="30">
        <f>SUMIF([1]route!$E$3:$E$10005,E802,[1]!Table1[28])</f>
        <v/>
      </c>
      <c r="BG802" s="30">
        <f>SUMIF([1]route!$E$3:$E$10005,E802,[1]!Table1[29])</f>
        <v/>
      </c>
      <c r="BH802" s="30">
        <f>SUMIF([1]route!$E$3:$E$10005,E802,[1]!Table1[30])</f>
        <v/>
      </c>
      <c r="BI802" s="30">
        <f>SUMIF([1]route!$E$3:$E$10005,E802,[1]!Table1[31])</f>
        <v/>
      </c>
      <c r="BJ802" s="30">
        <f>SUMIF([1]route!$E$3:$E$10005,E802,[1]!Table1[Remain PO])</f>
        <v/>
      </c>
      <c r="BK802" s="31">
        <f>SUMIF([1]route!$E$3:$E$10005,E802,[1]!Table1[N+1])</f>
        <v/>
      </c>
      <c r="BL802" s="31">
        <f>SUMIF([1]route!$E$3:$E$10005,E802,[1]!Table1[N+2])</f>
        <v/>
      </c>
      <c r="BM802" s="31">
        <f>SUMIF([1]route!$E$3:$E$10005,E802,[1]!Table1[N+3])</f>
        <v/>
      </c>
      <c r="BN802" s="32">
        <f>SUMIF([1]route!$E$3:$E$10005,E802,[1]!Table1[N+4])</f>
        <v/>
      </c>
      <c r="BP802" s="37">
        <f>$V802-$AD802</f>
        <v/>
      </c>
      <c r="BQ802" s="35">
        <f>BP802-AE802</f>
        <v/>
      </c>
      <c r="BR802" s="35">
        <f>BQ802-AF802</f>
        <v/>
      </c>
      <c r="BS802" s="35">
        <f>BR802-AG802</f>
        <v/>
      </c>
      <c r="BT802" s="35">
        <f>BS802-AH802</f>
        <v/>
      </c>
      <c r="BU802" s="35">
        <f>BT802-AI802</f>
        <v/>
      </c>
      <c r="BV802" s="35">
        <f>BU802-AJ802</f>
        <v/>
      </c>
      <c r="BW802" s="35">
        <f>BV802-AK802</f>
        <v/>
      </c>
      <c r="BX802" s="35">
        <f>BW802-AL802</f>
        <v/>
      </c>
      <c r="BY802" s="35">
        <f>BX802-AM802</f>
        <v/>
      </c>
      <c r="BZ802" s="35">
        <f>BY802-AN802</f>
        <v/>
      </c>
      <c r="CA802" s="35">
        <f>BZ802-AO802</f>
        <v/>
      </c>
      <c r="CB802" s="35">
        <f>CA802-AP802</f>
        <v/>
      </c>
      <c r="CC802" s="35">
        <f>CB802-AQ802</f>
        <v/>
      </c>
      <c r="CD802" s="35">
        <f>CC802-AR802</f>
        <v/>
      </c>
      <c r="CE802" s="35">
        <f>CD802-AS802</f>
        <v/>
      </c>
      <c r="CF802" s="35">
        <f>CE802-AT802</f>
        <v/>
      </c>
      <c r="CG802" s="35">
        <f>CF802-AU802</f>
        <v/>
      </c>
      <c r="CH802" s="35">
        <f>CG802-AV802</f>
        <v/>
      </c>
      <c r="CI802" s="35">
        <f>CH802-AW802</f>
        <v/>
      </c>
      <c r="CJ802" s="35">
        <f>CI802-AX802</f>
        <v/>
      </c>
      <c r="CK802" s="35">
        <f>CJ802-AY802</f>
        <v/>
      </c>
      <c r="CL802" s="35">
        <f>CK802-AZ802</f>
        <v/>
      </c>
      <c r="CM802" s="35">
        <f>CL802-BA802</f>
        <v/>
      </c>
      <c r="CN802" s="35">
        <f>CM802-BB802</f>
        <v/>
      </c>
      <c r="CO802" s="35">
        <f>CN802-BC802</f>
        <v/>
      </c>
      <c r="CP802" s="35">
        <f>CO802-BD802</f>
        <v/>
      </c>
      <c r="CQ802" s="35">
        <f>CP802-BE802</f>
        <v/>
      </c>
      <c r="CR802" s="35">
        <f>CQ802-BF802</f>
        <v/>
      </c>
      <c r="CS802" s="35">
        <f>CR802-BG802</f>
        <v/>
      </c>
      <c r="CT802" s="35">
        <f>CS802-BH802</f>
        <v/>
      </c>
      <c r="CU802" s="35">
        <f>CT802-BI802</f>
        <v/>
      </c>
      <c r="CV802" s="35">
        <f>CU802-BJ802</f>
        <v/>
      </c>
      <c r="CW802" s="38">
        <f>CV802-BK802</f>
        <v/>
      </c>
      <c r="CX802" s="38">
        <f>CW802-BL802</f>
        <v/>
      </c>
      <c r="CY802" s="38">
        <f>CX802-BM802</f>
        <v/>
      </c>
      <c r="CZ802" s="39">
        <f>CY802-BN802</f>
        <v/>
      </c>
      <c r="DA802" s="35" t="n"/>
    </row>
    <row r="803">
      <c r="D803" s="19" t="n"/>
      <c r="E803" s="19" t="n"/>
      <c r="F803" s="21" t="n"/>
      <c r="G803" s="21" t="n"/>
      <c r="H803" s="21" t="n"/>
      <c r="I803" s="19" t="n"/>
      <c r="J803" s="19" t="n"/>
      <c r="K803" s="21" t="n"/>
      <c r="L803" s="21" t="n"/>
      <c r="M803" s="22" t="n"/>
      <c r="N803" s="22" t="n"/>
      <c r="O803" s="19" t="n"/>
      <c r="P803" s="21" t="n"/>
      <c r="Q803" s="167">
        <f>'Cutting Rules'!AD803</f>
        <v/>
      </c>
      <c r="R803" s="168" t="n"/>
      <c r="S803" s="24" t="n"/>
      <c r="T803" s="169" t="inlineStr"/>
      <c r="U803" s="19" t="n"/>
      <c r="V803" s="25" t="n"/>
      <c r="W803" s="26" t="n"/>
      <c r="X803" s="27" t="n"/>
      <c r="Y803" s="47" t="n"/>
      <c r="Z803" s="121">
        <f>IFERROR(VLOOKUP(E803,[1]route!$E$3:$BL$10005,59,0),"")&amp;IFERROR(VLOOKUP(E803,[1]route!$E$3:$BL$10005,60,0),"")</f>
        <v/>
      </c>
      <c r="AA803" s="172">
        <f>IF(R803&gt;V803,R803-V803,0)</f>
        <v/>
      </c>
      <c r="AB803" s="173">
        <f>AA803*O803*N803/1000</f>
        <v/>
      </c>
      <c r="AC803" s="4">
        <f>IFERROR(MATCH($X803,$BP803:$CZ803,0),"")</f>
        <v/>
      </c>
      <c r="AD803" s="29" t="n">
        <v>0</v>
      </c>
      <c r="AE803" s="30">
        <f>SUMIF([1]route!$E$3:$E$10005,E803,[1]!Table1[1])</f>
        <v/>
      </c>
      <c r="AF803" s="30">
        <f>SUMIF([1]route!$E$3:$E$10005,E803,[1]!Table1[2])</f>
        <v/>
      </c>
      <c r="AG803" s="30">
        <f>SUMIF([1]route!$E$3:$E$10005,E803,[1]!Table1[3])</f>
        <v/>
      </c>
      <c r="AH803" s="30">
        <f>SUMIF([1]route!$E$3:$E$10005,E803,[1]!Table1[4])</f>
        <v/>
      </c>
      <c r="AI803" s="30">
        <f>SUMIF([1]route!$E$3:$E$10005,E803,[1]!Table1[5])</f>
        <v/>
      </c>
      <c r="AJ803" s="30">
        <f>SUMIF([1]route!$E$3:$E$10005,E803,[1]!Table1[6])</f>
        <v/>
      </c>
      <c r="AK803" s="30">
        <f>SUMIF([1]route!$E$3:$E$10005,E803,[1]!Table1[7])</f>
        <v/>
      </c>
      <c r="AL803" s="30">
        <f>SUMIF([1]route!$E$3:$E$10005,E803,[1]!Table1[8])</f>
        <v/>
      </c>
      <c r="AM803" s="30">
        <f>SUMIF([1]route!$E$3:$E$10005,E803,[1]!Table1[9])</f>
        <v/>
      </c>
      <c r="AN803" s="30">
        <f>SUMIF([1]route!$E$3:$E$10005,E803,[1]!Table1[10])</f>
        <v/>
      </c>
      <c r="AO803" s="30">
        <f>SUMIF([1]route!$E$3:$E$10005,E803,[1]!Table1[11])</f>
        <v/>
      </c>
      <c r="AP803" s="30">
        <f>SUMIF([1]route!$E$3:$E$10005,E803,[1]!Table1[12])</f>
        <v/>
      </c>
      <c r="AQ803" s="30">
        <f>SUMIF([1]route!$E$3:$E$10005,E803,[1]!Table1[13])</f>
        <v/>
      </c>
      <c r="AR803" s="30">
        <f>SUMIF([1]route!$E$3:$E$10005,E803,[1]!Table1[14])</f>
        <v/>
      </c>
      <c r="AS803" s="30">
        <f>SUMIF([1]route!$E$3:$E$10005,E803,[1]!Table1[15])</f>
        <v/>
      </c>
      <c r="AT803" s="30">
        <f>SUMIF([1]route!$E$3:$E$10005,E803,[1]!Table1[16])</f>
        <v/>
      </c>
      <c r="AU803" s="30">
        <f>SUMIF([1]route!$E$3:$E$10005,E803,[1]!Table1[17])</f>
        <v/>
      </c>
      <c r="AV803" s="30">
        <f>SUMIF([1]route!$E$3:$E$10005,E803,[1]!Table1[18])</f>
        <v/>
      </c>
      <c r="AW803" s="30">
        <f>SUMIF([1]route!$E$3:$E$10005,E803,[1]!Table1[19])</f>
        <v/>
      </c>
      <c r="AX803" s="30">
        <f>SUMIF([1]route!$E$3:$E$10005,E803,[1]!Table1[20])</f>
        <v/>
      </c>
      <c r="AY803" s="30">
        <f>SUMIF([1]route!$E$3:$E$10005,E803,[1]!Table1[21])</f>
        <v/>
      </c>
      <c r="AZ803" s="30">
        <f>SUMIF([1]route!$E$3:$E$10005,E803,[1]!Table1[22])</f>
        <v/>
      </c>
      <c r="BA803" s="30">
        <f>SUMIF([1]route!$E$3:$E$10005,E803,[1]!Table1[23])</f>
        <v/>
      </c>
      <c r="BB803" s="30">
        <f>SUMIF([1]route!$E$3:$E$10005,E803,[1]!Table1[24])</f>
        <v/>
      </c>
      <c r="BC803" s="30">
        <f>SUMIF([1]route!$E$3:$E$10005,E803,[1]!Table1[25])</f>
        <v/>
      </c>
      <c r="BD803" s="30">
        <f>SUMIF([1]route!$E$3:$E$10005,E803,[1]!Table1[26])</f>
        <v/>
      </c>
      <c r="BE803" s="30">
        <f>SUMIF([1]route!$E$3:$E$10005,E803,[1]!Table1[27])</f>
        <v/>
      </c>
      <c r="BF803" s="30">
        <f>SUMIF([1]route!$E$3:$E$10005,E803,[1]!Table1[28])</f>
        <v/>
      </c>
      <c r="BG803" s="30">
        <f>SUMIF([1]route!$E$3:$E$10005,E803,[1]!Table1[29])</f>
        <v/>
      </c>
      <c r="BH803" s="30">
        <f>SUMIF([1]route!$E$3:$E$10005,E803,[1]!Table1[30])</f>
        <v/>
      </c>
      <c r="BI803" s="30">
        <f>SUMIF([1]route!$E$3:$E$10005,E803,[1]!Table1[31])</f>
        <v/>
      </c>
      <c r="BJ803" s="30">
        <f>SUMIF([1]route!$E$3:$E$10005,E803,[1]!Table1[Remain PO])</f>
        <v/>
      </c>
      <c r="BK803" s="31">
        <f>SUMIF([1]route!$E$3:$E$10005,E803,[1]!Table1[N+1])</f>
        <v/>
      </c>
      <c r="BL803" s="31">
        <f>SUMIF([1]route!$E$3:$E$10005,E803,[1]!Table1[N+2])</f>
        <v/>
      </c>
      <c r="BM803" s="31">
        <f>SUMIF([1]route!$E$3:$E$10005,E803,[1]!Table1[N+3])</f>
        <v/>
      </c>
      <c r="BN803" s="32">
        <f>SUMIF([1]route!$E$3:$E$10005,E803,[1]!Table1[N+4])</f>
        <v/>
      </c>
      <c r="BP803" s="37">
        <f>$V803-$AD803</f>
        <v/>
      </c>
      <c r="BQ803" s="35">
        <f>BP803-AE803</f>
        <v/>
      </c>
      <c r="BR803" s="35">
        <f>BQ803-AF803</f>
        <v/>
      </c>
      <c r="BS803" s="35">
        <f>BR803-AG803</f>
        <v/>
      </c>
      <c r="BT803" s="35">
        <f>BS803-AH803</f>
        <v/>
      </c>
      <c r="BU803" s="35">
        <f>BT803-AI803</f>
        <v/>
      </c>
      <c r="BV803" s="35">
        <f>BU803-AJ803</f>
        <v/>
      </c>
      <c r="BW803" s="35">
        <f>BV803-AK803</f>
        <v/>
      </c>
      <c r="BX803" s="35">
        <f>BW803-AL803</f>
        <v/>
      </c>
      <c r="BY803" s="35">
        <f>BX803-AM803</f>
        <v/>
      </c>
      <c r="BZ803" s="35">
        <f>BY803-AN803</f>
        <v/>
      </c>
      <c r="CA803" s="35">
        <f>BZ803-AO803</f>
        <v/>
      </c>
      <c r="CB803" s="35">
        <f>CA803-AP803</f>
        <v/>
      </c>
      <c r="CC803" s="35">
        <f>CB803-AQ803</f>
        <v/>
      </c>
      <c r="CD803" s="35">
        <f>CC803-AR803</f>
        <v/>
      </c>
      <c r="CE803" s="35">
        <f>CD803-AS803</f>
        <v/>
      </c>
      <c r="CF803" s="35">
        <f>CE803-AT803</f>
        <v/>
      </c>
      <c r="CG803" s="35">
        <f>CF803-AU803</f>
        <v/>
      </c>
      <c r="CH803" s="35">
        <f>CG803-AV803</f>
        <v/>
      </c>
      <c r="CI803" s="35">
        <f>CH803-AW803</f>
        <v/>
      </c>
      <c r="CJ803" s="35">
        <f>CI803-AX803</f>
        <v/>
      </c>
      <c r="CK803" s="35">
        <f>CJ803-AY803</f>
        <v/>
      </c>
      <c r="CL803" s="35">
        <f>CK803-AZ803</f>
        <v/>
      </c>
      <c r="CM803" s="35">
        <f>CL803-BA803</f>
        <v/>
      </c>
      <c r="CN803" s="35">
        <f>CM803-BB803</f>
        <v/>
      </c>
      <c r="CO803" s="35">
        <f>CN803-BC803</f>
        <v/>
      </c>
      <c r="CP803" s="35">
        <f>CO803-BD803</f>
        <v/>
      </c>
      <c r="CQ803" s="35">
        <f>CP803-BE803</f>
        <v/>
      </c>
      <c r="CR803" s="35">
        <f>CQ803-BF803</f>
        <v/>
      </c>
      <c r="CS803" s="35">
        <f>CR803-BG803</f>
        <v/>
      </c>
      <c r="CT803" s="35">
        <f>CS803-BH803</f>
        <v/>
      </c>
      <c r="CU803" s="35">
        <f>CT803-BI803</f>
        <v/>
      </c>
      <c r="CV803" s="35">
        <f>CU803-BJ803</f>
        <v/>
      </c>
      <c r="CW803" s="38">
        <f>CV803-BK803</f>
        <v/>
      </c>
      <c r="CX803" s="38">
        <f>CW803-BL803</f>
        <v/>
      </c>
      <c r="CY803" s="38">
        <f>CX803-BM803</f>
        <v/>
      </c>
      <c r="CZ803" s="39">
        <f>CY803-BN803</f>
        <v/>
      </c>
      <c r="DA803" s="35" t="n"/>
    </row>
    <row r="804">
      <c r="D804" s="19" t="n"/>
      <c r="E804" s="19" t="n"/>
      <c r="F804" s="21" t="n"/>
      <c r="G804" s="21" t="n"/>
      <c r="H804" s="21" t="n"/>
      <c r="I804" s="19" t="n"/>
      <c r="J804" s="19" t="n"/>
      <c r="K804" s="21" t="n"/>
      <c r="L804" s="21" t="n"/>
      <c r="M804" s="22" t="n"/>
      <c r="N804" s="22" t="n"/>
      <c r="O804" s="19" t="n"/>
      <c r="P804" s="21" t="n"/>
      <c r="Q804" s="167">
        <f>'Cutting Rules'!AD804</f>
        <v/>
      </c>
      <c r="R804" s="168" t="n"/>
      <c r="S804" s="24" t="n"/>
      <c r="T804" s="169" t="inlineStr"/>
      <c r="U804" s="19" t="n"/>
      <c r="V804" s="25" t="n"/>
      <c r="W804" s="26" t="n"/>
      <c r="X804" s="27" t="n"/>
      <c r="Y804" s="47" t="n"/>
      <c r="Z804" s="121">
        <f>IFERROR(VLOOKUP(E804,[1]route!$E$3:$BL$10005,59,0),"")&amp;IFERROR(VLOOKUP(E804,[1]route!$E$3:$BL$10005,60,0),"")</f>
        <v/>
      </c>
      <c r="AA804" s="172">
        <f>IF(R804&gt;V804,R804-V804,0)</f>
        <v/>
      </c>
      <c r="AB804" s="173">
        <f>AA804*O804*N804/1000</f>
        <v/>
      </c>
      <c r="AC804" s="4">
        <f>IFERROR(MATCH($X804,$BP804:$CZ804,0),"")</f>
        <v/>
      </c>
      <c r="AD804" s="29" t="n">
        <v>0</v>
      </c>
      <c r="AE804" s="30">
        <f>SUMIF([1]route!$E$3:$E$10005,E804,[1]!Table1[1])</f>
        <v/>
      </c>
      <c r="AF804" s="30">
        <f>SUMIF([1]route!$E$3:$E$10005,E804,[1]!Table1[2])</f>
        <v/>
      </c>
      <c r="AG804" s="30">
        <f>SUMIF([1]route!$E$3:$E$10005,E804,[1]!Table1[3])</f>
        <v/>
      </c>
      <c r="AH804" s="30">
        <f>SUMIF([1]route!$E$3:$E$10005,E804,[1]!Table1[4])</f>
        <v/>
      </c>
      <c r="AI804" s="30">
        <f>SUMIF([1]route!$E$3:$E$10005,E804,[1]!Table1[5])</f>
        <v/>
      </c>
      <c r="AJ804" s="30">
        <f>SUMIF([1]route!$E$3:$E$10005,E804,[1]!Table1[6])</f>
        <v/>
      </c>
      <c r="AK804" s="30">
        <f>SUMIF([1]route!$E$3:$E$10005,E804,[1]!Table1[7])</f>
        <v/>
      </c>
      <c r="AL804" s="30">
        <f>SUMIF([1]route!$E$3:$E$10005,E804,[1]!Table1[8])</f>
        <v/>
      </c>
      <c r="AM804" s="30">
        <f>SUMIF([1]route!$E$3:$E$10005,E804,[1]!Table1[9])</f>
        <v/>
      </c>
      <c r="AN804" s="30">
        <f>SUMIF([1]route!$E$3:$E$10005,E804,[1]!Table1[10])</f>
        <v/>
      </c>
      <c r="AO804" s="30">
        <f>SUMIF([1]route!$E$3:$E$10005,E804,[1]!Table1[11])</f>
        <v/>
      </c>
      <c r="AP804" s="30">
        <f>SUMIF([1]route!$E$3:$E$10005,E804,[1]!Table1[12])</f>
        <v/>
      </c>
      <c r="AQ804" s="30">
        <f>SUMIF([1]route!$E$3:$E$10005,E804,[1]!Table1[13])</f>
        <v/>
      </c>
      <c r="AR804" s="30">
        <f>SUMIF([1]route!$E$3:$E$10005,E804,[1]!Table1[14])</f>
        <v/>
      </c>
      <c r="AS804" s="30">
        <f>SUMIF([1]route!$E$3:$E$10005,E804,[1]!Table1[15])</f>
        <v/>
      </c>
      <c r="AT804" s="30">
        <f>SUMIF([1]route!$E$3:$E$10005,E804,[1]!Table1[16])</f>
        <v/>
      </c>
      <c r="AU804" s="30">
        <f>SUMIF([1]route!$E$3:$E$10005,E804,[1]!Table1[17])</f>
        <v/>
      </c>
      <c r="AV804" s="30">
        <f>SUMIF([1]route!$E$3:$E$10005,E804,[1]!Table1[18])</f>
        <v/>
      </c>
      <c r="AW804" s="30">
        <f>SUMIF([1]route!$E$3:$E$10005,E804,[1]!Table1[19])</f>
        <v/>
      </c>
      <c r="AX804" s="30">
        <f>SUMIF([1]route!$E$3:$E$10005,E804,[1]!Table1[20])</f>
        <v/>
      </c>
      <c r="AY804" s="30">
        <f>SUMIF([1]route!$E$3:$E$10005,E804,[1]!Table1[21])</f>
        <v/>
      </c>
      <c r="AZ804" s="30">
        <f>SUMIF([1]route!$E$3:$E$10005,E804,[1]!Table1[22])</f>
        <v/>
      </c>
      <c r="BA804" s="30">
        <f>SUMIF([1]route!$E$3:$E$10005,E804,[1]!Table1[23])</f>
        <v/>
      </c>
      <c r="BB804" s="30">
        <f>SUMIF([1]route!$E$3:$E$10005,E804,[1]!Table1[24])</f>
        <v/>
      </c>
      <c r="BC804" s="30">
        <f>SUMIF([1]route!$E$3:$E$10005,E804,[1]!Table1[25])</f>
        <v/>
      </c>
      <c r="BD804" s="30">
        <f>SUMIF([1]route!$E$3:$E$10005,E804,[1]!Table1[26])</f>
        <v/>
      </c>
      <c r="BE804" s="30">
        <f>SUMIF([1]route!$E$3:$E$10005,E804,[1]!Table1[27])</f>
        <v/>
      </c>
      <c r="BF804" s="30">
        <f>SUMIF([1]route!$E$3:$E$10005,E804,[1]!Table1[28])</f>
        <v/>
      </c>
      <c r="BG804" s="30">
        <f>SUMIF([1]route!$E$3:$E$10005,E804,[1]!Table1[29])</f>
        <v/>
      </c>
      <c r="BH804" s="30">
        <f>SUMIF([1]route!$E$3:$E$10005,E804,[1]!Table1[30])</f>
        <v/>
      </c>
      <c r="BI804" s="30">
        <f>SUMIF([1]route!$E$3:$E$10005,E804,[1]!Table1[31])</f>
        <v/>
      </c>
      <c r="BJ804" s="30">
        <f>SUMIF([1]route!$E$3:$E$10005,E804,[1]!Table1[Remain PO])</f>
        <v/>
      </c>
      <c r="BK804" s="31">
        <f>SUMIF([1]route!$E$3:$E$10005,E804,[1]!Table1[N+1])</f>
        <v/>
      </c>
      <c r="BL804" s="31">
        <f>SUMIF([1]route!$E$3:$E$10005,E804,[1]!Table1[N+2])</f>
        <v/>
      </c>
      <c r="BM804" s="31">
        <f>SUMIF([1]route!$E$3:$E$10005,E804,[1]!Table1[N+3])</f>
        <v/>
      </c>
      <c r="BN804" s="32">
        <f>SUMIF([1]route!$E$3:$E$10005,E804,[1]!Table1[N+4])</f>
        <v/>
      </c>
      <c r="BP804" s="37">
        <f>$V804-$AD804</f>
        <v/>
      </c>
      <c r="BQ804" s="35">
        <f>BP804-AE804</f>
        <v/>
      </c>
      <c r="BR804" s="35">
        <f>BQ804-AF804</f>
        <v/>
      </c>
      <c r="BS804" s="35">
        <f>BR804-AG804</f>
        <v/>
      </c>
      <c r="BT804" s="35">
        <f>BS804-AH804</f>
        <v/>
      </c>
      <c r="BU804" s="35">
        <f>BT804-AI804</f>
        <v/>
      </c>
      <c r="BV804" s="35">
        <f>BU804-AJ804</f>
        <v/>
      </c>
      <c r="BW804" s="35">
        <f>BV804-AK804</f>
        <v/>
      </c>
      <c r="BX804" s="35">
        <f>BW804-AL804</f>
        <v/>
      </c>
      <c r="BY804" s="35">
        <f>BX804-AM804</f>
        <v/>
      </c>
      <c r="BZ804" s="35">
        <f>BY804-AN804</f>
        <v/>
      </c>
      <c r="CA804" s="35">
        <f>BZ804-AO804</f>
        <v/>
      </c>
      <c r="CB804" s="35">
        <f>CA804-AP804</f>
        <v/>
      </c>
      <c r="CC804" s="35">
        <f>CB804-AQ804</f>
        <v/>
      </c>
      <c r="CD804" s="35">
        <f>CC804-AR804</f>
        <v/>
      </c>
      <c r="CE804" s="35">
        <f>CD804-AS804</f>
        <v/>
      </c>
      <c r="CF804" s="35">
        <f>CE804-AT804</f>
        <v/>
      </c>
      <c r="CG804" s="35">
        <f>CF804-AU804</f>
        <v/>
      </c>
      <c r="CH804" s="35">
        <f>CG804-AV804</f>
        <v/>
      </c>
      <c r="CI804" s="35">
        <f>CH804-AW804</f>
        <v/>
      </c>
      <c r="CJ804" s="35">
        <f>CI804-AX804</f>
        <v/>
      </c>
      <c r="CK804" s="35">
        <f>CJ804-AY804</f>
        <v/>
      </c>
      <c r="CL804" s="35">
        <f>CK804-AZ804</f>
        <v/>
      </c>
      <c r="CM804" s="35">
        <f>CL804-BA804</f>
        <v/>
      </c>
      <c r="CN804" s="35">
        <f>CM804-BB804</f>
        <v/>
      </c>
      <c r="CO804" s="35">
        <f>CN804-BC804</f>
        <v/>
      </c>
      <c r="CP804" s="35">
        <f>CO804-BD804</f>
        <v/>
      </c>
      <c r="CQ804" s="35">
        <f>CP804-BE804</f>
        <v/>
      </c>
      <c r="CR804" s="35">
        <f>CQ804-BF804</f>
        <v/>
      </c>
      <c r="CS804" s="35">
        <f>CR804-BG804</f>
        <v/>
      </c>
      <c r="CT804" s="35">
        <f>CS804-BH804</f>
        <v/>
      </c>
      <c r="CU804" s="35">
        <f>CT804-BI804</f>
        <v/>
      </c>
      <c r="CV804" s="35">
        <f>CU804-BJ804</f>
        <v/>
      </c>
      <c r="CW804" s="38">
        <f>CV804-BK804</f>
        <v/>
      </c>
      <c r="CX804" s="38">
        <f>CW804-BL804</f>
        <v/>
      </c>
      <c r="CY804" s="38">
        <f>CX804-BM804</f>
        <v/>
      </c>
      <c r="CZ804" s="39">
        <f>CY804-BN804</f>
        <v/>
      </c>
      <c r="DA804" s="35" t="n"/>
    </row>
    <row r="805">
      <c r="D805" s="19" t="n"/>
      <c r="E805" s="19" t="n"/>
      <c r="F805" s="21" t="n"/>
      <c r="G805" s="21" t="n"/>
      <c r="H805" s="21" t="n"/>
      <c r="I805" s="19" t="n"/>
      <c r="J805" s="19" t="n"/>
      <c r="K805" s="21" t="n"/>
      <c r="L805" s="21" t="n"/>
      <c r="M805" s="22" t="n"/>
      <c r="N805" s="22" t="n"/>
      <c r="O805" s="19" t="n"/>
      <c r="P805" s="21" t="n"/>
      <c r="Q805" s="167">
        <f>'Cutting Rules'!AD805</f>
        <v/>
      </c>
      <c r="R805" s="168" t="n"/>
      <c r="S805" s="24" t="n"/>
      <c r="T805" s="169" t="inlineStr"/>
      <c r="U805" s="19" t="n"/>
      <c r="V805" s="25" t="n"/>
      <c r="W805" s="26" t="n"/>
      <c r="X805" s="27" t="n"/>
      <c r="Y805" s="47" t="n"/>
      <c r="Z805" s="121">
        <f>IFERROR(VLOOKUP(E805,[1]route!$E$3:$BL$10005,59,0),"")&amp;IFERROR(VLOOKUP(E805,[1]route!$E$3:$BL$10005,60,0),"")</f>
        <v/>
      </c>
      <c r="AA805" s="172">
        <f>IF(R805&gt;V805,R805-V805,0)</f>
        <v/>
      </c>
      <c r="AB805" s="173">
        <f>AA805*O805*N805/1000</f>
        <v/>
      </c>
      <c r="AC805" s="4">
        <f>IFERROR(MATCH($X805,$BP805:$CZ805,0),"")</f>
        <v/>
      </c>
      <c r="AD805" s="29" t="n">
        <v>0</v>
      </c>
      <c r="AE805" s="30">
        <f>SUMIF([1]route!$E$3:$E$10005,E805,[1]!Table1[1])</f>
        <v/>
      </c>
      <c r="AF805" s="30">
        <f>SUMIF([1]route!$E$3:$E$10005,E805,[1]!Table1[2])</f>
        <v/>
      </c>
      <c r="AG805" s="30">
        <f>SUMIF([1]route!$E$3:$E$10005,E805,[1]!Table1[3])</f>
        <v/>
      </c>
      <c r="AH805" s="30">
        <f>SUMIF([1]route!$E$3:$E$10005,E805,[1]!Table1[4])</f>
        <v/>
      </c>
      <c r="AI805" s="30">
        <f>SUMIF([1]route!$E$3:$E$10005,E805,[1]!Table1[5])</f>
        <v/>
      </c>
      <c r="AJ805" s="30">
        <f>SUMIF([1]route!$E$3:$E$10005,E805,[1]!Table1[6])</f>
        <v/>
      </c>
      <c r="AK805" s="30">
        <f>SUMIF([1]route!$E$3:$E$10005,E805,[1]!Table1[7])</f>
        <v/>
      </c>
      <c r="AL805" s="30">
        <f>SUMIF([1]route!$E$3:$E$10005,E805,[1]!Table1[8])</f>
        <v/>
      </c>
      <c r="AM805" s="30">
        <f>SUMIF([1]route!$E$3:$E$10005,E805,[1]!Table1[9])</f>
        <v/>
      </c>
      <c r="AN805" s="30">
        <f>SUMIF([1]route!$E$3:$E$10005,E805,[1]!Table1[10])</f>
        <v/>
      </c>
      <c r="AO805" s="30">
        <f>SUMIF([1]route!$E$3:$E$10005,E805,[1]!Table1[11])</f>
        <v/>
      </c>
      <c r="AP805" s="30">
        <f>SUMIF([1]route!$E$3:$E$10005,E805,[1]!Table1[12])</f>
        <v/>
      </c>
      <c r="AQ805" s="30">
        <f>SUMIF([1]route!$E$3:$E$10005,E805,[1]!Table1[13])</f>
        <v/>
      </c>
      <c r="AR805" s="30">
        <f>SUMIF([1]route!$E$3:$E$10005,E805,[1]!Table1[14])</f>
        <v/>
      </c>
      <c r="AS805" s="30">
        <f>SUMIF([1]route!$E$3:$E$10005,E805,[1]!Table1[15])</f>
        <v/>
      </c>
      <c r="AT805" s="30">
        <f>SUMIF([1]route!$E$3:$E$10005,E805,[1]!Table1[16])</f>
        <v/>
      </c>
      <c r="AU805" s="30">
        <f>SUMIF([1]route!$E$3:$E$10005,E805,[1]!Table1[17])</f>
        <v/>
      </c>
      <c r="AV805" s="30">
        <f>SUMIF([1]route!$E$3:$E$10005,E805,[1]!Table1[18])</f>
        <v/>
      </c>
      <c r="AW805" s="30">
        <f>SUMIF([1]route!$E$3:$E$10005,E805,[1]!Table1[19])</f>
        <v/>
      </c>
      <c r="AX805" s="30">
        <f>SUMIF([1]route!$E$3:$E$10005,E805,[1]!Table1[20])</f>
        <v/>
      </c>
      <c r="AY805" s="30">
        <f>SUMIF([1]route!$E$3:$E$10005,E805,[1]!Table1[21])</f>
        <v/>
      </c>
      <c r="AZ805" s="30">
        <f>SUMIF([1]route!$E$3:$E$10005,E805,[1]!Table1[22])</f>
        <v/>
      </c>
      <c r="BA805" s="30">
        <f>SUMIF([1]route!$E$3:$E$10005,E805,[1]!Table1[23])</f>
        <v/>
      </c>
      <c r="BB805" s="30">
        <f>SUMIF([1]route!$E$3:$E$10005,E805,[1]!Table1[24])</f>
        <v/>
      </c>
      <c r="BC805" s="30">
        <f>SUMIF([1]route!$E$3:$E$10005,E805,[1]!Table1[25])</f>
        <v/>
      </c>
      <c r="BD805" s="30">
        <f>SUMIF([1]route!$E$3:$E$10005,E805,[1]!Table1[26])</f>
        <v/>
      </c>
      <c r="BE805" s="30">
        <f>SUMIF([1]route!$E$3:$E$10005,E805,[1]!Table1[27])</f>
        <v/>
      </c>
      <c r="BF805" s="30">
        <f>SUMIF([1]route!$E$3:$E$10005,E805,[1]!Table1[28])</f>
        <v/>
      </c>
      <c r="BG805" s="30">
        <f>SUMIF([1]route!$E$3:$E$10005,E805,[1]!Table1[29])</f>
        <v/>
      </c>
      <c r="BH805" s="30">
        <f>SUMIF([1]route!$E$3:$E$10005,E805,[1]!Table1[30])</f>
        <v/>
      </c>
      <c r="BI805" s="30">
        <f>SUMIF([1]route!$E$3:$E$10005,E805,[1]!Table1[31])</f>
        <v/>
      </c>
      <c r="BJ805" s="30">
        <f>SUMIF([1]route!$E$3:$E$10005,E805,[1]!Table1[Remain PO])</f>
        <v/>
      </c>
      <c r="BK805" s="31">
        <f>SUMIF([1]route!$E$3:$E$10005,E805,[1]!Table1[N+1])</f>
        <v/>
      </c>
      <c r="BL805" s="31">
        <f>SUMIF([1]route!$E$3:$E$10005,E805,[1]!Table1[N+2])</f>
        <v/>
      </c>
      <c r="BM805" s="31">
        <f>SUMIF([1]route!$E$3:$E$10005,E805,[1]!Table1[N+3])</f>
        <v/>
      </c>
      <c r="BN805" s="32">
        <f>SUMIF([1]route!$E$3:$E$10005,E805,[1]!Table1[N+4])</f>
        <v/>
      </c>
      <c r="BP805" s="37">
        <f>$V805-$AD805</f>
        <v/>
      </c>
      <c r="BQ805" s="35">
        <f>BP805-AE805</f>
        <v/>
      </c>
      <c r="BR805" s="35">
        <f>BQ805-AF805</f>
        <v/>
      </c>
      <c r="BS805" s="35">
        <f>BR805-AG805</f>
        <v/>
      </c>
      <c r="BT805" s="35">
        <f>BS805-AH805</f>
        <v/>
      </c>
      <c r="BU805" s="35">
        <f>BT805-AI805</f>
        <v/>
      </c>
      <c r="BV805" s="35">
        <f>BU805-AJ805</f>
        <v/>
      </c>
      <c r="BW805" s="35">
        <f>BV805-AK805</f>
        <v/>
      </c>
      <c r="BX805" s="35">
        <f>BW805-AL805</f>
        <v/>
      </c>
      <c r="BY805" s="35">
        <f>BX805-AM805</f>
        <v/>
      </c>
      <c r="BZ805" s="35">
        <f>BY805-AN805</f>
        <v/>
      </c>
      <c r="CA805" s="35">
        <f>BZ805-AO805</f>
        <v/>
      </c>
      <c r="CB805" s="35">
        <f>CA805-AP805</f>
        <v/>
      </c>
      <c r="CC805" s="35">
        <f>CB805-AQ805</f>
        <v/>
      </c>
      <c r="CD805" s="35">
        <f>CC805-AR805</f>
        <v/>
      </c>
      <c r="CE805" s="35">
        <f>CD805-AS805</f>
        <v/>
      </c>
      <c r="CF805" s="35">
        <f>CE805-AT805</f>
        <v/>
      </c>
      <c r="CG805" s="35">
        <f>CF805-AU805</f>
        <v/>
      </c>
      <c r="CH805" s="35">
        <f>CG805-AV805</f>
        <v/>
      </c>
      <c r="CI805" s="35">
        <f>CH805-AW805</f>
        <v/>
      </c>
      <c r="CJ805" s="35">
        <f>CI805-AX805</f>
        <v/>
      </c>
      <c r="CK805" s="35">
        <f>CJ805-AY805</f>
        <v/>
      </c>
      <c r="CL805" s="35">
        <f>CK805-AZ805</f>
        <v/>
      </c>
      <c r="CM805" s="35">
        <f>CL805-BA805</f>
        <v/>
      </c>
      <c r="CN805" s="35">
        <f>CM805-BB805</f>
        <v/>
      </c>
      <c r="CO805" s="35">
        <f>CN805-BC805</f>
        <v/>
      </c>
      <c r="CP805" s="35">
        <f>CO805-BD805</f>
        <v/>
      </c>
      <c r="CQ805" s="35">
        <f>CP805-BE805</f>
        <v/>
      </c>
      <c r="CR805" s="35">
        <f>CQ805-BF805</f>
        <v/>
      </c>
      <c r="CS805" s="35">
        <f>CR805-BG805</f>
        <v/>
      </c>
      <c r="CT805" s="35">
        <f>CS805-BH805</f>
        <v/>
      </c>
      <c r="CU805" s="35">
        <f>CT805-BI805</f>
        <v/>
      </c>
      <c r="CV805" s="35">
        <f>CU805-BJ805</f>
        <v/>
      </c>
      <c r="CW805" s="38">
        <f>CV805-BK805</f>
        <v/>
      </c>
      <c r="CX805" s="38">
        <f>CW805-BL805</f>
        <v/>
      </c>
      <c r="CY805" s="38">
        <f>CX805-BM805</f>
        <v/>
      </c>
      <c r="CZ805" s="39">
        <f>CY805-BN805</f>
        <v/>
      </c>
      <c r="DA805" s="35" t="n"/>
    </row>
    <row r="806">
      <c r="D806" s="19" t="n"/>
      <c r="E806" s="19" t="n"/>
      <c r="F806" s="21" t="n"/>
      <c r="G806" s="21" t="n"/>
      <c r="H806" s="21" t="n"/>
      <c r="I806" s="19" t="n"/>
      <c r="J806" s="19" t="n"/>
      <c r="K806" s="21" t="n"/>
      <c r="L806" s="21" t="n"/>
      <c r="M806" s="22" t="n"/>
      <c r="N806" s="22" t="n"/>
      <c r="O806" s="19" t="n"/>
      <c r="P806" s="21" t="n"/>
      <c r="Q806" s="167">
        <f>'Cutting Rules'!AD806</f>
        <v/>
      </c>
      <c r="R806" s="168" t="n"/>
      <c r="S806" s="24" t="n"/>
      <c r="T806" s="169" t="inlineStr"/>
      <c r="U806" s="19" t="n"/>
      <c r="V806" s="25" t="n"/>
      <c r="W806" s="26" t="n"/>
      <c r="X806" s="27" t="n"/>
      <c r="Y806" s="47" t="n"/>
      <c r="Z806" s="121">
        <f>IFERROR(VLOOKUP(E806,[1]route!$E$3:$BL$10005,59,0),"")&amp;IFERROR(VLOOKUP(E806,[1]route!$E$3:$BL$10005,60,0),"")</f>
        <v/>
      </c>
      <c r="AA806" s="172">
        <f>IF(R806&gt;V806,R806-V806,0)</f>
        <v/>
      </c>
      <c r="AB806" s="173">
        <f>AA806*O806*N806/1000</f>
        <v/>
      </c>
      <c r="AC806" s="4">
        <f>IFERROR(MATCH($X806,$BP806:$CZ806,0),"")</f>
        <v/>
      </c>
      <c r="AD806" s="29" t="n">
        <v>0</v>
      </c>
      <c r="AE806" s="30">
        <f>SUMIF([1]route!$E$3:$E$10005,E806,[1]!Table1[1])</f>
        <v/>
      </c>
      <c r="AF806" s="30">
        <f>SUMIF([1]route!$E$3:$E$10005,E806,[1]!Table1[2])</f>
        <v/>
      </c>
      <c r="AG806" s="30">
        <f>SUMIF([1]route!$E$3:$E$10005,E806,[1]!Table1[3])</f>
        <v/>
      </c>
      <c r="AH806" s="30">
        <f>SUMIF([1]route!$E$3:$E$10005,E806,[1]!Table1[4])</f>
        <v/>
      </c>
      <c r="AI806" s="30">
        <f>SUMIF([1]route!$E$3:$E$10005,E806,[1]!Table1[5])</f>
        <v/>
      </c>
      <c r="AJ806" s="30">
        <f>SUMIF([1]route!$E$3:$E$10005,E806,[1]!Table1[6])</f>
        <v/>
      </c>
      <c r="AK806" s="30">
        <f>SUMIF([1]route!$E$3:$E$10005,E806,[1]!Table1[7])</f>
        <v/>
      </c>
      <c r="AL806" s="30">
        <f>SUMIF([1]route!$E$3:$E$10005,E806,[1]!Table1[8])</f>
        <v/>
      </c>
      <c r="AM806" s="30">
        <f>SUMIF([1]route!$E$3:$E$10005,E806,[1]!Table1[9])</f>
        <v/>
      </c>
      <c r="AN806" s="30">
        <f>SUMIF([1]route!$E$3:$E$10005,E806,[1]!Table1[10])</f>
        <v/>
      </c>
      <c r="AO806" s="30">
        <f>SUMIF([1]route!$E$3:$E$10005,E806,[1]!Table1[11])</f>
        <v/>
      </c>
      <c r="AP806" s="30">
        <f>SUMIF([1]route!$E$3:$E$10005,E806,[1]!Table1[12])</f>
        <v/>
      </c>
      <c r="AQ806" s="30">
        <f>SUMIF([1]route!$E$3:$E$10005,E806,[1]!Table1[13])</f>
        <v/>
      </c>
      <c r="AR806" s="30">
        <f>SUMIF([1]route!$E$3:$E$10005,E806,[1]!Table1[14])</f>
        <v/>
      </c>
      <c r="AS806" s="30">
        <f>SUMIF([1]route!$E$3:$E$10005,E806,[1]!Table1[15])</f>
        <v/>
      </c>
      <c r="AT806" s="30">
        <f>SUMIF([1]route!$E$3:$E$10005,E806,[1]!Table1[16])</f>
        <v/>
      </c>
      <c r="AU806" s="30">
        <f>SUMIF([1]route!$E$3:$E$10005,E806,[1]!Table1[17])</f>
        <v/>
      </c>
      <c r="AV806" s="30">
        <f>SUMIF([1]route!$E$3:$E$10005,E806,[1]!Table1[18])</f>
        <v/>
      </c>
      <c r="AW806" s="30">
        <f>SUMIF([1]route!$E$3:$E$10005,E806,[1]!Table1[19])</f>
        <v/>
      </c>
      <c r="AX806" s="30">
        <f>SUMIF([1]route!$E$3:$E$10005,E806,[1]!Table1[20])</f>
        <v/>
      </c>
      <c r="AY806" s="30">
        <f>SUMIF([1]route!$E$3:$E$10005,E806,[1]!Table1[21])</f>
        <v/>
      </c>
      <c r="AZ806" s="30">
        <f>SUMIF([1]route!$E$3:$E$10005,E806,[1]!Table1[22])</f>
        <v/>
      </c>
      <c r="BA806" s="30">
        <f>SUMIF([1]route!$E$3:$E$10005,E806,[1]!Table1[23])</f>
        <v/>
      </c>
      <c r="BB806" s="30">
        <f>SUMIF([1]route!$E$3:$E$10005,E806,[1]!Table1[24])</f>
        <v/>
      </c>
      <c r="BC806" s="30">
        <f>SUMIF([1]route!$E$3:$E$10005,E806,[1]!Table1[25])</f>
        <v/>
      </c>
      <c r="BD806" s="30">
        <f>SUMIF([1]route!$E$3:$E$10005,E806,[1]!Table1[26])</f>
        <v/>
      </c>
      <c r="BE806" s="30">
        <f>SUMIF([1]route!$E$3:$E$10005,E806,[1]!Table1[27])</f>
        <v/>
      </c>
      <c r="BF806" s="30">
        <f>SUMIF([1]route!$E$3:$E$10005,E806,[1]!Table1[28])</f>
        <v/>
      </c>
      <c r="BG806" s="30">
        <f>SUMIF([1]route!$E$3:$E$10005,E806,[1]!Table1[29])</f>
        <v/>
      </c>
      <c r="BH806" s="30">
        <f>SUMIF([1]route!$E$3:$E$10005,E806,[1]!Table1[30])</f>
        <v/>
      </c>
      <c r="BI806" s="30">
        <f>SUMIF([1]route!$E$3:$E$10005,E806,[1]!Table1[31])</f>
        <v/>
      </c>
      <c r="BJ806" s="30">
        <f>SUMIF([1]route!$E$3:$E$10005,E806,[1]!Table1[Remain PO])</f>
        <v/>
      </c>
      <c r="BK806" s="31">
        <f>SUMIF([1]route!$E$3:$E$10005,E806,[1]!Table1[N+1])</f>
        <v/>
      </c>
      <c r="BL806" s="31">
        <f>SUMIF([1]route!$E$3:$E$10005,E806,[1]!Table1[N+2])</f>
        <v/>
      </c>
      <c r="BM806" s="31">
        <f>SUMIF([1]route!$E$3:$E$10005,E806,[1]!Table1[N+3])</f>
        <v/>
      </c>
      <c r="BN806" s="32">
        <f>SUMIF([1]route!$E$3:$E$10005,E806,[1]!Table1[N+4])</f>
        <v/>
      </c>
      <c r="BP806" s="37">
        <f>$V806-$AD806</f>
        <v/>
      </c>
      <c r="BQ806" s="35">
        <f>BP806-AE806</f>
        <v/>
      </c>
      <c r="BR806" s="35">
        <f>BQ806-AF806</f>
        <v/>
      </c>
      <c r="BS806" s="35">
        <f>BR806-AG806</f>
        <v/>
      </c>
      <c r="BT806" s="35">
        <f>BS806-AH806</f>
        <v/>
      </c>
      <c r="BU806" s="35">
        <f>BT806-AI806</f>
        <v/>
      </c>
      <c r="BV806" s="35">
        <f>BU806-AJ806</f>
        <v/>
      </c>
      <c r="BW806" s="35">
        <f>BV806-AK806</f>
        <v/>
      </c>
      <c r="BX806" s="35">
        <f>BW806-AL806</f>
        <v/>
      </c>
      <c r="BY806" s="35">
        <f>BX806-AM806</f>
        <v/>
      </c>
      <c r="BZ806" s="35">
        <f>BY806-AN806</f>
        <v/>
      </c>
      <c r="CA806" s="35">
        <f>BZ806-AO806</f>
        <v/>
      </c>
      <c r="CB806" s="35">
        <f>CA806-AP806</f>
        <v/>
      </c>
      <c r="CC806" s="35">
        <f>CB806-AQ806</f>
        <v/>
      </c>
      <c r="CD806" s="35">
        <f>CC806-AR806</f>
        <v/>
      </c>
      <c r="CE806" s="35">
        <f>CD806-AS806</f>
        <v/>
      </c>
      <c r="CF806" s="35">
        <f>CE806-AT806</f>
        <v/>
      </c>
      <c r="CG806" s="35">
        <f>CF806-AU806</f>
        <v/>
      </c>
      <c r="CH806" s="35">
        <f>CG806-AV806</f>
        <v/>
      </c>
      <c r="CI806" s="35">
        <f>CH806-AW806</f>
        <v/>
      </c>
      <c r="CJ806" s="35">
        <f>CI806-AX806</f>
        <v/>
      </c>
      <c r="CK806" s="35">
        <f>CJ806-AY806</f>
        <v/>
      </c>
      <c r="CL806" s="35">
        <f>CK806-AZ806</f>
        <v/>
      </c>
      <c r="CM806" s="35">
        <f>CL806-BA806</f>
        <v/>
      </c>
      <c r="CN806" s="35">
        <f>CM806-BB806</f>
        <v/>
      </c>
      <c r="CO806" s="35">
        <f>CN806-BC806</f>
        <v/>
      </c>
      <c r="CP806" s="35">
        <f>CO806-BD806</f>
        <v/>
      </c>
      <c r="CQ806" s="35">
        <f>CP806-BE806</f>
        <v/>
      </c>
      <c r="CR806" s="35">
        <f>CQ806-BF806</f>
        <v/>
      </c>
      <c r="CS806" s="35">
        <f>CR806-BG806</f>
        <v/>
      </c>
      <c r="CT806" s="35">
        <f>CS806-BH806</f>
        <v/>
      </c>
      <c r="CU806" s="35">
        <f>CT806-BI806</f>
        <v/>
      </c>
      <c r="CV806" s="35">
        <f>CU806-BJ806</f>
        <v/>
      </c>
      <c r="CW806" s="38">
        <f>CV806-BK806</f>
        <v/>
      </c>
      <c r="CX806" s="38">
        <f>CW806-BL806</f>
        <v/>
      </c>
      <c r="CY806" s="38">
        <f>CX806-BM806</f>
        <v/>
      </c>
      <c r="CZ806" s="39">
        <f>CY806-BN806</f>
        <v/>
      </c>
      <c r="DA806" s="35" t="n"/>
    </row>
    <row r="807">
      <c r="D807" s="19" t="n"/>
      <c r="E807" s="19" t="n"/>
      <c r="F807" s="21" t="n"/>
      <c r="G807" s="21" t="n"/>
      <c r="H807" s="21" t="n"/>
      <c r="I807" s="19" t="n"/>
      <c r="J807" s="19" t="n"/>
      <c r="K807" s="21" t="n"/>
      <c r="L807" s="21" t="n"/>
      <c r="M807" s="22" t="n"/>
      <c r="N807" s="22" t="n"/>
      <c r="O807" s="19" t="n"/>
      <c r="P807" s="21" t="n"/>
      <c r="Q807" s="167">
        <f>'Cutting Rules'!AD807</f>
        <v/>
      </c>
      <c r="R807" s="168" t="n"/>
      <c r="S807" s="24" t="n"/>
      <c r="T807" s="169" t="inlineStr"/>
      <c r="U807" s="19" t="n"/>
      <c r="V807" s="25" t="n"/>
      <c r="W807" s="26" t="n"/>
      <c r="X807" s="27" t="n"/>
      <c r="Y807" s="47" t="n"/>
      <c r="Z807" s="121">
        <f>IFERROR(VLOOKUP(E807,[1]route!$E$3:$BL$10005,59,0),"")&amp;IFERROR(VLOOKUP(E807,[1]route!$E$3:$BL$10005,60,0),"")</f>
        <v/>
      </c>
      <c r="AA807" s="172">
        <f>IF(R807&gt;V807,R807-V807,0)</f>
        <v/>
      </c>
      <c r="AB807" s="173">
        <f>AA807*O807*N807/1000</f>
        <v/>
      </c>
      <c r="AC807" s="4">
        <f>IFERROR(MATCH($X807,$BP807:$CZ807,0),"")</f>
        <v/>
      </c>
      <c r="AD807" s="29" t="n">
        <v>0</v>
      </c>
      <c r="AE807" s="30">
        <f>SUMIF([1]route!$E$3:$E$10005,E807,[1]!Table1[1])</f>
        <v/>
      </c>
      <c r="AF807" s="30">
        <f>SUMIF([1]route!$E$3:$E$10005,E807,[1]!Table1[2])</f>
        <v/>
      </c>
      <c r="AG807" s="30">
        <f>SUMIF([1]route!$E$3:$E$10005,E807,[1]!Table1[3])</f>
        <v/>
      </c>
      <c r="AH807" s="30">
        <f>SUMIF([1]route!$E$3:$E$10005,E807,[1]!Table1[4])</f>
        <v/>
      </c>
      <c r="AI807" s="30">
        <f>SUMIF([1]route!$E$3:$E$10005,E807,[1]!Table1[5])</f>
        <v/>
      </c>
      <c r="AJ807" s="30">
        <f>SUMIF([1]route!$E$3:$E$10005,E807,[1]!Table1[6])</f>
        <v/>
      </c>
      <c r="AK807" s="30">
        <f>SUMIF([1]route!$E$3:$E$10005,E807,[1]!Table1[7])</f>
        <v/>
      </c>
      <c r="AL807" s="30">
        <f>SUMIF([1]route!$E$3:$E$10005,E807,[1]!Table1[8])</f>
        <v/>
      </c>
      <c r="AM807" s="30">
        <f>SUMIF([1]route!$E$3:$E$10005,E807,[1]!Table1[9])</f>
        <v/>
      </c>
      <c r="AN807" s="30">
        <f>SUMIF([1]route!$E$3:$E$10005,E807,[1]!Table1[10])</f>
        <v/>
      </c>
      <c r="AO807" s="30">
        <f>SUMIF([1]route!$E$3:$E$10005,E807,[1]!Table1[11])</f>
        <v/>
      </c>
      <c r="AP807" s="30">
        <f>SUMIF([1]route!$E$3:$E$10005,E807,[1]!Table1[12])</f>
        <v/>
      </c>
      <c r="AQ807" s="30">
        <f>SUMIF([1]route!$E$3:$E$10005,E807,[1]!Table1[13])</f>
        <v/>
      </c>
      <c r="AR807" s="30">
        <f>SUMIF([1]route!$E$3:$E$10005,E807,[1]!Table1[14])</f>
        <v/>
      </c>
      <c r="AS807" s="30">
        <f>SUMIF([1]route!$E$3:$E$10005,E807,[1]!Table1[15])</f>
        <v/>
      </c>
      <c r="AT807" s="30">
        <f>SUMIF([1]route!$E$3:$E$10005,E807,[1]!Table1[16])</f>
        <v/>
      </c>
      <c r="AU807" s="30">
        <f>SUMIF([1]route!$E$3:$E$10005,E807,[1]!Table1[17])</f>
        <v/>
      </c>
      <c r="AV807" s="30">
        <f>SUMIF([1]route!$E$3:$E$10005,E807,[1]!Table1[18])</f>
        <v/>
      </c>
      <c r="AW807" s="30">
        <f>SUMIF([1]route!$E$3:$E$10005,E807,[1]!Table1[19])</f>
        <v/>
      </c>
      <c r="AX807" s="30">
        <f>SUMIF([1]route!$E$3:$E$10005,E807,[1]!Table1[20])</f>
        <v/>
      </c>
      <c r="AY807" s="30">
        <f>SUMIF([1]route!$E$3:$E$10005,E807,[1]!Table1[21])</f>
        <v/>
      </c>
      <c r="AZ807" s="30">
        <f>SUMIF([1]route!$E$3:$E$10005,E807,[1]!Table1[22])</f>
        <v/>
      </c>
      <c r="BA807" s="30">
        <f>SUMIF([1]route!$E$3:$E$10005,E807,[1]!Table1[23])</f>
        <v/>
      </c>
      <c r="BB807" s="30">
        <f>SUMIF([1]route!$E$3:$E$10005,E807,[1]!Table1[24])</f>
        <v/>
      </c>
      <c r="BC807" s="30">
        <f>SUMIF([1]route!$E$3:$E$10005,E807,[1]!Table1[25])</f>
        <v/>
      </c>
      <c r="BD807" s="30">
        <f>SUMIF([1]route!$E$3:$E$10005,E807,[1]!Table1[26])</f>
        <v/>
      </c>
      <c r="BE807" s="30">
        <f>SUMIF([1]route!$E$3:$E$10005,E807,[1]!Table1[27])</f>
        <v/>
      </c>
      <c r="BF807" s="30">
        <f>SUMIF([1]route!$E$3:$E$10005,E807,[1]!Table1[28])</f>
        <v/>
      </c>
      <c r="BG807" s="30">
        <f>SUMIF([1]route!$E$3:$E$10005,E807,[1]!Table1[29])</f>
        <v/>
      </c>
      <c r="BH807" s="30">
        <f>SUMIF([1]route!$E$3:$E$10005,E807,[1]!Table1[30])</f>
        <v/>
      </c>
      <c r="BI807" s="30">
        <f>SUMIF([1]route!$E$3:$E$10005,E807,[1]!Table1[31])</f>
        <v/>
      </c>
      <c r="BJ807" s="30">
        <f>SUMIF([1]route!$E$3:$E$10005,E807,[1]!Table1[Remain PO])</f>
        <v/>
      </c>
      <c r="BK807" s="31">
        <f>SUMIF([1]route!$E$3:$E$10005,E807,[1]!Table1[N+1])</f>
        <v/>
      </c>
      <c r="BL807" s="31">
        <f>SUMIF([1]route!$E$3:$E$10005,E807,[1]!Table1[N+2])</f>
        <v/>
      </c>
      <c r="BM807" s="31">
        <f>SUMIF([1]route!$E$3:$E$10005,E807,[1]!Table1[N+3])</f>
        <v/>
      </c>
      <c r="BN807" s="32">
        <f>SUMIF([1]route!$E$3:$E$10005,E807,[1]!Table1[N+4])</f>
        <v/>
      </c>
      <c r="BP807" s="37">
        <f>$V807-$AD807</f>
        <v/>
      </c>
      <c r="BQ807" s="35">
        <f>BP807-AE807</f>
        <v/>
      </c>
      <c r="BR807" s="35">
        <f>BQ807-AF807</f>
        <v/>
      </c>
      <c r="BS807" s="35">
        <f>BR807-AG807</f>
        <v/>
      </c>
      <c r="BT807" s="35">
        <f>BS807-AH807</f>
        <v/>
      </c>
      <c r="BU807" s="35">
        <f>BT807-AI807</f>
        <v/>
      </c>
      <c r="BV807" s="35">
        <f>BU807-AJ807</f>
        <v/>
      </c>
      <c r="BW807" s="35">
        <f>BV807-AK807</f>
        <v/>
      </c>
      <c r="BX807" s="35">
        <f>BW807-AL807</f>
        <v/>
      </c>
      <c r="BY807" s="35">
        <f>BX807-AM807</f>
        <v/>
      </c>
      <c r="BZ807" s="35">
        <f>BY807-AN807</f>
        <v/>
      </c>
      <c r="CA807" s="35">
        <f>BZ807-AO807</f>
        <v/>
      </c>
      <c r="CB807" s="35">
        <f>CA807-AP807</f>
        <v/>
      </c>
      <c r="CC807" s="35">
        <f>CB807-AQ807</f>
        <v/>
      </c>
      <c r="CD807" s="35">
        <f>CC807-AR807</f>
        <v/>
      </c>
      <c r="CE807" s="35">
        <f>CD807-AS807</f>
        <v/>
      </c>
      <c r="CF807" s="35">
        <f>CE807-AT807</f>
        <v/>
      </c>
      <c r="CG807" s="35">
        <f>CF807-AU807</f>
        <v/>
      </c>
      <c r="CH807" s="35">
        <f>CG807-AV807</f>
        <v/>
      </c>
      <c r="CI807" s="35">
        <f>CH807-AW807</f>
        <v/>
      </c>
      <c r="CJ807" s="35">
        <f>CI807-AX807</f>
        <v/>
      </c>
      <c r="CK807" s="35">
        <f>CJ807-AY807</f>
        <v/>
      </c>
      <c r="CL807" s="35">
        <f>CK807-AZ807</f>
        <v/>
      </c>
      <c r="CM807" s="35">
        <f>CL807-BA807</f>
        <v/>
      </c>
      <c r="CN807" s="35">
        <f>CM807-BB807</f>
        <v/>
      </c>
      <c r="CO807" s="35">
        <f>CN807-BC807</f>
        <v/>
      </c>
      <c r="CP807" s="35">
        <f>CO807-BD807</f>
        <v/>
      </c>
      <c r="CQ807" s="35">
        <f>CP807-BE807</f>
        <v/>
      </c>
      <c r="CR807" s="35">
        <f>CQ807-BF807</f>
        <v/>
      </c>
      <c r="CS807" s="35">
        <f>CR807-BG807</f>
        <v/>
      </c>
      <c r="CT807" s="35">
        <f>CS807-BH807</f>
        <v/>
      </c>
      <c r="CU807" s="35">
        <f>CT807-BI807</f>
        <v/>
      </c>
      <c r="CV807" s="35">
        <f>CU807-BJ807</f>
        <v/>
      </c>
      <c r="CW807" s="38">
        <f>CV807-BK807</f>
        <v/>
      </c>
      <c r="CX807" s="38">
        <f>CW807-BL807</f>
        <v/>
      </c>
      <c r="CY807" s="38">
        <f>CX807-BM807</f>
        <v/>
      </c>
      <c r="CZ807" s="39">
        <f>CY807-BN807</f>
        <v/>
      </c>
      <c r="DA807" s="35" t="n"/>
    </row>
    <row r="808">
      <c r="D808" s="19" t="n"/>
      <c r="E808" s="19" t="n"/>
      <c r="F808" s="21" t="n"/>
      <c r="G808" s="21" t="n"/>
      <c r="H808" s="21" t="n"/>
      <c r="I808" s="19" t="n"/>
      <c r="J808" s="19" t="n"/>
      <c r="K808" s="21" t="n"/>
      <c r="L808" s="21" t="n"/>
      <c r="M808" s="22" t="n"/>
      <c r="N808" s="22" t="n"/>
      <c r="O808" s="19" t="n"/>
      <c r="P808" s="21" t="n"/>
      <c r="Q808" s="167">
        <f>'Cutting Rules'!AD808</f>
        <v/>
      </c>
      <c r="R808" s="168" t="n"/>
      <c r="S808" s="24" t="n"/>
      <c r="T808" s="169" t="inlineStr"/>
      <c r="U808" s="19" t="n"/>
      <c r="V808" s="25" t="n"/>
      <c r="W808" s="26" t="n"/>
      <c r="X808" s="27" t="n"/>
      <c r="Y808" s="47" t="n"/>
      <c r="Z808" s="121">
        <f>IFERROR(VLOOKUP(E808,[1]route!$E$3:$BL$10005,59,0),"")&amp;IFERROR(VLOOKUP(E808,[1]route!$E$3:$BL$10005,60,0),"")</f>
        <v/>
      </c>
      <c r="AA808" s="172">
        <f>IF(R808&gt;V808,R808-V808,0)</f>
        <v/>
      </c>
      <c r="AB808" s="173">
        <f>AA808*O808*N808/1000</f>
        <v/>
      </c>
      <c r="AC808" s="4">
        <f>IFERROR(MATCH($X808,$BP808:$CZ808,0),"")</f>
        <v/>
      </c>
      <c r="AD808" s="29" t="n">
        <v>0</v>
      </c>
      <c r="AE808" s="30">
        <f>SUMIF([1]route!$E$3:$E$10005,E808,[1]!Table1[1])</f>
        <v/>
      </c>
      <c r="AF808" s="30">
        <f>SUMIF([1]route!$E$3:$E$10005,E808,[1]!Table1[2])</f>
        <v/>
      </c>
      <c r="AG808" s="30">
        <f>SUMIF([1]route!$E$3:$E$10005,E808,[1]!Table1[3])</f>
        <v/>
      </c>
      <c r="AH808" s="30">
        <f>SUMIF([1]route!$E$3:$E$10005,E808,[1]!Table1[4])</f>
        <v/>
      </c>
      <c r="AI808" s="30">
        <f>SUMIF([1]route!$E$3:$E$10005,E808,[1]!Table1[5])</f>
        <v/>
      </c>
      <c r="AJ808" s="30">
        <f>SUMIF([1]route!$E$3:$E$10005,E808,[1]!Table1[6])</f>
        <v/>
      </c>
      <c r="AK808" s="30">
        <f>SUMIF([1]route!$E$3:$E$10005,E808,[1]!Table1[7])</f>
        <v/>
      </c>
      <c r="AL808" s="30">
        <f>SUMIF([1]route!$E$3:$E$10005,E808,[1]!Table1[8])</f>
        <v/>
      </c>
      <c r="AM808" s="30">
        <f>SUMIF([1]route!$E$3:$E$10005,E808,[1]!Table1[9])</f>
        <v/>
      </c>
      <c r="AN808" s="30">
        <f>SUMIF([1]route!$E$3:$E$10005,E808,[1]!Table1[10])</f>
        <v/>
      </c>
      <c r="AO808" s="30">
        <f>SUMIF([1]route!$E$3:$E$10005,E808,[1]!Table1[11])</f>
        <v/>
      </c>
      <c r="AP808" s="30">
        <f>SUMIF([1]route!$E$3:$E$10005,E808,[1]!Table1[12])</f>
        <v/>
      </c>
      <c r="AQ808" s="30">
        <f>SUMIF([1]route!$E$3:$E$10005,E808,[1]!Table1[13])</f>
        <v/>
      </c>
      <c r="AR808" s="30">
        <f>SUMIF([1]route!$E$3:$E$10005,E808,[1]!Table1[14])</f>
        <v/>
      </c>
      <c r="AS808" s="30">
        <f>SUMIF([1]route!$E$3:$E$10005,E808,[1]!Table1[15])</f>
        <v/>
      </c>
      <c r="AT808" s="30">
        <f>SUMIF([1]route!$E$3:$E$10005,E808,[1]!Table1[16])</f>
        <v/>
      </c>
      <c r="AU808" s="30">
        <f>SUMIF([1]route!$E$3:$E$10005,E808,[1]!Table1[17])</f>
        <v/>
      </c>
      <c r="AV808" s="30">
        <f>SUMIF([1]route!$E$3:$E$10005,E808,[1]!Table1[18])</f>
        <v/>
      </c>
      <c r="AW808" s="30">
        <f>SUMIF([1]route!$E$3:$E$10005,E808,[1]!Table1[19])</f>
        <v/>
      </c>
      <c r="AX808" s="30">
        <f>SUMIF([1]route!$E$3:$E$10005,E808,[1]!Table1[20])</f>
        <v/>
      </c>
      <c r="AY808" s="30">
        <f>SUMIF([1]route!$E$3:$E$10005,E808,[1]!Table1[21])</f>
        <v/>
      </c>
      <c r="AZ808" s="30">
        <f>SUMIF([1]route!$E$3:$E$10005,E808,[1]!Table1[22])</f>
        <v/>
      </c>
      <c r="BA808" s="30">
        <f>SUMIF([1]route!$E$3:$E$10005,E808,[1]!Table1[23])</f>
        <v/>
      </c>
      <c r="BB808" s="30">
        <f>SUMIF([1]route!$E$3:$E$10005,E808,[1]!Table1[24])</f>
        <v/>
      </c>
      <c r="BC808" s="30">
        <f>SUMIF([1]route!$E$3:$E$10005,E808,[1]!Table1[25])</f>
        <v/>
      </c>
      <c r="BD808" s="30">
        <f>SUMIF([1]route!$E$3:$E$10005,E808,[1]!Table1[26])</f>
        <v/>
      </c>
      <c r="BE808" s="30">
        <f>SUMIF([1]route!$E$3:$E$10005,E808,[1]!Table1[27])</f>
        <v/>
      </c>
      <c r="BF808" s="30">
        <f>SUMIF([1]route!$E$3:$E$10005,E808,[1]!Table1[28])</f>
        <v/>
      </c>
      <c r="BG808" s="30">
        <f>SUMIF([1]route!$E$3:$E$10005,E808,[1]!Table1[29])</f>
        <v/>
      </c>
      <c r="BH808" s="30">
        <f>SUMIF([1]route!$E$3:$E$10005,E808,[1]!Table1[30])</f>
        <v/>
      </c>
      <c r="BI808" s="30">
        <f>SUMIF([1]route!$E$3:$E$10005,E808,[1]!Table1[31])</f>
        <v/>
      </c>
      <c r="BJ808" s="30">
        <f>SUMIF([1]route!$E$3:$E$10005,E808,[1]!Table1[Remain PO])</f>
        <v/>
      </c>
      <c r="BK808" s="31">
        <f>SUMIF([1]route!$E$3:$E$10005,E808,[1]!Table1[N+1])</f>
        <v/>
      </c>
      <c r="BL808" s="31">
        <f>SUMIF([1]route!$E$3:$E$10005,E808,[1]!Table1[N+2])</f>
        <v/>
      </c>
      <c r="BM808" s="31">
        <f>SUMIF([1]route!$E$3:$E$10005,E808,[1]!Table1[N+3])</f>
        <v/>
      </c>
      <c r="BN808" s="32">
        <f>SUMIF([1]route!$E$3:$E$10005,E808,[1]!Table1[N+4])</f>
        <v/>
      </c>
      <c r="BP808" s="37">
        <f>$V808-$AD808</f>
        <v/>
      </c>
      <c r="BQ808" s="35">
        <f>BP808-AE808</f>
        <v/>
      </c>
      <c r="BR808" s="35">
        <f>BQ808-AF808</f>
        <v/>
      </c>
      <c r="BS808" s="35">
        <f>BR808-AG808</f>
        <v/>
      </c>
      <c r="BT808" s="35">
        <f>BS808-AH808</f>
        <v/>
      </c>
      <c r="BU808" s="35">
        <f>BT808-AI808</f>
        <v/>
      </c>
      <c r="BV808" s="35">
        <f>BU808-AJ808</f>
        <v/>
      </c>
      <c r="BW808" s="35">
        <f>BV808-AK808</f>
        <v/>
      </c>
      <c r="BX808" s="35">
        <f>BW808-AL808</f>
        <v/>
      </c>
      <c r="BY808" s="35">
        <f>BX808-AM808</f>
        <v/>
      </c>
      <c r="BZ808" s="35">
        <f>BY808-AN808</f>
        <v/>
      </c>
      <c r="CA808" s="35">
        <f>BZ808-AO808</f>
        <v/>
      </c>
      <c r="CB808" s="35">
        <f>CA808-AP808</f>
        <v/>
      </c>
      <c r="CC808" s="35">
        <f>CB808-AQ808</f>
        <v/>
      </c>
      <c r="CD808" s="35">
        <f>CC808-AR808</f>
        <v/>
      </c>
      <c r="CE808" s="35">
        <f>CD808-AS808</f>
        <v/>
      </c>
      <c r="CF808" s="35">
        <f>CE808-AT808</f>
        <v/>
      </c>
      <c r="CG808" s="35">
        <f>CF808-AU808</f>
        <v/>
      </c>
      <c r="CH808" s="35">
        <f>CG808-AV808</f>
        <v/>
      </c>
      <c r="CI808" s="35">
        <f>CH808-AW808</f>
        <v/>
      </c>
      <c r="CJ808" s="35">
        <f>CI808-AX808</f>
        <v/>
      </c>
      <c r="CK808" s="35">
        <f>CJ808-AY808</f>
        <v/>
      </c>
      <c r="CL808" s="35">
        <f>CK808-AZ808</f>
        <v/>
      </c>
      <c r="CM808" s="35">
        <f>CL808-BA808</f>
        <v/>
      </c>
      <c r="CN808" s="35">
        <f>CM808-BB808</f>
        <v/>
      </c>
      <c r="CO808" s="35">
        <f>CN808-BC808</f>
        <v/>
      </c>
      <c r="CP808" s="35">
        <f>CO808-BD808</f>
        <v/>
      </c>
      <c r="CQ808" s="35">
        <f>CP808-BE808</f>
        <v/>
      </c>
      <c r="CR808" s="35">
        <f>CQ808-BF808</f>
        <v/>
      </c>
      <c r="CS808" s="35">
        <f>CR808-BG808</f>
        <v/>
      </c>
      <c r="CT808" s="35">
        <f>CS808-BH808</f>
        <v/>
      </c>
      <c r="CU808" s="35">
        <f>CT808-BI808</f>
        <v/>
      </c>
      <c r="CV808" s="35">
        <f>CU808-BJ808</f>
        <v/>
      </c>
      <c r="CW808" s="38">
        <f>CV808-BK808</f>
        <v/>
      </c>
      <c r="CX808" s="38">
        <f>CW808-BL808</f>
        <v/>
      </c>
      <c r="CY808" s="38">
        <f>CX808-BM808</f>
        <v/>
      </c>
      <c r="CZ808" s="39">
        <f>CY808-BN808</f>
        <v/>
      </c>
      <c r="DA808" s="35" t="n"/>
    </row>
    <row r="809">
      <c r="D809" s="19" t="n"/>
      <c r="E809" s="19" t="n"/>
      <c r="F809" s="21" t="n"/>
      <c r="G809" s="21" t="n"/>
      <c r="H809" s="21" t="n"/>
      <c r="I809" s="19" t="n"/>
      <c r="J809" s="19" t="n"/>
      <c r="K809" s="21" t="n"/>
      <c r="L809" s="21" t="n"/>
      <c r="M809" s="22" t="n"/>
      <c r="N809" s="22" t="n"/>
      <c r="O809" s="19" t="n"/>
      <c r="P809" s="21" t="n"/>
      <c r="Q809" s="167">
        <f>'Cutting Rules'!AD809</f>
        <v/>
      </c>
      <c r="R809" s="168" t="n"/>
      <c r="S809" s="24" t="n"/>
      <c r="T809" s="169" t="inlineStr"/>
      <c r="U809" s="19" t="n"/>
      <c r="V809" s="25" t="n"/>
      <c r="W809" s="26" t="n"/>
      <c r="X809" s="27" t="n"/>
      <c r="Y809" s="47" t="n"/>
      <c r="Z809" s="121">
        <f>IFERROR(VLOOKUP(E809,[1]route!$E$3:$BL$10005,59,0),"")&amp;IFERROR(VLOOKUP(E809,[1]route!$E$3:$BL$10005,60,0),"")</f>
        <v/>
      </c>
      <c r="AA809" s="172">
        <f>IF(R809&gt;V809,R809-V809,0)</f>
        <v/>
      </c>
      <c r="AB809" s="173">
        <f>AA809*O809*N809/1000</f>
        <v/>
      </c>
      <c r="AC809" s="4">
        <f>IFERROR(MATCH($X809,$BP809:$CZ809,0),"")</f>
        <v/>
      </c>
      <c r="AD809" s="29" t="n">
        <v>0</v>
      </c>
      <c r="AE809" s="30">
        <f>SUMIF([1]route!$E$3:$E$10005,E809,[1]!Table1[1])</f>
        <v/>
      </c>
      <c r="AF809" s="30">
        <f>SUMIF([1]route!$E$3:$E$10005,E809,[1]!Table1[2])</f>
        <v/>
      </c>
      <c r="AG809" s="30">
        <f>SUMIF([1]route!$E$3:$E$10005,E809,[1]!Table1[3])</f>
        <v/>
      </c>
      <c r="AH809" s="30">
        <f>SUMIF([1]route!$E$3:$E$10005,E809,[1]!Table1[4])</f>
        <v/>
      </c>
      <c r="AI809" s="30">
        <f>SUMIF([1]route!$E$3:$E$10005,E809,[1]!Table1[5])</f>
        <v/>
      </c>
      <c r="AJ809" s="30">
        <f>SUMIF([1]route!$E$3:$E$10005,E809,[1]!Table1[6])</f>
        <v/>
      </c>
      <c r="AK809" s="30">
        <f>SUMIF([1]route!$E$3:$E$10005,E809,[1]!Table1[7])</f>
        <v/>
      </c>
      <c r="AL809" s="30">
        <f>SUMIF([1]route!$E$3:$E$10005,E809,[1]!Table1[8])</f>
        <v/>
      </c>
      <c r="AM809" s="30">
        <f>SUMIF([1]route!$E$3:$E$10005,E809,[1]!Table1[9])</f>
        <v/>
      </c>
      <c r="AN809" s="30">
        <f>SUMIF([1]route!$E$3:$E$10005,E809,[1]!Table1[10])</f>
        <v/>
      </c>
      <c r="AO809" s="30">
        <f>SUMIF([1]route!$E$3:$E$10005,E809,[1]!Table1[11])</f>
        <v/>
      </c>
      <c r="AP809" s="30">
        <f>SUMIF([1]route!$E$3:$E$10005,E809,[1]!Table1[12])</f>
        <v/>
      </c>
      <c r="AQ809" s="30">
        <f>SUMIF([1]route!$E$3:$E$10005,E809,[1]!Table1[13])</f>
        <v/>
      </c>
      <c r="AR809" s="30">
        <f>SUMIF([1]route!$E$3:$E$10005,E809,[1]!Table1[14])</f>
        <v/>
      </c>
      <c r="AS809" s="30">
        <f>SUMIF([1]route!$E$3:$E$10005,E809,[1]!Table1[15])</f>
        <v/>
      </c>
      <c r="AT809" s="30">
        <f>SUMIF([1]route!$E$3:$E$10005,E809,[1]!Table1[16])</f>
        <v/>
      </c>
      <c r="AU809" s="30">
        <f>SUMIF([1]route!$E$3:$E$10005,E809,[1]!Table1[17])</f>
        <v/>
      </c>
      <c r="AV809" s="30">
        <f>SUMIF([1]route!$E$3:$E$10005,E809,[1]!Table1[18])</f>
        <v/>
      </c>
      <c r="AW809" s="30">
        <f>SUMIF([1]route!$E$3:$E$10005,E809,[1]!Table1[19])</f>
        <v/>
      </c>
      <c r="AX809" s="30">
        <f>SUMIF([1]route!$E$3:$E$10005,E809,[1]!Table1[20])</f>
        <v/>
      </c>
      <c r="AY809" s="30">
        <f>SUMIF([1]route!$E$3:$E$10005,E809,[1]!Table1[21])</f>
        <v/>
      </c>
      <c r="AZ809" s="30">
        <f>SUMIF([1]route!$E$3:$E$10005,E809,[1]!Table1[22])</f>
        <v/>
      </c>
      <c r="BA809" s="30">
        <f>SUMIF([1]route!$E$3:$E$10005,E809,[1]!Table1[23])</f>
        <v/>
      </c>
      <c r="BB809" s="30">
        <f>SUMIF([1]route!$E$3:$E$10005,E809,[1]!Table1[24])</f>
        <v/>
      </c>
      <c r="BC809" s="30">
        <f>SUMIF([1]route!$E$3:$E$10005,E809,[1]!Table1[25])</f>
        <v/>
      </c>
      <c r="BD809" s="30">
        <f>SUMIF([1]route!$E$3:$E$10005,E809,[1]!Table1[26])</f>
        <v/>
      </c>
      <c r="BE809" s="30">
        <f>SUMIF([1]route!$E$3:$E$10005,E809,[1]!Table1[27])</f>
        <v/>
      </c>
      <c r="BF809" s="30">
        <f>SUMIF([1]route!$E$3:$E$10005,E809,[1]!Table1[28])</f>
        <v/>
      </c>
      <c r="BG809" s="30">
        <f>SUMIF([1]route!$E$3:$E$10005,E809,[1]!Table1[29])</f>
        <v/>
      </c>
      <c r="BH809" s="30">
        <f>SUMIF([1]route!$E$3:$E$10005,E809,[1]!Table1[30])</f>
        <v/>
      </c>
      <c r="BI809" s="30">
        <f>SUMIF([1]route!$E$3:$E$10005,E809,[1]!Table1[31])</f>
        <v/>
      </c>
      <c r="BJ809" s="30">
        <f>SUMIF([1]route!$E$3:$E$10005,E809,[1]!Table1[Remain PO])</f>
        <v/>
      </c>
      <c r="BK809" s="31">
        <f>SUMIF([1]route!$E$3:$E$10005,E809,[1]!Table1[N+1])</f>
        <v/>
      </c>
      <c r="BL809" s="31">
        <f>SUMIF([1]route!$E$3:$E$10005,E809,[1]!Table1[N+2])</f>
        <v/>
      </c>
      <c r="BM809" s="31">
        <f>SUMIF([1]route!$E$3:$E$10005,E809,[1]!Table1[N+3])</f>
        <v/>
      </c>
      <c r="BN809" s="32">
        <f>SUMIF([1]route!$E$3:$E$10005,E809,[1]!Table1[N+4])</f>
        <v/>
      </c>
      <c r="BP809" s="37">
        <f>$V809-$AD809</f>
        <v/>
      </c>
      <c r="BQ809" s="35">
        <f>BP809-AE809</f>
        <v/>
      </c>
      <c r="BR809" s="35">
        <f>BQ809-AF809</f>
        <v/>
      </c>
      <c r="BS809" s="35">
        <f>BR809-AG809</f>
        <v/>
      </c>
      <c r="BT809" s="35">
        <f>BS809-AH809</f>
        <v/>
      </c>
      <c r="BU809" s="35">
        <f>BT809-AI809</f>
        <v/>
      </c>
      <c r="BV809" s="35">
        <f>BU809-AJ809</f>
        <v/>
      </c>
      <c r="BW809" s="35">
        <f>BV809-AK809</f>
        <v/>
      </c>
      <c r="BX809" s="35">
        <f>BW809-AL809</f>
        <v/>
      </c>
      <c r="BY809" s="35">
        <f>BX809-AM809</f>
        <v/>
      </c>
      <c r="BZ809" s="35">
        <f>BY809-AN809</f>
        <v/>
      </c>
      <c r="CA809" s="35">
        <f>BZ809-AO809</f>
        <v/>
      </c>
      <c r="CB809" s="35">
        <f>CA809-AP809</f>
        <v/>
      </c>
      <c r="CC809" s="35">
        <f>CB809-AQ809</f>
        <v/>
      </c>
      <c r="CD809" s="35">
        <f>CC809-AR809</f>
        <v/>
      </c>
      <c r="CE809" s="35">
        <f>CD809-AS809</f>
        <v/>
      </c>
      <c r="CF809" s="35">
        <f>CE809-AT809</f>
        <v/>
      </c>
      <c r="CG809" s="35">
        <f>CF809-AU809</f>
        <v/>
      </c>
      <c r="CH809" s="35">
        <f>CG809-AV809</f>
        <v/>
      </c>
      <c r="CI809" s="35">
        <f>CH809-AW809</f>
        <v/>
      </c>
      <c r="CJ809" s="35">
        <f>CI809-AX809</f>
        <v/>
      </c>
      <c r="CK809" s="35">
        <f>CJ809-AY809</f>
        <v/>
      </c>
      <c r="CL809" s="35">
        <f>CK809-AZ809</f>
        <v/>
      </c>
      <c r="CM809" s="35">
        <f>CL809-BA809</f>
        <v/>
      </c>
      <c r="CN809" s="35">
        <f>CM809-BB809</f>
        <v/>
      </c>
      <c r="CO809" s="35">
        <f>CN809-BC809</f>
        <v/>
      </c>
      <c r="CP809" s="35">
        <f>CO809-BD809</f>
        <v/>
      </c>
      <c r="CQ809" s="35">
        <f>CP809-BE809</f>
        <v/>
      </c>
      <c r="CR809" s="35">
        <f>CQ809-BF809</f>
        <v/>
      </c>
      <c r="CS809" s="35">
        <f>CR809-BG809</f>
        <v/>
      </c>
      <c r="CT809" s="35">
        <f>CS809-BH809</f>
        <v/>
      </c>
      <c r="CU809" s="35">
        <f>CT809-BI809</f>
        <v/>
      </c>
      <c r="CV809" s="35">
        <f>CU809-BJ809</f>
        <v/>
      </c>
      <c r="CW809" s="38">
        <f>CV809-BK809</f>
        <v/>
      </c>
      <c r="CX809" s="38">
        <f>CW809-BL809</f>
        <v/>
      </c>
      <c r="CY809" s="38">
        <f>CX809-BM809</f>
        <v/>
      </c>
      <c r="CZ809" s="39">
        <f>CY809-BN809</f>
        <v/>
      </c>
      <c r="DA809" s="35" t="n"/>
    </row>
    <row r="810">
      <c r="D810" s="19" t="n"/>
      <c r="E810" s="19" t="n"/>
      <c r="F810" s="21" t="n"/>
      <c r="G810" s="21" t="n"/>
      <c r="H810" s="21" t="n"/>
      <c r="I810" s="19" t="n"/>
      <c r="J810" s="19" t="n"/>
      <c r="K810" s="21" t="n"/>
      <c r="L810" s="21" t="n"/>
      <c r="M810" s="22" t="n"/>
      <c r="N810" s="22" t="n"/>
      <c r="O810" s="19" t="n"/>
      <c r="P810" s="21" t="n"/>
      <c r="Q810" s="167">
        <f>'Cutting Rules'!AD810</f>
        <v/>
      </c>
      <c r="R810" s="168" t="n"/>
      <c r="S810" s="24" t="n"/>
      <c r="T810" s="169" t="inlineStr"/>
      <c r="U810" s="19" t="n"/>
      <c r="V810" s="25" t="n"/>
      <c r="W810" s="26" t="n"/>
      <c r="X810" s="27" t="n"/>
      <c r="Y810" s="47" t="n"/>
      <c r="Z810" s="121">
        <f>IFERROR(VLOOKUP(E810,[1]route!$E$3:$BL$10005,59,0),"")&amp;IFERROR(VLOOKUP(E810,[1]route!$E$3:$BL$10005,60,0),"")</f>
        <v/>
      </c>
      <c r="AA810" s="172">
        <f>IF(R810&gt;V810,R810-V810,0)</f>
        <v/>
      </c>
      <c r="AB810" s="173">
        <f>AA810*O810*N810/1000</f>
        <v/>
      </c>
      <c r="AC810" s="4">
        <f>IFERROR(MATCH($X810,$BP810:$CZ810,0),"")</f>
        <v/>
      </c>
      <c r="AD810" s="29" t="n">
        <v>0</v>
      </c>
      <c r="AE810" s="30">
        <f>SUMIF([1]route!$E$3:$E$10005,E810,[1]!Table1[1])</f>
        <v/>
      </c>
      <c r="AF810" s="30">
        <f>SUMIF([1]route!$E$3:$E$10005,E810,[1]!Table1[2])</f>
        <v/>
      </c>
      <c r="AG810" s="30">
        <f>SUMIF([1]route!$E$3:$E$10005,E810,[1]!Table1[3])</f>
        <v/>
      </c>
      <c r="AH810" s="30">
        <f>SUMIF([1]route!$E$3:$E$10005,E810,[1]!Table1[4])</f>
        <v/>
      </c>
      <c r="AI810" s="30">
        <f>SUMIF([1]route!$E$3:$E$10005,E810,[1]!Table1[5])</f>
        <v/>
      </c>
      <c r="AJ810" s="30">
        <f>SUMIF([1]route!$E$3:$E$10005,E810,[1]!Table1[6])</f>
        <v/>
      </c>
      <c r="AK810" s="30">
        <f>SUMIF([1]route!$E$3:$E$10005,E810,[1]!Table1[7])</f>
        <v/>
      </c>
      <c r="AL810" s="30">
        <f>SUMIF([1]route!$E$3:$E$10005,E810,[1]!Table1[8])</f>
        <v/>
      </c>
      <c r="AM810" s="30">
        <f>SUMIF([1]route!$E$3:$E$10005,E810,[1]!Table1[9])</f>
        <v/>
      </c>
      <c r="AN810" s="30">
        <f>SUMIF([1]route!$E$3:$E$10005,E810,[1]!Table1[10])</f>
        <v/>
      </c>
      <c r="AO810" s="30">
        <f>SUMIF([1]route!$E$3:$E$10005,E810,[1]!Table1[11])</f>
        <v/>
      </c>
      <c r="AP810" s="30">
        <f>SUMIF([1]route!$E$3:$E$10005,E810,[1]!Table1[12])</f>
        <v/>
      </c>
      <c r="AQ810" s="30">
        <f>SUMIF([1]route!$E$3:$E$10005,E810,[1]!Table1[13])</f>
        <v/>
      </c>
      <c r="AR810" s="30">
        <f>SUMIF([1]route!$E$3:$E$10005,E810,[1]!Table1[14])</f>
        <v/>
      </c>
      <c r="AS810" s="30">
        <f>SUMIF([1]route!$E$3:$E$10005,E810,[1]!Table1[15])</f>
        <v/>
      </c>
      <c r="AT810" s="30">
        <f>SUMIF([1]route!$E$3:$E$10005,E810,[1]!Table1[16])</f>
        <v/>
      </c>
      <c r="AU810" s="30">
        <f>SUMIF([1]route!$E$3:$E$10005,E810,[1]!Table1[17])</f>
        <v/>
      </c>
      <c r="AV810" s="30">
        <f>SUMIF([1]route!$E$3:$E$10005,E810,[1]!Table1[18])</f>
        <v/>
      </c>
      <c r="AW810" s="30">
        <f>SUMIF([1]route!$E$3:$E$10005,E810,[1]!Table1[19])</f>
        <v/>
      </c>
      <c r="AX810" s="30">
        <f>SUMIF([1]route!$E$3:$E$10005,E810,[1]!Table1[20])</f>
        <v/>
      </c>
      <c r="AY810" s="30">
        <f>SUMIF([1]route!$E$3:$E$10005,E810,[1]!Table1[21])</f>
        <v/>
      </c>
      <c r="AZ810" s="30">
        <f>SUMIF([1]route!$E$3:$E$10005,E810,[1]!Table1[22])</f>
        <v/>
      </c>
      <c r="BA810" s="30">
        <f>SUMIF([1]route!$E$3:$E$10005,E810,[1]!Table1[23])</f>
        <v/>
      </c>
      <c r="BB810" s="30">
        <f>SUMIF([1]route!$E$3:$E$10005,E810,[1]!Table1[24])</f>
        <v/>
      </c>
      <c r="BC810" s="30">
        <f>SUMIF([1]route!$E$3:$E$10005,E810,[1]!Table1[25])</f>
        <v/>
      </c>
      <c r="BD810" s="30">
        <f>SUMIF([1]route!$E$3:$E$10005,E810,[1]!Table1[26])</f>
        <v/>
      </c>
      <c r="BE810" s="30">
        <f>SUMIF([1]route!$E$3:$E$10005,E810,[1]!Table1[27])</f>
        <v/>
      </c>
      <c r="BF810" s="30">
        <f>SUMIF([1]route!$E$3:$E$10005,E810,[1]!Table1[28])</f>
        <v/>
      </c>
      <c r="BG810" s="30">
        <f>SUMIF([1]route!$E$3:$E$10005,E810,[1]!Table1[29])</f>
        <v/>
      </c>
      <c r="BH810" s="30">
        <f>SUMIF([1]route!$E$3:$E$10005,E810,[1]!Table1[30])</f>
        <v/>
      </c>
      <c r="BI810" s="30">
        <f>SUMIF([1]route!$E$3:$E$10005,E810,[1]!Table1[31])</f>
        <v/>
      </c>
      <c r="BJ810" s="30">
        <f>SUMIF([1]route!$E$3:$E$10005,E810,[1]!Table1[Remain PO])</f>
        <v/>
      </c>
      <c r="BK810" s="31">
        <f>SUMIF([1]route!$E$3:$E$10005,E810,[1]!Table1[N+1])</f>
        <v/>
      </c>
      <c r="BL810" s="31">
        <f>SUMIF([1]route!$E$3:$E$10005,E810,[1]!Table1[N+2])</f>
        <v/>
      </c>
      <c r="BM810" s="31">
        <f>SUMIF([1]route!$E$3:$E$10005,E810,[1]!Table1[N+3])</f>
        <v/>
      </c>
      <c r="BN810" s="32">
        <f>SUMIF([1]route!$E$3:$E$10005,E810,[1]!Table1[N+4])</f>
        <v/>
      </c>
      <c r="BP810" s="37">
        <f>$V810-$AD810</f>
        <v/>
      </c>
      <c r="BQ810" s="35">
        <f>BP810-AE810</f>
        <v/>
      </c>
      <c r="BR810" s="35">
        <f>BQ810-AF810</f>
        <v/>
      </c>
      <c r="BS810" s="35">
        <f>BR810-AG810</f>
        <v/>
      </c>
      <c r="BT810" s="35">
        <f>BS810-AH810</f>
        <v/>
      </c>
      <c r="BU810" s="35">
        <f>BT810-AI810</f>
        <v/>
      </c>
      <c r="BV810" s="35">
        <f>BU810-AJ810</f>
        <v/>
      </c>
      <c r="BW810" s="35">
        <f>BV810-AK810</f>
        <v/>
      </c>
      <c r="BX810" s="35">
        <f>BW810-AL810</f>
        <v/>
      </c>
      <c r="BY810" s="35">
        <f>BX810-AM810</f>
        <v/>
      </c>
      <c r="BZ810" s="35">
        <f>BY810-AN810</f>
        <v/>
      </c>
      <c r="CA810" s="35">
        <f>BZ810-AO810</f>
        <v/>
      </c>
      <c r="CB810" s="35">
        <f>CA810-AP810</f>
        <v/>
      </c>
      <c r="CC810" s="35">
        <f>CB810-AQ810</f>
        <v/>
      </c>
      <c r="CD810" s="35">
        <f>CC810-AR810</f>
        <v/>
      </c>
      <c r="CE810" s="35">
        <f>CD810-AS810</f>
        <v/>
      </c>
      <c r="CF810" s="35">
        <f>CE810-AT810</f>
        <v/>
      </c>
      <c r="CG810" s="35">
        <f>CF810-AU810</f>
        <v/>
      </c>
      <c r="CH810" s="35">
        <f>CG810-AV810</f>
        <v/>
      </c>
      <c r="CI810" s="35">
        <f>CH810-AW810</f>
        <v/>
      </c>
      <c r="CJ810" s="35">
        <f>CI810-AX810</f>
        <v/>
      </c>
      <c r="CK810" s="35">
        <f>CJ810-AY810</f>
        <v/>
      </c>
      <c r="CL810" s="35">
        <f>CK810-AZ810</f>
        <v/>
      </c>
      <c r="CM810" s="35">
        <f>CL810-BA810</f>
        <v/>
      </c>
      <c r="CN810" s="35">
        <f>CM810-BB810</f>
        <v/>
      </c>
      <c r="CO810" s="35">
        <f>CN810-BC810</f>
        <v/>
      </c>
      <c r="CP810" s="35">
        <f>CO810-BD810</f>
        <v/>
      </c>
      <c r="CQ810" s="35">
        <f>CP810-BE810</f>
        <v/>
      </c>
      <c r="CR810" s="35">
        <f>CQ810-BF810</f>
        <v/>
      </c>
      <c r="CS810" s="35">
        <f>CR810-BG810</f>
        <v/>
      </c>
      <c r="CT810" s="35">
        <f>CS810-BH810</f>
        <v/>
      </c>
      <c r="CU810" s="35">
        <f>CT810-BI810</f>
        <v/>
      </c>
      <c r="CV810" s="35">
        <f>CU810-BJ810</f>
        <v/>
      </c>
      <c r="CW810" s="38">
        <f>CV810-BK810</f>
        <v/>
      </c>
      <c r="CX810" s="38">
        <f>CW810-BL810</f>
        <v/>
      </c>
      <c r="CY810" s="38">
        <f>CX810-BM810</f>
        <v/>
      </c>
      <c r="CZ810" s="39">
        <f>CY810-BN810</f>
        <v/>
      </c>
      <c r="DA810" s="35" t="n"/>
    </row>
    <row r="811">
      <c r="D811" s="19" t="n"/>
      <c r="E811" s="19" t="n"/>
      <c r="F811" s="21" t="n"/>
      <c r="G811" s="21" t="n"/>
      <c r="H811" s="21" t="n"/>
      <c r="I811" s="19" t="n"/>
      <c r="J811" s="19" t="n"/>
      <c r="K811" s="21" t="n"/>
      <c r="L811" s="21" t="n"/>
      <c r="M811" s="22" t="n"/>
      <c r="N811" s="22" t="n"/>
      <c r="O811" s="19" t="n"/>
      <c r="P811" s="21" t="n"/>
      <c r="Q811" s="167">
        <f>'Cutting Rules'!AD811</f>
        <v/>
      </c>
      <c r="R811" s="168" t="n"/>
      <c r="S811" s="24" t="n"/>
      <c r="T811" s="169" t="inlineStr"/>
      <c r="U811" s="19" t="n"/>
      <c r="V811" s="25" t="n"/>
      <c r="W811" s="26" t="n"/>
      <c r="X811" s="27" t="n"/>
      <c r="Y811" s="47" t="n"/>
      <c r="Z811" s="121">
        <f>IFERROR(VLOOKUP(E811,[1]route!$E$3:$BL$10005,59,0),"")&amp;IFERROR(VLOOKUP(E811,[1]route!$E$3:$BL$10005,60,0),"")</f>
        <v/>
      </c>
      <c r="AA811" s="172">
        <f>IF(R811&gt;V811,R811-V811,0)</f>
        <v/>
      </c>
      <c r="AB811" s="173">
        <f>AA811*O811*N811/1000</f>
        <v/>
      </c>
      <c r="AC811" s="4">
        <f>IFERROR(MATCH($X811,$BP811:$CZ811,0),"")</f>
        <v/>
      </c>
      <c r="AD811" s="29" t="n">
        <v>0</v>
      </c>
      <c r="AE811" s="30">
        <f>SUMIF([1]route!$E$3:$E$10005,E811,[1]!Table1[1])</f>
        <v/>
      </c>
      <c r="AF811" s="30">
        <f>SUMIF([1]route!$E$3:$E$10005,E811,[1]!Table1[2])</f>
        <v/>
      </c>
      <c r="AG811" s="30">
        <f>SUMIF([1]route!$E$3:$E$10005,E811,[1]!Table1[3])</f>
        <v/>
      </c>
      <c r="AH811" s="30">
        <f>SUMIF([1]route!$E$3:$E$10005,E811,[1]!Table1[4])</f>
        <v/>
      </c>
      <c r="AI811" s="30">
        <f>SUMIF([1]route!$E$3:$E$10005,E811,[1]!Table1[5])</f>
        <v/>
      </c>
      <c r="AJ811" s="30">
        <f>SUMIF([1]route!$E$3:$E$10005,E811,[1]!Table1[6])</f>
        <v/>
      </c>
      <c r="AK811" s="30">
        <f>SUMIF([1]route!$E$3:$E$10005,E811,[1]!Table1[7])</f>
        <v/>
      </c>
      <c r="AL811" s="30">
        <f>SUMIF([1]route!$E$3:$E$10005,E811,[1]!Table1[8])</f>
        <v/>
      </c>
      <c r="AM811" s="30">
        <f>SUMIF([1]route!$E$3:$E$10005,E811,[1]!Table1[9])</f>
        <v/>
      </c>
      <c r="AN811" s="30">
        <f>SUMIF([1]route!$E$3:$E$10005,E811,[1]!Table1[10])</f>
        <v/>
      </c>
      <c r="AO811" s="30">
        <f>SUMIF([1]route!$E$3:$E$10005,E811,[1]!Table1[11])</f>
        <v/>
      </c>
      <c r="AP811" s="30">
        <f>SUMIF([1]route!$E$3:$E$10005,E811,[1]!Table1[12])</f>
        <v/>
      </c>
      <c r="AQ811" s="30">
        <f>SUMIF([1]route!$E$3:$E$10005,E811,[1]!Table1[13])</f>
        <v/>
      </c>
      <c r="AR811" s="30">
        <f>SUMIF([1]route!$E$3:$E$10005,E811,[1]!Table1[14])</f>
        <v/>
      </c>
      <c r="AS811" s="30">
        <f>SUMIF([1]route!$E$3:$E$10005,E811,[1]!Table1[15])</f>
        <v/>
      </c>
      <c r="AT811" s="30">
        <f>SUMIF([1]route!$E$3:$E$10005,E811,[1]!Table1[16])</f>
        <v/>
      </c>
      <c r="AU811" s="30">
        <f>SUMIF([1]route!$E$3:$E$10005,E811,[1]!Table1[17])</f>
        <v/>
      </c>
      <c r="AV811" s="30">
        <f>SUMIF([1]route!$E$3:$E$10005,E811,[1]!Table1[18])</f>
        <v/>
      </c>
      <c r="AW811" s="30">
        <f>SUMIF([1]route!$E$3:$E$10005,E811,[1]!Table1[19])</f>
        <v/>
      </c>
      <c r="AX811" s="30">
        <f>SUMIF([1]route!$E$3:$E$10005,E811,[1]!Table1[20])</f>
        <v/>
      </c>
      <c r="AY811" s="30">
        <f>SUMIF([1]route!$E$3:$E$10005,E811,[1]!Table1[21])</f>
        <v/>
      </c>
      <c r="AZ811" s="30">
        <f>SUMIF([1]route!$E$3:$E$10005,E811,[1]!Table1[22])</f>
        <v/>
      </c>
      <c r="BA811" s="30">
        <f>SUMIF([1]route!$E$3:$E$10005,E811,[1]!Table1[23])</f>
        <v/>
      </c>
      <c r="BB811" s="30">
        <f>SUMIF([1]route!$E$3:$E$10005,E811,[1]!Table1[24])</f>
        <v/>
      </c>
      <c r="BC811" s="30">
        <f>SUMIF([1]route!$E$3:$E$10005,E811,[1]!Table1[25])</f>
        <v/>
      </c>
      <c r="BD811" s="30">
        <f>SUMIF([1]route!$E$3:$E$10005,E811,[1]!Table1[26])</f>
        <v/>
      </c>
      <c r="BE811" s="30">
        <f>SUMIF([1]route!$E$3:$E$10005,E811,[1]!Table1[27])</f>
        <v/>
      </c>
      <c r="BF811" s="30">
        <f>SUMIF([1]route!$E$3:$E$10005,E811,[1]!Table1[28])</f>
        <v/>
      </c>
      <c r="BG811" s="30">
        <f>SUMIF([1]route!$E$3:$E$10005,E811,[1]!Table1[29])</f>
        <v/>
      </c>
      <c r="BH811" s="30">
        <f>SUMIF([1]route!$E$3:$E$10005,E811,[1]!Table1[30])</f>
        <v/>
      </c>
      <c r="BI811" s="30">
        <f>SUMIF([1]route!$E$3:$E$10005,E811,[1]!Table1[31])</f>
        <v/>
      </c>
      <c r="BJ811" s="30">
        <f>SUMIF([1]route!$E$3:$E$10005,E811,[1]!Table1[Remain PO])</f>
        <v/>
      </c>
      <c r="BK811" s="31">
        <f>SUMIF([1]route!$E$3:$E$10005,E811,[1]!Table1[N+1])</f>
        <v/>
      </c>
      <c r="BL811" s="31">
        <f>SUMIF([1]route!$E$3:$E$10005,E811,[1]!Table1[N+2])</f>
        <v/>
      </c>
      <c r="BM811" s="31">
        <f>SUMIF([1]route!$E$3:$E$10005,E811,[1]!Table1[N+3])</f>
        <v/>
      </c>
      <c r="BN811" s="32">
        <f>SUMIF([1]route!$E$3:$E$10005,E811,[1]!Table1[N+4])</f>
        <v/>
      </c>
      <c r="BP811" s="37">
        <f>$V811-$AD811</f>
        <v/>
      </c>
      <c r="BQ811" s="35">
        <f>BP811-AE811</f>
        <v/>
      </c>
      <c r="BR811" s="35">
        <f>BQ811-AF811</f>
        <v/>
      </c>
      <c r="BS811" s="35">
        <f>BR811-AG811</f>
        <v/>
      </c>
      <c r="BT811" s="35">
        <f>BS811-AH811</f>
        <v/>
      </c>
      <c r="BU811" s="35">
        <f>BT811-AI811</f>
        <v/>
      </c>
      <c r="BV811" s="35">
        <f>BU811-AJ811</f>
        <v/>
      </c>
      <c r="BW811" s="35">
        <f>BV811-AK811</f>
        <v/>
      </c>
      <c r="BX811" s="35">
        <f>BW811-AL811</f>
        <v/>
      </c>
      <c r="BY811" s="35">
        <f>BX811-AM811</f>
        <v/>
      </c>
      <c r="BZ811" s="35">
        <f>BY811-AN811</f>
        <v/>
      </c>
      <c r="CA811" s="35">
        <f>BZ811-AO811</f>
        <v/>
      </c>
      <c r="CB811" s="35">
        <f>CA811-AP811</f>
        <v/>
      </c>
      <c r="CC811" s="35">
        <f>CB811-AQ811</f>
        <v/>
      </c>
      <c r="CD811" s="35">
        <f>CC811-AR811</f>
        <v/>
      </c>
      <c r="CE811" s="35">
        <f>CD811-AS811</f>
        <v/>
      </c>
      <c r="CF811" s="35">
        <f>CE811-AT811</f>
        <v/>
      </c>
      <c r="CG811" s="35">
        <f>CF811-AU811</f>
        <v/>
      </c>
      <c r="CH811" s="35">
        <f>CG811-AV811</f>
        <v/>
      </c>
      <c r="CI811" s="35">
        <f>CH811-AW811</f>
        <v/>
      </c>
      <c r="CJ811" s="35">
        <f>CI811-AX811</f>
        <v/>
      </c>
      <c r="CK811" s="35">
        <f>CJ811-AY811</f>
        <v/>
      </c>
      <c r="CL811" s="35">
        <f>CK811-AZ811</f>
        <v/>
      </c>
      <c r="CM811" s="35">
        <f>CL811-BA811</f>
        <v/>
      </c>
      <c r="CN811" s="35">
        <f>CM811-BB811</f>
        <v/>
      </c>
      <c r="CO811" s="35">
        <f>CN811-BC811</f>
        <v/>
      </c>
      <c r="CP811" s="35">
        <f>CO811-BD811</f>
        <v/>
      </c>
      <c r="CQ811" s="35">
        <f>CP811-BE811</f>
        <v/>
      </c>
      <c r="CR811" s="35">
        <f>CQ811-BF811</f>
        <v/>
      </c>
      <c r="CS811" s="35">
        <f>CR811-BG811</f>
        <v/>
      </c>
      <c r="CT811" s="35">
        <f>CS811-BH811</f>
        <v/>
      </c>
      <c r="CU811" s="35">
        <f>CT811-BI811</f>
        <v/>
      </c>
      <c r="CV811" s="35">
        <f>CU811-BJ811</f>
        <v/>
      </c>
      <c r="CW811" s="38">
        <f>CV811-BK811</f>
        <v/>
      </c>
      <c r="CX811" s="38">
        <f>CW811-BL811</f>
        <v/>
      </c>
      <c r="CY811" s="38">
        <f>CX811-BM811</f>
        <v/>
      </c>
      <c r="CZ811" s="39">
        <f>CY811-BN811</f>
        <v/>
      </c>
      <c r="DA811" s="35" t="n"/>
    </row>
    <row r="812">
      <c r="D812" s="19" t="n"/>
      <c r="E812" s="19" t="n"/>
      <c r="F812" s="21" t="n"/>
      <c r="G812" s="21" t="n"/>
      <c r="H812" s="21" t="n"/>
      <c r="I812" s="19" t="n"/>
      <c r="J812" s="19" t="n"/>
      <c r="K812" s="21" t="n"/>
      <c r="L812" s="21" t="n"/>
      <c r="M812" s="22" t="n"/>
      <c r="N812" s="22" t="n"/>
      <c r="O812" s="19" t="n"/>
      <c r="P812" s="21" t="n"/>
      <c r="Q812" s="167">
        <f>'Cutting Rules'!AD812</f>
        <v/>
      </c>
      <c r="R812" s="168" t="n"/>
      <c r="S812" s="24" t="n"/>
      <c r="T812" s="169" t="inlineStr"/>
      <c r="U812" s="19" t="n"/>
      <c r="V812" s="25" t="n"/>
      <c r="W812" s="26" t="n"/>
      <c r="X812" s="27" t="n"/>
      <c r="Y812" s="47" t="n"/>
      <c r="Z812" s="121">
        <f>IFERROR(VLOOKUP(E812,[1]route!$E$3:$BL$10005,59,0),"")&amp;IFERROR(VLOOKUP(E812,[1]route!$E$3:$BL$10005,60,0),"")</f>
        <v/>
      </c>
      <c r="AA812" s="172">
        <f>IF(R812&gt;V812,R812-V812,0)</f>
        <v/>
      </c>
      <c r="AB812" s="173">
        <f>AA812*O812*N812/1000</f>
        <v/>
      </c>
      <c r="AC812" s="4">
        <f>IFERROR(MATCH($X812,$BP812:$CZ812,0),"")</f>
        <v/>
      </c>
      <c r="AD812" s="29" t="n">
        <v>0</v>
      </c>
      <c r="AE812" s="30">
        <f>SUMIF([1]route!$E$3:$E$10005,E812,[1]!Table1[1])</f>
        <v/>
      </c>
      <c r="AF812" s="30">
        <f>SUMIF([1]route!$E$3:$E$10005,E812,[1]!Table1[2])</f>
        <v/>
      </c>
      <c r="AG812" s="30">
        <f>SUMIF([1]route!$E$3:$E$10005,E812,[1]!Table1[3])</f>
        <v/>
      </c>
      <c r="AH812" s="30">
        <f>SUMIF([1]route!$E$3:$E$10005,E812,[1]!Table1[4])</f>
        <v/>
      </c>
      <c r="AI812" s="30">
        <f>SUMIF([1]route!$E$3:$E$10005,E812,[1]!Table1[5])</f>
        <v/>
      </c>
      <c r="AJ812" s="30">
        <f>SUMIF([1]route!$E$3:$E$10005,E812,[1]!Table1[6])</f>
        <v/>
      </c>
      <c r="AK812" s="30">
        <f>SUMIF([1]route!$E$3:$E$10005,E812,[1]!Table1[7])</f>
        <v/>
      </c>
      <c r="AL812" s="30">
        <f>SUMIF([1]route!$E$3:$E$10005,E812,[1]!Table1[8])</f>
        <v/>
      </c>
      <c r="AM812" s="30">
        <f>SUMIF([1]route!$E$3:$E$10005,E812,[1]!Table1[9])</f>
        <v/>
      </c>
      <c r="AN812" s="30">
        <f>SUMIF([1]route!$E$3:$E$10005,E812,[1]!Table1[10])</f>
        <v/>
      </c>
      <c r="AO812" s="30">
        <f>SUMIF([1]route!$E$3:$E$10005,E812,[1]!Table1[11])</f>
        <v/>
      </c>
      <c r="AP812" s="30">
        <f>SUMIF([1]route!$E$3:$E$10005,E812,[1]!Table1[12])</f>
        <v/>
      </c>
      <c r="AQ812" s="30">
        <f>SUMIF([1]route!$E$3:$E$10005,E812,[1]!Table1[13])</f>
        <v/>
      </c>
      <c r="AR812" s="30">
        <f>SUMIF([1]route!$E$3:$E$10005,E812,[1]!Table1[14])</f>
        <v/>
      </c>
      <c r="AS812" s="30">
        <f>SUMIF([1]route!$E$3:$E$10005,E812,[1]!Table1[15])</f>
        <v/>
      </c>
      <c r="AT812" s="30">
        <f>SUMIF([1]route!$E$3:$E$10005,E812,[1]!Table1[16])</f>
        <v/>
      </c>
      <c r="AU812" s="30">
        <f>SUMIF([1]route!$E$3:$E$10005,E812,[1]!Table1[17])</f>
        <v/>
      </c>
      <c r="AV812" s="30">
        <f>SUMIF([1]route!$E$3:$E$10005,E812,[1]!Table1[18])</f>
        <v/>
      </c>
      <c r="AW812" s="30">
        <f>SUMIF([1]route!$E$3:$E$10005,E812,[1]!Table1[19])</f>
        <v/>
      </c>
      <c r="AX812" s="30">
        <f>SUMIF([1]route!$E$3:$E$10005,E812,[1]!Table1[20])</f>
        <v/>
      </c>
      <c r="AY812" s="30">
        <f>SUMIF([1]route!$E$3:$E$10005,E812,[1]!Table1[21])</f>
        <v/>
      </c>
      <c r="AZ812" s="30">
        <f>SUMIF([1]route!$E$3:$E$10005,E812,[1]!Table1[22])</f>
        <v/>
      </c>
      <c r="BA812" s="30">
        <f>SUMIF([1]route!$E$3:$E$10005,E812,[1]!Table1[23])</f>
        <v/>
      </c>
      <c r="BB812" s="30">
        <f>SUMIF([1]route!$E$3:$E$10005,E812,[1]!Table1[24])</f>
        <v/>
      </c>
      <c r="BC812" s="30">
        <f>SUMIF([1]route!$E$3:$E$10005,E812,[1]!Table1[25])</f>
        <v/>
      </c>
      <c r="BD812" s="30">
        <f>SUMIF([1]route!$E$3:$E$10005,E812,[1]!Table1[26])</f>
        <v/>
      </c>
      <c r="BE812" s="30">
        <f>SUMIF([1]route!$E$3:$E$10005,E812,[1]!Table1[27])</f>
        <v/>
      </c>
      <c r="BF812" s="30">
        <f>SUMIF([1]route!$E$3:$E$10005,E812,[1]!Table1[28])</f>
        <v/>
      </c>
      <c r="BG812" s="30">
        <f>SUMIF([1]route!$E$3:$E$10005,E812,[1]!Table1[29])</f>
        <v/>
      </c>
      <c r="BH812" s="30">
        <f>SUMIF([1]route!$E$3:$E$10005,E812,[1]!Table1[30])</f>
        <v/>
      </c>
      <c r="BI812" s="30">
        <f>SUMIF([1]route!$E$3:$E$10005,E812,[1]!Table1[31])</f>
        <v/>
      </c>
      <c r="BJ812" s="30">
        <f>SUMIF([1]route!$E$3:$E$10005,E812,[1]!Table1[Remain PO])</f>
        <v/>
      </c>
      <c r="BK812" s="31">
        <f>SUMIF([1]route!$E$3:$E$10005,E812,[1]!Table1[N+1])</f>
        <v/>
      </c>
      <c r="BL812" s="31">
        <f>SUMIF([1]route!$E$3:$E$10005,E812,[1]!Table1[N+2])</f>
        <v/>
      </c>
      <c r="BM812" s="31">
        <f>SUMIF([1]route!$E$3:$E$10005,E812,[1]!Table1[N+3])</f>
        <v/>
      </c>
      <c r="BN812" s="32">
        <f>SUMIF([1]route!$E$3:$E$10005,E812,[1]!Table1[N+4])</f>
        <v/>
      </c>
      <c r="BP812" s="37">
        <f>$V812-$AD812</f>
        <v/>
      </c>
      <c r="BQ812" s="35">
        <f>BP812-AE812</f>
        <v/>
      </c>
      <c r="BR812" s="35">
        <f>BQ812-AF812</f>
        <v/>
      </c>
      <c r="BS812" s="35">
        <f>BR812-AG812</f>
        <v/>
      </c>
      <c r="BT812" s="35">
        <f>BS812-AH812</f>
        <v/>
      </c>
      <c r="BU812" s="35">
        <f>BT812-AI812</f>
        <v/>
      </c>
      <c r="BV812" s="35">
        <f>BU812-AJ812</f>
        <v/>
      </c>
      <c r="BW812" s="35">
        <f>BV812-AK812</f>
        <v/>
      </c>
      <c r="BX812" s="35">
        <f>BW812-AL812</f>
        <v/>
      </c>
      <c r="BY812" s="35">
        <f>BX812-AM812</f>
        <v/>
      </c>
      <c r="BZ812" s="35">
        <f>BY812-AN812</f>
        <v/>
      </c>
      <c r="CA812" s="35">
        <f>BZ812-AO812</f>
        <v/>
      </c>
      <c r="CB812" s="35">
        <f>CA812-AP812</f>
        <v/>
      </c>
      <c r="CC812" s="35">
        <f>CB812-AQ812</f>
        <v/>
      </c>
      <c r="CD812" s="35">
        <f>CC812-AR812</f>
        <v/>
      </c>
      <c r="CE812" s="35">
        <f>CD812-AS812</f>
        <v/>
      </c>
      <c r="CF812" s="35">
        <f>CE812-AT812</f>
        <v/>
      </c>
      <c r="CG812" s="35">
        <f>CF812-AU812</f>
        <v/>
      </c>
      <c r="CH812" s="35">
        <f>CG812-AV812</f>
        <v/>
      </c>
      <c r="CI812" s="35">
        <f>CH812-AW812</f>
        <v/>
      </c>
      <c r="CJ812" s="35">
        <f>CI812-AX812</f>
        <v/>
      </c>
      <c r="CK812" s="35">
        <f>CJ812-AY812</f>
        <v/>
      </c>
      <c r="CL812" s="35">
        <f>CK812-AZ812</f>
        <v/>
      </c>
      <c r="CM812" s="35">
        <f>CL812-BA812</f>
        <v/>
      </c>
      <c r="CN812" s="35">
        <f>CM812-BB812</f>
        <v/>
      </c>
      <c r="CO812" s="35">
        <f>CN812-BC812</f>
        <v/>
      </c>
      <c r="CP812" s="35">
        <f>CO812-BD812</f>
        <v/>
      </c>
      <c r="CQ812" s="35">
        <f>CP812-BE812</f>
        <v/>
      </c>
      <c r="CR812" s="35">
        <f>CQ812-BF812</f>
        <v/>
      </c>
      <c r="CS812" s="35">
        <f>CR812-BG812</f>
        <v/>
      </c>
      <c r="CT812" s="35">
        <f>CS812-BH812</f>
        <v/>
      </c>
      <c r="CU812" s="35">
        <f>CT812-BI812</f>
        <v/>
      </c>
      <c r="CV812" s="35">
        <f>CU812-BJ812</f>
        <v/>
      </c>
      <c r="CW812" s="38">
        <f>CV812-BK812</f>
        <v/>
      </c>
      <c r="CX812" s="38">
        <f>CW812-BL812</f>
        <v/>
      </c>
      <c r="CY812" s="38">
        <f>CX812-BM812</f>
        <v/>
      </c>
      <c r="CZ812" s="39">
        <f>CY812-BN812</f>
        <v/>
      </c>
      <c r="DA812" s="35" t="n"/>
    </row>
    <row r="813">
      <c r="D813" s="19" t="n"/>
      <c r="E813" s="19" t="n"/>
      <c r="F813" s="21" t="n"/>
      <c r="G813" s="21" t="n"/>
      <c r="H813" s="21" t="n"/>
      <c r="I813" s="19" t="n"/>
      <c r="J813" s="19" t="n"/>
      <c r="K813" s="21" t="n"/>
      <c r="L813" s="21" t="n"/>
      <c r="M813" s="22" t="n"/>
      <c r="N813" s="22" t="n"/>
      <c r="O813" s="19" t="n"/>
      <c r="P813" s="21" t="n"/>
      <c r="Q813" s="167">
        <f>'Cutting Rules'!AD813</f>
        <v/>
      </c>
      <c r="R813" s="168" t="n"/>
      <c r="S813" s="24" t="n"/>
      <c r="T813" s="169" t="inlineStr"/>
      <c r="U813" s="19" t="n"/>
      <c r="V813" s="25" t="n"/>
      <c r="W813" s="26" t="n"/>
      <c r="X813" s="27" t="n"/>
      <c r="Y813" s="47" t="n"/>
      <c r="Z813" s="121">
        <f>IFERROR(VLOOKUP(E813,[1]route!$E$3:$BL$10005,59,0),"")&amp;IFERROR(VLOOKUP(E813,[1]route!$E$3:$BL$10005,60,0),"")</f>
        <v/>
      </c>
      <c r="AA813" s="172">
        <f>IF(R813&gt;V813,R813-V813,0)</f>
        <v/>
      </c>
      <c r="AB813" s="173">
        <f>AA813*O813*N813/1000</f>
        <v/>
      </c>
      <c r="AC813" s="4">
        <f>IFERROR(MATCH($X813,$BP813:$CZ813,0),"")</f>
        <v/>
      </c>
      <c r="AD813" s="29" t="n">
        <v>0</v>
      </c>
      <c r="AE813" s="30">
        <f>SUMIF([1]route!$E$3:$E$10005,E813,[1]!Table1[1])</f>
        <v/>
      </c>
      <c r="AF813" s="30">
        <f>SUMIF([1]route!$E$3:$E$10005,E813,[1]!Table1[2])</f>
        <v/>
      </c>
      <c r="AG813" s="30">
        <f>SUMIF([1]route!$E$3:$E$10005,E813,[1]!Table1[3])</f>
        <v/>
      </c>
      <c r="AH813" s="30">
        <f>SUMIF([1]route!$E$3:$E$10005,E813,[1]!Table1[4])</f>
        <v/>
      </c>
      <c r="AI813" s="30">
        <f>SUMIF([1]route!$E$3:$E$10005,E813,[1]!Table1[5])</f>
        <v/>
      </c>
      <c r="AJ813" s="30">
        <f>SUMIF([1]route!$E$3:$E$10005,E813,[1]!Table1[6])</f>
        <v/>
      </c>
      <c r="AK813" s="30">
        <f>SUMIF([1]route!$E$3:$E$10005,E813,[1]!Table1[7])</f>
        <v/>
      </c>
      <c r="AL813" s="30">
        <f>SUMIF([1]route!$E$3:$E$10005,E813,[1]!Table1[8])</f>
        <v/>
      </c>
      <c r="AM813" s="30">
        <f>SUMIF([1]route!$E$3:$E$10005,E813,[1]!Table1[9])</f>
        <v/>
      </c>
      <c r="AN813" s="30">
        <f>SUMIF([1]route!$E$3:$E$10005,E813,[1]!Table1[10])</f>
        <v/>
      </c>
      <c r="AO813" s="30">
        <f>SUMIF([1]route!$E$3:$E$10005,E813,[1]!Table1[11])</f>
        <v/>
      </c>
      <c r="AP813" s="30">
        <f>SUMIF([1]route!$E$3:$E$10005,E813,[1]!Table1[12])</f>
        <v/>
      </c>
      <c r="AQ813" s="30">
        <f>SUMIF([1]route!$E$3:$E$10005,E813,[1]!Table1[13])</f>
        <v/>
      </c>
      <c r="AR813" s="30">
        <f>SUMIF([1]route!$E$3:$E$10005,E813,[1]!Table1[14])</f>
        <v/>
      </c>
      <c r="AS813" s="30">
        <f>SUMIF([1]route!$E$3:$E$10005,E813,[1]!Table1[15])</f>
        <v/>
      </c>
      <c r="AT813" s="30">
        <f>SUMIF([1]route!$E$3:$E$10005,E813,[1]!Table1[16])</f>
        <v/>
      </c>
      <c r="AU813" s="30">
        <f>SUMIF([1]route!$E$3:$E$10005,E813,[1]!Table1[17])</f>
        <v/>
      </c>
      <c r="AV813" s="30">
        <f>SUMIF([1]route!$E$3:$E$10005,E813,[1]!Table1[18])</f>
        <v/>
      </c>
      <c r="AW813" s="30">
        <f>SUMIF([1]route!$E$3:$E$10005,E813,[1]!Table1[19])</f>
        <v/>
      </c>
      <c r="AX813" s="30">
        <f>SUMIF([1]route!$E$3:$E$10005,E813,[1]!Table1[20])</f>
        <v/>
      </c>
      <c r="AY813" s="30">
        <f>SUMIF([1]route!$E$3:$E$10005,E813,[1]!Table1[21])</f>
        <v/>
      </c>
      <c r="AZ813" s="30">
        <f>SUMIF([1]route!$E$3:$E$10005,E813,[1]!Table1[22])</f>
        <v/>
      </c>
      <c r="BA813" s="30">
        <f>SUMIF([1]route!$E$3:$E$10005,E813,[1]!Table1[23])</f>
        <v/>
      </c>
      <c r="BB813" s="30">
        <f>SUMIF([1]route!$E$3:$E$10005,E813,[1]!Table1[24])</f>
        <v/>
      </c>
      <c r="BC813" s="30">
        <f>SUMIF([1]route!$E$3:$E$10005,E813,[1]!Table1[25])</f>
        <v/>
      </c>
      <c r="BD813" s="30">
        <f>SUMIF([1]route!$E$3:$E$10005,E813,[1]!Table1[26])</f>
        <v/>
      </c>
      <c r="BE813" s="30">
        <f>SUMIF([1]route!$E$3:$E$10005,E813,[1]!Table1[27])</f>
        <v/>
      </c>
      <c r="BF813" s="30">
        <f>SUMIF([1]route!$E$3:$E$10005,E813,[1]!Table1[28])</f>
        <v/>
      </c>
      <c r="BG813" s="30">
        <f>SUMIF([1]route!$E$3:$E$10005,E813,[1]!Table1[29])</f>
        <v/>
      </c>
      <c r="BH813" s="30">
        <f>SUMIF([1]route!$E$3:$E$10005,E813,[1]!Table1[30])</f>
        <v/>
      </c>
      <c r="BI813" s="30">
        <f>SUMIF([1]route!$E$3:$E$10005,E813,[1]!Table1[31])</f>
        <v/>
      </c>
      <c r="BJ813" s="30">
        <f>SUMIF([1]route!$E$3:$E$10005,E813,[1]!Table1[Remain PO])</f>
        <v/>
      </c>
      <c r="BK813" s="31">
        <f>SUMIF([1]route!$E$3:$E$10005,E813,[1]!Table1[N+1])</f>
        <v/>
      </c>
      <c r="BL813" s="31">
        <f>SUMIF([1]route!$E$3:$E$10005,E813,[1]!Table1[N+2])</f>
        <v/>
      </c>
      <c r="BM813" s="31">
        <f>SUMIF([1]route!$E$3:$E$10005,E813,[1]!Table1[N+3])</f>
        <v/>
      </c>
      <c r="BN813" s="32">
        <f>SUMIF([1]route!$E$3:$E$10005,E813,[1]!Table1[N+4])</f>
        <v/>
      </c>
      <c r="BP813" s="37">
        <f>$V813-$AD813</f>
        <v/>
      </c>
      <c r="BQ813" s="35">
        <f>BP813-AE813</f>
        <v/>
      </c>
      <c r="BR813" s="35">
        <f>BQ813-AF813</f>
        <v/>
      </c>
      <c r="BS813" s="35">
        <f>BR813-AG813</f>
        <v/>
      </c>
      <c r="BT813" s="35">
        <f>BS813-AH813</f>
        <v/>
      </c>
      <c r="BU813" s="35">
        <f>BT813-AI813</f>
        <v/>
      </c>
      <c r="BV813" s="35">
        <f>BU813-AJ813</f>
        <v/>
      </c>
      <c r="BW813" s="35">
        <f>BV813-AK813</f>
        <v/>
      </c>
      <c r="BX813" s="35">
        <f>BW813-AL813</f>
        <v/>
      </c>
      <c r="BY813" s="35">
        <f>BX813-AM813</f>
        <v/>
      </c>
      <c r="BZ813" s="35">
        <f>BY813-AN813</f>
        <v/>
      </c>
      <c r="CA813" s="35">
        <f>BZ813-AO813</f>
        <v/>
      </c>
      <c r="CB813" s="35">
        <f>CA813-AP813</f>
        <v/>
      </c>
      <c r="CC813" s="35">
        <f>CB813-AQ813</f>
        <v/>
      </c>
      <c r="CD813" s="35">
        <f>CC813-AR813</f>
        <v/>
      </c>
      <c r="CE813" s="35">
        <f>CD813-AS813</f>
        <v/>
      </c>
      <c r="CF813" s="35">
        <f>CE813-AT813</f>
        <v/>
      </c>
      <c r="CG813" s="35">
        <f>CF813-AU813</f>
        <v/>
      </c>
      <c r="CH813" s="35">
        <f>CG813-AV813</f>
        <v/>
      </c>
      <c r="CI813" s="35">
        <f>CH813-AW813</f>
        <v/>
      </c>
      <c r="CJ813" s="35">
        <f>CI813-AX813</f>
        <v/>
      </c>
      <c r="CK813" s="35">
        <f>CJ813-AY813</f>
        <v/>
      </c>
      <c r="CL813" s="35">
        <f>CK813-AZ813</f>
        <v/>
      </c>
      <c r="CM813" s="35">
        <f>CL813-BA813</f>
        <v/>
      </c>
      <c r="CN813" s="35">
        <f>CM813-BB813</f>
        <v/>
      </c>
      <c r="CO813" s="35">
        <f>CN813-BC813</f>
        <v/>
      </c>
      <c r="CP813" s="35">
        <f>CO813-BD813</f>
        <v/>
      </c>
      <c r="CQ813" s="35">
        <f>CP813-BE813</f>
        <v/>
      </c>
      <c r="CR813" s="35">
        <f>CQ813-BF813</f>
        <v/>
      </c>
      <c r="CS813" s="35">
        <f>CR813-BG813</f>
        <v/>
      </c>
      <c r="CT813" s="35">
        <f>CS813-BH813</f>
        <v/>
      </c>
      <c r="CU813" s="35">
        <f>CT813-BI813</f>
        <v/>
      </c>
      <c r="CV813" s="35">
        <f>CU813-BJ813</f>
        <v/>
      </c>
      <c r="CW813" s="38">
        <f>CV813-BK813</f>
        <v/>
      </c>
      <c r="CX813" s="38">
        <f>CW813-BL813</f>
        <v/>
      </c>
      <c r="CY813" s="38">
        <f>CX813-BM813</f>
        <v/>
      </c>
      <c r="CZ813" s="39">
        <f>CY813-BN813</f>
        <v/>
      </c>
      <c r="DA813" s="35" t="n"/>
    </row>
    <row r="814">
      <c r="D814" s="19" t="n"/>
      <c r="E814" s="19" t="n"/>
      <c r="F814" s="21" t="n"/>
      <c r="G814" s="21" t="n"/>
      <c r="H814" s="21" t="n"/>
      <c r="I814" s="19" t="n"/>
      <c r="J814" s="19" t="n"/>
      <c r="K814" s="21" t="n"/>
      <c r="L814" s="21" t="n"/>
      <c r="M814" s="22" t="n"/>
      <c r="N814" s="22" t="n"/>
      <c r="O814" s="19" t="n"/>
      <c r="P814" s="21" t="n"/>
      <c r="Q814" s="167">
        <f>'Cutting Rules'!AD814</f>
        <v/>
      </c>
      <c r="R814" s="168" t="n"/>
      <c r="S814" s="24" t="n"/>
      <c r="T814" s="169" t="inlineStr"/>
      <c r="U814" s="19" t="n"/>
      <c r="V814" s="25" t="n"/>
      <c r="W814" s="26" t="n"/>
      <c r="X814" s="27" t="n"/>
      <c r="Y814" s="47" t="n"/>
      <c r="Z814" s="121">
        <f>IFERROR(VLOOKUP(E814,[1]route!$E$3:$BL$10005,59,0),"")&amp;IFERROR(VLOOKUP(E814,[1]route!$E$3:$BL$10005,60,0),"")</f>
        <v/>
      </c>
      <c r="AA814" s="172">
        <f>IF(R814&gt;V814,R814-V814,0)</f>
        <v/>
      </c>
      <c r="AB814" s="173">
        <f>AA814*O814*N814/1000</f>
        <v/>
      </c>
      <c r="AC814" s="4">
        <f>IFERROR(MATCH($X814,$BP814:$CZ814,0),"")</f>
        <v/>
      </c>
      <c r="AD814" s="29" t="n">
        <v>0</v>
      </c>
      <c r="AE814" s="30">
        <f>SUMIF([1]route!$E$3:$E$10005,E814,[1]!Table1[1])</f>
        <v/>
      </c>
      <c r="AF814" s="30">
        <f>SUMIF([1]route!$E$3:$E$10005,E814,[1]!Table1[2])</f>
        <v/>
      </c>
      <c r="AG814" s="30">
        <f>SUMIF([1]route!$E$3:$E$10005,E814,[1]!Table1[3])</f>
        <v/>
      </c>
      <c r="AH814" s="30">
        <f>SUMIF([1]route!$E$3:$E$10005,E814,[1]!Table1[4])</f>
        <v/>
      </c>
      <c r="AI814" s="30">
        <f>SUMIF([1]route!$E$3:$E$10005,E814,[1]!Table1[5])</f>
        <v/>
      </c>
      <c r="AJ814" s="30">
        <f>SUMIF([1]route!$E$3:$E$10005,E814,[1]!Table1[6])</f>
        <v/>
      </c>
      <c r="AK814" s="30">
        <f>SUMIF([1]route!$E$3:$E$10005,E814,[1]!Table1[7])</f>
        <v/>
      </c>
      <c r="AL814" s="30">
        <f>SUMIF([1]route!$E$3:$E$10005,E814,[1]!Table1[8])</f>
        <v/>
      </c>
      <c r="AM814" s="30">
        <f>SUMIF([1]route!$E$3:$E$10005,E814,[1]!Table1[9])</f>
        <v/>
      </c>
      <c r="AN814" s="30">
        <f>SUMIF([1]route!$E$3:$E$10005,E814,[1]!Table1[10])</f>
        <v/>
      </c>
      <c r="AO814" s="30">
        <f>SUMIF([1]route!$E$3:$E$10005,E814,[1]!Table1[11])</f>
        <v/>
      </c>
      <c r="AP814" s="30">
        <f>SUMIF([1]route!$E$3:$E$10005,E814,[1]!Table1[12])</f>
        <v/>
      </c>
      <c r="AQ814" s="30">
        <f>SUMIF([1]route!$E$3:$E$10005,E814,[1]!Table1[13])</f>
        <v/>
      </c>
      <c r="AR814" s="30">
        <f>SUMIF([1]route!$E$3:$E$10005,E814,[1]!Table1[14])</f>
        <v/>
      </c>
      <c r="AS814" s="30">
        <f>SUMIF([1]route!$E$3:$E$10005,E814,[1]!Table1[15])</f>
        <v/>
      </c>
      <c r="AT814" s="30">
        <f>SUMIF([1]route!$E$3:$E$10005,E814,[1]!Table1[16])</f>
        <v/>
      </c>
      <c r="AU814" s="30">
        <f>SUMIF([1]route!$E$3:$E$10005,E814,[1]!Table1[17])</f>
        <v/>
      </c>
      <c r="AV814" s="30">
        <f>SUMIF([1]route!$E$3:$E$10005,E814,[1]!Table1[18])</f>
        <v/>
      </c>
      <c r="AW814" s="30">
        <f>SUMIF([1]route!$E$3:$E$10005,E814,[1]!Table1[19])</f>
        <v/>
      </c>
      <c r="AX814" s="30">
        <f>SUMIF([1]route!$E$3:$E$10005,E814,[1]!Table1[20])</f>
        <v/>
      </c>
      <c r="AY814" s="30">
        <f>SUMIF([1]route!$E$3:$E$10005,E814,[1]!Table1[21])</f>
        <v/>
      </c>
      <c r="AZ814" s="30">
        <f>SUMIF([1]route!$E$3:$E$10005,E814,[1]!Table1[22])</f>
        <v/>
      </c>
      <c r="BA814" s="30">
        <f>SUMIF([1]route!$E$3:$E$10005,E814,[1]!Table1[23])</f>
        <v/>
      </c>
      <c r="BB814" s="30">
        <f>SUMIF([1]route!$E$3:$E$10005,E814,[1]!Table1[24])</f>
        <v/>
      </c>
      <c r="BC814" s="30">
        <f>SUMIF([1]route!$E$3:$E$10005,E814,[1]!Table1[25])</f>
        <v/>
      </c>
      <c r="BD814" s="30">
        <f>SUMIF([1]route!$E$3:$E$10005,E814,[1]!Table1[26])</f>
        <v/>
      </c>
      <c r="BE814" s="30">
        <f>SUMIF([1]route!$E$3:$E$10005,E814,[1]!Table1[27])</f>
        <v/>
      </c>
      <c r="BF814" s="30">
        <f>SUMIF([1]route!$E$3:$E$10005,E814,[1]!Table1[28])</f>
        <v/>
      </c>
      <c r="BG814" s="30">
        <f>SUMIF([1]route!$E$3:$E$10005,E814,[1]!Table1[29])</f>
        <v/>
      </c>
      <c r="BH814" s="30">
        <f>SUMIF([1]route!$E$3:$E$10005,E814,[1]!Table1[30])</f>
        <v/>
      </c>
      <c r="BI814" s="30">
        <f>SUMIF([1]route!$E$3:$E$10005,E814,[1]!Table1[31])</f>
        <v/>
      </c>
      <c r="BJ814" s="30">
        <f>SUMIF([1]route!$E$3:$E$10005,E814,[1]!Table1[Remain PO])</f>
        <v/>
      </c>
      <c r="BK814" s="31">
        <f>SUMIF([1]route!$E$3:$E$10005,E814,[1]!Table1[N+1])</f>
        <v/>
      </c>
      <c r="BL814" s="31">
        <f>SUMIF([1]route!$E$3:$E$10005,E814,[1]!Table1[N+2])</f>
        <v/>
      </c>
      <c r="BM814" s="31">
        <f>SUMIF([1]route!$E$3:$E$10005,E814,[1]!Table1[N+3])</f>
        <v/>
      </c>
      <c r="BN814" s="32">
        <f>SUMIF([1]route!$E$3:$E$10005,E814,[1]!Table1[N+4])</f>
        <v/>
      </c>
      <c r="BP814" s="37">
        <f>$V814-$AD814</f>
        <v/>
      </c>
      <c r="BQ814" s="35">
        <f>BP814-AE814</f>
        <v/>
      </c>
      <c r="BR814" s="35">
        <f>BQ814-AF814</f>
        <v/>
      </c>
      <c r="BS814" s="35">
        <f>BR814-AG814</f>
        <v/>
      </c>
      <c r="BT814" s="35">
        <f>BS814-AH814</f>
        <v/>
      </c>
      <c r="BU814" s="35">
        <f>BT814-AI814</f>
        <v/>
      </c>
      <c r="BV814" s="35">
        <f>BU814-AJ814</f>
        <v/>
      </c>
      <c r="BW814" s="35">
        <f>BV814-AK814</f>
        <v/>
      </c>
      <c r="BX814" s="35">
        <f>BW814-AL814</f>
        <v/>
      </c>
      <c r="BY814" s="35">
        <f>BX814-AM814</f>
        <v/>
      </c>
      <c r="BZ814" s="35">
        <f>BY814-AN814</f>
        <v/>
      </c>
      <c r="CA814" s="35">
        <f>BZ814-AO814</f>
        <v/>
      </c>
      <c r="CB814" s="35">
        <f>CA814-AP814</f>
        <v/>
      </c>
      <c r="CC814" s="35">
        <f>CB814-AQ814</f>
        <v/>
      </c>
      <c r="CD814" s="35">
        <f>CC814-AR814</f>
        <v/>
      </c>
      <c r="CE814" s="35">
        <f>CD814-AS814</f>
        <v/>
      </c>
      <c r="CF814" s="35">
        <f>CE814-AT814</f>
        <v/>
      </c>
      <c r="CG814" s="35">
        <f>CF814-AU814</f>
        <v/>
      </c>
      <c r="CH814" s="35">
        <f>CG814-AV814</f>
        <v/>
      </c>
      <c r="CI814" s="35">
        <f>CH814-AW814</f>
        <v/>
      </c>
      <c r="CJ814" s="35">
        <f>CI814-AX814</f>
        <v/>
      </c>
      <c r="CK814" s="35">
        <f>CJ814-AY814</f>
        <v/>
      </c>
      <c r="CL814" s="35">
        <f>CK814-AZ814</f>
        <v/>
      </c>
      <c r="CM814" s="35">
        <f>CL814-BA814</f>
        <v/>
      </c>
      <c r="CN814" s="35">
        <f>CM814-BB814</f>
        <v/>
      </c>
      <c r="CO814" s="35">
        <f>CN814-BC814</f>
        <v/>
      </c>
      <c r="CP814" s="35">
        <f>CO814-BD814</f>
        <v/>
      </c>
      <c r="CQ814" s="35">
        <f>CP814-BE814</f>
        <v/>
      </c>
      <c r="CR814" s="35">
        <f>CQ814-BF814</f>
        <v/>
      </c>
      <c r="CS814" s="35">
        <f>CR814-BG814</f>
        <v/>
      </c>
      <c r="CT814" s="35">
        <f>CS814-BH814</f>
        <v/>
      </c>
      <c r="CU814" s="35">
        <f>CT814-BI814</f>
        <v/>
      </c>
      <c r="CV814" s="35">
        <f>CU814-BJ814</f>
        <v/>
      </c>
      <c r="CW814" s="38">
        <f>CV814-BK814</f>
        <v/>
      </c>
      <c r="CX814" s="38">
        <f>CW814-BL814</f>
        <v/>
      </c>
      <c r="CY814" s="38">
        <f>CX814-BM814</f>
        <v/>
      </c>
      <c r="CZ814" s="39">
        <f>CY814-BN814</f>
        <v/>
      </c>
      <c r="DA814" s="35" t="n"/>
    </row>
    <row r="815">
      <c r="D815" s="19" t="n"/>
      <c r="E815" s="19" t="n"/>
      <c r="F815" s="21" t="n"/>
      <c r="G815" s="21" t="n"/>
      <c r="H815" s="21" t="n"/>
      <c r="I815" s="19" t="n"/>
      <c r="J815" s="19" t="n"/>
      <c r="K815" s="21" t="n"/>
      <c r="L815" s="21" t="n"/>
      <c r="M815" s="22" t="n"/>
      <c r="N815" s="22" t="n"/>
      <c r="O815" s="19" t="n"/>
      <c r="P815" s="21" t="n"/>
      <c r="Q815" s="167">
        <f>'Cutting Rules'!AD815</f>
        <v/>
      </c>
      <c r="R815" s="168" t="n"/>
      <c r="S815" s="24" t="n"/>
      <c r="T815" s="169" t="inlineStr"/>
      <c r="U815" s="19" t="n"/>
      <c r="V815" s="25" t="n"/>
      <c r="W815" s="26" t="n"/>
      <c r="X815" s="27" t="n"/>
      <c r="Y815" s="47" t="n"/>
      <c r="Z815" s="121">
        <f>IFERROR(VLOOKUP(E815,[1]route!$E$3:$BL$10005,59,0),"")&amp;IFERROR(VLOOKUP(E815,[1]route!$E$3:$BL$10005,60,0),"")</f>
        <v/>
      </c>
      <c r="AA815" s="172">
        <f>IF(R815&gt;V815,R815-V815,0)</f>
        <v/>
      </c>
      <c r="AB815" s="173">
        <f>AA815*O815*N815/1000</f>
        <v/>
      </c>
      <c r="AC815" s="4">
        <f>IFERROR(MATCH($X815,$BP815:$CZ815,0),"")</f>
        <v/>
      </c>
      <c r="AD815" s="29" t="n">
        <v>0</v>
      </c>
      <c r="AE815" s="30">
        <f>SUMIF([1]route!$E$3:$E$10005,E815,[1]!Table1[1])</f>
        <v/>
      </c>
      <c r="AF815" s="30">
        <f>SUMIF([1]route!$E$3:$E$10005,E815,[1]!Table1[2])</f>
        <v/>
      </c>
      <c r="AG815" s="30">
        <f>SUMIF([1]route!$E$3:$E$10005,E815,[1]!Table1[3])</f>
        <v/>
      </c>
      <c r="AH815" s="30">
        <f>SUMIF([1]route!$E$3:$E$10005,E815,[1]!Table1[4])</f>
        <v/>
      </c>
      <c r="AI815" s="30">
        <f>SUMIF([1]route!$E$3:$E$10005,E815,[1]!Table1[5])</f>
        <v/>
      </c>
      <c r="AJ815" s="30">
        <f>SUMIF([1]route!$E$3:$E$10005,E815,[1]!Table1[6])</f>
        <v/>
      </c>
      <c r="AK815" s="30">
        <f>SUMIF([1]route!$E$3:$E$10005,E815,[1]!Table1[7])</f>
        <v/>
      </c>
      <c r="AL815" s="30">
        <f>SUMIF([1]route!$E$3:$E$10005,E815,[1]!Table1[8])</f>
        <v/>
      </c>
      <c r="AM815" s="30">
        <f>SUMIF([1]route!$E$3:$E$10005,E815,[1]!Table1[9])</f>
        <v/>
      </c>
      <c r="AN815" s="30">
        <f>SUMIF([1]route!$E$3:$E$10005,E815,[1]!Table1[10])</f>
        <v/>
      </c>
      <c r="AO815" s="30">
        <f>SUMIF([1]route!$E$3:$E$10005,E815,[1]!Table1[11])</f>
        <v/>
      </c>
      <c r="AP815" s="30">
        <f>SUMIF([1]route!$E$3:$E$10005,E815,[1]!Table1[12])</f>
        <v/>
      </c>
      <c r="AQ815" s="30">
        <f>SUMIF([1]route!$E$3:$E$10005,E815,[1]!Table1[13])</f>
        <v/>
      </c>
      <c r="AR815" s="30">
        <f>SUMIF([1]route!$E$3:$E$10005,E815,[1]!Table1[14])</f>
        <v/>
      </c>
      <c r="AS815" s="30">
        <f>SUMIF([1]route!$E$3:$E$10005,E815,[1]!Table1[15])</f>
        <v/>
      </c>
      <c r="AT815" s="30">
        <f>SUMIF([1]route!$E$3:$E$10005,E815,[1]!Table1[16])</f>
        <v/>
      </c>
      <c r="AU815" s="30">
        <f>SUMIF([1]route!$E$3:$E$10005,E815,[1]!Table1[17])</f>
        <v/>
      </c>
      <c r="AV815" s="30">
        <f>SUMIF([1]route!$E$3:$E$10005,E815,[1]!Table1[18])</f>
        <v/>
      </c>
      <c r="AW815" s="30">
        <f>SUMIF([1]route!$E$3:$E$10005,E815,[1]!Table1[19])</f>
        <v/>
      </c>
      <c r="AX815" s="30">
        <f>SUMIF([1]route!$E$3:$E$10005,E815,[1]!Table1[20])</f>
        <v/>
      </c>
      <c r="AY815" s="30">
        <f>SUMIF([1]route!$E$3:$E$10005,E815,[1]!Table1[21])</f>
        <v/>
      </c>
      <c r="AZ815" s="30">
        <f>SUMIF([1]route!$E$3:$E$10005,E815,[1]!Table1[22])</f>
        <v/>
      </c>
      <c r="BA815" s="30">
        <f>SUMIF([1]route!$E$3:$E$10005,E815,[1]!Table1[23])</f>
        <v/>
      </c>
      <c r="BB815" s="30">
        <f>SUMIF([1]route!$E$3:$E$10005,E815,[1]!Table1[24])</f>
        <v/>
      </c>
      <c r="BC815" s="30">
        <f>SUMIF([1]route!$E$3:$E$10005,E815,[1]!Table1[25])</f>
        <v/>
      </c>
      <c r="BD815" s="30">
        <f>SUMIF([1]route!$E$3:$E$10005,E815,[1]!Table1[26])</f>
        <v/>
      </c>
      <c r="BE815" s="30">
        <f>SUMIF([1]route!$E$3:$E$10005,E815,[1]!Table1[27])</f>
        <v/>
      </c>
      <c r="BF815" s="30">
        <f>SUMIF([1]route!$E$3:$E$10005,E815,[1]!Table1[28])</f>
        <v/>
      </c>
      <c r="BG815" s="30">
        <f>SUMIF([1]route!$E$3:$E$10005,E815,[1]!Table1[29])</f>
        <v/>
      </c>
      <c r="BH815" s="30">
        <f>SUMIF([1]route!$E$3:$E$10005,E815,[1]!Table1[30])</f>
        <v/>
      </c>
      <c r="BI815" s="30">
        <f>SUMIF([1]route!$E$3:$E$10005,E815,[1]!Table1[31])</f>
        <v/>
      </c>
      <c r="BJ815" s="30">
        <f>SUMIF([1]route!$E$3:$E$10005,E815,[1]!Table1[Remain PO])</f>
        <v/>
      </c>
      <c r="BK815" s="31">
        <f>SUMIF([1]route!$E$3:$E$10005,E815,[1]!Table1[N+1])</f>
        <v/>
      </c>
      <c r="BL815" s="31">
        <f>SUMIF([1]route!$E$3:$E$10005,E815,[1]!Table1[N+2])</f>
        <v/>
      </c>
      <c r="BM815" s="31">
        <f>SUMIF([1]route!$E$3:$E$10005,E815,[1]!Table1[N+3])</f>
        <v/>
      </c>
      <c r="BN815" s="32">
        <f>SUMIF([1]route!$E$3:$E$10005,E815,[1]!Table1[N+4])</f>
        <v/>
      </c>
      <c r="BP815" s="37">
        <f>$V815-$AD815</f>
        <v/>
      </c>
      <c r="BQ815" s="35">
        <f>BP815-AE815</f>
        <v/>
      </c>
      <c r="BR815" s="35">
        <f>BQ815-AF815</f>
        <v/>
      </c>
      <c r="BS815" s="35">
        <f>BR815-AG815</f>
        <v/>
      </c>
      <c r="BT815" s="35">
        <f>BS815-AH815</f>
        <v/>
      </c>
      <c r="BU815" s="35">
        <f>BT815-AI815</f>
        <v/>
      </c>
      <c r="BV815" s="35">
        <f>BU815-AJ815</f>
        <v/>
      </c>
      <c r="BW815" s="35">
        <f>BV815-AK815</f>
        <v/>
      </c>
      <c r="BX815" s="35">
        <f>BW815-AL815</f>
        <v/>
      </c>
      <c r="BY815" s="35">
        <f>BX815-AM815</f>
        <v/>
      </c>
      <c r="BZ815" s="35">
        <f>BY815-AN815</f>
        <v/>
      </c>
      <c r="CA815" s="35">
        <f>BZ815-AO815</f>
        <v/>
      </c>
      <c r="CB815" s="35">
        <f>CA815-AP815</f>
        <v/>
      </c>
      <c r="CC815" s="35">
        <f>CB815-AQ815</f>
        <v/>
      </c>
      <c r="CD815" s="35">
        <f>CC815-AR815</f>
        <v/>
      </c>
      <c r="CE815" s="35">
        <f>CD815-AS815</f>
        <v/>
      </c>
      <c r="CF815" s="35">
        <f>CE815-AT815</f>
        <v/>
      </c>
      <c r="CG815" s="35">
        <f>CF815-AU815</f>
        <v/>
      </c>
      <c r="CH815" s="35">
        <f>CG815-AV815</f>
        <v/>
      </c>
      <c r="CI815" s="35">
        <f>CH815-AW815</f>
        <v/>
      </c>
      <c r="CJ815" s="35">
        <f>CI815-AX815</f>
        <v/>
      </c>
      <c r="CK815" s="35">
        <f>CJ815-AY815</f>
        <v/>
      </c>
      <c r="CL815" s="35">
        <f>CK815-AZ815</f>
        <v/>
      </c>
      <c r="CM815" s="35">
        <f>CL815-BA815</f>
        <v/>
      </c>
      <c r="CN815" s="35">
        <f>CM815-BB815</f>
        <v/>
      </c>
      <c r="CO815" s="35">
        <f>CN815-BC815</f>
        <v/>
      </c>
      <c r="CP815" s="35">
        <f>CO815-BD815</f>
        <v/>
      </c>
      <c r="CQ815" s="35">
        <f>CP815-BE815</f>
        <v/>
      </c>
      <c r="CR815" s="35">
        <f>CQ815-BF815</f>
        <v/>
      </c>
      <c r="CS815" s="35">
        <f>CR815-BG815</f>
        <v/>
      </c>
      <c r="CT815" s="35">
        <f>CS815-BH815</f>
        <v/>
      </c>
      <c r="CU815" s="35">
        <f>CT815-BI815</f>
        <v/>
      </c>
      <c r="CV815" s="35">
        <f>CU815-BJ815</f>
        <v/>
      </c>
      <c r="CW815" s="38">
        <f>CV815-BK815</f>
        <v/>
      </c>
      <c r="CX815" s="38">
        <f>CW815-BL815</f>
        <v/>
      </c>
      <c r="CY815" s="38">
        <f>CX815-BM815</f>
        <v/>
      </c>
      <c r="CZ815" s="39">
        <f>CY815-BN815</f>
        <v/>
      </c>
      <c r="DA815" s="35" t="n"/>
    </row>
    <row r="816">
      <c r="D816" s="19" t="n"/>
      <c r="E816" s="19" t="n"/>
      <c r="F816" s="21" t="n"/>
      <c r="G816" s="21" t="n"/>
      <c r="H816" s="21" t="n"/>
      <c r="I816" s="19" t="n"/>
      <c r="J816" s="19" t="n"/>
      <c r="K816" s="21" t="n"/>
      <c r="L816" s="21" t="n"/>
      <c r="M816" s="22" t="n"/>
      <c r="N816" s="22" t="n"/>
      <c r="O816" s="19" t="n"/>
      <c r="P816" s="21" t="n"/>
      <c r="Q816" s="167">
        <f>'Cutting Rules'!AD816</f>
        <v/>
      </c>
      <c r="R816" s="168" t="n"/>
      <c r="S816" s="24" t="n"/>
      <c r="T816" s="169" t="inlineStr"/>
      <c r="U816" s="19" t="n"/>
      <c r="V816" s="25" t="n"/>
      <c r="W816" s="26" t="n"/>
      <c r="X816" s="27" t="n"/>
      <c r="Y816" s="47" t="n"/>
      <c r="Z816" s="121">
        <f>IFERROR(VLOOKUP(E816,[1]route!$E$3:$BL$10005,59,0),"")&amp;IFERROR(VLOOKUP(E816,[1]route!$E$3:$BL$10005,60,0),"")</f>
        <v/>
      </c>
      <c r="AA816" s="172">
        <f>IF(R816&gt;V816,R816-V816,0)</f>
        <v/>
      </c>
      <c r="AB816" s="173">
        <f>AA816*O816*N816/1000</f>
        <v/>
      </c>
      <c r="AC816" s="4">
        <f>IFERROR(MATCH($X816,$BP816:$CZ816,0),"")</f>
        <v/>
      </c>
      <c r="AD816" s="29" t="n">
        <v>0</v>
      </c>
      <c r="AE816" s="30">
        <f>SUMIF([1]route!$E$3:$E$10005,E816,[1]!Table1[1])</f>
        <v/>
      </c>
      <c r="AF816" s="30">
        <f>SUMIF([1]route!$E$3:$E$10005,E816,[1]!Table1[2])</f>
        <v/>
      </c>
      <c r="AG816" s="30">
        <f>SUMIF([1]route!$E$3:$E$10005,E816,[1]!Table1[3])</f>
        <v/>
      </c>
      <c r="AH816" s="30">
        <f>SUMIF([1]route!$E$3:$E$10005,E816,[1]!Table1[4])</f>
        <v/>
      </c>
      <c r="AI816" s="30">
        <f>SUMIF([1]route!$E$3:$E$10005,E816,[1]!Table1[5])</f>
        <v/>
      </c>
      <c r="AJ816" s="30">
        <f>SUMIF([1]route!$E$3:$E$10005,E816,[1]!Table1[6])</f>
        <v/>
      </c>
      <c r="AK816" s="30">
        <f>SUMIF([1]route!$E$3:$E$10005,E816,[1]!Table1[7])</f>
        <v/>
      </c>
      <c r="AL816" s="30">
        <f>SUMIF([1]route!$E$3:$E$10005,E816,[1]!Table1[8])</f>
        <v/>
      </c>
      <c r="AM816" s="30">
        <f>SUMIF([1]route!$E$3:$E$10005,E816,[1]!Table1[9])</f>
        <v/>
      </c>
      <c r="AN816" s="30">
        <f>SUMIF([1]route!$E$3:$E$10005,E816,[1]!Table1[10])</f>
        <v/>
      </c>
      <c r="AO816" s="30">
        <f>SUMIF([1]route!$E$3:$E$10005,E816,[1]!Table1[11])</f>
        <v/>
      </c>
      <c r="AP816" s="30">
        <f>SUMIF([1]route!$E$3:$E$10005,E816,[1]!Table1[12])</f>
        <v/>
      </c>
      <c r="AQ816" s="30">
        <f>SUMIF([1]route!$E$3:$E$10005,E816,[1]!Table1[13])</f>
        <v/>
      </c>
      <c r="AR816" s="30">
        <f>SUMIF([1]route!$E$3:$E$10005,E816,[1]!Table1[14])</f>
        <v/>
      </c>
      <c r="AS816" s="30">
        <f>SUMIF([1]route!$E$3:$E$10005,E816,[1]!Table1[15])</f>
        <v/>
      </c>
      <c r="AT816" s="30">
        <f>SUMIF([1]route!$E$3:$E$10005,E816,[1]!Table1[16])</f>
        <v/>
      </c>
      <c r="AU816" s="30">
        <f>SUMIF([1]route!$E$3:$E$10005,E816,[1]!Table1[17])</f>
        <v/>
      </c>
      <c r="AV816" s="30">
        <f>SUMIF([1]route!$E$3:$E$10005,E816,[1]!Table1[18])</f>
        <v/>
      </c>
      <c r="AW816" s="30">
        <f>SUMIF([1]route!$E$3:$E$10005,E816,[1]!Table1[19])</f>
        <v/>
      </c>
      <c r="AX816" s="30">
        <f>SUMIF([1]route!$E$3:$E$10005,E816,[1]!Table1[20])</f>
        <v/>
      </c>
      <c r="AY816" s="30">
        <f>SUMIF([1]route!$E$3:$E$10005,E816,[1]!Table1[21])</f>
        <v/>
      </c>
      <c r="AZ816" s="30">
        <f>SUMIF([1]route!$E$3:$E$10005,E816,[1]!Table1[22])</f>
        <v/>
      </c>
      <c r="BA816" s="30">
        <f>SUMIF([1]route!$E$3:$E$10005,E816,[1]!Table1[23])</f>
        <v/>
      </c>
      <c r="BB816" s="30">
        <f>SUMIF([1]route!$E$3:$E$10005,E816,[1]!Table1[24])</f>
        <v/>
      </c>
      <c r="BC816" s="30">
        <f>SUMIF([1]route!$E$3:$E$10005,E816,[1]!Table1[25])</f>
        <v/>
      </c>
      <c r="BD816" s="30">
        <f>SUMIF([1]route!$E$3:$E$10005,E816,[1]!Table1[26])</f>
        <v/>
      </c>
      <c r="BE816" s="30">
        <f>SUMIF([1]route!$E$3:$E$10005,E816,[1]!Table1[27])</f>
        <v/>
      </c>
      <c r="BF816" s="30">
        <f>SUMIF([1]route!$E$3:$E$10005,E816,[1]!Table1[28])</f>
        <v/>
      </c>
      <c r="BG816" s="30">
        <f>SUMIF([1]route!$E$3:$E$10005,E816,[1]!Table1[29])</f>
        <v/>
      </c>
      <c r="BH816" s="30">
        <f>SUMIF([1]route!$E$3:$E$10005,E816,[1]!Table1[30])</f>
        <v/>
      </c>
      <c r="BI816" s="30">
        <f>SUMIF([1]route!$E$3:$E$10005,E816,[1]!Table1[31])</f>
        <v/>
      </c>
      <c r="BJ816" s="30">
        <f>SUMIF([1]route!$E$3:$E$10005,E816,[1]!Table1[Remain PO])</f>
        <v/>
      </c>
      <c r="BK816" s="31">
        <f>SUMIF([1]route!$E$3:$E$10005,E816,[1]!Table1[N+1])</f>
        <v/>
      </c>
      <c r="BL816" s="31">
        <f>SUMIF([1]route!$E$3:$E$10005,E816,[1]!Table1[N+2])</f>
        <v/>
      </c>
      <c r="BM816" s="31">
        <f>SUMIF([1]route!$E$3:$E$10005,E816,[1]!Table1[N+3])</f>
        <v/>
      </c>
      <c r="BN816" s="32">
        <f>SUMIF([1]route!$E$3:$E$10005,E816,[1]!Table1[N+4])</f>
        <v/>
      </c>
      <c r="BP816" s="37">
        <f>$V816-$AD816</f>
        <v/>
      </c>
      <c r="BQ816" s="35">
        <f>BP816-AE816</f>
        <v/>
      </c>
      <c r="BR816" s="35">
        <f>BQ816-AF816</f>
        <v/>
      </c>
      <c r="BS816" s="35">
        <f>BR816-AG816</f>
        <v/>
      </c>
      <c r="BT816" s="35">
        <f>BS816-AH816</f>
        <v/>
      </c>
      <c r="BU816" s="35">
        <f>BT816-AI816</f>
        <v/>
      </c>
      <c r="BV816" s="35">
        <f>BU816-AJ816</f>
        <v/>
      </c>
      <c r="BW816" s="35">
        <f>BV816-AK816</f>
        <v/>
      </c>
      <c r="BX816" s="35">
        <f>BW816-AL816</f>
        <v/>
      </c>
      <c r="BY816" s="35">
        <f>BX816-AM816</f>
        <v/>
      </c>
      <c r="BZ816" s="35">
        <f>BY816-AN816</f>
        <v/>
      </c>
      <c r="CA816" s="35">
        <f>BZ816-AO816</f>
        <v/>
      </c>
      <c r="CB816" s="35">
        <f>CA816-AP816</f>
        <v/>
      </c>
      <c r="CC816" s="35">
        <f>CB816-AQ816</f>
        <v/>
      </c>
      <c r="CD816" s="35">
        <f>CC816-AR816</f>
        <v/>
      </c>
      <c r="CE816" s="35">
        <f>CD816-AS816</f>
        <v/>
      </c>
      <c r="CF816" s="35">
        <f>CE816-AT816</f>
        <v/>
      </c>
      <c r="CG816" s="35">
        <f>CF816-AU816</f>
        <v/>
      </c>
      <c r="CH816" s="35">
        <f>CG816-AV816</f>
        <v/>
      </c>
      <c r="CI816" s="35">
        <f>CH816-AW816</f>
        <v/>
      </c>
      <c r="CJ816" s="35">
        <f>CI816-AX816</f>
        <v/>
      </c>
      <c r="CK816" s="35">
        <f>CJ816-AY816</f>
        <v/>
      </c>
      <c r="CL816" s="35">
        <f>CK816-AZ816</f>
        <v/>
      </c>
      <c r="CM816" s="35">
        <f>CL816-BA816</f>
        <v/>
      </c>
      <c r="CN816" s="35">
        <f>CM816-BB816</f>
        <v/>
      </c>
      <c r="CO816" s="35">
        <f>CN816-BC816</f>
        <v/>
      </c>
      <c r="CP816" s="35">
        <f>CO816-BD816</f>
        <v/>
      </c>
      <c r="CQ816" s="35">
        <f>CP816-BE816</f>
        <v/>
      </c>
      <c r="CR816" s="35">
        <f>CQ816-BF816</f>
        <v/>
      </c>
      <c r="CS816" s="35">
        <f>CR816-BG816</f>
        <v/>
      </c>
      <c r="CT816" s="35">
        <f>CS816-BH816</f>
        <v/>
      </c>
      <c r="CU816" s="35">
        <f>CT816-BI816</f>
        <v/>
      </c>
      <c r="CV816" s="35">
        <f>CU816-BJ816</f>
        <v/>
      </c>
      <c r="CW816" s="38">
        <f>CV816-BK816</f>
        <v/>
      </c>
      <c r="CX816" s="38">
        <f>CW816-BL816</f>
        <v/>
      </c>
      <c r="CY816" s="38">
        <f>CX816-BM816</f>
        <v/>
      </c>
      <c r="CZ816" s="39">
        <f>CY816-BN816</f>
        <v/>
      </c>
      <c r="DA816" s="35" t="n"/>
    </row>
    <row r="817">
      <c r="D817" s="19" t="n"/>
      <c r="E817" s="19" t="n"/>
      <c r="F817" s="21" t="n"/>
      <c r="G817" s="21" t="n"/>
      <c r="H817" s="21" t="n"/>
      <c r="I817" s="19" t="n"/>
      <c r="J817" s="19" t="n"/>
      <c r="K817" s="21" t="n"/>
      <c r="L817" s="21" t="n"/>
      <c r="M817" s="22" t="n"/>
      <c r="N817" s="22" t="n"/>
      <c r="O817" s="19" t="n"/>
      <c r="P817" s="21" t="n"/>
      <c r="Q817" s="167">
        <f>'Cutting Rules'!AD817</f>
        <v/>
      </c>
      <c r="R817" s="168" t="n"/>
      <c r="S817" s="24" t="n"/>
      <c r="T817" s="169" t="inlineStr"/>
      <c r="U817" s="19" t="n"/>
      <c r="V817" s="25" t="n"/>
      <c r="W817" s="26" t="n"/>
      <c r="X817" s="27" t="n"/>
      <c r="Y817" s="47" t="n"/>
      <c r="Z817" s="121">
        <f>IFERROR(VLOOKUP(E817,[1]route!$E$3:$BL$10005,59,0),"")&amp;IFERROR(VLOOKUP(E817,[1]route!$E$3:$BL$10005,60,0),"")</f>
        <v/>
      </c>
      <c r="AA817" s="172">
        <f>IF(R817&gt;V817,R817-V817,0)</f>
        <v/>
      </c>
      <c r="AB817" s="173">
        <f>AA817*O817*N817/1000</f>
        <v/>
      </c>
      <c r="AC817" s="4">
        <f>IFERROR(MATCH($X817,$BP817:$CZ817,0),"")</f>
        <v/>
      </c>
      <c r="AD817" s="29" t="n">
        <v>0</v>
      </c>
      <c r="AE817" s="30">
        <f>SUMIF([1]route!$E$3:$E$10005,E817,[1]!Table1[1])</f>
        <v/>
      </c>
      <c r="AF817" s="30">
        <f>SUMIF([1]route!$E$3:$E$10005,E817,[1]!Table1[2])</f>
        <v/>
      </c>
      <c r="AG817" s="30">
        <f>SUMIF([1]route!$E$3:$E$10005,E817,[1]!Table1[3])</f>
        <v/>
      </c>
      <c r="AH817" s="30">
        <f>SUMIF([1]route!$E$3:$E$10005,E817,[1]!Table1[4])</f>
        <v/>
      </c>
      <c r="AI817" s="30">
        <f>SUMIF([1]route!$E$3:$E$10005,E817,[1]!Table1[5])</f>
        <v/>
      </c>
      <c r="AJ817" s="30">
        <f>SUMIF([1]route!$E$3:$E$10005,E817,[1]!Table1[6])</f>
        <v/>
      </c>
      <c r="AK817" s="30">
        <f>SUMIF([1]route!$E$3:$E$10005,E817,[1]!Table1[7])</f>
        <v/>
      </c>
      <c r="AL817" s="30">
        <f>SUMIF([1]route!$E$3:$E$10005,E817,[1]!Table1[8])</f>
        <v/>
      </c>
      <c r="AM817" s="30">
        <f>SUMIF([1]route!$E$3:$E$10005,E817,[1]!Table1[9])</f>
        <v/>
      </c>
      <c r="AN817" s="30">
        <f>SUMIF([1]route!$E$3:$E$10005,E817,[1]!Table1[10])</f>
        <v/>
      </c>
      <c r="AO817" s="30">
        <f>SUMIF([1]route!$E$3:$E$10005,E817,[1]!Table1[11])</f>
        <v/>
      </c>
      <c r="AP817" s="30">
        <f>SUMIF([1]route!$E$3:$E$10005,E817,[1]!Table1[12])</f>
        <v/>
      </c>
      <c r="AQ817" s="30">
        <f>SUMIF([1]route!$E$3:$E$10005,E817,[1]!Table1[13])</f>
        <v/>
      </c>
      <c r="AR817" s="30">
        <f>SUMIF([1]route!$E$3:$E$10005,E817,[1]!Table1[14])</f>
        <v/>
      </c>
      <c r="AS817" s="30">
        <f>SUMIF([1]route!$E$3:$E$10005,E817,[1]!Table1[15])</f>
        <v/>
      </c>
      <c r="AT817" s="30">
        <f>SUMIF([1]route!$E$3:$E$10005,E817,[1]!Table1[16])</f>
        <v/>
      </c>
      <c r="AU817" s="30">
        <f>SUMIF([1]route!$E$3:$E$10005,E817,[1]!Table1[17])</f>
        <v/>
      </c>
      <c r="AV817" s="30">
        <f>SUMIF([1]route!$E$3:$E$10005,E817,[1]!Table1[18])</f>
        <v/>
      </c>
      <c r="AW817" s="30">
        <f>SUMIF([1]route!$E$3:$E$10005,E817,[1]!Table1[19])</f>
        <v/>
      </c>
      <c r="AX817" s="30">
        <f>SUMIF([1]route!$E$3:$E$10005,E817,[1]!Table1[20])</f>
        <v/>
      </c>
      <c r="AY817" s="30">
        <f>SUMIF([1]route!$E$3:$E$10005,E817,[1]!Table1[21])</f>
        <v/>
      </c>
      <c r="AZ817" s="30">
        <f>SUMIF([1]route!$E$3:$E$10005,E817,[1]!Table1[22])</f>
        <v/>
      </c>
      <c r="BA817" s="30">
        <f>SUMIF([1]route!$E$3:$E$10005,E817,[1]!Table1[23])</f>
        <v/>
      </c>
      <c r="BB817" s="30">
        <f>SUMIF([1]route!$E$3:$E$10005,E817,[1]!Table1[24])</f>
        <v/>
      </c>
      <c r="BC817" s="30">
        <f>SUMIF([1]route!$E$3:$E$10005,E817,[1]!Table1[25])</f>
        <v/>
      </c>
      <c r="BD817" s="30">
        <f>SUMIF([1]route!$E$3:$E$10005,E817,[1]!Table1[26])</f>
        <v/>
      </c>
      <c r="BE817" s="30">
        <f>SUMIF([1]route!$E$3:$E$10005,E817,[1]!Table1[27])</f>
        <v/>
      </c>
      <c r="BF817" s="30">
        <f>SUMIF([1]route!$E$3:$E$10005,E817,[1]!Table1[28])</f>
        <v/>
      </c>
      <c r="BG817" s="30">
        <f>SUMIF([1]route!$E$3:$E$10005,E817,[1]!Table1[29])</f>
        <v/>
      </c>
      <c r="BH817" s="30">
        <f>SUMIF([1]route!$E$3:$E$10005,E817,[1]!Table1[30])</f>
        <v/>
      </c>
      <c r="BI817" s="30">
        <f>SUMIF([1]route!$E$3:$E$10005,E817,[1]!Table1[31])</f>
        <v/>
      </c>
      <c r="BJ817" s="30">
        <f>SUMIF([1]route!$E$3:$E$10005,E817,[1]!Table1[Remain PO])</f>
        <v/>
      </c>
      <c r="BK817" s="31">
        <f>SUMIF([1]route!$E$3:$E$10005,E817,[1]!Table1[N+1])</f>
        <v/>
      </c>
      <c r="BL817" s="31">
        <f>SUMIF([1]route!$E$3:$E$10005,E817,[1]!Table1[N+2])</f>
        <v/>
      </c>
      <c r="BM817" s="31">
        <f>SUMIF([1]route!$E$3:$E$10005,E817,[1]!Table1[N+3])</f>
        <v/>
      </c>
      <c r="BN817" s="32">
        <f>SUMIF([1]route!$E$3:$E$10005,E817,[1]!Table1[N+4])</f>
        <v/>
      </c>
      <c r="BP817" s="37">
        <f>$V817-$AD817</f>
        <v/>
      </c>
      <c r="BQ817" s="35">
        <f>BP817-AE817</f>
        <v/>
      </c>
      <c r="BR817" s="35">
        <f>BQ817-AF817</f>
        <v/>
      </c>
      <c r="BS817" s="35">
        <f>BR817-AG817</f>
        <v/>
      </c>
      <c r="BT817" s="35">
        <f>BS817-AH817</f>
        <v/>
      </c>
      <c r="BU817" s="35">
        <f>BT817-AI817</f>
        <v/>
      </c>
      <c r="BV817" s="35">
        <f>BU817-AJ817</f>
        <v/>
      </c>
      <c r="BW817" s="35">
        <f>BV817-AK817</f>
        <v/>
      </c>
      <c r="BX817" s="35">
        <f>BW817-AL817</f>
        <v/>
      </c>
      <c r="BY817" s="35">
        <f>BX817-AM817</f>
        <v/>
      </c>
      <c r="BZ817" s="35">
        <f>BY817-AN817</f>
        <v/>
      </c>
      <c r="CA817" s="35">
        <f>BZ817-AO817</f>
        <v/>
      </c>
      <c r="CB817" s="35">
        <f>CA817-AP817</f>
        <v/>
      </c>
      <c r="CC817" s="35">
        <f>CB817-AQ817</f>
        <v/>
      </c>
      <c r="CD817" s="35">
        <f>CC817-AR817</f>
        <v/>
      </c>
      <c r="CE817" s="35">
        <f>CD817-AS817</f>
        <v/>
      </c>
      <c r="CF817" s="35">
        <f>CE817-AT817</f>
        <v/>
      </c>
      <c r="CG817" s="35">
        <f>CF817-AU817</f>
        <v/>
      </c>
      <c r="CH817" s="35">
        <f>CG817-AV817</f>
        <v/>
      </c>
      <c r="CI817" s="35">
        <f>CH817-AW817</f>
        <v/>
      </c>
      <c r="CJ817" s="35">
        <f>CI817-AX817</f>
        <v/>
      </c>
      <c r="CK817" s="35">
        <f>CJ817-AY817</f>
        <v/>
      </c>
      <c r="CL817" s="35">
        <f>CK817-AZ817</f>
        <v/>
      </c>
      <c r="CM817" s="35">
        <f>CL817-BA817</f>
        <v/>
      </c>
      <c r="CN817" s="35">
        <f>CM817-BB817</f>
        <v/>
      </c>
      <c r="CO817" s="35">
        <f>CN817-BC817</f>
        <v/>
      </c>
      <c r="CP817" s="35">
        <f>CO817-BD817</f>
        <v/>
      </c>
      <c r="CQ817" s="35">
        <f>CP817-BE817</f>
        <v/>
      </c>
      <c r="CR817" s="35">
        <f>CQ817-BF817</f>
        <v/>
      </c>
      <c r="CS817" s="35">
        <f>CR817-BG817</f>
        <v/>
      </c>
      <c r="CT817" s="35">
        <f>CS817-BH817</f>
        <v/>
      </c>
      <c r="CU817" s="35">
        <f>CT817-BI817</f>
        <v/>
      </c>
      <c r="CV817" s="35">
        <f>CU817-BJ817</f>
        <v/>
      </c>
      <c r="CW817" s="38">
        <f>CV817-BK817</f>
        <v/>
      </c>
      <c r="CX817" s="38">
        <f>CW817-BL817</f>
        <v/>
      </c>
      <c r="CY817" s="38">
        <f>CX817-BM817</f>
        <v/>
      </c>
      <c r="CZ817" s="39">
        <f>CY817-BN817</f>
        <v/>
      </c>
      <c r="DA817" s="35" t="n"/>
    </row>
    <row r="818">
      <c r="D818" s="19" t="n"/>
      <c r="E818" s="19" t="n"/>
      <c r="F818" s="21" t="n"/>
      <c r="G818" s="21" t="n"/>
      <c r="H818" s="21" t="n"/>
      <c r="I818" s="19" t="n"/>
      <c r="J818" s="19" t="n"/>
      <c r="K818" s="21" t="n"/>
      <c r="L818" s="21" t="n"/>
      <c r="M818" s="22" t="n"/>
      <c r="N818" s="22" t="n"/>
      <c r="O818" s="19" t="n"/>
      <c r="P818" s="21" t="n"/>
      <c r="Q818" s="167">
        <f>'Cutting Rules'!AD818</f>
        <v/>
      </c>
      <c r="R818" s="168" t="n"/>
      <c r="S818" s="24" t="n"/>
      <c r="T818" s="169" t="inlineStr"/>
      <c r="U818" s="19" t="n"/>
      <c r="V818" s="25" t="n"/>
      <c r="W818" s="26" t="n"/>
      <c r="X818" s="27" t="n"/>
      <c r="Y818" s="47" t="n"/>
      <c r="Z818" s="121">
        <f>IFERROR(VLOOKUP(E818,[1]route!$E$3:$BL$10005,59,0),"")&amp;IFERROR(VLOOKUP(E818,[1]route!$E$3:$BL$10005,60,0),"")</f>
        <v/>
      </c>
      <c r="AA818" s="172">
        <f>IF(R818&gt;V818,R818-V818,0)</f>
        <v/>
      </c>
      <c r="AB818" s="173">
        <f>AA818*O818*N818/1000</f>
        <v/>
      </c>
      <c r="AC818" s="4">
        <f>IFERROR(MATCH($X818,$BP818:$CZ818,0),"")</f>
        <v/>
      </c>
      <c r="AD818" s="29" t="n">
        <v>0</v>
      </c>
      <c r="AE818" s="30">
        <f>SUMIF([1]route!$E$3:$E$10005,E818,[1]!Table1[1])</f>
        <v/>
      </c>
      <c r="AF818" s="30">
        <f>SUMIF([1]route!$E$3:$E$10005,E818,[1]!Table1[2])</f>
        <v/>
      </c>
      <c r="AG818" s="30">
        <f>SUMIF([1]route!$E$3:$E$10005,E818,[1]!Table1[3])</f>
        <v/>
      </c>
      <c r="AH818" s="30">
        <f>SUMIF([1]route!$E$3:$E$10005,E818,[1]!Table1[4])</f>
        <v/>
      </c>
      <c r="AI818" s="30">
        <f>SUMIF([1]route!$E$3:$E$10005,E818,[1]!Table1[5])</f>
        <v/>
      </c>
      <c r="AJ818" s="30">
        <f>SUMIF([1]route!$E$3:$E$10005,E818,[1]!Table1[6])</f>
        <v/>
      </c>
      <c r="AK818" s="30">
        <f>SUMIF([1]route!$E$3:$E$10005,E818,[1]!Table1[7])</f>
        <v/>
      </c>
      <c r="AL818" s="30">
        <f>SUMIF([1]route!$E$3:$E$10005,E818,[1]!Table1[8])</f>
        <v/>
      </c>
      <c r="AM818" s="30">
        <f>SUMIF([1]route!$E$3:$E$10005,E818,[1]!Table1[9])</f>
        <v/>
      </c>
      <c r="AN818" s="30">
        <f>SUMIF([1]route!$E$3:$E$10005,E818,[1]!Table1[10])</f>
        <v/>
      </c>
      <c r="AO818" s="30">
        <f>SUMIF([1]route!$E$3:$E$10005,E818,[1]!Table1[11])</f>
        <v/>
      </c>
      <c r="AP818" s="30">
        <f>SUMIF([1]route!$E$3:$E$10005,E818,[1]!Table1[12])</f>
        <v/>
      </c>
      <c r="AQ818" s="30">
        <f>SUMIF([1]route!$E$3:$E$10005,E818,[1]!Table1[13])</f>
        <v/>
      </c>
      <c r="AR818" s="30">
        <f>SUMIF([1]route!$E$3:$E$10005,E818,[1]!Table1[14])</f>
        <v/>
      </c>
      <c r="AS818" s="30">
        <f>SUMIF([1]route!$E$3:$E$10005,E818,[1]!Table1[15])</f>
        <v/>
      </c>
      <c r="AT818" s="30">
        <f>SUMIF([1]route!$E$3:$E$10005,E818,[1]!Table1[16])</f>
        <v/>
      </c>
      <c r="AU818" s="30">
        <f>SUMIF([1]route!$E$3:$E$10005,E818,[1]!Table1[17])</f>
        <v/>
      </c>
      <c r="AV818" s="30">
        <f>SUMIF([1]route!$E$3:$E$10005,E818,[1]!Table1[18])</f>
        <v/>
      </c>
      <c r="AW818" s="30">
        <f>SUMIF([1]route!$E$3:$E$10005,E818,[1]!Table1[19])</f>
        <v/>
      </c>
      <c r="AX818" s="30">
        <f>SUMIF([1]route!$E$3:$E$10005,E818,[1]!Table1[20])</f>
        <v/>
      </c>
      <c r="AY818" s="30">
        <f>SUMIF([1]route!$E$3:$E$10005,E818,[1]!Table1[21])</f>
        <v/>
      </c>
      <c r="AZ818" s="30">
        <f>SUMIF([1]route!$E$3:$E$10005,E818,[1]!Table1[22])</f>
        <v/>
      </c>
      <c r="BA818" s="30">
        <f>SUMIF([1]route!$E$3:$E$10005,E818,[1]!Table1[23])</f>
        <v/>
      </c>
      <c r="BB818" s="30">
        <f>SUMIF([1]route!$E$3:$E$10005,E818,[1]!Table1[24])</f>
        <v/>
      </c>
      <c r="BC818" s="30">
        <f>SUMIF([1]route!$E$3:$E$10005,E818,[1]!Table1[25])</f>
        <v/>
      </c>
      <c r="BD818" s="30">
        <f>SUMIF([1]route!$E$3:$E$10005,E818,[1]!Table1[26])</f>
        <v/>
      </c>
      <c r="BE818" s="30">
        <f>SUMIF([1]route!$E$3:$E$10005,E818,[1]!Table1[27])</f>
        <v/>
      </c>
      <c r="BF818" s="30">
        <f>SUMIF([1]route!$E$3:$E$10005,E818,[1]!Table1[28])</f>
        <v/>
      </c>
      <c r="BG818" s="30">
        <f>SUMIF([1]route!$E$3:$E$10005,E818,[1]!Table1[29])</f>
        <v/>
      </c>
      <c r="BH818" s="30">
        <f>SUMIF([1]route!$E$3:$E$10005,E818,[1]!Table1[30])</f>
        <v/>
      </c>
      <c r="BI818" s="30">
        <f>SUMIF([1]route!$E$3:$E$10005,E818,[1]!Table1[31])</f>
        <v/>
      </c>
      <c r="BJ818" s="30">
        <f>SUMIF([1]route!$E$3:$E$10005,E818,[1]!Table1[Remain PO])</f>
        <v/>
      </c>
      <c r="BK818" s="31">
        <f>SUMIF([1]route!$E$3:$E$10005,E818,[1]!Table1[N+1])</f>
        <v/>
      </c>
      <c r="BL818" s="31">
        <f>SUMIF([1]route!$E$3:$E$10005,E818,[1]!Table1[N+2])</f>
        <v/>
      </c>
      <c r="BM818" s="31">
        <f>SUMIF([1]route!$E$3:$E$10005,E818,[1]!Table1[N+3])</f>
        <v/>
      </c>
      <c r="BN818" s="32">
        <f>SUMIF([1]route!$E$3:$E$10005,E818,[1]!Table1[N+4])</f>
        <v/>
      </c>
      <c r="BP818" s="37">
        <f>$V818-$AD818</f>
        <v/>
      </c>
      <c r="BQ818" s="35">
        <f>BP818-AE818</f>
        <v/>
      </c>
      <c r="BR818" s="35">
        <f>BQ818-AF818</f>
        <v/>
      </c>
      <c r="BS818" s="35">
        <f>BR818-AG818</f>
        <v/>
      </c>
      <c r="BT818" s="35">
        <f>BS818-AH818</f>
        <v/>
      </c>
      <c r="BU818" s="35">
        <f>BT818-AI818</f>
        <v/>
      </c>
      <c r="BV818" s="35">
        <f>BU818-AJ818</f>
        <v/>
      </c>
      <c r="BW818" s="35">
        <f>BV818-AK818</f>
        <v/>
      </c>
      <c r="BX818" s="35">
        <f>BW818-AL818</f>
        <v/>
      </c>
      <c r="BY818" s="35">
        <f>BX818-AM818</f>
        <v/>
      </c>
      <c r="BZ818" s="35">
        <f>BY818-AN818</f>
        <v/>
      </c>
      <c r="CA818" s="35">
        <f>BZ818-AO818</f>
        <v/>
      </c>
      <c r="CB818" s="35">
        <f>CA818-AP818</f>
        <v/>
      </c>
      <c r="CC818" s="35">
        <f>CB818-AQ818</f>
        <v/>
      </c>
      <c r="CD818" s="35">
        <f>CC818-AR818</f>
        <v/>
      </c>
      <c r="CE818" s="35">
        <f>CD818-AS818</f>
        <v/>
      </c>
      <c r="CF818" s="35">
        <f>CE818-AT818</f>
        <v/>
      </c>
      <c r="CG818" s="35">
        <f>CF818-AU818</f>
        <v/>
      </c>
      <c r="CH818" s="35">
        <f>CG818-AV818</f>
        <v/>
      </c>
      <c r="CI818" s="35">
        <f>CH818-AW818</f>
        <v/>
      </c>
      <c r="CJ818" s="35">
        <f>CI818-AX818</f>
        <v/>
      </c>
      <c r="CK818" s="35">
        <f>CJ818-AY818</f>
        <v/>
      </c>
      <c r="CL818" s="35">
        <f>CK818-AZ818</f>
        <v/>
      </c>
      <c r="CM818" s="35">
        <f>CL818-BA818</f>
        <v/>
      </c>
      <c r="CN818" s="35">
        <f>CM818-BB818</f>
        <v/>
      </c>
      <c r="CO818" s="35">
        <f>CN818-BC818</f>
        <v/>
      </c>
      <c r="CP818" s="35">
        <f>CO818-BD818</f>
        <v/>
      </c>
      <c r="CQ818" s="35">
        <f>CP818-BE818</f>
        <v/>
      </c>
      <c r="CR818" s="35">
        <f>CQ818-BF818</f>
        <v/>
      </c>
      <c r="CS818" s="35">
        <f>CR818-BG818</f>
        <v/>
      </c>
      <c r="CT818" s="35">
        <f>CS818-BH818</f>
        <v/>
      </c>
      <c r="CU818" s="35">
        <f>CT818-BI818</f>
        <v/>
      </c>
      <c r="CV818" s="35">
        <f>CU818-BJ818</f>
        <v/>
      </c>
      <c r="CW818" s="38">
        <f>CV818-BK818</f>
        <v/>
      </c>
      <c r="CX818" s="38">
        <f>CW818-BL818</f>
        <v/>
      </c>
      <c r="CY818" s="38">
        <f>CX818-BM818</f>
        <v/>
      </c>
      <c r="CZ818" s="39">
        <f>CY818-BN818</f>
        <v/>
      </c>
      <c r="DA818" s="35" t="n"/>
    </row>
    <row r="819">
      <c r="D819" s="19" t="n"/>
      <c r="E819" s="19" t="n"/>
      <c r="F819" s="21" t="n"/>
      <c r="G819" s="21" t="n"/>
      <c r="H819" s="21" t="n"/>
      <c r="I819" s="19" t="n"/>
      <c r="J819" s="19" t="n"/>
      <c r="K819" s="21" t="n"/>
      <c r="L819" s="21" t="n"/>
      <c r="M819" s="22" t="n"/>
      <c r="N819" s="22" t="n"/>
      <c r="O819" s="19" t="n"/>
      <c r="P819" s="21" t="n"/>
      <c r="Q819" s="167">
        <f>'Cutting Rules'!AD819</f>
        <v/>
      </c>
      <c r="R819" s="168" t="n"/>
      <c r="S819" s="24" t="n"/>
      <c r="T819" s="169" t="inlineStr"/>
      <c r="U819" s="19" t="n"/>
      <c r="V819" s="25" t="n"/>
      <c r="W819" s="26" t="n"/>
      <c r="X819" s="27" t="n"/>
      <c r="Y819" s="47" t="n"/>
      <c r="Z819" s="121">
        <f>IFERROR(VLOOKUP(E819,[1]route!$E$3:$BL$10005,59,0),"")&amp;IFERROR(VLOOKUP(E819,[1]route!$E$3:$BL$10005,60,0),"")</f>
        <v/>
      </c>
      <c r="AA819" s="172">
        <f>IF(R819&gt;V819,R819-V819,0)</f>
        <v/>
      </c>
      <c r="AB819" s="173">
        <f>AA819*O819*N819/1000</f>
        <v/>
      </c>
      <c r="AC819" s="4">
        <f>IFERROR(MATCH($X819,$BP819:$CZ819,0),"")</f>
        <v/>
      </c>
      <c r="AD819" s="29" t="n">
        <v>0</v>
      </c>
      <c r="AE819" s="30">
        <f>SUMIF([1]route!$E$3:$E$10005,E819,[1]!Table1[1])</f>
        <v/>
      </c>
      <c r="AF819" s="30">
        <f>SUMIF([1]route!$E$3:$E$10005,E819,[1]!Table1[2])</f>
        <v/>
      </c>
      <c r="AG819" s="30">
        <f>SUMIF([1]route!$E$3:$E$10005,E819,[1]!Table1[3])</f>
        <v/>
      </c>
      <c r="AH819" s="30">
        <f>SUMIF([1]route!$E$3:$E$10005,E819,[1]!Table1[4])</f>
        <v/>
      </c>
      <c r="AI819" s="30">
        <f>SUMIF([1]route!$E$3:$E$10005,E819,[1]!Table1[5])</f>
        <v/>
      </c>
      <c r="AJ819" s="30">
        <f>SUMIF([1]route!$E$3:$E$10005,E819,[1]!Table1[6])</f>
        <v/>
      </c>
      <c r="AK819" s="30">
        <f>SUMIF([1]route!$E$3:$E$10005,E819,[1]!Table1[7])</f>
        <v/>
      </c>
      <c r="AL819" s="30">
        <f>SUMIF([1]route!$E$3:$E$10005,E819,[1]!Table1[8])</f>
        <v/>
      </c>
      <c r="AM819" s="30">
        <f>SUMIF([1]route!$E$3:$E$10005,E819,[1]!Table1[9])</f>
        <v/>
      </c>
      <c r="AN819" s="30">
        <f>SUMIF([1]route!$E$3:$E$10005,E819,[1]!Table1[10])</f>
        <v/>
      </c>
      <c r="AO819" s="30">
        <f>SUMIF([1]route!$E$3:$E$10005,E819,[1]!Table1[11])</f>
        <v/>
      </c>
      <c r="AP819" s="30">
        <f>SUMIF([1]route!$E$3:$E$10005,E819,[1]!Table1[12])</f>
        <v/>
      </c>
      <c r="AQ819" s="30">
        <f>SUMIF([1]route!$E$3:$E$10005,E819,[1]!Table1[13])</f>
        <v/>
      </c>
      <c r="AR819" s="30">
        <f>SUMIF([1]route!$E$3:$E$10005,E819,[1]!Table1[14])</f>
        <v/>
      </c>
      <c r="AS819" s="30">
        <f>SUMIF([1]route!$E$3:$E$10005,E819,[1]!Table1[15])</f>
        <v/>
      </c>
      <c r="AT819" s="30">
        <f>SUMIF([1]route!$E$3:$E$10005,E819,[1]!Table1[16])</f>
        <v/>
      </c>
      <c r="AU819" s="30">
        <f>SUMIF([1]route!$E$3:$E$10005,E819,[1]!Table1[17])</f>
        <v/>
      </c>
      <c r="AV819" s="30">
        <f>SUMIF([1]route!$E$3:$E$10005,E819,[1]!Table1[18])</f>
        <v/>
      </c>
      <c r="AW819" s="30">
        <f>SUMIF([1]route!$E$3:$E$10005,E819,[1]!Table1[19])</f>
        <v/>
      </c>
      <c r="AX819" s="30">
        <f>SUMIF([1]route!$E$3:$E$10005,E819,[1]!Table1[20])</f>
        <v/>
      </c>
      <c r="AY819" s="30">
        <f>SUMIF([1]route!$E$3:$E$10005,E819,[1]!Table1[21])</f>
        <v/>
      </c>
      <c r="AZ819" s="30">
        <f>SUMIF([1]route!$E$3:$E$10005,E819,[1]!Table1[22])</f>
        <v/>
      </c>
      <c r="BA819" s="30">
        <f>SUMIF([1]route!$E$3:$E$10005,E819,[1]!Table1[23])</f>
        <v/>
      </c>
      <c r="BB819" s="30">
        <f>SUMIF([1]route!$E$3:$E$10005,E819,[1]!Table1[24])</f>
        <v/>
      </c>
      <c r="BC819" s="30">
        <f>SUMIF([1]route!$E$3:$E$10005,E819,[1]!Table1[25])</f>
        <v/>
      </c>
      <c r="BD819" s="30">
        <f>SUMIF([1]route!$E$3:$E$10005,E819,[1]!Table1[26])</f>
        <v/>
      </c>
      <c r="BE819" s="30">
        <f>SUMIF([1]route!$E$3:$E$10005,E819,[1]!Table1[27])</f>
        <v/>
      </c>
      <c r="BF819" s="30">
        <f>SUMIF([1]route!$E$3:$E$10005,E819,[1]!Table1[28])</f>
        <v/>
      </c>
      <c r="BG819" s="30">
        <f>SUMIF([1]route!$E$3:$E$10005,E819,[1]!Table1[29])</f>
        <v/>
      </c>
      <c r="BH819" s="30">
        <f>SUMIF([1]route!$E$3:$E$10005,E819,[1]!Table1[30])</f>
        <v/>
      </c>
      <c r="BI819" s="30">
        <f>SUMIF([1]route!$E$3:$E$10005,E819,[1]!Table1[31])</f>
        <v/>
      </c>
      <c r="BJ819" s="30">
        <f>SUMIF([1]route!$E$3:$E$10005,E819,[1]!Table1[Remain PO])</f>
        <v/>
      </c>
      <c r="BK819" s="31">
        <f>SUMIF([1]route!$E$3:$E$10005,E819,[1]!Table1[N+1])</f>
        <v/>
      </c>
      <c r="BL819" s="31">
        <f>SUMIF([1]route!$E$3:$E$10005,E819,[1]!Table1[N+2])</f>
        <v/>
      </c>
      <c r="BM819" s="31">
        <f>SUMIF([1]route!$E$3:$E$10005,E819,[1]!Table1[N+3])</f>
        <v/>
      </c>
      <c r="BN819" s="32">
        <f>SUMIF([1]route!$E$3:$E$10005,E819,[1]!Table1[N+4])</f>
        <v/>
      </c>
      <c r="BP819" s="37">
        <f>$V819-$AD819</f>
        <v/>
      </c>
      <c r="BQ819" s="35">
        <f>BP819-AE819</f>
        <v/>
      </c>
      <c r="BR819" s="35">
        <f>BQ819-AF819</f>
        <v/>
      </c>
      <c r="BS819" s="35">
        <f>BR819-AG819</f>
        <v/>
      </c>
      <c r="BT819" s="35">
        <f>BS819-AH819</f>
        <v/>
      </c>
      <c r="BU819" s="35">
        <f>BT819-AI819</f>
        <v/>
      </c>
      <c r="BV819" s="35">
        <f>BU819-AJ819</f>
        <v/>
      </c>
      <c r="BW819" s="35">
        <f>BV819-AK819</f>
        <v/>
      </c>
      <c r="BX819" s="35">
        <f>BW819-AL819</f>
        <v/>
      </c>
      <c r="BY819" s="35">
        <f>BX819-AM819</f>
        <v/>
      </c>
      <c r="BZ819" s="35">
        <f>BY819-AN819</f>
        <v/>
      </c>
      <c r="CA819" s="35">
        <f>BZ819-AO819</f>
        <v/>
      </c>
      <c r="CB819" s="35">
        <f>CA819-AP819</f>
        <v/>
      </c>
      <c r="CC819" s="35">
        <f>CB819-AQ819</f>
        <v/>
      </c>
      <c r="CD819" s="35">
        <f>CC819-AR819</f>
        <v/>
      </c>
      <c r="CE819" s="35">
        <f>CD819-AS819</f>
        <v/>
      </c>
      <c r="CF819" s="35">
        <f>CE819-AT819</f>
        <v/>
      </c>
      <c r="CG819" s="35">
        <f>CF819-AU819</f>
        <v/>
      </c>
      <c r="CH819" s="35">
        <f>CG819-AV819</f>
        <v/>
      </c>
      <c r="CI819" s="35">
        <f>CH819-AW819</f>
        <v/>
      </c>
      <c r="CJ819" s="35">
        <f>CI819-AX819</f>
        <v/>
      </c>
      <c r="CK819" s="35">
        <f>CJ819-AY819</f>
        <v/>
      </c>
      <c r="CL819" s="35">
        <f>CK819-AZ819</f>
        <v/>
      </c>
      <c r="CM819" s="35">
        <f>CL819-BA819</f>
        <v/>
      </c>
      <c r="CN819" s="35">
        <f>CM819-BB819</f>
        <v/>
      </c>
      <c r="CO819" s="35">
        <f>CN819-BC819</f>
        <v/>
      </c>
      <c r="CP819" s="35">
        <f>CO819-BD819</f>
        <v/>
      </c>
      <c r="CQ819" s="35">
        <f>CP819-BE819</f>
        <v/>
      </c>
      <c r="CR819" s="35">
        <f>CQ819-BF819</f>
        <v/>
      </c>
      <c r="CS819" s="35">
        <f>CR819-BG819</f>
        <v/>
      </c>
      <c r="CT819" s="35">
        <f>CS819-BH819</f>
        <v/>
      </c>
      <c r="CU819" s="35">
        <f>CT819-BI819</f>
        <v/>
      </c>
      <c r="CV819" s="35">
        <f>CU819-BJ819</f>
        <v/>
      </c>
      <c r="CW819" s="38">
        <f>CV819-BK819</f>
        <v/>
      </c>
      <c r="CX819" s="38">
        <f>CW819-BL819</f>
        <v/>
      </c>
      <c r="CY819" s="38">
        <f>CX819-BM819</f>
        <v/>
      </c>
      <c r="CZ819" s="39">
        <f>CY819-BN819</f>
        <v/>
      </c>
      <c r="DA819" s="35" t="n"/>
    </row>
    <row r="820">
      <c r="D820" s="19" t="n"/>
      <c r="E820" s="19" t="n"/>
      <c r="F820" s="21" t="n"/>
      <c r="G820" s="21" t="n"/>
      <c r="H820" s="21" t="n"/>
      <c r="I820" s="19" t="n"/>
      <c r="J820" s="19" t="n"/>
      <c r="K820" s="21" t="n"/>
      <c r="L820" s="21" t="n"/>
      <c r="M820" s="22" t="n"/>
      <c r="N820" s="22" t="n"/>
      <c r="O820" s="19" t="n"/>
      <c r="P820" s="21" t="n"/>
      <c r="Q820" s="167">
        <f>'Cutting Rules'!AD820</f>
        <v/>
      </c>
      <c r="R820" s="168" t="n"/>
      <c r="S820" s="24" t="n"/>
      <c r="T820" s="169" t="inlineStr"/>
      <c r="U820" s="19" t="n"/>
      <c r="V820" s="25" t="n"/>
      <c r="W820" s="26" t="n"/>
      <c r="X820" s="27" t="n"/>
      <c r="Y820" s="47" t="n"/>
      <c r="Z820" s="121">
        <f>IFERROR(VLOOKUP(E820,[1]route!$E$3:$BL$10005,59,0),"")&amp;IFERROR(VLOOKUP(E820,[1]route!$E$3:$BL$10005,60,0),"")</f>
        <v/>
      </c>
      <c r="AA820" s="172">
        <f>IF(R820&gt;V820,R820-V820,0)</f>
        <v/>
      </c>
      <c r="AB820" s="173">
        <f>AA820*O820*N820/1000</f>
        <v/>
      </c>
      <c r="AC820" s="4">
        <f>IFERROR(MATCH($X820,$BP820:$CZ820,0),"")</f>
        <v/>
      </c>
      <c r="AD820" s="29" t="n">
        <v>0</v>
      </c>
      <c r="AE820" s="30">
        <f>SUMIF([1]route!$E$3:$E$10005,E820,[1]!Table1[1])</f>
        <v/>
      </c>
      <c r="AF820" s="30">
        <f>SUMIF([1]route!$E$3:$E$10005,E820,[1]!Table1[2])</f>
        <v/>
      </c>
      <c r="AG820" s="30">
        <f>SUMIF([1]route!$E$3:$E$10005,E820,[1]!Table1[3])</f>
        <v/>
      </c>
      <c r="AH820" s="30">
        <f>SUMIF([1]route!$E$3:$E$10005,E820,[1]!Table1[4])</f>
        <v/>
      </c>
      <c r="AI820" s="30">
        <f>SUMIF([1]route!$E$3:$E$10005,E820,[1]!Table1[5])</f>
        <v/>
      </c>
      <c r="AJ820" s="30">
        <f>SUMIF([1]route!$E$3:$E$10005,E820,[1]!Table1[6])</f>
        <v/>
      </c>
      <c r="AK820" s="30">
        <f>SUMIF([1]route!$E$3:$E$10005,E820,[1]!Table1[7])</f>
        <v/>
      </c>
      <c r="AL820" s="30">
        <f>SUMIF([1]route!$E$3:$E$10005,E820,[1]!Table1[8])</f>
        <v/>
      </c>
      <c r="AM820" s="30">
        <f>SUMIF([1]route!$E$3:$E$10005,E820,[1]!Table1[9])</f>
        <v/>
      </c>
      <c r="AN820" s="30">
        <f>SUMIF([1]route!$E$3:$E$10005,E820,[1]!Table1[10])</f>
        <v/>
      </c>
      <c r="AO820" s="30">
        <f>SUMIF([1]route!$E$3:$E$10005,E820,[1]!Table1[11])</f>
        <v/>
      </c>
      <c r="AP820" s="30">
        <f>SUMIF([1]route!$E$3:$E$10005,E820,[1]!Table1[12])</f>
        <v/>
      </c>
      <c r="AQ820" s="30">
        <f>SUMIF([1]route!$E$3:$E$10005,E820,[1]!Table1[13])</f>
        <v/>
      </c>
      <c r="AR820" s="30">
        <f>SUMIF([1]route!$E$3:$E$10005,E820,[1]!Table1[14])</f>
        <v/>
      </c>
      <c r="AS820" s="30">
        <f>SUMIF([1]route!$E$3:$E$10005,E820,[1]!Table1[15])</f>
        <v/>
      </c>
      <c r="AT820" s="30">
        <f>SUMIF([1]route!$E$3:$E$10005,E820,[1]!Table1[16])</f>
        <v/>
      </c>
      <c r="AU820" s="30">
        <f>SUMIF([1]route!$E$3:$E$10005,E820,[1]!Table1[17])</f>
        <v/>
      </c>
      <c r="AV820" s="30">
        <f>SUMIF([1]route!$E$3:$E$10005,E820,[1]!Table1[18])</f>
        <v/>
      </c>
      <c r="AW820" s="30">
        <f>SUMIF([1]route!$E$3:$E$10005,E820,[1]!Table1[19])</f>
        <v/>
      </c>
      <c r="AX820" s="30">
        <f>SUMIF([1]route!$E$3:$E$10005,E820,[1]!Table1[20])</f>
        <v/>
      </c>
      <c r="AY820" s="30">
        <f>SUMIF([1]route!$E$3:$E$10005,E820,[1]!Table1[21])</f>
        <v/>
      </c>
      <c r="AZ820" s="30">
        <f>SUMIF([1]route!$E$3:$E$10005,E820,[1]!Table1[22])</f>
        <v/>
      </c>
      <c r="BA820" s="30">
        <f>SUMIF([1]route!$E$3:$E$10005,E820,[1]!Table1[23])</f>
        <v/>
      </c>
      <c r="BB820" s="30">
        <f>SUMIF([1]route!$E$3:$E$10005,E820,[1]!Table1[24])</f>
        <v/>
      </c>
      <c r="BC820" s="30">
        <f>SUMIF([1]route!$E$3:$E$10005,E820,[1]!Table1[25])</f>
        <v/>
      </c>
      <c r="BD820" s="30">
        <f>SUMIF([1]route!$E$3:$E$10005,E820,[1]!Table1[26])</f>
        <v/>
      </c>
      <c r="BE820" s="30">
        <f>SUMIF([1]route!$E$3:$E$10005,E820,[1]!Table1[27])</f>
        <v/>
      </c>
      <c r="BF820" s="30">
        <f>SUMIF([1]route!$E$3:$E$10005,E820,[1]!Table1[28])</f>
        <v/>
      </c>
      <c r="BG820" s="30">
        <f>SUMIF([1]route!$E$3:$E$10005,E820,[1]!Table1[29])</f>
        <v/>
      </c>
      <c r="BH820" s="30">
        <f>SUMIF([1]route!$E$3:$E$10005,E820,[1]!Table1[30])</f>
        <v/>
      </c>
      <c r="BI820" s="30">
        <f>SUMIF([1]route!$E$3:$E$10005,E820,[1]!Table1[31])</f>
        <v/>
      </c>
      <c r="BJ820" s="30">
        <f>SUMIF([1]route!$E$3:$E$10005,E820,[1]!Table1[Remain PO])</f>
        <v/>
      </c>
      <c r="BK820" s="31">
        <f>SUMIF([1]route!$E$3:$E$10005,E820,[1]!Table1[N+1])</f>
        <v/>
      </c>
      <c r="BL820" s="31">
        <f>SUMIF([1]route!$E$3:$E$10005,E820,[1]!Table1[N+2])</f>
        <v/>
      </c>
      <c r="BM820" s="31">
        <f>SUMIF([1]route!$E$3:$E$10005,E820,[1]!Table1[N+3])</f>
        <v/>
      </c>
      <c r="BN820" s="32">
        <f>SUMIF([1]route!$E$3:$E$10005,E820,[1]!Table1[N+4])</f>
        <v/>
      </c>
      <c r="BP820" s="37">
        <f>$V820-$AD820</f>
        <v/>
      </c>
      <c r="BQ820" s="35">
        <f>BP820-AE820</f>
        <v/>
      </c>
      <c r="BR820" s="35">
        <f>BQ820-AF820</f>
        <v/>
      </c>
      <c r="BS820" s="35">
        <f>BR820-AG820</f>
        <v/>
      </c>
      <c r="BT820" s="35">
        <f>BS820-AH820</f>
        <v/>
      </c>
      <c r="BU820" s="35">
        <f>BT820-AI820</f>
        <v/>
      </c>
      <c r="BV820" s="35">
        <f>BU820-AJ820</f>
        <v/>
      </c>
      <c r="BW820" s="35">
        <f>BV820-AK820</f>
        <v/>
      </c>
      <c r="BX820" s="35">
        <f>BW820-AL820</f>
        <v/>
      </c>
      <c r="BY820" s="35">
        <f>BX820-AM820</f>
        <v/>
      </c>
      <c r="BZ820" s="35">
        <f>BY820-AN820</f>
        <v/>
      </c>
      <c r="CA820" s="35">
        <f>BZ820-AO820</f>
        <v/>
      </c>
      <c r="CB820" s="35">
        <f>CA820-AP820</f>
        <v/>
      </c>
      <c r="CC820" s="35">
        <f>CB820-AQ820</f>
        <v/>
      </c>
      <c r="CD820" s="35">
        <f>CC820-AR820</f>
        <v/>
      </c>
      <c r="CE820" s="35">
        <f>CD820-AS820</f>
        <v/>
      </c>
      <c r="CF820" s="35">
        <f>CE820-AT820</f>
        <v/>
      </c>
      <c r="CG820" s="35">
        <f>CF820-AU820</f>
        <v/>
      </c>
      <c r="CH820" s="35">
        <f>CG820-AV820</f>
        <v/>
      </c>
      <c r="CI820" s="35">
        <f>CH820-AW820</f>
        <v/>
      </c>
      <c r="CJ820" s="35">
        <f>CI820-AX820</f>
        <v/>
      </c>
      <c r="CK820" s="35">
        <f>CJ820-AY820</f>
        <v/>
      </c>
      <c r="CL820" s="35">
        <f>CK820-AZ820</f>
        <v/>
      </c>
      <c r="CM820" s="35">
        <f>CL820-BA820</f>
        <v/>
      </c>
      <c r="CN820" s="35">
        <f>CM820-BB820</f>
        <v/>
      </c>
      <c r="CO820" s="35">
        <f>CN820-BC820</f>
        <v/>
      </c>
      <c r="CP820" s="35">
        <f>CO820-BD820</f>
        <v/>
      </c>
      <c r="CQ820" s="35">
        <f>CP820-BE820</f>
        <v/>
      </c>
      <c r="CR820" s="35">
        <f>CQ820-BF820</f>
        <v/>
      </c>
      <c r="CS820" s="35">
        <f>CR820-BG820</f>
        <v/>
      </c>
      <c r="CT820" s="35">
        <f>CS820-BH820</f>
        <v/>
      </c>
      <c r="CU820" s="35">
        <f>CT820-BI820</f>
        <v/>
      </c>
      <c r="CV820" s="35">
        <f>CU820-BJ820</f>
        <v/>
      </c>
      <c r="CW820" s="38">
        <f>CV820-BK820</f>
        <v/>
      </c>
      <c r="CX820" s="38">
        <f>CW820-BL820</f>
        <v/>
      </c>
      <c r="CY820" s="38">
        <f>CX820-BM820</f>
        <v/>
      </c>
      <c r="CZ820" s="39">
        <f>CY820-BN820</f>
        <v/>
      </c>
      <c r="DA820" s="35" t="n"/>
    </row>
    <row r="821">
      <c r="D821" s="19" t="n"/>
      <c r="E821" s="19" t="n"/>
      <c r="F821" s="21" t="n"/>
      <c r="G821" s="21" t="n"/>
      <c r="H821" s="21" t="n"/>
      <c r="I821" s="19" t="n"/>
      <c r="J821" s="19" t="n"/>
      <c r="K821" s="21" t="n"/>
      <c r="L821" s="21" t="n"/>
      <c r="M821" s="22" t="n"/>
      <c r="N821" s="22" t="n"/>
      <c r="O821" s="19" t="n"/>
      <c r="P821" s="21" t="n"/>
      <c r="Q821" s="167">
        <f>'Cutting Rules'!AD821</f>
        <v/>
      </c>
      <c r="R821" s="168" t="n"/>
      <c r="S821" s="24" t="n"/>
      <c r="T821" s="169" t="inlineStr"/>
      <c r="U821" s="19" t="n"/>
      <c r="V821" s="25" t="n"/>
      <c r="W821" s="26" t="n"/>
      <c r="X821" s="27" t="n"/>
      <c r="Y821" s="47" t="n"/>
      <c r="Z821" s="121">
        <f>IFERROR(VLOOKUP(E821,[1]route!$E$3:$BL$10005,59,0),"")&amp;IFERROR(VLOOKUP(E821,[1]route!$E$3:$BL$10005,60,0),"")</f>
        <v/>
      </c>
      <c r="AA821" s="172">
        <f>IF(R821&gt;V821,R821-V821,0)</f>
        <v/>
      </c>
      <c r="AB821" s="173">
        <f>AA821*O821*N821/1000</f>
        <v/>
      </c>
      <c r="AC821" s="4">
        <f>IFERROR(MATCH($X821,$BP821:$CZ821,0),"")</f>
        <v/>
      </c>
      <c r="AD821" s="29" t="n">
        <v>0</v>
      </c>
      <c r="AE821" s="30">
        <f>SUMIF([1]route!$E$3:$E$10005,E821,[1]!Table1[1])</f>
        <v/>
      </c>
      <c r="AF821" s="30">
        <f>SUMIF([1]route!$E$3:$E$10005,E821,[1]!Table1[2])</f>
        <v/>
      </c>
      <c r="AG821" s="30">
        <f>SUMIF([1]route!$E$3:$E$10005,E821,[1]!Table1[3])</f>
        <v/>
      </c>
      <c r="AH821" s="30">
        <f>SUMIF([1]route!$E$3:$E$10005,E821,[1]!Table1[4])</f>
        <v/>
      </c>
      <c r="AI821" s="30">
        <f>SUMIF([1]route!$E$3:$E$10005,E821,[1]!Table1[5])</f>
        <v/>
      </c>
      <c r="AJ821" s="30">
        <f>SUMIF([1]route!$E$3:$E$10005,E821,[1]!Table1[6])</f>
        <v/>
      </c>
      <c r="AK821" s="30">
        <f>SUMIF([1]route!$E$3:$E$10005,E821,[1]!Table1[7])</f>
        <v/>
      </c>
      <c r="AL821" s="30">
        <f>SUMIF([1]route!$E$3:$E$10005,E821,[1]!Table1[8])</f>
        <v/>
      </c>
      <c r="AM821" s="30">
        <f>SUMIF([1]route!$E$3:$E$10005,E821,[1]!Table1[9])</f>
        <v/>
      </c>
      <c r="AN821" s="30">
        <f>SUMIF([1]route!$E$3:$E$10005,E821,[1]!Table1[10])</f>
        <v/>
      </c>
      <c r="AO821" s="30">
        <f>SUMIF([1]route!$E$3:$E$10005,E821,[1]!Table1[11])</f>
        <v/>
      </c>
      <c r="AP821" s="30">
        <f>SUMIF([1]route!$E$3:$E$10005,E821,[1]!Table1[12])</f>
        <v/>
      </c>
      <c r="AQ821" s="30">
        <f>SUMIF([1]route!$E$3:$E$10005,E821,[1]!Table1[13])</f>
        <v/>
      </c>
      <c r="AR821" s="30">
        <f>SUMIF([1]route!$E$3:$E$10005,E821,[1]!Table1[14])</f>
        <v/>
      </c>
      <c r="AS821" s="30">
        <f>SUMIF([1]route!$E$3:$E$10005,E821,[1]!Table1[15])</f>
        <v/>
      </c>
      <c r="AT821" s="30">
        <f>SUMIF([1]route!$E$3:$E$10005,E821,[1]!Table1[16])</f>
        <v/>
      </c>
      <c r="AU821" s="30">
        <f>SUMIF([1]route!$E$3:$E$10005,E821,[1]!Table1[17])</f>
        <v/>
      </c>
      <c r="AV821" s="30">
        <f>SUMIF([1]route!$E$3:$E$10005,E821,[1]!Table1[18])</f>
        <v/>
      </c>
      <c r="AW821" s="30">
        <f>SUMIF([1]route!$E$3:$E$10005,E821,[1]!Table1[19])</f>
        <v/>
      </c>
      <c r="AX821" s="30">
        <f>SUMIF([1]route!$E$3:$E$10005,E821,[1]!Table1[20])</f>
        <v/>
      </c>
      <c r="AY821" s="30">
        <f>SUMIF([1]route!$E$3:$E$10005,E821,[1]!Table1[21])</f>
        <v/>
      </c>
      <c r="AZ821" s="30">
        <f>SUMIF([1]route!$E$3:$E$10005,E821,[1]!Table1[22])</f>
        <v/>
      </c>
      <c r="BA821" s="30">
        <f>SUMIF([1]route!$E$3:$E$10005,E821,[1]!Table1[23])</f>
        <v/>
      </c>
      <c r="BB821" s="30">
        <f>SUMIF([1]route!$E$3:$E$10005,E821,[1]!Table1[24])</f>
        <v/>
      </c>
      <c r="BC821" s="30">
        <f>SUMIF([1]route!$E$3:$E$10005,E821,[1]!Table1[25])</f>
        <v/>
      </c>
      <c r="BD821" s="30">
        <f>SUMIF([1]route!$E$3:$E$10005,E821,[1]!Table1[26])</f>
        <v/>
      </c>
      <c r="BE821" s="30">
        <f>SUMIF([1]route!$E$3:$E$10005,E821,[1]!Table1[27])</f>
        <v/>
      </c>
      <c r="BF821" s="30">
        <f>SUMIF([1]route!$E$3:$E$10005,E821,[1]!Table1[28])</f>
        <v/>
      </c>
      <c r="BG821" s="30">
        <f>SUMIF([1]route!$E$3:$E$10005,E821,[1]!Table1[29])</f>
        <v/>
      </c>
      <c r="BH821" s="30">
        <f>SUMIF([1]route!$E$3:$E$10005,E821,[1]!Table1[30])</f>
        <v/>
      </c>
      <c r="BI821" s="30">
        <f>SUMIF([1]route!$E$3:$E$10005,E821,[1]!Table1[31])</f>
        <v/>
      </c>
      <c r="BJ821" s="30">
        <f>SUMIF([1]route!$E$3:$E$10005,E821,[1]!Table1[Remain PO])</f>
        <v/>
      </c>
      <c r="BK821" s="31">
        <f>SUMIF([1]route!$E$3:$E$10005,E821,[1]!Table1[N+1])</f>
        <v/>
      </c>
      <c r="BL821" s="31">
        <f>SUMIF([1]route!$E$3:$E$10005,E821,[1]!Table1[N+2])</f>
        <v/>
      </c>
      <c r="BM821" s="31">
        <f>SUMIF([1]route!$E$3:$E$10005,E821,[1]!Table1[N+3])</f>
        <v/>
      </c>
      <c r="BN821" s="32">
        <f>SUMIF([1]route!$E$3:$E$10005,E821,[1]!Table1[N+4])</f>
        <v/>
      </c>
      <c r="BP821" s="37">
        <f>$V821-$AD821</f>
        <v/>
      </c>
      <c r="BQ821" s="35">
        <f>BP821-AE821</f>
        <v/>
      </c>
      <c r="BR821" s="35">
        <f>BQ821-AF821</f>
        <v/>
      </c>
      <c r="BS821" s="35">
        <f>BR821-AG821</f>
        <v/>
      </c>
      <c r="BT821" s="35">
        <f>BS821-AH821</f>
        <v/>
      </c>
      <c r="BU821" s="35">
        <f>BT821-AI821</f>
        <v/>
      </c>
      <c r="BV821" s="35">
        <f>BU821-AJ821</f>
        <v/>
      </c>
      <c r="BW821" s="35">
        <f>BV821-AK821</f>
        <v/>
      </c>
      <c r="BX821" s="35">
        <f>BW821-AL821</f>
        <v/>
      </c>
      <c r="BY821" s="35">
        <f>BX821-AM821</f>
        <v/>
      </c>
      <c r="BZ821" s="35">
        <f>BY821-AN821</f>
        <v/>
      </c>
      <c r="CA821" s="35">
        <f>BZ821-AO821</f>
        <v/>
      </c>
      <c r="CB821" s="35">
        <f>CA821-AP821</f>
        <v/>
      </c>
      <c r="CC821" s="35">
        <f>CB821-AQ821</f>
        <v/>
      </c>
      <c r="CD821" s="35">
        <f>CC821-AR821</f>
        <v/>
      </c>
      <c r="CE821" s="35">
        <f>CD821-AS821</f>
        <v/>
      </c>
      <c r="CF821" s="35">
        <f>CE821-AT821</f>
        <v/>
      </c>
      <c r="CG821" s="35">
        <f>CF821-AU821</f>
        <v/>
      </c>
      <c r="CH821" s="35">
        <f>CG821-AV821</f>
        <v/>
      </c>
      <c r="CI821" s="35">
        <f>CH821-AW821</f>
        <v/>
      </c>
      <c r="CJ821" s="35">
        <f>CI821-AX821</f>
        <v/>
      </c>
      <c r="CK821" s="35">
        <f>CJ821-AY821</f>
        <v/>
      </c>
      <c r="CL821" s="35">
        <f>CK821-AZ821</f>
        <v/>
      </c>
      <c r="CM821" s="35">
        <f>CL821-BA821</f>
        <v/>
      </c>
      <c r="CN821" s="35">
        <f>CM821-BB821</f>
        <v/>
      </c>
      <c r="CO821" s="35">
        <f>CN821-BC821</f>
        <v/>
      </c>
      <c r="CP821" s="35">
        <f>CO821-BD821</f>
        <v/>
      </c>
      <c r="CQ821" s="35">
        <f>CP821-BE821</f>
        <v/>
      </c>
      <c r="CR821" s="35">
        <f>CQ821-BF821</f>
        <v/>
      </c>
      <c r="CS821" s="35">
        <f>CR821-BG821</f>
        <v/>
      </c>
      <c r="CT821" s="35">
        <f>CS821-BH821</f>
        <v/>
      </c>
      <c r="CU821" s="35">
        <f>CT821-BI821</f>
        <v/>
      </c>
      <c r="CV821" s="35">
        <f>CU821-BJ821</f>
        <v/>
      </c>
      <c r="CW821" s="38">
        <f>CV821-BK821</f>
        <v/>
      </c>
      <c r="CX821" s="38">
        <f>CW821-BL821</f>
        <v/>
      </c>
      <c r="CY821" s="38">
        <f>CX821-BM821</f>
        <v/>
      </c>
      <c r="CZ821" s="39">
        <f>CY821-BN821</f>
        <v/>
      </c>
      <c r="DA821" s="35" t="n"/>
    </row>
    <row r="822">
      <c r="D822" s="19" t="n"/>
      <c r="E822" s="19" t="n"/>
      <c r="F822" s="21" t="n"/>
      <c r="G822" s="21" t="n"/>
      <c r="H822" s="21" t="n"/>
      <c r="I822" s="19" t="n"/>
      <c r="J822" s="19" t="n"/>
      <c r="K822" s="21" t="n"/>
      <c r="L822" s="21" t="n"/>
      <c r="M822" s="22" t="n"/>
      <c r="N822" s="22" t="n"/>
      <c r="O822" s="19" t="n"/>
      <c r="P822" s="21" t="n"/>
      <c r="Q822" s="167">
        <f>'Cutting Rules'!AD822</f>
        <v/>
      </c>
      <c r="R822" s="168" t="n"/>
      <c r="S822" s="24" t="n"/>
      <c r="T822" s="169" t="inlineStr"/>
      <c r="U822" s="19" t="n"/>
      <c r="V822" s="25" t="n"/>
      <c r="W822" s="26" t="n"/>
      <c r="X822" s="27" t="n"/>
      <c r="Y822" s="47" t="n"/>
      <c r="Z822" s="121">
        <f>IFERROR(VLOOKUP(E822,[1]route!$E$3:$BL$10005,59,0),"")&amp;IFERROR(VLOOKUP(E822,[1]route!$E$3:$BL$10005,60,0),"")</f>
        <v/>
      </c>
      <c r="AA822" s="172">
        <f>IF(R822&gt;V822,R822-V822,0)</f>
        <v/>
      </c>
      <c r="AB822" s="173">
        <f>AA822*O822*N822/1000</f>
        <v/>
      </c>
      <c r="AC822" s="4">
        <f>IFERROR(MATCH($X822,$BP822:$CZ822,0),"")</f>
        <v/>
      </c>
      <c r="AD822" s="29" t="n">
        <v>0</v>
      </c>
      <c r="AE822" s="30">
        <f>SUMIF([1]route!$E$3:$E$10005,E822,[1]!Table1[1])</f>
        <v/>
      </c>
      <c r="AF822" s="30">
        <f>SUMIF([1]route!$E$3:$E$10005,E822,[1]!Table1[2])</f>
        <v/>
      </c>
      <c r="AG822" s="30">
        <f>SUMIF([1]route!$E$3:$E$10005,E822,[1]!Table1[3])</f>
        <v/>
      </c>
      <c r="AH822" s="30">
        <f>SUMIF([1]route!$E$3:$E$10005,E822,[1]!Table1[4])</f>
        <v/>
      </c>
      <c r="AI822" s="30">
        <f>SUMIF([1]route!$E$3:$E$10005,E822,[1]!Table1[5])</f>
        <v/>
      </c>
      <c r="AJ822" s="30">
        <f>SUMIF([1]route!$E$3:$E$10005,E822,[1]!Table1[6])</f>
        <v/>
      </c>
      <c r="AK822" s="30">
        <f>SUMIF([1]route!$E$3:$E$10005,E822,[1]!Table1[7])</f>
        <v/>
      </c>
      <c r="AL822" s="30">
        <f>SUMIF([1]route!$E$3:$E$10005,E822,[1]!Table1[8])</f>
        <v/>
      </c>
      <c r="AM822" s="30">
        <f>SUMIF([1]route!$E$3:$E$10005,E822,[1]!Table1[9])</f>
        <v/>
      </c>
      <c r="AN822" s="30">
        <f>SUMIF([1]route!$E$3:$E$10005,E822,[1]!Table1[10])</f>
        <v/>
      </c>
      <c r="AO822" s="30">
        <f>SUMIF([1]route!$E$3:$E$10005,E822,[1]!Table1[11])</f>
        <v/>
      </c>
      <c r="AP822" s="30">
        <f>SUMIF([1]route!$E$3:$E$10005,E822,[1]!Table1[12])</f>
        <v/>
      </c>
      <c r="AQ822" s="30">
        <f>SUMIF([1]route!$E$3:$E$10005,E822,[1]!Table1[13])</f>
        <v/>
      </c>
      <c r="AR822" s="30">
        <f>SUMIF([1]route!$E$3:$E$10005,E822,[1]!Table1[14])</f>
        <v/>
      </c>
      <c r="AS822" s="30">
        <f>SUMIF([1]route!$E$3:$E$10005,E822,[1]!Table1[15])</f>
        <v/>
      </c>
      <c r="AT822" s="30">
        <f>SUMIF([1]route!$E$3:$E$10005,E822,[1]!Table1[16])</f>
        <v/>
      </c>
      <c r="AU822" s="30">
        <f>SUMIF([1]route!$E$3:$E$10005,E822,[1]!Table1[17])</f>
        <v/>
      </c>
      <c r="AV822" s="30">
        <f>SUMIF([1]route!$E$3:$E$10005,E822,[1]!Table1[18])</f>
        <v/>
      </c>
      <c r="AW822" s="30">
        <f>SUMIF([1]route!$E$3:$E$10005,E822,[1]!Table1[19])</f>
        <v/>
      </c>
      <c r="AX822" s="30">
        <f>SUMIF([1]route!$E$3:$E$10005,E822,[1]!Table1[20])</f>
        <v/>
      </c>
      <c r="AY822" s="30">
        <f>SUMIF([1]route!$E$3:$E$10005,E822,[1]!Table1[21])</f>
        <v/>
      </c>
      <c r="AZ822" s="30">
        <f>SUMIF([1]route!$E$3:$E$10005,E822,[1]!Table1[22])</f>
        <v/>
      </c>
      <c r="BA822" s="30">
        <f>SUMIF([1]route!$E$3:$E$10005,E822,[1]!Table1[23])</f>
        <v/>
      </c>
      <c r="BB822" s="30">
        <f>SUMIF([1]route!$E$3:$E$10005,E822,[1]!Table1[24])</f>
        <v/>
      </c>
      <c r="BC822" s="30">
        <f>SUMIF([1]route!$E$3:$E$10005,E822,[1]!Table1[25])</f>
        <v/>
      </c>
      <c r="BD822" s="30">
        <f>SUMIF([1]route!$E$3:$E$10005,E822,[1]!Table1[26])</f>
        <v/>
      </c>
      <c r="BE822" s="30">
        <f>SUMIF([1]route!$E$3:$E$10005,E822,[1]!Table1[27])</f>
        <v/>
      </c>
      <c r="BF822" s="30">
        <f>SUMIF([1]route!$E$3:$E$10005,E822,[1]!Table1[28])</f>
        <v/>
      </c>
      <c r="BG822" s="30">
        <f>SUMIF([1]route!$E$3:$E$10005,E822,[1]!Table1[29])</f>
        <v/>
      </c>
      <c r="BH822" s="30">
        <f>SUMIF([1]route!$E$3:$E$10005,E822,[1]!Table1[30])</f>
        <v/>
      </c>
      <c r="BI822" s="30">
        <f>SUMIF([1]route!$E$3:$E$10005,E822,[1]!Table1[31])</f>
        <v/>
      </c>
      <c r="BJ822" s="30">
        <f>SUMIF([1]route!$E$3:$E$10005,E822,[1]!Table1[Remain PO])</f>
        <v/>
      </c>
      <c r="BK822" s="31">
        <f>SUMIF([1]route!$E$3:$E$10005,E822,[1]!Table1[N+1])</f>
        <v/>
      </c>
      <c r="BL822" s="31">
        <f>SUMIF([1]route!$E$3:$E$10005,E822,[1]!Table1[N+2])</f>
        <v/>
      </c>
      <c r="BM822" s="31">
        <f>SUMIF([1]route!$E$3:$E$10005,E822,[1]!Table1[N+3])</f>
        <v/>
      </c>
      <c r="BN822" s="32">
        <f>SUMIF([1]route!$E$3:$E$10005,E822,[1]!Table1[N+4])</f>
        <v/>
      </c>
      <c r="BP822" s="37">
        <f>$V822-$AD822</f>
        <v/>
      </c>
      <c r="BQ822" s="35">
        <f>BP822-AE822</f>
        <v/>
      </c>
      <c r="BR822" s="35">
        <f>BQ822-AF822</f>
        <v/>
      </c>
      <c r="BS822" s="35">
        <f>BR822-AG822</f>
        <v/>
      </c>
      <c r="BT822" s="35">
        <f>BS822-AH822</f>
        <v/>
      </c>
      <c r="BU822" s="35">
        <f>BT822-AI822</f>
        <v/>
      </c>
      <c r="BV822" s="35">
        <f>BU822-AJ822</f>
        <v/>
      </c>
      <c r="BW822" s="35">
        <f>BV822-AK822</f>
        <v/>
      </c>
      <c r="BX822" s="35">
        <f>BW822-AL822</f>
        <v/>
      </c>
      <c r="BY822" s="35">
        <f>BX822-AM822</f>
        <v/>
      </c>
      <c r="BZ822" s="35">
        <f>BY822-AN822</f>
        <v/>
      </c>
      <c r="CA822" s="35">
        <f>BZ822-AO822</f>
        <v/>
      </c>
      <c r="CB822" s="35">
        <f>CA822-AP822</f>
        <v/>
      </c>
      <c r="CC822" s="35">
        <f>CB822-AQ822</f>
        <v/>
      </c>
      <c r="CD822" s="35">
        <f>CC822-AR822</f>
        <v/>
      </c>
      <c r="CE822" s="35">
        <f>CD822-AS822</f>
        <v/>
      </c>
      <c r="CF822" s="35">
        <f>CE822-AT822</f>
        <v/>
      </c>
      <c r="CG822" s="35">
        <f>CF822-AU822</f>
        <v/>
      </c>
      <c r="CH822" s="35">
        <f>CG822-AV822</f>
        <v/>
      </c>
      <c r="CI822" s="35">
        <f>CH822-AW822</f>
        <v/>
      </c>
      <c r="CJ822" s="35">
        <f>CI822-AX822</f>
        <v/>
      </c>
      <c r="CK822" s="35">
        <f>CJ822-AY822</f>
        <v/>
      </c>
      <c r="CL822" s="35">
        <f>CK822-AZ822</f>
        <v/>
      </c>
      <c r="CM822" s="35">
        <f>CL822-BA822</f>
        <v/>
      </c>
      <c r="CN822" s="35">
        <f>CM822-BB822</f>
        <v/>
      </c>
      <c r="CO822" s="35">
        <f>CN822-BC822</f>
        <v/>
      </c>
      <c r="CP822" s="35">
        <f>CO822-BD822</f>
        <v/>
      </c>
      <c r="CQ822" s="35">
        <f>CP822-BE822</f>
        <v/>
      </c>
      <c r="CR822" s="35">
        <f>CQ822-BF822</f>
        <v/>
      </c>
      <c r="CS822" s="35">
        <f>CR822-BG822</f>
        <v/>
      </c>
      <c r="CT822" s="35">
        <f>CS822-BH822</f>
        <v/>
      </c>
      <c r="CU822" s="35">
        <f>CT822-BI822</f>
        <v/>
      </c>
      <c r="CV822" s="35">
        <f>CU822-BJ822</f>
        <v/>
      </c>
      <c r="CW822" s="38">
        <f>CV822-BK822</f>
        <v/>
      </c>
      <c r="CX822" s="38">
        <f>CW822-BL822</f>
        <v/>
      </c>
      <c r="CY822" s="38">
        <f>CX822-BM822</f>
        <v/>
      </c>
      <c r="CZ822" s="39">
        <f>CY822-BN822</f>
        <v/>
      </c>
      <c r="DA822" s="35" t="n"/>
    </row>
    <row r="823">
      <c r="D823" s="19" t="n"/>
      <c r="E823" s="19" t="n"/>
      <c r="F823" s="21" t="n"/>
      <c r="G823" s="21" t="n"/>
      <c r="H823" s="21" t="n"/>
      <c r="I823" s="19" t="n"/>
      <c r="J823" s="19" t="n"/>
      <c r="K823" s="21" t="n"/>
      <c r="L823" s="21" t="n"/>
      <c r="M823" s="22" t="n"/>
      <c r="N823" s="22" t="n"/>
      <c r="O823" s="19" t="n"/>
      <c r="P823" s="21" t="n"/>
      <c r="Q823" s="167">
        <f>'Cutting Rules'!AD823</f>
        <v/>
      </c>
      <c r="R823" s="168" t="n"/>
      <c r="S823" s="24" t="n"/>
      <c r="T823" s="169" t="inlineStr"/>
      <c r="U823" s="19" t="n"/>
      <c r="V823" s="25" t="n"/>
      <c r="W823" s="26" t="n"/>
      <c r="X823" s="27" t="n"/>
      <c r="Y823" s="47" t="n"/>
      <c r="Z823" s="121">
        <f>IFERROR(VLOOKUP(E823,[1]route!$E$3:$BL$10005,59,0),"")&amp;IFERROR(VLOOKUP(E823,[1]route!$E$3:$BL$10005,60,0),"")</f>
        <v/>
      </c>
      <c r="AA823" s="172">
        <f>IF(R823&gt;V823,R823-V823,0)</f>
        <v/>
      </c>
      <c r="AB823" s="173">
        <f>AA823*O823*N823/1000</f>
        <v/>
      </c>
      <c r="AC823" s="4">
        <f>IFERROR(MATCH($X823,$BP823:$CZ823,0),"")</f>
        <v/>
      </c>
      <c r="AD823" s="29" t="n">
        <v>0</v>
      </c>
      <c r="AE823" s="30">
        <f>SUMIF([1]route!$E$3:$E$10005,E823,[1]!Table1[1])</f>
        <v/>
      </c>
      <c r="AF823" s="30">
        <f>SUMIF([1]route!$E$3:$E$10005,E823,[1]!Table1[2])</f>
        <v/>
      </c>
      <c r="AG823" s="30">
        <f>SUMIF([1]route!$E$3:$E$10005,E823,[1]!Table1[3])</f>
        <v/>
      </c>
      <c r="AH823" s="30">
        <f>SUMIF([1]route!$E$3:$E$10005,E823,[1]!Table1[4])</f>
        <v/>
      </c>
      <c r="AI823" s="30">
        <f>SUMIF([1]route!$E$3:$E$10005,E823,[1]!Table1[5])</f>
        <v/>
      </c>
      <c r="AJ823" s="30">
        <f>SUMIF([1]route!$E$3:$E$10005,E823,[1]!Table1[6])</f>
        <v/>
      </c>
      <c r="AK823" s="30">
        <f>SUMIF([1]route!$E$3:$E$10005,E823,[1]!Table1[7])</f>
        <v/>
      </c>
      <c r="AL823" s="30">
        <f>SUMIF([1]route!$E$3:$E$10005,E823,[1]!Table1[8])</f>
        <v/>
      </c>
      <c r="AM823" s="30">
        <f>SUMIF([1]route!$E$3:$E$10005,E823,[1]!Table1[9])</f>
        <v/>
      </c>
      <c r="AN823" s="30">
        <f>SUMIF([1]route!$E$3:$E$10005,E823,[1]!Table1[10])</f>
        <v/>
      </c>
      <c r="AO823" s="30">
        <f>SUMIF([1]route!$E$3:$E$10005,E823,[1]!Table1[11])</f>
        <v/>
      </c>
      <c r="AP823" s="30">
        <f>SUMIF([1]route!$E$3:$E$10005,E823,[1]!Table1[12])</f>
        <v/>
      </c>
      <c r="AQ823" s="30">
        <f>SUMIF([1]route!$E$3:$E$10005,E823,[1]!Table1[13])</f>
        <v/>
      </c>
      <c r="AR823" s="30">
        <f>SUMIF([1]route!$E$3:$E$10005,E823,[1]!Table1[14])</f>
        <v/>
      </c>
      <c r="AS823" s="30">
        <f>SUMIF([1]route!$E$3:$E$10005,E823,[1]!Table1[15])</f>
        <v/>
      </c>
      <c r="AT823" s="30">
        <f>SUMIF([1]route!$E$3:$E$10005,E823,[1]!Table1[16])</f>
        <v/>
      </c>
      <c r="AU823" s="30">
        <f>SUMIF([1]route!$E$3:$E$10005,E823,[1]!Table1[17])</f>
        <v/>
      </c>
      <c r="AV823" s="30">
        <f>SUMIF([1]route!$E$3:$E$10005,E823,[1]!Table1[18])</f>
        <v/>
      </c>
      <c r="AW823" s="30">
        <f>SUMIF([1]route!$E$3:$E$10005,E823,[1]!Table1[19])</f>
        <v/>
      </c>
      <c r="AX823" s="30">
        <f>SUMIF([1]route!$E$3:$E$10005,E823,[1]!Table1[20])</f>
        <v/>
      </c>
      <c r="AY823" s="30">
        <f>SUMIF([1]route!$E$3:$E$10005,E823,[1]!Table1[21])</f>
        <v/>
      </c>
      <c r="AZ823" s="30">
        <f>SUMIF([1]route!$E$3:$E$10005,E823,[1]!Table1[22])</f>
        <v/>
      </c>
      <c r="BA823" s="30">
        <f>SUMIF([1]route!$E$3:$E$10005,E823,[1]!Table1[23])</f>
        <v/>
      </c>
      <c r="BB823" s="30">
        <f>SUMIF([1]route!$E$3:$E$10005,E823,[1]!Table1[24])</f>
        <v/>
      </c>
      <c r="BC823" s="30">
        <f>SUMIF([1]route!$E$3:$E$10005,E823,[1]!Table1[25])</f>
        <v/>
      </c>
      <c r="BD823" s="30">
        <f>SUMIF([1]route!$E$3:$E$10005,E823,[1]!Table1[26])</f>
        <v/>
      </c>
      <c r="BE823" s="30">
        <f>SUMIF([1]route!$E$3:$E$10005,E823,[1]!Table1[27])</f>
        <v/>
      </c>
      <c r="BF823" s="30">
        <f>SUMIF([1]route!$E$3:$E$10005,E823,[1]!Table1[28])</f>
        <v/>
      </c>
      <c r="BG823" s="30">
        <f>SUMIF([1]route!$E$3:$E$10005,E823,[1]!Table1[29])</f>
        <v/>
      </c>
      <c r="BH823" s="30">
        <f>SUMIF([1]route!$E$3:$E$10005,E823,[1]!Table1[30])</f>
        <v/>
      </c>
      <c r="BI823" s="30">
        <f>SUMIF([1]route!$E$3:$E$10005,E823,[1]!Table1[31])</f>
        <v/>
      </c>
      <c r="BJ823" s="30">
        <f>SUMIF([1]route!$E$3:$E$10005,E823,[1]!Table1[Remain PO])</f>
        <v/>
      </c>
      <c r="BK823" s="31">
        <f>SUMIF([1]route!$E$3:$E$10005,E823,[1]!Table1[N+1])</f>
        <v/>
      </c>
      <c r="BL823" s="31">
        <f>SUMIF([1]route!$E$3:$E$10005,E823,[1]!Table1[N+2])</f>
        <v/>
      </c>
      <c r="BM823" s="31">
        <f>SUMIF([1]route!$E$3:$E$10005,E823,[1]!Table1[N+3])</f>
        <v/>
      </c>
      <c r="BN823" s="32">
        <f>SUMIF([1]route!$E$3:$E$10005,E823,[1]!Table1[N+4])</f>
        <v/>
      </c>
      <c r="BP823" s="37">
        <f>$V823-$AD823</f>
        <v/>
      </c>
      <c r="BQ823" s="35">
        <f>BP823-AE823</f>
        <v/>
      </c>
      <c r="BR823" s="35">
        <f>BQ823-AF823</f>
        <v/>
      </c>
      <c r="BS823" s="35">
        <f>BR823-AG823</f>
        <v/>
      </c>
      <c r="BT823" s="35">
        <f>BS823-AH823</f>
        <v/>
      </c>
      <c r="BU823" s="35">
        <f>BT823-AI823</f>
        <v/>
      </c>
      <c r="BV823" s="35">
        <f>BU823-AJ823</f>
        <v/>
      </c>
      <c r="BW823" s="35">
        <f>BV823-AK823</f>
        <v/>
      </c>
      <c r="BX823" s="35">
        <f>BW823-AL823</f>
        <v/>
      </c>
      <c r="BY823" s="35">
        <f>BX823-AM823</f>
        <v/>
      </c>
      <c r="BZ823" s="35">
        <f>BY823-AN823</f>
        <v/>
      </c>
      <c r="CA823" s="35">
        <f>BZ823-AO823</f>
        <v/>
      </c>
      <c r="CB823" s="35">
        <f>CA823-AP823</f>
        <v/>
      </c>
      <c r="CC823" s="35">
        <f>CB823-AQ823</f>
        <v/>
      </c>
      <c r="CD823" s="35">
        <f>CC823-AR823</f>
        <v/>
      </c>
      <c r="CE823" s="35">
        <f>CD823-AS823</f>
        <v/>
      </c>
      <c r="CF823" s="35">
        <f>CE823-AT823</f>
        <v/>
      </c>
      <c r="CG823" s="35">
        <f>CF823-AU823</f>
        <v/>
      </c>
      <c r="CH823" s="35">
        <f>CG823-AV823</f>
        <v/>
      </c>
      <c r="CI823" s="35">
        <f>CH823-AW823</f>
        <v/>
      </c>
      <c r="CJ823" s="35">
        <f>CI823-AX823</f>
        <v/>
      </c>
      <c r="CK823" s="35">
        <f>CJ823-AY823</f>
        <v/>
      </c>
      <c r="CL823" s="35">
        <f>CK823-AZ823</f>
        <v/>
      </c>
      <c r="CM823" s="35">
        <f>CL823-BA823</f>
        <v/>
      </c>
      <c r="CN823" s="35">
        <f>CM823-BB823</f>
        <v/>
      </c>
      <c r="CO823" s="35">
        <f>CN823-BC823</f>
        <v/>
      </c>
      <c r="CP823" s="35">
        <f>CO823-BD823</f>
        <v/>
      </c>
      <c r="CQ823" s="35">
        <f>CP823-BE823</f>
        <v/>
      </c>
      <c r="CR823" s="35">
        <f>CQ823-BF823</f>
        <v/>
      </c>
      <c r="CS823" s="35">
        <f>CR823-BG823</f>
        <v/>
      </c>
      <c r="CT823" s="35">
        <f>CS823-BH823</f>
        <v/>
      </c>
      <c r="CU823" s="35">
        <f>CT823-BI823</f>
        <v/>
      </c>
      <c r="CV823" s="35">
        <f>CU823-BJ823</f>
        <v/>
      </c>
      <c r="CW823" s="38">
        <f>CV823-BK823</f>
        <v/>
      </c>
      <c r="CX823" s="38">
        <f>CW823-BL823</f>
        <v/>
      </c>
      <c r="CY823" s="38">
        <f>CX823-BM823</f>
        <v/>
      </c>
      <c r="CZ823" s="39">
        <f>CY823-BN823</f>
        <v/>
      </c>
      <c r="DA823" s="35" t="n"/>
    </row>
    <row r="824">
      <c r="D824" s="19" t="n"/>
      <c r="E824" s="19" t="n"/>
      <c r="F824" s="21" t="n"/>
      <c r="G824" s="21" t="n"/>
      <c r="H824" s="21" t="n"/>
      <c r="I824" s="19" t="n"/>
      <c r="J824" s="19" t="n"/>
      <c r="K824" s="21" t="n"/>
      <c r="L824" s="21" t="n"/>
      <c r="M824" s="22" t="n"/>
      <c r="N824" s="22" t="n"/>
      <c r="O824" s="19" t="n"/>
      <c r="P824" s="21" t="n"/>
      <c r="Q824" s="167">
        <f>'Cutting Rules'!AD824</f>
        <v/>
      </c>
      <c r="R824" s="168" t="n"/>
      <c r="S824" s="24" t="n"/>
      <c r="T824" s="169" t="inlineStr"/>
      <c r="U824" s="19" t="n"/>
      <c r="V824" s="25" t="n"/>
      <c r="W824" s="26" t="n"/>
      <c r="X824" s="27" t="n"/>
      <c r="Y824" s="47" t="n"/>
      <c r="Z824" s="121">
        <f>IFERROR(VLOOKUP(E824,[1]route!$E$3:$BL$10005,59,0),"")&amp;IFERROR(VLOOKUP(E824,[1]route!$E$3:$BL$10005,60,0),"")</f>
        <v/>
      </c>
      <c r="AA824" s="172">
        <f>IF(R824&gt;V824,R824-V824,0)</f>
        <v/>
      </c>
      <c r="AB824" s="173">
        <f>AA824*O824*N824/1000</f>
        <v/>
      </c>
      <c r="AC824" s="4">
        <f>IFERROR(MATCH($X824,$BP824:$CZ824,0),"")</f>
        <v/>
      </c>
      <c r="AD824" s="29" t="n">
        <v>0</v>
      </c>
      <c r="AE824" s="30">
        <f>SUMIF([1]route!$E$3:$E$10005,E824,[1]!Table1[1])</f>
        <v/>
      </c>
      <c r="AF824" s="30">
        <f>SUMIF([1]route!$E$3:$E$10005,E824,[1]!Table1[2])</f>
        <v/>
      </c>
      <c r="AG824" s="30">
        <f>SUMIF([1]route!$E$3:$E$10005,E824,[1]!Table1[3])</f>
        <v/>
      </c>
      <c r="AH824" s="30">
        <f>SUMIF([1]route!$E$3:$E$10005,E824,[1]!Table1[4])</f>
        <v/>
      </c>
      <c r="AI824" s="30">
        <f>SUMIF([1]route!$E$3:$E$10005,E824,[1]!Table1[5])</f>
        <v/>
      </c>
      <c r="AJ824" s="30">
        <f>SUMIF([1]route!$E$3:$E$10005,E824,[1]!Table1[6])</f>
        <v/>
      </c>
      <c r="AK824" s="30">
        <f>SUMIF([1]route!$E$3:$E$10005,E824,[1]!Table1[7])</f>
        <v/>
      </c>
      <c r="AL824" s="30">
        <f>SUMIF([1]route!$E$3:$E$10005,E824,[1]!Table1[8])</f>
        <v/>
      </c>
      <c r="AM824" s="30">
        <f>SUMIF([1]route!$E$3:$E$10005,E824,[1]!Table1[9])</f>
        <v/>
      </c>
      <c r="AN824" s="30">
        <f>SUMIF([1]route!$E$3:$E$10005,E824,[1]!Table1[10])</f>
        <v/>
      </c>
      <c r="AO824" s="30">
        <f>SUMIF([1]route!$E$3:$E$10005,E824,[1]!Table1[11])</f>
        <v/>
      </c>
      <c r="AP824" s="30">
        <f>SUMIF([1]route!$E$3:$E$10005,E824,[1]!Table1[12])</f>
        <v/>
      </c>
      <c r="AQ824" s="30">
        <f>SUMIF([1]route!$E$3:$E$10005,E824,[1]!Table1[13])</f>
        <v/>
      </c>
      <c r="AR824" s="30">
        <f>SUMIF([1]route!$E$3:$E$10005,E824,[1]!Table1[14])</f>
        <v/>
      </c>
      <c r="AS824" s="30">
        <f>SUMIF([1]route!$E$3:$E$10005,E824,[1]!Table1[15])</f>
        <v/>
      </c>
      <c r="AT824" s="30">
        <f>SUMIF([1]route!$E$3:$E$10005,E824,[1]!Table1[16])</f>
        <v/>
      </c>
      <c r="AU824" s="30">
        <f>SUMIF([1]route!$E$3:$E$10005,E824,[1]!Table1[17])</f>
        <v/>
      </c>
      <c r="AV824" s="30">
        <f>SUMIF([1]route!$E$3:$E$10005,E824,[1]!Table1[18])</f>
        <v/>
      </c>
      <c r="AW824" s="30">
        <f>SUMIF([1]route!$E$3:$E$10005,E824,[1]!Table1[19])</f>
        <v/>
      </c>
      <c r="AX824" s="30">
        <f>SUMIF([1]route!$E$3:$E$10005,E824,[1]!Table1[20])</f>
        <v/>
      </c>
      <c r="AY824" s="30">
        <f>SUMIF([1]route!$E$3:$E$10005,E824,[1]!Table1[21])</f>
        <v/>
      </c>
      <c r="AZ824" s="30">
        <f>SUMIF([1]route!$E$3:$E$10005,E824,[1]!Table1[22])</f>
        <v/>
      </c>
      <c r="BA824" s="30">
        <f>SUMIF([1]route!$E$3:$E$10005,E824,[1]!Table1[23])</f>
        <v/>
      </c>
      <c r="BB824" s="30">
        <f>SUMIF([1]route!$E$3:$E$10005,E824,[1]!Table1[24])</f>
        <v/>
      </c>
      <c r="BC824" s="30">
        <f>SUMIF([1]route!$E$3:$E$10005,E824,[1]!Table1[25])</f>
        <v/>
      </c>
      <c r="BD824" s="30">
        <f>SUMIF([1]route!$E$3:$E$10005,E824,[1]!Table1[26])</f>
        <v/>
      </c>
      <c r="BE824" s="30">
        <f>SUMIF([1]route!$E$3:$E$10005,E824,[1]!Table1[27])</f>
        <v/>
      </c>
      <c r="BF824" s="30">
        <f>SUMIF([1]route!$E$3:$E$10005,E824,[1]!Table1[28])</f>
        <v/>
      </c>
      <c r="BG824" s="30">
        <f>SUMIF([1]route!$E$3:$E$10005,E824,[1]!Table1[29])</f>
        <v/>
      </c>
      <c r="BH824" s="30">
        <f>SUMIF([1]route!$E$3:$E$10005,E824,[1]!Table1[30])</f>
        <v/>
      </c>
      <c r="BI824" s="30">
        <f>SUMIF([1]route!$E$3:$E$10005,E824,[1]!Table1[31])</f>
        <v/>
      </c>
      <c r="BJ824" s="30">
        <f>SUMIF([1]route!$E$3:$E$10005,E824,[1]!Table1[Remain PO])</f>
        <v/>
      </c>
      <c r="BK824" s="31">
        <f>SUMIF([1]route!$E$3:$E$10005,E824,[1]!Table1[N+1])</f>
        <v/>
      </c>
      <c r="BL824" s="31">
        <f>SUMIF([1]route!$E$3:$E$10005,E824,[1]!Table1[N+2])</f>
        <v/>
      </c>
      <c r="BM824" s="31">
        <f>SUMIF([1]route!$E$3:$E$10005,E824,[1]!Table1[N+3])</f>
        <v/>
      </c>
      <c r="BN824" s="32">
        <f>SUMIF([1]route!$E$3:$E$10005,E824,[1]!Table1[N+4])</f>
        <v/>
      </c>
      <c r="BP824" s="37">
        <f>$V824-$AD824</f>
        <v/>
      </c>
      <c r="BQ824" s="35">
        <f>BP824-AE824</f>
        <v/>
      </c>
      <c r="BR824" s="35">
        <f>BQ824-AF824</f>
        <v/>
      </c>
      <c r="BS824" s="35">
        <f>BR824-AG824</f>
        <v/>
      </c>
      <c r="BT824" s="35">
        <f>BS824-AH824</f>
        <v/>
      </c>
      <c r="BU824" s="35">
        <f>BT824-AI824</f>
        <v/>
      </c>
      <c r="BV824" s="35">
        <f>BU824-AJ824</f>
        <v/>
      </c>
      <c r="BW824" s="35">
        <f>BV824-AK824</f>
        <v/>
      </c>
      <c r="BX824" s="35">
        <f>BW824-AL824</f>
        <v/>
      </c>
      <c r="BY824" s="35">
        <f>BX824-AM824</f>
        <v/>
      </c>
      <c r="BZ824" s="35">
        <f>BY824-AN824</f>
        <v/>
      </c>
      <c r="CA824" s="35">
        <f>BZ824-AO824</f>
        <v/>
      </c>
      <c r="CB824" s="35">
        <f>CA824-AP824</f>
        <v/>
      </c>
      <c r="CC824" s="35">
        <f>CB824-AQ824</f>
        <v/>
      </c>
      <c r="CD824" s="35">
        <f>CC824-AR824</f>
        <v/>
      </c>
      <c r="CE824" s="35">
        <f>CD824-AS824</f>
        <v/>
      </c>
      <c r="CF824" s="35">
        <f>CE824-AT824</f>
        <v/>
      </c>
      <c r="CG824" s="35">
        <f>CF824-AU824</f>
        <v/>
      </c>
      <c r="CH824" s="35">
        <f>CG824-AV824</f>
        <v/>
      </c>
      <c r="CI824" s="35">
        <f>CH824-AW824</f>
        <v/>
      </c>
      <c r="CJ824" s="35">
        <f>CI824-AX824</f>
        <v/>
      </c>
      <c r="CK824" s="35">
        <f>CJ824-AY824</f>
        <v/>
      </c>
      <c r="CL824" s="35">
        <f>CK824-AZ824</f>
        <v/>
      </c>
      <c r="CM824" s="35">
        <f>CL824-BA824</f>
        <v/>
      </c>
      <c r="CN824" s="35">
        <f>CM824-BB824</f>
        <v/>
      </c>
      <c r="CO824" s="35">
        <f>CN824-BC824</f>
        <v/>
      </c>
      <c r="CP824" s="35">
        <f>CO824-BD824</f>
        <v/>
      </c>
      <c r="CQ824" s="35">
        <f>CP824-BE824</f>
        <v/>
      </c>
      <c r="CR824" s="35">
        <f>CQ824-BF824</f>
        <v/>
      </c>
      <c r="CS824" s="35">
        <f>CR824-BG824</f>
        <v/>
      </c>
      <c r="CT824" s="35">
        <f>CS824-BH824</f>
        <v/>
      </c>
      <c r="CU824" s="35">
        <f>CT824-BI824</f>
        <v/>
      </c>
      <c r="CV824" s="35">
        <f>CU824-BJ824</f>
        <v/>
      </c>
      <c r="CW824" s="38">
        <f>CV824-BK824</f>
        <v/>
      </c>
      <c r="CX824" s="38">
        <f>CW824-BL824</f>
        <v/>
      </c>
      <c r="CY824" s="38">
        <f>CX824-BM824</f>
        <v/>
      </c>
      <c r="CZ824" s="39">
        <f>CY824-BN824</f>
        <v/>
      </c>
      <c r="DA824" s="35" t="n"/>
    </row>
    <row r="825">
      <c r="D825" s="19" t="n"/>
      <c r="E825" s="19" t="n"/>
      <c r="F825" s="21" t="n"/>
      <c r="G825" s="21" t="n"/>
      <c r="H825" s="21" t="n"/>
      <c r="I825" s="19" t="n"/>
      <c r="J825" s="19" t="n"/>
      <c r="K825" s="21" t="n"/>
      <c r="L825" s="21" t="n"/>
      <c r="M825" s="22" t="n"/>
      <c r="N825" s="22" t="n"/>
      <c r="O825" s="19" t="n"/>
      <c r="P825" s="21" t="n"/>
      <c r="Q825" s="167">
        <f>'Cutting Rules'!AD825</f>
        <v/>
      </c>
      <c r="R825" s="168" t="n"/>
      <c r="S825" s="24" t="n"/>
      <c r="T825" s="169" t="inlineStr"/>
      <c r="U825" s="19" t="n"/>
      <c r="V825" s="25" t="n"/>
      <c r="W825" s="26" t="n"/>
      <c r="X825" s="27" t="n"/>
      <c r="Y825" s="47" t="n"/>
      <c r="Z825" s="121">
        <f>IFERROR(VLOOKUP(E825,[1]route!$E$3:$BL$10005,59,0),"")&amp;IFERROR(VLOOKUP(E825,[1]route!$E$3:$BL$10005,60,0),"")</f>
        <v/>
      </c>
      <c r="AA825" s="172">
        <f>IF(R825&gt;V825,R825-V825,0)</f>
        <v/>
      </c>
      <c r="AB825" s="173">
        <f>AA825*O825*N825/1000</f>
        <v/>
      </c>
      <c r="AC825" s="4">
        <f>IFERROR(MATCH($X825,$BP825:$CZ825,0),"")</f>
        <v/>
      </c>
      <c r="AD825" s="29" t="n">
        <v>0</v>
      </c>
      <c r="AE825" s="30">
        <f>SUMIF([1]route!$E$3:$E$10005,E825,[1]!Table1[1])</f>
        <v/>
      </c>
      <c r="AF825" s="30">
        <f>SUMIF([1]route!$E$3:$E$10005,E825,[1]!Table1[2])</f>
        <v/>
      </c>
      <c r="AG825" s="30">
        <f>SUMIF([1]route!$E$3:$E$10005,E825,[1]!Table1[3])</f>
        <v/>
      </c>
      <c r="AH825" s="30">
        <f>SUMIF([1]route!$E$3:$E$10005,E825,[1]!Table1[4])</f>
        <v/>
      </c>
      <c r="AI825" s="30">
        <f>SUMIF([1]route!$E$3:$E$10005,E825,[1]!Table1[5])</f>
        <v/>
      </c>
      <c r="AJ825" s="30">
        <f>SUMIF([1]route!$E$3:$E$10005,E825,[1]!Table1[6])</f>
        <v/>
      </c>
      <c r="AK825" s="30">
        <f>SUMIF([1]route!$E$3:$E$10005,E825,[1]!Table1[7])</f>
        <v/>
      </c>
      <c r="AL825" s="30">
        <f>SUMIF([1]route!$E$3:$E$10005,E825,[1]!Table1[8])</f>
        <v/>
      </c>
      <c r="AM825" s="30">
        <f>SUMIF([1]route!$E$3:$E$10005,E825,[1]!Table1[9])</f>
        <v/>
      </c>
      <c r="AN825" s="30">
        <f>SUMIF([1]route!$E$3:$E$10005,E825,[1]!Table1[10])</f>
        <v/>
      </c>
      <c r="AO825" s="30">
        <f>SUMIF([1]route!$E$3:$E$10005,E825,[1]!Table1[11])</f>
        <v/>
      </c>
      <c r="AP825" s="30">
        <f>SUMIF([1]route!$E$3:$E$10005,E825,[1]!Table1[12])</f>
        <v/>
      </c>
      <c r="AQ825" s="30">
        <f>SUMIF([1]route!$E$3:$E$10005,E825,[1]!Table1[13])</f>
        <v/>
      </c>
      <c r="AR825" s="30">
        <f>SUMIF([1]route!$E$3:$E$10005,E825,[1]!Table1[14])</f>
        <v/>
      </c>
      <c r="AS825" s="30">
        <f>SUMIF([1]route!$E$3:$E$10005,E825,[1]!Table1[15])</f>
        <v/>
      </c>
      <c r="AT825" s="30">
        <f>SUMIF([1]route!$E$3:$E$10005,E825,[1]!Table1[16])</f>
        <v/>
      </c>
      <c r="AU825" s="30">
        <f>SUMIF([1]route!$E$3:$E$10005,E825,[1]!Table1[17])</f>
        <v/>
      </c>
      <c r="AV825" s="30">
        <f>SUMIF([1]route!$E$3:$E$10005,E825,[1]!Table1[18])</f>
        <v/>
      </c>
      <c r="AW825" s="30">
        <f>SUMIF([1]route!$E$3:$E$10005,E825,[1]!Table1[19])</f>
        <v/>
      </c>
      <c r="AX825" s="30">
        <f>SUMIF([1]route!$E$3:$E$10005,E825,[1]!Table1[20])</f>
        <v/>
      </c>
      <c r="AY825" s="30">
        <f>SUMIF([1]route!$E$3:$E$10005,E825,[1]!Table1[21])</f>
        <v/>
      </c>
      <c r="AZ825" s="30">
        <f>SUMIF([1]route!$E$3:$E$10005,E825,[1]!Table1[22])</f>
        <v/>
      </c>
      <c r="BA825" s="30">
        <f>SUMIF([1]route!$E$3:$E$10005,E825,[1]!Table1[23])</f>
        <v/>
      </c>
      <c r="BB825" s="30">
        <f>SUMIF([1]route!$E$3:$E$10005,E825,[1]!Table1[24])</f>
        <v/>
      </c>
      <c r="BC825" s="30">
        <f>SUMIF([1]route!$E$3:$E$10005,E825,[1]!Table1[25])</f>
        <v/>
      </c>
      <c r="BD825" s="30">
        <f>SUMIF([1]route!$E$3:$E$10005,E825,[1]!Table1[26])</f>
        <v/>
      </c>
      <c r="BE825" s="30">
        <f>SUMIF([1]route!$E$3:$E$10005,E825,[1]!Table1[27])</f>
        <v/>
      </c>
      <c r="BF825" s="30">
        <f>SUMIF([1]route!$E$3:$E$10005,E825,[1]!Table1[28])</f>
        <v/>
      </c>
      <c r="BG825" s="30">
        <f>SUMIF([1]route!$E$3:$E$10005,E825,[1]!Table1[29])</f>
        <v/>
      </c>
      <c r="BH825" s="30">
        <f>SUMIF([1]route!$E$3:$E$10005,E825,[1]!Table1[30])</f>
        <v/>
      </c>
      <c r="BI825" s="30">
        <f>SUMIF([1]route!$E$3:$E$10005,E825,[1]!Table1[31])</f>
        <v/>
      </c>
      <c r="BJ825" s="30">
        <f>SUMIF([1]route!$E$3:$E$10005,E825,[1]!Table1[Remain PO])</f>
        <v/>
      </c>
      <c r="BK825" s="31">
        <f>SUMIF([1]route!$E$3:$E$10005,E825,[1]!Table1[N+1])</f>
        <v/>
      </c>
      <c r="BL825" s="31">
        <f>SUMIF([1]route!$E$3:$E$10005,E825,[1]!Table1[N+2])</f>
        <v/>
      </c>
      <c r="BM825" s="31">
        <f>SUMIF([1]route!$E$3:$E$10005,E825,[1]!Table1[N+3])</f>
        <v/>
      </c>
      <c r="BN825" s="32">
        <f>SUMIF([1]route!$E$3:$E$10005,E825,[1]!Table1[N+4])</f>
        <v/>
      </c>
      <c r="BP825" s="37">
        <f>$V825-$AD825</f>
        <v/>
      </c>
      <c r="BQ825" s="35">
        <f>BP825-AE825</f>
        <v/>
      </c>
      <c r="BR825" s="35">
        <f>BQ825-AF825</f>
        <v/>
      </c>
      <c r="BS825" s="35">
        <f>BR825-AG825</f>
        <v/>
      </c>
      <c r="BT825" s="35">
        <f>BS825-AH825</f>
        <v/>
      </c>
      <c r="BU825" s="35">
        <f>BT825-AI825</f>
        <v/>
      </c>
      <c r="BV825" s="35">
        <f>BU825-AJ825</f>
        <v/>
      </c>
      <c r="BW825" s="35">
        <f>BV825-AK825</f>
        <v/>
      </c>
      <c r="BX825" s="35">
        <f>BW825-AL825</f>
        <v/>
      </c>
      <c r="BY825" s="35">
        <f>BX825-AM825</f>
        <v/>
      </c>
      <c r="BZ825" s="35">
        <f>BY825-AN825</f>
        <v/>
      </c>
      <c r="CA825" s="35">
        <f>BZ825-AO825</f>
        <v/>
      </c>
      <c r="CB825" s="35">
        <f>CA825-AP825</f>
        <v/>
      </c>
      <c r="CC825" s="35">
        <f>CB825-AQ825</f>
        <v/>
      </c>
      <c r="CD825" s="35">
        <f>CC825-AR825</f>
        <v/>
      </c>
      <c r="CE825" s="35">
        <f>CD825-AS825</f>
        <v/>
      </c>
      <c r="CF825" s="35">
        <f>CE825-AT825</f>
        <v/>
      </c>
      <c r="CG825" s="35">
        <f>CF825-AU825</f>
        <v/>
      </c>
      <c r="CH825" s="35">
        <f>CG825-AV825</f>
        <v/>
      </c>
      <c r="CI825" s="35">
        <f>CH825-AW825</f>
        <v/>
      </c>
      <c r="CJ825" s="35">
        <f>CI825-AX825</f>
        <v/>
      </c>
      <c r="CK825" s="35">
        <f>CJ825-AY825</f>
        <v/>
      </c>
      <c r="CL825" s="35">
        <f>CK825-AZ825</f>
        <v/>
      </c>
      <c r="CM825" s="35">
        <f>CL825-BA825</f>
        <v/>
      </c>
      <c r="CN825" s="35">
        <f>CM825-BB825</f>
        <v/>
      </c>
      <c r="CO825" s="35">
        <f>CN825-BC825</f>
        <v/>
      </c>
      <c r="CP825" s="35">
        <f>CO825-BD825</f>
        <v/>
      </c>
      <c r="CQ825" s="35">
        <f>CP825-BE825</f>
        <v/>
      </c>
      <c r="CR825" s="35">
        <f>CQ825-BF825</f>
        <v/>
      </c>
      <c r="CS825" s="35">
        <f>CR825-BG825</f>
        <v/>
      </c>
      <c r="CT825" s="35">
        <f>CS825-BH825</f>
        <v/>
      </c>
      <c r="CU825" s="35">
        <f>CT825-BI825</f>
        <v/>
      </c>
      <c r="CV825" s="35">
        <f>CU825-BJ825</f>
        <v/>
      </c>
      <c r="CW825" s="38">
        <f>CV825-BK825</f>
        <v/>
      </c>
      <c r="CX825" s="38">
        <f>CW825-BL825</f>
        <v/>
      </c>
      <c r="CY825" s="38">
        <f>CX825-BM825</f>
        <v/>
      </c>
      <c r="CZ825" s="39">
        <f>CY825-BN825</f>
        <v/>
      </c>
      <c r="DA825" s="35" t="n"/>
    </row>
    <row r="826">
      <c r="D826" s="19" t="n"/>
      <c r="E826" s="19" t="n"/>
      <c r="F826" s="21" t="n"/>
      <c r="G826" s="21" t="n"/>
      <c r="H826" s="21" t="n"/>
      <c r="I826" s="19" t="n"/>
      <c r="J826" s="19" t="n"/>
      <c r="K826" s="21" t="n"/>
      <c r="L826" s="21" t="n"/>
      <c r="M826" s="22" t="n"/>
      <c r="N826" s="22" t="n"/>
      <c r="O826" s="19" t="n"/>
      <c r="P826" s="21" t="n"/>
      <c r="Q826" s="167">
        <f>'Cutting Rules'!AD826</f>
        <v/>
      </c>
      <c r="R826" s="168" t="n"/>
      <c r="S826" s="24" t="n"/>
      <c r="T826" s="169" t="inlineStr"/>
      <c r="U826" s="19" t="n"/>
      <c r="V826" s="25" t="n"/>
      <c r="W826" s="26" t="n"/>
      <c r="X826" s="27" t="n"/>
      <c r="Y826" s="47" t="n"/>
      <c r="Z826" s="121">
        <f>IFERROR(VLOOKUP(E826,[1]route!$E$3:$BL$10005,59,0),"")&amp;IFERROR(VLOOKUP(E826,[1]route!$E$3:$BL$10005,60,0),"")</f>
        <v/>
      </c>
      <c r="AA826" s="172">
        <f>IF(R826&gt;V826,R826-V826,0)</f>
        <v/>
      </c>
      <c r="AB826" s="173">
        <f>AA826*O826*N826/1000</f>
        <v/>
      </c>
      <c r="AC826" s="4">
        <f>IFERROR(MATCH($X826,$BP826:$CZ826,0),"")</f>
        <v/>
      </c>
      <c r="AD826" s="29" t="n">
        <v>0</v>
      </c>
      <c r="AE826" s="30">
        <f>SUMIF([1]route!$E$3:$E$10005,E826,[1]!Table1[1])</f>
        <v/>
      </c>
      <c r="AF826" s="30">
        <f>SUMIF([1]route!$E$3:$E$10005,E826,[1]!Table1[2])</f>
        <v/>
      </c>
      <c r="AG826" s="30">
        <f>SUMIF([1]route!$E$3:$E$10005,E826,[1]!Table1[3])</f>
        <v/>
      </c>
      <c r="AH826" s="30">
        <f>SUMIF([1]route!$E$3:$E$10005,E826,[1]!Table1[4])</f>
        <v/>
      </c>
      <c r="AI826" s="30">
        <f>SUMIF([1]route!$E$3:$E$10005,E826,[1]!Table1[5])</f>
        <v/>
      </c>
      <c r="AJ826" s="30">
        <f>SUMIF([1]route!$E$3:$E$10005,E826,[1]!Table1[6])</f>
        <v/>
      </c>
      <c r="AK826" s="30">
        <f>SUMIF([1]route!$E$3:$E$10005,E826,[1]!Table1[7])</f>
        <v/>
      </c>
      <c r="AL826" s="30">
        <f>SUMIF([1]route!$E$3:$E$10005,E826,[1]!Table1[8])</f>
        <v/>
      </c>
      <c r="AM826" s="30">
        <f>SUMIF([1]route!$E$3:$E$10005,E826,[1]!Table1[9])</f>
        <v/>
      </c>
      <c r="AN826" s="30">
        <f>SUMIF([1]route!$E$3:$E$10005,E826,[1]!Table1[10])</f>
        <v/>
      </c>
      <c r="AO826" s="30">
        <f>SUMIF([1]route!$E$3:$E$10005,E826,[1]!Table1[11])</f>
        <v/>
      </c>
      <c r="AP826" s="30">
        <f>SUMIF([1]route!$E$3:$E$10005,E826,[1]!Table1[12])</f>
        <v/>
      </c>
      <c r="AQ826" s="30">
        <f>SUMIF([1]route!$E$3:$E$10005,E826,[1]!Table1[13])</f>
        <v/>
      </c>
      <c r="AR826" s="30">
        <f>SUMIF([1]route!$E$3:$E$10005,E826,[1]!Table1[14])</f>
        <v/>
      </c>
      <c r="AS826" s="30">
        <f>SUMIF([1]route!$E$3:$E$10005,E826,[1]!Table1[15])</f>
        <v/>
      </c>
      <c r="AT826" s="30">
        <f>SUMIF([1]route!$E$3:$E$10005,E826,[1]!Table1[16])</f>
        <v/>
      </c>
      <c r="AU826" s="30">
        <f>SUMIF([1]route!$E$3:$E$10005,E826,[1]!Table1[17])</f>
        <v/>
      </c>
      <c r="AV826" s="30">
        <f>SUMIF([1]route!$E$3:$E$10005,E826,[1]!Table1[18])</f>
        <v/>
      </c>
      <c r="AW826" s="30">
        <f>SUMIF([1]route!$E$3:$E$10005,E826,[1]!Table1[19])</f>
        <v/>
      </c>
      <c r="AX826" s="30">
        <f>SUMIF([1]route!$E$3:$E$10005,E826,[1]!Table1[20])</f>
        <v/>
      </c>
      <c r="AY826" s="30">
        <f>SUMIF([1]route!$E$3:$E$10005,E826,[1]!Table1[21])</f>
        <v/>
      </c>
      <c r="AZ826" s="30">
        <f>SUMIF([1]route!$E$3:$E$10005,E826,[1]!Table1[22])</f>
        <v/>
      </c>
      <c r="BA826" s="30">
        <f>SUMIF([1]route!$E$3:$E$10005,E826,[1]!Table1[23])</f>
        <v/>
      </c>
      <c r="BB826" s="30">
        <f>SUMIF([1]route!$E$3:$E$10005,E826,[1]!Table1[24])</f>
        <v/>
      </c>
      <c r="BC826" s="30">
        <f>SUMIF([1]route!$E$3:$E$10005,E826,[1]!Table1[25])</f>
        <v/>
      </c>
      <c r="BD826" s="30">
        <f>SUMIF([1]route!$E$3:$E$10005,E826,[1]!Table1[26])</f>
        <v/>
      </c>
      <c r="BE826" s="30">
        <f>SUMIF([1]route!$E$3:$E$10005,E826,[1]!Table1[27])</f>
        <v/>
      </c>
      <c r="BF826" s="30">
        <f>SUMIF([1]route!$E$3:$E$10005,E826,[1]!Table1[28])</f>
        <v/>
      </c>
      <c r="BG826" s="30">
        <f>SUMIF([1]route!$E$3:$E$10005,E826,[1]!Table1[29])</f>
        <v/>
      </c>
      <c r="BH826" s="30">
        <f>SUMIF([1]route!$E$3:$E$10005,E826,[1]!Table1[30])</f>
        <v/>
      </c>
      <c r="BI826" s="30">
        <f>SUMIF([1]route!$E$3:$E$10005,E826,[1]!Table1[31])</f>
        <v/>
      </c>
      <c r="BJ826" s="30">
        <f>SUMIF([1]route!$E$3:$E$10005,E826,[1]!Table1[Remain PO])</f>
        <v/>
      </c>
      <c r="BK826" s="31">
        <f>SUMIF([1]route!$E$3:$E$10005,E826,[1]!Table1[N+1])</f>
        <v/>
      </c>
      <c r="BL826" s="31">
        <f>SUMIF([1]route!$E$3:$E$10005,E826,[1]!Table1[N+2])</f>
        <v/>
      </c>
      <c r="BM826" s="31">
        <f>SUMIF([1]route!$E$3:$E$10005,E826,[1]!Table1[N+3])</f>
        <v/>
      </c>
      <c r="BN826" s="32">
        <f>SUMIF([1]route!$E$3:$E$10005,E826,[1]!Table1[N+4])</f>
        <v/>
      </c>
      <c r="BP826" s="37">
        <f>$V826-$AD826</f>
        <v/>
      </c>
      <c r="BQ826" s="35">
        <f>BP826-AE826</f>
        <v/>
      </c>
      <c r="BR826" s="35">
        <f>BQ826-AF826</f>
        <v/>
      </c>
      <c r="BS826" s="35">
        <f>BR826-AG826</f>
        <v/>
      </c>
      <c r="BT826" s="35">
        <f>BS826-AH826</f>
        <v/>
      </c>
      <c r="BU826" s="35">
        <f>BT826-AI826</f>
        <v/>
      </c>
      <c r="BV826" s="35">
        <f>BU826-AJ826</f>
        <v/>
      </c>
      <c r="BW826" s="35">
        <f>BV826-AK826</f>
        <v/>
      </c>
      <c r="BX826" s="35">
        <f>BW826-AL826</f>
        <v/>
      </c>
      <c r="BY826" s="35">
        <f>BX826-AM826</f>
        <v/>
      </c>
      <c r="BZ826" s="35">
        <f>BY826-AN826</f>
        <v/>
      </c>
      <c r="CA826" s="35">
        <f>BZ826-AO826</f>
        <v/>
      </c>
      <c r="CB826" s="35">
        <f>CA826-AP826</f>
        <v/>
      </c>
      <c r="CC826" s="35">
        <f>CB826-AQ826</f>
        <v/>
      </c>
      <c r="CD826" s="35">
        <f>CC826-AR826</f>
        <v/>
      </c>
      <c r="CE826" s="35">
        <f>CD826-AS826</f>
        <v/>
      </c>
      <c r="CF826" s="35">
        <f>CE826-AT826</f>
        <v/>
      </c>
      <c r="CG826" s="35">
        <f>CF826-AU826</f>
        <v/>
      </c>
      <c r="CH826" s="35">
        <f>CG826-AV826</f>
        <v/>
      </c>
      <c r="CI826" s="35">
        <f>CH826-AW826</f>
        <v/>
      </c>
      <c r="CJ826" s="35">
        <f>CI826-AX826</f>
        <v/>
      </c>
      <c r="CK826" s="35">
        <f>CJ826-AY826</f>
        <v/>
      </c>
      <c r="CL826" s="35">
        <f>CK826-AZ826</f>
        <v/>
      </c>
      <c r="CM826" s="35">
        <f>CL826-BA826</f>
        <v/>
      </c>
      <c r="CN826" s="35">
        <f>CM826-BB826</f>
        <v/>
      </c>
      <c r="CO826" s="35">
        <f>CN826-BC826</f>
        <v/>
      </c>
      <c r="CP826" s="35">
        <f>CO826-BD826</f>
        <v/>
      </c>
      <c r="CQ826" s="35">
        <f>CP826-BE826</f>
        <v/>
      </c>
      <c r="CR826" s="35">
        <f>CQ826-BF826</f>
        <v/>
      </c>
      <c r="CS826" s="35">
        <f>CR826-BG826</f>
        <v/>
      </c>
      <c r="CT826" s="35">
        <f>CS826-BH826</f>
        <v/>
      </c>
      <c r="CU826" s="35">
        <f>CT826-BI826</f>
        <v/>
      </c>
      <c r="CV826" s="35">
        <f>CU826-BJ826</f>
        <v/>
      </c>
      <c r="CW826" s="38">
        <f>CV826-BK826</f>
        <v/>
      </c>
      <c r="CX826" s="38">
        <f>CW826-BL826</f>
        <v/>
      </c>
      <c r="CY826" s="38">
        <f>CX826-BM826</f>
        <v/>
      </c>
      <c r="CZ826" s="39">
        <f>CY826-BN826</f>
        <v/>
      </c>
      <c r="DA826" s="35" t="n"/>
    </row>
    <row r="827">
      <c r="D827" s="19" t="n"/>
      <c r="E827" s="19" t="n"/>
      <c r="F827" s="21" t="n"/>
      <c r="G827" s="21" t="n"/>
      <c r="H827" s="21" t="n"/>
      <c r="I827" s="19" t="n"/>
      <c r="J827" s="19" t="n"/>
      <c r="K827" s="21" t="n"/>
      <c r="L827" s="21" t="n"/>
      <c r="M827" s="22" t="n"/>
      <c r="N827" s="22" t="n"/>
      <c r="O827" s="19" t="n"/>
      <c r="P827" s="21" t="n"/>
      <c r="Q827" s="167">
        <f>'Cutting Rules'!AD827</f>
        <v/>
      </c>
      <c r="R827" s="168" t="n"/>
      <c r="S827" s="24" t="n"/>
      <c r="T827" s="169" t="inlineStr"/>
      <c r="U827" s="19" t="n"/>
      <c r="V827" s="25" t="n"/>
      <c r="W827" s="26" t="n"/>
      <c r="X827" s="27" t="n"/>
      <c r="Y827" s="47" t="n"/>
      <c r="Z827" s="121">
        <f>IFERROR(VLOOKUP(E827,[1]route!$E$3:$BL$10005,59,0),"")&amp;IFERROR(VLOOKUP(E827,[1]route!$E$3:$BL$10005,60,0),"")</f>
        <v/>
      </c>
      <c r="AA827" s="172">
        <f>IF(R827&gt;V827,R827-V827,0)</f>
        <v/>
      </c>
      <c r="AB827" s="173">
        <f>AA827*O827*N827/1000</f>
        <v/>
      </c>
      <c r="AC827" s="4">
        <f>IFERROR(MATCH($X827,$BP827:$CZ827,0),"")</f>
        <v/>
      </c>
      <c r="AD827" s="29" t="n">
        <v>0</v>
      </c>
      <c r="AE827" s="30">
        <f>SUMIF([1]route!$E$3:$E$10005,E827,[1]!Table1[1])</f>
        <v/>
      </c>
      <c r="AF827" s="30">
        <f>SUMIF([1]route!$E$3:$E$10005,E827,[1]!Table1[2])</f>
        <v/>
      </c>
      <c r="AG827" s="30">
        <f>SUMIF([1]route!$E$3:$E$10005,E827,[1]!Table1[3])</f>
        <v/>
      </c>
      <c r="AH827" s="30">
        <f>SUMIF([1]route!$E$3:$E$10005,E827,[1]!Table1[4])</f>
        <v/>
      </c>
      <c r="AI827" s="30">
        <f>SUMIF([1]route!$E$3:$E$10005,E827,[1]!Table1[5])</f>
        <v/>
      </c>
      <c r="AJ827" s="30">
        <f>SUMIF([1]route!$E$3:$E$10005,E827,[1]!Table1[6])</f>
        <v/>
      </c>
      <c r="AK827" s="30">
        <f>SUMIF([1]route!$E$3:$E$10005,E827,[1]!Table1[7])</f>
        <v/>
      </c>
      <c r="AL827" s="30">
        <f>SUMIF([1]route!$E$3:$E$10005,E827,[1]!Table1[8])</f>
        <v/>
      </c>
      <c r="AM827" s="30">
        <f>SUMIF([1]route!$E$3:$E$10005,E827,[1]!Table1[9])</f>
        <v/>
      </c>
      <c r="AN827" s="30">
        <f>SUMIF([1]route!$E$3:$E$10005,E827,[1]!Table1[10])</f>
        <v/>
      </c>
      <c r="AO827" s="30">
        <f>SUMIF([1]route!$E$3:$E$10005,E827,[1]!Table1[11])</f>
        <v/>
      </c>
      <c r="AP827" s="30">
        <f>SUMIF([1]route!$E$3:$E$10005,E827,[1]!Table1[12])</f>
        <v/>
      </c>
      <c r="AQ827" s="30">
        <f>SUMIF([1]route!$E$3:$E$10005,E827,[1]!Table1[13])</f>
        <v/>
      </c>
      <c r="AR827" s="30">
        <f>SUMIF([1]route!$E$3:$E$10005,E827,[1]!Table1[14])</f>
        <v/>
      </c>
      <c r="AS827" s="30">
        <f>SUMIF([1]route!$E$3:$E$10005,E827,[1]!Table1[15])</f>
        <v/>
      </c>
      <c r="AT827" s="30">
        <f>SUMIF([1]route!$E$3:$E$10005,E827,[1]!Table1[16])</f>
        <v/>
      </c>
      <c r="AU827" s="30">
        <f>SUMIF([1]route!$E$3:$E$10005,E827,[1]!Table1[17])</f>
        <v/>
      </c>
      <c r="AV827" s="30">
        <f>SUMIF([1]route!$E$3:$E$10005,E827,[1]!Table1[18])</f>
        <v/>
      </c>
      <c r="AW827" s="30">
        <f>SUMIF([1]route!$E$3:$E$10005,E827,[1]!Table1[19])</f>
        <v/>
      </c>
      <c r="AX827" s="30">
        <f>SUMIF([1]route!$E$3:$E$10005,E827,[1]!Table1[20])</f>
        <v/>
      </c>
      <c r="AY827" s="30">
        <f>SUMIF([1]route!$E$3:$E$10005,E827,[1]!Table1[21])</f>
        <v/>
      </c>
      <c r="AZ827" s="30">
        <f>SUMIF([1]route!$E$3:$E$10005,E827,[1]!Table1[22])</f>
        <v/>
      </c>
      <c r="BA827" s="30">
        <f>SUMIF([1]route!$E$3:$E$10005,E827,[1]!Table1[23])</f>
        <v/>
      </c>
      <c r="BB827" s="30">
        <f>SUMIF([1]route!$E$3:$E$10005,E827,[1]!Table1[24])</f>
        <v/>
      </c>
      <c r="BC827" s="30">
        <f>SUMIF([1]route!$E$3:$E$10005,E827,[1]!Table1[25])</f>
        <v/>
      </c>
      <c r="BD827" s="30">
        <f>SUMIF([1]route!$E$3:$E$10005,E827,[1]!Table1[26])</f>
        <v/>
      </c>
      <c r="BE827" s="30">
        <f>SUMIF([1]route!$E$3:$E$10005,E827,[1]!Table1[27])</f>
        <v/>
      </c>
      <c r="BF827" s="30">
        <f>SUMIF([1]route!$E$3:$E$10005,E827,[1]!Table1[28])</f>
        <v/>
      </c>
      <c r="BG827" s="30">
        <f>SUMIF([1]route!$E$3:$E$10005,E827,[1]!Table1[29])</f>
        <v/>
      </c>
      <c r="BH827" s="30">
        <f>SUMIF([1]route!$E$3:$E$10005,E827,[1]!Table1[30])</f>
        <v/>
      </c>
      <c r="BI827" s="30">
        <f>SUMIF([1]route!$E$3:$E$10005,E827,[1]!Table1[31])</f>
        <v/>
      </c>
      <c r="BJ827" s="30">
        <f>SUMIF([1]route!$E$3:$E$10005,E827,[1]!Table1[Remain PO])</f>
        <v/>
      </c>
      <c r="BK827" s="31">
        <f>SUMIF([1]route!$E$3:$E$10005,E827,[1]!Table1[N+1])</f>
        <v/>
      </c>
      <c r="BL827" s="31">
        <f>SUMIF([1]route!$E$3:$E$10005,E827,[1]!Table1[N+2])</f>
        <v/>
      </c>
      <c r="BM827" s="31">
        <f>SUMIF([1]route!$E$3:$E$10005,E827,[1]!Table1[N+3])</f>
        <v/>
      </c>
      <c r="BN827" s="32">
        <f>SUMIF([1]route!$E$3:$E$10005,E827,[1]!Table1[N+4])</f>
        <v/>
      </c>
      <c r="BP827" s="37">
        <f>$V827-$AD827</f>
        <v/>
      </c>
      <c r="BQ827" s="35">
        <f>BP827-AE827</f>
        <v/>
      </c>
      <c r="BR827" s="35">
        <f>BQ827-AF827</f>
        <v/>
      </c>
      <c r="BS827" s="35">
        <f>BR827-AG827</f>
        <v/>
      </c>
      <c r="BT827" s="35">
        <f>BS827-AH827</f>
        <v/>
      </c>
      <c r="BU827" s="35">
        <f>BT827-AI827</f>
        <v/>
      </c>
      <c r="BV827" s="35">
        <f>BU827-AJ827</f>
        <v/>
      </c>
      <c r="BW827" s="35">
        <f>BV827-AK827</f>
        <v/>
      </c>
      <c r="BX827" s="35">
        <f>BW827-AL827</f>
        <v/>
      </c>
      <c r="BY827" s="35">
        <f>BX827-AM827</f>
        <v/>
      </c>
      <c r="BZ827" s="35">
        <f>BY827-AN827</f>
        <v/>
      </c>
      <c r="CA827" s="35">
        <f>BZ827-AO827</f>
        <v/>
      </c>
      <c r="CB827" s="35">
        <f>CA827-AP827</f>
        <v/>
      </c>
      <c r="CC827" s="35">
        <f>CB827-AQ827</f>
        <v/>
      </c>
      <c r="CD827" s="35">
        <f>CC827-AR827</f>
        <v/>
      </c>
      <c r="CE827" s="35">
        <f>CD827-AS827</f>
        <v/>
      </c>
      <c r="CF827" s="35">
        <f>CE827-AT827</f>
        <v/>
      </c>
      <c r="CG827" s="35">
        <f>CF827-AU827</f>
        <v/>
      </c>
      <c r="CH827" s="35">
        <f>CG827-AV827</f>
        <v/>
      </c>
      <c r="CI827" s="35">
        <f>CH827-AW827</f>
        <v/>
      </c>
      <c r="CJ827" s="35">
        <f>CI827-AX827</f>
        <v/>
      </c>
      <c r="CK827" s="35">
        <f>CJ827-AY827</f>
        <v/>
      </c>
      <c r="CL827" s="35">
        <f>CK827-AZ827</f>
        <v/>
      </c>
      <c r="CM827" s="35">
        <f>CL827-BA827</f>
        <v/>
      </c>
      <c r="CN827" s="35">
        <f>CM827-BB827</f>
        <v/>
      </c>
      <c r="CO827" s="35">
        <f>CN827-BC827</f>
        <v/>
      </c>
      <c r="CP827" s="35">
        <f>CO827-BD827</f>
        <v/>
      </c>
      <c r="CQ827" s="35">
        <f>CP827-BE827</f>
        <v/>
      </c>
      <c r="CR827" s="35">
        <f>CQ827-BF827</f>
        <v/>
      </c>
      <c r="CS827" s="35">
        <f>CR827-BG827</f>
        <v/>
      </c>
      <c r="CT827" s="35">
        <f>CS827-BH827</f>
        <v/>
      </c>
      <c r="CU827" s="35">
        <f>CT827-BI827</f>
        <v/>
      </c>
      <c r="CV827" s="35">
        <f>CU827-BJ827</f>
        <v/>
      </c>
      <c r="CW827" s="38">
        <f>CV827-BK827</f>
        <v/>
      </c>
      <c r="CX827" s="38">
        <f>CW827-BL827</f>
        <v/>
      </c>
      <c r="CY827" s="38">
        <f>CX827-BM827</f>
        <v/>
      </c>
      <c r="CZ827" s="39">
        <f>CY827-BN827</f>
        <v/>
      </c>
      <c r="DA827" s="35" t="n"/>
    </row>
    <row r="828">
      <c r="D828" s="19" t="n"/>
      <c r="E828" s="19" t="n"/>
      <c r="F828" s="21" t="n"/>
      <c r="G828" s="21" t="n"/>
      <c r="H828" s="21" t="n"/>
      <c r="I828" s="19" t="n"/>
      <c r="J828" s="19" t="n"/>
      <c r="K828" s="21" t="n"/>
      <c r="L828" s="21" t="n"/>
      <c r="M828" s="22" t="n"/>
      <c r="N828" s="22" t="n"/>
      <c r="O828" s="19" t="n"/>
      <c r="P828" s="21" t="n"/>
      <c r="Q828" s="167">
        <f>'Cutting Rules'!AD828</f>
        <v/>
      </c>
      <c r="R828" s="168" t="n"/>
      <c r="S828" s="24" t="n"/>
      <c r="T828" s="169" t="inlineStr"/>
      <c r="U828" s="19" t="n"/>
      <c r="V828" s="25" t="n"/>
      <c r="W828" s="26" t="n"/>
      <c r="X828" s="27" t="n"/>
      <c r="Y828" s="47" t="n"/>
      <c r="Z828" s="121">
        <f>IFERROR(VLOOKUP(E828,[1]route!$E$3:$BL$10005,59,0),"")&amp;IFERROR(VLOOKUP(E828,[1]route!$E$3:$BL$10005,60,0),"")</f>
        <v/>
      </c>
      <c r="AA828" s="172">
        <f>IF(R828&gt;V828,R828-V828,0)</f>
        <v/>
      </c>
      <c r="AB828" s="173">
        <f>AA828*O828*N828/1000</f>
        <v/>
      </c>
      <c r="AC828" s="4">
        <f>IFERROR(MATCH($X828,$BP828:$CZ828,0),"")</f>
        <v/>
      </c>
      <c r="AD828" s="29" t="n">
        <v>0</v>
      </c>
      <c r="AE828" s="30">
        <f>SUMIF([1]route!$E$3:$E$10005,E828,[1]!Table1[1])</f>
        <v/>
      </c>
      <c r="AF828" s="30">
        <f>SUMIF([1]route!$E$3:$E$10005,E828,[1]!Table1[2])</f>
        <v/>
      </c>
      <c r="AG828" s="30">
        <f>SUMIF([1]route!$E$3:$E$10005,E828,[1]!Table1[3])</f>
        <v/>
      </c>
      <c r="AH828" s="30">
        <f>SUMIF([1]route!$E$3:$E$10005,E828,[1]!Table1[4])</f>
        <v/>
      </c>
      <c r="AI828" s="30">
        <f>SUMIF([1]route!$E$3:$E$10005,E828,[1]!Table1[5])</f>
        <v/>
      </c>
      <c r="AJ828" s="30">
        <f>SUMIF([1]route!$E$3:$E$10005,E828,[1]!Table1[6])</f>
        <v/>
      </c>
      <c r="AK828" s="30">
        <f>SUMIF([1]route!$E$3:$E$10005,E828,[1]!Table1[7])</f>
        <v/>
      </c>
      <c r="AL828" s="30">
        <f>SUMIF([1]route!$E$3:$E$10005,E828,[1]!Table1[8])</f>
        <v/>
      </c>
      <c r="AM828" s="30">
        <f>SUMIF([1]route!$E$3:$E$10005,E828,[1]!Table1[9])</f>
        <v/>
      </c>
      <c r="AN828" s="30">
        <f>SUMIF([1]route!$E$3:$E$10005,E828,[1]!Table1[10])</f>
        <v/>
      </c>
      <c r="AO828" s="30">
        <f>SUMIF([1]route!$E$3:$E$10005,E828,[1]!Table1[11])</f>
        <v/>
      </c>
      <c r="AP828" s="30">
        <f>SUMIF([1]route!$E$3:$E$10005,E828,[1]!Table1[12])</f>
        <v/>
      </c>
      <c r="AQ828" s="30">
        <f>SUMIF([1]route!$E$3:$E$10005,E828,[1]!Table1[13])</f>
        <v/>
      </c>
      <c r="AR828" s="30">
        <f>SUMIF([1]route!$E$3:$E$10005,E828,[1]!Table1[14])</f>
        <v/>
      </c>
      <c r="AS828" s="30">
        <f>SUMIF([1]route!$E$3:$E$10005,E828,[1]!Table1[15])</f>
        <v/>
      </c>
      <c r="AT828" s="30">
        <f>SUMIF([1]route!$E$3:$E$10005,E828,[1]!Table1[16])</f>
        <v/>
      </c>
      <c r="AU828" s="30">
        <f>SUMIF([1]route!$E$3:$E$10005,E828,[1]!Table1[17])</f>
        <v/>
      </c>
      <c r="AV828" s="30">
        <f>SUMIF([1]route!$E$3:$E$10005,E828,[1]!Table1[18])</f>
        <v/>
      </c>
      <c r="AW828" s="30">
        <f>SUMIF([1]route!$E$3:$E$10005,E828,[1]!Table1[19])</f>
        <v/>
      </c>
      <c r="AX828" s="30">
        <f>SUMIF([1]route!$E$3:$E$10005,E828,[1]!Table1[20])</f>
        <v/>
      </c>
      <c r="AY828" s="30">
        <f>SUMIF([1]route!$E$3:$E$10005,E828,[1]!Table1[21])</f>
        <v/>
      </c>
      <c r="AZ828" s="30">
        <f>SUMIF([1]route!$E$3:$E$10005,E828,[1]!Table1[22])</f>
        <v/>
      </c>
      <c r="BA828" s="30">
        <f>SUMIF([1]route!$E$3:$E$10005,E828,[1]!Table1[23])</f>
        <v/>
      </c>
      <c r="BB828" s="30">
        <f>SUMIF([1]route!$E$3:$E$10005,E828,[1]!Table1[24])</f>
        <v/>
      </c>
      <c r="BC828" s="30">
        <f>SUMIF([1]route!$E$3:$E$10005,E828,[1]!Table1[25])</f>
        <v/>
      </c>
      <c r="BD828" s="30">
        <f>SUMIF([1]route!$E$3:$E$10005,E828,[1]!Table1[26])</f>
        <v/>
      </c>
      <c r="BE828" s="30">
        <f>SUMIF([1]route!$E$3:$E$10005,E828,[1]!Table1[27])</f>
        <v/>
      </c>
      <c r="BF828" s="30">
        <f>SUMIF([1]route!$E$3:$E$10005,E828,[1]!Table1[28])</f>
        <v/>
      </c>
      <c r="BG828" s="30">
        <f>SUMIF([1]route!$E$3:$E$10005,E828,[1]!Table1[29])</f>
        <v/>
      </c>
      <c r="BH828" s="30">
        <f>SUMIF([1]route!$E$3:$E$10005,E828,[1]!Table1[30])</f>
        <v/>
      </c>
      <c r="BI828" s="30">
        <f>SUMIF([1]route!$E$3:$E$10005,E828,[1]!Table1[31])</f>
        <v/>
      </c>
      <c r="BJ828" s="30">
        <f>SUMIF([1]route!$E$3:$E$10005,E828,[1]!Table1[Remain PO])</f>
        <v/>
      </c>
      <c r="BK828" s="31">
        <f>SUMIF([1]route!$E$3:$E$10005,E828,[1]!Table1[N+1])</f>
        <v/>
      </c>
      <c r="BL828" s="31">
        <f>SUMIF([1]route!$E$3:$E$10005,E828,[1]!Table1[N+2])</f>
        <v/>
      </c>
      <c r="BM828" s="31">
        <f>SUMIF([1]route!$E$3:$E$10005,E828,[1]!Table1[N+3])</f>
        <v/>
      </c>
      <c r="BN828" s="32">
        <f>SUMIF([1]route!$E$3:$E$10005,E828,[1]!Table1[N+4])</f>
        <v/>
      </c>
      <c r="BP828" s="37">
        <f>$V828-$AD828</f>
        <v/>
      </c>
      <c r="BQ828" s="35">
        <f>BP828-AE828</f>
        <v/>
      </c>
      <c r="BR828" s="35">
        <f>BQ828-AF828</f>
        <v/>
      </c>
      <c r="BS828" s="35">
        <f>BR828-AG828</f>
        <v/>
      </c>
      <c r="BT828" s="35">
        <f>BS828-AH828</f>
        <v/>
      </c>
      <c r="BU828" s="35">
        <f>BT828-AI828</f>
        <v/>
      </c>
      <c r="BV828" s="35">
        <f>BU828-AJ828</f>
        <v/>
      </c>
      <c r="BW828" s="35">
        <f>BV828-AK828</f>
        <v/>
      </c>
      <c r="BX828" s="35">
        <f>BW828-AL828</f>
        <v/>
      </c>
      <c r="BY828" s="35">
        <f>BX828-AM828</f>
        <v/>
      </c>
      <c r="BZ828" s="35">
        <f>BY828-AN828</f>
        <v/>
      </c>
      <c r="CA828" s="35">
        <f>BZ828-AO828</f>
        <v/>
      </c>
      <c r="CB828" s="35">
        <f>CA828-AP828</f>
        <v/>
      </c>
      <c r="CC828" s="35">
        <f>CB828-AQ828</f>
        <v/>
      </c>
      <c r="CD828" s="35">
        <f>CC828-AR828</f>
        <v/>
      </c>
      <c r="CE828" s="35">
        <f>CD828-AS828</f>
        <v/>
      </c>
      <c r="CF828" s="35">
        <f>CE828-AT828</f>
        <v/>
      </c>
      <c r="CG828" s="35">
        <f>CF828-AU828</f>
        <v/>
      </c>
      <c r="CH828" s="35">
        <f>CG828-AV828</f>
        <v/>
      </c>
      <c r="CI828" s="35">
        <f>CH828-AW828</f>
        <v/>
      </c>
      <c r="CJ828" s="35">
        <f>CI828-AX828</f>
        <v/>
      </c>
      <c r="CK828" s="35">
        <f>CJ828-AY828</f>
        <v/>
      </c>
      <c r="CL828" s="35">
        <f>CK828-AZ828</f>
        <v/>
      </c>
      <c r="CM828" s="35">
        <f>CL828-BA828</f>
        <v/>
      </c>
      <c r="CN828" s="35">
        <f>CM828-BB828</f>
        <v/>
      </c>
      <c r="CO828" s="35">
        <f>CN828-BC828</f>
        <v/>
      </c>
      <c r="CP828" s="35">
        <f>CO828-BD828</f>
        <v/>
      </c>
      <c r="CQ828" s="35">
        <f>CP828-BE828</f>
        <v/>
      </c>
      <c r="CR828" s="35">
        <f>CQ828-BF828</f>
        <v/>
      </c>
      <c r="CS828" s="35">
        <f>CR828-BG828</f>
        <v/>
      </c>
      <c r="CT828" s="35">
        <f>CS828-BH828</f>
        <v/>
      </c>
      <c r="CU828" s="35">
        <f>CT828-BI828</f>
        <v/>
      </c>
      <c r="CV828" s="35">
        <f>CU828-BJ828</f>
        <v/>
      </c>
      <c r="CW828" s="38">
        <f>CV828-BK828</f>
        <v/>
      </c>
      <c r="CX828" s="38">
        <f>CW828-BL828</f>
        <v/>
      </c>
      <c r="CY828" s="38">
        <f>CX828-BM828</f>
        <v/>
      </c>
      <c r="CZ828" s="39">
        <f>CY828-BN828</f>
        <v/>
      </c>
      <c r="DA828" s="35" t="n"/>
    </row>
    <row r="829">
      <c r="D829" s="19" t="n"/>
      <c r="E829" s="19" t="n"/>
      <c r="F829" s="21" t="n"/>
      <c r="G829" s="21" t="n"/>
      <c r="H829" s="21" t="n"/>
      <c r="I829" s="19" t="n"/>
      <c r="J829" s="19" t="n"/>
      <c r="K829" s="21" t="n"/>
      <c r="L829" s="21" t="n"/>
      <c r="M829" s="22" t="n"/>
      <c r="N829" s="22" t="n"/>
      <c r="O829" s="19" t="n"/>
      <c r="P829" s="21" t="n"/>
      <c r="Q829" s="167">
        <f>'Cutting Rules'!AD829</f>
        <v/>
      </c>
      <c r="R829" s="168" t="n"/>
      <c r="S829" s="24" t="n"/>
      <c r="T829" s="169" t="inlineStr"/>
      <c r="U829" s="19" t="n"/>
      <c r="V829" s="25" t="n"/>
      <c r="W829" s="26" t="n"/>
      <c r="X829" s="27" t="n"/>
      <c r="Y829" s="47" t="n"/>
      <c r="Z829" s="121">
        <f>IFERROR(VLOOKUP(E829,[1]route!$E$3:$BL$10005,59,0),"")&amp;IFERROR(VLOOKUP(E829,[1]route!$E$3:$BL$10005,60,0),"")</f>
        <v/>
      </c>
      <c r="AA829" s="172">
        <f>IF(R829&gt;V829,R829-V829,0)</f>
        <v/>
      </c>
      <c r="AB829" s="173">
        <f>AA829*O829*N829/1000</f>
        <v/>
      </c>
      <c r="AC829" s="4">
        <f>IFERROR(MATCH($X829,$BP829:$CZ829,0),"")</f>
        <v/>
      </c>
      <c r="AD829" s="29" t="n">
        <v>0</v>
      </c>
      <c r="AE829" s="30">
        <f>SUMIF([1]route!$E$3:$E$10005,E829,[1]!Table1[1])</f>
        <v/>
      </c>
      <c r="AF829" s="30">
        <f>SUMIF([1]route!$E$3:$E$10005,E829,[1]!Table1[2])</f>
        <v/>
      </c>
      <c r="AG829" s="30">
        <f>SUMIF([1]route!$E$3:$E$10005,E829,[1]!Table1[3])</f>
        <v/>
      </c>
      <c r="AH829" s="30">
        <f>SUMIF([1]route!$E$3:$E$10005,E829,[1]!Table1[4])</f>
        <v/>
      </c>
      <c r="AI829" s="30">
        <f>SUMIF([1]route!$E$3:$E$10005,E829,[1]!Table1[5])</f>
        <v/>
      </c>
      <c r="AJ829" s="30">
        <f>SUMIF([1]route!$E$3:$E$10005,E829,[1]!Table1[6])</f>
        <v/>
      </c>
      <c r="AK829" s="30">
        <f>SUMIF([1]route!$E$3:$E$10005,E829,[1]!Table1[7])</f>
        <v/>
      </c>
      <c r="AL829" s="30">
        <f>SUMIF([1]route!$E$3:$E$10005,E829,[1]!Table1[8])</f>
        <v/>
      </c>
      <c r="AM829" s="30">
        <f>SUMIF([1]route!$E$3:$E$10005,E829,[1]!Table1[9])</f>
        <v/>
      </c>
      <c r="AN829" s="30">
        <f>SUMIF([1]route!$E$3:$E$10005,E829,[1]!Table1[10])</f>
        <v/>
      </c>
      <c r="AO829" s="30">
        <f>SUMIF([1]route!$E$3:$E$10005,E829,[1]!Table1[11])</f>
        <v/>
      </c>
      <c r="AP829" s="30">
        <f>SUMIF([1]route!$E$3:$E$10005,E829,[1]!Table1[12])</f>
        <v/>
      </c>
      <c r="AQ829" s="30">
        <f>SUMIF([1]route!$E$3:$E$10005,E829,[1]!Table1[13])</f>
        <v/>
      </c>
      <c r="AR829" s="30">
        <f>SUMIF([1]route!$E$3:$E$10005,E829,[1]!Table1[14])</f>
        <v/>
      </c>
      <c r="AS829" s="30">
        <f>SUMIF([1]route!$E$3:$E$10005,E829,[1]!Table1[15])</f>
        <v/>
      </c>
      <c r="AT829" s="30">
        <f>SUMIF([1]route!$E$3:$E$10005,E829,[1]!Table1[16])</f>
        <v/>
      </c>
      <c r="AU829" s="30">
        <f>SUMIF([1]route!$E$3:$E$10005,E829,[1]!Table1[17])</f>
        <v/>
      </c>
      <c r="AV829" s="30">
        <f>SUMIF([1]route!$E$3:$E$10005,E829,[1]!Table1[18])</f>
        <v/>
      </c>
      <c r="AW829" s="30">
        <f>SUMIF([1]route!$E$3:$E$10005,E829,[1]!Table1[19])</f>
        <v/>
      </c>
      <c r="AX829" s="30">
        <f>SUMIF([1]route!$E$3:$E$10005,E829,[1]!Table1[20])</f>
        <v/>
      </c>
      <c r="AY829" s="30">
        <f>SUMIF([1]route!$E$3:$E$10005,E829,[1]!Table1[21])</f>
        <v/>
      </c>
      <c r="AZ829" s="30">
        <f>SUMIF([1]route!$E$3:$E$10005,E829,[1]!Table1[22])</f>
        <v/>
      </c>
      <c r="BA829" s="30">
        <f>SUMIF([1]route!$E$3:$E$10005,E829,[1]!Table1[23])</f>
        <v/>
      </c>
      <c r="BB829" s="30">
        <f>SUMIF([1]route!$E$3:$E$10005,E829,[1]!Table1[24])</f>
        <v/>
      </c>
      <c r="BC829" s="30">
        <f>SUMIF([1]route!$E$3:$E$10005,E829,[1]!Table1[25])</f>
        <v/>
      </c>
      <c r="BD829" s="30">
        <f>SUMIF([1]route!$E$3:$E$10005,E829,[1]!Table1[26])</f>
        <v/>
      </c>
      <c r="BE829" s="30">
        <f>SUMIF([1]route!$E$3:$E$10005,E829,[1]!Table1[27])</f>
        <v/>
      </c>
      <c r="BF829" s="30">
        <f>SUMIF([1]route!$E$3:$E$10005,E829,[1]!Table1[28])</f>
        <v/>
      </c>
      <c r="BG829" s="30">
        <f>SUMIF([1]route!$E$3:$E$10005,E829,[1]!Table1[29])</f>
        <v/>
      </c>
      <c r="BH829" s="30">
        <f>SUMIF([1]route!$E$3:$E$10005,E829,[1]!Table1[30])</f>
        <v/>
      </c>
      <c r="BI829" s="30">
        <f>SUMIF([1]route!$E$3:$E$10005,E829,[1]!Table1[31])</f>
        <v/>
      </c>
      <c r="BJ829" s="30">
        <f>SUMIF([1]route!$E$3:$E$10005,E829,[1]!Table1[Remain PO])</f>
        <v/>
      </c>
      <c r="BK829" s="31">
        <f>SUMIF([1]route!$E$3:$E$10005,E829,[1]!Table1[N+1])</f>
        <v/>
      </c>
      <c r="BL829" s="31">
        <f>SUMIF([1]route!$E$3:$E$10005,E829,[1]!Table1[N+2])</f>
        <v/>
      </c>
      <c r="BM829" s="31">
        <f>SUMIF([1]route!$E$3:$E$10005,E829,[1]!Table1[N+3])</f>
        <v/>
      </c>
      <c r="BN829" s="32">
        <f>SUMIF([1]route!$E$3:$E$10005,E829,[1]!Table1[N+4])</f>
        <v/>
      </c>
      <c r="BP829" s="37">
        <f>$V829-$AD829</f>
        <v/>
      </c>
      <c r="BQ829" s="35">
        <f>BP829-AE829</f>
        <v/>
      </c>
      <c r="BR829" s="35">
        <f>BQ829-AF829</f>
        <v/>
      </c>
      <c r="BS829" s="35">
        <f>BR829-AG829</f>
        <v/>
      </c>
      <c r="BT829" s="35">
        <f>BS829-AH829</f>
        <v/>
      </c>
      <c r="BU829" s="35">
        <f>BT829-AI829</f>
        <v/>
      </c>
      <c r="BV829" s="35">
        <f>BU829-AJ829</f>
        <v/>
      </c>
      <c r="BW829" s="35">
        <f>BV829-AK829</f>
        <v/>
      </c>
      <c r="BX829" s="35">
        <f>BW829-AL829</f>
        <v/>
      </c>
      <c r="BY829" s="35">
        <f>BX829-AM829</f>
        <v/>
      </c>
      <c r="BZ829" s="35">
        <f>BY829-AN829</f>
        <v/>
      </c>
      <c r="CA829" s="35">
        <f>BZ829-AO829</f>
        <v/>
      </c>
      <c r="CB829" s="35">
        <f>CA829-AP829</f>
        <v/>
      </c>
      <c r="CC829" s="35">
        <f>CB829-AQ829</f>
        <v/>
      </c>
      <c r="CD829" s="35">
        <f>CC829-AR829</f>
        <v/>
      </c>
      <c r="CE829" s="35">
        <f>CD829-AS829</f>
        <v/>
      </c>
      <c r="CF829" s="35">
        <f>CE829-AT829</f>
        <v/>
      </c>
      <c r="CG829" s="35">
        <f>CF829-AU829</f>
        <v/>
      </c>
      <c r="CH829" s="35">
        <f>CG829-AV829</f>
        <v/>
      </c>
      <c r="CI829" s="35">
        <f>CH829-AW829</f>
        <v/>
      </c>
      <c r="CJ829" s="35">
        <f>CI829-AX829</f>
        <v/>
      </c>
      <c r="CK829" s="35">
        <f>CJ829-AY829</f>
        <v/>
      </c>
      <c r="CL829" s="35">
        <f>CK829-AZ829</f>
        <v/>
      </c>
      <c r="CM829" s="35">
        <f>CL829-BA829</f>
        <v/>
      </c>
      <c r="CN829" s="35">
        <f>CM829-BB829</f>
        <v/>
      </c>
      <c r="CO829" s="35">
        <f>CN829-BC829</f>
        <v/>
      </c>
      <c r="CP829" s="35">
        <f>CO829-BD829</f>
        <v/>
      </c>
      <c r="CQ829" s="35">
        <f>CP829-BE829</f>
        <v/>
      </c>
      <c r="CR829" s="35">
        <f>CQ829-BF829</f>
        <v/>
      </c>
      <c r="CS829" s="35">
        <f>CR829-BG829</f>
        <v/>
      </c>
      <c r="CT829" s="35">
        <f>CS829-BH829</f>
        <v/>
      </c>
      <c r="CU829" s="35">
        <f>CT829-BI829</f>
        <v/>
      </c>
      <c r="CV829" s="35">
        <f>CU829-BJ829</f>
        <v/>
      </c>
      <c r="CW829" s="38">
        <f>CV829-BK829</f>
        <v/>
      </c>
      <c r="CX829" s="38">
        <f>CW829-BL829</f>
        <v/>
      </c>
      <c r="CY829" s="38">
        <f>CX829-BM829</f>
        <v/>
      </c>
      <c r="CZ829" s="39">
        <f>CY829-BN829</f>
        <v/>
      </c>
      <c r="DA829" s="35" t="n"/>
    </row>
    <row r="830">
      <c r="D830" s="19" t="n"/>
      <c r="E830" s="19" t="n"/>
      <c r="F830" s="21" t="n"/>
      <c r="G830" s="21" t="n"/>
      <c r="H830" s="21" t="n"/>
      <c r="I830" s="19" t="n"/>
      <c r="J830" s="19" t="n"/>
      <c r="K830" s="21" t="n"/>
      <c r="L830" s="21" t="n"/>
      <c r="M830" s="22" t="n"/>
      <c r="N830" s="22" t="n"/>
      <c r="O830" s="19" t="n"/>
      <c r="P830" s="21" t="n"/>
      <c r="Q830" s="167">
        <f>'Cutting Rules'!AD830</f>
        <v/>
      </c>
      <c r="R830" s="168" t="n"/>
      <c r="S830" s="24" t="n"/>
      <c r="T830" s="169" t="inlineStr"/>
      <c r="U830" s="19" t="n"/>
      <c r="V830" s="25" t="n"/>
      <c r="W830" s="26" t="n"/>
      <c r="X830" s="27" t="n"/>
      <c r="Y830" s="47" t="n"/>
      <c r="Z830" s="121">
        <f>IFERROR(VLOOKUP(E830,[1]route!$E$3:$BL$10005,59,0),"")&amp;IFERROR(VLOOKUP(E830,[1]route!$E$3:$BL$10005,60,0),"")</f>
        <v/>
      </c>
      <c r="AA830" s="172">
        <f>IF(R830&gt;V830,R830-V830,0)</f>
        <v/>
      </c>
      <c r="AB830" s="173">
        <f>AA830*O830*N830/1000</f>
        <v/>
      </c>
      <c r="AC830" s="4">
        <f>IFERROR(MATCH($X830,$BP830:$CZ830,0),"")</f>
        <v/>
      </c>
      <c r="AD830" s="29" t="n">
        <v>0</v>
      </c>
      <c r="AE830" s="30">
        <f>SUMIF([1]route!$E$3:$E$10005,E830,[1]!Table1[1])</f>
        <v/>
      </c>
      <c r="AF830" s="30">
        <f>SUMIF([1]route!$E$3:$E$10005,E830,[1]!Table1[2])</f>
        <v/>
      </c>
      <c r="AG830" s="30">
        <f>SUMIF([1]route!$E$3:$E$10005,E830,[1]!Table1[3])</f>
        <v/>
      </c>
      <c r="AH830" s="30">
        <f>SUMIF([1]route!$E$3:$E$10005,E830,[1]!Table1[4])</f>
        <v/>
      </c>
      <c r="AI830" s="30">
        <f>SUMIF([1]route!$E$3:$E$10005,E830,[1]!Table1[5])</f>
        <v/>
      </c>
      <c r="AJ830" s="30">
        <f>SUMIF([1]route!$E$3:$E$10005,E830,[1]!Table1[6])</f>
        <v/>
      </c>
      <c r="AK830" s="30">
        <f>SUMIF([1]route!$E$3:$E$10005,E830,[1]!Table1[7])</f>
        <v/>
      </c>
      <c r="AL830" s="30">
        <f>SUMIF([1]route!$E$3:$E$10005,E830,[1]!Table1[8])</f>
        <v/>
      </c>
      <c r="AM830" s="30">
        <f>SUMIF([1]route!$E$3:$E$10005,E830,[1]!Table1[9])</f>
        <v/>
      </c>
      <c r="AN830" s="30">
        <f>SUMIF([1]route!$E$3:$E$10005,E830,[1]!Table1[10])</f>
        <v/>
      </c>
      <c r="AO830" s="30">
        <f>SUMIF([1]route!$E$3:$E$10005,E830,[1]!Table1[11])</f>
        <v/>
      </c>
      <c r="AP830" s="30">
        <f>SUMIF([1]route!$E$3:$E$10005,E830,[1]!Table1[12])</f>
        <v/>
      </c>
      <c r="AQ830" s="30">
        <f>SUMIF([1]route!$E$3:$E$10005,E830,[1]!Table1[13])</f>
        <v/>
      </c>
      <c r="AR830" s="30">
        <f>SUMIF([1]route!$E$3:$E$10005,E830,[1]!Table1[14])</f>
        <v/>
      </c>
      <c r="AS830" s="30">
        <f>SUMIF([1]route!$E$3:$E$10005,E830,[1]!Table1[15])</f>
        <v/>
      </c>
      <c r="AT830" s="30">
        <f>SUMIF([1]route!$E$3:$E$10005,E830,[1]!Table1[16])</f>
        <v/>
      </c>
      <c r="AU830" s="30">
        <f>SUMIF([1]route!$E$3:$E$10005,E830,[1]!Table1[17])</f>
        <v/>
      </c>
      <c r="AV830" s="30">
        <f>SUMIF([1]route!$E$3:$E$10005,E830,[1]!Table1[18])</f>
        <v/>
      </c>
      <c r="AW830" s="30">
        <f>SUMIF([1]route!$E$3:$E$10005,E830,[1]!Table1[19])</f>
        <v/>
      </c>
      <c r="AX830" s="30">
        <f>SUMIF([1]route!$E$3:$E$10005,E830,[1]!Table1[20])</f>
        <v/>
      </c>
      <c r="AY830" s="30">
        <f>SUMIF([1]route!$E$3:$E$10005,E830,[1]!Table1[21])</f>
        <v/>
      </c>
      <c r="AZ830" s="30">
        <f>SUMIF([1]route!$E$3:$E$10005,E830,[1]!Table1[22])</f>
        <v/>
      </c>
      <c r="BA830" s="30">
        <f>SUMIF([1]route!$E$3:$E$10005,E830,[1]!Table1[23])</f>
        <v/>
      </c>
      <c r="BB830" s="30">
        <f>SUMIF([1]route!$E$3:$E$10005,E830,[1]!Table1[24])</f>
        <v/>
      </c>
      <c r="BC830" s="30">
        <f>SUMIF([1]route!$E$3:$E$10005,E830,[1]!Table1[25])</f>
        <v/>
      </c>
      <c r="BD830" s="30">
        <f>SUMIF([1]route!$E$3:$E$10005,E830,[1]!Table1[26])</f>
        <v/>
      </c>
      <c r="BE830" s="30">
        <f>SUMIF([1]route!$E$3:$E$10005,E830,[1]!Table1[27])</f>
        <v/>
      </c>
      <c r="BF830" s="30">
        <f>SUMIF([1]route!$E$3:$E$10005,E830,[1]!Table1[28])</f>
        <v/>
      </c>
      <c r="BG830" s="30">
        <f>SUMIF([1]route!$E$3:$E$10005,E830,[1]!Table1[29])</f>
        <v/>
      </c>
      <c r="BH830" s="30">
        <f>SUMIF([1]route!$E$3:$E$10005,E830,[1]!Table1[30])</f>
        <v/>
      </c>
      <c r="BI830" s="30">
        <f>SUMIF([1]route!$E$3:$E$10005,E830,[1]!Table1[31])</f>
        <v/>
      </c>
      <c r="BJ830" s="30">
        <f>SUMIF([1]route!$E$3:$E$10005,E830,[1]!Table1[Remain PO])</f>
        <v/>
      </c>
      <c r="BK830" s="31">
        <f>SUMIF([1]route!$E$3:$E$10005,E830,[1]!Table1[N+1])</f>
        <v/>
      </c>
      <c r="BL830" s="31">
        <f>SUMIF([1]route!$E$3:$E$10005,E830,[1]!Table1[N+2])</f>
        <v/>
      </c>
      <c r="BM830" s="31">
        <f>SUMIF([1]route!$E$3:$E$10005,E830,[1]!Table1[N+3])</f>
        <v/>
      </c>
      <c r="BN830" s="32">
        <f>SUMIF([1]route!$E$3:$E$10005,E830,[1]!Table1[N+4])</f>
        <v/>
      </c>
      <c r="BP830" s="37">
        <f>$V830-$AD830</f>
        <v/>
      </c>
      <c r="BQ830" s="35">
        <f>BP830-AE830</f>
        <v/>
      </c>
      <c r="BR830" s="35">
        <f>BQ830-AF830</f>
        <v/>
      </c>
      <c r="BS830" s="35">
        <f>BR830-AG830</f>
        <v/>
      </c>
      <c r="BT830" s="35">
        <f>BS830-AH830</f>
        <v/>
      </c>
      <c r="BU830" s="35">
        <f>BT830-AI830</f>
        <v/>
      </c>
      <c r="BV830" s="35">
        <f>BU830-AJ830</f>
        <v/>
      </c>
      <c r="BW830" s="35">
        <f>BV830-AK830</f>
        <v/>
      </c>
      <c r="BX830" s="35">
        <f>BW830-AL830</f>
        <v/>
      </c>
      <c r="BY830" s="35">
        <f>BX830-AM830</f>
        <v/>
      </c>
      <c r="BZ830" s="35">
        <f>BY830-AN830</f>
        <v/>
      </c>
      <c r="CA830" s="35">
        <f>BZ830-AO830</f>
        <v/>
      </c>
      <c r="CB830" s="35">
        <f>CA830-AP830</f>
        <v/>
      </c>
      <c r="CC830" s="35">
        <f>CB830-AQ830</f>
        <v/>
      </c>
      <c r="CD830" s="35">
        <f>CC830-AR830</f>
        <v/>
      </c>
      <c r="CE830" s="35">
        <f>CD830-AS830</f>
        <v/>
      </c>
      <c r="CF830" s="35">
        <f>CE830-AT830</f>
        <v/>
      </c>
      <c r="CG830" s="35">
        <f>CF830-AU830</f>
        <v/>
      </c>
      <c r="CH830" s="35">
        <f>CG830-AV830</f>
        <v/>
      </c>
      <c r="CI830" s="35">
        <f>CH830-AW830</f>
        <v/>
      </c>
      <c r="CJ830" s="35">
        <f>CI830-AX830</f>
        <v/>
      </c>
      <c r="CK830" s="35">
        <f>CJ830-AY830</f>
        <v/>
      </c>
      <c r="CL830" s="35">
        <f>CK830-AZ830</f>
        <v/>
      </c>
      <c r="CM830" s="35">
        <f>CL830-BA830</f>
        <v/>
      </c>
      <c r="CN830" s="35">
        <f>CM830-BB830</f>
        <v/>
      </c>
      <c r="CO830" s="35">
        <f>CN830-BC830</f>
        <v/>
      </c>
      <c r="CP830" s="35">
        <f>CO830-BD830</f>
        <v/>
      </c>
      <c r="CQ830" s="35">
        <f>CP830-BE830</f>
        <v/>
      </c>
      <c r="CR830" s="35">
        <f>CQ830-BF830</f>
        <v/>
      </c>
      <c r="CS830" s="35">
        <f>CR830-BG830</f>
        <v/>
      </c>
      <c r="CT830" s="35">
        <f>CS830-BH830</f>
        <v/>
      </c>
      <c r="CU830" s="35">
        <f>CT830-BI830</f>
        <v/>
      </c>
      <c r="CV830" s="35">
        <f>CU830-BJ830</f>
        <v/>
      </c>
      <c r="CW830" s="38">
        <f>CV830-BK830</f>
        <v/>
      </c>
      <c r="CX830" s="38">
        <f>CW830-BL830</f>
        <v/>
      </c>
      <c r="CY830" s="38">
        <f>CX830-BM830</f>
        <v/>
      </c>
      <c r="CZ830" s="39">
        <f>CY830-BN830</f>
        <v/>
      </c>
      <c r="DA830" s="35" t="n"/>
    </row>
    <row r="831">
      <c r="D831" s="19" t="n"/>
      <c r="E831" s="19" t="n"/>
      <c r="F831" s="21" t="n"/>
      <c r="G831" s="21" t="n"/>
      <c r="H831" s="21" t="n"/>
      <c r="I831" s="19" t="n"/>
      <c r="J831" s="19" t="n"/>
      <c r="K831" s="21" t="n"/>
      <c r="L831" s="21" t="n"/>
      <c r="M831" s="22" t="n"/>
      <c r="N831" s="22" t="n"/>
      <c r="O831" s="19" t="n"/>
      <c r="P831" s="21" t="n"/>
      <c r="Q831" s="167">
        <f>'Cutting Rules'!AD831</f>
        <v/>
      </c>
      <c r="R831" s="168" t="n"/>
      <c r="S831" s="24" t="n"/>
      <c r="T831" s="169" t="inlineStr"/>
      <c r="U831" s="19" t="n"/>
      <c r="V831" s="25" t="n"/>
      <c r="W831" s="26" t="n"/>
      <c r="X831" s="27" t="n"/>
      <c r="Y831" s="47" t="n"/>
      <c r="Z831" s="121">
        <f>IFERROR(VLOOKUP(E831,[1]route!$E$3:$BL$10005,59,0),"")&amp;IFERROR(VLOOKUP(E831,[1]route!$E$3:$BL$10005,60,0),"")</f>
        <v/>
      </c>
      <c r="AA831" s="172">
        <f>IF(R831&gt;V831,R831-V831,0)</f>
        <v/>
      </c>
      <c r="AB831" s="173">
        <f>AA831*O831*N831/1000</f>
        <v/>
      </c>
      <c r="AC831" s="4">
        <f>IFERROR(MATCH($X831,$BP831:$CZ831,0),"")</f>
        <v/>
      </c>
      <c r="AD831" s="29" t="n">
        <v>0</v>
      </c>
      <c r="AE831" s="30">
        <f>SUMIF([1]route!$E$3:$E$10005,E831,[1]!Table1[1])</f>
        <v/>
      </c>
      <c r="AF831" s="30">
        <f>SUMIF([1]route!$E$3:$E$10005,E831,[1]!Table1[2])</f>
        <v/>
      </c>
      <c r="AG831" s="30">
        <f>SUMIF([1]route!$E$3:$E$10005,E831,[1]!Table1[3])</f>
        <v/>
      </c>
      <c r="AH831" s="30">
        <f>SUMIF([1]route!$E$3:$E$10005,E831,[1]!Table1[4])</f>
        <v/>
      </c>
      <c r="AI831" s="30">
        <f>SUMIF([1]route!$E$3:$E$10005,E831,[1]!Table1[5])</f>
        <v/>
      </c>
      <c r="AJ831" s="30">
        <f>SUMIF([1]route!$E$3:$E$10005,E831,[1]!Table1[6])</f>
        <v/>
      </c>
      <c r="AK831" s="30">
        <f>SUMIF([1]route!$E$3:$E$10005,E831,[1]!Table1[7])</f>
        <v/>
      </c>
      <c r="AL831" s="30">
        <f>SUMIF([1]route!$E$3:$E$10005,E831,[1]!Table1[8])</f>
        <v/>
      </c>
      <c r="AM831" s="30">
        <f>SUMIF([1]route!$E$3:$E$10005,E831,[1]!Table1[9])</f>
        <v/>
      </c>
      <c r="AN831" s="30">
        <f>SUMIF([1]route!$E$3:$E$10005,E831,[1]!Table1[10])</f>
        <v/>
      </c>
      <c r="AO831" s="30">
        <f>SUMIF([1]route!$E$3:$E$10005,E831,[1]!Table1[11])</f>
        <v/>
      </c>
      <c r="AP831" s="30">
        <f>SUMIF([1]route!$E$3:$E$10005,E831,[1]!Table1[12])</f>
        <v/>
      </c>
      <c r="AQ831" s="30">
        <f>SUMIF([1]route!$E$3:$E$10005,E831,[1]!Table1[13])</f>
        <v/>
      </c>
      <c r="AR831" s="30">
        <f>SUMIF([1]route!$E$3:$E$10005,E831,[1]!Table1[14])</f>
        <v/>
      </c>
      <c r="AS831" s="30">
        <f>SUMIF([1]route!$E$3:$E$10005,E831,[1]!Table1[15])</f>
        <v/>
      </c>
      <c r="AT831" s="30">
        <f>SUMIF([1]route!$E$3:$E$10005,E831,[1]!Table1[16])</f>
        <v/>
      </c>
      <c r="AU831" s="30">
        <f>SUMIF([1]route!$E$3:$E$10005,E831,[1]!Table1[17])</f>
        <v/>
      </c>
      <c r="AV831" s="30">
        <f>SUMIF([1]route!$E$3:$E$10005,E831,[1]!Table1[18])</f>
        <v/>
      </c>
      <c r="AW831" s="30">
        <f>SUMIF([1]route!$E$3:$E$10005,E831,[1]!Table1[19])</f>
        <v/>
      </c>
      <c r="AX831" s="30">
        <f>SUMIF([1]route!$E$3:$E$10005,E831,[1]!Table1[20])</f>
        <v/>
      </c>
      <c r="AY831" s="30">
        <f>SUMIF([1]route!$E$3:$E$10005,E831,[1]!Table1[21])</f>
        <v/>
      </c>
      <c r="AZ831" s="30">
        <f>SUMIF([1]route!$E$3:$E$10005,E831,[1]!Table1[22])</f>
        <v/>
      </c>
      <c r="BA831" s="30">
        <f>SUMIF([1]route!$E$3:$E$10005,E831,[1]!Table1[23])</f>
        <v/>
      </c>
      <c r="BB831" s="30">
        <f>SUMIF([1]route!$E$3:$E$10005,E831,[1]!Table1[24])</f>
        <v/>
      </c>
      <c r="BC831" s="30">
        <f>SUMIF([1]route!$E$3:$E$10005,E831,[1]!Table1[25])</f>
        <v/>
      </c>
      <c r="BD831" s="30">
        <f>SUMIF([1]route!$E$3:$E$10005,E831,[1]!Table1[26])</f>
        <v/>
      </c>
      <c r="BE831" s="30">
        <f>SUMIF([1]route!$E$3:$E$10005,E831,[1]!Table1[27])</f>
        <v/>
      </c>
      <c r="BF831" s="30">
        <f>SUMIF([1]route!$E$3:$E$10005,E831,[1]!Table1[28])</f>
        <v/>
      </c>
      <c r="BG831" s="30">
        <f>SUMIF([1]route!$E$3:$E$10005,E831,[1]!Table1[29])</f>
        <v/>
      </c>
      <c r="BH831" s="30">
        <f>SUMIF([1]route!$E$3:$E$10005,E831,[1]!Table1[30])</f>
        <v/>
      </c>
      <c r="BI831" s="30">
        <f>SUMIF([1]route!$E$3:$E$10005,E831,[1]!Table1[31])</f>
        <v/>
      </c>
      <c r="BJ831" s="30">
        <f>SUMIF([1]route!$E$3:$E$10005,E831,[1]!Table1[Remain PO])</f>
        <v/>
      </c>
      <c r="BK831" s="31">
        <f>SUMIF([1]route!$E$3:$E$10005,E831,[1]!Table1[N+1])</f>
        <v/>
      </c>
      <c r="BL831" s="31">
        <f>SUMIF([1]route!$E$3:$E$10005,E831,[1]!Table1[N+2])</f>
        <v/>
      </c>
      <c r="BM831" s="31">
        <f>SUMIF([1]route!$E$3:$E$10005,E831,[1]!Table1[N+3])</f>
        <v/>
      </c>
      <c r="BN831" s="32">
        <f>SUMIF([1]route!$E$3:$E$10005,E831,[1]!Table1[N+4])</f>
        <v/>
      </c>
      <c r="BP831" s="37">
        <f>$V831-$AD831</f>
        <v/>
      </c>
      <c r="BQ831" s="35">
        <f>BP831-AE831</f>
        <v/>
      </c>
      <c r="BR831" s="35">
        <f>BQ831-AF831</f>
        <v/>
      </c>
      <c r="BS831" s="35">
        <f>BR831-AG831</f>
        <v/>
      </c>
      <c r="BT831" s="35">
        <f>BS831-AH831</f>
        <v/>
      </c>
      <c r="BU831" s="35">
        <f>BT831-AI831</f>
        <v/>
      </c>
      <c r="BV831" s="35">
        <f>BU831-AJ831</f>
        <v/>
      </c>
      <c r="BW831" s="35">
        <f>BV831-AK831</f>
        <v/>
      </c>
      <c r="BX831" s="35">
        <f>BW831-AL831</f>
        <v/>
      </c>
      <c r="BY831" s="35">
        <f>BX831-AM831</f>
        <v/>
      </c>
      <c r="BZ831" s="35">
        <f>BY831-AN831</f>
        <v/>
      </c>
      <c r="CA831" s="35">
        <f>BZ831-AO831</f>
        <v/>
      </c>
      <c r="CB831" s="35">
        <f>CA831-AP831</f>
        <v/>
      </c>
      <c r="CC831" s="35">
        <f>CB831-AQ831</f>
        <v/>
      </c>
      <c r="CD831" s="35">
        <f>CC831-AR831</f>
        <v/>
      </c>
      <c r="CE831" s="35">
        <f>CD831-AS831</f>
        <v/>
      </c>
      <c r="CF831" s="35">
        <f>CE831-AT831</f>
        <v/>
      </c>
      <c r="CG831" s="35">
        <f>CF831-AU831</f>
        <v/>
      </c>
      <c r="CH831" s="35">
        <f>CG831-AV831</f>
        <v/>
      </c>
      <c r="CI831" s="35">
        <f>CH831-AW831</f>
        <v/>
      </c>
      <c r="CJ831" s="35">
        <f>CI831-AX831</f>
        <v/>
      </c>
      <c r="CK831" s="35">
        <f>CJ831-AY831</f>
        <v/>
      </c>
      <c r="CL831" s="35">
        <f>CK831-AZ831</f>
        <v/>
      </c>
      <c r="CM831" s="35">
        <f>CL831-BA831</f>
        <v/>
      </c>
      <c r="CN831" s="35">
        <f>CM831-BB831</f>
        <v/>
      </c>
      <c r="CO831" s="35">
        <f>CN831-BC831</f>
        <v/>
      </c>
      <c r="CP831" s="35">
        <f>CO831-BD831</f>
        <v/>
      </c>
      <c r="CQ831" s="35">
        <f>CP831-BE831</f>
        <v/>
      </c>
      <c r="CR831" s="35">
        <f>CQ831-BF831</f>
        <v/>
      </c>
      <c r="CS831" s="35">
        <f>CR831-BG831</f>
        <v/>
      </c>
      <c r="CT831" s="35">
        <f>CS831-BH831</f>
        <v/>
      </c>
      <c r="CU831" s="35">
        <f>CT831-BI831</f>
        <v/>
      </c>
      <c r="CV831" s="35">
        <f>CU831-BJ831</f>
        <v/>
      </c>
      <c r="CW831" s="38">
        <f>CV831-BK831</f>
        <v/>
      </c>
      <c r="CX831" s="38">
        <f>CW831-BL831</f>
        <v/>
      </c>
      <c r="CY831" s="38">
        <f>CX831-BM831</f>
        <v/>
      </c>
      <c r="CZ831" s="39">
        <f>CY831-BN831</f>
        <v/>
      </c>
      <c r="DA831" s="35" t="n"/>
    </row>
    <row r="832">
      <c r="D832" s="19" t="n"/>
      <c r="E832" s="19" t="n"/>
      <c r="F832" s="21" t="n"/>
      <c r="G832" s="21" t="n"/>
      <c r="H832" s="21" t="n"/>
      <c r="I832" s="19" t="n"/>
      <c r="J832" s="19" t="n"/>
      <c r="K832" s="21" t="n"/>
      <c r="L832" s="21" t="n"/>
      <c r="M832" s="22" t="n"/>
      <c r="N832" s="22" t="n"/>
      <c r="O832" s="19" t="n"/>
      <c r="P832" s="21" t="n"/>
      <c r="Q832" s="167">
        <f>'Cutting Rules'!AD832</f>
        <v/>
      </c>
      <c r="R832" s="168" t="n"/>
      <c r="S832" s="24" t="n"/>
      <c r="T832" s="169" t="inlineStr"/>
      <c r="U832" s="19" t="n"/>
      <c r="V832" s="25" t="n"/>
      <c r="W832" s="26" t="n"/>
      <c r="X832" s="27" t="n"/>
      <c r="Y832" s="47" t="n"/>
      <c r="Z832" s="121">
        <f>IFERROR(VLOOKUP(E832,[1]route!$E$3:$BL$10005,59,0),"")&amp;IFERROR(VLOOKUP(E832,[1]route!$E$3:$BL$10005,60,0),"")</f>
        <v/>
      </c>
      <c r="AA832" s="172">
        <f>IF(R832&gt;V832,R832-V832,0)</f>
        <v/>
      </c>
      <c r="AB832" s="173">
        <f>AA832*O832*N832/1000</f>
        <v/>
      </c>
      <c r="AC832" s="4">
        <f>IFERROR(MATCH($X832,$BP832:$CZ832,0),"")</f>
        <v/>
      </c>
      <c r="AD832" s="29" t="n">
        <v>0</v>
      </c>
      <c r="AE832" s="30">
        <f>SUMIF([1]route!$E$3:$E$10005,E832,[1]!Table1[1])</f>
        <v/>
      </c>
      <c r="AF832" s="30">
        <f>SUMIF([1]route!$E$3:$E$10005,E832,[1]!Table1[2])</f>
        <v/>
      </c>
      <c r="AG832" s="30">
        <f>SUMIF([1]route!$E$3:$E$10005,E832,[1]!Table1[3])</f>
        <v/>
      </c>
      <c r="AH832" s="30">
        <f>SUMIF([1]route!$E$3:$E$10005,E832,[1]!Table1[4])</f>
        <v/>
      </c>
      <c r="AI832" s="30">
        <f>SUMIF([1]route!$E$3:$E$10005,E832,[1]!Table1[5])</f>
        <v/>
      </c>
      <c r="AJ832" s="30">
        <f>SUMIF([1]route!$E$3:$E$10005,E832,[1]!Table1[6])</f>
        <v/>
      </c>
      <c r="AK832" s="30">
        <f>SUMIF([1]route!$E$3:$E$10005,E832,[1]!Table1[7])</f>
        <v/>
      </c>
      <c r="AL832" s="30">
        <f>SUMIF([1]route!$E$3:$E$10005,E832,[1]!Table1[8])</f>
        <v/>
      </c>
      <c r="AM832" s="30">
        <f>SUMIF([1]route!$E$3:$E$10005,E832,[1]!Table1[9])</f>
        <v/>
      </c>
      <c r="AN832" s="30">
        <f>SUMIF([1]route!$E$3:$E$10005,E832,[1]!Table1[10])</f>
        <v/>
      </c>
      <c r="AO832" s="30">
        <f>SUMIF([1]route!$E$3:$E$10005,E832,[1]!Table1[11])</f>
        <v/>
      </c>
      <c r="AP832" s="30">
        <f>SUMIF([1]route!$E$3:$E$10005,E832,[1]!Table1[12])</f>
        <v/>
      </c>
      <c r="AQ832" s="30">
        <f>SUMIF([1]route!$E$3:$E$10005,E832,[1]!Table1[13])</f>
        <v/>
      </c>
      <c r="AR832" s="30">
        <f>SUMIF([1]route!$E$3:$E$10005,E832,[1]!Table1[14])</f>
        <v/>
      </c>
      <c r="AS832" s="30">
        <f>SUMIF([1]route!$E$3:$E$10005,E832,[1]!Table1[15])</f>
        <v/>
      </c>
      <c r="AT832" s="30">
        <f>SUMIF([1]route!$E$3:$E$10005,E832,[1]!Table1[16])</f>
        <v/>
      </c>
      <c r="AU832" s="30">
        <f>SUMIF([1]route!$E$3:$E$10005,E832,[1]!Table1[17])</f>
        <v/>
      </c>
      <c r="AV832" s="30">
        <f>SUMIF([1]route!$E$3:$E$10005,E832,[1]!Table1[18])</f>
        <v/>
      </c>
      <c r="AW832" s="30">
        <f>SUMIF([1]route!$E$3:$E$10005,E832,[1]!Table1[19])</f>
        <v/>
      </c>
      <c r="AX832" s="30">
        <f>SUMIF([1]route!$E$3:$E$10005,E832,[1]!Table1[20])</f>
        <v/>
      </c>
      <c r="AY832" s="30">
        <f>SUMIF([1]route!$E$3:$E$10005,E832,[1]!Table1[21])</f>
        <v/>
      </c>
      <c r="AZ832" s="30">
        <f>SUMIF([1]route!$E$3:$E$10005,E832,[1]!Table1[22])</f>
        <v/>
      </c>
      <c r="BA832" s="30">
        <f>SUMIF([1]route!$E$3:$E$10005,E832,[1]!Table1[23])</f>
        <v/>
      </c>
      <c r="BB832" s="30">
        <f>SUMIF([1]route!$E$3:$E$10005,E832,[1]!Table1[24])</f>
        <v/>
      </c>
      <c r="BC832" s="30">
        <f>SUMIF([1]route!$E$3:$E$10005,E832,[1]!Table1[25])</f>
        <v/>
      </c>
      <c r="BD832" s="30">
        <f>SUMIF([1]route!$E$3:$E$10005,E832,[1]!Table1[26])</f>
        <v/>
      </c>
      <c r="BE832" s="30">
        <f>SUMIF([1]route!$E$3:$E$10005,E832,[1]!Table1[27])</f>
        <v/>
      </c>
      <c r="BF832" s="30">
        <f>SUMIF([1]route!$E$3:$E$10005,E832,[1]!Table1[28])</f>
        <v/>
      </c>
      <c r="BG832" s="30">
        <f>SUMIF([1]route!$E$3:$E$10005,E832,[1]!Table1[29])</f>
        <v/>
      </c>
      <c r="BH832" s="30">
        <f>SUMIF([1]route!$E$3:$E$10005,E832,[1]!Table1[30])</f>
        <v/>
      </c>
      <c r="BI832" s="30">
        <f>SUMIF([1]route!$E$3:$E$10005,E832,[1]!Table1[31])</f>
        <v/>
      </c>
      <c r="BJ832" s="30">
        <f>SUMIF([1]route!$E$3:$E$10005,E832,[1]!Table1[Remain PO])</f>
        <v/>
      </c>
      <c r="BK832" s="31">
        <f>SUMIF([1]route!$E$3:$E$10005,E832,[1]!Table1[N+1])</f>
        <v/>
      </c>
      <c r="BL832" s="31">
        <f>SUMIF([1]route!$E$3:$E$10005,E832,[1]!Table1[N+2])</f>
        <v/>
      </c>
      <c r="BM832" s="31">
        <f>SUMIF([1]route!$E$3:$E$10005,E832,[1]!Table1[N+3])</f>
        <v/>
      </c>
      <c r="BN832" s="32">
        <f>SUMIF([1]route!$E$3:$E$10005,E832,[1]!Table1[N+4])</f>
        <v/>
      </c>
      <c r="BP832" s="37">
        <f>$V832-$AD832</f>
        <v/>
      </c>
      <c r="BQ832" s="35">
        <f>BP832-AE832</f>
        <v/>
      </c>
      <c r="BR832" s="35">
        <f>BQ832-AF832</f>
        <v/>
      </c>
      <c r="BS832" s="35">
        <f>BR832-AG832</f>
        <v/>
      </c>
      <c r="BT832" s="35">
        <f>BS832-AH832</f>
        <v/>
      </c>
      <c r="BU832" s="35">
        <f>BT832-AI832</f>
        <v/>
      </c>
      <c r="BV832" s="35">
        <f>BU832-AJ832</f>
        <v/>
      </c>
      <c r="BW832" s="35">
        <f>BV832-AK832</f>
        <v/>
      </c>
      <c r="BX832" s="35">
        <f>BW832-AL832</f>
        <v/>
      </c>
      <c r="BY832" s="35">
        <f>BX832-AM832</f>
        <v/>
      </c>
      <c r="BZ832" s="35">
        <f>BY832-AN832</f>
        <v/>
      </c>
      <c r="CA832" s="35">
        <f>BZ832-AO832</f>
        <v/>
      </c>
      <c r="CB832" s="35">
        <f>CA832-AP832</f>
        <v/>
      </c>
      <c r="CC832" s="35">
        <f>CB832-AQ832</f>
        <v/>
      </c>
      <c r="CD832" s="35">
        <f>CC832-AR832</f>
        <v/>
      </c>
      <c r="CE832" s="35">
        <f>CD832-AS832</f>
        <v/>
      </c>
      <c r="CF832" s="35">
        <f>CE832-AT832</f>
        <v/>
      </c>
      <c r="CG832" s="35">
        <f>CF832-AU832</f>
        <v/>
      </c>
      <c r="CH832" s="35">
        <f>CG832-AV832</f>
        <v/>
      </c>
      <c r="CI832" s="35">
        <f>CH832-AW832</f>
        <v/>
      </c>
      <c r="CJ832" s="35">
        <f>CI832-AX832</f>
        <v/>
      </c>
      <c r="CK832" s="35">
        <f>CJ832-AY832</f>
        <v/>
      </c>
      <c r="CL832" s="35">
        <f>CK832-AZ832</f>
        <v/>
      </c>
      <c r="CM832" s="35">
        <f>CL832-BA832</f>
        <v/>
      </c>
      <c r="CN832" s="35">
        <f>CM832-BB832</f>
        <v/>
      </c>
      <c r="CO832" s="35">
        <f>CN832-BC832</f>
        <v/>
      </c>
      <c r="CP832" s="35">
        <f>CO832-BD832</f>
        <v/>
      </c>
      <c r="CQ832" s="35">
        <f>CP832-BE832</f>
        <v/>
      </c>
      <c r="CR832" s="35">
        <f>CQ832-BF832</f>
        <v/>
      </c>
      <c r="CS832" s="35">
        <f>CR832-BG832</f>
        <v/>
      </c>
      <c r="CT832" s="35">
        <f>CS832-BH832</f>
        <v/>
      </c>
      <c r="CU832" s="35">
        <f>CT832-BI832</f>
        <v/>
      </c>
      <c r="CV832" s="35">
        <f>CU832-BJ832</f>
        <v/>
      </c>
      <c r="CW832" s="38">
        <f>CV832-BK832</f>
        <v/>
      </c>
      <c r="CX832" s="38">
        <f>CW832-BL832</f>
        <v/>
      </c>
      <c r="CY832" s="38">
        <f>CX832-BM832</f>
        <v/>
      </c>
      <c r="CZ832" s="39">
        <f>CY832-BN832</f>
        <v/>
      </c>
      <c r="DA832" s="35" t="n"/>
    </row>
    <row r="833">
      <c r="D833" s="19" t="n"/>
      <c r="E833" s="19" t="n"/>
      <c r="F833" s="21" t="n"/>
      <c r="G833" s="21" t="n"/>
      <c r="H833" s="21" t="n"/>
      <c r="I833" s="19" t="n"/>
      <c r="J833" s="19" t="n"/>
      <c r="K833" s="21" t="n"/>
      <c r="L833" s="21" t="n"/>
      <c r="M833" s="22" t="n"/>
      <c r="N833" s="22" t="n"/>
      <c r="O833" s="19" t="n"/>
      <c r="P833" s="21" t="n"/>
      <c r="Q833" s="167">
        <f>'Cutting Rules'!AD833</f>
        <v/>
      </c>
      <c r="R833" s="168" t="n"/>
      <c r="S833" s="24" t="n"/>
      <c r="T833" s="169" t="inlineStr"/>
      <c r="U833" s="19" t="n"/>
      <c r="V833" s="25" t="n"/>
      <c r="W833" s="26" t="n"/>
      <c r="X833" s="27" t="n"/>
      <c r="Y833" s="47" t="n"/>
      <c r="Z833" s="121">
        <f>IFERROR(VLOOKUP(E833,[1]route!$E$3:$BL$10005,59,0),"")&amp;IFERROR(VLOOKUP(E833,[1]route!$E$3:$BL$10005,60,0),"")</f>
        <v/>
      </c>
      <c r="AA833" s="172">
        <f>IF(R833&gt;V833,R833-V833,0)</f>
        <v/>
      </c>
      <c r="AB833" s="173">
        <f>AA833*O833*N833/1000</f>
        <v/>
      </c>
      <c r="AC833" s="4">
        <f>IFERROR(MATCH($X833,$BP833:$CZ833,0),"")</f>
        <v/>
      </c>
      <c r="AD833" s="29" t="n">
        <v>0</v>
      </c>
      <c r="AE833" s="30">
        <f>SUMIF([1]route!$E$3:$E$10005,E833,[1]!Table1[1])</f>
        <v/>
      </c>
      <c r="AF833" s="30">
        <f>SUMIF([1]route!$E$3:$E$10005,E833,[1]!Table1[2])</f>
        <v/>
      </c>
      <c r="AG833" s="30">
        <f>SUMIF([1]route!$E$3:$E$10005,E833,[1]!Table1[3])</f>
        <v/>
      </c>
      <c r="AH833" s="30">
        <f>SUMIF([1]route!$E$3:$E$10005,E833,[1]!Table1[4])</f>
        <v/>
      </c>
      <c r="AI833" s="30">
        <f>SUMIF([1]route!$E$3:$E$10005,E833,[1]!Table1[5])</f>
        <v/>
      </c>
      <c r="AJ833" s="30">
        <f>SUMIF([1]route!$E$3:$E$10005,E833,[1]!Table1[6])</f>
        <v/>
      </c>
      <c r="AK833" s="30">
        <f>SUMIF([1]route!$E$3:$E$10005,E833,[1]!Table1[7])</f>
        <v/>
      </c>
      <c r="AL833" s="30">
        <f>SUMIF([1]route!$E$3:$E$10005,E833,[1]!Table1[8])</f>
        <v/>
      </c>
      <c r="AM833" s="30">
        <f>SUMIF([1]route!$E$3:$E$10005,E833,[1]!Table1[9])</f>
        <v/>
      </c>
      <c r="AN833" s="30">
        <f>SUMIF([1]route!$E$3:$E$10005,E833,[1]!Table1[10])</f>
        <v/>
      </c>
      <c r="AO833" s="30">
        <f>SUMIF([1]route!$E$3:$E$10005,E833,[1]!Table1[11])</f>
        <v/>
      </c>
      <c r="AP833" s="30">
        <f>SUMIF([1]route!$E$3:$E$10005,E833,[1]!Table1[12])</f>
        <v/>
      </c>
      <c r="AQ833" s="30">
        <f>SUMIF([1]route!$E$3:$E$10005,E833,[1]!Table1[13])</f>
        <v/>
      </c>
      <c r="AR833" s="30">
        <f>SUMIF([1]route!$E$3:$E$10005,E833,[1]!Table1[14])</f>
        <v/>
      </c>
      <c r="AS833" s="30">
        <f>SUMIF([1]route!$E$3:$E$10005,E833,[1]!Table1[15])</f>
        <v/>
      </c>
      <c r="AT833" s="30">
        <f>SUMIF([1]route!$E$3:$E$10005,E833,[1]!Table1[16])</f>
        <v/>
      </c>
      <c r="AU833" s="30">
        <f>SUMIF([1]route!$E$3:$E$10005,E833,[1]!Table1[17])</f>
        <v/>
      </c>
      <c r="AV833" s="30">
        <f>SUMIF([1]route!$E$3:$E$10005,E833,[1]!Table1[18])</f>
        <v/>
      </c>
      <c r="AW833" s="30">
        <f>SUMIF([1]route!$E$3:$E$10005,E833,[1]!Table1[19])</f>
        <v/>
      </c>
      <c r="AX833" s="30">
        <f>SUMIF([1]route!$E$3:$E$10005,E833,[1]!Table1[20])</f>
        <v/>
      </c>
      <c r="AY833" s="30">
        <f>SUMIF([1]route!$E$3:$E$10005,E833,[1]!Table1[21])</f>
        <v/>
      </c>
      <c r="AZ833" s="30">
        <f>SUMIF([1]route!$E$3:$E$10005,E833,[1]!Table1[22])</f>
        <v/>
      </c>
      <c r="BA833" s="30">
        <f>SUMIF([1]route!$E$3:$E$10005,E833,[1]!Table1[23])</f>
        <v/>
      </c>
      <c r="BB833" s="30">
        <f>SUMIF([1]route!$E$3:$E$10005,E833,[1]!Table1[24])</f>
        <v/>
      </c>
      <c r="BC833" s="30">
        <f>SUMIF([1]route!$E$3:$E$10005,E833,[1]!Table1[25])</f>
        <v/>
      </c>
      <c r="BD833" s="30">
        <f>SUMIF([1]route!$E$3:$E$10005,E833,[1]!Table1[26])</f>
        <v/>
      </c>
      <c r="BE833" s="30">
        <f>SUMIF([1]route!$E$3:$E$10005,E833,[1]!Table1[27])</f>
        <v/>
      </c>
      <c r="BF833" s="30">
        <f>SUMIF([1]route!$E$3:$E$10005,E833,[1]!Table1[28])</f>
        <v/>
      </c>
      <c r="BG833" s="30">
        <f>SUMIF([1]route!$E$3:$E$10005,E833,[1]!Table1[29])</f>
        <v/>
      </c>
      <c r="BH833" s="30">
        <f>SUMIF([1]route!$E$3:$E$10005,E833,[1]!Table1[30])</f>
        <v/>
      </c>
      <c r="BI833" s="30">
        <f>SUMIF([1]route!$E$3:$E$10005,E833,[1]!Table1[31])</f>
        <v/>
      </c>
      <c r="BJ833" s="30">
        <f>SUMIF([1]route!$E$3:$E$10005,E833,[1]!Table1[Remain PO])</f>
        <v/>
      </c>
      <c r="BK833" s="31">
        <f>SUMIF([1]route!$E$3:$E$10005,E833,[1]!Table1[N+1])</f>
        <v/>
      </c>
      <c r="BL833" s="31">
        <f>SUMIF([1]route!$E$3:$E$10005,E833,[1]!Table1[N+2])</f>
        <v/>
      </c>
      <c r="BM833" s="31">
        <f>SUMIF([1]route!$E$3:$E$10005,E833,[1]!Table1[N+3])</f>
        <v/>
      </c>
      <c r="BN833" s="32">
        <f>SUMIF([1]route!$E$3:$E$10005,E833,[1]!Table1[N+4])</f>
        <v/>
      </c>
      <c r="BP833" s="37">
        <f>$V833-$AD833</f>
        <v/>
      </c>
      <c r="BQ833" s="35">
        <f>BP833-AE833</f>
        <v/>
      </c>
      <c r="BR833" s="35">
        <f>BQ833-AF833</f>
        <v/>
      </c>
      <c r="BS833" s="35">
        <f>BR833-AG833</f>
        <v/>
      </c>
      <c r="BT833" s="35">
        <f>BS833-AH833</f>
        <v/>
      </c>
      <c r="BU833" s="35">
        <f>BT833-AI833</f>
        <v/>
      </c>
      <c r="BV833" s="35">
        <f>BU833-AJ833</f>
        <v/>
      </c>
      <c r="BW833" s="35">
        <f>BV833-AK833</f>
        <v/>
      </c>
      <c r="BX833" s="35">
        <f>BW833-AL833</f>
        <v/>
      </c>
      <c r="BY833" s="35">
        <f>BX833-AM833</f>
        <v/>
      </c>
      <c r="BZ833" s="35">
        <f>BY833-AN833</f>
        <v/>
      </c>
      <c r="CA833" s="35">
        <f>BZ833-AO833</f>
        <v/>
      </c>
      <c r="CB833" s="35">
        <f>CA833-AP833</f>
        <v/>
      </c>
      <c r="CC833" s="35">
        <f>CB833-AQ833</f>
        <v/>
      </c>
      <c r="CD833" s="35">
        <f>CC833-AR833</f>
        <v/>
      </c>
      <c r="CE833" s="35">
        <f>CD833-AS833</f>
        <v/>
      </c>
      <c r="CF833" s="35">
        <f>CE833-AT833</f>
        <v/>
      </c>
      <c r="CG833" s="35">
        <f>CF833-AU833</f>
        <v/>
      </c>
      <c r="CH833" s="35">
        <f>CG833-AV833</f>
        <v/>
      </c>
      <c r="CI833" s="35">
        <f>CH833-AW833</f>
        <v/>
      </c>
      <c r="CJ833" s="35">
        <f>CI833-AX833</f>
        <v/>
      </c>
      <c r="CK833" s="35">
        <f>CJ833-AY833</f>
        <v/>
      </c>
      <c r="CL833" s="35">
        <f>CK833-AZ833</f>
        <v/>
      </c>
      <c r="CM833" s="35">
        <f>CL833-BA833</f>
        <v/>
      </c>
      <c r="CN833" s="35">
        <f>CM833-BB833</f>
        <v/>
      </c>
      <c r="CO833" s="35">
        <f>CN833-BC833</f>
        <v/>
      </c>
      <c r="CP833" s="35">
        <f>CO833-BD833</f>
        <v/>
      </c>
      <c r="CQ833" s="35">
        <f>CP833-BE833</f>
        <v/>
      </c>
      <c r="CR833" s="35">
        <f>CQ833-BF833</f>
        <v/>
      </c>
      <c r="CS833" s="35">
        <f>CR833-BG833</f>
        <v/>
      </c>
      <c r="CT833" s="35">
        <f>CS833-BH833</f>
        <v/>
      </c>
      <c r="CU833" s="35">
        <f>CT833-BI833</f>
        <v/>
      </c>
      <c r="CV833" s="35">
        <f>CU833-BJ833</f>
        <v/>
      </c>
      <c r="CW833" s="38">
        <f>CV833-BK833</f>
        <v/>
      </c>
      <c r="CX833" s="38">
        <f>CW833-BL833</f>
        <v/>
      </c>
      <c r="CY833" s="38">
        <f>CX833-BM833</f>
        <v/>
      </c>
      <c r="CZ833" s="39">
        <f>CY833-BN833</f>
        <v/>
      </c>
      <c r="DA833" s="35" t="n"/>
    </row>
    <row r="834">
      <c r="D834" s="19" t="n"/>
      <c r="E834" s="19" t="n"/>
      <c r="F834" s="21" t="n"/>
      <c r="G834" s="21" t="n"/>
      <c r="H834" s="21" t="n"/>
      <c r="I834" s="19" t="n"/>
      <c r="J834" s="19" t="n"/>
      <c r="K834" s="21" t="n"/>
      <c r="L834" s="21" t="n"/>
      <c r="M834" s="22" t="n"/>
      <c r="N834" s="22" t="n"/>
      <c r="O834" s="19" t="n"/>
      <c r="P834" s="21" t="n"/>
      <c r="Q834" s="167">
        <f>'Cutting Rules'!AD834</f>
        <v/>
      </c>
      <c r="R834" s="168" t="n"/>
      <c r="S834" s="24" t="n"/>
      <c r="T834" s="169" t="inlineStr"/>
      <c r="U834" s="19" t="n"/>
      <c r="V834" s="25" t="n"/>
      <c r="W834" s="26" t="n"/>
      <c r="X834" s="27" t="n"/>
      <c r="Y834" s="47" t="n"/>
      <c r="Z834" s="121">
        <f>IFERROR(VLOOKUP(E834,[1]route!$E$3:$BL$10005,59,0),"")&amp;IFERROR(VLOOKUP(E834,[1]route!$E$3:$BL$10005,60,0),"")</f>
        <v/>
      </c>
      <c r="AA834" s="172">
        <f>IF(R834&gt;V834,R834-V834,0)</f>
        <v/>
      </c>
      <c r="AB834" s="173">
        <f>AA834*O834*N834/1000</f>
        <v/>
      </c>
      <c r="AC834" s="4">
        <f>IFERROR(MATCH($X834,$BP834:$CZ834,0),"")</f>
        <v/>
      </c>
      <c r="AD834" s="29" t="n">
        <v>0</v>
      </c>
      <c r="AE834" s="30">
        <f>SUMIF([1]route!$E$3:$E$10005,E834,[1]!Table1[1])</f>
        <v/>
      </c>
      <c r="AF834" s="30">
        <f>SUMIF([1]route!$E$3:$E$10005,E834,[1]!Table1[2])</f>
        <v/>
      </c>
      <c r="AG834" s="30">
        <f>SUMIF([1]route!$E$3:$E$10005,E834,[1]!Table1[3])</f>
        <v/>
      </c>
      <c r="AH834" s="30">
        <f>SUMIF([1]route!$E$3:$E$10005,E834,[1]!Table1[4])</f>
        <v/>
      </c>
      <c r="AI834" s="30">
        <f>SUMIF([1]route!$E$3:$E$10005,E834,[1]!Table1[5])</f>
        <v/>
      </c>
      <c r="AJ834" s="30">
        <f>SUMIF([1]route!$E$3:$E$10005,E834,[1]!Table1[6])</f>
        <v/>
      </c>
      <c r="AK834" s="30">
        <f>SUMIF([1]route!$E$3:$E$10005,E834,[1]!Table1[7])</f>
        <v/>
      </c>
      <c r="AL834" s="30">
        <f>SUMIF([1]route!$E$3:$E$10005,E834,[1]!Table1[8])</f>
        <v/>
      </c>
      <c r="AM834" s="30">
        <f>SUMIF([1]route!$E$3:$E$10005,E834,[1]!Table1[9])</f>
        <v/>
      </c>
      <c r="AN834" s="30">
        <f>SUMIF([1]route!$E$3:$E$10005,E834,[1]!Table1[10])</f>
        <v/>
      </c>
      <c r="AO834" s="30">
        <f>SUMIF([1]route!$E$3:$E$10005,E834,[1]!Table1[11])</f>
        <v/>
      </c>
      <c r="AP834" s="30">
        <f>SUMIF([1]route!$E$3:$E$10005,E834,[1]!Table1[12])</f>
        <v/>
      </c>
      <c r="AQ834" s="30">
        <f>SUMIF([1]route!$E$3:$E$10005,E834,[1]!Table1[13])</f>
        <v/>
      </c>
      <c r="AR834" s="30">
        <f>SUMIF([1]route!$E$3:$E$10005,E834,[1]!Table1[14])</f>
        <v/>
      </c>
      <c r="AS834" s="30">
        <f>SUMIF([1]route!$E$3:$E$10005,E834,[1]!Table1[15])</f>
        <v/>
      </c>
      <c r="AT834" s="30">
        <f>SUMIF([1]route!$E$3:$E$10005,E834,[1]!Table1[16])</f>
        <v/>
      </c>
      <c r="AU834" s="30">
        <f>SUMIF([1]route!$E$3:$E$10005,E834,[1]!Table1[17])</f>
        <v/>
      </c>
      <c r="AV834" s="30">
        <f>SUMIF([1]route!$E$3:$E$10005,E834,[1]!Table1[18])</f>
        <v/>
      </c>
      <c r="AW834" s="30">
        <f>SUMIF([1]route!$E$3:$E$10005,E834,[1]!Table1[19])</f>
        <v/>
      </c>
      <c r="AX834" s="30">
        <f>SUMIF([1]route!$E$3:$E$10005,E834,[1]!Table1[20])</f>
        <v/>
      </c>
      <c r="AY834" s="30">
        <f>SUMIF([1]route!$E$3:$E$10005,E834,[1]!Table1[21])</f>
        <v/>
      </c>
      <c r="AZ834" s="30">
        <f>SUMIF([1]route!$E$3:$E$10005,E834,[1]!Table1[22])</f>
        <v/>
      </c>
      <c r="BA834" s="30">
        <f>SUMIF([1]route!$E$3:$E$10005,E834,[1]!Table1[23])</f>
        <v/>
      </c>
      <c r="BB834" s="30">
        <f>SUMIF([1]route!$E$3:$E$10005,E834,[1]!Table1[24])</f>
        <v/>
      </c>
      <c r="BC834" s="30">
        <f>SUMIF([1]route!$E$3:$E$10005,E834,[1]!Table1[25])</f>
        <v/>
      </c>
      <c r="BD834" s="30">
        <f>SUMIF([1]route!$E$3:$E$10005,E834,[1]!Table1[26])</f>
        <v/>
      </c>
      <c r="BE834" s="30">
        <f>SUMIF([1]route!$E$3:$E$10005,E834,[1]!Table1[27])</f>
        <v/>
      </c>
      <c r="BF834" s="30">
        <f>SUMIF([1]route!$E$3:$E$10005,E834,[1]!Table1[28])</f>
        <v/>
      </c>
      <c r="BG834" s="30">
        <f>SUMIF([1]route!$E$3:$E$10005,E834,[1]!Table1[29])</f>
        <v/>
      </c>
      <c r="BH834" s="30">
        <f>SUMIF([1]route!$E$3:$E$10005,E834,[1]!Table1[30])</f>
        <v/>
      </c>
      <c r="BI834" s="30">
        <f>SUMIF([1]route!$E$3:$E$10005,E834,[1]!Table1[31])</f>
        <v/>
      </c>
      <c r="BJ834" s="30">
        <f>SUMIF([1]route!$E$3:$E$10005,E834,[1]!Table1[Remain PO])</f>
        <v/>
      </c>
      <c r="BK834" s="31">
        <f>SUMIF([1]route!$E$3:$E$10005,E834,[1]!Table1[N+1])</f>
        <v/>
      </c>
      <c r="BL834" s="31">
        <f>SUMIF([1]route!$E$3:$E$10005,E834,[1]!Table1[N+2])</f>
        <v/>
      </c>
      <c r="BM834" s="31">
        <f>SUMIF([1]route!$E$3:$E$10005,E834,[1]!Table1[N+3])</f>
        <v/>
      </c>
      <c r="BN834" s="32">
        <f>SUMIF([1]route!$E$3:$E$10005,E834,[1]!Table1[N+4])</f>
        <v/>
      </c>
      <c r="BP834" s="37">
        <f>$V834-$AD834</f>
        <v/>
      </c>
      <c r="BQ834" s="35">
        <f>BP834-AE834</f>
        <v/>
      </c>
      <c r="BR834" s="35">
        <f>BQ834-AF834</f>
        <v/>
      </c>
      <c r="BS834" s="35">
        <f>BR834-AG834</f>
        <v/>
      </c>
      <c r="BT834" s="35">
        <f>BS834-AH834</f>
        <v/>
      </c>
      <c r="BU834" s="35">
        <f>BT834-AI834</f>
        <v/>
      </c>
      <c r="BV834" s="35">
        <f>BU834-AJ834</f>
        <v/>
      </c>
      <c r="BW834" s="35">
        <f>BV834-AK834</f>
        <v/>
      </c>
      <c r="BX834" s="35">
        <f>BW834-AL834</f>
        <v/>
      </c>
      <c r="BY834" s="35">
        <f>BX834-AM834</f>
        <v/>
      </c>
      <c r="BZ834" s="35">
        <f>BY834-AN834</f>
        <v/>
      </c>
      <c r="CA834" s="35">
        <f>BZ834-AO834</f>
        <v/>
      </c>
      <c r="CB834" s="35">
        <f>CA834-AP834</f>
        <v/>
      </c>
      <c r="CC834" s="35">
        <f>CB834-AQ834</f>
        <v/>
      </c>
      <c r="CD834" s="35">
        <f>CC834-AR834</f>
        <v/>
      </c>
      <c r="CE834" s="35">
        <f>CD834-AS834</f>
        <v/>
      </c>
      <c r="CF834" s="35">
        <f>CE834-AT834</f>
        <v/>
      </c>
      <c r="CG834" s="35">
        <f>CF834-AU834</f>
        <v/>
      </c>
      <c r="CH834" s="35">
        <f>CG834-AV834</f>
        <v/>
      </c>
      <c r="CI834" s="35">
        <f>CH834-AW834</f>
        <v/>
      </c>
      <c r="CJ834" s="35">
        <f>CI834-AX834</f>
        <v/>
      </c>
      <c r="CK834" s="35">
        <f>CJ834-AY834</f>
        <v/>
      </c>
      <c r="CL834" s="35">
        <f>CK834-AZ834</f>
        <v/>
      </c>
      <c r="CM834" s="35">
        <f>CL834-BA834</f>
        <v/>
      </c>
      <c r="CN834" s="35">
        <f>CM834-BB834</f>
        <v/>
      </c>
      <c r="CO834" s="35">
        <f>CN834-BC834</f>
        <v/>
      </c>
      <c r="CP834" s="35">
        <f>CO834-BD834</f>
        <v/>
      </c>
      <c r="CQ834" s="35">
        <f>CP834-BE834</f>
        <v/>
      </c>
      <c r="CR834" s="35">
        <f>CQ834-BF834</f>
        <v/>
      </c>
      <c r="CS834" s="35">
        <f>CR834-BG834</f>
        <v/>
      </c>
      <c r="CT834" s="35">
        <f>CS834-BH834</f>
        <v/>
      </c>
      <c r="CU834" s="35">
        <f>CT834-BI834</f>
        <v/>
      </c>
      <c r="CV834" s="35">
        <f>CU834-BJ834</f>
        <v/>
      </c>
      <c r="CW834" s="38">
        <f>CV834-BK834</f>
        <v/>
      </c>
      <c r="CX834" s="38">
        <f>CW834-BL834</f>
        <v/>
      </c>
      <c r="CY834" s="38">
        <f>CX834-BM834</f>
        <v/>
      </c>
      <c r="CZ834" s="39">
        <f>CY834-BN834</f>
        <v/>
      </c>
      <c r="DA834" s="35" t="n"/>
    </row>
    <row r="835">
      <c r="D835" s="19" t="n"/>
      <c r="E835" s="19" t="n"/>
      <c r="F835" s="21" t="n"/>
      <c r="G835" s="21" t="n"/>
      <c r="H835" s="21" t="n"/>
      <c r="I835" s="19" t="n"/>
      <c r="J835" s="19" t="n"/>
      <c r="K835" s="21" t="n"/>
      <c r="L835" s="21" t="n"/>
      <c r="M835" s="22" t="n"/>
      <c r="N835" s="22" t="n"/>
      <c r="O835" s="19" t="n"/>
      <c r="P835" s="21" t="n"/>
      <c r="Q835" s="167">
        <f>'Cutting Rules'!AD835</f>
        <v/>
      </c>
      <c r="R835" s="168" t="n"/>
      <c r="S835" s="24" t="n"/>
      <c r="T835" s="169" t="inlineStr"/>
      <c r="U835" s="19" t="n"/>
      <c r="V835" s="25" t="n"/>
      <c r="W835" s="26" t="n"/>
      <c r="X835" s="27" t="n"/>
      <c r="Y835" s="47" t="n"/>
      <c r="Z835" s="121">
        <f>IFERROR(VLOOKUP(E835,[1]route!$E$3:$BL$10005,59,0),"")&amp;IFERROR(VLOOKUP(E835,[1]route!$E$3:$BL$10005,60,0),"")</f>
        <v/>
      </c>
      <c r="AA835" s="172">
        <f>IF(R835&gt;V835,R835-V835,0)</f>
        <v/>
      </c>
      <c r="AB835" s="173">
        <f>AA835*O835*N835/1000</f>
        <v/>
      </c>
      <c r="AC835" s="4">
        <f>IFERROR(MATCH($X835,$BP835:$CZ835,0),"")</f>
        <v/>
      </c>
      <c r="AD835" s="29" t="n">
        <v>0</v>
      </c>
      <c r="AE835" s="30">
        <f>SUMIF([1]route!$E$3:$E$10005,E835,[1]!Table1[1])</f>
        <v/>
      </c>
      <c r="AF835" s="30">
        <f>SUMIF([1]route!$E$3:$E$10005,E835,[1]!Table1[2])</f>
        <v/>
      </c>
      <c r="AG835" s="30">
        <f>SUMIF([1]route!$E$3:$E$10005,E835,[1]!Table1[3])</f>
        <v/>
      </c>
      <c r="AH835" s="30">
        <f>SUMIF([1]route!$E$3:$E$10005,E835,[1]!Table1[4])</f>
        <v/>
      </c>
      <c r="AI835" s="30">
        <f>SUMIF([1]route!$E$3:$E$10005,E835,[1]!Table1[5])</f>
        <v/>
      </c>
      <c r="AJ835" s="30">
        <f>SUMIF([1]route!$E$3:$E$10005,E835,[1]!Table1[6])</f>
        <v/>
      </c>
      <c r="AK835" s="30">
        <f>SUMIF([1]route!$E$3:$E$10005,E835,[1]!Table1[7])</f>
        <v/>
      </c>
      <c r="AL835" s="30">
        <f>SUMIF([1]route!$E$3:$E$10005,E835,[1]!Table1[8])</f>
        <v/>
      </c>
      <c r="AM835" s="30">
        <f>SUMIF([1]route!$E$3:$E$10005,E835,[1]!Table1[9])</f>
        <v/>
      </c>
      <c r="AN835" s="30">
        <f>SUMIF([1]route!$E$3:$E$10005,E835,[1]!Table1[10])</f>
        <v/>
      </c>
      <c r="AO835" s="30">
        <f>SUMIF([1]route!$E$3:$E$10005,E835,[1]!Table1[11])</f>
        <v/>
      </c>
      <c r="AP835" s="30">
        <f>SUMIF([1]route!$E$3:$E$10005,E835,[1]!Table1[12])</f>
        <v/>
      </c>
      <c r="AQ835" s="30">
        <f>SUMIF([1]route!$E$3:$E$10005,E835,[1]!Table1[13])</f>
        <v/>
      </c>
      <c r="AR835" s="30">
        <f>SUMIF([1]route!$E$3:$E$10005,E835,[1]!Table1[14])</f>
        <v/>
      </c>
      <c r="AS835" s="30">
        <f>SUMIF([1]route!$E$3:$E$10005,E835,[1]!Table1[15])</f>
        <v/>
      </c>
      <c r="AT835" s="30">
        <f>SUMIF([1]route!$E$3:$E$10005,E835,[1]!Table1[16])</f>
        <v/>
      </c>
      <c r="AU835" s="30">
        <f>SUMIF([1]route!$E$3:$E$10005,E835,[1]!Table1[17])</f>
        <v/>
      </c>
      <c r="AV835" s="30">
        <f>SUMIF([1]route!$E$3:$E$10005,E835,[1]!Table1[18])</f>
        <v/>
      </c>
      <c r="AW835" s="30">
        <f>SUMIF([1]route!$E$3:$E$10005,E835,[1]!Table1[19])</f>
        <v/>
      </c>
      <c r="AX835" s="30">
        <f>SUMIF([1]route!$E$3:$E$10005,E835,[1]!Table1[20])</f>
        <v/>
      </c>
      <c r="AY835" s="30">
        <f>SUMIF([1]route!$E$3:$E$10005,E835,[1]!Table1[21])</f>
        <v/>
      </c>
      <c r="AZ835" s="30">
        <f>SUMIF([1]route!$E$3:$E$10005,E835,[1]!Table1[22])</f>
        <v/>
      </c>
      <c r="BA835" s="30">
        <f>SUMIF([1]route!$E$3:$E$10005,E835,[1]!Table1[23])</f>
        <v/>
      </c>
      <c r="BB835" s="30">
        <f>SUMIF([1]route!$E$3:$E$10005,E835,[1]!Table1[24])</f>
        <v/>
      </c>
      <c r="BC835" s="30">
        <f>SUMIF([1]route!$E$3:$E$10005,E835,[1]!Table1[25])</f>
        <v/>
      </c>
      <c r="BD835" s="30">
        <f>SUMIF([1]route!$E$3:$E$10005,E835,[1]!Table1[26])</f>
        <v/>
      </c>
      <c r="BE835" s="30">
        <f>SUMIF([1]route!$E$3:$E$10005,E835,[1]!Table1[27])</f>
        <v/>
      </c>
      <c r="BF835" s="30">
        <f>SUMIF([1]route!$E$3:$E$10005,E835,[1]!Table1[28])</f>
        <v/>
      </c>
      <c r="BG835" s="30">
        <f>SUMIF([1]route!$E$3:$E$10005,E835,[1]!Table1[29])</f>
        <v/>
      </c>
      <c r="BH835" s="30">
        <f>SUMIF([1]route!$E$3:$E$10005,E835,[1]!Table1[30])</f>
        <v/>
      </c>
      <c r="BI835" s="30">
        <f>SUMIF([1]route!$E$3:$E$10005,E835,[1]!Table1[31])</f>
        <v/>
      </c>
      <c r="BJ835" s="30">
        <f>SUMIF([1]route!$E$3:$E$10005,E835,[1]!Table1[Remain PO])</f>
        <v/>
      </c>
      <c r="BK835" s="31">
        <f>SUMIF([1]route!$E$3:$E$10005,E835,[1]!Table1[N+1])</f>
        <v/>
      </c>
      <c r="BL835" s="31">
        <f>SUMIF([1]route!$E$3:$E$10005,E835,[1]!Table1[N+2])</f>
        <v/>
      </c>
      <c r="BM835" s="31">
        <f>SUMIF([1]route!$E$3:$E$10005,E835,[1]!Table1[N+3])</f>
        <v/>
      </c>
      <c r="BN835" s="32">
        <f>SUMIF([1]route!$E$3:$E$10005,E835,[1]!Table1[N+4])</f>
        <v/>
      </c>
      <c r="BP835" s="37">
        <f>$V835-$AD835</f>
        <v/>
      </c>
      <c r="BQ835" s="35">
        <f>BP835-AE835</f>
        <v/>
      </c>
      <c r="BR835" s="35">
        <f>BQ835-AF835</f>
        <v/>
      </c>
      <c r="BS835" s="35">
        <f>BR835-AG835</f>
        <v/>
      </c>
      <c r="BT835" s="35">
        <f>BS835-AH835</f>
        <v/>
      </c>
      <c r="BU835" s="35">
        <f>BT835-AI835</f>
        <v/>
      </c>
      <c r="BV835" s="35">
        <f>BU835-AJ835</f>
        <v/>
      </c>
      <c r="BW835" s="35">
        <f>BV835-AK835</f>
        <v/>
      </c>
      <c r="BX835" s="35">
        <f>BW835-AL835</f>
        <v/>
      </c>
      <c r="BY835" s="35">
        <f>BX835-AM835</f>
        <v/>
      </c>
      <c r="BZ835" s="35">
        <f>BY835-AN835</f>
        <v/>
      </c>
      <c r="CA835" s="35">
        <f>BZ835-AO835</f>
        <v/>
      </c>
      <c r="CB835" s="35">
        <f>CA835-AP835</f>
        <v/>
      </c>
      <c r="CC835" s="35">
        <f>CB835-AQ835</f>
        <v/>
      </c>
      <c r="CD835" s="35">
        <f>CC835-AR835</f>
        <v/>
      </c>
      <c r="CE835" s="35">
        <f>CD835-AS835</f>
        <v/>
      </c>
      <c r="CF835" s="35">
        <f>CE835-AT835</f>
        <v/>
      </c>
      <c r="CG835" s="35">
        <f>CF835-AU835</f>
        <v/>
      </c>
      <c r="CH835" s="35">
        <f>CG835-AV835</f>
        <v/>
      </c>
      <c r="CI835" s="35">
        <f>CH835-AW835</f>
        <v/>
      </c>
      <c r="CJ835" s="35">
        <f>CI835-AX835</f>
        <v/>
      </c>
      <c r="CK835" s="35">
        <f>CJ835-AY835</f>
        <v/>
      </c>
      <c r="CL835" s="35">
        <f>CK835-AZ835</f>
        <v/>
      </c>
      <c r="CM835" s="35">
        <f>CL835-BA835</f>
        <v/>
      </c>
      <c r="CN835" s="35">
        <f>CM835-BB835</f>
        <v/>
      </c>
      <c r="CO835" s="35">
        <f>CN835-BC835</f>
        <v/>
      </c>
      <c r="CP835" s="35">
        <f>CO835-BD835</f>
        <v/>
      </c>
      <c r="CQ835" s="35">
        <f>CP835-BE835</f>
        <v/>
      </c>
      <c r="CR835" s="35">
        <f>CQ835-BF835</f>
        <v/>
      </c>
      <c r="CS835" s="35">
        <f>CR835-BG835</f>
        <v/>
      </c>
      <c r="CT835" s="35">
        <f>CS835-BH835</f>
        <v/>
      </c>
      <c r="CU835" s="35">
        <f>CT835-BI835</f>
        <v/>
      </c>
      <c r="CV835" s="35">
        <f>CU835-BJ835</f>
        <v/>
      </c>
      <c r="CW835" s="38">
        <f>CV835-BK835</f>
        <v/>
      </c>
      <c r="CX835" s="38">
        <f>CW835-BL835</f>
        <v/>
      </c>
      <c r="CY835" s="38">
        <f>CX835-BM835</f>
        <v/>
      </c>
      <c r="CZ835" s="39">
        <f>CY835-BN835</f>
        <v/>
      </c>
      <c r="DA835" s="35" t="n"/>
    </row>
    <row r="836">
      <c r="D836" s="19" t="n"/>
      <c r="E836" s="19" t="n"/>
      <c r="F836" s="21" t="n"/>
      <c r="G836" s="21" t="n"/>
      <c r="H836" s="21" t="n"/>
      <c r="I836" s="19" t="n"/>
      <c r="J836" s="19" t="n"/>
      <c r="K836" s="21" t="n"/>
      <c r="L836" s="21" t="n"/>
      <c r="M836" s="22" t="n"/>
      <c r="N836" s="22" t="n"/>
      <c r="O836" s="19" t="n"/>
      <c r="P836" s="21" t="n"/>
      <c r="Q836" s="167">
        <f>'Cutting Rules'!AD836</f>
        <v/>
      </c>
      <c r="R836" s="168" t="n"/>
      <c r="S836" s="24" t="n"/>
      <c r="T836" s="169" t="inlineStr"/>
      <c r="U836" s="19" t="n"/>
      <c r="V836" s="25" t="n"/>
      <c r="W836" s="26" t="n"/>
      <c r="X836" s="27" t="n"/>
      <c r="Y836" s="47" t="n"/>
      <c r="Z836" s="121">
        <f>IFERROR(VLOOKUP(E836,[1]route!$E$3:$BL$10005,59,0),"")&amp;IFERROR(VLOOKUP(E836,[1]route!$E$3:$BL$10005,60,0),"")</f>
        <v/>
      </c>
      <c r="AA836" s="172">
        <f>IF(R836&gt;V836,R836-V836,0)</f>
        <v/>
      </c>
      <c r="AB836" s="173">
        <f>AA836*O836*N836/1000</f>
        <v/>
      </c>
      <c r="AC836" s="4">
        <f>IFERROR(MATCH($X836,$BP836:$CZ836,0),"")</f>
        <v/>
      </c>
      <c r="AD836" s="29" t="n">
        <v>0</v>
      </c>
      <c r="AE836" s="30">
        <f>SUMIF([1]route!$E$3:$E$10005,E836,[1]!Table1[1])</f>
        <v/>
      </c>
      <c r="AF836" s="30">
        <f>SUMIF([1]route!$E$3:$E$10005,E836,[1]!Table1[2])</f>
        <v/>
      </c>
      <c r="AG836" s="30">
        <f>SUMIF([1]route!$E$3:$E$10005,E836,[1]!Table1[3])</f>
        <v/>
      </c>
      <c r="AH836" s="30">
        <f>SUMIF([1]route!$E$3:$E$10005,E836,[1]!Table1[4])</f>
        <v/>
      </c>
      <c r="AI836" s="30">
        <f>SUMIF([1]route!$E$3:$E$10005,E836,[1]!Table1[5])</f>
        <v/>
      </c>
      <c r="AJ836" s="30">
        <f>SUMIF([1]route!$E$3:$E$10005,E836,[1]!Table1[6])</f>
        <v/>
      </c>
      <c r="AK836" s="30">
        <f>SUMIF([1]route!$E$3:$E$10005,E836,[1]!Table1[7])</f>
        <v/>
      </c>
      <c r="AL836" s="30">
        <f>SUMIF([1]route!$E$3:$E$10005,E836,[1]!Table1[8])</f>
        <v/>
      </c>
      <c r="AM836" s="30">
        <f>SUMIF([1]route!$E$3:$E$10005,E836,[1]!Table1[9])</f>
        <v/>
      </c>
      <c r="AN836" s="30">
        <f>SUMIF([1]route!$E$3:$E$10005,E836,[1]!Table1[10])</f>
        <v/>
      </c>
      <c r="AO836" s="30">
        <f>SUMIF([1]route!$E$3:$E$10005,E836,[1]!Table1[11])</f>
        <v/>
      </c>
      <c r="AP836" s="30">
        <f>SUMIF([1]route!$E$3:$E$10005,E836,[1]!Table1[12])</f>
        <v/>
      </c>
      <c r="AQ836" s="30">
        <f>SUMIF([1]route!$E$3:$E$10005,E836,[1]!Table1[13])</f>
        <v/>
      </c>
      <c r="AR836" s="30">
        <f>SUMIF([1]route!$E$3:$E$10005,E836,[1]!Table1[14])</f>
        <v/>
      </c>
      <c r="AS836" s="30">
        <f>SUMIF([1]route!$E$3:$E$10005,E836,[1]!Table1[15])</f>
        <v/>
      </c>
      <c r="AT836" s="30">
        <f>SUMIF([1]route!$E$3:$E$10005,E836,[1]!Table1[16])</f>
        <v/>
      </c>
      <c r="AU836" s="30">
        <f>SUMIF([1]route!$E$3:$E$10005,E836,[1]!Table1[17])</f>
        <v/>
      </c>
      <c r="AV836" s="30">
        <f>SUMIF([1]route!$E$3:$E$10005,E836,[1]!Table1[18])</f>
        <v/>
      </c>
      <c r="AW836" s="30">
        <f>SUMIF([1]route!$E$3:$E$10005,E836,[1]!Table1[19])</f>
        <v/>
      </c>
      <c r="AX836" s="30">
        <f>SUMIF([1]route!$E$3:$E$10005,E836,[1]!Table1[20])</f>
        <v/>
      </c>
      <c r="AY836" s="30">
        <f>SUMIF([1]route!$E$3:$E$10005,E836,[1]!Table1[21])</f>
        <v/>
      </c>
      <c r="AZ836" s="30">
        <f>SUMIF([1]route!$E$3:$E$10005,E836,[1]!Table1[22])</f>
        <v/>
      </c>
      <c r="BA836" s="30">
        <f>SUMIF([1]route!$E$3:$E$10005,E836,[1]!Table1[23])</f>
        <v/>
      </c>
      <c r="BB836" s="30">
        <f>SUMIF([1]route!$E$3:$E$10005,E836,[1]!Table1[24])</f>
        <v/>
      </c>
      <c r="BC836" s="30">
        <f>SUMIF([1]route!$E$3:$E$10005,E836,[1]!Table1[25])</f>
        <v/>
      </c>
      <c r="BD836" s="30">
        <f>SUMIF([1]route!$E$3:$E$10005,E836,[1]!Table1[26])</f>
        <v/>
      </c>
      <c r="BE836" s="30">
        <f>SUMIF([1]route!$E$3:$E$10005,E836,[1]!Table1[27])</f>
        <v/>
      </c>
      <c r="BF836" s="30">
        <f>SUMIF([1]route!$E$3:$E$10005,E836,[1]!Table1[28])</f>
        <v/>
      </c>
      <c r="BG836" s="30">
        <f>SUMIF([1]route!$E$3:$E$10005,E836,[1]!Table1[29])</f>
        <v/>
      </c>
      <c r="BH836" s="30">
        <f>SUMIF([1]route!$E$3:$E$10005,E836,[1]!Table1[30])</f>
        <v/>
      </c>
      <c r="BI836" s="30">
        <f>SUMIF([1]route!$E$3:$E$10005,E836,[1]!Table1[31])</f>
        <v/>
      </c>
      <c r="BJ836" s="30">
        <f>SUMIF([1]route!$E$3:$E$10005,E836,[1]!Table1[Remain PO])</f>
        <v/>
      </c>
      <c r="BK836" s="31">
        <f>SUMIF([1]route!$E$3:$E$10005,E836,[1]!Table1[N+1])</f>
        <v/>
      </c>
      <c r="BL836" s="31">
        <f>SUMIF([1]route!$E$3:$E$10005,E836,[1]!Table1[N+2])</f>
        <v/>
      </c>
      <c r="BM836" s="31">
        <f>SUMIF([1]route!$E$3:$E$10005,E836,[1]!Table1[N+3])</f>
        <v/>
      </c>
      <c r="BN836" s="32">
        <f>SUMIF([1]route!$E$3:$E$10005,E836,[1]!Table1[N+4])</f>
        <v/>
      </c>
      <c r="BP836" s="37">
        <f>$V836-$AD836</f>
        <v/>
      </c>
      <c r="BQ836" s="35">
        <f>BP836-AE836</f>
        <v/>
      </c>
      <c r="BR836" s="35">
        <f>BQ836-AF836</f>
        <v/>
      </c>
      <c r="BS836" s="35">
        <f>BR836-AG836</f>
        <v/>
      </c>
      <c r="BT836" s="35">
        <f>BS836-AH836</f>
        <v/>
      </c>
      <c r="BU836" s="35">
        <f>BT836-AI836</f>
        <v/>
      </c>
      <c r="BV836" s="35">
        <f>BU836-AJ836</f>
        <v/>
      </c>
      <c r="BW836" s="35">
        <f>BV836-AK836</f>
        <v/>
      </c>
      <c r="BX836" s="35">
        <f>BW836-AL836</f>
        <v/>
      </c>
      <c r="BY836" s="35">
        <f>BX836-AM836</f>
        <v/>
      </c>
      <c r="BZ836" s="35">
        <f>BY836-AN836</f>
        <v/>
      </c>
      <c r="CA836" s="35">
        <f>BZ836-AO836</f>
        <v/>
      </c>
      <c r="CB836" s="35">
        <f>CA836-AP836</f>
        <v/>
      </c>
      <c r="CC836" s="35">
        <f>CB836-AQ836</f>
        <v/>
      </c>
      <c r="CD836" s="35">
        <f>CC836-AR836</f>
        <v/>
      </c>
      <c r="CE836" s="35">
        <f>CD836-AS836</f>
        <v/>
      </c>
      <c r="CF836" s="35">
        <f>CE836-AT836</f>
        <v/>
      </c>
      <c r="CG836" s="35">
        <f>CF836-AU836</f>
        <v/>
      </c>
      <c r="CH836" s="35">
        <f>CG836-AV836</f>
        <v/>
      </c>
      <c r="CI836" s="35">
        <f>CH836-AW836</f>
        <v/>
      </c>
      <c r="CJ836" s="35">
        <f>CI836-AX836</f>
        <v/>
      </c>
      <c r="CK836" s="35">
        <f>CJ836-AY836</f>
        <v/>
      </c>
      <c r="CL836" s="35">
        <f>CK836-AZ836</f>
        <v/>
      </c>
      <c r="CM836" s="35">
        <f>CL836-BA836</f>
        <v/>
      </c>
      <c r="CN836" s="35">
        <f>CM836-BB836</f>
        <v/>
      </c>
      <c r="CO836" s="35">
        <f>CN836-BC836</f>
        <v/>
      </c>
      <c r="CP836" s="35">
        <f>CO836-BD836</f>
        <v/>
      </c>
      <c r="CQ836" s="35">
        <f>CP836-BE836</f>
        <v/>
      </c>
      <c r="CR836" s="35">
        <f>CQ836-BF836</f>
        <v/>
      </c>
      <c r="CS836" s="35">
        <f>CR836-BG836</f>
        <v/>
      </c>
      <c r="CT836" s="35">
        <f>CS836-BH836</f>
        <v/>
      </c>
      <c r="CU836" s="35">
        <f>CT836-BI836</f>
        <v/>
      </c>
      <c r="CV836" s="35">
        <f>CU836-BJ836</f>
        <v/>
      </c>
      <c r="CW836" s="38">
        <f>CV836-BK836</f>
        <v/>
      </c>
      <c r="CX836" s="38">
        <f>CW836-BL836</f>
        <v/>
      </c>
      <c r="CY836" s="38">
        <f>CX836-BM836</f>
        <v/>
      </c>
      <c r="CZ836" s="39">
        <f>CY836-BN836</f>
        <v/>
      </c>
      <c r="DA836" s="35" t="n"/>
    </row>
    <row r="837">
      <c r="D837" s="19" t="n"/>
      <c r="E837" s="19" t="n"/>
      <c r="F837" s="21" t="n"/>
      <c r="G837" s="21" t="n"/>
      <c r="H837" s="21" t="n"/>
      <c r="I837" s="19" t="n"/>
      <c r="J837" s="19" t="n"/>
      <c r="K837" s="21" t="n"/>
      <c r="L837" s="21" t="n"/>
      <c r="M837" s="22" t="n"/>
      <c r="N837" s="22" t="n"/>
      <c r="O837" s="19" t="n"/>
      <c r="P837" s="21" t="n"/>
      <c r="Q837" s="167">
        <f>'Cutting Rules'!AD837</f>
        <v/>
      </c>
      <c r="R837" s="168" t="n"/>
      <c r="S837" s="24" t="n"/>
      <c r="T837" s="169" t="inlineStr"/>
      <c r="U837" s="19" t="n"/>
      <c r="V837" s="25" t="n"/>
      <c r="W837" s="26" t="n"/>
      <c r="X837" s="27" t="n"/>
      <c r="Y837" s="47" t="n"/>
      <c r="Z837" s="121">
        <f>IFERROR(VLOOKUP(E837,[1]route!$E$3:$BL$10005,59,0),"")&amp;IFERROR(VLOOKUP(E837,[1]route!$E$3:$BL$10005,60,0),"")</f>
        <v/>
      </c>
      <c r="AA837" s="172">
        <f>IF(R837&gt;V837,R837-V837,0)</f>
        <v/>
      </c>
      <c r="AB837" s="173">
        <f>AA837*O837*N837/1000</f>
        <v/>
      </c>
      <c r="AC837" s="4">
        <f>IFERROR(MATCH($X837,$BP837:$CZ837,0),"")</f>
        <v/>
      </c>
      <c r="AD837" s="29" t="n">
        <v>0</v>
      </c>
      <c r="AE837" s="30">
        <f>SUMIF([1]route!$E$3:$E$10005,E837,[1]!Table1[1])</f>
        <v/>
      </c>
      <c r="AF837" s="30">
        <f>SUMIF([1]route!$E$3:$E$10005,E837,[1]!Table1[2])</f>
        <v/>
      </c>
      <c r="AG837" s="30">
        <f>SUMIF([1]route!$E$3:$E$10005,E837,[1]!Table1[3])</f>
        <v/>
      </c>
      <c r="AH837" s="30">
        <f>SUMIF([1]route!$E$3:$E$10005,E837,[1]!Table1[4])</f>
        <v/>
      </c>
      <c r="AI837" s="30">
        <f>SUMIF([1]route!$E$3:$E$10005,E837,[1]!Table1[5])</f>
        <v/>
      </c>
      <c r="AJ837" s="30">
        <f>SUMIF([1]route!$E$3:$E$10005,E837,[1]!Table1[6])</f>
        <v/>
      </c>
      <c r="AK837" s="30">
        <f>SUMIF([1]route!$E$3:$E$10005,E837,[1]!Table1[7])</f>
        <v/>
      </c>
      <c r="AL837" s="30">
        <f>SUMIF([1]route!$E$3:$E$10005,E837,[1]!Table1[8])</f>
        <v/>
      </c>
      <c r="AM837" s="30">
        <f>SUMIF([1]route!$E$3:$E$10005,E837,[1]!Table1[9])</f>
        <v/>
      </c>
      <c r="AN837" s="30">
        <f>SUMIF([1]route!$E$3:$E$10005,E837,[1]!Table1[10])</f>
        <v/>
      </c>
      <c r="AO837" s="30">
        <f>SUMIF([1]route!$E$3:$E$10005,E837,[1]!Table1[11])</f>
        <v/>
      </c>
      <c r="AP837" s="30">
        <f>SUMIF([1]route!$E$3:$E$10005,E837,[1]!Table1[12])</f>
        <v/>
      </c>
      <c r="AQ837" s="30">
        <f>SUMIF([1]route!$E$3:$E$10005,E837,[1]!Table1[13])</f>
        <v/>
      </c>
      <c r="AR837" s="30">
        <f>SUMIF([1]route!$E$3:$E$10005,E837,[1]!Table1[14])</f>
        <v/>
      </c>
      <c r="AS837" s="30">
        <f>SUMIF([1]route!$E$3:$E$10005,E837,[1]!Table1[15])</f>
        <v/>
      </c>
      <c r="AT837" s="30">
        <f>SUMIF([1]route!$E$3:$E$10005,E837,[1]!Table1[16])</f>
        <v/>
      </c>
      <c r="AU837" s="30">
        <f>SUMIF([1]route!$E$3:$E$10005,E837,[1]!Table1[17])</f>
        <v/>
      </c>
      <c r="AV837" s="30">
        <f>SUMIF([1]route!$E$3:$E$10005,E837,[1]!Table1[18])</f>
        <v/>
      </c>
      <c r="AW837" s="30">
        <f>SUMIF([1]route!$E$3:$E$10005,E837,[1]!Table1[19])</f>
        <v/>
      </c>
      <c r="AX837" s="30">
        <f>SUMIF([1]route!$E$3:$E$10005,E837,[1]!Table1[20])</f>
        <v/>
      </c>
      <c r="AY837" s="30">
        <f>SUMIF([1]route!$E$3:$E$10005,E837,[1]!Table1[21])</f>
        <v/>
      </c>
      <c r="AZ837" s="30">
        <f>SUMIF([1]route!$E$3:$E$10005,E837,[1]!Table1[22])</f>
        <v/>
      </c>
      <c r="BA837" s="30">
        <f>SUMIF([1]route!$E$3:$E$10005,E837,[1]!Table1[23])</f>
        <v/>
      </c>
      <c r="BB837" s="30">
        <f>SUMIF([1]route!$E$3:$E$10005,E837,[1]!Table1[24])</f>
        <v/>
      </c>
      <c r="BC837" s="30">
        <f>SUMIF([1]route!$E$3:$E$10005,E837,[1]!Table1[25])</f>
        <v/>
      </c>
      <c r="BD837" s="30">
        <f>SUMIF([1]route!$E$3:$E$10005,E837,[1]!Table1[26])</f>
        <v/>
      </c>
      <c r="BE837" s="30">
        <f>SUMIF([1]route!$E$3:$E$10005,E837,[1]!Table1[27])</f>
        <v/>
      </c>
      <c r="BF837" s="30">
        <f>SUMIF([1]route!$E$3:$E$10005,E837,[1]!Table1[28])</f>
        <v/>
      </c>
      <c r="BG837" s="30">
        <f>SUMIF([1]route!$E$3:$E$10005,E837,[1]!Table1[29])</f>
        <v/>
      </c>
      <c r="BH837" s="30">
        <f>SUMIF([1]route!$E$3:$E$10005,E837,[1]!Table1[30])</f>
        <v/>
      </c>
      <c r="BI837" s="30">
        <f>SUMIF([1]route!$E$3:$E$10005,E837,[1]!Table1[31])</f>
        <v/>
      </c>
      <c r="BJ837" s="30">
        <f>SUMIF([1]route!$E$3:$E$10005,E837,[1]!Table1[Remain PO])</f>
        <v/>
      </c>
      <c r="BK837" s="31">
        <f>SUMIF([1]route!$E$3:$E$10005,E837,[1]!Table1[N+1])</f>
        <v/>
      </c>
      <c r="BL837" s="31">
        <f>SUMIF([1]route!$E$3:$E$10005,E837,[1]!Table1[N+2])</f>
        <v/>
      </c>
      <c r="BM837" s="31">
        <f>SUMIF([1]route!$E$3:$E$10005,E837,[1]!Table1[N+3])</f>
        <v/>
      </c>
      <c r="BN837" s="32">
        <f>SUMIF([1]route!$E$3:$E$10005,E837,[1]!Table1[N+4])</f>
        <v/>
      </c>
      <c r="BP837" s="37">
        <f>$V837-$AD837</f>
        <v/>
      </c>
      <c r="BQ837" s="35">
        <f>BP837-AE837</f>
        <v/>
      </c>
      <c r="BR837" s="35">
        <f>BQ837-AF837</f>
        <v/>
      </c>
      <c r="BS837" s="35">
        <f>BR837-AG837</f>
        <v/>
      </c>
      <c r="BT837" s="35">
        <f>BS837-AH837</f>
        <v/>
      </c>
      <c r="BU837" s="35">
        <f>BT837-AI837</f>
        <v/>
      </c>
      <c r="BV837" s="35">
        <f>BU837-AJ837</f>
        <v/>
      </c>
      <c r="BW837" s="35">
        <f>BV837-AK837</f>
        <v/>
      </c>
      <c r="BX837" s="35">
        <f>BW837-AL837</f>
        <v/>
      </c>
      <c r="BY837" s="35">
        <f>BX837-AM837</f>
        <v/>
      </c>
      <c r="BZ837" s="35">
        <f>BY837-AN837</f>
        <v/>
      </c>
      <c r="CA837" s="35">
        <f>BZ837-AO837</f>
        <v/>
      </c>
      <c r="CB837" s="35">
        <f>CA837-AP837</f>
        <v/>
      </c>
      <c r="CC837" s="35">
        <f>CB837-AQ837</f>
        <v/>
      </c>
      <c r="CD837" s="35">
        <f>CC837-AR837</f>
        <v/>
      </c>
      <c r="CE837" s="35">
        <f>CD837-AS837</f>
        <v/>
      </c>
      <c r="CF837" s="35">
        <f>CE837-AT837</f>
        <v/>
      </c>
      <c r="CG837" s="35">
        <f>CF837-AU837</f>
        <v/>
      </c>
      <c r="CH837" s="35">
        <f>CG837-AV837</f>
        <v/>
      </c>
      <c r="CI837" s="35">
        <f>CH837-AW837</f>
        <v/>
      </c>
      <c r="CJ837" s="35">
        <f>CI837-AX837</f>
        <v/>
      </c>
      <c r="CK837" s="35">
        <f>CJ837-AY837</f>
        <v/>
      </c>
      <c r="CL837" s="35">
        <f>CK837-AZ837</f>
        <v/>
      </c>
      <c r="CM837" s="35">
        <f>CL837-BA837</f>
        <v/>
      </c>
      <c r="CN837" s="35">
        <f>CM837-BB837</f>
        <v/>
      </c>
      <c r="CO837" s="35">
        <f>CN837-BC837</f>
        <v/>
      </c>
      <c r="CP837" s="35">
        <f>CO837-BD837</f>
        <v/>
      </c>
      <c r="CQ837" s="35">
        <f>CP837-BE837</f>
        <v/>
      </c>
      <c r="CR837" s="35">
        <f>CQ837-BF837</f>
        <v/>
      </c>
      <c r="CS837" s="35">
        <f>CR837-BG837</f>
        <v/>
      </c>
      <c r="CT837" s="35">
        <f>CS837-BH837</f>
        <v/>
      </c>
      <c r="CU837" s="35">
        <f>CT837-BI837</f>
        <v/>
      </c>
      <c r="CV837" s="35">
        <f>CU837-BJ837</f>
        <v/>
      </c>
      <c r="CW837" s="38">
        <f>CV837-BK837</f>
        <v/>
      </c>
      <c r="CX837" s="38">
        <f>CW837-BL837</f>
        <v/>
      </c>
      <c r="CY837" s="38">
        <f>CX837-BM837</f>
        <v/>
      </c>
      <c r="CZ837" s="39">
        <f>CY837-BN837</f>
        <v/>
      </c>
      <c r="DA837" s="35" t="n"/>
    </row>
    <row r="838">
      <c r="D838" s="19" t="n"/>
      <c r="E838" s="19" t="n"/>
      <c r="F838" s="21" t="n"/>
      <c r="G838" s="21" t="n"/>
      <c r="H838" s="21" t="n"/>
      <c r="I838" s="19" t="n"/>
      <c r="J838" s="19" t="n"/>
      <c r="K838" s="21" t="n"/>
      <c r="L838" s="21" t="n"/>
      <c r="M838" s="22" t="n"/>
      <c r="N838" s="22" t="n"/>
      <c r="O838" s="19" t="n"/>
      <c r="P838" s="21" t="n"/>
      <c r="Q838" s="167">
        <f>'Cutting Rules'!AD838</f>
        <v/>
      </c>
      <c r="R838" s="168" t="n"/>
      <c r="S838" s="24" t="n"/>
      <c r="T838" s="169" t="inlineStr"/>
      <c r="U838" s="19" t="n"/>
      <c r="V838" s="25" t="n"/>
      <c r="W838" s="26" t="n"/>
      <c r="X838" s="27" t="n"/>
      <c r="Y838" s="47" t="n"/>
      <c r="Z838" s="121">
        <f>IFERROR(VLOOKUP(E838,[1]route!$E$3:$BL$10005,59,0),"")&amp;IFERROR(VLOOKUP(E838,[1]route!$E$3:$BL$10005,60,0),"")</f>
        <v/>
      </c>
      <c r="AA838" s="172">
        <f>IF(R838&gt;V838,R838-V838,0)</f>
        <v/>
      </c>
      <c r="AB838" s="173">
        <f>AA838*O838*N838/1000</f>
        <v/>
      </c>
      <c r="AC838" s="4">
        <f>IFERROR(MATCH($X838,$BP838:$CZ838,0),"")</f>
        <v/>
      </c>
      <c r="AD838" s="29" t="n">
        <v>0</v>
      </c>
      <c r="AE838" s="30">
        <f>SUMIF([1]route!$E$3:$E$10005,E838,[1]!Table1[1])</f>
        <v/>
      </c>
      <c r="AF838" s="30">
        <f>SUMIF([1]route!$E$3:$E$10005,E838,[1]!Table1[2])</f>
        <v/>
      </c>
      <c r="AG838" s="30">
        <f>SUMIF([1]route!$E$3:$E$10005,E838,[1]!Table1[3])</f>
        <v/>
      </c>
      <c r="AH838" s="30">
        <f>SUMIF([1]route!$E$3:$E$10005,E838,[1]!Table1[4])</f>
        <v/>
      </c>
      <c r="AI838" s="30">
        <f>SUMIF([1]route!$E$3:$E$10005,E838,[1]!Table1[5])</f>
        <v/>
      </c>
      <c r="AJ838" s="30">
        <f>SUMIF([1]route!$E$3:$E$10005,E838,[1]!Table1[6])</f>
        <v/>
      </c>
      <c r="AK838" s="30">
        <f>SUMIF([1]route!$E$3:$E$10005,E838,[1]!Table1[7])</f>
        <v/>
      </c>
      <c r="AL838" s="30">
        <f>SUMIF([1]route!$E$3:$E$10005,E838,[1]!Table1[8])</f>
        <v/>
      </c>
      <c r="AM838" s="30">
        <f>SUMIF([1]route!$E$3:$E$10005,E838,[1]!Table1[9])</f>
        <v/>
      </c>
      <c r="AN838" s="30">
        <f>SUMIF([1]route!$E$3:$E$10005,E838,[1]!Table1[10])</f>
        <v/>
      </c>
      <c r="AO838" s="30">
        <f>SUMIF([1]route!$E$3:$E$10005,E838,[1]!Table1[11])</f>
        <v/>
      </c>
      <c r="AP838" s="30">
        <f>SUMIF([1]route!$E$3:$E$10005,E838,[1]!Table1[12])</f>
        <v/>
      </c>
      <c r="AQ838" s="30">
        <f>SUMIF([1]route!$E$3:$E$10005,E838,[1]!Table1[13])</f>
        <v/>
      </c>
      <c r="AR838" s="30">
        <f>SUMIF([1]route!$E$3:$E$10005,E838,[1]!Table1[14])</f>
        <v/>
      </c>
      <c r="AS838" s="30">
        <f>SUMIF([1]route!$E$3:$E$10005,E838,[1]!Table1[15])</f>
        <v/>
      </c>
      <c r="AT838" s="30">
        <f>SUMIF([1]route!$E$3:$E$10005,E838,[1]!Table1[16])</f>
        <v/>
      </c>
      <c r="AU838" s="30">
        <f>SUMIF([1]route!$E$3:$E$10005,E838,[1]!Table1[17])</f>
        <v/>
      </c>
      <c r="AV838" s="30">
        <f>SUMIF([1]route!$E$3:$E$10005,E838,[1]!Table1[18])</f>
        <v/>
      </c>
      <c r="AW838" s="30">
        <f>SUMIF([1]route!$E$3:$E$10005,E838,[1]!Table1[19])</f>
        <v/>
      </c>
      <c r="AX838" s="30">
        <f>SUMIF([1]route!$E$3:$E$10005,E838,[1]!Table1[20])</f>
        <v/>
      </c>
      <c r="AY838" s="30">
        <f>SUMIF([1]route!$E$3:$E$10005,E838,[1]!Table1[21])</f>
        <v/>
      </c>
      <c r="AZ838" s="30">
        <f>SUMIF([1]route!$E$3:$E$10005,E838,[1]!Table1[22])</f>
        <v/>
      </c>
      <c r="BA838" s="30">
        <f>SUMIF([1]route!$E$3:$E$10005,E838,[1]!Table1[23])</f>
        <v/>
      </c>
      <c r="BB838" s="30">
        <f>SUMIF([1]route!$E$3:$E$10005,E838,[1]!Table1[24])</f>
        <v/>
      </c>
      <c r="BC838" s="30">
        <f>SUMIF([1]route!$E$3:$E$10005,E838,[1]!Table1[25])</f>
        <v/>
      </c>
      <c r="BD838" s="30">
        <f>SUMIF([1]route!$E$3:$E$10005,E838,[1]!Table1[26])</f>
        <v/>
      </c>
      <c r="BE838" s="30">
        <f>SUMIF([1]route!$E$3:$E$10005,E838,[1]!Table1[27])</f>
        <v/>
      </c>
      <c r="BF838" s="30">
        <f>SUMIF([1]route!$E$3:$E$10005,E838,[1]!Table1[28])</f>
        <v/>
      </c>
      <c r="BG838" s="30">
        <f>SUMIF([1]route!$E$3:$E$10005,E838,[1]!Table1[29])</f>
        <v/>
      </c>
      <c r="BH838" s="30">
        <f>SUMIF([1]route!$E$3:$E$10005,E838,[1]!Table1[30])</f>
        <v/>
      </c>
      <c r="BI838" s="30">
        <f>SUMIF([1]route!$E$3:$E$10005,E838,[1]!Table1[31])</f>
        <v/>
      </c>
      <c r="BJ838" s="30">
        <f>SUMIF([1]route!$E$3:$E$10005,E838,[1]!Table1[Remain PO])</f>
        <v/>
      </c>
      <c r="BK838" s="31">
        <f>SUMIF([1]route!$E$3:$E$10005,E838,[1]!Table1[N+1])</f>
        <v/>
      </c>
      <c r="BL838" s="31">
        <f>SUMIF([1]route!$E$3:$E$10005,E838,[1]!Table1[N+2])</f>
        <v/>
      </c>
      <c r="BM838" s="31">
        <f>SUMIF([1]route!$E$3:$E$10005,E838,[1]!Table1[N+3])</f>
        <v/>
      </c>
      <c r="BN838" s="32">
        <f>SUMIF([1]route!$E$3:$E$10005,E838,[1]!Table1[N+4])</f>
        <v/>
      </c>
      <c r="BP838" s="37">
        <f>$V838-$AD838</f>
        <v/>
      </c>
      <c r="BQ838" s="35">
        <f>BP838-AE838</f>
        <v/>
      </c>
      <c r="BR838" s="35">
        <f>BQ838-AF838</f>
        <v/>
      </c>
      <c r="BS838" s="35">
        <f>BR838-AG838</f>
        <v/>
      </c>
      <c r="BT838" s="35">
        <f>BS838-AH838</f>
        <v/>
      </c>
      <c r="BU838" s="35">
        <f>BT838-AI838</f>
        <v/>
      </c>
      <c r="BV838" s="35">
        <f>BU838-AJ838</f>
        <v/>
      </c>
      <c r="BW838" s="35">
        <f>BV838-AK838</f>
        <v/>
      </c>
      <c r="BX838" s="35">
        <f>BW838-AL838</f>
        <v/>
      </c>
      <c r="BY838" s="35">
        <f>BX838-AM838</f>
        <v/>
      </c>
      <c r="BZ838" s="35">
        <f>BY838-AN838</f>
        <v/>
      </c>
      <c r="CA838" s="35">
        <f>BZ838-AO838</f>
        <v/>
      </c>
      <c r="CB838" s="35">
        <f>CA838-AP838</f>
        <v/>
      </c>
      <c r="CC838" s="35">
        <f>CB838-AQ838</f>
        <v/>
      </c>
      <c r="CD838" s="35">
        <f>CC838-AR838</f>
        <v/>
      </c>
      <c r="CE838" s="35">
        <f>CD838-AS838</f>
        <v/>
      </c>
      <c r="CF838" s="35">
        <f>CE838-AT838</f>
        <v/>
      </c>
      <c r="CG838" s="35">
        <f>CF838-AU838</f>
        <v/>
      </c>
      <c r="CH838" s="35">
        <f>CG838-AV838</f>
        <v/>
      </c>
      <c r="CI838" s="35">
        <f>CH838-AW838</f>
        <v/>
      </c>
      <c r="CJ838" s="35">
        <f>CI838-AX838</f>
        <v/>
      </c>
      <c r="CK838" s="35">
        <f>CJ838-AY838</f>
        <v/>
      </c>
      <c r="CL838" s="35">
        <f>CK838-AZ838</f>
        <v/>
      </c>
      <c r="CM838" s="35">
        <f>CL838-BA838</f>
        <v/>
      </c>
      <c r="CN838" s="35">
        <f>CM838-BB838</f>
        <v/>
      </c>
      <c r="CO838" s="35">
        <f>CN838-BC838</f>
        <v/>
      </c>
      <c r="CP838" s="35">
        <f>CO838-BD838</f>
        <v/>
      </c>
      <c r="CQ838" s="35">
        <f>CP838-BE838</f>
        <v/>
      </c>
      <c r="CR838" s="35">
        <f>CQ838-BF838</f>
        <v/>
      </c>
      <c r="CS838" s="35">
        <f>CR838-BG838</f>
        <v/>
      </c>
      <c r="CT838" s="35">
        <f>CS838-BH838</f>
        <v/>
      </c>
      <c r="CU838" s="35">
        <f>CT838-BI838</f>
        <v/>
      </c>
      <c r="CV838" s="35">
        <f>CU838-BJ838</f>
        <v/>
      </c>
      <c r="CW838" s="38">
        <f>CV838-BK838</f>
        <v/>
      </c>
      <c r="CX838" s="38">
        <f>CW838-BL838</f>
        <v/>
      </c>
      <c r="CY838" s="38">
        <f>CX838-BM838</f>
        <v/>
      </c>
      <c r="CZ838" s="39">
        <f>CY838-BN838</f>
        <v/>
      </c>
      <c r="DA838" s="35" t="n"/>
    </row>
    <row r="839">
      <c r="D839" s="19" t="n"/>
      <c r="E839" s="19" t="n"/>
      <c r="F839" s="21" t="n"/>
      <c r="G839" s="21" t="n"/>
      <c r="H839" s="21" t="n"/>
      <c r="I839" s="19" t="n"/>
      <c r="J839" s="19" t="n"/>
      <c r="K839" s="21" t="n"/>
      <c r="L839" s="21" t="n"/>
      <c r="M839" s="22" t="n"/>
      <c r="N839" s="22" t="n"/>
      <c r="O839" s="19" t="n"/>
      <c r="P839" s="21" t="n"/>
      <c r="Q839" s="167">
        <f>'Cutting Rules'!AD839</f>
        <v/>
      </c>
      <c r="R839" s="168" t="n"/>
      <c r="S839" s="24" t="n"/>
      <c r="T839" s="169" t="inlineStr"/>
      <c r="U839" s="19" t="n"/>
      <c r="V839" s="25" t="n"/>
      <c r="W839" s="26" t="n"/>
      <c r="X839" s="27" t="n"/>
      <c r="Y839" s="47" t="n"/>
      <c r="Z839" s="121">
        <f>IFERROR(VLOOKUP(E839,[1]route!$E$3:$BL$10005,59,0),"")&amp;IFERROR(VLOOKUP(E839,[1]route!$E$3:$BL$10005,60,0),"")</f>
        <v/>
      </c>
      <c r="AA839" s="172">
        <f>IF(R839&gt;V839,R839-V839,0)</f>
        <v/>
      </c>
      <c r="AB839" s="173">
        <f>AA839*O839*N839/1000</f>
        <v/>
      </c>
      <c r="AC839" s="4">
        <f>IFERROR(MATCH($X839,$BP839:$CZ839,0),"")</f>
        <v/>
      </c>
      <c r="AD839" s="29" t="n">
        <v>0</v>
      </c>
      <c r="AE839" s="30">
        <f>SUMIF([1]route!$E$3:$E$10005,E839,[1]!Table1[1])</f>
        <v/>
      </c>
      <c r="AF839" s="30">
        <f>SUMIF([1]route!$E$3:$E$10005,E839,[1]!Table1[2])</f>
        <v/>
      </c>
      <c r="AG839" s="30">
        <f>SUMIF([1]route!$E$3:$E$10005,E839,[1]!Table1[3])</f>
        <v/>
      </c>
      <c r="AH839" s="30">
        <f>SUMIF([1]route!$E$3:$E$10005,E839,[1]!Table1[4])</f>
        <v/>
      </c>
      <c r="AI839" s="30">
        <f>SUMIF([1]route!$E$3:$E$10005,E839,[1]!Table1[5])</f>
        <v/>
      </c>
      <c r="AJ839" s="30">
        <f>SUMIF([1]route!$E$3:$E$10005,E839,[1]!Table1[6])</f>
        <v/>
      </c>
      <c r="AK839" s="30">
        <f>SUMIF([1]route!$E$3:$E$10005,E839,[1]!Table1[7])</f>
        <v/>
      </c>
      <c r="AL839" s="30">
        <f>SUMIF([1]route!$E$3:$E$10005,E839,[1]!Table1[8])</f>
        <v/>
      </c>
      <c r="AM839" s="30">
        <f>SUMIF([1]route!$E$3:$E$10005,E839,[1]!Table1[9])</f>
        <v/>
      </c>
      <c r="AN839" s="30">
        <f>SUMIF([1]route!$E$3:$E$10005,E839,[1]!Table1[10])</f>
        <v/>
      </c>
      <c r="AO839" s="30">
        <f>SUMIF([1]route!$E$3:$E$10005,E839,[1]!Table1[11])</f>
        <v/>
      </c>
      <c r="AP839" s="30">
        <f>SUMIF([1]route!$E$3:$E$10005,E839,[1]!Table1[12])</f>
        <v/>
      </c>
      <c r="AQ839" s="30">
        <f>SUMIF([1]route!$E$3:$E$10005,E839,[1]!Table1[13])</f>
        <v/>
      </c>
      <c r="AR839" s="30">
        <f>SUMIF([1]route!$E$3:$E$10005,E839,[1]!Table1[14])</f>
        <v/>
      </c>
      <c r="AS839" s="30">
        <f>SUMIF([1]route!$E$3:$E$10005,E839,[1]!Table1[15])</f>
        <v/>
      </c>
      <c r="AT839" s="30">
        <f>SUMIF([1]route!$E$3:$E$10005,E839,[1]!Table1[16])</f>
        <v/>
      </c>
      <c r="AU839" s="30">
        <f>SUMIF([1]route!$E$3:$E$10005,E839,[1]!Table1[17])</f>
        <v/>
      </c>
      <c r="AV839" s="30">
        <f>SUMIF([1]route!$E$3:$E$10005,E839,[1]!Table1[18])</f>
        <v/>
      </c>
      <c r="AW839" s="30">
        <f>SUMIF([1]route!$E$3:$E$10005,E839,[1]!Table1[19])</f>
        <v/>
      </c>
      <c r="AX839" s="30">
        <f>SUMIF([1]route!$E$3:$E$10005,E839,[1]!Table1[20])</f>
        <v/>
      </c>
      <c r="AY839" s="30">
        <f>SUMIF([1]route!$E$3:$E$10005,E839,[1]!Table1[21])</f>
        <v/>
      </c>
      <c r="AZ839" s="30">
        <f>SUMIF([1]route!$E$3:$E$10005,E839,[1]!Table1[22])</f>
        <v/>
      </c>
      <c r="BA839" s="30">
        <f>SUMIF([1]route!$E$3:$E$10005,E839,[1]!Table1[23])</f>
        <v/>
      </c>
      <c r="BB839" s="30">
        <f>SUMIF([1]route!$E$3:$E$10005,E839,[1]!Table1[24])</f>
        <v/>
      </c>
      <c r="BC839" s="30">
        <f>SUMIF([1]route!$E$3:$E$10005,E839,[1]!Table1[25])</f>
        <v/>
      </c>
      <c r="BD839" s="30">
        <f>SUMIF([1]route!$E$3:$E$10005,E839,[1]!Table1[26])</f>
        <v/>
      </c>
      <c r="BE839" s="30">
        <f>SUMIF([1]route!$E$3:$E$10005,E839,[1]!Table1[27])</f>
        <v/>
      </c>
      <c r="BF839" s="30">
        <f>SUMIF([1]route!$E$3:$E$10005,E839,[1]!Table1[28])</f>
        <v/>
      </c>
      <c r="BG839" s="30">
        <f>SUMIF([1]route!$E$3:$E$10005,E839,[1]!Table1[29])</f>
        <v/>
      </c>
      <c r="BH839" s="30">
        <f>SUMIF([1]route!$E$3:$E$10005,E839,[1]!Table1[30])</f>
        <v/>
      </c>
      <c r="BI839" s="30">
        <f>SUMIF([1]route!$E$3:$E$10005,E839,[1]!Table1[31])</f>
        <v/>
      </c>
      <c r="BJ839" s="30">
        <f>SUMIF([1]route!$E$3:$E$10005,E839,[1]!Table1[Remain PO])</f>
        <v/>
      </c>
      <c r="BK839" s="31">
        <f>SUMIF([1]route!$E$3:$E$10005,E839,[1]!Table1[N+1])</f>
        <v/>
      </c>
      <c r="BL839" s="31">
        <f>SUMIF([1]route!$E$3:$E$10005,E839,[1]!Table1[N+2])</f>
        <v/>
      </c>
      <c r="BM839" s="31">
        <f>SUMIF([1]route!$E$3:$E$10005,E839,[1]!Table1[N+3])</f>
        <v/>
      </c>
      <c r="BN839" s="32">
        <f>SUMIF([1]route!$E$3:$E$10005,E839,[1]!Table1[N+4])</f>
        <v/>
      </c>
      <c r="BP839" s="37">
        <f>$V839-$AD839</f>
        <v/>
      </c>
      <c r="BQ839" s="35">
        <f>BP839-AE839</f>
        <v/>
      </c>
      <c r="BR839" s="35">
        <f>BQ839-AF839</f>
        <v/>
      </c>
      <c r="BS839" s="35">
        <f>BR839-AG839</f>
        <v/>
      </c>
      <c r="BT839" s="35">
        <f>BS839-AH839</f>
        <v/>
      </c>
      <c r="BU839" s="35">
        <f>BT839-AI839</f>
        <v/>
      </c>
      <c r="BV839" s="35">
        <f>BU839-AJ839</f>
        <v/>
      </c>
      <c r="BW839" s="35">
        <f>BV839-AK839</f>
        <v/>
      </c>
      <c r="BX839" s="35">
        <f>BW839-AL839</f>
        <v/>
      </c>
      <c r="BY839" s="35">
        <f>BX839-AM839</f>
        <v/>
      </c>
      <c r="BZ839" s="35">
        <f>BY839-AN839</f>
        <v/>
      </c>
      <c r="CA839" s="35">
        <f>BZ839-AO839</f>
        <v/>
      </c>
      <c r="CB839" s="35">
        <f>CA839-AP839</f>
        <v/>
      </c>
      <c r="CC839" s="35">
        <f>CB839-AQ839</f>
        <v/>
      </c>
      <c r="CD839" s="35">
        <f>CC839-AR839</f>
        <v/>
      </c>
      <c r="CE839" s="35">
        <f>CD839-AS839</f>
        <v/>
      </c>
      <c r="CF839" s="35">
        <f>CE839-AT839</f>
        <v/>
      </c>
      <c r="CG839" s="35">
        <f>CF839-AU839</f>
        <v/>
      </c>
      <c r="CH839" s="35">
        <f>CG839-AV839</f>
        <v/>
      </c>
      <c r="CI839" s="35">
        <f>CH839-AW839</f>
        <v/>
      </c>
      <c r="CJ839" s="35">
        <f>CI839-AX839</f>
        <v/>
      </c>
      <c r="CK839" s="35">
        <f>CJ839-AY839</f>
        <v/>
      </c>
      <c r="CL839" s="35">
        <f>CK839-AZ839</f>
        <v/>
      </c>
      <c r="CM839" s="35">
        <f>CL839-BA839</f>
        <v/>
      </c>
      <c r="CN839" s="35">
        <f>CM839-BB839</f>
        <v/>
      </c>
      <c r="CO839" s="35">
        <f>CN839-BC839</f>
        <v/>
      </c>
      <c r="CP839" s="35">
        <f>CO839-BD839</f>
        <v/>
      </c>
      <c r="CQ839" s="35">
        <f>CP839-BE839</f>
        <v/>
      </c>
      <c r="CR839" s="35">
        <f>CQ839-BF839</f>
        <v/>
      </c>
      <c r="CS839" s="35">
        <f>CR839-BG839</f>
        <v/>
      </c>
      <c r="CT839" s="35">
        <f>CS839-BH839</f>
        <v/>
      </c>
      <c r="CU839" s="35">
        <f>CT839-BI839</f>
        <v/>
      </c>
      <c r="CV839" s="35">
        <f>CU839-BJ839</f>
        <v/>
      </c>
      <c r="CW839" s="38">
        <f>CV839-BK839</f>
        <v/>
      </c>
      <c r="CX839" s="38">
        <f>CW839-BL839</f>
        <v/>
      </c>
      <c r="CY839" s="38">
        <f>CX839-BM839</f>
        <v/>
      </c>
      <c r="CZ839" s="39">
        <f>CY839-BN839</f>
        <v/>
      </c>
      <c r="DA839" s="35" t="n"/>
    </row>
    <row r="840">
      <c r="D840" s="19" t="n"/>
      <c r="E840" s="19" t="n"/>
      <c r="F840" s="21" t="n"/>
      <c r="G840" s="21" t="n"/>
      <c r="H840" s="21" t="n"/>
      <c r="I840" s="19" t="n"/>
      <c r="J840" s="19" t="n"/>
      <c r="K840" s="21" t="n"/>
      <c r="L840" s="21" t="n"/>
      <c r="M840" s="22" t="n"/>
      <c r="N840" s="22" t="n"/>
      <c r="O840" s="19" t="n"/>
      <c r="P840" s="21" t="n"/>
      <c r="Q840" s="167">
        <f>'Cutting Rules'!AD840</f>
        <v/>
      </c>
      <c r="R840" s="168" t="n"/>
      <c r="S840" s="24" t="n"/>
      <c r="T840" s="169" t="inlineStr"/>
      <c r="U840" s="19" t="n"/>
      <c r="V840" s="25" t="n"/>
      <c r="W840" s="26" t="n"/>
      <c r="X840" s="27" t="n"/>
      <c r="Y840" s="47" t="n"/>
      <c r="Z840" s="121">
        <f>IFERROR(VLOOKUP(E840,[1]route!$E$3:$BL$10005,59,0),"")&amp;IFERROR(VLOOKUP(E840,[1]route!$E$3:$BL$10005,60,0),"")</f>
        <v/>
      </c>
      <c r="AA840" s="172">
        <f>IF(R840&gt;V840,R840-V840,0)</f>
        <v/>
      </c>
      <c r="AB840" s="173">
        <f>AA840*O840*N840/1000</f>
        <v/>
      </c>
      <c r="AC840" s="4">
        <f>IFERROR(MATCH($X840,$BP840:$CZ840,0),"")</f>
        <v/>
      </c>
      <c r="AD840" s="29" t="n">
        <v>0</v>
      </c>
      <c r="AE840" s="30">
        <f>SUMIF([1]route!$E$3:$E$10005,E840,[1]!Table1[1])</f>
        <v/>
      </c>
      <c r="AF840" s="30">
        <f>SUMIF([1]route!$E$3:$E$10005,E840,[1]!Table1[2])</f>
        <v/>
      </c>
      <c r="AG840" s="30">
        <f>SUMIF([1]route!$E$3:$E$10005,E840,[1]!Table1[3])</f>
        <v/>
      </c>
      <c r="AH840" s="30">
        <f>SUMIF([1]route!$E$3:$E$10005,E840,[1]!Table1[4])</f>
        <v/>
      </c>
      <c r="AI840" s="30">
        <f>SUMIF([1]route!$E$3:$E$10005,E840,[1]!Table1[5])</f>
        <v/>
      </c>
      <c r="AJ840" s="30">
        <f>SUMIF([1]route!$E$3:$E$10005,E840,[1]!Table1[6])</f>
        <v/>
      </c>
      <c r="AK840" s="30">
        <f>SUMIF([1]route!$E$3:$E$10005,E840,[1]!Table1[7])</f>
        <v/>
      </c>
      <c r="AL840" s="30">
        <f>SUMIF([1]route!$E$3:$E$10005,E840,[1]!Table1[8])</f>
        <v/>
      </c>
      <c r="AM840" s="30">
        <f>SUMIF([1]route!$E$3:$E$10005,E840,[1]!Table1[9])</f>
        <v/>
      </c>
      <c r="AN840" s="30">
        <f>SUMIF([1]route!$E$3:$E$10005,E840,[1]!Table1[10])</f>
        <v/>
      </c>
      <c r="AO840" s="30">
        <f>SUMIF([1]route!$E$3:$E$10005,E840,[1]!Table1[11])</f>
        <v/>
      </c>
      <c r="AP840" s="30">
        <f>SUMIF([1]route!$E$3:$E$10005,E840,[1]!Table1[12])</f>
        <v/>
      </c>
      <c r="AQ840" s="30">
        <f>SUMIF([1]route!$E$3:$E$10005,E840,[1]!Table1[13])</f>
        <v/>
      </c>
      <c r="AR840" s="30">
        <f>SUMIF([1]route!$E$3:$E$10005,E840,[1]!Table1[14])</f>
        <v/>
      </c>
      <c r="AS840" s="30">
        <f>SUMIF([1]route!$E$3:$E$10005,E840,[1]!Table1[15])</f>
        <v/>
      </c>
      <c r="AT840" s="30">
        <f>SUMIF([1]route!$E$3:$E$10005,E840,[1]!Table1[16])</f>
        <v/>
      </c>
      <c r="AU840" s="30">
        <f>SUMIF([1]route!$E$3:$E$10005,E840,[1]!Table1[17])</f>
        <v/>
      </c>
      <c r="AV840" s="30">
        <f>SUMIF([1]route!$E$3:$E$10005,E840,[1]!Table1[18])</f>
        <v/>
      </c>
      <c r="AW840" s="30">
        <f>SUMIF([1]route!$E$3:$E$10005,E840,[1]!Table1[19])</f>
        <v/>
      </c>
      <c r="AX840" s="30">
        <f>SUMIF([1]route!$E$3:$E$10005,E840,[1]!Table1[20])</f>
        <v/>
      </c>
      <c r="AY840" s="30">
        <f>SUMIF([1]route!$E$3:$E$10005,E840,[1]!Table1[21])</f>
        <v/>
      </c>
      <c r="AZ840" s="30">
        <f>SUMIF([1]route!$E$3:$E$10005,E840,[1]!Table1[22])</f>
        <v/>
      </c>
      <c r="BA840" s="30">
        <f>SUMIF([1]route!$E$3:$E$10005,E840,[1]!Table1[23])</f>
        <v/>
      </c>
      <c r="BB840" s="30">
        <f>SUMIF([1]route!$E$3:$E$10005,E840,[1]!Table1[24])</f>
        <v/>
      </c>
      <c r="BC840" s="30">
        <f>SUMIF([1]route!$E$3:$E$10005,E840,[1]!Table1[25])</f>
        <v/>
      </c>
      <c r="BD840" s="30">
        <f>SUMIF([1]route!$E$3:$E$10005,E840,[1]!Table1[26])</f>
        <v/>
      </c>
      <c r="BE840" s="30">
        <f>SUMIF([1]route!$E$3:$E$10005,E840,[1]!Table1[27])</f>
        <v/>
      </c>
      <c r="BF840" s="30">
        <f>SUMIF([1]route!$E$3:$E$10005,E840,[1]!Table1[28])</f>
        <v/>
      </c>
      <c r="BG840" s="30">
        <f>SUMIF([1]route!$E$3:$E$10005,E840,[1]!Table1[29])</f>
        <v/>
      </c>
      <c r="BH840" s="30">
        <f>SUMIF([1]route!$E$3:$E$10005,E840,[1]!Table1[30])</f>
        <v/>
      </c>
      <c r="BI840" s="30">
        <f>SUMIF([1]route!$E$3:$E$10005,E840,[1]!Table1[31])</f>
        <v/>
      </c>
      <c r="BJ840" s="30">
        <f>SUMIF([1]route!$E$3:$E$10005,E840,[1]!Table1[Remain PO])</f>
        <v/>
      </c>
      <c r="BK840" s="31">
        <f>SUMIF([1]route!$E$3:$E$10005,E840,[1]!Table1[N+1])</f>
        <v/>
      </c>
      <c r="BL840" s="31">
        <f>SUMIF([1]route!$E$3:$E$10005,E840,[1]!Table1[N+2])</f>
        <v/>
      </c>
      <c r="BM840" s="31">
        <f>SUMIF([1]route!$E$3:$E$10005,E840,[1]!Table1[N+3])</f>
        <v/>
      </c>
      <c r="BN840" s="32">
        <f>SUMIF([1]route!$E$3:$E$10005,E840,[1]!Table1[N+4])</f>
        <v/>
      </c>
      <c r="BP840" s="37">
        <f>$V840-$AD840</f>
        <v/>
      </c>
      <c r="BQ840" s="35">
        <f>BP840-AE840</f>
        <v/>
      </c>
      <c r="BR840" s="35">
        <f>BQ840-AF840</f>
        <v/>
      </c>
      <c r="BS840" s="35">
        <f>BR840-AG840</f>
        <v/>
      </c>
      <c r="BT840" s="35">
        <f>BS840-AH840</f>
        <v/>
      </c>
      <c r="BU840" s="35">
        <f>BT840-AI840</f>
        <v/>
      </c>
      <c r="BV840" s="35">
        <f>BU840-AJ840</f>
        <v/>
      </c>
      <c r="BW840" s="35">
        <f>BV840-AK840</f>
        <v/>
      </c>
      <c r="BX840" s="35">
        <f>BW840-AL840</f>
        <v/>
      </c>
      <c r="BY840" s="35">
        <f>BX840-AM840</f>
        <v/>
      </c>
      <c r="BZ840" s="35">
        <f>BY840-AN840</f>
        <v/>
      </c>
      <c r="CA840" s="35">
        <f>BZ840-AO840</f>
        <v/>
      </c>
      <c r="CB840" s="35">
        <f>CA840-AP840</f>
        <v/>
      </c>
      <c r="CC840" s="35">
        <f>CB840-AQ840</f>
        <v/>
      </c>
      <c r="CD840" s="35">
        <f>CC840-AR840</f>
        <v/>
      </c>
      <c r="CE840" s="35">
        <f>CD840-AS840</f>
        <v/>
      </c>
      <c r="CF840" s="35">
        <f>CE840-AT840</f>
        <v/>
      </c>
      <c r="CG840" s="35">
        <f>CF840-AU840</f>
        <v/>
      </c>
      <c r="CH840" s="35">
        <f>CG840-AV840</f>
        <v/>
      </c>
      <c r="CI840" s="35">
        <f>CH840-AW840</f>
        <v/>
      </c>
      <c r="CJ840" s="35">
        <f>CI840-AX840</f>
        <v/>
      </c>
      <c r="CK840" s="35">
        <f>CJ840-AY840</f>
        <v/>
      </c>
      <c r="CL840" s="35">
        <f>CK840-AZ840</f>
        <v/>
      </c>
      <c r="CM840" s="35">
        <f>CL840-BA840</f>
        <v/>
      </c>
      <c r="CN840" s="35">
        <f>CM840-BB840</f>
        <v/>
      </c>
      <c r="CO840" s="35">
        <f>CN840-BC840</f>
        <v/>
      </c>
      <c r="CP840" s="35">
        <f>CO840-BD840</f>
        <v/>
      </c>
      <c r="CQ840" s="35">
        <f>CP840-BE840</f>
        <v/>
      </c>
      <c r="CR840" s="35">
        <f>CQ840-BF840</f>
        <v/>
      </c>
      <c r="CS840" s="35">
        <f>CR840-BG840</f>
        <v/>
      </c>
      <c r="CT840" s="35">
        <f>CS840-BH840</f>
        <v/>
      </c>
      <c r="CU840" s="35">
        <f>CT840-BI840</f>
        <v/>
      </c>
      <c r="CV840" s="35">
        <f>CU840-BJ840</f>
        <v/>
      </c>
      <c r="CW840" s="38">
        <f>CV840-BK840</f>
        <v/>
      </c>
      <c r="CX840" s="38">
        <f>CW840-BL840</f>
        <v/>
      </c>
      <c r="CY840" s="38">
        <f>CX840-BM840</f>
        <v/>
      </c>
      <c r="CZ840" s="39">
        <f>CY840-BN840</f>
        <v/>
      </c>
      <c r="DA840" s="35" t="n"/>
    </row>
    <row r="841">
      <c r="D841" s="19" t="n"/>
      <c r="E841" s="19" t="n"/>
      <c r="F841" s="21" t="n"/>
      <c r="G841" s="21" t="n"/>
      <c r="H841" s="21" t="n"/>
      <c r="I841" s="19" t="n"/>
      <c r="J841" s="19" t="n"/>
      <c r="K841" s="21" t="n"/>
      <c r="L841" s="21" t="n"/>
      <c r="M841" s="22" t="n"/>
      <c r="N841" s="22" t="n"/>
      <c r="O841" s="19" t="n"/>
      <c r="P841" s="21" t="n"/>
      <c r="Q841" s="167">
        <f>'Cutting Rules'!AD841</f>
        <v/>
      </c>
      <c r="R841" s="168" t="n"/>
      <c r="S841" s="24" t="n"/>
      <c r="T841" s="169" t="inlineStr"/>
      <c r="U841" s="19" t="n"/>
      <c r="V841" s="25" t="n"/>
      <c r="W841" s="26" t="n"/>
      <c r="X841" s="27" t="n"/>
      <c r="Y841" s="47" t="n"/>
      <c r="Z841" s="121">
        <f>IFERROR(VLOOKUP(E841,[1]route!$E$3:$BL$10005,59,0),"")&amp;IFERROR(VLOOKUP(E841,[1]route!$E$3:$BL$10005,60,0),"")</f>
        <v/>
      </c>
      <c r="AA841" s="172">
        <f>IF(R841&gt;V841,R841-V841,0)</f>
        <v/>
      </c>
      <c r="AB841" s="173">
        <f>AA841*O841*N841/1000</f>
        <v/>
      </c>
      <c r="AC841" s="4">
        <f>IFERROR(MATCH($X841,$BP841:$CZ841,0),"")</f>
        <v/>
      </c>
      <c r="AD841" s="29" t="n">
        <v>0</v>
      </c>
      <c r="AE841" s="30">
        <f>SUMIF([1]route!$E$3:$E$10005,E841,[1]!Table1[1])</f>
        <v/>
      </c>
      <c r="AF841" s="30">
        <f>SUMIF([1]route!$E$3:$E$10005,E841,[1]!Table1[2])</f>
        <v/>
      </c>
      <c r="AG841" s="30">
        <f>SUMIF([1]route!$E$3:$E$10005,E841,[1]!Table1[3])</f>
        <v/>
      </c>
      <c r="AH841" s="30">
        <f>SUMIF([1]route!$E$3:$E$10005,E841,[1]!Table1[4])</f>
        <v/>
      </c>
      <c r="AI841" s="30">
        <f>SUMIF([1]route!$E$3:$E$10005,E841,[1]!Table1[5])</f>
        <v/>
      </c>
      <c r="AJ841" s="30">
        <f>SUMIF([1]route!$E$3:$E$10005,E841,[1]!Table1[6])</f>
        <v/>
      </c>
      <c r="AK841" s="30">
        <f>SUMIF([1]route!$E$3:$E$10005,E841,[1]!Table1[7])</f>
        <v/>
      </c>
      <c r="AL841" s="30">
        <f>SUMIF([1]route!$E$3:$E$10005,E841,[1]!Table1[8])</f>
        <v/>
      </c>
      <c r="AM841" s="30">
        <f>SUMIF([1]route!$E$3:$E$10005,E841,[1]!Table1[9])</f>
        <v/>
      </c>
      <c r="AN841" s="30">
        <f>SUMIF([1]route!$E$3:$E$10005,E841,[1]!Table1[10])</f>
        <v/>
      </c>
      <c r="AO841" s="30">
        <f>SUMIF([1]route!$E$3:$E$10005,E841,[1]!Table1[11])</f>
        <v/>
      </c>
      <c r="AP841" s="30">
        <f>SUMIF([1]route!$E$3:$E$10005,E841,[1]!Table1[12])</f>
        <v/>
      </c>
      <c r="AQ841" s="30">
        <f>SUMIF([1]route!$E$3:$E$10005,E841,[1]!Table1[13])</f>
        <v/>
      </c>
      <c r="AR841" s="30">
        <f>SUMIF([1]route!$E$3:$E$10005,E841,[1]!Table1[14])</f>
        <v/>
      </c>
      <c r="AS841" s="30">
        <f>SUMIF([1]route!$E$3:$E$10005,E841,[1]!Table1[15])</f>
        <v/>
      </c>
      <c r="AT841" s="30">
        <f>SUMIF([1]route!$E$3:$E$10005,E841,[1]!Table1[16])</f>
        <v/>
      </c>
      <c r="AU841" s="30">
        <f>SUMIF([1]route!$E$3:$E$10005,E841,[1]!Table1[17])</f>
        <v/>
      </c>
      <c r="AV841" s="30">
        <f>SUMIF([1]route!$E$3:$E$10005,E841,[1]!Table1[18])</f>
        <v/>
      </c>
      <c r="AW841" s="30">
        <f>SUMIF([1]route!$E$3:$E$10005,E841,[1]!Table1[19])</f>
        <v/>
      </c>
      <c r="AX841" s="30">
        <f>SUMIF([1]route!$E$3:$E$10005,E841,[1]!Table1[20])</f>
        <v/>
      </c>
      <c r="AY841" s="30">
        <f>SUMIF([1]route!$E$3:$E$10005,E841,[1]!Table1[21])</f>
        <v/>
      </c>
      <c r="AZ841" s="30">
        <f>SUMIF([1]route!$E$3:$E$10005,E841,[1]!Table1[22])</f>
        <v/>
      </c>
      <c r="BA841" s="30">
        <f>SUMIF([1]route!$E$3:$E$10005,E841,[1]!Table1[23])</f>
        <v/>
      </c>
      <c r="BB841" s="30">
        <f>SUMIF([1]route!$E$3:$E$10005,E841,[1]!Table1[24])</f>
        <v/>
      </c>
      <c r="BC841" s="30">
        <f>SUMIF([1]route!$E$3:$E$10005,E841,[1]!Table1[25])</f>
        <v/>
      </c>
      <c r="BD841" s="30">
        <f>SUMIF([1]route!$E$3:$E$10005,E841,[1]!Table1[26])</f>
        <v/>
      </c>
      <c r="BE841" s="30">
        <f>SUMIF([1]route!$E$3:$E$10005,E841,[1]!Table1[27])</f>
        <v/>
      </c>
      <c r="BF841" s="30">
        <f>SUMIF([1]route!$E$3:$E$10005,E841,[1]!Table1[28])</f>
        <v/>
      </c>
      <c r="BG841" s="30">
        <f>SUMIF([1]route!$E$3:$E$10005,E841,[1]!Table1[29])</f>
        <v/>
      </c>
      <c r="BH841" s="30">
        <f>SUMIF([1]route!$E$3:$E$10005,E841,[1]!Table1[30])</f>
        <v/>
      </c>
      <c r="BI841" s="30">
        <f>SUMIF([1]route!$E$3:$E$10005,E841,[1]!Table1[31])</f>
        <v/>
      </c>
      <c r="BJ841" s="30">
        <f>SUMIF([1]route!$E$3:$E$10005,E841,[1]!Table1[Remain PO])</f>
        <v/>
      </c>
      <c r="BK841" s="31">
        <f>SUMIF([1]route!$E$3:$E$10005,E841,[1]!Table1[N+1])</f>
        <v/>
      </c>
      <c r="BL841" s="31">
        <f>SUMIF([1]route!$E$3:$E$10005,E841,[1]!Table1[N+2])</f>
        <v/>
      </c>
      <c r="BM841" s="31">
        <f>SUMIF([1]route!$E$3:$E$10005,E841,[1]!Table1[N+3])</f>
        <v/>
      </c>
      <c r="BN841" s="32">
        <f>SUMIF([1]route!$E$3:$E$10005,E841,[1]!Table1[N+4])</f>
        <v/>
      </c>
      <c r="BP841" s="37">
        <f>$V841-$AD841</f>
        <v/>
      </c>
      <c r="BQ841" s="35">
        <f>BP841-AE841</f>
        <v/>
      </c>
      <c r="BR841" s="35">
        <f>BQ841-AF841</f>
        <v/>
      </c>
      <c r="BS841" s="35">
        <f>BR841-AG841</f>
        <v/>
      </c>
      <c r="BT841" s="35">
        <f>BS841-AH841</f>
        <v/>
      </c>
      <c r="BU841" s="35">
        <f>BT841-AI841</f>
        <v/>
      </c>
      <c r="BV841" s="35">
        <f>BU841-AJ841</f>
        <v/>
      </c>
      <c r="BW841" s="35">
        <f>BV841-AK841</f>
        <v/>
      </c>
      <c r="BX841" s="35">
        <f>BW841-AL841</f>
        <v/>
      </c>
      <c r="BY841" s="35">
        <f>BX841-AM841</f>
        <v/>
      </c>
      <c r="BZ841" s="35">
        <f>BY841-AN841</f>
        <v/>
      </c>
      <c r="CA841" s="35">
        <f>BZ841-AO841</f>
        <v/>
      </c>
      <c r="CB841" s="35">
        <f>CA841-AP841</f>
        <v/>
      </c>
      <c r="CC841" s="35">
        <f>CB841-AQ841</f>
        <v/>
      </c>
      <c r="CD841" s="35">
        <f>CC841-AR841</f>
        <v/>
      </c>
      <c r="CE841" s="35">
        <f>CD841-AS841</f>
        <v/>
      </c>
      <c r="CF841" s="35">
        <f>CE841-AT841</f>
        <v/>
      </c>
      <c r="CG841" s="35">
        <f>CF841-AU841</f>
        <v/>
      </c>
      <c r="CH841" s="35">
        <f>CG841-AV841</f>
        <v/>
      </c>
      <c r="CI841" s="35">
        <f>CH841-AW841</f>
        <v/>
      </c>
      <c r="CJ841" s="35">
        <f>CI841-AX841</f>
        <v/>
      </c>
      <c r="CK841" s="35">
        <f>CJ841-AY841</f>
        <v/>
      </c>
      <c r="CL841" s="35">
        <f>CK841-AZ841</f>
        <v/>
      </c>
      <c r="CM841" s="35">
        <f>CL841-BA841</f>
        <v/>
      </c>
      <c r="CN841" s="35">
        <f>CM841-BB841</f>
        <v/>
      </c>
      <c r="CO841" s="35">
        <f>CN841-BC841</f>
        <v/>
      </c>
      <c r="CP841" s="35">
        <f>CO841-BD841</f>
        <v/>
      </c>
      <c r="CQ841" s="35">
        <f>CP841-BE841</f>
        <v/>
      </c>
      <c r="CR841" s="35">
        <f>CQ841-BF841</f>
        <v/>
      </c>
      <c r="CS841" s="35">
        <f>CR841-BG841</f>
        <v/>
      </c>
      <c r="CT841" s="35">
        <f>CS841-BH841</f>
        <v/>
      </c>
      <c r="CU841" s="35">
        <f>CT841-BI841</f>
        <v/>
      </c>
      <c r="CV841" s="35">
        <f>CU841-BJ841</f>
        <v/>
      </c>
      <c r="CW841" s="38">
        <f>CV841-BK841</f>
        <v/>
      </c>
      <c r="CX841" s="38">
        <f>CW841-BL841</f>
        <v/>
      </c>
      <c r="CY841" s="38">
        <f>CX841-BM841</f>
        <v/>
      </c>
      <c r="CZ841" s="39">
        <f>CY841-BN841</f>
        <v/>
      </c>
      <c r="DA841" s="35" t="n"/>
    </row>
    <row r="842">
      <c r="D842" s="19" t="n"/>
      <c r="E842" s="19" t="n"/>
      <c r="F842" s="21" t="n"/>
      <c r="G842" s="21" t="n"/>
      <c r="H842" s="21" t="n"/>
      <c r="I842" s="19" t="n"/>
      <c r="J842" s="19" t="n"/>
      <c r="K842" s="21" t="n"/>
      <c r="L842" s="21" t="n"/>
      <c r="M842" s="22" t="n"/>
      <c r="N842" s="22" t="n"/>
      <c r="O842" s="19" t="n"/>
      <c r="P842" s="21" t="n"/>
      <c r="Q842" s="167">
        <f>'Cutting Rules'!AD842</f>
        <v/>
      </c>
      <c r="R842" s="168" t="n"/>
      <c r="S842" s="24" t="n"/>
      <c r="T842" s="169" t="inlineStr"/>
      <c r="U842" s="19" t="n"/>
      <c r="V842" s="25" t="n"/>
      <c r="W842" s="26" t="n"/>
      <c r="X842" s="27" t="n"/>
      <c r="Y842" s="47" t="n"/>
      <c r="Z842" s="121">
        <f>IFERROR(VLOOKUP(E842,[1]route!$E$3:$BL$10005,59,0),"")&amp;IFERROR(VLOOKUP(E842,[1]route!$E$3:$BL$10005,60,0),"")</f>
        <v/>
      </c>
      <c r="AA842" s="172">
        <f>IF(R842&gt;V842,R842-V842,0)</f>
        <v/>
      </c>
      <c r="AB842" s="173">
        <f>AA842*O842*N842/1000</f>
        <v/>
      </c>
      <c r="AC842" s="4">
        <f>IFERROR(MATCH($X842,$BP842:$CZ842,0),"")</f>
        <v/>
      </c>
      <c r="AD842" s="29" t="n">
        <v>0</v>
      </c>
      <c r="AE842" s="30">
        <f>SUMIF([1]route!$E$3:$E$10005,E842,[1]!Table1[1])</f>
        <v/>
      </c>
      <c r="AF842" s="30">
        <f>SUMIF([1]route!$E$3:$E$10005,E842,[1]!Table1[2])</f>
        <v/>
      </c>
      <c r="AG842" s="30">
        <f>SUMIF([1]route!$E$3:$E$10005,E842,[1]!Table1[3])</f>
        <v/>
      </c>
      <c r="AH842" s="30">
        <f>SUMIF([1]route!$E$3:$E$10005,E842,[1]!Table1[4])</f>
        <v/>
      </c>
      <c r="AI842" s="30">
        <f>SUMIF([1]route!$E$3:$E$10005,E842,[1]!Table1[5])</f>
        <v/>
      </c>
      <c r="AJ842" s="30">
        <f>SUMIF([1]route!$E$3:$E$10005,E842,[1]!Table1[6])</f>
        <v/>
      </c>
      <c r="AK842" s="30">
        <f>SUMIF([1]route!$E$3:$E$10005,E842,[1]!Table1[7])</f>
        <v/>
      </c>
      <c r="AL842" s="30">
        <f>SUMIF([1]route!$E$3:$E$10005,E842,[1]!Table1[8])</f>
        <v/>
      </c>
      <c r="AM842" s="30">
        <f>SUMIF([1]route!$E$3:$E$10005,E842,[1]!Table1[9])</f>
        <v/>
      </c>
      <c r="AN842" s="30">
        <f>SUMIF([1]route!$E$3:$E$10005,E842,[1]!Table1[10])</f>
        <v/>
      </c>
      <c r="AO842" s="30">
        <f>SUMIF([1]route!$E$3:$E$10005,E842,[1]!Table1[11])</f>
        <v/>
      </c>
      <c r="AP842" s="30">
        <f>SUMIF([1]route!$E$3:$E$10005,E842,[1]!Table1[12])</f>
        <v/>
      </c>
      <c r="AQ842" s="30">
        <f>SUMIF([1]route!$E$3:$E$10005,E842,[1]!Table1[13])</f>
        <v/>
      </c>
      <c r="AR842" s="30">
        <f>SUMIF([1]route!$E$3:$E$10005,E842,[1]!Table1[14])</f>
        <v/>
      </c>
      <c r="AS842" s="30">
        <f>SUMIF([1]route!$E$3:$E$10005,E842,[1]!Table1[15])</f>
        <v/>
      </c>
      <c r="AT842" s="30">
        <f>SUMIF([1]route!$E$3:$E$10005,E842,[1]!Table1[16])</f>
        <v/>
      </c>
      <c r="AU842" s="30">
        <f>SUMIF([1]route!$E$3:$E$10005,E842,[1]!Table1[17])</f>
        <v/>
      </c>
      <c r="AV842" s="30">
        <f>SUMIF([1]route!$E$3:$E$10005,E842,[1]!Table1[18])</f>
        <v/>
      </c>
      <c r="AW842" s="30">
        <f>SUMIF([1]route!$E$3:$E$10005,E842,[1]!Table1[19])</f>
        <v/>
      </c>
      <c r="AX842" s="30">
        <f>SUMIF([1]route!$E$3:$E$10005,E842,[1]!Table1[20])</f>
        <v/>
      </c>
      <c r="AY842" s="30">
        <f>SUMIF([1]route!$E$3:$E$10005,E842,[1]!Table1[21])</f>
        <v/>
      </c>
      <c r="AZ842" s="30">
        <f>SUMIF([1]route!$E$3:$E$10005,E842,[1]!Table1[22])</f>
        <v/>
      </c>
      <c r="BA842" s="30">
        <f>SUMIF([1]route!$E$3:$E$10005,E842,[1]!Table1[23])</f>
        <v/>
      </c>
      <c r="BB842" s="30">
        <f>SUMIF([1]route!$E$3:$E$10005,E842,[1]!Table1[24])</f>
        <v/>
      </c>
      <c r="BC842" s="30">
        <f>SUMIF([1]route!$E$3:$E$10005,E842,[1]!Table1[25])</f>
        <v/>
      </c>
      <c r="BD842" s="30">
        <f>SUMIF([1]route!$E$3:$E$10005,E842,[1]!Table1[26])</f>
        <v/>
      </c>
      <c r="BE842" s="30">
        <f>SUMIF([1]route!$E$3:$E$10005,E842,[1]!Table1[27])</f>
        <v/>
      </c>
      <c r="BF842" s="30">
        <f>SUMIF([1]route!$E$3:$E$10005,E842,[1]!Table1[28])</f>
        <v/>
      </c>
      <c r="BG842" s="30">
        <f>SUMIF([1]route!$E$3:$E$10005,E842,[1]!Table1[29])</f>
        <v/>
      </c>
      <c r="BH842" s="30">
        <f>SUMIF([1]route!$E$3:$E$10005,E842,[1]!Table1[30])</f>
        <v/>
      </c>
      <c r="BI842" s="30">
        <f>SUMIF([1]route!$E$3:$E$10005,E842,[1]!Table1[31])</f>
        <v/>
      </c>
      <c r="BJ842" s="30">
        <f>SUMIF([1]route!$E$3:$E$10005,E842,[1]!Table1[Remain PO])</f>
        <v/>
      </c>
      <c r="BK842" s="31">
        <f>SUMIF([1]route!$E$3:$E$10005,E842,[1]!Table1[N+1])</f>
        <v/>
      </c>
      <c r="BL842" s="31">
        <f>SUMIF([1]route!$E$3:$E$10005,E842,[1]!Table1[N+2])</f>
        <v/>
      </c>
      <c r="BM842" s="31">
        <f>SUMIF([1]route!$E$3:$E$10005,E842,[1]!Table1[N+3])</f>
        <v/>
      </c>
      <c r="BN842" s="32">
        <f>SUMIF([1]route!$E$3:$E$10005,E842,[1]!Table1[N+4])</f>
        <v/>
      </c>
      <c r="BP842" s="37">
        <f>$V842-$AD842</f>
        <v/>
      </c>
      <c r="BQ842" s="35">
        <f>BP842-AE842</f>
        <v/>
      </c>
      <c r="BR842" s="35">
        <f>BQ842-AF842</f>
        <v/>
      </c>
      <c r="BS842" s="35">
        <f>BR842-AG842</f>
        <v/>
      </c>
      <c r="BT842" s="35">
        <f>BS842-AH842</f>
        <v/>
      </c>
      <c r="BU842" s="35">
        <f>BT842-AI842</f>
        <v/>
      </c>
      <c r="BV842" s="35">
        <f>BU842-AJ842</f>
        <v/>
      </c>
      <c r="BW842" s="35">
        <f>BV842-AK842</f>
        <v/>
      </c>
      <c r="BX842" s="35">
        <f>BW842-AL842</f>
        <v/>
      </c>
      <c r="BY842" s="35">
        <f>BX842-AM842</f>
        <v/>
      </c>
      <c r="BZ842" s="35">
        <f>BY842-AN842</f>
        <v/>
      </c>
      <c r="CA842" s="35">
        <f>BZ842-AO842</f>
        <v/>
      </c>
      <c r="CB842" s="35">
        <f>CA842-AP842</f>
        <v/>
      </c>
      <c r="CC842" s="35">
        <f>CB842-AQ842</f>
        <v/>
      </c>
      <c r="CD842" s="35">
        <f>CC842-AR842</f>
        <v/>
      </c>
      <c r="CE842" s="35">
        <f>CD842-AS842</f>
        <v/>
      </c>
      <c r="CF842" s="35">
        <f>CE842-AT842</f>
        <v/>
      </c>
      <c r="CG842" s="35">
        <f>CF842-AU842</f>
        <v/>
      </c>
      <c r="CH842" s="35">
        <f>CG842-AV842</f>
        <v/>
      </c>
      <c r="CI842" s="35">
        <f>CH842-AW842</f>
        <v/>
      </c>
      <c r="CJ842" s="35">
        <f>CI842-AX842</f>
        <v/>
      </c>
      <c r="CK842" s="35">
        <f>CJ842-AY842</f>
        <v/>
      </c>
      <c r="CL842" s="35">
        <f>CK842-AZ842</f>
        <v/>
      </c>
      <c r="CM842" s="35">
        <f>CL842-BA842</f>
        <v/>
      </c>
      <c r="CN842" s="35">
        <f>CM842-BB842</f>
        <v/>
      </c>
      <c r="CO842" s="35">
        <f>CN842-BC842</f>
        <v/>
      </c>
      <c r="CP842" s="35">
        <f>CO842-BD842</f>
        <v/>
      </c>
      <c r="CQ842" s="35">
        <f>CP842-BE842</f>
        <v/>
      </c>
      <c r="CR842" s="35">
        <f>CQ842-BF842</f>
        <v/>
      </c>
      <c r="CS842" s="35">
        <f>CR842-BG842</f>
        <v/>
      </c>
      <c r="CT842" s="35">
        <f>CS842-BH842</f>
        <v/>
      </c>
      <c r="CU842" s="35">
        <f>CT842-BI842</f>
        <v/>
      </c>
      <c r="CV842" s="35">
        <f>CU842-BJ842</f>
        <v/>
      </c>
      <c r="CW842" s="38">
        <f>CV842-BK842</f>
        <v/>
      </c>
      <c r="CX842" s="38">
        <f>CW842-BL842</f>
        <v/>
      </c>
      <c r="CY842" s="38">
        <f>CX842-BM842</f>
        <v/>
      </c>
      <c r="CZ842" s="39">
        <f>CY842-BN842</f>
        <v/>
      </c>
      <c r="DA842" s="35" t="n"/>
    </row>
    <row r="843">
      <c r="D843" s="19" t="n"/>
      <c r="E843" s="19" t="n"/>
      <c r="F843" s="21" t="n"/>
      <c r="G843" s="21" t="n"/>
      <c r="H843" s="21" t="n"/>
      <c r="I843" s="19" t="n"/>
      <c r="J843" s="19" t="n"/>
      <c r="K843" s="21" t="n"/>
      <c r="L843" s="21" t="n"/>
      <c r="M843" s="22" t="n"/>
      <c r="N843" s="22" t="n"/>
      <c r="O843" s="19" t="n"/>
      <c r="P843" s="21" t="n"/>
      <c r="Q843" s="167">
        <f>'Cutting Rules'!AD843</f>
        <v/>
      </c>
      <c r="R843" s="168" t="n"/>
      <c r="S843" s="24" t="n"/>
      <c r="T843" s="169" t="inlineStr"/>
      <c r="U843" s="19" t="n"/>
      <c r="V843" s="25" t="n"/>
      <c r="W843" s="26" t="n"/>
      <c r="X843" s="27" t="n"/>
      <c r="Y843" s="47" t="n"/>
      <c r="Z843" s="121">
        <f>IFERROR(VLOOKUP(E843,[1]route!$E$3:$BL$10005,59,0),"")&amp;IFERROR(VLOOKUP(E843,[1]route!$E$3:$BL$10005,60,0),"")</f>
        <v/>
      </c>
      <c r="AA843" s="172">
        <f>IF(R843&gt;V843,R843-V843,0)</f>
        <v/>
      </c>
      <c r="AB843" s="173">
        <f>AA843*O843*N843/1000</f>
        <v/>
      </c>
      <c r="AC843" s="4">
        <f>IFERROR(MATCH($X843,$BP843:$CZ843,0),"")</f>
        <v/>
      </c>
      <c r="AD843" s="29" t="n">
        <v>0</v>
      </c>
      <c r="AE843" s="30">
        <f>SUMIF([1]route!$E$3:$E$10005,E843,[1]!Table1[1])</f>
        <v/>
      </c>
      <c r="AF843" s="30">
        <f>SUMIF([1]route!$E$3:$E$10005,E843,[1]!Table1[2])</f>
        <v/>
      </c>
      <c r="AG843" s="30">
        <f>SUMIF([1]route!$E$3:$E$10005,E843,[1]!Table1[3])</f>
        <v/>
      </c>
      <c r="AH843" s="30">
        <f>SUMIF([1]route!$E$3:$E$10005,E843,[1]!Table1[4])</f>
        <v/>
      </c>
      <c r="AI843" s="30">
        <f>SUMIF([1]route!$E$3:$E$10005,E843,[1]!Table1[5])</f>
        <v/>
      </c>
      <c r="AJ843" s="30">
        <f>SUMIF([1]route!$E$3:$E$10005,E843,[1]!Table1[6])</f>
        <v/>
      </c>
      <c r="AK843" s="30">
        <f>SUMIF([1]route!$E$3:$E$10005,E843,[1]!Table1[7])</f>
        <v/>
      </c>
      <c r="AL843" s="30">
        <f>SUMIF([1]route!$E$3:$E$10005,E843,[1]!Table1[8])</f>
        <v/>
      </c>
      <c r="AM843" s="30">
        <f>SUMIF([1]route!$E$3:$E$10005,E843,[1]!Table1[9])</f>
        <v/>
      </c>
      <c r="AN843" s="30">
        <f>SUMIF([1]route!$E$3:$E$10005,E843,[1]!Table1[10])</f>
        <v/>
      </c>
      <c r="AO843" s="30">
        <f>SUMIF([1]route!$E$3:$E$10005,E843,[1]!Table1[11])</f>
        <v/>
      </c>
      <c r="AP843" s="30">
        <f>SUMIF([1]route!$E$3:$E$10005,E843,[1]!Table1[12])</f>
        <v/>
      </c>
      <c r="AQ843" s="30">
        <f>SUMIF([1]route!$E$3:$E$10005,E843,[1]!Table1[13])</f>
        <v/>
      </c>
      <c r="AR843" s="30">
        <f>SUMIF([1]route!$E$3:$E$10005,E843,[1]!Table1[14])</f>
        <v/>
      </c>
      <c r="AS843" s="30">
        <f>SUMIF([1]route!$E$3:$E$10005,E843,[1]!Table1[15])</f>
        <v/>
      </c>
      <c r="AT843" s="30">
        <f>SUMIF([1]route!$E$3:$E$10005,E843,[1]!Table1[16])</f>
        <v/>
      </c>
      <c r="AU843" s="30">
        <f>SUMIF([1]route!$E$3:$E$10005,E843,[1]!Table1[17])</f>
        <v/>
      </c>
      <c r="AV843" s="30">
        <f>SUMIF([1]route!$E$3:$E$10005,E843,[1]!Table1[18])</f>
        <v/>
      </c>
      <c r="AW843" s="30">
        <f>SUMIF([1]route!$E$3:$E$10005,E843,[1]!Table1[19])</f>
        <v/>
      </c>
      <c r="AX843" s="30">
        <f>SUMIF([1]route!$E$3:$E$10005,E843,[1]!Table1[20])</f>
        <v/>
      </c>
      <c r="AY843" s="30">
        <f>SUMIF([1]route!$E$3:$E$10005,E843,[1]!Table1[21])</f>
        <v/>
      </c>
      <c r="AZ843" s="30">
        <f>SUMIF([1]route!$E$3:$E$10005,E843,[1]!Table1[22])</f>
        <v/>
      </c>
      <c r="BA843" s="30">
        <f>SUMIF([1]route!$E$3:$E$10005,E843,[1]!Table1[23])</f>
        <v/>
      </c>
      <c r="BB843" s="30">
        <f>SUMIF([1]route!$E$3:$E$10005,E843,[1]!Table1[24])</f>
        <v/>
      </c>
      <c r="BC843" s="30">
        <f>SUMIF([1]route!$E$3:$E$10005,E843,[1]!Table1[25])</f>
        <v/>
      </c>
      <c r="BD843" s="30">
        <f>SUMIF([1]route!$E$3:$E$10005,E843,[1]!Table1[26])</f>
        <v/>
      </c>
      <c r="BE843" s="30">
        <f>SUMIF([1]route!$E$3:$E$10005,E843,[1]!Table1[27])</f>
        <v/>
      </c>
      <c r="BF843" s="30">
        <f>SUMIF([1]route!$E$3:$E$10005,E843,[1]!Table1[28])</f>
        <v/>
      </c>
      <c r="BG843" s="30">
        <f>SUMIF([1]route!$E$3:$E$10005,E843,[1]!Table1[29])</f>
        <v/>
      </c>
      <c r="BH843" s="30">
        <f>SUMIF([1]route!$E$3:$E$10005,E843,[1]!Table1[30])</f>
        <v/>
      </c>
      <c r="BI843" s="30">
        <f>SUMIF([1]route!$E$3:$E$10005,E843,[1]!Table1[31])</f>
        <v/>
      </c>
      <c r="BJ843" s="30">
        <f>SUMIF([1]route!$E$3:$E$10005,E843,[1]!Table1[Remain PO])</f>
        <v/>
      </c>
      <c r="BK843" s="31">
        <f>SUMIF([1]route!$E$3:$E$10005,E843,[1]!Table1[N+1])</f>
        <v/>
      </c>
      <c r="BL843" s="31">
        <f>SUMIF([1]route!$E$3:$E$10005,E843,[1]!Table1[N+2])</f>
        <v/>
      </c>
      <c r="BM843" s="31">
        <f>SUMIF([1]route!$E$3:$E$10005,E843,[1]!Table1[N+3])</f>
        <v/>
      </c>
      <c r="BN843" s="32">
        <f>SUMIF([1]route!$E$3:$E$10005,E843,[1]!Table1[N+4])</f>
        <v/>
      </c>
      <c r="BP843" s="37">
        <f>$V843-$AD843</f>
        <v/>
      </c>
      <c r="BQ843" s="35">
        <f>BP843-AE843</f>
        <v/>
      </c>
      <c r="BR843" s="35">
        <f>BQ843-AF843</f>
        <v/>
      </c>
      <c r="BS843" s="35">
        <f>BR843-AG843</f>
        <v/>
      </c>
      <c r="BT843" s="35">
        <f>BS843-AH843</f>
        <v/>
      </c>
      <c r="BU843" s="35">
        <f>BT843-AI843</f>
        <v/>
      </c>
      <c r="BV843" s="35">
        <f>BU843-AJ843</f>
        <v/>
      </c>
      <c r="BW843" s="35">
        <f>BV843-AK843</f>
        <v/>
      </c>
      <c r="BX843" s="35">
        <f>BW843-AL843</f>
        <v/>
      </c>
      <c r="BY843" s="35">
        <f>BX843-AM843</f>
        <v/>
      </c>
      <c r="BZ843" s="35">
        <f>BY843-AN843</f>
        <v/>
      </c>
      <c r="CA843" s="35">
        <f>BZ843-AO843</f>
        <v/>
      </c>
      <c r="CB843" s="35">
        <f>CA843-AP843</f>
        <v/>
      </c>
      <c r="CC843" s="35">
        <f>CB843-AQ843</f>
        <v/>
      </c>
      <c r="CD843" s="35">
        <f>CC843-AR843</f>
        <v/>
      </c>
      <c r="CE843" s="35">
        <f>CD843-AS843</f>
        <v/>
      </c>
      <c r="CF843" s="35">
        <f>CE843-AT843</f>
        <v/>
      </c>
      <c r="CG843" s="35">
        <f>CF843-AU843</f>
        <v/>
      </c>
      <c r="CH843" s="35">
        <f>CG843-AV843</f>
        <v/>
      </c>
      <c r="CI843" s="35">
        <f>CH843-AW843</f>
        <v/>
      </c>
      <c r="CJ843" s="35">
        <f>CI843-AX843</f>
        <v/>
      </c>
      <c r="CK843" s="35">
        <f>CJ843-AY843</f>
        <v/>
      </c>
      <c r="CL843" s="35">
        <f>CK843-AZ843</f>
        <v/>
      </c>
      <c r="CM843" s="35">
        <f>CL843-BA843</f>
        <v/>
      </c>
      <c r="CN843" s="35">
        <f>CM843-BB843</f>
        <v/>
      </c>
      <c r="CO843" s="35">
        <f>CN843-BC843</f>
        <v/>
      </c>
      <c r="CP843" s="35">
        <f>CO843-BD843</f>
        <v/>
      </c>
      <c r="CQ843" s="35">
        <f>CP843-BE843</f>
        <v/>
      </c>
      <c r="CR843" s="35">
        <f>CQ843-BF843</f>
        <v/>
      </c>
      <c r="CS843" s="35">
        <f>CR843-BG843</f>
        <v/>
      </c>
      <c r="CT843" s="35">
        <f>CS843-BH843</f>
        <v/>
      </c>
      <c r="CU843" s="35">
        <f>CT843-BI843</f>
        <v/>
      </c>
      <c r="CV843" s="35">
        <f>CU843-BJ843</f>
        <v/>
      </c>
      <c r="CW843" s="38">
        <f>CV843-BK843</f>
        <v/>
      </c>
      <c r="CX843" s="38">
        <f>CW843-BL843</f>
        <v/>
      </c>
      <c r="CY843" s="38">
        <f>CX843-BM843</f>
        <v/>
      </c>
      <c r="CZ843" s="39">
        <f>CY843-BN843</f>
        <v/>
      </c>
      <c r="DA843" s="35" t="n"/>
    </row>
    <row r="844">
      <c r="D844" s="19" t="n"/>
      <c r="E844" s="19" t="n"/>
      <c r="F844" s="21" t="n"/>
      <c r="G844" s="21" t="n"/>
      <c r="H844" s="21" t="n"/>
      <c r="I844" s="19" t="n"/>
      <c r="J844" s="19" t="n"/>
      <c r="K844" s="21" t="n"/>
      <c r="L844" s="21" t="n"/>
      <c r="M844" s="22" t="n"/>
      <c r="N844" s="22" t="n"/>
      <c r="O844" s="19" t="n"/>
      <c r="P844" s="21" t="n"/>
      <c r="Q844" s="167">
        <f>'Cutting Rules'!AD844</f>
        <v/>
      </c>
      <c r="R844" s="168" t="n"/>
      <c r="S844" s="24" t="n"/>
      <c r="T844" s="169" t="inlineStr"/>
      <c r="U844" s="19" t="n"/>
      <c r="V844" s="25" t="n"/>
      <c r="W844" s="26" t="n"/>
      <c r="X844" s="27" t="n"/>
      <c r="Y844" s="47" t="n"/>
      <c r="Z844" s="121">
        <f>IFERROR(VLOOKUP(E844,[1]route!$E$3:$BL$10005,59,0),"")&amp;IFERROR(VLOOKUP(E844,[1]route!$E$3:$BL$10005,60,0),"")</f>
        <v/>
      </c>
      <c r="AA844" s="172">
        <f>IF(R844&gt;V844,R844-V844,0)</f>
        <v/>
      </c>
      <c r="AB844" s="173">
        <f>AA844*O844*N844/1000</f>
        <v/>
      </c>
      <c r="AC844" s="4">
        <f>IFERROR(MATCH($X844,$BP844:$CZ844,0),"")</f>
        <v/>
      </c>
      <c r="AD844" s="29" t="n">
        <v>0</v>
      </c>
      <c r="AE844" s="30">
        <f>SUMIF([1]route!$E$3:$E$10005,E844,[1]!Table1[1])</f>
        <v/>
      </c>
      <c r="AF844" s="30">
        <f>SUMIF([1]route!$E$3:$E$10005,E844,[1]!Table1[2])</f>
        <v/>
      </c>
      <c r="AG844" s="30">
        <f>SUMIF([1]route!$E$3:$E$10005,E844,[1]!Table1[3])</f>
        <v/>
      </c>
      <c r="AH844" s="30">
        <f>SUMIF([1]route!$E$3:$E$10005,E844,[1]!Table1[4])</f>
        <v/>
      </c>
      <c r="AI844" s="30">
        <f>SUMIF([1]route!$E$3:$E$10005,E844,[1]!Table1[5])</f>
        <v/>
      </c>
      <c r="AJ844" s="30">
        <f>SUMIF([1]route!$E$3:$E$10005,E844,[1]!Table1[6])</f>
        <v/>
      </c>
      <c r="AK844" s="30">
        <f>SUMIF([1]route!$E$3:$E$10005,E844,[1]!Table1[7])</f>
        <v/>
      </c>
      <c r="AL844" s="30">
        <f>SUMIF([1]route!$E$3:$E$10005,E844,[1]!Table1[8])</f>
        <v/>
      </c>
      <c r="AM844" s="30">
        <f>SUMIF([1]route!$E$3:$E$10005,E844,[1]!Table1[9])</f>
        <v/>
      </c>
      <c r="AN844" s="30">
        <f>SUMIF([1]route!$E$3:$E$10005,E844,[1]!Table1[10])</f>
        <v/>
      </c>
      <c r="AO844" s="30">
        <f>SUMIF([1]route!$E$3:$E$10005,E844,[1]!Table1[11])</f>
        <v/>
      </c>
      <c r="AP844" s="30">
        <f>SUMIF([1]route!$E$3:$E$10005,E844,[1]!Table1[12])</f>
        <v/>
      </c>
      <c r="AQ844" s="30">
        <f>SUMIF([1]route!$E$3:$E$10005,E844,[1]!Table1[13])</f>
        <v/>
      </c>
      <c r="AR844" s="30">
        <f>SUMIF([1]route!$E$3:$E$10005,E844,[1]!Table1[14])</f>
        <v/>
      </c>
      <c r="AS844" s="30">
        <f>SUMIF([1]route!$E$3:$E$10005,E844,[1]!Table1[15])</f>
        <v/>
      </c>
      <c r="AT844" s="30">
        <f>SUMIF([1]route!$E$3:$E$10005,E844,[1]!Table1[16])</f>
        <v/>
      </c>
      <c r="AU844" s="30">
        <f>SUMIF([1]route!$E$3:$E$10005,E844,[1]!Table1[17])</f>
        <v/>
      </c>
      <c r="AV844" s="30">
        <f>SUMIF([1]route!$E$3:$E$10005,E844,[1]!Table1[18])</f>
        <v/>
      </c>
      <c r="AW844" s="30">
        <f>SUMIF([1]route!$E$3:$E$10005,E844,[1]!Table1[19])</f>
        <v/>
      </c>
      <c r="AX844" s="30">
        <f>SUMIF([1]route!$E$3:$E$10005,E844,[1]!Table1[20])</f>
        <v/>
      </c>
      <c r="AY844" s="30">
        <f>SUMIF([1]route!$E$3:$E$10005,E844,[1]!Table1[21])</f>
        <v/>
      </c>
      <c r="AZ844" s="30">
        <f>SUMIF([1]route!$E$3:$E$10005,E844,[1]!Table1[22])</f>
        <v/>
      </c>
      <c r="BA844" s="30">
        <f>SUMIF([1]route!$E$3:$E$10005,E844,[1]!Table1[23])</f>
        <v/>
      </c>
      <c r="BB844" s="30">
        <f>SUMIF([1]route!$E$3:$E$10005,E844,[1]!Table1[24])</f>
        <v/>
      </c>
      <c r="BC844" s="30">
        <f>SUMIF([1]route!$E$3:$E$10005,E844,[1]!Table1[25])</f>
        <v/>
      </c>
      <c r="BD844" s="30">
        <f>SUMIF([1]route!$E$3:$E$10005,E844,[1]!Table1[26])</f>
        <v/>
      </c>
      <c r="BE844" s="30">
        <f>SUMIF([1]route!$E$3:$E$10005,E844,[1]!Table1[27])</f>
        <v/>
      </c>
      <c r="BF844" s="30">
        <f>SUMIF([1]route!$E$3:$E$10005,E844,[1]!Table1[28])</f>
        <v/>
      </c>
      <c r="BG844" s="30">
        <f>SUMIF([1]route!$E$3:$E$10005,E844,[1]!Table1[29])</f>
        <v/>
      </c>
      <c r="BH844" s="30">
        <f>SUMIF([1]route!$E$3:$E$10005,E844,[1]!Table1[30])</f>
        <v/>
      </c>
      <c r="BI844" s="30">
        <f>SUMIF([1]route!$E$3:$E$10005,E844,[1]!Table1[31])</f>
        <v/>
      </c>
      <c r="BJ844" s="30">
        <f>SUMIF([1]route!$E$3:$E$10005,E844,[1]!Table1[Remain PO])</f>
        <v/>
      </c>
      <c r="BK844" s="31">
        <f>SUMIF([1]route!$E$3:$E$10005,E844,[1]!Table1[N+1])</f>
        <v/>
      </c>
      <c r="BL844" s="31">
        <f>SUMIF([1]route!$E$3:$E$10005,E844,[1]!Table1[N+2])</f>
        <v/>
      </c>
      <c r="BM844" s="31">
        <f>SUMIF([1]route!$E$3:$E$10005,E844,[1]!Table1[N+3])</f>
        <v/>
      </c>
      <c r="BN844" s="32">
        <f>SUMIF([1]route!$E$3:$E$10005,E844,[1]!Table1[N+4])</f>
        <v/>
      </c>
      <c r="BP844" s="37">
        <f>$V844-$AD844</f>
        <v/>
      </c>
      <c r="BQ844" s="35">
        <f>BP844-AE844</f>
        <v/>
      </c>
      <c r="BR844" s="35">
        <f>BQ844-AF844</f>
        <v/>
      </c>
      <c r="BS844" s="35">
        <f>BR844-AG844</f>
        <v/>
      </c>
      <c r="BT844" s="35">
        <f>BS844-AH844</f>
        <v/>
      </c>
      <c r="BU844" s="35">
        <f>BT844-AI844</f>
        <v/>
      </c>
      <c r="BV844" s="35">
        <f>BU844-AJ844</f>
        <v/>
      </c>
      <c r="BW844" s="35">
        <f>BV844-AK844</f>
        <v/>
      </c>
      <c r="BX844" s="35">
        <f>BW844-AL844</f>
        <v/>
      </c>
      <c r="BY844" s="35">
        <f>BX844-AM844</f>
        <v/>
      </c>
      <c r="BZ844" s="35">
        <f>BY844-AN844</f>
        <v/>
      </c>
      <c r="CA844" s="35">
        <f>BZ844-AO844</f>
        <v/>
      </c>
      <c r="CB844" s="35">
        <f>CA844-AP844</f>
        <v/>
      </c>
      <c r="CC844" s="35">
        <f>CB844-AQ844</f>
        <v/>
      </c>
      <c r="CD844" s="35">
        <f>CC844-AR844</f>
        <v/>
      </c>
      <c r="CE844" s="35">
        <f>CD844-AS844</f>
        <v/>
      </c>
      <c r="CF844" s="35">
        <f>CE844-AT844</f>
        <v/>
      </c>
      <c r="CG844" s="35">
        <f>CF844-AU844</f>
        <v/>
      </c>
      <c r="CH844" s="35">
        <f>CG844-AV844</f>
        <v/>
      </c>
      <c r="CI844" s="35">
        <f>CH844-AW844</f>
        <v/>
      </c>
      <c r="CJ844" s="35">
        <f>CI844-AX844</f>
        <v/>
      </c>
      <c r="CK844" s="35">
        <f>CJ844-AY844</f>
        <v/>
      </c>
      <c r="CL844" s="35">
        <f>CK844-AZ844</f>
        <v/>
      </c>
      <c r="CM844" s="35">
        <f>CL844-BA844</f>
        <v/>
      </c>
      <c r="CN844" s="35">
        <f>CM844-BB844</f>
        <v/>
      </c>
      <c r="CO844" s="35">
        <f>CN844-BC844</f>
        <v/>
      </c>
      <c r="CP844" s="35">
        <f>CO844-BD844</f>
        <v/>
      </c>
      <c r="CQ844" s="35">
        <f>CP844-BE844</f>
        <v/>
      </c>
      <c r="CR844" s="35">
        <f>CQ844-BF844</f>
        <v/>
      </c>
      <c r="CS844" s="35">
        <f>CR844-BG844</f>
        <v/>
      </c>
      <c r="CT844" s="35">
        <f>CS844-BH844</f>
        <v/>
      </c>
      <c r="CU844" s="35">
        <f>CT844-BI844</f>
        <v/>
      </c>
      <c r="CV844" s="35">
        <f>CU844-BJ844</f>
        <v/>
      </c>
      <c r="CW844" s="38">
        <f>CV844-BK844</f>
        <v/>
      </c>
      <c r="CX844" s="38">
        <f>CW844-BL844</f>
        <v/>
      </c>
      <c r="CY844" s="38">
        <f>CX844-BM844</f>
        <v/>
      </c>
      <c r="CZ844" s="39">
        <f>CY844-BN844</f>
        <v/>
      </c>
      <c r="DA844" s="35" t="n"/>
    </row>
    <row r="845">
      <c r="D845" s="19" t="n"/>
      <c r="E845" s="19" t="n"/>
      <c r="F845" s="21" t="n"/>
      <c r="G845" s="21" t="n"/>
      <c r="H845" s="21" t="n"/>
      <c r="I845" s="19" t="n"/>
      <c r="J845" s="19" t="n"/>
      <c r="K845" s="21" t="n"/>
      <c r="L845" s="21" t="n"/>
      <c r="M845" s="22" t="n"/>
      <c r="N845" s="22" t="n"/>
      <c r="O845" s="19" t="n"/>
      <c r="P845" s="21" t="n"/>
      <c r="Q845" s="167">
        <f>'Cutting Rules'!AD845</f>
        <v/>
      </c>
      <c r="R845" s="168" t="n"/>
      <c r="S845" s="24" t="n"/>
      <c r="T845" s="169" t="inlineStr"/>
      <c r="U845" s="19" t="n"/>
      <c r="V845" s="25" t="n"/>
      <c r="W845" s="26" t="n"/>
      <c r="X845" s="27" t="n"/>
      <c r="Y845" s="47" t="n"/>
      <c r="Z845" s="121">
        <f>IFERROR(VLOOKUP(E845,[1]route!$E$3:$BL$10005,59,0),"")&amp;IFERROR(VLOOKUP(E845,[1]route!$E$3:$BL$10005,60,0),"")</f>
        <v/>
      </c>
      <c r="AA845" s="172">
        <f>IF(R845&gt;V845,R845-V845,0)</f>
        <v/>
      </c>
      <c r="AB845" s="173">
        <f>AA845*O845*N845/1000</f>
        <v/>
      </c>
      <c r="AC845" s="4">
        <f>IFERROR(MATCH($X845,$BP845:$CZ845,0),"")</f>
        <v/>
      </c>
      <c r="AD845" s="29" t="n">
        <v>0</v>
      </c>
      <c r="AE845" s="30">
        <f>SUMIF([1]route!$E$3:$E$10005,E845,[1]!Table1[1])</f>
        <v/>
      </c>
      <c r="AF845" s="30">
        <f>SUMIF([1]route!$E$3:$E$10005,E845,[1]!Table1[2])</f>
        <v/>
      </c>
      <c r="AG845" s="30">
        <f>SUMIF([1]route!$E$3:$E$10005,E845,[1]!Table1[3])</f>
        <v/>
      </c>
      <c r="AH845" s="30">
        <f>SUMIF([1]route!$E$3:$E$10005,E845,[1]!Table1[4])</f>
        <v/>
      </c>
      <c r="AI845" s="30">
        <f>SUMIF([1]route!$E$3:$E$10005,E845,[1]!Table1[5])</f>
        <v/>
      </c>
      <c r="AJ845" s="30">
        <f>SUMIF([1]route!$E$3:$E$10005,E845,[1]!Table1[6])</f>
        <v/>
      </c>
      <c r="AK845" s="30">
        <f>SUMIF([1]route!$E$3:$E$10005,E845,[1]!Table1[7])</f>
        <v/>
      </c>
      <c r="AL845" s="30">
        <f>SUMIF([1]route!$E$3:$E$10005,E845,[1]!Table1[8])</f>
        <v/>
      </c>
      <c r="AM845" s="30">
        <f>SUMIF([1]route!$E$3:$E$10005,E845,[1]!Table1[9])</f>
        <v/>
      </c>
      <c r="AN845" s="30">
        <f>SUMIF([1]route!$E$3:$E$10005,E845,[1]!Table1[10])</f>
        <v/>
      </c>
      <c r="AO845" s="30">
        <f>SUMIF([1]route!$E$3:$E$10005,E845,[1]!Table1[11])</f>
        <v/>
      </c>
      <c r="AP845" s="30">
        <f>SUMIF([1]route!$E$3:$E$10005,E845,[1]!Table1[12])</f>
        <v/>
      </c>
      <c r="AQ845" s="30">
        <f>SUMIF([1]route!$E$3:$E$10005,E845,[1]!Table1[13])</f>
        <v/>
      </c>
      <c r="AR845" s="30">
        <f>SUMIF([1]route!$E$3:$E$10005,E845,[1]!Table1[14])</f>
        <v/>
      </c>
      <c r="AS845" s="30">
        <f>SUMIF([1]route!$E$3:$E$10005,E845,[1]!Table1[15])</f>
        <v/>
      </c>
      <c r="AT845" s="30">
        <f>SUMIF([1]route!$E$3:$E$10005,E845,[1]!Table1[16])</f>
        <v/>
      </c>
      <c r="AU845" s="30">
        <f>SUMIF([1]route!$E$3:$E$10005,E845,[1]!Table1[17])</f>
        <v/>
      </c>
      <c r="AV845" s="30">
        <f>SUMIF([1]route!$E$3:$E$10005,E845,[1]!Table1[18])</f>
        <v/>
      </c>
      <c r="AW845" s="30">
        <f>SUMIF([1]route!$E$3:$E$10005,E845,[1]!Table1[19])</f>
        <v/>
      </c>
      <c r="AX845" s="30">
        <f>SUMIF([1]route!$E$3:$E$10005,E845,[1]!Table1[20])</f>
        <v/>
      </c>
      <c r="AY845" s="30">
        <f>SUMIF([1]route!$E$3:$E$10005,E845,[1]!Table1[21])</f>
        <v/>
      </c>
      <c r="AZ845" s="30">
        <f>SUMIF([1]route!$E$3:$E$10005,E845,[1]!Table1[22])</f>
        <v/>
      </c>
      <c r="BA845" s="30">
        <f>SUMIF([1]route!$E$3:$E$10005,E845,[1]!Table1[23])</f>
        <v/>
      </c>
      <c r="BB845" s="30">
        <f>SUMIF([1]route!$E$3:$E$10005,E845,[1]!Table1[24])</f>
        <v/>
      </c>
      <c r="BC845" s="30">
        <f>SUMIF([1]route!$E$3:$E$10005,E845,[1]!Table1[25])</f>
        <v/>
      </c>
      <c r="BD845" s="30">
        <f>SUMIF([1]route!$E$3:$E$10005,E845,[1]!Table1[26])</f>
        <v/>
      </c>
      <c r="BE845" s="30">
        <f>SUMIF([1]route!$E$3:$E$10005,E845,[1]!Table1[27])</f>
        <v/>
      </c>
      <c r="BF845" s="30">
        <f>SUMIF([1]route!$E$3:$E$10005,E845,[1]!Table1[28])</f>
        <v/>
      </c>
      <c r="BG845" s="30">
        <f>SUMIF([1]route!$E$3:$E$10005,E845,[1]!Table1[29])</f>
        <v/>
      </c>
      <c r="BH845" s="30">
        <f>SUMIF([1]route!$E$3:$E$10005,E845,[1]!Table1[30])</f>
        <v/>
      </c>
      <c r="BI845" s="30">
        <f>SUMIF([1]route!$E$3:$E$10005,E845,[1]!Table1[31])</f>
        <v/>
      </c>
      <c r="BJ845" s="30">
        <f>SUMIF([1]route!$E$3:$E$10005,E845,[1]!Table1[Remain PO])</f>
        <v/>
      </c>
      <c r="BK845" s="31">
        <f>SUMIF([1]route!$E$3:$E$10005,E845,[1]!Table1[N+1])</f>
        <v/>
      </c>
      <c r="BL845" s="31">
        <f>SUMIF([1]route!$E$3:$E$10005,E845,[1]!Table1[N+2])</f>
        <v/>
      </c>
      <c r="BM845" s="31">
        <f>SUMIF([1]route!$E$3:$E$10005,E845,[1]!Table1[N+3])</f>
        <v/>
      </c>
      <c r="BN845" s="32">
        <f>SUMIF([1]route!$E$3:$E$10005,E845,[1]!Table1[N+4])</f>
        <v/>
      </c>
      <c r="BP845" s="37">
        <f>$V845-$AD845</f>
        <v/>
      </c>
      <c r="BQ845" s="35">
        <f>BP845-AE845</f>
        <v/>
      </c>
      <c r="BR845" s="35">
        <f>BQ845-AF845</f>
        <v/>
      </c>
      <c r="BS845" s="35">
        <f>BR845-AG845</f>
        <v/>
      </c>
      <c r="BT845" s="35">
        <f>BS845-AH845</f>
        <v/>
      </c>
      <c r="BU845" s="35">
        <f>BT845-AI845</f>
        <v/>
      </c>
      <c r="BV845" s="35">
        <f>BU845-AJ845</f>
        <v/>
      </c>
      <c r="BW845" s="35">
        <f>BV845-AK845</f>
        <v/>
      </c>
      <c r="BX845" s="35">
        <f>BW845-AL845</f>
        <v/>
      </c>
      <c r="BY845" s="35">
        <f>BX845-AM845</f>
        <v/>
      </c>
      <c r="BZ845" s="35">
        <f>BY845-AN845</f>
        <v/>
      </c>
      <c r="CA845" s="35">
        <f>BZ845-AO845</f>
        <v/>
      </c>
      <c r="CB845" s="35">
        <f>CA845-AP845</f>
        <v/>
      </c>
      <c r="CC845" s="35">
        <f>CB845-AQ845</f>
        <v/>
      </c>
      <c r="CD845" s="35">
        <f>CC845-AR845</f>
        <v/>
      </c>
      <c r="CE845" s="35">
        <f>CD845-AS845</f>
        <v/>
      </c>
      <c r="CF845" s="35">
        <f>CE845-AT845</f>
        <v/>
      </c>
      <c r="CG845" s="35">
        <f>CF845-AU845</f>
        <v/>
      </c>
      <c r="CH845" s="35">
        <f>CG845-AV845</f>
        <v/>
      </c>
      <c r="CI845" s="35">
        <f>CH845-AW845</f>
        <v/>
      </c>
      <c r="CJ845" s="35">
        <f>CI845-AX845</f>
        <v/>
      </c>
      <c r="CK845" s="35">
        <f>CJ845-AY845</f>
        <v/>
      </c>
      <c r="CL845" s="35">
        <f>CK845-AZ845</f>
        <v/>
      </c>
      <c r="CM845" s="35">
        <f>CL845-BA845</f>
        <v/>
      </c>
      <c r="CN845" s="35">
        <f>CM845-BB845</f>
        <v/>
      </c>
      <c r="CO845" s="35">
        <f>CN845-BC845</f>
        <v/>
      </c>
      <c r="CP845" s="35">
        <f>CO845-BD845</f>
        <v/>
      </c>
      <c r="CQ845" s="35">
        <f>CP845-BE845</f>
        <v/>
      </c>
      <c r="CR845" s="35">
        <f>CQ845-BF845</f>
        <v/>
      </c>
      <c r="CS845" s="35">
        <f>CR845-BG845</f>
        <v/>
      </c>
      <c r="CT845" s="35">
        <f>CS845-BH845</f>
        <v/>
      </c>
      <c r="CU845" s="35">
        <f>CT845-BI845</f>
        <v/>
      </c>
      <c r="CV845" s="35">
        <f>CU845-BJ845</f>
        <v/>
      </c>
      <c r="CW845" s="38">
        <f>CV845-BK845</f>
        <v/>
      </c>
      <c r="CX845" s="38">
        <f>CW845-BL845</f>
        <v/>
      </c>
      <c r="CY845" s="38">
        <f>CX845-BM845</f>
        <v/>
      </c>
      <c r="CZ845" s="39">
        <f>CY845-BN845</f>
        <v/>
      </c>
      <c r="DA845" s="35" t="n"/>
    </row>
    <row r="846">
      <c r="D846" s="19" t="n"/>
      <c r="E846" s="19" t="n"/>
      <c r="F846" s="21" t="n"/>
      <c r="G846" s="21" t="n"/>
      <c r="H846" s="21" t="n"/>
      <c r="I846" s="19" t="n"/>
      <c r="J846" s="19" t="n"/>
      <c r="K846" s="21" t="n"/>
      <c r="L846" s="21" t="n"/>
      <c r="M846" s="22" t="n"/>
      <c r="N846" s="22" t="n"/>
      <c r="O846" s="19" t="n"/>
      <c r="P846" s="21" t="n"/>
      <c r="Q846" s="167">
        <f>'Cutting Rules'!AD846</f>
        <v/>
      </c>
      <c r="R846" s="168" t="n"/>
      <c r="S846" s="24" t="n"/>
      <c r="T846" s="169" t="inlineStr"/>
      <c r="U846" s="19" t="n"/>
      <c r="V846" s="25" t="n"/>
      <c r="W846" s="26" t="n"/>
      <c r="X846" s="27" t="n"/>
      <c r="Y846" s="47" t="n"/>
      <c r="Z846" s="121">
        <f>IFERROR(VLOOKUP(E846,[1]route!$E$3:$BL$10005,59,0),"")&amp;IFERROR(VLOOKUP(E846,[1]route!$E$3:$BL$10005,60,0),"")</f>
        <v/>
      </c>
      <c r="AA846" s="172">
        <f>IF(R846&gt;V846,R846-V846,0)</f>
        <v/>
      </c>
      <c r="AB846" s="173">
        <f>AA846*O846*N846/1000</f>
        <v/>
      </c>
      <c r="AC846" s="4">
        <f>IFERROR(MATCH($X846,$BP846:$CZ846,0),"")</f>
        <v/>
      </c>
      <c r="AD846" s="29" t="n">
        <v>0</v>
      </c>
      <c r="AE846" s="30">
        <f>SUMIF([1]route!$E$3:$E$10005,E846,[1]!Table1[1])</f>
        <v/>
      </c>
      <c r="AF846" s="30">
        <f>SUMIF([1]route!$E$3:$E$10005,E846,[1]!Table1[2])</f>
        <v/>
      </c>
      <c r="AG846" s="30">
        <f>SUMIF([1]route!$E$3:$E$10005,E846,[1]!Table1[3])</f>
        <v/>
      </c>
      <c r="AH846" s="30">
        <f>SUMIF([1]route!$E$3:$E$10005,E846,[1]!Table1[4])</f>
        <v/>
      </c>
      <c r="AI846" s="30">
        <f>SUMIF([1]route!$E$3:$E$10005,E846,[1]!Table1[5])</f>
        <v/>
      </c>
      <c r="AJ846" s="30">
        <f>SUMIF([1]route!$E$3:$E$10005,E846,[1]!Table1[6])</f>
        <v/>
      </c>
      <c r="AK846" s="30">
        <f>SUMIF([1]route!$E$3:$E$10005,E846,[1]!Table1[7])</f>
        <v/>
      </c>
      <c r="AL846" s="30">
        <f>SUMIF([1]route!$E$3:$E$10005,E846,[1]!Table1[8])</f>
        <v/>
      </c>
      <c r="AM846" s="30">
        <f>SUMIF([1]route!$E$3:$E$10005,E846,[1]!Table1[9])</f>
        <v/>
      </c>
      <c r="AN846" s="30">
        <f>SUMIF([1]route!$E$3:$E$10005,E846,[1]!Table1[10])</f>
        <v/>
      </c>
      <c r="AO846" s="30">
        <f>SUMIF([1]route!$E$3:$E$10005,E846,[1]!Table1[11])</f>
        <v/>
      </c>
      <c r="AP846" s="30">
        <f>SUMIF([1]route!$E$3:$E$10005,E846,[1]!Table1[12])</f>
        <v/>
      </c>
      <c r="AQ846" s="30">
        <f>SUMIF([1]route!$E$3:$E$10005,E846,[1]!Table1[13])</f>
        <v/>
      </c>
      <c r="AR846" s="30">
        <f>SUMIF([1]route!$E$3:$E$10005,E846,[1]!Table1[14])</f>
        <v/>
      </c>
      <c r="AS846" s="30">
        <f>SUMIF([1]route!$E$3:$E$10005,E846,[1]!Table1[15])</f>
        <v/>
      </c>
      <c r="AT846" s="30">
        <f>SUMIF([1]route!$E$3:$E$10005,E846,[1]!Table1[16])</f>
        <v/>
      </c>
      <c r="AU846" s="30">
        <f>SUMIF([1]route!$E$3:$E$10005,E846,[1]!Table1[17])</f>
        <v/>
      </c>
      <c r="AV846" s="30">
        <f>SUMIF([1]route!$E$3:$E$10005,E846,[1]!Table1[18])</f>
        <v/>
      </c>
      <c r="AW846" s="30">
        <f>SUMIF([1]route!$E$3:$E$10005,E846,[1]!Table1[19])</f>
        <v/>
      </c>
      <c r="AX846" s="30">
        <f>SUMIF([1]route!$E$3:$E$10005,E846,[1]!Table1[20])</f>
        <v/>
      </c>
      <c r="AY846" s="30">
        <f>SUMIF([1]route!$E$3:$E$10005,E846,[1]!Table1[21])</f>
        <v/>
      </c>
      <c r="AZ846" s="30">
        <f>SUMIF([1]route!$E$3:$E$10005,E846,[1]!Table1[22])</f>
        <v/>
      </c>
      <c r="BA846" s="30">
        <f>SUMIF([1]route!$E$3:$E$10005,E846,[1]!Table1[23])</f>
        <v/>
      </c>
      <c r="BB846" s="30">
        <f>SUMIF([1]route!$E$3:$E$10005,E846,[1]!Table1[24])</f>
        <v/>
      </c>
      <c r="BC846" s="30">
        <f>SUMIF([1]route!$E$3:$E$10005,E846,[1]!Table1[25])</f>
        <v/>
      </c>
      <c r="BD846" s="30">
        <f>SUMIF([1]route!$E$3:$E$10005,E846,[1]!Table1[26])</f>
        <v/>
      </c>
      <c r="BE846" s="30">
        <f>SUMIF([1]route!$E$3:$E$10005,E846,[1]!Table1[27])</f>
        <v/>
      </c>
      <c r="BF846" s="30">
        <f>SUMIF([1]route!$E$3:$E$10005,E846,[1]!Table1[28])</f>
        <v/>
      </c>
      <c r="BG846" s="30">
        <f>SUMIF([1]route!$E$3:$E$10005,E846,[1]!Table1[29])</f>
        <v/>
      </c>
      <c r="BH846" s="30">
        <f>SUMIF([1]route!$E$3:$E$10005,E846,[1]!Table1[30])</f>
        <v/>
      </c>
      <c r="BI846" s="30">
        <f>SUMIF([1]route!$E$3:$E$10005,E846,[1]!Table1[31])</f>
        <v/>
      </c>
      <c r="BJ846" s="30">
        <f>SUMIF([1]route!$E$3:$E$10005,E846,[1]!Table1[Remain PO])</f>
        <v/>
      </c>
      <c r="BK846" s="31">
        <f>SUMIF([1]route!$E$3:$E$10005,E846,[1]!Table1[N+1])</f>
        <v/>
      </c>
      <c r="BL846" s="31">
        <f>SUMIF([1]route!$E$3:$E$10005,E846,[1]!Table1[N+2])</f>
        <v/>
      </c>
      <c r="BM846" s="31">
        <f>SUMIF([1]route!$E$3:$E$10005,E846,[1]!Table1[N+3])</f>
        <v/>
      </c>
      <c r="BN846" s="32">
        <f>SUMIF([1]route!$E$3:$E$10005,E846,[1]!Table1[N+4])</f>
        <v/>
      </c>
      <c r="BP846" s="37">
        <f>$V846-$AD846</f>
        <v/>
      </c>
      <c r="BQ846" s="35">
        <f>BP846-AE846</f>
        <v/>
      </c>
      <c r="BR846" s="35">
        <f>BQ846-AF846</f>
        <v/>
      </c>
      <c r="BS846" s="35">
        <f>BR846-AG846</f>
        <v/>
      </c>
      <c r="BT846" s="35">
        <f>BS846-AH846</f>
        <v/>
      </c>
      <c r="BU846" s="35">
        <f>BT846-AI846</f>
        <v/>
      </c>
      <c r="BV846" s="35">
        <f>BU846-AJ846</f>
        <v/>
      </c>
      <c r="BW846" s="35">
        <f>BV846-AK846</f>
        <v/>
      </c>
      <c r="BX846" s="35">
        <f>BW846-AL846</f>
        <v/>
      </c>
      <c r="BY846" s="35">
        <f>BX846-AM846</f>
        <v/>
      </c>
      <c r="BZ846" s="35">
        <f>BY846-AN846</f>
        <v/>
      </c>
      <c r="CA846" s="35">
        <f>BZ846-AO846</f>
        <v/>
      </c>
      <c r="CB846" s="35">
        <f>CA846-AP846</f>
        <v/>
      </c>
      <c r="CC846" s="35">
        <f>CB846-AQ846</f>
        <v/>
      </c>
      <c r="CD846" s="35">
        <f>CC846-AR846</f>
        <v/>
      </c>
      <c r="CE846" s="35">
        <f>CD846-AS846</f>
        <v/>
      </c>
      <c r="CF846" s="35">
        <f>CE846-AT846</f>
        <v/>
      </c>
      <c r="CG846" s="35">
        <f>CF846-AU846</f>
        <v/>
      </c>
      <c r="CH846" s="35">
        <f>CG846-AV846</f>
        <v/>
      </c>
      <c r="CI846" s="35">
        <f>CH846-AW846</f>
        <v/>
      </c>
      <c r="CJ846" s="35">
        <f>CI846-AX846</f>
        <v/>
      </c>
      <c r="CK846" s="35">
        <f>CJ846-AY846</f>
        <v/>
      </c>
      <c r="CL846" s="35">
        <f>CK846-AZ846</f>
        <v/>
      </c>
      <c r="CM846" s="35">
        <f>CL846-BA846</f>
        <v/>
      </c>
      <c r="CN846" s="35">
        <f>CM846-BB846</f>
        <v/>
      </c>
      <c r="CO846" s="35">
        <f>CN846-BC846</f>
        <v/>
      </c>
      <c r="CP846" s="35">
        <f>CO846-BD846</f>
        <v/>
      </c>
      <c r="CQ846" s="35">
        <f>CP846-BE846</f>
        <v/>
      </c>
      <c r="CR846" s="35">
        <f>CQ846-BF846</f>
        <v/>
      </c>
      <c r="CS846" s="35">
        <f>CR846-BG846</f>
        <v/>
      </c>
      <c r="CT846" s="35">
        <f>CS846-BH846</f>
        <v/>
      </c>
      <c r="CU846" s="35">
        <f>CT846-BI846</f>
        <v/>
      </c>
      <c r="CV846" s="35">
        <f>CU846-BJ846</f>
        <v/>
      </c>
      <c r="CW846" s="38">
        <f>CV846-BK846</f>
        <v/>
      </c>
      <c r="CX846" s="38">
        <f>CW846-BL846</f>
        <v/>
      </c>
      <c r="CY846" s="38">
        <f>CX846-BM846</f>
        <v/>
      </c>
      <c r="CZ846" s="39">
        <f>CY846-BN846</f>
        <v/>
      </c>
      <c r="DA846" s="35" t="n"/>
    </row>
    <row r="847">
      <c r="D847" s="19" t="n"/>
      <c r="E847" s="19" t="n"/>
      <c r="F847" s="21" t="n"/>
      <c r="G847" s="21" t="n"/>
      <c r="H847" s="21" t="n"/>
      <c r="I847" s="19" t="n"/>
      <c r="J847" s="19" t="n"/>
      <c r="K847" s="21" t="n"/>
      <c r="L847" s="21" t="n"/>
      <c r="M847" s="22" t="n"/>
      <c r="N847" s="22" t="n"/>
      <c r="O847" s="19" t="n"/>
      <c r="P847" s="21" t="n"/>
      <c r="Q847" s="167">
        <f>'Cutting Rules'!AD847</f>
        <v/>
      </c>
      <c r="R847" s="168" t="n"/>
      <c r="S847" s="24" t="n"/>
      <c r="T847" s="169" t="inlineStr"/>
      <c r="U847" s="19" t="n"/>
      <c r="V847" s="25" t="n"/>
      <c r="W847" s="26" t="n"/>
      <c r="X847" s="27" t="n"/>
      <c r="Y847" s="47" t="n"/>
      <c r="Z847" s="121">
        <f>IFERROR(VLOOKUP(E847,[1]route!$E$3:$BL$10005,59,0),"")&amp;IFERROR(VLOOKUP(E847,[1]route!$E$3:$BL$10005,60,0),"")</f>
        <v/>
      </c>
      <c r="AA847" s="172">
        <f>IF(R847&gt;V847,R847-V847,0)</f>
        <v/>
      </c>
      <c r="AB847" s="173">
        <f>AA847*O847*N847/1000</f>
        <v/>
      </c>
      <c r="AC847" s="4">
        <f>IFERROR(MATCH($X847,$BP847:$CZ847,0),"")</f>
        <v/>
      </c>
      <c r="AD847" s="29" t="n">
        <v>0</v>
      </c>
      <c r="AE847" s="30">
        <f>SUMIF([1]route!$E$3:$E$10005,E847,[1]!Table1[1])</f>
        <v/>
      </c>
      <c r="AF847" s="30">
        <f>SUMIF([1]route!$E$3:$E$10005,E847,[1]!Table1[2])</f>
        <v/>
      </c>
      <c r="AG847" s="30">
        <f>SUMIF([1]route!$E$3:$E$10005,E847,[1]!Table1[3])</f>
        <v/>
      </c>
      <c r="AH847" s="30">
        <f>SUMIF([1]route!$E$3:$E$10005,E847,[1]!Table1[4])</f>
        <v/>
      </c>
      <c r="AI847" s="30">
        <f>SUMIF([1]route!$E$3:$E$10005,E847,[1]!Table1[5])</f>
        <v/>
      </c>
      <c r="AJ847" s="30">
        <f>SUMIF([1]route!$E$3:$E$10005,E847,[1]!Table1[6])</f>
        <v/>
      </c>
      <c r="AK847" s="30">
        <f>SUMIF([1]route!$E$3:$E$10005,E847,[1]!Table1[7])</f>
        <v/>
      </c>
      <c r="AL847" s="30">
        <f>SUMIF([1]route!$E$3:$E$10005,E847,[1]!Table1[8])</f>
        <v/>
      </c>
      <c r="AM847" s="30">
        <f>SUMIF([1]route!$E$3:$E$10005,E847,[1]!Table1[9])</f>
        <v/>
      </c>
      <c r="AN847" s="30">
        <f>SUMIF([1]route!$E$3:$E$10005,E847,[1]!Table1[10])</f>
        <v/>
      </c>
      <c r="AO847" s="30">
        <f>SUMIF([1]route!$E$3:$E$10005,E847,[1]!Table1[11])</f>
        <v/>
      </c>
      <c r="AP847" s="30">
        <f>SUMIF([1]route!$E$3:$E$10005,E847,[1]!Table1[12])</f>
        <v/>
      </c>
      <c r="AQ847" s="30">
        <f>SUMIF([1]route!$E$3:$E$10005,E847,[1]!Table1[13])</f>
        <v/>
      </c>
      <c r="AR847" s="30">
        <f>SUMIF([1]route!$E$3:$E$10005,E847,[1]!Table1[14])</f>
        <v/>
      </c>
      <c r="AS847" s="30">
        <f>SUMIF([1]route!$E$3:$E$10005,E847,[1]!Table1[15])</f>
        <v/>
      </c>
      <c r="AT847" s="30">
        <f>SUMIF([1]route!$E$3:$E$10005,E847,[1]!Table1[16])</f>
        <v/>
      </c>
      <c r="AU847" s="30">
        <f>SUMIF([1]route!$E$3:$E$10005,E847,[1]!Table1[17])</f>
        <v/>
      </c>
      <c r="AV847" s="30">
        <f>SUMIF([1]route!$E$3:$E$10005,E847,[1]!Table1[18])</f>
        <v/>
      </c>
      <c r="AW847" s="30">
        <f>SUMIF([1]route!$E$3:$E$10005,E847,[1]!Table1[19])</f>
        <v/>
      </c>
      <c r="AX847" s="30">
        <f>SUMIF([1]route!$E$3:$E$10005,E847,[1]!Table1[20])</f>
        <v/>
      </c>
      <c r="AY847" s="30">
        <f>SUMIF([1]route!$E$3:$E$10005,E847,[1]!Table1[21])</f>
        <v/>
      </c>
      <c r="AZ847" s="30">
        <f>SUMIF([1]route!$E$3:$E$10005,E847,[1]!Table1[22])</f>
        <v/>
      </c>
      <c r="BA847" s="30">
        <f>SUMIF([1]route!$E$3:$E$10005,E847,[1]!Table1[23])</f>
        <v/>
      </c>
      <c r="BB847" s="30">
        <f>SUMIF([1]route!$E$3:$E$10005,E847,[1]!Table1[24])</f>
        <v/>
      </c>
      <c r="BC847" s="30">
        <f>SUMIF([1]route!$E$3:$E$10005,E847,[1]!Table1[25])</f>
        <v/>
      </c>
      <c r="BD847" s="30">
        <f>SUMIF([1]route!$E$3:$E$10005,E847,[1]!Table1[26])</f>
        <v/>
      </c>
      <c r="BE847" s="30">
        <f>SUMIF([1]route!$E$3:$E$10005,E847,[1]!Table1[27])</f>
        <v/>
      </c>
      <c r="BF847" s="30">
        <f>SUMIF([1]route!$E$3:$E$10005,E847,[1]!Table1[28])</f>
        <v/>
      </c>
      <c r="BG847" s="30">
        <f>SUMIF([1]route!$E$3:$E$10005,E847,[1]!Table1[29])</f>
        <v/>
      </c>
      <c r="BH847" s="30">
        <f>SUMIF([1]route!$E$3:$E$10005,E847,[1]!Table1[30])</f>
        <v/>
      </c>
      <c r="BI847" s="30">
        <f>SUMIF([1]route!$E$3:$E$10005,E847,[1]!Table1[31])</f>
        <v/>
      </c>
      <c r="BJ847" s="30">
        <f>SUMIF([1]route!$E$3:$E$10005,E847,[1]!Table1[Remain PO])</f>
        <v/>
      </c>
      <c r="BK847" s="31">
        <f>SUMIF([1]route!$E$3:$E$10005,E847,[1]!Table1[N+1])</f>
        <v/>
      </c>
      <c r="BL847" s="31">
        <f>SUMIF([1]route!$E$3:$E$10005,E847,[1]!Table1[N+2])</f>
        <v/>
      </c>
      <c r="BM847" s="31">
        <f>SUMIF([1]route!$E$3:$E$10005,E847,[1]!Table1[N+3])</f>
        <v/>
      </c>
      <c r="BN847" s="32">
        <f>SUMIF([1]route!$E$3:$E$10005,E847,[1]!Table1[N+4])</f>
        <v/>
      </c>
      <c r="BP847" s="37">
        <f>$V847-$AD847</f>
        <v/>
      </c>
      <c r="BQ847" s="35">
        <f>BP847-AE847</f>
        <v/>
      </c>
      <c r="BR847" s="35">
        <f>BQ847-AF847</f>
        <v/>
      </c>
      <c r="BS847" s="35">
        <f>BR847-AG847</f>
        <v/>
      </c>
      <c r="BT847" s="35">
        <f>BS847-AH847</f>
        <v/>
      </c>
      <c r="BU847" s="35">
        <f>BT847-AI847</f>
        <v/>
      </c>
      <c r="BV847" s="35">
        <f>BU847-AJ847</f>
        <v/>
      </c>
      <c r="BW847" s="35">
        <f>BV847-AK847</f>
        <v/>
      </c>
      <c r="BX847" s="35">
        <f>BW847-AL847</f>
        <v/>
      </c>
      <c r="BY847" s="35">
        <f>BX847-AM847</f>
        <v/>
      </c>
      <c r="BZ847" s="35">
        <f>BY847-AN847</f>
        <v/>
      </c>
      <c r="CA847" s="35">
        <f>BZ847-AO847</f>
        <v/>
      </c>
      <c r="CB847" s="35">
        <f>CA847-AP847</f>
        <v/>
      </c>
      <c r="CC847" s="35">
        <f>CB847-AQ847</f>
        <v/>
      </c>
      <c r="CD847" s="35">
        <f>CC847-AR847</f>
        <v/>
      </c>
      <c r="CE847" s="35">
        <f>CD847-AS847</f>
        <v/>
      </c>
      <c r="CF847" s="35">
        <f>CE847-AT847</f>
        <v/>
      </c>
      <c r="CG847" s="35">
        <f>CF847-AU847</f>
        <v/>
      </c>
      <c r="CH847" s="35">
        <f>CG847-AV847</f>
        <v/>
      </c>
      <c r="CI847" s="35">
        <f>CH847-AW847</f>
        <v/>
      </c>
      <c r="CJ847" s="35">
        <f>CI847-AX847</f>
        <v/>
      </c>
      <c r="CK847" s="35">
        <f>CJ847-AY847</f>
        <v/>
      </c>
      <c r="CL847" s="35">
        <f>CK847-AZ847</f>
        <v/>
      </c>
      <c r="CM847" s="35">
        <f>CL847-BA847</f>
        <v/>
      </c>
      <c r="CN847" s="35">
        <f>CM847-BB847</f>
        <v/>
      </c>
      <c r="CO847" s="35">
        <f>CN847-BC847</f>
        <v/>
      </c>
      <c r="CP847" s="35">
        <f>CO847-BD847</f>
        <v/>
      </c>
      <c r="CQ847" s="35">
        <f>CP847-BE847</f>
        <v/>
      </c>
      <c r="CR847" s="35">
        <f>CQ847-BF847</f>
        <v/>
      </c>
      <c r="CS847" s="35">
        <f>CR847-BG847</f>
        <v/>
      </c>
      <c r="CT847" s="35">
        <f>CS847-BH847</f>
        <v/>
      </c>
      <c r="CU847" s="35">
        <f>CT847-BI847</f>
        <v/>
      </c>
      <c r="CV847" s="35">
        <f>CU847-BJ847</f>
        <v/>
      </c>
      <c r="CW847" s="38">
        <f>CV847-BK847</f>
        <v/>
      </c>
      <c r="CX847" s="38">
        <f>CW847-BL847</f>
        <v/>
      </c>
      <c r="CY847" s="38">
        <f>CX847-BM847</f>
        <v/>
      </c>
      <c r="CZ847" s="39">
        <f>CY847-BN847</f>
        <v/>
      </c>
      <c r="DA847" s="35" t="n"/>
    </row>
    <row r="848">
      <c r="D848" s="19" t="n"/>
      <c r="E848" s="19" t="n"/>
      <c r="F848" s="21" t="n"/>
      <c r="G848" s="21" t="n"/>
      <c r="H848" s="21" t="n"/>
      <c r="I848" s="19" t="n"/>
      <c r="J848" s="19" t="n"/>
      <c r="K848" s="21" t="n"/>
      <c r="L848" s="21" t="n"/>
      <c r="M848" s="22" t="n"/>
      <c r="N848" s="22" t="n"/>
      <c r="O848" s="19" t="n"/>
      <c r="P848" s="21" t="n"/>
      <c r="Q848" s="167">
        <f>'Cutting Rules'!AD848</f>
        <v/>
      </c>
      <c r="R848" s="168" t="n"/>
      <c r="S848" s="24" t="n"/>
      <c r="T848" s="169" t="inlineStr"/>
      <c r="U848" s="19" t="n"/>
      <c r="V848" s="25" t="n"/>
      <c r="W848" s="26" t="n"/>
      <c r="X848" s="27" t="n"/>
      <c r="Y848" s="47" t="n"/>
      <c r="Z848" s="121">
        <f>IFERROR(VLOOKUP(E848,[1]route!$E$3:$BL$10005,59,0),"")&amp;IFERROR(VLOOKUP(E848,[1]route!$E$3:$BL$10005,60,0),"")</f>
        <v/>
      </c>
      <c r="AA848" s="172">
        <f>IF(R848&gt;V848,R848-V848,0)</f>
        <v/>
      </c>
      <c r="AB848" s="173">
        <f>AA848*O848*N848/1000</f>
        <v/>
      </c>
      <c r="AC848" s="4">
        <f>IFERROR(MATCH($X848,$BP848:$CZ848,0),"")</f>
        <v/>
      </c>
      <c r="AD848" s="29" t="n">
        <v>0</v>
      </c>
      <c r="AE848" s="30">
        <f>SUMIF([1]route!$E$3:$E$10005,E848,[1]!Table1[1])</f>
        <v/>
      </c>
      <c r="AF848" s="30">
        <f>SUMIF([1]route!$E$3:$E$10005,E848,[1]!Table1[2])</f>
        <v/>
      </c>
      <c r="AG848" s="30">
        <f>SUMIF([1]route!$E$3:$E$10005,E848,[1]!Table1[3])</f>
        <v/>
      </c>
      <c r="AH848" s="30">
        <f>SUMIF([1]route!$E$3:$E$10005,E848,[1]!Table1[4])</f>
        <v/>
      </c>
      <c r="AI848" s="30">
        <f>SUMIF([1]route!$E$3:$E$10005,E848,[1]!Table1[5])</f>
        <v/>
      </c>
      <c r="AJ848" s="30">
        <f>SUMIF([1]route!$E$3:$E$10005,E848,[1]!Table1[6])</f>
        <v/>
      </c>
      <c r="AK848" s="30">
        <f>SUMIF([1]route!$E$3:$E$10005,E848,[1]!Table1[7])</f>
        <v/>
      </c>
      <c r="AL848" s="30">
        <f>SUMIF([1]route!$E$3:$E$10005,E848,[1]!Table1[8])</f>
        <v/>
      </c>
      <c r="AM848" s="30">
        <f>SUMIF([1]route!$E$3:$E$10005,E848,[1]!Table1[9])</f>
        <v/>
      </c>
      <c r="AN848" s="30">
        <f>SUMIF([1]route!$E$3:$E$10005,E848,[1]!Table1[10])</f>
        <v/>
      </c>
      <c r="AO848" s="30">
        <f>SUMIF([1]route!$E$3:$E$10005,E848,[1]!Table1[11])</f>
        <v/>
      </c>
      <c r="AP848" s="30">
        <f>SUMIF([1]route!$E$3:$E$10005,E848,[1]!Table1[12])</f>
        <v/>
      </c>
      <c r="AQ848" s="30">
        <f>SUMIF([1]route!$E$3:$E$10005,E848,[1]!Table1[13])</f>
        <v/>
      </c>
      <c r="AR848" s="30">
        <f>SUMIF([1]route!$E$3:$E$10005,E848,[1]!Table1[14])</f>
        <v/>
      </c>
      <c r="AS848" s="30">
        <f>SUMIF([1]route!$E$3:$E$10005,E848,[1]!Table1[15])</f>
        <v/>
      </c>
      <c r="AT848" s="30">
        <f>SUMIF([1]route!$E$3:$E$10005,E848,[1]!Table1[16])</f>
        <v/>
      </c>
      <c r="AU848" s="30">
        <f>SUMIF([1]route!$E$3:$E$10005,E848,[1]!Table1[17])</f>
        <v/>
      </c>
      <c r="AV848" s="30">
        <f>SUMIF([1]route!$E$3:$E$10005,E848,[1]!Table1[18])</f>
        <v/>
      </c>
      <c r="AW848" s="30">
        <f>SUMIF([1]route!$E$3:$E$10005,E848,[1]!Table1[19])</f>
        <v/>
      </c>
      <c r="AX848" s="30">
        <f>SUMIF([1]route!$E$3:$E$10005,E848,[1]!Table1[20])</f>
        <v/>
      </c>
      <c r="AY848" s="30">
        <f>SUMIF([1]route!$E$3:$E$10005,E848,[1]!Table1[21])</f>
        <v/>
      </c>
      <c r="AZ848" s="30">
        <f>SUMIF([1]route!$E$3:$E$10005,E848,[1]!Table1[22])</f>
        <v/>
      </c>
      <c r="BA848" s="30">
        <f>SUMIF([1]route!$E$3:$E$10005,E848,[1]!Table1[23])</f>
        <v/>
      </c>
      <c r="BB848" s="30">
        <f>SUMIF([1]route!$E$3:$E$10005,E848,[1]!Table1[24])</f>
        <v/>
      </c>
      <c r="BC848" s="30">
        <f>SUMIF([1]route!$E$3:$E$10005,E848,[1]!Table1[25])</f>
        <v/>
      </c>
      <c r="BD848" s="30">
        <f>SUMIF([1]route!$E$3:$E$10005,E848,[1]!Table1[26])</f>
        <v/>
      </c>
      <c r="BE848" s="30">
        <f>SUMIF([1]route!$E$3:$E$10005,E848,[1]!Table1[27])</f>
        <v/>
      </c>
      <c r="BF848" s="30">
        <f>SUMIF([1]route!$E$3:$E$10005,E848,[1]!Table1[28])</f>
        <v/>
      </c>
      <c r="BG848" s="30">
        <f>SUMIF([1]route!$E$3:$E$10005,E848,[1]!Table1[29])</f>
        <v/>
      </c>
      <c r="BH848" s="30">
        <f>SUMIF([1]route!$E$3:$E$10005,E848,[1]!Table1[30])</f>
        <v/>
      </c>
      <c r="BI848" s="30">
        <f>SUMIF([1]route!$E$3:$E$10005,E848,[1]!Table1[31])</f>
        <v/>
      </c>
      <c r="BJ848" s="30">
        <f>SUMIF([1]route!$E$3:$E$10005,E848,[1]!Table1[Remain PO])</f>
        <v/>
      </c>
      <c r="BK848" s="31">
        <f>SUMIF([1]route!$E$3:$E$10005,E848,[1]!Table1[N+1])</f>
        <v/>
      </c>
      <c r="BL848" s="31">
        <f>SUMIF([1]route!$E$3:$E$10005,E848,[1]!Table1[N+2])</f>
        <v/>
      </c>
      <c r="BM848" s="31">
        <f>SUMIF([1]route!$E$3:$E$10005,E848,[1]!Table1[N+3])</f>
        <v/>
      </c>
      <c r="BN848" s="32">
        <f>SUMIF([1]route!$E$3:$E$10005,E848,[1]!Table1[N+4])</f>
        <v/>
      </c>
      <c r="BP848" s="37">
        <f>$V848-$AD848</f>
        <v/>
      </c>
      <c r="BQ848" s="35">
        <f>BP848-AE848</f>
        <v/>
      </c>
      <c r="BR848" s="35">
        <f>BQ848-AF848</f>
        <v/>
      </c>
      <c r="BS848" s="35">
        <f>BR848-AG848</f>
        <v/>
      </c>
      <c r="BT848" s="35">
        <f>BS848-AH848</f>
        <v/>
      </c>
      <c r="BU848" s="35">
        <f>BT848-AI848</f>
        <v/>
      </c>
      <c r="BV848" s="35">
        <f>BU848-AJ848</f>
        <v/>
      </c>
      <c r="BW848" s="35">
        <f>BV848-AK848</f>
        <v/>
      </c>
      <c r="BX848" s="35">
        <f>BW848-AL848</f>
        <v/>
      </c>
      <c r="BY848" s="35">
        <f>BX848-AM848</f>
        <v/>
      </c>
      <c r="BZ848" s="35">
        <f>BY848-AN848</f>
        <v/>
      </c>
      <c r="CA848" s="35">
        <f>BZ848-AO848</f>
        <v/>
      </c>
      <c r="CB848" s="35">
        <f>CA848-AP848</f>
        <v/>
      </c>
      <c r="CC848" s="35">
        <f>CB848-AQ848</f>
        <v/>
      </c>
      <c r="CD848" s="35">
        <f>CC848-AR848</f>
        <v/>
      </c>
      <c r="CE848" s="35">
        <f>CD848-AS848</f>
        <v/>
      </c>
      <c r="CF848" s="35">
        <f>CE848-AT848</f>
        <v/>
      </c>
      <c r="CG848" s="35">
        <f>CF848-AU848</f>
        <v/>
      </c>
      <c r="CH848" s="35">
        <f>CG848-AV848</f>
        <v/>
      </c>
      <c r="CI848" s="35">
        <f>CH848-AW848</f>
        <v/>
      </c>
      <c r="CJ848" s="35">
        <f>CI848-AX848</f>
        <v/>
      </c>
      <c r="CK848" s="35">
        <f>CJ848-AY848</f>
        <v/>
      </c>
      <c r="CL848" s="35">
        <f>CK848-AZ848</f>
        <v/>
      </c>
      <c r="CM848" s="35">
        <f>CL848-BA848</f>
        <v/>
      </c>
      <c r="CN848" s="35">
        <f>CM848-BB848</f>
        <v/>
      </c>
      <c r="CO848" s="35">
        <f>CN848-BC848</f>
        <v/>
      </c>
      <c r="CP848" s="35">
        <f>CO848-BD848</f>
        <v/>
      </c>
      <c r="CQ848" s="35">
        <f>CP848-BE848</f>
        <v/>
      </c>
      <c r="CR848" s="35">
        <f>CQ848-BF848</f>
        <v/>
      </c>
      <c r="CS848" s="35">
        <f>CR848-BG848</f>
        <v/>
      </c>
      <c r="CT848" s="35">
        <f>CS848-BH848</f>
        <v/>
      </c>
      <c r="CU848" s="35">
        <f>CT848-BI848</f>
        <v/>
      </c>
      <c r="CV848" s="35">
        <f>CU848-BJ848</f>
        <v/>
      </c>
      <c r="CW848" s="38">
        <f>CV848-BK848</f>
        <v/>
      </c>
      <c r="CX848" s="38">
        <f>CW848-BL848</f>
        <v/>
      </c>
      <c r="CY848" s="38">
        <f>CX848-BM848</f>
        <v/>
      </c>
      <c r="CZ848" s="39">
        <f>CY848-BN848</f>
        <v/>
      </c>
      <c r="DA848" s="35" t="n"/>
    </row>
    <row r="849">
      <c r="D849" s="19" t="n"/>
      <c r="E849" s="19" t="n"/>
      <c r="F849" s="21" t="n"/>
      <c r="G849" s="21" t="n"/>
      <c r="H849" s="21" t="n"/>
      <c r="I849" s="19" t="n"/>
      <c r="J849" s="19" t="n"/>
      <c r="K849" s="21" t="n"/>
      <c r="L849" s="21" t="n"/>
      <c r="M849" s="22" t="n"/>
      <c r="N849" s="22" t="n"/>
      <c r="O849" s="19" t="n"/>
      <c r="P849" s="21" t="n"/>
      <c r="Q849" s="167">
        <f>'Cutting Rules'!AD849</f>
        <v/>
      </c>
      <c r="R849" s="168" t="n"/>
      <c r="S849" s="24" t="n"/>
      <c r="T849" s="169" t="inlineStr"/>
      <c r="U849" s="19" t="n"/>
      <c r="V849" s="25" t="n"/>
      <c r="W849" s="26" t="n"/>
      <c r="X849" s="27" t="n"/>
      <c r="Y849" s="47" t="n"/>
      <c r="Z849" s="121">
        <f>IFERROR(VLOOKUP(E849,[1]route!$E$3:$BL$10005,59,0),"")&amp;IFERROR(VLOOKUP(E849,[1]route!$E$3:$BL$10005,60,0),"")</f>
        <v/>
      </c>
      <c r="AA849" s="172">
        <f>IF(R849&gt;V849,R849-V849,0)</f>
        <v/>
      </c>
      <c r="AB849" s="173">
        <f>AA849*O849*N849/1000</f>
        <v/>
      </c>
      <c r="AC849" s="4">
        <f>IFERROR(MATCH($X849,$BP849:$CZ849,0),"")</f>
        <v/>
      </c>
      <c r="AD849" s="29" t="n">
        <v>0</v>
      </c>
      <c r="AE849" s="30">
        <f>SUMIF([1]route!$E$3:$E$10005,E849,[1]!Table1[1])</f>
        <v/>
      </c>
      <c r="AF849" s="30">
        <f>SUMIF([1]route!$E$3:$E$10005,E849,[1]!Table1[2])</f>
        <v/>
      </c>
      <c r="AG849" s="30">
        <f>SUMIF([1]route!$E$3:$E$10005,E849,[1]!Table1[3])</f>
        <v/>
      </c>
      <c r="AH849" s="30">
        <f>SUMIF([1]route!$E$3:$E$10005,E849,[1]!Table1[4])</f>
        <v/>
      </c>
      <c r="AI849" s="30">
        <f>SUMIF([1]route!$E$3:$E$10005,E849,[1]!Table1[5])</f>
        <v/>
      </c>
      <c r="AJ849" s="30">
        <f>SUMIF([1]route!$E$3:$E$10005,E849,[1]!Table1[6])</f>
        <v/>
      </c>
      <c r="AK849" s="30">
        <f>SUMIF([1]route!$E$3:$E$10005,E849,[1]!Table1[7])</f>
        <v/>
      </c>
      <c r="AL849" s="30">
        <f>SUMIF([1]route!$E$3:$E$10005,E849,[1]!Table1[8])</f>
        <v/>
      </c>
      <c r="AM849" s="30">
        <f>SUMIF([1]route!$E$3:$E$10005,E849,[1]!Table1[9])</f>
        <v/>
      </c>
      <c r="AN849" s="30">
        <f>SUMIF([1]route!$E$3:$E$10005,E849,[1]!Table1[10])</f>
        <v/>
      </c>
      <c r="AO849" s="30">
        <f>SUMIF([1]route!$E$3:$E$10005,E849,[1]!Table1[11])</f>
        <v/>
      </c>
      <c r="AP849" s="30">
        <f>SUMIF([1]route!$E$3:$E$10005,E849,[1]!Table1[12])</f>
        <v/>
      </c>
      <c r="AQ849" s="30">
        <f>SUMIF([1]route!$E$3:$E$10005,E849,[1]!Table1[13])</f>
        <v/>
      </c>
      <c r="AR849" s="30">
        <f>SUMIF([1]route!$E$3:$E$10005,E849,[1]!Table1[14])</f>
        <v/>
      </c>
      <c r="AS849" s="30">
        <f>SUMIF([1]route!$E$3:$E$10005,E849,[1]!Table1[15])</f>
        <v/>
      </c>
      <c r="AT849" s="30">
        <f>SUMIF([1]route!$E$3:$E$10005,E849,[1]!Table1[16])</f>
        <v/>
      </c>
      <c r="AU849" s="30">
        <f>SUMIF([1]route!$E$3:$E$10005,E849,[1]!Table1[17])</f>
        <v/>
      </c>
      <c r="AV849" s="30">
        <f>SUMIF([1]route!$E$3:$E$10005,E849,[1]!Table1[18])</f>
        <v/>
      </c>
      <c r="AW849" s="30">
        <f>SUMIF([1]route!$E$3:$E$10005,E849,[1]!Table1[19])</f>
        <v/>
      </c>
      <c r="AX849" s="30">
        <f>SUMIF([1]route!$E$3:$E$10005,E849,[1]!Table1[20])</f>
        <v/>
      </c>
      <c r="AY849" s="30">
        <f>SUMIF([1]route!$E$3:$E$10005,E849,[1]!Table1[21])</f>
        <v/>
      </c>
      <c r="AZ849" s="30">
        <f>SUMIF([1]route!$E$3:$E$10005,E849,[1]!Table1[22])</f>
        <v/>
      </c>
      <c r="BA849" s="30">
        <f>SUMIF([1]route!$E$3:$E$10005,E849,[1]!Table1[23])</f>
        <v/>
      </c>
      <c r="BB849" s="30">
        <f>SUMIF([1]route!$E$3:$E$10005,E849,[1]!Table1[24])</f>
        <v/>
      </c>
      <c r="BC849" s="30">
        <f>SUMIF([1]route!$E$3:$E$10005,E849,[1]!Table1[25])</f>
        <v/>
      </c>
      <c r="BD849" s="30">
        <f>SUMIF([1]route!$E$3:$E$10005,E849,[1]!Table1[26])</f>
        <v/>
      </c>
      <c r="BE849" s="30">
        <f>SUMIF([1]route!$E$3:$E$10005,E849,[1]!Table1[27])</f>
        <v/>
      </c>
      <c r="BF849" s="30">
        <f>SUMIF([1]route!$E$3:$E$10005,E849,[1]!Table1[28])</f>
        <v/>
      </c>
      <c r="BG849" s="30">
        <f>SUMIF([1]route!$E$3:$E$10005,E849,[1]!Table1[29])</f>
        <v/>
      </c>
      <c r="BH849" s="30">
        <f>SUMIF([1]route!$E$3:$E$10005,E849,[1]!Table1[30])</f>
        <v/>
      </c>
      <c r="BI849" s="30">
        <f>SUMIF([1]route!$E$3:$E$10005,E849,[1]!Table1[31])</f>
        <v/>
      </c>
      <c r="BJ849" s="30">
        <f>SUMIF([1]route!$E$3:$E$10005,E849,[1]!Table1[Remain PO])</f>
        <v/>
      </c>
      <c r="BK849" s="31">
        <f>SUMIF([1]route!$E$3:$E$10005,E849,[1]!Table1[N+1])</f>
        <v/>
      </c>
      <c r="BL849" s="31">
        <f>SUMIF([1]route!$E$3:$E$10005,E849,[1]!Table1[N+2])</f>
        <v/>
      </c>
      <c r="BM849" s="31">
        <f>SUMIF([1]route!$E$3:$E$10005,E849,[1]!Table1[N+3])</f>
        <v/>
      </c>
      <c r="BN849" s="32">
        <f>SUMIF([1]route!$E$3:$E$10005,E849,[1]!Table1[N+4])</f>
        <v/>
      </c>
      <c r="BP849" s="37">
        <f>$V849-$AD849</f>
        <v/>
      </c>
      <c r="BQ849" s="35">
        <f>BP849-AE849</f>
        <v/>
      </c>
      <c r="BR849" s="35">
        <f>BQ849-AF849</f>
        <v/>
      </c>
      <c r="BS849" s="35">
        <f>BR849-AG849</f>
        <v/>
      </c>
      <c r="BT849" s="35">
        <f>BS849-AH849</f>
        <v/>
      </c>
      <c r="BU849" s="35">
        <f>BT849-AI849</f>
        <v/>
      </c>
      <c r="BV849" s="35">
        <f>BU849-AJ849</f>
        <v/>
      </c>
      <c r="BW849" s="35">
        <f>BV849-AK849</f>
        <v/>
      </c>
      <c r="BX849" s="35">
        <f>BW849-AL849</f>
        <v/>
      </c>
      <c r="BY849" s="35">
        <f>BX849-AM849</f>
        <v/>
      </c>
      <c r="BZ849" s="35">
        <f>BY849-AN849</f>
        <v/>
      </c>
      <c r="CA849" s="35">
        <f>BZ849-AO849</f>
        <v/>
      </c>
      <c r="CB849" s="35">
        <f>CA849-AP849</f>
        <v/>
      </c>
      <c r="CC849" s="35">
        <f>CB849-AQ849</f>
        <v/>
      </c>
      <c r="CD849" s="35">
        <f>CC849-AR849</f>
        <v/>
      </c>
      <c r="CE849" s="35">
        <f>CD849-AS849</f>
        <v/>
      </c>
      <c r="CF849" s="35">
        <f>CE849-AT849</f>
        <v/>
      </c>
      <c r="CG849" s="35">
        <f>CF849-AU849</f>
        <v/>
      </c>
      <c r="CH849" s="35">
        <f>CG849-AV849</f>
        <v/>
      </c>
      <c r="CI849" s="35">
        <f>CH849-AW849</f>
        <v/>
      </c>
      <c r="CJ849" s="35">
        <f>CI849-AX849</f>
        <v/>
      </c>
      <c r="CK849" s="35">
        <f>CJ849-AY849</f>
        <v/>
      </c>
      <c r="CL849" s="35">
        <f>CK849-AZ849</f>
        <v/>
      </c>
      <c r="CM849" s="35">
        <f>CL849-BA849</f>
        <v/>
      </c>
      <c r="CN849" s="35">
        <f>CM849-BB849</f>
        <v/>
      </c>
      <c r="CO849" s="35">
        <f>CN849-BC849</f>
        <v/>
      </c>
      <c r="CP849" s="35">
        <f>CO849-BD849</f>
        <v/>
      </c>
      <c r="CQ849" s="35">
        <f>CP849-BE849</f>
        <v/>
      </c>
      <c r="CR849" s="35">
        <f>CQ849-BF849</f>
        <v/>
      </c>
      <c r="CS849" s="35">
        <f>CR849-BG849</f>
        <v/>
      </c>
      <c r="CT849" s="35">
        <f>CS849-BH849</f>
        <v/>
      </c>
      <c r="CU849" s="35">
        <f>CT849-BI849</f>
        <v/>
      </c>
      <c r="CV849" s="35">
        <f>CU849-BJ849</f>
        <v/>
      </c>
      <c r="CW849" s="38">
        <f>CV849-BK849</f>
        <v/>
      </c>
      <c r="CX849" s="38">
        <f>CW849-BL849</f>
        <v/>
      </c>
      <c r="CY849" s="38">
        <f>CX849-BM849</f>
        <v/>
      </c>
      <c r="CZ849" s="39">
        <f>CY849-BN849</f>
        <v/>
      </c>
      <c r="DA849" s="35" t="n"/>
    </row>
    <row r="850">
      <c r="D850" s="19" t="n"/>
      <c r="E850" s="19" t="n"/>
      <c r="F850" s="21" t="n"/>
      <c r="G850" s="21" t="n"/>
      <c r="H850" s="21" t="n"/>
      <c r="I850" s="19" t="n"/>
      <c r="J850" s="19" t="n"/>
      <c r="K850" s="21" t="n"/>
      <c r="L850" s="21" t="n"/>
      <c r="M850" s="22" t="n"/>
      <c r="N850" s="22" t="n"/>
      <c r="O850" s="19" t="n"/>
      <c r="P850" s="21" t="n"/>
      <c r="Q850" s="167">
        <f>'Cutting Rules'!AD850</f>
        <v/>
      </c>
      <c r="R850" s="168" t="n"/>
      <c r="S850" s="24" t="n"/>
      <c r="T850" s="169" t="inlineStr"/>
      <c r="U850" s="19" t="n"/>
      <c r="V850" s="25" t="n"/>
      <c r="W850" s="26" t="n"/>
      <c r="X850" s="27" t="n"/>
      <c r="Y850" s="47" t="n"/>
      <c r="Z850" s="121">
        <f>IFERROR(VLOOKUP(E850,[1]route!$E$3:$BL$10005,59,0),"")&amp;IFERROR(VLOOKUP(E850,[1]route!$E$3:$BL$10005,60,0),"")</f>
        <v/>
      </c>
      <c r="AA850" s="172">
        <f>IF(R850&gt;V850,R850-V850,0)</f>
        <v/>
      </c>
      <c r="AB850" s="173">
        <f>AA850*O850*N850/1000</f>
        <v/>
      </c>
      <c r="AC850" s="4">
        <f>IFERROR(MATCH($X850,$BP850:$CZ850,0),"")</f>
        <v/>
      </c>
      <c r="AD850" s="29" t="n">
        <v>0</v>
      </c>
      <c r="AE850" s="30">
        <f>SUMIF([1]route!$E$3:$E$10005,E850,[1]!Table1[1])</f>
        <v/>
      </c>
      <c r="AF850" s="30">
        <f>SUMIF([1]route!$E$3:$E$10005,E850,[1]!Table1[2])</f>
        <v/>
      </c>
      <c r="AG850" s="30">
        <f>SUMIF([1]route!$E$3:$E$10005,E850,[1]!Table1[3])</f>
        <v/>
      </c>
      <c r="AH850" s="30">
        <f>SUMIF([1]route!$E$3:$E$10005,E850,[1]!Table1[4])</f>
        <v/>
      </c>
      <c r="AI850" s="30">
        <f>SUMIF([1]route!$E$3:$E$10005,E850,[1]!Table1[5])</f>
        <v/>
      </c>
      <c r="AJ850" s="30">
        <f>SUMIF([1]route!$E$3:$E$10005,E850,[1]!Table1[6])</f>
        <v/>
      </c>
      <c r="AK850" s="30">
        <f>SUMIF([1]route!$E$3:$E$10005,E850,[1]!Table1[7])</f>
        <v/>
      </c>
      <c r="AL850" s="30">
        <f>SUMIF([1]route!$E$3:$E$10005,E850,[1]!Table1[8])</f>
        <v/>
      </c>
      <c r="AM850" s="30">
        <f>SUMIF([1]route!$E$3:$E$10005,E850,[1]!Table1[9])</f>
        <v/>
      </c>
      <c r="AN850" s="30">
        <f>SUMIF([1]route!$E$3:$E$10005,E850,[1]!Table1[10])</f>
        <v/>
      </c>
      <c r="AO850" s="30">
        <f>SUMIF([1]route!$E$3:$E$10005,E850,[1]!Table1[11])</f>
        <v/>
      </c>
      <c r="AP850" s="30">
        <f>SUMIF([1]route!$E$3:$E$10005,E850,[1]!Table1[12])</f>
        <v/>
      </c>
      <c r="AQ850" s="30">
        <f>SUMIF([1]route!$E$3:$E$10005,E850,[1]!Table1[13])</f>
        <v/>
      </c>
      <c r="AR850" s="30">
        <f>SUMIF([1]route!$E$3:$E$10005,E850,[1]!Table1[14])</f>
        <v/>
      </c>
      <c r="AS850" s="30">
        <f>SUMIF([1]route!$E$3:$E$10005,E850,[1]!Table1[15])</f>
        <v/>
      </c>
      <c r="AT850" s="30">
        <f>SUMIF([1]route!$E$3:$E$10005,E850,[1]!Table1[16])</f>
        <v/>
      </c>
      <c r="AU850" s="30">
        <f>SUMIF([1]route!$E$3:$E$10005,E850,[1]!Table1[17])</f>
        <v/>
      </c>
      <c r="AV850" s="30">
        <f>SUMIF([1]route!$E$3:$E$10005,E850,[1]!Table1[18])</f>
        <v/>
      </c>
      <c r="AW850" s="30">
        <f>SUMIF([1]route!$E$3:$E$10005,E850,[1]!Table1[19])</f>
        <v/>
      </c>
      <c r="AX850" s="30">
        <f>SUMIF([1]route!$E$3:$E$10005,E850,[1]!Table1[20])</f>
        <v/>
      </c>
      <c r="AY850" s="30">
        <f>SUMIF([1]route!$E$3:$E$10005,E850,[1]!Table1[21])</f>
        <v/>
      </c>
      <c r="AZ850" s="30">
        <f>SUMIF([1]route!$E$3:$E$10005,E850,[1]!Table1[22])</f>
        <v/>
      </c>
      <c r="BA850" s="30">
        <f>SUMIF([1]route!$E$3:$E$10005,E850,[1]!Table1[23])</f>
        <v/>
      </c>
      <c r="BB850" s="30">
        <f>SUMIF([1]route!$E$3:$E$10005,E850,[1]!Table1[24])</f>
        <v/>
      </c>
      <c r="BC850" s="30">
        <f>SUMIF([1]route!$E$3:$E$10005,E850,[1]!Table1[25])</f>
        <v/>
      </c>
      <c r="BD850" s="30">
        <f>SUMIF([1]route!$E$3:$E$10005,E850,[1]!Table1[26])</f>
        <v/>
      </c>
      <c r="BE850" s="30">
        <f>SUMIF([1]route!$E$3:$E$10005,E850,[1]!Table1[27])</f>
        <v/>
      </c>
      <c r="BF850" s="30">
        <f>SUMIF([1]route!$E$3:$E$10005,E850,[1]!Table1[28])</f>
        <v/>
      </c>
      <c r="BG850" s="30">
        <f>SUMIF([1]route!$E$3:$E$10005,E850,[1]!Table1[29])</f>
        <v/>
      </c>
      <c r="BH850" s="30">
        <f>SUMIF([1]route!$E$3:$E$10005,E850,[1]!Table1[30])</f>
        <v/>
      </c>
      <c r="BI850" s="30">
        <f>SUMIF([1]route!$E$3:$E$10005,E850,[1]!Table1[31])</f>
        <v/>
      </c>
      <c r="BJ850" s="30">
        <f>SUMIF([1]route!$E$3:$E$10005,E850,[1]!Table1[Remain PO])</f>
        <v/>
      </c>
      <c r="BK850" s="31">
        <f>SUMIF([1]route!$E$3:$E$10005,E850,[1]!Table1[N+1])</f>
        <v/>
      </c>
      <c r="BL850" s="31">
        <f>SUMIF([1]route!$E$3:$E$10005,E850,[1]!Table1[N+2])</f>
        <v/>
      </c>
      <c r="BM850" s="31">
        <f>SUMIF([1]route!$E$3:$E$10005,E850,[1]!Table1[N+3])</f>
        <v/>
      </c>
      <c r="BN850" s="32">
        <f>SUMIF([1]route!$E$3:$E$10005,E850,[1]!Table1[N+4])</f>
        <v/>
      </c>
      <c r="BP850" s="37">
        <f>$V850-$AD850</f>
        <v/>
      </c>
      <c r="BQ850" s="35">
        <f>BP850-AE850</f>
        <v/>
      </c>
      <c r="BR850" s="35">
        <f>BQ850-AF850</f>
        <v/>
      </c>
      <c r="BS850" s="35">
        <f>BR850-AG850</f>
        <v/>
      </c>
      <c r="BT850" s="35">
        <f>BS850-AH850</f>
        <v/>
      </c>
      <c r="BU850" s="35">
        <f>BT850-AI850</f>
        <v/>
      </c>
      <c r="BV850" s="35">
        <f>BU850-AJ850</f>
        <v/>
      </c>
      <c r="BW850" s="35">
        <f>BV850-AK850</f>
        <v/>
      </c>
      <c r="BX850" s="35">
        <f>BW850-AL850</f>
        <v/>
      </c>
      <c r="BY850" s="35">
        <f>BX850-AM850</f>
        <v/>
      </c>
      <c r="BZ850" s="35">
        <f>BY850-AN850</f>
        <v/>
      </c>
      <c r="CA850" s="35">
        <f>BZ850-AO850</f>
        <v/>
      </c>
      <c r="CB850" s="35">
        <f>CA850-AP850</f>
        <v/>
      </c>
      <c r="CC850" s="35">
        <f>CB850-AQ850</f>
        <v/>
      </c>
      <c r="CD850" s="35">
        <f>CC850-AR850</f>
        <v/>
      </c>
      <c r="CE850" s="35">
        <f>CD850-AS850</f>
        <v/>
      </c>
      <c r="CF850" s="35">
        <f>CE850-AT850</f>
        <v/>
      </c>
      <c r="CG850" s="35">
        <f>CF850-AU850</f>
        <v/>
      </c>
      <c r="CH850" s="35">
        <f>CG850-AV850</f>
        <v/>
      </c>
      <c r="CI850" s="35">
        <f>CH850-AW850</f>
        <v/>
      </c>
      <c r="CJ850" s="35">
        <f>CI850-AX850</f>
        <v/>
      </c>
      <c r="CK850" s="35">
        <f>CJ850-AY850</f>
        <v/>
      </c>
      <c r="CL850" s="35">
        <f>CK850-AZ850</f>
        <v/>
      </c>
      <c r="CM850" s="35">
        <f>CL850-BA850</f>
        <v/>
      </c>
      <c r="CN850" s="35">
        <f>CM850-BB850</f>
        <v/>
      </c>
      <c r="CO850" s="35">
        <f>CN850-BC850</f>
        <v/>
      </c>
      <c r="CP850" s="35">
        <f>CO850-BD850</f>
        <v/>
      </c>
      <c r="CQ850" s="35">
        <f>CP850-BE850</f>
        <v/>
      </c>
      <c r="CR850" s="35">
        <f>CQ850-BF850</f>
        <v/>
      </c>
      <c r="CS850" s="35">
        <f>CR850-BG850</f>
        <v/>
      </c>
      <c r="CT850" s="35">
        <f>CS850-BH850</f>
        <v/>
      </c>
      <c r="CU850" s="35">
        <f>CT850-BI850</f>
        <v/>
      </c>
      <c r="CV850" s="35">
        <f>CU850-BJ850</f>
        <v/>
      </c>
      <c r="CW850" s="38">
        <f>CV850-BK850</f>
        <v/>
      </c>
      <c r="CX850" s="38">
        <f>CW850-BL850</f>
        <v/>
      </c>
      <c r="CY850" s="38">
        <f>CX850-BM850</f>
        <v/>
      </c>
      <c r="CZ850" s="39">
        <f>CY850-BN850</f>
        <v/>
      </c>
      <c r="DA850" s="35" t="n"/>
    </row>
    <row r="851">
      <c r="D851" s="19" t="n"/>
      <c r="E851" s="19" t="n"/>
      <c r="F851" s="21" t="n"/>
      <c r="G851" s="21" t="n"/>
      <c r="H851" s="21" t="n"/>
      <c r="I851" s="19" t="n"/>
      <c r="J851" s="19" t="n"/>
      <c r="K851" s="21" t="n"/>
      <c r="L851" s="21" t="n"/>
      <c r="M851" s="22" t="n"/>
      <c r="N851" s="22" t="n"/>
      <c r="O851" s="19" t="n"/>
      <c r="P851" s="21" t="n"/>
      <c r="Q851" s="167">
        <f>'Cutting Rules'!AD851</f>
        <v/>
      </c>
      <c r="R851" s="168" t="n"/>
      <c r="S851" s="24" t="n"/>
      <c r="T851" s="169" t="inlineStr"/>
      <c r="U851" s="19" t="n"/>
      <c r="V851" s="25" t="n"/>
      <c r="W851" s="26" t="n"/>
      <c r="X851" s="27" t="n"/>
      <c r="Y851" s="47" t="n"/>
      <c r="Z851" s="121">
        <f>IFERROR(VLOOKUP(E851,[1]route!$E$3:$BL$10005,59,0),"")&amp;IFERROR(VLOOKUP(E851,[1]route!$E$3:$BL$10005,60,0),"")</f>
        <v/>
      </c>
      <c r="AA851" s="172">
        <f>IF(R851&gt;V851,R851-V851,0)</f>
        <v/>
      </c>
      <c r="AB851" s="173">
        <f>AA851*O851*N851/1000</f>
        <v/>
      </c>
      <c r="AC851" s="4">
        <f>IFERROR(MATCH($X851,$BP851:$CZ851,0),"")</f>
        <v/>
      </c>
      <c r="AD851" s="29" t="n">
        <v>0</v>
      </c>
      <c r="AE851" s="30">
        <f>SUMIF([1]route!$E$3:$E$10005,E851,[1]!Table1[1])</f>
        <v/>
      </c>
      <c r="AF851" s="30">
        <f>SUMIF([1]route!$E$3:$E$10005,E851,[1]!Table1[2])</f>
        <v/>
      </c>
      <c r="AG851" s="30">
        <f>SUMIF([1]route!$E$3:$E$10005,E851,[1]!Table1[3])</f>
        <v/>
      </c>
      <c r="AH851" s="30">
        <f>SUMIF([1]route!$E$3:$E$10005,E851,[1]!Table1[4])</f>
        <v/>
      </c>
      <c r="AI851" s="30">
        <f>SUMIF([1]route!$E$3:$E$10005,E851,[1]!Table1[5])</f>
        <v/>
      </c>
      <c r="AJ851" s="30">
        <f>SUMIF([1]route!$E$3:$E$10005,E851,[1]!Table1[6])</f>
        <v/>
      </c>
      <c r="AK851" s="30">
        <f>SUMIF([1]route!$E$3:$E$10005,E851,[1]!Table1[7])</f>
        <v/>
      </c>
      <c r="AL851" s="30">
        <f>SUMIF([1]route!$E$3:$E$10005,E851,[1]!Table1[8])</f>
        <v/>
      </c>
      <c r="AM851" s="30">
        <f>SUMIF([1]route!$E$3:$E$10005,E851,[1]!Table1[9])</f>
        <v/>
      </c>
      <c r="AN851" s="30">
        <f>SUMIF([1]route!$E$3:$E$10005,E851,[1]!Table1[10])</f>
        <v/>
      </c>
      <c r="AO851" s="30">
        <f>SUMIF([1]route!$E$3:$E$10005,E851,[1]!Table1[11])</f>
        <v/>
      </c>
      <c r="AP851" s="30">
        <f>SUMIF([1]route!$E$3:$E$10005,E851,[1]!Table1[12])</f>
        <v/>
      </c>
      <c r="AQ851" s="30">
        <f>SUMIF([1]route!$E$3:$E$10005,E851,[1]!Table1[13])</f>
        <v/>
      </c>
      <c r="AR851" s="30">
        <f>SUMIF([1]route!$E$3:$E$10005,E851,[1]!Table1[14])</f>
        <v/>
      </c>
      <c r="AS851" s="30">
        <f>SUMIF([1]route!$E$3:$E$10005,E851,[1]!Table1[15])</f>
        <v/>
      </c>
      <c r="AT851" s="30">
        <f>SUMIF([1]route!$E$3:$E$10005,E851,[1]!Table1[16])</f>
        <v/>
      </c>
      <c r="AU851" s="30">
        <f>SUMIF([1]route!$E$3:$E$10005,E851,[1]!Table1[17])</f>
        <v/>
      </c>
      <c r="AV851" s="30">
        <f>SUMIF([1]route!$E$3:$E$10005,E851,[1]!Table1[18])</f>
        <v/>
      </c>
      <c r="AW851" s="30">
        <f>SUMIF([1]route!$E$3:$E$10005,E851,[1]!Table1[19])</f>
        <v/>
      </c>
      <c r="AX851" s="30">
        <f>SUMIF([1]route!$E$3:$E$10005,E851,[1]!Table1[20])</f>
        <v/>
      </c>
      <c r="AY851" s="30">
        <f>SUMIF([1]route!$E$3:$E$10005,E851,[1]!Table1[21])</f>
        <v/>
      </c>
      <c r="AZ851" s="30">
        <f>SUMIF([1]route!$E$3:$E$10005,E851,[1]!Table1[22])</f>
        <v/>
      </c>
      <c r="BA851" s="30">
        <f>SUMIF([1]route!$E$3:$E$10005,E851,[1]!Table1[23])</f>
        <v/>
      </c>
      <c r="BB851" s="30">
        <f>SUMIF([1]route!$E$3:$E$10005,E851,[1]!Table1[24])</f>
        <v/>
      </c>
      <c r="BC851" s="30">
        <f>SUMIF([1]route!$E$3:$E$10005,E851,[1]!Table1[25])</f>
        <v/>
      </c>
      <c r="BD851" s="30">
        <f>SUMIF([1]route!$E$3:$E$10005,E851,[1]!Table1[26])</f>
        <v/>
      </c>
      <c r="BE851" s="30">
        <f>SUMIF([1]route!$E$3:$E$10005,E851,[1]!Table1[27])</f>
        <v/>
      </c>
      <c r="BF851" s="30">
        <f>SUMIF([1]route!$E$3:$E$10005,E851,[1]!Table1[28])</f>
        <v/>
      </c>
      <c r="BG851" s="30">
        <f>SUMIF([1]route!$E$3:$E$10005,E851,[1]!Table1[29])</f>
        <v/>
      </c>
      <c r="BH851" s="30">
        <f>SUMIF([1]route!$E$3:$E$10005,E851,[1]!Table1[30])</f>
        <v/>
      </c>
      <c r="BI851" s="30">
        <f>SUMIF([1]route!$E$3:$E$10005,E851,[1]!Table1[31])</f>
        <v/>
      </c>
      <c r="BJ851" s="30">
        <f>SUMIF([1]route!$E$3:$E$10005,E851,[1]!Table1[Remain PO])</f>
        <v/>
      </c>
      <c r="BK851" s="31">
        <f>SUMIF([1]route!$E$3:$E$10005,E851,[1]!Table1[N+1])</f>
        <v/>
      </c>
      <c r="BL851" s="31">
        <f>SUMIF([1]route!$E$3:$E$10005,E851,[1]!Table1[N+2])</f>
        <v/>
      </c>
      <c r="BM851" s="31">
        <f>SUMIF([1]route!$E$3:$E$10005,E851,[1]!Table1[N+3])</f>
        <v/>
      </c>
      <c r="BN851" s="32">
        <f>SUMIF([1]route!$E$3:$E$10005,E851,[1]!Table1[N+4])</f>
        <v/>
      </c>
      <c r="BP851" s="37">
        <f>$V851-$AD851</f>
        <v/>
      </c>
      <c r="BQ851" s="35">
        <f>BP851-AE851</f>
        <v/>
      </c>
      <c r="BR851" s="35">
        <f>BQ851-AF851</f>
        <v/>
      </c>
      <c r="BS851" s="35">
        <f>BR851-AG851</f>
        <v/>
      </c>
      <c r="BT851" s="35">
        <f>BS851-AH851</f>
        <v/>
      </c>
      <c r="BU851" s="35">
        <f>BT851-AI851</f>
        <v/>
      </c>
      <c r="BV851" s="35">
        <f>BU851-AJ851</f>
        <v/>
      </c>
      <c r="BW851" s="35">
        <f>BV851-AK851</f>
        <v/>
      </c>
      <c r="BX851" s="35">
        <f>BW851-AL851</f>
        <v/>
      </c>
      <c r="BY851" s="35">
        <f>BX851-AM851</f>
        <v/>
      </c>
      <c r="BZ851" s="35">
        <f>BY851-AN851</f>
        <v/>
      </c>
      <c r="CA851" s="35">
        <f>BZ851-AO851</f>
        <v/>
      </c>
      <c r="CB851" s="35">
        <f>CA851-AP851</f>
        <v/>
      </c>
      <c r="CC851" s="35">
        <f>CB851-AQ851</f>
        <v/>
      </c>
      <c r="CD851" s="35">
        <f>CC851-AR851</f>
        <v/>
      </c>
      <c r="CE851" s="35">
        <f>CD851-AS851</f>
        <v/>
      </c>
      <c r="CF851" s="35">
        <f>CE851-AT851</f>
        <v/>
      </c>
      <c r="CG851" s="35">
        <f>CF851-AU851</f>
        <v/>
      </c>
      <c r="CH851" s="35">
        <f>CG851-AV851</f>
        <v/>
      </c>
      <c r="CI851" s="35">
        <f>CH851-AW851</f>
        <v/>
      </c>
      <c r="CJ851" s="35">
        <f>CI851-AX851</f>
        <v/>
      </c>
      <c r="CK851" s="35">
        <f>CJ851-AY851</f>
        <v/>
      </c>
      <c r="CL851" s="35">
        <f>CK851-AZ851</f>
        <v/>
      </c>
      <c r="CM851" s="35">
        <f>CL851-BA851</f>
        <v/>
      </c>
      <c r="CN851" s="35">
        <f>CM851-BB851</f>
        <v/>
      </c>
      <c r="CO851" s="35">
        <f>CN851-BC851</f>
        <v/>
      </c>
      <c r="CP851" s="35">
        <f>CO851-BD851</f>
        <v/>
      </c>
      <c r="CQ851" s="35">
        <f>CP851-BE851</f>
        <v/>
      </c>
      <c r="CR851" s="35">
        <f>CQ851-BF851</f>
        <v/>
      </c>
      <c r="CS851" s="35">
        <f>CR851-BG851</f>
        <v/>
      </c>
      <c r="CT851" s="35">
        <f>CS851-BH851</f>
        <v/>
      </c>
      <c r="CU851" s="35">
        <f>CT851-BI851</f>
        <v/>
      </c>
      <c r="CV851" s="35">
        <f>CU851-BJ851</f>
        <v/>
      </c>
      <c r="CW851" s="38">
        <f>CV851-BK851</f>
        <v/>
      </c>
      <c r="CX851" s="38">
        <f>CW851-BL851</f>
        <v/>
      </c>
      <c r="CY851" s="38">
        <f>CX851-BM851</f>
        <v/>
      </c>
      <c r="CZ851" s="39">
        <f>CY851-BN851</f>
        <v/>
      </c>
      <c r="DA851" s="35" t="n"/>
    </row>
    <row r="852">
      <c r="D852" s="19" t="n"/>
      <c r="E852" s="19" t="n"/>
      <c r="F852" s="21" t="n"/>
      <c r="G852" s="21" t="n"/>
      <c r="H852" s="21" t="n"/>
      <c r="I852" s="19" t="n"/>
      <c r="J852" s="19" t="n"/>
      <c r="K852" s="21" t="n"/>
      <c r="L852" s="21" t="n"/>
      <c r="M852" s="22" t="n"/>
      <c r="N852" s="22" t="n"/>
      <c r="O852" s="19" t="n"/>
      <c r="P852" s="21" t="n"/>
      <c r="Q852" s="167">
        <f>'Cutting Rules'!AD852</f>
        <v/>
      </c>
      <c r="R852" s="168" t="n"/>
      <c r="S852" s="24" t="n"/>
      <c r="T852" s="169" t="inlineStr"/>
      <c r="U852" s="19" t="n"/>
      <c r="V852" s="25" t="n"/>
      <c r="W852" s="26" t="n"/>
      <c r="X852" s="27" t="n"/>
      <c r="Y852" s="47" t="n"/>
      <c r="Z852" s="121">
        <f>IFERROR(VLOOKUP(E852,[1]route!$E$3:$BL$10005,59,0),"")&amp;IFERROR(VLOOKUP(E852,[1]route!$E$3:$BL$10005,60,0),"")</f>
        <v/>
      </c>
      <c r="AA852" s="172">
        <f>IF(R852&gt;V852,R852-V852,0)</f>
        <v/>
      </c>
      <c r="AB852" s="173">
        <f>AA852*O852*N852/1000</f>
        <v/>
      </c>
      <c r="AC852" s="4">
        <f>IFERROR(MATCH($X852,$BP852:$CZ852,0),"")</f>
        <v/>
      </c>
      <c r="AD852" s="29" t="n">
        <v>0</v>
      </c>
      <c r="AE852" s="30">
        <f>SUMIF([1]route!$E$3:$E$10005,E852,[1]!Table1[1])</f>
        <v/>
      </c>
      <c r="AF852" s="30">
        <f>SUMIF([1]route!$E$3:$E$10005,E852,[1]!Table1[2])</f>
        <v/>
      </c>
      <c r="AG852" s="30">
        <f>SUMIF([1]route!$E$3:$E$10005,E852,[1]!Table1[3])</f>
        <v/>
      </c>
      <c r="AH852" s="30">
        <f>SUMIF([1]route!$E$3:$E$10005,E852,[1]!Table1[4])</f>
        <v/>
      </c>
      <c r="AI852" s="30">
        <f>SUMIF([1]route!$E$3:$E$10005,E852,[1]!Table1[5])</f>
        <v/>
      </c>
      <c r="AJ852" s="30">
        <f>SUMIF([1]route!$E$3:$E$10005,E852,[1]!Table1[6])</f>
        <v/>
      </c>
      <c r="AK852" s="30">
        <f>SUMIF([1]route!$E$3:$E$10005,E852,[1]!Table1[7])</f>
        <v/>
      </c>
      <c r="AL852" s="30">
        <f>SUMIF([1]route!$E$3:$E$10005,E852,[1]!Table1[8])</f>
        <v/>
      </c>
      <c r="AM852" s="30">
        <f>SUMIF([1]route!$E$3:$E$10005,E852,[1]!Table1[9])</f>
        <v/>
      </c>
      <c r="AN852" s="30">
        <f>SUMIF([1]route!$E$3:$E$10005,E852,[1]!Table1[10])</f>
        <v/>
      </c>
      <c r="AO852" s="30">
        <f>SUMIF([1]route!$E$3:$E$10005,E852,[1]!Table1[11])</f>
        <v/>
      </c>
      <c r="AP852" s="30">
        <f>SUMIF([1]route!$E$3:$E$10005,E852,[1]!Table1[12])</f>
        <v/>
      </c>
      <c r="AQ852" s="30">
        <f>SUMIF([1]route!$E$3:$E$10005,E852,[1]!Table1[13])</f>
        <v/>
      </c>
      <c r="AR852" s="30">
        <f>SUMIF([1]route!$E$3:$E$10005,E852,[1]!Table1[14])</f>
        <v/>
      </c>
      <c r="AS852" s="30">
        <f>SUMIF([1]route!$E$3:$E$10005,E852,[1]!Table1[15])</f>
        <v/>
      </c>
      <c r="AT852" s="30">
        <f>SUMIF([1]route!$E$3:$E$10005,E852,[1]!Table1[16])</f>
        <v/>
      </c>
      <c r="AU852" s="30">
        <f>SUMIF([1]route!$E$3:$E$10005,E852,[1]!Table1[17])</f>
        <v/>
      </c>
      <c r="AV852" s="30">
        <f>SUMIF([1]route!$E$3:$E$10005,E852,[1]!Table1[18])</f>
        <v/>
      </c>
      <c r="AW852" s="30">
        <f>SUMIF([1]route!$E$3:$E$10005,E852,[1]!Table1[19])</f>
        <v/>
      </c>
      <c r="AX852" s="30">
        <f>SUMIF([1]route!$E$3:$E$10005,E852,[1]!Table1[20])</f>
        <v/>
      </c>
      <c r="AY852" s="30">
        <f>SUMIF([1]route!$E$3:$E$10005,E852,[1]!Table1[21])</f>
        <v/>
      </c>
      <c r="AZ852" s="30">
        <f>SUMIF([1]route!$E$3:$E$10005,E852,[1]!Table1[22])</f>
        <v/>
      </c>
      <c r="BA852" s="30">
        <f>SUMIF([1]route!$E$3:$E$10005,E852,[1]!Table1[23])</f>
        <v/>
      </c>
      <c r="BB852" s="30">
        <f>SUMIF([1]route!$E$3:$E$10005,E852,[1]!Table1[24])</f>
        <v/>
      </c>
      <c r="BC852" s="30">
        <f>SUMIF([1]route!$E$3:$E$10005,E852,[1]!Table1[25])</f>
        <v/>
      </c>
      <c r="BD852" s="30">
        <f>SUMIF([1]route!$E$3:$E$10005,E852,[1]!Table1[26])</f>
        <v/>
      </c>
      <c r="BE852" s="30">
        <f>SUMIF([1]route!$E$3:$E$10005,E852,[1]!Table1[27])</f>
        <v/>
      </c>
      <c r="BF852" s="30">
        <f>SUMIF([1]route!$E$3:$E$10005,E852,[1]!Table1[28])</f>
        <v/>
      </c>
      <c r="BG852" s="30">
        <f>SUMIF([1]route!$E$3:$E$10005,E852,[1]!Table1[29])</f>
        <v/>
      </c>
      <c r="BH852" s="30">
        <f>SUMIF([1]route!$E$3:$E$10005,E852,[1]!Table1[30])</f>
        <v/>
      </c>
      <c r="BI852" s="30">
        <f>SUMIF([1]route!$E$3:$E$10005,E852,[1]!Table1[31])</f>
        <v/>
      </c>
      <c r="BJ852" s="30">
        <f>SUMIF([1]route!$E$3:$E$10005,E852,[1]!Table1[Remain PO])</f>
        <v/>
      </c>
      <c r="BK852" s="31">
        <f>SUMIF([1]route!$E$3:$E$10005,E852,[1]!Table1[N+1])</f>
        <v/>
      </c>
      <c r="BL852" s="31">
        <f>SUMIF([1]route!$E$3:$E$10005,E852,[1]!Table1[N+2])</f>
        <v/>
      </c>
      <c r="BM852" s="31">
        <f>SUMIF([1]route!$E$3:$E$10005,E852,[1]!Table1[N+3])</f>
        <v/>
      </c>
      <c r="BN852" s="32">
        <f>SUMIF([1]route!$E$3:$E$10005,E852,[1]!Table1[N+4])</f>
        <v/>
      </c>
      <c r="BP852" s="37">
        <f>$V852-$AD852</f>
        <v/>
      </c>
      <c r="BQ852" s="35">
        <f>BP852-AE852</f>
        <v/>
      </c>
      <c r="BR852" s="35">
        <f>BQ852-AF852</f>
        <v/>
      </c>
      <c r="BS852" s="35">
        <f>BR852-AG852</f>
        <v/>
      </c>
      <c r="BT852" s="35">
        <f>BS852-AH852</f>
        <v/>
      </c>
      <c r="BU852" s="35">
        <f>BT852-AI852</f>
        <v/>
      </c>
      <c r="BV852" s="35">
        <f>BU852-AJ852</f>
        <v/>
      </c>
      <c r="BW852" s="35">
        <f>BV852-AK852</f>
        <v/>
      </c>
      <c r="BX852" s="35">
        <f>BW852-AL852</f>
        <v/>
      </c>
      <c r="BY852" s="35">
        <f>BX852-AM852</f>
        <v/>
      </c>
      <c r="BZ852" s="35">
        <f>BY852-AN852</f>
        <v/>
      </c>
      <c r="CA852" s="35">
        <f>BZ852-AO852</f>
        <v/>
      </c>
      <c r="CB852" s="35">
        <f>CA852-AP852</f>
        <v/>
      </c>
      <c r="CC852" s="35">
        <f>CB852-AQ852</f>
        <v/>
      </c>
      <c r="CD852" s="35">
        <f>CC852-AR852</f>
        <v/>
      </c>
      <c r="CE852" s="35">
        <f>CD852-AS852</f>
        <v/>
      </c>
      <c r="CF852" s="35">
        <f>CE852-AT852</f>
        <v/>
      </c>
      <c r="CG852" s="35">
        <f>CF852-AU852</f>
        <v/>
      </c>
      <c r="CH852" s="35">
        <f>CG852-AV852</f>
        <v/>
      </c>
      <c r="CI852" s="35">
        <f>CH852-AW852</f>
        <v/>
      </c>
      <c r="CJ852" s="35">
        <f>CI852-AX852</f>
        <v/>
      </c>
      <c r="CK852" s="35">
        <f>CJ852-AY852</f>
        <v/>
      </c>
      <c r="CL852" s="35">
        <f>CK852-AZ852</f>
        <v/>
      </c>
      <c r="CM852" s="35">
        <f>CL852-BA852</f>
        <v/>
      </c>
      <c r="CN852" s="35">
        <f>CM852-BB852</f>
        <v/>
      </c>
      <c r="CO852" s="35">
        <f>CN852-BC852</f>
        <v/>
      </c>
      <c r="CP852" s="35">
        <f>CO852-BD852</f>
        <v/>
      </c>
      <c r="CQ852" s="35">
        <f>CP852-BE852</f>
        <v/>
      </c>
      <c r="CR852" s="35">
        <f>CQ852-BF852</f>
        <v/>
      </c>
      <c r="CS852" s="35">
        <f>CR852-BG852</f>
        <v/>
      </c>
      <c r="CT852" s="35">
        <f>CS852-BH852</f>
        <v/>
      </c>
      <c r="CU852" s="35">
        <f>CT852-BI852</f>
        <v/>
      </c>
      <c r="CV852" s="35">
        <f>CU852-BJ852</f>
        <v/>
      </c>
      <c r="CW852" s="38">
        <f>CV852-BK852</f>
        <v/>
      </c>
      <c r="CX852" s="38">
        <f>CW852-BL852</f>
        <v/>
      </c>
      <c r="CY852" s="38">
        <f>CX852-BM852</f>
        <v/>
      </c>
      <c r="CZ852" s="39">
        <f>CY852-BN852</f>
        <v/>
      </c>
      <c r="DA852" s="35" t="n"/>
    </row>
    <row r="853">
      <c r="D853" s="19" t="n"/>
      <c r="E853" s="19" t="n"/>
      <c r="F853" s="21" t="n"/>
      <c r="G853" s="21" t="n"/>
      <c r="H853" s="21" t="n"/>
      <c r="I853" s="19" t="n"/>
      <c r="J853" s="19" t="n"/>
      <c r="K853" s="21" t="n"/>
      <c r="L853" s="21" t="n"/>
      <c r="M853" s="22" t="n"/>
      <c r="N853" s="22" t="n"/>
      <c r="O853" s="19" t="n"/>
      <c r="P853" s="21" t="n"/>
      <c r="Q853" s="167">
        <f>'Cutting Rules'!AD853</f>
        <v/>
      </c>
      <c r="R853" s="168" t="n"/>
      <c r="S853" s="24" t="n"/>
      <c r="T853" s="169" t="inlineStr"/>
      <c r="U853" s="19" t="n"/>
      <c r="V853" s="25" t="n"/>
      <c r="W853" s="26" t="n"/>
      <c r="X853" s="27" t="n"/>
      <c r="Y853" s="47" t="n"/>
      <c r="Z853" s="121">
        <f>IFERROR(VLOOKUP(E853,[1]route!$E$3:$BL$10005,59,0),"")&amp;IFERROR(VLOOKUP(E853,[1]route!$E$3:$BL$10005,60,0),"")</f>
        <v/>
      </c>
      <c r="AA853" s="172">
        <f>IF(R853&gt;V853,R853-V853,0)</f>
        <v/>
      </c>
      <c r="AB853" s="173">
        <f>AA853*O853*N853/1000</f>
        <v/>
      </c>
      <c r="AC853" s="4">
        <f>IFERROR(MATCH($X853,$BP853:$CZ853,0),"")</f>
        <v/>
      </c>
      <c r="AD853" s="29" t="n">
        <v>0</v>
      </c>
      <c r="AE853" s="30">
        <f>SUMIF([1]route!$E$3:$E$10005,E853,[1]!Table1[1])</f>
        <v/>
      </c>
      <c r="AF853" s="30">
        <f>SUMIF([1]route!$E$3:$E$10005,E853,[1]!Table1[2])</f>
        <v/>
      </c>
      <c r="AG853" s="30">
        <f>SUMIF([1]route!$E$3:$E$10005,E853,[1]!Table1[3])</f>
        <v/>
      </c>
      <c r="AH853" s="30">
        <f>SUMIF([1]route!$E$3:$E$10005,E853,[1]!Table1[4])</f>
        <v/>
      </c>
      <c r="AI853" s="30">
        <f>SUMIF([1]route!$E$3:$E$10005,E853,[1]!Table1[5])</f>
        <v/>
      </c>
      <c r="AJ853" s="30">
        <f>SUMIF([1]route!$E$3:$E$10005,E853,[1]!Table1[6])</f>
        <v/>
      </c>
      <c r="AK853" s="30">
        <f>SUMIF([1]route!$E$3:$E$10005,E853,[1]!Table1[7])</f>
        <v/>
      </c>
      <c r="AL853" s="30">
        <f>SUMIF([1]route!$E$3:$E$10005,E853,[1]!Table1[8])</f>
        <v/>
      </c>
      <c r="AM853" s="30">
        <f>SUMIF([1]route!$E$3:$E$10005,E853,[1]!Table1[9])</f>
        <v/>
      </c>
      <c r="AN853" s="30">
        <f>SUMIF([1]route!$E$3:$E$10005,E853,[1]!Table1[10])</f>
        <v/>
      </c>
      <c r="AO853" s="30">
        <f>SUMIF([1]route!$E$3:$E$10005,E853,[1]!Table1[11])</f>
        <v/>
      </c>
      <c r="AP853" s="30">
        <f>SUMIF([1]route!$E$3:$E$10005,E853,[1]!Table1[12])</f>
        <v/>
      </c>
      <c r="AQ853" s="30">
        <f>SUMIF([1]route!$E$3:$E$10005,E853,[1]!Table1[13])</f>
        <v/>
      </c>
      <c r="AR853" s="30">
        <f>SUMIF([1]route!$E$3:$E$10005,E853,[1]!Table1[14])</f>
        <v/>
      </c>
      <c r="AS853" s="30">
        <f>SUMIF([1]route!$E$3:$E$10005,E853,[1]!Table1[15])</f>
        <v/>
      </c>
      <c r="AT853" s="30">
        <f>SUMIF([1]route!$E$3:$E$10005,E853,[1]!Table1[16])</f>
        <v/>
      </c>
      <c r="AU853" s="30">
        <f>SUMIF([1]route!$E$3:$E$10005,E853,[1]!Table1[17])</f>
        <v/>
      </c>
      <c r="AV853" s="30">
        <f>SUMIF([1]route!$E$3:$E$10005,E853,[1]!Table1[18])</f>
        <v/>
      </c>
      <c r="AW853" s="30">
        <f>SUMIF([1]route!$E$3:$E$10005,E853,[1]!Table1[19])</f>
        <v/>
      </c>
      <c r="AX853" s="30">
        <f>SUMIF([1]route!$E$3:$E$10005,E853,[1]!Table1[20])</f>
        <v/>
      </c>
      <c r="AY853" s="30">
        <f>SUMIF([1]route!$E$3:$E$10005,E853,[1]!Table1[21])</f>
        <v/>
      </c>
      <c r="AZ853" s="30">
        <f>SUMIF([1]route!$E$3:$E$10005,E853,[1]!Table1[22])</f>
        <v/>
      </c>
      <c r="BA853" s="30">
        <f>SUMIF([1]route!$E$3:$E$10005,E853,[1]!Table1[23])</f>
        <v/>
      </c>
      <c r="BB853" s="30">
        <f>SUMIF([1]route!$E$3:$E$10005,E853,[1]!Table1[24])</f>
        <v/>
      </c>
      <c r="BC853" s="30">
        <f>SUMIF([1]route!$E$3:$E$10005,E853,[1]!Table1[25])</f>
        <v/>
      </c>
      <c r="BD853" s="30">
        <f>SUMIF([1]route!$E$3:$E$10005,E853,[1]!Table1[26])</f>
        <v/>
      </c>
      <c r="BE853" s="30">
        <f>SUMIF([1]route!$E$3:$E$10005,E853,[1]!Table1[27])</f>
        <v/>
      </c>
      <c r="BF853" s="30">
        <f>SUMIF([1]route!$E$3:$E$10005,E853,[1]!Table1[28])</f>
        <v/>
      </c>
      <c r="BG853" s="30">
        <f>SUMIF([1]route!$E$3:$E$10005,E853,[1]!Table1[29])</f>
        <v/>
      </c>
      <c r="BH853" s="30">
        <f>SUMIF([1]route!$E$3:$E$10005,E853,[1]!Table1[30])</f>
        <v/>
      </c>
      <c r="BI853" s="30">
        <f>SUMIF([1]route!$E$3:$E$10005,E853,[1]!Table1[31])</f>
        <v/>
      </c>
      <c r="BJ853" s="30">
        <f>SUMIF([1]route!$E$3:$E$10005,E853,[1]!Table1[Remain PO])</f>
        <v/>
      </c>
      <c r="BK853" s="31">
        <f>SUMIF([1]route!$E$3:$E$10005,E853,[1]!Table1[N+1])</f>
        <v/>
      </c>
      <c r="BL853" s="31">
        <f>SUMIF([1]route!$E$3:$E$10005,E853,[1]!Table1[N+2])</f>
        <v/>
      </c>
      <c r="BM853" s="31">
        <f>SUMIF([1]route!$E$3:$E$10005,E853,[1]!Table1[N+3])</f>
        <v/>
      </c>
      <c r="BN853" s="32">
        <f>SUMIF([1]route!$E$3:$E$10005,E853,[1]!Table1[N+4])</f>
        <v/>
      </c>
      <c r="BP853" s="37">
        <f>$V853-$AD853</f>
        <v/>
      </c>
      <c r="BQ853" s="35">
        <f>BP853-AE853</f>
        <v/>
      </c>
      <c r="BR853" s="35">
        <f>BQ853-AF853</f>
        <v/>
      </c>
      <c r="BS853" s="35">
        <f>BR853-AG853</f>
        <v/>
      </c>
      <c r="BT853" s="35">
        <f>BS853-AH853</f>
        <v/>
      </c>
      <c r="BU853" s="35">
        <f>BT853-AI853</f>
        <v/>
      </c>
      <c r="BV853" s="35">
        <f>BU853-AJ853</f>
        <v/>
      </c>
      <c r="BW853" s="35">
        <f>BV853-AK853</f>
        <v/>
      </c>
      <c r="BX853" s="35">
        <f>BW853-AL853</f>
        <v/>
      </c>
      <c r="BY853" s="35">
        <f>BX853-AM853</f>
        <v/>
      </c>
      <c r="BZ853" s="35">
        <f>BY853-AN853</f>
        <v/>
      </c>
      <c r="CA853" s="35">
        <f>BZ853-AO853</f>
        <v/>
      </c>
      <c r="CB853" s="35">
        <f>CA853-AP853</f>
        <v/>
      </c>
      <c r="CC853" s="35">
        <f>CB853-AQ853</f>
        <v/>
      </c>
      <c r="CD853" s="35">
        <f>CC853-AR853</f>
        <v/>
      </c>
      <c r="CE853" s="35">
        <f>CD853-AS853</f>
        <v/>
      </c>
      <c r="CF853" s="35">
        <f>CE853-AT853</f>
        <v/>
      </c>
      <c r="CG853" s="35">
        <f>CF853-AU853</f>
        <v/>
      </c>
      <c r="CH853" s="35">
        <f>CG853-AV853</f>
        <v/>
      </c>
      <c r="CI853" s="35">
        <f>CH853-AW853</f>
        <v/>
      </c>
      <c r="CJ853" s="35">
        <f>CI853-AX853</f>
        <v/>
      </c>
      <c r="CK853" s="35">
        <f>CJ853-AY853</f>
        <v/>
      </c>
      <c r="CL853" s="35">
        <f>CK853-AZ853</f>
        <v/>
      </c>
      <c r="CM853" s="35">
        <f>CL853-BA853</f>
        <v/>
      </c>
      <c r="CN853" s="35">
        <f>CM853-BB853</f>
        <v/>
      </c>
      <c r="CO853" s="35">
        <f>CN853-BC853</f>
        <v/>
      </c>
      <c r="CP853" s="35">
        <f>CO853-BD853</f>
        <v/>
      </c>
      <c r="CQ853" s="35">
        <f>CP853-BE853</f>
        <v/>
      </c>
      <c r="CR853" s="35">
        <f>CQ853-BF853</f>
        <v/>
      </c>
      <c r="CS853" s="35">
        <f>CR853-BG853</f>
        <v/>
      </c>
      <c r="CT853" s="35">
        <f>CS853-BH853</f>
        <v/>
      </c>
      <c r="CU853" s="35">
        <f>CT853-BI853</f>
        <v/>
      </c>
      <c r="CV853" s="35">
        <f>CU853-BJ853</f>
        <v/>
      </c>
      <c r="CW853" s="38">
        <f>CV853-BK853</f>
        <v/>
      </c>
      <c r="CX853" s="38">
        <f>CW853-BL853</f>
        <v/>
      </c>
      <c r="CY853" s="38">
        <f>CX853-BM853</f>
        <v/>
      </c>
      <c r="CZ853" s="39">
        <f>CY853-BN853</f>
        <v/>
      </c>
      <c r="DA853" s="35" t="n"/>
    </row>
    <row r="854">
      <c r="D854" s="19" t="n"/>
      <c r="E854" s="19" t="n"/>
      <c r="F854" s="21" t="n"/>
      <c r="G854" s="21" t="n"/>
      <c r="H854" s="21" t="n"/>
      <c r="I854" s="19" t="n"/>
      <c r="J854" s="19" t="n"/>
      <c r="K854" s="21" t="n"/>
      <c r="L854" s="21" t="n"/>
      <c r="M854" s="22" t="n"/>
      <c r="N854" s="22" t="n"/>
      <c r="O854" s="19" t="n"/>
      <c r="P854" s="21" t="n"/>
      <c r="Q854" s="167">
        <f>'Cutting Rules'!AD854</f>
        <v/>
      </c>
      <c r="R854" s="168" t="n"/>
      <c r="S854" s="24" t="n"/>
      <c r="T854" s="169" t="inlineStr"/>
      <c r="U854" s="19" t="n"/>
      <c r="V854" s="25" t="n"/>
      <c r="W854" s="26" t="n"/>
      <c r="X854" s="27" t="n"/>
      <c r="Y854" s="47" t="n"/>
      <c r="Z854" s="121">
        <f>IFERROR(VLOOKUP(E854,[1]route!$E$3:$BL$10005,59,0),"")&amp;IFERROR(VLOOKUP(E854,[1]route!$E$3:$BL$10005,60,0),"")</f>
        <v/>
      </c>
      <c r="AA854" s="172">
        <f>IF(R854&gt;V854,R854-V854,0)</f>
        <v/>
      </c>
      <c r="AB854" s="173">
        <f>AA854*O854*N854/1000</f>
        <v/>
      </c>
      <c r="AC854" s="4">
        <f>IFERROR(MATCH($X854,$BP854:$CZ854,0),"")</f>
        <v/>
      </c>
      <c r="AD854" s="29" t="n">
        <v>0</v>
      </c>
      <c r="AE854" s="30">
        <f>SUMIF([1]route!$E$3:$E$10005,E854,[1]!Table1[1])</f>
        <v/>
      </c>
      <c r="AF854" s="30">
        <f>SUMIF([1]route!$E$3:$E$10005,E854,[1]!Table1[2])</f>
        <v/>
      </c>
      <c r="AG854" s="30">
        <f>SUMIF([1]route!$E$3:$E$10005,E854,[1]!Table1[3])</f>
        <v/>
      </c>
      <c r="AH854" s="30">
        <f>SUMIF([1]route!$E$3:$E$10005,E854,[1]!Table1[4])</f>
        <v/>
      </c>
      <c r="AI854" s="30">
        <f>SUMIF([1]route!$E$3:$E$10005,E854,[1]!Table1[5])</f>
        <v/>
      </c>
      <c r="AJ854" s="30">
        <f>SUMIF([1]route!$E$3:$E$10005,E854,[1]!Table1[6])</f>
        <v/>
      </c>
      <c r="AK854" s="30">
        <f>SUMIF([1]route!$E$3:$E$10005,E854,[1]!Table1[7])</f>
        <v/>
      </c>
      <c r="AL854" s="30">
        <f>SUMIF([1]route!$E$3:$E$10005,E854,[1]!Table1[8])</f>
        <v/>
      </c>
      <c r="AM854" s="30">
        <f>SUMIF([1]route!$E$3:$E$10005,E854,[1]!Table1[9])</f>
        <v/>
      </c>
      <c r="AN854" s="30">
        <f>SUMIF([1]route!$E$3:$E$10005,E854,[1]!Table1[10])</f>
        <v/>
      </c>
      <c r="AO854" s="30">
        <f>SUMIF([1]route!$E$3:$E$10005,E854,[1]!Table1[11])</f>
        <v/>
      </c>
      <c r="AP854" s="30">
        <f>SUMIF([1]route!$E$3:$E$10005,E854,[1]!Table1[12])</f>
        <v/>
      </c>
      <c r="AQ854" s="30">
        <f>SUMIF([1]route!$E$3:$E$10005,E854,[1]!Table1[13])</f>
        <v/>
      </c>
      <c r="AR854" s="30">
        <f>SUMIF([1]route!$E$3:$E$10005,E854,[1]!Table1[14])</f>
        <v/>
      </c>
      <c r="AS854" s="30">
        <f>SUMIF([1]route!$E$3:$E$10005,E854,[1]!Table1[15])</f>
        <v/>
      </c>
      <c r="AT854" s="30">
        <f>SUMIF([1]route!$E$3:$E$10005,E854,[1]!Table1[16])</f>
        <v/>
      </c>
      <c r="AU854" s="30">
        <f>SUMIF([1]route!$E$3:$E$10005,E854,[1]!Table1[17])</f>
        <v/>
      </c>
      <c r="AV854" s="30">
        <f>SUMIF([1]route!$E$3:$E$10005,E854,[1]!Table1[18])</f>
        <v/>
      </c>
      <c r="AW854" s="30">
        <f>SUMIF([1]route!$E$3:$E$10005,E854,[1]!Table1[19])</f>
        <v/>
      </c>
      <c r="AX854" s="30">
        <f>SUMIF([1]route!$E$3:$E$10005,E854,[1]!Table1[20])</f>
        <v/>
      </c>
      <c r="AY854" s="30">
        <f>SUMIF([1]route!$E$3:$E$10005,E854,[1]!Table1[21])</f>
        <v/>
      </c>
      <c r="AZ854" s="30">
        <f>SUMIF([1]route!$E$3:$E$10005,E854,[1]!Table1[22])</f>
        <v/>
      </c>
      <c r="BA854" s="30">
        <f>SUMIF([1]route!$E$3:$E$10005,E854,[1]!Table1[23])</f>
        <v/>
      </c>
      <c r="BB854" s="30">
        <f>SUMIF([1]route!$E$3:$E$10005,E854,[1]!Table1[24])</f>
        <v/>
      </c>
      <c r="BC854" s="30">
        <f>SUMIF([1]route!$E$3:$E$10005,E854,[1]!Table1[25])</f>
        <v/>
      </c>
      <c r="BD854" s="30">
        <f>SUMIF([1]route!$E$3:$E$10005,E854,[1]!Table1[26])</f>
        <v/>
      </c>
      <c r="BE854" s="30">
        <f>SUMIF([1]route!$E$3:$E$10005,E854,[1]!Table1[27])</f>
        <v/>
      </c>
      <c r="BF854" s="30">
        <f>SUMIF([1]route!$E$3:$E$10005,E854,[1]!Table1[28])</f>
        <v/>
      </c>
      <c r="BG854" s="30">
        <f>SUMIF([1]route!$E$3:$E$10005,E854,[1]!Table1[29])</f>
        <v/>
      </c>
      <c r="BH854" s="30">
        <f>SUMIF([1]route!$E$3:$E$10005,E854,[1]!Table1[30])</f>
        <v/>
      </c>
      <c r="BI854" s="30">
        <f>SUMIF([1]route!$E$3:$E$10005,E854,[1]!Table1[31])</f>
        <v/>
      </c>
      <c r="BJ854" s="30">
        <f>SUMIF([1]route!$E$3:$E$10005,E854,[1]!Table1[Remain PO])</f>
        <v/>
      </c>
      <c r="BK854" s="31">
        <f>SUMIF([1]route!$E$3:$E$10005,E854,[1]!Table1[N+1])</f>
        <v/>
      </c>
      <c r="BL854" s="31">
        <f>SUMIF([1]route!$E$3:$E$10005,E854,[1]!Table1[N+2])</f>
        <v/>
      </c>
      <c r="BM854" s="31">
        <f>SUMIF([1]route!$E$3:$E$10005,E854,[1]!Table1[N+3])</f>
        <v/>
      </c>
      <c r="BN854" s="32">
        <f>SUMIF([1]route!$E$3:$E$10005,E854,[1]!Table1[N+4])</f>
        <v/>
      </c>
      <c r="BP854" s="37">
        <f>$V854-$AD854</f>
        <v/>
      </c>
      <c r="BQ854" s="35">
        <f>BP854-AE854</f>
        <v/>
      </c>
      <c r="BR854" s="35">
        <f>BQ854-AF854</f>
        <v/>
      </c>
      <c r="BS854" s="35">
        <f>BR854-AG854</f>
        <v/>
      </c>
      <c r="BT854" s="35">
        <f>BS854-AH854</f>
        <v/>
      </c>
      <c r="BU854" s="35">
        <f>BT854-AI854</f>
        <v/>
      </c>
      <c r="BV854" s="35">
        <f>BU854-AJ854</f>
        <v/>
      </c>
      <c r="BW854" s="35">
        <f>BV854-AK854</f>
        <v/>
      </c>
      <c r="BX854" s="35">
        <f>BW854-AL854</f>
        <v/>
      </c>
      <c r="BY854" s="35">
        <f>BX854-AM854</f>
        <v/>
      </c>
      <c r="BZ854" s="35">
        <f>BY854-AN854</f>
        <v/>
      </c>
      <c r="CA854" s="35">
        <f>BZ854-AO854</f>
        <v/>
      </c>
      <c r="CB854" s="35">
        <f>CA854-AP854</f>
        <v/>
      </c>
      <c r="CC854" s="35">
        <f>CB854-AQ854</f>
        <v/>
      </c>
      <c r="CD854" s="35">
        <f>CC854-AR854</f>
        <v/>
      </c>
      <c r="CE854" s="35">
        <f>CD854-AS854</f>
        <v/>
      </c>
      <c r="CF854" s="35">
        <f>CE854-AT854</f>
        <v/>
      </c>
      <c r="CG854" s="35">
        <f>CF854-AU854</f>
        <v/>
      </c>
      <c r="CH854" s="35">
        <f>CG854-AV854</f>
        <v/>
      </c>
      <c r="CI854" s="35">
        <f>CH854-AW854</f>
        <v/>
      </c>
      <c r="CJ854" s="35">
        <f>CI854-AX854</f>
        <v/>
      </c>
      <c r="CK854" s="35">
        <f>CJ854-AY854</f>
        <v/>
      </c>
      <c r="CL854" s="35">
        <f>CK854-AZ854</f>
        <v/>
      </c>
      <c r="CM854" s="35">
        <f>CL854-BA854</f>
        <v/>
      </c>
      <c r="CN854" s="35">
        <f>CM854-BB854</f>
        <v/>
      </c>
      <c r="CO854" s="35">
        <f>CN854-BC854</f>
        <v/>
      </c>
      <c r="CP854" s="35">
        <f>CO854-BD854</f>
        <v/>
      </c>
      <c r="CQ854" s="35">
        <f>CP854-BE854</f>
        <v/>
      </c>
      <c r="CR854" s="35">
        <f>CQ854-BF854</f>
        <v/>
      </c>
      <c r="CS854" s="35">
        <f>CR854-BG854</f>
        <v/>
      </c>
      <c r="CT854" s="35">
        <f>CS854-BH854</f>
        <v/>
      </c>
      <c r="CU854" s="35">
        <f>CT854-BI854</f>
        <v/>
      </c>
      <c r="CV854" s="35">
        <f>CU854-BJ854</f>
        <v/>
      </c>
      <c r="CW854" s="38">
        <f>CV854-BK854</f>
        <v/>
      </c>
      <c r="CX854" s="38">
        <f>CW854-BL854</f>
        <v/>
      </c>
      <c r="CY854" s="38">
        <f>CX854-BM854</f>
        <v/>
      </c>
      <c r="CZ854" s="39">
        <f>CY854-BN854</f>
        <v/>
      </c>
      <c r="DA854" s="35" t="n"/>
    </row>
    <row r="855">
      <c r="D855" s="19" t="n"/>
      <c r="E855" s="19" t="n"/>
      <c r="F855" s="21" t="n"/>
      <c r="G855" s="21" t="n"/>
      <c r="H855" s="21" t="n"/>
      <c r="I855" s="19" t="n"/>
      <c r="J855" s="19" t="n"/>
      <c r="K855" s="21" t="n"/>
      <c r="L855" s="21" t="n"/>
      <c r="M855" s="22" t="n"/>
      <c r="N855" s="22" t="n"/>
      <c r="O855" s="19" t="n"/>
      <c r="P855" s="21" t="n"/>
      <c r="Q855" s="167">
        <f>'Cutting Rules'!AD855</f>
        <v/>
      </c>
      <c r="R855" s="168" t="n"/>
      <c r="S855" s="24" t="n"/>
      <c r="T855" s="169" t="inlineStr"/>
      <c r="U855" s="19" t="n"/>
      <c r="V855" s="25" t="n"/>
      <c r="W855" s="26" t="n"/>
      <c r="X855" s="27" t="n"/>
      <c r="Y855" s="47" t="n"/>
      <c r="Z855" s="121">
        <f>IFERROR(VLOOKUP(E855,[1]route!$E$3:$BL$10005,59,0),"")&amp;IFERROR(VLOOKUP(E855,[1]route!$E$3:$BL$10005,60,0),"")</f>
        <v/>
      </c>
      <c r="AA855" s="172">
        <f>IF(R855&gt;V855,R855-V855,0)</f>
        <v/>
      </c>
      <c r="AB855" s="173">
        <f>AA855*O855*N855/1000</f>
        <v/>
      </c>
      <c r="AC855" s="4">
        <f>IFERROR(MATCH($X855,$BP855:$CZ855,0),"")</f>
        <v/>
      </c>
      <c r="AD855" s="29" t="n">
        <v>0</v>
      </c>
      <c r="AE855" s="30">
        <f>SUMIF([1]route!$E$3:$E$10005,E855,[1]!Table1[1])</f>
        <v/>
      </c>
      <c r="AF855" s="30">
        <f>SUMIF([1]route!$E$3:$E$10005,E855,[1]!Table1[2])</f>
        <v/>
      </c>
      <c r="AG855" s="30">
        <f>SUMIF([1]route!$E$3:$E$10005,E855,[1]!Table1[3])</f>
        <v/>
      </c>
      <c r="AH855" s="30">
        <f>SUMIF([1]route!$E$3:$E$10005,E855,[1]!Table1[4])</f>
        <v/>
      </c>
      <c r="AI855" s="30">
        <f>SUMIF([1]route!$E$3:$E$10005,E855,[1]!Table1[5])</f>
        <v/>
      </c>
      <c r="AJ855" s="30">
        <f>SUMIF([1]route!$E$3:$E$10005,E855,[1]!Table1[6])</f>
        <v/>
      </c>
      <c r="AK855" s="30">
        <f>SUMIF([1]route!$E$3:$E$10005,E855,[1]!Table1[7])</f>
        <v/>
      </c>
      <c r="AL855" s="30">
        <f>SUMIF([1]route!$E$3:$E$10005,E855,[1]!Table1[8])</f>
        <v/>
      </c>
      <c r="AM855" s="30">
        <f>SUMIF([1]route!$E$3:$E$10005,E855,[1]!Table1[9])</f>
        <v/>
      </c>
      <c r="AN855" s="30">
        <f>SUMIF([1]route!$E$3:$E$10005,E855,[1]!Table1[10])</f>
        <v/>
      </c>
      <c r="AO855" s="30">
        <f>SUMIF([1]route!$E$3:$E$10005,E855,[1]!Table1[11])</f>
        <v/>
      </c>
      <c r="AP855" s="30">
        <f>SUMIF([1]route!$E$3:$E$10005,E855,[1]!Table1[12])</f>
        <v/>
      </c>
      <c r="AQ855" s="30">
        <f>SUMIF([1]route!$E$3:$E$10005,E855,[1]!Table1[13])</f>
        <v/>
      </c>
      <c r="AR855" s="30">
        <f>SUMIF([1]route!$E$3:$E$10005,E855,[1]!Table1[14])</f>
        <v/>
      </c>
      <c r="AS855" s="30">
        <f>SUMIF([1]route!$E$3:$E$10005,E855,[1]!Table1[15])</f>
        <v/>
      </c>
      <c r="AT855" s="30">
        <f>SUMIF([1]route!$E$3:$E$10005,E855,[1]!Table1[16])</f>
        <v/>
      </c>
      <c r="AU855" s="30">
        <f>SUMIF([1]route!$E$3:$E$10005,E855,[1]!Table1[17])</f>
        <v/>
      </c>
      <c r="AV855" s="30">
        <f>SUMIF([1]route!$E$3:$E$10005,E855,[1]!Table1[18])</f>
        <v/>
      </c>
      <c r="AW855" s="30">
        <f>SUMIF([1]route!$E$3:$E$10005,E855,[1]!Table1[19])</f>
        <v/>
      </c>
      <c r="AX855" s="30">
        <f>SUMIF([1]route!$E$3:$E$10005,E855,[1]!Table1[20])</f>
        <v/>
      </c>
      <c r="AY855" s="30">
        <f>SUMIF([1]route!$E$3:$E$10005,E855,[1]!Table1[21])</f>
        <v/>
      </c>
      <c r="AZ855" s="30">
        <f>SUMIF([1]route!$E$3:$E$10005,E855,[1]!Table1[22])</f>
        <v/>
      </c>
      <c r="BA855" s="30">
        <f>SUMIF([1]route!$E$3:$E$10005,E855,[1]!Table1[23])</f>
        <v/>
      </c>
      <c r="BB855" s="30">
        <f>SUMIF([1]route!$E$3:$E$10005,E855,[1]!Table1[24])</f>
        <v/>
      </c>
      <c r="BC855" s="30">
        <f>SUMIF([1]route!$E$3:$E$10005,E855,[1]!Table1[25])</f>
        <v/>
      </c>
      <c r="BD855" s="30">
        <f>SUMIF([1]route!$E$3:$E$10005,E855,[1]!Table1[26])</f>
        <v/>
      </c>
      <c r="BE855" s="30">
        <f>SUMIF([1]route!$E$3:$E$10005,E855,[1]!Table1[27])</f>
        <v/>
      </c>
      <c r="BF855" s="30">
        <f>SUMIF([1]route!$E$3:$E$10005,E855,[1]!Table1[28])</f>
        <v/>
      </c>
      <c r="BG855" s="30">
        <f>SUMIF([1]route!$E$3:$E$10005,E855,[1]!Table1[29])</f>
        <v/>
      </c>
      <c r="BH855" s="30">
        <f>SUMIF([1]route!$E$3:$E$10005,E855,[1]!Table1[30])</f>
        <v/>
      </c>
      <c r="BI855" s="30">
        <f>SUMIF([1]route!$E$3:$E$10005,E855,[1]!Table1[31])</f>
        <v/>
      </c>
      <c r="BJ855" s="30">
        <f>SUMIF([1]route!$E$3:$E$10005,E855,[1]!Table1[Remain PO])</f>
        <v/>
      </c>
      <c r="BK855" s="31">
        <f>SUMIF([1]route!$E$3:$E$10005,E855,[1]!Table1[N+1])</f>
        <v/>
      </c>
      <c r="BL855" s="31">
        <f>SUMIF([1]route!$E$3:$E$10005,E855,[1]!Table1[N+2])</f>
        <v/>
      </c>
      <c r="BM855" s="31">
        <f>SUMIF([1]route!$E$3:$E$10005,E855,[1]!Table1[N+3])</f>
        <v/>
      </c>
      <c r="BN855" s="32">
        <f>SUMIF([1]route!$E$3:$E$10005,E855,[1]!Table1[N+4])</f>
        <v/>
      </c>
      <c r="BP855" s="37">
        <f>$V855-$AD855</f>
        <v/>
      </c>
      <c r="BQ855" s="35">
        <f>BP855-AE855</f>
        <v/>
      </c>
      <c r="BR855" s="35">
        <f>BQ855-AF855</f>
        <v/>
      </c>
      <c r="BS855" s="35">
        <f>BR855-AG855</f>
        <v/>
      </c>
      <c r="BT855" s="35">
        <f>BS855-AH855</f>
        <v/>
      </c>
      <c r="BU855" s="35">
        <f>BT855-AI855</f>
        <v/>
      </c>
      <c r="BV855" s="35">
        <f>BU855-AJ855</f>
        <v/>
      </c>
      <c r="BW855" s="35">
        <f>BV855-AK855</f>
        <v/>
      </c>
      <c r="BX855" s="35">
        <f>BW855-AL855</f>
        <v/>
      </c>
      <c r="BY855" s="35">
        <f>BX855-AM855</f>
        <v/>
      </c>
      <c r="BZ855" s="35">
        <f>BY855-AN855</f>
        <v/>
      </c>
      <c r="CA855" s="35">
        <f>BZ855-AO855</f>
        <v/>
      </c>
      <c r="CB855" s="35">
        <f>CA855-AP855</f>
        <v/>
      </c>
      <c r="CC855" s="35">
        <f>CB855-AQ855</f>
        <v/>
      </c>
      <c r="CD855" s="35">
        <f>CC855-AR855</f>
        <v/>
      </c>
      <c r="CE855" s="35">
        <f>CD855-AS855</f>
        <v/>
      </c>
      <c r="CF855" s="35">
        <f>CE855-AT855</f>
        <v/>
      </c>
      <c r="CG855" s="35">
        <f>CF855-AU855</f>
        <v/>
      </c>
      <c r="CH855" s="35">
        <f>CG855-AV855</f>
        <v/>
      </c>
      <c r="CI855" s="35">
        <f>CH855-AW855</f>
        <v/>
      </c>
      <c r="CJ855" s="35">
        <f>CI855-AX855</f>
        <v/>
      </c>
      <c r="CK855" s="35">
        <f>CJ855-AY855</f>
        <v/>
      </c>
      <c r="CL855" s="35">
        <f>CK855-AZ855</f>
        <v/>
      </c>
      <c r="CM855" s="35">
        <f>CL855-BA855</f>
        <v/>
      </c>
      <c r="CN855" s="35">
        <f>CM855-BB855</f>
        <v/>
      </c>
      <c r="CO855" s="35">
        <f>CN855-BC855</f>
        <v/>
      </c>
      <c r="CP855" s="35">
        <f>CO855-BD855</f>
        <v/>
      </c>
      <c r="CQ855" s="35">
        <f>CP855-BE855</f>
        <v/>
      </c>
      <c r="CR855" s="35">
        <f>CQ855-BF855</f>
        <v/>
      </c>
      <c r="CS855" s="35">
        <f>CR855-BG855</f>
        <v/>
      </c>
      <c r="CT855" s="35">
        <f>CS855-BH855</f>
        <v/>
      </c>
      <c r="CU855" s="35">
        <f>CT855-BI855</f>
        <v/>
      </c>
      <c r="CV855" s="35">
        <f>CU855-BJ855</f>
        <v/>
      </c>
      <c r="CW855" s="38">
        <f>CV855-BK855</f>
        <v/>
      </c>
      <c r="CX855" s="38">
        <f>CW855-BL855</f>
        <v/>
      </c>
      <c r="CY855" s="38">
        <f>CX855-BM855</f>
        <v/>
      </c>
      <c r="CZ855" s="39">
        <f>CY855-BN855</f>
        <v/>
      </c>
      <c r="DA855" s="35" t="n"/>
    </row>
    <row r="856">
      <c r="D856" s="19" t="n"/>
      <c r="E856" s="19" t="n"/>
      <c r="F856" s="21" t="n"/>
      <c r="G856" s="21" t="n"/>
      <c r="H856" s="21" t="n"/>
      <c r="I856" s="19" t="n"/>
      <c r="J856" s="19" t="n"/>
      <c r="K856" s="21" t="n"/>
      <c r="L856" s="21" t="n"/>
      <c r="M856" s="22" t="n"/>
      <c r="N856" s="22" t="n"/>
      <c r="O856" s="19" t="n"/>
      <c r="P856" s="21" t="n"/>
      <c r="Q856" s="167">
        <f>'Cutting Rules'!AD856</f>
        <v/>
      </c>
      <c r="R856" s="168" t="n"/>
      <c r="S856" s="24" t="n"/>
      <c r="T856" s="169" t="inlineStr"/>
      <c r="U856" s="19" t="n"/>
      <c r="V856" s="25" t="n"/>
      <c r="W856" s="26" t="n"/>
      <c r="X856" s="27" t="n"/>
      <c r="Y856" s="47" t="n"/>
      <c r="Z856" s="121">
        <f>IFERROR(VLOOKUP(E856,[1]route!$E$3:$BL$10005,59,0),"")&amp;IFERROR(VLOOKUP(E856,[1]route!$E$3:$BL$10005,60,0),"")</f>
        <v/>
      </c>
      <c r="AA856" s="172">
        <f>IF(R856&gt;V856,R856-V856,0)</f>
        <v/>
      </c>
      <c r="AB856" s="173">
        <f>AA856*O856*N856/1000</f>
        <v/>
      </c>
      <c r="AC856" s="4">
        <f>IFERROR(MATCH($X856,$BP856:$CZ856,0),"")</f>
        <v/>
      </c>
      <c r="AD856" s="29" t="n">
        <v>0</v>
      </c>
      <c r="AE856" s="30">
        <f>SUMIF([1]route!$E$3:$E$10005,E856,[1]!Table1[1])</f>
        <v/>
      </c>
      <c r="AF856" s="30">
        <f>SUMIF([1]route!$E$3:$E$10005,E856,[1]!Table1[2])</f>
        <v/>
      </c>
      <c r="AG856" s="30">
        <f>SUMIF([1]route!$E$3:$E$10005,E856,[1]!Table1[3])</f>
        <v/>
      </c>
      <c r="AH856" s="30">
        <f>SUMIF([1]route!$E$3:$E$10005,E856,[1]!Table1[4])</f>
        <v/>
      </c>
      <c r="AI856" s="30">
        <f>SUMIF([1]route!$E$3:$E$10005,E856,[1]!Table1[5])</f>
        <v/>
      </c>
      <c r="AJ856" s="30">
        <f>SUMIF([1]route!$E$3:$E$10005,E856,[1]!Table1[6])</f>
        <v/>
      </c>
      <c r="AK856" s="30">
        <f>SUMIF([1]route!$E$3:$E$10005,E856,[1]!Table1[7])</f>
        <v/>
      </c>
      <c r="AL856" s="30">
        <f>SUMIF([1]route!$E$3:$E$10005,E856,[1]!Table1[8])</f>
        <v/>
      </c>
      <c r="AM856" s="30">
        <f>SUMIF([1]route!$E$3:$E$10005,E856,[1]!Table1[9])</f>
        <v/>
      </c>
      <c r="AN856" s="30">
        <f>SUMIF([1]route!$E$3:$E$10005,E856,[1]!Table1[10])</f>
        <v/>
      </c>
      <c r="AO856" s="30">
        <f>SUMIF([1]route!$E$3:$E$10005,E856,[1]!Table1[11])</f>
        <v/>
      </c>
      <c r="AP856" s="30">
        <f>SUMIF([1]route!$E$3:$E$10005,E856,[1]!Table1[12])</f>
        <v/>
      </c>
      <c r="AQ856" s="30">
        <f>SUMIF([1]route!$E$3:$E$10005,E856,[1]!Table1[13])</f>
        <v/>
      </c>
      <c r="AR856" s="30">
        <f>SUMIF([1]route!$E$3:$E$10005,E856,[1]!Table1[14])</f>
        <v/>
      </c>
      <c r="AS856" s="30">
        <f>SUMIF([1]route!$E$3:$E$10005,E856,[1]!Table1[15])</f>
        <v/>
      </c>
      <c r="AT856" s="30">
        <f>SUMIF([1]route!$E$3:$E$10005,E856,[1]!Table1[16])</f>
        <v/>
      </c>
      <c r="AU856" s="30">
        <f>SUMIF([1]route!$E$3:$E$10005,E856,[1]!Table1[17])</f>
        <v/>
      </c>
      <c r="AV856" s="30">
        <f>SUMIF([1]route!$E$3:$E$10005,E856,[1]!Table1[18])</f>
        <v/>
      </c>
      <c r="AW856" s="30">
        <f>SUMIF([1]route!$E$3:$E$10005,E856,[1]!Table1[19])</f>
        <v/>
      </c>
      <c r="AX856" s="30">
        <f>SUMIF([1]route!$E$3:$E$10005,E856,[1]!Table1[20])</f>
        <v/>
      </c>
      <c r="AY856" s="30">
        <f>SUMIF([1]route!$E$3:$E$10005,E856,[1]!Table1[21])</f>
        <v/>
      </c>
      <c r="AZ856" s="30">
        <f>SUMIF([1]route!$E$3:$E$10005,E856,[1]!Table1[22])</f>
        <v/>
      </c>
      <c r="BA856" s="30">
        <f>SUMIF([1]route!$E$3:$E$10005,E856,[1]!Table1[23])</f>
        <v/>
      </c>
      <c r="BB856" s="30">
        <f>SUMIF([1]route!$E$3:$E$10005,E856,[1]!Table1[24])</f>
        <v/>
      </c>
      <c r="BC856" s="30">
        <f>SUMIF([1]route!$E$3:$E$10005,E856,[1]!Table1[25])</f>
        <v/>
      </c>
      <c r="BD856" s="30">
        <f>SUMIF([1]route!$E$3:$E$10005,E856,[1]!Table1[26])</f>
        <v/>
      </c>
      <c r="BE856" s="30">
        <f>SUMIF([1]route!$E$3:$E$10005,E856,[1]!Table1[27])</f>
        <v/>
      </c>
      <c r="BF856" s="30">
        <f>SUMIF([1]route!$E$3:$E$10005,E856,[1]!Table1[28])</f>
        <v/>
      </c>
      <c r="BG856" s="30">
        <f>SUMIF([1]route!$E$3:$E$10005,E856,[1]!Table1[29])</f>
        <v/>
      </c>
      <c r="BH856" s="30">
        <f>SUMIF([1]route!$E$3:$E$10005,E856,[1]!Table1[30])</f>
        <v/>
      </c>
      <c r="BI856" s="30">
        <f>SUMIF([1]route!$E$3:$E$10005,E856,[1]!Table1[31])</f>
        <v/>
      </c>
      <c r="BJ856" s="30">
        <f>SUMIF([1]route!$E$3:$E$10005,E856,[1]!Table1[Remain PO])</f>
        <v/>
      </c>
      <c r="BK856" s="31">
        <f>SUMIF([1]route!$E$3:$E$10005,E856,[1]!Table1[N+1])</f>
        <v/>
      </c>
      <c r="BL856" s="31">
        <f>SUMIF([1]route!$E$3:$E$10005,E856,[1]!Table1[N+2])</f>
        <v/>
      </c>
      <c r="BM856" s="31">
        <f>SUMIF([1]route!$E$3:$E$10005,E856,[1]!Table1[N+3])</f>
        <v/>
      </c>
      <c r="BN856" s="32">
        <f>SUMIF([1]route!$E$3:$E$10005,E856,[1]!Table1[N+4])</f>
        <v/>
      </c>
      <c r="BP856" s="37">
        <f>$V856-$AD856</f>
        <v/>
      </c>
      <c r="BQ856" s="35">
        <f>BP856-AE856</f>
        <v/>
      </c>
      <c r="BR856" s="35">
        <f>BQ856-AF856</f>
        <v/>
      </c>
      <c r="BS856" s="35">
        <f>BR856-AG856</f>
        <v/>
      </c>
      <c r="BT856" s="35">
        <f>BS856-AH856</f>
        <v/>
      </c>
      <c r="BU856" s="35">
        <f>BT856-AI856</f>
        <v/>
      </c>
      <c r="BV856" s="35">
        <f>BU856-AJ856</f>
        <v/>
      </c>
      <c r="BW856" s="35">
        <f>BV856-AK856</f>
        <v/>
      </c>
      <c r="BX856" s="35">
        <f>BW856-AL856</f>
        <v/>
      </c>
      <c r="BY856" s="35">
        <f>BX856-AM856</f>
        <v/>
      </c>
      <c r="BZ856" s="35">
        <f>BY856-AN856</f>
        <v/>
      </c>
      <c r="CA856" s="35">
        <f>BZ856-AO856</f>
        <v/>
      </c>
      <c r="CB856" s="35">
        <f>CA856-AP856</f>
        <v/>
      </c>
      <c r="CC856" s="35">
        <f>CB856-AQ856</f>
        <v/>
      </c>
      <c r="CD856" s="35">
        <f>CC856-AR856</f>
        <v/>
      </c>
      <c r="CE856" s="35">
        <f>CD856-AS856</f>
        <v/>
      </c>
      <c r="CF856" s="35">
        <f>CE856-AT856</f>
        <v/>
      </c>
      <c r="CG856" s="35">
        <f>CF856-AU856</f>
        <v/>
      </c>
      <c r="CH856" s="35">
        <f>CG856-AV856</f>
        <v/>
      </c>
      <c r="CI856" s="35">
        <f>CH856-AW856</f>
        <v/>
      </c>
      <c r="CJ856" s="35">
        <f>CI856-AX856</f>
        <v/>
      </c>
      <c r="CK856" s="35">
        <f>CJ856-AY856</f>
        <v/>
      </c>
      <c r="CL856" s="35">
        <f>CK856-AZ856</f>
        <v/>
      </c>
      <c r="CM856" s="35">
        <f>CL856-BA856</f>
        <v/>
      </c>
      <c r="CN856" s="35">
        <f>CM856-BB856</f>
        <v/>
      </c>
      <c r="CO856" s="35">
        <f>CN856-BC856</f>
        <v/>
      </c>
      <c r="CP856" s="35">
        <f>CO856-BD856</f>
        <v/>
      </c>
      <c r="CQ856" s="35">
        <f>CP856-BE856</f>
        <v/>
      </c>
      <c r="CR856" s="35">
        <f>CQ856-BF856</f>
        <v/>
      </c>
      <c r="CS856" s="35">
        <f>CR856-BG856</f>
        <v/>
      </c>
      <c r="CT856" s="35">
        <f>CS856-BH856</f>
        <v/>
      </c>
      <c r="CU856" s="35">
        <f>CT856-BI856</f>
        <v/>
      </c>
      <c r="CV856" s="35">
        <f>CU856-BJ856</f>
        <v/>
      </c>
      <c r="CW856" s="38">
        <f>CV856-BK856</f>
        <v/>
      </c>
      <c r="CX856" s="38">
        <f>CW856-BL856</f>
        <v/>
      </c>
      <c r="CY856" s="38">
        <f>CX856-BM856</f>
        <v/>
      </c>
      <c r="CZ856" s="39">
        <f>CY856-BN856</f>
        <v/>
      </c>
      <c r="DA856" s="35" t="n"/>
    </row>
    <row r="857">
      <c r="D857" s="19" t="n"/>
      <c r="E857" s="19" t="n"/>
      <c r="F857" s="21" t="n"/>
      <c r="G857" s="21" t="n"/>
      <c r="H857" s="21" t="n"/>
      <c r="I857" s="19" t="n"/>
      <c r="J857" s="19" t="n"/>
      <c r="K857" s="21" t="n"/>
      <c r="L857" s="21" t="n"/>
      <c r="M857" s="22" t="n"/>
      <c r="N857" s="22" t="n"/>
      <c r="O857" s="19" t="n"/>
      <c r="P857" s="21" t="n"/>
      <c r="Q857" s="167">
        <f>'Cutting Rules'!AD857</f>
        <v/>
      </c>
      <c r="R857" s="168" t="n"/>
      <c r="S857" s="24" t="n"/>
      <c r="T857" s="169" t="inlineStr"/>
      <c r="U857" s="19" t="n"/>
      <c r="V857" s="25" t="n"/>
      <c r="W857" s="26" t="n"/>
      <c r="X857" s="27" t="n"/>
      <c r="Y857" s="47" t="n"/>
      <c r="Z857" s="121">
        <f>IFERROR(VLOOKUP(E857,[1]route!$E$3:$BL$10005,59,0),"")&amp;IFERROR(VLOOKUP(E857,[1]route!$E$3:$BL$10005,60,0),"")</f>
        <v/>
      </c>
      <c r="AA857" s="172">
        <f>IF(R857&gt;V857,R857-V857,0)</f>
        <v/>
      </c>
      <c r="AB857" s="173">
        <f>AA857*O857*N857/1000</f>
        <v/>
      </c>
      <c r="AC857" s="4">
        <f>IFERROR(MATCH($X857,$BP857:$CZ857,0),"")</f>
        <v/>
      </c>
      <c r="AD857" s="29" t="n">
        <v>0</v>
      </c>
      <c r="AE857" s="30">
        <f>SUMIF([1]route!$E$3:$E$10005,E857,[1]!Table1[1])</f>
        <v/>
      </c>
      <c r="AF857" s="30">
        <f>SUMIF([1]route!$E$3:$E$10005,E857,[1]!Table1[2])</f>
        <v/>
      </c>
      <c r="AG857" s="30">
        <f>SUMIF([1]route!$E$3:$E$10005,E857,[1]!Table1[3])</f>
        <v/>
      </c>
      <c r="AH857" s="30">
        <f>SUMIF([1]route!$E$3:$E$10005,E857,[1]!Table1[4])</f>
        <v/>
      </c>
      <c r="AI857" s="30">
        <f>SUMIF([1]route!$E$3:$E$10005,E857,[1]!Table1[5])</f>
        <v/>
      </c>
      <c r="AJ857" s="30">
        <f>SUMIF([1]route!$E$3:$E$10005,E857,[1]!Table1[6])</f>
        <v/>
      </c>
      <c r="AK857" s="30">
        <f>SUMIF([1]route!$E$3:$E$10005,E857,[1]!Table1[7])</f>
        <v/>
      </c>
      <c r="AL857" s="30">
        <f>SUMIF([1]route!$E$3:$E$10005,E857,[1]!Table1[8])</f>
        <v/>
      </c>
      <c r="AM857" s="30">
        <f>SUMIF([1]route!$E$3:$E$10005,E857,[1]!Table1[9])</f>
        <v/>
      </c>
      <c r="AN857" s="30">
        <f>SUMIF([1]route!$E$3:$E$10005,E857,[1]!Table1[10])</f>
        <v/>
      </c>
      <c r="AO857" s="30">
        <f>SUMIF([1]route!$E$3:$E$10005,E857,[1]!Table1[11])</f>
        <v/>
      </c>
      <c r="AP857" s="30">
        <f>SUMIF([1]route!$E$3:$E$10005,E857,[1]!Table1[12])</f>
        <v/>
      </c>
      <c r="AQ857" s="30">
        <f>SUMIF([1]route!$E$3:$E$10005,E857,[1]!Table1[13])</f>
        <v/>
      </c>
      <c r="AR857" s="30">
        <f>SUMIF([1]route!$E$3:$E$10005,E857,[1]!Table1[14])</f>
        <v/>
      </c>
      <c r="AS857" s="30">
        <f>SUMIF([1]route!$E$3:$E$10005,E857,[1]!Table1[15])</f>
        <v/>
      </c>
      <c r="AT857" s="30">
        <f>SUMIF([1]route!$E$3:$E$10005,E857,[1]!Table1[16])</f>
        <v/>
      </c>
      <c r="AU857" s="30">
        <f>SUMIF([1]route!$E$3:$E$10005,E857,[1]!Table1[17])</f>
        <v/>
      </c>
      <c r="AV857" s="30">
        <f>SUMIF([1]route!$E$3:$E$10005,E857,[1]!Table1[18])</f>
        <v/>
      </c>
      <c r="AW857" s="30">
        <f>SUMIF([1]route!$E$3:$E$10005,E857,[1]!Table1[19])</f>
        <v/>
      </c>
      <c r="AX857" s="30">
        <f>SUMIF([1]route!$E$3:$E$10005,E857,[1]!Table1[20])</f>
        <v/>
      </c>
      <c r="AY857" s="30">
        <f>SUMIF([1]route!$E$3:$E$10005,E857,[1]!Table1[21])</f>
        <v/>
      </c>
      <c r="AZ857" s="30">
        <f>SUMIF([1]route!$E$3:$E$10005,E857,[1]!Table1[22])</f>
        <v/>
      </c>
      <c r="BA857" s="30">
        <f>SUMIF([1]route!$E$3:$E$10005,E857,[1]!Table1[23])</f>
        <v/>
      </c>
      <c r="BB857" s="30">
        <f>SUMIF([1]route!$E$3:$E$10005,E857,[1]!Table1[24])</f>
        <v/>
      </c>
      <c r="BC857" s="30">
        <f>SUMIF([1]route!$E$3:$E$10005,E857,[1]!Table1[25])</f>
        <v/>
      </c>
      <c r="BD857" s="30">
        <f>SUMIF([1]route!$E$3:$E$10005,E857,[1]!Table1[26])</f>
        <v/>
      </c>
      <c r="BE857" s="30">
        <f>SUMIF([1]route!$E$3:$E$10005,E857,[1]!Table1[27])</f>
        <v/>
      </c>
      <c r="BF857" s="30">
        <f>SUMIF([1]route!$E$3:$E$10005,E857,[1]!Table1[28])</f>
        <v/>
      </c>
      <c r="BG857" s="30">
        <f>SUMIF([1]route!$E$3:$E$10005,E857,[1]!Table1[29])</f>
        <v/>
      </c>
      <c r="BH857" s="30">
        <f>SUMIF([1]route!$E$3:$E$10005,E857,[1]!Table1[30])</f>
        <v/>
      </c>
      <c r="BI857" s="30">
        <f>SUMIF([1]route!$E$3:$E$10005,E857,[1]!Table1[31])</f>
        <v/>
      </c>
      <c r="BJ857" s="30">
        <f>SUMIF([1]route!$E$3:$E$10005,E857,[1]!Table1[Remain PO])</f>
        <v/>
      </c>
      <c r="BK857" s="31">
        <f>SUMIF([1]route!$E$3:$E$10005,E857,[1]!Table1[N+1])</f>
        <v/>
      </c>
      <c r="BL857" s="31">
        <f>SUMIF([1]route!$E$3:$E$10005,E857,[1]!Table1[N+2])</f>
        <v/>
      </c>
      <c r="BM857" s="31">
        <f>SUMIF([1]route!$E$3:$E$10005,E857,[1]!Table1[N+3])</f>
        <v/>
      </c>
      <c r="BN857" s="32">
        <f>SUMIF([1]route!$E$3:$E$10005,E857,[1]!Table1[N+4])</f>
        <v/>
      </c>
      <c r="BP857" s="37">
        <f>$V857-$AD857</f>
        <v/>
      </c>
      <c r="BQ857" s="35">
        <f>BP857-AE857</f>
        <v/>
      </c>
      <c r="BR857" s="35">
        <f>BQ857-AF857</f>
        <v/>
      </c>
      <c r="BS857" s="35">
        <f>BR857-AG857</f>
        <v/>
      </c>
      <c r="BT857" s="35">
        <f>BS857-AH857</f>
        <v/>
      </c>
      <c r="BU857" s="35">
        <f>BT857-AI857</f>
        <v/>
      </c>
      <c r="BV857" s="35">
        <f>BU857-AJ857</f>
        <v/>
      </c>
      <c r="BW857" s="35">
        <f>BV857-AK857</f>
        <v/>
      </c>
      <c r="BX857" s="35">
        <f>BW857-AL857</f>
        <v/>
      </c>
      <c r="BY857" s="35">
        <f>BX857-AM857</f>
        <v/>
      </c>
      <c r="BZ857" s="35">
        <f>BY857-AN857</f>
        <v/>
      </c>
      <c r="CA857" s="35">
        <f>BZ857-AO857</f>
        <v/>
      </c>
      <c r="CB857" s="35">
        <f>CA857-AP857</f>
        <v/>
      </c>
      <c r="CC857" s="35">
        <f>CB857-AQ857</f>
        <v/>
      </c>
      <c r="CD857" s="35">
        <f>CC857-AR857</f>
        <v/>
      </c>
      <c r="CE857" s="35">
        <f>CD857-AS857</f>
        <v/>
      </c>
      <c r="CF857" s="35">
        <f>CE857-AT857</f>
        <v/>
      </c>
      <c r="CG857" s="35">
        <f>CF857-AU857</f>
        <v/>
      </c>
      <c r="CH857" s="35">
        <f>CG857-AV857</f>
        <v/>
      </c>
      <c r="CI857" s="35">
        <f>CH857-AW857</f>
        <v/>
      </c>
      <c r="CJ857" s="35">
        <f>CI857-AX857</f>
        <v/>
      </c>
      <c r="CK857" s="35">
        <f>CJ857-AY857</f>
        <v/>
      </c>
      <c r="CL857" s="35">
        <f>CK857-AZ857</f>
        <v/>
      </c>
      <c r="CM857" s="35">
        <f>CL857-BA857</f>
        <v/>
      </c>
      <c r="CN857" s="35">
        <f>CM857-BB857</f>
        <v/>
      </c>
      <c r="CO857" s="35">
        <f>CN857-BC857</f>
        <v/>
      </c>
      <c r="CP857" s="35">
        <f>CO857-BD857</f>
        <v/>
      </c>
      <c r="CQ857" s="35">
        <f>CP857-BE857</f>
        <v/>
      </c>
      <c r="CR857" s="35">
        <f>CQ857-BF857</f>
        <v/>
      </c>
      <c r="CS857" s="35">
        <f>CR857-BG857</f>
        <v/>
      </c>
      <c r="CT857" s="35">
        <f>CS857-BH857</f>
        <v/>
      </c>
      <c r="CU857" s="35">
        <f>CT857-BI857</f>
        <v/>
      </c>
      <c r="CV857" s="35">
        <f>CU857-BJ857</f>
        <v/>
      </c>
      <c r="CW857" s="38">
        <f>CV857-BK857</f>
        <v/>
      </c>
      <c r="CX857" s="38">
        <f>CW857-BL857</f>
        <v/>
      </c>
      <c r="CY857" s="38">
        <f>CX857-BM857</f>
        <v/>
      </c>
      <c r="CZ857" s="39">
        <f>CY857-BN857</f>
        <v/>
      </c>
      <c r="DA857" s="35" t="n"/>
    </row>
    <row r="858">
      <c r="D858" s="19" t="n"/>
      <c r="E858" s="19" t="n"/>
      <c r="F858" s="21" t="n"/>
      <c r="G858" s="21" t="n"/>
      <c r="H858" s="21" t="n"/>
      <c r="I858" s="19" t="n"/>
      <c r="J858" s="19" t="n"/>
      <c r="K858" s="21" t="n"/>
      <c r="L858" s="21" t="n"/>
      <c r="M858" s="22" t="n"/>
      <c r="N858" s="22" t="n"/>
      <c r="O858" s="19" t="n"/>
      <c r="P858" s="21" t="n"/>
      <c r="Q858" s="167">
        <f>'Cutting Rules'!AD858</f>
        <v/>
      </c>
      <c r="R858" s="168" t="n"/>
      <c r="S858" s="24" t="n"/>
      <c r="T858" s="169" t="inlineStr"/>
      <c r="U858" s="19" t="n"/>
      <c r="V858" s="25" t="n"/>
      <c r="W858" s="26" t="n"/>
      <c r="X858" s="27" t="n"/>
      <c r="Y858" s="47" t="n"/>
      <c r="Z858" s="121">
        <f>IFERROR(VLOOKUP(E858,[1]route!$E$3:$BL$10005,59,0),"")&amp;IFERROR(VLOOKUP(E858,[1]route!$E$3:$BL$10005,60,0),"")</f>
        <v/>
      </c>
      <c r="AA858" s="172">
        <f>IF(R858&gt;V858,R858-V858,0)</f>
        <v/>
      </c>
      <c r="AB858" s="173">
        <f>AA858*O858*N858/1000</f>
        <v/>
      </c>
      <c r="AC858" s="4">
        <f>IFERROR(MATCH($X858,$BP858:$CZ858,0),"")</f>
        <v/>
      </c>
      <c r="AD858" s="29" t="n">
        <v>0</v>
      </c>
      <c r="AE858" s="30">
        <f>SUMIF([1]route!$E$3:$E$10005,E858,[1]!Table1[1])</f>
        <v/>
      </c>
      <c r="AF858" s="30">
        <f>SUMIF([1]route!$E$3:$E$10005,E858,[1]!Table1[2])</f>
        <v/>
      </c>
      <c r="AG858" s="30">
        <f>SUMIF([1]route!$E$3:$E$10005,E858,[1]!Table1[3])</f>
        <v/>
      </c>
      <c r="AH858" s="30">
        <f>SUMIF([1]route!$E$3:$E$10005,E858,[1]!Table1[4])</f>
        <v/>
      </c>
      <c r="AI858" s="30">
        <f>SUMIF([1]route!$E$3:$E$10005,E858,[1]!Table1[5])</f>
        <v/>
      </c>
      <c r="AJ858" s="30">
        <f>SUMIF([1]route!$E$3:$E$10005,E858,[1]!Table1[6])</f>
        <v/>
      </c>
      <c r="AK858" s="30">
        <f>SUMIF([1]route!$E$3:$E$10005,E858,[1]!Table1[7])</f>
        <v/>
      </c>
      <c r="AL858" s="30">
        <f>SUMIF([1]route!$E$3:$E$10005,E858,[1]!Table1[8])</f>
        <v/>
      </c>
      <c r="AM858" s="30">
        <f>SUMIF([1]route!$E$3:$E$10005,E858,[1]!Table1[9])</f>
        <v/>
      </c>
      <c r="AN858" s="30">
        <f>SUMIF([1]route!$E$3:$E$10005,E858,[1]!Table1[10])</f>
        <v/>
      </c>
      <c r="AO858" s="30">
        <f>SUMIF([1]route!$E$3:$E$10005,E858,[1]!Table1[11])</f>
        <v/>
      </c>
      <c r="AP858" s="30">
        <f>SUMIF([1]route!$E$3:$E$10005,E858,[1]!Table1[12])</f>
        <v/>
      </c>
      <c r="AQ858" s="30">
        <f>SUMIF([1]route!$E$3:$E$10005,E858,[1]!Table1[13])</f>
        <v/>
      </c>
      <c r="AR858" s="30">
        <f>SUMIF([1]route!$E$3:$E$10005,E858,[1]!Table1[14])</f>
        <v/>
      </c>
      <c r="AS858" s="30">
        <f>SUMIF([1]route!$E$3:$E$10005,E858,[1]!Table1[15])</f>
        <v/>
      </c>
      <c r="AT858" s="30">
        <f>SUMIF([1]route!$E$3:$E$10005,E858,[1]!Table1[16])</f>
        <v/>
      </c>
      <c r="AU858" s="30">
        <f>SUMIF([1]route!$E$3:$E$10005,E858,[1]!Table1[17])</f>
        <v/>
      </c>
      <c r="AV858" s="30">
        <f>SUMIF([1]route!$E$3:$E$10005,E858,[1]!Table1[18])</f>
        <v/>
      </c>
      <c r="AW858" s="30">
        <f>SUMIF([1]route!$E$3:$E$10005,E858,[1]!Table1[19])</f>
        <v/>
      </c>
      <c r="AX858" s="30">
        <f>SUMIF([1]route!$E$3:$E$10005,E858,[1]!Table1[20])</f>
        <v/>
      </c>
      <c r="AY858" s="30">
        <f>SUMIF([1]route!$E$3:$E$10005,E858,[1]!Table1[21])</f>
        <v/>
      </c>
      <c r="AZ858" s="30">
        <f>SUMIF([1]route!$E$3:$E$10005,E858,[1]!Table1[22])</f>
        <v/>
      </c>
      <c r="BA858" s="30">
        <f>SUMIF([1]route!$E$3:$E$10005,E858,[1]!Table1[23])</f>
        <v/>
      </c>
      <c r="BB858" s="30">
        <f>SUMIF([1]route!$E$3:$E$10005,E858,[1]!Table1[24])</f>
        <v/>
      </c>
      <c r="BC858" s="30">
        <f>SUMIF([1]route!$E$3:$E$10005,E858,[1]!Table1[25])</f>
        <v/>
      </c>
      <c r="BD858" s="30">
        <f>SUMIF([1]route!$E$3:$E$10005,E858,[1]!Table1[26])</f>
        <v/>
      </c>
      <c r="BE858" s="30">
        <f>SUMIF([1]route!$E$3:$E$10005,E858,[1]!Table1[27])</f>
        <v/>
      </c>
      <c r="BF858" s="30">
        <f>SUMIF([1]route!$E$3:$E$10005,E858,[1]!Table1[28])</f>
        <v/>
      </c>
      <c r="BG858" s="30">
        <f>SUMIF([1]route!$E$3:$E$10005,E858,[1]!Table1[29])</f>
        <v/>
      </c>
      <c r="BH858" s="30">
        <f>SUMIF([1]route!$E$3:$E$10005,E858,[1]!Table1[30])</f>
        <v/>
      </c>
      <c r="BI858" s="30">
        <f>SUMIF([1]route!$E$3:$E$10005,E858,[1]!Table1[31])</f>
        <v/>
      </c>
      <c r="BJ858" s="30">
        <f>SUMIF([1]route!$E$3:$E$10005,E858,[1]!Table1[Remain PO])</f>
        <v/>
      </c>
      <c r="BK858" s="31">
        <f>SUMIF([1]route!$E$3:$E$10005,E858,[1]!Table1[N+1])</f>
        <v/>
      </c>
      <c r="BL858" s="31">
        <f>SUMIF([1]route!$E$3:$E$10005,E858,[1]!Table1[N+2])</f>
        <v/>
      </c>
      <c r="BM858" s="31">
        <f>SUMIF([1]route!$E$3:$E$10005,E858,[1]!Table1[N+3])</f>
        <v/>
      </c>
      <c r="BN858" s="32">
        <f>SUMIF([1]route!$E$3:$E$10005,E858,[1]!Table1[N+4])</f>
        <v/>
      </c>
      <c r="BP858" s="37">
        <f>$V858-$AD858</f>
        <v/>
      </c>
      <c r="BQ858" s="35">
        <f>BP858-AE858</f>
        <v/>
      </c>
      <c r="BR858" s="35">
        <f>BQ858-AF858</f>
        <v/>
      </c>
      <c r="BS858" s="35">
        <f>BR858-AG858</f>
        <v/>
      </c>
      <c r="BT858" s="35">
        <f>BS858-AH858</f>
        <v/>
      </c>
      <c r="BU858" s="35">
        <f>BT858-AI858</f>
        <v/>
      </c>
      <c r="BV858" s="35">
        <f>BU858-AJ858</f>
        <v/>
      </c>
      <c r="BW858" s="35">
        <f>BV858-AK858</f>
        <v/>
      </c>
      <c r="BX858" s="35">
        <f>BW858-AL858</f>
        <v/>
      </c>
      <c r="BY858" s="35">
        <f>BX858-AM858</f>
        <v/>
      </c>
      <c r="BZ858" s="35">
        <f>BY858-AN858</f>
        <v/>
      </c>
      <c r="CA858" s="35">
        <f>BZ858-AO858</f>
        <v/>
      </c>
      <c r="CB858" s="35">
        <f>CA858-AP858</f>
        <v/>
      </c>
      <c r="CC858" s="35">
        <f>CB858-AQ858</f>
        <v/>
      </c>
      <c r="CD858" s="35">
        <f>CC858-AR858</f>
        <v/>
      </c>
      <c r="CE858" s="35">
        <f>CD858-AS858</f>
        <v/>
      </c>
      <c r="CF858" s="35">
        <f>CE858-AT858</f>
        <v/>
      </c>
      <c r="CG858" s="35">
        <f>CF858-AU858</f>
        <v/>
      </c>
      <c r="CH858" s="35">
        <f>CG858-AV858</f>
        <v/>
      </c>
      <c r="CI858" s="35">
        <f>CH858-AW858</f>
        <v/>
      </c>
      <c r="CJ858" s="35">
        <f>CI858-AX858</f>
        <v/>
      </c>
      <c r="CK858" s="35">
        <f>CJ858-AY858</f>
        <v/>
      </c>
      <c r="CL858" s="35">
        <f>CK858-AZ858</f>
        <v/>
      </c>
      <c r="CM858" s="35">
        <f>CL858-BA858</f>
        <v/>
      </c>
      <c r="CN858" s="35">
        <f>CM858-BB858</f>
        <v/>
      </c>
      <c r="CO858" s="35">
        <f>CN858-BC858</f>
        <v/>
      </c>
      <c r="CP858" s="35">
        <f>CO858-BD858</f>
        <v/>
      </c>
      <c r="CQ858" s="35">
        <f>CP858-BE858</f>
        <v/>
      </c>
      <c r="CR858" s="35">
        <f>CQ858-BF858</f>
        <v/>
      </c>
      <c r="CS858" s="35">
        <f>CR858-BG858</f>
        <v/>
      </c>
      <c r="CT858" s="35">
        <f>CS858-BH858</f>
        <v/>
      </c>
      <c r="CU858" s="35">
        <f>CT858-BI858</f>
        <v/>
      </c>
      <c r="CV858" s="35">
        <f>CU858-BJ858</f>
        <v/>
      </c>
      <c r="CW858" s="38">
        <f>CV858-BK858</f>
        <v/>
      </c>
      <c r="CX858" s="38">
        <f>CW858-BL858</f>
        <v/>
      </c>
      <c r="CY858" s="38">
        <f>CX858-BM858</f>
        <v/>
      </c>
      <c r="CZ858" s="39">
        <f>CY858-BN858</f>
        <v/>
      </c>
      <c r="DA858" s="35" t="n"/>
    </row>
    <row r="859">
      <c r="D859" s="19" t="n"/>
      <c r="E859" s="19" t="n"/>
      <c r="F859" s="21" t="n"/>
      <c r="G859" s="21" t="n"/>
      <c r="H859" s="21" t="n"/>
      <c r="I859" s="19" t="n"/>
      <c r="J859" s="19" t="n"/>
      <c r="K859" s="21" t="n"/>
      <c r="L859" s="21" t="n"/>
      <c r="M859" s="22" t="n"/>
      <c r="N859" s="22" t="n"/>
      <c r="O859" s="19" t="n"/>
      <c r="P859" s="21" t="n"/>
      <c r="Q859" s="167">
        <f>'Cutting Rules'!AD859</f>
        <v/>
      </c>
      <c r="R859" s="168" t="n"/>
      <c r="S859" s="24" t="n"/>
      <c r="T859" s="169" t="inlineStr"/>
      <c r="U859" s="19" t="n"/>
      <c r="V859" s="25" t="n"/>
      <c r="W859" s="26" t="n"/>
      <c r="X859" s="27" t="n"/>
      <c r="Y859" s="47" t="n"/>
      <c r="Z859" s="121">
        <f>IFERROR(VLOOKUP(E859,[1]route!$E$3:$BL$10005,59,0),"")&amp;IFERROR(VLOOKUP(E859,[1]route!$E$3:$BL$10005,60,0),"")</f>
        <v/>
      </c>
      <c r="AA859" s="172">
        <f>IF(R859&gt;V859,R859-V859,0)</f>
        <v/>
      </c>
      <c r="AB859" s="173">
        <f>AA859*O859*N859/1000</f>
        <v/>
      </c>
      <c r="AC859" s="4">
        <f>IFERROR(MATCH($X859,$BP859:$CZ859,0),"")</f>
        <v/>
      </c>
      <c r="AD859" s="29" t="n">
        <v>0</v>
      </c>
      <c r="AE859" s="30">
        <f>SUMIF([1]route!$E$3:$E$10005,E859,[1]!Table1[1])</f>
        <v/>
      </c>
      <c r="AF859" s="30">
        <f>SUMIF([1]route!$E$3:$E$10005,E859,[1]!Table1[2])</f>
        <v/>
      </c>
      <c r="AG859" s="30">
        <f>SUMIF([1]route!$E$3:$E$10005,E859,[1]!Table1[3])</f>
        <v/>
      </c>
      <c r="AH859" s="30">
        <f>SUMIF([1]route!$E$3:$E$10005,E859,[1]!Table1[4])</f>
        <v/>
      </c>
      <c r="AI859" s="30">
        <f>SUMIF([1]route!$E$3:$E$10005,E859,[1]!Table1[5])</f>
        <v/>
      </c>
      <c r="AJ859" s="30">
        <f>SUMIF([1]route!$E$3:$E$10005,E859,[1]!Table1[6])</f>
        <v/>
      </c>
      <c r="AK859" s="30">
        <f>SUMIF([1]route!$E$3:$E$10005,E859,[1]!Table1[7])</f>
        <v/>
      </c>
      <c r="AL859" s="30">
        <f>SUMIF([1]route!$E$3:$E$10005,E859,[1]!Table1[8])</f>
        <v/>
      </c>
      <c r="AM859" s="30">
        <f>SUMIF([1]route!$E$3:$E$10005,E859,[1]!Table1[9])</f>
        <v/>
      </c>
      <c r="AN859" s="30">
        <f>SUMIF([1]route!$E$3:$E$10005,E859,[1]!Table1[10])</f>
        <v/>
      </c>
      <c r="AO859" s="30">
        <f>SUMIF([1]route!$E$3:$E$10005,E859,[1]!Table1[11])</f>
        <v/>
      </c>
      <c r="AP859" s="30">
        <f>SUMIF([1]route!$E$3:$E$10005,E859,[1]!Table1[12])</f>
        <v/>
      </c>
      <c r="AQ859" s="30">
        <f>SUMIF([1]route!$E$3:$E$10005,E859,[1]!Table1[13])</f>
        <v/>
      </c>
      <c r="AR859" s="30">
        <f>SUMIF([1]route!$E$3:$E$10005,E859,[1]!Table1[14])</f>
        <v/>
      </c>
      <c r="AS859" s="30">
        <f>SUMIF([1]route!$E$3:$E$10005,E859,[1]!Table1[15])</f>
        <v/>
      </c>
      <c r="AT859" s="30">
        <f>SUMIF([1]route!$E$3:$E$10005,E859,[1]!Table1[16])</f>
        <v/>
      </c>
      <c r="AU859" s="30">
        <f>SUMIF([1]route!$E$3:$E$10005,E859,[1]!Table1[17])</f>
        <v/>
      </c>
      <c r="AV859" s="30">
        <f>SUMIF([1]route!$E$3:$E$10005,E859,[1]!Table1[18])</f>
        <v/>
      </c>
      <c r="AW859" s="30">
        <f>SUMIF([1]route!$E$3:$E$10005,E859,[1]!Table1[19])</f>
        <v/>
      </c>
      <c r="AX859" s="30">
        <f>SUMIF([1]route!$E$3:$E$10005,E859,[1]!Table1[20])</f>
        <v/>
      </c>
      <c r="AY859" s="30">
        <f>SUMIF([1]route!$E$3:$E$10005,E859,[1]!Table1[21])</f>
        <v/>
      </c>
      <c r="AZ859" s="30">
        <f>SUMIF([1]route!$E$3:$E$10005,E859,[1]!Table1[22])</f>
        <v/>
      </c>
      <c r="BA859" s="30">
        <f>SUMIF([1]route!$E$3:$E$10005,E859,[1]!Table1[23])</f>
        <v/>
      </c>
      <c r="BB859" s="30">
        <f>SUMIF([1]route!$E$3:$E$10005,E859,[1]!Table1[24])</f>
        <v/>
      </c>
      <c r="BC859" s="30">
        <f>SUMIF([1]route!$E$3:$E$10005,E859,[1]!Table1[25])</f>
        <v/>
      </c>
      <c r="BD859" s="30">
        <f>SUMIF([1]route!$E$3:$E$10005,E859,[1]!Table1[26])</f>
        <v/>
      </c>
      <c r="BE859" s="30">
        <f>SUMIF([1]route!$E$3:$E$10005,E859,[1]!Table1[27])</f>
        <v/>
      </c>
      <c r="BF859" s="30">
        <f>SUMIF([1]route!$E$3:$E$10005,E859,[1]!Table1[28])</f>
        <v/>
      </c>
      <c r="BG859" s="30">
        <f>SUMIF([1]route!$E$3:$E$10005,E859,[1]!Table1[29])</f>
        <v/>
      </c>
      <c r="BH859" s="30">
        <f>SUMIF([1]route!$E$3:$E$10005,E859,[1]!Table1[30])</f>
        <v/>
      </c>
      <c r="BI859" s="30">
        <f>SUMIF([1]route!$E$3:$E$10005,E859,[1]!Table1[31])</f>
        <v/>
      </c>
      <c r="BJ859" s="30">
        <f>SUMIF([1]route!$E$3:$E$10005,E859,[1]!Table1[Remain PO])</f>
        <v/>
      </c>
      <c r="BK859" s="31">
        <f>SUMIF([1]route!$E$3:$E$10005,E859,[1]!Table1[N+1])</f>
        <v/>
      </c>
      <c r="BL859" s="31">
        <f>SUMIF([1]route!$E$3:$E$10005,E859,[1]!Table1[N+2])</f>
        <v/>
      </c>
      <c r="BM859" s="31">
        <f>SUMIF([1]route!$E$3:$E$10005,E859,[1]!Table1[N+3])</f>
        <v/>
      </c>
      <c r="BN859" s="32">
        <f>SUMIF([1]route!$E$3:$E$10005,E859,[1]!Table1[N+4])</f>
        <v/>
      </c>
      <c r="BP859" s="37">
        <f>$V859-$AD859</f>
        <v/>
      </c>
      <c r="BQ859" s="35">
        <f>BP859-AE859</f>
        <v/>
      </c>
      <c r="BR859" s="35">
        <f>BQ859-AF859</f>
        <v/>
      </c>
      <c r="BS859" s="35">
        <f>BR859-AG859</f>
        <v/>
      </c>
      <c r="BT859" s="35">
        <f>BS859-AH859</f>
        <v/>
      </c>
      <c r="BU859" s="35">
        <f>BT859-AI859</f>
        <v/>
      </c>
      <c r="BV859" s="35">
        <f>BU859-AJ859</f>
        <v/>
      </c>
      <c r="BW859" s="35">
        <f>BV859-AK859</f>
        <v/>
      </c>
      <c r="BX859" s="35">
        <f>BW859-AL859</f>
        <v/>
      </c>
      <c r="BY859" s="35">
        <f>BX859-AM859</f>
        <v/>
      </c>
      <c r="BZ859" s="35">
        <f>BY859-AN859</f>
        <v/>
      </c>
      <c r="CA859" s="35">
        <f>BZ859-AO859</f>
        <v/>
      </c>
      <c r="CB859" s="35">
        <f>CA859-AP859</f>
        <v/>
      </c>
      <c r="CC859" s="35">
        <f>CB859-AQ859</f>
        <v/>
      </c>
      <c r="CD859" s="35">
        <f>CC859-AR859</f>
        <v/>
      </c>
      <c r="CE859" s="35">
        <f>CD859-AS859</f>
        <v/>
      </c>
      <c r="CF859" s="35">
        <f>CE859-AT859</f>
        <v/>
      </c>
      <c r="CG859" s="35">
        <f>CF859-AU859</f>
        <v/>
      </c>
      <c r="CH859" s="35">
        <f>CG859-AV859</f>
        <v/>
      </c>
      <c r="CI859" s="35">
        <f>CH859-AW859</f>
        <v/>
      </c>
      <c r="CJ859" s="35">
        <f>CI859-AX859</f>
        <v/>
      </c>
      <c r="CK859" s="35">
        <f>CJ859-AY859</f>
        <v/>
      </c>
      <c r="CL859" s="35">
        <f>CK859-AZ859</f>
        <v/>
      </c>
      <c r="CM859" s="35">
        <f>CL859-BA859</f>
        <v/>
      </c>
      <c r="CN859" s="35">
        <f>CM859-BB859</f>
        <v/>
      </c>
      <c r="CO859" s="35">
        <f>CN859-BC859</f>
        <v/>
      </c>
      <c r="CP859" s="35">
        <f>CO859-BD859</f>
        <v/>
      </c>
      <c r="CQ859" s="35">
        <f>CP859-BE859</f>
        <v/>
      </c>
      <c r="CR859" s="35">
        <f>CQ859-BF859</f>
        <v/>
      </c>
      <c r="CS859" s="35">
        <f>CR859-BG859</f>
        <v/>
      </c>
      <c r="CT859" s="35">
        <f>CS859-BH859</f>
        <v/>
      </c>
      <c r="CU859" s="35">
        <f>CT859-BI859</f>
        <v/>
      </c>
      <c r="CV859" s="35">
        <f>CU859-BJ859</f>
        <v/>
      </c>
      <c r="CW859" s="38">
        <f>CV859-BK859</f>
        <v/>
      </c>
      <c r="CX859" s="38">
        <f>CW859-BL859</f>
        <v/>
      </c>
      <c r="CY859" s="38">
        <f>CX859-BM859</f>
        <v/>
      </c>
      <c r="CZ859" s="39">
        <f>CY859-BN859</f>
        <v/>
      </c>
      <c r="DA859" s="35" t="n"/>
    </row>
    <row r="860">
      <c r="D860" s="19" t="n"/>
      <c r="E860" s="19" t="n"/>
      <c r="F860" s="21" t="n"/>
      <c r="G860" s="21" t="n"/>
      <c r="H860" s="21" t="n"/>
      <c r="I860" s="19" t="n"/>
      <c r="J860" s="19" t="n"/>
      <c r="K860" s="21" t="n"/>
      <c r="L860" s="21" t="n"/>
      <c r="M860" s="22" t="n"/>
      <c r="N860" s="22" t="n"/>
      <c r="O860" s="19" t="n"/>
      <c r="P860" s="21" t="n"/>
      <c r="Q860" s="167">
        <f>'Cutting Rules'!AD860</f>
        <v/>
      </c>
      <c r="R860" s="168" t="n"/>
      <c r="S860" s="24" t="n"/>
      <c r="T860" s="169" t="inlineStr"/>
      <c r="U860" s="19" t="n"/>
      <c r="V860" s="25" t="n"/>
      <c r="W860" s="26" t="n"/>
      <c r="X860" s="27" t="n"/>
      <c r="Y860" s="47" t="n"/>
      <c r="Z860" s="121">
        <f>IFERROR(VLOOKUP(E860,[1]route!$E$3:$BL$10005,59,0),"")&amp;IFERROR(VLOOKUP(E860,[1]route!$E$3:$BL$10005,60,0),"")</f>
        <v/>
      </c>
      <c r="AA860" s="172">
        <f>IF(R860&gt;V860,R860-V860,0)</f>
        <v/>
      </c>
      <c r="AB860" s="173">
        <f>AA860*O860*N860/1000</f>
        <v/>
      </c>
      <c r="AC860" s="4">
        <f>IFERROR(MATCH($X860,$BP860:$CZ860,0),"")</f>
        <v/>
      </c>
      <c r="AD860" s="29" t="n">
        <v>0</v>
      </c>
      <c r="AE860" s="30">
        <f>SUMIF([1]route!$E$3:$E$10005,E860,[1]!Table1[1])</f>
        <v/>
      </c>
      <c r="AF860" s="30">
        <f>SUMIF([1]route!$E$3:$E$10005,E860,[1]!Table1[2])</f>
        <v/>
      </c>
      <c r="AG860" s="30">
        <f>SUMIF([1]route!$E$3:$E$10005,E860,[1]!Table1[3])</f>
        <v/>
      </c>
      <c r="AH860" s="30">
        <f>SUMIF([1]route!$E$3:$E$10005,E860,[1]!Table1[4])</f>
        <v/>
      </c>
      <c r="AI860" s="30">
        <f>SUMIF([1]route!$E$3:$E$10005,E860,[1]!Table1[5])</f>
        <v/>
      </c>
      <c r="AJ860" s="30">
        <f>SUMIF([1]route!$E$3:$E$10005,E860,[1]!Table1[6])</f>
        <v/>
      </c>
      <c r="AK860" s="30">
        <f>SUMIF([1]route!$E$3:$E$10005,E860,[1]!Table1[7])</f>
        <v/>
      </c>
      <c r="AL860" s="30">
        <f>SUMIF([1]route!$E$3:$E$10005,E860,[1]!Table1[8])</f>
        <v/>
      </c>
      <c r="AM860" s="30">
        <f>SUMIF([1]route!$E$3:$E$10005,E860,[1]!Table1[9])</f>
        <v/>
      </c>
      <c r="AN860" s="30">
        <f>SUMIF([1]route!$E$3:$E$10005,E860,[1]!Table1[10])</f>
        <v/>
      </c>
      <c r="AO860" s="30">
        <f>SUMIF([1]route!$E$3:$E$10005,E860,[1]!Table1[11])</f>
        <v/>
      </c>
      <c r="AP860" s="30">
        <f>SUMIF([1]route!$E$3:$E$10005,E860,[1]!Table1[12])</f>
        <v/>
      </c>
      <c r="AQ860" s="30">
        <f>SUMIF([1]route!$E$3:$E$10005,E860,[1]!Table1[13])</f>
        <v/>
      </c>
      <c r="AR860" s="30">
        <f>SUMIF([1]route!$E$3:$E$10005,E860,[1]!Table1[14])</f>
        <v/>
      </c>
      <c r="AS860" s="30">
        <f>SUMIF([1]route!$E$3:$E$10005,E860,[1]!Table1[15])</f>
        <v/>
      </c>
      <c r="AT860" s="30">
        <f>SUMIF([1]route!$E$3:$E$10005,E860,[1]!Table1[16])</f>
        <v/>
      </c>
      <c r="AU860" s="30">
        <f>SUMIF([1]route!$E$3:$E$10005,E860,[1]!Table1[17])</f>
        <v/>
      </c>
      <c r="AV860" s="30">
        <f>SUMIF([1]route!$E$3:$E$10005,E860,[1]!Table1[18])</f>
        <v/>
      </c>
      <c r="AW860" s="30">
        <f>SUMIF([1]route!$E$3:$E$10005,E860,[1]!Table1[19])</f>
        <v/>
      </c>
      <c r="AX860" s="30">
        <f>SUMIF([1]route!$E$3:$E$10005,E860,[1]!Table1[20])</f>
        <v/>
      </c>
      <c r="AY860" s="30">
        <f>SUMIF([1]route!$E$3:$E$10005,E860,[1]!Table1[21])</f>
        <v/>
      </c>
      <c r="AZ860" s="30">
        <f>SUMIF([1]route!$E$3:$E$10005,E860,[1]!Table1[22])</f>
        <v/>
      </c>
      <c r="BA860" s="30">
        <f>SUMIF([1]route!$E$3:$E$10005,E860,[1]!Table1[23])</f>
        <v/>
      </c>
      <c r="BB860" s="30">
        <f>SUMIF([1]route!$E$3:$E$10005,E860,[1]!Table1[24])</f>
        <v/>
      </c>
      <c r="BC860" s="30">
        <f>SUMIF([1]route!$E$3:$E$10005,E860,[1]!Table1[25])</f>
        <v/>
      </c>
      <c r="BD860" s="30">
        <f>SUMIF([1]route!$E$3:$E$10005,E860,[1]!Table1[26])</f>
        <v/>
      </c>
      <c r="BE860" s="30">
        <f>SUMIF([1]route!$E$3:$E$10005,E860,[1]!Table1[27])</f>
        <v/>
      </c>
      <c r="BF860" s="30">
        <f>SUMIF([1]route!$E$3:$E$10005,E860,[1]!Table1[28])</f>
        <v/>
      </c>
      <c r="BG860" s="30">
        <f>SUMIF([1]route!$E$3:$E$10005,E860,[1]!Table1[29])</f>
        <v/>
      </c>
      <c r="BH860" s="30">
        <f>SUMIF([1]route!$E$3:$E$10005,E860,[1]!Table1[30])</f>
        <v/>
      </c>
      <c r="BI860" s="30">
        <f>SUMIF([1]route!$E$3:$E$10005,E860,[1]!Table1[31])</f>
        <v/>
      </c>
      <c r="BJ860" s="30">
        <f>SUMIF([1]route!$E$3:$E$10005,E860,[1]!Table1[Remain PO])</f>
        <v/>
      </c>
      <c r="BK860" s="31">
        <f>SUMIF([1]route!$E$3:$E$10005,E860,[1]!Table1[N+1])</f>
        <v/>
      </c>
      <c r="BL860" s="31">
        <f>SUMIF([1]route!$E$3:$E$10005,E860,[1]!Table1[N+2])</f>
        <v/>
      </c>
      <c r="BM860" s="31">
        <f>SUMIF([1]route!$E$3:$E$10005,E860,[1]!Table1[N+3])</f>
        <v/>
      </c>
      <c r="BN860" s="32">
        <f>SUMIF([1]route!$E$3:$E$10005,E860,[1]!Table1[N+4])</f>
        <v/>
      </c>
      <c r="BP860" s="37">
        <f>$V860-$AD860</f>
        <v/>
      </c>
      <c r="BQ860" s="35">
        <f>BP860-AE860</f>
        <v/>
      </c>
      <c r="BR860" s="35">
        <f>BQ860-AF860</f>
        <v/>
      </c>
      <c r="BS860" s="35">
        <f>BR860-AG860</f>
        <v/>
      </c>
      <c r="BT860" s="35">
        <f>BS860-AH860</f>
        <v/>
      </c>
      <c r="BU860" s="35">
        <f>BT860-AI860</f>
        <v/>
      </c>
      <c r="BV860" s="35">
        <f>BU860-AJ860</f>
        <v/>
      </c>
      <c r="BW860" s="35">
        <f>BV860-AK860</f>
        <v/>
      </c>
      <c r="BX860" s="35">
        <f>BW860-AL860</f>
        <v/>
      </c>
      <c r="BY860" s="35">
        <f>BX860-AM860</f>
        <v/>
      </c>
      <c r="BZ860" s="35">
        <f>BY860-AN860</f>
        <v/>
      </c>
      <c r="CA860" s="35">
        <f>BZ860-AO860</f>
        <v/>
      </c>
      <c r="CB860" s="35">
        <f>CA860-AP860</f>
        <v/>
      </c>
      <c r="CC860" s="35">
        <f>CB860-AQ860</f>
        <v/>
      </c>
      <c r="CD860" s="35">
        <f>CC860-AR860</f>
        <v/>
      </c>
      <c r="CE860" s="35">
        <f>CD860-AS860</f>
        <v/>
      </c>
      <c r="CF860" s="35">
        <f>CE860-AT860</f>
        <v/>
      </c>
      <c r="CG860" s="35">
        <f>CF860-AU860</f>
        <v/>
      </c>
      <c r="CH860" s="35">
        <f>CG860-AV860</f>
        <v/>
      </c>
      <c r="CI860" s="35">
        <f>CH860-AW860</f>
        <v/>
      </c>
      <c r="CJ860" s="35">
        <f>CI860-AX860</f>
        <v/>
      </c>
      <c r="CK860" s="35">
        <f>CJ860-AY860</f>
        <v/>
      </c>
      <c r="CL860" s="35">
        <f>CK860-AZ860</f>
        <v/>
      </c>
      <c r="CM860" s="35">
        <f>CL860-BA860</f>
        <v/>
      </c>
      <c r="CN860" s="35">
        <f>CM860-BB860</f>
        <v/>
      </c>
      <c r="CO860" s="35">
        <f>CN860-BC860</f>
        <v/>
      </c>
      <c r="CP860" s="35">
        <f>CO860-BD860</f>
        <v/>
      </c>
      <c r="CQ860" s="35">
        <f>CP860-BE860</f>
        <v/>
      </c>
      <c r="CR860" s="35">
        <f>CQ860-BF860</f>
        <v/>
      </c>
      <c r="CS860" s="35">
        <f>CR860-BG860</f>
        <v/>
      </c>
      <c r="CT860" s="35">
        <f>CS860-BH860</f>
        <v/>
      </c>
      <c r="CU860" s="35">
        <f>CT860-BI860</f>
        <v/>
      </c>
      <c r="CV860" s="35">
        <f>CU860-BJ860</f>
        <v/>
      </c>
      <c r="CW860" s="38">
        <f>CV860-BK860</f>
        <v/>
      </c>
      <c r="CX860" s="38">
        <f>CW860-BL860</f>
        <v/>
      </c>
      <c r="CY860" s="38">
        <f>CX860-BM860</f>
        <v/>
      </c>
      <c r="CZ860" s="39">
        <f>CY860-BN860</f>
        <v/>
      </c>
      <c r="DA860" s="35" t="n"/>
    </row>
    <row r="861">
      <c r="D861" s="19" t="n"/>
      <c r="E861" s="19" t="n"/>
      <c r="F861" s="21" t="n"/>
      <c r="G861" s="21" t="n"/>
      <c r="H861" s="21" t="n"/>
      <c r="I861" s="19" t="n"/>
      <c r="J861" s="19" t="n"/>
      <c r="K861" s="21" t="n"/>
      <c r="L861" s="21" t="n"/>
      <c r="M861" s="22" t="n"/>
      <c r="N861" s="22" t="n"/>
      <c r="O861" s="19" t="n"/>
      <c r="P861" s="21" t="n"/>
      <c r="Q861" s="167">
        <f>'Cutting Rules'!AD861</f>
        <v/>
      </c>
      <c r="R861" s="168" t="n"/>
      <c r="S861" s="24" t="n"/>
      <c r="T861" s="169" t="inlineStr"/>
      <c r="U861" s="19" t="n"/>
      <c r="V861" s="25" t="n"/>
      <c r="W861" s="26" t="n"/>
      <c r="X861" s="27" t="n"/>
      <c r="Y861" s="47" t="n"/>
      <c r="Z861" s="121">
        <f>IFERROR(VLOOKUP(E861,[1]route!$E$3:$BL$10005,59,0),"")&amp;IFERROR(VLOOKUP(E861,[1]route!$E$3:$BL$10005,60,0),"")</f>
        <v/>
      </c>
      <c r="AA861" s="172">
        <f>IF(R861&gt;V861,R861-V861,0)</f>
        <v/>
      </c>
      <c r="AB861" s="173">
        <f>AA861*O861*N861/1000</f>
        <v/>
      </c>
      <c r="AC861" s="4">
        <f>IFERROR(MATCH($X861,$BP861:$CZ861,0),"")</f>
        <v/>
      </c>
      <c r="AD861" s="29" t="n">
        <v>0</v>
      </c>
      <c r="AE861" s="30">
        <f>SUMIF([1]route!$E$3:$E$10005,E861,[1]!Table1[1])</f>
        <v/>
      </c>
      <c r="AF861" s="30">
        <f>SUMIF([1]route!$E$3:$E$10005,E861,[1]!Table1[2])</f>
        <v/>
      </c>
      <c r="AG861" s="30">
        <f>SUMIF([1]route!$E$3:$E$10005,E861,[1]!Table1[3])</f>
        <v/>
      </c>
      <c r="AH861" s="30">
        <f>SUMIF([1]route!$E$3:$E$10005,E861,[1]!Table1[4])</f>
        <v/>
      </c>
      <c r="AI861" s="30">
        <f>SUMIF([1]route!$E$3:$E$10005,E861,[1]!Table1[5])</f>
        <v/>
      </c>
      <c r="AJ861" s="30">
        <f>SUMIF([1]route!$E$3:$E$10005,E861,[1]!Table1[6])</f>
        <v/>
      </c>
      <c r="AK861" s="30">
        <f>SUMIF([1]route!$E$3:$E$10005,E861,[1]!Table1[7])</f>
        <v/>
      </c>
      <c r="AL861" s="30">
        <f>SUMIF([1]route!$E$3:$E$10005,E861,[1]!Table1[8])</f>
        <v/>
      </c>
      <c r="AM861" s="30">
        <f>SUMIF([1]route!$E$3:$E$10005,E861,[1]!Table1[9])</f>
        <v/>
      </c>
      <c r="AN861" s="30">
        <f>SUMIF([1]route!$E$3:$E$10005,E861,[1]!Table1[10])</f>
        <v/>
      </c>
      <c r="AO861" s="30">
        <f>SUMIF([1]route!$E$3:$E$10005,E861,[1]!Table1[11])</f>
        <v/>
      </c>
      <c r="AP861" s="30">
        <f>SUMIF([1]route!$E$3:$E$10005,E861,[1]!Table1[12])</f>
        <v/>
      </c>
      <c r="AQ861" s="30">
        <f>SUMIF([1]route!$E$3:$E$10005,E861,[1]!Table1[13])</f>
        <v/>
      </c>
      <c r="AR861" s="30">
        <f>SUMIF([1]route!$E$3:$E$10005,E861,[1]!Table1[14])</f>
        <v/>
      </c>
      <c r="AS861" s="30">
        <f>SUMIF([1]route!$E$3:$E$10005,E861,[1]!Table1[15])</f>
        <v/>
      </c>
      <c r="AT861" s="30">
        <f>SUMIF([1]route!$E$3:$E$10005,E861,[1]!Table1[16])</f>
        <v/>
      </c>
      <c r="AU861" s="30">
        <f>SUMIF([1]route!$E$3:$E$10005,E861,[1]!Table1[17])</f>
        <v/>
      </c>
      <c r="AV861" s="30">
        <f>SUMIF([1]route!$E$3:$E$10005,E861,[1]!Table1[18])</f>
        <v/>
      </c>
      <c r="AW861" s="30">
        <f>SUMIF([1]route!$E$3:$E$10005,E861,[1]!Table1[19])</f>
        <v/>
      </c>
      <c r="AX861" s="30">
        <f>SUMIF([1]route!$E$3:$E$10005,E861,[1]!Table1[20])</f>
        <v/>
      </c>
      <c r="AY861" s="30">
        <f>SUMIF([1]route!$E$3:$E$10005,E861,[1]!Table1[21])</f>
        <v/>
      </c>
      <c r="AZ861" s="30">
        <f>SUMIF([1]route!$E$3:$E$10005,E861,[1]!Table1[22])</f>
        <v/>
      </c>
      <c r="BA861" s="30">
        <f>SUMIF([1]route!$E$3:$E$10005,E861,[1]!Table1[23])</f>
        <v/>
      </c>
      <c r="BB861" s="30">
        <f>SUMIF([1]route!$E$3:$E$10005,E861,[1]!Table1[24])</f>
        <v/>
      </c>
      <c r="BC861" s="30">
        <f>SUMIF([1]route!$E$3:$E$10005,E861,[1]!Table1[25])</f>
        <v/>
      </c>
      <c r="BD861" s="30">
        <f>SUMIF([1]route!$E$3:$E$10005,E861,[1]!Table1[26])</f>
        <v/>
      </c>
      <c r="BE861" s="30">
        <f>SUMIF([1]route!$E$3:$E$10005,E861,[1]!Table1[27])</f>
        <v/>
      </c>
      <c r="BF861" s="30">
        <f>SUMIF([1]route!$E$3:$E$10005,E861,[1]!Table1[28])</f>
        <v/>
      </c>
      <c r="BG861" s="30">
        <f>SUMIF([1]route!$E$3:$E$10005,E861,[1]!Table1[29])</f>
        <v/>
      </c>
      <c r="BH861" s="30">
        <f>SUMIF([1]route!$E$3:$E$10005,E861,[1]!Table1[30])</f>
        <v/>
      </c>
      <c r="BI861" s="30">
        <f>SUMIF([1]route!$E$3:$E$10005,E861,[1]!Table1[31])</f>
        <v/>
      </c>
      <c r="BJ861" s="30">
        <f>SUMIF([1]route!$E$3:$E$10005,E861,[1]!Table1[Remain PO])</f>
        <v/>
      </c>
      <c r="BK861" s="31">
        <f>SUMIF([1]route!$E$3:$E$10005,E861,[1]!Table1[N+1])</f>
        <v/>
      </c>
      <c r="BL861" s="31">
        <f>SUMIF([1]route!$E$3:$E$10005,E861,[1]!Table1[N+2])</f>
        <v/>
      </c>
      <c r="BM861" s="31">
        <f>SUMIF([1]route!$E$3:$E$10005,E861,[1]!Table1[N+3])</f>
        <v/>
      </c>
      <c r="BN861" s="32">
        <f>SUMIF([1]route!$E$3:$E$10005,E861,[1]!Table1[N+4])</f>
        <v/>
      </c>
      <c r="BP861" s="37">
        <f>$V861-$AD861</f>
        <v/>
      </c>
      <c r="BQ861" s="35">
        <f>BP861-AE861</f>
        <v/>
      </c>
      <c r="BR861" s="35">
        <f>BQ861-AF861</f>
        <v/>
      </c>
      <c r="BS861" s="35">
        <f>BR861-AG861</f>
        <v/>
      </c>
      <c r="BT861" s="35">
        <f>BS861-AH861</f>
        <v/>
      </c>
      <c r="BU861" s="35">
        <f>BT861-AI861</f>
        <v/>
      </c>
      <c r="BV861" s="35">
        <f>BU861-AJ861</f>
        <v/>
      </c>
      <c r="BW861" s="35">
        <f>BV861-AK861</f>
        <v/>
      </c>
      <c r="BX861" s="35">
        <f>BW861-AL861</f>
        <v/>
      </c>
      <c r="BY861" s="35">
        <f>BX861-AM861</f>
        <v/>
      </c>
      <c r="BZ861" s="35">
        <f>BY861-AN861</f>
        <v/>
      </c>
      <c r="CA861" s="35">
        <f>BZ861-AO861</f>
        <v/>
      </c>
      <c r="CB861" s="35">
        <f>CA861-AP861</f>
        <v/>
      </c>
      <c r="CC861" s="35">
        <f>CB861-AQ861</f>
        <v/>
      </c>
      <c r="CD861" s="35">
        <f>CC861-AR861</f>
        <v/>
      </c>
      <c r="CE861" s="35">
        <f>CD861-AS861</f>
        <v/>
      </c>
      <c r="CF861" s="35">
        <f>CE861-AT861</f>
        <v/>
      </c>
      <c r="CG861" s="35">
        <f>CF861-AU861</f>
        <v/>
      </c>
      <c r="CH861" s="35">
        <f>CG861-AV861</f>
        <v/>
      </c>
      <c r="CI861" s="35">
        <f>CH861-AW861</f>
        <v/>
      </c>
      <c r="CJ861" s="35">
        <f>CI861-AX861</f>
        <v/>
      </c>
      <c r="CK861" s="35">
        <f>CJ861-AY861</f>
        <v/>
      </c>
      <c r="CL861" s="35">
        <f>CK861-AZ861</f>
        <v/>
      </c>
      <c r="CM861" s="35">
        <f>CL861-BA861</f>
        <v/>
      </c>
      <c r="CN861" s="35">
        <f>CM861-BB861</f>
        <v/>
      </c>
      <c r="CO861" s="35">
        <f>CN861-BC861</f>
        <v/>
      </c>
      <c r="CP861" s="35">
        <f>CO861-BD861</f>
        <v/>
      </c>
      <c r="CQ861" s="35">
        <f>CP861-BE861</f>
        <v/>
      </c>
      <c r="CR861" s="35">
        <f>CQ861-BF861</f>
        <v/>
      </c>
      <c r="CS861" s="35">
        <f>CR861-BG861</f>
        <v/>
      </c>
      <c r="CT861" s="35">
        <f>CS861-BH861</f>
        <v/>
      </c>
      <c r="CU861" s="35">
        <f>CT861-BI861</f>
        <v/>
      </c>
      <c r="CV861" s="35">
        <f>CU861-BJ861</f>
        <v/>
      </c>
      <c r="CW861" s="38">
        <f>CV861-BK861</f>
        <v/>
      </c>
      <c r="CX861" s="38">
        <f>CW861-BL861</f>
        <v/>
      </c>
      <c r="CY861" s="38">
        <f>CX861-BM861</f>
        <v/>
      </c>
      <c r="CZ861" s="39">
        <f>CY861-BN861</f>
        <v/>
      </c>
      <c r="DA861" s="35" t="n"/>
    </row>
    <row r="862">
      <c r="D862" s="19" t="n"/>
      <c r="E862" s="19" t="n"/>
      <c r="F862" s="21" t="n"/>
      <c r="G862" s="21" t="n"/>
      <c r="H862" s="21" t="n"/>
      <c r="I862" s="19" t="n"/>
      <c r="J862" s="19" t="n"/>
      <c r="K862" s="21" t="n"/>
      <c r="L862" s="21" t="n"/>
      <c r="M862" s="22" t="n"/>
      <c r="N862" s="22" t="n"/>
      <c r="O862" s="19" t="n"/>
      <c r="P862" s="21" t="n"/>
      <c r="Q862" s="167">
        <f>'Cutting Rules'!AD862</f>
        <v/>
      </c>
      <c r="R862" s="168" t="n"/>
      <c r="S862" s="24" t="n"/>
      <c r="T862" s="169" t="inlineStr"/>
      <c r="U862" s="19" t="n"/>
      <c r="V862" s="25" t="n"/>
      <c r="W862" s="26" t="n"/>
      <c r="X862" s="27" t="n"/>
      <c r="Y862" s="47" t="n"/>
      <c r="Z862" s="121">
        <f>IFERROR(VLOOKUP(E862,[1]route!$E$3:$BL$10005,59,0),"")&amp;IFERROR(VLOOKUP(E862,[1]route!$E$3:$BL$10005,60,0),"")</f>
        <v/>
      </c>
      <c r="AA862" s="172">
        <f>IF(R862&gt;V862,R862-V862,0)</f>
        <v/>
      </c>
      <c r="AB862" s="173">
        <f>AA862*O862*N862/1000</f>
        <v/>
      </c>
      <c r="AC862" s="4">
        <f>IFERROR(MATCH($X862,$BP862:$CZ862,0),"")</f>
        <v/>
      </c>
      <c r="AD862" s="29" t="n">
        <v>0</v>
      </c>
      <c r="AE862" s="30">
        <f>SUMIF([1]route!$E$3:$E$10005,E862,[1]!Table1[1])</f>
        <v/>
      </c>
      <c r="AF862" s="30">
        <f>SUMIF([1]route!$E$3:$E$10005,E862,[1]!Table1[2])</f>
        <v/>
      </c>
      <c r="AG862" s="30">
        <f>SUMIF([1]route!$E$3:$E$10005,E862,[1]!Table1[3])</f>
        <v/>
      </c>
      <c r="AH862" s="30">
        <f>SUMIF([1]route!$E$3:$E$10005,E862,[1]!Table1[4])</f>
        <v/>
      </c>
      <c r="AI862" s="30">
        <f>SUMIF([1]route!$E$3:$E$10005,E862,[1]!Table1[5])</f>
        <v/>
      </c>
      <c r="AJ862" s="30">
        <f>SUMIF([1]route!$E$3:$E$10005,E862,[1]!Table1[6])</f>
        <v/>
      </c>
      <c r="AK862" s="30">
        <f>SUMIF([1]route!$E$3:$E$10005,E862,[1]!Table1[7])</f>
        <v/>
      </c>
      <c r="AL862" s="30">
        <f>SUMIF([1]route!$E$3:$E$10005,E862,[1]!Table1[8])</f>
        <v/>
      </c>
      <c r="AM862" s="30">
        <f>SUMIF([1]route!$E$3:$E$10005,E862,[1]!Table1[9])</f>
        <v/>
      </c>
      <c r="AN862" s="30">
        <f>SUMIF([1]route!$E$3:$E$10005,E862,[1]!Table1[10])</f>
        <v/>
      </c>
      <c r="AO862" s="30">
        <f>SUMIF([1]route!$E$3:$E$10005,E862,[1]!Table1[11])</f>
        <v/>
      </c>
      <c r="AP862" s="30">
        <f>SUMIF([1]route!$E$3:$E$10005,E862,[1]!Table1[12])</f>
        <v/>
      </c>
      <c r="AQ862" s="30">
        <f>SUMIF([1]route!$E$3:$E$10005,E862,[1]!Table1[13])</f>
        <v/>
      </c>
      <c r="AR862" s="30">
        <f>SUMIF([1]route!$E$3:$E$10005,E862,[1]!Table1[14])</f>
        <v/>
      </c>
      <c r="AS862" s="30">
        <f>SUMIF([1]route!$E$3:$E$10005,E862,[1]!Table1[15])</f>
        <v/>
      </c>
      <c r="AT862" s="30">
        <f>SUMIF([1]route!$E$3:$E$10005,E862,[1]!Table1[16])</f>
        <v/>
      </c>
      <c r="AU862" s="30">
        <f>SUMIF([1]route!$E$3:$E$10005,E862,[1]!Table1[17])</f>
        <v/>
      </c>
      <c r="AV862" s="30">
        <f>SUMIF([1]route!$E$3:$E$10005,E862,[1]!Table1[18])</f>
        <v/>
      </c>
      <c r="AW862" s="30">
        <f>SUMIF([1]route!$E$3:$E$10005,E862,[1]!Table1[19])</f>
        <v/>
      </c>
      <c r="AX862" s="30">
        <f>SUMIF([1]route!$E$3:$E$10005,E862,[1]!Table1[20])</f>
        <v/>
      </c>
      <c r="AY862" s="30">
        <f>SUMIF([1]route!$E$3:$E$10005,E862,[1]!Table1[21])</f>
        <v/>
      </c>
      <c r="AZ862" s="30">
        <f>SUMIF([1]route!$E$3:$E$10005,E862,[1]!Table1[22])</f>
        <v/>
      </c>
      <c r="BA862" s="30">
        <f>SUMIF([1]route!$E$3:$E$10005,E862,[1]!Table1[23])</f>
        <v/>
      </c>
      <c r="BB862" s="30">
        <f>SUMIF([1]route!$E$3:$E$10005,E862,[1]!Table1[24])</f>
        <v/>
      </c>
      <c r="BC862" s="30">
        <f>SUMIF([1]route!$E$3:$E$10005,E862,[1]!Table1[25])</f>
        <v/>
      </c>
      <c r="BD862" s="30">
        <f>SUMIF([1]route!$E$3:$E$10005,E862,[1]!Table1[26])</f>
        <v/>
      </c>
      <c r="BE862" s="30">
        <f>SUMIF([1]route!$E$3:$E$10005,E862,[1]!Table1[27])</f>
        <v/>
      </c>
      <c r="BF862" s="30">
        <f>SUMIF([1]route!$E$3:$E$10005,E862,[1]!Table1[28])</f>
        <v/>
      </c>
      <c r="BG862" s="30">
        <f>SUMIF([1]route!$E$3:$E$10005,E862,[1]!Table1[29])</f>
        <v/>
      </c>
      <c r="BH862" s="30">
        <f>SUMIF([1]route!$E$3:$E$10005,E862,[1]!Table1[30])</f>
        <v/>
      </c>
      <c r="BI862" s="30">
        <f>SUMIF([1]route!$E$3:$E$10005,E862,[1]!Table1[31])</f>
        <v/>
      </c>
      <c r="BJ862" s="30">
        <f>SUMIF([1]route!$E$3:$E$10005,E862,[1]!Table1[Remain PO])</f>
        <v/>
      </c>
      <c r="BK862" s="31">
        <f>SUMIF([1]route!$E$3:$E$10005,E862,[1]!Table1[N+1])</f>
        <v/>
      </c>
      <c r="BL862" s="31">
        <f>SUMIF([1]route!$E$3:$E$10005,E862,[1]!Table1[N+2])</f>
        <v/>
      </c>
      <c r="BM862" s="31">
        <f>SUMIF([1]route!$E$3:$E$10005,E862,[1]!Table1[N+3])</f>
        <v/>
      </c>
      <c r="BN862" s="32">
        <f>SUMIF([1]route!$E$3:$E$10005,E862,[1]!Table1[N+4])</f>
        <v/>
      </c>
      <c r="BP862" s="37">
        <f>$V862-$AD862</f>
        <v/>
      </c>
      <c r="BQ862" s="35">
        <f>BP862-AE862</f>
        <v/>
      </c>
      <c r="BR862" s="35">
        <f>BQ862-AF862</f>
        <v/>
      </c>
      <c r="BS862" s="35">
        <f>BR862-AG862</f>
        <v/>
      </c>
      <c r="BT862" s="35">
        <f>BS862-AH862</f>
        <v/>
      </c>
      <c r="BU862" s="35">
        <f>BT862-AI862</f>
        <v/>
      </c>
      <c r="BV862" s="35">
        <f>BU862-AJ862</f>
        <v/>
      </c>
      <c r="BW862" s="35">
        <f>BV862-AK862</f>
        <v/>
      </c>
      <c r="BX862" s="35">
        <f>BW862-AL862</f>
        <v/>
      </c>
      <c r="BY862" s="35">
        <f>BX862-AM862</f>
        <v/>
      </c>
      <c r="BZ862" s="35">
        <f>BY862-AN862</f>
        <v/>
      </c>
      <c r="CA862" s="35">
        <f>BZ862-AO862</f>
        <v/>
      </c>
      <c r="CB862" s="35">
        <f>CA862-AP862</f>
        <v/>
      </c>
      <c r="CC862" s="35">
        <f>CB862-AQ862</f>
        <v/>
      </c>
      <c r="CD862" s="35">
        <f>CC862-AR862</f>
        <v/>
      </c>
      <c r="CE862" s="35">
        <f>CD862-AS862</f>
        <v/>
      </c>
      <c r="CF862" s="35">
        <f>CE862-AT862</f>
        <v/>
      </c>
      <c r="CG862" s="35">
        <f>CF862-AU862</f>
        <v/>
      </c>
      <c r="CH862" s="35">
        <f>CG862-AV862</f>
        <v/>
      </c>
      <c r="CI862" s="35">
        <f>CH862-AW862</f>
        <v/>
      </c>
      <c r="CJ862" s="35">
        <f>CI862-AX862</f>
        <v/>
      </c>
      <c r="CK862" s="35">
        <f>CJ862-AY862</f>
        <v/>
      </c>
      <c r="CL862" s="35">
        <f>CK862-AZ862</f>
        <v/>
      </c>
      <c r="CM862" s="35">
        <f>CL862-BA862</f>
        <v/>
      </c>
      <c r="CN862" s="35">
        <f>CM862-BB862</f>
        <v/>
      </c>
      <c r="CO862" s="35">
        <f>CN862-BC862</f>
        <v/>
      </c>
      <c r="CP862" s="35">
        <f>CO862-BD862</f>
        <v/>
      </c>
      <c r="CQ862" s="35">
        <f>CP862-BE862</f>
        <v/>
      </c>
      <c r="CR862" s="35">
        <f>CQ862-BF862</f>
        <v/>
      </c>
      <c r="CS862" s="35">
        <f>CR862-BG862</f>
        <v/>
      </c>
      <c r="CT862" s="35">
        <f>CS862-BH862</f>
        <v/>
      </c>
      <c r="CU862" s="35">
        <f>CT862-BI862</f>
        <v/>
      </c>
      <c r="CV862" s="35">
        <f>CU862-BJ862</f>
        <v/>
      </c>
      <c r="CW862" s="38">
        <f>CV862-BK862</f>
        <v/>
      </c>
      <c r="CX862" s="38">
        <f>CW862-BL862</f>
        <v/>
      </c>
      <c r="CY862" s="38">
        <f>CX862-BM862</f>
        <v/>
      </c>
      <c r="CZ862" s="39">
        <f>CY862-BN862</f>
        <v/>
      </c>
      <c r="DA862" s="35" t="n"/>
    </row>
    <row r="863">
      <c r="D863" s="19" t="n"/>
      <c r="E863" s="19" t="n"/>
      <c r="F863" s="21" t="n"/>
      <c r="G863" s="21" t="n"/>
      <c r="H863" s="21" t="n"/>
      <c r="I863" s="19" t="n"/>
      <c r="J863" s="19" t="n"/>
      <c r="K863" s="21" t="n"/>
      <c r="L863" s="21" t="n"/>
      <c r="M863" s="22" t="n"/>
      <c r="N863" s="22" t="n"/>
      <c r="O863" s="19" t="n"/>
      <c r="P863" s="21" t="n"/>
      <c r="Q863" s="167">
        <f>'Cutting Rules'!AD863</f>
        <v/>
      </c>
      <c r="R863" s="168" t="n"/>
      <c r="S863" s="24" t="n"/>
      <c r="T863" s="169" t="inlineStr"/>
      <c r="U863" s="19" t="n"/>
      <c r="V863" s="25" t="n"/>
      <c r="W863" s="26" t="n"/>
      <c r="X863" s="27" t="n"/>
      <c r="Y863" s="47" t="n"/>
      <c r="Z863" s="121">
        <f>IFERROR(VLOOKUP(E863,[1]route!$E$3:$BL$10005,59,0),"")&amp;IFERROR(VLOOKUP(E863,[1]route!$E$3:$BL$10005,60,0),"")</f>
        <v/>
      </c>
      <c r="AA863" s="172">
        <f>IF(R863&gt;V863,R863-V863,0)</f>
        <v/>
      </c>
      <c r="AB863" s="173">
        <f>AA863*O863*N863/1000</f>
        <v/>
      </c>
      <c r="AC863" s="4">
        <f>IFERROR(MATCH($X863,$BP863:$CZ863,0),"")</f>
        <v/>
      </c>
      <c r="AD863" s="29" t="n">
        <v>0</v>
      </c>
      <c r="AE863" s="30">
        <f>SUMIF([1]route!$E$3:$E$10005,E863,[1]!Table1[1])</f>
        <v/>
      </c>
      <c r="AF863" s="30">
        <f>SUMIF([1]route!$E$3:$E$10005,E863,[1]!Table1[2])</f>
        <v/>
      </c>
      <c r="AG863" s="30">
        <f>SUMIF([1]route!$E$3:$E$10005,E863,[1]!Table1[3])</f>
        <v/>
      </c>
      <c r="AH863" s="30">
        <f>SUMIF([1]route!$E$3:$E$10005,E863,[1]!Table1[4])</f>
        <v/>
      </c>
      <c r="AI863" s="30">
        <f>SUMIF([1]route!$E$3:$E$10005,E863,[1]!Table1[5])</f>
        <v/>
      </c>
      <c r="AJ863" s="30">
        <f>SUMIF([1]route!$E$3:$E$10005,E863,[1]!Table1[6])</f>
        <v/>
      </c>
      <c r="AK863" s="30">
        <f>SUMIF([1]route!$E$3:$E$10005,E863,[1]!Table1[7])</f>
        <v/>
      </c>
      <c r="AL863" s="30">
        <f>SUMIF([1]route!$E$3:$E$10005,E863,[1]!Table1[8])</f>
        <v/>
      </c>
      <c r="AM863" s="30">
        <f>SUMIF([1]route!$E$3:$E$10005,E863,[1]!Table1[9])</f>
        <v/>
      </c>
      <c r="AN863" s="30">
        <f>SUMIF([1]route!$E$3:$E$10005,E863,[1]!Table1[10])</f>
        <v/>
      </c>
      <c r="AO863" s="30">
        <f>SUMIF([1]route!$E$3:$E$10005,E863,[1]!Table1[11])</f>
        <v/>
      </c>
      <c r="AP863" s="30">
        <f>SUMIF([1]route!$E$3:$E$10005,E863,[1]!Table1[12])</f>
        <v/>
      </c>
      <c r="AQ863" s="30">
        <f>SUMIF([1]route!$E$3:$E$10005,E863,[1]!Table1[13])</f>
        <v/>
      </c>
      <c r="AR863" s="30">
        <f>SUMIF([1]route!$E$3:$E$10005,E863,[1]!Table1[14])</f>
        <v/>
      </c>
      <c r="AS863" s="30">
        <f>SUMIF([1]route!$E$3:$E$10005,E863,[1]!Table1[15])</f>
        <v/>
      </c>
      <c r="AT863" s="30">
        <f>SUMIF([1]route!$E$3:$E$10005,E863,[1]!Table1[16])</f>
        <v/>
      </c>
      <c r="AU863" s="30">
        <f>SUMIF([1]route!$E$3:$E$10005,E863,[1]!Table1[17])</f>
        <v/>
      </c>
      <c r="AV863" s="30">
        <f>SUMIF([1]route!$E$3:$E$10005,E863,[1]!Table1[18])</f>
        <v/>
      </c>
      <c r="AW863" s="30">
        <f>SUMIF([1]route!$E$3:$E$10005,E863,[1]!Table1[19])</f>
        <v/>
      </c>
      <c r="AX863" s="30">
        <f>SUMIF([1]route!$E$3:$E$10005,E863,[1]!Table1[20])</f>
        <v/>
      </c>
      <c r="AY863" s="30">
        <f>SUMIF([1]route!$E$3:$E$10005,E863,[1]!Table1[21])</f>
        <v/>
      </c>
      <c r="AZ863" s="30">
        <f>SUMIF([1]route!$E$3:$E$10005,E863,[1]!Table1[22])</f>
        <v/>
      </c>
      <c r="BA863" s="30">
        <f>SUMIF([1]route!$E$3:$E$10005,E863,[1]!Table1[23])</f>
        <v/>
      </c>
      <c r="BB863" s="30">
        <f>SUMIF([1]route!$E$3:$E$10005,E863,[1]!Table1[24])</f>
        <v/>
      </c>
      <c r="BC863" s="30">
        <f>SUMIF([1]route!$E$3:$E$10005,E863,[1]!Table1[25])</f>
        <v/>
      </c>
      <c r="BD863" s="30">
        <f>SUMIF([1]route!$E$3:$E$10005,E863,[1]!Table1[26])</f>
        <v/>
      </c>
      <c r="BE863" s="30">
        <f>SUMIF([1]route!$E$3:$E$10005,E863,[1]!Table1[27])</f>
        <v/>
      </c>
      <c r="BF863" s="30">
        <f>SUMIF([1]route!$E$3:$E$10005,E863,[1]!Table1[28])</f>
        <v/>
      </c>
      <c r="BG863" s="30">
        <f>SUMIF([1]route!$E$3:$E$10005,E863,[1]!Table1[29])</f>
        <v/>
      </c>
      <c r="BH863" s="30">
        <f>SUMIF([1]route!$E$3:$E$10005,E863,[1]!Table1[30])</f>
        <v/>
      </c>
      <c r="BI863" s="30">
        <f>SUMIF([1]route!$E$3:$E$10005,E863,[1]!Table1[31])</f>
        <v/>
      </c>
      <c r="BJ863" s="30">
        <f>SUMIF([1]route!$E$3:$E$10005,E863,[1]!Table1[Remain PO])</f>
        <v/>
      </c>
      <c r="BK863" s="31">
        <f>SUMIF([1]route!$E$3:$E$10005,E863,[1]!Table1[N+1])</f>
        <v/>
      </c>
      <c r="BL863" s="31">
        <f>SUMIF([1]route!$E$3:$E$10005,E863,[1]!Table1[N+2])</f>
        <v/>
      </c>
      <c r="BM863" s="31">
        <f>SUMIF([1]route!$E$3:$E$10005,E863,[1]!Table1[N+3])</f>
        <v/>
      </c>
      <c r="BN863" s="32">
        <f>SUMIF([1]route!$E$3:$E$10005,E863,[1]!Table1[N+4])</f>
        <v/>
      </c>
      <c r="BP863" s="37">
        <f>$V863-$AD863</f>
        <v/>
      </c>
      <c r="BQ863" s="35">
        <f>BP863-AE863</f>
        <v/>
      </c>
      <c r="BR863" s="35">
        <f>BQ863-AF863</f>
        <v/>
      </c>
      <c r="BS863" s="35">
        <f>BR863-AG863</f>
        <v/>
      </c>
      <c r="BT863" s="35">
        <f>BS863-AH863</f>
        <v/>
      </c>
      <c r="BU863" s="35">
        <f>BT863-AI863</f>
        <v/>
      </c>
      <c r="BV863" s="35">
        <f>BU863-AJ863</f>
        <v/>
      </c>
      <c r="BW863" s="35">
        <f>BV863-AK863</f>
        <v/>
      </c>
      <c r="BX863" s="35">
        <f>BW863-AL863</f>
        <v/>
      </c>
      <c r="BY863" s="35">
        <f>BX863-AM863</f>
        <v/>
      </c>
      <c r="BZ863" s="35">
        <f>BY863-AN863</f>
        <v/>
      </c>
      <c r="CA863" s="35">
        <f>BZ863-AO863</f>
        <v/>
      </c>
      <c r="CB863" s="35">
        <f>CA863-AP863</f>
        <v/>
      </c>
      <c r="CC863" s="35">
        <f>CB863-AQ863</f>
        <v/>
      </c>
      <c r="CD863" s="35">
        <f>CC863-AR863</f>
        <v/>
      </c>
      <c r="CE863" s="35">
        <f>CD863-AS863</f>
        <v/>
      </c>
      <c r="CF863" s="35">
        <f>CE863-AT863</f>
        <v/>
      </c>
      <c r="CG863" s="35">
        <f>CF863-AU863</f>
        <v/>
      </c>
      <c r="CH863" s="35">
        <f>CG863-AV863</f>
        <v/>
      </c>
      <c r="CI863" s="35">
        <f>CH863-AW863</f>
        <v/>
      </c>
      <c r="CJ863" s="35">
        <f>CI863-AX863</f>
        <v/>
      </c>
      <c r="CK863" s="35">
        <f>CJ863-AY863</f>
        <v/>
      </c>
      <c r="CL863" s="35">
        <f>CK863-AZ863</f>
        <v/>
      </c>
      <c r="CM863" s="35">
        <f>CL863-BA863</f>
        <v/>
      </c>
      <c r="CN863" s="35">
        <f>CM863-BB863</f>
        <v/>
      </c>
      <c r="CO863" s="35">
        <f>CN863-BC863</f>
        <v/>
      </c>
      <c r="CP863" s="35">
        <f>CO863-BD863</f>
        <v/>
      </c>
      <c r="CQ863" s="35">
        <f>CP863-BE863</f>
        <v/>
      </c>
      <c r="CR863" s="35">
        <f>CQ863-BF863</f>
        <v/>
      </c>
      <c r="CS863" s="35">
        <f>CR863-BG863</f>
        <v/>
      </c>
      <c r="CT863" s="35">
        <f>CS863-BH863</f>
        <v/>
      </c>
      <c r="CU863" s="35">
        <f>CT863-BI863</f>
        <v/>
      </c>
      <c r="CV863" s="35">
        <f>CU863-BJ863</f>
        <v/>
      </c>
      <c r="CW863" s="38">
        <f>CV863-BK863</f>
        <v/>
      </c>
      <c r="CX863" s="38">
        <f>CW863-BL863</f>
        <v/>
      </c>
      <c r="CY863" s="38">
        <f>CX863-BM863</f>
        <v/>
      </c>
      <c r="CZ863" s="39">
        <f>CY863-BN863</f>
        <v/>
      </c>
      <c r="DA863" s="35" t="n"/>
    </row>
    <row r="864">
      <c r="D864" s="19" t="n"/>
      <c r="E864" s="19" t="n"/>
      <c r="F864" s="21" t="n"/>
      <c r="G864" s="21" t="n"/>
      <c r="H864" s="21" t="n"/>
      <c r="I864" s="19" t="n"/>
      <c r="J864" s="19" t="n"/>
      <c r="K864" s="21" t="n"/>
      <c r="L864" s="21" t="n"/>
      <c r="M864" s="22" t="n"/>
      <c r="N864" s="22" t="n"/>
      <c r="O864" s="19" t="n"/>
      <c r="P864" s="21" t="n"/>
      <c r="Q864" s="167">
        <f>'Cutting Rules'!AD864</f>
        <v/>
      </c>
      <c r="R864" s="168" t="n"/>
      <c r="S864" s="24" t="n"/>
      <c r="T864" s="169" t="inlineStr"/>
      <c r="U864" s="19" t="n"/>
      <c r="V864" s="25" t="n"/>
      <c r="W864" s="26" t="n"/>
      <c r="X864" s="27" t="n"/>
      <c r="Y864" s="47" t="n"/>
      <c r="Z864" s="121">
        <f>IFERROR(VLOOKUP(E864,[1]route!$E$3:$BL$10005,59,0),"")&amp;IFERROR(VLOOKUP(E864,[1]route!$E$3:$BL$10005,60,0),"")</f>
        <v/>
      </c>
      <c r="AA864" s="172">
        <f>IF(R864&gt;V864,R864-V864,0)</f>
        <v/>
      </c>
      <c r="AB864" s="173">
        <f>AA864*O864*N864/1000</f>
        <v/>
      </c>
      <c r="AC864" s="4">
        <f>IFERROR(MATCH($X864,$BP864:$CZ864,0),"")</f>
        <v/>
      </c>
      <c r="AD864" s="29" t="n">
        <v>0</v>
      </c>
      <c r="AE864" s="30">
        <f>SUMIF([1]route!$E$3:$E$10005,E864,[1]!Table1[1])</f>
        <v/>
      </c>
      <c r="AF864" s="30">
        <f>SUMIF([1]route!$E$3:$E$10005,E864,[1]!Table1[2])</f>
        <v/>
      </c>
      <c r="AG864" s="30">
        <f>SUMIF([1]route!$E$3:$E$10005,E864,[1]!Table1[3])</f>
        <v/>
      </c>
      <c r="AH864" s="30">
        <f>SUMIF([1]route!$E$3:$E$10005,E864,[1]!Table1[4])</f>
        <v/>
      </c>
      <c r="AI864" s="30">
        <f>SUMIF([1]route!$E$3:$E$10005,E864,[1]!Table1[5])</f>
        <v/>
      </c>
      <c r="AJ864" s="30">
        <f>SUMIF([1]route!$E$3:$E$10005,E864,[1]!Table1[6])</f>
        <v/>
      </c>
      <c r="AK864" s="30">
        <f>SUMIF([1]route!$E$3:$E$10005,E864,[1]!Table1[7])</f>
        <v/>
      </c>
      <c r="AL864" s="30">
        <f>SUMIF([1]route!$E$3:$E$10005,E864,[1]!Table1[8])</f>
        <v/>
      </c>
      <c r="AM864" s="30">
        <f>SUMIF([1]route!$E$3:$E$10005,E864,[1]!Table1[9])</f>
        <v/>
      </c>
      <c r="AN864" s="30">
        <f>SUMIF([1]route!$E$3:$E$10005,E864,[1]!Table1[10])</f>
        <v/>
      </c>
      <c r="AO864" s="30">
        <f>SUMIF([1]route!$E$3:$E$10005,E864,[1]!Table1[11])</f>
        <v/>
      </c>
      <c r="AP864" s="30">
        <f>SUMIF([1]route!$E$3:$E$10005,E864,[1]!Table1[12])</f>
        <v/>
      </c>
      <c r="AQ864" s="30">
        <f>SUMIF([1]route!$E$3:$E$10005,E864,[1]!Table1[13])</f>
        <v/>
      </c>
      <c r="AR864" s="30">
        <f>SUMIF([1]route!$E$3:$E$10005,E864,[1]!Table1[14])</f>
        <v/>
      </c>
      <c r="AS864" s="30">
        <f>SUMIF([1]route!$E$3:$E$10005,E864,[1]!Table1[15])</f>
        <v/>
      </c>
      <c r="AT864" s="30">
        <f>SUMIF([1]route!$E$3:$E$10005,E864,[1]!Table1[16])</f>
        <v/>
      </c>
      <c r="AU864" s="30">
        <f>SUMIF([1]route!$E$3:$E$10005,E864,[1]!Table1[17])</f>
        <v/>
      </c>
      <c r="AV864" s="30">
        <f>SUMIF([1]route!$E$3:$E$10005,E864,[1]!Table1[18])</f>
        <v/>
      </c>
      <c r="AW864" s="30">
        <f>SUMIF([1]route!$E$3:$E$10005,E864,[1]!Table1[19])</f>
        <v/>
      </c>
      <c r="AX864" s="30">
        <f>SUMIF([1]route!$E$3:$E$10005,E864,[1]!Table1[20])</f>
        <v/>
      </c>
      <c r="AY864" s="30">
        <f>SUMIF([1]route!$E$3:$E$10005,E864,[1]!Table1[21])</f>
        <v/>
      </c>
      <c r="AZ864" s="30">
        <f>SUMIF([1]route!$E$3:$E$10005,E864,[1]!Table1[22])</f>
        <v/>
      </c>
      <c r="BA864" s="30">
        <f>SUMIF([1]route!$E$3:$E$10005,E864,[1]!Table1[23])</f>
        <v/>
      </c>
      <c r="BB864" s="30">
        <f>SUMIF([1]route!$E$3:$E$10005,E864,[1]!Table1[24])</f>
        <v/>
      </c>
      <c r="BC864" s="30">
        <f>SUMIF([1]route!$E$3:$E$10005,E864,[1]!Table1[25])</f>
        <v/>
      </c>
      <c r="BD864" s="30">
        <f>SUMIF([1]route!$E$3:$E$10005,E864,[1]!Table1[26])</f>
        <v/>
      </c>
      <c r="BE864" s="30">
        <f>SUMIF([1]route!$E$3:$E$10005,E864,[1]!Table1[27])</f>
        <v/>
      </c>
      <c r="BF864" s="30">
        <f>SUMIF([1]route!$E$3:$E$10005,E864,[1]!Table1[28])</f>
        <v/>
      </c>
      <c r="BG864" s="30">
        <f>SUMIF([1]route!$E$3:$E$10005,E864,[1]!Table1[29])</f>
        <v/>
      </c>
      <c r="BH864" s="30">
        <f>SUMIF([1]route!$E$3:$E$10005,E864,[1]!Table1[30])</f>
        <v/>
      </c>
      <c r="BI864" s="30">
        <f>SUMIF([1]route!$E$3:$E$10005,E864,[1]!Table1[31])</f>
        <v/>
      </c>
      <c r="BJ864" s="30">
        <f>SUMIF([1]route!$E$3:$E$10005,E864,[1]!Table1[Remain PO])</f>
        <v/>
      </c>
      <c r="BK864" s="31">
        <f>SUMIF([1]route!$E$3:$E$10005,E864,[1]!Table1[N+1])</f>
        <v/>
      </c>
      <c r="BL864" s="31">
        <f>SUMIF([1]route!$E$3:$E$10005,E864,[1]!Table1[N+2])</f>
        <v/>
      </c>
      <c r="BM864" s="31">
        <f>SUMIF([1]route!$E$3:$E$10005,E864,[1]!Table1[N+3])</f>
        <v/>
      </c>
      <c r="BN864" s="32">
        <f>SUMIF([1]route!$E$3:$E$10005,E864,[1]!Table1[N+4])</f>
        <v/>
      </c>
      <c r="BP864" s="37">
        <f>$V864-$AD864</f>
        <v/>
      </c>
      <c r="BQ864" s="35">
        <f>BP864-AE864</f>
        <v/>
      </c>
      <c r="BR864" s="35">
        <f>BQ864-AF864</f>
        <v/>
      </c>
      <c r="BS864" s="35">
        <f>BR864-AG864</f>
        <v/>
      </c>
      <c r="BT864" s="35">
        <f>BS864-AH864</f>
        <v/>
      </c>
      <c r="BU864" s="35">
        <f>BT864-AI864</f>
        <v/>
      </c>
      <c r="BV864" s="35">
        <f>BU864-AJ864</f>
        <v/>
      </c>
      <c r="BW864" s="35">
        <f>BV864-AK864</f>
        <v/>
      </c>
      <c r="BX864" s="35">
        <f>BW864-AL864</f>
        <v/>
      </c>
      <c r="BY864" s="35">
        <f>BX864-AM864</f>
        <v/>
      </c>
      <c r="BZ864" s="35">
        <f>BY864-AN864</f>
        <v/>
      </c>
      <c r="CA864" s="35">
        <f>BZ864-AO864</f>
        <v/>
      </c>
      <c r="CB864" s="35">
        <f>CA864-AP864</f>
        <v/>
      </c>
      <c r="CC864" s="35">
        <f>CB864-AQ864</f>
        <v/>
      </c>
      <c r="CD864" s="35">
        <f>CC864-AR864</f>
        <v/>
      </c>
      <c r="CE864" s="35">
        <f>CD864-AS864</f>
        <v/>
      </c>
      <c r="CF864" s="35">
        <f>CE864-AT864</f>
        <v/>
      </c>
      <c r="CG864" s="35">
        <f>CF864-AU864</f>
        <v/>
      </c>
      <c r="CH864" s="35">
        <f>CG864-AV864</f>
        <v/>
      </c>
      <c r="CI864" s="35">
        <f>CH864-AW864</f>
        <v/>
      </c>
      <c r="CJ864" s="35">
        <f>CI864-AX864</f>
        <v/>
      </c>
      <c r="CK864" s="35">
        <f>CJ864-AY864</f>
        <v/>
      </c>
      <c r="CL864" s="35">
        <f>CK864-AZ864</f>
        <v/>
      </c>
      <c r="CM864" s="35">
        <f>CL864-BA864</f>
        <v/>
      </c>
      <c r="CN864" s="35">
        <f>CM864-BB864</f>
        <v/>
      </c>
      <c r="CO864" s="35">
        <f>CN864-BC864</f>
        <v/>
      </c>
      <c r="CP864" s="35">
        <f>CO864-BD864</f>
        <v/>
      </c>
      <c r="CQ864" s="35">
        <f>CP864-BE864</f>
        <v/>
      </c>
      <c r="CR864" s="35">
        <f>CQ864-BF864</f>
        <v/>
      </c>
      <c r="CS864" s="35">
        <f>CR864-BG864</f>
        <v/>
      </c>
      <c r="CT864" s="35">
        <f>CS864-BH864</f>
        <v/>
      </c>
      <c r="CU864" s="35">
        <f>CT864-BI864</f>
        <v/>
      </c>
      <c r="CV864" s="35">
        <f>CU864-BJ864</f>
        <v/>
      </c>
      <c r="CW864" s="38">
        <f>CV864-BK864</f>
        <v/>
      </c>
      <c r="CX864" s="38">
        <f>CW864-BL864</f>
        <v/>
      </c>
      <c r="CY864" s="38">
        <f>CX864-BM864</f>
        <v/>
      </c>
      <c r="CZ864" s="39">
        <f>CY864-BN864</f>
        <v/>
      </c>
      <c r="DA864" s="35" t="n"/>
    </row>
    <row r="865">
      <c r="D865" s="19" t="n"/>
      <c r="E865" s="19" t="n"/>
      <c r="F865" s="21" t="n"/>
      <c r="G865" s="21" t="n"/>
      <c r="H865" s="21" t="n"/>
      <c r="I865" s="19" t="n"/>
      <c r="J865" s="19" t="n"/>
      <c r="K865" s="21" t="n"/>
      <c r="L865" s="21" t="n"/>
      <c r="M865" s="22" t="n"/>
      <c r="N865" s="22" t="n"/>
      <c r="O865" s="19" t="n"/>
      <c r="P865" s="21" t="n"/>
      <c r="Q865" s="167">
        <f>'Cutting Rules'!AD865</f>
        <v/>
      </c>
      <c r="R865" s="168" t="n"/>
      <c r="S865" s="24" t="n"/>
      <c r="T865" s="169" t="inlineStr"/>
      <c r="U865" s="19" t="n"/>
      <c r="V865" s="25" t="n"/>
      <c r="W865" s="26" t="n"/>
      <c r="X865" s="27" t="n"/>
      <c r="Y865" s="47" t="n"/>
      <c r="Z865" s="121">
        <f>IFERROR(VLOOKUP(E865,[1]route!$E$3:$BL$10005,59,0),"")&amp;IFERROR(VLOOKUP(E865,[1]route!$E$3:$BL$10005,60,0),"")</f>
        <v/>
      </c>
      <c r="AA865" s="172">
        <f>IF(R865&gt;V865,R865-V865,0)</f>
        <v/>
      </c>
      <c r="AB865" s="173">
        <f>AA865*O865*N865/1000</f>
        <v/>
      </c>
      <c r="AC865" s="4">
        <f>IFERROR(MATCH($X865,$BP865:$CZ865,0),"")</f>
        <v/>
      </c>
      <c r="AD865" s="29" t="n">
        <v>0</v>
      </c>
      <c r="AE865" s="30">
        <f>SUMIF([1]route!$E$3:$E$10005,E865,[1]!Table1[1])</f>
        <v/>
      </c>
      <c r="AF865" s="30">
        <f>SUMIF([1]route!$E$3:$E$10005,E865,[1]!Table1[2])</f>
        <v/>
      </c>
      <c r="AG865" s="30">
        <f>SUMIF([1]route!$E$3:$E$10005,E865,[1]!Table1[3])</f>
        <v/>
      </c>
      <c r="AH865" s="30">
        <f>SUMIF([1]route!$E$3:$E$10005,E865,[1]!Table1[4])</f>
        <v/>
      </c>
      <c r="AI865" s="30">
        <f>SUMIF([1]route!$E$3:$E$10005,E865,[1]!Table1[5])</f>
        <v/>
      </c>
      <c r="AJ865" s="30">
        <f>SUMIF([1]route!$E$3:$E$10005,E865,[1]!Table1[6])</f>
        <v/>
      </c>
      <c r="AK865" s="30">
        <f>SUMIF([1]route!$E$3:$E$10005,E865,[1]!Table1[7])</f>
        <v/>
      </c>
      <c r="AL865" s="30">
        <f>SUMIF([1]route!$E$3:$E$10005,E865,[1]!Table1[8])</f>
        <v/>
      </c>
      <c r="AM865" s="30">
        <f>SUMIF([1]route!$E$3:$E$10005,E865,[1]!Table1[9])</f>
        <v/>
      </c>
      <c r="AN865" s="30">
        <f>SUMIF([1]route!$E$3:$E$10005,E865,[1]!Table1[10])</f>
        <v/>
      </c>
      <c r="AO865" s="30">
        <f>SUMIF([1]route!$E$3:$E$10005,E865,[1]!Table1[11])</f>
        <v/>
      </c>
      <c r="AP865" s="30">
        <f>SUMIF([1]route!$E$3:$E$10005,E865,[1]!Table1[12])</f>
        <v/>
      </c>
      <c r="AQ865" s="30">
        <f>SUMIF([1]route!$E$3:$E$10005,E865,[1]!Table1[13])</f>
        <v/>
      </c>
      <c r="AR865" s="30">
        <f>SUMIF([1]route!$E$3:$E$10005,E865,[1]!Table1[14])</f>
        <v/>
      </c>
      <c r="AS865" s="30">
        <f>SUMIF([1]route!$E$3:$E$10005,E865,[1]!Table1[15])</f>
        <v/>
      </c>
      <c r="AT865" s="30">
        <f>SUMIF([1]route!$E$3:$E$10005,E865,[1]!Table1[16])</f>
        <v/>
      </c>
      <c r="AU865" s="30">
        <f>SUMIF([1]route!$E$3:$E$10005,E865,[1]!Table1[17])</f>
        <v/>
      </c>
      <c r="AV865" s="30">
        <f>SUMIF([1]route!$E$3:$E$10005,E865,[1]!Table1[18])</f>
        <v/>
      </c>
      <c r="AW865" s="30">
        <f>SUMIF([1]route!$E$3:$E$10005,E865,[1]!Table1[19])</f>
        <v/>
      </c>
      <c r="AX865" s="30">
        <f>SUMIF([1]route!$E$3:$E$10005,E865,[1]!Table1[20])</f>
        <v/>
      </c>
      <c r="AY865" s="30">
        <f>SUMIF([1]route!$E$3:$E$10005,E865,[1]!Table1[21])</f>
        <v/>
      </c>
      <c r="AZ865" s="30">
        <f>SUMIF([1]route!$E$3:$E$10005,E865,[1]!Table1[22])</f>
        <v/>
      </c>
      <c r="BA865" s="30">
        <f>SUMIF([1]route!$E$3:$E$10005,E865,[1]!Table1[23])</f>
        <v/>
      </c>
      <c r="BB865" s="30">
        <f>SUMIF([1]route!$E$3:$E$10005,E865,[1]!Table1[24])</f>
        <v/>
      </c>
      <c r="BC865" s="30">
        <f>SUMIF([1]route!$E$3:$E$10005,E865,[1]!Table1[25])</f>
        <v/>
      </c>
      <c r="BD865" s="30">
        <f>SUMIF([1]route!$E$3:$E$10005,E865,[1]!Table1[26])</f>
        <v/>
      </c>
      <c r="BE865" s="30">
        <f>SUMIF([1]route!$E$3:$E$10005,E865,[1]!Table1[27])</f>
        <v/>
      </c>
      <c r="BF865" s="30">
        <f>SUMIF([1]route!$E$3:$E$10005,E865,[1]!Table1[28])</f>
        <v/>
      </c>
      <c r="BG865" s="30">
        <f>SUMIF([1]route!$E$3:$E$10005,E865,[1]!Table1[29])</f>
        <v/>
      </c>
      <c r="BH865" s="30">
        <f>SUMIF([1]route!$E$3:$E$10005,E865,[1]!Table1[30])</f>
        <v/>
      </c>
      <c r="BI865" s="30">
        <f>SUMIF([1]route!$E$3:$E$10005,E865,[1]!Table1[31])</f>
        <v/>
      </c>
      <c r="BJ865" s="30">
        <f>SUMIF([1]route!$E$3:$E$10005,E865,[1]!Table1[Remain PO])</f>
        <v/>
      </c>
      <c r="BK865" s="31">
        <f>SUMIF([1]route!$E$3:$E$10005,E865,[1]!Table1[N+1])</f>
        <v/>
      </c>
      <c r="BL865" s="31">
        <f>SUMIF([1]route!$E$3:$E$10005,E865,[1]!Table1[N+2])</f>
        <v/>
      </c>
      <c r="BM865" s="31">
        <f>SUMIF([1]route!$E$3:$E$10005,E865,[1]!Table1[N+3])</f>
        <v/>
      </c>
      <c r="BN865" s="32">
        <f>SUMIF([1]route!$E$3:$E$10005,E865,[1]!Table1[N+4])</f>
        <v/>
      </c>
      <c r="BP865" s="37">
        <f>$V865-$AD865</f>
        <v/>
      </c>
      <c r="BQ865" s="35">
        <f>BP865-AE865</f>
        <v/>
      </c>
      <c r="BR865" s="35">
        <f>BQ865-AF865</f>
        <v/>
      </c>
      <c r="BS865" s="35">
        <f>BR865-AG865</f>
        <v/>
      </c>
      <c r="BT865" s="35">
        <f>BS865-AH865</f>
        <v/>
      </c>
      <c r="BU865" s="35">
        <f>BT865-AI865</f>
        <v/>
      </c>
      <c r="BV865" s="35">
        <f>BU865-AJ865</f>
        <v/>
      </c>
      <c r="BW865" s="35">
        <f>BV865-AK865</f>
        <v/>
      </c>
      <c r="BX865" s="35">
        <f>BW865-AL865</f>
        <v/>
      </c>
      <c r="BY865" s="35">
        <f>BX865-AM865</f>
        <v/>
      </c>
      <c r="BZ865" s="35">
        <f>BY865-AN865</f>
        <v/>
      </c>
      <c r="CA865" s="35">
        <f>BZ865-AO865</f>
        <v/>
      </c>
      <c r="CB865" s="35">
        <f>CA865-AP865</f>
        <v/>
      </c>
      <c r="CC865" s="35">
        <f>CB865-AQ865</f>
        <v/>
      </c>
      <c r="CD865" s="35">
        <f>CC865-AR865</f>
        <v/>
      </c>
      <c r="CE865" s="35">
        <f>CD865-AS865</f>
        <v/>
      </c>
      <c r="CF865" s="35">
        <f>CE865-AT865</f>
        <v/>
      </c>
      <c r="CG865" s="35">
        <f>CF865-AU865</f>
        <v/>
      </c>
      <c r="CH865" s="35">
        <f>CG865-AV865</f>
        <v/>
      </c>
      <c r="CI865" s="35">
        <f>CH865-AW865</f>
        <v/>
      </c>
      <c r="CJ865" s="35">
        <f>CI865-AX865</f>
        <v/>
      </c>
      <c r="CK865" s="35">
        <f>CJ865-AY865</f>
        <v/>
      </c>
      <c r="CL865" s="35">
        <f>CK865-AZ865</f>
        <v/>
      </c>
      <c r="CM865" s="35">
        <f>CL865-BA865</f>
        <v/>
      </c>
      <c r="CN865" s="35">
        <f>CM865-BB865</f>
        <v/>
      </c>
      <c r="CO865" s="35">
        <f>CN865-BC865</f>
        <v/>
      </c>
      <c r="CP865" s="35">
        <f>CO865-BD865</f>
        <v/>
      </c>
      <c r="CQ865" s="35">
        <f>CP865-BE865</f>
        <v/>
      </c>
      <c r="CR865" s="35">
        <f>CQ865-BF865</f>
        <v/>
      </c>
      <c r="CS865" s="35">
        <f>CR865-BG865</f>
        <v/>
      </c>
      <c r="CT865" s="35">
        <f>CS865-BH865</f>
        <v/>
      </c>
      <c r="CU865" s="35">
        <f>CT865-BI865</f>
        <v/>
      </c>
      <c r="CV865" s="35">
        <f>CU865-BJ865</f>
        <v/>
      </c>
      <c r="CW865" s="38">
        <f>CV865-BK865</f>
        <v/>
      </c>
      <c r="CX865" s="38">
        <f>CW865-BL865</f>
        <v/>
      </c>
      <c r="CY865" s="38">
        <f>CX865-BM865</f>
        <v/>
      </c>
      <c r="CZ865" s="39">
        <f>CY865-BN865</f>
        <v/>
      </c>
      <c r="DA865" s="35" t="n"/>
    </row>
    <row r="866">
      <c r="D866" s="19" t="n"/>
      <c r="E866" s="19" t="n"/>
      <c r="F866" s="21" t="n"/>
      <c r="G866" s="21" t="n"/>
      <c r="H866" s="21" t="n"/>
      <c r="I866" s="19" t="n"/>
      <c r="J866" s="19" t="n"/>
      <c r="K866" s="21" t="n"/>
      <c r="L866" s="21" t="n"/>
      <c r="M866" s="22" t="n"/>
      <c r="N866" s="22" t="n"/>
      <c r="O866" s="19" t="n"/>
      <c r="P866" s="21" t="n"/>
      <c r="Q866" s="167">
        <f>'Cutting Rules'!AD866</f>
        <v/>
      </c>
      <c r="R866" s="168" t="n"/>
      <c r="S866" s="24" t="n"/>
      <c r="T866" s="169" t="inlineStr"/>
      <c r="U866" s="19" t="n"/>
      <c r="V866" s="25" t="n"/>
      <c r="W866" s="26" t="n"/>
      <c r="X866" s="27" t="n"/>
      <c r="Y866" s="47" t="n"/>
      <c r="Z866" s="121">
        <f>IFERROR(VLOOKUP(E866,[1]route!$E$3:$BL$10005,59,0),"")&amp;IFERROR(VLOOKUP(E866,[1]route!$E$3:$BL$10005,60,0),"")</f>
        <v/>
      </c>
      <c r="AA866" s="172">
        <f>IF(R866&gt;V866,R866-V866,0)</f>
        <v/>
      </c>
      <c r="AB866" s="173">
        <f>AA866*O866*N866/1000</f>
        <v/>
      </c>
      <c r="AC866" s="4">
        <f>IFERROR(MATCH($X866,$BP866:$CZ866,0),"")</f>
        <v/>
      </c>
      <c r="AD866" s="29" t="n">
        <v>0</v>
      </c>
      <c r="AE866" s="30">
        <f>SUMIF([1]route!$E$3:$E$10005,E866,[1]!Table1[1])</f>
        <v/>
      </c>
      <c r="AF866" s="30">
        <f>SUMIF([1]route!$E$3:$E$10005,E866,[1]!Table1[2])</f>
        <v/>
      </c>
      <c r="AG866" s="30">
        <f>SUMIF([1]route!$E$3:$E$10005,E866,[1]!Table1[3])</f>
        <v/>
      </c>
      <c r="AH866" s="30">
        <f>SUMIF([1]route!$E$3:$E$10005,E866,[1]!Table1[4])</f>
        <v/>
      </c>
      <c r="AI866" s="30">
        <f>SUMIF([1]route!$E$3:$E$10005,E866,[1]!Table1[5])</f>
        <v/>
      </c>
      <c r="AJ866" s="30">
        <f>SUMIF([1]route!$E$3:$E$10005,E866,[1]!Table1[6])</f>
        <v/>
      </c>
      <c r="AK866" s="30">
        <f>SUMIF([1]route!$E$3:$E$10005,E866,[1]!Table1[7])</f>
        <v/>
      </c>
      <c r="AL866" s="30">
        <f>SUMIF([1]route!$E$3:$E$10005,E866,[1]!Table1[8])</f>
        <v/>
      </c>
      <c r="AM866" s="30">
        <f>SUMIF([1]route!$E$3:$E$10005,E866,[1]!Table1[9])</f>
        <v/>
      </c>
      <c r="AN866" s="30">
        <f>SUMIF([1]route!$E$3:$E$10005,E866,[1]!Table1[10])</f>
        <v/>
      </c>
      <c r="AO866" s="30">
        <f>SUMIF([1]route!$E$3:$E$10005,E866,[1]!Table1[11])</f>
        <v/>
      </c>
      <c r="AP866" s="30">
        <f>SUMIF([1]route!$E$3:$E$10005,E866,[1]!Table1[12])</f>
        <v/>
      </c>
      <c r="AQ866" s="30">
        <f>SUMIF([1]route!$E$3:$E$10005,E866,[1]!Table1[13])</f>
        <v/>
      </c>
      <c r="AR866" s="30">
        <f>SUMIF([1]route!$E$3:$E$10005,E866,[1]!Table1[14])</f>
        <v/>
      </c>
      <c r="AS866" s="30">
        <f>SUMIF([1]route!$E$3:$E$10005,E866,[1]!Table1[15])</f>
        <v/>
      </c>
      <c r="AT866" s="30">
        <f>SUMIF([1]route!$E$3:$E$10005,E866,[1]!Table1[16])</f>
        <v/>
      </c>
      <c r="AU866" s="30">
        <f>SUMIF([1]route!$E$3:$E$10005,E866,[1]!Table1[17])</f>
        <v/>
      </c>
      <c r="AV866" s="30">
        <f>SUMIF([1]route!$E$3:$E$10005,E866,[1]!Table1[18])</f>
        <v/>
      </c>
      <c r="AW866" s="30">
        <f>SUMIF([1]route!$E$3:$E$10005,E866,[1]!Table1[19])</f>
        <v/>
      </c>
      <c r="AX866" s="30">
        <f>SUMIF([1]route!$E$3:$E$10005,E866,[1]!Table1[20])</f>
        <v/>
      </c>
      <c r="AY866" s="30">
        <f>SUMIF([1]route!$E$3:$E$10005,E866,[1]!Table1[21])</f>
        <v/>
      </c>
      <c r="AZ866" s="30">
        <f>SUMIF([1]route!$E$3:$E$10005,E866,[1]!Table1[22])</f>
        <v/>
      </c>
      <c r="BA866" s="30">
        <f>SUMIF([1]route!$E$3:$E$10005,E866,[1]!Table1[23])</f>
        <v/>
      </c>
      <c r="BB866" s="30">
        <f>SUMIF([1]route!$E$3:$E$10005,E866,[1]!Table1[24])</f>
        <v/>
      </c>
      <c r="BC866" s="30">
        <f>SUMIF([1]route!$E$3:$E$10005,E866,[1]!Table1[25])</f>
        <v/>
      </c>
      <c r="BD866" s="30">
        <f>SUMIF([1]route!$E$3:$E$10005,E866,[1]!Table1[26])</f>
        <v/>
      </c>
      <c r="BE866" s="30">
        <f>SUMIF([1]route!$E$3:$E$10005,E866,[1]!Table1[27])</f>
        <v/>
      </c>
      <c r="BF866" s="30">
        <f>SUMIF([1]route!$E$3:$E$10005,E866,[1]!Table1[28])</f>
        <v/>
      </c>
      <c r="BG866" s="30">
        <f>SUMIF([1]route!$E$3:$E$10005,E866,[1]!Table1[29])</f>
        <v/>
      </c>
      <c r="BH866" s="30">
        <f>SUMIF([1]route!$E$3:$E$10005,E866,[1]!Table1[30])</f>
        <v/>
      </c>
      <c r="BI866" s="30">
        <f>SUMIF([1]route!$E$3:$E$10005,E866,[1]!Table1[31])</f>
        <v/>
      </c>
      <c r="BJ866" s="30">
        <f>SUMIF([1]route!$E$3:$E$10005,E866,[1]!Table1[Remain PO])</f>
        <v/>
      </c>
      <c r="BK866" s="31">
        <f>SUMIF([1]route!$E$3:$E$10005,E866,[1]!Table1[N+1])</f>
        <v/>
      </c>
      <c r="BL866" s="31">
        <f>SUMIF([1]route!$E$3:$E$10005,E866,[1]!Table1[N+2])</f>
        <v/>
      </c>
      <c r="BM866" s="31">
        <f>SUMIF([1]route!$E$3:$E$10005,E866,[1]!Table1[N+3])</f>
        <v/>
      </c>
      <c r="BN866" s="32">
        <f>SUMIF([1]route!$E$3:$E$10005,E866,[1]!Table1[N+4])</f>
        <v/>
      </c>
      <c r="BP866" s="37">
        <f>$V866-$AD866</f>
        <v/>
      </c>
      <c r="BQ866" s="35">
        <f>BP866-AE866</f>
        <v/>
      </c>
      <c r="BR866" s="35">
        <f>BQ866-AF866</f>
        <v/>
      </c>
      <c r="BS866" s="35">
        <f>BR866-AG866</f>
        <v/>
      </c>
      <c r="BT866" s="35">
        <f>BS866-AH866</f>
        <v/>
      </c>
      <c r="BU866" s="35">
        <f>BT866-AI866</f>
        <v/>
      </c>
      <c r="BV866" s="35">
        <f>BU866-AJ866</f>
        <v/>
      </c>
      <c r="BW866" s="35">
        <f>BV866-AK866</f>
        <v/>
      </c>
      <c r="BX866" s="35">
        <f>BW866-AL866</f>
        <v/>
      </c>
      <c r="BY866" s="35">
        <f>BX866-AM866</f>
        <v/>
      </c>
      <c r="BZ866" s="35">
        <f>BY866-AN866</f>
        <v/>
      </c>
      <c r="CA866" s="35">
        <f>BZ866-AO866</f>
        <v/>
      </c>
      <c r="CB866" s="35">
        <f>CA866-AP866</f>
        <v/>
      </c>
      <c r="CC866" s="35">
        <f>CB866-AQ866</f>
        <v/>
      </c>
      <c r="CD866" s="35">
        <f>CC866-AR866</f>
        <v/>
      </c>
      <c r="CE866" s="35">
        <f>CD866-AS866</f>
        <v/>
      </c>
      <c r="CF866" s="35">
        <f>CE866-AT866</f>
        <v/>
      </c>
      <c r="CG866" s="35">
        <f>CF866-AU866</f>
        <v/>
      </c>
      <c r="CH866" s="35">
        <f>CG866-AV866</f>
        <v/>
      </c>
      <c r="CI866" s="35">
        <f>CH866-AW866</f>
        <v/>
      </c>
      <c r="CJ866" s="35">
        <f>CI866-AX866</f>
        <v/>
      </c>
      <c r="CK866" s="35">
        <f>CJ866-AY866</f>
        <v/>
      </c>
      <c r="CL866" s="35">
        <f>CK866-AZ866</f>
        <v/>
      </c>
      <c r="CM866" s="35">
        <f>CL866-BA866</f>
        <v/>
      </c>
      <c r="CN866" s="35">
        <f>CM866-BB866</f>
        <v/>
      </c>
      <c r="CO866" s="35">
        <f>CN866-BC866</f>
        <v/>
      </c>
      <c r="CP866" s="35">
        <f>CO866-BD866</f>
        <v/>
      </c>
      <c r="CQ866" s="35">
        <f>CP866-BE866</f>
        <v/>
      </c>
      <c r="CR866" s="35">
        <f>CQ866-BF866</f>
        <v/>
      </c>
      <c r="CS866" s="35">
        <f>CR866-BG866</f>
        <v/>
      </c>
      <c r="CT866" s="35">
        <f>CS866-BH866</f>
        <v/>
      </c>
      <c r="CU866" s="35">
        <f>CT866-BI866</f>
        <v/>
      </c>
      <c r="CV866" s="35">
        <f>CU866-BJ866</f>
        <v/>
      </c>
      <c r="CW866" s="38">
        <f>CV866-BK866</f>
        <v/>
      </c>
      <c r="CX866" s="38">
        <f>CW866-BL866</f>
        <v/>
      </c>
      <c r="CY866" s="38">
        <f>CX866-BM866</f>
        <v/>
      </c>
      <c r="CZ866" s="39">
        <f>CY866-BN866</f>
        <v/>
      </c>
      <c r="DA866" s="35" t="n"/>
    </row>
    <row r="867">
      <c r="D867" s="19" t="n"/>
      <c r="E867" s="19" t="n"/>
      <c r="F867" s="21" t="n"/>
      <c r="G867" s="21" t="n"/>
      <c r="H867" s="21" t="n"/>
      <c r="I867" s="19" t="n"/>
      <c r="J867" s="19" t="n"/>
      <c r="K867" s="21" t="n"/>
      <c r="L867" s="21" t="n"/>
      <c r="M867" s="22" t="n"/>
      <c r="N867" s="22" t="n"/>
      <c r="O867" s="19" t="n"/>
      <c r="P867" s="21" t="n"/>
      <c r="Q867" s="167">
        <f>'Cutting Rules'!AD867</f>
        <v/>
      </c>
      <c r="R867" s="168" t="n"/>
      <c r="S867" s="24" t="n"/>
      <c r="T867" s="169" t="inlineStr"/>
      <c r="U867" s="19" t="n"/>
      <c r="V867" s="25" t="n"/>
      <c r="W867" s="26" t="n"/>
      <c r="X867" s="27" t="n"/>
      <c r="Y867" s="47" t="n"/>
      <c r="Z867" s="121">
        <f>IFERROR(VLOOKUP(E867,[1]route!$E$3:$BL$10005,59,0),"")&amp;IFERROR(VLOOKUP(E867,[1]route!$E$3:$BL$10005,60,0),"")</f>
        <v/>
      </c>
      <c r="AA867" s="172">
        <f>IF(R867&gt;V867,R867-V867,0)</f>
        <v/>
      </c>
      <c r="AB867" s="173">
        <f>AA867*O867*N867/1000</f>
        <v/>
      </c>
      <c r="AC867" s="4">
        <f>IFERROR(MATCH($X867,$BP867:$CZ867,0),"")</f>
        <v/>
      </c>
      <c r="AD867" s="29" t="n">
        <v>0</v>
      </c>
      <c r="AE867" s="30">
        <f>SUMIF([1]route!$E$3:$E$10005,E867,[1]!Table1[1])</f>
        <v/>
      </c>
      <c r="AF867" s="30">
        <f>SUMIF([1]route!$E$3:$E$10005,E867,[1]!Table1[2])</f>
        <v/>
      </c>
      <c r="AG867" s="30">
        <f>SUMIF([1]route!$E$3:$E$10005,E867,[1]!Table1[3])</f>
        <v/>
      </c>
      <c r="AH867" s="30">
        <f>SUMIF([1]route!$E$3:$E$10005,E867,[1]!Table1[4])</f>
        <v/>
      </c>
      <c r="AI867" s="30">
        <f>SUMIF([1]route!$E$3:$E$10005,E867,[1]!Table1[5])</f>
        <v/>
      </c>
      <c r="AJ867" s="30">
        <f>SUMIF([1]route!$E$3:$E$10005,E867,[1]!Table1[6])</f>
        <v/>
      </c>
      <c r="AK867" s="30">
        <f>SUMIF([1]route!$E$3:$E$10005,E867,[1]!Table1[7])</f>
        <v/>
      </c>
      <c r="AL867" s="30">
        <f>SUMIF([1]route!$E$3:$E$10005,E867,[1]!Table1[8])</f>
        <v/>
      </c>
      <c r="AM867" s="30">
        <f>SUMIF([1]route!$E$3:$E$10005,E867,[1]!Table1[9])</f>
        <v/>
      </c>
      <c r="AN867" s="30">
        <f>SUMIF([1]route!$E$3:$E$10005,E867,[1]!Table1[10])</f>
        <v/>
      </c>
      <c r="AO867" s="30">
        <f>SUMIF([1]route!$E$3:$E$10005,E867,[1]!Table1[11])</f>
        <v/>
      </c>
      <c r="AP867" s="30">
        <f>SUMIF([1]route!$E$3:$E$10005,E867,[1]!Table1[12])</f>
        <v/>
      </c>
      <c r="AQ867" s="30">
        <f>SUMIF([1]route!$E$3:$E$10005,E867,[1]!Table1[13])</f>
        <v/>
      </c>
      <c r="AR867" s="30">
        <f>SUMIF([1]route!$E$3:$E$10005,E867,[1]!Table1[14])</f>
        <v/>
      </c>
      <c r="AS867" s="30">
        <f>SUMIF([1]route!$E$3:$E$10005,E867,[1]!Table1[15])</f>
        <v/>
      </c>
      <c r="AT867" s="30">
        <f>SUMIF([1]route!$E$3:$E$10005,E867,[1]!Table1[16])</f>
        <v/>
      </c>
      <c r="AU867" s="30">
        <f>SUMIF([1]route!$E$3:$E$10005,E867,[1]!Table1[17])</f>
        <v/>
      </c>
      <c r="AV867" s="30">
        <f>SUMIF([1]route!$E$3:$E$10005,E867,[1]!Table1[18])</f>
        <v/>
      </c>
      <c r="AW867" s="30">
        <f>SUMIF([1]route!$E$3:$E$10005,E867,[1]!Table1[19])</f>
        <v/>
      </c>
      <c r="AX867" s="30">
        <f>SUMIF([1]route!$E$3:$E$10005,E867,[1]!Table1[20])</f>
        <v/>
      </c>
      <c r="AY867" s="30">
        <f>SUMIF([1]route!$E$3:$E$10005,E867,[1]!Table1[21])</f>
        <v/>
      </c>
      <c r="AZ867" s="30">
        <f>SUMIF([1]route!$E$3:$E$10005,E867,[1]!Table1[22])</f>
        <v/>
      </c>
      <c r="BA867" s="30">
        <f>SUMIF([1]route!$E$3:$E$10005,E867,[1]!Table1[23])</f>
        <v/>
      </c>
      <c r="BB867" s="30">
        <f>SUMIF([1]route!$E$3:$E$10005,E867,[1]!Table1[24])</f>
        <v/>
      </c>
      <c r="BC867" s="30">
        <f>SUMIF([1]route!$E$3:$E$10005,E867,[1]!Table1[25])</f>
        <v/>
      </c>
      <c r="BD867" s="30">
        <f>SUMIF([1]route!$E$3:$E$10005,E867,[1]!Table1[26])</f>
        <v/>
      </c>
      <c r="BE867" s="30">
        <f>SUMIF([1]route!$E$3:$E$10005,E867,[1]!Table1[27])</f>
        <v/>
      </c>
      <c r="BF867" s="30">
        <f>SUMIF([1]route!$E$3:$E$10005,E867,[1]!Table1[28])</f>
        <v/>
      </c>
      <c r="BG867" s="30">
        <f>SUMIF([1]route!$E$3:$E$10005,E867,[1]!Table1[29])</f>
        <v/>
      </c>
      <c r="BH867" s="30">
        <f>SUMIF([1]route!$E$3:$E$10005,E867,[1]!Table1[30])</f>
        <v/>
      </c>
      <c r="BI867" s="30">
        <f>SUMIF([1]route!$E$3:$E$10005,E867,[1]!Table1[31])</f>
        <v/>
      </c>
      <c r="BJ867" s="30">
        <f>SUMIF([1]route!$E$3:$E$10005,E867,[1]!Table1[Remain PO])</f>
        <v/>
      </c>
      <c r="BK867" s="31">
        <f>SUMIF([1]route!$E$3:$E$10005,E867,[1]!Table1[N+1])</f>
        <v/>
      </c>
      <c r="BL867" s="31">
        <f>SUMIF([1]route!$E$3:$E$10005,E867,[1]!Table1[N+2])</f>
        <v/>
      </c>
      <c r="BM867" s="31">
        <f>SUMIF([1]route!$E$3:$E$10005,E867,[1]!Table1[N+3])</f>
        <v/>
      </c>
      <c r="BN867" s="32">
        <f>SUMIF([1]route!$E$3:$E$10005,E867,[1]!Table1[N+4])</f>
        <v/>
      </c>
      <c r="BP867" s="37">
        <f>$V867-$AD867</f>
        <v/>
      </c>
      <c r="BQ867" s="35">
        <f>BP867-AE867</f>
        <v/>
      </c>
      <c r="BR867" s="35">
        <f>BQ867-AF867</f>
        <v/>
      </c>
      <c r="BS867" s="35">
        <f>BR867-AG867</f>
        <v/>
      </c>
      <c r="BT867" s="35">
        <f>BS867-AH867</f>
        <v/>
      </c>
      <c r="BU867" s="35">
        <f>BT867-AI867</f>
        <v/>
      </c>
      <c r="BV867" s="35">
        <f>BU867-AJ867</f>
        <v/>
      </c>
      <c r="BW867" s="35">
        <f>BV867-AK867</f>
        <v/>
      </c>
      <c r="BX867" s="35">
        <f>BW867-AL867</f>
        <v/>
      </c>
      <c r="BY867" s="35">
        <f>BX867-AM867</f>
        <v/>
      </c>
      <c r="BZ867" s="35">
        <f>BY867-AN867</f>
        <v/>
      </c>
      <c r="CA867" s="35">
        <f>BZ867-AO867</f>
        <v/>
      </c>
      <c r="CB867" s="35">
        <f>CA867-AP867</f>
        <v/>
      </c>
      <c r="CC867" s="35">
        <f>CB867-AQ867</f>
        <v/>
      </c>
      <c r="CD867" s="35">
        <f>CC867-AR867</f>
        <v/>
      </c>
      <c r="CE867" s="35">
        <f>CD867-AS867</f>
        <v/>
      </c>
      <c r="CF867" s="35">
        <f>CE867-AT867</f>
        <v/>
      </c>
      <c r="CG867" s="35">
        <f>CF867-AU867</f>
        <v/>
      </c>
      <c r="CH867" s="35">
        <f>CG867-AV867</f>
        <v/>
      </c>
      <c r="CI867" s="35">
        <f>CH867-AW867</f>
        <v/>
      </c>
      <c r="CJ867" s="35">
        <f>CI867-AX867</f>
        <v/>
      </c>
      <c r="CK867" s="35">
        <f>CJ867-AY867</f>
        <v/>
      </c>
      <c r="CL867" s="35">
        <f>CK867-AZ867</f>
        <v/>
      </c>
      <c r="CM867" s="35">
        <f>CL867-BA867</f>
        <v/>
      </c>
      <c r="CN867" s="35">
        <f>CM867-BB867</f>
        <v/>
      </c>
      <c r="CO867" s="35">
        <f>CN867-BC867</f>
        <v/>
      </c>
      <c r="CP867" s="35">
        <f>CO867-BD867</f>
        <v/>
      </c>
      <c r="CQ867" s="35">
        <f>CP867-BE867</f>
        <v/>
      </c>
      <c r="CR867" s="35">
        <f>CQ867-BF867</f>
        <v/>
      </c>
      <c r="CS867" s="35">
        <f>CR867-BG867</f>
        <v/>
      </c>
      <c r="CT867" s="35">
        <f>CS867-BH867</f>
        <v/>
      </c>
      <c r="CU867" s="35">
        <f>CT867-BI867</f>
        <v/>
      </c>
      <c r="CV867" s="35">
        <f>CU867-BJ867</f>
        <v/>
      </c>
      <c r="CW867" s="38">
        <f>CV867-BK867</f>
        <v/>
      </c>
      <c r="CX867" s="38">
        <f>CW867-BL867</f>
        <v/>
      </c>
      <c r="CY867" s="38">
        <f>CX867-BM867</f>
        <v/>
      </c>
      <c r="CZ867" s="39">
        <f>CY867-BN867</f>
        <v/>
      </c>
      <c r="DA867" s="35" t="n"/>
    </row>
    <row r="868">
      <c r="D868" s="19" t="n"/>
      <c r="E868" s="19" t="n"/>
      <c r="F868" s="21" t="n"/>
      <c r="G868" s="21" t="n"/>
      <c r="H868" s="21" t="n"/>
      <c r="I868" s="19" t="n"/>
      <c r="J868" s="19" t="n"/>
      <c r="K868" s="21" t="n"/>
      <c r="L868" s="21" t="n"/>
      <c r="M868" s="22" t="n"/>
      <c r="N868" s="22" t="n"/>
      <c r="O868" s="19" t="n"/>
      <c r="P868" s="21" t="n"/>
      <c r="Q868" s="167">
        <f>'Cutting Rules'!AD868</f>
        <v/>
      </c>
      <c r="R868" s="168" t="n"/>
      <c r="S868" s="24" t="n"/>
      <c r="T868" s="169" t="inlineStr"/>
      <c r="U868" s="19" t="n"/>
      <c r="V868" s="25" t="n"/>
      <c r="W868" s="26" t="n"/>
      <c r="X868" s="27" t="n"/>
      <c r="Y868" s="47" t="n"/>
      <c r="Z868" s="121">
        <f>IFERROR(VLOOKUP(E868,[1]route!$E$3:$BL$10005,59,0),"")&amp;IFERROR(VLOOKUP(E868,[1]route!$E$3:$BL$10005,60,0),"")</f>
        <v/>
      </c>
      <c r="AA868" s="172">
        <f>IF(R868&gt;V868,R868-V868,0)</f>
        <v/>
      </c>
      <c r="AB868" s="173">
        <f>AA868*O868*N868/1000</f>
        <v/>
      </c>
      <c r="AC868" s="4">
        <f>IFERROR(MATCH($X868,$BP868:$CZ868,0),"")</f>
        <v/>
      </c>
      <c r="AD868" s="29" t="n">
        <v>0</v>
      </c>
      <c r="AE868" s="30">
        <f>SUMIF([1]route!$E$3:$E$10005,E868,[1]!Table1[1])</f>
        <v/>
      </c>
      <c r="AF868" s="30">
        <f>SUMIF([1]route!$E$3:$E$10005,E868,[1]!Table1[2])</f>
        <v/>
      </c>
      <c r="AG868" s="30">
        <f>SUMIF([1]route!$E$3:$E$10005,E868,[1]!Table1[3])</f>
        <v/>
      </c>
      <c r="AH868" s="30">
        <f>SUMIF([1]route!$E$3:$E$10005,E868,[1]!Table1[4])</f>
        <v/>
      </c>
      <c r="AI868" s="30">
        <f>SUMIF([1]route!$E$3:$E$10005,E868,[1]!Table1[5])</f>
        <v/>
      </c>
      <c r="AJ868" s="30">
        <f>SUMIF([1]route!$E$3:$E$10005,E868,[1]!Table1[6])</f>
        <v/>
      </c>
      <c r="AK868" s="30">
        <f>SUMIF([1]route!$E$3:$E$10005,E868,[1]!Table1[7])</f>
        <v/>
      </c>
      <c r="AL868" s="30">
        <f>SUMIF([1]route!$E$3:$E$10005,E868,[1]!Table1[8])</f>
        <v/>
      </c>
      <c r="AM868" s="30">
        <f>SUMIF([1]route!$E$3:$E$10005,E868,[1]!Table1[9])</f>
        <v/>
      </c>
      <c r="AN868" s="30">
        <f>SUMIF([1]route!$E$3:$E$10005,E868,[1]!Table1[10])</f>
        <v/>
      </c>
      <c r="AO868" s="30">
        <f>SUMIF([1]route!$E$3:$E$10005,E868,[1]!Table1[11])</f>
        <v/>
      </c>
      <c r="AP868" s="30">
        <f>SUMIF([1]route!$E$3:$E$10005,E868,[1]!Table1[12])</f>
        <v/>
      </c>
      <c r="AQ868" s="30">
        <f>SUMIF([1]route!$E$3:$E$10005,E868,[1]!Table1[13])</f>
        <v/>
      </c>
      <c r="AR868" s="30">
        <f>SUMIF([1]route!$E$3:$E$10005,E868,[1]!Table1[14])</f>
        <v/>
      </c>
      <c r="AS868" s="30">
        <f>SUMIF([1]route!$E$3:$E$10005,E868,[1]!Table1[15])</f>
        <v/>
      </c>
      <c r="AT868" s="30">
        <f>SUMIF([1]route!$E$3:$E$10005,E868,[1]!Table1[16])</f>
        <v/>
      </c>
      <c r="AU868" s="30">
        <f>SUMIF([1]route!$E$3:$E$10005,E868,[1]!Table1[17])</f>
        <v/>
      </c>
      <c r="AV868" s="30">
        <f>SUMIF([1]route!$E$3:$E$10005,E868,[1]!Table1[18])</f>
        <v/>
      </c>
      <c r="AW868" s="30">
        <f>SUMIF([1]route!$E$3:$E$10005,E868,[1]!Table1[19])</f>
        <v/>
      </c>
      <c r="AX868" s="30">
        <f>SUMIF([1]route!$E$3:$E$10005,E868,[1]!Table1[20])</f>
        <v/>
      </c>
      <c r="AY868" s="30">
        <f>SUMIF([1]route!$E$3:$E$10005,E868,[1]!Table1[21])</f>
        <v/>
      </c>
      <c r="AZ868" s="30">
        <f>SUMIF([1]route!$E$3:$E$10005,E868,[1]!Table1[22])</f>
        <v/>
      </c>
      <c r="BA868" s="30">
        <f>SUMIF([1]route!$E$3:$E$10005,E868,[1]!Table1[23])</f>
        <v/>
      </c>
      <c r="BB868" s="30">
        <f>SUMIF([1]route!$E$3:$E$10005,E868,[1]!Table1[24])</f>
        <v/>
      </c>
      <c r="BC868" s="30">
        <f>SUMIF([1]route!$E$3:$E$10005,E868,[1]!Table1[25])</f>
        <v/>
      </c>
      <c r="BD868" s="30">
        <f>SUMIF([1]route!$E$3:$E$10005,E868,[1]!Table1[26])</f>
        <v/>
      </c>
      <c r="BE868" s="30">
        <f>SUMIF([1]route!$E$3:$E$10005,E868,[1]!Table1[27])</f>
        <v/>
      </c>
      <c r="BF868" s="30">
        <f>SUMIF([1]route!$E$3:$E$10005,E868,[1]!Table1[28])</f>
        <v/>
      </c>
      <c r="BG868" s="30">
        <f>SUMIF([1]route!$E$3:$E$10005,E868,[1]!Table1[29])</f>
        <v/>
      </c>
      <c r="BH868" s="30">
        <f>SUMIF([1]route!$E$3:$E$10005,E868,[1]!Table1[30])</f>
        <v/>
      </c>
      <c r="BI868" s="30">
        <f>SUMIF([1]route!$E$3:$E$10005,E868,[1]!Table1[31])</f>
        <v/>
      </c>
      <c r="BJ868" s="30">
        <f>SUMIF([1]route!$E$3:$E$10005,E868,[1]!Table1[Remain PO])</f>
        <v/>
      </c>
      <c r="BK868" s="31">
        <f>SUMIF([1]route!$E$3:$E$10005,E868,[1]!Table1[N+1])</f>
        <v/>
      </c>
      <c r="BL868" s="31">
        <f>SUMIF([1]route!$E$3:$E$10005,E868,[1]!Table1[N+2])</f>
        <v/>
      </c>
      <c r="BM868" s="31">
        <f>SUMIF([1]route!$E$3:$E$10005,E868,[1]!Table1[N+3])</f>
        <v/>
      </c>
      <c r="BN868" s="32">
        <f>SUMIF([1]route!$E$3:$E$10005,E868,[1]!Table1[N+4])</f>
        <v/>
      </c>
      <c r="BP868" s="37">
        <f>$V868-$AD868</f>
        <v/>
      </c>
      <c r="BQ868" s="35">
        <f>BP868-AE868</f>
        <v/>
      </c>
      <c r="BR868" s="35">
        <f>BQ868-AF868</f>
        <v/>
      </c>
      <c r="BS868" s="35">
        <f>BR868-AG868</f>
        <v/>
      </c>
      <c r="BT868" s="35">
        <f>BS868-AH868</f>
        <v/>
      </c>
      <c r="BU868" s="35">
        <f>BT868-AI868</f>
        <v/>
      </c>
      <c r="BV868" s="35">
        <f>BU868-AJ868</f>
        <v/>
      </c>
      <c r="BW868" s="35">
        <f>BV868-AK868</f>
        <v/>
      </c>
      <c r="BX868" s="35">
        <f>BW868-AL868</f>
        <v/>
      </c>
      <c r="BY868" s="35">
        <f>BX868-AM868</f>
        <v/>
      </c>
      <c r="BZ868" s="35">
        <f>BY868-AN868</f>
        <v/>
      </c>
      <c r="CA868" s="35">
        <f>BZ868-AO868</f>
        <v/>
      </c>
      <c r="CB868" s="35">
        <f>CA868-AP868</f>
        <v/>
      </c>
      <c r="CC868" s="35">
        <f>CB868-AQ868</f>
        <v/>
      </c>
      <c r="CD868" s="35">
        <f>CC868-AR868</f>
        <v/>
      </c>
      <c r="CE868" s="35">
        <f>CD868-AS868</f>
        <v/>
      </c>
      <c r="CF868" s="35">
        <f>CE868-AT868</f>
        <v/>
      </c>
      <c r="CG868" s="35">
        <f>CF868-AU868</f>
        <v/>
      </c>
      <c r="CH868" s="35">
        <f>CG868-AV868</f>
        <v/>
      </c>
      <c r="CI868" s="35">
        <f>CH868-AW868</f>
        <v/>
      </c>
      <c r="CJ868" s="35">
        <f>CI868-AX868</f>
        <v/>
      </c>
      <c r="CK868" s="35">
        <f>CJ868-AY868</f>
        <v/>
      </c>
      <c r="CL868" s="35">
        <f>CK868-AZ868</f>
        <v/>
      </c>
      <c r="CM868" s="35">
        <f>CL868-BA868</f>
        <v/>
      </c>
      <c r="CN868" s="35">
        <f>CM868-BB868</f>
        <v/>
      </c>
      <c r="CO868" s="35">
        <f>CN868-BC868</f>
        <v/>
      </c>
      <c r="CP868" s="35">
        <f>CO868-BD868</f>
        <v/>
      </c>
      <c r="CQ868" s="35">
        <f>CP868-BE868</f>
        <v/>
      </c>
      <c r="CR868" s="35">
        <f>CQ868-BF868</f>
        <v/>
      </c>
      <c r="CS868" s="35">
        <f>CR868-BG868</f>
        <v/>
      </c>
      <c r="CT868" s="35">
        <f>CS868-BH868</f>
        <v/>
      </c>
      <c r="CU868" s="35">
        <f>CT868-BI868</f>
        <v/>
      </c>
      <c r="CV868" s="35">
        <f>CU868-BJ868</f>
        <v/>
      </c>
      <c r="CW868" s="38">
        <f>CV868-BK868</f>
        <v/>
      </c>
      <c r="CX868" s="38">
        <f>CW868-BL868</f>
        <v/>
      </c>
      <c r="CY868" s="38">
        <f>CX868-BM868</f>
        <v/>
      </c>
      <c r="CZ868" s="39">
        <f>CY868-BN868</f>
        <v/>
      </c>
      <c r="DA868" s="35" t="n"/>
    </row>
    <row r="869">
      <c r="D869" s="19" t="n"/>
      <c r="E869" s="19" t="n"/>
      <c r="F869" s="21" t="n"/>
      <c r="G869" s="21" t="n"/>
      <c r="H869" s="21" t="n"/>
      <c r="I869" s="19" t="n"/>
      <c r="J869" s="19" t="n"/>
      <c r="K869" s="21" t="n"/>
      <c r="L869" s="21" t="n"/>
      <c r="M869" s="22" t="n"/>
      <c r="N869" s="22" t="n"/>
      <c r="O869" s="19" t="n"/>
      <c r="P869" s="21" t="n"/>
      <c r="Q869" s="167">
        <f>'Cutting Rules'!AD869</f>
        <v/>
      </c>
      <c r="R869" s="168" t="n"/>
      <c r="S869" s="24" t="n"/>
      <c r="T869" s="169" t="inlineStr"/>
      <c r="U869" s="19" t="n"/>
      <c r="V869" s="25" t="n"/>
      <c r="W869" s="26" t="n"/>
      <c r="X869" s="27" t="n"/>
      <c r="Y869" s="47" t="n"/>
      <c r="Z869" s="121">
        <f>IFERROR(VLOOKUP(E869,[1]route!$E$3:$BL$10005,59,0),"")&amp;IFERROR(VLOOKUP(E869,[1]route!$E$3:$BL$10005,60,0),"")</f>
        <v/>
      </c>
      <c r="AA869" s="172">
        <f>IF(R869&gt;V869,R869-V869,0)</f>
        <v/>
      </c>
      <c r="AB869" s="173">
        <f>AA869*O869*N869/1000</f>
        <v/>
      </c>
      <c r="AC869" s="4">
        <f>IFERROR(MATCH($X869,$BP869:$CZ869,0),"")</f>
        <v/>
      </c>
      <c r="AD869" s="29" t="n">
        <v>0</v>
      </c>
      <c r="AE869" s="30">
        <f>SUMIF([1]route!$E$3:$E$10005,E869,[1]!Table1[1])</f>
        <v/>
      </c>
      <c r="AF869" s="30">
        <f>SUMIF([1]route!$E$3:$E$10005,E869,[1]!Table1[2])</f>
        <v/>
      </c>
      <c r="AG869" s="30">
        <f>SUMIF([1]route!$E$3:$E$10005,E869,[1]!Table1[3])</f>
        <v/>
      </c>
      <c r="AH869" s="30">
        <f>SUMIF([1]route!$E$3:$E$10005,E869,[1]!Table1[4])</f>
        <v/>
      </c>
      <c r="AI869" s="30">
        <f>SUMIF([1]route!$E$3:$E$10005,E869,[1]!Table1[5])</f>
        <v/>
      </c>
      <c r="AJ869" s="30">
        <f>SUMIF([1]route!$E$3:$E$10005,E869,[1]!Table1[6])</f>
        <v/>
      </c>
      <c r="AK869" s="30">
        <f>SUMIF([1]route!$E$3:$E$10005,E869,[1]!Table1[7])</f>
        <v/>
      </c>
      <c r="AL869" s="30">
        <f>SUMIF([1]route!$E$3:$E$10005,E869,[1]!Table1[8])</f>
        <v/>
      </c>
      <c r="AM869" s="30">
        <f>SUMIF([1]route!$E$3:$E$10005,E869,[1]!Table1[9])</f>
        <v/>
      </c>
      <c r="AN869" s="30">
        <f>SUMIF([1]route!$E$3:$E$10005,E869,[1]!Table1[10])</f>
        <v/>
      </c>
      <c r="AO869" s="30">
        <f>SUMIF([1]route!$E$3:$E$10005,E869,[1]!Table1[11])</f>
        <v/>
      </c>
      <c r="AP869" s="30">
        <f>SUMIF([1]route!$E$3:$E$10005,E869,[1]!Table1[12])</f>
        <v/>
      </c>
      <c r="AQ869" s="30">
        <f>SUMIF([1]route!$E$3:$E$10005,E869,[1]!Table1[13])</f>
        <v/>
      </c>
      <c r="AR869" s="30">
        <f>SUMIF([1]route!$E$3:$E$10005,E869,[1]!Table1[14])</f>
        <v/>
      </c>
      <c r="AS869" s="30">
        <f>SUMIF([1]route!$E$3:$E$10005,E869,[1]!Table1[15])</f>
        <v/>
      </c>
      <c r="AT869" s="30">
        <f>SUMIF([1]route!$E$3:$E$10005,E869,[1]!Table1[16])</f>
        <v/>
      </c>
      <c r="AU869" s="30">
        <f>SUMIF([1]route!$E$3:$E$10005,E869,[1]!Table1[17])</f>
        <v/>
      </c>
      <c r="AV869" s="30">
        <f>SUMIF([1]route!$E$3:$E$10005,E869,[1]!Table1[18])</f>
        <v/>
      </c>
      <c r="AW869" s="30">
        <f>SUMIF([1]route!$E$3:$E$10005,E869,[1]!Table1[19])</f>
        <v/>
      </c>
      <c r="AX869" s="30">
        <f>SUMIF([1]route!$E$3:$E$10005,E869,[1]!Table1[20])</f>
        <v/>
      </c>
      <c r="AY869" s="30">
        <f>SUMIF([1]route!$E$3:$E$10005,E869,[1]!Table1[21])</f>
        <v/>
      </c>
      <c r="AZ869" s="30">
        <f>SUMIF([1]route!$E$3:$E$10005,E869,[1]!Table1[22])</f>
        <v/>
      </c>
      <c r="BA869" s="30">
        <f>SUMIF([1]route!$E$3:$E$10005,E869,[1]!Table1[23])</f>
        <v/>
      </c>
      <c r="BB869" s="30">
        <f>SUMIF([1]route!$E$3:$E$10005,E869,[1]!Table1[24])</f>
        <v/>
      </c>
      <c r="BC869" s="30">
        <f>SUMIF([1]route!$E$3:$E$10005,E869,[1]!Table1[25])</f>
        <v/>
      </c>
      <c r="BD869" s="30">
        <f>SUMIF([1]route!$E$3:$E$10005,E869,[1]!Table1[26])</f>
        <v/>
      </c>
      <c r="BE869" s="30">
        <f>SUMIF([1]route!$E$3:$E$10005,E869,[1]!Table1[27])</f>
        <v/>
      </c>
      <c r="BF869" s="30">
        <f>SUMIF([1]route!$E$3:$E$10005,E869,[1]!Table1[28])</f>
        <v/>
      </c>
      <c r="BG869" s="30">
        <f>SUMIF([1]route!$E$3:$E$10005,E869,[1]!Table1[29])</f>
        <v/>
      </c>
      <c r="BH869" s="30">
        <f>SUMIF([1]route!$E$3:$E$10005,E869,[1]!Table1[30])</f>
        <v/>
      </c>
      <c r="BI869" s="30">
        <f>SUMIF([1]route!$E$3:$E$10005,E869,[1]!Table1[31])</f>
        <v/>
      </c>
      <c r="BJ869" s="30">
        <f>SUMIF([1]route!$E$3:$E$10005,E869,[1]!Table1[Remain PO])</f>
        <v/>
      </c>
      <c r="BK869" s="31">
        <f>SUMIF([1]route!$E$3:$E$10005,E869,[1]!Table1[N+1])</f>
        <v/>
      </c>
      <c r="BL869" s="31">
        <f>SUMIF([1]route!$E$3:$E$10005,E869,[1]!Table1[N+2])</f>
        <v/>
      </c>
      <c r="BM869" s="31">
        <f>SUMIF([1]route!$E$3:$E$10005,E869,[1]!Table1[N+3])</f>
        <v/>
      </c>
      <c r="BN869" s="32">
        <f>SUMIF([1]route!$E$3:$E$10005,E869,[1]!Table1[N+4])</f>
        <v/>
      </c>
      <c r="BP869" s="37">
        <f>$V869-$AD869</f>
        <v/>
      </c>
      <c r="BQ869" s="35">
        <f>BP869-AE869</f>
        <v/>
      </c>
      <c r="BR869" s="35">
        <f>BQ869-AF869</f>
        <v/>
      </c>
      <c r="BS869" s="35">
        <f>BR869-AG869</f>
        <v/>
      </c>
      <c r="BT869" s="35">
        <f>BS869-AH869</f>
        <v/>
      </c>
      <c r="BU869" s="35">
        <f>BT869-AI869</f>
        <v/>
      </c>
      <c r="BV869" s="35">
        <f>BU869-AJ869</f>
        <v/>
      </c>
      <c r="BW869" s="35">
        <f>BV869-AK869</f>
        <v/>
      </c>
      <c r="BX869" s="35">
        <f>BW869-AL869</f>
        <v/>
      </c>
      <c r="BY869" s="35">
        <f>BX869-AM869</f>
        <v/>
      </c>
      <c r="BZ869" s="35">
        <f>BY869-AN869</f>
        <v/>
      </c>
      <c r="CA869" s="35">
        <f>BZ869-AO869</f>
        <v/>
      </c>
      <c r="CB869" s="35">
        <f>CA869-AP869</f>
        <v/>
      </c>
      <c r="CC869" s="35">
        <f>CB869-AQ869</f>
        <v/>
      </c>
      <c r="CD869" s="35">
        <f>CC869-AR869</f>
        <v/>
      </c>
      <c r="CE869" s="35">
        <f>CD869-AS869</f>
        <v/>
      </c>
      <c r="CF869" s="35">
        <f>CE869-AT869</f>
        <v/>
      </c>
      <c r="CG869" s="35">
        <f>CF869-AU869</f>
        <v/>
      </c>
      <c r="CH869" s="35">
        <f>CG869-AV869</f>
        <v/>
      </c>
      <c r="CI869" s="35">
        <f>CH869-AW869</f>
        <v/>
      </c>
      <c r="CJ869" s="35">
        <f>CI869-AX869</f>
        <v/>
      </c>
      <c r="CK869" s="35">
        <f>CJ869-AY869</f>
        <v/>
      </c>
      <c r="CL869" s="35">
        <f>CK869-AZ869</f>
        <v/>
      </c>
      <c r="CM869" s="35">
        <f>CL869-BA869</f>
        <v/>
      </c>
      <c r="CN869" s="35">
        <f>CM869-BB869</f>
        <v/>
      </c>
      <c r="CO869" s="35">
        <f>CN869-BC869</f>
        <v/>
      </c>
      <c r="CP869" s="35">
        <f>CO869-BD869</f>
        <v/>
      </c>
      <c r="CQ869" s="35">
        <f>CP869-BE869</f>
        <v/>
      </c>
      <c r="CR869" s="35">
        <f>CQ869-BF869</f>
        <v/>
      </c>
      <c r="CS869" s="35">
        <f>CR869-BG869</f>
        <v/>
      </c>
      <c r="CT869" s="35">
        <f>CS869-BH869</f>
        <v/>
      </c>
      <c r="CU869" s="35">
        <f>CT869-BI869</f>
        <v/>
      </c>
      <c r="CV869" s="35">
        <f>CU869-BJ869</f>
        <v/>
      </c>
      <c r="CW869" s="38">
        <f>CV869-BK869</f>
        <v/>
      </c>
      <c r="CX869" s="38">
        <f>CW869-BL869</f>
        <v/>
      </c>
      <c r="CY869" s="38">
        <f>CX869-BM869</f>
        <v/>
      </c>
      <c r="CZ869" s="39">
        <f>CY869-BN869</f>
        <v/>
      </c>
      <c r="DA869" s="35" t="n"/>
    </row>
    <row r="870">
      <c r="D870" s="19" t="n"/>
      <c r="E870" s="19" t="n"/>
      <c r="F870" s="21" t="n"/>
      <c r="G870" s="21" t="n"/>
      <c r="H870" s="21" t="n"/>
      <c r="I870" s="19" t="n"/>
      <c r="J870" s="19" t="n"/>
      <c r="K870" s="21" t="n"/>
      <c r="L870" s="21" t="n"/>
      <c r="M870" s="22" t="n"/>
      <c r="N870" s="22" t="n"/>
      <c r="O870" s="19" t="n"/>
      <c r="P870" s="21" t="n"/>
      <c r="Q870" s="167">
        <f>'Cutting Rules'!AD870</f>
        <v/>
      </c>
      <c r="R870" s="168" t="n"/>
      <c r="S870" s="24" t="n"/>
      <c r="T870" s="169" t="inlineStr"/>
      <c r="U870" s="19" t="n"/>
      <c r="V870" s="25" t="n"/>
      <c r="W870" s="26" t="n"/>
      <c r="X870" s="27" t="n"/>
      <c r="Y870" s="47" t="n"/>
      <c r="Z870" s="121">
        <f>IFERROR(VLOOKUP(E870,[1]route!$E$3:$BL$10005,59,0),"")&amp;IFERROR(VLOOKUP(E870,[1]route!$E$3:$BL$10005,60,0),"")</f>
        <v/>
      </c>
      <c r="AA870" s="172">
        <f>IF(R870&gt;V870,R870-V870,0)</f>
        <v/>
      </c>
      <c r="AB870" s="173">
        <f>AA870*O870*N870/1000</f>
        <v/>
      </c>
      <c r="AC870" s="4">
        <f>IFERROR(MATCH($X870,$BP870:$CZ870,0),"")</f>
        <v/>
      </c>
      <c r="AD870" s="29" t="n">
        <v>0</v>
      </c>
      <c r="AE870" s="30">
        <f>SUMIF([1]route!$E$3:$E$10005,E870,[1]!Table1[1])</f>
        <v/>
      </c>
      <c r="AF870" s="30">
        <f>SUMIF([1]route!$E$3:$E$10005,E870,[1]!Table1[2])</f>
        <v/>
      </c>
      <c r="AG870" s="30">
        <f>SUMIF([1]route!$E$3:$E$10005,E870,[1]!Table1[3])</f>
        <v/>
      </c>
      <c r="AH870" s="30">
        <f>SUMIF([1]route!$E$3:$E$10005,E870,[1]!Table1[4])</f>
        <v/>
      </c>
      <c r="AI870" s="30">
        <f>SUMIF([1]route!$E$3:$E$10005,E870,[1]!Table1[5])</f>
        <v/>
      </c>
      <c r="AJ870" s="30">
        <f>SUMIF([1]route!$E$3:$E$10005,E870,[1]!Table1[6])</f>
        <v/>
      </c>
      <c r="AK870" s="30">
        <f>SUMIF([1]route!$E$3:$E$10005,E870,[1]!Table1[7])</f>
        <v/>
      </c>
      <c r="AL870" s="30">
        <f>SUMIF([1]route!$E$3:$E$10005,E870,[1]!Table1[8])</f>
        <v/>
      </c>
      <c r="AM870" s="30">
        <f>SUMIF([1]route!$E$3:$E$10005,E870,[1]!Table1[9])</f>
        <v/>
      </c>
      <c r="AN870" s="30">
        <f>SUMIF([1]route!$E$3:$E$10005,E870,[1]!Table1[10])</f>
        <v/>
      </c>
      <c r="AO870" s="30">
        <f>SUMIF([1]route!$E$3:$E$10005,E870,[1]!Table1[11])</f>
        <v/>
      </c>
      <c r="AP870" s="30">
        <f>SUMIF([1]route!$E$3:$E$10005,E870,[1]!Table1[12])</f>
        <v/>
      </c>
      <c r="AQ870" s="30">
        <f>SUMIF([1]route!$E$3:$E$10005,E870,[1]!Table1[13])</f>
        <v/>
      </c>
      <c r="AR870" s="30">
        <f>SUMIF([1]route!$E$3:$E$10005,E870,[1]!Table1[14])</f>
        <v/>
      </c>
      <c r="AS870" s="30">
        <f>SUMIF([1]route!$E$3:$E$10005,E870,[1]!Table1[15])</f>
        <v/>
      </c>
      <c r="AT870" s="30">
        <f>SUMIF([1]route!$E$3:$E$10005,E870,[1]!Table1[16])</f>
        <v/>
      </c>
      <c r="AU870" s="30">
        <f>SUMIF([1]route!$E$3:$E$10005,E870,[1]!Table1[17])</f>
        <v/>
      </c>
      <c r="AV870" s="30">
        <f>SUMIF([1]route!$E$3:$E$10005,E870,[1]!Table1[18])</f>
        <v/>
      </c>
      <c r="AW870" s="30">
        <f>SUMIF([1]route!$E$3:$E$10005,E870,[1]!Table1[19])</f>
        <v/>
      </c>
      <c r="AX870" s="30">
        <f>SUMIF([1]route!$E$3:$E$10005,E870,[1]!Table1[20])</f>
        <v/>
      </c>
      <c r="AY870" s="30">
        <f>SUMIF([1]route!$E$3:$E$10005,E870,[1]!Table1[21])</f>
        <v/>
      </c>
      <c r="AZ870" s="30">
        <f>SUMIF([1]route!$E$3:$E$10005,E870,[1]!Table1[22])</f>
        <v/>
      </c>
      <c r="BA870" s="30">
        <f>SUMIF([1]route!$E$3:$E$10005,E870,[1]!Table1[23])</f>
        <v/>
      </c>
      <c r="BB870" s="30">
        <f>SUMIF([1]route!$E$3:$E$10005,E870,[1]!Table1[24])</f>
        <v/>
      </c>
      <c r="BC870" s="30">
        <f>SUMIF([1]route!$E$3:$E$10005,E870,[1]!Table1[25])</f>
        <v/>
      </c>
      <c r="BD870" s="30">
        <f>SUMIF([1]route!$E$3:$E$10005,E870,[1]!Table1[26])</f>
        <v/>
      </c>
      <c r="BE870" s="30">
        <f>SUMIF([1]route!$E$3:$E$10005,E870,[1]!Table1[27])</f>
        <v/>
      </c>
      <c r="BF870" s="30">
        <f>SUMIF([1]route!$E$3:$E$10005,E870,[1]!Table1[28])</f>
        <v/>
      </c>
      <c r="BG870" s="30">
        <f>SUMIF([1]route!$E$3:$E$10005,E870,[1]!Table1[29])</f>
        <v/>
      </c>
      <c r="BH870" s="30">
        <f>SUMIF([1]route!$E$3:$E$10005,E870,[1]!Table1[30])</f>
        <v/>
      </c>
      <c r="BI870" s="30">
        <f>SUMIF([1]route!$E$3:$E$10005,E870,[1]!Table1[31])</f>
        <v/>
      </c>
      <c r="BJ870" s="30">
        <f>SUMIF([1]route!$E$3:$E$10005,E870,[1]!Table1[Remain PO])</f>
        <v/>
      </c>
      <c r="BK870" s="31">
        <f>SUMIF([1]route!$E$3:$E$10005,E870,[1]!Table1[N+1])</f>
        <v/>
      </c>
      <c r="BL870" s="31">
        <f>SUMIF([1]route!$E$3:$E$10005,E870,[1]!Table1[N+2])</f>
        <v/>
      </c>
      <c r="BM870" s="31">
        <f>SUMIF([1]route!$E$3:$E$10005,E870,[1]!Table1[N+3])</f>
        <v/>
      </c>
      <c r="BN870" s="32">
        <f>SUMIF([1]route!$E$3:$E$10005,E870,[1]!Table1[N+4])</f>
        <v/>
      </c>
      <c r="BP870" s="37">
        <f>$V870-$AD870</f>
        <v/>
      </c>
      <c r="BQ870" s="35">
        <f>BP870-AE870</f>
        <v/>
      </c>
      <c r="BR870" s="35">
        <f>BQ870-AF870</f>
        <v/>
      </c>
      <c r="BS870" s="35">
        <f>BR870-AG870</f>
        <v/>
      </c>
      <c r="BT870" s="35">
        <f>BS870-AH870</f>
        <v/>
      </c>
      <c r="BU870" s="35">
        <f>BT870-AI870</f>
        <v/>
      </c>
      <c r="BV870" s="35">
        <f>BU870-AJ870</f>
        <v/>
      </c>
      <c r="BW870" s="35">
        <f>BV870-AK870</f>
        <v/>
      </c>
      <c r="BX870" s="35">
        <f>BW870-AL870</f>
        <v/>
      </c>
      <c r="BY870" s="35">
        <f>BX870-AM870</f>
        <v/>
      </c>
      <c r="BZ870" s="35">
        <f>BY870-AN870</f>
        <v/>
      </c>
      <c r="CA870" s="35">
        <f>BZ870-AO870</f>
        <v/>
      </c>
      <c r="CB870" s="35">
        <f>CA870-AP870</f>
        <v/>
      </c>
      <c r="CC870" s="35">
        <f>CB870-AQ870</f>
        <v/>
      </c>
      <c r="CD870" s="35">
        <f>CC870-AR870</f>
        <v/>
      </c>
      <c r="CE870" s="35">
        <f>CD870-AS870</f>
        <v/>
      </c>
      <c r="CF870" s="35">
        <f>CE870-AT870</f>
        <v/>
      </c>
      <c r="CG870" s="35">
        <f>CF870-AU870</f>
        <v/>
      </c>
      <c r="CH870" s="35">
        <f>CG870-AV870</f>
        <v/>
      </c>
      <c r="CI870" s="35">
        <f>CH870-AW870</f>
        <v/>
      </c>
      <c r="CJ870" s="35">
        <f>CI870-AX870</f>
        <v/>
      </c>
      <c r="CK870" s="35">
        <f>CJ870-AY870</f>
        <v/>
      </c>
      <c r="CL870" s="35">
        <f>CK870-AZ870</f>
        <v/>
      </c>
      <c r="CM870" s="35">
        <f>CL870-BA870</f>
        <v/>
      </c>
      <c r="CN870" s="35">
        <f>CM870-BB870</f>
        <v/>
      </c>
      <c r="CO870" s="35">
        <f>CN870-BC870</f>
        <v/>
      </c>
      <c r="CP870" s="35">
        <f>CO870-BD870</f>
        <v/>
      </c>
      <c r="CQ870" s="35">
        <f>CP870-BE870</f>
        <v/>
      </c>
      <c r="CR870" s="35">
        <f>CQ870-BF870</f>
        <v/>
      </c>
      <c r="CS870" s="35">
        <f>CR870-BG870</f>
        <v/>
      </c>
      <c r="CT870" s="35">
        <f>CS870-BH870</f>
        <v/>
      </c>
      <c r="CU870" s="35">
        <f>CT870-BI870</f>
        <v/>
      </c>
      <c r="CV870" s="35">
        <f>CU870-BJ870</f>
        <v/>
      </c>
      <c r="CW870" s="38">
        <f>CV870-BK870</f>
        <v/>
      </c>
      <c r="CX870" s="38">
        <f>CW870-BL870</f>
        <v/>
      </c>
      <c r="CY870" s="38">
        <f>CX870-BM870</f>
        <v/>
      </c>
      <c r="CZ870" s="39">
        <f>CY870-BN870</f>
        <v/>
      </c>
      <c r="DA870" s="35" t="n"/>
    </row>
    <row r="871">
      <c r="D871" s="19" t="n"/>
      <c r="E871" s="19" t="n"/>
      <c r="F871" s="21" t="n"/>
      <c r="G871" s="21" t="n"/>
      <c r="H871" s="21" t="n"/>
      <c r="I871" s="19" t="n"/>
      <c r="J871" s="19" t="n"/>
      <c r="K871" s="21" t="n"/>
      <c r="L871" s="21" t="n"/>
      <c r="M871" s="22" t="n"/>
      <c r="N871" s="22" t="n"/>
      <c r="O871" s="19" t="n"/>
      <c r="P871" s="21" t="n"/>
      <c r="Q871" s="167">
        <f>'Cutting Rules'!AD871</f>
        <v/>
      </c>
      <c r="R871" s="168" t="n"/>
      <c r="S871" s="24" t="n"/>
      <c r="T871" s="169" t="inlineStr"/>
      <c r="U871" s="19" t="n"/>
      <c r="V871" s="25" t="n"/>
      <c r="W871" s="26" t="n"/>
      <c r="X871" s="27" t="n"/>
      <c r="Y871" s="47" t="n"/>
      <c r="Z871" s="121">
        <f>IFERROR(VLOOKUP(E871,[1]route!$E$3:$BL$10005,59,0),"")&amp;IFERROR(VLOOKUP(E871,[1]route!$E$3:$BL$10005,60,0),"")</f>
        <v/>
      </c>
      <c r="AA871" s="172">
        <f>IF(R871&gt;V871,R871-V871,0)</f>
        <v/>
      </c>
      <c r="AB871" s="173">
        <f>AA871*O871*N871/1000</f>
        <v/>
      </c>
      <c r="AC871" s="4">
        <f>IFERROR(MATCH($X871,$BP871:$CZ871,0),"")</f>
        <v/>
      </c>
      <c r="AD871" s="29" t="n">
        <v>0</v>
      </c>
      <c r="AE871" s="30">
        <f>SUMIF([1]route!$E$3:$E$10005,E871,[1]!Table1[1])</f>
        <v/>
      </c>
      <c r="AF871" s="30">
        <f>SUMIF([1]route!$E$3:$E$10005,E871,[1]!Table1[2])</f>
        <v/>
      </c>
      <c r="AG871" s="30">
        <f>SUMIF([1]route!$E$3:$E$10005,E871,[1]!Table1[3])</f>
        <v/>
      </c>
      <c r="AH871" s="30">
        <f>SUMIF([1]route!$E$3:$E$10005,E871,[1]!Table1[4])</f>
        <v/>
      </c>
      <c r="AI871" s="30">
        <f>SUMIF([1]route!$E$3:$E$10005,E871,[1]!Table1[5])</f>
        <v/>
      </c>
      <c r="AJ871" s="30">
        <f>SUMIF([1]route!$E$3:$E$10005,E871,[1]!Table1[6])</f>
        <v/>
      </c>
      <c r="AK871" s="30">
        <f>SUMIF([1]route!$E$3:$E$10005,E871,[1]!Table1[7])</f>
        <v/>
      </c>
      <c r="AL871" s="30">
        <f>SUMIF([1]route!$E$3:$E$10005,E871,[1]!Table1[8])</f>
        <v/>
      </c>
      <c r="AM871" s="30">
        <f>SUMIF([1]route!$E$3:$E$10005,E871,[1]!Table1[9])</f>
        <v/>
      </c>
      <c r="AN871" s="30">
        <f>SUMIF([1]route!$E$3:$E$10005,E871,[1]!Table1[10])</f>
        <v/>
      </c>
      <c r="AO871" s="30">
        <f>SUMIF([1]route!$E$3:$E$10005,E871,[1]!Table1[11])</f>
        <v/>
      </c>
      <c r="AP871" s="30">
        <f>SUMIF([1]route!$E$3:$E$10005,E871,[1]!Table1[12])</f>
        <v/>
      </c>
      <c r="AQ871" s="30">
        <f>SUMIF([1]route!$E$3:$E$10005,E871,[1]!Table1[13])</f>
        <v/>
      </c>
      <c r="AR871" s="30">
        <f>SUMIF([1]route!$E$3:$E$10005,E871,[1]!Table1[14])</f>
        <v/>
      </c>
      <c r="AS871" s="30">
        <f>SUMIF([1]route!$E$3:$E$10005,E871,[1]!Table1[15])</f>
        <v/>
      </c>
      <c r="AT871" s="30">
        <f>SUMIF([1]route!$E$3:$E$10005,E871,[1]!Table1[16])</f>
        <v/>
      </c>
      <c r="AU871" s="30">
        <f>SUMIF([1]route!$E$3:$E$10005,E871,[1]!Table1[17])</f>
        <v/>
      </c>
      <c r="AV871" s="30">
        <f>SUMIF([1]route!$E$3:$E$10005,E871,[1]!Table1[18])</f>
        <v/>
      </c>
      <c r="AW871" s="30">
        <f>SUMIF([1]route!$E$3:$E$10005,E871,[1]!Table1[19])</f>
        <v/>
      </c>
      <c r="AX871" s="30">
        <f>SUMIF([1]route!$E$3:$E$10005,E871,[1]!Table1[20])</f>
        <v/>
      </c>
      <c r="AY871" s="30">
        <f>SUMIF([1]route!$E$3:$E$10005,E871,[1]!Table1[21])</f>
        <v/>
      </c>
      <c r="AZ871" s="30">
        <f>SUMIF([1]route!$E$3:$E$10005,E871,[1]!Table1[22])</f>
        <v/>
      </c>
      <c r="BA871" s="30">
        <f>SUMIF([1]route!$E$3:$E$10005,E871,[1]!Table1[23])</f>
        <v/>
      </c>
      <c r="BB871" s="30">
        <f>SUMIF([1]route!$E$3:$E$10005,E871,[1]!Table1[24])</f>
        <v/>
      </c>
      <c r="BC871" s="30">
        <f>SUMIF([1]route!$E$3:$E$10005,E871,[1]!Table1[25])</f>
        <v/>
      </c>
      <c r="BD871" s="30">
        <f>SUMIF([1]route!$E$3:$E$10005,E871,[1]!Table1[26])</f>
        <v/>
      </c>
      <c r="BE871" s="30">
        <f>SUMIF([1]route!$E$3:$E$10005,E871,[1]!Table1[27])</f>
        <v/>
      </c>
      <c r="BF871" s="30">
        <f>SUMIF([1]route!$E$3:$E$10005,E871,[1]!Table1[28])</f>
        <v/>
      </c>
      <c r="BG871" s="30">
        <f>SUMIF([1]route!$E$3:$E$10005,E871,[1]!Table1[29])</f>
        <v/>
      </c>
      <c r="BH871" s="30">
        <f>SUMIF([1]route!$E$3:$E$10005,E871,[1]!Table1[30])</f>
        <v/>
      </c>
      <c r="BI871" s="30">
        <f>SUMIF([1]route!$E$3:$E$10005,E871,[1]!Table1[31])</f>
        <v/>
      </c>
      <c r="BJ871" s="30">
        <f>SUMIF([1]route!$E$3:$E$10005,E871,[1]!Table1[Remain PO])</f>
        <v/>
      </c>
      <c r="BK871" s="31">
        <f>SUMIF([1]route!$E$3:$E$10005,E871,[1]!Table1[N+1])</f>
        <v/>
      </c>
      <c r="BL871" s="31">
        <f>SUMIF([1]route!$E$3:$E$10005,E871,[1]!Table1[N+2])</f>
        <v/>
      </c>
      <c r="BM871" s="31">
        <f>SUMIF([1]route!$E$3:$E$10005,E871,[1]!Table1[N+3])</f>
        <v/>
      </c>
      <c r="BN871" s="32">
        <f>SUMIF([1]route!$E$3:$E$10005,E871,[1]!Table1[N+4])</f>
        <v/>
      </c>
      <c r="BP871" s="37">
        <f>$V871-$AD871</f>
        <v/>
      </c>
      <c r="BQ871" s="35">
        <f>BP871-AE871</f>
        <v/>
      </c>
      <c r="BR871" s="35">
        <f>BQ871-AF871</f>
        <v/>
      </c>
      <c r="BS871" s="35">
        <f>BR871-AG871</f>
        <v/>
      </c>
      <c r="BT871" s="35">
        <f>BS871-AH871</f>
        <v/>
      </c>
      <c r="BU871" s="35">
        <f>BT871-AI871</f>
        <v/>
      </c>
      <c r="BV871" s="35">
        <f>BU871-AJ871</f>
        <v/>
      </c>
      <c r="BW871" s="35">
        <f>BV871-AK871</f>
        <v/>
      </c>
      <c r="BX871" s="35">
        <f>BW871-AL871</f>
        <v/>
      </c>
      <c r="BY871" s="35">
        <f>BX871-AM871</f>
        <v/>
      </c>
      <c r="BZ871" s="35">
        <f>BY871-AN871</f>
        <v/>
      </c>
      <c r="CA871" s="35">
        <f>BZ871-AO871</f>
        <v/>
      </c>
      <c r="CB871" s="35">
        <f>CA871-AP871</f>
        <v/>
      </c>
      <c r="CC871" s="35">
        <f>CB871-AQ871</f>
        <v/>
      </c>
      <c r="CD871" s="35">
        <f>CC871-AR871</f>
        <v/>
      </c>
      <c r="CE871" s="35">
        <f>CD871-AS871</f>
        <v/>
      </c>
      <c r="CF871" s="35">
        <f>CE871-AT871</f>
        <v/>
      </c>
      <c r="CG871" s="35">
        <f>CF871-AU871</f>
        <v/>
      </c>
      <c r="CH871" s="35">
        <f>CG871-AV871</f>
        <v/>
      </c>
      <c r="CI871" s="35">
        <f>CH871-AW871</f>
        <v/>
      </c>
      <c r="CJ871" s="35">
        <f>CI871-AX871</f>
        <v/>
      </c>
      <c r="CK871" s="35">
        <f>CJ871-AY871</f>
        <v/>
      </c>
      <c r="CL871" s="35">
        <f>CK871-AZ871</f>
        <v/>
      </c>
      <c r="CM871" s="35">
        <f>CL871-BA871</f>
        <v/>
      </c>
      <c r="CN871" s="35">
        <f>CM871-BB871</f>
        <v/>
      </c>
      <c r="CO871" s="35">
        <f>CN871-BC871</f>
        <v/>
      </c>
      <c r="CP871" s="35">
        <f>CO871-BD871</f>
        <v/>
      </c>
      <c r="CQ871" s="35">
        <f>CP871-BE871</f>
        <v/>
      </c>
      <c r="CR871" s="35">
        <f>CQ871-BF871</f>
        <v/>
      </c>
      <c r="CS871" s="35">
        <f>CR871-BG871</f>
        <v/>
      </c>
      <c r="CT871" s="35">
        <f>CS871-BH871</f>
        <v/>
      </c>
      <c r="CU871" s="35">
        <f>CT871-BI871</f>
        <v/>
      </c>
      <c r="CV871" s="35">
        <f>CU871-BJ871</f>
        <v/>
      </c>
      <c r="CW871" s="38">
        <f>CV871-BK871</f>
        <v/>
      </c>
      <c r="CX871" s="38">
        <f>CW871-BL871</f>
        <v/>
      </c>
      <c r="CY871" s="38">
        <f>CX871-BM871</f>
        <v/>
      </c>
      <c r="CZ871" s="39">
        <f>CY871-BN871</f>
        <v/>
      </c>
      <c r="DA871" s="35" t="n"/>
    </row>
    <row r="872">
      <c r="D872" s="19" t="n"/>
      <c r="E872" s="19" t="n"/>
      <c r="F872" s="21" t="n"/>
      <c r="G872" s="21" t="n"/>
      <c r="H872" s="21" t="n"/>
      <c r="I872" s="19" t="n"/>
      <c r="J872" s="19" t="n"/>
      <c r="K872" s="21" t="n"/>
      <c r="L872" s="21" t="n"/>
      <c r="M872" s="22" t="n"/>
      <c r="N872" s="22" t="n"/>
      <c r="O872" s="19" t="n"/>
      <c r="P872" s="21" t="n"/>
      <c r="Q872" s="167">
        <f>'Cutting Rules'!AD872</f>
        <v/>
      </c>
      <c r="R872" s="168" t="n"/>
      <c r="S872" s="24" t="n"/>
      <c r="T872" s="169" t="inlineStr"/>
      <c r="U872" s="19" t="n"/>
      <c r="V872" s="25" t="n"/>
      <c r="W872" s="26" t="n"/>
      <c r="X872" s="27" t="n"/>
      <c r="Y872" s="47" t="n"/>
      <c r="Z872" s="121">
        <f>IFERROR(VLOOKUP(E872,[1]route!$E$3:$BL$10005,59,0),"")&amp;IFERROR(VLOOKUP(E872,[1]route!$E$3:$BL$10005,60,0),"")</f>
        <v/>
      </c>
      <c r="AA872" s="172">
        <f>IF(R872&gt;V872,R872-V872,0)</f>
        <v/>
      </c>
      <c r="AB872" s="173">
        <f>AA872*O872*N872/1000</f>
        <v/>
      </c>
      <c r="AC872" s="4">
        <f>IFERROR(MATCH($X872,$BP872:$CZ872,0),"")</f>
        <v/>
      </c>
      <c r="AD872" s="29" t="n">
        <v>0</v>
      </c>
      <c r="AE872" s="30">
        <f>SUMIF([1]route!$E$3:$E$10005,E872,[1]!Table1[1])</f>
        <v/>
      </c>
      <c r="AF872" s="30">
        <f>SUMIF([1]route!$E$3:$E$10005,E872,[1]!Table1[2])</f>
        <v/>
      </c>
      <c r="AG872" s="30">
        <f>SUMIF([1]route!$E$3:$E$10005,E872,[1]!Table1[3])</f>
        <v/>
      </c>
      <c r="AH872" s="30">
        <f>SUMIF([1]route!$E$3:$E$10005,E872,[1]!Table1[4])</f>
        <v/>
      </c>
      <c r="AI872" s="30">
        <f>SUMIF([1]route!$E$3:$E$10005,E872,[1]!Table1[5])</f>
        <v/>
      </c>
      <c r="AJ872" s="30">
        <f>SUMIF([1]route!$E$3:$E$10005,E872,[1]!Table1[6])</f>
        <v/>
      </c>
      <c r="AK872" s="30">
        <f>SUMIF([1]route!$E$3:$E$10005,E872,[1]!Table1[7])</f>
        <v/>
      </c>
      <c r="AL872" s="30">
        <f>SUMIF([1]route!$E$3:$E$10005,E872,[1]!Table1[8])</f>
        <v/>
      </c>
      <c r="AM872" s="30">
        <f>SUMIF([1]route!$E$3:$E$10005,E872,[1]!Table1[9])</f>
        <v/>
      </c>
      <c r="AN872" s="30">
        <f>SUMIF([1]route!$E$3:$E$10005,E872,[1]!Table1[10])</f>
        <v/>
      </c>
      <c r="AO872" s="30">
        <f>SUMIF([1]route!$E$3:$E$10005,E872,[1]!Table1[11])</f>
        <v/>
      </c>
      <c r="AP872" s="30">
        <f>SUMIF([1]route!$E$3:$E$10005,E872,[1]!Table1[12])</f>
        <v/>
      </c>
      <c r="AQ872" s="30">
        <f>SUMIF([1]route!$E$3:$E$10005,E872,[1]!Table1[13])</f>
        <v/>
      </c>
      <c r="AR872" s="30">
        <f>SUMIF([1]route!$E$3:$E$10005,E872,[1]!Table1[14])</f>
        <v/>
      </c>
      <c r="AS872" s="30">
        <f>SUMIF([1]route!$E$3:$E$10005,E872,[1]!Table1[15])</f>
        <v/>
      </c>
      <c r="AT872" s="30">
        <f>SUMIF([1]route!$E$3:$E$10005,E872,[1]!Table1[16])</f>
        <v/>
      </c>
      <c r="AU872" s="30">
        <f>SUMIF([1]route!$E$3:$E$10005,E872,[1]!Table1[17])</f>
        <v/>
      </c>
      <c r="AV872" s="30">
        <f>SUMIF([1]route!$E$3:$E$10005,E872,[1]!Table1[18])</f>
        <v/>
      </c>
      <c r="AW872" s="30">
        <f>SUMIF([1]route!$E$3:$E$10005,E872,[1]!Table1[19])</f>
        <v/>
      </c>
      <c r="AX872" s="30">
        <f>SUMIF([1]route!$E$3:$E$10005,E872,[1]!Table1[20])</f>
        <v/>
      </c>
      <c r="AY872" s="30">
        <f>SUMIF([1]route!$E$3:$E$10005,E872,[1]!Table1[21])</f>
        <v/>
      </c>
      <c r="AZ872" s="30">
        <f>SUMIF([1]route!$E$3:$E$10005,E872,[1]!Table1[22])</f>
        <v/>
      </c>
      <c r="BA872" s="30">
        <f>SUMIF([1]route!$E$3:$E$10005,E872,[1]!Table1[23])</f>
        <v/>
      </c>
      <c r="BB872" s="30">
        <f>SUMIF([1]route!$E$3:$E$10005,E872,[1]!Table1[24])</f>
        <v/>
      </c>
      <c r="BC872" s="30">
        <f>SUMIF([1]route!$E$3:$E$10005,E872,[1]!Table1[25])</f>
        <v/>
      </c>
      <c r="BD872" s="30">
        <f>SUMIF([1]route!$E$3:$E$10005,E872,[1]!Table1[26])</f>
        <v/>
      </c>
      <c r="BE872" s="30">
        <f>SUMIF([1]route!$E$3:$E$10005,E872,[1]!Table1[27])</f>
        <v/>
      </c>
      <c r="BF872" s="30">
        <f>SUMIF([1]route!$E$3:$E$10005,E872,[1]!Table1[28])</f>
        <v/>
      </c>
      <c r="BG872" s="30">
        <f>SUMIF([1]route!$E$3:$E$10005,E872,[1]!Table1[29])</f>
        <v/>
      </c>
      <c r="BH872" s="30">
        <f>SUMIF([1]route!$E$3:$E$10005,E872,[1]!Table1[30])</f>
        <v/>
      </c>
      <c r="BI872" s="30">
        <f>SUMIF([1]route!$E$3:$E$10005,E872,[1]!Table1[31])</f>
        <v/>
      </c>
      <c r="BJ872" s="30">
        <f>SUMIF([1]route!$E$3:$E$10005,E872,[1]!Table1[Remain PO])</f>
        <v/>
      </c>
      <c r="BK872" s="31">
        <f>SUMIF([1]route!$E$3:$E$10005,E872,[1]!Table1[N+1])</f>
        <v/>
      </c>
      <c r="BL872" s="31">
        <f>SUMIF([1]route!$E$3:$E$10005,E872,[1]!Table1[N+2])</f>
        <v/>
      </c>
      <c r="BM872" s="31">
        <f>SUMIF([1]route!$E$3:$E$10005,E872,[1]!Table1[N+3])</f>
        <v/>
      </c>
      <c r="BN872" s="32">
        <f>SUMIF([1]route!$E$3:$E$10005,E872,[1]!Table1[N+4])</f>
        <v/>
      </c>
      <c r="BP872" s="37">
        <f>$V872-$AD872</f>
        <v/>
      </c>
      <c r="BQ872" s="35">
        <f>BP872-AE872</f>
        <v/>
      </c>
      <c r="BR872" s="35">
        <f>BQ872-AF872</f>
        <v/>
      </c>
      <c r="BS872" s="35">
        <f>BR872-AG872</f>
        <v/>
      </c>
      <c r="BT872" s="35">
        <f>BS872-AH872</f>
        <v/>
      </c>
      <c r="BU872" s="35">
        <f>BT872-AI872</f>
        <v/>
      </c>
      <c r="BV872" s="35">
        <f>BU872-AJ872</f>
        <v/>
      </c>
      <c r="BW872" s="35">
        <f>BV872-AK872</f>
        <v/>
      </c>
      <c r="BX872" s="35">
        <f>BW872-AL872</f>
        <v/>
      </c>
      <c r="BY872" s="35">
        <f>BX872-AM872</f>
        <v/>
      </c>
      <c r="BZ872" s="35">
        <f>BY872-AN872</f>
        <v/>
      </c>
      <c r="CA872" s="35">
        <f>BZ872-AO872</f>
        <v/>
      </c>
      <c r="CB872" s="35">
        <f>CA872-AP872</f>
        <v/>
      </c>
      <c r="CC872" s="35">
        <f>CB872-AQ872</f>
        <v/>
      </c>
      <c r="CD872" s="35">
        <f>CC872-AR872</f>
        <v/>
      </c>
      <c r="CE872" s="35">
        <f>CD872-AS872</f>
        <v/>
      </c>
      <c r="CF872" s="35">
        <f>CE872-AT872</f>
        <v/>
      </c>
      <c r="CG872" s="35">
        <f>CF872-AU872</f>
        <v/>
      </c>
      <c r="CH872" s="35">
        <f>CG872-AV872</f>
        <v/>
      </c>
      <c r="CI872" s="35">
        <f>CH872-AW872</f>
        <v/>
      </c>
      <c r="CJ872" s="35">
        <f>CI872-AX872</f>
        <v/>
      </c>
      <c r="CK872" s="35">
        <f>CJ872-AY872</f>
        <v/>
      </c>
      <c r="CL872" s="35">
        <f>CK872-AZ872</f>
        <v/>
      </c>
      <c r="CM872" s="35">
        <f>CL872-BA872</f>
        <v/>
      </c>
      <c r="CN872" s="35">
        <f>CM872-BB872</f>
        <v/>
      </c>
      <c r="CO872" s="35">
        <f>CN872-BC872</f>
        <v/>
      </c>
      <c r="CP872" s="35">
        <f>CO872-BD872</f>
        <v/>
      </c>
      <c r="CQ872" s="35">
        <f>CP872-BE872</f>
        <v/>
      </c>
      <c r="CR872" s="35">
        <f>CQ872-BF872</f>
        <v/>
      </c>
      <c r="CS872" s="35">
        <f>CR872-BG872</f>
        <v/>
      </c>
      <c r="CT872" s="35">
        <f>CS872-BH872</f>
        <v/>
      </c>
      <c r="CU872" s="35">
        <f>CT872-BI872</f>
        <v/>
      </c>
      <c r="CV872" s="35">
        <f>CU872-BJ872</f>
        <v/>
      </c>
      <c r="CW872" s="38">
        <f>CV872-BK872</f>
        <v/>
      </c>
      <c r="CX872" s="38">
        <f>CW872-BL872</f>
        <v/>
      </c>
      <c r="CY872" s="38">
        <f>CX872-BM872</f>
        <v/>
      </c>
      <c r="CZ872" s="39">
        <f>CY872-BN872</f>
        <v/>
      </c>
      <c r="DA872" s="35" t="n"/>
    </row>
    <row r="873">
      <c r="D873" s="19" t="n"/>
      <c r="E873" s="19" t="n"/>
      <c r="F873" s="21" t="n"/>
      <c r="G873" s="21" t="n"/>
      <c r="H873" s="21" t="n"/>
      <c r="I873" s="19" t="n"/>
      <c r="J873" s="19" t="n"/>
      <c r="K873" s="21" t="n"/>
      <c r="L873" s="21" t="n"/>
      <c r="M873" s="22" t="n"/>
      <c r="N873" s="22" t="n"/>
      <c r="O873" s="19" t="n"/>
      <c r="P873" s="21" t="n"/>
      <c r="Q873" s="167">
        <f>'Cutting Rules'!AD873</f>
        <v/>
      </c>
      <c r="R873" s="168" t="n"/>
      <c r="S873" s="24" t="n"/>
      <c r="T873" s="169" t="inlineStr"/>
      <c r="U873" s="19" t="n"/>
      <c r="V873" s="25" t="n"/>
      <c r="W873" s="26" t="n"/>
      <c r="X873" s="27" t="n"/>
      <c r="Y873" s="47" t="n"/>
      <c r="Z873" s="121">
        <f>IFERROR(VLOOKUP(E873,[1]route!$E$3:$BL$10005,59,0),"")&amp;IFERROR(VLOOKUP(E873,[1]route!$E$3:$BL$10005,60,0),"")</f>
        <v/>
      </c>
      <c r="AA873" s="172">
        <f>IF(R873&gt;V873,R873-V873,0)</f>
        <v/>
      </c>
      <c r="AB873" s="173">
        <f>AA873*O873*N873/1000</f>
        <v/>
      </c>
      <c r="AC873" s="4">
        <f>IFERROR(MATCH($X873,$BP873:$CZ873,0),"")</f>
        <v/>
      </c>
      <c r="AD873" s="29" t="n">
        <v>0</v>
      </c>
      <c r="AE873" s="30">
        <f>SUMIF([1]route!$E$3:$E$10005,E873,[1]!Table1[1])</f>
        <v/>
      </c>
      <c r="AF873" s="30">
        <f>SUMIF([1]route!$E$3:$E$10005,E873,[1]!Table1[2])</f>
        <v/>
      </c>
      <c r="AG873" s="30">
        <f>SUMIF([1]route!$E$3:$E$10005,E873,[1]!Table1[3])</f>
        <v/>
      </c>
      <c r="AH873" s="30">
        <f>SUMIF([1]route!$E$3:$E$10005,E873,[1]!Table1[4])</f>
        <v/>
      </c>
      <c r="AI873" s="30">
        <f>SUMIF([1]route!$E$3:$E$10005,E873,[1]!Table1[5])</f>
        <v/>
      </c>
      <c r="AJ873" s="30">
        <f>SUMIF([1]route!$E$3:$E$10005,E873,[1]!Table1[6])</f>
        <v/>
      </c>
      <c r="AK873" s="30">
        <f>SUMIF([1]route!$E$3:$E$10005,E873,[1]!Table1[7])</f>
        <v/>
      </c>
      <c r="AL873" s="30">
        <f>SUMIF([1]route!$E$3:$E$10005,E873,[1]!Table1[8])</f>
        <v/>
      </c>
      <c r="AM873" s="30">
        <f>SUMIF([1]route!$E$3:$E$10005,E873,[1]!Table1[9])</f>
        <v/>
      </c>
      <c r="AN873" s="30">
        <f>SUMIF([1]route!$E$3:$E$10005,E873,[1]!Table1[10])</f>
        <v/>
      </c>
      <c r="AO873" s="30">
        <f>SUMIF([1]route!$E$3:$E$10005,E873,[1]!Table1[11])</f>
        <v/>
      </c>
      <c r="AP873" s="30">
        <f>SUMIF([1]route!$E$3:$E$10005,E873,[1]!Table1[12])</f>
        <v/>
      </c>
      <c r="AQ873" s="30">
        <f>SUMIF([1]route!$E$3:$E$10005,E873,[1]!Table1[13])</f>
        <v/>
      </c>
      <c r="AR873" s="30">
        <f>SUMIF([1]route!$E$3:$E$10005,E873,[1]!Table1[14])</f>
        <v/>
      </c>
      <c r="AS873" s="30">
        <f>SUMIF([1]route!$E$3:$E$10005,E873,[1]!Table1[15])</f>
        <v/>
      </c>
      <c r="AT873" s="30">
        <f>SUMIF([1]route!$E$3:$E$10005,E873,[1]!Table1[16])</f>
        <v/>
      </c>
      <c r="AU873" s="30">
        <f>SUMIF([1]route!$E$3:$E$10005,E873,[1]!Table1[17])</f>
        <v/>
      </c>
      <c r="AV873" s="30">
        <f>SUMIF([1]route!$E$3:$E$10005,E873,[1]!Table1[18])</f>
        <v/>
      </c>
      <c r="AW873" s="30">
        <f>SUMIF([1]route!$E$3:$E$10005,E873,[1]!Table1[19])</f>
        <v/>
      </c>
      <c r="AX873" s="30">
        <f>SUMIF([1]route!$E$3:$E$10005,E873,[1]!Table1[20])</f>
        <v/>
      </c>
      <c r="AY873" s="30">
        <f>SUMIF([1]route!$E$3:$E$10005,E873,[1]!Table1[21])</f>
        <v/>
      </c>
      <c r="AZ873" s="30">
        <f>SUMIF([1]route!$E$3:$E$10005,E873,[1]!Table1[22])</f>
        <v/>
      </c>
      <c r="BA873" s="30">
        <f>SUMIF([1]route!$E$3:$E$10005,E873,[1]!Table1[23])</f>
        <v/>
      </c>
      <c r="BB873" s="30">
        <f>SUMIF([1]route!$E$3:$E$10005,E873,[1]!Table1[24])</f>
        <v/>
      </c>
      <c r="BC873" s="30">
        <f>SUMIF([1]route!$E$3:$E$10005,E873,[1]!Table1[25])</f>
        <v/>
      </c>
      <c r="BD873" s="30">
        <f>SUMIF([1]route!$E$3:$E$10005,E873,[1]!Table1[26])</f>
        <v/>
      </c>
      <c r="BE873" s="30">
        <f>SUMIF([1]route!$E$3:$E$10005,E873,[1]!Table1[27])</f>
        <v/>
      </c>
      <c r="BF873" s="30">
        <f>SUMIF([1]route!$E$3:$E$10005,E873,[1]!Table1[28])</f>
        <v/>
      </c>
      <c r="BG873" s="30">
        <f>SUMIF([1]route!$E$3:$E$10005,E873,[1]!Table1[29])</f>
        <v/>
      </c>
      <c r="BH873" s="30">
        <f>SUMIF([1]route!$E$3:$E$10005,E873,[1]!Table1[30])</f>
        <v/>
      </c>
      <c r="BI873" s="30">
        <f>SUMIF([1]route!$E$3:$E$10005,E873,[1]!Table1[31])</f>
        <v/>
      </c>
      <c r="BJ873" s="30">
        <f>SUMIF([1]route!$E$3:$E$10005,E873,[1]!Table1[Remain PO])</f>
        <v/>
      </c>
      <c r="BK873" s="31">
        <f>SUMIF([1]route!$E$3:$E$10005,E873,[1]!Table1[N+1])</f>
        <v/>
      </c>
      <c r="BL873" s="31">
        <f>SUMIF([1]route!$E$3:$E$10005,E873,[1]!Table1[N+2])</f>
        <v/>
      </c>
      <c r="BM873" s="31">
        <f>SUMIF([1]route!$E$3:$E$10005,E873,[1]!Table1[N+3])</f>
        <v/>
      </c>
      <c r="BN873" s="32">
        <f>SUMIF([1]route!$E$3:$E$10005,E873,[1]!Table1[N+4])</f>
        <v/>
      </c>
      <c r="BP873" s="37">
        <f>$V873-$AD873</f>
        <v/>
      </c>
      <c r="BQ873" s="35">
        <f>BP873-AE873</f>
        <v/>
      </c>
      <c r="BR873" s="35">
        <f>BQ873-AF873</f>
        <v/>
      </c>
      <c r="BS873" s="35">
        <f>BR873-AG873</f>
        <v/>
      </c>
      <c r="BT873" s="35">
        <f>BS873-AH873</f>
        <v/>
      </c>
      <c r="BU873" s="35">
        <f>BT873-AI873</f>
        <v/>
      </c>
      <c r="BV873" s="35">
        <f>BU873-AJ873</f>
        <v/>
      </c>
      <c r="BW873" s="35">
        <f>BV873-AK873</f>
        <v/>
      </c>
      <c r="BX873" s="35">
        <f>BW873-AL873</f>
        <v/>
      </c>
      <c r="BY873" s="35">
        <f>BX873-AM873</f>
        <v/>
      </c>
      <c r="BZ873" s="35">
        <f>BY873-AN873</f>
        <v/>
      </c>
      <c r="CA873" s="35">
        <f>BZ873-AO873</f>
        <v/>
      </c>
      <c r="CB873" s="35">
        <f>CA873-AP873</f>
        <v/>
      </c>
      <c r="CC873" s="35">
        <f>CB873-AQ873</f>
        <v/>
      </c>
      <c r="CD873" s="35">
        <f>CC873-AR873</f>
        <v/>
      </c>
      <c r="CE873" s="35">
        <f>CD873-AS873</f>
        <v/>
      </c>
      <c r="CF873" s="35">
        <f>CE873-AT873</f>
        <v/>
      </c>
      <c r="CG873" s="35">
        <f>CF873-AU873</f>
        <v/>
      </c>
      <c r="CH873" s="35">
        <f>CG873-AV873</f>
        <v/>
      </c>
      <c r="CI873" s="35">
        <f>CH873-AW873</f>
        <v/>
      </c>
      <c r="CJ873" s="35">
        <f>CI873-AX873</f>
        <v/>
      </c>
      <c r="CK873" s="35">
        <f>CJ873-AY873</f>
        <v/>
      </c>
      <c r="CL873" s="35">
        <f>CK873-AZ873</f>
        <v/>
      </c>
      <c r="CM873" s="35">
        <f>CL873-BA873</f>
        <v/>
      </c>
      <c r="CN873" s="35">
        <f>CM873-BB873</f>
        <v/>
      </c>
      <c r="CO873" s="35">
        <f>CN873-BC873</f>
        <v/>
      </c>
      <c r="CP873" s="35">
        <f>CO873-BD873</f>
        <v/>
      </c>
      <c r="CQ873" s="35">
        <f>CP873-BE873</f>
        <v/>
      </c>
      <c r="CR873" s="35">
        <f>CQ873-BF873</f>
        <v/>
      </c>
      <c r="CS873" s="35">
        <f>CR873-BG873</f>
        <v/>
      </c>
      <c r="CT873" s="35">
        <f>CS873-BH873</f>
        <v/>
      </c>
      <c r="CU873" s="35">
        <f>CT873-BI873</f>
        <v/>
      </c>
      <c r="CV873" s="35">
        <f>CU873-BJ873</f>
        <v/>
      </c>
      <c r="CW873" s="38">
        <f>CV873-BK873</f>
        <v/>
      </c>
      <c r="CX873" s="38">
        <f>CW873-BL873</f>
        <v/>
      </c>
      <c r="CY873" s="38">
        <f>CX873-BM873</f>
        <v/>
      </c>
      <c r="CZ873" s="39">
        <f>CY873-BN873</f>
        <v/>
      </c>
      <c r="DA873" s="35" t="n"/>
    </row>
    <row r="874">
      <c r="D874" s="19" t="n"/>
      <c r="E874" s="19" t="n"/>
      <c r="F874" s="21" t="n"/>
      <c r="G874" s="21" t="n"/>
      <c r="H874" s="21" t="n"/>
      <c r="I874" s="19" t="n"/>
      <c r="J874" s="19" t="n"/>
      <c r="K874" s="21" t="n"/>
      <c r="L874" s="21" t="n"/>
      <c r="M874" s="22" t="n"/>
      <c r="N874" s="22" t="n"/>
      <c r="O874" s="19" t="n"/>
      <c r="P874" s="21" t="n"/>
      <c r="Q874" s="167">
        <f>'Cutting Rules'!AD874</f>
        <v/>
      </c>
      <c r="R874" s="168" t="n"/>
      <c r="S874" s="24" t="n"/>
      <c r="T874" s="169" t="inlineStr"/>
      <c r="U874" s="19" t="n"/>
      <c r="V874" s="25" t="n"/>
      <c r="W874" s="26" t="n"/>
      <c r="X874" s="27" t="n"/>
      <c r="Y874" s="47" t="n"/>
      <c r="Z874" s="121">
        <f>IFERROR(VLOOKUP(E874,[1]route!$E$3:$BL$10005,59,0),"")&amp;IFERROR(VLOOKUP(E874,[1]route!$E$3:$BL$10005,60,0),"")</f>
        <v/>
      </c>
      <c r="AA874" s="172">
        <f>IF(R874&gt;V874,R874-V874,0)</f>
        <v/>
      </c>
      <c r="AB874" s="173">
        <f>AA874*O874*N874/1000</f>
        <v/>
      </c>
      <c r="AC874" s="4">
        <f>IFERROR(MATCH($X874,$BP874:$CZ874,0),"")</f>
        <v/>
      </c>
      <c r="AD874" s="29" t="n">
        <v>0</v>
      </c>
      <c r="AE874" s="30">
        <f>SUMIF([1]route!$E$3:$E$10005,E874,[1]!Table1[1])</f>
        <v/>
      </c>
      <c r="AF874" s="30">
        <f>SUMIF([1]route!$E$3:$E$10005,E874,[1]!Table1[2])</f>
        <v/>
      </c>
      <c r="AG874" s="30">
        <f>SUMIF([1]route!$E$3:$E$10005,E874,[1]!Table1[3])</f>
        <v/>
      </c>
      <c r="AH874" s="30">
        <f>SUMIF([1]route!$E$3:$E$10005,E874,[1]!Table1[4])</f>
        <v/>
      </c>
      <c r="AI874" s="30">
        <f>SUMIF([1]route!$E$3:$E$10005,E874,[1]!Table1[5])</f>
        <v/>
      </c>
      <c r="AJ874" s="30">
        <f>SUMIF([1]route!$E$3:$E$10005,E874,[1]!Table1[6])</f>
        <v/>
      </c>
      <c r="AK874" s="30">
        <f>SUMIF([1]route!$E$3:$E$10005,E874,[1]!Table1[7])</f>
        <v/>
      </c>
      <c r="AL874" s="30">
        <f>SUMIF([1]route!$E$3:$E$10005,E874,[1]!Table1[8])</f>
        <v/>
      </c>
      <c r="AM874" s="30">
        <f>SUMIF([1]route!$E$3:$E$10005,E874,[1]!Table1[9])</f>
        <v/>
      </c>
      <c r="AN874" s="30">
        <f>SUMIF([1]route!$E$3:$E$10005,E874,[1]!Table1[10])</f>
        <v/>
      </c>
      <c r="AO874" s="30">
        <f>SUMIF([1]route!$E$3:$E$10005,E874,[1]!Table1[11])</f>
        <v/>
      </c>
      <c r="AP874" s="30">
        <f>SUMIF([1]route!$E$3:$E$10005,E874,[1]!Table1[12])</f>
        <v/>
      </c>
      <c r="AQ874" s="30">
        <f>SUMIF([1]route!$E$3:$E$10005,E874,[1]!Table1[13])</f>
        <v/>
      </c>
      <c r="AR874" s="30">
        <f>SUMIF([1]route!$E$3:$E$10005,E874,[1]!Table1[14])</f>
        <v/>
      </c>
      <c r="AS874" s="30">
        <f>SUMIF([1]route!$E$3:$E$10005,E874,[1]!Table1[15])</f>
        <v/>
      </c>
      <c r="AT874" s="30">
        <f>SUMIF([1]route!$E$3:$E$10005,E874,[1]!Table1[16])</f>
        <v/>
      </c>
      <c r="AU874" s="30">
        <f>SUMIF([1]route!$E$3:$E$10005,E874,[1]!Table1[17])</f>
        <v/>
      </c>
      <c r="AV874" s="30">
        <f>SUMIF([1]route!$E$3:$E$10005,E874,[1]!Table1[18])</f>
        <v/>
      </c>
      <c r="AW874" s="30">
        <f>SUMIF([1]route!$E$3:$E$10005,E874,[1]!Table1[19])</f>
        <v/>
      </c>
      <c r="AX874" s="30">
        <f>SUMIF([1]route!$E$3:$E$10005,E874,[1]!Table1[20])</f>
        <v/>
      </c>
      <c r="AY874" s="30">
        <f>SUMIF([1]route!$E$3:$E$10005,E874,[1]!Table1[21])</f>
        <v/>
      </c>
      <c r="AZ874" s="30">
        <f>SUMIF([1]route!$E$3:$E$10005,E874,[1]!Table1[22])</f>
        <v/>
      </c>
      <c r="BA874" s="30">
        <f>SUMIF([1]route!$E$3:$E$10005,E874,[1]!Table1[23])</f>
        <v/>
      </c>
      <c r="BB874" s="30">
        <f>SUMIF([1]route!$E$3:$E$10005,E874,[1]!Table1[24])</f>
        <v/>
      </c>
      <c r="BC874" s="30">
        <f>SUMIF([1]route!$E$3:$E$10005,E874,[1]!Table1[25])</f>
        <v/>
      </c>
      <c r="BD874" s="30">
        <f>SUMIF([1]route!$E$3:$E$10005,E874,[1]!Table1[26])</f>
        <v/>
      </c>
      <c r="BE874" s="30">
        <f>SUMIF([1]route!$E$3:$E$10005,E874,[1]!Table1[27])</f>
        <v/>
      </c>
      <c r="BF874" s="30">
        <f>SUMIF([1]route!$E$3:$E$10005,E874,[1]!Table1[28])</f>
        <v/>
      </c>
      <c r="BG874" s="30">
        <f>SUMIF([1]route!$E$3:$E$10005,E874,[1]!Table1[29])</f>
        <v/>
      </c>
      <c r="BH874" s="30">
        <f>SUMIF([1]route!$E$3:$E$10005,E874,[1]!Table1[30])</f>
        <v/>
      </c>
      <c r="BI874" s="30">
        <f>SUMIF([1]route!$E$3:$E$10005,E874,[1]!Table1[31])</f>
        <v/>
      </c>
      <c r="BJ874" s="30">
        <f>SUMIF([1]route!$E$3:$E$10005,E874,[1]!Table1[Remain PO])</f>
        <v/>
      </c>
      <c r="BK874" s="31">
        <f>SUMIF([1]route!$E$3:$E$10005,E874,[1]!Table1[N+1])</f>
        <v/>
      </c>
      <c r="BL874" s="31">
        <f>SUMIF([1]route!$E$3:$E$10005,E874,[1]!Table1[N+2])</f>
        <v/>
      </c>
      <c r="BM874" s="31">
        <f>SUMIF([1]route!$E$3:$E$10005,E874,[1]!Table1[N+3])</f>
        <v/>
      </c>
      <c r="BN874" s="32">
        <f>SUMIF([1]route!$E$3:$E$10005,E874,[1]!Table1[N+4])</f>
        <v/>
      </c>
      <c r="BP874" s="37">
        <f>$V874-$AD874</f>
        <v/>
      </c>
      <c r="BQ874" s="35">
        <f>BP874-AE874</f>
        <v/>
      </c>
      <c r="BR874" s="35">
        <f>BQ874-AF874</f>
        <v/>
      </c>
      <c r="BS874" s="35">
        <f>BR874-AG874</f>
        <v/>
      </c>
      <c r="BT874" s="35">
        <f>BS874-AH874</f>
        <v/>
      </c>
      <c r="BU874" s="35">
        <f>BT874-AI874</f>
        <v/>
      </c>
      <c r="BV874" s="35">
        <f>BU874-AJ874</f>
        <v/>
      </c>
      <c r="BW874" s="35">
        <f>BV874-AK874</f>
        <v/>
      </c>
      <c r="BX874" s="35">
        <f>BW874-AL874</f>
        <v/>
      </c>
      <c r="BY874" s="35">
        <f>BX874-AM874</f>
        <v/>
      </c>
      <c r="BZ874" s="35">
        <f>BY874-AN874</f>
        <v/>
      </c>
      <c r="CA874" s="35">
        <f>BZ874-AO874</f>
        <v/>
      </c>
      <c r="CB874" s="35">
        <f>CA874-AP874</f>
        <v/>
      </c>
      <c r="CC874" s="35">
        <f>CB874-AQ874</f>
        <v/>
      </c>
      <c r="CD874" s="35">
        <f>CC874-AR874</f>
        <v/>
      </c>
      <c r="CE874" s="35">
        <f>CD874-AS874</f>
        <v/>
      </c>
      <c r="CF874" s="35">
        <f>CE874-AT874</f>
        <v/>
      </c>
      <c r="CG874" s="35">
        <f>CF874-AU874</f>
        <v/>
      </c>
      <c r="CH874" s="35">
        <f>CG874-AV874</f>
        <v/>
      </c>
      <c r="CI874" s="35">
        <f>CH874-AW874</f>
        <v/>
      </c>
      <c r="CJ874" s="35">
        <f>CI874-AX874</f>
        <v/>
      </c>
      <c r="CK874" s="35">
        <f>CJ874-AY874</f>
        <v/>
      </c>
      <c r="CL874" s="35">
        <f>CK874-AZ874</f>
        <v/>
      </c>
      <c r="CM874" s="35">
        <f>CL874-BA874</f>
        <v/>
      </c>
      <c r="CN874" s="35">
        <f>CM874-BB874</f>
        <v/>
      </c>
      <c r="CO874" s="35">
        <f>CN874-BC874</f>
        <v/>
      </c>
      <c r="CP874" s="35">
        <f>CO874-BD874</f>
        <v/>
      </c>
      <c r="CQ874" s="35">
        <f>CP874-BE874</f>
        <v/>
      </c>
      <c r="CR874" s="35">
        <f>CQ874-BF874</f>
        <v/>
      </c>
      <c r="CS874" s="35">
        <f>CR874-BG874</f>
        <v/>
      </c>
      <c r="CT874" s="35">
        <f>CS874-BH874</f>
        <v/>
      </c>
      <c r="CU874" s="35">
        <f>CT874-BI874</f>
        <v/>
      </c>
      <c r="CV874" s="35">
        <f>CU874-BJ874</f>
        <v/>
      </c>
      <c r="CW874" s="38">
        <f>CV874-BK874</f>
        <v/>
      </c>
      <c r="CX874" s="38">
        <f>CW874-BL874</f>
        <v/>
      </c>
      <c r="CY874" s="38">
        <f>CX874-BM874</f>
        <v/>
      </c>
      <c r="CZ874" s="39">
        <f>CY874-BN874</f>
        <v/>
      </c>
      <c r="DA874" s="35" t="n"/>
    </row>
    <row r="875">
      <c r="D875" s="19" t="n"/>
      <c r="E875" s="19" t="n"/>
      <c r="F875" s="21" t="n"/>
      <c r="G875" s="21" t="n"/>
      <c r="H875" s="21" t="n"/>
      <c r="I875" s="19" t="n"/>
      <c r="J875" s="19" t="n"/>
      <c r="K875" s="21" t="n"/>
      <c r="L875" s="21" t="n"/>
      <c r="M875" s="22" t="n"/>
      <c r="N875" s="22" t="n"/>
      <c r="O875" s="19" t="n"/>
      <c r="P875" s="21" t="n"/>
      <c r="Q875" s="167">
        <f>'Cutting Rules'!AD875</f>
        <v/>
      </c>
      <c r="R875" s="168" t="n"/>
      <c r="S875" s="24" t="n"/>
      <c r="T875" s="169" t="inlineStr"/>
      <c r="U875" s="19" t="n"/>
      <c r="V875" s="25" t="n"/>
      <c r="W875" s="26" t="n"/>
      <c r="X875" s="27" t="n"/>
      <c r="Y875" s="47" t="n"/>
      <c r="Z875" s="121">
        <f>IFERROR(VLOOKUP(E875,[1]route!$E$3:$BL$10005,59,0),"")&amp;IFERROR(VLOOKUP(E875,[1]route!$E$3:$BL$10005,60,0),"")</f>
        <v/>
      </c>
      <c r="AA875" s="172">
        <f>IF(R875&gt;V875,R875-V875,0)</f>
        <v/>
      </c>
      <c r="AB875" s="173">
        <f>AA875*O875*N875/1000</f>
        <v/>
      </c>
      <c r="AC875" s="4">
        <f>IFERROR(MATCH($X875,$BP875:$CZ875,0),"")</f>
        <v/>
      </c>
      <c r="AD875" s="29" t="n">
        <v>0</v>
      </c>
      <c r="AE875" s="30">
        <f>SUMIF([1]route!$E$3:$E$10005,E875,[1]!Table1[1])</f>
        <v/>
      </c>
      <c r="AF875" s="30">
        <f>SUMIF([1]route!$E$3:$E$10005,E875,[1]!Table1[2])</f>
        <v/>
      </c>
      <c r="AG875" s="30">
        <f>SUMIF([1]route!$E$3:$E$10005,E875,[1]!Table1[3])</f>
        <v/>
      </c>
      <c r="AH875" s="30">
        <f>SUMIF([1]route!$E$3:$E$10005,E875,[1]!Table1[4])</f>
        <v/>
      </c>
      <c r="AI875" s="30">
        <f>SUMIF([1]route!$E$3:$E$10005,E875,[1]!Table1[5])</f>
        <v/>
      </c>
      <c r="AJ875" s="30">
        <f>SUMIF([1]route!$E$3:$E$10005,E875,[1]!Table1[6])</f>
        <v/>
      </c>
      <c r="AK875" s="30">
        <f>SUMIF([1]route!$E$3:$E$10005,E875,[1]!Table1[7])</f>
        <v/>
      </c>
      <c r="AL875" s="30">
        <f>SUMIF([1]route!$E$3:$E$10005,E875,[1]!Table1[8])</f>
        <v/>
      </c>
      <c r="AM875" s="30">
        <f>SUMIF([1]route!$E$3:$E$10005,E875,[1]!Table1[9])</f>
        <v/>
      </c>
      <c r="AN875" s="30">
        <f>SUMIF([1]route!$E$3:$E$10005,E875,[1]!Table1[10])</f>
        <v/>
      </c>
      <c r="AO875" s="30">
        <f>SUMIF([1]route!$E$3:$E$10005,E875,[1]!Table1[11])</f>
        <v/>
      </c>
      <c r="AP875" s="30">
        <f>SUMIF([1]route!$E$3:$E$10005,E875,[1]!Table1[12])</f>
        <v/>
      </c>
      <c r="AQ875" s="30">
        <f>SUMIF([1]route!$E$3:$E$10005,E875,[1]!Table1[13])</f>
        <v/>
      </c>
      <c r="AR875" s="30">
        <f>SUMIF([1]route!$E$3:$E$10005,E875,[1]!Table1[14])</f>
        <v/>
      </c>
      <c r="AS875" s="30">
        <f>SUMIF([1]route!$E$3:$E$10005,E875,[1]!Table1[15])</f>
        <v/>
      </c>
      <c r="AT875" s="30">
        <f>SUMIF([1]route!$E$3:$E$10005,E875,[1]!Table1[16])</f>
        <v/>
      </c>
      <c r="AU875" s="30">
        <f>SUMIF([1]route!$E$3:$E$10005,E875,[1]!Table1[17])</f>
        <v/>
      </c>
      <c r="AV875" s="30">
        <f>SUMIF([1]route!$E$3:$E$10005,E875,[1]!Table1[18])</f>
        <v/>
      </c>
      <c r="AW875" s="30">
        <f>SUMIF([1]route!$E$3:$E$10005,E875,[1]!Table1[19])</f>
        <v/>
      </c>
      <c r="AX875" s="30">
        <f>SUMIF([1]route!$E$3:$E$10005,E875,[1]!Table1[20])</f>
        <v/>
      </c>
      <c r="AY875" s="30">
        <f>SUMIF([1]route!$E$3:$E$10005,E875,[1]!Table1[21])</f>
        <v/>
      </c>
      <c r="AZ875" s="30">
        <f>SUMIF([1]route!$E$3:$E$10005,E875,[1]!Table1[22])</f>
        <v/>
      </c>
      <c r="BA875" s="30">
        <f>SUMIF([1]route!$E$3:$E$10005,E875,[1]!Table1[23])</f>
        <v/>
      </c>
      <c r="BB875" s="30">
        <f>SUMIF([1]route!$E$3:$E$10005,E875,[1]!Table1[24])</f>
        <v/>
      </c>
      <c r="BC875" s="30">
        <f>SUMIF([1]route!$E$3:$E$10005,E875,[1]!Table1[25])</f>
        <v/>
      </c>
      <c r="BD875" s="30">
        <f>SUMIF([1]route!$E$3:$E$10005,E875,[1]!Table1[26])</f>
        <v/>
      </c>
      <c r="BE875" s="30">
        <f>SUMIF([1]route!$E$3:$E$10005,E875,[1]!Table1[27])</f>
        <v/>
      </c>
      <c r="BF875" s="30">
        <f>SUMIF([1]route!$E$3:$E$10005,E875,[1]!Table1[28])</f>
        <v/>
      </c>
      <c r="BG875" s="30">
        <f>SUMIF([1]route!$E$3:$E$10005,E875,[1]!Table1[29])</f>
        <v/>
      </c>
      <c r="BH875" s="30">
        <f>SUMIF([1]route!$E$3:$E$10005,E875,[1]!Table1[30])</f>
        <v/>
      </c>
      <c r="BI875" s="30">
        <f>SUMIF([1]route!$E$3:$E$10005,E875,[1]!Table1[31])</f>
        <v/>
      </c>
      <c r="BJ875" s="30">
        <f>SUMIF([1]route!$E$3:$E$10005,E875,[1]!Table1[Remain PO])</f>
        <v/>
      </c>
      <c r="BK875" s="31">
        <f>SUMIF([1]route!$E$3:$E$10005,E875,[1]!Table1[N+1])</f>
        <v/>
      </c>
      <c r="BL875" s="31">
        <f>SUMIF([1]route!$E$3:$E$10005,E875,[1]!Table1[N+2])</f>
        <v/>
      </c>
      <c r="BM875" s="31">
        <f>SUMIF([1]route!$E$3:$E$10005,E875,[1]!Table1[N+3])</f>
        <v/>
      </c>
      <c r="BN875" s="32">
        <f>SUMIF([1]route!$E$3:$E$10005,E875,[1]!Table1[N+4])</f>
        <v/>
      </c>
      <c r="BP875" s="37">
        <f>$V875-$AD875</f>
        <v/>
      </c>
      <c r="BQ875" s="35">
        <f>BP875-AE875</f>
        <v/>
      </c>
      <c r="BR875" s="35">
        <f>BQ875-AF875</f>
        <v/>
      </c>
      <c r="BS875" s="35">
        <f>BR875-AG875</f>
        <v/>
      </c>
      <c r="BT875" s="35">
        <f>BS875-AH875</f>
        <v/>
      </c>
      <c r="BU875" s="35">
        <f>BT875-AI875</f>
        <v/>
      </c>
      <c r="BV875" s="35">
        <f>BU875-AJ875</f>
        <v/>
      </c>
      <c r="BW875" s="35">
        <f>BV875-AK875</f>
        <v/>
      </c>
      <c r="BX875" s="35">
        <f>BW875-AL875</f>
        <v/>
      </c>
      <c r="BY875" s="35">
        <f>BX875-AM875</f>
        <v/>
      </c>
      <c r="BZ875" s="35">
        <f>BY875-AN875</f>
        <v/>
      </c>
      <c r="CA875" s="35">
        <f>BZ875-AO875</f>
        <v/>
      </c>
      <c r="CB875" s="35">
        <f>CA875-AP875</f>
        <v/>
      </c>
      <c r="CC875" s="35">
        <f>CB875-AQ875</f>
        <v/>
      </c>
      <c r="CD875" s="35">
        <f>CC875-AR875</f>
        <v/>
      </c>
      <c r="CE875" s="35">
        <f>CD875-AS875</f>
        <v/>
      </c>
      <c r="CF875" s="35">
        <f>CE875-AT875</f>
        <v/>
      </c>
      <c r="CG875" s="35">
        <f>CF875-AU875</f>
        <v/>
      </c>
      <c r="CH875" s="35">
        <f>CG875-AV875</f>
        <v/>
      </c>
      <c r="CI875" s="35">
        <f>CH875-AW875</f>
        <v/>
      </c>
      <c r="CJ875" s="35">
        <f>CI875-AX875</f>
        <v/>
      </c>
      <c r="CK875" s="35">
        <f>CJ875-AY875</f>
        <v/>
      </c>
      <c r="CL875" s="35">
        <f>CK875-AZ875</f>
        <v/>
      </c>
      <c r="CM875" s="35">
        <f>CL875-BA875</f>
        <v/>
      </c>
      <c r="CN875" s="35">
        <f>CM875-BB875</f>
        <v/>
      </c>
      <c r="CO875" s="35">
        <f>CN875-BC875</f>
        <v/>
      </c>
      <c r="CP875" s="35">
        <f>CO875-BD875</f>
        <v/>
      </c>
      <c r="CQ875" s="35">
        <f>CP875-BE875</f>
        <v/>
      </c>
      <c r="CR875" s="35">
        <f>CQ875-BF875</f>
        <v/>
      </c>
      <c r="CS875" s="35">
        <f>CR875-BG875</f>
        <v/>
      </c>
      <c r="CT875" s="35">
        <f>CS875-BH875</f>
        <v/>
      </c>
      <c r="CU875" s="35">
        <f>CT875-BI875</f>
        <v/>
      </c>
      <c r="CV875" s="35">
        <f>CU875-BJ875</f>
        <v/>
      </c>
      <c r="CW875" s="38">
        <f>CV875-BK875</f>
        <v/>
      </c>
      <c r="CX875" s="38">
        <f>CW875-BL875</f>
        <v/>
      </c>
      <c r="CY875" s="38">
        <f>CX875-BM875</f>
        <v/>
      </c>
      <c r="CZ875" s="39">
        <f>CY875-BN875</f>
        <v/>
      </c>
      <c r="DA875" s="35" t="n"/>
    </row>
    <row r="876">
      <c r="D876" s="19" t="n"/>
      <c r="E876" s="19" t="n"/>
      <c r="F876" s="21" t="n"/>
      <c r="G876" s="21" t="n"/>
      <c r="H876" s="21" t="n"/>
      <c r="I876" s="19" t="n"/>
      <c r="J876" s="19" t="n"/>
      <c r="K876" s="21" t="n"/>
      <c r="L876" s="21" t="n"/>
      <c r="M876" s="22" t="n"/>
      <c r="N876" s="22" t="n"/>
      <c r="O876" s="19" t="n"/>
      <c r="P876" s="21" t="n"/>
      <c r="Q876" s="167">
        <f>'Cutting Rules'!AD876</f>
        <v/>
      </c>
      <c r="R876" s="168" t="n"/>
      <c r="S876" s="24" t="n"/>
      <c r="T876" s="169" t="inlineStr"/>
      <c r="U876" s="19" t="n"/>
      <c r="V876" s="25" t="n"/>
      <c r="W876" s="26" t="n"/>
      <c r="X876" s="27" t="n"/>
      <c r="Y876" s="47" t="n"/>
      <c r="Z876" s="121">
        <f>IFERROR(VLOOKUP(E876,[1]route!$E$3:$BL$10005,59,0),"")&amp;IFERROR(VLOOKUP(E876,[1]route!$E$3:$BL$10005,60,0),"")</f>
        <v/>
      </c>
      <c r="AA876" s="172">
        <f>IF(R876&gt;V876,R876-V876,0)</f>
        <v/>
      </c>
      <c r="AB876" s="173">
        <f>AA876*O876*N876/1000</f>
        <v/>
      </c>
      <c r="AC876" s="4">
        <f>IFERROR(MATCH($X876,$BP876:$CZ876,0),"")</f>
        <v/>
      </c>
      <c r="AD876" s="29" t="n">
        <v>0</v>
      </c>
      <c r="AE876" s="30">
        <f>SUMIF([1]route!$E$3:$E$10005,E876,[1]!Table1[1])</f>
        <v/>
      </c>
      <c r="AF876" s="30">
        <f>SUMIF([1]route!$E$3:$E$10005,E876,[1]!Table1[2])</f>
        <v/>
      </c>
      <c r="AG876" s="30">
        <f>SUMIF([1]route!$E$3:$E$10005,E876,[1]!Table1[3])</f>
        <v/>
      </c>
      <c r="AH876" s="30">
        <f>SUMIF([1]route!$E$3:$E$10005,E876,[1]!Table1[4])</f>
        <v/>
      </c>
      <c r="AI876" s="30">
        <f>SUMIF([1]route!$E$3:$E$10005,E876,[1]!Table1[5])</f>
        <v/>
      </c>
      <c r="AJ876" s="30">
        <f>SUMIF([1]route!$E$3:$E$10005,E876,[1]!Table1[6])</f>
        <v/>
      </c>
      <c r="AK876" s="30">
        <f>SUMIF([1]route!$E$3:$E$10005,E876,[1]!Table1[7])</f>
        <v/>
      </c>
      <c r="AL876" s="30">
        <f>SUMIF([1]route!$E$3:$E$10005,E876,[1]!Table1[8])</f>
        <v/>
      </c>
      <c r="AM876" s="30">
        <f>SUMIF([1]route!$E$3:$E$10005,E876,[1]!Table1[9])</f>
        <v/>
      </c>
      <c r="AN876" s="30">
        <f>SUMIF([1]route!$E$3:$E$10005,E876,[1]!Table1[10])</f>
        <v/>
      </c>
      <c r="AO876" s="30">
        <f>SUMIF([1]route!$E$3:$E$10005,E876,[1]!Table1[11])</f>
        <v/>
      </c>
      <c r="AP876" s="30">
        <f>SUMIF([1]route!$E$3:$E$10005,E876,[1]!Table1[12])</f>
        <v/>
      </c>
      <c r="AQ876" s="30">
        <f>SUMIF([1]route!$E$3:$E$10005,E876,[1]!Table1[13])</f>
        <v/>
      </c>
      <c r="AR876" s="30">
        <f>SUMIF([1]route!$E$3:$E$10005,E876,[1]!Table1[14])</f>
        <v/>
      </c>
      <c r="AS876" s="30">
        <f>SUMIF([1]route!$E$3:$E$10005,E876,[1]!Table1[15])</f>
        <v/>
      </c>
      <c r="AT876" s="30">
        <f>SUMIF([1]route!$E$3:$E$10005,E876,[1]!Table1[16])</f>
        <v/>
      </c>
      <c r="AU876" s="30">
        <f>SUMIF([1]route!$E$3:$E$10005,E876,[1]!Table1[17])</f>
        <v/>
      </c>
      <c r="AV876" s="30">
        <f>SUMIF([1]route!$E$3:$E$10005,E876,[1]!Table1[18])</f>
        <v/>
      </c>
      <c r="AW876" s="30">
        <f>SUMIF([1]route!$E$3:$E$10005,E876,[1]!Table1[19])</f>
        <v/>
      </c>
      <c r="AX876" s="30">
        <f>SUMIF([1]route!$E$3:$E$10005,E876,[1]!Table1[20])</f>
        <v/>
      </c>
      <c r="AY876" s="30">
        <f>SUMIF([1]route!$E$3:$E$10005,E876,[1]!Table1[21])</f>
        <v/>
      </c>
      <c r="AZ876" s="30">
        <f>SUMIF([1]route!$E$3:$E$10005,E876,[1]!Table1[22])</f>
        <v/>
      </c>
      <c r="BA876" s="30">
        <f>SUMIF([1]route!$E$3:$E$10005,E876,[1]!Table1[23])</f>
        <v/>
      </c>
      <c r="BB876" s="30">
        <f>SUMIF([1]route!$E$3:$E$10005,E876,[1]!Table1[24])</f>
        <v/>
      </c>
      <c r="BC876" s="30">
        <f>SUMIF([1]route!$E$3:$E$10005,E876,[1]!Table1[25])</f>
        <v/>
      </c>
      <c r="BD876" s="30">
        <f>SUMIF([1]route!$E$3:$E$10005,E876,[1]!Table1[26])</f>
        <v/>
      </c>
      <c r="BE876" s="30">
        <f>SUMIF([1]route!$E$3:$E$10005,E876,[1]!Table1[27])</f>
        <v/>
      </c>
      <c r="BF876" s="30">
        <f>SUMIF([1]route!$E$3:$E$10005,E876,[1]!Table1[28])</f>
        <v/>
      </c>
      <c r="BG876" s="30">
        <f>SUMIF([1]route!$E$3:$E$10005,E876,[1]!Table1[29])</f>
        <v/>
      </c>
      <c r="BH876" s="30">
        <f>SUMIF([1]route!$E$3:$E$10005,E876,[1]!Table1[30])</f>
        <v/>
      </c>
      <c r="BI876" s="30">
        <f>SUMIF([1]route!$E$3:$E$10005,E876,[1]!Table1[31])</f>
        <v/>
      </c>
      <c r="BJ876" s="30">
        <f>SUMIF([1]route!$E$3:$E$10005,E876,[1]!Table1[Remain PO])</f>
        <v/>
      </c>
      <c r="BK876" s="31">
        <f>SUMIF([1]route!$E$3:$E$10005,E876,[1]!Table1[N+1])</f>
        <v/>
      </c>
      <c r="BL876" s="31">
        <f>SUMIF([1]route!$E$3:$E$10005,E876,[1]!Table1[N+2])</f>
        <v/>
      </c>
      <c r="BM876" s="31">
        <f>SUMIF([1]route!$E$3:$E$10005,E876,[1]!Table1[N+3])</f>
        <v/>
      </c>
      <c r="BN876" s="32">
        <f>SUMIF([1]route!$E$3:$E$10005,E876,[1]!Table1[N+4])</f>
        <v/>
      </c>
      <c r="BP876" s="37">
        <f>$V876-$AD876</f>
        <v/>
      </c>
      <c r="BQ876" s="35">
        <f>BP876-AE876</f>
        <v/>
      </c>
      <c r="BR876" s="35">
        <f>BQ876-AF876</f>
        <v/>
      </c>
      <c r="BS876" s="35">
        <f>BR876-AG876</f>
        <v/>
      </c>
      <c r="BT876" s="35">
        <f>BS876-AH876</f>
        <v/>
      </c>
      <c r="BU876" s="35">
        <f>BT876-AI876</f>
        <v/>
      </c>
      <c r="BV876" s="35">
        <f>BU876-AJ876</f>
        <v/>
      </c>
      <c r="BW876" s="35">
        <f>BV876-AK876</f>
        <v/>
      </c>
      <c r="BX876" s="35">
        <f>BW876-AL876</f>
        <v/>
      </c>
      <c r="BY876" s="35">
        <f>BX876-AM876</f>
        <v/>
      </c>
      <c r="BZ876" s="35">
        <f>BY876-AN876</f>
        <v/>
      </c>
      <c r="CA876" s="35">
        <f>BZ876-AO876</f>
        <v/>
      </c>
      <c r="CB876" s="35">
        <f>CA876-AP876</f>
        <v/>
      </c>
      <c r="CC876" s="35">
        <f>CB876-AQ876</f>
        <v/>
      </c>
      <c r="CD876" s="35">
        <f>CC876-AR876</f>
        <v/>
      </c>
      <c r="CE876" s="35">
        <f>CD876-AS876</f>
        <v/>
      </c>
      <c r="CF876" s="35">
        <f>CE876-AT876</f>
        <v/>
      </c>
      <c r="CG876" s="35">
        <f>CF876-AU876</f>
        <v/>
      </c>
      <c r="CH876" s="35">
        <f>CG876-AV876</f>
        <v/>
      </c>
      <c r="CI876" s="35">
        <f>CH876-AW876</f>
        <v/>
      </c>
      <c r="CJ876" s="35">
        <f>CI876-AX876</f>
        <v/>
      </c>
      <c r="CK876" s="35">
        <f>CJ876-AY876</f>
        <v/>
      </c>
      <c r="CL876" s="35">
        <f>CK876-AZ876</f>
        <v/>
      </c>
      <c r="CM876" s="35">
        <f>CL876-BA876</f>
        <v/>
      </c>
      <c r="CN876" s="35">
        <f>CM876-BB876</f>
        <v/>
      </c>
      <c r="CO876" s="35">
        <f>CN876-BC876</f>
        <v/>
      </c>
      <c r="CP876" s="35">
        <f>CO876-BD876</f>
        <v/>
      </c>
      <c r="CQ876" s="35">
        <f>CP876-BE876</f>
        <v/>
      </c>
      <c r="CR876" s="35">
        <f>CQ876-BF876</f>
        <v/>
      </c>
      <c r="CS876" s="35">
        <f>CR876-BG876</f>
        <v/>
      </c>
      <c r="CT876" s="35">
        <f>CS876-BH876</f>
        <v/>
      </c>
      <c r="CU876" s="35">
        <f>CT876-BI876</f>
        <v/>
      </c>
      <c r="CV876" s="35">
        <f>CU876-BJ876</f>
        <v/>
      </c>
      <c r="CW876" s="38">
        <f>CV876-BK876</f>
        <v/>
      </c>
      <c r="CX876" s="38">
        <f>CW876-BL876</f>
        <v/>
      </c>
      <c r="CY876" s="38">
        <f>CX876-BM876</f>
        <v/>
      </c>
      <c r="CZ876" s="39">
        <f>CY876-BN876</f>
        <v/>
      </c>
      <c r="DA876" s="35" t="n"/>
    </row>
    <row r="877">
      <c r="D877" s="19" t="n"/>
      <c r="E877" s="19" t="n"/>
      <c r="F877" s="21" t="n"/>
      <c r="G877" s="21" t="n"/>
      <c r="H877" s="21" t="n"/>
      <c r="I877" s="19" t="n"/>
      <c r="J877" s="19" t="n"/>
      <c r="K877" s="21" t="n"/>
      <c r="L877" s="21" t="n"/>
      <c r="M877" s="22" t="n"/>
      <c r="N877" s="22" t="n"/>
      <c r="O877" s="19" t="n"/>
      <c r="P877" s="21" t="n"/>
      <c r="Q877" s="167">
        <f>'Cutting Rules'!AD877</f>
        <v/>
      </c>
      <c r="R877" s="168" t="n"/>
      <c r="S877" s="24" t="n"/>
      <c r="T877" s="169" t="inlineStr"/>
      <c r="U877" s="19" t="n"/>
      <c r="V877" s="25" t="n"/>
      <c r="W877" s="26" t="n"/>
      <c r="X877" s="27" t="n"/>
      <c r="Y877" s="47" t="n"/>
      <c r="Z877" s="121">
        <f>IFERROR(VLOOKUP(E877,[1]route!$E$3:$BL$10005,59,0),"")&amp;IFERROR(VLOOKUP(E877,[1]route!$E$3:$BL$10005,60,0),"")</f>
        <v/>
      </c>
      <c r="AA877" s="172">
        <f>IF(R877&gt;V877,R877-V877,0)</f>
        <v/>
      </c>
      <c r="AB877" s="173">
        <f>AA877*O877*N877/1000</f>
        <v/>
      </c>
      <c r="AC877" s="4">
        <f>IFERROR(MATCH($X877,$BP877:$CZ877,0),"")</f>
        <v/>
      </c>
      <c r="AD877" s="29" t="n">
        <v>0</v>
      </c>
      <c r="AE877" s="30">
        <f>SUMIF([1]route!$E$3:$E$10005,E877,[1]!Table1[1])</f>
        <v/>
      </c>
      <c r="AF877" s="30">
        <f>SUMIF([1]route!$E$3:$E$10005,E877,[1]!Table1[2])</f>
        <v/>
      </c>
      <c r="AG877" s="30">
        <f>SUMIF([1]route!$E$3:$E$10005,E877,[1]!Table1[3])</f>
        <v/>
      </c>
      <c r="AH877" s="30">
        <f>SUMIF([1]route!$E$3:$E$10005,E877,[1]!Table1[4])</f>
        <v/>
      </c>
      <c r="AI877" s="30">
        <f>SUMIF([1]route!$E$3:$E$10005,E877,[1]!Table1[5])</f>
        <v/>
      </c>
      <c r="AJ877" s="30">
        <f>SUMIF([1]route!$E$3:$E$10005,E877,[1]!Table1[6])</f>
        <v/>
      </c>
      <c r="AK877" s="30">
        <f>SUMIF([1]route!$E$3:$E$10005,E877,[1]!Table1[7])</f>
        <v/>
      </c>
      <c r="AL877" s="30">
        <f>SUMIF([1]route!$E$3:$E$10005,E877,[1]!Table1[8])</f>
        <v/>
      </c>
      <c r="AM877" s="30">
        <f>SUMIF([1]route!$E$3:$E$10005,E877,[1]!Table1[9])</f>
        <v/>
      </c>
      <c r="AN877" s="30">
        <f>SUMIF([1]route!$E$3:$E$10005,E877,[1]!Table1[10])</f>
        <v/>
      </c>
      <c r="AO877" s="30">
        <f>SUMIF([1]route!$E$3:$E$10005,E877,[1]!Table1[11])</f>
        <v/>
      </c>
      <c r="AP877" s="30">
        <f>SUMIF([1]route!$E$3:$E$10005,E877,[1]!Table1[12])</f>
        <v/>
      </c>
      <c r="AQ877" s="30">
        <f>SUMIF([1]route!$E$3:$E$10005,E877,[1]!Table1[13])</f>
        <v/>
      </c>
      <c r="AR877" s="30">
        <f>SUMIF([1]route!$E$3:$E$10005,E877,[1]!Table1[14])</f>
        <v/>
      </c>
      <c r="AS877" s="30">
        <f>SUMIF([1]route!$E$3:$E$10005,E877,[1]!Table1[15])</f>
        <v/>
      </c>
      <c r="AT877" s="30">
        <f>SUMIF([1]route!$E$3:$E$10005,E877,[1]!Table1[16])</f>
        <v/>
      </c>
      <c r="AU877" s="30">
        <f>SUMIF([1]route!$E$3:$E$10005,E877,[1]!Table1[17])</f>
        <v/>
      </c>
      <c r="AV877" s="30">
        <f>SUMIF([1]route!$E$3:$E$10005,E877,[1]!Table1[18])</f>
        <v/>
      </c>
      <c r="AW877" s="30">
        <f>SUMIF([1]route!$E$3:$E$10005,E877,[1]!Table1[19])</f>
        <v/>
      </c>
      <c r="AX877" s="30">
        <f>SUMIF([1]route!$E$3:$E$10005,E877,[1]!Table1[20])</f>
        <v/>
      </c>
      <c r="AY877" s="30">
        <f>SUMIF([1]route!$E$3:$E$10005,E877,[1]!Table1[21])</f>
        <v/>
      </c>
      <c r="AZ877" s="30">
        <f>SUMIF([1]route!$E$3:$E$10005,E877,[1]!Table1[22])</f>
        <v/>
      </c>
      <c r="BA877" s="30">
        <f>SUMIF([1]route!$E$3:$E$10005,E877,[1]!Table1[23])</f>
        <v/>
      </c>
      <c r="BB877" s="30">
        <f>SUMIF([1]route!$E$3:$E$10005,E877,[1]!Table1[24])</f>
        <v/>
      </c>
      <c r="BC877" s="30">
        <f>SUMIF([1]route!$E$3:$E$10005,E877,[1]!Table1[25])</f>
        <v/>
      </c>
      <c r="BD877" s="30">
        <f>SUMIF([1]route!$E$3:$E$10005,E877,[1]!Table1[26])</f>
        <v/>
      </c>
      <c r="BE877" s="30">
        <f>SUMIF([1]route!$E$3:$E$10005,E877,[1]!Table1[27])</f>
        <v/>
      </c>
      <c r="BF877" s="30">
        <f>SUMIF([1]route!$E$3:$E$10005,E877,[1]!Table1[28])</f>
        <v/>
      </c>
      <c r="BG877" s="30">
        <f>SUMIF([1]route!$E$3:$E$10005,E877,[1]!Table1[29])</f>
        <v/>
      </c>
      <c r="BH877" s="30">
        <f>SUMIF([1]route!$E$3:$E$10005,E877,[1]!Table1[30])</f>
        <v/>
      </c>
      <c r="BI877" s="30">
        <f>SUMIF([1]route!$E$3:$E$10005,E877,[1]!Table1[31])</f>
        <v/>
      </c>
      <c r="BJ877" s="30">
        <f>SUMIF([1]route!$E$3:$E$10005,E877,[1]!Table1[Remain PO])</f>
        <v/>
      </c>
      <c r="BK877" s="31">
        <f>SUMIF([1]route!$E$3:$E$10005,E877,[1]!Table1[N+1])</f>
        <v/>
      </c>
      <c r="BL877" s="31">
        <f>SUMIF([1]route!$E$3:$E$10005,E877,[1]!Table1[N+2])</f>
        <v/>
      </c>
      <c r="BM877" s="31">
        <f>SUMIF([1]route!$E$3:$E$10005,E877,[1]!Table1[N+3])</f>
        <v/>
      </c>
      <c r="BN877" s="32">
        <f>SUMIF([1]route!$E$3:$E$10005,E877,[1]!Table1[N+4])</f>
        <v/>
      </c>
      <c r="BP877" s="37">
        <f>$V877-$AD877</f>
        <v/>
      </c>
      <c r="BQ877" s="35">
        <f>BP877-AE877</f>
        <v/>
      </c>
      <c r="BR877" s="35">
        <f>BQ877-AF877</f>
        <v/>
      </c>
      <c r="BS877" s="35">
        <f>BR877-AG877</f>
        <v/>
      </c>
      <c r="BT877" s="35">
        <f>BS877-AH877</f>
        <v/>
      </c>
      <c r="BU877" s="35">
        <f>BT877-AI877</f>
        <v/>
      </c>
      <c r="BV877" s="35">
        <f>BU877-AJ877</f>
        <v/>
      </c>
      <c r="BW877" s="35">
        <f>BV877-AK877</f>
        <v/>
      </c>
      <c r="BX877" s="35">
        <f>BW877-AL877</f>
        <v/>
      </c>
      <c r="BY877" s="35">
        <f>BX877-AM877</f>
        <v/>
      </c>
      <c r="BZ877" s="35">
        <f>BY877-AN877</f>
        <v/>
      </c>
      <c r="CA877" s="35">
        <f>BZ877-AO877</f>
        <v/>
      </c>
      <c r="CB877" s="35">
        <f>CA877-AP877</f>
        <v/>
      </c>
      <c r="CC877" s="35">
        <f>CB877-AQ877</f>
        <v/>
      </c>
      <c r="CD877" s="35">
        <f>CC877-AR877</f>
        <v/>
      </c>
      <c r="CE877" s="35">
        <f>CD877-AS877</f>
        <v/>
      </c>
      <c r="CF877" s="35">
        <f>CE877-AT877</f>
        <v/>
      </c>
      <c r="CG877" s="35">
        <f>CF877-AU877</f>
        <v/>
      </c>
      <c r="CH877" s="35">
        <f>CG877-AV877</f>
        <v/>
      </c>
      <c r="CI877" s="35">
        <f>CH877-AW877</f>
        <v/>
      </c>
      <c r="CJ877" s="35">
        <f>CI877-AX877</f>
        <v/>
      </c>
      <c r="CK877" s="35">
        <f>CJ877-AY877</f>
        <v/>
      </c>
      <c r="CL877" s="35">
        <f>CK877-AZ877</f>
        <v/>
      </c>
      <c r="CM877" s="35">
        <f>CL877-BA877</f>
        <v/>
      </c>
      <c r="CN877" s="35">
        <f>CM877-BB877</f>
        <v/>
      </c>
      <c r="CO877" s="35">
        <f>CN877-BC877</f>
        <v/>
      </c>
      <c r="CP877" s="35">
        <f>CO877-BD877</f>
        <v/>
      </c>
      <c r="CQ877" s="35">
        <f>CP877-BE877</f>
        <v/>
      </c>
      <c r="CR877" s="35">
        <f>CQ877-BF877</f>
        <v/>
      </c>
      <c r="CS877" s="35">
        <f>CR877-BG877</f>
        <v/>
      </c>
      <c r="CT877" s="35">
        <f>CS877-BH877</f>
        <v/>
      </c>
      <c r="CU877" s="35">
        <f>CT877-BI877</f>
        <v/>
      </c>
      <c r="CV877" s="35">
        <f>CU877-BJ877</f>
        <v/>
      </c>
      <c r="CW877" s="38">
        <f>CV877-BK877</f>
        <v/>
      </c>
      <c r="CX877" s="38">
        <f>CW877-BL877</f>
        <v/>
      </c>
      <c r="CY877" s="38">
        <f>CX877-BM877</f>
        <v/>
      </c>
      <c r="CZ877" s="39">
        <f>CY877-BN877</f>
        <v/>
      </c>
      <c r="DA877" s="35" t="n"/>
    </row>
    <row r="878">
      <c r="D878" s="19" t="n"/>
      <c r="E878" s="19" t="n"/>
      <c r="F878" s="21" t="n"/>
      <c r="G878" s="21" t="n"/>
      <c r="H878" s="21" t="n"/>
      <c r="I878" s="19" t="n"/>
      <c r="J878" s="19" t="n"/>
      <c r="K878" s="21" t="n"/>
      <c r="L878" s="21" t="n"/>
      <c r="M878" s="22" t="n"/>
      <c r="N878" s="22" t="n"/>
      <c r="O878" s="19" t="n"/>
      <c r="P878" s="21" t="n"/>
      <c r="Q878" s="167">
        <f>'Cutting Rules'!AD878</f>
        <v/>
      </c>
      <c r="R878" s="168" t="n"/>
      <c r="S878" s="24" t="n"/>
      <c r="T878" s="169" t="inlineStr"/>
      <c r="U878" s="19" t="n"/>
      <c r="V878" s="25" t="n"/>
      <c r="W878" s="26" t="n"/>
      <c r="X878" s="27" t="n"/>
      <c r="Y878" s="47" t="n"/>
      <c r="Z878" s="121">
        <f>IFERROR(VLOOKUP(E878,[1]route!$E$3:$BL$10005,59,0),"")&amp;IFERROR(VLOOKUP(E878,[1]route!$E$3:$BL$10005,60,0),"")</f>
        <v/>
      </c>
      <c r="AA878" s="172">
        <f>IF(R878&gt;V878,R878-V878,0)</f>
        <v/>
      </c>
      <c r="AB878" s="173">
        <f>AA878*O878*N878/1000</f>
        <v/>
      </c>
      <c r="AC878" s="4">
        <f>IFERROR(MATCH($X878,$BP878:$CZ878,0),"")</f>
        <v/>
      </c>
      <c r="AD878" s="29" t="n">
        <v>0</v>
      </c>
      <c r="AE878" s="30">
        <f>SUMIF([1]route!$E$3:$E$10005,E878,[1]!Table1[1])</f>
        <v/>
      </c>
      <c r="AF878" s="30">
        <f>SUMIF([1]route!$E$3:$E$10005,E878,[1]!Table1[2])</f>
        <v/>
      </c>
      <c r="AG878" s="30">
        <f>SUMIF([1]route!$E$3:$E$10005,E878,[1]!Table1[3])</f>
        <v/>
      </c>
      <c r="AH878" s="30">
        <f>SUMIF([1]route!$E$3:$E$10005,E878,[1]!Table1[4])</f>
        <v/>
      </c>
      <c r="AI878" s="30">
        <f>SUMIF([1]route!$E$3:$E$10005,E878,[1]!Table1[5])</f>
        <v/>
      </c>
      <c r="AJ878" s="30">
        <f>SUMIF([1]route!$E$3:$E$10005,E878,[1]!Table1[6])</f>
        <v/>
      </c>
      <c r="AK878" s="30">
        <f>SUMIF([1]route!$E$3:$E$10005,E878,[1]!Table1[7])</f>
        <v/>
      </c>
      <c r="AL878" s="30">
        <f>SUMIF([1]route!$E$3:$E$10005,E878,[1]!Table1[8])</f>
        <v/>
      </c>
      <c r="AM878" s="30">
        <f>SUMIF([1]route!$E$3:$E$10005,E878,[1]!Table1[9])</f>
        <v/>
      </c>
      <c r="AN878" s="30">
        <f>SUMIF([1]route!$E$3:$E$10005,E878,[1]!Table1[10])</f>
        <v/>
      </c>
      <c r="AO878" s="30">
        <f>SUMIF([1]route!$E$3:$E$10005,E878,[1]!Table1[11])</f>
        <v/>
      </c>
      <c r="AP878" s="30">
        <f>SUMIF([1]route!$E$3:$E$10005,E878,[1]!Table1[12])</f>
        <v/>
      </c>
      <c r="AQ878" s="30">
        <f>SUMIF([1]route!$E$3:$E$10005,E878,[1]!Table1[13])</f>
        <v/>
      </c>
      <c r="AR878" s="30">
        <f>SUMIF([1]route!$E$3:$E$10005,E878,[1]!Table1[14])</f>
        <v/>
      </c>
      <c r="AS878" s="30">
        <f>SUMIF([1]route!$E$3:$E$10005,E878,[1]!Table1[15])</f>
        <v/>
      </c>
      <c r="AT878" s="30">
        <f>SUMIF([1]route!$E$3:$E$10005,E878,[1]!Table1[16])</f>
        <v/>
      </c>
      <c r="AU878" s="30">
        <f>SUMIF([1]route!$E$3:$E$10005,E878,[1]!Table1[17])</f>
        <v/>
      </c>
      <c r="AV878" s="30">
        <f>SUMIF([1]route!$E$3:$E$10005,E878,[1]!Table1[18])</f>
        <v/>
      </c>
      <c r="AW878" s="30">
        <f>SUMIF([1]route!$E$3:$E$10005,E878,[1]!Table1[19])</f>
        <v/>
      </c>
      <c r="AX878" s="30">
        <f>SUMIF([1]route!$E$3:$E$10005,E878,[1]!Table1[20])</f>
        <v/>
      </c>
      <c r="AY878" s="30">
        <f>SUMIF([1]route!$E$3:$E$10005,E878,[1]!Table1[21])</f>
        <v/>
      </c>
      <c r="AZ878" s="30">
        <f>SUMIF([1]route!$E$3:$E$10005,E878,[1]!Table1[22])</f>
        <v/>
      </c>
      <c r="BA878" s="30">
        <f>SUMIF([1]route!$E$3:$E$10005,E878,[1]!Table1[23])</f>
        <v/>
      </c>
      <c r="BB878" s="30">
        <f>SUMIF([1]route!$E$3:$E$10005,E878,[1]!Table1[24])</f>
        <v/>
      </c>
      <c r="BC878" s="30">
        <f>SUMIF([1]route!$E$3:$E$10005,E878,[1]!Table1[25])</f>
        <v/>
      </c>
      <c r="BD878" s="30">
        <f>SUMIF([1]route!$E$3:$E$10005,E878,[1]!Table1[26])</f>
        <v/>
      </c>
      <c r="BE878" s="30">
        <f>SUMIF([1]route!$E$3:$E$10005,E878,[1]!Table1[27])</f>
        <v/>
      </c>
      <c r="BF878" s="30">
        <f>SUMIF([1]route!$E$3:$E$10005,E878,[1]!Table1[28])</f>
        <v/>
      </c>
      <c r="BG878" s="30">
        <f>SUMIF([1]route!$E$3:$E$10005,E878,[1]!Table1[29])</f>
        <v/>
      </c>
      <c r="BH878" s="30">
        <f>SUMIF([1]route!$E$3:$E$10005,E878,[1]!Table1[30])</f>
        <v/>
      </c>
      <c r="BI878" s="30">
        <f>SUMIF([1]route!$E$3:$E$10005,E878,[1]!Table1[31])</f>
        <v/>
      </c>
      <c r="BJ878" s="30">
        <f>SUMIF([1]route!$E$3:$E$10005,E878,[1]!Table1[Remain PO])</f>
        <v/>
      </c>
      <c r="BK878" s="31">
        <f>SUMIF([1]route!$E$3:$E$10005,E878,[1]!Table1[N+1])</f>
        <v/>
      </c>
      <c r="BL878" s="31">
        <f>SUMIF([1]route!$E$3:$E$10005,E878,[1]!Table1[N+2])</f>
        <v/>
      </c>
      <c r="BM878" s="31">
        <f>SUMIF([1]route!$E$3:$E$10005,E878,[1]!Table1[N+3])</f>
        <v/>
      </c>
      <c r="BN878" s="32">
        <f>SUMIF([1]route!$E$3:$E$10005,E878,[1]!Table1[N+4])</f>
        <v/>
      </c>
      <c r="BP878" s="37">
        <f>$V878-$AD878</f>
        <v/>
      </c>
      <c r="BQ878" s="35">
        <f>BP878-AE878</f>
        <v/>
      </c>
      <c r="BR878" s="35">
        <f>BQ878-AF878</f>
        <v/>
      </c>
      <c r="BS878" s="35">
        <f>BR878-AG878</f>
        <v/>
      </c>
      <c r="BT878" s="35">
        <f>BS878-AH878</f>
        <v/>
      </c>
      <c r="BU878" s="35">
        <f>BT878-AI878</f>
        <v/>
      </c>
      <c r="BV878" s="35">
        <f>BU878-AJ878</f>
        <v/>
      </c>
      <c r="BW878" s="35">
        <f>BV878-AK878</f>
        <v/>
      </c>
      <c r="BX878" s="35">
        <f>BW878-AL878</f>
        <v/>
      </c>
      <c r="BY878" s="35">
        <f>BX878-AM878</f>
        <v/>
      </c>
      <c r="BZ878" s="35">
        <f>BY878-AN878</f>
        <v/>
      </c>
      <c r="CA878" s="35">
        <f>BZ878-AO878</f>
        <v/>
      </c>
      <c r="CB878" s="35">
        <f>CA878-AP878</f>
        <v/>
      </c>
      <c r="CC878" s="35">
        <f>CB878-AQ878</f>
        <v/>
      </c>
      <c r="CD878" s="35">
        <f>CC878-AR878</f>
        <v/>
      </c>
      <c r="CE878" s="35">
        <f>CD878-AS878</f>
        <v/>
      </c>
      <c r="CF878" s="35">
        <f>CE878-AT878</f>
        <v/>
      </c>
      <c r="CG878" s="35">
        <f>CF878-AU878</f>
        <v/>
      </c>
      <c r="CH878" s="35">
        <f>CG878-AV878</f>
        <v/>
      </c>
      <c r="CI878" s="35">
        <f>CH878-AW878</f>
        <v/>
      </c>
      <c r="CJ878" s="35">
        <f>CI878-AX878</f>
        <v/>
      </c>
      <c r="CK878" s="35">
        <f>CJ878-AY878</f>
        <v/>
      </c>
      <c r="CL878" s="35">
        <f>CK878-AZ878</f>
        <v/>
      </c>
      <c r="CM878" s="35">
        <f>CL878-BA878</f>
        <v/>
      </c>
      <c r="CN878" s="35">
        <f>CM878-BB878</f>
        <v/>
      </c>
      <c r="CO878" s="35">
        <f>CN878-BC878</f>
        <v/>
      </c>
      <c r="CP878" s="35">
        <f>CO878-BD878</f>
        <v/>
      </c>
      <c r="CQ878" s="35">
        <f>CP878-BE878</f>
        <v/>
      </c>
      <c r="CR878" s="35">
        <f>CQ878-BF878</f>
        <v/>
      </c>
      <c r="CS878" s="35">
        <f>CR878-BG878</f>
        <v/>
      </c>
      <c r="CT878" s="35">
        <f>CS878-BH878</f>
        <v/>
      </c>
      <c r="CU878" s="35">
        <f>CT878-BI878</f>
        <v/>
      </c>
      <c r="CV878" s="35">
        <f>CU878-BJ878</f>
        <v/>
      </c>
      <c r="CW878" s="38">
        <f>CV878-BK878</f>
        <v/>
      </c>
      <c r="CX878" s="38">
        <f>CW878-BL878</f>
        <v/>
      </c>
      <c r="CY878" s="38">
        <f>CX878-BM878</f>
        <v/>
      </c>
      <c r="CZ878" s="39">
        <f>CY878-BN878</f>
        <v/>
      </c>
      <c r="DA878" s="35" t="n"/>
    </row>
    <row r="879">
      <c r="D879" s="19" t="n"/>
      <c r="E879" s="19" t="n"/>
      <c r="F879" s="21" t="n"/>
      <c r="G879" s="21" t="n"/>
      <c r="H879" s="21" t="n"/>
      <c r="I879" s="19" t="n"/>
      <c r="J879" s="19" t="n"/>
      <c r="K879" s="21" t="n"/>
      <c r="L879" s="21" t="n"/>
      <c r="M879" s="22" t="n"/>
      <c r="N879" s="22" t="n"/>
      <c r="O879" s="19" t="n"/>
      <c r="P879" s="21" t="n"/>
      <c r="Q879" s="167">
        <f>'Cutting Rules'!AD879</f>
        <v/>
      </c>
      <c r="R879" s="168" t="n"/>
      <c r="S879" s="24" t="n"/>
      <c r="T879" s="169" t="inlineStr"/>
      <c r="U879" s="19" t="n"/>
      <c r="V879" s="25" t="n"/>
      <c r="W879" s="26" t="n"/>
      <c r="X879" s="27" t="n"/>
      <c r="Y879" s="47" t="n"/>
      <c r="Z879" s="121">
        <f>IFERROR(VLOOKUP(E879,[1]route!$E$3:$BL$10005,59,0),"")&amp;IFERROR(VLOOKUP(E879,[1]route!$E$3:$BL$10005,60,0),"")</f>
        <v/>
      </c>
      <c r="AA879" s="172">
        <f>IF(R879&gt;V879,R879-V879,0)</f>
        <v/>
      </c>
      <c r="AB879" s="173">
        <f>AA879*O879*N879/1000</f>
        <v/>
      </c>
      <c r="AC879" s="4">
        <f>IFERROR(MATCH($X879,$BP879:$CZ879,0),"")</f>
        <v/>
      </c>
      <c r="AD879" s="29" t="n">
        <v>0</v>
      </c>
      <c r="AE879" s="30">
        <f>SUMIF([1]route!$E$3:$E$10005,E879,[1]!Table1[1])</f>
        <v/>
      </c>
      <c r="AF879" s="30">
        <f>SUMIF([1]route!$E$3:$E$10005,E879,[1]!Table1[2])</f>
        <v/>
      </c>
      <c r="AG879" s="30">
        <f>SUMIF([1]route!$E$3:$E$10005,E879,[1]!Table1[3])</f>
        <v/>
      </c>
      <c r="AH879" s="30">
        <f>SUMIF([1]route!$E$3:$E$10005,E879,[1]!Table1[4])</f>
        <v/>
      </c>
      <c r="AI879" s="30">
        <f>SUMIF([1]route!$E$3:$E$10005,E879,[1]!Table1[5])</f>
        <v/>
      </c>
      <c r="AJ879" s="30">
        <f>SUMIF([1]route!$E$3:$E$10005,E879,[1]!Table1[6])</f>
        <v/>
      </c>
      <c r="AK879" s="30">
        <f>SUMIF([1]route!$E$3:$E$10005,E879,[1]!Table1[7])</f>
        <v/>
      </c>
      <c r="AL879" s="30">
        <f>SUMIF([1]route!$E$3:$E$10005,E879,[1]!Table1[8])</f>
        <v/>
      </c>
      <c r="AM879" s="30">
        <f>SUMIF([1]route!$E$3:$E$10005,E879,[1]!Table1[9])</f>
        <v/>
      </c>
      <c r="AN879" s="30">
        <f>SUMIF([1]route!$E$3:$E$10005,E879,[1]!Table1[10])</f>
        <v/>
      </c>
      <c r="AO879" s="30">
        <f>SUMIF([1]route!$E$3:$E$10005,E879,[1]!Table1[11])</f>
        <v/>
      </c>
      <c r="AP879" s="30">
        <f>SUMIF([1]route!$E$3:$E$10005,E879,[1]!Table1[12])</f>
        <v/>
      </c>
      <c r="AQ879" s="30">
        <f>SUMIF([1]route!$E$3:$E$10005,E879,[1]!Table1[13])</f>
        <v/>
      </c>
      <c r="AR879" s="30">
        <f>SUMIF([1]route!$E$3:$E$10005,E879,[1]!Table1[14])</f>
        <v/>
      </c>
      <c r="AS879" s="30">
        <f>SUMIF([1]route!$E$3:$E$10005,E879,[1]!Table1[15])</f>
        <v/>
      </c>
      <c r="AT879" s="30">
        <f>SUMIF([1]route!$E$3:$E$10005,E879,[1]!Table1[16])</f>
        <v/>
      </c>
      <c r="AU879" s="30">
        <f>SUMIF([1]route!$E$3:$E$10005,E879,[1]!Table1[17])</f>
        <v/>
      </c>
      <c r="AV879" s="30">
        <f>SUMIF([1]route!$E$3:$E$10005,E879,[1]!Table1[18])</f>
        <v/>
      </c>
      <c r="AW879" s="30">
        <f>SUMIF([1]route!$E$3:$E$10005,E879,[1]!Table1[19])</f>
        <v/>
      </c>
      <c r="AX879" s="30">
        <f>SUMIF([1]route!$E$3:$E$10005,E879,[1]!Table1[20])</f>
        <v/>
      </c>
      <c r="AY879" s="30">
        <f>SUMIF([1]route!$E$3:$E$10005,E879,[1]!Table1[21])</f>
        <v/>
      </c>
      <c r="AZ879" s="30">
        <f>SUMIF([1]route!$E$3:$E$10005,E879,[1]!Table1[22])</f>
        <v/>
      </c>
      <c r="BA879" s="30">
        <f>SUMIF([1]route!$E$3:$E$10005,E879,[1]!Table1[23])</f>
        <v/>
      </c>
      <c r="BB879" s="30">
        <f>SUMIF([1]route!$E$3:$E$10005,E879,[1]!Table1[24])</f>
        <v/>
      </c>
      <c r="BC879" s="30">
        <f>SUMIF([1]route!$E$3:$E$10005,E879,[1]!Table1[25])</f>
        <v/>
      </c>
      <c r="BD879" s="30">
        <f>SUMIF([1]route!$E$3:$E$10005,E879,[1]!Table1[26])</f>
        <v/>
      </c>
      <c r="BE879" s="30">
        <f>SUMIF([1]route!$E$3:$E$10005,E879,[1]!Table1[27])</f>
        <v/>
      </c>
      <c r="BF879" s="30">
        <f>SUMIF([1]route!$E$3:$E$10005,E879,[1]!Table1[28])</f>
        <v/>
      </c>
      <c r="BG879" s="30">
        <f>SUMIF([1]route!$E$3:$E$10005,E879,[1]!Table1[29])</f>
        <v/>
      </c>
      <c r="BH879" s="30">
        <f>SUMIF([1]route!$E$3:$E$10005,E879,[1]!Table1[30])</f>
        <v/>
      </c>
      <c r="BI879" s="30">
        <f>SUMIF([1]route!$E$3:$E$10005,E879,[1]!Table1[31])</f>
        <v/>
      </c>
      <c r="BJ879" s="30">
        <f>SUMIF([1]route!$E$3:$E$10005,E879,[1]!Table1[Remain PO])</f>
        <v/>
      </c>
      <c r="BK879" s="31">
        <f>SUMIF([1]route!$E$3:$E$10005,E879,[1]!Table1[N+1])</f>
        <v/>
      </c>
      <c r="BL879" s="31">
        <f>SUMIF([1]route!$E$3:$E$10005,E879,[1]!Table1[N+2])</f>
        <v/>
      </c>
      <c r="BM879" s="31">
        <f>SUMIF([1]route!$E$3:$E$10005,E879,[1]!Table1[N+3])</f>
        <v/>
      </c>
      <c r="BN879" s="32">
        <f>SUMIF([1]route!$E$3:$E$10005,E879,[1]!Table1[N+4])</f>
        <v/>
      </c>
      <c r="BP879" s="37">
        <f>$V879-$AD879</f>
        <v/>
      </c>
      <c r="BQ879" s="35">
        <f>BP879-AE879</f>
        <v/>
      </c>
      <c r="BR879" s="35">
        <f>BQ879-AF879</f>
        <v/>
      </c>
      <c r="BS879" s="35">
        <f>BR879-AG879</f>
        <v/>
      </c>
      <c r="BT879" s="35">
        <f>BS879-AH879</f>
        <v/>
      </c>
      <c r="BU879" s="35">
        <f>BT879-AI879</f>
        <v/>
      </c>
      <c r="BV879" s="35">
        <f>BU879-AJ879</f>
        <v/>
      </c>
      <c r="BW879" s="35">
        <f>BV879-AK879</f>
        <v/>
      </c>
      <c r="BX879" s="35">
        <f>BW879-AL879</f>
        <v/>
      </c>
      <c r="BY879" s="35">
        <f>BX879-AM879</f>
        <v/>
      </c>
      <c r="BZ879" s="35">
        <f>BY879-AN879</f>
        <v/>
      </c>
      <c r="CA879" s="35">
        <f>BZ879-AO879</f>
        <v/>
      </c>
      <c r="CB879" s="35">
        <f>CA879-AP879</f>
        <v/>
      </c>
      <c r="CC879" s="35">
        <f>CB879-AQ879</f>
        <v/>
      </c>
      <c r="CD879" s="35">
        <f>CC879-AR879</f>
        <v/>
      </c>
      <c r="CE879" s="35">
        <f>CD879-AS879</f>
        <v/>
      </c>
      <c r="CF879" s="35">
        <f>CE879-AT879</f>
        <v/>
      </c>
      <c r="CG879" s="35">
        <f>CF879-AU879</f>
        <v/>
      </c>
      <c r="CH879" s="35">
        <f>CG879-AV879</f>
        <v/>
      </c>
      <c r="CI879" s="35">
        <f>CH879-AW879</f>
        <v/>
      </c>
      <c r="CJ879" s="35">
        <f>CI879-AX879</f>
        <v/>
      </c>
      <c r="CK879" s="35">
        <f>CJ879-AY879</f>
        <v/>
      </c>
      <c r="CL879" s="35">
        <f>CK879-AZ879</f>
        <v/>
      </c>
      <c r="CM879" s="35">
        <f>CL879-BA879</f>
        <v/>
      </c>
      <c r="CN879" s="35">
        <f>CM879-BB879</f>
        <v/>
      </c>
      <c r="CO879" s="35">
        <f>CN879-BC879</f>
        <v/>
      </c>
      <c r="CP879" s="35">
        <f>CO879-BD879</f>
        <v/>
      </c>
      <c r="CQ879" s="35">
        <f>CP879-BE879</f>
        <v/>
      </c>
      <c r="CR879" s="35">
        <f>CQ879-BF879</f>
        <v/>
      </c>
      <c r="CS879" s="35">
        <f>CR879-BG879</f>
        <v/>
      </c>
      <c r="CT879" s="35">
        <f>CS879-BH879</f>
        <v/>
      </c>
      <c r="CU879" s="35">
        <f>CT879-BI879</f>
        <v/>
      </c>
      <c r="CV879" s="35">
        <f>CU879-BJ879</f>
        <v/>
      </c>
      <c r="CW879" s="38">
        <f>CV879-BK879</f>
        <v/>
      </c>
      <c r="CX879" s="38">
        <f>CW879-BL879</f>
        <v/>
      </c>
      <c r="CY879" s="38">
        <f>CX879-BM879</f>
        <v/>
      </c>
      <c r="CZ879" s="39">
        <f>CY879-BN879</f>
        <v/>
      </c>
      <c r="DA879" s="35" t="n"/>
    </row>
    <row r="880">
      <c r="D880" s="19" t="n"/>
      <c r="E880" s="19" t="n"/>
      <c r="F880" s="21" t="n"/>
      <c r="G880" s="21" t="n"/>
      <c r="H880" s="21" t="n"/>
      <c r="I880" s="19" t="n"/>
      <c r="J880" s="19" t="n"/>
      <c r="K880" s="21" t="n"/>
      <c r="L880" s="21" t="n"/>
      <c r="M880" s="22" t="n"/>
      <c r="N880" s="22" t="n"/>
      <c r="O880" s="19" t="n"/>
      <c r="P880" s="21" t="n"/>
      <c r="Q880" s="167">
        <f>'Cutting Rules'!AD880</f>
        <v/>
      </c>
      <c r="R880" s="168" t="n"/>
      <c r="S880" s="24" t="n"/>
      <c r="T880" s="169" t="inlineStr"/>
      <c r="U880" s="19" t="n"/>
      <c r="V880" s="25" t="n"/>
      <c r="W880" s="26" t="n"/>
      <c r="X880" s="27" t="n"/>
      <c r="Y880" s="47" t="n"/>
      <c r="Z880" s="121">
        <f>IFERROR(VLOOKUP(E880,[1]route!$E$3:$BL$10005,59,0),"")&amp;IFERROR(VLOOKUP(E880,[1]route!$E$3:$BL$10005,60,0),"")</f>
        <v/>
      </c>
      <c r="AA880" s="172">
        <f>IF(R880&gt;V880,R880-V880,0)</f>
        <v/>
      </c>
      <c r="AB880" s="173">
        <f>AA880*O880*N880/1000</f>
        <v/>
      </c>
      <c r="AC880" s="4">
        <f>IFERROR(MATCH($X880,$BP880:$CZ880,0),"")</f>
        <v/>
      </c>
      <c r="AD880" s="29" t="n">
        <v>0</v>
      </c>
      <c r="AE880" s="30">
        <f>SUMIF([1]route!$E$3:$E$10005,E880,[1]!Table1[1])</f>
        <v/>
      </c>
      <c r="AF880" s="30">
        <f>SUMIF([1]route!$E$3:$E$10005,E880,[1]!Table1[2])</f>
        <v/>
      </c>
      <c r="AG880" s="30">
        <f>SUMIF([1]route!$E$3:$E$10005,E880,[1]!Table1[3])</f>
        <v/>
      </c>
      <c r="AH880" s="30">
        <f>SUMIF([1]route!$E$3:$E$10005,E880,[1]!Table1[4])</f>
        <v/>
      </c>
      <c r="AI880" s="30">
        <f>SUMIF([1]route!$E$3:$E$10005,E880,[1]!Table1[5])</f>
        <v/>
      </c>
      <c r="AJ880" s="30">
        <f>SUMIF([1]route!$E$3:$E$10005,E880,[1]!Table1[6])</f>
        <v/>
      </c>
      <c r="AK880" s="30">
        <f>SUMIF([1]route!$E$3:$E$10005,E880,[1]!Table1[7])</f>
        <v/>
      </c>
      <c r="AL880" s="30">
        <f>SUMIF([1]route!$E$3:$E$10005,E880,[1]!Table1[8])</f>
        <v/>
      </c>
      <c r="AM880" s="30">
        <f>SUMIF([1]route!$E$3:$E$10005,E880,[1]!Table1[9])</f>
        <v/>
      </c>
      <c r="AN880" s="30">
        <f>SUMIF([1]route!$E$3:$E$10005,E880,[1]!Table1[10])</f>
        <v/>
      </c>
      <c r="AO880" s="30">
        <f>SUMIF([1]route!$E$3:$E$10005,E880,[1]!Table1[11])</f>
        <v/>
      </c>
      <c r="AP880" s="30">
        <f>SUMIF([1]route!$E$3:$E$10005,E880,[1]!Table1[12])</f>
        <v/>
      </c>
      <c r="AQ880" s="30">
        <f>SUMIF([1]route!$E$3:$E$10005,E880,[1]!Table1[13])</f>
        <v/>
      </c>
      <c r="AR880" s="30">
        <f>SUMIF([1]route!$E$3:$E$10005,E880,[1]!Table1[14])</f>
        <v/>
      </c>
      <c r="AS880" s="30">
        <f>SUMIF([1]route!$E$3:$E$10005,E880,[1]!Table1[15])</f>
        <v/>
      </c>
      <c r="AT880" s="30">
        <f>SUMIF([1]route!$E$3:$E$10005,E880,[1]!Table1[16])</f>
        <v/>
      </c>
      <c r="AU880" s="30">
        <f>SUMIF([1]route!$E$3:$E$10005,E880,[1]!Table1[17])</f>
        <v/>
      </c>
      <c r="AV880" s="30">
        <f>SUMIF([1]route!$E$3:$E$10005,E880,[1]!Table1[18])</f>
        <v/>
      </c>
      <c r="AW880" s="30">
        <f>SUMIF([1]route!$E$3:$E$10005,E880,[1]!Table1[19])</f>
        <v/>
      </c>
      <c r="AX880" s="30">
        <f>SUMIF([1]route!$E$3:$E$10005,E880,[1]!Table1[20])</f>
        <v/>
      </c>
      <c r="AY880" s="30">
        <f>SUMIF([1]route!$E$3:$E$10005,E880,[1]!Table1[21])</f>
        <v/>
      </c>
      <c r="AZ880" s="30">
        <f>SUMIF([1]route!$E$3:$E$10005,E880,[1]!Table1[22])</f>
        <v/>
      </c>
      <c r="BA880" s="30">
        <f>SUMIF([1]route!$E$3:$E$10005,E880,[1]!Table1[23])</f>
        <v/>
      </c>
      <c r="BB880" s="30">
        <f>SUMIF([1]route!$E$3:$E$10005,E880,[1]!Table1[24])</f>
        <v/>
      </c>
      <c r="BC880" s="30">
        <f>SUMIF([1]route!$E$3:$E$10005,E880,[1]!Table1[25])</f>
        <v/>
      </c>
      <c r="BD880" s="30">
        <f>SUMIF([1]route!$E$3:$E$10005,E880,[1]!Table1[26])</f>
        <v/>
      </c>
      <c r="BE880" s="30">
        <f>SUMIF([1]route!$E$3:$E$10005,E880,[1]!Table1[27])</f>
        <v/>
      </c>
      <c r="BF880" s="30">
        <f>SUMIF([1]route!$E$3:$E$10005,E880,[1]!Table1[28])</f>
        <v/>
      </c>
      <c r="BG880" s="30">
        <f>SUMIF([1]route!$E$3:$E$10005,E880,[1]!Table1[29])</f>
        <v/>
      </c>
      <c r="BH880" s="30">
        <f>SUMIF([1]route!$E$3:$E$10005,E880,[1]!Table1[30])</f>
        <v/>
      </c>
      <c r="BI880" s="30">
        <f>SUMIF([1]route!$E$3:$E$10005,E880,[1]!Table1[31])</f>
        <v/>
      </c>
      <c r="BJ880" s="30">
        <f>SUMIF([1]route!$E$3:$E$10005,E880,[1]!Table1[Remain PO])</f>
        <v/>
      </c>
      <c r="BK880" s="31">
        <f>SUMIF([1]route!$E$3:$E$10005,E880,[1]!Table1[N+1])</f>
        <v/>
      </c>
      <c r="BL880" s="31">
        <f>SUMIF([1]route!$E$3:$E$10005,E880,[1]!Table1[N+2])</f>
        <v/>
      </c>
      <c r="BM880" s="31">
        <f>SUMIF([1]route!$E$3:$E$10005,E880,[1]!Table1[N+3])</f>
        <v/>
      </c>
      <c r="BN880" s="32">
        <f>SUMIF([1]route!$E$3:$E$10005,E880,[1]!Table1[N+4])</f>
        <v/>
      </c>
      <c r="BP880" s="37">
        <f>$V880-$AD880</f>
        <v/>
      </c>
      <c r="BQ880" s="35">
        <f>BP880-AE880</f>
        <v/>
      </c>
      <c r="BR880" s="35">
        <f>BQ880-AF880</f>
        <v/>
      </c>
      <c r="BS880" s="35">
        <f>BR880-AG880</f>
        <v/>
      </c>
      <c r="BT880" s="35">
        <f>BS880-AH880</f>
        <v/>
      </c>
      <c r="BU880" s="35">
        <f>BT880-AI880</f>
        <v/>
      </c>
      <c r="BV880" s="35">
        <f>BU880-AJ880</f>
        <v/>
      </c>
      <c r="BW880" s="35">
        <f>BV880-AK880</f>
        <v/>
      </c>
      <c r="BX880" s="35">
        <f>BW880-AL880</f>
        <v/>
      </c>
      <c r="BY880" s="35">
        <f>BX880-AM880</f>
        <v/>
      </c>
      <c r="BZ880" s="35">
        <f>BY880-AN880</f>
        <v/>
      </c>
      <c r="CA880" s="35">
        <f>BZ880-AO880</f>
        <v/>
      </c>
      <c r="CB880" s="35">
        <f>CA880-AP880</f>
        <v/>
      </c>
      <c r="CC880" s="35">
        <f>CB880-AQ880</f>
        <v/>
      </c>
      <c r="CD880" s="35">
        <f>CC880-AR880</f>
        <v/>
      </c>
      <c r="CE880" s="35">
        <f>CD880-AS880</f>
        <v/>
      </c>
      <c r="CF880" s="35">
        <f>CE880-AT880</f>
        <v/>
      </c>
      <c r="CG880" s="35">
        <f>CF880-AU880</f>
        <v/>
      </c>
      <c r="CH880" s="35">
        <f>CG880-AV880</f>
        <v/>
      </c>
      <c r="CI880" s="35">
        <f>CH880-AW880</f>
        <v/>
      </c>
      <c r="CJ880" s="35">
        <f>CI880-AX880</f>
        <v/>
      </c>
      <c r="CK880" s="35">
        <f>CJ880-AY880</f>
        <v/>
      </c>
      <c r="CL880" s="35">
        <f>CK880-AZ880</f>
        <v/>
      </c>
      <c r="CM880" s="35">
        <f>CL880-BA880</f>
        <v/>
      </c>
      <c r="CN880" s="35">
        <f>CM880-BB880</f>
        <v/>
      </c>
      <c r="CO880" s="35">
        <f>CN880-BC880</f>
        <v/>
      </c>
      <c r="CP880" s="35">
        <f>CO880-BD880</f>
        <v/>
      </c>
      <c r="CQ880" s="35">
        <f>CP880-BE880</f>
        <v/>
      </c>
      <c r="CR880" s="35">
        <f>CQ880-BF880</f>
        <v/>
      </c>
      <c r="CS880" s="35">
        <f>CR880-BG880</f>
        <v/>
      </c>
      <c r="CT880" s="35">
        <f>CS880-BH880</f>
        <v/>
      </c>
      <c r="CU880" s="35">
        <f>CT880-BI880</f>
        <v/>
      </c>
      <c r="CV880" s="35">
        <f>CU880-BJ880</f>
        <v/>
      </c>
      <c r="CW880" s="38">
        <f>CV880-BK880</f>
        <v/>
      </c>
      <c r="CX880" s="38">
        <f>CW880-BL880</f>
        <v/>
      </c>
      <c r="CY880" s="38">
        <f>CX880-BM880</f>
        <v/>
      </c>
      <c r="CZ880" s="39">
        <f>CY880-BN880</f>
        <v/>
      </c>
      <c r="DA880" s="35" t="n"/>
    </row>
    <row r="881">
      <c r="D881" s="19" t="n"/>
      <c r="E881" s="19" t="n"/>
      <c r="F881" s="21" t="n"/>
      <c r="G881" s="21" t="n"/>
      <c r="H881" s="21" t="n"/>
      <c r="I881" s="19" t="n"/>
      <c r="J881" s="19" t="n"/>
      <c r="K881" s="21" t="n"/>
      <c r="L881" s="21" t="n"/>
      <c r="M881" s="22" t="n"/>
      <c r="N881" s="22" t="n"/>
      <c r="O881" s="19" t="n"/>
      <c r="P881" s="21" t="n"/>
      <c r="Q881" s="167">
        <f>'Cutting Rules'!AD881</f>
        <v/>
      </c>
      <c r="R881" s="168" t="n"/>
      <c r="S881" s="24" t="n"/>
      <c r="T881" s="169" t="inlineStr"/>
      <c r="U881" s="19" t="n"/>
      <c r="V881" s="25" t="n"/>
      <c r="W881" s="26" t="n"/>
      <c r="X881" s="27" t="n"/>
      <c r="Y881" s="47" t="n"/>
      <c r="Z881" s="121">
        <f>IFERROR(VLOOKUP(E881,[1]route!$E$3:$BL$10005,59,0),"")&amp;IFERROR(VLOOKUP(E881,[1]route!$E$3:$BL$10005,60,0),"")</f>
        <v/>
      </c>
      <c r="AA881" s="172">
        <f>IF(R881&gt;V881,R881-V881,0)</f>
        <v/>
      </c>
      <c r="AB881" s="173">
        <f>AA881*O881*N881/1000</f>
        <v/>
      </c>
      <c r="AC881" s="4">
        <f>IFERROR(MATCH($X881,$BP881:$CZ881,0),"")</f>
        <v/>
      </c>
      <c r="AD881" s="29" t="n">
        <v>0</v>
      </c>
      <c r="AE881" s="30">
        <f>SUMIF([1]route!$E$3:$E$10005,E881,[1]!Table1[1])</f>
        <v/>
      </c>
      <c r="AF881" s="30">
        <f>SUMIF([1]route!$E$3:$E$10005,E881,[1]!Table1[2])</f>
        <v/>
      </c>
      <c r="AG881" s="30">
        <f>SUMIF([1]route!$E$3:$E$10005,E881,[1]!Table1[3])</f>
        <v/>
      </c>
      <c r="AH881" s="30">
        <f>SUMIF([1]route!$E$3:$E$10005,E881,[1]!Table1[4])</f>
        <v/>
      </c>
      <c r="AI881" s="30">
        <f>SUMIF([1]route!$E$3:$E$10005,E881,[1]!Table1[5])</f>
        <v/>
      </c>
      <c r="AJ881" s="30">
        <f>SUMIF([1]route!$E$3:$E$10005,E881,[1]!Table1[6])</f>
        <v/>
      </c>
      <c r="AK881" s="30">
        <f>SUMIF([1]route!$E$3:$E$10005,E881,[1]!Table1[7])</f>
        <v/>
      </c>
      <c r="AL881" s="30">
        <f>SUMIF([1]route!$E$3:$E$10005,E881,[1]!Table1[8])</f>
        <v/>
      </c>
      <c r="AM881" s="30">
        <f>SUMIF([1]route!$E$3:$E$10005,E881,[1]!Table1[9])</f>
        <v/>
      </c>
      <c r="AN881" s="30">
        <f>SUMIF([1]route!$E$3:$E$10005,E881,[1]!Table1[10])</f>
        <v/>
      </c>
      <c r="AO881" s="30">
        <f>SUMIF([1]route!$E$3:$E$10005,E881,[1]!Table1[11])</f>
        <v/>
      </c>
      <c r="AP881" s="30">
        <f>SUMIF([1]route!$E$3:$E$10005,E881,[1]!Table1[12])</f>
        <v/>
      </c>
      <c r="AQ881" s="30">
        <f>SUMIF([1]route!$E$3:$E$10005,E881,[1]!Table1[13])</f>
        <v/>
      </c>
      <c r="AR881" s="30">
        <f>SUMIF([1]route!$E$3:$E$10005,E881,[1]!Table1[14])</f>
        <v/>
      </c>
      <c r="AS881" s="30">
        <f>SUMIF([1]route!$E$3:$E$10005,E881,[1]!Table1[15])</f>
        <v/>
      </c>
      <c r="AT881" s="30">
        <f>SUMIF([1]route!$E$3:$E$10005,E881,[1]!Table1[16])</f>
        <v/>
      </c>
      <c r="AU881" s="30">
        <f>SUMIF([1]route!$E$3:$E$10005,E881,[1]!Table1[17])</f>
        <v/>
      </c>
      <c r="AV881" s="30">
        <f>SUMIF([1]route!$E$3:$E$10005,E881,[1]!Table1[18])</f>
        <v/>
      </c>
      <c r="AW881" s="30">
        <f>SUMIF([1]route!$E$3:$E$10005,E881,[1]!Table1[19])</f>
        <v/>
      </c>
      <c r="AX881" s="30">
        <f>SUMIF([1]route!$E$3:$E$10005,E881,[1]!Table1[20])</f>
        <v/>
      </c>
      <c r="AY881" s="30">
        <f>SUMIF([1]route!$E$3:$E$10005,E881,[1]!Table1[21])</f>
        <v/>
      </c>
      <c r="AZ881" s="30">
        <f>SUMIF([1]route!$E$3:$E$10005,E881,[1]!Table1[22])</f>
        <v/>
      </c>
      <c r="BA881" s="30">
        <f>SUMIF([1]route!$E$3:$E$10005,E881,[1]!Table1[23])</f>
        <v/>
      </c>
      <c r="BB881" s="30">
        <f>SUMIF([1]route!$E$3:$E$10005,E881,[1]!Table1[24])</f>
        <v/>
      </c>
      <c r="BC881" s="30">
        <f>SUMIF([1]route!$E$3:$E$10005,E881,[1]!Table1[25])</f>
        <v/>
      </c>
      <c r="BD881" s="30">
        <f>SUMIF([1]route!$E$3:$E$10005,E881,[1]!Table1[26])</f>
        <v/>
      </c>
      <c r="BE881" s="30">
        <f>SUMIF([1]route!$E$3:$E$10005,E881,[1]!Table1[27])</f>
        <v/>
      </c>
      <c r="BF881" s="30">
        <f>SUMIF([1]route!$E$3:$E$10005,E881,[1]!Table1[28])</f>
        <v/>
      </c>
      <c r="BG881" s="30">
        <f>SUMIF([1]route!$E$3:$E$10005,E881,[1]!Table1[29])</f>
        <v/>
      </c>
      <c r="BH881" s="30">
        <f>SUMIF([1]route!$E$3:$E$10005,E881,[1]!Table1[30])</f>
        <v/>
      </c>
      <c r="BI881" s="30">
        <f>SUMIF([1]route!$E$3:$E$10005,E881,[1]!Table1[31])</f>
        <v/>
      </c>
      <c r="BJ881" s="30">
        <f>SUMIF([1]route!$E$3:$E$10005,E881,[1]!Table1[Remain PO])</f>
        <v/>
      </c>
      <c r="BK881" s="31">
        <f>SUMIF([1]route!$E$3:$E$10005,E881,[1]!Table1[N+1])</f>
        <v/>
      </c>
      <c r="BL881" s="31">
        <f>SUMIF([1]route!$E$3:$E$10005,E881,[1]!Table1[N+2])</f>
        <v/>
      </c>
      <c r="BM881" s="31">
        <f>SUMIF([1]route!$E$3:$E$10005,E881,[1]!Table1[N+3])</f>
        <v/>
      </c>
      <c r="BN881" s="32">
        <f>SUMIF([1]route!$E$3:$E$10005,E881,[1]!Table1[N+4])</f>
        <v/>
      </c>
      <c r="BP881" s="37">
        <f>$V881-$AD881</f>
        <v/>
      </c>
      <c r="BQ881" s="35">
        <f>BP881-AE881</f>
        <v/>
      </c>
      <c r="BR881" s="35">
        <f>BQ881-AF881</f>
        <v/>
      </c>
      <c r="BS881" s="35">
        <f>BR881-AG881</f>
        <v/>
      </c>
      <c r="BT881" s="35">
        <f>BS881-AH881</f>
        <v/>
      </c>
      <c r="BU881" s="35">
        <f>BT881-AI881</f>
        <v/>
      </c>
      <c r="BV881" s="35">
        <f>BU881-AJ881</f>
        <v/>
      </c>
      <c r="BW881" s="35">
        <f>BV881-AK881</f>
        <v/>
      </c>
      <c r="BX881" s="35">
        <f>BW881-AL881</f>
        <v/>
      </c>
      <c r="BY881" s="35">
        <f>BX881-AM881</f>
        <v/>
      </c>
      <c r="BZ881" s="35">
        <f>BY881-AN881</f>
        <v/>
      </c>
      <c r="CA881" s="35">
        <f>BZ881-AO881</f>
        <v/>
      </c>
      <c r="CB881" s="35">
        <f>CA881-AP881</f>
        <v/>
      </c>
      <c r="CC881" s="35">
        <f>CB881-AQ881</f>
        <v/>
      </c>
      <c r="CD881" s="35">
        <f>CC881-AR881</f>
        <v/>
      </c>
      <c r="CE881" s="35">
        <f>CD881-AS881</f>
        <v/>
      </c>
      <c r="CF881" s="35">
        <f>CE881-AT881</f>
        <v/>
      </c>
      <c r="CG881" s="35">
        <f>CF881-AU881</f>
        <v/>
      </c>
      <c r="CH881" s="35">
        <f>CG881-AV881</f>
        <v/>
      </c>
      <c r="CI881" s="35">
        <f>CH881-AW881</f>
        <v/>
      </c>
      <c r="CJ881" s="35">
        <f>CI881-AX881</f>
        <v/>
      </c>
      <c r="CK881" s="35">
        <f>CJ881-AY881</f>
        <v/>
      </c>
      <c r="CL881" s="35">
        <f>CK881-AZ881</f>
        <v/>
      </c>
      <c r="CM881" s="35">
        <f>CL881-BA881</f>
        <v/>
      </c>
      <c r="CN881" s="35">
        <f>CM881-BB881</f>
        <v/>
      </c>
      <c r="CO881" s="35">
        <f>CN881-BC881</f>
        <v/>
      </c>
      <c r="CP881" s="35">
        <f>CO881-BD881</f>
        <v/>
      </c>
      <c r="CQ881" s="35">
        <f>CP881-BE881</f>
        <v/>
      </c>
      <c r="CR881" s="35">
        <f>CQ881-BF881</f>
        <v/>
      </c>
      <c r="CS881" s="35">
        <f>CR881-BG881</f>
        <v/>
      </c>
      <c r="CT881" s="35">
        <f>CS881-BH881</f>
        <v/>
      </c>
      <c r="CU881" s="35">
        <f>CT881-BI881</f>
        <v/>
      </c>
      <c r="CV881" s="35">
        <f>CU881-BJ881</f>
        <v/>
      </c>
      <c r="CW881" s="38">
        <f>CV881-BK881</f>
        <v/>
      </c>
      <c r="CX881" s="38">
        <f>CW881-BL881</f>
        <v/>
      </c>
      <c r="CY881" s="38">
        <f>CX881-BM881</f>
        <v/>
      </c>
      <c r="CZ881" s="39">
        <f>CY881-BN881</f>
        <v/>
      </c>
      <c r="DA881" s="35" t="n"/>
    </row>
    <row r="882">
      <c r="D882" s="19" t="n"/>
      <c r="E882" s="19" t="n"/>
      <c r="F882" s="21" t="n"/>
      <c r="G882" s="21" t="n"/>
      <c r="H882" s="21" t="n"/>
      <c r="I882" s="19" t="n"/>
      <c r="J882" s="19" t="n"/>
      <c r="K882" s="21" t="n"/>
      <c r="L882" s="21" t="n"/>
      <c r="M882" s="22" t="n"/>
      <c r="N882" s="22" t="n"/>
      <c r="O882" s="19" t="n"/>
      <c r="P882" s="21" t="n"/>
      <c r="Q882" s="167">
        <f>'Cutting Rules'!AD882</f>
        <v/>
      </c>
      <c r="R882" s="168" t="n"/>
      <c r="S882" s="24" t="n"/>
      <c r="T882" s="169" t="inlineStr"/>
      <c r="U882" s="19" t="n"/>
      <c r="V882" s="25" t="n"/>
      <c r="W882" s="26" t="n"/>
      <c r="X882" s="27" t="n"/>
      <c r="Y882" s="47" t="n"/>
      <c r="Z882" s="121">
        <f>IFERROR(VLOOKUP(E882,[1]route!$E$3:$BL$10005,59,0),"")&amp;IFERROR(VLOOKUP(E882,[1]route!$E$3:$BL$10005,60,0),"")</f>
        <v/>
      </c>
      <c r="AA882" s="172">
        <f>IF(R882&gt;V882,R882-V882,0)</f>
        <v/>
      </c>
      <c r="AB882" s="173">
        <f>AA882*O882*N882/1000</f>
        <v/>
      </c>
      <c r="AC882" s="4">
        <f>IFERROR(MATCH($X882,$BP882:$CZ882,0),"")</f>
        <v/>
      </c>
      <c r="AD882" s="29" t="n">
        <v>0</v>
      </c>
      <c r="AE882" s="30">
        <f>SUMIF([1]route!$E$3:$E$10005,E882,[1]!Table1[1])</f>
        <v/>
      </c>
      <c r="AF882" s="30">
        <f>SUMIF([1]route!$E$3:$E$10005,E882,[1]!Table1[2])</f>
        <v/>
      </c>
      <c r="AG882" s="30">
        <f>SUMIF([1]route!$E$3:$E$10005,E882,[1]!Table1[3])</f>
        <v/>
      </c>
      <c r="AH882" s="30">
        <f>SUMIF([1]route!$E$3:$E$10005,E882,[1]!Table1[4])</f>
        <v/>
      </c>
      <c r="AI882" s="30">
        <f>SUMIF([1]route!$E$3:$E$10005,E882,[1]!Table1[5])</f>
        <v/>
      </c>
      <c r="AJ882" s="30">
        <f>SUMIF([1]route!$E$3:$E$10005,E882,[1]!Table1[6])</f>
        <v/>
      </c>
      <c r="AK882" s="30">
        <f>SUMIF([1]route!$E$3:$E$10005,E882,[1]!Table1[7])</f>
        <v/>
      </c>
      <c r="AL882" s="30">
        <f>SUMIF([1]route!$E$3:$E$10005,E882,[1]!Table1[8])</f>
        <v/>
      </c>
      <c r="AM882" s="30">
        <f>SUMIF([1]route!$E$3:$E$10005,E882,[1]!Table1[9])</f>
        <v/>
      </c>
      <c r="AN882" s="30">
        <f>SUMIF([1]route!$E$3:$E$10005,E882,[1]!Table1[10])</f>
        <v/>
      </c>
      <c r="AO882" s="30">
        <f>SUMIF([1]route!$E$3:$E$10005,E882,[1]!Table1[11])</f>
        <v/>
      </c>
      <c r="AP882" s="30">
        <f>SUMIF([1]route!$E$3:$E$10005,E882,[1]!Table1[12])</f>
        <v/>
      </c>
      <c r="AQ882" s="30">
        <f>SUMIF([1]route!$E$3:$E$10005,E882,[1]!Table1[13])</f>
        <v/>
      </c>
      <c r="AR882" s="30">
        <f>SUMIF([1]route!$E$3:$E$10005,E882,[1]!Table1[14])</f>
        <v/>
      </c>
      <c r="AS882" s="30">
        <f>SUMIF([1]route!$E$3:$E$10005,E882,[1]!Table1[15])</f>
        <v/>
      </c>
      <c r="AT882" s="30">
        <f>SUMIF([1]route!$E$3:$E$10005,E882,[1]!Table1[16])</f>
        <v/>
      </c>
      <c r="AU882" s="30">
        <f>SUMIF([1]route!$E$3:$E$10005,E882,[1]!Table1[17])</f>
        <v/>
      </c>
      <c r="AV882" s="30">
        <f>SUMIF([1]route!$E$3:$E$10005,E882,[1]!Table1[18])</f>
        <v/>
      </c>
      <c r="AW882" s="30">
        <f>SUMIF([1]route!$E$3:$E$10005,E882,[1]!Table1[19])</f>
        <v/>
      </c>
      <c r="AX882" s="30">
        <f>SUMIF([1]route!$E$3:$E$10005,E882,[1]!Table1[20])</f>
        <v/>
      </c>
      <c r="AY882" s="30">
        <f>SUMIF([1]route!$E$3:$E$10005,E882,[1]!Table1[21])</f>
        <v/>
      </c>
      <c r="AZ882" s="30">
        <f>SUMIF([1]route!$E$3:$E$10005,E882,[1]!Table1[22])</f>
        <v/>
      </c>
      <c r="BA882" s="30">
        <f>SUMIF([1]route!$E$3:$E$10005,E882,[1]!Table1[23])</f>
        <v/>
      </c>
      <c r="BB882" s="30">
        <f>SUMIF([1]route!$E$3:$E$10005,E882,[1]!Table1[24])</f>
        <v/>
      </c>
      <c r="BC882" s="30">
        <f>SUMIF([1]route!$E$3:$E$10005,E882,[1]!Table1[25])</f>
        <v/>
      </c>
      <c r="BD882" s="30">
        <f>SUMIF([1]route!$E$3:$E$10005,E882,[1]!Table1[26])</f>
        <v/>
      </c>
      <c r="BE882" s="30">
        <f>SUMIF([1]route!$E$3:$E$10005,E882,[1]!Table1[27])</f>
        <v/>
      </c>
      <c r="BF882" s="30">
        <f>SUMIF([1]route!$E$3:$E$10005,E882,[1]!Table1[28])</f>
        <v/>
      </c>
      <c r="BG882" s="30">
        <f>SUMIF([1]route!$E$3:$E$10005,E882,[1]!Table1[29])</f>
        <v/>
      </c>
      <c r="BH882" s="30">
        <f>SUMIF([1]route!$E$3:$E$10005,E882,[1]!Table1[30])</f>
        <v/>
      </c>
      <c r="BI882" s="30">
        <f>SUMIF([1]route!$E$3:$E$10005,E882,[1]!Table1[31])</f>
        <v/>
      </c>
      <c r="BJ882" s="30">
        <f>SUMIF([1]route!$E$3:$E$10005,E882,[1]!Table1[Remain PO])</f>
        <v/>
      </c>
      <c r="BK882" s="31">
        <f>SUMIF([1]route!$E$3:$E$10005,E882,[1]!Table1[N+1])</f>
        <v/>
      </c>
      <c r="BL882" s="31">
        <f>SUMIF([1]route!$E$3:$E$10005,E882,[1]!Table1[N+2])</f>
        <v/>
      </c>
      <c r="BM882" s="31">
        <f>SUMIF([1]route!$E$3:$E$10005,E882,[1]!Table1[N+3])</f>
        <v/>
      </c>
      <c r="BN882" s="32">
        <f>SUMIF([1]route!$E$3:$E$10005,E882,[1]!Table1[N+4])</f>
        <v/>
      </c>
      <c r="BP882" s="37">
        <f>$V882-$AD882</f>
        <v/>
      </c>
      <c r="BQ882" s="35">
        <f>BP882-AE882</f>
        <v/>
      </c>
      <c r="BR882" s="35">
        <f>BQ882-AF882</f>
        <v/>
      </c>
      <c r="BS882" s="35">
        <f>BR882-AG882</f>
        <v/>
      </c>
      <c r="BT882" s="35">
        <f>BS882-AH882</f>
        <v/>
      </c>
      <c r="BU882" s="35">
        <f>BT882-AI882</f>
        <v/>
      </c>
      <c r="BV882" s="35">
        <f>BU882-AJ882</f>
        <v/>
      </c>
      <c r="BW882" s="35">
        <f>BV882-AK882</f>
        <v/>
      </c>
      <c r="BX882" s="35">
        <f>BW882-AL882</f>
        <v/>
      </c>
      <c r="BY882" s="35">
        <f>BX882-AM882</f>
        <v/>
      </c>
      <c r="BZ882" s="35">
        <f>BY882-AN882</f>
        <v/>
      </c>
      <c r="CA882" s="35">
        <f>BZ882-AO882</f>
        <v/>
      </c>
      <c r="CB882" s="35">
        <f>CA882-AP882</f>
        <v/>
      </c>
      <c r="CC882" s="35">
        <f>CB882-AQ882</f>
        <v/>
      </c>
      <c r="CD882" s="35">
        <f>CC882-AR882</f>
        <v/>
      </c>
      <c r="CE882" s="35">
        <f>CD882-AS882</f>
        <v/>
      </c>
      <c r="CF882" s="35">
        <f>CE882-AT882</f>
        <v/>
      </c>
      <c r="CG882" s="35">
        <f>CF882-AU882</f>
        <v/>
      </c>
      <c r="CH882" s="35">
        <f>CG882-AV882</f>
        <v/>
      </c>
      <c r="CI882" s="35">
        <f>CH882-AW882</f>
        <v/>
      </c>
      <c r="CJ882" s="35">
        <f>CI882-AX882</f>
        <v/>
      </c>
      <c r="CK882" s="35">
        <f>CJ882-AY882</f>
        <v/>
      </c>
      <c r="CL882" s="35">
        <f>CK882-AZ882</f>
        <v/>
      </c>
      <c r="CM882" s="35">
        <f>CL882-BA882</f>
        <v/>
      </c>
      <c r="CN882" s="35">
        <f>CM882-BB882</f>
        <v/>
      </c>
      <c r="CO882" s="35">
        <f>CN882-BC882</f>
        <v/>
      </c>
      <c r="CP882" s="35">
        <f>CO882-BD882</f>
        <v/>
      </c>
      <c r="CQ882" s="35">
        <f>CP882-BE882</f>
        <v/>
      </c>
      <c r="CR882" s="35">
        <f>CQ882-BF882</f>
        <v/>
      </c>
      <c r="CS882" s="35">
        <f>CR882-BG882</f>
        <v/>
      </c>
      <c r="CT882" s="35">
        <f>CS882-BH882</f>
        <v/>
      </c>
      <c r="CU882" s="35">
        <f>CT882-BI882</f>
        <v/>
      </c>
      <c r="CV882" s="35">
        <f>CU882-BJ882</f>
        <v/>
      </c>
      <c r="CW882" s="38">
        <f>CV882-BK882</f>
        <v/>
      </c>
      <c r="CX882" s="38">
        <f>CW882-BL882</f>
        <v/>
      </c>
      <c r="CY882" s="38">
        <f>CX882-BM882</f>
        <v/>
      </c>
      <c r="CZ882" s="39">
        <f>CY882-BN882</f>
        <v/>
      </c>
      <c r="DA882" s="35" t="n"/>
    </row>
    <row r="883">
      <c r="D883" s="19" t="n"/>
      <c r="E883" s="19" t="n"/>
      <c r="F883" s="21" t="n"/>
      <c r="G883" s="21" t="n"/>
      <c r="H883" s="21" t="n"/>
      <c r="I883" s="19" t="n"/>
      <c r="J883" s="19" t="n"/>
      <c r="K883" s="21" t="n"/>
      <c r="L883" s="21" t="n"/>
      <c r="M883" s="22" t="n"/>
      <c r="N883" s="22" t="n"/>
      <c r="O883" s="19" t="n"/>
      <c r="P883" s="21" t="n"/>
      <c r="Q883" s="167">
        <f>'Cutting Rules'!AD883</f>
        <v/>
      </c>
      <c r="R883" s="168" t="n"/>
      <c r="S883" s="24" t="n"/>
      <c r="T883" s="169" t="inlineStr"/>
      <c r="U883" s="19" t="n"/>
      <c r="V883" s="25" t="n"/>
      <c r="W883" s="26" t="n"/>
      <c r="X883" s="27" t="n"/>
      <c r="Y883" s="47" t="n"/>
      <c r="Z883" s="121">
        <f>IFERROR(VLOOKUP(E883,[1]route!$E$3:$BL$10005,59,0),"")&amp;IFERROR(VLOOKUP(E883,[1]route!$E$3:$BL$10005,60,0),"")</f>
        <v/>
      </c>
      <c r="AA883" s="172">
        <f>IF(R883&gt;V883,R883-V883,0)</f>
        <v/>
      </c>
      <c r="AB883" s="173">
        <f>AA883*O883*N883/1000</f>
        <v/>
      </c>
      <c r="AC883" s="4">
        <f>IFERROR(MATCH($X883,$BP883:$CZ883,0),"")</f>
        <v/>
      </c>
      <c r="AD883" s="29" t="n">
        <v>0</v>
      </c>
      <c r="AE883" s="30">
        <f>SUMIF([1]route!$E$3:$E$10005,E883,[1]!Table1[1])</f>
        <v/>
      </c>
      <c r="AF883" s="30">
        <f>SUMIF([1]route!$E$3:$E$10005,E883,[1]!Table1[2])</f>
        <v/>
      </c>
      <c r="AG883" s="30">
        <f>SUMIF([1]route!$E$3:$E$10005,E883,[1]!Table1[3])</f>
        <v/>
      </c>
      <c r="AH883" s="30">
        <f>SUMIF([1]route!$E$3:$E$10005,E883,[1]!Table1[4])</f>
        <v/>
      </c>
      <c r="AI883" s="30">
        <f>SUMIF([1]route!$E$3:$E$10005,E883,[1]!Table1[5])</f>
        <v/>
      </c>
      <c r="AJ883" s="30">
        <f>SUMIF([1]route!$E$3:$E$10005,E883,[1]!Table1[6])</f>
        <v/>
      </c>
      <c r="AK883" s="30">
        <f>SUMIF([1]route!$E$3:$E$10005,E883,[1]!Table1[7])</f>
        <v/>
      </c>
      <c r="AL883" s="30">
        <f>SUMIF([1]route!$E$3:$E$10005,E883,[1]!Table1[8])</f>
        <v/>
      </c>
      <c r="AM883" s="30">
        <f>SUMIF([1]route!$E$3:$E$10005,E883,[1]!Table1[9])</f>
        <v/>
      </c>
      <c r="AN883" s="30">
        <f>SUMIF([1]route!$E$3:$E$10005,E883,[1]!Table1[10])</f>
        <v/>
      </c>
      <c r="AO883" s="30">
        <f>SUMIF([1]route!$E$3:$E$10005,E883,[1]!Table1[11])</f>
        <v/>
      </c>
      <c r="AP883" s="30">
        <f>SUMIF([1]route!$E$3:$E$10005,E883,[1]!Table1[12])</f>
        <v/>
      </c>
      <c r="AQ883" s="30">
        <f>SUMIF([1]route!$E$3:$E$10005,E883,[1]!Table1[13])</f>
        <v/>
      </c>
      <c r="AR883" s="30">
        <f>SUMIF([1]route!$E$3:$E$10005,E883,[1]!Table1[14])</f>
        <v/>
      </c>
      <c r="AS883" s="30">
        <f>SUMIF([1]route!$E$3:$E$10005,E883,[1]!Table1[15])</f>
        <v/>
      </c>
      <c r="AT883" s="30">
        <f>SUMIF([1]route!$E$3:$E$10005,E883,[1]!Table1[16])</f>
        <v/>
      </c>
      <c r="AU883" s="30">
        <f>SUMIF([1]route!$E$3:$E$10005,E883,[1]!Table1[17])</f>
        <v/>
      </c>
      <c r="AV883" s="30">
        <f>SUMIF([1]route!$E$3:$E$10005,E883,[1]!Table1[18])</f>
        <v/>
      </c>
      <c r="AW883" s="30">
        <f>SUMIF([1]route!$E$3:$E$10005,E883,[1]!Table1[19])</f>
        <v/>
      </c>
      <c r="AX883" s="30">
        <f>SUMIF([1]route!$E$3:$E$10005,E883,[1]!Table1[20])</f>
        <v/>
      </c>
      <c r="AY883" s="30">
        <f>SUMIF([1]route!$E$3:$E$10005,E883,[1]!Table1[21])</f>
        <v/>
      </c>
      <c r="AZ883" s="30">
        <f>SUMIF([1]route!$E$3:$E$10005,E883,[1]!Table1[22])</f>
        <v/>
      </c>
      <c r="BA883" s="30">
        <f>SUMIF([1]route!$E$3:$E$10005,E883,[1]!Table1[23])</f>
        <v/>
      </c>
      <c r="BB883" s="30">
        <f>SUMIF([1]route!$E$3:$E$10005,E883,[1]!Table1[24])</f>
        <v/>
      </c>
      <c r="BC883" s="30">
        <f>SUMIF([1]route!$E$3:$E$10005,E883,[1]!Table1[25])</f>
        <v/>
      </c>
      <c r="BD883" s="30">
        <f>SUMIF([1]route!$E$3:$E$10005,E883,[1]!Table1[26])</f>
        <v/>
      </c>
      <c r="BE883" s="30">
        <f>SUMIF([1]route!$E$3:$E$10005,E883,[1]!Table1[27])</f>
        <v/>
      </c>
      <c r="BF883" s="30">
        <f>SUMIF([1]route!$E$3:$E$10005,E883,[1]!Table1[28])</f>
        <v/>
      </c>
      <c r="BG883" s="30">
        <f>SUMIF([1]route!$E$3:$E$10005,E883,[1]!Table1[29])</f>
        <v/>
      </c>
      <c r="BH883" s="30">
        <f>SUMIF([1]route!$E$3:$E$10005,E883,[1]!Table1[30])</f>
        <v/>
      </c>
      <c r="BI883" s="30">
        <f>SUMIF([1]route!$E$3:$E$10005,E883,[1]!Table1[31])</f>
        <v/>
      </c>
      <c r="BJ883" s="30">
        <f>SUMIF([1]route!$E$3:$E$10005,E883,[1]!Table1[Remain PO])</f>
        <v/>
      </c>
      <c r="BK883" s="31">
        <f>SUMIF([1]route!$E$3:$E$10005,E883,[1]!Table1[N+1])</f>
        <v/>
      </c>
      <c r="BL883" s="31">
        <f>SUMIF([1]route!$E$3:$E$10005,E883,[1]!Table1[N+2])</f>
        <v/>
      </c>
      <c r="BM883" s="31">
        <f>SUMIF([1]route!$E$3:$E$10005,E883,[1]!Table1[N+3])</f>
        <v/>
      </c>
      <c r="BN883" s="32">
        <f>SUMIF([1]route!$E$3:$E$10005,E883,[1]!Table1[N+4])</f>
        <v/>
      </c>
      <c r="BP883" s="37">
        <f>$V883-$AD883</f>
        <v/>
      </c>
      <c r="BQ883" s="35">
        <f>BP883-AE883</f>
        <v/>
      </c>
      <c r="BR883" s="35">
        <f>BQ883-AF883</f>
        <v/>
      </c>
      <c r="BS883" s="35">
        <f>BR883-AG883</f>
        <v/>
      </c>
      <c r="BT883" s="35">
        <f>BS883-AH883</f>
        <v/>
      </c>
      <c r="BU883" s="35">
        <f>BT883-AI883</f>
        <v/>
      </c>
      <c r="BV883" s="35">
        <f>BU883-AJ883</f>
        <v/>
      </c>
      <c r="BW883" s="35">
        <f>BV883-AK883</f>
        <v/>
      </c>
      <c r="BX883" s="35">
        <f>BW883-AL883</f>
        <v/>
      </c>
      <c r="BY883" s="35">
        <f>BX883-AM883</f>
        <v/>
      </c>
      <c r="BZ883" s="35">
        <f>BY883-AN883</f>
        <v/>
      </c>
      <c r="CA883" s="35">
        <f>BZ883-AO883</f>
        <v/>
      </c>
      <c r="CB883" s="35">
        <f>CA883-AP883</f>
        <v/>
      </c>
      <c r="CC883" s="35">
        <f>CB883-AQ883</f>
        <v/>
      </c>
      <c r="CD883" s="35">
        <f>CC883-AR883</f>
        <v/>
      </c>
      <c r="CE883" s="35">
        <f>CD883-AS883</f>
        <v/>
      </c>
      <c r="CF883" s="35">
        <f>CE883-AT883</f>
        <v/>
      </c>
      <c r="CG883" s="35">
        <f>CF883-AU883</f>
        <v/>
      </c>
      <c r="CH883" s="35">
        <f>CG883-AV883</f>
        <v/>
      </c>
      <c r="CI883" s="35">
        <f>CH883-AW883</f>
        <v/>
      </c>
      <c r="CJ883" s="35">
        <f>CI883-AX883</f>
        <v/>
      </c>
      <c r="CK883" s="35">
        <f>CJ883-AY883</f>
        <v/>
      </c>
      <c r="CL883" s="35">
        <f>CK883-AZ883</f>
        <v/>
      </c>
      <c r="CM883" s="35">
        <f>CL883-BA883</f>
        <v/>
      </c>
      <c r="CN883" s="35">
        <f>CM883-BB883</f>
        <v/>
      </c>
      <c r="CO883" s="35">
        <f>CN883-BC883</f>
        <v/>
      </c>
      <c r="CP883" s="35">
        <f>CO883-BD883</f>
        <v/>
      </c>
      <c r="CQ883" s="35">
        <f>CP883-BE883</f>
        <v/>
      </c>
      <c r="CR883" s="35">
        <f>CQ883-BF883</f>
        <v/>
      </c>
      <c r="CS883" s="35">
        <f>CR883-BG883</f>
        <v/>
      </c>
      <c r="CT883" s="35">
        <f>CS883-BH883</f>
        <v/>
      </c>
      <c r="CU883" s="35">
        <f>CT883-BI883</f>
        <v/>
      </c>
      <c r="CV883" s="35">
        <f>CU883-BJ883</f>
        <v/>
      </c>
      <c r="CW883" s="38">
        <f>CV883-BK883</f>
        <v/>
      </c>
      <c r="CX883" s="38">
        <f>CW883-BL883</f>
        <v/>
      </c>
      <c r="CY883" s="38">
        <f>CX883-BM883</f>
        <v/>
      </c>
      <c r="CZ883" s="39">
        <f>CY883-BN883</f>
        <v/>
      </c>
      <c r="DA883" s="35" t="n"/>
    </row>
    <row r="884">
      <c r="D884" s="19" t="n"/>
      <c r="E884" s="19" t="n"/>
      <c r="F884" s="21" t="n"/>
      <c r="G884" s="21" t="n"/>
      <c r="H884" s="21" t="n"/>
      <c r="I884" s="19" t="n"/>
      <c r="J884" s="19" t="n"/>
      <c r="K884" s="21" t="n"/>
      <c r="L884" s="21" t="n"/>
      <c r="M884" s="22" t="n"/>
      <c r="N884" s="22" t="n"/>
      <c r="O884" s="19" t="n"/>
      <c r="P884" s="21" t="n"/>
      <c r="Q884" s="167">
        <f>'Cutting Rules'!AD884</f>
        <v/>
      </c>
      <c r="R884" s="168" t="n"/>
      <c r="S884" s="24" t="n"/>
      <c r="T884" s="169" t="inlineStr"/>
      <c r="U884" s="19" t="n"/>
      <c r="V884" s="25" t="n"/>
      <c r="W884" s="26" t="n"/>
      <c r="X884" s="27" t="n"/>
      <c r="Y884" s="47" t="n"/>
      <c r="Z884" s="121">
        <f>IFERROR(VLOOKUP(E884,[1]route!$E$3:$BL$10005,59,0),"")&amp;IFERROR(VLOOKUP(E884,[1]route!$E$3:$BL$10005,60,0),"")</f>
        <v/>
      </c>
      <c r="AA884" s="172">
        <f>IF(R884&gt;V884,R884-V884,0)</f>
        <v/>
      </c>
      <c r="AB884" s="173">
        <f>AA884*O884*N884/1000</f>
        <v/>
      </c>
      <c r="AC884" s="4">
        <f>IFERROR(MATCH($X884,$BP884:$CZ884,0),"")</f>
        <v/>
      </c>
      <c r="AD884" s="29" t="n">
        <v>0</v>
      </c>
      <c r="AE884" s="30">
        <f>SUMIF([1]route!$E$3:$E$10005,E884,[1]!Table1[1])</f>
        <v/>
      </c>
      <c r="AF884" s="30">
        <f>SUMIF([1]route!$E$3:$E$10005,E884,[1]!Table1[2])</f>
        <v/>
      </c>
      <c r="AG884" s="30">
        <f>SUMIF([1]route!$E$3:$E$10005,E884,[1]!Table1[3])</f>
        <v/>
      </c>
      <c r="AH884" s="30">
        <f>SUMIF([1]route!$E$3:$E$10005,E884,[1]!Table1[4])</f>
        <v/>
      </c>
      <c r="AI884" s="30">
        <f>SUMIF([1]route!$E$3:$E$10005,E884,[1]!Table1[5])</f>
        <v/>
      </c>
      <c r="AJ884" s="30">
        <f>SUMIF([1]route!$E$3:$E$10005,E884,[1]!Table1[6])</f>
        <v/>
      </c>
      <c r="AK884" s="30">
        <f>SUMIF([1]route!$E$3:$E$10005,E884,[1]!Table1[7])</f>
        <v/>
      </c>
      <c r="AL884" s="30">
        <f>SUMIF([1]route!$E$3:$E$10005,E884,[1]!Table1[8])</f>
        <v/>
      </c>
      <c r="AM884" s="30">
        <f>SUMIF([1]route!$E$3:$E$10005,E884,[1]!Table1[9])</f>
        <v/>
      </c>
      <c r="AN884" s="30">
        <f>SUMIF([1]route!$E$3:$E$10005,E884,[1]!Table1[10])</f>
        <v/>
      </c>
      <c r="AO884" s="30">
        <f>SUMIF([1]route!$E$3:$E$10005,E884,[1]!Table1[11])</f>
        <v/>
      </c>
      <c r="AP884" s="30">
        <f>SUMIF([1]route!$E$3:$E$10005,E884,[1]!Table1[12])</f>
        <v/>
      </c>
      <c r="AQ884" s="30">
        <f>SUMIF([1]route!$E$3:$E$10005,E884,[1]!Table1[13])</f>
        <v/>
      </c>
      <c r="AR884" s="30">
        <f>SUMIF([1]route!$E$3:$E$10005,E884,[1]!Table1[14])</f>
        <v/>
      </c>
      <c r="AS884" s="30">
        <f>SUMIF([1]route!$E$3:$E$10005,E884,[1]!Table1[15])</f>
        <v/>
      </c>
      <c r="AT884" s="30">
        <f>SUMIF([1]route!$E$3:$E$10005,E884,[1]!Table1[16])</f>
        <v/>
      </c>
      <c r="AU884" s="30">
        <f>SUMIF([1]route!$E$3:$E$10005,E884,[1]!Table1[17])</f>
        <v/>
      </c>
      <c r="AV884" s="30">
        <f>SUMIF([1]route!$E$3:$E$10005,E884,[1]!Table1[18])</f>
        <v/>
      </c>
      <c r="AW884" s="30">
        <f>SUMIF([1]route!$E$3:$E$10005,E884,[1]!Table1[19])</f>
        <v/>
      </c>
      <c r="AX884" s="30">
        <f>SUMIF([1]route!$E$3:$E$10005,E884,[1]!Table1[20])</f>
        <v/>
      </c>
      <c r="AY884" s="30">
        <f>SUMIF([1]route!$E$3:$E$10005,E884,[1]!Table1[21])</f>
        <v/>
      </c>
      <c r="AZ884" s="30">
        <f>SUMIF([1]route!$E$3:$E$10005,E884,[1]!Table1[22])</f>
        <v/>
      </c>
      <c r="BA884" s="30">
        <f>SUMIF([1]route!$E$3:$E$10005,E884,[1]!Table1[23])</f>
        <v/>
      </c>
      <c r="BB884" s="30">
        <f>SUMIF([1]route!$E$3:$E$10005,E884,[1]!Table1[24])</f>
        <v/>
      </c>
      <c r="BC884" s="30">
        <f>SUMIF([1]route!$E$3:$E$10005,E884,[1]!Table1[25])</f>
        <v/>
      </c>
      <c r="BD884" s="30">
        <f>SUMIF([1]route!$E$3:$E$10005,E884,[1]!Table1[26])</f>
        <v/>
      </c>
      <c r="BE884" s="30">
        <f>SUMIF([1]route!$E$3:$E$10005,E884,[1]!Table1[27])</f>
        <v/>
      </c>
      <c r="BF884" s="30">
        <f>SUMIF([1]route!$E$3:$E$10005,E884,[1]!Table1[28])</f>
        <v/>
      </c>
      <c r="BG884" s="30">
        <f>SUMIF([1]route!$E$3:$E$10005,E884,[1]!Table1[29])</f>
        <v/>
      </c>
      <c r="BH884" s="30">
        <f>SUMIF([1]route!$E$3:$E$10005,E884,[1]!Table1[30])</f>
        <v/>
      </c>
      <c r="BI884" s="30">
        <f>SUMIF([1]route!$E$3:$E$10005,E884,[1]!Table1[31])</f>
        <v/>
      </c>
      <c r="BJ884" s="30">
        <f>SUMIF([1]route!$E$3:$E$10005,E884,[1]!Table1[Remain PO])</f>
        <v/>
      </c>
      <c r="BK884" s="31">
        <f>SUMIF([1]route!$E$3:$E$10005,E884,[1]!Table1[N+1])</f>
        <v/>
      </c>
      <c r="BL884" s="31">
        <f>SUMIF([1]route!$E$3:$E$10005,E884,[1]!Table1[N+2])</f>
        <v/>
      </c>
      <c r="BM884" s="31">
        <f>SUMIF([1]route!$E$3:$E$10005,E884,[1]!Table1[N+3])</f>
        <v/>
      </c>
      <c r="BN884" s="32">
        <f>SUMIF([1]route!$E$3:$E$10005,E884,[1]!Table1[N+4])</f>
        <v/>
      </c>
      <c r="BP884" s="37">
        <f>$V884-$AD884</f>
        <v/>
      </c>
      <c r="BQ884" s="35">
        <f>BP884-AE884</f>
        <v/>
      </c>
      <c r="BR884" s="35">
        <f>BQ884-AF884</f>
        <v/>
      </c>
      <c r="BS884" s="35">
        <f>BR884-AG884</f>
        <v/>
      </c>
      <c r="BT884" s="35">
        <f>BS884-AH884</f>
        <v/>
      </c>
      <c r="BU884" s="35">
        <f>BT884-AI884</f>
        <v/>
      </c>
      <c r="BV884" s="35">
        <f>BU884-AJ884</f>
        <v/>
      </c>
      <c r="BW884" s="35">
        <f>BV884-AK884</f>
        <v/>
      </c>
      <c r="BX884" s="35">
        <f>BW884-AL884</f>
        <v/>
      </c>
      <c r="BY884" s="35">
        <f>BX884-AM884</f>
        <v/>
      </c>
      <c r="BZ884" s="35">
        <f>BY884-AN884</f>
        <v/>
      </c>
      <c r="CA884" s="35">
        <f>BZ884-AO884</f>
        <v/>
      </c>
      <c r="CB884" s="35">
        <f>CA884-AP884</f>
        <v/>
      </c>
      <c r="CC884" s="35">
        <f>CB884-AQ884</f>
        <v/>
      </c>
      <c r="CD884" s="35">
        <f>CC884-AR884</f>
        <v/>
      </c>
      <c r="CE884" s="35">
        <f>CD884-AS884</f>
        <v/>
      </c>
      <c r="CF884" s="35">
        <f>CE884-AT884</f>
        <v/>
      </c>
      <c r="CG884" s="35">
        <f>CF884-AU884</f>
        <v/>
      </c>
      <c r="CH884" s="35">
        <f>CG884-AV884</f>
        <v/>
      </c>
      <c r="CI884" s="35">
        <f>CH884-AW884</f>
        <v/>
      </c>
      <c r="CJ884" s="35">
        <f>CI884-AX884</f>
        <v/>
      </c>
      <c r="CK884" s="35">
        <f>CJ884-AY884</f>
        <v/>
      </c>
      <c r="CL884" s="35">
        <f>CK884-AZ884</f>
        <v/>
      </c>
      <c r="CM884" s="35">
        <f>CL884-BA884</f>
        <v/>
      </c>
      <c r="CN884" s="35">
        <f>CM884-BB884</f>
        <v/>
      </c>
      <c r="CO884" s="35">
        <f>CN884-BC884</f>
        <v/>
      </c>
      <c r="CP884" s="35">
        <f>CO884-BD884</f>
        <v/>
      </c>
      <c r="CQ884" s="35">
        <f>CP884-BE884</f>
        <v/>
      </c>
      <c r="CR884" s="35">
        <f>CQ884-BF884</f>
        <v/>
      </c>
      <c r="CS884" s="35">
        <f>CR884-BG884</f>
        <v/>
      </c>
      <c r="CT884" s="35">
        <f>CS884-BH884</f>
        <v/>
      </c>
      <c r="CU884" s="35">
        <f>CT884-BI884</f>
        <v/>
      </c>
      <c r="CV884" s="35">
        <f>CU884-BJ884</f>
        <v/>
      </c>
      <c r="CW884" s="38">
        <f>CV884-BK884</f>
        <v/>
      </c>
      <c r="CX884" s="38">
        <f>CW884-BL884</f>
        <v/>
      </c>
      <c r="CY884" s="38">
        <f>CX884-BM884</f>
        <v/>
      </c>
      <c r="CZ884" s="39">
        <f>CY884-BN884</f>
        <v/>
      </c>
      <c r="DA884" s="35" t="n"/>
    </row>
    <row r="885">
      <c r="D885" s="19" t="n"/>
      <c r="E885" s="19" t="n"/>
      <c r="F885" s="21" t="n"/>
      <c r="G885" s="21" t="n"/>
      <c r="H885" s="21" t="n"/>
      <c r="I885" s="19" t="n"/>
      <c r="J885" s="19" t="n"/>
      <c r="K885" s="21" t="n"/>
      <c r="L885" s="21" t="n"/>
      <c r="M885" s="22" t="n"/>
      <c r="N885" s="22" t="n"/>
      <c r="O885" s="19" t="n"/>
      <c r="P885" s="21" t="n"/>
      <c r="Q885" s="167">
        <f>'Cutting Rules'!AD885</f>
        <v/>
      </c>
      <c r="R885" s="168" t="n"/>
      <c r="S885" s="24" t="n"/>
      <c r="T885" s="169" t="inlineStr"/>
      <c r="U885" s="19" t="n"/>
      <c r="V885" s="25" t="n"/>
      <c r="W885" s="26" t="n"/>
      <c r="X885" s="27" t="n"/>
      <c r="Y885" s="47" t="n"/>
      <c r="Z885" s="121">
        <f>IFERROR(VLOOKUP(E885,[1]route!$E$3:$BL$10005,59,0),"")&amp;IFERROR(VLOOKUP(E885,[1]route!$E$3:$BL$10005,60,0),"")</f>
        <v/>
      </c>
      <c r="AA885" s="172">
        <f>IF(R885&gt;V885,R885-V885,0)</f>
        <v/>
      </c>
      <c r="AB885" s="173">
        <f>AA885*O885*N885/1000</f>
        <v/>
      </c>
      <c r="AC885" s="4">
        <f>IFERROR(MATCH($X885,$BP885:$CZ885,0),"")</f>
        <v/>
      </c>
      <c r="AD885" s="29" t="n">
        <v>0</v>
      </c>
      <c r="AE885" s="30">
        <f>SUMIF([1]route!$E$3:$E$10005,E885,[1]!Table1[1])</f>
        <v/>
      </c>
      <c r="AF885" s="30">
        <f>SUMIF([1]route!$E$3:$E$10005,E885,[1]!Table1[2])</f>
        <v/>
      </c>
      <c r="AG885" s="30">
        <f>SUMIF([1]route!$E$3:$E$10005,E885,[1]!Table1[3])</f>
        <v/>
      </c>
      <c r="AH885" s="30">
        <f>SUMIF([1]route!$E$3:$E$10005,E885,[1]!Table1[4])</f>
        <v/>
      </c>
      <c r="AI885" s="30">
        <f>SUMIF([1]route!$E$3:$E$10005,E885,[1]!Table1[5])</f>
        <v/>
      </c>
      <c r="AJ885" s="30">
        <f>SUMIF([1]route!$E$3:$E$10005,E885,[1]!Table1[6])</f>
        <v/>
      </c>
      <c r="AK885" s="30">
        <f>SUMIF([1]route!$E$3:$E$10005,E885,[1]!Table1[7])</f>
        <v/>
      </c>
      <c r="AL885" s="30">
        <f>SUMIF([1]route!$E$3:$E$10005,E885,[1]!Table1[8])</f>
        <v/>
      </c>
      <c r="AM885" s="30">
        <f>SUMIF([1]route!$E$3:$E$10005,E885,[1]!Table1[9])</f>
        <v/>
      </c>
      <c r="AN885" s="30">
        <f>SUMIF([1]route!$E$3:$E$10005,E885,[1]!Table1[10])</f>
        <v/>
      </c>
      <c r="AO885" s="30">
        <f>SUMIF([1]route!$E$3:$E$10005,E885,[1]!Table1[11])</f>
        <v/>
      </c>
      <c r="AP885" s="30">
        <f>SUMIF([1]route!$E$3:$E$10005,E885,[1]!Table1[12])</f>
        <v/>
      </c>
      <c r="AQ885" s="30">
        <f>SUMIF([1]route!$E$3:$E$10005,E885,[1]!Table1[13])</f>
        <v/>
      </c>
      <c r="AR885" s="30">
        <f>SUMIF([1]route!$E$3:$E$10005,E885,[1]!Table1[14])</f>
        <v/>
      </c>
      <c r="AS885" s="30">
        <f>SUMIF([1]route!$E$3:$E$10005,E885,[1]!Table1[15])</f>
        <v/>
      </c>
      <c r="AT885" s="30">
        <f>SUMIF([1]route!$E$3:$E$10005,E885,[1]!Table1[16])</f>
        <v/>
      </c>
      <c r="AU885" s="30">
        <f>SUMIF([1]route!$E$3:$E$10005,E885,[1]!Table1[17])</f>
        <v/>
      </c>
      <c r="AV885" s="30">
        <f>SUMIF([1]route!$E$3:$E$10005,E885,[1]!Table1[18])</f>
        <v/>
      </c>
      <c r="AW885" s="30">
        <f>SUMIF([1]route!$E$3:$E$10005,E885,[1]!Table1[19])</f>
        <v/>
      </c>
      <c r="AX885" s="30">
        <f>SUMIF([1]route!$E$3:$E$10005,E885,[1]!Table1[20])</f>
        <v/>
      </c>
      <c r="AY885" s="30">
        <f>SUMIF([1]route!$E$3:$E$10005,E885,[1]!Table1[21])</f>
        <v/>
      </c>
      <c r="AZ885" s="30">
        <f>SUMIF([1]route!$E$3:$E$10005,E885,[1]!Table1[22])</f>
        <v/>
      </c>
      <c r="BA885" s="30">
        <f>SUMIF([1]route!$E$3:$E$10005,E885,[1]!Table1[23])</f>
        <v/>
      </c>
      <c r="BB885" s="30">
        <f>SUMIF([1]route!$E$3:$E$10005,E885,[1]!Table1[24])</f>
        <v/>
      </c>
      <c r="BC885" s="30">
        <f>SUMIF([1]route!$E$3:$E$10005,E885,[1]!Table1[25])</f>
        <v/>
      </c>
      <c r="BD885" s="30">
        <f>SUMIF([1]route!$E$3:$E$10005,E885,[1]!Table1[26])</f>
        <v/>
      </c>
      <c r="BE885" s="30">
        <f>SUMIF([1]route!$E$3:$E$10005,E885,[1]!Table1[27])</f>
        <v/>
      </c>
      <c r="BF885" s="30">
        <f>SUMIF([1]route!$E$3:$E$10005,E885,[1]!Table1[28])</f>
        <v/>
      </c>
      <c r="BG885" s="30">
        <f>SUMIF([1]route!$E$3:$E$10005,E885,[1]!Table1[29])</f>
        <v/>
      </c>
      <c r="BH885" s="30">
        <f>SUMIF([1]route!$E$3:$E$10005,E885,[1]!Table1[30])</f>
        <v/>
      </c>
      <c r="BI885" s="30">
        <f>SUMIF([1]route!$E$3:$E$10005,E885,[1]!Table1[31])</f>
        <v/>
      </c>
      <c r="BJ885" s="30">
        <f>SUMIF([1]route!$E$3:$E$10005,E885,[1]!Table1[Remain PO])</f>
        <v/>
      </c>
      <c r="BK885" s="31">
        <f>SUMIF([1]route!$E$3:$E$10005,E885,[1]!Table1[N+1])</f>
        <v/>
      </c>
      <c r="BL885" s="31">
        <f>SUMIF([1]route!$E$3:$E$10005,E885,[1]!Table1[N+2])</f>
        <v/>
      </c>
      <c r="BM885" s="31">
        <f>SUMIF([1]route!$E$3:$E$10005,E885,[1]!Table1[N+3])</f>
        <v/>
      </c>
      <c r="BN885" s="32">
        <f>SUMIF([1]route!$E$3:$E$10005,E885,[1]!Table1[N+4])</f>
        <v/>
      </c>
      <c r="BP885" s="37">
        <f>$V885-$AD885</f>
        <v/>
      </c>
      <c r="BQ885" s="35">
        <f>BP885-AE885</f>
        <v/>
      </c>
      <c r="BR885" s="35">
        <f>BQ885-AF885</f>
        <v/>
      </c>
      <c r="BS885" s="35">
        <f>BR885-AG885</f>
        <v/>
      </c>
      <c r="BT885" s="35">
        <f>BS885-AH885</f>
        <v/>
      </c>
      <c r="BU885" s="35">
        <f>BT885-AI885</f>
        <v/>
      </c>
      <c r="BV885" s="35">
        <f>BU885-AJ885</f>
        <v/>
      </c>
      <c r="BW885" s="35">
        <f>BV885-AK885</f>
        <v/>
      </c>
      <c r="BX885" s="35">
        <f>BW885-AL885</f>
        <v/>
      </c>
      <c r="BY885" s="35">
        <f>BX885-AM885</f>
        <v/>
      </c>
      <c r="BZ885" s="35">
        <f>BY885-AN885</f>
        <v/>
      </c>
      <c r="CA885" s="35">
        <f>BZ885-AO885</f>
        <v/>
      </c>
      <c r="CB885" s="35">
        <f>CA885-AP885</f>
        <v/>
      </c>
      <c r="CC885" s="35">
        <f>CB885-AQ885</f>
        <v/>
      </c>
      <c r="CD885" s="35">
        <f>CC885-AR885</f>
        <v/>
      </c>
      <c r="CE885" s="35">
        <f>CD885-AS885</f>
        <v/>
      </c>
      <c r="CF885" s="35">
        <f>CE885-AT885</f>
        <v/>
      </c>
      <c r="CG885" s="35">
        <f>CF885-AU885</f>
        <v/>
      </c>
      <c r="CH885" s="35">
        <f>CG885-AV885</f>
        <v/>
      </c>
      <c r="CI885" s="35">
        <f>CH885-AW885</f>
        <v/>
      </c>
      <c r="CJ885" s="35">
        <f>CI885-AX885</f>
        <v/>
      </c>
      <c r="CK885" s="35">
        <f>CJ885-AY885</f>
        <v/>
      </c>
      <c r="CL885" s="35">
        <f>CK885-AZ885</f>
        <v/>
      </c>
      <c r="CM885" s="35">
        <f>CL885-BA885</f>
        <v/>
      </c>
      <c r="CN885" s="35">
        <f>CM885-BB885</f>
        <v/>
      </c>
      <c r="CO885" s="35">
        <f>CN885-BC885</f>
        <v/>
      </c>
      <c r="CP885" s="35">
        <f>CO885-BD885</f>
        <v/>
      </c>
      <c r="CQ885" s="35">
        <f>CP885-BE885</f>
        <v/>
      </c>
      <c r="CR885" s="35">
        <f>CQ885-BF885</f>
        <v/>
      </c>
      <c r="CS885" s="35">
        <f>CR885-BG885</f>
        <v/>
      </c>
      <c r="CT885" s="35">
        <f>CS885-BH885</f>
        <v/>
      </c>
      <c r="CU885" s="35">
        <f>CT885-BI885</f>
        <v/>
      </c>
      <c r="CV885" s="35">
        <f>CU885-BJ885</f>
        <v/>
      </c>
      <c r="CW885" s="38">
        <f>CV885-BK885</f>
        <v/>
      </c>
      <c r="CX885" s="38">
        <f>CW885-BL885</f>
        <v/>
      </c>
      <c r="CY885" s="38">
        <f>CX885-BM885</f>
        <v/>
      </c>
      <c r="CZ885" s="39">
        <f>CY885-BN885</f>
        <v/>
      </c>
      <c r="DA885" s="35" t="n"/>
    </row>
    <row r="886">
      <c r="D886" s="19" t="n"/>
      <c r="E886" s="19" t="n"/>
      <c r="F886" s="21" t="n"/>
      <c r="G886" s="21" t="n"/>
      <c r="H886" s="21" t="n"/>
      <c r="I886" s="19" t="n"/>
      <c r="J886" s="19" t="n"/>
      <c r="K886" s="21" t="n"/>
      <c r="L886" s="21" t="n"/>
      <c r="M886" s="22" t="n"/>
      <c r="N886" s="22" t="n"/>
      <c r="O886" s="19" t="n"/>
      <c r="P886" s="21" t="n"/>
      <c r="Q886" s="167">
        <f>'Cutting Rules'!AD886</f>
        <v/>
      </c>
      <c r="R886" s="168" t="n"/>
      <c r="S886" s="24" t="n"/>
      <c r="T886" s="169" t="inlineStr"/>
      <c r="U886" s="19" t="n"/>
      <c r="V886" s="25" t="n"/>
      <c r="W886" s="26" t="n"/>
      <c r="X886" s="27" t="n"/>
      <c r="Y886" s="47" t="n"/>
      <c r="Z886" s="121">
        <f>IFERROR(VLOOKUP(E886,[1]route!$E$3:$BL$10005,59,0),"")&amp;IFERROR(VLOOKUP(E886,[1]route!$E$3:$BL$10005,60,0),"")</f>
        <v/>
      </c>
      <c r="AA886" s="172">
        <f>IF(R886&gt;V886,R886-V886,0)</f>
        <v/>
      </c>
      <c r="AB886" s="173">
        <f>AA886*O886*N886/1000</f>
        <v/>
      </c>
      <c r="AC886" s="4">
        <f>IFERROR(MATCH($X886,$BP886:$CZ886,0),"")</f>
        <v/>
      </c>
      <c r="AD886" s="29" t="n">
        <v>0</v>
      </c>
      <c r="AE886" s="30">
        <f>SUMIF([1]route!$E$3:$E$10005,E886,[1]!Table1[1])</f>
        <v/>
      </c>
      <c r="AF886" s="30">
        <f>SUMIF([1]route!$E$3:$E$10005,E886,[1]!Table1[2])</f>
        <v/>
      </c>
      <c r="AG886" s="30">
        <f>SUMIF([1]route!$E$3:$E$10005,E886,[1]!Table1[3])</f>
        <v/>
      </c>
      <c r="AH886" s="30">
        <f>SUMIF([1]route!$E$3:$E$10005,E886,[1]!Table1[4])</f>
        <v/>
      </c>
      <c r="AI886" s="30">
        <f>SUMIF([1]route!$E$3:$E$10005,E886,[1]!Table1[5])</f>
        <v/>
      </c>
      <c r="AJ886" s="30">
        <f>SUMIF([1]route!$E$3:$E$10005,E886,[1]!Table1[6])</f>
        <v/>
      </c>
      <c r="AK886" s="30">
        <f>SUMIF([1]route!$E$3:$E$10005,E886,[1]!Table1[7])</f>
        <v/>
      </c>
      <c r="AL886" s="30">
        <f>SUMIF([1]route!$E$3:$E$10005,E886,[1]!Table1[8])</f>
        <v/>
      </c>
      <c r="AM886" s="30">
        <f>SUMIF([1]route!$E$3:$E$10005,E886,[1]!Table1[9])</f>
        <v/>
      </c>
      <c r="AN886" s="30">
        <f>SUMIF([1]route!$E$3:$E$10005,E886,[1]!Table1[10])</f>
        <v/>
      </c>
      <c r="AO886" s="30">
        <f>SUMIF([1]route!$E$3:$E$10005,E886,[1]!Table1[11])</f>
        <v/>
      </c>
      <c r="AP886" s="30">
        <f>SUMIF([1]route!$E$3:$E$10005,E886,[1]!Table1[12])</f>
        <v/>
      </c>
      <c r="AQ886" s="30">
        <f>SUMIF([1]route!$E$3:$E$10005,E886,[1]!Table1[13])</f>
        <v/>
      </c>
      <c r="AR886" s="30">
        <f>SUMIF([1]route!$E$3:$E$10005,E886,[1]!Table1[14])</f>
        <v/>
      </c>
      <c r="AS886" s="30">
        <f>SUMIF([1]route!$E$3:$E$10005,E886,[1]!Table1[15])</f>
        <v/>
      </c>
      <c r="AT886" s="30">
        <f>SUMIF([1]route!$E$3:$E$10005,E886,[1]!Table1[16])</f>
        <v/>
      </c>
      <c r="AU886" s="30">
        <f>SUMIF([1]route!$E$3:$E$10005,E886,[1]!Table1[17])</f>
        <v/>
      </c>
      <c r="AV886" s="30">
        <f>SUMIF([1]route!$E$3:$E$10005,E886,[1]!Table1[18])</f>
        <v/>
      </c>
      <c r="AW886" s="30">
        <f>SUMIF([1]route!$E$3:$E$10005,E886,[1]!Table1[19])</f>
        <v/>
      </c>
      <c r="AX886" s="30">
        <f>SUMIF([1]route!$E$3:$E$10005,E886,[1]!Table1[20])</f>
        <v/>
      </c>
      <c r="AY886" s="30">
        <f>SUMIF([1]route!$E$3:$E$10005,E886,[1]!Table1[21])</f>
        <v/>
      </c>
      <c r="AZ886" s="30">
        <f>SUMIF([1]route!$E$3:$E$10005,E886,[1]!Table1[22])</f>
        <v/>
      </c>
      <c r="BA886" s="30">
        <f>SUMIF([1]route!$E$3:$E$10005,E886,[1]!Table1[23])</f>
        <v/>
      </c>
      <c r="BB886" s="30">
        <f>SUMIF([1]route!$E$3:$E$10005,E886,[1]!Table1[24])</f>
        <v/>
      </c>
      <c r="BC886" s="30">
        <f>SUMIF([1]route!$E$3:$E$10005,E886,[1]!Table1[25])</f>
        <v/>
      </c>
      <c r="BD886" s="30">
        <f>SUMIF([1]route!$E$3:$E$10005,E886,[1]!Table1[26])</f>
        <v/>
      </c>
      <c r="BE886" s="30">
        <f>SUMIF([1]route!$E$3:$E$10005,E886,[1]!Table1[27])</f>
        <v/>
      </c>
      <c r="BF886" s="30">
        <f>SUMIF([1]route!$E$3:$E$10005,E886,[1]!Table1[28])</f>
        <v/>
      </c>
      <c r="BG886" s="30">
        <f>SUMIF([1]route!$E$3:$E$10005,E886,[1]!Table1[29])</f>
        <v/>
      </c>
      <c r="BH886" s="30">
        <f>SUMIF([1]route!$E$3:$E$10005,E886,[1]!Table1[30])</f>
        <v/>
      </c>
      <c r="BI886" s="30">
        <f>SUMIF([1]route!$E$3:$E$10005,E886,[1]!Table1[31])</f>
        <v/>
      </c>
      <c r="BJ886" s="30">
        <f>SUMIF([1]route!$E$3:$E$10005,E886,[1]!Table1[Remain PO])</f>
        <v/>
      </c>
      <c r="BK886" s="31">
        <f>SUMIF([1]route!$E$3:$E$10005,E886,[1]!Table1[N+1])</f>
        <v/>
      </c>
      <c r="BL886" s="31">
        <f>SUMIF([1]route!$E$3:$E$10005,E886,[1]!Table1[N+2])</f>
        <v/>
      </c>
      <c r="BM886" s="31">
        <f>SUMIF([1]route!$E$3:$E$10005,E886,[1]!Table1[N+3])</f>
        <v/>
      </c>
      <c r="BN886" s="32">
        <f>SUMIF([1]route!$E$3:$E$10005,E886,[1]!Table1[N+4])</f>
        <v/>
      </c>
      <c r="BP886" s="37">
        <f>$V886-$AD886</f>
        <v/>
      </c>
      <c r="BQ886" s="35">
        <f>BP886-AE886</f>
        <v/>
      </c>
      <c r="BR886" s="35">
        <f>BQ886-AF886</f>
        <v/>
      </c>
      <c r="BS886" s="35">
        <f>BR886-AG886</f>
        <v/>
      </c>
      <c r="BT886" s="35">
        <f>BS886-AH886</f>
        <v/>
      </c>
      <c r="BU886" s="35">
        <f>BT886-AI886</f>
        <v/>
      </c>
      <c r="BV886" s="35">
        <f>BU886-AJ886</f>
        <v/>
      </c>
      <c r="BW886" s="35">
        <f>BV886-AK886</f>
        <v/>
      </c>
      <c r="BX886" s="35">
        <f>BW886-AL886</f>
        <v/>
      </c>
      <c r="BY886" s="35">
        <f>BX886-AM886</f>
        <v/>
      </c>
      <c r="BZ886" s="35">
        <f>BY886-AN886</f>
        <v/>
      </c>
      <c r="CA886" s="35">
        <f>BZ886-AO886</f>
        <v/>
      </c>
      <c r="CB886" s="35">
        <f>CA886-AP886</f>
        <v/>
      </c>
      <c r="CC886" s="35">
        <f>CB886-AQ886</f>
        <v/>
      </c>
      <c r="CD886" s="35">
        <f>CC886-AR886</f>
        <v/>
      </c>
      <c r="CE886" s="35">
        <f>CD886-AS886</f>
        <v/>
      </c>
      <c r="CF886" s="35">
        <f>CE886-AT886</f>
        <v/>
      </c>
      <c r="CG886" s="35">
        <f>CF886-AU886</f>
        <v/>
      </c>
      <c r="CH886" s="35">
        <f>CG886-AV886</f>
        <v/>
      </c>
      <c r="CI886" s="35">
        <f>CH886-AW886</f>
        <v/>
      </c>
      <c r="CJ886" s="35">
        <f>CI886-AX886</f>
        <v/>
      </c>
      <c r="CK886" s="35">
        <f>CJ886-AY886</f>
        <v/>
      </c>
      <c r="CL886" s="35">
        <f>CK886-AZ886</f>
        <v/>
      </c>
      <c r="CM886" s="35">
        <f>CL886-BA886</f>
        <v/>
      </c>
      <c r="CN886" s="35">
        <f>CM886-BB886</f>
        <v/>
      </c>
      <c r="CO886" s="35">
        <f>CN886-BC886</f>
        <v/>
      </c>
      <c r="CP886" s="35">
        <f>CO886-BD886</f>
        <v/>
      </c>
      <c r="CQ886" s="35">
        <f>CP886-BE886</f>
        <v/>
      </c>
      <c r="CR886" s="35">
        <f>CQ886-BF886</f>
        <v/>
      </c>
      <c r="CS886" s="35">
        <f>CR886-BG886</f>
        <v/>
      </c>
      <c r="CT886" s="35">
        <f>CS886-BH886</f>
        <v/>
      </c>
      <c r="CU886" s="35">
        <f>CT886-BI886</f>
        <v/>
      </c>
      <c r="CV886" s="35">
        <f>CU886-BJ886</f>
        <v/>
      </c>
      <c r="CW886" s="38">
        <f>CV886-BK886</f>
        <v/>
      </c>
      <c r="CX886" s="38">
        <f>CW886-BL886</f>
        <v/>
      </c>
      <c r="CY886" s="38">
        <f>CX886-BM886</f>
        <v/>
      </c>
      <c r="CZ886" s="39">
        <f>CY886-BN886</f>
        <v/>
      </c>
      <c r="DA886" s="35" t="n"/>
    </row>
    <row r="887">
      <c r="D887" s="19" t="n"/>
      <c r="E887" s="19" t="n"/>
      <c r="F887" s="21" t="n"/>
      <c r="G887" s="21" t="n"/>
      <c r="H887" s="21" t="n"/>
      <c r="I887" s="19" t="n"/>
      <c r="J887" s="19" t="n"/>
      <c r="K887" s="21" t="n"/>
      <c r="L887" s="21" t="n"/>
      <c r="M887" s="22" t="n"/>
      <c r="N887" s="22" t="n"/>
      <c r="O887" s="19" t="n"/>
      <c r="P887" s="21" t="n"/>
      <c r="Q887" s="167">
        <f>'Cutting Rules'!AD887</f>
        <v/>
      </c>
      <c r="R887" s="168" t="n"/>
      <c r="S887" s="24" t="n"/>
      <c r="T887" s="169" t="inlineStr"/>
      <c r="U887" s="19" t="n"/>
      <c r="V887" s="25" t="n"/>
      <c r="W887" s="26" t="n"/>
      <c r="X887" s="27" t="n"/>
      <c r="Y887" s="47" t="n"/>
      <c r="Z887" s="121">
        <f>IFERROR(VLOOKUP(E887,[1]route!$E$3:$BL$10005,59,0),"")&amp;IFERROR(VLOOKUP(E887,[1]route!$E$3:$BL$10005,60,0),"")</f>
        <v/>
      </c>
      <c r="AA887" s="172">
        <f>IF(R887&gt;V887,R887-V887,0)</f>
        <v/>
      </c>
      <c r="AB887" s="173">
        <f>AA887*O887*N887/1000</f>
        <v/>
      </c>
      <c r="AC887" s="4">
        <f>IFERROR(MATCH($X887,$BP887:$CZ887,0),"")</f>
        <v/>
      </c>
      <c r="AD887" s="29" t="n">
        <v>0</v>
      </c>
      <c r="AE887" s="30">
        <f>SUMIF([1]route!$E$3:$E$10005,E887,[1]!Table1[1])</f>
        <v/>
      </c>
      <c r="AF887" s="30">
        <f>SUMIF([1]route!$E$3:$E$10005,E887,[1]!Table1[2])</f>
        <v/>
      </c>
      <c r="AG887" s="30">
        <f>SUMIF([1]route!$E$3:$E$10005,E887,[1]!Table1[3])</f>
        <v/>
      </c>
      <c r="AH887" s="30">
        <f>SUMIF([1]route!$E$3:$E$10005,E887,[1]!Table1[4])</f>
        <v/>
      </c>
      <c r="AI887" s="30">
        <f>SUMIF([1]route!$E$3:$E$10005,E887,[1]!Table1[5])</f>
        <v/>
      </c>
      <c r="AJ887" s="30">
        <f>SUMIF([1]route!$E$3:$E$10005,E887,[1]!Table1[6])</f>
        <v/>
      </c>
      <c r="AK887" s="30">
        <f>SUMIF([1]route!$E$3:$E$10005,E887,[1]!Table1[7])</f>
        <v/>
      </c>
      <c r="AL887" s="30">
        <f>SUMIF([1]route!$E$3:$E$10005,E887,[1]!Table1[8])</f>
        <v/>
      </c>
      <c r="AM887" s="30">
        <f>SUMIF([1]route!$E$3:$E$10005,E887,[1]!Table1[9])</f>
        <v/>
      </c>
      <c r="AN887" s="30">
        <f>SUMIF([1]route!$E$3:$E$10005,E887,[1]!Table1[10])</f>
        <v/>
      </c>
      <c r="AO887" s="30">
        <f>SUMIF([1]route!$E$3:$E$10005,E887,[1]!Table1[11])</f>
        <v/>
      </c>
      <c r="AP887" s="30">
        <f>SUMIF([1]route!$E$3:$E$10005,E887,[1]!Table1[12])</f>
        <v/>
      </c>
      <c r="AQ887" s="30">
        <f>SUMIF([1]route!$E$3:$E$10005,E887,[1]!Table1[13])</f>
        <v/>
      </c>
      <c r="AR887" s="30">
        <f>SUMIF([1]route!$E$3:$E$10005,E887,[1]!Table1[14])</f>
        <v/>
      </c>
      <c r="AS887" s="30">
        <f>SUMIF([1]route!$E$3:$E$10005,E887,[1]!Table1[15])</f>
        <v/>
      </c>
      <c r="AT887" s="30">
        <f>SUMIF([1]route!$E$3:$E$10005,E887,[1]!Table1[16])</f>
        <v/>
      </c>
      <c r="AU887" s="30">
        <f>SUMIF([1]route!$E$3:$E$10005,E887,[1]!Table1[17])</f>
        <v/>
      </c>
      <c r="AV887" s="30">
        <f>SUMIF([1]route!$E$3:$E$10005,E887,[1]!Table1[18])</f>
        <v/>
      </c>
      <c r="AW887" s="30">
        <f>SUMIF([1]route!$E$3:$E$10005,E887,[1]!Table1[19])</f>
        <v/>
      </c>
      <c r="AX887" s="30">
        <f>SUMIF([1]route!$E$3:$E$10005,E887,[1]!Table1[20])</f>
        <v/>
      </c>
      <c r="AY887" s="30">
        <f>SUMIF([1]route!$E$3:$E$10005,E887,[1]!Table1[21])</f>
        <v/>
      </c>
      <c r="AZ887" s="30">
        <f>SUMIF([1]route!$E$3:$E$10005,E887,[1]!Table1[22])</f>
        <v/>
      </c>
      <c r="BA887" s="30">
        <f>SUMIF([1]route!$E$3:$E$10005,E887,[1]!Table1[23])</f>
        <v/>
      </c>
      <c r="BB887" s="30">
        <f>SUMIF([1]route!$E$3:$E$10005,E887,[1]!Table1[24])</f>
        <v/>
      </c>
      <c r="BC887" s="30">
        <f>SUMIF([1]route!$E$3:$E$10005,E887,[1]!Table1[25])</f>
        <v/>
      </c>
      <c r="BD887" s="30">
        <f>SUMIF([1]route!$E$3:$E$10005,E887,[1]!Table1[26])</f>
        <v/>
      </c>
      <c r="BE887" s="30">
        <f>SUMIF([1]route!$E$3:$E$10005,E887,[1]!Table1[27])</f>
        <v/>
      </c>
      <c r="BF887" s="30">
        <f>SUMIF([1]route!$E$3:$E$10005,E887,[1]!Table1[28])</f>
        <v/>
      </c>
      <c r="BG887" s="30">
        <f>SUMIF([1]route!$E$3:$E$10005,E887,[1]!Table1[29])</f>
        <v/>
      </c>
      <c r="BH887" s="30">
        <f>SUMIF([1]route!$E$3:$E$10005,E887,[1]!Table1[30])</f>
        <v/>
      </c>
      <c r="BI887" s="30">
        <f>SUMIF([1]route!$E$3:$E$10005,E887,[1]!Table1[31])</f>
        <v/>
      </c>
      <c r="BJ887" s="30">
        <f>SUMIF([1]route!$E$3:$E$10005,E887,[1]!Table1[Remain PO])</f>
        <v/>
      </c>
      <c r="BK887" s="31">
        <f>SUMIF([1]route!$E$3:$E$10005,E887,[1]!Table1[N+1])</f>
        <v/>
      </c>
      <c r="BL887" s="31">
        <f>SUMIF([1]route!$E$3:$E$10005,E887,[1]!Table1[N+2])</f>
        <v/>
      </c>
      <c r="BM887" s="31">
        <f>SUMIF([1]route!$E$3:$E$10005,E887,[1]!Table1[N+3])</f>
        <v/>
      </c>
      <c r="BN887" s="32">
        <f>SUMIF([1]route!$E$3:$E$10005,E887,[1]!Table1[N+4])</f>
        <v/>
      </c>
      <c r="BP887" s="37">
        <f>$V887-$AD887</f>
        <v/>
      </c>
      <c r="BQ887" s="35">
        <f>BP887-AE887</f>
        <v/>
      </c>
      <c r="BR887" s="35">
        <f>BQ887-AF887</f>
        <v/>
      </c>
      <c r="BS887" s="35">
        <f>BR887-AG887</f>
        <v/>
      </c>
      <c r="BT887" s="35">
        <f>BS887-AH887</f>
        <v/>
      </c>
      <c r="BU887" s="35">
        <f>BT887-AI887</f>
        <v/>
      </c>
      <c r="BV887" s="35">
        <f>BU887-AJ887</f>
        <v/>
      </c>
      <c r="BW887" s="35">
        <f>BV887-AK887</f>
        <v/>
      </c>
      <c r="BX887" s="35">
        <f>BW887-AL887</f>
        <v/>
      </c>
      <c r="BY887" s="35">
        <f>BX887-AM887</f>
        <v/>
      </c>
      <c r="BZ887" s="35">
        <f>BY887-AN887</f>
        <v/>
      </c>
      <c r="CA887" s="35">
        <f>BZ887-AO887</f>
        <v/>
      </c>
      <c r="CB887" s="35">
        <f>CA887-AP887</f>
        <v/>
      </c>
      <c r="CC887" s="35">
        <f>CB887-AQ887</f>
        <v/>
      </c>
      <c r="CD887" s="35">
        <f>CC887-AR887</f>
        <v/>
      </c>
      <c r="CE887" s="35">
        <f>CD887-AS887</f>
        <v/>
      </c>
      <c r="CF887" s="35">
        <f>CE887-AT887</f>
        <v/>
      </c>
      <c r="CG887" s="35">
        <f>CF887-AU887</f>
        <v/>
      </c>
      <c r="CH887" s="35">
        <f>CG887-AV887</f>
        <v/>
      </c>
      <c r="CI887" s="35">
        <f>CH887-AW887</f>
        <v/>
      </c>
      <c r="CJ887" s="35">
        <f>CI887-AX887</f>
        <v/>
      </c>
      <c r="CK887" s="35">
        <f>CJ887-AY887</f>
        <v/>
      </c>
      <c r="CL887" s="35">
        <f>CK887-AZ887</f>
        <v/>
      </c>
      <c r="CM887" s="35">
        <f>CL887-BA887</f>
        <v/>
      </c>
      <c r="CN887" s="35">
        <f>CM887-BB887</f>
        <v/>
      </c>
      <c r="CO887" s="35">
        <f>CN887-BC887</f>
        <v/>
      </c>
      <c r="CP887" s="35">
        <f>CO887-BD887</f>
        <v/>
      </c>
      <c r="CQ887" s="35">
        <f>CP887-BE887</f>
        <v/>
      </c>
      <c r="CR887" s="35">
        <f>CQ887-BF887</f>
        <v/>
      </c>
      <c r="CS887" s="35">
        <f>CR887-BG887</f>
        <v/>
      </c>
      <c r="CT887" s="35">
        <f>CS887-BH887</f>
        <v/>
      </c>
      <c r="CU887" s="35">
        <f>CT887-BI887</f>
        <v/>
      </c>
      <c r="CV887" s="35">
        <f>CU887-BJ887</f>
        <v/>
      </c>
      <c r="CW887" s="38">
        <f>CV887-BK887</f>
        <v/>
      </c>
      <c r="CX887" s="38">
        <f>CW887-BL887</f>
        <v/>
      </c>
      <c r="CY887" s="38">
        <f>CX887-BM887</f>
        <v/>
      </c>
      <c r="CZ887" s="39">
        <f>CY887-BN887</f>
        <v/>
      </c>
      <c r="DA887" s="35" t="n"/>
    </row>
    <row r="888">
      <c r="D888" s="19" t="n"/>
      <c r="E888" s="19" t="n"/>
      <c r="F888" s="21" t="n"/>
      <c r="G888" s="21" t="n"/>
      <c r="H888" s="21" t="n"/>
      <c r="I888" s="19" t="n"/>
      <c r="J888" s="19" t="n"/>
      <c r="K888" s="21" t="n"/>
      <c r="L888" s="21" t="n"/>
      <c r="M888" s="22" t="n"/>
      <c r="N888" s="22" t="n"/>
      <c r="O888" s="19" t="n"/>
      <c r="P888" s="21" t="n"/>
      <c r="Q888" s="167">
        <f>'Cutting Rules'!AD888</f>
        <v/>
      </c>
      <c r="R888" s="168" t="n"/>
      <c r="S888" s="24" t="n"/>
      <c r="T888" s="169" t="inlineStr"/>
      <c r="U888" s="19" t="n"/>
      <c r="V888" s="25" t="n"/>
      <c r="W888" s="26" t="n"/>
      <c r="X888" s="27" t="n"/>
      <c r="Y888" s="47" t="n"/>
      <c r="Z888" s="121">
        <f>IFERROR(VLOOKUP(E888,[1]route!$E$3:$BL$10005,59,0),"")&amp;IFERROR(VLOOKUP(E888,[1]route!$E$3:$BL$10005,60,0),"")</f>
        <v/>
      </c>
      <c r="AA888" s="172">
        <f>IF(R888&gt;V888,R888-V888,0)</f>
        <v/>
      </c>
      <c r="AB888" s="173">
        <f>AA888*O888*N888/1000</f>
        <v/>
      </c>
      <c r="AC888" s="4">
        <f>IFERROR(MATCH($X888,$BP888:$CZ888,0),"")</f>
        <v/>
      </c>
      <c r="AD888" s="29" t="n">
        <v>0</v>
      </c>
      <c r="AE888" s="30">
        <f>SUMIF([1]route!$E$3:$E$10005,E888,[1]!Table1[1])</f>
        <v/>
      </c>
      <c r="AF888" s="30">
        <f>SUMIF([1]route!$E$3:$E$10005,E888,[1]!Table1[2])</f>
        <v/>
      </c>
      <c r="AG888" s="30">
        <f>SUMIF([1]route!$E$3:$E$10005,E888,[1]!Table1[3])</f>
        <v/>
      </c>
      <c r="AH888" s="30">
        <f>SUMIF([1]route!$E$3:$E$10005,E888,[1]!Table1[4])</f>
        <v/>
      </c>
      <c r="AI888" s="30">
        <f>SUMIF([1]route!$E$3:$E$10005,E888,[1]!Table1[5])</f>
        <v/>
      </c>
      <c r="AJ888" s="30">
        <f>SUMIF([1]route!$E$3:$E$10005,E888,[1]!Table1[6])</f>
        <v/>
      </c>
      <c r="AK888" s="30">
        <f>SUMIF([1]route!$E$3:$E$10005,E888,[1]!Table1[7])</f>
        <v/>
      </c>
      <c r="AL888" s="30">
        <f>SUMIF([1]route!$E$3:$E$10005,E888,[1]!Table1[8])</f>
        <v/>
      </c>
      <c r="AM888" s="30">
        <f>SUMIF([1]route!$E$3:$E$10005,E888,[1]!Table1[9])</f>
        <v/>
      </c>
      <c r="AN888" s="30">
        <f>SUMIF([1]route!$E$3:$E$10005,E888,[1]!Table1[10])</f>
        <v/>
      </c>
      <c r="AO888" s="30">
        <f>SUMIF([1]route!$E$3:$E$10005,E888,[1]!Table1[11])</f>
        <v/>
      </c>
      <c r="AP888" s="30">
        <f>SUMIF([1]route!$E$3:$E$10005,E888,[1]!Table1[12])</f>
        <v/>
      </c>
      <c r="AQ888" s="30">
        <f>SUMIF([1]route!$E$3:$E$10005,E888,[1]!Table1[13])</f>
        <v/>
      </c>
      <c r="AR888" s="30">
        <f>SUMIF([1]route!$E$3:$E$10005,E888,[1]!Table1[14])</f>
        <v/>
      </c>
      <c r="AS888" s="30">
        <f>SUMIF([1]route!$E$3:$E$10005,E888,[1]!Table1[15])</f>
        <v/>
      </c>
      <c r="AT888" s="30">
        <f>SUMIF([1]route!$E$3:$E$10005,E888,[1]!Table1[16])</f>
        <v/>
      </c>
      <c r="AU888" s="30">
        <f>SUMIF([1]route!$E$3:$E$10005,E888,[1]!Table1[17])</f>
        <v/>
      </c>
      <c r="AV888" s="30">
        <f>SUMIF([1]route!$E$3:$E$10005,E888,[1]!Table1[18])</f>
        <v/>
      </c>
      <c r="AW888" s="30">
        <f>SUMIF([1]route!$E$3:$E$10005,E888,[1]!Table1[19])</f>
        <v/>
      </c>
      <c r="AX888" s="30">
        <f>SUMIF([1]route!$E$3:$E$10005,E888,[1]!Table1[20])</f>
        <v/>
      </c>
      <c r="AY888" s="30">
        <f>SUMIF([1]route!$E$3:$E$10005,E888,[1]!Table1[21])</f>
        <v/>
      </c>
      <c r="AZ888" s="30">
        <f>SUMIF([1]route!$E$3:$E$10005,E888,[1]!Table1[22])</f>
        <v/>
      </c>
      <c r="BA888" s="30">
        <f>SUMIF([1]route!$E$3:$E$10005,E888,[1]!Table1[23])</f>
        <v/>
      </c>
      <c r="BB888" s="30">
        <f>SUMIF([1]route!$E$3:$E$10005,E888,[1]!Table1[24])</f>
        <v/>
      </c>
      <c r="BC888" s="30">
        <f>SUMIF([1]route!$E$3:$E$10005,E888,[1]!Table1[25])</f>
        <v/>
      </c>
      <c r="BD888" s="30">
        <f>SUMIF([1]route!$E$3:$E$10005,E888,[1]!Table1[26])</f>
        <v/>
      </c>
      <c r="BE888" s="30">
        <f>SUMIF([1]route!$E$3:$E$10005,E888,[1]!Table1[27])</f>
        <v/>
      </c>
      <c r="BF888" s="30">
        <f>SUMIF([1]route!$E$3:$E$10005,E888,[1]!Table1[28])</f>
        <v/>
      </c>
      <c r="BG888" s="30">
        <f>SUMIF([1]route!$E$3:$E$10005,E888,[1]!Table1[29])</f>
        <v/>
      </c>
      <c r="BH888" s="30">
        <f>SUMIF([1]route!$E$3:$E$10005,E888,[1]!Table1[30])</f>
        <v/>
      </c>
      <c r="BI888" s="30">
        <f>SUMIF([1]route!$E$3:$E$10005,E888,[1]!Table1[31])</f>
        <v/>
      </c>
      <c r="BJ888" s="30">
        <f>SUMIF([1]route!$E$3:$E$10005,E888,[1]!Table1[Remain PO])</f>
        <v/>
      </c>
      <c r="BK888" s="31">
        <f>SUMIF([1]route!$E$3:$E$10005,E888,[1]!Table1[N+1])</f>
        <v/>
      </c>
      <c r="BL888" s="31">
        <f>SUMIF([1]route!$E$3:$E$10005,E888,[1]!Table1[N+2])</f>
        <v/>
      </c>
      <c r="BM888" s="31">
        <f>SUMIF([1]route!$E$3:$E$10005,E888,[1]!Table1[N+3])</f>
        <v/>
      </c>
      <c r="BN888" s="32">
        <f>SUMIF([1]route!$E$3:$E$10005,E888,[1]!Table1[N+4])</f>
        <v/>
      </c>
      <c r="BP888" s="37">
        <f>$V888-$AD888</f>
        <v/>
      </c>
      <c r="BQ888" s="35">
        <f>BP888-AE888</f>
        <v/>
      </c>
      <c r="BR888" s="35">
        <f>BQ888-AF888</f>
        <v/>
      </c>
      <c r="BS888" s="35">
        <f>BR888-AG888</f>
        <v/>
      </c>
      <c r="BT888" s="35">
        <f>BS888-AH888</f>
        <v/>
      </c>
      <c r="BU888" s="35">
        <f>BT888-AI888</f>
        <v/>
      </c>
      <c r="BV888" s="35">
        <f>BU888-AJ888</f>
        <v/>
      </c>
      <c r="BW888" s="35">
        <f>BV888-AK888</f>
        <v/>
      </c>
      <c r="BX888" s="35">
        <f>BW888-AL888</f>
        <v/>
      </c>
      <c r="BY888" s="35">
        <f>BX888-AM888</f>
        <v/>
      </c>
      <c r="BZ888" s="35">
        <f>BY888-AN888</f>
        <v/>
      </c>
      <c r="CA888" s="35">
        <f>BZ888-AO888</f>
        <v/>
      </c>
      <c r="CB888" s="35">
        <f>CA888-AP888</f>
        <v/>
      </c>
      <c r="CC888" s="35">
        <f>CB888-AQ888</f>
        <v/>
      </c>
      <c r="CD888" s="35">
        <f>CC888-AR888</f>
        <v/>
      </c>
      <c r="CE888" s="35">
        <f>CD888-AS888</f>
        <v/>
      </c>
      <c r="CF888" s="35">
        <f>CE888-AT888</f>
        <v/>
      </c>
      <c r="CG888" s="35">
        <f>CF888-AU888</f>
        <v/>
      </c>
      <c r="CH888" s="35">
        <f>CG888-AV888</f>
        <v/>
      </c>
      <c r="CI888" s="35">
        <f>CH888-AW888</f>
        <v/>
      </c>
      <c r="CJ888" s="35">
        <f>CI888-AX888</f>
        <v/>
      </c>
      <c r="CK888" s="35">
        <f>CJ888-AY888</f>
        <v/>
      </c>
      <c r="CL888" s="35">
        <f>CK888-AZ888</f>
        <v/>
      </c>
      <c r="CM888" s="35">
        <f>CL888-BA888</f>
        <v/>
      </c>
      <c r="CN888" s="35">
        <f>CM888-BB888</f>
        <v/>
      </c>
      <c r="CO888" s="35">
        <f>CN888-BC888</f>
        <v/>
      </c>
      <c r="CP888" s="35">
        <f>CO888-BD888</f>
        <v/>
      </c>
      <c r="CQ888" s="35">
        <f>CP888-BE888</f>
        <v/>
      </c>
      <c r="CR888" s="35">
        <f>CQ888-BF888</f>
        <v/>
      </c>
      <c r="CS888" s="35">
        <f>CR888-BG888</f>
        <v/>
      </c>
      <c r="CT888" s="35">
        <f>CS888-BH888</f>
        <v/>
      </c>
      <c r="CU888" s="35">
        <f>CT888-BI888</f>
        <v/>
      </c>
      <c r="CV888" s="35">
        <f>CU888-BJ888</f>
        <v/>
      </c>
      <c r="CW888" s="38">
        <f>CV888-BK888</f>
        <v/>
      </c>
      <c r="CX888" s="38">
        <f>CW888-BL888</f>
        <v/>
      </c>
      <c r="CY888" s="38">
        <f>CX888-BM888</f>
        <v/>
      </c>
      <c r="CZ888" s="39">
        <f>CY888-BN888</f>
        <v/>
      </c>
      <c r="DA888" s="35" t="n"/>
    </row>
    <row r="889">
      <c r="D889" s="19" t="n"/>
      <c r="E889" s="19" t="n"/>
      <c r="F889" s="21" t="n"/>
      <c r="G889" s="21" t="n"/>
      <c r="H889" s="21" t="n"/>
      <c r="I889" s="19" t="n"/>
      <c r="J889" s="19" t="n"/>
      <c r="K889" s="21" t="n"/>
      <c r="L889" s="21" t="n"/>
      <c r="M889" s="22" t="n"/>
      <c r="N889" s="22" t="n"/>
      <c r="O889" s="19" t="n"/>
      <c r="P889" s="21" t="n"/>
      <c r="Q889" s="167">
        <f>'Cutting Rules'!AD889</f>
        <v/>
      </c>
      <c r="R889" s="168" t="n"/>
      <c r="S889" s="24" t="n"/>
      <c r="T889" s="169" t="inlineStr"/>
      <c r="U889" s="19" t="n"/>
      <c r="V889" s="25" t="n"/>
      <c r="W889" s="26" t="n"/>
      <c r="X889" s="27" t="n"/>
      <c r="Y889" s="47" t="n"/>
      <c r="Z889" s="121">
        <f>IFERROR(VLOOKUP(E889,[1]route!$E$3:$BL$10005,59,0),"")&amp;IFERROR(VLOOKUP(E889,[1]route!$E$3:$BL$10005,60,0),"")</f>
        <v/>
      </c>
      <c r="AA889" s="172">
        <f>IF(R889&gt;V889,R889-V889,0)</f>
        <v/>
      </c>
      <c r="AB889" s="173">
        <f>AA889*O889*N889/1000</f>
        <v/>
      </c>
      <c r="AC889" s="4">
        <f>IFERROR(MATCH($X889,$BP889:$CZ889,0),"")</f>
        <v/>
      </c>
      <c r="AD889" s="29" t="n">
        <v>0</v>
      </c>
      <c r="AE889" s="30">
        <f>SUMIF([1]route!$E$3:$E$10005,E889,[1]!Table1[1])</f>
        <v/>
      </c>
      <c r="AF889" s="30">
        <f>SUMIF([1]route!$E$3:$E$10005,E889,[1]!Table1[2])</f>
        <v/>
      </c>
      <c r="AG889" s="30">
        <f>SUMIF([1]route!$E$3:$E$10005,E889,[1]!Table1[3])</f>
        <v/>
      </c>
      <c r="AH889" s="30">
        <f>SUMIF([1]route!$E$3:$E$10005,E889,[1]!Table1[4])</f>
        <v/>
      </c>
      <c r="AI889" s="30">
        <f>SUMIF([1]route!$E$3:$E$10005,E889,[1]!Table1[5])</f>
        <v/>
      </c>
      <c r="AJ889" s="30">
        <f>SUMIF([1]route!$E$3:$E$10005,E889,[1]!Table1[6])</f>
        <v/>
      </c>
      <c r="AK889" s="30">
        <f>SUMIF([1]route!$E$3:$E$10005,E889,[1]!Table1[7])</f>
        <v/>
      </c>
      <c r="AL889" s="30">
        <f>SUMIF([1]route!$E$3:$E$10005,E889,[1]!Table1[8])</f>
        <v/>
      </c>
      <c r="AM889" s="30">
        <f>SUMIF([1]route!$E$3:$E$10005,E889,[1]!Table1[9])</f>
        <v/>
      </c>
      <c r="AN889" s="30">
        <f>SUMIF([1]route!$E$3:$E$10005,E889,[1]!Table1[10])</f>
        <v/>
      </c>
      <c r="AO889" s="30">
        <f>SUMIF([1]route!$E$3:$E$10005,E889,[1]!Table1[11])</f>
        <v/>
      </c>
      <c r="AP889" s="30">
        <f>SUMIF([1]route!$E$3:$E$10005,E889,[1]!Table1[12])</f>
        <v/>
      </c>
      <c r="AQ889" s="30">
        <f>SUMIF([1]route!$E$3:$E$10005,E889,[1]!Table1[13])</f>
        <v/>
      </c>
      <c r="AR889" s="30">
        <f>SUMIF([1]route!$E$3:$E$10005,E889,[1]!Table1[14])</f>
        <v/>
      </c>
      <c r="AS889" s="30">
        <f>SUMIF([1]route!$E$3:$E$10005,E889,[1]!Table1[15])</f>
        <v/>
      </c>
      <c r="AT889" s="30">
        <f>SUMIF([1]route!$E$3:$E$10005,E889,[1]!Table1[16])</f>
        <v/>
      </c>
      <c r="AU889" s="30">
        <f>SUMIF([1]route!$E$3:$E$10005,E889,[1]!Table1[17])</f>
        <v/>
      </c>
      <c r="AV889" s="30">
        <f>SUMIF([1]route!$E$3:$E$10005,E889,[1]!Table1[18])</f>
        <v/>
      </c>
      <c r="AW889" s="30">
        <f>SUMIF([1]route!$E$3:$E$10005,E889,[1]!Table1[19])</f>
        <v/>
      </c>
      <c r="AX889" s="30">
        <f>SUMIF([1]route!$E$3:$E$10005,E889,[1]!Table1[20])</f>
        <v/>
      </c>
      <c r="AY889" s="30">
        <f>SUMIF([1]route!$E$3:$E$10005,E889,[1]!Table1[21])</f>
        <v/>
      </c>
      <c r="AZ889" s="30">
        <f>SUMIF([1]route!$E$3:$E$10005,E889,[1]!Table1[22])</f>
        <v/>
      </c>
      <c r="BA889" s="30">
        <f>SUMIF([1]route!$E$3:$E$10005,E889,[1]!Table1[23])</f>
        <v/>
      </c>
      <c r="BB889" s="30">
        <f>SUMIF([1]route!$E$3:$E$10005,E889,[1]!Table1[24])</f>
        <v/>
      </c>
      <c r="BC889" s="30">
        <f>SUMIF([1]route!$E$3:$E$10005,E889,[1]!Table1[25])</f>
        <v/>
      </c>
      <c r="BD889" s="30">
        <f>SUMIF([1]route!$E$3:$E$10005,E889,[1]!Table1[26])</f>
        <v/>
      </c>
      <c r="BE889" s="30">
        <f>SUMIF([1]route!$E$3:$E$10005,E889,[1]!Table1[27])</f>
        <v/>
      </c>
      <c r="BF889" s="30">
        <f>SUMIF([1]route!$E$3:$E$10005,E889,[1]!Table1[28])</f>
        <v/>
      </c>
      <c r="BG889" s="30">
        <f>SUMIF([1]route!$E$3:$E$10005,E889,[1]!Table1[29])</f>
        <v/>
      </c>
      <c r="BH889" s="30">
        <f>SUMIF([1]route!$E$3:$E$10005,E889,[1]!Table1[30])</f>
        <v/>
      </c>
      <c r="BI889" s="30">
        <f>SUMIF([1]route!$E$3:$E$10005,E889,[1]!Table1[31])</f>
        <v/>
      </c>
      <c r="BJ889" s="30">
        <f>SUMIF([1]route!$E$3:$E$10005,E889,[1]!Table1[Remain PO])</f>
        <v/>
      </c>
      <c r="BK889" s="31">
        <f>SUMIF([1]route!$E$3:$E$10005,E889,[1]!Table1[N+1])</f>
        <v/>
      </c>
      <c r="BL889" s="31">
        <f>SUMIF([1]route!$E$3:$E$10005,E889,[1]!Table1[N+2])</f>
        <v/>
      </c>
      <c r="BM889" s="31">
        <f>SUMIF([1]route!$E$3:$E$10005,E889,[1]!Table1[N+3])</f>
        <v/>
      </c>
      <c r="BN889" s="32">
        <f>SUMIF([1]route!$E$3:$E$10005,E889,[1]!Table1[N+4])</f>
        <v/>
      </c>
      <c r="BP889" s="37">
        <f>$V889-$AD889</f>
        <v/>
      </c>
      <c r="BQ889" s="35">
        <f>BP889-AE889</f>
        <v/>
      </c>
      <c r="BR889" s="35">
        <f>BQ889-AF889</f>
        <v/>
      </c>
      <c r="BS889" s="35">
        <f>BR889-AG889</f>
        <v/>
      </c>
      <c r="BT889" s="35">
        <f>BS889-AH889</f>
        <v/>
      </c>
      <c r="BU889" s="35">
        <f>BT889-AI889</f>
        <v/>
      </c>
      <c r="BV889" s="35">
        <f>BU889-AJ889</f>
        <v/>
      </c>
      <c r="BW889" s="35">
        <f>BV889-AK889</f>
        <v/>
      </c>
      <c r="BX889" s="35">
        <f>BW889-AL889</f>
        <v/>
      </c>
      <c r="BY889" s="35">
        <f>BX889-AM889</f>
        <v/>
      </c>
      <c r="BZ889" s="35">
        <f>BY889-AN889</f>
        <v/>
      </c>
      <c r="CA889" s="35">
        <f>BZ889-AO889</f>
        <v/>
      </c>
      <c r="CB889" s="35">
        <f>CA889-AP889</f>
        <v/>
      </c>
      <c r="CC889" s="35">
        <f>CB889-AQ889</f>
        <v/>
      </c>
      <c r="CD889" s="35">
        <f>CC889-AR889</f>
        <v/>
      </c>
      <c r="CE889" s="35">
        <f>CD889-AS889</f>
        <v/>
      </c>
      <c r="CF889" s="35">
        <f>CE889-AT889</f>
        <v/>
      </c>
      <c r="CG889" s="35">
        <f>CF889-AU889</f>
        <v/>
      </c>
      <c r="CH889" s="35">
        <f>CG889-AV889</f>
        <v/>
      </c>
      <c r="CI889" s="35">
        <f>CH889-AW889</f>
        <v/>
      </c>
      <c r="CJ889" s="35">
        <f>CI889-AX889</f>
        <v/>
      </c>
      <c r="CK889" s="35">
        <f>CJ889-AY889</f>
        <v/>
      </c>
      <c r="CL889" s="35">
        <f>CK889-AZ889</f>
        <v/>
      </c>
      <c r="CM889" s="35">
        <f>CL889-BA889</f>
        <v/>
      </c>
      <c r="CN889" s="35">
        <f>CM889-BB889</f>
        <v/>
      </c>
      <c r="CO889" s="35">
        <f>CN889-BC889</f>
        <v/>
      </c>
      <c r="CP889" s="35">
        <f>CO889-BD889</f>
        <v/>
      </c>
      <c r="CQ889" s="35">
        <f>CP889-BE889</f>
        <v/>
      </c>
      <c r="CR889" s="35">
        <f>CQ889-BF889</f>
        <v/>
      </c>
      <c r="CS889" s="35">
        <f>CR889-BG889</f>
        <v/>
      </c>
      <c r="CT889" s="35">
        <f>CS889-BH889</f>
        <v/>
      </c>
      <c r="CU889" s="35">
        <f>CT889-BI889</f>
        <v/>
      </c>
      <c r="CV889" s="35">
        <f>CU889-BJ889</f>
        <v/>
      </c>
      <c r="CW889" s="38">
        <f>CV889-BK889</f>
        <v/>
      </c>
      <c r="CX889" s="38">
        <f>CW889-BL889</f>
        <v/>
      </c>
      <c r="CY889" s="38">
        <f>CX889-BM889</f>
        <v/>
      </c>
      <c r="CZ889" s="39">
        <f>CY889-BN889</f>
        <v/>
      </c>
      <c r="DA889" s="35" t="n"/>
    </row>
    <row r="890">
      <c r="D890" s="19" t="n"/>
      <c r="E890" s="19" t="n"/>
      <c r="F890" s="21" t="n"/>
      <c r="G890" s="21" t="n"/>
      <c r="H890" s="21" t="n"/>
      <c r="I890" s="19" t="n"/>
      <c r="J890" s="19" t="n"/>
      <c r="K890" s="21" t="n"/>
      <c r="L890" s="21" t="n"/>
      <c r="M890" s="22" t="n"/>
      <c r="N890" s="22" t="n"/>
      <c r="O890" s="19" t="n"/>
      <c r="P890" s="21" t="n"/>
      <c r="Q890" s="167">
        <f>'Cutting Rules'!AD890</f>
        <v/>
      </c>
      <c r="R890" s="168" t="n"/>
      <c r="S890" s="24" t="n"/>
      <c r="T890" s="169" t="inlineStr"/>
      <c r="U890" s="19" t="n"/>
      <c r="V890" s="25" t="n"/>
      <c r="W890" s="26" t="n"/>
      <c r="X890" s="27" t="n"/>
      <c r="Y890" s="47" t="n"/>
      <c r="Z890" s="121">
        <f>IFERROR(VLOOKUP(E890,[1]route!$E$3:$BL$10005,59,0),"")&amp;IFERROR(VLOOKUP(E890,[1]route!$E$3:$BL$10005,60,0),"")</f>
        <v/>
      </c>
      <c r="AA890" s="172">
        <f>IF(R890&gt;V890,R890-V890,0)</f>
        <v/>
      </c>
      <c r="AB890" s="173">
        <f>AA890*O890*N890/1000</f>
        <v/>
      </c>
      <c r="AC890" s="4">
        <f>IFERROR(MATCH($X890,$BP890:$CZ890,0),"")</f>
        <v/>
      </c>
      <c r="AD890" s="29" t="n">
        <v>0</v>
      </c>
      <c r="AE890" s="30">
        <f>SUMIF([1]route!$E$3:$E$10005,E890,[1]!Table1[1])</f>
        <v/>
      </c>
      <c r="AF890" s="30">
        <f>SUMIF([1]route!$E$3:$E$10005,E890,[1]!Table1[2])</f>
        <v/>
      </c>
      <c r="AG890" s="30">
        <f>SUMIF([1]route!$E$3:$E$10005,E890,[1]!Table1[3])</f>
        <v/>
      </c>
      <c r="AH890" s="30">
        <f>SUMIF([1]route!$E$3:$E$10005,E890,[1]!Table1[4])</f>
        <v/>
      </c>
      <c r="AI890" s="30">
        <f>SUMIF([1]route!$E$3:$E$10005,E890,[1]!Table1[5])</f>
        <v/>
      </c>
      <c r="AJ890" s="30">
        <f>SUMIF([1]route!$E$3:$E$10005,E890,[1]!Table1[6])</f>
        <v/>
      </c>
      <c r="AK890" s="30">
        <f>SUMIF([1]route!$E$3:$E$10005,E890,[1]!Table1[7])</f>
        <v/>
      </c>
      <c r="AL890" s="30">
        <f>SUMIF([1]route!$E$3:$E$10005,E890,[1]!Table1[8])</f>
        <v/>
      </c>
      <c r="AM890" s="30">
        <f>SUMIF([1]route!$E$3:$E$10005,E890,[1]!Table1[9])</f>
        <v/>
      </c>
      <c r="AN890" s="30">
        <f>SUMIF([1]route!$E$3:$E$10005,E890,[1]!Table1[10])</f>
        <v/>
      </c>
      <c r="AO890" s="30">
        <f>SUMIF([1]route!$E$3:$E$10005,E890,[1]!Table1[11])</f>
        <v/>
      </c>
      <c r="AP890" s="30">
        <f>SUMIF([1]route!$E$3:$E$10005,E890,[1]!Table1[12])</f>
        <v/>
      </c>
      <c r="AQ890" s="30">
        <f>SUMIF([1]route!$E$3:$E$10005,E890,[1]!Table1[13])</f>
        <v/>
      </c>
      <c r="AR890" s="30">
        <f>SUMIF([1]route!$E$3:$E$10005,E890,[1]!Table1[14])</f>
        <v/>
      </c>
      <c r="AS890" s="30">
        <f>SUMIF([1]route!$E$3:$E$10005,E890,[1]!Table1[15])</f>
        <v/>
      </c>
      <c r="AT890" s="30">
        <f>SUMIF([1]route!$E$3:$E$10005,E890,[1]!Table1[16])</f>
        <v/>
      </c>
      <c r="AU890" s="30">
        <f>SUMIF([1]route!$E$3:$E$10005,E890,[1]!Table1[17])</f>
        <v/>
      </c>
      <c r="AV890" s="30">
        <f>SUMIF([1]route!$E$3:$E$10005,E890,[1]!Table1[18])</f>
        <v/>
      </c>
      <c r="AW890" s="30">
        <f>SUMIF([1]route!$E$3:$E$10005,E890,[1]!Table1[19])</f>
        <v/>
      </c>
      <c r="AX890" s="30">
        <f>SUMIF([1]route!$E$3:$E$10005,E890,[1]!Table1[20])</f>
        <v/>
      </c>
      <c r="AY890" s="30">
        <f>SUMIF([1]route!$E$3:$E$10005,E890,[1]!Table1[21])</f>
        <v/>
      </c>
      <c r="AZ890" s="30">
        <f>SUMIF([1]route!$E$3:$E$10005,E890,[1]!Table1[22])</f>
        <v/>
      </c>
      <c r="BA890" s="30">
        <f>SUMIF([1]route!$E$3:$E$10005,E890,[1]!Table1[23])</f>
        <v/>
      </c>
      <c r="BB890" s="30">
        <f>SUMIF([1]route!$E$3:$E$10005,E890,[1]!Table1[24])</f>
        <v/>
      </c>
      <c r="BC890" s="30">
        <f>SUMIF([1]route!$E$3:$E$10005,E890,[1]!Table1[25])</f>
        <v/>
      </c>
      <c r="BD890" s="30">
        <f>SUMIF([1]route!$E$3:$E$10005,E890,[1]!Table1[26])</f>
        <v/>
      </c>
      <c r="BE890" s="30">
        <f>SUMIF([1]route!$E$3:$E$10005,E890,[1]!Table1[27])</f>
        <v/>
      </c>
      <c r="BF890" s="30">
        <f>SUMIF([1]route!$E$3:$E$10005,E890,[1]!Table1[28])</f>
        <v/>
      </c>
      <c r="BG890" s="30">
        <f>SUMIF([1]route!$E$3:$E$10005,E890,[1]!Table1[29])</f>
        <v/>
      </c>
      <c r="BH890" s="30">
        <f>SUMIF([1]route!$E$3:$E$10005,E890,[1]!Table1[30])</f>
        <v/>
      </c>
      <c r="BI890" s="30">
        <f>SUMIF([1]route!$E$3:$E$10005,E890,[1]!Table1[31])</f>
        <v/>
      </c>
      <c r="BJ890" s="30">
        <f>SUMIF([1]route!$E$3:$E$10005,E890,[1]!Table1[Remain PO])</f>
        <v/>
      </c>
      <c r="BK890" s="31">
        <f>SUMIF([1]route!$E$3:$E$10005,E890,[1]!Table1[N+1])</f>
        <v/>
      </c>
      <c r="BL890" s="31">
        <f>SUMIF([1]route!$E$3:$E$10005,E890,[1]!Table1[N+2])</f>
        <v/>
      </c>
      <c r="BM890" s="31">
        <f>SUMIF([1]route!$E$3:$E$10005,E890,[1]!Table1[N+3])</f>
        <v/>
      </c>
      <c r="BN890" s="32">
        <f>SUMIF([1]route!$E$3:$E$10005,E890,[1]!Table1[N+4])</f>
        <v/>
      </c>
      <c r="BP890" s="37">
        <f>$V890-$AD890</f>
        <v/>
      </c>
      <c r="BQ890" s="35">
        <f>BP890-AE890</f>
        <v/>
      </c>
      <c r="BR890" s="35">
        <f>BQ890-AF890</f>
        <v/>
      </c>
      <c r="BS890" s="35">
        <f>BR890-AG890</f>
        <v/>
      </c>
      <c r="BT890" s="35">
        <f>BS890-AH890</f>
        <v/>
      </c>
      <c r="BU890" s="35">
        <f>BT890-AI890</f>
        <v/>
      </c>
      <c r="BV890" s="35">
        <f>BU890-AJ890</f>
        <v/>
      </c>
      <c r="BW890" s="35">
        <f>BV890-AK890</f>
        <v/>
      </c>
      <c r="BX890" s="35">
        <f>BW890-AL890</f>
        <v/>
      </c>
      <c r="BY890" s="35">
        <f>BX890-AM890</f>
        <v/>
      </c>
      <c r="BZ890" s="35">
        <f>BY890-AN890</f>
        <v/>
      </c>
      <c r="CA890" s="35">
        <f>BZ890-AO890</f>
        <v/>
      </c>
      <c r="CB890" s="35">
        <f>CA890-AP890</f>
        <v/>
      </c>
      <c r="CC890" s="35">
        <f>CB890-AQ890</f>
        <v/>
      </c>
      <c r="CD890" s="35">
        <f>CC890-AR890</f>
        <v/>
      </c>
      <c r="CE890" s="35">
        <f>CD890-AS890</f>
        <v/>
      </c>
      <c r="CF890" s="35">
        <f>CE890-AT890</f>
        <v/>
      </c>
      <c r="CG890" s="35">
        <f>CF890-AU890</f>
        <v/>
      </c>
      <c r="CH890" s="35">
        <f>CG890-AV890</f>
        <v/>
      </c>
      <c r="CI890" s="35">
        <f>CH890-AW890</f>
        <v/>
      </c>
      <c r="CJ890" s="35">
        <f>CI890-AX890</f>
        <v/>
      </c>
      <c r="CK890" s="35">
        <f>CJ890-AY890</f>
        <v/>
      </c>
      <c r="CL890" s="35">
        <f>CK890-AZ890</f>
        <v/>
      </c>
      <c r="CM890" s="35">
        <f>CL890-BA890</f>
        <v/>
      </c>
      <c r="CN890" s="35">
        <f>CM890-BB890</f>
        <v/>
      </c>
      <c r="CO890" s="35">
        <f>CN890-BC890</f>
        <v/>
      </c>
      <c r="CP890" s="35">
        <f>CO890-BD890</f>
        <v/>
      </c>
      <c r="CQ890" s="35">
        <f>CP890-BE890</f>
        <v/>
      </c>
      <c r="CR890" s="35">
        <f>CQ890-BF890</f>
        <v/>
      </c>
      <c r="CS890" s="35">
        <f>CR890-BG890</f>
        <v/>
      </c>
      <c r="CT890" s="35">
        <f>CS890-BH890</f>
        <v/>
      </c>
      <c r="CU890" s="35">
        <f>CT890-BI890</f>
        <v/>
      </c>
      <c r="CV890" s="35">
        <f>CU890-BJ890</f>
        <v/>
      </c>
      <c r="CW890" s="38">
        <f>CV890-BK890</f>
        <v/>
      </c>
      <c r="CX890" s="38">
        <f>CW890-BL890</f>
        <v/>
      </c>
      <c r="CY890" s="38">
        <f>CX890-BM890</f>
        <v/>
      </c>
      <c r="CZ890" s="39">
        <f>CY890-BN890</f>
        <v/>
      </c>
      <c r="DA890" s="35" t="n"/>
    </row>
    <row r="891">
      <c r="D891" s="19" t="n"/>
      <c r="E891" s="19" t="n"/>
      <c r="F891" s="21" t="n"/>
      <c r="G891" s="21" t="n"/>
      <c r="H891" s="21" t="n"/>
      <c r="I891" s="19" t="n"/>
      <c r="J891" s="19" t="n"/>
      <c r="K891" s="21" t="n"/>
      <c r="L891" s="21" t="n"/>
      <c r="M891" s="22" t="n"/>
      <c r="N891" s="22" t="n"/>
      <c r="O891" s="19" t="n"/>
      <c r="P891" s="21" t="n"/>
      <c r="Q891" s="167">
        <f>'Cutting Rules'!AD891</f>
        <v/>
      </c>
      <c r="R891" s="168" t="n"/>
      <c r="S891" s="24" t="n"/>
      <c r="T891" s="169" t="inlineStr"/>
      <c r="U891" s="19" t="n"/>
      <c r="V891" s="25" t="n"/>
      <c r="W891" s="26" t="n"/>
      <c r="X891" s="27" t="n"/>
      <c r="Y891" s="47" t="n"/>
      <c r="Z891" s="121">
        <f>IFERROR(VLOOKUP(E891,[1]route!$E$3:$BL$10005,59,0),"")&amp;IFERROR(VLOOKUP(E891,[1]route!$E$3:$BL$10005,60,0),"")</f>
        <v/>
      </c>
      <c r="AA891" s="172">
        <f>IF(R891&gt;V891,R891-V891,0)</f>
        <v/>
      </c>
      <c r="AB891" s="173">
        <f>AA891*O891*N891/1000</f>
        <v/>
      </c>
      <c r="AC891" s="4">
        <f>IFERROR(MATCH($X891,$BP891:$CZ891,0),"")</f>
        <v/>
      </c>
      <c r="AD891" s="29" t="n">
        <v>0</v>
      </c>
      <c r="AE891" s="30">
        <f>SUMIF([1]route!$E$3:$E$10005,E891,[1]!Table1[1])</f>
        <v/>
      </c>
      <c r="AF891" s="30">
        <f>SUMIF([1]route!$E$3:$E$10005,E891,[1]!Table1[2])</f>
        <v/>
      </c>
      <c r="AG891" s="30">
        <f>SUMIF([1]route!$E$3:$E$10005,E891,[1]!Table1[3])</f>
        <v/>
      </c>
      <c r="AH891" s="30">
        <f>SUMIF([1]route!$E$3:$E$10005,E891,[1]!Table1[4])</f>
        <v/>
      </c>
      <c r="AI891" s="30">
        <f>SUMIF([1]route!$E$3:$E$10005,E891,[1]!Table1[5])</f>
        <v/>
      </c>
      <c r="AJ891" s="30">
        <f>SUMIF([1]route!$E$3:$E$10005,E891,[1]!Table1[6])</f>
        <v/>
      </c>
      <c r="AK891" s="30">
        <f>SUMIF([1]route!$E$3:$E$10005,E891,[1]!Table1[7])</f>
        <v/>
      </c>
      <c r="AL891" s="30">
        <f>SUMIF([1]route!$E$3:$E$10005,E891,[1]!Table1[8])</f>
        <v/>
      </c>
      <c r="AM891" s="30">
        <f>SUMIF([1]route!$E$3:$E$10005,E891,[1]!Table1[9])</f>
        <v/>
      </c>
      <c r="AN891" s="30">
        <f>SUMIF([1]route!$E$3:$E$10005,E891,[1]!Table1[10])</f>
        <v/>
      </c>
      <c r="AO891" s="30">
        <f>SUMIF([1]route!$E$3:$E$10005,E891,[1]!Table1[11])</f>
        <v/>
      </c>
      <c r="AP891" s="30">
        <f>SUMIF([1]route!$E$3:$E$10005,E891,[1]!Table1[12])</f>
        <v/>
      </c>
      <c r="AQ891" s="30">
        <f>SUMIF([1]route!$E$3:$E$10005,E891,[1]!Table1[13])</f>
        <v/>
      </c>
      <c r="AR891" s="30">
        <f>SUMIF([1]route!$E$3:$E$10005,E891,[1]!Table1[14])</f>
        <v/>
      </c>
      <c r="AS891" s="30">
        <f>SUMIF([1]route!$E$3:$E$10005,E891,[1]!Table1[15])</f>
        <v/>
      </c>
      <c r="AT891" s="30">
        <f>SUMIF([1]route!$E$3:$E$10005,E891,[1]!Table1[16])</f>
        <v/>
      </c>
      <c r="AU891" s="30">
        <f>SUMIF([1]route!$E$3:$E$10005,E891,[1]!Table1[17])</f>
        <v/>
      </c>
      <c r="AV891" s="30">
        <f>SUMIF([1]route!$E$3:$E$10005,E891,[1]!Table1[18])</f>
        <v/>
      </c>
      <c r="AW891" s="30">
        <f>SUMIF([1]route!$E$3:$E$10005,E891,[1]!Table1[19])</f>
        <v/>
      </c>
      <c r="AX891" s="30">
        <f>SUMIF([1]route!$E$3:$E$10005,E891,[1]!Table1[20])</f>
        <v/>
      </c>
      <c r="AY891" s="30">
        <f>SUMIF([1]route!$E$3:$E$10005,E891,[1]!Table1[21])</f>
        <v/>
      </c>
      <c r="AZ891" s="30">
        <f>SUMIF([1]route!$E$3:$E$10005,E891,[1]!Table1[22])</f>
        <v/>
      </c>
      <c r="BA891" s="30">
        <f>SUMIF([1]route!$E$3:$E$10005,E891,[1]!Table1[23])</f>
        <v/>
      </c>
      <c r="BB891" s="30">
        <f>SUMIF([1]route!$E$3:$E$10005,E891,[1]!Table1[24])</f>
        <v/>
      </c>
      <c r="BC891" s="30">
        <f>SUMIF([1]route!$E$3:$E$10005,E891,[1]!Table1[25])</f>
        <v/>
      </c>
      <c r="BD891" s="30">
        <f>SUMIF([1]route!$E$3:$E$10005,E891,[1]!Table1[26])</f>
        <v/>
      </c>
      <c r="BE891" s="30">
        <f>SUMIF([1]route!$E$3:$E$10005,E891,[1]!Table1[27])</f>
        <v/>
      </c>
      <c r="BF891" s="30">
        <f>SUMIF([1]route!$E$3:$E$10005,E891,[1]!Table1[28])</f>
        <v/>
      </c>
      <c r="BG891" s="30">
        <f>SUMIF([1]route!$E$3:$E$10005,E891,[1]!Table1[29])</f>
        <v/>
      </c>
      <c r="BH891" s="30">
        <f>SUMIF([1]route!$E$3:$E$10005,E891,[1]!Table1[30])</f>
        <v/>
      </c>
      <c r="BI891" s="30">
        <f>SUMIF([1]route!$E$3:$E$10005,E891,[1]!Table1[31])</f>
        <v/>
      </c>
      <c r="BJ891" s="30">
        <f>SUMIF([1]route!$E$3:$E$10005,E891,[1]!Table1[Remain PO])</f>
        <v/>
      </c>
      <c r="BK891" s="31">
        <f>SUMIF([1]route!$E$3:$E$10005,E891,[1]!Table1[N+1])</f>
        <v/>
      </c>
      <c r="BL891" s="31">
        <f>SUMIF([1]route!$E$3:$E$10005,E891,[1]!Table1[N+2])</f>
        <v/>
      </c>
      <c r="BM891" s="31">
        <f>SUMIF([1]route!$E$3:$E$10005,E891,[1]!Table1[N+3])</f>
        <v/>
      </c>
      <c r="BN891" s="32">
        <f>SUMIF([1]route!$E$3:$E$10005,E891,[1]!Table1[N+4])</f>
        <v/>
      </c>
      <c r="BP891" s="37">
        <f>$V891-$AD891</f>
        <v/>
      </c>
      <c r="BQ891" s="35">
        <f>BP891-AE891</f>
        <v/>
      </c>
      <c r="BR891" s="35">
        <f>BQ891-AF891</f>
        <v/>
      </c>
      <c r="BS891" s="35">
        <f>BR891-AG891</f>
        <v/>
      </c>
      <c r="BT891" s="35">
        <f>BS891-AH891</f>
        <v/>
      </c>
      <c r="BU891" s="35">
        <f>BT891-AI891</f>
        <v/>
      </c>
      <c r="BV891" s="35">
        <f>BU891-AJ891</f>
        <v/>
      </c>
      <c r="BW891" s="35">
        <f>BV891-AK891</f>
        <v/>
      </c>
      <c r="BX891" s="35">
        <f>BW891-AL891</f>
        <v/>
      </c>
      <c r="BY891" s="35">
        <f>BX891-AM891</f>
        <v/>
      </c>
      <c r="BZ891" s="35">
        <f>BY891-AN891</f>
        <v/>
      </c>
      <c r="CA891" s="35">
        <f>BZ891-AO891</f>
        <v/>
      </c>
      <c r="CB891" s="35">
        <f>CA891-AP891</f>
        <v/>
      </c>
      <c r="CC891" s="35">
        <f>CB891-AQ891</f>
        <v/>
      </c>
      <c r="CD891" s="35">
        <f>CC891-AR891</f>
        <v/>
      </c>
      <c r="CE891" s="35">
        <f>CD891-AS891</f>
        <v/>
      </c>
      <c r="CF891" s="35">
        <f>CE891-AT891</f>
        <v/>
      </c>
      <c r="CG891" s="35">
        <f>CF891-AU891</f>
        <v/>
      </c>
      <c r="CH891" s="35">
        <f>CG891-AV891</f>
        <v/>
      </c>
      <c r="CI891" s="35">
        <f>CH891-AW891</f>
        <v/>
      </c>
      <c r="CJ891" s="35">
        <f>CI891-AX891</f>
        <v/>
      </c>
      <c r="CK891" s="35">
        <f>CJ891-AY891</f>
        <v/>
      </c>
      <c r="CL891" s="35">
        <f>CK891-AZ891</f>
        <v/>
      </c>
      <c r="CM891" s="35">
        <f>CL891-BA891</f>
        <v/>
      </c>
      <c r="CN891" s="35">
        <f>CM891-BB891</f>
        <v/>
      </c>
      <c r="CO891" s="35">
        <f>CN891-BC891</f>
        <v/>
      </c>
      <c r="CP891" s="35">
        <f>CO891-BD891</f>
        <v/>
      </c>
      <c r="CQ891" s="35">
        <f>CP891-BE891</f>
        <v/>
      </c>
      <c r="CR891" s="35">
        <f>CQ891-BF891</f>
        <v/>
      </c>
      <c r="CS891" s="35">
        <f>CR891-BG891</f>
        <v/>
      </c>
      <c r="CT891" s="35">
        <f>CS891-BH891</f>
        <v/>
      </c>
      <c r="CU891" s="35">
        <f>CT891-BI891</f>
        <v/>
      </c>
      <c r="CV891" s="35">
        <f>CU891-BJ891</f>
        <v/>
      </c>
      <c r="CW891" s="38">
        <f>CV891-BK891</f>
        <v/>
      </c>
      <c r="CX891" s="38">
        <f>CW891-BL891</f>
        <v/>
      </c>
      <c r="CY891" s="38">
        <f>CX891-BM891</f>
        <v/>
      </c>
      <c r="CZ891" s="39">
        <f>CY891-BN891</f>
        <v/>
      </c>
      <c r="DA891" s="35" t="n"/>
    </row>
    <row r="892">
      <c r="D892" s="19" t="n"/>
      <c r="E892" s="19" t="n"/>
      <c r="F892" s="21" t="n"/>
      <c r="G892" s="21" t="n"/>
      <c r="H892" s="21" t="n"/>
      <c r="I892" s="19" t="n"/>
      <c r="J892" s="19" t="n"/>
      <c r="K892" s="21" t="n"/>
      <c r="L892" s="21" t="n"/>
      <c r="M892" s="22" t="n"/>
      <c r="N892" s="22" t="n"/>
      <c r="O892" s="19" t="n"/>
      <c r="P892" s="21" t="n"/>
      <c r="Q892" s="167">
        <f>'Cutting Rules'!AD892</f>
        <v/>
      </c>
      <c r="R892" s="168" t="n"/>
      <c r="S892" s="24" t="n"/>
      <c r="T892" s="169" t="inlineStr"/>
      <c r="U892" s="19" t="n"/>
      <c r="V892" s="25" t="n"/>
      <c r="W892" s="26" t="n"/>
      <c r="X892" s="27" t="n"/>
      <c r="Y892" s="47" t="n"/>
      <c r="Z892" s="121">
        <f>IFERROR(VLOOKUP(E892,[1]route!$E$3:$BL$10005,59,0),"")&amp;IFERROR(VLOOKUP(E892,[1]route!$E$3:$BL$10005,60,0),"")</f>
        <v/>
      </c>
      <c r="AA892" s="172">
        <f>IF(R892&gt;V892,R892-V892,0)</f>
        <v/>
      </c>
      <c r="AB892" s="173">
        <f>AA892*O892*N892/1000</f>
        <v/>
      </c>
      <c r="AC892" s="4">
        <f>IFERROR(MATCH($X892,$BP892:$CZ892,0),"")</f>
        <v/>
      </c>
      <c r="AD892" s="29" t="n">
        <v>0</v>
      </c>
      <c r="AE892" s="30">
        <f>SUMIF([1]route!$E$3:$E$10005,E892,[1]!Table1[1])</f>
        <v/>
      </c>
      <c r="AF892" s="30">
        <f>SUMIF([1]route!$E$3:$E$10005,E892,[1]!Table1[2])</f>
        <v/>
      </c>
      <c r="AG892" s="30">
        <f>SUMIF([1]route!$E$3:$E$10005,E892,[1]!Table1[3])</f>
        <v/>
      </c>
      <c r="AH892" s="30">
        <f>SUMIF([1]route!$E$3:$E$10005,E892,[1]!Table1[4])</f>
        <v/>
      </c>
      <c r="AI892" s="30">
        <f>SUMIF([1]route!$E$3:$E$10005,E892,[1]!Table1[5])</f>
        <v/>
      </c>
      <c r="AJ892" s="30">
        <f>SUMIF([1]route!$E$3:$E$10005,E892,[1]!Table1[6])</f>
        <v/>
      </c>
      <c r="AK892" s="30">
        <f>SUMIF([1]route!$E$3:$E$10005,E892,[1]!Table1[7])</f>
        <v/>
      </c>
      <c r="AL892" s="30">
        <f>SUMIF([1]route!$E$3:$E$10005,E892,[1]!Table1[8])</f>
        <v/>
      </c>
      <c r="AM892" s="30">
        <f>SUMIF([1]route!$E$3:$E$10005,E892,[1]!Table1[9])</f>
        <v/>
      </c>
      <c r="AN892" s="30">
        <f>SUMIF([1]route!$E$3:$E$10005,E892,[1]!Table1[10])</f>
        <v/>
      </c>
      <c r="AO892" s="30">
        <f>SUMIF([1]route!$E$3:$E$10005,E892,[1]!Table1[11])</f>
        <v/>
      </c>
      <c r="AP892" s="30">
        <f>SUMIF([1]route!$E$3:$E$10005,E892,[1]!Table1[12])</f>
        <v/>
      </c>
      <c r="AQ892" s="30">
        <f>SUMIF([1]route!$E$3:$E$10005,E892,[1]!Table1[13])</f>
        <v/>
      </c>
      <c r="AR892" s="30">
        <f>SUMIF([1]route!$E$3:$E$10005,E892,[1]!Table1[14])</f>
        <v/>
      </c>
      <c r="AS892" s="30">
        <f>SUMIF([1]route!$E$3:$E$10005,E892,[1]!Table1[15])</f>
        <v/>
      </c>
      <c r="AT892" s="30">
        <f>SUMIF([1]route!$E$3:$E$10005,E892,[1]!Table1[16])</f>
        <v/>
      </c>
      <c r="AU892" s="30">
        <f>SUMIF([1]route!$E$3:$E$10005,E892,[1]!Table1[17])</f>
        <v/>
      </c>
      <c r="AV892" s="30">
        <f>SUMIF([1]route!$E$3:$E$10005,E892,[1]!Table1[18])</f>
        <v/>
      </c>
      <c r="AW892" s="30">
        <f>SUMIF([1]route!$E$3:$E$10005,E892,[1]!Table1[19])</f>
        <v/>
      </c>
      <c r="AX892" s="30">
        <f>SUMIF([1]route!$E$3:$E$10005,E892,[1]!Table1[20])</f>
        <v/>
      </c>
      <c r="AY892" s="30">
        <f>SUMIF([1]route!$E$3:$E$10005,E892,[1]!Table1[21])</f>
        <v/>
      </c>
      <c r="AZ892" s="30">
        <f>SUMIF([1]route!$E$3:$E$10005,E892,[1]!Table1[22])</f>
        <v/>
      </c>
      <c r="BA892" s="30">
        <f>SUMIF([1]route!$E$3:$E$10005,E892,[1]!Table1[23])</f>
        <v/>
      </c>
      <c r="BB892" s="30">
        <f>SUMIF([1]route!$E$3:$E$10005,E892,[1]!Table1[24])</f>
        <v/>
      </c>
      <c r="BC892" s="30">
        <f>SUMIF([1]route!$E$3:$E$10005,E892,[1]!Table1[25])</f>
        <v/>
      </c>
      <c r="BD892" s="30">
        <f>SUMIF([1]route!$E$3:$E$10005,E892,[1]!Table1[26])</f>
        <v/>
      </c>
      <c r="BE892" s="30">
        <f>SUMIF([1]route!$E$3:$E$10005,E892,[1]!Table1[27])</f>
        <v/>
      </c>
      <c r="BF892" s="30">
        <f>SUMIF([1]route!$E$3:$E$10005,E892,[1]!Table1[28])</f>
        <v/>
      </c>
      <c r="BG892" s="30">
        <f>SUMIF([1]route!$E$3:$E$10005,E892,[1]!Table1[29])</f>
        <v/>
      </c>
      <c r="BH892" s="30">
        <f>SUMIF([1]route!$E$3:$E$10005,E892,[1]!Table1[30])</f>
        <v/>
      </c>
      <c r="BI892" s="30">
        <f>SUMIF([1]route!$E$3:$E$10005,E892,[1]!Table1[31])</f>
        <v/>
      </c>
      <c r="BJ892" s="30">
        <f>SUMIF([1]route!$E$3:$E$10005,E892,[1]!Table1[Remain PO])</f>
        <v/>
      </c>
      <c r="BK892" s="31">
        <f>SUMIF([1]route!$E$3:$E$10005,E892,[1]!Table1[N+1])</f>
        <v/>
      </c>
      <c r="BL892" s="31">
        <f>SUMIF([1]route!$E$3:$E$10005,E892,[1]!Table1[N+2])</f>
        <v/>
      </c>
      <c r="BM892" s="31">
        <f>SUMIF([1]route!$E$3:$E$10005,E892,[1]!Table1[N+3])</f>
        <v/>
      </c>
      <c r="BN892" s="32">
        <f>SUMIF([1]route!$E$3:$E$10005,E892,[1]!Table1[N+4])</f>
        <v/>
      </c>
      <c r="BP892" s="37">
        <f>$V892-$AD892</f>
        <v/>
      </c>
      <c r="BQ892" s="35">
        <f>BP892-AE892</f>
        <v/>
      </c>
      <c r="BR892" s="35">
        <f>BQ892-AF892</f>
        <v/>
      </c>
      <c r="BS892" s="35">
        <f>BR892-AG892</f>
        <v/>
      </c>
      <c r="BT892" s="35">
        <f>BS892-AH892</f>
        <v/>
      </c>
      <c r="BU892" s="35">
        <f>BT892-AI892</f>
        <v/>
      </c>
      <c r="BV892" s="35">
        <f>BU892-AJ892</f>
        <v/>
      </c>
      <c r="BW892" s="35">
        <f>BV892-AK892</f>
        <v/>
      </c>
      <c r="BX892" s="35">
        <f>BW892-AL892</f>
        <v/>
      </c>
      <c r="BY892" s="35">
        <f>BX892-AM892</f>
        <v/>
      </c>
      <c r="BZ892" s="35">
        <f>BY892-AN892</f>
        <v/>
      </c>
      <c r="CA892" s="35">
        <f>BZ892-AO892</f>
        <v/>
      </c>
      <c r="CB892" s="35">
        <f>CA892-AP892</f>
        <v/>
      </c>
      <c r="CC892" s="35">
        <f>CB892-AQ892</f>
        <v/>
      </c>
      <c r="CD892" s="35">
        <f>CC892-AR892</f>
        <v/>
      </c>
      <c r="CE892" s="35">
        <f>CD892-AS892</f>
        <v/>
      </c>
      <c r="CF892" s="35">
        <f>CE892-AT892</f>
        <v/>
      </c>
      <c r="CG892" s="35">
        <f>CF892-AU892</f>
        <v/>
      </c>
      <c r="CH892" s="35">
        <f>CG892-AV892</f>
        <v/>
      </c>
      <c r="CI892" s="35">
        <f>CH892-AW892</f>
        <v/>
      </c>
      <c r="CJ892" s="35">
        <f>CI892-AX892</f>
        <v/>
      </c>
      <c r="CK892" s="35">
        <f>CJ892-AY892</f>
        <v/>
      </c>
      <c r="CL892" s="35">
        <f>CK892-AZ892</f>
        <v/>
      </c>
      <c r="CM892" s="35">
        <f>CL892-BA892</f>
        <v/>
      </c>
      <c r="CN892" s="35">
        <f>CM892-BB892</f>
        <v/>
      </c>
      <c r="CO892" s="35">
        <f>CN892-BC892</f>
        <v/>
      </c>
      <c r="CP892" s="35">
        <f>CO892-BD892</f>
        <v/>
      </c>
      <c r="CQ892" s="35">
        <f>CP892-BE892</f>
        <v/>
      </c>
      <c r="CR892" s="35">
        <f>CQ892-BF892</f>
        <v/>
      </c>
      <c r="CS892" s="35">
        <f>CR892-BG892</f>
        <v/>
      </c>
      <c r="CT892" s="35">
        <f>CS892-BH892</f>
        <v/>
      </c>
      <c r="CU892" s="35">
        <f>CT892-BI892</f>
        <v/>
      </c>
      <c r="CV892" s="35">
        <f>CU892-BJ892</f>
        <v/>
      </c>
      <c r="CW892" s="38">
        <f>CV892-BK892</f>
        <v/>
      </c>
      <c r="CX892" s="38">
        <f>CW892-BL892</f>
        <v/>
      </c>
      <c r="CY892" s="38">
        <f>CX892-BM892</f>
        <v/>
      </c>
      <c r="CZ892" s="39">
        <f>CY892-BN892</f>
        <v/>
      </c>
      <c r="DA892" s="35" t="n"/>
    </row>
    <row r="893">
      <c r="D893" s="19" t="n"/>
      <c r="E893" s="19" t="n"/>
      <c r="F893" s="21" t="n"/>
      <c r="G893" s="21" t="n"/>
      <c r="H893" s="21" t="n"/>
      <c r="I893" s="19" t="n"/>
      <c r="J893" s="19" t="n"/>
      <c r="K893" s="21" t="n"/>
      <c r="L893" s="21" t="n"/>
      <c r="M893" s="22" t="n"/>
      <c r="N893" s="22" t="n"/>
      <c r="O893" s="19" t="n"/>
      <c r="P893" s="21" t="n"/>
      <c r="Q893" s="167">
        <f>'Cutting Rules'!AD893</f>
        <v/>
      </c>
      <c r="R893" s="168" t="n"/>
      <c r="S893" s="24" t="n"/>
      <c r="T893" s="169" t="inlineStr"/>
      <c r="U893" s="19" t="n"/>
      <c r="V893" s="25" t="n"/>
      <c r="W893" s="26" t="n"/>
      <c r="X893" s="27" t="n"/>
      <c r="Y893" s="47" t="n"/>
      <c r="Z893" s="121">
        <f>IFERROR(VLOOKUP(E893,[1]route!$E$3:$BL$10005,59,0),"")&amp;IFERROR(VLOOKUP(E893,[1]route!$E$3:$BL$10005,60,0),"")</f>
        <v/>
      </c>
      <c r="AA893" s="172">
        <f>IF(R893&gt;V893,R893-V893,0)</f>
        <v/>
      </c>
      <c r="AB893" s="173">
        <f>AA893*O893*N893/1000</f>
        <v/>
      </c>
      <c r="AC893" s="4">
        <f>IFERROR(MATCH($X893,$BP893:$CZ893,0),"")</f>
        <v/>
      </c>
      <c r="AD893" s="29" t="n">
        <v>0</v>
      </c>
      <c r="AE893" s="30">
        <f>SUMIF([1]route!$E$3:$E$10005,E893,[1]!Table1[1])</f>
        <v/>
      </c>
      <c r="AF893" s="30">
        <f>SUMIF([1]route!$E$3:$E$10005,E893,[1]!Table1[2])</f>
        <v/>
      </c>
      <c r="AG893" s="30">
        <f>SUMIF([1]route!$E$3:$E$10005,E893,[1]!Table1[3])</f>
        <v/>
      </c>
      <c r="AH893" s="30">
        <f>SUMIF([1]route!$E$3:$E$10005,E893,[1]!Table1[4])</f>
        <v/>
      </c>
      <c r="AI893" s="30">
        <f>SUMIF([1]route!$E$3:$E$10005,E893,[1]!Table1[5])</f>
        <v/>
      </c>
      <c r="AJ893" s="30">
        <f>SUMIF([1]route!$E$3:$E$10005,E893,[1]!Table1[6])</f>
        <v/>
      </c>
      <c r="AK893" s="30">
        <f>SUMIF([1]route!$E$3:$E$10005,E893,[1]!Table1[7])</f>
        <v/>
      </c>
      <c r="AL893" s="30">
        <f>SUMIF([1]route!$E$3:$E$10005,E893,[1]!Table1[8])</f>
        <v/>
      </c>
      <c r="AM893" s="30">
        <f>SUMIF([1]route!$E$3:$E$10005,E893,[1]!Table1[9])</f>
        <v/>
      </c>
      <c r="AN893" s="30">
        <f>SUMIF([1]route!$E$3:$E$10005,E893,[1]!Table1[10])</f>
        <v/>
      </c>
      <c r="AO893" s="30">
        <f>SUMIF([1]route!$E$3:$E$10005,E893,[1]!Table1[11])</f>
        <v/>
      </c>
      <c r="AP893" s="30">
        <f>SUMIF([1]route!$E$3:$E$10005,E893,[1]!Table1[12])</f>
        <v/>
      </c>
      <c r="AQ893" s="30">
        <f>SUMIF([1]route!$E$3:$E$10005,E893,[1]!Table1[13])</f>
        <v/>
      </c>
      <c r="AR893" s="30">
        <f>SUMIF([1]route!$E$3:$E$10005,E893,[1]!Table1[14])</f>
        <v/>
      </c>
      <c r="AS893" s="30">
        <f>SUMIF([1]route!$E$3:$E$10005,E893,[1]!Table1[15])</f>
        <v/>
      </c>
      <c r="AT893" s="30">
        <f>SUMIF([1]route!$E$3:$E$10005,E893,[1]!Table1[16])</f>
        <v/>
      </c>
      <c r="AU893" s="30">
        <f>SUMIF([1]route!$E$3:$E$10005,E893,[1]!Table1[17])</f>
        <v/>
      </c>
      <c r="AV893" s="30">
        <f>SUMIF([1]route!$E$3:$E$10005,E893,[1]!Table1[18])</f>
        <v/>
      </c>
      <c r="AW893" s="30">
        <f>SUMIF([1]route!$E$3:$E$10005,E893,[1]!Table1[19])</f>
        <v/>
      </c>
      <c r="AX893" s="30">
        <f>SUMIF([1]route!$E$3:$E$10005,E893,[1]!Table1[20])</f>
        <v/>
      </c>
      <c r="AY893" s="30">
        <f>SUMIF([1]route!$E$3:$E$10005,E893,[1]!Table1[21])</f>
        <v/>
      </c>
      <c r="AZ893" s="30">
        <f>SUMIF([1]route!$E$3:$E$10005,E893,[1]!Table1[22])</f>
        <v/>
      </c>
      <c r="BA893" s="30">
        <f>SUMIF([1]route!$E$3:$E$10005,E893,[1]!Table1[23])</f>
        <v/>
      </c>
      <c r="BB893" s="30">
        <f>SUMIF([1]route!$E$3:$E$10005,E893,[1]!Table1[24])</f>
        <v/>
      </c>
      <c r="BC893" s="30">
        <f>SUMIF([1]route!$E$3:$E$10005,E893,[1]!Table1[25])</f>
        <v/>
      </c>
      <c r="BD893" s="30">
        <f>SUMIF([1]route!$E$3:$E$10005,E893,[1]!Table1[26])</f>
        <v/>
      </c>
      <c r="BE893" s="30">
        <f>SUMIF([1]route!$E$3:$E$10005,E893,[1]!Table1[27])</f>
        <v/>
      </c>
      <c r="BF893" s="30">
        <f>SUMIF([1]route!$E$3:$E$10005,E893,[1]!Table1[28])</f>
        <v/>
      </c>
      <c r="BG893" s="30">
        <f>SUMIF([1]route!$E$3:$E$10005,E893,[1]!Table1[29])</f>
        <v/>
      </c>
      <c r="BH893" s="30">
        <f>SUMIF([1]route!$E$3:$E$10005,E893,[1]!Table1[30])</f>
        <v/>
      </c>
      <c r="BI893" s="30">
        <f>SUMIF([1]route!$E$3:$E$10005,E893,[1]!Table1[31])</f>
        <v/>
      </c>
      <c r="BJ893" s="30">
        <f>SUMIF([1]route!$E$3:$E$10005,E893,[1]!Table1[Remain PO])</f>
        <v/>
      </c>
      <c r="BK893" s="31">
        <f>SUMIF([1]route!$E$3:$E$10005,E893,[1]!Table1[N+1])</f>
        <v/>
      </c>
      <c r="BL893" s="31">
        <f>SUMIF([1]route!$E$3:$E$10005,E893,[1]!Table1[N+2])</f>
        <v/>
      </c>
      <c r="BM893" s="31">
        <f>SUMIF([1]route!$E$3:$E$10005,E893,[1]!Table1[N+3])</f>
        <v/>
      </c>
      <c r="BN893" s="32">
        <f>SUMIF([1]route!$E$3:$E$10005,E893,[1]!Table1[N+4])</f>
        <v/>
      </c>
      <c r="BP893" s="37">
        <f>$V893-$AD893</f>
        <v/>
      </c>
      <c r="BQ893" s="35">
        <f>BP893-AE893</f>
        <v/>
      </c>
      <c r="BR893" s="35">
        <f>BQ893-AF893</f>
        <v/>
      </c>
      <c r="BS893" s="35">
        <f>BR893-AG893</f>
        <v/>
      </c>
      <c r="BT893" s="35">
        <f>BS893-AH893</f>
        <v/>
      </c>
      <c r="BU893" s="35">
        <f>BT893-AI893</f>
        <v/>
      </c>
      <c r="BV893" s="35">
        <f>BU893-AJ893</f>
        <v/>
      </c>
      <c r="BW893" s="35">
        <f>BV893-AK893</f>
        <v/>
      </c>
      <c r="BX893" s="35">
        <f>BW893-AL893</f>
        <v/>
      </c>
      <c r="BY893" s="35">
        <f>BX893-AM893</f>
        <v/>
      </c>
      <c r="BZ893" s="35">
        <f>BY893-AN893</f>
        <v/>
      </c>
      <c r="CA893" s="35">
        <f>BZ893-AO893</f>
        <v/>
      </c>
      <c r="CB893" s="35">
        <f>CA893-AP893</f>
        <v/>
      </c>
      <c r="CC893" s="35">
        <f>CB893-AQ893</f>
        <v/>
      </c>
      <c r="CD893" s="35">
        <f>CC893-AR893</f>
        <v/>
      </c>
      <c r="CE893" s="35">
        <f>CD893-AS893</f>
        <v/>
      </c>
      <c r="CF893" s="35">
        <f>CE893-AT893</f>
        <v/>
      </c>
      <c r="CG893" s="35">
        <f>CF893-AU893</f>
        <v/>
      </c>
      <c r="CH893" s="35">
        <f>CG893-AV893</f>
        <v/>
      </c>
      <c r="CI893" s="35">
        <f>CH893-AW893</f>
        <v/>
      </c>
      <c r="CJ893" s="35">
        <f>CI893-AX893</f>
        <v/>
      </c>
      <c r="CK893" s="35">
        <f>CJ893-AY893</f>
        <v/>
      </c>
      <c r="CL893" s="35">
        <f>CK893-AZ893</f>
        <v/>
      </c>
      <c r="CM893" s="35">
        <f>CL893-BA893</f>
        <v/>
      </c>
      <c r="CN893" s="35">
        <f>CM893-BB893</f>
        <v/>
      </c>
      <c r="CO893" s="35">
        <f>CN893-BC893</f>
        <v/>
      </c>
      <c r="CP893" s="35">
        <f>CO893-BD893</f>
        <v/>
      </c>
      <c r="CQ893" s="35">
        <f>CP893-BE893</f>
        <v/>
      </c>
      <c r="CR893" s="35">
        <f>CQ893-BF893</f>
        <v/>
      </c>
      <c r="CS893" s="35">
        <f>CR893-BG893</f>
        <v/>
      </c>
      <c r="CT893" s="35">
        <f>CS893-BH893</f>
        <v/>
      </c>
      <c r="CU893" s="35">
        <f>CT893-BI893</f>
        <v/>
      </c>
      <c r="CV893" s="35">
        <f>CU893-BJ893</f>
        <v/>
      </c>
      <c r="CW893" s="38">
        <f>CV893-BK893</f>
        <v/>
      </c>
      <c r="CX893" s="38">
        <f>CW893-BL893</f>
        <v/>
      </c>
      <c r="CY893" s="38">
        <f>CX893-BM893</f>
        <v/>
      </c>
      <c r="CZ893" s="39">
        <f>CY893-BN893</f>
        <v/>
      </c>
      <c r="DA893" s="35" t="n"/>
    </row>
    <row r="894">
      <c r="D894" s="19" t="n"/>
      <c r="E894" s="19" t="n"/>
      <c r="F894" s="21" t="n"/>
      <c r="G894" s="21" t="n"/>
      <c r="H894" s="21" t="n"/>
      <c r="I894" s="19" t="n"/>
      <c r="J894" s="19" t="n"/>
      <c r="K894" s="21" t="n"/>
      <c r="L894" s="21" t="n"/>
      <c r="M894" s="22" t="n"/>
      <c r="N894" s="22" t="n"/>
      <c r="O894" s="19" t="n"/>
      <c r="P894" s="21" t="n"/>
      <c r="Q894" s="167">
        <f>'Cutting Rules'!AD894</f>
        <v/>
      </c>
      <c r="R894" s="168" t="n"/>
      <c r="S894" s="24" t="n"/>
      <c r="T894" s="169" t="inlineStr"/>
      <c r="U894" s="19" t="n"/>
      <c r="V894" s="25" t="n"/>
      <c r="W894" s="26" t="n"/>
      <c r="X894" s="27" t="n"/>
      <c r="Y894" s="47" t="n"/>
      <c r="Z894" s="121">
        <f>IFERROR(VLOOKUP(E894,[1]route!$E$3:$BL$10005,59,0),"")&amp;IFERROR(VLOOKUP(E894,[1]route!$E$3:$BL$10005,60,0),"")</f>
        <v/>
      </c>
      <c r="AA894" s="172">
        <f>IF(R894&gt;V894,R894-V894,0)</f>
        <v/>
      </c>
      <c r="AB894" s="173">
        <f>AA894*O894*N894/1000</f>
        <v/>
      </c>
      <c r="AC894" s="4">
        <f>IFERROR(MATCH($X894,$BP894:$CZ894,0),"")</f>
        <v/>
      </c>
      <c r="AD894" s="29" t="n">
        <v>0</v>
      </c>
      <c r="AE894" s="30">
        <f>SUMIF([1]route!$E$3:$E$10005,E894,[1]!Table1[1])</f>
        <v/>
      </c>
      <c r="AF894" s="30">
        <f>SUMIF([1]route!$E$3:$E$10005,E894,[1]!Table1[2])</f>
        <v/>
      </c>
      <c r="AG894" s="30">
        <f>SUMIF([1]route!$E$3:$E$10005,E894,[1]!Table1[3])</f>
        <v/>
      </c>
      <c r="AH894" s="30">
        <f>SUMIF([1]route!$E$3:$E$10005,E894,[1]!Table1[4])</f>
        <v/>
      </c>
      <c r="AI894" s="30">
        <f>SUMIF([1]route!$E$3:$E$10005,E894,[1]!Table1[5])</f>
        <v/>
      </c>
      <c r="AJ894" s="30">
        <f>SUMIF([1]route!$E$3:$E$10005,E894,[1]!Table1[6])</f>
        <v/>
      </c>
      <c r="AK894" s="30">
        <f>SUMIF([1]route!$E$3:$E$10005,E894,[1]!Table1[7])</f>
        <v/>
      </c>
      <c r="AL894" s="30">
        <f>SUMIF([1]route!$E$3:$E$10005,E894,[1]!Table1[8])</f>
        <v/>
      </c>
      <c r="AM894" s="30">
        <f>SUMIF([1]route!$E$3:$E$10005,E894,[1]!Table1[9])</f>
        <v/>
      </c>
      <c r="AN894" s="30">
        <f>SUMIF([1]route!$E$3:$E$10005,E894,[1]!Table1[10])</f>
        <v/>
      </c>
      <c r="AO894" s="30">
        <f>SUMIF([1]route!$E$3:$E$10005,E894,[1]!Table1[11])</f>
        <v/>
      </c>
      <c r="AP894" s="30">
        <f>SUMIF([1]route!$E$3:$E$10005,E894,[1]!Table1[12])</f>
        <v/>
      </c>
      <c r="AQ894" s="30">
        <f>SUMIF([1]route!$E$3:$E$10005,E894,[1]!Table1[13])</f>
        <v/>
      </c>
      <c r="AR894" s="30">
        <f>SUMIF([1]route!$E$3:$E$10005,E894,[1]!Table1[14])</f>
        <v/>
      </c>
      <c r="AS894" s="30">
        <f>SUMIF([1]route!$E$3:$E$10005,E894,[1]!Table1[15])</f>
        <v/>
      </c>
      <c r="AT894" s="30">
        <f>SUMIF([1]route!$E$3:$E$10005,E894,[1]!Table1[16])</f>
        <v/>
      </c>
      <c r="AU894" s="30">
        <f>SUMIF([1]route!$E$3:$E$10005,E894,[1]!Table1[17])</f>
        <v/>
      </c>
      <c r="AV894" s="30">
        <f>SUMIF([1]route!$E$3:$E$10005,E894,[1]!Table1[18])</f>
        <v/>
      </c>
      <c r="AW894" s="30">
        <f>SUMIF([1]route!$E$3:$E$10005,E894,[1]!Table1[19])</f>
        <v/>
      </c>
      <c r="AX894" s="30">
        <f>SUMIF([1]route!$E$3:$E$10005,E894,[1]!Table1[20])</f>
        <v/>
      </c>
      <c r="AY894" s="30">
        <f>SUMIF([1]route!$E$3:$E$10005,E894,[1]!Table1[21])</f>
        <v/>
      </c>
      <c r="AZ894" s="30">
        <f>SUMIF([1]route!$E$3:$E$10005,E894,[1]!Table1[22])</f>
        <v/>
      </c>
      <c r="BA894" s="30">
        <f>SUMIF([1]route!$E$3:$E$10005,E894,[1]!Table1[23])</f>
        <v/>
      </c>
      <c r="BB894" s="30">
        <f>SUMIF([1]route!$E$3:$E$10005,E894,[1]!Table1[24])</f>
        <v/>
      </c>
      <c r="BC894" s="30">
        <f>SUMIF([1]route!$E$3:$E$10005,E894,[1]!Table1[25])</f>
        <v/>
      </c>
      <c r="BD894" s="30">
        <f>SUMIF([1]route!$E$3:$E$10005,E894,[1]!Table1[26])</f>
        <v/>
      </c>
      <c r="BE894" s="30">
        <f>SUMIF([1]route!$E$3:$E$10005,E894,[1]!Table1[27])</f>
        <v/>
      </c>
      <c r="BF894" s="30">
        <f>SUMIF([1]route!$E$3:$E$10005,E894,[1]!Table1[28])</f>
        <v/>
      </c>
      <c r="BG894" s="30">
        <f>SUMIF([1]route!$E$3:$E$10005,E894,[1]!Table1[29])</f>
        <v/>
      </c>
      <c r="BH894" s="30">
        <f>SUMIF([1]route!$E$3:$E$10005,E894,[1]!Table1[30])</f>
        <v/>
      </c>
      <c r="BI894" s="30">
        <f>SUMIF([1]route!$E$3:$E$10005,E894,[1]!Table1[31])</f>
        <v/>
      </c>
      <c r="BJ894" s="30">
        <f>SUMIF([1]route!$E$3:$E$10005,E894,[1]!Table1[Remain PO])</f>
        <v/>
      </c>
      <c r="BK894" s="31">
        <f>SUMIF([1]route!$E$3:$E$10005,E894,[1]!Table1[N+1])</f>
        <v/>
      </c>
      <c r="BL894" s="31">
        <f>SUMIF([1]route!$E$3:$E$10005,E894,[1]!Table1[N+2])</f>
        <v/>
      </c>
      <c r="BM894" s="31">
        <f>SUMIF([1]route!$E$3:$E$10005,E894,[1]!Table1[N+3])</f>
        <v/>
      </c>
      <c r="BN894" s="32">
        <f>SUMIF([1]route!$E$3:$E$10005,E894,[1]!Table1[N+4])</f>
        <v/>
      </c>
      <c r="BP894" s="37">
        <f>$V894-$AD894</f>
        <v/>
      </c>
      <c r="BQ894" s="35">
        <f>BP894-AE894</f>
        <v/>
      </c>
      <c r="BR894" s="35">
        <f>BQ894-AF894</f>
        <v/>
      </c>
      <c r="BS894" s="35">
        <f>BR894-AG894</f>
        <v/>
      </c>
      <c r="BT894" s="35">
        <f>BS894-AH894</f>
        <v/>
      </c>
      <c r="BU894" s="35">
        <f>BT894-AI894</f>
        <v/>
      </c>
      <c r="BV894" s="35">
        <f>BU894-AJ894</f>
        <v/>
      </c>
      <c r="BW894" s="35">
        <f>BV894-AK894</f>
        <v/>
      </c>
      <c r="BX894" s="35">
        <f>BW894-AL894</f>
        <v/>
      </c>
      <c r="BY894" s="35">
        <f>BX894-AM894</f>
        <v/>
      </c>
      <c r="BZ894" s="35">
        <f>BY894-AN894</f>
        <v/>
      </c>
      <c r="CA894" s="35">
        <f>BZ894-AO894</f>
        <v/>
      </c>
      <c r="CB894" s="35">
        <f>CA894-AP894</f>
        <v/>
      </c>
      <c r="CC894" s="35">
        <f>CB894-AQ894</f>
        <v/>
      </c>
      <c r="CD894" s="35">
        <f>CC894-AR894</f>
        <v/>
      </c>
      <c r="CE894" s="35">
        <f>CD894-AS894</f>
        <v/>
      </c>
      <c r="CF894" s="35">
        <f>CE894-AT894</f>
        <v/>
      </c>
      <c r="CG894" s="35">
        <f>CF894-AU894</f>
        <v/>
      </c>
      <c r="CH894" s="35">
        <f>CG894-AV894</f>
        <v/>
      </c>
      <c r="CI894" s="35">
        <f>CH894-AW894</f>
        <v/>
      </c>
      <c r="CJ894" s="35">
        <f>CI894-AX894</f>
        <v/>
      </c>
      <c r="CK894" s="35">
        <f>CJ894-AY894</f>
        <v/>
      </c>
      <c r="CL894" s="35">
        <f>CK894-AZ894</f>
        <v/>
      </c>
      <c r="CM894" s="35">
        <f>CL894-BA894</f>
        <v/>
      </c>
      <c r="CN894" s="35">
        <f>CM894-BB894</f>
        <v/>
      </c>
      <c r="CO894" s="35">
        <f>CN894-BC894</f>
        <v/>
      </c>
      <c r="CP894" s="35">
        <f>CO894-BD894</f>
        <v/>
      </c>
      <c r="CQ894" s="35">
        <f>CP894-BE894</f>
        <v/>
      </c>
      <c r="CR894" s="35">
        <f>CQ894-BF894</f>
        <v/>
      </c>
      <c r="CS894" s="35">
        <f>CR894-BG894</f>
        <v/>
      </c>
      <c r="CT894" s="35">
        <f>CS894-BH894</f>
        <v/>
      </c>
      <c r="CU894" s="35">
        <f>CT894-BI894</f>
        <v/>
      </c>
      <c r="CV894" s="35">
        <f>CU894-BJ894</f>
        <v/>
      </c>
      <c r="CW894" s="38">
        <f>CV894-BK894</f>
        <v/>
      </c>
      <c r="CX894" s="38">
        <f>CW894-BL894</f>
        <v/>
      </c>
      <c r="CY894" s="38">
        <f>CX894-BM894</f>
        <v/>
      </c>
      <c r="CZ894" s="39">
        <f>CY894-BN894</f>
        <v/>
      </c>
      <c r="DA894" s="35" t="n"/>
    </row>
    <row r="895">
      <c r="D895" s="19" t="n"/>
      <c r="E895" s="19" t="n"/>
      <c r="F895" s="21" t="n"/>
      <c r="G895" s="21" t="n"/>
      <c r="H895" s="21" t="n"/>
      <c r="I895" s="19" t="n"/>
      <c r="J895" s="19" t="n"/>
      <c r="K895" s="21" t="n"/>
      <c r="L895" s="21" t="n"/>
      <c r="M895" s="22" t="n"/>
      <c r="N895" s="22" t="n"/>
      <c r="O895" s="19" t="n"/>
      <c r="P895" s="21" t="n"/>
      <c r="Q895" s="167">
        <f>'Cutting Rules'!AD895</f>
        <v/>
      </c>
      <c r="R895" s="168" t="n"/>
      <c r="S895" s="24" t="n"/>
      <c r="T895" s="169" t="inlineStr"/>
      <c r="U895" s="19" t="n"/>
      <c r="V895" s="25" t="n"/>
      <c r="W895" s="26" t="n"/>
      <c r="X895" s="27" t="n"/>
      <c r="Y895" s="47" t="n"/>
      <c r="Z895" s="121">
        <f>IFERROR(VLOOKUP(E895,[1]route!$E$3:$BL$10005,59,0),"")&amp;IFERROR(VLOOKUP(E895,[1]route!$E$3:$BL$10005,60,0),"")</f>
        <v/>
      </c>
      <c r="AA895" s="172">
        <f>IF(R895&gt;V895,R895-V895,0)</f>
        <v/>
      </c>
      <c r="AB895" s="173">
        <f>AA895*O895*N895/1000</f>
        <v/>
      </c>
      <c r="AC895" s="4">
        <f>IFERROR(MATCH($X895,$BP895:$CZ895,0),"")</f>
        <v/>
      </c>
      <c r="AD895" s="29" t="n">
        <v>0</v>
      </c>
      <c r="AE895" s="30">
        <f>SUMIF([1]route!$E$3:$E$10005,E895,[1]!Table1[1])</f>
        <v/>
      </c>
      <c r="AF895" s="30">
        <f>SUMIF([1]route!$E$3:$E$10005,E895,[1]!Table1[2])</f>
        <v/>
      </c>
      <c r="AG895" s="30">
        <f>SUMIF([1]route!$E$3:$E$10005,E895,[1]!Table1[3])</f>
        <v/>
      </c>
      <c r="AH895" s="30">
        <f>SUMIF([1]route!$E$3:$E$10005,E895,[1]!Table1[4])</f>
        <v/>
      </c>
      <c r="AI895" s="30">
        <f>SUMIF([1]route!$E$3:$E$10005,E895,[1]!Table1[5])</f>
        <v/>
      </c>
      <c r="AJ895" s="30">
        <f>SUMIF([1]route!$E$3:$E$10005,E895,[1]!Table1[6])</f>
        <v/>
      </c>
      <c r="AK895" s="30">
        <f>SUMIF([1]route!$E$3:$E$10005,E895,[1]!Table1[7])</f>
        <v/>
      </c>
      <c r="AL895" s="30">
        <f>SUMIF([1]route!$E$3:$E$10005,E895,[1]!Table1[8])</f>
        <v/>
      </c>
      <c r="AM895" s="30">
        <f>SUMIF([1]route!$E$3:$E$10005,E895,[1]!Table1[9])</f>
        <v/>
      </c>
      <c r="AN895" s="30">
        <f>SUMIF([1]route!$E$3:$E$10005,E895,[1]!Table1[10])</f>
        <v/>
      </c>
      <c r="AO895" s="30">
        <f>SUMIF([1]route!$E$3:$E$10005,E895,[1]!Table1[11])</f>
        <v/>
      </c>
      <c r="AP895" s="30">
        <f>SUMIF([1]route!$E$3:$E$10005,E895,[1]!Table1[12])</f>
        <v/>
      </c>
      <c r="AQ895" s="30">
        <f>SUMIF([1]route!$E$3:$E$10005,E895,[1]!Table1[13])</f>
        <v/>
      </c>
      <c r="AR895" s="30">
        <f>SUMIF([1]route!$E$3:$E$10005,E895,[1]!Table1[14])</f>
        <v/>
      </c>
      <c r="AS895" s="30">
        <f>SUMIF([1]route!$E$3:$E$10005,E895,[1]!Table1[15])</f>
        <v/>
      </c>
      <c r="AT895" s="30">
        <f>SUMIF([1]route!$E$3:$E$10005,E895,[1]!Table1[16])</f>
        <v/>
      </c>
      <c r="AU895" s="30">
        <f>SUMIF([1]route!$E$3:$E$10005,E895,[1]!Table1[17])</f>
        <v/>
      </c>
      <c r="AV895" s="30">
        <f>SUMIF([1]route!$E$3:$E$10005,E895,[1]!Table1[18])</f>
        <v/>
      </c>
      <c r="AW895" s="30">
        <f>SUMIF([1]route!$E$3:$E$10005,E895,[1]!Table1[19])</f>
        <v/>
      </c>
      <c r="AX895" s="30">
        <f>SUMIF([1]route!$E$3:$E$10005,E895,[1]!Table1[20])</f>
        <v/>
      </c>
      <c r="AY895" s="30">
        <f>SUMIF([1]route!$E$3:$E$10005,E895,[1]!Table1[21])</f>
        <v/>
      </c>
      <c r="AZ895" s="30">
        <f>SUMIF([1]route!$E$3:$E$10005,E895,[1]!Table1[22])</f>
        <v/>
      </c>
      <c r="BA895" s="30">
        <f>SUMIF([1]route!$E$3:$E$10005,E895,[1]!Table1[23])</f>
        <v/>
      </c>
      <c r="BB895" s="30">
        <f>SUMIF([1]route!$E$3:$E$10005,E895,[1]!Table1[24])</f>
        <v/>
      </c>
      <c r="BC895" s="30">
        <f>SUMIF([1]route!$E$3:$E$10005,E895,[1]!Table1[25])</f>
        <v/>
      </c>
      <c r="BD895" s="30">
        <f>SUMIF([1]route!$E$3:$E$10005,E895,[1]!Table1[26])</f>
        <v/>
      </c>
      <c r="BE895" s="30">
        <f>SUMIF([1]route!$E$3:$E$10005,E895,[1]!Table1[27])</f>
        <v/>
      </c>
      <c r="BF895" s="30">
        <f>SUMIF([1]route!$E$3:$E$10005,E895,[1]!Table1[28])</f>
        <v/>
      </c>
      <c r="BG895" s="30">
        <f>SUMIF([1]route!$E$3:$E$10005,E895,[1]!Table1[29])</f>
        <v/>
      </c>
      <c r="BH895" s="30">
        <f>SUMIF([1]route!$E$3:$E$10005,E895,[1]!Table1[30])</f>
        <v/>
      </c>
      <c r="BI895" s="30">
        <f>SUMIF([1]route!$E$3:$E$10005,E895,[1]!Table1[31])</f>
        <v/>
      </c>
      <c r="BJ895" s="30">
        <f>SUMIF([1]route!$E$3:$E$10005,E895,[1]!Table1[Remain PO])</f>
        <v/>
      </c>
      <c r="BK895" s="31">
        <f>SUMIF([1]route!$E$3:$E$10005,E895,[1]!Table1[N+1])</f>
        <v/>
      </c>
      <c r="BL895" s="31">
        <f>SUMIF([1]route!$E$3:$E$10005,E895,[1]!Table1[N+2])</f>
        <v/>
      </c>
      <c r="BM895" s="31">
        <f>SUMIF([1]route!$E$3:$E$10005,E895,[1]!Table1[N+3])</f>
        <v/>
      </c>
      <c r="BN895" s="32">
        <f>SUMIF([1]route!$E$3:$E$10005,E895,[1]!Table1[N+4])</f>
        <v/>
      </c>
      <c r="BP895" s="37">
        <f>$V895-$AD895</f>
        <v/>
      </c>
      <c r="BQ895" s="35">
        <f>BP895-AE895</f>
        <v/>
      </c>
      <c r="BR895" s="35">
        <f>BQ895-AF895</f>
        <v/>
      </c>
      <c r="BS895" s="35">
        <f>BR895-AG895</f>
        <v/>
      </c>
      <c r="BT895" s="35">
        <f>BS895-AH895</f>
        <v/>
      </c>
      <c r="BU895" s="35">
        <f>BT895-AI895</f>
        <v/>
      </c>
      <c r="BV895" s="35">
        <f>BU895-AJ895</f>
        <v/>
      </c>
      <c r="BW895" s="35">
        <f>BV895-AK895</f>
        <v/>
      </c>
      <c r="BX895" s="35">
        <f>BW895-AL895</f>
        <v/>
      </c>
      <c r="BY895" s="35">
        <f>BX895-AM895</f>
        <v/>
      </c>
      <c r="BZ895" s="35">
        <f>BY895-AN895</f>
        <v/>
      </c>
      <c r="CA895" s="35">
        <f>BZ895-AO895</f>
        <v/>
      </c>
      <c r="CB895" s="35">
        <f>CA895-AP895</f>
        <v/>
      </c>
      <c r="CC895" s="35">
        <f>CB895-AQ895</f>
        <v/>
      </c>
      <c r="CD895" s="35">
        <f>CC895-AR895</f>
        <v/>
      </c>
      <c r="CE895" s="35">
        <f>CD895-AS895</f>
        <v/>
      </c>
      <c r="CF895" s="35">
        <f>CE895-AT895</f>
        <v/>
      </c>
      <c r="CG895" s="35">
        <f>CF895-AU895</f>
        <v/>
      </c>
      <c r="CH895" s="35">
        <f>CG895-AV895</f>
        <v/>
      </c>
      <c r="CI895" s="35">
        <f>CH895-AW895</f>
        <v/>
      </c>
      <c r="CJ895" s="35">
        <f>CI895-AX895</f>
        <v/>
      </c>
      <c r="CK895" s="35">
        <f>CJ895-AY895</f>
        <v/>
      </c>
      <c r="CL895" s="35">
        <f>CK895-AZ895</f>
        <v/>
      </c>
      <c r="CM895" s="35">
        <f>CL895-BA895</f>
        <v/>
      </c>
      <c r="CN895" s="35">
        <f>CM895-BB895</f>
        <v/>
      </c>
      <c r="CO895" s="35">
        <f>CN895-BC895</f>
        <v/>
      </c>
      <c r="CP895" s="35">
        <f>CO895-BD895</f>
        <v/>
      </c>
      <c r="CQ895" s="35">
        <f>CP895-BE895</f>
        <v/>
      </c>
      <c r="CR895" s="35">
        <f>CQ895-BF895</f>
        <v/>
      </c>
      <c r="CS895" s="35">
        <f>CR895-BG895</f>
        <v/>
      </c>
      <c r="CT895" s="35">
        <f>CS895-BH895</f>
        <v/>
      </c>
      <c r="CU895" s="35">
        <f>CT895-BI895</f>
        <v/>
      </c>
      <c r="CV895" s="35">
        <f>CU895-BJ895</f>
        <v/>
      </c>
      <c r="CW895" s="38">
        <f>CV895-BK895</f>
        <v/>
      </c>
      <c r="CX895" s="38">
        <f>CW895-BL895</f>
        <v/>
      </c>
      <c r="CY895" s="38">
        <f>CX895-BM895</f>
        <v/>
      </c>
      <c r="CZ895" s="39">
        <f>CY895-BN895</f>
        <v/>
      </c>
      <c r="DA895" s="35" t="n"/>
    </row>
    <row r="896">
      <c r="D896" s="19" t="n"/>
      <c r="E896" s="19" t="n"/>
      <c r="F896" s="21" t="n"/>
      <c r="G896" s="21" t="n"/>
      <c r="H896" s="21" t="n"/>
      <c r="I896" s="19" t="n"/>
      <c r="J896" s="19" t="n"/>
      <c r="K896" s="21" t="n"/>
      <c r="L896" s="21" t="n"/>
      <c r="M896" s="22" t="n"/>
      <c r="N896" s="22" t="n"/>
      <c r="O896" s="19" t="n"/>
      <c r="P896" s="21" t="n"/>
      <c r="Q896" s="167">
        <f>'Cutting Rules'!AD896</f>
        <v/>
      </c>
      <c r="R896" s="168" t="n"/>
      <c r="S896" s="24" t="n"/>
      <c r="T896" s="169" t="inlineStr"/>
      <c r="U896" s="19" t="n"/>
      <c r="V896" s="25" t="n"/>
      <c r="W896" s="26" t="n"/>
      <c r="X896" s="27" t="n"/>
      <c r="Y896" s="47" t="n"/>
      <c r="Z896" s="121">
        <f>IFERROR(VLOOKUP(E896,[1]route!$E$3:$BL$10005,59,0),"")&amp;IFERROR(VLOOKUP(E896,[1]route!$E$3:$BL$10005,60,0),"")</f>
        <v/>
      </c>
      <c r="AA896" s="172">
        <f>IF(R896&gt;V896,R896-V896,0)</f>
        <v/>
      </c>
      <c r="AB896" s="173">
        <f>AA896*O896*N896/1000</f>
        <v/>
      </c>
      <c r="AC896" s="4">
        <f>IFERROR(MATCH($X896,$BP896:$CZ896,0),"")</f>
        <v/>
      </c>
      <c r="AD896" s="29" t="n">
        <v>0</v>
      </c>
      <c r="AE896" s="30">
        <f>SUMIF([1]route!$E$3:$E$10005,E896,[1]!Table1[1])</f>
        <v/>
      </c>
      <c r="AF896" s="30">
        <f>SUMIF([1]route!$E$3:$E$10005,E896,[1]!Table1[2])</f>
        <v/>
      </c>
      <c r="AG896" s="30">
        <f>SUMIF([1]route!$E$3:$E$10005,E896,[1]!Table1[3])</f>
        <v/>
      </c>
      <c r="AH896" s="30">
        <f>SUMIF([1]route!$E$3:$E$10005,E896,[1]!Table1[4])</f>
        <v/>
      </c>
      <c r="AI896" s="30">
        <f>SUMIF([1]route!$E$3:$E$10005,E896,[1]!Table1[5])</f>
        <v/>
      </c>
      <c r="AJ896" s="30">
        <f>SUMIF([1]route!$E$3:$E$10005,E896,[1]!Table1[6])</f>
        <v/>
      </c>
      <c r="AK896" s="30">
        <f>SUMIF([1]route!$E$3:$E$10005,E896,[1]!Table1[7])</f>
        <v/>
      </c>
      <c r="AL896" s="30">
        <f>SUMIF([1]route!$E$3:$E$10005,E896,[1]!Table1[8])</f>
        <v/>
      </c>
      <c r="AM896" s="30">
        <f>SUMIF([1]route!$E$3:$E$10005,E896,[1]!Table1[9])</f>
        <v/>
      </c>
      <c r="AN896" s="30">
        <f>SUMIF([1]route!$E$3:$E$10005,E896,[1]!Table1[10])</f>
        <v/>
      </c>
      <c r="AO896" s="30">
        <f>SUMIF([1]route!$E$3:$E$10005,E896,[1]!Table1[11])</f>
        <v/>
      </c>
      <c r="AP896" s="30">
        <f>SUMIF([1]route!$E$3:$E$10005,E896,[1]!Table1[12])</f>
        <v/>
      </c>
      <c r="AQ896" s="30">
        <f>SUMIF([1]route!$E$3:$E$10005,E896,[1]!Table1[13])</f>
        <v/>
      </c>
      <c r="AR896" s="30">
        <f>SUMIF([1]route!$E$3:$E$10005,E896,[1]!Table1[14])</f>
        <v/>
      </c>
      <c r="AS896" s="30">
        <f>SUMIF([1]route!$E$3:$E$10005,E896,[1]!Table1[15])</f>
        <v/>
      </c>
      <c r="AT896" s="30">
        <f>SUMIF([1]route!$E$3:$E$10005,E896,[1]!Table1[16])</f>
        <v/>
      </c>
      <c r="AU896" s="30">
        <f>SUMIF([1]route!$E$3:$E$10005,E896,[1]!Table1[17])</f>
        <v/>
      </c>
      <c r="AV896" s="30">
        <f>SUMIF([1]route!$E$3:$E$10005,E896,[1]!Table1[18])</f>
        <v/>
      </c>
      <c r="AW896" s="30">
        <f>SUMIF([1]route!$E$3:$E$10005,E896,[1]!Table1[19])</f>
        <v/>
      </c>
      <c r="AX896" s="30">
        <f>SUMIF([1]route!$E$3:$E$10005,E896,[1]!Table1[20])</f>
        <v/>
      </c>
      <c r="AY896" s="30">
        <f>SUMIF([1]route!$E$3:$E$10005,E896,[1]!Table1[21])</f>
        <v/>
      </c>
      <c r="AZ896" s="30">
        <f>SUMIF([1]route!$E$3:$E$10005,E896,[1]!Table1[22])</f>
        <v/>
      </c>
      <c r="BA896" s="30">
        <f>SUMIF([1]route!$E$3:$E$10005,E896,[1]!Table1[23])</f>
        <v/>
      </c>
      <c r="BB896" s="30">
        <f>SUMIF([1]route!$E$3:$E$10005,E896,[1]!Table1[24])</f>
        <v/>
      </c>
      <c r="BC896" s="30">
        <f>SUMIF([1]route!$E$3:$E$10005,E896,[1]!Table1[25])</f>
        <v/>
      </c>
      <c r="BD896" s="30">
        <f>SUMIF([1]route!$E$3:$E$10005,E896,[1]!Table1[26])</f>
        <v/>
      </c>
      <c r="BE896" s="30">
        <f>SUMIF([1]route!$E$3:$E$10005,E896,[1]!Table1[27])</f>
        <v/>
      </c>
      <c r="BF896" s="30">
        <f>SUMIF([1]route!$E$3:$E$10005,E896,[1]!Table1[28])</f>
        <v/>
      </c>
      <c r="BG896" s="30">
        <f>SUMIF([1]route!$E$3:$E$10005,E896,[1]!Table1[29])</f>
        <v/>
      </c>
      <c r="BH896" s="30">
        <f>SUMIF([1]route!$E$3:$E$10005,E896,[1]!Table1[30])</f>
        <v/>
      </c>
      <c r="BI896" s="30">
        <f>SUMIF([1]route!$E$3:$E$10005,E896,[1]!Table1[31])</f>
        <v/>
      </c>
      <c r="BJ896" s="30">
        <f>SUMIF([1]route!$E$3:$E$10005,E896,[1]!Table1[Remain PO])</f>
        <v/>
      </c>
      <c r="BK896" s="31">
        <f>SUMIF([1]route!$E$3:$E$10005,E896,[1]!Table1[N+1])</f>
        <v/>
      </c>
      <c r="BL896" s="31">
        <f>SUMIF([1]route!$E$3:$E$10005,E896,[1]!Table1[N+2])</f>
        <v/>
      </c>
      <c r="BM896" s="31">
        <f>SUMIF([1]route!$E$3:$E$10005,E896,[1]!Table1[N+3])</f>
        <v/>
      </c>
      <c r="BN896" s="32">
        <f>SUMIF([1]route!$E$3:$E$10005,E896,[1]!Table1[N+4])</f>
        <v/>
      </c>
      <c r="BP896" s="37">
        <f>$V896-$AD896</f>
        <v/>
      </c>
      <c r="BQ896" s="35">
        <f>BP896-AE896</f>
        <v/>
      </c>
      <c r="BR896" s="35">
        <f>BQ896-AF896</f>
        <v/>
      </c>
      <c r="BS896" s="35">
        <f>BR896-AG896</f>
        <v/>
      </c>
      <c r="BT896" s="35">
        <f>BS896-AH896</f>
        <v/>
      </c>
      <c r="BU896" s="35">
        <f>BT896-AI896</f>
        <v/>
      </c>
      <c r="BV896" s="35">
        <f>BU896-AJ896</f>
        <v/>
      </c>
      <c r="BW896" s="35">
        <f>BV896-AK896</f>
        <v/>
      </c>
      <c r="BX896" s="35">
        <f>BW896-AL896</f>
        <v/>
      </c>
      <c r="BY896" s="35">
        <f>BX896-AM896</f>
        <v/>
      </c>
      <c r="BZ896" s="35">
        <f>BY896-AN896</f>
        <v/>
      </c>
      <c r="CA896" s="35">
        <f>BZ896-AO896</f>
        <v/>
      </c>
      <c r="CB896" s="35">
        <f>CA896-AP896</f>
        <v/>
      </c>
      <c r="CC896" s="35">
        <f>CB896-AQ896</f>
        <v/>
      </c>
      <c r="CD896" s="35">
        <f>CC896-AR896</f>
        <v/>
      </c>
      <c r="CE896" s="35">
        <f>CD896-AS896</f>
        <v/>
      </c>
      <c r="CF896" s="35">
        <f>CE896-AT896</f>
        <v/>
      </c>
      <c r="CG896" s="35">
        <f>CF896-AU896</f>
        <v/>
      </c>
      <c r="CH896" s="35">
        <f>CG896-AV896</f>
        <v/>
      </c>
      <c r="CI896" s="35">
        <f>CH896-AW896</f>
        <v/>
      </c>
      <c r="CJ896" s="35">
        <f>CI896-AX896</f>
        <v/>
      </c>
      <c r="CK896" s="35">
        <f>CJ896-AY896</f>
        <v/>
      </c>
      <c r="CL896" s="35">
        <f>CK896-AZ896</f>
        <v/>
      </c>
      <c r="CM896" s="35">
        <f>CL896-BA896</f>
        <v/>
      </c>
      <c r="CN896" s="35">
        <f>CM896-BB896</f>
        <v/>
      </c>
      <c r="CO896" s="35">
        <f>CN896-BC896</f>
        <v/>
      </c>
      <c r="CP896" s="35">
        <f>CO896-BD896</f>
        <v/>
      </c>
      <c r="CQ896" s="35">
        <f>CP896-BE896</f>
        <v/>
      </c>
      <c r="CR896" s="35">
        <f>CQ896-BF896</f>
        <v/>
      </c>
      <c r="CS896" s="35">
        <f>CR896-BG896</f>
        <v/>
      </c>
      <c r="CT896" s="35">
        <f>CS896-BH896</f>
        <v/>
      </c>
      <c r="CU896" s="35">
        <f>CT896-BI896</f>
        <v/>
      </c>
      <c r="CV896" s="35">
        <f>CU896-BJ896</f>
        <v/>
      </c>
      <c r="CW896" s="38">
        <f>CV896-BK896</f>
        <v/>
      </c>
      <c r="CX896" s="38">
        <f>CW896-BL896</f>
        <v/>
      </c>
      <c r="CY896" s="38">
        <f>CX896-BM896</f>
        <v/>
      </c>
      <c r="CZ896" s="39">
        <f>CY896-BN896</f>
        <v/>
      </c>
      <c r="DA896" s="35" t="n"/>
    </row>
    <row r="897">
      <c r="D897" s="19" t="n"/>
      <c r="E897" s="19" t="n"/>
      <c r="F897" s="21" t="n"/>
      <c r="G897" s="21" t="n"/>
      <c r="H897" s="21" t="n"/>
      <c r="I897" s="19" t="n"/>
      <c r="J897" s="19" t="n"/>
      <c r="K897" s="21" t="n"/>
      <c r="L897" s="21" t="n"/>
      <c r="M897" s="22" t="n"/>
      <c r="N897" s="22" t="n"/>
      <c r="O897" s="19" t="n"/>
      <c r="P897" s="21" t="n"/>
      <c r="Q897" s="167">
        <f>'Cutting Rules'!AD897</f>
        <v/>
      </c>
      <c r="R897" s="168" t="n"/>
      <c r="S897" s="24" t="n"/>
      <c r="T897" s="169" t="inlineStr"/>
      <c r="U897" s="19" t="n"/>
      <c r="V897" s="25" t="n"/>
      <c r="W897" s="26" t="n"/>
      <c r="X897" s="27" t="n"/>
      <c r="Y897" s="47" t="n"/>
      <c r="Z897" s="121">
        <f>IFERROR(VLOOKUP(E897,[1]route!$E$3:$BL$10005,59,0),"")&amp;IFERROR(VLOOKUP(E897,[1]route!$E$3:$BL$10005,60,0),"")</f>
        <v/>
      </c>
      <c r="AA897" s="172">
        <f>IF(R897&gt;V897,R897-V897,0)</f>
        <v/>
      </c>
      <c r="AB897" s="173">
        <f>AA897*O897*N897/1000</f>
        <v/>
      </c>
      <c r="AC897" s="4">
        <f>IFERROR(MATCH($X897,$BP897:$CZ897,0),"")</f>
        <v/>
      </c>
      <c r="AD897" s="29" t="n">
        <v>0</v>
      </c>
      <c r="AE897" s="30">
        <f>SUMIF([1]route!$E$3:$E$10005,E897,[1]!Table1[1])</f>
        <v/>
      </c>
      <c r="AF897" s="30">
        <f>SUMIF([1]route!$E$3:$E$10005,E897,[1]!Table1[2])</f>
        <v/>
      </c>
      <c r="AG897" s="30">
        <f>SUMIF([1]route!$E$3:$E$10005,E897,[1]!Table1[3])</f>
        <v/>
      </c>
      <c r="AH897" s="30">
        <f>SUMIF([1]route!$E$3:$E$10005,E897,[1]!Table1[4])</f>
        <v/>
      </c>
      <c r="AI897" s="30">
        <f>SUMIF([1]route!$E$3:$E$10005,E897,[1]!Table1[5])</f>
        <v/>
      </c>
      <c r="AJ897" s="30">
        <f>SUMIF([1]route!$E$3:$E$10005,E897,[1]!Table1[6])</f>
        <v/>
      </c>
      <c r="AK897" s="30">
        <f>SUMIF([1]route!$E$3:$E$10005,E897,[1]!Table1[7])</f>
        <v/>
      </c>
      <c r="AL897" s="30">
        <f>SUMIF([1]route!$E$3:$E$10005,E897,[1]!Table1[8])</f>
        <v/>
      </c>
      <c r="AM897" s="30">
        <f>SUMIF([1]route!$E$3:$E$10005,E897,[1]!Table1[9])</f>
        <v/>
      </c>
      <c r="AN897" s="30">
        <f>SUMIF([1]route!$E$3:$E$10005,E897,[1]!Table1[10])</f>
        <v/>
      </c>
      <c r="AO897" s="30">
        <f>SUMIF([1]route!$E$3:$E$10005,E897,[1]!Table1[11])</f>
        <v/>
      </c>
      <c r="AP897" s="30">
        <f>SUMIF([1]route!$E$3:$E$10005,E897,[1]!Table1[12])</f>
        <v/>
      </c>
      <c r="AQ897" s="30">
        <f>SUMIF([1]route!$E$3:$E$10005,E897,[1]!Table1[13])</f>
        <v/>
      </c>
      <c r="AR897" s="30">
        <f>SUMIF([1]route!$E$3:$E$10005,E897,[1]!Table1[14])</f>
        <v/>
      </c>
      <c r="AS897" s="30">
        <f>SUMIF([1]route!$E$3:$E$10005,E897,[1]!Table1[15])</f>
        <v/>
      </c>
      <c r="AT897" s="30">
        <f>SUMIF([1]route!$E$3:$E$10005,E897,[1]!Table1[16])</f>
        <v/>
      </c>
      <c r="AU897" s="30">
        <f>SUMIF([1]route!$E$3:$E$10005,E897,[1]!Table1[17])</f>
        <v/>
      </c>
      <c r="AV897" s="30">
        <f>SUMIF([1]route!$E$3:$E$10005,E897,[1]!Table1[18])</f>
        <v/>
      </c>
      <c r="AW897" s="30">
        <f>SUMIF([1]route!$E$3:$E$10005,E897,[1]!Table1[19])</f>
        <v/>
      </c>
      <c r="AX897" s="30">
        <f>SUMIF([1]route!$E$3:$E$10005,E897,[1]!Table1[20])</f>
        <v/>
      </c>
      <c r="AY897" s="30">
        <f>SUMIF([1]route!$E$3:$E$10005,E897,[1]!Table1[21])</f>
        <v/>
      </c>
      <c r="AZ897" s="30">
        <f>SUMIF([1]route!$E$3:$E$10005,E897,[1]!Table1[22])</f>
        <v/>
      </c>
      <c r="BA897" s="30">
        <f>SUMIF([1]route!$E$3:$E$10005,E897,[1]!Table1[23])</f>
        <v/>
      </c>
      <c r="BB897" s="30">
        <f>SUMIF([1]route!$E$3:$E$10005,E897,[1]!Table1[24])</f>
        <v/>
      </c>
      <c r="BC897" s="30">
        <f>SUMIF([1]route!$E$3:$E$10005,E897,[1]!Table1[25])</f>
        <v/>
      </c>
      <c r="BD897" s="30">
        <f>SUMIF([1]route!$E$3:$E$10005,E897,[1]!Table1[26])</f>
        <v/>
      </c>
      <c r="BE897" s="30">
        <f>SUMIF([1]route!$E$3:$E$10005,E897,[1]!Table1[27])</f>
        <v/>
      </c>
      <c r="BF897" s="30">
        <f>SUMIF([1]route!$E$3:$E$10005,E897,[1]!Table1[28])</f>
        <v/>
      </c>
      <c r="BG897" s="30">
        <f>SUMIF([1]route!$E$3:$E$10005,E897,[1]!Table1[29])</f>
        <v/>
      </c>
      <c r="BH897" s="30">
        <f>SUMIF([1]route!$E$3:$E$10005,E897,[1]!Table1[30])</f>
        <v/>
      </c>
      <c r="BI897" s="30">
        <f>SUMIF([1]route!$E$3:$E$10005,E897,[1]!Table1[31])</f>
        <v/>
      </c>
      <c r="BJ897" s="30">
        <f>SUMIF([1]route!$E$3:$E$10005,E897,[1]!Table1[Remain PO])</f>
        <v/>
      </c>
      <c r="BK897" s="31">
        <f>SUMIF([1]route!$E$3:$E$10005,E897,[1]!Table1[N+1])</f>
        <v/>
      </c>
      <c r="BL897" s="31">
        <f>SUMIF([1]route!$E$3:$E$10005,E897,[1]!Table1[N+2])</f>
        <v/>
      </c>
      <c r="BM897" s="31">
        <f>SUMIF([1]route!$E$3:$E$10005,E897,[1]!Table1[N+3])</f>
        <v/>
      </c>
      <c r="BN897" s="32">
        <f>SUMIF([1]route!$E$3:$E$10005,E897,[1]!Table1[N+4])</f>
        <v/>
      </c>
      <c r="BP897" s="37">
        <f>$V897-$AD897</f>
        <v/>
      </c>
      <c r="BQ897" s="35">
        <f>BP897-AE897</f>
        <v/>
      </c>
      <c r="BR897" s="35">
        <f>BQ897-AF897</f>
        <v/>
      </c>
      <c r="BS897" s="35">
        <f>BR897-AG897</f>
        <v/>
      </c>
      <c r="BT897" s="35">
        <f>BS897-AH897</f>
        <v/>
      </c>
      <c r="BU897" s="35">
        <f>BT897-AI897</f>
        <v/>
      </c>
      <c r="BV897" s="35">
        <f>BU897-AJ897</f>
        <v/>
      </c>
      <c r="BW897" s="35">
        <f>BV897-AK897</f>
        <v/>
      </c>
      <c r="BX897" s="35">
        <f>BW897-AL897</f>
        <v/>
      </c>
      <c r="BY897" s="35">
        <f>BX897-AM897</f>
        <v/>
      </c>
      <c r="BZ897" s="35">
        <f>BY897-AN897</f>
        <v/>
      </c>
      <c r="CA897" s="35">
        <f>BZ897-AO897</f>
        <v/>
      </c>
      <c r="CB897" s="35">
        <f>CA897-AP897</f>
        <v/>
      </c>
      <c r="CC897" s="35">
        <f>CB897-AQ897</f>
        <v/>
      </c>
      <c r="CD897" s="35">
        <f>CC897-AR897</f>
        <v/>
      </c>
      <c r="CE897" s="35">
        <f>CD897-AS897</f>
        <v/>
      </c>
      <c r="CF897" s="35">
        <f>CE897-AT897</f>
        <v/>
      </c>
      <c r="CG897" s="35">
        <f>CF897-AU897</f>
        <v/>
      </c>
      <c r="CH897" s="35">
        <f>CG897-AV897</f>
        <v/>
      </c>
      <c r="CI897" s="35">
        <f>CH897-AW897</f>
        <v/>
      </c>
      <c r="CJ897" s="35">
        <f>CI897-AX897</f>
        <v/>
      </c>
      <c r="CK897" s="35">
        <f>CJ897-AY897</f>
        <v/>
      </c>
      <c r="CL897" s="35">
        <f>CK897-AZ897</f>
        <v/>
      </c>
      <c r="CM897" s="35">
        <f>CL897-BA897</f>
        <v/>
      </c>
      <c r="CN897" s="35">
        <f>CM897-BB897</f>
        <v/>
      </c>
      <c r="CO897" s="35">
        <f>CN897-BC897</f>
        <v/>
      </c>
      <c r="CP897" s="35">
        <f>CO897-BD897</f>
        <v/>
      </c>
      <c r="CQ897" s="35">
        <f>CP897-BE897</f>
        <v/>
      </c>
      <c r="CR897" s="35">
        <f>CQ897-BF897</f>
        <v/>
      </c>
      <c r="CS897" s="35">
        <f>CR897-BG897</f>
        <v/>
      </c>
      <c r="CT897" s="35">
        <f>CS897-BH897</f>
        <v/>
      </c>
      <c r="CU897" s="35">
        <f>CT897-BI897</f>
        <v/>
      </c>
      <c r="CV897" s="35">
        <f>CU897-BJ897</f>
        <v/>
      </c>
      <c r="CW897" s="38">
        <f>CV897-BK897</f>
        <v/>
      </c>
      <c r="CX897" s="38">
        <f>CW897-BL897</f>
        <v/>
      </c>
      <c r="CY897" s="38">
        <f>CX897-BM897</f>
        <v/>
      </c>
      <c r="CZ897" s="39">
        <f>CY897-BN897</f>
        <v/>
      </c>
      <c r="DA897" s="35" t="n"/>
    </row>
    <row r="898">
      <c r="D898" s="19" t="n"/>
      <c r="E898" s="19" t="n"/>
      <c r="F898" s="21" t="n"/>
      <c r="G898" s="21" t="n"/>
      <c r="H898" s="21" t="n"/>
      <c r="I898" s="19" t="n"/>
      <c r="J898" s="19" t="n"/>
      <c r="K898" s="21" t="n"/>
      <c r="L898" s="21" t="n"/>
      <c r="M898" s="22" t="n"/>
      <c r="N898" s="22" t="n"/>
      <c r="O898" s="19" t="n"/>
      <c r="P898" s="21" t="n"/>
      <c r="Q898" s="167">
        <f>'Cutting Rules'!AD898</f>
        <v/>
      </c>
      <c r="R898" s="168" t="n"/>
      <c r="S898" s="24" t="n"/>
      <c r="T898" s="169" t="inlineStr"/>
      <c r="U898" s="19" t="n"/>
      <c r="V898" s="25" t="n"/>
      <c r="W898" s="26" t="n"/>
      <c r="X898" s="27" t="n"/>
      <c r="Y898" s="47" t="n"/>
      <c r="Z898" s="121">
        <f>IFERROR(VLOOKUP(E898,[1]route!$E$3:$BL$10005,59,0),"")&amp;IFERROR(VLOOKUP(E898,[1]route!$E$3:$BL$10005,60,0),"")</f>
        <v/>
      </c>
      <c r="AA898" s="172">
        <f>IF(R898&gt;V898,R898-V898,0)</f>
        <v/>
      </c>
      <c r="AB898" s="173">
        <f>AA898*O898*N898/1000</f>
        <v/>
      </c>
      <c r="AC898" s="4">
        <f>IFERROR(MATCH($X898,$BP898:$CZ898,0),"")</f>
        <v/>
      </c>
      <c r="AD898" s="29" t="n">
        <v>0</v>
      </c>
      <c r="AE898" s="30">
        <f>SUMIF([1]route!$E$3:$E$10005,E898,[1]!Table1[1])</f>
        <v/>
      </c>
      <c r="AF898" s="30">
        <f>SUMIF([1]route!$E$3:$E$10005,E898,[1]!Table1[2])</f>
        <v/>
      </c>
      <c r="AG898" s="30">
        <f>SUMIF([1]route!$E$3:$E$10005,E898,[1]!Table1[3])</f>
        <v/>
      </c>
      <c r="AH898" s="30">
        <f>SUMIF([1]route!$E$3:$E$10005,E898,[1]!Table1[4])</f>
        <v/>
      </c>
      <c r="AI898" s="30">
        <f>SUMIF([1]route!$E$3:$E$10005,E898,[1]!Table1[5])</f>
        <v/>
      </c>
      <c r="AJ898" s="30">
        <f>SUMIF([1]route!$E$3:$E$10005,E898,[1]!Table1[6])</f>
        <v/>
      </c>
      <c r="AK898" s="30">
        <f>SUMIF([1]route!$E$3:$E$10005,E898,[1]!Table1[7])</f>
        <v/>
      </c>
      <c r="AL898" s="30">
        <f>SUMIF([1]route!$E$3:$E$10005,E898,[1]!Table1[8])</f>
        <v/>
      </c>
      <c r="AM898" s="30">
        <f>SUMIF([1]route!$E$3:$E$10005,E898,[1]!Table1[9])</f>
        <v/>
      </c>
      <c r="AN898" s="30">
        <f>SUMIF([1]route!$E$3:$E$10005,E898,[1]!Table1[10])</f>
        <v/>
      </c>
      <c r="AO898" s="30">
        <f>SUMIF([1]route!$E$3:$E$10005,E898,[1]!Table1[11])</f>
        <v/>
      </c>
      <c r="AP898" s="30">
        <f>SUMIF([1]route!$E$3:$E$10005,E898,[1]!Table1[12])</f>
        <v/>
      </c>
      <c r="AQ898" s="30">
        <f>SUMIF([1]route!$E$3:$E$10005,E898,[1]!Table1[13])</f>
        <v/>
      </c>
      <c r="AR898" s="30">
        <f>SUMIF([1]route!$E$3:$E$10005,E898,[1]!Table1[14])</f>
        <v/>
      </c>
      <c r="AS898" s="30">
        <f>SUMIF([1]route!$E$3:$E$10005,E898,[1]!Table1[15])</f>
        <v/>
      </c>
      <c r="AT898" s="30">
        <f>SUMIF([1]route!$E$3:$E$10005,E898,[1]!Table1[16])</f>
        <v/>
      </c>
      <c r="AU898" s="30">
        <f>SUMIF([1]route!$E$3:$E$10005,E898,[1]!Table1[17])</f>
        <v/>
      </c>
      <c r="AV898" s="30">
        <f>SUMIF([1]route!$E$3:$E$10005,E898,[1]!Table1[18])</f>
        <v/>
      </c>
      <c r="AW898" s="30">
        <f>SUMIF([1]route!$E$3:$E$10005,E898,[1]!Table1[19])</f>
        <v/>
      </c>
      <c r="AX898" s="30">
        <f>SUMIF([1]route!$E$3:$E$10005,E898,[1]!Table1[20])</f>
        <v/>
      </c>
      <c r="AY898" s="30">
        <f>SUMIF([1]route!$E$3:$E$10005,E898,[1]!Table1[21])</f>
        <v/>
      </c>
      <c r="AZ898" s="30">
        <f>SUMIF([1]route!$E$3:$E$10005,E898,[1]!Table1[22])</f>
        <v/>
      </c>
      <c r="BA898" s="30">
        <f>SUMIF([1]route!$E$3:$E$10005,E898,[1]!Table1[23])</f>
        <v/>
      </c>
      <c r="BB898" s="30">
        <f>SUMIF([1]route!$E$3:$E$10005,E898,[1]!Table1[24])</f>
        <v/>
      </c>
      <c r="BC898" s="30">
        <f>SUMIF([1]route!$E$3:$E$10005,E898,[1]!Table1[25])</f>
        <v/>
      </c>
      <c r="BD898" s="30">
        <f>SUMIF([1]route!$E$3:$E$10005,E898,[1]!Table1[26])</f>
        <v/>
      </c>
      <c r="BE898" s="30">
        <f>SUMIF([1]route!$E$3:$E$10005,E898,[1]!Table1[27])</f>
        <v/>
      </c>
      <c r="BF898" s="30">
        <f>SUMIF([1]route!$E$3:$E$10005,E898,[1]!Table1[28])</f>
        <v/>
      </c>
      <c r="BG898" s="30">
        <f>SUMIF([1]route!$E$3:$E$10005,E898,[1]!Table1[29])</f>
        <v/>
      </c>
      <c r="BH898" s="30">
        <f>SUMIF([1]route!$E$3:$E$10005,E898,[1]!Table1[30])</f>
        <v/>
      </c>
      <c r="BI898" s="30">
        <f>SUMIF([1]route!$E$3:$E$10005,E898,[1]!Table1[31])</f>
        <v/>
      </c>
      <c r="BJ898" s="30">
        <f>SUMIF([1]route!$E$3:$E$10005,E898,[1]!Table1[Remain PO])</f>
        <v/>
      </c>
      <c r="BK898" s="31">
        <f>SUMIF([1]route!$E$3:$E$10005,E898,[1]!Table1[N+1])</f>
        <v/>
      </c>
      <c r="BL898" s="31">
        <f>SUMIF([1]route!$E$3:$E$10005,E898,[1]!Table1[N+2])</f>
        <v/>
      </c>
      <c r="BM898" s="31">
        <f>SUMIF([1]route!$E$3:$E$10005,E898,[1]!Table1[N+3])</f>
        <v/>
      </c>
      <c r="BN898" s="32">
        <f>SUMIF([1]route!$E$3:$E$10005,E898,[1]!Table1[N+4])</f>
        <v/>
      </c>
      <c r="BP898" s="37">
        <f>$V898-$AD898</f>
        <v/>
      </c>
      <c r="BQ898" s="35">
        <f>BP898-AE898</f>
        <v/>
      </c>
      <c r="BR898" s="35">
        <f>BQ898-AF898</f>
        <v/>
      </c>
      <c r="BS898" s="35">
        <f>BR898-AG898</f>
        <v/>
      </c>
      <c r="BT898" s="35">
        <f>BS898-AH898</f>
        <v/>
      </c>
      <c r="BU898" s="35">
        <f>BT898-AI898</f>
        <v/>
      </c>
      <c r="BV898" s="35">
        <f>BU898-AJ898</f>
        <v/>
      </c>
      <c r="BW898" s="35">
        <f>BV898-AK898</f>
        <v/>
      </c>
      <c r="BX898" s="35">
        <f>BW898-AL898</f>
        <v/>
      </c>
      <c r="BY898" s="35">
        <f>BX898-AM898</f>
        <v/>
      </c>
      <c r="BZ898" s="35">
        <f>BY898-AN898</f>
        <v/>
      </c>
      <c r="CA898" s="35">
        <f>BZ898-AO898</f>
        <v/>
      </c>
      <c r="CB898" s="35">
        <f>CA898-AP898</f>
        <v/>
      </c>
      <c r="CC898" s="35">
        <f>CB898-AQ898</f>
        <v/>
      </c>
      <c r="CD898" s="35">
        <f>CC898-AR898</f>
        <v/>
      </c>
      <c r="CE898" s="35">
        <f>CD898-AS898</f>
        <v/>
      </c>
      <c r="CF898" s="35">
        <f>CE898-AT898</f>
        <v/>
      </c>
      <c r="CG898" s="35">
        <f>CF898-AU898</f>
        <v/>
      </c>
      <c r="CH898" s="35">
        <f>CG898-AV898</f>
        <v/>
      </c>
      <c r="CI898" s="35">
        <f>CH898-AW898</f>
        <v/>
      </c>
      <c r="CJ898" s="35">
        <f>CI898-AX898</f>
        <v/>
      </c>
      <c r="CK898" s="35">
        <f>CJ898-AY898</f>
        <v/>
      </c>
      <c r="CL898" s="35">
        <f>CK898-AZ898</f>
        <v/>
      </c>
      <c r="CM898" s="35">
        <f>CL898-BA898</f>
        <v/>
      </c>
      <c r="CN898" s="35">
        <f>CM898-BB898</f>
        <v/>
      </c>
      <c r="CO898" s="35">
        <f>CN898-BC898</f>
        <v/>
      </c>
      <c r="CP898" s="35">
        <f>CO898-BD898</f>
        <v/>
      </c>
      <c r="CQ898" s="35">
        <f>CP898-BE898</f>
        <v/>
      </c>
      <c r="CR898" s="35">
        <f>CQ898-BF898</f>
        <v/>
      </c>
      <c r="CS898" s="35">
        <f>CR898-BG898</f>
        <v/>
      </c>
      <c r="CT898" s="35">
        <f>CS898-BH898</f>
        <v/>
      </c>
      <c r="CU898" s="35">
        <f>CT898-BI898</f>
        <v/>
      </c>
      <c r="CV898" s="35">
        <f>CU898-BJ898</f>
        <v/>
      </c>
      <c r="CW898" s="38">
        <f>CV898-BK898</f>
        <v/>
      </c>
      <c r="CX898" s="38">
        <f>CW898-BL898</f>
        <v/>
      </c>
      <c r="CY898" s="38">
        <f>CX898-BM898</f>
        <v/>
      </c>
      <c r="CZ898" s="39">
        <f>CY898-BN898</f>
        <v/>
      </c>
      <c r="DA898" s="35" t="n"/>
    </row>
    <row r="899">
      <c r="D899" s="19" t="n"/>
      <c r="E899" s="19" t="n"/>
      <c r="F899" s="21" t="n"/>
      <c r="G899" s="21" t="n"/>
      <c r="H899" s="21" t="n"/>
      <c r="I899" s="19" t="n"/>
      <c r="J899" s="19" t="n"/>
      <c r="K899" s="21" t="n"/>
      <c r="L899" s="21" t="n"/>
      <c r="M899" s="22" t="n"/>
      <c r="N899" s="22" t="n"/>
      <c r="O899" s="19" t="n"/>
      <c r="P899" s="21" t="n"/>
      <c r="Q899" s="167">
        <f>'Cutting Rules'!AD899</f>
        <v/>
      </c>
      <c r="R899" s="168" t="n"/>
      <c r="S899" s="24" t="n"/>
      <c r="T899" s="169" t="inlineStr"/>
      <c r="U899" s="19" t="n"/>
      <c r="V899" s="25" t="n"/>
      <c r="W899" s="26" t="n"/>
      <c r="X899" s="27" t="n"/>
      <c r="Y899" s="47" t="n"/>
      <c r="Z899" s="121">
        <f>IFERROR(VLOOKUP(E899,[1]route!$E$3:$BL$10005,59,0),"")&amp;IFERROR(VLOOKUP(E899,[1]route!$E$3:$BL$10005,60,0),"")</f>
        <v/>
      </c>
      <c r="AA899" s="172">
        <f>IF(R899&gt;V899,R899-V899,0)</f>
        <v/>
      </c>
      <c r="AB899" s="173">
        <f>AA899*O899*N899/1000</f>
        <v/>
      </c>
      <c r="AC899" s="4">
        <f>IFERROR(MATCH($X899,$BP899:$CZ899,0),"")</f>
        <v/>
      </c>
      <c r="AD899" s="29" t="n">
        <v>0</v>
      </c>
      <c r="AE899" s="30">
        <f>SUMIF([1]route!$E$3:$E$10005,E899,[1]!Table1[1])</f>
        <v/>
      </c>
      <c r="AF899" s="30">
        <f>SUMIF([1]route!$E$3:$E$10005,E899,[1]!Table1[2])</f>
        <v/>
      </c>
      <c r="AG899" s="30">
        <f>SUMIF([1]route!$E$3:$E$10005,E899,[1]!Table1[3])</f>
        <v/>
      </c>
      <c r="AH899" s="30">
        <f>SUMIF([1]route!$E$3:$E$10005,E899,[1]!Table1[4])</f>
        <v/>
      </c>
      <c r="AI899" s="30">
        <f>SUMIF([1]route!$E$3:$E$10005,E899,[1]!Table1[5])</f>
        <v/>
      </c>
      <c r="AJ899" s="30">
        <f>SUMIF([1]route!$E$3:$E$10005,E899,[1]!Table1[6])</f>
        <v/>
      </c>
      <c r="AK899" s="30">
        <f>SUMIF([1]route!$E$3:$E$10005,E899,[1]!Table1[7])</f>
        <v/>
      </c>
      <c r="AL899" s="30">
        <f>SUMIF([1]route!$E$3:$E$10005,E899,[1]!Table1[8])</f>
        <v/>
      </c>
      <c r="AM899" s="30">
        <f>SUMIF([1]route!$E$3:$E$10005,E899,[1]!Table1[9])</f>
        <v/>
      </c>
      <c r="AN899" s="30">
        <f>SUMIF([1]route!$E$3:$E$10005,E899,[1]!Table1[10])</f>
        <v/>
      </c>
      <c r="AO899" s="30">
        <f>SUMIF([1]route!$E$3:$E$10005,E899,[1]!Table1[11])</f>
        <v/>
      </c>
      <c r="AP899" s="30">
        <f>SUMIF([1]route!$E$3:$E$10005,E899,[1]!Table1[12])</f>
        <v/>
      </c>
      <c r="AQ899" s="30">
        <f>SUMIF([1]route!$E$3:$E$10005,E899,[1]!Table1[13])</f>
        <v/>
      </c>
      <c r="AR899" s="30">
        <f>SUMIF([1]route!$E$3:$E$10005,E899,[1]!Table1[14])</f>
        <v/>
      </c>
      <c r="AS899" s="30">
        <f>SUMIF([1]route!$E$3:$E$10005,E899,[1]!Table1[15])</f>
        <v/>
      </c>
      <c r="AT899" s="30">
        <f>SUMIF([1]route!$E$3:$E$10005,E899,[1]!Table1[16])</f>
        <v/>
      </c>
      <c r="AU899" s="30">
        <f>SUMIF([1]route!$E$3:$E$10005,E899,[1]!Table1[17])</f>
        <v/>
      </c>
      <c r="AV899" s="30">
        <f>SUMIF([1]route!$E$3:$E$10005,E899,[1]!Table1[18])</f>
        <v/>
      </c>
      <c r="AW899" s="30">
        <f>SUMIF([1]route!$E$3:$E$10005,E899,[1]!Table1[19])</f>
        <v/>
      </c>
      <c r="AX899" s="30">
        <f>SUMIF([1]route!$E$3:$E$10005,E899,[1]!Table1[20])</f>
        <v/>
      </c>
      <c r="AY899" s="30">
        <f>SUMIF([1]route!$E$3:$E$10005,E899,[1]!Table1[21])</f>
        <v/>
      </c>
      <c r="AZ899" s="30">
        <f>SUMIF([1]route!$E$3:$E$10005,E899,[1]!Table1[22])</f>
        <v/>
      </c>
      <c r="BA899" s="30">
        <f>SUMIF([1]route!$E$3:$E$10005,E899,[1]!Table1[23])</f>
        <v/>
      </c>
      <c r="BB899" s="30">
        <f>SUMIF([1]route!$E$3:$E$10005,E899,[1]!Table1[24])</f>
        <v/>
      </c>
      <c r="BC899" s="30">
        <f>SUMIF([1]route!$E$3:$E$10005,E899,[1]!Table1[25])</f>
        <v/>
      </c>
      <c r="BD899" s="30">
        <f>SUMIF([1]route!$E$3:$E$10005,E899,[1]!Table1[26])</f>
        <v/>
      </c>
      <c r="BE899" s="30">
        <f>SUMIF([1]route!$E$3:$E$10005,E899,[1]!Table1[27])</f>
        <v/>
      </c>
      <c r="BF899" s="30">
        <f>SUMIF([1]route!$E$3:$E$10005,E899,[1]!Table1[28])</f>
        <v/>
      </c>
      <c r="BG899" s="30">
        <f>SUMIF([1]route!$E$3:$E$10005,E899,[1]!Table1[29])</f>
        <v/>
      </c>
      <c r="BH899" s="30">
        <f>SUMIF([1]route!$E$3:$E$10005,E899,[1]!Table1[30])</f>
        <v/>
      </c>
      <c r="BI899" s="30">
        <f>SUMIF([1]route!$E$3:$E$10005,E899,[1]!Table1[31])</f>
        <v/>
      </c>
      <c r="BJ899" s="30">
        <f>SUMIF([1]route!$E$3:$E$10005,E899,[1]!Table1[Remain PO])</f>
        <v/>
      </c>
      <c r="BK899" s="31">
        <f>SUMIF([1]route!$E$3:$E$10005,E899,[1]!Table1[N+1])</f>
        <v/>
      </c>
      <c r="BL899" s="31">
        <f>SUMIF([1]route!$E$3:$E$10005,E899,[1]!Table1[N+2])</f>
        <v/>
      </c>
      <c r="BM899" s="31">
        <f>SUMIF([1]route!$E$3:$E$10005,E899,[1]!Table1[N+3])</f>
        <v/>
      </c>
      <c r="BN899" s="32">
        <f>SUMIF([1]route!$E$3:$E$10005,E899,[1]!Table1[N+4])</f>
        <v/>
      </c>
      <c r="BP899" s="37">
        <f>$V899-$AD899</f>
        <v/>
      </c>
      <c r="BQ899" s="35">
        <f>BP899-AE899</f>
        <v/>
      </c>
      <c r="BR899" s="35">
        <f>BQ899-AF899</f>
        <v/>
      </c>
      <c r="BS899" s="35">
        <f>BR899-AG899</f>
        <v/>
      </c>
      <c r="BT899" s="35">
        <f>BS899-AH899</f>
        <v/>
      </c>
      <c r="BU899" s="35">
        <f>BT899-AI899</f>
        <v/>
      </c>
      <c r="BV899" s="35">
        <f>BU899-AJ899</f>
        <v/>
      </c>
      <c r="BW899" s="35">
        <f>BV899-AK899</f>
        <v/>
      </c>
      <c r="BX899" s="35">
        <f>BW899-AL899</f>
        <v/>
      </c>
      <c r="BY899" s="35">
        <f>BX899-AM899</f>
        <v/>
      </c>
      <c r="BZ899" s="35">
        <f>BY899-AN899</f>
        <v/>
      </c>
      <c r="CA899" s="35">
        <f>BZ899-AO899</f>
        <v/>
      </c>
      <c r="CB899" s="35">
        <f>CA899-AP899</f>
        <v/>
      </c>
      <c r="CC899" s="35">
        <f>CB899-AQ899</f>
        <v/>
      </c>
      <c r="CD899" s="35">
        <f>CC899-AR899</f>
        <v/>
      </c>
      <c r="CE899" s="35">
        <f>CD899-AS899</f>
        <v/>
      </c>
      <c r="CF899" s="35">
        <f>CE899-AT899</f>
        <v/>
      </c>
      <c r="CG899" s="35">
        <f>CF899-AU899</f>
        <v/>
      </c>
      <c r="CH899" s="35">
        <f>CG899-AV899</f>
        <v/>
      </c>
      <c r="CI899" s="35">
        <f>CH899-AW899</f>
        <v/>
      </c>
      <c r="CJ899" s="35">
        <f>CI899-AX899</f>
        <v/>
      </c>
      <c r="CK899" s="35">
        <f>CJ899-AY899</f>
        <v/>
      </c>
      <c r="CL899" s="35">
        <f>CK899-AZ899</f>
        <v/>
      </c>
      <c r="CM899" s="35">
        <f>CL899-BA899</f>
        <v/>
      </c>
      <c r="CN899" s="35">
        <f>CM899-BB899</f>
        <v/>
      </c>
      <c r="CO899" s="35">
        <f>CN899-BC899</f>
        <v/>
      </c>
      <c r="CP899" s="35">
        <f>CO899-BD899</f>
        <v/>
      </c>
      <c r="CQ899" s="35">
        <f>CP899-BE899</f>
        <v/>
      </c>
      <c r="CR899" s="35">
        <f>CQ899-BF899</f>
        <v/>
      </c>
      <c r="CS899" s="35">
        <f>CR899-BG899</f>
        <v/>
      </c>
      <c r="CT899" s="35">
        <f>CS899-BH899</f>
        <v/>
      </c>
      <c r="CU899" s="35">
        <f>CT899-BI899</f>
        <v/>
      </c>
      <c r="CV899" s="35">
        <f>CU899-BJ899</f>
        <v/>
      </c>
      <c r="CW899" s="38">
        <f>CV899-BK899</f>
        <v/>
      </c>
      <c r="CX899" s="38">
        <f>CW899-BL899</f>
        <v/>
      </c>
      <c r="CY899" s="38">
        <f>CX899-BM899</f>
        <v/>
      </c>
      <c r="CZ899" s="39">
        <f>CY899-BN899</f>
        <v/>
      </c>
      <c r="DA899" s="35" t="n"/>
    </row>
    <row r="900">
      <c r="D900" s="19" t="n"/>
      <c r="E900" s="19" t="n"/>
      <c r="F900" s="21" t="n"/>
      <c r="G900" s="21" t="n"/>
      <c r="H900" s="21" t="n"/>
      <c r="I900" s="19" t="n"/>
      <c r="J900" s="19" t="n"/>
      <c r="K900" s="21" t="n"/>
      <c r="L900" s="21" t="n"/>
      <c r="M900" s="22" t="n"/>
      <c r="N900" s="22" t="n"/>
      <c r="O900" s="19" t="n"/>
      <c r="P900" s="21" t="n"/>
      <c r="Q900" s="167">
        <f>'Cutting Rules'!AD900</f>
        <v/>
      </c>
      <c r="R900" s="168" t="n"/>
      <c r="S900" s="24" t="n"/>
      <c r="T900" s="169" t="inlineStr"/>
      <c r="U900" s="19" t="n"/>
      <c r="V900" s="25" t="n"/>
      <c r="W900" s="26" t="n"/>
      <c r="X900" s="27" t="n"/>
      <c r="Y900" s="47" t="n"/>
      <c r="Z900" s="121">
        <f>IFERROR(VLOOKUP(E900,[1]route!$E$3:$BL$10005,59,0),"")&amp;IFERROR(VLOOKUP(E900,[1]route!$E$3:$BL$10005,60,0),"")</f>
        <v/>
      </c>
      <c r="AA900" s="172">
        <f>IF(R900&gt;V900,R900-V900,0)</f>
        <v/>
      </c>
      <c r="AB900" s="173">
        <f>AA900*O900*N900/1000</f>
        <v/>
      </c>
      <c r="AC900" s="4">
        <f>IFERROR(MATCH($X900,$BP900:$CZ900,0),"")</f>
        <v/>
      </c>
      <c r="AD900" s="29" t="n">
        <v>0</v>
      </c>
      <c r="AE900" s="30">
        <f>SUMIF([1]route!$E$3:$E$10005,E900,[1]!Table1[1])</f>
        <v/>
      </c>
      <c r="AF900" s="30">
        <f>SUMIF([1]route!$E$3:$E$10005,E900,[1]!Table1[2])</f>
        <v/>
      </c>
      <c r="AG900" s="30">
        <f>SUMIF([1]route!$E$3:$E$10005,E900,[1]!Table1[3])</f>
        <v/>
      </c>
      <c r="AH900" s="30">
        <f>SUMIF([1]route!$E$3:$E$10005,E900,[1]!Table1[4])</f>
        <v/>
      </c>
      <c r="AI900" s="30">
        <f>SUMIF([1]route!$E$3:$E$10005,E900,[1]!Table1[5])</f>
        <v/>
      </c>
      <c r="AJ900" s="30">
        <f>SUMIF([1]route!$E$3:$E$10005,E900,[1]!Table1[6])</f>
        <v/>
      </c>
      <c r="AK900" s="30">
        <f>SUMIF([1]route!$E$3:$E$10005,E900,[1]!Table1[7])</f>
        <v/>
      </c>
      <c r="AL900" s="30">
        <f>SUMIF([1]route!$E$3:$E$10005,E900,[1]!Table1[8])</f>
        <v/>
      </c>
      <c r="AM900" s="30">
        <f>SUMIF([1]route!$E$3:$E$10005,E900,[1]!Table1[9])</f>
        <v/>
      </c>
      <c r="AN900" s="30">
        <f>SUMIF([1]route!$E$3:$E$10005,E900,[1]!Table1[10])</f>
        <v/>
      </c>
      <c r="AO900" s="30">
        <f>SUMIF([1]route!$E$3:$E$10005,E900,[1]!Table1[11])</f>
        <v/>
      </c>
      <c r="AP900" s="30">
        <f>SUMIF([1]route!$E$3:$E$10005,E900,[1]!Table1[12])</f>
        <v/>
      </c>
      <c r="AQ900" s="30">
        <f>SUMIF([1]route!$E$3:$E$10005,E900,[1]!Table1[13])</f>
        <v/>
      </c>
      <c r="AR900" s="30">
        <f>SUMIF([1]route!$E$3:$E$10005,E900,[1]!Table1[14])</f>
        <v/>
      </c>
      <c r="AS900" s="30">
        <f>SUMIF([1]route!$E$3:$E$10005,E900,[1]!Table1[15])</f>
        <v/>
      </c>
      <c r="AT900" s="30">
        <f>SUMIF([1]route!$E$3:$E$10005,E900,[1]!Table1[16])</f>
        <v/>
      </c>
      <c r="AU900" s="30">
        <f>SUMIF([1]route!$E$3:$E$10005,E900,[1]!Table1[17])</f>
        <v/>
      </c>
      <c r="AV900" s="30">
        <f>SUMIF([1]route!$E$3:$E$10005,E900,[1]!Table1[18])</f>
        <v/>
      </c>
      <c r="AW900" s="30">
        <f>SUMIF([1]route!$E$3:$E$10005,E900,[1]!Table1[19])</f>
        <v/>
      </c>
      <c r="AX900" s="30">
        <f>SUMIF([1]route!$E$3:$E$10005,E900,[1]!Table1[20])</f>
        <v/>
      </c>
      <c r="AY900" s="30">
        <f>SUMIF([1]route!$E$3:$E$10005,E900,[1]!Table1[21])</f>
        <v/>
      </c>
      <c r="AZ900" s="30">
        <f>SUMIF([1]route!$E$3:$E$10005,E900,[1]!Table1[22])</f>
        <v/>
      </c>
      <c r="BA900" s="30">
        <f>SUMIF([1]route!$E$3:$E$10005,E900,[1]!Table1[23])</f>
        <v/>
      </c>
      <c r="BB900" s="30">
        <f>SUMIF([1]route!$E$3:$E$10005,E900,[1]!Table1[24])</f>
        <v/>
      </c>
      <c r="BC900" s="30">
        <f>SUMIF([1]route!$E$3:$E$10005,E900,[1]!Table1[25])</f>
        <v/>
      </c>
      <c r="BD900" s="30">
        <f>SUMIF([1]route!$E$3:$E$10005,E900,[1]!Table1[26])</f>
        <v/>
      </c>
      <c r="BE900" s="30">
        <f>SUMIF([1]route!$E$3:$E$10005,E900,[1]!Table1[27])</f>
        <v/>
      </c>
      <c r="BF900" s="30">
        <f>SUMIF([1]route!$E$3:$E$10005,E900,[1]!Table1[28])</f>
        <v/>
      </c>
      <c r="BG900" s="30">
        <f>SUMIF([1]route!$E$3:$E$10005,E900,[1]!Table1[29])</f>
        <v/>
      </c>
      <c r="BH900" s="30">
        <f>SUMIF([1]route!$E$3:$E$10005,E900,[1]!Table1[30])</f>
        <v/>
      </c>
      <c r="BI900" s="30">
        <f>SUMIF([1]route!$E$3:$E$10005,E900,[1]!Table1[31])</f>
        <v/>
      </c>
      <c r="BJ900" s="30">
        <f>SUMIF([1]route!$E$3:$E$10005,E900,[1]!Table1[Remain PO])</f>
        <v/>
      </c>
      <c r="BK900" s="31">
        <f>SUMIF([1]route!$E$3:$E$10005,E900,[1]!Table1[N+1])</f>
        <v/>
      </c>
      <c r="BL900" s="31">
        <f>SUMIF([1]route!$E$3:$E$10005,E900,[1]!Table1[N+2])</f>
        <v/>
      </c>
      <c r="BM900" s="31">
        <f>SUMIF([1]route!$E$3:$E$10005,E900,[1]!Table1[N+3])</f>
        <v/>
      </c>
      <c r="BN900" s="32">
        <f>SUMIF([1]route!$E$3:$E$10005,E900,[1]!Table1[N+4])</f>
        <v/>
      </c>
      <c r="BP900" s="37">
        <f>$V900-$AD900</f>
        <v/>
      </c>
      <c r="BQ900" s="35">
        <f>BP900-AE900</f>
        <v/>
      </c>
      <c r="BR900" s="35">
        <f>BQ900-AF900</f>
        <v/>
      </c>
      <c r="BS900" s="35">
        <f>BR900-AG900</f>
        <v/>
      </c>
      <c r="BT900" s="35">
        <f>BS900-AH900</f>
        <v/>
      </c>
      <c r="BU900" s="35">
        <f>BT900-AI900</f>
        <v/>
      </c>
      <c r="BV900" s="35">
        <f>BU900-AJ900</f>
        <v/>
      </c>
      <c r="BW900" s="35">
        <f>BV900-AK900</f>
        <v/>
      </c>
      <c r="BX900" s="35">
        <f>BW900-AL900</f>
        <v/>
      </c>
      <c r="BY900" s="35">
        <f>BX900-AM900</f>
        <v/>
      </c>
      <c r="BZ900" s="35">
        <f>BY900-AN900</f>
        <v/>
      </c>
      <c r="CA900" s="35">
        <f>BZ900-AO900</f>
        <v/>
      </c>
      <c r="CB900" s="35">
        <f>CA900-AP900</f>
        <v/>
      </c>
      <c r="CC900" s="35">
        <f>CB900-AQ900</f>
        <v/>
      </c>
      <c r="CD900" s="35">
        <f>CC900-AR900</f>
        <v/>
      </c>
      <c r="CE900" s="35">
        <f>CD900-AS900</f>
        <v/>
      </c>
      <c r="CF900" s="35">
        <f>CE900-AT900</f>
        <v/>
      </c>
      <c r="CG900" s="35">
        <f>CF900-AU900</f>
        <v/>
      </c>
      <c r="CH900" s="35">
        <f>CG900-AV900</f>
        <v/>
      </c>
      <c r="CI900" s="35">
        <f>CH900-AW900</f>
        <v/>
      </c>
      <c r="CJ900" s="35">
        <f>CI900-AX900</f>
        <v/>
      </c>
      <c r="CK900" s="35">
        <f>CJ900-AY900</f>
        <v/>
      </c>
      <c r="CL900" s="35">
        <f>CK900-AZ900</f>
        <v/>
      </c>
      <c r="CM900" s="35">
        <f>CL900-BA900</f>
        <v/>
      </c>
      <c r="CN900" s="35">
        <f>CM900-BB900</f>
        <v/>
      </c>
      <c r="CO900" s="35">
        <f>CN900-BC900</f>
        <v/>
      </c>
      <c r="CP900" s="35">
        <f>CO900-BD900</f>
        <v/>
      </c>
      <c r="CQ900" s="35">
        <f>CP900-BE900</f>
        <v/>
      </c>
      <c r="CR900" s="35">
        <f>CQ900-BF900</f>
        <v/>
      </c>
      <c r="CS900" s="35">
        <f>CR900-BG900</f>
        <v/>
      </c>
      <c r="CT900" s="35">
        <f>CS900-BH900</f>
        <v/>
      </c>
      <c r="CU900" s="35">
        <f>CT900-BI900</f>
        <v/>
      </c>
      <c r="CV900" s="35">
        <f>CU900-BJ900</f>
        <v/>
      </c>
      <c r="CW900" s="38">
        <f>CV900-BK900</f>
        <v/>
      </c>
      <c r="CX900" s="38">
        <f>CW900-BL900</f>
        <v/>
      </c>
      <c r="CY900" s="38">
        <f>CX900-BM900</f>
        <v/>
      </c>
      <c r="CZ900" s="39">
        <f>CY900-BN900</f>
        <v/>
      </c>
      <c r="DA900" s="35" t="n"/>
    </row>
    <row r="901">
      <c r="D901" s="19" t="n"/>
      <c r="E901" s="19" t="n"/>
      <c r="F901" s="21" t="n"/>
      <c r="G901" s="21" t="n"/>
      <c r="H901" s="21" t="n"/>
      <c r="I901" s="19" t="n"/>
      <c r="J901" s="19" t="n"/>
      <c r="K901" s="21" t="n"/>
      <c r="L901" s="21" t="n"/>
      <c r="M901" s="22" t="n"/>
      <c r="N901" s="22" t="n"/>
      <c r="O901" s="19" t="n"/>
      <c r="P901" s="21" t="n"/>
      <c r="Q901" s="167">
        <f>'Cutting Rules'!AD901</f>
        <v/>
      </c>
      <c r="R901" s="168" t="n"/>
      <c r="S901" s="24" t="n"/>
      <c r="T901" s="169" t="inlineStr"/>
      <c r="U901" s="19" t="n"/>
      <c r="V901" s="25" t="n"/>
      <c r="W901" s="26" t="n"/>
      <c r="X901" s="27" t="n"/>
      <c r="Y901" s="47" t="n"/>
      <c r="Z901" s="121">
        <f>IFERROR(VLOOKUP(E901,[1]route!$E$3:$BL$10005,59,0),"")&amp;IFERROR(VLOOKUP(E901,[1]route!$E$3:$BL$10005,60,0),"")</f>
        <v/>
      </c>
      <c r="AA901" s="172">
        <f>IF(R901&gt;V901,R901-V901,0)</f>
        <v/>
      </c>
      <c r="AB901" s="173">
        <f>AA901*O901*N901/1000</f>
        <v/>
      </c>
      <c r="AC901" s="4">
        <f>IFERROR(MATCH($X901,$BP901:$CZ901,0),"")</f>
        <v/>
      </c>
      <c r="AD901" s="29" t="n">
        <v>0</v>
      </c>
      <c r="AE901" s="30">
        <f>SUMIF([1]route!$E$3:$E$10005,E901,[1]!Table1[1])</f>
        <v/>
      </c>
      <c r="AF901" s="30">
        <f>SUMIF([1]route!$E$3:$E$10005,E901,[1]!Table1[2])</f>
        <v/>
      </c>
      <c r="AG901" s="30">
        <f>SUMIF([1]route!$E$3:$E$10005,E901,[1]!Table1[3])</f>
        <v/>
      </c>
      <c r="AH901" s="30">
        <f>SUMIF([1]route!$E$3:$E$10005,E901,[1]!Table1[4])</f>
        <v/>
      </c>
      <c r="AI901" s="30">
        <f>SUMIF([1]route!$E$3:$E$10005,E901,[1]!Table1[5])</f>
        <v/>
      </c>
      <c r="AJ901" s="30">
        <f>SUMIF([1]route!$E$3:$E$10005,E901,[1]!Table1[6])</f>
        <v/>
      </c>
      <c r="AK901" s="30">
        <f>SUMIF([1]route!$E$3:$E$10005,E901,[1]!Table1[7])</f>
        <v/>
      </c>
      <c r="AL901" s="30">
        <f>SUMIF([1]route!$E$3:$E$10005,E901,[1]!Table1[8])</f>
        <v/>
      </c>
      <c r="AM901" s="30">
        <f>SUMIF([1]route!$E$3:$E$10005,E901,[1]!Table1[9])</f>
        <v/>
      </c>
      <c r="AN901" s="30">
        <f>SUMIF([1]route!$E$3:$E$10005,E901,[1]!Table1[10])</f>
        <v/>
      </c>
      <c r="AO901" s="30">
        <f>SUMIF([1]route!$E$3:$E$10005,E901,[1]!Table1[11])</f>
        <v/>
      </c>
      <c r="AP901" s="30">
        <f>SUMIF([1]route!$E$3:$E$10005,E901,[1]!Table1[12])</f>
        <v/>
      </c>
      <c r="AQ901" s="30">
        <f>SUMIF([1]route!$E$3:$E$10005,E901,[1]!Table1[13])</f>
        <v/>
      </c>
      <c r="AR901" s="30">
        <f>SUMIF([1]route!$E$3:$E$10005,E901,[1]!Table1[14])</f>
        <v/>
      </c>
      <c r="AS901" s="30">
        <f>SUMIF([1]route!$E$3:$E$10005,E901,[1]!Table1[15])</f>
        <v/>
      </c>
      <c r="AT901" s="30">
        <f>SUMIF([1]route!$E$3:$E$10005,E901,[1]!Table1[16])</f>
        <v/>
      </c>
      <c r="AU901" s="30">
        <f>SUMIF([1]route!$E$3:$E$10005,E901,[1]!Table1[17])</f>
        <v/>
      </c>
      <c r="AV901" s="30">
        <f>SUMIF([1]route!$E$3:$E$10005,E901,[1]!Table1[18])</f>
        <v/>
      </c>
      <c r="AW901" s="30">
        <f>SUMIF([1]route!$E$3:$E$10005,E901,[1]!Table1[19])</f>
        <v/>
      </c>
      <c r="AX901" s="30">
        <f>SUMIF([1]route!$E$3:$E$10005,E901,[1]!Table1[20])</f>
        <v/>
      </c>
      <c r="AY901" s="30">
        <f>SUMIF([1]route!$E$3:$E$10005,E901,[1]!Table1[21])</f>
        <v/>
      </c>
      <c r="AZ901" s="30">
        <f>SUMIF([1]route!$E$3:$E$10005,E901,[1]!Table1[22])</f>
        <v/>
      </c>
      <c r="BA901" s="30">
        <f>SUMIF([1]route!$E$3:$E$10005,E901,[1]!Table1[23])</f>
        <v/>
      </c>
      <c r="BB901" s="30">
        <f>SUMIF([1]route!$E$3:$E$10005,E901,[1]!Table1[24])</f>
        <v/>
      </c>
      <c r="BC901" s="30">
        <f>SUMIF([1]route!$E$3:$E$10005,E901,[1]!Table1[25])</f>
        <v/>
      </c>
      <c r="BD901" s="30">
        <f>SUMIF([1]route!$E$3:$E$10005,E901,[1]!Table1[26])</f>
        <v/>
      </c>
      <c r="BE901" s="30">
        <f>SUMIF([1]route!$E$3:$E$10005,E901,[1]!Table1[27])</f>
        <v/>
      </c>
      <c r="BF901" s="30">
        <f>SUMIF([1]route!$E$3:$E$10005,E901,[1]!Table1[28])</f>
        <v/>
      </c>
      <c r="BG901" s="30">
        <f>SUMIF([1]route!$E$3:$E$10005,E901,[1]!Table1[29])</f>
        <v/>
      </c>
      <c r="BH901" s="30">
        <f>SUMIF([1]route!$E$3:$E$10005,E901,[1]!Table1[30])</f>
        <v/>
      </c>
      <c r="BI901" s="30">
        <f>SUMIF([1]route!$E$3:$E$10005,E901,[1]!Table1[31])</f>
        <v/>
      </c>
      <c r="BJ901" s="30">
        <f>SUMIF([1]route!$E$3:$E$10005,E901,[1]!Table1[Remain PO])</f>
        <v/>
      </c>
      <c r="BK901" s="31">
        <f>SUMIF([1]route!$E$3:$E$10005,E901,[1]!Table1[N+1])</f>
        <v/>
      </c>
      <c r="BL901" s="31">
        <f>SUMIF([1]route!$E$3:$E$10005,E901,[1]!Table1[N+2])</f>
        <v/>
      </c>
      <c r="BM901" s="31">
        <f>SUMIF([1]route!$E$3:$E$10005,E901,[1]!Table1[N+3])</f>
        <v/>
      </c>
      <c r="BN901" s="32">
        <f>SUMIF([1]route!$E$3:$E$10005,E901,[1]!Table1[N+4])</f>
        <v/>
      </c>
      <c r="BP901" s="37">
        <f>$V901-$AD901</f>
        <v/>
      </c>
      <c r="BQ901" s="35">
        <f>BP901-AE901</f>
        <v/>
      </c>
      <c r="BR901" s="35">
        <f>BQ901-AF901</f>
        <v/>
      </c>
      <c r="BS901" s="35">
        <f>BR901-AG901</f>
        <v/>
      </c>
      <c r="BT901" s="35">
        <f>BS901-AH901</f>
        <v/>
      </c>
      <c r="BU901" s="35">
        <f>BT901-AI901</f>
        <v/>
      </c>
      <c r="BV901" s="35">
        <f>BU901-AJ901</f>
        <v/>
      </c>
      <c r="BW901" s="35">
        <f>BV901-AK901</f>
        <v/>
      </c>
      <c r="BX901" s="35">
        <f>BW901-AL901</f>
        <v/>
      </c>
      <c r="BY901" s="35">
        <f>BX901-AM901</f>
        <v/>
      </c>
      <c r="BZ901" s="35">
        <f>BY901-AN901</f>
        <v/>
      </c>
      <c r="CA901" s="35">
        <f>BZ901-AO901</f>
        <v/>
      </c>
      <c r="CB901" s="35">
        <f>CA901-AP901</f>
        <v/>
      </c>
      <c r="CC901" s="35">
        <f>CB901-AQ901</f>
        <v/>
      </c>
      <c r="CD901" s="35">
        <f>CC901-AR901</f>
        <v/>
      </c>
      <c r="CE901" s="35">
        <f>CD901-AS901</f>
        <v/>
      </c>
      <c r="CF901" s="35">
        <f>CE901-AT901</f>
        <v/>
      </c>
      <c r="CG901" s="35">
        <f>CF901-AU901</f>
        <v/>
      </c>
      <c r="CH901" s="35">
        <f>CG901-AV901</f>
        <v/>
      </c>
      <c r="CI901" s="35">
        <f>CH901-AW901</f>
        <v/>
      </c>
      <c r="CJ901" s="35">
        <f>CI901-AX901</f>
        <v/>
      </c>
      <c r="CK901" s="35">
        <f>CJ901-AY901</f>
        <v/>
      </c>
      <c r="CL901" s="35">
        <f>CK901-AZ901</f>
        <v/>
      </c>
      <c r="CM901" s="35">
        <f>CL901-BA901</f>
        <v/>
      </c>
      <c r="CN901" s="35">
        <f>CM901-BB901</f>
        <v/>
      </c>
      <c r="CO901" s="35">
        <f>CN901-BC901</f>
        <v/>
      </c>
      <c r="CP901" s="35">
        <f>CO901-BD901</f>
        <v/>
      </c>
      <c r="CQ901" s="35">
        <f>CP901-BE901</f>
        <v/>
      </c>
      <c r="CR901" s="35">
        <f>CQ901-BF901</f>
        <v/>
      </c>
      <c r="CS901" s="35">
        <f>CR901-BG901</f>
        <v/>
      </c>
      <c r="CT901" s="35">
        <f>CS901-BH901</f>
        <v/>
      </c>
      <c r="CU901" s="35">
        <f>CT901-BI901</f>
        <v/>
      </c>
      <c r="CV901" s="35">
        <f>CU901-BJ901</f>
        <v/>
      </c>
      <c r="CW901" s="38">
        <f>CV901-BK901</f>
        <v/>
      </c>
      <c r="CX901" s="38">
        <f>CW901-BL901</f>
        <v/>
      </c>
      <c r="CY901" s="38">
        <f>CX901-BM901</f>
        <v/>
      </c>
      <c r="CZ901" s="39">
        <f>CY901-BN901</f>
        <v/>
      </c>
      <c r="DA901" s="35" t="n"/>
    </row>
    <row r="902">
      <c r="D902" s="19" t="n"/>
      <c r="E902" s="19" t="n"/>
      <c r="F902" s="21" t="n"/>
      <c r="G902" s="21" t="n"/>
      <c r="H902" s="21" t="n"/>
      <c r="I902" s="19" t="n"/>
      <c r="J902" s="19" t="n"/>
      <c r="K902" s="21" t="n"/>
      <c r="L902" s="21" t="n"/>
      <c r="M902" s="22" t="n"/>
      <c r="N902" s="22" t="n"/>
      <c r="O902" s="19" t="n"/>
      <c r="P902" s="21" t="n"/>
      <c r="Q902" s="167">
        <f>'Cutting Rules'!AD902</f>
        <v/>
      </c>
      <c r="R902" s="168" t="n"/>
      <c r="S902" s="24" t="n"/>
      <c r="T902" s="169" t="inlineStr"/>
      <c r="U902" s="19" t="n"/>
      <c r="V902" s="25" t="n"/>
      <c r="W902" s="26" t="n"/>
      <c r="X902" s="27" t="n"/>
      <c r="Y902" s="47" t="n"/>
      <c r="Z902" s="121">
        <f>IFERROR(VLOOKUP(E902,[1]route!$E$3:$BL$10005,59,0),"")&amp;IFERROR(VLOOKUP(E902,[1]route!$E$3:$BL$10005,60,0),"")</f>
        <v/>
      </c>
      <c r="AA902" s="172">
        <f>IF(R902&gt;V902,R902-V902,0)</f>
        <v/>
      </c>
      <c r="AB902" s="173">
        <f>AA902*O902*N902/1000</f>
        <v/>
      </c>
      <c r="AC902" s="4">
        <f>IFERROR(MATCH($X902,$BP902:$CZ902,0),"")</f>
        <v/>
      </c>
      <c r="AD902" s="29" t="n">
        <v>0</v>
      </c>
      <c r="AE902" s="30">
        <f>SUMIF([1]route!$E$3:$E$10005,E902,[1]!Table1[1])</f>
        <v/>
      </c>
      <c r="AF902" s="30">
        <f>SUMIF([1]route!$E$3:$E$10005,E902,[1]!Table1[2])</f>
        <v/>
      </c>
      <c r="AG902" s="30">
        <f>SUMIF([1]route!$E$3:$E$10005,E902,[1]!Table1[3])</f>
        <v/>
      </c>
      <c r="AH902" s="30">
        <f>SUMIF([1]route!$E$3:$E$10005,E902,[1]!Table1[4])</f>
        <v/>
      </c>
      <c r="AI902" s="30">
        <f>SUMIF([1]route!$E$3:$E$10005,E902,[1]!Table1[5])</f>
        <v/>
      </c>
      <c r="AJ902" s="30">
        <f>SUMIF([1]route!$E$3:$E$10005,E902,[1]!Table1[6])</f>
        <v/>
      </c>
      <c r="AK902" s="30">
        <f>SUMIF([1]route!$E$3:$E$10005,E902,[1]!Table1[7])</f>
        <v/>
      </c>
      <c r="AL902" s="30">
        <f>SUMIF([1]route!$E$3:$E$10005,E902,[1]!Table1[8])</f>
        <v/>
      </c>
      <c r="AM902" s="30">
        <f>SUMIF([1]route!$E$3:$E$10005,E902,[1]!Table1[9])</f>
        <v/>
      </c>
      <c r="AN902" s="30">
        <f>SUMIF([1]route!$E$3:$E$10005,E902,[1]!Table1[10])</f>
        <v/>
      </c>
      <c r="AO902" s="30">
        <f>SUMIF([1]route!$E$3:$E$10005,E902,[1]!Table1[11])</f>
        <v/>
      </c>
      <c r="AP902" s="30">
        <f>SUMIF([1]route!$E$3:$E$10005,E902,[1]!Table1[12])</f>
        <v/>
      </c>
      <c r="AQ902" s="30">
        <f>SUMIF([1]route!$E$3:$E$10005,E902,[1]!Table1[13])</f>
        <v/>
      </c>
      <c r="AR902" s="30">
        <f>SUMIF([1]route!$E$3:$E$10005,E902,[1]!Table1[14])</f>
        <v/>
      </c>
      <c r="AS902" s="30">
        <f>SUMIF([1]route!$E$3:$E$10005,E902,[1]!Table1[15])</f>
        <v/>
      </c>
      <c r="AT902" s="30">
        <f>SUMIF([1]route!$E$3:$E$10005,E902,[1]!Table1[16])</f>
        <v/>
      </c>
      <c r="AU902" s="30">
        <f>SUMIF([1]route!$E$3:$E$10005,E902,[1]!Table1[17])</f>
        <v/>
      </c>
      <c r="AV902" s="30">
        <f>SUMIF([1]route!$E$3:$E$10005,E902,[1]!Table1[18])</f>
        <v/>
      </c>
      <c r="AW902" s="30">
        <f>SUMIF([1]route!$E$3:$E$10005,E902,[1]!Table1[19])</f>
        <v/>
      </c>
      <c r="AX902" s="30">
        <f>SUMIF([1]route!$E$3:$E$10005,E902,[1]!Table1[20])</f>
        <v/>
      </c>
      <c r="AY902" s="30">
        <f>SUMIF([1]route!$E$3:$E$10005,E902,[1]!Table1[21])</f>
        <v/>
      </c>
      <c r="AZ902" s="30">
        <f>SUMIF([1]route!$E$3:$E$10005,E902,[1]!Table1[22])</f>
        <v/>
      </c>
      <c r="BA902" s="30">
        <f>SUMIF([1]route!$E$3:$E$10005,E902,[1]!Table1[23])</f>
        <v/>
      </c>
      <c r="BB902" s="30">
        <f>SUMIF([1]route!$E$3:$E$10005,E902,[1]!Table1[24])</f>
        <v/>
      </c>
      <c r="BC902" s="30">
        <f>SUMIF([1]route!$E$3:$E$10005,E902,[1]!Table1[25])</f>
        <v/>
      </c>
      <c r="BD902" s="30">
        <f>SUMIF([1]route!$E$3:$E$10005,E902,[1]!Table1[26])</f>
        <v/>
      </c>
      <c r="BE902" s="30">
        <f>SUMIF([1]route!$E$3:$E$10005,E902,[1]!Table1[27])</f>
        <v/>
      </c>
      <c r="BF902" s="30">
        <f>SUMIF([1]route!$E$3:$E$10005,E902,[1]!Table1[28])</f>
        <v/>
      </c>
      <c r="BG902" s="30">
        <f>SUMIF([1]route!$E$3:$E$10005,E902,[1]!Table1[29])</f>
        <v/>
      </c>
      <c r="BH902" s="30">
        <f>SUMIF([1]route!$E$3:$E$10005,E902,[1]!Table1[30])</f>
        <v/>
      </c>
      <c r="BI902" s="30">
        <f>SUMIF([1]route!$E$3:$E$10005,E902,[1]!Table1[31])</f>
        <v/>
      </c>
      <c r="BJ902" s="30">
        <f>SUMIF([1]route!$E$3:$E$10005,E902,[1]!Table1[Remain PO])</f>
        <v/>
      </c>
      <c r="BK902" s="31">
        <f>SUMIF([1]route!$E$3:$E$10005,E902,[1]!Table1[N+1])</f>
        <v/>
      </c>
      <c r="BL902" s="31">
        <f>SUMIF([1]route!$E$3:$E$10005,E902,[1]!Table1[N+2])</f>
        <v/>
      </c>
      <c r="BM902" s="31">
        <f>SUMIF([1]route!$E$3:$E$10005,E902,[1]!Table1[N+3])</f>
        <v/>
      </c>
      <c r="BN902" s="32">
        <f>SUMIF([1]route!$E$3:$E$10005,E902,[1]!Table1[N+4])</f>
        <v/>
      </c>
      <c r="BP902" s="37">
        <f>$V902-$AD902</f>
        <v/>
      </c>
      <c r="BQ902" s="35">
        <f>BP902-AE902</f>
        <v/>
      </c>
      <c r="BR902" s="35">
        <f>BQ902-AF902</f>
        <v/>
      </c>
      <c r="BS902" s="35">
        <f>BR902-AG902</f>
        <v/>
      </c>
      <c r="BT902" s="35">
        <f>BS902-AH902</f>
        <v/>
      </c>
      <c r="BU902" s="35">
        <f>BT902-AI902</f>
        <v/>
      </c>
      <c r="BV902" s="35">
        <f>BU902-AJ902</f>
        <v/>
      </c>
      <c r="BW902" s="35">
        <f>BV902-AK902</f>
        <v/>
      </c>
      <c r="BX902" s="35">
        <f>BW902-AL902</f>
        <v/>
      </c>
      <c r="BY902" s="35">
        <f>BX902-AM902</f>
        <v/>
      </c>
      <c r="BZ902" s="35">
        <f>BY902-AN902</f>
        <v/>
      </c>
      <c r="CA902" s="35">
        <f>BZ902-AO902</f>
        <v/>
      </c>
      <c r="CB902" s="35">
        <f>CA902-AP902</f>
        <v/>
      </c>
      <c r="CC902" s="35">
        <f>CB902-AQ902</f>
        <v/>
      </c>
      <c r="CD902" s="35">
        <f>CC902-AR902</f>
        <v/>
      </c>
      <c r="CE902" s="35">
        <f>CD902-AS902</f>
        <v/>
      </c>
      <c r="CF902" s="35">
        <f>CE902-AT902</f>
        <v/>
      </c>
      <c r="CG902" s="35">
        <f>CF902-AU902</f>
        <v/>
      </c>
      <c r="CH902" s="35">
        <f>CG902-AV902</f>
        <v/>
      </c>
      <c r="CI902" s="35">
        <f>CH902-AW902</f>
        <v/>
      </c>
      <c r="CJ902" s="35">
        <f>CI902-AX902</f>
        <v/>
      </c>
      <c r="CK902" s="35">
        <f>CJ902-AY902</f>
        <v/>
      </c>
      <c r="CL902" s="35">
        <f>CK902-AZ902</f>
        <v/>
      </c>
      <c r="CM902" s="35">
        <f>CL902-BA902</f>
        <v/>
      </c>
      <c r="CN902" s="35">
        <f>CM902-BB902</f>
        <v/>
      </c>
      <c r="CO902" s="35">
        <f>CN902-BC902</f>
        <v/>
      </c>
      <c r="CP902" s="35">
        <f>CO902-BD902</f>
        <v/>
      </c>
      <c r="CQ902" s="35">
        <f>CP902-BE902</f>
        <v/>
      </c>
      <c r="CR902" s="35">
        <f>CQ902-BF902</f>
        <v/>
      </c>
      <c r="CS902" s="35">
        <f>CR902-BG902</f>
        <v/>
      </c>
      <c r="CT902" s="35">
        <f>CS902-BH902</f>
        <v/>
      </c>
      <c r="CU902" s="35">
        <f>CT902-BI902</f>
        <v/>
      </c>
      <c r="CV902" s="35">
        <f>CU902-BJ902</f>
        <v/>
      </c>
      <c r="CW902" s="38">
        <f>CV902-BK902</f>
        <v/>
      </c>
      <c r="CX902" s="38">
        <f>CW902-BL902</f>
        <v/>
      </c>
      <c r="CY902" s="38">
        <f>CX902-BM902</f>
        <v/>
      </c>
      <c r="CZ902" s="39">
        <f>CY902-BN902</f>
        <v/>
      </c>
      <c r="DA902" s="35" t="n"/>
    </row>
    <row r="903">
      <c r="D903" s="19" t="n"/>
      <c r="E903" s="19" t="n"/>
      <c r="F903" s="21" t="n"/>
      <c r="G903" s="21" t="n"/>
      <c r="H903" s="21" t="n"/>
      <c r="I903" s="19" t="n"/>
      <c r="J903" s="19" t="n"/>
      <c r="K903" s="21" t="n"/>
      <c r="L903" s="21" t="n"/>
      <c r="M903" s="22" t="n"/>
      <c r="N903" s="22" t="n"/>
      <c r="O903" s="19" t="n"/>
      <c r="P903" s="21" t="n"/>
      <c r="Q903" s="167">
        <f>'Cutting Rules'!AD903</f>
        <v/>
      </c>
      <c r="R903" s="168" t="n"/>
      <c r="S903" s="24" t="n"/>
      <c r="T903" s="169" t="inlineStr"/>
      <c r="U903" s="19" t="n"/>
      <c r="V903" s="25" t="n"/>
      <c r="W903" s="26" t="n"/>
      <c r="X903" s="27" t="n"/>
      <c r="Y903" s="47" t="n"/>
      <c r="Z903" s="121">
        <f>IFERROR(VLOOKUP(E903,[1]route!$E$3:$BL$10005,59,0),"")&amp;IFERROR(VLOOKUP(E903,[1]route!$E$3:$BL$10005,60,0),"")</f>
        <v/>
      </c>
      <c r="AA903" s="172">
        <f>IF(R903&gt;V903,R903-V903,0)</f>
        <v/>
      </c>
      <c r="AB903" s="173">
        <f>AA903*O903*N903/1000</f>
        <v/>
      </c>
      <c r="AC903" s="4">
        <f>IFERROR(MATCH($X903,$BP903:$CZ903,0),"")</f>
        <v/>
      </c>
      <c r="AD903" s="29" t="n">
        <v>0</v>
      </c>
      <c r="AE903" s="30">
        <f>SUMIF([1]route!$E$3:$E$10005,E903,[1]!Table1[1])</f>
        <v/>
      </c>
      <c r="AF903" s="30">
        <f>SUMIF([1]route!$E$3:$E$10005,E903,[1]!Table1[2])</f>
        <v/>
      </c>
      <c r="AG903" s="30">
        <f>SUMIF([1]route!$E$3:$E$10005,E903,[1]!Table1[3])</f>
        <v/>
      </c>
      <c r="AH903" s="30">
        <f>SUMIF([1]route!$E$3:$E$10005,E903,[1]!Table1[4])</f>
        <v/>
      </c>
      <c r="AI903" s="30">
        <f>SUMIF([1]route!$E$3:$E$10005,E903,[1]!Table1[5])</f>
        <v/>
      </c>
      <c r="AJ903" s="30">
        <f>SUMIF([1]route!$E$3:$E$10005,E903,[1]!Table1[6])</f>
        <v/>
      </c>
      <c r="AK903" s="30">
        <f>SUMIF([1]route!$E$3:$E$10005,E903,[1]!Table1[7])</f>
        <v/>
      </c>
      <c r="AL903" s="30">
        <f>SUMIF([1]route!$E$3:$E$10005,E903,[1]!Table1[8])</f>
        <v/>
      </c>
      <c r="AM903" s="30">
        <f>SUMIF([1]route!$E$3:$E$10005,E903,[1]!Table1[9])</f>
        <v/>
      </c>
      <c r="AN903" s="30">
        <f>SUMIF([1]route!$E$3:$E$10005,E903,[1]!Table1[10])</f>
        <v/>
      </c>
      <c r="AO903" s="30">
        <f>SUMIF([1]route!$E$3:$E$10005,E903,[1]!Table1[11])</f>
        <v/>
      </c>
      <c r="AP903" s="30">
        <f>SUMIF([1]route!$E$3:$E$10005,E903,[1]!Table1[12])</f>
        <v/>
      </c>
      <c r="AQ903" s="30">
        <f>SUMIF([1]route!$E$3:$E$10005,E903,[1]!Table1[13])</f>
        <v/>
      </c>
      <c r="AR903" s="30">
        <f>SUMIF([1]route!$E$3:$E$10005,E903,[1]!Table1[14])</f>
        <v/>
      </c>
      <c r="AS903" s="30">
        <f>SUMIF([1]route!$E$3:$E$10005,E903,[1]!Table1[15])</f>
        <v/>
      </c>
      <c r="AT903" s="30">
        <f>SUMIF([1]route!$E$3:$E$10005,E903,[1]!Table1[16])</f>
        <v/>
      </c>
      <c r="AU903" s="30">
        <f>SUMIF([1]route!$E$3:$E$10005,E903,[1]!Table1[17])</f>
        <v/>
      </c>
      <c r="AV903" s="30">
        <f>SUMIF([1]route!$E$3:$E$10005,E903,[1]!Table1[18])</f>
        <v/>
      </c>
      <c r="AW903" s="30">
        <f>SUMIF([1]route!$E$3:$E$10005,E903,[1]!Table1[19])</f>
        <v/>
      </c>
      <c r="AX903" s="30">
        <f>SUMIF([1]route!$E$3:$E$10005,E903,[1]!Table1[20])</f>
        <v/>
      </c>
      <c r="AY903" s="30">
        <f>SUMIF([1]route!$E$3:$E$10005,E903,[1]!Table1[21])</f>
        <v/>
      </c>
      <c r="AZ903" s="30">
        <f>SUMIF([1]route!$E$3:$E$10005,E903,[1]!Table1[22])</f>
        <v/>
      </c>
      <c r="BA903" s="30">
        <f>SUMIF([1]route!$E$3:$E$10005,E903,[1]!Table1[23])</f>
        <v/>
      </c>
      <c r="BB903" s="30">
        <f>SUMIF([1]route!$E$3:$E$10005,E903,[1]!Table1[24])</f>
        <v/>
      </c>
      <c r="BC903" s="30">
        <f>SUMIF([1]route!$E$3:$E$10005,E903,[1]!Table1[25])</f>
        <v/>
      </c>
      <c r="BD903" s="30">
        <f>SUMIF([1]route!$E$3:$E$10005,E903,[1]!Table1[26])</f>
        <v/>
      </c>
      <c r="BE903" s="30">
        <f>SUMIF([1]route!$E$3:$E$10005,E903,[1]!Table1[27])</f>
        <v/>
      </c>
      <c r="BF903" s="30">
        <f>SUMIF([1]route!$E$3:$E$10005,E903,[1]!Table1[28])</f>
        <v/>
      </c>
      <c r="BG903" s="30">
        <f>SUMIF([1]route!$E$3:$E$10005,E903,[1]!Table1[29])</f>
        <v/>
      </c>
      <c r="BH903" s="30">
        <f>SUMIF([1]route!$E$3:$E$10005,E903,[1]!Table1[30])</f>
        <v/>
      </c>
      <c r="BI903" s="30">
        <f>SUMIF([1]route!$E$3:$E$10005,E903,[1]!Table1[31])</f>
        <v/>
      </c>
      <c r="BJ903" s="30">
        <f>SUMIF([1]route!$E$3:$E$10005,E903,[1]!Table1[Remain PO])</f>
        <v/>
      </c>
      <c r="BK903" s="31">
        <f>SUMIF([1]route!$E$3:$E$10005,E903,[1]!Table1[N+1])</f>
        <v/>
      </c>
      <c r="BL903" s="31">
        <f>SUMIF([1]route!$E$3:$E$10005,E903,[1]!Table1[N+2])</f>
        <v/>
      </c>
      <c r="BM903" s="31">
        <f>SUMIF([1]route!$E$3:$E$10005,E903,[1]!Table1[N+3])</f>
        <v/>
      </c>
      <c r="BN903" s="32">
        <f>SUMIF([1]route!$E$3:$E$10005,E903,[1]!Table1[N+4])</f>
        <v/>
      </c>
      <c r="BP903" s="37">
        <f>$V903-$AD903</f>
        <v/>
      </c>
      <c r="BQ903" s="35">
        <f>BP903-AE903</f>
        <v/>
      </c>
      <c r="BR903" s="35">
        <f>BQ903-AF903</f>
        <v/>
      </c>
      <c r="BS903" s="35">
        <f>BR903-AG903</f>
        <v/>
      </c>
      <c r="BT903" s="35">
        <f>BS903-AH903</f>
        <v/>
      </c>
      <c r="BU903" s="35">
        <f>BT903-AI903</f>
        <v/>
      </c>
      <c r="BV903" s="35">
        <f>BU903-AJ903</f>
        <v/>
      </c>
      <c r="BW903" s="35">
        <f>BV903-AK903</f>
        <v/>
      </c>
      <c r="BX903" s="35">
        <f>BW903-AL903</f>
        <v/>
      </c>
      <c r="BY903" s="35">
        <f>BX903-AM903</f>
        <v/>
      </c>
      <c r="BZ903" s="35">
        <f>BY903-AN903</f>
        <v/>
      </c>
      <c r="CA903" s="35">
        <f>BZ903-AO903</f>
        <v/>
      </c>
      <c r="CB903" s="35">
        <f>CA903-AP903</f>
        <v/>
      </c>
      <c r="CC903" s="35">
        <f>CB903-AQ903</f>
        <v/>
      </c>
      <c r="CD903" s="35">
        <f>CC903-AR903</f>
        <v/>
      </c>
      <c r="CE903" s="35">
        <f>CD903-AS903</f>
        <v/>
      </c>
      <c r="CF903" s="35">
        <f>CE903-AT903</f>
        <v/>
      </c>
      <c r="CG903" s="35">
        <f>CF903-AU903</f>
        <v/>
      </c>
      <c r="CH903" s="35">
        <f>CG903-AV903</f>
        <v/>
      </c>
      <c r="CI903" s="35">
        <f>CH903-AW903</f>
        <v/>
      </c>
      <c r="CJ903" s="35">
        <f>CI903-AX903</f>
        <v/>
      </c>
      <c r="CK903" s="35">
        <f>CJ903-AY903</f>
        <v/>
      </c>
      <c r="CL903" s="35">
        <f>CK903-AZ903</f>
        <v/>
      </c>
      <c r="CM903" s="35">
        <f>CL903-BA903</f>
        <v/>
      </c>
      <c r="CN903" s="35">
        <f>CM903-BB903</f>
        <v/>
      </c>
      <c r="CO903" s="35">
        <f>CN903-BC903</f>
        <v/>
      </c>
      <c r="CP903" s="35">
        <f>CO903-BD903</f>
        <v/>
      </c>
      <c r="CQ903" s="35">
        <f>CP903-BE903</f>
        <v/>
      </c>
      <c r="CR903" s="35">
        <f>CQ903-BF903</f>
        <v/>
      </c>
      <c r="CS903" s="35">
        <f>CR903-BG903</f>
        <v/>
      </c>
      <c r="CT903" s="35">
        <f>CS903-BH903</f>
        <v/>
      </c>
      <c r="CU903" s="35">
        <f>CT903-BI903</f>
        <v/>
      </c>
      <c r="CV903" s="35">
        <f>CU903-BJ903</f>
        <v/>
      </c>
      <c r="CW903" s="38">
        <f>CV903-BK903</f>
        <v/>
      </c>
      <c r="CX903" s="38">
        <f>CW903-BL903</f>
        <v/>
      </c>
      <c r="CY903" s="38">
        <f>CX903-BM903</f>
        <v/>
      </c>
      <c r="CZ903" s="39">
        <f>CY903-BN903</f>
        <v/>
      </c>
      <c r="DA903" s="35" t="n"/>
    </row>
    <row r="904">
      <c r="D904" s="19" t="n"/>
      <c r="E904" s="19" t="n"/>
      <c r="F904" s="21" t="n"/>
      <c r="G904" s="21" t="n"/>
      <c r="H904" s="21" t="n"/>
      <c r="I904" s="19" t="n"/>
      <c r="J904" s="19" t="n"/>
      <c r="K904" s="21" t="n"/>
      <c r="L904" s="21" t="n"/>
      <c r="M904" s="22" t="n"/>
      <c r="N904" s="22" t="n"/>
      <c r="O904" s="19" t="n"/>
      <c r="P904" s="21" t="n"/>
      <c r="Q904" s="167">
        <f>'Cutting Rules'!AD904</f>
        <v/>
      </c>
      <c r="R904" s="168" t="n"/>
      <c r="S904" s="24" t="n"/>
      <c r="T904" s="169" t="inlineStr"/>
      <c r="U904" s="19" t="n"/>
      <c r="V904" s="25" t="n"/>
      <c r="W904" s="26" t="n"/>
      <c r="X904" s="27" t="n"/>
      <c r="Y904" s="47" t="n"/>
      <c r="Z904" s="121">
        <f>IFERROR(VLOOKUP(E904,[1]route!$E$3:$BL$10005,59,0),"")&amp;IFERROR(VLOOKUP(E904,[1]route!$E$3:$BL$10005,60,0),"")</f>
        <v/>
      </c>
      <c r="AA904" s="172">
        <f>IF(R904&gt;V904,R904-V904,0)</f>
        <v/>
      </c>
      <c r="AB904" s="173">
        <f>AA904*O904*N904/1000</f>
        <v/>
      </c>
      <c r="AC904" s="4">
        <f>IFERROR(MATCH($X904,$BP904:$CZ904,0),"")</f>
        <v/>
      </c>
      <c r="AD904" s="29" t="n">
        <v>0</v>
      </c>
      <c r="AE904" s="30">
        <f>SUMIF([1]route!$E$3:$E$10005,E904,[1]!Table1[1])</f>
        <v/>
      </c>
      <c r="AF904" s="30">
        <f>SUMIF([1]route!$E$3:$E$10005,E904,[1]!Table1[2])</f>
        <v/>
      </c>
      <c r="AG904" s="30">
        <f>SUMIF([1]route!$E$3:$E$10005,E904,[1]!Table1[3])</f>
        <v/>
      </c>
      <c r="AH904" s="30">
        <f>SUMIF([1]route!$E$3:$E$10005,E904,[1]!Table1[4])</f>
        <v/>
      </c>
      <c r="AI904" s="30">
        <f>SUMIF([1]route!$E$3:$E$10005,E904,[1]!Table1[5])</f>
        <v/>
      </c>
      <c r="AJ904" s="30">
        <f>SUMIF([1]route!$E$3:$E$10005,E904,[1]!Table1[6])</f>
        <v/>
      </c>
      <c r="AK904" s="30">
        <f>SUMIF([1]route!$E$3:$E$10005,E904,[1]!Table1[7])</f>
        <v/>
      </c>
      <c r="AL904" s="30">
        <f>SUMIF([1]route!$E$3:$E$10005,E904,[1]!Table1[8])</f>
        <v/>
      </c>
      <c r="AM904" s="30">
        <f>SUMIF([1]route!$E$3:$E$10005,E904,[1]!Table1[9])</f>
        <v/>
      </c>
      <c r="AN904" s="30">
        <f>SUMIF([1]route!$E$3:$E$10005,E904,[1]!Table1[10])</f>
        <v/>
      </c>
      <c r="AO904" s="30">
        <f>SUMIF([1]route!$E$3:$E$10005,E904,[1]!Table1[11])</f>
        <v/>
      </c>
      <c r="AP904" s="30">
        <f>SUMIF([1]route!$E$3:$E$10005,E904,[1]!Table1[12])</f>
        <v/>
      </c>
      <c r="AQ904" s="30">
        <f>SUMIF([1]route!$E$3:$E$10005,E904,[1]!Table1[13])</f>
        <v/>
      </c>
      <c r="AR904" s="30">
        <f>SUMIF([1]route!$E$3:$E$10005,E904,[1]!Table1[14])</f>
        <v/>
      </c>
      <c r="AS904" s="30">
        <f>SUMIF([1]route!$E$3:$E$10005,E904,[1]!Table1[15])</f>
        <v/>
      </c>
      <c r="AT904" s="30">
        <f>SUMIF([1]route!$E$3:$E$10005,E904,[1]!Table1[16])</f>
        <v/>
      </c>
      <c r="AU904" s="30">
        <f>SUMIF([1]route!$E$3:$E$10005,E904,[1]!Table1[17])</f>
        <v/>
      </c>
      <c r="AV904" s="30">
        <f>SUMIF([1]route!$E$3:$E$10005,E904,[1]!Table1[18])</f>
        <v/>
      </c>
      <c r="AW904" s="30">
        <f>SUMIF([1]route!$E$3:$E$10005,E904,[1]!Table1[19])</f>
        <v/>
      </c>
      <c r="AX904" s="30">
        <f>SUMIF([1]route!$E$3:$E$10005,E904,[1]!Table1[20])</f>
        <v/>
      </c>
      <c r="AY904" s="30">
        <f>SUMIF([1]route!$E$3:$E$10005,E904,[1]!Table1[21])</f>
        <v/>
      </c>
      <c r="AZ904" s="30">
        <f>SUMIF([1]route!$E$3:$E$10005,E904,[1]!Table1[22])</f>
        <v/>
      </c>
      <c r="BA904" s="30">
        <f>SUMIF([1]route!$E$3:$E$10005,E904,[1]!Table1[23])</f>
        <v/>
      </c>
      <c r="BB904" s="30">
        <f>SUMIF([1]route!$E$3:$E$10005,E904,[1]!Table1[24])</f>
        <v/>
      </c>
      <c r="BC904" s="30">
        <f>SUMIF([1]route!$E$3:$E$10005,E904,[1]!Table1[25])</f>
        <v/>
      </c>
      <c r="BD904" s="30">
        <f>SUMIF([1]route!$E$3:$E$10005,E904,[1]!Table1[26])</f>
        <v/>
      </c>
      <c r="BE904" s="30">
        <f>SUMIF([1]route!$E$3:$E$10005,E904,[1]!Table1[27])</f>
        <v/>
      </c>
      <c r="BF904" s="30">
        <f>SUMIF([1]route!$E$3:$E$10005,E904,[1]!Table1[28])</f>
        <v/>
      </c>
      <c r="BG904" s="30">
        <f>SUMIF([1]route!$E$3:$E$10005,E904,[1]!Table1[29])</f>
        <v/>
      </c>
      <c r="BH904" s="30">
        <f>SUMIF([1]route!$E$3:$E$10005,E904,[1]!Table1[30])</f>
        <v/>
      </c>
      <c r="BI904" s="30">
        <f>SUMIF([1]route!$E$3:$E$10005,E904,[1]!Table1[31])</f>
        <v/>
      </c>
      <c r="BJ904" s="30">
        <f>SUMIF([1]route!$E$3:$E$10005,E904,[1]!Table1[Remain PO])</f>
        <v/>
      </c>
      <c r="BK904" s="31">
        <f>SUMIF([1]route!$E$3:$E$10005,E904,[1]!Table1[N+1])</f>
        <v/>
      </c>
      <c r="BL904" s="31">
        <f>SUMIF([1]route!$E$3:$E$10005,E904,[1]!Table1[N+2])</f>
        <v/>
      </c>
      <c r="BM904" s="31">
        <f>SUMIF([1]route!$E$3:$E$10005,E904,[1]!Table1[N+3])</f>
        <v/>
      </c>
      <c r="BN904" s="32">
        <f>SUMIF([1]route!$E$3:$E$10005,E904,[1]!Table1[N+4])</f>
        <v/>
      </c>
      <c r="BP904" s="37">
        <f>$V904-$AD904</f>
        <v/>
      </c>
      <c r="BQ904" s="35">
        <f>BP904-AE904</f>
        <v/>
      </c>
      <c r="BR904" s="35">
        <f>BQ904-AF904</f>
        <v/>
      </c>
      <c r="BS904" s="35">
        <f>BR904-AG904</f>
        <v/>
      </c>
      <c r="BT904" s="35">
        <f>BS904-AH904</f>
        <v/>
      </c>
      <c r="BU904" s="35">
        <f>BT904-AI904</f>
        <v/>
      </c>
      <c r="BV904" s="35">
        <f>BU904-AJ904</f>
        <v/>
      </c>
      <c r="BW904" s="35">
        <f>BV904-AK904</f>
        <v/>
      </c>
      <c r="BX904" s="35">
        <f>BW904-AL904</f>
        <v/>
      </c>
      <c r="BY904" s="35">
        <f>BX904-AM904</f>
        <v/>
      </c>
      <c r="BZ904" s="35">
        <f>BY904-AN904</f>
        <v/>
      </c>
      <c r="CA904" s="35">
        <f>BZ904-AO904</f>
        <v/>
      </c>
      <c r="CB904" s="35">
        <f>CA904-AP904</f>
        <v/>
      </c>
      <c r="CC904" s="35">
        <f>CB904-AQ904</f>
        <v/>
      </c>
      <c r="CD904" s="35">
        <f>CC904-AR904</f>
        <v/>
      </c>
      <c r="CE904" s="35">
        <f>CD904-AS904</f>
        <v/>
      </c>
      <c r="CF904" s="35">
        <f>CE904-AT904</f>
        <v/>
      </c>
      <c r="CG904" s="35">
        <f>CF904-AU904</f>
        <v/>
      </c>
      <c r="CH904" s="35">
        <f>CG904-AV904</f>
        <v/>
      </c>
      <c r="CI904" s="35">
        <f>CH904-AW904</f>
        <v/>
      </c>
      <c r="CJ904" s="35">
        <f>CI904-AX904</f>
        <v/>
      </c>
      <c r="CK904" s="35">
        <f>CJ904-AY904</f>
        <v/>
      </c>
      <c r="CL904" s="35">
        <f>CK904-AZ904</f>
        <v/>
      </c>
      <c r="CM904" s="35">
        <f>CL904-BA904</f>
        <v/>
      </c>
      <c r="CN904" s="35">
        <f>CM904-BB904</f>
        <v/>
      </c>
      <c r="CO904" s="35">
        <f>CN904-BC904</f>
        <v/>
      </c>
      <c r="CP904" s="35">
        <f>CO904-BD904</f>
        <v/>
      </c>
      <c r="CQ904" s="35">
        <f>CP904-BE904</f>
        <v/>
      </c>
      <c r="CR904" s="35">
        <f>CQ904-BF904</f>
        <v/>
      </c>
      <c r="CS904" s="35">
        <f>CR904-BG904</f>
        <v/>
      </c>
      <c r="CT904" s="35">
        <f>CS904-BH904</f>
        <v/>
      </c>
      <c r="CU904" s="35">
        <f>CT904-BI904</f>
        <v/>
      </c>
      <c r="CV904" s="35">
        <f>CU904-BJ904</f>
        <v/>
      </c>
      <c r="CW904" s="38">
        <f>CV904-BK904</f>
        <v/>
      </c>
      <c r="CX904" s="38">
        <f>CW904-BL904</f>
        <v/>
      </c>
      <c r="CY904" s="38">
        <f>CX904-BM904</f>
        <v/>
      </c>
      <c r="CZ904" s="39">
        <f>CY904-BN904</f>
        <v/>
      </c>
      <c r="DA904" s="35" t="n"/>
    </row>
    <row r="905">
      <c r="D905" s="19" t="n"/>
      <c r="E905" s="19" t="n"/>
      <c r="F905" s="21" t="n"/>
      <c r="G905" s="21" t="n"/>
      <c r="H905" s="21" t="n"/>
      <c r="I905" s="19" t="n"/>
      <c r="J905" s="19" t="n"/>
      <c r="K905" s="21" t="n"/>
      <c r="L905" s="21" t="n"/>
      <c r="M905" s="22" t="n"/>
      <c r="N905" s="22" t="n"/>
      <c r="O905" s="19" t="n"/>
      <c r="P905" s="21" t="n"/>
      <c r="Q905" s="167">
        <f>'Cutting Rules'!AD905</f>
        <v/>
      </c>
      <c r="R905" s="168" t="n"/>
      <c r="S905" s="24" t="n"/>
      <c r="T905" s="169" t="inlineStr"/>
      <c r="U905" s="19" t="n"/>
      <c r="V905" s="25" t="n"/>
      <c r="W905" s="26" t="n"/>
      <c r="X905" s="27" t="n"/>
      <c r="Y905" s="47" t="n"/>
      <c r="Z905" s="121">
        <f>IFERROR(VLOOKUP(E905,[1]route!$E$3:$BL$10005,59,0),"")&amp;IFERROR(VLOOKUP(E905,[1]route!$E$3:$BL$10005,60,0),"")</f>
        <v/>
      </c>
      <c r="AA905" s="172">
        <f>IF(R905&gt;V905,R905-V905,0)</f>
        <v/>
      </c>
      <c r="AB905" s="173">
        <f>AA905*O905*N905/1000</f>
        <v/>
      </c>
      <c r="AC905" s="4">
        <f>IFERROR(MATCH($X905,$BP905:$CZ905,0),"")</f>
        <v/>
      </c>
      <c r="AD905" s="29" t="n">
        <v>0</v>
      </c>
      <c r="AE905" s="30">
        <f>SUMIF([1]route!$E$3:$E$10005,E905,[1]!Table1[1])</f>
        <v/>
      </c>
      <c r="AF905" s="30">
        <f>SUMIF([1]route!$E$3:$E$10005,E905,[1]!Table1[2])</f>
        <v/>
      </c>
      <c r="AG905" s="30">
        <f>SUMIF([1]route!$E$3:$E$10005,E905,[1]!Table1[3])</f>
        <v/>
      </c>
      <c r="AH905" s="30">
        <f>SUMIF([1]route!$E$3:$E$10005,E905,[1]!Table1[4])</f>
        <v/>
      </c>
      <c r="AI905" s="30">
        <f>SUMIF([1]route!$E$3:$E$10005,E905,[1]!Table1[5])</f>
        <v/>
      </c>
      <c r="AJ905" s="30">
        <f>SUMIF([1]route!$E$3:$E$10005,E905,[1]!Table1[6])</f>
        <v/>
      </c>
      <c r="AK905" s="30">
        <f>SUMIF([1]route!$E$3:$E$10005,E905,[1]!Table1[7])</f>
        <v/>
      </c>
      <c r="AL905" s="30">
        <f>SUMIF([1]route!$E$3:$E$10005,E905,[1]!Table1[8])</f>
        <v/>
      </c>
      <c r="AM905" s="30">
        <f>SUMIF([1]route!$E$3:$E$10005,E905,[1]!Table1[9])</f>
        <v/>
      </c>
      <c r="AN905" s="30">
        <f>SUMIF([1]route!$E$3:$E$10005,E905,[1]!Table1[10])</f>
        <v/>
      </c>
      <c r="AO905" s="30">
        <f>SUMIF([1]route!$E$3:$E$10005,E905,[1]!Table1[11])</f>
        <v/>
      </c>
      <c r="AP905" s="30">
        <f>SUMIF([1]route!$E$3:$E$10005,E905,[1]!Table1[12])</f>
        <v/>
      </c>
      <c r="AQ905" s="30">
        <f>SUMIF([1]route!$E$3:$E$10005,E905,[1]!Table1[13])</f>
        <v/>
      </c>
      <c r="AR905" s="30">
        <f>SUMIF([1]route!$E$3:$E$10005,E905,[1]!Table1[14])</f>
        <v/>
      </c>
      <c r="AS905" s="30">
        <f>SUMIF([1]route!$E$3:$E$10005,E905,[1]!Table1[15])</f>
        <v/>
      </c>
      <c r="AT905" s="30">
        <f>SUMIF([1]route!$E$3:$E$10005,E905,[1]!Table1[16])</f>
        <v/>
      </c>
      <c r="AU905" s="30">
        <f>SUMIF([1]route!$E$3:$E$10005,E905,[1]!Table1[17])</f>
        <v/>
      </c>
      <c r="AV905" s="30">
        <f>SUMIF([1]route!$E$3:$E$10005,E905,[1]!Table1[18])</f>
        <v/>
      </c>
      <c r="AW905" s="30">
        <f>SUMIF([1]route!$E$3:$E$10005,E905,[1]!Table1[19])</f>
        <v/>
      </c>
      <c r="AX905" s="30">
        <f>SUMIF([1]route!$E$3:$E$10005,E905,[1]!Table1[20])</f>
        <v/>
      </c>
      <c r="AY905" s="30">
        <f>SUMIF([1]route!$E$3:$E$10005,E905,[1]!Table1[21])</f>
        <v/>
      </c>
      <c r="AZ905" s="30">
        <f>SUMIF([1]route!$E$3:$E$10005,E905,[1]!Table1[22])</f>
        <v/>
      </c>
      <c r="BA905" s="30">
        <f>SUMIF([1]route!$E$3:$E$10005,E905,[1]!Table1[23])</f>
        <v/>
      </c>
      <c r="BB905" s="30">
        <f>SUMIF([1]route!$E$3:$E$10005,E905,[1]!Table1[24])</f>
        <v/>
      </c>
      <c r="BC905" s="30">
        <f>SUMIF([1]route!$E$3:$E$10005,E905,[1]!Table1[25])</f>
        <v/>
      </c>
      <c r="BD905" s="30">
        <f>SUMIF([1]route!$E$3:$E$10005,E905,[1]!Table1[26])</f>
        <v/>
      </c>
      <c r="BE905" s="30">
        <f>SUMIF([1]route!$E$3:$E$10005,E905,[1]!Table1[27])</f>
        <v/>
      </c>
      <c r="BF905" s="30">
        <f>SUMIF([1]route!$E$3:$E$10005,E905,[1]!Table1[28])</f>
        <v/>
      </c>
      <c r="BG905" s="30">
        <f>SUMIF([1]route!$E$3:$E$10005,E905,[1]!Table1[29])</f>
        <v/>
      </c>
      <c r="BH905" s="30">
        <f>SUMIF([1]route!$E$3:$E$10005,E905,[1]!Table1[30])</f>
        <v/>
      </c>
      <c r="BI905" s="30">
        <f>SUMIF([1]route!$E$3:$E$10005,E905,[1]!Table1[31])</f>
        <v/>
      </c>
      <c r="BJ905" s="30">
        <f>SUMIF([1]route!$E$3:$E$10005,E905,[1]!Table1[Remain PO])</f>
        <v/>
      </c>
      <c r="BK905" s="31">
        <f>SUMIF([1]route!$E$3:$E$10005,E905,[1]!Table1[N+1])</f>
        <v/>
      </c>
      <c r="BL905" s="31">
        <f>SUMIF([1]route!$E$3:$E$10005,E905,[1]!Table1[N+2])</f>
        <v/>
      </c>
      <c r="BM905" s="31">
        <f>SUMIF([1]route!$E$3:$E$10005,E905,[1]!Table1[N+3])</f>
        <v/>
      </c>
      <c r="BN905" s="32">
        <f>SUMIF([1]route!$E$3:$E$10005,E905,[1]!Table1[N+4])</f>
        <v/>
      </c>
      <c r="BP905" s="37">
        <f>$V905-$AD905</f>
        <v/>
      </c>
      <c r="BQ905" s="35">
        <f>BP905-AE905</f>
        <v/>
      </c>
      <c r="BR905" s="35">
        <f>BQ905-AF905</f>
        <v/>
      </c>
      <c r="BS905" s="35">
        <f>BR905-AG905</f>
        <v/>
      </c>
      <c r="BT905" s="35">
        <f>BS905-AH905</f>
        <v/>
      </c>
      <c r="BU905" s="35">
        <f>BT905-AI905</f>
        <v/>
      </c>
      <c r="BV905" s="35">
        <f>BU905-AJ905</f>
        <v/>
      </c>
      <c r="BW905" s="35">
        <f>BV905-AK905</f>
        <v/>
      </c>
      <c r="BX905" s="35">
        <f>BW905-AL905</f>
        <v/>
      </c>
      <c r="BY905" s="35">
        <f>BX905-AM905</f>
        <v/>
      </c>
      <c r="BZ905" s="35">
        <f>BY905-AN905</f>
        <v/>
      </c>
      <c r="CA905" s="35">
        <f>BZ905-AO905</f>
        <v/>
      </c>
      <c r="CB905" s="35">
        <f>CA905-AP905</f>
        <v/>
      </c>
      <c r="CC905" s="35">
        <f>CB905-AQ905</f>
        <v/>
      </c>
      <c r="CD905" s="35">
        <f>CC905-AR905</f>
        <v/>
      </c>
      <c r="CE905" s="35">
        <f>CD905-AS905</f>
        <v/>
      </c>
      <c r="CF905" s="35">
        <f>CE905-AT905</f>
        <v/>
      </c>
      <c r="CG905" s="35">
        <f>CF905-AU905</f>
        <v/>
      </c>
      <c r="CH905" s="35">
        <f>CG905-AV905</f>
        <v/>
      </c>
      <c r="CI905" s="35">
        <f>CH905-AW905</f>
        <v/>
      </c>
      <c r="CJ905" s="35">
        <f>CI905-AX905</f>
        <v/>
      </c>
      <c r="CK905" s="35">
        <f>CJ905-AY905</f>
        <v/>
      </c>
      <c r="CL905" s="35">
        <f>CK905-AZ905</f>
        <v/>
      </c>
      <c r="CM905" s="35">
        <f>CL905-BA905</f>
        <v/>
      </c>
      <c r="CN905" s="35">
        <f>CM905-BB905</f>
        <v/>
      </c>
      <c r="CO905" s="35">
        <f>CN905-BC905</f>
        <v/>
      </c>
      <c r="CP905" s="35">
        <f>CO905-BD905</f>
        <v/>
      </c>
      <c r="CQ905" s="35">
        <f>CP905-BE905</f>
        <v/>
      </c>
      <c r="CR905" s="35">
        <f>CQ905-BF905</f>
        <v/>
      </c>
      <c r="CS905" s="35">
        <f>CR905-BG905</f>
        <v/>
      </c>
      <c r="CT905" s="35">
        <f>CS905-BH905</f>
        <v/>
      </c>
      <c r="CU905" s="35">
        <f>CT905-BI905</f>
        <v/>
      </c>
      <c r="CV905" s="35">
        <f>CU905-BJ905</f>
        <v/>
      </c>
      <c r="CW905" s="38">
        <f>CV905-BK905</f>
        <v/>
      </c>
      <c r="CX905" s="38">
        <f>CW905-BL905</f>
        <v/>
      </c>
      <c r="CY905" s="38">
        <f>CX905-BM905</f>
        <v/>
      </c>
      <c r="CZ905" s="39">
        <f>CY905-BN905</f>
        <v/>
      </c>
      <c r="DA905" s="35" t="n"/>
    </row>
    <row r="906">
      <c r="D906" s="19" t="n"/>
      <c r="E906" s="19" t="n"/>
      <c r="F906" s="21" t="n"/>
      <c r="G906" s="21" t="n"/>
      <c r="H906" s="21" t="n"/>
      <c r="I906" s="19" t="n"/>
      <c r="J906" s="19" t="n"/>
      <c r="K906" s="21" t="n"/>
      <c r="L906" s="21" t="n"/>
      <c r="M906" s="22" t="n"/>
      <c r="N906" s="22" t="n"/>
      <c r="O906" s="19" t="n"/>
      <c r="P906" s="21" t="n"/>
      <c r="Q906" s="167">
        <f>'Cutting Rules'!AD906</f>
        <v/>
      </c>
      <c r="R906" s="168" t="n"/>
      <c r="S906" s="24" t="n"/>
      <c r="T906" s="169" t="inlineStr"/>
      <c r="U906" s="19" t="n"/>
      <c r="V906" s="25" t="n"/>
      <c r="W906" s="26" t="n"/>
      <c r="X906" s="27" t="n"/>
      <c r="Y906" s="47" t="n"/>
      <c r="Z906" s="121">
        <f>IFERROR(VLOOKUP(E906,[1]route!$E$3:$BL$10005,59,0),"")&amp;IFERROR(VLOOKUP(E906,[1]route!$E$3:$BL$10005,60,0),"")</f>
        <v/>
      </c>
      <c r="AA906" s="172">
        <f>IF(R906&gt;V906,R906-V906,0)</f>
        <v/>
      </c>
      <c r="AB906" s="173">
        <f>AA906*O906*N906/1000</f>
        <v/>
      </c>
      <c r="AC906" s="4">
        <f>IFERROR(MATCH($X906,$BP906:$CZ906,0),"")</f>
        <v/>
      </c>
      <c r="AD906" s="29" t="n">
        <v>0</v>
      </c>
      <c r="AE906" s="30">
        <f>SUMIF([1]route!$E$3:$E$10005,E906,[1]!Table1[1])</f>
        <v/>
      </c>
      <c r="AF906" s="30">
        <f>SUMIF([1]route!$E$3:$E$10005,E906,[1]!Table1[2])</f>
        <v/>
      </c>
      <c r="AG906" s="30">
        <f>SUMIF([1]route!$E$3:$E$10005,E906,[1]!Table1[3])</f>
        <v/>
      </c>
      <c r="AH906" s="30">
        <f>SUMIF([1]route!$E$3:$E$10005,E906,[1]!Table1[4])</f>
        <v/>
      </c>
      <c r="AI906" s="30">
        <f>SUMIF([1]route!$E$3:$E$10005,E906,[1]!Table1[5])</f>
        <v/>
      </c>
      <c r="AJ906" s="30">
        <f>SUMIF([1]route!$E$3:$E$10005,E906,[1]!Table1[6])</f>
        <v/>
      </c>
      <c r="AK906" s="30">
        <f>SUMIF([1]route!$E$3:$E$10005,E906,[1]!Table1[7])</f>
        <v/>
      </c>
      <c r="AL906" s="30">
        <f>SUMIF([1]route!$E$3:$E$10005,E906,[1]!Table1[8])</f>
        <v/>
      </c>
      <c r="AM906" s="30">
        <f>SUMIF([1]route!$E$3:$E$10005,E906,[1]!Table1[9])</f>
        <v/>
      </c>
      <c r="AN906" s="30">
        <f>SUMIF([1]route!$E$3:$E$10005,E906,[1]!Table1[10])</f>
        <v/>
      </c>
      <c r="AO906" s="30">
        <f>SUMIF([1]route!$E$3:$E$10005,E906,[1]!Table1[11])</f>
        <v/>
      </c>
      <c r="AP906" s="30">
        <f>SUMIF([1]route!$E$3:$E$10005,E906,[1]!Table1[12])</f>
        <v/>
      </c>
      <c r="AQ906" s="30">
        <f>SUMIF([1]route!$E$3:$E$10005,E906,[1]!Table1[13])</f>
        <v/>
      </c>
      <c r="AR906" s="30">
        <f>SUMIF([1]route!$E$3:$E$10005,E906,[1]!Table1[14])</f>
        <v/>
      </c>
      <c r="AS906" s="30">
        <f>SUMIF([1]route!$E$3:$E$10005,E906,[1]!Table1[15])</f>
        <v/>
      </c>
      <c r="AT906" s="30">
        <f>SUMIF([1]route!$E$3:$E$10005,E906,[1]!Table1[16])</f>
        <v/>
      </c>
      <c r="AU906" s="30">
        <f>SUMIF([1]route!$E$3:$E$10005,E906,[1]!Table1[17])</f>
        <v/>
      </c>
      <c r="AV906" s="30">
        <f>SUMIF([1]route!$E$3:$E$10005,E906,[1]!Table1[18])</f>
        <v/>
      </c>
      <c r="AW906" s="30">
        <f>SUMIF([1]route!$E$3:$E$10005,E906,[1]!Table1[19])</f>
        <v/>
      </c>
      <c r="AX906" s="30">
        <f>SUMIF([1]route!$E$3:$E$10005,E906,[1]!Table1[20])</f>
        <v/>
      </c>
      <c r="AY906" s="30">
        <f>SUMIF([1]route!$E$3:$E$10005,E906,[1]!Table1[21])</f>
        <v/>
      </c>
      <c r="AZ906" s="30">
        <f>SUMIF([1]route!$E$3:$E$10005,E906,[1]!Table1[22])</f>
        <v/>
      </c>
      <c r="BA906" s="30">
        <f>SUMIF([1]route!$E$3:$E$10005,E906,[1]!Table1[23])</f>
        <v/>
      </c>
      <c r="BB906" s="30">
        <f>SUMIF([1]route!$E$3:$E$10005,E906,[1]!Table1[24])</f>
        <v/>
      </c>
      <c r="BC906" s="30">
        <f>SUMIF([1]route!$E$3:$E$10005,E906,[1]!Table1[25])</f>
        <v/>
      </c>
      <c r="BD906" s="30">
        <f>SUMIF([1]route!$E$3:$E$10005,E906,[1]!Table1[26])</f>
        <v/>
      </c>
      <c r="BE906" s="30">
        <f>SUMIF([1]route!$E$3:$E$10005,E906,[1]!Table1[27])</f>
        <v/>
      </c>
      <c r="BF906" s="30">
        <f>SUMIF([1]route!$E$3:$E$10005,E906,[1]!Table1[28])</f>
        <v/>
      </c>
      <c r="BG906" s="30">
        <f>SUMIF([1]route!$E$3:$E$10005,E906,[1]!Table1[29])</f>
        <v/>
      </c>
      <c r="BH906" s="30">
        <f>SUMIF([1]route!$E$3:$E$10005,E906,[1]!Table1[30])</f>
        <v/>
      </c>
      <c r="BI906" s="30">
        <f>SUMIF([1]route!$E$3:$E$10005,E906,[1]!Table1[31])</f>
        <v/>
      </c>
      <c r="BJ906" s="30">
        <f>SUMIF([1]route!$E$3:$E$10005,E906,[1]!Table1[Remain PO])</f>
        <v/>
      </c>
      <c r="BK906" s="31">
        <f>SUMIF([1]route!$E$3:$E$10005,E906,[1]!Table1[N+1])</f>
        <v/>
      </c>
      <c r="BL906" s="31">
        <f>SUMIF([1]route!$E$3:$E$10005,E906,[1]!Table1[N+2])</f>
        <v/>
      </c>
      <c r="BM906" s="31">
        <f>SUMIF([1]route!$E$3:$E$10005,E906,[1]!Table1[N+3])</f>
        <v/>
      </c>
      <c r="BN906" s="32">
        <f>SUMIF([1]route!$E$3:$E$10005,E906,[1]!Table1[N+4])</f>
        <v/>
      </c>
      <c r="BP906" s="37">
        <f>$V906-$AD906</f>
        <v/>
      </c>
      <c r="BQ906" s="35">
        <f>BP906-AE906</f>
        <v/>
      </c>
      <c r="BR906" s="35">
        <f>BQ906-AF906</f>
        <v/>
      </c>
      <c r="BS906" s="35">
        <f>BR906-AG906</f>
        <v/>
      </c>
      <c r="BT906" s="35">
        <f>BS906-AH906</f>
        <v/>
      </c>
      <c r="BU906" s="35">
        <f>BT906-AI906</f>
        <v/>
      </c>
      <c r="BV906" s="35">
        <f>BU906-AJ906</f>
        <v/>
      </c>
      <c r="BW906" s="35">
        <f>BV906-AK906</f>
        <v/>
      </c>
      <c r="BX906" s="35">
        <f>BW906-AL906</f>
        <v/>
      </c>
      <c r="BY906" s="35">
        <f>BX906-AM906</f>
        <v/>
      </c>
      <c r="BZ906" s="35">
        <f>BY906-AN906</f>
        <v/>
      </c>
      <c r="CA906" s="35">
        <f>BZ906-AO906</f>
        <v/>
      </c>
      <c r="CB906" s="35">
        <f>CA906-AP906</f>
        <v/>
      </c>
      <c r="CC906" s="35">
        <f>CB906-AQ906</f>
        <v/>
      </c>
      <c r="CD906" s="35">
        <f>CC906-AR906</f>
        <v/>
      </c>
      <c r="CE906" s="35">
        <f>CD906-AS906</f>
        <v/>
      </c>
      <c r="CF906" s="35">
        <f>CE906-AT906</f>
        <v/>
      </c>
      <c r="CG906" s="35">
        <f>CF906-AU906</f>
        <v/>
      </c>
      <c r="CH906" s="35">
        <f>CG906-AV906</f>
        <v/>
      </c>
      <c r="CI906" s="35">
        <f>CH906-AW906</f>
        <v/>
      </c>
      <c r="CJ906" s="35">
        <f>CI906-AX906</f>
        <v/>
      </c>
      <c r="CK906" s="35">
        <f>CJ906-AY906</f>
        <v/>
      </c>
      <c r="CL906" s="35">
        <f>CK906-AZ906</f>
        <v/>
      </c>
      <c r="CM906" s="35">
        <f>CL906-BA906</f>
        <v/>
      </c>
      <c r="CN906" s="35">
        <f>CM906-BB906</f>
        <v/>
      </c>
      <c r="CO906" s="35">
        <f>CN906-BC906</f>
        <v/>
      </c>
      <c r="CP906" s="35">
        <f>CO906-BD906</f>
        <v/>
      </c>
      <c r="CQ906" s="35">
        <f>CP906-BE906</f>
        <v/>
      </c>
      <c r="CR906" s="35">
        <f>CQ906-BF906</f>
        <v/>
      </c>
      <c r="CS906" s="35">
        <f>CR906-BG906</f>
        <v/>
      </c>
      <c r="CT906" s="35">
        <f>CS906-BH906</f>
        <v/>
      </c>
      <c r="CU906" s="35">
        <f>CT906-BI906</f>
        <v/>
      </c>
      <c r="CV906" s="35">
        <f>CU906-BJ906</f>
        <v/>
      </c>
      <c r="CW906" s="38">
        <f>CV906-BK906</f>
        <v/>
      </c>
      <c r="CX906" s="38">
        <f>CW906-BL906</f>
        <v/>
      </c>
      <c r="CY906" s="38">
        <f>CX906-BM906</f>
        <v/>
      </c>
      <c r="CZ906" s="39">
        <f>CY906-BN906</f>
        <v/>
      </c>
      <c r="DA906" s="35" t="n"/>
    </row>
    <row r="907">
      <c r="D907" s="19" t="n"/>
      <c r="E907" s="19" t="n"/>
      <c r="F907" s="21" t="n"/>
      <c r="G907" s="21" t="n"/>
      <c r="H907" s="21" t="n"/>
      <c r="I907" s="19" t="n"/>
      <c r="J907" s="19" t="n"/>
      <c r="K907" s="21" t="n"/>
      <c r="L907" s="21" t="n"/>
      <c r="M907" s="22" t="n"/>
      <c r="N907" s="22" t="n"/>
      <c r="O907" s="19" t="n"/>
      <c r="P907" s="21" t="n"/>
      <c r="Q907" s="167">
        <f>'Cutting Rules'!AD907</f>
        <v/>
      </c>
      <c r="R907" s="168" t="n"/>
      <c r="S907" s="24" t="n"/>
      <c r="T907" s="169" t="inlineStr"/>
      <c r="U907" s="19" t="n"/>
      <c r="V907" s="25" t="n"/>
      <c r="W907" s="26" t="n"/>
      <c r="X907" s="27" t="n"/>
      <c r="Y907" s="47" t="n"/>
      <c r="Z907" s="121">
        <f>IFERROR(VLOOKUP(E907,[1]route!$E$3:$BL$10005,59,0),"")&amp;IFERROR(VLOOKUP(E907,[1]route!$E$3:$BL$10005,60,0),"")</f>
        <v/>
      </c>
      <c r="AA907" s="172">
        <f>IF(R907&gt;V907,R907-V907,0)</f>
        <v/>
      </c>
      <c r="AB907" s="173">
        <f>AA907*O907*N907/1000</f>
        <v/>
      </c>
      <c r="AC907" s="4">
        <f>IFERROR(MATCH($X907,$BP907:$CZ907,0),"")</f>
        <v/>
      </c>
      <c r="AD907" s="29" t="n">
        <v>0</v>
      </c>
      <c r="AE907" s="30">
        <f>SUMIF([1]route!$E$3:$E$10005,E907,[1]!Table1[1])</f>
        <v/>
      </c>
      <c r="AF907" s="30">
        <f>SUMIF([1]route!$E$3:$E$10005,E907,[1]!Table1[2])</f>
        <v/>
      </c>
      <c r="AG907" s="30">
        <f>SUMIF([1]route!$E$3:$E$10005,E907,[1]!Table1[3])</f>
        <v/>
      </c>
      <c r="AH907" s="30">
        <f>SUMIF([1]route!$E$3:$E$10005,E907,[1]!Table1[4])</f>
        <v/>
      </c>
      <c r="AI907" s="30">
        <f>SUMIF([1]route!$E$3:$E$10005,E907,[1]!Table1[5])</f>
        <v/>
      </c>
      <c r="AJ907" s="30">
        <f>SUMIF([1]route!$E$3:$E$10005,E907,[1]!Table1[6])</f>
        <v/>
      </c>
      <c r="AK907" s="30">
        <f>SUMIF([1]route!$E$3:$E$10005,E907,[1]!Table1[7])</f>
        <v/>
      </c>
      <c r="AL907" s="30">
        <f>SUMIF([1]route!$E$3:$E$10005,E907,[1]!Table1[8])</f>
        <v/>
      </c>
      <c r="AM907" s="30">
        <f>SUMIF([1]route!$E$3:$E$10005,E907,[1]!Table1[9])</f>
        <v/>
      </c>
      <c r="AN907" s="30">
        <f>SUMIF([1]route!$E$3:$E$10005,E907,[1]!Table1[10])</f>
        <v/>
      </c>
      <c r="AO907" s="30">
        <f>SUMIF([1]route!$E$3:$E$10005,E907,[1]!Table1[11])</f>
        <v/>
      </c>
      <c r="AP907" s="30">
        <f>SUMIF([1]route!$E$3:$E$10005,E907,[1]!Table1[12])</f>
        <v/>
      </c>
      <c r="AQ907" s="30">
        <f>SUMIF([1]route!$E$3:$E$10005,E907,[1]!Table1[13])</f>
        <v/>
      </c>
      <c r="AR907" s="30">
        <f>SUMIF([1]route!$E$3:$E$10005,E907,[1]!Table1[14])</f>
        <v/>
      </c>
      <c r="AS907" s="30">
        <f>SUMIF([1]route!$E$3:$E$10005,E907,[1]!Table1[15])</f>
        <v/>
      </c>
      <c r="AT907" s="30">
        <f>SUMIF([1]route!$E$3:$E$10005,E907,[1]!Table1[16])</f>
        <v/>
      </c>
      <c r="AU907" s="30">
        <f>SUMIF([1]route!$E$3:$E$10005,E907,[1]!Table1[17])</f>
        <v/>
      </c>
      <c r="AV907" s="30">
        <f>SUMIF([1]route!$E$3:$E$10005,E907,[1]!Table1[18])</f>
        <v/>
      </c>
      <c r="AW907" s="30">
        <f>SUMIF([1]route!$E$3:$E$10005,E907,[1]!Table1[19])</f>
        <v/>
      </c>
      <c r="AX907" s="30">
        <f>SUMIF([1]route!$E$3:$E$10005,E907,[1]!Table1[20])</f>
        <v/>
      </c>
      <c r="AY907" s="30">
        <f>SUMIF([1]route!$E$3:$E$10005,E907,[1]!Table1[21])</f>
        <v/>
      </c>
      <c r="AZ907" s="30">
        <f>SUMIF([1]route!$E$3:$E$10005,E907,[1]!Table1[22])</f>
        <v/>
      </c>
      <c r="BA907" s="30">
        <f>SUMIF([1]route!$E$3:$E$10005,E907,[1]!Table1[23])</f>
        <v/>
      </c>
      <c r="BB907" s="30">
        <f>SUMIF([1]route!$E$3:$E$10005,E907,[1]!Table1[24])</f>
        <v/>
      </c>
      <c r="BC907" s="30">
        <f>SUMIF([1]route!$E$3:$E$10005,E907,[1]!Table1[25])</f>
        <v/>
      </c>
      <c r="BD907" s="30">
        <f>SUMIF([1]route!$E$3:$E$10005,E907,[1]!Table1[26])</f>
        <v/>
      </c>
      <c r="BE907" s="30">
        <f>SUMIF([1]route!$E$3:$E$10005,E907,[1]!Table1[27])</f>
        <v/>
      </c>
      <c r="BF907" s="30">
        <f>SUMIF([1]route!$E$3:$E$10005,E907,[1]!Table1[28])</f>
        <v/>
      </c>
      <c r="BG907" s="30">
        <f>SUMIF([1]route!$E$3:$E$10005,E907,[1]!Table1[29])</f>
        <v/>
      </c>
      <c r="BH907" s="30">
        <f>SUMIF([1]route!$E$3:$E$10005,E907,[1]!Table1[30])</f>
        <v/>
      </c>
      <c r="BI907" s="30">
        <f>SUMIF([1]route!$E$3:$E$10005,E907,[1]!Table1[31])</f>
        <v/>
      </c>
      <c r="BJ907" s="30">
        <f>SUMIF([1]route!$E$3:$E$10005,E907,[1]!Table1[Remain PO])</f>
        <v/>
      </c>
      <c r="BK907" s="31">
        <f>SUMIF([1]route!$E$3:$E$10005,E907,[1]!Table1[N+1])</f>
        <v/>
      </c>
      <c r="BL907" s="31">
        <f>SUMIF([1]route!$E$3:$E$10005,E907,[1]!Table1[N+2])</f>
        <v/>
      </c>
      <c r="BM907" s="31">
        <f>SUMIF([1]route!$E$3:$E$10005,E907,[1]!Table1[N+3])</f>
        <v/>
      </c>
      <c r="BN907" s="32">
        <f>SUMIF([1]route!$E$3:$E$10005,E907,[1]!Table1[N+4])</f>
        <v/>
      </c>
      <c r="BP907" s="37">
        <f>$V907-$AD907</f>
        <v/>
      </c>
      <c r="BQ907" s="35">
        <f>BP907-AE907</f>
        <v/>
      </c>
      <c r="BR907" s="35">
        <f>BQ907-AF907</f>
        <v/>
      </c>
      <c r="BS907" s="35">
        <f>BR907-AG907</f>
        <v/>
      </c>
      <c r="BT907" s="35">
        <f>BS907-AH907</f>
        <v/>
      </c>
      <c r="BU907" s="35">
        <f>BT907-AI907</f>
        <v/>
      </c>
      <c r="BV907" s="35">
        <f>BU907-AJ907</f>
        <v/>
      </c>
      <c r="BW907" s="35">
        <f>BV907-AK907</f>
        <v/>
      </c>
      <c r="BX907" s="35">
        <f>BW907-AL907</f>
        <v/>
      </c>
      <c r="BY907" s="35">
        <f>BX907-AM907</f>
        <v/>
      </c>
      <c r="BZ907" s="35">
        <f>BY907-AN907</f>
        <v/>
      </c>
      <c r="CA907" s="35">
        <f>BZ907-AO907</f>
        <v/>
      </c>
      <c r="CB907" s="35">
        <f>CA907-AP907</f>
        <v/>
      </c>
      <c r="CC907" s="35">
        <f>CB907-AQ907</f>
        <v/>
      </c>
      <c r="CD907" s="35">
        <f>CC907-AR907</f>
        <v/>
      </c>
      <c r="CE907" s="35">
        <f>CD907-AS907</f>
        <v/>
      </c>
      <c r="CF907" s="35">
        <f>CE907-AT907</f>
        <v/>
      </c>
      <c r="CG907" s="35">
        <f>CF907-AU907</f>
        <v/>
      </c>
      <c r="CH907" s="35">
        <f>CG907-AV907</f>
        <v/>
      </c>
      <c r="CI907" s="35">
        <f>CH907-AW907</f>
        <v/>
      </c>
      <c r="CJ907" s="35">
        <f>CI907-AX907</f>
        <v/>
      </c>
      <c r="CK907" s="35">
        <f>CJ907-AY907</f>
        <v/>
      </c>
      <c r="CL907" s="35">
        <f>CK907-AZ907</f>
        <v/>
      </c>
      <c r="CM907" s="35">
        <f>CL907-BA907</f>
        <v/>
      </c>
      <c r="CN907" s="35">
        <f>CM907-BB907</f>
        <v/>
      </c>
      <c r="CO907" s="35">
        <f>CN907-BC907</f>
        <v/>
      </c>
      <c r="CP907" s="35">
        <f>CO907-BD907</f>
        <v/>
      </c>
      <c r="CQ907" s="35">
        <f>CP907-BE907</f>
        <v/>
      </c>
      <c r="CR907" s="35">
        <f>CQ907-BF907</f>
        <v/>
      </c>
      <c r="CS907" s="35">
        <f>CR907-BG907</f>
        <v/>
      </c>
      <c r="CT907" s="35">
        <f>CS907-BH907</f>
        <v/>
      </c>
      <c r="CU907" s="35">
        <f>CT907-BI907</f>
        <v/>
      </c>
      <c r="CV907" s="35">
        <f>CU907-BJ907</f>
        <v/>
      </c>
      <c r="CW907" s="38">
        <f>CV907-BK907</f>
        <v/>
      </c>
      <c r="CX907" s="38">
        <f>CW907-BL907</f>
        <v/>
      </c>
      <c r="CY907" s="38">
        <f>CX907-BM907</f>
        <v/>
      </c>
      <c r="CZ907" s="39">
        <f>CY907-BN907</f>
        <v/>
      </c>
      <c r="DA907" s="35" t="n"/>
    </row>
    <row r="908">
      <c r="D908" s="19" t="n"/>
      <c r="E908" s="19" t="n"/>
      <c r="F908" s="21" t="n"/>
      <c r="G908" s="21" t="n"/>
      <c r="H908" s="21" t="n"/>
      <c r="I908" s="19" t="n"/>
      <c r="J908" s="19" t="n"/>
      <c r="K908" s="21" t="n"/>
      <c r="L908" s="21" t="n"/>
      <c r="M908" s="22" t="n"/>
      <c r="N908" s="22" t="n"/>
      <c r="O908" s="19" t="n"/>
      <c r="P908" s="21" t="n"/>
      <c r="Q908" s="167">
        <f>'Cutting Rules'!AD908</f>
        <v/>
      </c>
      <c r="R908" s="168" t="n"/>
      <c r="S908" s="24" t="n"/>
      <c r="T908" s="169" t="inlineStr"/>
      <c r="U908" s="19" t="n"/>
      <c r="V908" s="25" t="n"/>
      <c r="W908" s="26" t="n"/>
      <c r="X908" s="27" t="n"/>
      <c r="Y908" s="47" t="n"/>
      <c r="Z908" s="121">
        <f>IFERROR(VLOOKUP(E908,[1]route!$E$3:$BL$10005,59,0),"")&amp;IFERROR(VLOOKUP(E908,[1]route!$E$3:$BL$10005,60,0),"")</f>
        <v/>
      </c>
      <c r="AA908" s="172">
        <f>IF(R908&gt;V908,R908-V908,0)</f>
        <v/>
      </c>
      <c r="AB908" s="173">
        <f>AA908*O908*N908/1000</f>
        <v/>
      </c>
      <c r="AC908" s="4">
        <f>IFERROR(MATCH($X908,$BP908:$CZ908,0),"")</f>
        <v/>
      </c>
      <c r="AD908" s="29" t="n">
        <v>0</v>
      </c>
      <c r="AE908" s="30">
        <f>SUMIF([1]route!$E$3:$E$10005,E908,[1]!Table1[1])</f>
        <v/>
      </c>
      <c r="AF908" s="30">
        <f>SUMIF([1]route!$E$3:$E$10005,E908,[1]!Table1[2])</f>
        <v/>
      </c>
      <c r="AG908" s="30">
        <f>SUMIF([1]route!$E$3:$E$10005,E908,[1]!Table1[3])</f>
        <v/>
      </c>
      <c r="AH908" s="30">
        <f>SUMIF([1]route!$E$3:$E$10005,E908,[1]!Table1[4])</f>
        <v/>
      </c>
      <c r="AI908" s="30">
        <f>SUMIF([1]route!$E$3:$E$10005,E908,[1]!Table1[5])</f>
        <v/>
      </c>
      <c r="AJ908" s="30">
        <f>SUMIF([1]route!$E$3:$E$10005,E908,[1]!Table1[6])</f>
        <v/>
      </c>
      <c r="AK908" s="30">
        <f>SUMIF([1]route!$E$3:$E$10005,E908,[1]!Table1[7])</f>
        <v/>
      </c>
      <c r="AL908" s="30">
        <f>SUMIF([1]route!$E$3:$E$10005,E908,[1]!Table1[8])</f>
        <v/>
      </c>
      <c r="AM908" s="30">
        <f>SUMIF([1]route!$E$3:$E$10005,E908,[1]!Table1[9])</f>
        <v/>
      </c>
      <c r="AN908" s="30">
        <f>SUMIF([1]route!$E$3:$E$10005,E908,[1]!Table1[10])</f>
        <v/>
      </c>
      <c r="AO908" s="30">
        <f>SUMIF([1]route!$E$3:$E$10005,E908,[1]!Table1[11])</f>
        <v/>
      </c>
      <c r="AP908" s="30">
        <f>SUMIF([1]route!$E$3:$E$10005,E908,[1]!Table1[12])</f>
        <v/>
      </c>
      <c r="AQ908" s="30">
        <f>SUMIF([1]route!$E$3:$E$10005,E908,[1]!Table1[13])</f>
        <v/>
      </c>
      <c r="AR908" s="30">
        <f>SUMIF([1]route!$E$3:$E$10005,E908,[1]!Table1[14])</f>
        <v/>
      </c>
      <c r="AS908" s="30">
        <f>SUMIF([1]route!$E$3:$E$10005,E908,[1]!Table1[15])</f>
        <v/>
      </c>
      <c r="AT908" s="30">
        <f>SUMIF([1]route!$E$3:$E$10005,E908,[1]!Table1[16])</f>
        <v/>
      </c>
      <c r="AU908" s="30">
        <f>SUMIF([1]route!$E$3:$E$10005,E908,[1]!Table1[17])</f>
        <v/>
      </c>
      <c r="AV908" s="30">
        <f>SUMIF([1]route!$E$3:$E$10005,E908,[1]!Table1[18])</f>
        <v/>
      </c>
      <c r="AW908" s="30">
        <f>SUMIF([1]route!$E$3:$E$10005,E908,[1]!Table1[19])</f>
        <v/>
      </c>
      <c r="AX908" s="30">
        <f>SUMIF([1]route!$E$3:$E$10005,E908,[1]!Table1[20])</f>
        <v/>
      </c>
      <c r="AY908" s="30">
        <f>SUMIF([1]route!$E$3:$E$10005,E908,[1]!Table1[21])</f>
        <v/>
      </c>
      <c r="AZ908" s="30">
        <f>SUMIF([1]route!$E$3:$E$10005,E908,[1]!Table1[22])</f>
        <v/>
      </c>
      <c r="BA908" s="30">
        <f>SUMIF([1]route!$E$3:$E$10005,E908,[1]!Table1[23])</f>
        <v/>
      </c>
      <c r="BB908" s="30">
        <f>SUMIF([1]route!$E$3:$E$10005,E908,[1]!Table1[24])</f>
        <v/>
      </c>
      <c r="BC908" s="30">
        <f>SUMIF([1]route!$E$3:$E$10005,E908,[1]!Table1[25])</f>
        <v/>
      </c>
      <c r="BD908" s="30">
        <f>SUMIF([1]route!$E$3:$E$10005,E908,[1]!Table1[26])</f>
        <v/>
      </c>
      <c r="BE908" s="30">
        <f>SUMIF([1]route!$E$3:$E$10005,E908,[1]!Table1[27])</f>
        <v/>
      </c>
      <c r="BF908" s="30">
        <f>SUMIF([1]route!$E$3:$E$10005,E908,[1]!Table1[28])</f>
        <v/>
      </c>
      <c r="BG908" s="30">
        <f>SUMIF([1]route!$E$3:$E$10005,E908,[1]!Table1[29])</f>
        <v/>
      </c>
      <c r="BH908" s="30">
        <f>SUMIF([1]route!$E$3:$E$10005,E908,[1]!Table1[30])</f>
        <v/>
      </c>
      <c r="BI908" s="30">
        <f>SUMIF([1]route!$E$3:$E$10005,E908,[1]!Table1[31])</f>
        <v/>
      </c>
      <c r="BJ908" s="30">
        <f>SUMIF([1]route!$E$3:$E$10005,E908,[1]!Table1[Remain PO])</f>
        <v/>
      </c>
      <c r="BK908" s="31">
        <f>SUMIF([1]route!$E$3:$E$10005,E908,[1]!Table1[N+1])</f>
        <v/>
      </c>
      <c r="BL908" s="31">
        <f>SUMIF([1]route!$E$3:$E$10005,E908,[1]!Table1[N+2])</f>
        <v/>
      </c>
      <c r="BM908" s="31">
        <f>SUMIF([1]route!$E$3:$E$10005,E908,[1]!Table1[N+3])</f>
        <v/>
      </c>
      <c r="BN908" s="32">
        <f>SUMIF([1]route!$E$3:$E$10005,E908,[1]!Table1[N+4])</f>
        <v/>
      </c>
      <c r="BP908" s="37">
        <f>$V908-$AD908</f>
        <v/>
      </c>
      <c r="BQ908" s="35">
        <f>BP908-AE908</f>
        <v/>
      </c>
      <c r="BR908" s="35">
        <f>BQ908-AF908</f>
        <v/>
      </c>
      <c r="BS908" s="35">
        <f>BR908-AG908</f>
        <v/>
      </c>
      <c r="BT908" s="35">
        <f>BS908-AH908</f>
        <v/>
      </c>
      <c r="BU908" s="35">
        <f>BT908-AI908</f>
        <v/>
      </c>
      <c r="BV908" s="35">
        <f>BU908-AJ908</f>
        <v/>
      </c>
      <c r="BW908" s="35">
        <f>BV908-AK908</f>
        <v/>
      </c>
      <c r="BX908" s="35">
        <f>BW908-AL908</f>
        <v/>
      </c>
      <c r="BY908" s="35">
        <f>BX908-AM908</f>
        <v/>
      </c>
      <c r="BZ908" s="35">
        <f>BY908-AN908</f>
        <v/>
      </c>
      <c r="CA908" s="35">
        <f>BZ908-AO908</f>
        <v/>
      </c>
      <c r="CB908" s="35">
        <f>CA908-AP908</f>
        <v/>
      </c>
      <c r="CC908" s="35">
        <f>CB908-AQ908</f>
        <v/>
      </c>
      <c r="CD908" s="35">
        <f>CC908-AR908</f>
        <v/>
      </c>
      <c r="CE908" s="35">
        <f>CD908-AS908</f>
        <v/>
      </c>
      <c r="CF908" s="35">
        <f>CE908-AT908</f>
        <v/>
      </c>
      <c r="CG908" s="35">
        <f>CF908-AU908</f>
        <v/>
      </c>
      <c r="CH908" s="35">
        <f>CG908-AV908</f>
        <v/>
      </c>
      <c r="CI908" s="35">
        <f>CH908-AW908</f>
        <v/>
      </c>
      <c r="CJ908" s="35">
        <f>CI908-AX908</f>
        <v/>
      </c>
      <c r="CK908" s="35">
        <f>CJ908-AY908</f>
        <v/>
      </c>
      <c r="CL908" s="35">
        <f>CK908-AZ908</f>
        <v/>
      </c>
      <c r="CM908" s="35">
        <f>CL908-BA908</f>
        <v/>
      </c>
      <c r="CN908" s="35">
        <f>CM908-BB908</f>
        <v/>
      </c>
      <c r="CO908" s="35">
        <f>CN908-BC908</f>
        <v/>
      </c>
      <c r="CP908" s="35">
        <f>CO908-BD908</f>
        <v/>
      </c>
      <c r="CQ908" s="35">
        <f>CP908-BE908</f>
        <v/>
      </c>
      <c r="CR908" s="35">
        <f>CQ908-BF908</f>
        <v/>
      </c>
      <c r="CS908" s="35">
        <f>CR908-BG908</f>
        <v/>
      </c>
      <c r="CT908" s="35">
        <f>CS908-BH908</f>
        <v/>
      </c>
      <c r="CU908" s="35">
        <f>CT908-BI908</f>
        <v/>
      </c>
      <c r="CV908" s="35">
        <f>CU908-BJ908</f>
        <v/>
      </c>
      <c r="CW908" s="38">
        <f>CV908-BK908</f>
        <v/>
      </c>
      <c r="CX908" s="38">
        <f>CW908-BL908</f>
        <v/>
      </c>
      <c r="CY908" s="38">
        <f>CX908-BM908</f>
        <v/>
      </c>
      <c r="CZ908" s="39">
        <f>CY908-BN908</f>
        <v/>
      </c>
      <c r="DA908" s="35" t="n"/>
    </row>
    <row r="909">
      <c r="D909" s="19" t="n"/>
      <c r="E909" s="19" t="n"/>
      <c r="F909" s="21" t="n"/>
      <c r="G909" s="21" t="n"/>
      <c r="H909" s="21" t="n"/>
      <c r="I909" s="19" t="n"/>
      <c r="J909" s="19" t="n"/>
      <c r="K909" s="21" t="n"/>
      <c r="L909" s="21" t="n"/>
      <c r="M909" s="22" t="n"/>
      <c r="N909" s="22" t="n"/>
      <c r="O909" s="19" t="n"/>
      <c r="P909" s="21" t="n"/>
      <c r="Q909" s="167">
        <f>'Cutting Rules'!AD909</f>
        <v/>
      </c>
      <c r="R909" s="168" t="n"/>
      <c r="S909" s="24" t="n"/>
      <c r="T909" s="169" t="inlineStr"/>
      <c r="U909" s="19" t="n"/>
      <c r="V909" s="25" t="n"/>
      <c r="W909" s="26" t="n"/>
      <c r="X909" s="27" t="n"/>
      <c r="Y909" s="47" t="n"/>
      <c r="Z909" s="121">
        <f>IFERROR(VLOOKUP(E909,[1]route!$E$3:$BL$10005,59,0),"")&amp;IFERROR(VLOOKUP(E909,[1]route!$E$3:$BL$10005,60,0),"")</f>
        <v/>
      </c>
      <c r="AA909" s="172">
        <f>IF(R909&gt;V909,R909-V909,0)</f>
        <v/>
      </c>
      <c r="AB909" s="173">
        <f>AA909*O909*N909/1000</f>
        <v/>
      </c>
      <c r="AC909" s="4">
        <f>IFERROR(MATCH($X909,$BP909:$CZ909,0),"")</f>
        <v/>
      </c>
      <c r="AD909" s="29" t="n">
        <v>0</v>
      </c>
      <c r="AE909" s="30">
        <f>SUMIF([1]route!$E$3:$E$10005,E909,[1]!Table1[1])</f>
        <v/>
      </c>
      <c r="AF909" s="30">
        <f>SUMIF([1]route!$E$3:$E$10005,E909,[1]!Table1[2])</f>
        <v/>
      </c>
      <c r="AG909" s="30">
        <f>SUMIF([1]route!$E$3:$E$10005,E909,[1]!Table1[3])</f>
        <v/>
      </c>
      <c r="AH909" s="30">
        <f>SUMIF([1]route!$E$3:$E$10005,E909,[1]!Table1[4])</f>
        <v/>
      </c>
      <c r="AI909" s="30">
        <f>SUMIF([1]route!$E$3:$E$10005,E909,[1]!Table1[5])</f>
        <v/>
      </c>
      <c r="AJ909" s="30">
        <f>SUMIF([1]route!$E$3:$E$10005,E909,[1]!Table1[6])</f>
        <v/>
      </c>
      <c r="AK909" s="30">
        <f>SUMIF([1]route!$E$3:$E$10005,E909,[1]!Table1[7])</f>
        <v/>
      </c>
      <c r="AL909" s="30">
        <f>SUMIF([1]route!$E$3:$E$10005,E909,[1]!Table1[8])</f>
        <v/>
      </c>
      <c r="AM909" s="30">
        <f>SUMIF([1]route!$E$3:$E$10005,E909,[1]!Table1[9])</f>
        <v/>
      </c>
      <c r="AN909" s="30">
        <f>SUMIF([1]route!$E$3:$E$10005,E909,[1]!Table1[10])</f>
        <v/>
      </c>
      <c r="AO909" s="30">
        <f>SUMIF([1]route!$E$3:$E$10005,E909,[1]!Table1[11])</f>
        <v/>
      </c>
      <c r="AP909" s="30">
        <f>SUMIF([1]route!$E$3:$E$10005,E909,[1]!Table1[12])</f>
        <v/>
      </c>
      <c r="AQ909" s="30">
        <f>SUMIF([1]route!$E$3:$E$10005,E909,[1]!Table1[13])</f>
        <v/>
      </c>
      <c r="AR909" s="30">
        <f>SUMIF([1]route!$E$3:$E$10005,E909,[1]!Table1[14])</f>
        <v/>
      </c>
      <c r="AS909" s="30">
        <f>SUMIF([1]route!$E$3:$E$10005,E909,[1]!Table1[15])</f>
        <v/>
      </c>
      <c r="AT909" s="30">
        <f>SUMIF([1]route!$E$3:$E$10005,E909,[1]!Table1[16])</f>
        <v/>
      </c>
      <c r="AU909" s="30">
        <f>SUMIF([1]route!$E$3:$E$10005,E909,[1]!Table1[17])</f>
        <v/>
      </c>
      <c r="AV909" s="30">
        <f>SUMIF([1]route!$E$3:$E$10005,E909,[1]!Table1[18])</f>
        <v/>
      </c>
      <c r="AW909" s="30">
        <f>SUMIF([1]route!$E$3:$E$10005,E909,[1]!Table1[19])</f>
        <v/>
      </c>
      <c r="AX909" s="30">
        <f>SUMIF([1]route!$E$3:$E$10005,E909,[1]!Table1[20])</f>
        <v/>
      </c>
      <c r="AY909" s="30">
        <f>SUMIF([1]route!$E$3:$E$10005,E909,[1]!Table1[21])</f>
        <v/>
      </c>
      <c r="AZ909" s="30">
        <f>SUMIF([1]route!$E$3:$E$10005,E909,[1]!Table1[22])</f>
        <v/>
      </c>
      <c r="BA909" s="30">
        <f>SUMIF([1]route!$E$3:$E$10005,E909,[1]!Table1[23])</f>
        <v/>
      </c>
      <c r="BB909" s="30">
        <f>SUMIF([1]route!$E$3:$E$10005,E909,[1]!Table1[24])</f>
        <v/>
      </c>
      <c r="BC909" s="30">
        <f>SUMIF([1]route!$E$3:$E$10005,E909,[1]!Table1[25])</f>
        <v/>
      </c>
      <c r="BD909" s="30">
        <f>SUMIF([1]route!$E$3:$E$10005,E909,[1]!Table1[26])</f>
        <v/>
      </c>
      <c r="BE909" s="30">
        <f>SUMIF([1]route!$E$3:$E$10005,E909,[1]!Table1[27])</f>
        <v/>
      </c>
      <c r="BF909" s="30">
        <f>SUMIF([1]route!$E$3:$E$10005,E909,[1]!Table1[28])</f>
        <v/>
      </c>
      <c r="BG909" s="30">
        <f>SUMIF([1]route!$E$3:$E$10005,E909,[1]!Table1[29])</f>
        <v/>
      </c>
      <c r="BH909" s="30">
        <f>SUMIF([1]route!$E$3:$E$10005,E909,[1]!Table1[30])</f>
        <v/>
      </c>
      <c r="BI909" s="30">
        <f>SUMIF([1]route!$E$3:$E$10005,E909,[1]!Table1[31])</f>
        <v/>
      </c>
      <c r="BJ909" s="30">
        <f>SUMIF([1]route!$E$3:$E$10005,E909,[1]!Table1[Remain PO])</f>
        <v/>
      </c>
      <c r="BK909" s="31">
        <f>SUMIF([1]route!$E$3:$E$10005,E909,[1]!Table1[N+1])</f>
        <v/>
      </c>
      <c r="BL909" s="31">
        <f>SUMIF([1]route!$E$3:$E$10005,E909,[1]!Table1[N+2])</f>
        <v/>
      </c>
      <c r="BM909" s="31">
        <f>SUMIF([1]route!$E$3:$E$10005,E909,[1]!Table1[N+3])</f>
        <v/>
      </c>
      <c r="BN909" s="32">
        <f>SUMIF([1]route!$E$3:$E$10005,E909,[1]!Table1[N+4])</f>
        <v/>
      </c>
      <c r="BP909" s="37">
        <f>$V909-$AD909</f>
        <v/>
      </c>
      <c r="BQ909" s="35">
        <f>BP909-AE909</f>
        <v/>
      </c>
      <c r="BR909" s="35">
        <f>BQ909-AF909</f>
        <v/>
      </c>
      <c r="BS909" s="35">
        <f>BR909-AG909</f>
        <v/>
      </c>
      <c r="BT909" s="35">
        <f>BS909-AH909</f>
        <v/>
      </c>
      <c r="BU909" s="35">
        <f>BT909-AI909</f>
        <v/>
      </c>
      <c r="BV909" s="35">
        <f>BU909-AJ909</f>
        <v/>
      </c>
      <c r="BW909" s="35">
        <f>BV909-AK909</f>
        <v/>
      </c>
      <c r="BX909" s="35">
        <f>BW909-AL909</f>
        <v/>
      </c>
      <c r="BY909" s="35">
        <f>BX909-AM909</f>
        <v/>
      </c>
      <c r="BZ909" s="35">
        <f>BY909-AN909</f>
        <v/>
      </c>
      <c r="CA909" s="35">
        <f>BZ909-AO909</f>
        <v/>
      </c>
      <c r="CB909" s="35">
        <f>CA909-AP909</f>
        <v/>
      </c>
      <c r="CC909" s="35">
        <f>CB909-AQ909</f>
        <v/>
      </c>
      <c r="CD909" s="35">
        <f>CC909-AR909</f>
        <v/>
      </c>
      <c r="CE909" s="35">
        <f>CD909-AS909</f>
        <v/>
      </c>
      <c r="CF909" s="35">
        <f>CE909-AT909</f>
        <v/>
      </c>
      <c r="CG909" s="35">
        <f>CF909-AU909</f>
        <v/>
      </c>
      <c r="CH909" s="35">
        <f>CG909-AV909</f>
        <v/>
      </c>
      <c r="CI909" s="35">
        <f>CH909-AW909</f>
        <v/>
      </c>
      <c r="CJ909" s="35">
        <f>CI909-AX909</f>
        <v/>
      </c>
      <c r="CK909" s="35">
        <f>CJ909-AY909</f>
        <v/>
      </c>
      <c r="CL909" s="35">
        <f>CK909-AZ909</f>
        <v/>
      </c>
      <c r="CM909" s="35">
        <f>CL909-BA909</f>
        <v/>
      </c>
      <c r="CN909" s="35">
        <f>CM909-BB909</f>
        <v/>
      </c>
      <c r="CO909" s="35">
        <f>CN909-BC909</f>
        <v/>
      </c>
      <c r="CP909" s="35">
        <f>CO909-BD909</f>
        <v/>
      </c>
      <c r="CQ909" s="35">
        <f>CP909-BE909</f>
        <v/>
      </c>
      <c r="CR909" s="35">
        <f>CQ909-BF909</f>
        <v/>
      </c>
      <c r="CS909" s="35">
        <f>CR909-BG909</f>
        <v/>
      </c>
      <c r="CT909" s="35">
        <f>CS909-BH909</f>
        <v/>
      </c>
      <c r="CU909" s="35">
        <f>CT909-BI909</f>
        <v/>
      </c>
      <c r="CV909" s="35">
        <f>CU909-BJ909</f>
        <v/>
      </c>
      <c r="CW909" s="38">
        <f>CV909-BK909</f>
        <v/>
      </c>
      <c r="CX909" s="38">
        <f>CW909-BL909</f>
        <v/>
      </c>
      <c r="CY909" s="38">
        <f>CX909-BM909</f>
        <v/>
      </c>
      <c r="CZ909" s="39">
        <f>CY909-BN909</f>
        <v/>
      </c>
      <c r="DA909" s="35" t="n"/>
    </row>
    <row r="910">
      <c r="D910" s="19" t="n"/>
      <c r="E910" s="19" t="n"/>
      <c r="F910" s="21" t="n"/>
      <c r="G910" s="21" t="n"/>
      <c r="H910" s="21" t="n"/>
      <c r="I910" s="19" t="n"/>
      <c r="J910" s="19" t="n"/>
      <c r="K910" s="21" t="n"/>
      <c r="L910" s="21" t="n"/>
      <c r="M910" s="22" t="n"/>
      <c r="N910" s="22" t="n"/>
      <c r="O910" s="19" t="n"/>
      <c r="P910" s="21" t="n"/>
      <c r="Q910" s="167">
        <f>'Cutting Rules'!AD910</f>
        <v/>
      </c>
      <c r="R910" s="168" t="n"/>
      <c r="S910" s="24" t="n"/>
      <c r="T910" s="169" t="inlineStr"/>
      <c r="U910" s="19" t="n"/>
      <c r="V910" s="25" t="n"/>
      <c r="W910" s="26" t="n"/>
      <c r="X910" s="27" t="n"/>
      <c r="Y910" s="47" t="n"/>
      <c r="Z910" s="121">
        <f>IFERROR(VLOOKUP(E910,[1]route!$E$3:$BL$10005,59,0),"")&amp;IFERROR(VLOOKUP(E910,[1]route!$E$3:$BL$10005,60,0),"")</f>
        <v/>
      </c>
      <c r="AA910" s="172">
        <f>IF(R910&gt;V910,R910-V910,0)</f>
        <v/>
      </c>
      <c r="AB910" s="173">
        <f>AA910*O910*N910/1000</f>
        <v/>
      </c>
      <c r="AC910" s="4">
        <f>IFERROR(MATCH($X910,$BP910:$CZ910,0),"")</f>
        <v/>
      </c>
      <c r="AD910" s="29" t="n">
        <v>0</v>
      </c>
      <c r="AE910" s="30">
        <f>SUMIF([1]route!$E$3:$E$10005,E910,[1]!Table1[1])</f>
        <v/>
      </c>
      <c r="AF910" s="30">
        <f>SUMIF([1]route!$E$3:$E$10005,E910,[1]!Table1[2])</f>
        <v/>
      </c>
      <c r="AG910" s="30">
        <f>SUMIF([1]route!$E$3:$E$10005,E910,[1]!Table1[3])</f>
        <v/>
      </c>
      <c r="AH910" s="30">
        <f>SUMIF([1]route!$E$3:$E$10005,E910,[1]!Table1[4])</f>
        <v/>
      </c>
      <c r="AI910" s="30">
        <f>SUMIF([1]route!$E$3:$E$10005,E910,[1]!Table1[5])</f>
        <v/>
      </c>
      <c r="AJ910" s="30">
        <f>SUMIF([1]route!$E$3:$E$10005,E910,[1]!Table1[6])</f>
        <v/>
      </c>
      <c r="AK910" s="30">
        <f>SUMIF([1]route!$E$3:$E$10005,E910,[1]!Table1[7])</f>
        <v/>
      </c>
      <c r="AL910" s="30">
        <f>SUMIF([1]route!$E$3:$E$10005,E910,[1]!Table1[8])</f>
        <v/>
      </c>
      <c r="AM910" s="30">
        <f>SUMIF([1]route!$E$3:$E$10005,E910,[1]!Table1[9])</f>
        <v/>
      </c>
      <c r="AN910" s="30">
        <f>SUMIF([1]route!$E$3:$E$10005,E910,[1]!Table1[10])</f>
        <v/>
      </c>
      <c r="AO910" s="30">
        <f>SUMIF([1]route!$E$3:$E$10005,E910,[1]!Table1[11])</f>
        <v/>
      </c>
      <c r="AP910" s="30">
        <f>SUMIF([1]route!$E$3:$E$10005,E910,[1]!Table1[12])</f>
        <v/>
      </c>
      <c r="AQ910" s="30">
        <f>SUMIF([1]route!$E$3:$E$10005,E910,[1]!Table1[13])</f>
        <v/>
      </c>
      <c r="AR910" s="30">
        <f>SUMIF([1]route!$E$3:$E$10005,E910,[1]!Table1[14])</f>
        <v/>
      </c>
      <c r="AS910" s="30">
        <f>SUMIF([1]route!$E$3:$E$10005,E910,[1]!Table1[15])</f>
        <v/>
      </c>
      <c r="AT910" s="30">
        <f>SUMIF([1]route!$E$3:$E$10005,E910,[1]!Table1[16])</f>
        <v/>
      </c>
      <c r="AU910" s="30">
        <f>SUMIF([1]route!$E$3:$E$10005,E910,[1]!Table1[17])</f>
        <v/>
      </c>
      <c r="AV910" s="30">
        <f>SUMIF([1]route!$E$3:$E$10005,E910,[1]!Table1[18])</f>
        <v/>
      </c>
      <c r="AW910" s="30">
        <f>SUMIF([1]route!$E$3:$E$10005,E910,[1]!Table1[19])</f>
        <v/>
      </c>
      <c r="AX910" s="30">
        <f>SUMIF([1]route!$E$3:$E$10005,E910,[1]!Table1[20])</f>
        <v/>
      </c>
      <c r="AY910" s="30">
        <f>SUMIF([1]route!$E$3:$E$10005,E910,[1]!Table1[21])</f>
        <v/>
      </c>
      <c r="AZ910" s="30">
        <f>SUMIF([1]route!$E$3:$E$10005,E910,[1]!Table1[22])</f>
        <v/>
      </c>
      <c r="BA910" s="30">
        <f>SUMIF([1]route!$E$3:$E$10005,E910,[1]!Table1[23])</f>
        <v/>
      </c>
      <c r="BB910" s="30">
        <f>SUMIF([1]route!$E$3:$E$10005,E910,[1]!Table1[24])</f>
        <v/>
      </c>
      <c r="BC910" s="30">
        <f>SUMIF([1]route!$E$3:$E$10005,E910,[1]!Table1[25])</f>
        <v/>
      </c>
      <c r="BD910" s="30">
        <f>SUMIF([1]route!$E$3:$E$10005,E910,[1]!Table1[26])</f>
        <v/>
      </c>
      <c r="BE910" s="30">
        <f>SUMIF([1]route!$E$3:$E$10005,E910,[1]!Table1[27])</f>
        <v/>
      </c>
      <c r="BF910" s="30">
        <f>SUMIF([1]route!$E$3:$E$10005,E910,[1]!Table1[28])</f>
        <v/>
      </c>
      <c r="BG910" s="30">
        <f>SUMIF([1]route!$E$3:$E$10005,E910,[1]!Table1[29])</f>
        <v/>
      </c>
      <c r="BH910" s="30">
        <f>SUMIF([1]route!$E$3:$E$10005,E910,[1]!Table1[30])</f>
        <v/>
      </c>
      <c r="BI910" s="30">
        <f>SUMIF([1]route!$E$3:$E$10005,E910,[1]!Table1[31])</f>
        <v/>
      </c>
      <c r="BJ910" s="30">
        <f>SUMIF([1]route!$E$3:$E$10005,E910,[1]!Table1[Remain PO])</f>
        <v/>
      </c>
      <c r="BK910" s="31">
        <f>SUMIF([1]route!$E$3:$E$10005,E910,[1]!Table1[N+1])</f>
        <v/>
      </c>
      <c r="BL910" s="31">
        <f>SUMIF([1]route!$E$3:$E$10005,E910,[1]!Table1[N+2])</f>
        <v/>
      </c>
      <c r="BM910" s="31">
        <f>SUMIF([1]route!$E$3:$E$10005,E910,[1]!Table1[N+3])</f>
        <v/>
      </c>
      <c r="BN910" s="32">
        <f>SUMIF([1]route!$E$3:$E$10005,E910,[1]!Table1[N+4])</f>
        <v/>
      </c>
      <c r="BP910" s="37">
        <f>$V910-$AD910</f>
        <v/>
      </c>
      <c r="BQ910" s="35">
        <f>BP910-AE910</f>
        <v/>
      </c>
      <c r="BR910" s="35">
        <f>BQ910-AF910</f>
        <v/>
      </c>
      <c r="BS910" s="35">
        <f>BR910-AG910</f>
        <v/>
      </c>
      <c r="BT910" s="35">
        <f>BS910-AH910</f>
        <v/>
      </c>
      <c r="BU910" s="35">
        <f>BT910-AI910</f>
        <v/>
      </c>
      <c r="BV910" s="35">
        <f>BU910-AJ910</f>
        <v/>
      </c>
      <c r="BW910" s="35">
        <f>BV910-AK910</f>
        <v/>
      </c>
      <c r="BX910" s="35">
        <f>BW910-AL910</f>
        <v/>
      </c>
      <c r="BY910" s="35">
        <f>BX910-AM910</f>
        <v/>
      </c>
      <c r="BZ910" s="35">
        <f>BY910-AN910</f>
        <v/>
      </c>
      <c r="CA910" s="35">
        <f>BZ910-AO910</f>
        <v/>
      </c>
      <c r="CB910" s="35">
        <f>CA910-AP910</f>
        <v/>
      </c>
      <c r="CC910" s="35">
        <f>CB910-AQ910</f>
        <v/>
      </c>
      <c r="CD910" s="35">
        <f>CC910-AR910</f>
        <v/>
      </c>
      <c r="CE910" s="35">
        <f>CD910-AS910</f>
        <v/>
      </c>
      <c r="CF910" s="35">
        <f>CE910-AT910</f>
        <v/>
      </c>
      <c r="CG910" s="35">
        <f>CF910-AU910</f>
        <v/>
      </c>
      <c r="CH910" s="35">
        <f>CG910-AV910</f>
        <v/>
      </c>
      <c r="CI910" s="35">
        <f>CH910-AW910</f>
        <v/>
      </c>
      <c r="CJ910" s="35">
        <f>CI910-AX910</f>
        <v/>
      </c>
      <c r="CK910" s="35">
        <f>CJ910-AY910</f>
        <v/>
      </c>
      <c r="CL910" s="35">
        <f>CK910-AZ910</f>
        <v/>
      </c>
      <c r="CM910" s="35">
        <f>CL910-BA910</f>
        <v/>
      </c>
      <c r="CN910" s="35">
        <f>CM910-BB910</f>
        <v/>
      </c>
      <c r="CO910" s="35">
        <f>CN910-BC910</f>
        <v/>
      </c>
      <c r="CP910" s="35">
        <f>CO910-BD910</f>
        <v/>
      </c>
      <c r="CQ910" s="35">
        <f>CP910-BE910</f>
        <v/>
      </c>
      <c r="CR910" s="35">
        <f>CQ910-BF910</f>
        <v/>
      </c>
      <c r="CS910" s="35">
        <f>CR910-BG910</f>
        <v/>
      </c>
      <c r="CT910" s="35">
        <f>CS910-BH910</f>
        <v/>
      </c>
      <c r="CU910" s="35">
        <f>CT910-BI910</f>
        <v/>
      </c>
      <c r="CV910" s="35">
        <f>CU910-BJ910</f>
        <v/>
      </c>
      <c r="CW910" s="38">
        <f>CV910-BK910</f>
        <v/>
      </c>
      <c r="CX910" s="38">
        <f>CW910-BL910</f>
        <v/>
      </c>
      <c r="CY910" s="38">
        <f>CX910-BM910</f>
        <v/>
      </c>
      <c r="CZ910" s="39">
        <f>CY910-BN910</f>
        <v/>
      </c>
      <c r="DA910" s="35" t="n"/>
    </row>
    <row r="911">
      <c r="D911" s="19" t="n"/>
      <c r="E911" s="19" t="n"/>
      <c r="F911" s="21" t="n"/>
      <c r="G911" s="21" t="n"/>
      <c r="H911" s="21" t="n"/>
      <c r="I911" s="19" t="n"/>
      <c r="J911" s="19" t="n"/>
      <c r="K911" s="21" t="n"/>
      <c r="L911" s="21" t="n"/>
      <c r="M911" s="22" t="n"/>
      <c r="N911" s="22" t="n"/>
      <c r="O911" s="19" t="n"/>
      <c r="P911" s="21" t="n"/>
      <c r="Q911" s="167">
        <f>'Cutting Rules'!AD911</f>
        <v/>
      </c>
      <c r="R911" s="168" t="n"/>
      <c r="S911" s="24" t="n"/>
      <c r="T911" s="169" t="inlineStr"/>
      <c r="U911" s="19" t="n"/>
      <c r="V911" s="25" t="n"/>
      <c r="W911" s="26" t="n"/>
      <c r="X911" s="27" t="n"/>
      <c r="Y911" s="47" t="n"/>
      <c r="Z911" s="121">
        <f>IFERROR(VLOOKUP(E911,[1]route!$E$3:$BL$10005,59,0),"")&amp;IFERROR(VLOOKUP(E911,[1]route!$E$3:$BL$10005,60,0),"")</f>
        <v/>
      </c>
      <c r="AA911" s="172">
        <f>IF(R911&gt;V911,R911-V911,0)</f>
        <v/>
      </c>
      <c r="AB911" s="173">
        <f>AA911*O911*N911/1000</f>
        <v/>
      </c>
      <c r="AC911" s="4">
        <f>IFERROR(MATCH($X911,$BP911:$CZ911,0),"")</f>
        <v/>
      </c>
      <c r="AD911" s="29" t="n">
        <v>0</v>
      </c>
      <c r="AE911" s="30">
        <f>SUMIF([1]route!$E$3:$E$10005,E911,[1]!Table1[1])</f>
        <v/>
      </c>
      <c r="AF911" s="30">
        <f>SUMIF([1]route!$E$3:$E$10005,E911,[1]!Table1[2])</f>
        <v/>
      </c>
      <c r="AG911" s="30">
        <f>SUMIF([1]route!$E$3:$E$10005,E911,[1]!Table1[3])</f>
        <v/>
      </c>
      <c r="AH911" s="30">
        <f>SUMIF([1]route!$E$3:$E$10005,E911,[1]!Table1[4])</f>
        <v/>
      </c>
      <c r="AI911" s="30">
        <f>SUMIF([1]route!$E$3:$E$10005,E911,[1]!Table1[5])</f>
        <v/>
      </c>
      <c r="AJ911" s="30">
        <f>SUMIF([1]route!$E$3:$E$10005,E911,[1]!Table1[6])</f>
        <v/>
      </c>
      <c r="AK911" s="30">
        <f>SUMIF([1]route!$E$3:$E$10005,E911,[1]!Table1[7])</f>
        <v/>
      </c>
      <c r="AL911" s="30">
        <f>SUMIF([1]route!$E$3:$E$10005,E911,[1]!Table1[8])</f>
        <v/>
      </c>
      <c r="AM911" s="30">
        <f>SUMIF([1]route!$E$3:$E$10005,E911,[1]!Table1[9])</f>
        <v/>
      </c>
      <c r="AN911" s="30">
        <f>SUMIF([1]route!$E$3:$E$10005,E911,[1]!Table1[10])</f>
        <v/>
      </c>
      <c r="AO911" s="30">
        <f>SUMIF([1]route!$E$3:$E$10005,E911,[1]!Table1[11])</f>
        <v/>
      </c>
      <c r="AP911" s="30">
        <f>SUMIF([1]route!$E$3:$E$10005,E911,[1]!Table1[12])</f>
        <v/>
      </c>
      <c r="AQ911" s="30">
        <f>SUMIF([1]route!$E$3:$E$10005,E911,[1]!Table1[13])</f>
        <v/>
      </c>
      <c r="AR911" s="30">
        <f>SUMIF([1]route!$E$3:$E$10005,E911,[1]!Table1[14])</f>
        <v/>
      </c>
      <c r="AS911" s="30">
        <f>SUMIF([1]route!$E$3:$E$10005,E911,[1]!Table1[15])</f>
        <v/>
      </c>
      <c r="AT911" s="30">
        <f>SUMIF([1]route!$E$3:$E$10005,E911,[1]!Table1[16])</f>
        <v/>
      </c>
      <c r="AU911" s="30">
        <f>SUMIF([1]route!$E$3:$E$10005,E911,[1]!Table1[17])</f>
        <v/>
      </c>
      <c r="AV911" s="30">
        <f>SUMIF([1]route!$E$3:$E$10005,E911,[1]!Table1[18])</f>
        <v/>
      </c>
      <c r="AW911" s="30">
        <f>SUMIF([1]route!$E$3:$E$10005,E911,[1]!Table1[19])</f>
        <v/>
      </c>
      <c r="AX911" s="30">
        <f>SUMIF([1]route!$E$3:$E$10005,E911,[1]!Table1[20])</f>
        <v/>
      </c>
      <c r="AY911" s="30">
        <f>SUMIF([1]route!$E$3:$E$10005,E911,[1]!Table1[21])</f>
        <v/>
      </c>
      <c r="AZ911" s="30">
        <f>SUMIF([1]route!$E$3:$E$10005,E911,[1]!Table1[22])</f>
        <v/>
      </c>
      <c r="BA911" s="30">
        <f>SUMIF([1]route!$E$3:$E$10005,E911,[1]!Table1[23])</f>
        <v/>
      </c>
      <c r="BB911" s="30">
        <f>SUMIF([1]route!$E$3:$E$10005,E911,[1]!Table1[24])</f>
        <v/>
      </c>
      <c r="BC911" s="30">
        <f>SUMIF([1]route!$E$3:$E$10005,E911,[1]!Table1[25])</f>
        <v/>
      </c>
      <c r="BD911" s="30">
        <f>SUMIF([1]route!$E$3:$E$10005,E911,[1]!Table1[26])</f>
        <v/>
      </c>
      <c r="BE911" s="30">
        <f>SUMIF([1]route!$E$3:$E$10005,E911,[1]!Table1[27])</f>
        <v/>
      </c>
      <c r="BF911" s="30">
        <f>SUMIF([1]route!$E$3:$E$10005,E911,[1]!Table1[28])</f>
        <v/>
      </c>
      <c r="BG911" s="30">
        <f>SUMIF([1]route!$E$3:$E$10005,E911,[1]!Table1[29])</f>
        <v/>
      </c>
      <c r="BH911" s="30">
        <f>SUMIF([1]route!$E$3:$E$10005,E911,[1]!Table1[30])</f>
        <v/>
      </c>
      <c r="BI911" s="30">
        <f>SUMIF([1]route!$E$3:$E$10005,E911,[1]!Table1[31])</f>
        <v/>
      </c>
      <c r="BJ911" s="30">
        <f>SUMIF([1]route!$E$3:$E$10005,E911,[1]!Table1[Remain PO])</f>
        <v/>
      </c>
      <c r="BK911" s="31">
        <f>SUMIF([1]route!$E$3:$E$10005,E911,[1]!Table1[N+1])</f>
        <v/>
      </c>
      <c r="BL911" s="31">
        <f>SUMIF([1]route!$E$3:$E$10005,E911,[1]!Table1[N+2])</f>
        <v/>
      </c>
      <c r="BM911" s="31">
        <f>SUMIF([1]route!$E$3:$E$10005,E911,[1]!Table1[N+3])</f>
        <v/>
      </c>
      <c r="BN911" s="32">
        <f>SUMIF([1]route!$E$3:$E$10005,E911,[1]!Table1[N+4])</f>
        <v/>
      </c>
      <c r="BP911" s="37">
        <f>$V911-$AD911</f>
        <v/>
      </c>
      <c r="BQ911" s="35">
        <f>BP911-AE911</f>
        <v/>
      </c>
      <c r="BR911" s="35">
        <f>BQ911-AF911</f>
        <v/>
      </c>
      <c r="BS911" s="35">
        <f>BR911-AG911</f>
        <v/>
      </c>
      <c r="BT911" s="35">
        <f>BS911-AH911</f>
        <v/>
      </c>
      <c r="BU911" s="35">
        <f>BT911-AI911</f>
        <v/>
      </c>
      <c r="BV911" s="35">
        <f>BU911-AJ911</f>
        <v/>
      </c>
      <c r="BW911" s="35">
        <f>BV911-AK911</f>
        <v/>
      </c>
      <c r="BX911" s="35">
        <f>BW911-AL911</f>
        <v/>
      </c>
      <c r="BY911" s="35">
        <f>BX911-AM911</f>
        <v/>
      </c>
      <c r="BZ911" s="35">
        <f>BY911-AN911</f>
        <v/>
      </c>
      <c r="CA911" s="35">
        <f>BZ911-AO911</f>
        <v/>
      </c>
      <c r="CB911" s="35">
        <f>CA911-AP911</f>
        <v/>
      </c>
      <c r="CC911" s="35">
        <f>CB911-AQ911</f>
        <v/>
      </c>
      <c r="CD911" s="35">
        <f>CC911-AR911</f>
        <v/>
      </c>
      <c r="CE911" s="35">
        <f>CD911-AS911</f>
        <v/>
      </c>
      <c r="CF911" s="35">
        <f>CE911-AT911</f>
        <v/>
      </c>
      <c r="CG911" s="35">
        <f>CF911-AU911</f>
        <v/>
      </c>
      <c r="CH911" s="35">
        <f>CG911-AV911</f>
        <v/>
      </c>
      <c r="CI911" s="35">
        <f>CH911-AW911</f>
        <v/>
      </c>
      <c r="CJ911" s="35">
        <f>CI911-AX911</f>
        <v/>
      </c>
      <c r="CK911" s="35">
        <f>CJ911-AY911</f>
        <v/>
      </c>
      <c r="CL911" s="35">
        <f>CK911-AZ911</f>
        <v/>
      </c>
      <c r="CM911" s="35">
        <f>CL911-BA911</f>
        <v/>
      </c>
      <c r="CN911" s="35">
        <f>CM911-BB911</f>
        <v/>
      </c>
      <c r="CO911" s="35">
        <f>CN911-BC911</f>
        <v/>
      </c>
      <c r="CP911" s="35">
        <f>CO911-BD911</f>
        <v/>
      </c>
      <c r="CQ911" s="35">
        <f>CP911-BE911</f>
        <v/>
      </c>
      <c r="CR911" s="35">
        <f>CQ911-BF911</f>
        <v/>
      </c>
      <c r="CS911" s="35">
        <f>CR911-BG911</f>
        <v/>
      </c>
      <c r="CT911" s="35">
        <f>CS911-BH911</f>
        <v/>
      </c>
      <c r="CU911" s="35">
        <f>CT911-BI911</f>
        <v/>
      </c>
      <c r="CV911" s="35">
        <f>CU911-BJ911</f>
        <v/>
      </c>
      <c r="CW911" s="38">
        <f>CV911-BK911</f>
        <v/>
      </c>
      <c r="CX911" s="38">
        <f>CW911-BL911</f>
        <v/>
      </c>
      <c r="CY911" s="38">
        <f>CX911-BM911</f>
        <v/>
      </c>
      <c r="CZ911" s="39">
        <f>CY911-BN911</f>
        <v/>
      </c>
      <c r="DA911" s="35" t="n"/>
    </row>
    <row r="912">
      <c r="D912" s="19" t="n"/>
      <c r="E912" s="19" t="n"/>
      <c r="F912" s="21" t="n"/>
      <c r="G912" s="21" t="n"/>
      <c r="H912" s="21" t="n"/>
      <c r="I912" s="19" t="n"/>
      <c r="J912" s="19" t="n"/>
      <c r="K912" s="21" t="n"/>
      <c r="L912" s="21" t="n"/>
      <c r="M912" s="22" t="n"/>
      <c r="N912" s="22" t="n"/>
      <c r="O912" s="19" t="n"/>
      <c r="P912" s="21" t="n"/>
      <c r="Q912" s="167">
        <f>'Cutting Rules'!AD912</f>
        <v/>
      </c>
      <c r="R912" s="168" t="n"/>
      <c r="S912" s="24" t="n"/>
      <c r="T912" s="169" t="inlineStr"/>
      <c r="U912" s="19" t="n"/>
      <c r="V912" s="25" t="n"/>
      <c r="W912" s="26" t="n"/>
      <c r="X912" s="27" t="n"/>
      <c r="Y912" s="47" t="n"/>
      <c r="Z912" s="121">
        <f>IFERROR(VLOOKUP(E912,[1]route!$E$3:$BL$10005,59,0),"")&amp;IFERROR(VLOOKUP(E912,[1]route!$E$3:$BL$10005,60,0),"")</f>
        <v/>
      </c>
      <c r="AA912" s="172">
        <f>IF(R912&gt;V912,R912-V912,0)</f>
        <v/>
      </c>
      <c r="AB912" s="173">
        <f>AA912*O912*N912/1000</f>
        <v/>
      </c>
      <c r="AC912" s="4">
        <f>IFERROR(MATCH($X912,$BP912:$CZ912,0),"")</f>
        <v/>
      </c>
      <c r="AD912" s="29" t="n">
        <v>0</v>
      </c>
      <c r="AE912" s="30">
        <f>SUMIF([1]route!$E$3:$E$10005,E912,[1]!Table1[1])</f>
        <v/>
      </c>
      <c r="AF912" s="30">
        <f>SUMIF([1]route!$E$3:$E$10005,E912,[1]!Table1[2])</f>
        <v/>
      </c>
      <c r="AG912" s="30">
        <f>SUMIF([1]route!$E$3:$E$10005,E912,[1]!Table1[3])</f>
        <v/>
      </c>
      <c r="AH912" s="30">
        <f>SUMIF([1]route!$E$3:$E$10005,E912,[1]!Table1[4])</f>
        <v/>
      </c>
      <c r="AI912" s="30">
        <f>SUMIF([1]route!$E$3:$E$10005,E912,[1]!Table1[5])</f>
        <v/>
      </c>
      <c r="AJ912" s="30">
        <f>SUMIF([1]route!$E$3:$E$10005,E912,[1]!Table1[6])</f>
        <v/>
      </c>
      <c r="AK912" s="30">
        <f>SUMIF([1]route!$E$3:$E$10005,E912,[1]!Table1[7])</f>
        <v/>
      </c>
      <c r="AL912" s="30">
        <f>SUMIF([1]route!$E$3:$E$10005,E912,[1]!Table1[8])</f>
        <v/>
      </c>
      <c r="AM912" s="30">
        <f>SUMIF([1]route!$E$3:$E$10005,E912,[1]!Table1[9])</f>
        <v/>
      </c>
      <c r="AN912" s="30">
        <f>SUMIF([1]route!$E$3:$E$10005,E912,[1]!Table1[10])</f>
        <v/>
      </c>
      <c r="AO912" s="30">
        <f>SUMIF([1]route!$E$3:$E$10005,E912,[1]!Table1[11])</f>
        <v/>
      </c>
      <c r="AP912" s="30">
        <f>SUMIF([1]route!$E$3:$E$10005,E912,[1]!Table1[12])</f>
        <v/>
      </c>
      <c r="AQ912" s="30">
        <f>SUMIF([1]route!$E$3:$E$10005,E912,[1]!Table1[13])</f>
        <v/>
      </c>
      <c r="AR912" s="30">
        <f>SUMIF([1]route!$E$3:$E$10005,E912,[1]!Table1[14])</f>
        <v/>
      </c>
      <c r="AS912" s="30">
        <f>SUMIF([1]route!$E$3:$E$10005,E912,[1]!Table1[15])</f>
        <v/>
      </c>
      <c r="AT912" s="30">
        <f>SUMIF([1]route!$E$3:$E$10005,E912,[1]!Table1[16])</f>
        <v/>
      </c>
      <c r="AU912" s="30">
        <f>SUMIF([1]route!$E$3:$E$10005,E912,[1]!Table1[17])</f>
        <v/>
      </c>
      <c r="AV912" s="30">
        <f>SUMIF([1]route!$E$3:$E$10005,E912,[1]!Table1[18])</f>
        <v/>
      </c>
      <c r="AW912" s="30">
        <f>SUMIF([1]route!$E$3:$E$10005,E912,[1]!Table1[19])</f>
        <v/>
      </c>
      <c r="AX912" s="30">
        <f>SUMIF([1]route!$E$3:$E$10005,E912,[1]!Table1[20])</f>
        <v/>
      </c>
      <c r="AY912" s="30">
        <f>SUMIF([1]route!$E$3:$E$10005,E912,[1]!Table1[21])</f>
        <v/>
      </c>
      <c r="AZ912" s="30">
        <f>SUMIF([1]route!$E$3:$E$10005,E912,[1]!Table1[22])</f>
        <v/>
      </c>
      <c r="BA912" s="30">
        <f>SUMIF([1]route!$E$3:$E$10005,E912,[1]!Table1[23])</f>
        <v/>
      </c>
      <c r="BB912" s="30">
        <f>SUMIF([1]route!$E$3:$E$10005,E912,[1]!Table1[24])</f>
        <v/>
      </c>
      <c r="BC912" s="30">
        <f>SUMIF([1]route!$E$3:$E$10005,E912,[1]!Table1[25])</f>
        <v/>
      </c>
      <c r="BD912" s="30">
        <f>SUMIF([1]route!$E$3:$E$10005,E912,[1]!Table1[26])</f>
        <v/>
      </c>
      <c r="BE912" s="30">
        <f>SUMIF([1]route!$E$3:$E$10005,E912,[1]!Table1[27])</f>
        <v/>
      </c>
      <c r="BF912" s="30">
        <f>SUMIF([1]route!$E$3:$E$10005,E912,[1]!Table1[28])</f>
        <v/>
      </c>
      <c r="BG912" s="30">
        <f>SUMIF([1]route!$E$3:$E$10005,E912,[1]!Table1[29])</f>
        <v/>
      </c>
      <c r="BH912" s="30">
        <f>SUMIF([1]route!$E$3:$E$10005,E912,[1]!Table1[30])</f>
        <v/>
      </c>
      <c r="BI912" s="30">
        <f>SUMIF([1]route!$E$3:$E$10005,E912,[1]!Table1[31])</f>
        <v/>
      </c>
      <c r="BJ912" s="30">
        <f>SUMIF([1]route!$E$3:$E$10005,E912,[1]!Table1[Remain PO])</f>
        <v/>
      </c>
      <c r="BK912" s="31">
        <f>SUMIF([1]route!$E$3:$E$10005,E912,[1]!Table1[N+1])</f>
        <v/>
      </c>
      <c r="BL912" s="31">
        <f>SUMIF([1]route!$E$3:$E$10005,E912,[1]!Table1[N+2])</f>
        <v/>
      </c>
      <c r="BM912" s="31">
        <f>SUMIF([1]route!$E$3:$E$10005,E912,[1]!Table1[N+3])</f>
        <v/>
      </c>
      <c r="BN912" s="32">
        <f>SUMIF([1]route!$E$3:$E$10005,E912,[1]!Table1[N+4])</f>
        <v/>
      </c>
      <c r="BP912" s="37">
        <f>$V912-$AD912</f>
        <v/>
      </c>
      <c r="BQ912" s="35">
        <f>BP912-AE912</f>
        <v/>
      </c>
      <c r="BR912" s="35">
        <f>BQ912-AF912</f>
        <v/>
      </c>
      <c r="BS912" s="35">
        <f>BR912-AG912</f>
        <v/>
      </c>
      <c r="BT912" s="35">
        <f>BS912-AH912</f>
        <v/>
      </c>
      <c r="BU912" s="35">
        <f>BT912-AI912</f>
        <v/>
      </c>
      <c r="BV912" s="35">
        <f>BU912-AJ912</f>
        <v/>
      </c>
      <c r="BW912" s="35">
        <f>BV912-AK912</f>
        <v/>
      </c>
      <c r="BX912" s="35">
        <f>BW912-AL912</f>
        <v/>
      </c>
      <c r="BY912" s="35">
        <f>BX912-AM912</f>
        <v/>
      </c>
      <c r="BZ912" s="35">
        <f>BY912-AN912</f>
        <v/>
      </c>
      <c r="CA912" s="35">
        <f>BZ912-AO912</f>
        <v/>
      </c>
      <c r="CB912" s="35">
        <f>CA912-AP912</f>
        <v/>
      </c>
      <c r="CC912" s="35">
        <f>CB912-AQ912</f>
        <v/>
      </c>
      <c r="CD912" s="35">
        <f>CC912-AR912</f>
        <v/>
      </c>
      <c r="CE912" s="35">
        <f>CD912-AS912</f>
        <v/>
      </c>
      <c r="CF912" s="35">
        <f>CE912-AT912</f>
        <v/>
      </c>
      <c r="CG912" s="35">
        <f>CF912-AU912</f>
        <v/>
      </c>
      <c r="CH912" s="35">
        <f>CG912-AV912</f>
        <v/>
      </c>
      <c r="CI912" s="35">
        <f>CH912-AW912</f>
        <v/>
      </c>
      <c r="CJ912" s="35">
        <f>CI912-AX912</f>
        <v/>
      </c>
      <c r="CK912" s="35">
        <f>CJ912-AY912</f>
        <v/>
      </c>
      <c r="CL912" s="35">
        <f>CK912-AZ912</f>
        <v/>
      </c>
      <c r="CM912" s="35">
        <f>CL912-BA912</f>
        <v/>
      </c>
      <c r="CN912" s="35">
        <f>CM912-BB912</f>
        <v/>
      </c>
      <c r="CO912" s="35">
        <f>CN912-BC912</f>
        <v/>
      </c>
      <c r="CP912" s="35">
        <f>CO912-BD912</f>
        <v/>
      </c>
      <c r="CQ912" s="35">
        <f>CP912-BE912</f>
        <v/>
      </c>
      <c r="CR912" s="35">
        <f>CQ912-BF912</f>
        <v/>
      </c>
      <c r="CS912" s="35">
        <f>CR912-BG912</f>
        <v/>
      </c>
      <c r="CT912" s="35">
        <f>CS912-BH912</f>
        <v/>
      </c>
      <c r="CU912" s="35">
        <f>CT912-BI912</f>
        <v/>
      </c>
      <c r="CV912" s="35">
        <f>CU912-BJ912</f>
        <v/>
      </c>
      <c r="CW912" s="38">
        <f>CV912-BK912</f>
        <v/>
      </c>
      <c r="CX912" s="38">
        <f>CW912-BL912</f>
        <v/>
      </c>
      <c r="CY912" s="38">
        <f>CX912-BM912</f>
        <v/>
      </c>
      <c r="CZ912" s="39">
        <f>CY912-BN912</f>
        <v/>
      </c>
      <c r="DA912" s="35" t="n"/>
    </row>
    <row r="913">
      <c r="D913" s="19" t="n"/>
      <c r="E913" s="19" t="n"/>
      <c r="F913" s="21" t="n"/>
      <c r="G913" s="21" t="n"/>
      <c r="H913" s="21" t="n"/>
      <c r="I913" s="19" t="n"/>
      <c r="J913" s="19" t="n"/>
      <c r="K913" s="21" t="n"/>
      <c r="L913" s="21" t="n"/>
      <c r="M913" s="22" t="n"/>
      <c r="N913" s="22" t="n"/>
      <c r="O913" s="19" t="n"/>
      <c r="P913" s="21" t="n"/>
      <c r="Q913" s="167">
        <f>'Cutting Rules'!AD913</f>
        <v/>
      </c>
      <c r="R913" s="168" t="n"/>
      <c r="S913" s="24" t="n"/>
      <c r="T913" s="169" t="inlineStr"/>
      <c r="U913" s="19" t="n"/>
      <c r="V913" s="25" t="n"/>
      <c r="W913" s="26" t="n"/>
      <c r="X913" s="27" t="n"/>
      <c r="Y913" s="47" t="n"/>
      <c r="Z913" s="121">
        <f>IFERROR(VLOOKUP(E913,[1]route!$E$3:$BL$10005,59,0),"")&amp;IFERROR(VLOOKUP(E913,[1]route!$E$3:$BL$10005,60,0),"")</f>
        <v/>
      </c>
      <c r="AA913" s="172">
        <f>IF(R913&gt;V913,R913-V913,0)</f>
        <v/>
      </c>
      <c r="AB913" s="173">
        <f>AA913*O913*N913/1000</f>
        <v/>
      </c>
      <c r="AC913" s="4">
        <f>IFERROR(MATCH($X913,$BP913:$CZ913,0),"")</f>
        <v/>
      </c>
      <c r="AD913" s="29" t="n">
        <v>0</v>
      </c>
      <c r="AE913" s="30">
        <f>SUMIF([1]route!$E$3:$E$10005,E913,[1]!Table1[1])</f>
        <v/>
      </c>
      <c r="AF913" s="30">
        <f>SUMIF([1]route!$E$3:$E$10005,E913,[1]!Table1[2])</f>
        <v/>
      </c>
      <c r="AG913" s="30">
        <f>SUMIF([1]route!$E$3:$E$10005,E913,[1]!Table1[3])</f>
        <v/>
      </c>
      <c r="AH913" s="30">
        <f>SUMIF([1]route!$E$3:$E$10005,E913,[1]!Table1[4])</f>
        <v/>
      </c>
      <c r="AI913" s="30">
        <f>SUMIF([1]route!$E$3:$E$10005,E913,[1]!Table1[5])</f>
        <v/>
      </c>
      <c r="AJ913" s="30">
        <f>SUMIF([1]route!$E$3:$E$10005,E913,[1]!Table1[6])</f>
        <v/>
      </c>
      <c r="AK913" s="30">
        <f>SUMIF([1]route!$E$3:$E$10005,E913,[1]!Table1[7])</f>
        <v/>
      </c>
      <c r="AL913" s="30">
        <f>SUMIF([1]route!$E$3:$E$10005,E913,[1]!Table1[8])</f>
        <v/>
      </c>
      <c r="AM913" s="30">
        <f>SUMIF([1]route!$E$3:$E$10005,E913,[1]!Table1[9])</f>
        <v/>
      </c>
      <c r="AN913" s="30">
        <f>SUMIF([1]route!$E$3:$E$10005,E913,[1]!Table1[10])</f>
        <v/>
      </c>
      <c r="AO913" s="30">
        <f>SUMIF([1]route!$E$3:$E$10005,E913,[1]!Table1[11])</f>
        <v/>
      </c>
      <c r="AP913" s="30">
        <f>SUMIF([1]route!$E$3:$E$10005,E913,[1]!Table1[12])</f>
        <v/>
      </c>
      <c r="AQ913" s="30">
        <f>SUMIF([1]route!$E$3:$E$10005,E913,[1]!Table1[13])</f>
        <v/>
      </c>
      <c r="AR913" s="30">
        <f>SUMIF([1]route!$E$3:$E$10005,E913,[1]!Table1[14])</f>
        <v/>
      </c>
      <c r="AS913" s="30">
        <f>SUMIF([1]route!$E$3:$E$10005,E913,[1]!Table1[15])</f>
        <v/>
      </c>
      <c r="AT913" s="30">
        <f>SUMIF([1]route!$E$3:$E$10005,E913,[1]!Table1[16])</f>
        <v/>
      </c>
      <c r="AU913" s="30">
        <f>SUMIF([1]route!$E$3:$E$10005,E913,[1]!Table1[17])</f>
        <v/>
      </c>
      <c r="AV913" s="30">
        <f>SUMIF([1]route!$E$3:$E$10005,E913,[1]!Table1[18])</f>
        <v/>
      </c>
      <c r="AW913" s="30">
        <f>SUMIF([1]route!$E$3:$E$10005,E913,[1]!Table1[19])</f>
        <v/>
      </c>
      <c r="AX913" s="30">
        <f>SUMIF([1]route!$E$3:$E$10005,E913,[1]!Table1[20])</f>
        <v/>
      </c>
      <c r="AY913" s="30">
        <f>SUMIF([1]route!$E$3:$E$10005,E913,[1]!Table1[21])</f>
        <v/>
      </c>
      <c r="AZ913" s="30">
        <f>SUMIF([1]route!$E$3:$E$10005,E913,[1]!Table1[22])</f>
        <v/>
      </c>
      <c r="BA913" s="30">
        <f>SUMIF([1]route!$E$3:$E$10005,E913,[1]!Table1[23])</f>
        <v/>
      </c>
      <c r="BB913" s="30">
        <f>SUMIF([1]route!$E$3:$E$10005,E913,[1]!Table1[24])</f>
        <v/>
      </c>
      <c r="BC913" s="30">
        <f>SUMIF([1]route!$E$3:$E$10005,E913,[1]!Table1[25])</f>
        <v/>
      </c>
      <c r="BD913" s="30">
        <f>SUMIF([1]route!$E$3:$E$10005,E913,[1]!Table1[26])</f>
        <v/>
      </c>
      <c r="BE913" s="30">
        <f>SUMIF([1]route!$E$3:$E$10005,E913,[1]!Table1[27])</f>
        <v/>
      </c>
      <c r="BF913" s="30">
        <f>SUMIF([1]route!$E$3:$E$10005,E913,[1]!Table1[28])</f>
        <v/>
      </c>
      <c r="BG913" s="30">
        <f>SUMIF([1]route!$E$3:$E$10005,E913,[1]!Table1[29])</f>
        <v/>
      </c>
      <c r="BH913" s="30">
        <f>SUMIF([1]route!$E$3:$E$10005,E913,[1]!Table1[30])</f>
        <v/>
      </c>
      <c r="BI913" s="30">
        <f>SUMIF([1]route!$E$3:$E$10005,E913,[1]!Table1[31])</f>
        <v/>
      </c>
      <c r="BJ913" s="30">
        <f>SUMIF([1]route!$E$3:$E$10005,E913,[1]!Table1[Remain PO])</f>
        <v/>
      </c>
      <c r="BK913" s="31">
        <f>SUMIF([1]route!$E$3:$E$10005,E913,[1]!Table1[N+1])</f>
        <v/>
      </c>
      <c r="BL913" s="31">
        <f>SUMIF([1]route!$E$3:$E$10005,E913,[1]!Table1[N+2])</f>
        <v/>
      </c>
      <c r="BM913" s="31">
        <f>SUMIF([1]route!$E$3:$E$10005,E913,[1]!Table1[N+3])</f>
        <v/>
      </c>
      <c r="BN913" s="32">
        <f>SUMIF([1]route!$E$3:$E$10005,E913,[1]!Table1[N+4])</f>
        <v/>
      </c>
      <c r="BP913" s="37">
        <f>$V913-$AD913</f>
        <v/>
      </c>
      <c r="BQ913" s="35">
        <f>BP913-AE913</f>
        <v/>
      </c>
      <c r="BR913" s="35">
        <f>BQ913-AF913</f>
        <v/>
      </c>
      <c r="BS913" s="35">
        <f>BR913-AG913</f>
        <v/>
      </c>
      <c r="BT913" s="35">
        <f>BS913-AH913</f>
        <v/>
      </c>
      <c r="BU913" s="35">
        <f>BT913-AI913</f>
        <v/>
      </c>
      <c r="BV913" s="35">
        <f>BU913-AJ913</f>
        <v/>
      </c>
      <c r="BW913" s="35">
        <f>BV913-AK913</f>
        <v/>
      </c>
      <c r="BX913" s="35">
        <f>BW913-AL913</f>
        <v/>
      </c>
      <c r="BY913" s="35">
        <f>BX913-AM913</f>
        <v/>
      </c>
      <c r="BZ913" s="35">
        <f>BY913-AN913</f>
        <v/>
      </c>
      <c r="CA913" s="35">
        <f>BZ913-AO913</f>
        <v/>
      </c>
      <c r="CB913" s="35">
        <f>CA913-AP913</f>
        <v/>
      </c>
      <c r="CC913" s="35">
        <f>CB913-AQ913</f>
        <v/>
      </c>
      <c r="CD913" s="35">
        <f>CC913-AR913</f>
        <v/>
      </c>
      <c r="CE913" s="35">
        <f>CD913-AS913</f>
        <v/>
      </c>
      <c r="CF913" s="35">
        <f>CE913-AT913</f>
        <v/>
      </c>
      <c r="CG913" s="35">
        <f>CF913-AU913</f>
        <v/>
      </c>
      <c r="CH913" s="35">
        <f>CG913-AV913</f>
        <v/>
      </c>
      <c r="CI913" s="35">
        <f>CH913-AW913</f>
        <v/>
      </c>
      <c r="CJ913" s="35">
        <f>CI913-AX913</f>
        <v/>
      </c>
      <c r="CK913" s="35">
        <f>CJ913-AY913</f>
        <v/>
      </c>
      <c r="CL913" s="35">
        <f>CK913-AZ913</f>
        <v/>
      </c>
      <c r="CM913" s="35">
        <f>CL913-BA913</f>
        <v/>
      </c>
      <c r="CN913" s="35">
        <f>CM913-BB913</f>
        <v/>
      </c>
      <c r="CO913" s="35">
        <f>CN913-BC913</f>
        <v/>
      </c>
      <c r="CP913" s="35">
        <f>CO913-BD913</f>
        <v/>
      </c>
      <c r="CQ913" s="35">
        <f>CP913-BE913</f>
        <v/>
      </c>
      <c r="CR913" s="35">
        <f>CQ913-BF913</f>
        <v/>
      </c>
      <c r="CS913" s="35">
        <f>CR913-BG913</f>
        <v/>
      </c>
      <c r="CT913" s="35">
        <f>CS913-BH913</f>
        <v/>
      </c>
      <c r="CU913" s="35">
        <f>CT913-BI913</f>
        <v/>
      </c>
      <c r="CV913" s="35">
        <f>CU913-BJ913</f>
        <v/>
      </c>
      <c r="CW913" s="38">
        <f>CV913-BK913</f>
        <v/>
      </c>
      <c r="CX913" s="38">
        <f>CW913-BL913</f>
        <v/>
      </c>
      <c r="CY913" s="38">
        <f>CX913-BM913</f>
        <v/>
      </c>
      <c r="CZ913" s="39">
        <f>CY913-BN913</f>
        <v/>
      </c>
      <c r="DA913" s="35" t="n"/>
    </row>
    <row r="914">
      <c r="D914" s="19" t="n"/>
      <c r="E914" s="19" t="n"/>
      <c r="F914" s="21" t="n"/>
      <c r="G914" s="21" t="n"/>
      <c r="H914" s="21" t="n"/>
      <c r="I914" s="19" t="n"/>
      <c r="J914" s="19" t="n"/>
      <c r="K914" s="21" t="n"/>
      <c r="L914" s="21" t="n"/>
      <c r="M914" s="22" t="n"/>
      <c r="N914" s="22" t="n"/>
      <c r="O914" s="19" t="n"/>
      <c r="P914" s="21" t="n"/>
      <c r="Q914" s="167">
        <f>'Cutting Rules'!AD914</f>
        <v/>
      </c>
      <c r="R914" s="168" t="n"/>
      <c r="S914" s="24" t="n"/>
      <c r="T914" s="169" t="inlineStr"/>
      <c r="U914" s="19" t="n"/>
      <c r="V914" s="25" t="n"/>
      <c r="W914" s="26" t="n"/>
      <c r="X914" s="27" t="n"/>
      <c r="Y914" s="47" t="n"/>
      <c r="Z914" s="121">
        <f>IFERROR(VLOOKUP(E914,[1]route!$E$3:$BL$10005,59,0),"")&amp;IFERROR(VLOOKUP(E914,[1]route!$E$3:$BL$10005,60,0),"")</f>
        <v/>
      </c>
      <c r="AA914" s="172">
        <f>IF(R914&gt;V914,R914-V914,0)</f>
        <v/>
      </c>
      <c r="AB914" s="173">
        <f>AA914*O914*N914/1000</f>
        <v/>
      </c>
      <c r="AC914" s="4">
        <f>IFERROR(MATCH($X914,$BP914:$CZ914,0),"")</f>
        <v/>
      </c>
      <c r="AD914" s="29" t="n">
        <v>0</v>
      </c>
      <c r="AE914" s="30">
        <f>SUMIF([1]route!$E$3:$E$10005,E914,[1]!Table1[1])</f>
        <v/>
      </c>
      <c r="AF914" s="30">
        <f>SUMIF([1]route!$E$3:$E$10005,E914,[1]!Table1[2])</f>
        <v/>
      </c>
      <c r="AG914" s="30">
        <f>SUMIF([1]route!$E$3:$E$10005,E914,[1]!Table1[3])</f>
        <v/>
      </c>
      <c r="AH914" s="30">
        <f>SUMIF([1]route!$E$3:$E$10005,E914,[1]!Table1[4])</f>
        <v/>
      </c>
      <c r="AI914" s="30">
        <f>SUMIF([1]route!$E$3:$E$10005,E914,[1]!Table1[5])</f>
        <v/>
      </c>
      <c r="AJ914" s="30">
        <f>SUMIF([1]route!$E$3:$E$10005,E914,[1]!Table1[6])</f>
        <v/>
      </c>
      <c r="AK914" s="30">
        <f>SUMIF([1]route!$E$3:$E$10005,E914,[1]!Table1[7])</f>
        <v/>
      </c>
      <c r="AL914" s="30">
        <f>SUMIF([1]route!$E$3:$E$10005,E914,[1]!Table1[8])</f>
        <v/>
      </c>
      <c r="AM914" s="30">
        <f>SUMIF([1]route!$E$3:$E$10005,E914,[1]!Table1[9])</f>
        <v/>
      </c>
      <c r="AN914" s="30">
        <f>SUMIF([1]route!$E$3:$E$10005,E914,[1]!Table1[10])</f>
        <v/>
      </c>
      <c r="AO914" s="30">
        <f>SUMIF([1]route!$E$3:$E$10005,E914,[1]!Table1[11])</f>
        <v/>
      </c>
      <c r="AP914" s="30">
        <f>SUMIF([1]route!$E$3:$E$10005,E914,[1]!Table1[12])</f>
        <v/>
      </c>
      <c r="AQ914" s="30">
        <f>SUMIF([1]route!$E$3:$E$10005,E914,[1]!Table1[13])</f>
        <v/>
      </c>
      <c r="AR914" s="30">
        <f>SUMIF([1]route!$E$3:$E$10005,E914,[1]!Table1[14])</f>
        <v/>
      </c>
      <c r="AS914" s="30">
        <f>SUMIF([1]route!$E$3:$E$10005,E914,[1]!Table1[15])</f>
        <v/>
      </c>
      <c r="AT914" s="30">
        <f>SUMIF([1]route!$E$3:$E$10005,E914,[1]!Table1[16])</f>
        <v/>
      </c>
      <c r="AU914" s="30">
        <f>SUMIF([1]route!$E$3:$E$10005,E914,[1]!Table1[17])</f>
        <v/>
      </c>
      <c r="AV914" s="30">
        <f>SUMIF([1]route!$E$3:$E$10005,E914,[1]!Table1[18])</f>
        <v/>
      </c>
      <c r="AW914" s="30">
        <f>SUMIF([1]route!$E$3:$E$10005,E914,[1]!Table1[19])</f>
        <v/>
      </c>
      <c r="AX914" s="30">
        <f>SUMIF([1]route!$E$3:$E$10005,E914,[1]!Table1[20])</f>
        <v/>
      </c>
      <c r="AY914" s="30">
        <f>SUMIF([1]route!$E$3:$E$10005,E914,[1]!Table1[21])</f>
        <v/>
      </c>
      <c r="AZ914" s="30">
        <f>SUMIF([1]route!$E$3:$E$10005,E914,[1]!Table1[22])</f>
        <v/>
      </c>
      <c r="BA914" s="30">
        <f>SUMIF([1]route!$E$3:$E$10005,E914,[1]!Table1[23])</f>
        <v/>
      </c>
      <c r="BB914" s="30">
        <f>SUMIF([1]route!$E$3:$E$10005,E914,[1]!Table1[24])</f>
        <v/>
      </c>
      <c r="BC914" s="30">
        <f>SUMIF([1]route!$E$3:$E$10005,E914,[1]!Table1[25])</f>
        <v/>
      </c>
      <c r="BD914" s="30">
        <f>SUMIF([1]route!$E$3:$E$10005,E914,[1]!Table1[26])</f>
        <v/>
      </c>
      <c r="BE914" s="30">
        <f>SUMIF([1]route!$E$3:$E$10005,E914,[1]!Table1[27])</f>
        <v/>
      </c>
      <c r="BF914" s="30">
        <f>SUMIF([1]route!$E$3:$E$10005,E914,[1]!Table1[28])</f>
        <v/>
      </c>
      <c r="BG914" s="30">
        <f>SUMIF([1]route!$E$3:$E$10005,E914,[1]!Table1[29])</f>
        <v/>
      </c>
      <c r="BH914" s="30">
        <f>SUMIF([1]route!$E$3:$E$10005,E914,[1]!Table1[30])</f>
        <v/>
      </c>
      <c r="BI914" s="30">
        <f>SUMIF([1]route!$E$3:$E$10005,E914,[1]!Table1[31])</f>
        <v/>
      </c>
      <c r="BJ914" s="30">
        <f>SUMIF([1]route!$E$3:$E$10005,E914,[1]!Table1[Remain PO])</f>
        <v/>
      </c>
      <c r="BK914" s="31">
        <f>SUMIF([1]route!$E$3:$E$10005,E914,[1]!Table1[N+1])</f>
        <v/>
      </c>
      <c r="BL914" s="31">
        <f>SUMIF([1]route!$E$3:$E$10005,E914,[1]!Table1[N+2])</f>
        <v/>
      </c>
      <c r="BM914" s="31">
        <f>SUMIF([1]route!$E$3:$E$10005,E914,[1]!Table1[N+3])</f>
        <v/>
      </c>
      <c r="BN914" s="32">
        <f>SUMIF([1]route!$E$3:$E$10005,E914,[1]!Table1[N+4])</f>
        <v/>
      </c>
      <c r="BP914" s="37">
        <f>$V914-$AD914</f>
        <v/>
      </c>
      <c r="BQ914" s="35">
        <f>BP914-AE914</f>
        <v/>
      </c>
      <c r="BR914" s="35">
        <f>BQ914-AF914</f>
        <v/>
      </c>
      <c r="BS914" s="35">
        <f>BR914-AG914</f>
        <v/>
      </c>
      <c r="BT914" s="35">
        <f>BS914-AH914</f>
        <v/>
      </c>
      <c r="BU914" s="35">
        <f>BT914-AI914</f>
        <v/>
      </c>
      <c r="BV914" s="35">
        <f>BU914-AJ914</f>
        <v/>
      </c>
      <c r="BW914" s="35">
        <f>BV914-AK914</f>
        <v/>
      </c>
      <c r="BX914" s="35">
        <f>BW914-AL914</f>
        <v/>
      </c>
      <c r="BY914" s="35">
        <f>BX914-AM914</f>
        <v/>
      </c>
      <c r="BZ914" s="35">
        <f>BY914-AN914</f>
        <v/>
      </c>
      <c r="CA914" s="35">
        <f>BZ914-AO914</f>
        <v/>
      </c>
      <c r="CB914" s="35">
        <f>CA914-AP914</f>
        <v/>
      </c>
      <c r="CC914" s="35">
        <f>CB914-AQ914</f>
        <v/>
      </c>
      <c r="CD914" s="35">
        <f>CC914-AR914</f>
        <v/>
      </c>
      <c r="CE914" s="35">
        <f>CD914-AS914</f>
        <v/>
      </c>
      <c r="CF914" s="35">
        <f>CE914-AT914</f>
        <v/>
      </c>
      <c r="CG914" s="35">
        <f>CF914-AU914</f>
        <v/>
      </c>
      <c r="CH914" s="35">
        <f>CG914-AV914</f>
        <v/>
      </c>
      <c r="CI914" s="35">
        <f>CH914-AW914</f>
        <v/>
      </c>
      <c r="CJ914" s="35">
        <f>CI914-AX914</f>
        <v/>
      </c>
      <c r="CK914" s="35">
        <f>CJ914-AY914</f>
        <v/>
      </c>
      <c r="CL914" s="35">
        <f>CK914-AZ914</f>
        <v/>
      </c>
      <c r="CM914" s="35">
        <f>CL914-BA914</f>
        <v/>
      </c>
      <c r="CN914" s="35">
        <f>CM914-BB914</f>
        <v/>
      </c>
      <c r="CO914" s="35">
        <f>CN914-BC914</f>
        <v/>
      </c>
      <c r="CP914" s="35">
        <f>CO914-BD914</f>
        <v/>
      </c>
      <c r="CQ914" s="35">
        <f>CP914-BE914</f>
        <v/>
      </c>
      <c r="CR914" s="35">
        <f>CQ914-BF914</f>
        <v/>
      </c>
      <c r="CS914" s="35">
        <f>CR914-BG914</f>
        <v/>
      </c>
      <c r="CT914" s="35">
        <f>CS914-BH914</f>
        <v/>
      </c>
      <c r="CU914" s="35">
        <f>CT914-BI914</f>
        <v/>
      </c>
      <c r="CV914" s="35">
        <f>CU914-BJ914</f>
        <v/>
      </c>
      <c r="CW914" s="38">
        <f>CV914-BK914</f>
        <v/>
      </c>
      <c r="CX914" s="38">
        <f>CW914-BL914</f>
        <v/>
      </c>
      <c r="CY914" s="38">
        <f>CX914-BM914</f>
        <v/>
      </c>
      <c r="CZ914" s="39">
        <f>CY914-BN914</f>
        <v/>
      </c>
      <c r="DA914" s="35" t="n"/>
    </row>
    <row r="915">
      <c r="D915" s="19" t="n"/>
      <c r="E915" s="19" t="n"/>
      <c r="F915" s="21" t="n"/>
      <c r="G915" s="21" t="n"/>
      <c r="H915" s="21" t="n"/>
      <c r="I915" s="19" t="n"/>
      <c r="J915" s="19" t="n"/>
      <c r="K915" s="21" t="n"/>
      <c r="L915" s="21" t="n"/>
      <c r="M915" s="22" t="n"/>
      <c r="N915" s="22" t="n"/>
      <c r="O915" s="19" t="n"/>
      <c r="P915" s="21" t="n"/>
      <c r="Q915" s="167">
        <f>'Cutting Rules'!AD915</f>
        <v/>
      </c>
      <c r="R915" s="168" t="n"/>
      <c r="S915" s="24" t="n"/>
      <c r="T915" s="169" t="inlineStr"/>
      <c r="U915" s="19" t="n"/>
      <c r="V915" s="25" t="n"/>
      <c r="W915" s="26" t="n"/>
      <c r="X915" s="27" t="n"/>
      <c r="Y915" s="47" t="n"/>
      <c r="Z915" s="121">
        <f>IFERROR(VLOOKUP(E915,[1]route!$E$3:$BL$10005,59,0),"")&amp;IFERROR(VLOOKUP(E915,[1]route!$E$3:$BL$10005,60,0),"")</f>
        <v/>
      </c>
      <c r="AA915" s="172">
        <f>IF(R915&gt;V915,R915-V915,0)</f>
        <v/>
      </c>
      <c r="AB915" s="173">
        <f>AA915*O915*N915/1000</f>
        <v/>
      </c>
      <c r="AC915" s="4">
        <f>IFERROR(MATCH($X915,$BP915:$CZ915,0),"")</f>
        <v/>
      </c>
      <c r="AD915" s="29" t="n">
        <v>0</v>
      </c>
      <c r="AE915" s="30">
        <f>SUMIF([1]route!$E$3:$E$10005,E915,[1]!Table1[1])</f>
        <v/>
      </c>
      <c r="AF915" s="30">
        <f>SUMIF([1]route!$E$3:$E$10005,E915,[1]!Table1[2])</f>
        <v/>
      </c>
      <c r="AG915" s="30">
        <f>SUMIF([1]route!$E$3:$E$10005,E915,[1]!Table1[3])</f>
        <v/>
      </c>
      <c r="AH915" s="30">
        <f>SUMIF([1]route!$E$3:$E$10005,E915,[1]!Table1[4])</f>
        <v/>
      </c>
      <c r="AI915" s="30">
        <f>SUMIF([1]route!$E$3:$E$10005,E915,[1]!Table1[5])</f>
        <v/>
      </c>
      <c r="AJ915" s="30">
        <f>SUMIF([1]route!$E$3:$E$10005,E915,[1]!Table1[6])</f>
        <v/>
      </c>
      <c r="AK915" s="30">
        <f>SUMIF([1]route!$E$3:$E$10005,E915,[1]!Table1[7])</f>
        <v/>
      </c>
      <c r="AL915" s="30">
        <f>SUMIF([1]route!$E$3:$E$10005,E915,[1]!Table1[8])</f>
        <v/>
      </c>
      <c r="AM915" s="30">
        <f>SUMIF([1]route!$E$3:$E$10005,E915,[1]!Table1[9])</f>
        <v/>
      </c>
      <c r="AN915" s="30">
        <f>SUMIF([1]route!$E$3:$E$10005,E915,[1]!Table1[10])</f>
        <v/>
      </c>
      <c r="AO915" s="30">
        <f>SUMIF([1]route!$E$3:$E$10005,E915,[1]!Table1[11])</f>
        <v/>
      </c>
      <c r="AP915" s="30">
        <f>SUMIF([1]route!$E$3:$E$10005,E915,[1]!Table1[12])</f>
        <v/>
      </c>
      <c r="AQ915" s="30">
        <f>SUMIF([1]route!$E$3:$E$10005,E915,[1]!Table1[13])</f>
        <v/>
      </c>
      <c r="AR915" s="30">
        <f>SUMIF([1]route!$E$3:$E$10005,E915,[1]!Table1[14])</f>
        <v/>
      </c>
      <c r="AS915" s="30">
        <f>SUMIF([1]route!$E$3:$E$10005,E915,[1]!Table1[15])</f>
        <v/>
      </c>
      <c r="AT915" s="30">
        <f>SUMIF([1]route!$E$3:$E$10005,E915,[1]!Table1[16])</f>
        <v/>
      </c>
      <c r="AU915" s="30">
        <f>SUMIF([1]route!$E$3:$E$10005,E915,[1]!Table1[17])</f>
        <v/>
      </c>
      <c r="AV915" s="30">
        <f>SUMIF([1]route!$E$3:$E$10005,E915,[1]!Table1[18])</f>
        <v/>
      </c>
      <c r="AW915" s="30">
        <f>SUMIF([1]route!$E$3:$E$10005,E915,[1]!Table1[19])</f>
        <v/>
      </c>
      <c r="AX915" s="30">
        <f>SUMIF([1]route!$E$3:$E$10005,E915,[1]!Table1[20])</f>
        <v/>
      </c>
      <c r="AY915" s="30">
        <f>SUMIF([1]route!$E$3:$E$10005,E915,[1]!Table1[21])</f>
        <v/>
      </c>
      <c r="AZ915" s="30">
        <f>SUMIF([1]route!$E$3:$E$10005,E915,[1]!Table1[22])</f>
        <v/>
      </c>
      <c r="BA915" s="30">
        <f>SUMIF([1]route!$E$3:$E$10005,E915,[1]!Table1[23])</f>
        <v/>
      </c>
      <c r="BB915" s="30">
        <f>SUMIF([1]route!$E$3:$E$10005,E915,[1]!Table1[24])</f>
        <v/>
      </c>
      <c r="BC915" s="30">
        <f>SUMIF([1]route!$E$3:$E$10005,E915,[1]!Table1[25])</f>
        <v/>
      </c>
      <c r="BD915" s="30">
        <f>SUMIF([1]route!$E$3:$E$10005,E915,[1]!Table1[26])</f>
        <v/>
      </c>
      <c r="BE915" s="30">
        <f>SUMIF([1]route!$E$3:$E$10005,E915,[1]!Table1[27])</f>
        <v/>
      </c>
      <c r="BF915" s="30">
        <f>SUMIF([1]route!$E$3:$E$10005,E915,[1]!Table1[28])</f>
        <v/>
      </c>
      <c r="BG915" s="30">
        <f>SUMIF([1]route!$E$3:$E$10005,E915,[1]!Table1[29])</f>
        <v/>
      </c>
      <c r="BH915" s="30">
        <f>SUMIF([1]route!$E$3:$E$10005,E915,[1]!Table1[30])</f>
        <v/>
      </c>
      <c r="BI915" s="30">
        <f>SUMIF([1]route!$E$3:$E$10005,E915,[1]!Table1[31])</f>
        <v/>
      </c>
      <c r="BJ915" s="30">
        <f>SUMIF([1]route!$E$3:$E$10005,E915,[1]!Table1[Remain PO])</f>
        <v/>
      </c>
      <c r="BK915" s="31">
        <f>SUMIF([1]route!$E$3:$E$10005,E915,[1]!Table1[N+1])</f>
        <v/>
      </c>
      <c r="BL915" s="31">
        <f>SUMIF([1]route!$E$3:$E$10005,E915,[1]!Table1[N+2])</f>
        <v/>
      </c>
      <c r="BM915" s="31">
        <f>SUMIF([1]route!$E$3:$E$10005,E915,[1]!Table1[N+3])</f>
        <v/>
      </c>
      <c r="BN915" s="32">
        <f>SUMIF([1]route!$E$3:$E$10005,E915,[1]!Table1[N+4])</f>
        <v/>
      </c>
      <c r="BP915" s="37">
        <f>$V915-$AD915</f>
        <v/>
      </c>
      <c r="BQ915" s="35">
        <f>BP915-AE915</f>
        <v/>
      </c>
      <c r="BR915" s="35">
        <f>BQ915-AF915</f>
        <v/>
      </c>
      <c r="BS915" s="35">
        <f>BR915-AG915</f>
        <v/>
      </c>
      <c r="BT915" s="35">
        <f>BS915-AH915</f>
        <v/>
      </c>
      <c r="BU915" s="35">
        <f>BT915-AI915</f>
        <v/>
      </c>
      <c r="BV915" s="35">
        <f>BU915-AJ915</f>
        <v/>
      </c>
      <c r="BW915" s="35">
        <f>BV915-AK915</f>
        <v/>
      </c>
      <c r="BX915" s="35">
        <f>BW915-AL915</f>
        <v/>
      </c>
      <c r="BY915" s="35">
        <f>BX915-AM915</f>
        <v/>
      </c>
      <c r="BZ915" s="35">
        <f>BY915-AN915</f>
        <v/>
      </c>
      <c r="CA915" s="35">
        <f>BZ915-AO915</f>
        <v/>
      </c>
      <c r="CB915" s="35">
        <f>CA915-AP915</f>
        <v/>
      </c>
      <c r="CC915" s="35">
        <f>CB915-AQ915</f>
        <v/>
      </c>
      <c r="CD915" s="35">
        <f>CC915-AR915</f>
        <v/>
      </c>
      <c r="CE915" s="35">
        <f>CD915-AS915</f>
        <v/>
      </c>
      <c r="CF915" s="35">
        <f>CE915-AT915</f>
        <v/>
      </c>
      <c r="CG915" s="35">
        <f>CF915-AU915</f>
        <v/>
      </c>
      <c r="CH915" s="35">
        <f>CG915-AV915</f>
        <v/>
      </c>
      <c r="CI915" s="35">
        <f>CH915-AW915</f>
        <v/>
      </c>
      <c r="CJ915" s="35">
        <f>CI915-AX915</f>
        <v/>
      </c>
      <c r="CK915" s="35">
        <f>CJ915-AY915</f>
        <v/>
      </c>
      <c r="CL915" s="35">
        <f>CK915-AZ915</f>
        <v/>
      </c>
      <c r="CM915" s="35">
        <f>CL915-BA915</f>
        <v/>
      </c>
      <c r="CN915" s="35">
        <f>CM915-BB915</f>
        <v/>
      </c>
      <c r="CO915" s="35">
        <f>CN915-BC915</f>
        <v/>
      </c>
      <c r="CP915" s="35">
        <f>CO915-BD915</f>
        <v/>
      </c>
      <c r="CQ915" s="35">
        <f>CP915-BE915</f>
        <v/>
      </c>
      <c r="CR915" s="35">
        <f>CQ915-BF915</f>
        <v/>
      </c>
      <c r="CS915" s="35">
        <f>CR915-BG915</f>
        <v/>
      </c>
      <c r="CT915" s="35">
        <f>CS915-BH915</f>
        <v/>
      </c>
      <c r="CU915" s="35">
        <f>CT915-BI915</f>
        <v/>
      </c>
      <c r="CV915" s="35">
        <f>CU915-BJ915</f>
        <v/>
      </c>
      <c r="CW915" s="38">
        <f>CV915-BK915</f>
        <v/>
      </c>
      <c r="CX915" s="38">
        <f>CW915-BL915</f>
        <v/>
      </c>
      <c r="CY915" s="38">
        <f>CX915-BM915</f>
        <v/>
      </c>
      <c r="CZ915" s="39">
        <f>CY915-BN915</f>
        <v/>
      </c>
      <c r="DA915" s="35" t="n"/>
    </row>
    <row r="916">
      <c r="D916" s="19" t="n"/>
      <c r="E916" s="19" t="n"/>
      <c r="F916" s="21" t="n"/>
      <c r="G916" s="21" t="n"/>
      <c r="H916" s="21" t="n"/>
      <c r="I916" s="19" t="n"/>
      <c r="J916" s="19" t="n"/>
      <c r="K916" s="21" t="n"/>
      <c r="L916" s="21" t="n"/>
      <c r="M916" s="22" t="n"/>
      <c r="N916" s="22" t="n"/>
      <c r="O916" s="19" t="n"/>
      <c r="P916" s="21" t="n"/>
      <c r="Q916" s="167">
        <f>'Cutting Rules'!AD916</f>
        <v/>
      </c>
      <c r="R916" s="168" t="n"/>
      <c r="S916" s="24" t="n"/>
      <c r="T916" s="169" t="inlineStr"/>
      <c r="U916" s="19" t="n"/>
      <c r="V916" s="25" t="n"/>
      <c r="W916" s="26" t="n"/>
      <c r="X916" s="27" t="n"/>
      <c r="Y916" s="47" t="n"/>
      <c r="Z916" s="121">
        <f>IFERROR(VLOOKUP(E916,[1]route!$E$3:$BL$10005,59,0),"")&amp;IFERROR(VLOOKUP(E916,[1]route!$E$3:$BL$10005,60,0),"")</f>
        <v/>
      </c>
      <c r="AA916" s="172">
        <f>IF(R916&gt;V916,R916-V916,0)</f>
        <v/>
      </c>
      <c r="AB916" s="173">
        <f>AA916*O916*N916/1000</f>
        <v/>
      </c>
      <c r="AC916" s="4">
        <f>IFERROR(MATCH($X916,$BP916:$CZ916,0),"")</f>
        <v/>
      </c>
      <c r="AD916" s="29" t="n">
        <v>0</v>
      </c>
      <c r="AE916" s="30">
        <f>SUMIF([1]route!$E$3:$E$10005,E916,[1]!Table1[1])</f>
        <v/>
      </c>
      <c r="AF916" s="30">
        <f>SUMIF([1]route!$E$3:$E$10005,E916,[1]!Table1[2])</f>
        <v/>
      </c>
      <c r="AG916" s="30">
        <f>SUMIF([1]route!$E$3:$E$10005,E916,[1]!Table1[3])</f>
        <v/>
      </c>
      <c r="AH916" s="30">
        <f>SUMIF([1]route!$E$3:$E$10005,E916,[1]!Table1[4])</f>
        <v/>
      </c>
      <c r="AI916" s="30">
        <f>SUMIF([1]route!$E$3:$E$10005,E916,[1]!Table1[5])</f>
        <v/>
      </c>
      <c r="AJ916" s="30">
        <f>SUMIF([1]route!$E$3:$E$10005,E916,[1]!Table1[6])</f>
        <v/>
      </c>
      <c r="AK916" s="30">
        <f>SUMIF([1]route!$E$3:$E$10005,E916,[1]!Table1[7])</f>
        <v/>
      </c>
      <c r="AL916" s="30">
        <f>SUMIF([1]route!$E$3:$E$10005,E916,[1]!Table1[8])</f>
        <v/>
      </c>
      <c r="AM916" s="30">
        <f>SUMIF([1]route!$E$3:$E$10005,E916,[1]!Table1[9])</f>
        <v/>
      </c>
      <c r="AN916" s="30">
        <f>SUMIF([1]route!$E$3:$E$10005,E916,[1]!Table1[10])</f>
        <v/>
      </c>
      <c r="AO916" s="30">
        <f>SUMIF([1]route!$E$3:$E$10005,E916,[1]!Table1[11])</f>
        <v/>
      </c>
      <c r="AP916" s="30">
        <f>SUMIF([1]route!$E$3:$E$10005,E916,[1]!Table1[12])</f>
        <v/>
      </c>
      <c r="AQ916" s="30">
        <f>SUMIF([1]route!$E$3:$E$10005,E916,[1]!Table1[13])</f>
        <v/>
      </c>
      <c r="AR916" s="30">
        <f>SUMIF([1]route!$E$3:$E$10005,E916,[1]!Table1[14])</f>
        <v/>
      </c>
      <c r="AS916" s="30">
        <f>SUMIF([1]route!$E$3:$E$10005,E916,[1]!Table1[15])</f>
        <v/>
      </c>
      <c r="AT916" s="30">
        <f>SUMIF([1]route!$E$3:$E$10005,E916,[1]!Table1[16])</f>
        <v/>
      </c>
      <c r="AU916" s="30">
        <f>SUMIF([1]route!$E$3:$E$10005,E916,[1]!Table1[17])</f>
        <v/>
      </c>
      <c r="AV916" s="30">
        <f>SUMIF([1]route!$E$3:$E$10005,E916,[1]!Table1[18])</f>
        <v/>
      </c>
      <c r="AW916" s="30">
        <f>SUMIF([1]route!$E$3:$E$10005,E916,[1]!Table1[19])</f>
        <v/>
      </c>
      <c r="AX916" s="30">
        <f>SUMIF([1]route!$E$3:$E$10005,E916,[1]!Table1[20])</f>
        <v/>
      </c>
      <c r="AY916" s="30">
        <f>SUMIF([1]route!$E$3:$E$10005,E916,[1]!Table1[21])</f>
        <v/>
      </c>
      <c r="AZ916" s="30">
        <f>SUMIF([1]route!$E$3:$E$10005,E916,[1]!Table1[22])</f>
        <v/>
      </c>
      <c r="BA916" s="30">
        <f>SUMIF([1]route!$E$3:$E$10005,E916,[1]!Table1[23])</f>
        <v/>
      </c>
      <c r="BB916" s="30">
        <f>SUMIF([1]route!$E$3:$E$10005,E916,[1]!Table1[24])</f>
        <v/>
      </c>
      <c r="BC916" s="30">
        <f>SUMIF([1]route!$E$3:$E$10005,E916,[1]!Table1[25])</f>
        <v/>
      </c>
      <c r="BD916" s="30">
        <f>SUMIF([1]route!$E$3:$E$10005,E916,[1]!Table1[26])</f>
        <v/>
      </c>
      <c r="BE916" s="30">
        <f>SUMIF([1]route!$E$3:$E$10005,E916,[1]!Table1[27])</f>
        <v/>
      </c>
      <c r="BF916" s="30">
        <f>SUMIF([1]route!$E$3:$E$10005,E916,[1]!Table1[28])</f>
        <v/>
      </c>
      <c r="BG916" s="30">
        <f>SUMIF([1]route!$E$3:$E$10005,E916,[1]!Table1[29])</f>
        <v/>
      </c>
      <c r="BH916" s="30">
        <f>SUMIF([1]route!$E$3:$E$10005,E916,[1]!Table1[30])</f>
        <v/>
      </c>
      <c r="BI916" s="30">
        <f>SUMIF([1]route!$E$3:$E$10005,E916,[1]!Table1[31])</f>
        <v/>
      </c>
      <c r="BJ916" s="30">
        <f>SUMIF([1]route!$E$3:$E$10005,E916,[1]!Table1[Remain PO])</f>
        <v/>
      </c>
      <c r="BK916" s="31">
        <f>SUMIF([1]route!$E$3:$E$10005,E916,[1]!Table1[N+1])</f>
        <v/>
      </c>
      <c r="BL916" s="31">
        <f>SUMIF([1]route!$E$3:$E$10005,E916,[1]!Table1[N+2])</f>
        <v/>
      </c>
      <c r="BM916" s="31">
        <f>SUMIF([1]route!$E$3:$E$10005,E916,[1]!Table1[N+3])</f>
        <v/>
      </c>
      <c r="BN916" s="32">
        <f>SUMIF([1]route!$E$3:$E$10005,E916,[1]!Table1[N+4])</f>
        <v/>
      </c>
      <c r="BP916" s="37">
        <f>$V916-$AD916</f>
        <v/>
      </c>
      <c r="BQ916" s="35">
        <f>BP916-AE916</f>
        <v/>
      </c>
      <c r="BR916" s="35">
        <f>BQ916-AF916</f>
        <v/>
      </c>
      <c r="BS916" s="35">
        <f>BR916-AG916</f>
        <v/>
      </c>
      <c r="BT916" s="35">
        <f>BS916-AH916</f>
        <v/>
      </c>
      <c r="BU916" s="35">
        <f>BT916-AI916</f>
        <v/>
      </c>
      <c r="BV916" s="35">
        <f>BU916-AJ916</f>
        <v/>
      </c>
      <c r="BW916" s="35">
        <f>BV916-AK916</f>
        <v/>
      </c>
      <c r="BX916" s="35">
        <f>BW916-AL916</f>
        <v/>
      </c>
      <c r="BY916" s="35">
        <f>BX916-AM916</f>
        <v/>
      </c>
      <c r="BZ916" s="35">
        <f>BY916-AN916</f>
        <v/>
      </c>
      <c r="CA916" s="35">
        <f>BZ916-AO916</f>
        <v/>
      </c>
      <c r="CB916" s="35">
        <f>CA916-AP916</f>
        <v/>
      </c>
      <c r="CC916" s="35">
        <f>CB916-AQ916</f>
        <v/>
      </c>
      <c r="CD916" s="35">
        <f>CC916-AR916</f>
        <v/>
      </c>
      <c r="CE916" s="35">
        <f>CD916-AS916</f>
        <v/>
      </c>
      <c r="CF916" s="35">
        <f>CE916-AT916</f>
        <v/>
      </c>
      <c r="CG916" s="35">
        <f>CF916-AU916</f>
        <v/>
      </c>
      <c r="CH916" s="35">
        <f>CG916-AV916</f>
        <v/>
      </c>
      <c r="CI916" s="35">
        <f>CH916-AW916</f>
        <v/>
      </c>
      <c r="CJ916" s="35">
        <f>CI916-AX916</f>
        <v/>
      </c>
      <c r="CK916" s="35">
        <f>CJ916-AY916</f>
        <v/>
      </c>
      <c r="CL916" s="35">
        <f>CK916-AZ916</f>
        <v/>
      </c>
      <c r="CM916" s="35">
        <f>CL916-BA916</f>
        <v/>
      </c>
      <c r="CN916" s="35">
        <f>CM916-BB916</f>
        <v/>
      </c>
      <c r="CO916" s="35">
        <f>CN916-BC916</f>
        <v/>
      </c>
      <c r="CP916" s="35">
        <f>CO916-BD916</f>
        <v/>
      </c>
      <c r="CQ916" s="35">
        <f>CP916-BE916</f>
        <v/>
      </c>
      <c r="CR916" s="35">
        <f>CQ916-BF916</f>
        <v/>
      </c>
      <c r="CS916" s="35">
        <f>CR916-BG916</f>
        <v/>
      </c>
      <c r="CT916" s="35">
        <f>CS916-BH916</f>
        <v/>
      </c>
      <c r="CU916" s="35">
        <f>CT916-BI916</f>
        <v/>
      </c>
      <c r="CV916" s="35">
        <f>CU916-BJ916</f>
        <v/>
      </c>
      <c r="CW916" s="38">
        <f>CV916-BK916</f>
        <v/>
      </c>
      <c r="CX916" s="38">
        <f>CW916-BL916</f>
        <v/>
      </c>
      <c r="CY916" s="38">
        <f>CX916-BM916</f>
        <v/>
      </c>
      <c r="CZ916" s="39">
        <f>CY916-BN916</f>
        <v/>
      </c>
      <c r="DA916" s="35" t="n"/>
    </row>
    <row r="917">
      <c r="D917" s="19" t="n"/>
      <c r="E917" s="19" t="n"/>
      <c r="F917" s="21" t="n"/>
      <c r="G917" s="21" t="n"/>
      <c r="H917" s="21" t="n"/>
      <c r="I917" s="19" t="n"/>
      <c r="J917" s="19" t="n"/>
      <c r="K917" s="21" t="n"/>
      <c r="L917" s="21" t="n"/>
      <c r="M917" s="22" t="n"/>
      <c r="N917" s="22" t="n"/>
      <c r="O917" s="19" t="n"/>
      <c r="P917" s="21" t="n"/>
      <c r="Q917" s="167">
        <f>'Cutting Rules'!AD917</f>
        <v/>
      </c>
      <c r="R917" s="168" t="n"/>
      <c r="S917" s="24" t="n"/>
      <c r="T917" s="169" t="inlineStr"/>
      <c r="U917" s="19" t="n"/>
      <c r="V917" s="25" t="n"/>
      <c r="W917" s="26" t="n"/>
      <c r="X917" s="27" t="n"/>
      <c r="Y917" s="47" t="n"/>
      <c r="Z917" s="121">
        <f>IFERROR(VLOOKUP(E917,[1]route!$E$3:$BL$10005,59,0),"")&amp;IFERROR(VLOOKUP(E917,[1]route!$E$3:$BL$10005,60,0),"")</f>
        <v/>
      </c>
      <c r="AA917" s="172">
        <f>IF(R917&gt;V917,R917-V917,0)</f>
        <v/>
      </c>
      <c r="AB917" s="173">
        <f>AA917*O917*N917/1000</f>
        <v/>
      </c>
      <c r="AC917" s="4">
        <f>IFERROR(MATCH($X917,$BP917:$CZ917,0),"")</f>
        <v/>
      </c>
      <c r="AD917" s="29" t="n">
        <v>0</v>
      </c>
      <c r="AE917" s="30">
        <f>SUMIF([1]route!$E$3:$E$10005,E917,[1]!Table1[1])</f>
        <v/>
      </c>
      <c r="AF917" s="30">
        <f>SUMIF([1]route!$E$3:$E$10005,E917,[1]!Table1[2])</f>
        <v/>
      </c>
      <c r="AG917" s="30">
        <f>SUMIF([1]route!$E$3:$E$10005,E917,[1]!Table1[3])</f>
        <v/>
      </c>
      <c r="AH917" s="30">
        <f>SUMIF([1]route!$E$3:$E$10005,E917,[1]!Table1[4])</f>
        <v/>
      </c>
      <c r="AI917" s="30">
        <f>SUMIF([1]route!$E$3:$E$10005,E917,[1]!Table1[5])</f>
        <v/>
      </c>
      <c r="AJ917" s="30">
        <f>SUMIF([1]route!$E$3:$E$10005,E917,[1]!Table1[6])</f>
        <v/>
      </c>
      <c r="AK917" s="30">
        <f>SUMIF([1]route!$E$3:$E$10005,E917,[1]!Table1[7])</f>
        <v/>
      </c>
      <c r="AL917" s="30">
        <f>SUMIF([1]route!$E$3:$E$10005,E917,[1]!Table1[8])</f>
        <v/>
      </c>
      <c r="AM917" s="30">
        <f>SUMIF([1]route!$E$3:$E$10005,E917,[1]!Table1[9])</f>
        <v/>
      </c>
      <c r="AN917" s="30">
        <f>SUMIF([1]route!$E$3:$E$10005,E917,[1]!Table1[10])</f>
        <v/>
      </c>
      <c r="AO917" s="30">
        <f>SUMIF([1]route!$E$3:$E$10005,E917,[1]!Table1[11])</f>
        <v/>
      </c>
      <c r="AP917" s="30">
        <f>SUMIF([1]route!$E$3:$E$10005,E917,[1]!Table1[12])</f>
        <v/>
      </c>
      <c r="AQ917" s="30">
        <f>SUMIF([1]route!$E$3:$E$10005,E917,[1]!Table1[13])</f>
        <v/>
      </c>
      <c r="AR917" s="30">
        <f>SUMIF([1]route!$E$3:$E$10005,E917,[1]!Table1[14])</f>
        <v/>
      </c>
      <c r="AS917" s="30">
        <f>SUMIF([1]route!$E$3:$E$10005,E917,[1]!Table1[15])</f>
        <v/>
      </c>
      <c r="AT917" s="30">
        <f>SUMIF([1]route!$E$3:$E$10005,E917,[1]!Table1[16])</f>
        <v/>
      </c>
      <c r="AU917" s="30">
        <f>SUMIF([1]route!$E$3:$E$10005,E917,[1]!Table1[17])</f>
        <v/>
      </c>
      <c r="AV917" s="30">
        <f>SUMIF([1]route!$E$3:$E$10005,E917,[1]!Table1[18])</f>
        <v/>
      </c>
      <c r="AW917" s="30">
        <f>SUMIF([1]route!$E$3:$E$10005,E917,[1]!Table1[19])</f>
        <v/>
      </c>
      <c r="AX917" s="30">
        <f>SUMIF([1]route!$E$3:$E$10005,E917,[1]!Table1[20])</f>
        <v/>
      </c>
      <c r="AY917" s="30">
        <f>SUMIF([1]route!$E$3:$E$10005,E917,[1]!Table1[21])</f>
        <v/>
      </c>
      <c r="AZ917" s="30">
        <f>SUMIF([1]route!$E$3:$E$10005,E917,[1]!Table1[22])</f>
        <v/>
      </c>
      <c r="BA917" s="30">
        <f>SUMIF([1]route!$E$3:$E$10005,E917,[1]!Table1[23])</f>
        <v/>
      </c>
      <c r="BB917" s="30">
        <f>SUMIF([1]route!$E$3:$E$10005,E917,[1]!Table1[24])</f>
        <v/>
      </c>
      <c r="BC917" s="30">
        <f>SUMIF([1]route!$E$3:$E$10005,E917,[1]!Table1[25])</f>
        <v/>
      </c>
      <c r="BD917" s="30">
        <f>SUMIF([1]route!$E$3:$E$10005,E917,[1]!Table1[26])</f>
        <v/>
      </c>
      <c r="BE917" s="30">
        <f>SUMIF([1]route!$E$3:$E$10005,E917,[1]!Table1[27])</f>
        <v/>
      </c>
      <c r="BF917" s="30">
        <f>SUMIF([1]route!$E$3:$E$10005,E917,[1]!Table1[28])</f>
        <v/>
      </c>
      <c r="BG917" s="30">
        <f>SUMIF([1]route!$E$3:$E$10005,E917,[1]!Table1[29])</f>
        <v/>
      </c>
      <c r="BH917" s="30">
        <f>SUMIF([1]route!$E$3:$E$10005,E917,[1]!Table1[30])</f>
        <v/>
      </c>
      <c r="BI917" s="30">
        <f>SUMIF([1]route!$E$3:$E$10005,E917,[1]!Table1[31])</f>
        <v/>
      </c>
      <c r="BJ917" s="30">
        <f>SUMIF([1]route!$E$3:$E$10005,E917,[1]!Table1[Remain PO])</f>
        <v/>
      </c>
      <c r="BK917" s="31">
        <f>SUMIF([1]route!$E$3:$E$10005,E917,[1]!Table1[N+1])</f>
        <v/>
      </c>
      <c r="BL917" s="31">
        <f>SUMIF([1]route!$E$3:$E$10005,E917,[1]!Table1[N+2])</f>
        <v/>
      </c>
      <c r="BM917" s="31">
        <f>SUMIF([1]route!$E$3:$E$10005,E917,[1]!Table1[N+3])</f>
        <v/>
      </c>
      <c r="BN917" s="32">
        <f>SUMIF([1]route!$E$3:$E$10005,E917,[1]!Table1[N+4])</f>
        <v/>
      </c>
      <c r="BP917" s="37">
        <f>$V917-$AD917</f>
        <v/>
      </c>
      <c r="BQ917" s="35">
        <f>BP917-AE917</f>
        <v/>
      </c>
      <c r="BR917" s="35">
        <f>BQ917-AF917</f>
        <v/>
      </c>
      <c r="BS917" s="35">
        <f>BR917-AG917</f>
        <v/>
      </c>
      <c r="BT917" s="35">
        <f>BS917-AH917</f>
        <v/>
      </c>
      <c r="BU917" s="35">
        <f>BT917-AI917</f>
        <v/>
      </c>
      <c r="BV917" s="35">
        <f>BU917-AJ917</f>
        <v/>
      </c>
      <c r="BW917" s="35">
        <f>BV917-AK917</f>
        <v/>
      </c>
      <c r="BX917" s="35">
        <f>BW917-AL917</f>
        <v/>
      </c>
      <c r="BY917" s="35">
        <f>BX917-AM917</f>
        <v/>
      </c>
      <c r="BZ917" s="35">
        <f>BY917-AN917</f>
        <v/>
      </c>
      <c r="CA917" s="35">
        <f>BZ917-AO917</f>
        <v/>
      </c>
      <c r="CB917" s="35">
        <f>CA917-AP917</f>
        <v/>
      </c>
      <c r="CC917" s="35">
        <f>CB917-AQ917</f>
        <v/>
      </c>
      <c r="CD917" s="35">
        <f>CC917-AR917</f>
        <v/>
      </c>
      <c r="CE917" s="35">
        <f>CD917-AS917</f>
        <v/>
      </c>
      <c r="CF917" s="35">
        <f>CE917-AT917</f>
        <v/>
      </c>
      <c r="CG917" s="35">
        <f>CF917-AU917</f>
        <v/>
      </c>
      <c r="CH917" s="35">
        <f>CG917-AV917</f>
        <v/>
      </c>
      <c r="CI917" s="35">
        <f>CH917-AW917</f>
        <v/>
      </c>
      <c r="CJ917" s="35">
        <f>CI917-AX917</f>
        <v/>
      </c>
      <c r="CK917" s="35">
        <f>CJ917-AY917</f>
        <v/>
      </c>
      <c r="CL917" s="35">
        <f>CK917-AZ917</f>
        <v/>
      </c>
      <c r="CM917" s="35">
        <f>CL917-BA917</f>
        <v/>
      </c>
      <c r="CN917" s="35">
        <f>CM917-BB917</f>
        <v/>
      </c>
      <c r="CO917" s="35">
        <f>CN917-BC917</f>
        <v/>
      </c>
      <c r="CP917" s="35">
        <f>CO917-BD917</f>
        <v/>
      </c>
      <c r="CQ917" s="35">
        <f>CP917-BE917</f>
        <v/>
      </c>
      <c r="CR917" s="35">
        <f>CQ917-BF917</f>
        <v/>
      </c>
      <c r="CS917" s="35">
        <f>CR917-BG917</f>
        <v/>
      </c>
      <c r="CT917" s="35">
        <f>CS917-BH917</f>
        <v/>
      </c>
      <c r="CU917" s="35">
        <f>CT917-BI917</f>
        <v/>
      </c>
      <c r="CV917" s="35">
        <f>CU917-BJ917</f>
        <v/>
      </c>
      <c r="CW917" s="38">
        <f>CV917-BK917</f>
        <v/>
      </c>
      <c r="CX917" s="38">
        <f>CW917-BL917</f>
        <v/>
      </c>
      <c r="CY917" s="38">
        <f>CX917-BM917</f>
        <v/>
      </c>
      <c r="CZ917" s="39">
        <f>CY917-BN917</f>
        <v/>
      </c>
      <c r="DA917" s="35" t="n"/>
    </row>
    <row r="918">
      <c r="D918" s="19" t="n"/>
      <c r="E918" s="19" t="n"/>
      <c r="F918" s="21" t="n"/>
      <c r="G918" s="21" t="n"/>
      <c r="H918" s="21" t="n"/>
      <c r="I918" s="19" t="n"/>
      <c r="J918" s="19" t="n"/>
      <c r="K918" s="21" t="n"/>
      <c r="L918" s="21" t="n"/>
      <c r="M918" s="22" t="n"/>
      <c r="N918" s="22" t="n"/>
      <c r="O918" s="19" t="n"/>
      <c r="P918" s="21" t="n"/>
      <c r="Q918" s="167">
        <f>'Cutting Rules'!AD918</f>
        <v/>
      </c>
      <c r="R918" s="168" t="n"/>
      <c r="S918" s="24" t="n"/>
      <c r="T918" s="169" t="inlineStr"/>
      <c r="U918" s="19" t="n"/>
      <c r="V918" s="25" t="n"/>
      <c r="W918" s="26" t="n"/>
      <c r="X918" s="27" t="n"/>
      <c r="Y918" s="47" t="n"/>
      <c r="Z918" s="121">
        <f>IFERROR(VLOOKUP(E918,[1]route!$E$3:$BL$10005,59,0),"")&amp;IFERROR(VLOOKUP(E918,[1]route!$E$3:$BL$10005,60,0),"")</f>
        <v/>
      </c>
      <c r="AA918" s="172">
        <f>IF(R918&gt;V918,R918-V918,0)</f>
        <v/>
      </c>
      <c r="AB918" s="173">
        <f>AA918*O918*N918/1000</f>
        <v/>
      </c>
      <c r="AC918" s="4">
        <f>IFERROR(MATCH($X918,$BP918:$CZ918,0),"")</f>
        <v/>
      </c>
      <c r="AD918" s="29" t="n">
        <v>0</v>
      </c>
      <c r="AE918" s="30">
        <f>SUMIF([1]route!$E$3:$E$10005,E918,[1]!Table1[1])</f>
        <v/>
      </c>
      <c r="AF918" s="30">
        <f>SUMIF([1]route!$E$3:$E$10005,E918,[1]!Table1[2])</f>
        <v/>
      </c>
      <c r="AG918" s="30">
        <f>SUMIF([1]route!$E$3:$E$10005,E918,[1]!Table1[3])</f>
        <v/>
      </c>
      <c r="AH918" s="30">
        <f>SUMIF([1]route!$E$3:$E$10005,E918,[1]!Table1[4])</f>
        <v/>
      </c>
      <c r="AI918" s="30">
        <f>SUMIF([1]route!$E$3:$E$10005,E918,[1]!Table1[5])</f>
        <v/>
      </c>
      <c r="AJ918" s="30">
        <f>SUMIF([1]route!$E$3:$E$10005,E918,[1]!Table1[6])</f>
        <v/>
      </c>
      <c r="AK918" s="30">
        <f>SUMIF([1]route!$E$3:$E$10005,E918,[1]!Table1[7])</f>
        <v/>
      </c>
      <c r="AL918" s="30">
        <f>SUMIF([1]route!$E$3:$E$10005,E918,[1]!Table1[8])</f>
        <v/>
      </c>
      <c r="AM918" s="30">
        <f>SUMIF([1]route!$E$3:$E$10005,E918,[1]!Table1[9])</f>
        <v/>
      </c>
      <c r="AN918" s="30">
        <f>SUMIF([1]route!$E$3:$E$10005,E918,[1]!Table1[10])</f>
        <v/>
      </c>
      <c r="AO918" s="30">
        <f>SUMIF([1]route!$E$3:$E$10005,E918,[1]!Table1[11])</f>
        <v/>
      </c>
      <c r="AP918" s="30">
        <f>SUMIF([1]route!$E$3:$E$10005,E918,[1]!Table1[12])</f>
        <v/>
      </c>
      <c r="AQ918" s="30">
        <f>SUMIF([1]route!$E$3:$E$10005,E918,[1]!Table1[13])</f>
        <v/>
      </c>
      <c r="AR918" s="30">
        <f>SUMIF([1]route!$E$3:$E$10005,E918,[1]!Table1[14])</f>
        <v/>
      </c>
      <c r="AS918" s="30">
        <f>SUMIF([1]route!$E$3:$E$10005,E918,[1]!Table1[15])</f>
        <v/>
      </c>
      <c r="AT918" s="30">
        <f>SUMIF([1]route!$E$3:$E$10005,E918,[1]!Table1[16])</f>
        <v/>
      </c>
      <c r="AU918" s="30">
        <f>SUMIF([1]route!$E$3:$E$10005,E918,[1]!Table1[17])</f>
        <v/>
      </c>
      <c r="AV918" s="30">
        <f>SUMIF([1]route!$E$3:$E$10005,E918,[1]!Table1[18])</f>
        <v/>
      </c>
      <c r="AW918" s="30">
        <f>SUMIF([1]route!$E$3:$E$10005,E918,[1]!Table1[19])</f>
        <v/>
      </c>
      <c r="AX918" s="30">
        <f>SUMIF([1]route!$E$3:$E$10005,E918,[1]!Table1[20])</f>
        <v/>
      </c>
      <c r="AY918" s="30">
        <f>SUMIF([1]route!$E$3:$E$10005,E918,[1]!Table1[21])</f>
        <v/>
      </c>
      <c r="AZ918" s="30">
        <f>SUMIF([1]route!$E$3:$E$10005,E918,[1]!Table1[22])</f>
        <v/>
      </c>
      <c r="BA918" s="30">
        <f>SUMIF([1]route!$E$3:$E$10005,E918,[1]!Table1[23])</f>
        <v/>
      </c>
      <c r="BB918" s="30">
        <f>SUMIF([1]route!$E$3:$E$10005,E918,[1]!Table1[24])</f>
        <v/>
      </c>
      <c r="BC918" s="30">
        <f>SUMIF([1]route!$E$3:$E$10005,E918,[1]!Table1[25])</f>
        <v/>
      </c>
      <c r="BD918" s="30">
        <f>SUMIF([1]route!$E$3:$E$10005,E918,[1]!Table1[26])</f>
        <v/>
      </c>
      <c r="BE918" s="30">
        <f>SUMIF([1]route!$E$3:$E$10005,E918,[1]!Table1[27])</f>
        <v/>
      </c>
      <c r="BF918" s="30">
        <f>SUMIF([1]route!$E$3:$E$10005,E918,[1]!Table1[28])</f>
        <v/>
      </c>
      <c r="BG918" s="30">
        <f>SUMIF([1]route!$E$3:$E$10005,E918,[1]!Table1[29])</f>
        <v/>
      </c>
      <c r="BH918" s="30">
        <f>SUMIF([1]route!$E$3:$E$10005,E918,[1]!Table1[30])</f>
        <v/>
      </c>
      <c r="BI918" s="30">
        <f>SUMIF([1]route!$E$3:$E$10005,E918,[1]!Table1[31])</f>
        <v/>
      </c>
      <c r="BJ918" s="30">
        <f>SUMIF([1]route!$E$3:$E$10005,E918,[1]!Table1[Remain PO])</f>
        <v/>
      </c>
      <c r="BK918" s="31">
        <f>SUMIF([1]route!$E$3:$E$10005,E918,[1]!Table1[N+1])</f>
        <v/>
      </c>
      <c r="BL918" s="31">
        <f>SUMIF([1]route!$E$3:$E$10005,E918,[1]!Table1[N+2])</f>
        <v/>
      </c>
      <c r="BM918" s="31">
        <f>SUMIF([1]route!$E$3:$E$10005,E918,[1]!Table1[N+3])</f>
        <v/>
      </c>
      <c r="BN918" s="32">
        <f>SUMIF([1]route!$E$3:$E$10005,E918,[1]!Table1[N+4])</f>
        <v/>
      </c>
      <c r="BP918" s="37">
        <f>$V918-$AD918</f>
        <v/>
      </c>
      <c r="BQ918" s="35">
        <f>BP918-AE918</f>
        <v/>
      </c>
      <c r="BR918" s="35">
        <f>BQ918-AF918</f>
        <v/>
      </c>
      <c r="BS918" s="35">
        <f>BR918-AG918</f>
        <v/>
      </c>
      <c r="BT918" s="35">
        <f>BS918-AH918</f>
        <v/>
      </c>
      <c r="BU918" s="35">
        <f>BT918-AI918</f>
        <v/>
      </c>
      <c r="BV918" s="35">
        <f>BU918-AJ918</f>
        <v/>
      </c>
      <c r="BW918" s="35">
        <f>BV918-AK918</f>
        <v/>
      </c>
      <c r="BX918" s="35">
        <f>BW918-AL918</f>
        <v/>
      </c>
      <c r="BY918" s="35">
        <f>BX918-AM918</f>
        <v/>
      </c>
      <c r="BZ918" s="35">
        <f>BY918-AN918</f>
        <v/>
      </c>
      <c r="CA918" s="35">
        <f>BZ918-AO918</f>
        <v/>
      </c>
      <c r="CB918" s="35">
        <f>CA918-AP918</f>
        <v/>
      </c>
      <c r="CC918" s="35">
        <f>CB918-AQ918</f>
        <v/>
      </c>
      <c r="CD918" s="35">
        <f>CC918-AR918</f>
        <v/>
      </c>
      <c r="CE918" s="35">
        <f>CD918-AS918</f>
        <v/>
      </c>
      <c r="CF918" s="35">
        <f>CE918-AT918</f>
        <v/>
      </c>
      <c r="CG918" s="35">
        <f>CF918-AU918</f>
        <v/>
      </c>
      <c r="CH918" s="35">
        <f>CG918-AV918</f>
        <v/>
      </c>
      <c r="CI918" s="35">
        <f>CH918-AW918</f>
        <v/>
      </c>
      <c r="CJ918" s="35">
        <f>CI918-AX918</f>
        <v/>
      </c>
      <c r="CK918" s="35">
        <f>CJ918-AY918</f>
        <v/>
      </c>
      <c r="CL918" s="35">
        <f>CK918-AZ918</f>
        <v/>
      </c>
      <c r="CM918" s="35">
        <f>CL918-BA918</f>
        <v/>
      </c>
      <c r="CN918" s="35">
        <f>CM918-BB918</f>
        <v/>
      </c>
      <c r="CO918" s="35">
        <f>CN918-BC918</f>
        <v/>
      </c>
      <c r="CP918" s="35">
        <f>CO918-BD918</f>
        <v/>
      </c>
      <c r="CQ918" s="35">
        <f>CP918-BE918</f>
        <v/>
      </c>
      <c r="CR918" s="35">
        <f>CQ918-BF918</f>
        <v/>
      </c>
      <c r="CS918" s="35">
        <f>CR918-BG918</f>
        <v/>
      </c>
      <c r="CT918" s="35">
        <f>CS918-BH918</f>
        <v/>
      </c>
      <c r="CU918" s="35">
        <f>CT918-BI918</f>
        <v/>
      </c>
      <c r="CV918" s="35">
        <f>CU918-BJ918</f>
        <v/>
      </c>
      <c r="CW918" s="38">
        <f>CV918-BK918</f>
        <v/>
      </c>
      <c r="CX918" s="38">
        <f>CW918-BL918</f>
        <v/>
      </c>
      <c r="CY918" s="38">
        <f>CX918-BM918</f>
        <v/>
      </c>
      <c r="CZ918" s="39">
        <f>CY918-BN918</f>
        <v/>
      </c>
      <c r="DA918" s="35" t="n"/>
    </row>
    <row r="919">
      <c r="D919" s="19" t="n"/>
      <c r="E919" s="19" t="n"/>
      <c r="F919" s="21" t="n"/>
      <c r="G919" s="21" t="n"/>
      <c r="H919" s="21" t="n"/>
      <c r="I919" s="19" t="n"/>
      <c r="J919" s="19" t="n"/>
      <c r="K919" s="21" t="n"/>
      <c r="L919" s="21" t="n"/>
      <c r="M919" s="22" t="n"/>
      <c r="N919" s="22" t="n"/>
      <c r="O919" s="19" t="n"/>
      <c r="P919" s="21" t="n"/>
      <c r="Q919" s="167">
        <f>'Cutting Rules'!AD919</f>
        <v/>
      </c>
      <c r="R919" s="168" t="n"/>
      <c r="S919" s="24" t="n"/>
      <c r="T919" s="169" t="inlineStr"/>
      <c r="U919" s="19" t="n"/>
      <c r="V919" s="25" t="n"/>
      <c r="W919" s="26" t="n"/>
      <c r="X919" s="27" t="n"/>
      <c r="Y919" s="47" t="n"/>
      <c r="Z919" s="121">
        <f>IFERROR(VLOOKUP(E919,[1]route!$E$3:$BL$10005,59,0),"")&amp;IFERROR(VLOOKUP(E919,[1]route!$E$3:$BL$10005,60,0),"")</f>
        <v/>
      </c>
      <c r="AA919" s="172">
        <f>IF(R919&gt;V919,R919-V919,0)</f>
        <v/>
      </c>
      <c r="AB919" s="173">
        <f>AA919*O919*N919/1000</f>
        <v/>
      </c>
      <c r="AC919" s="4">
        <f>IFERROR(MATCH($X919,$BP919:$CZ919,0),"")</f>
        <v/>
      </c>
      <c r="AD919" s="29" t="n">
        <v>0</v>
      </c>
      <c r="AE919" s="30">
        <f>SUMIF([1]route!$E$3:$E$10005,E919,[1]!Table1[1])</f>
        <v/>
      </c>
      <c r="AF919" s="30">
        <f>SUMIF([1]route!$E$3:$E$10005,E919,[1]!Table1[2])</f>
        <v/>
      </c>
      <c r="AG919" s="30">
        <f>SUMIF([1]route!$E$3:$E$10005,E919,[1]!Table1[3])</f>
        <v/>
      </c>
      <c r="AH919" s="30">
        <f>SUMIF([1]route!$E$3:$E$10005,E919,[1]!Table1[4])</f>
        <v/>
      </c>
      <c r="AI919" s="30">
        <f>SUMIF([1]route!$E$3:$E$10005,E919,[1]!Table1[5])</f>
        <v/>
      </c>
      <c r="AJ919" s="30">
        <f>SUMIF([1]route!$E$3:$E$10005,E919,[1]!Table1[6])</f>
        <v/>
      </c>
      <c r="AK919" s="30">
        <f>SUMIF([1]route!$E$3:$E$10005,E919,[1]!Table1[7])</f>
        <v/>
      </c>
      <c r="AL919" s="30">
        <f>SUMIF([1]route!$E$3:$E$10005,E919,[1]!Table1[8])</f>
        <v/>
      </c>
      <c r="AM919" s="30">
        <f>SUMIF([1]route!$E$3:$E$10005,E919,[1]!Table1[9])</f>
        <v/>
      </c>
      <c r="AN919" s="30">
        <f>SUMIF([1]route!$E$3:$E$10005,E919,[1]!Table1[10])</f>
        <v/>
      </c>
      <c r="AO919" s="30">
        <f>SUMIF([1]route!$E$3:$E$10005,E919,[1]!Table1[11])</f>
        <v/>
      </c>
      <c r="AP919" s="30">
        <f>SUMIF([1]route!$E$3:$E$10005,E919,[1]!Table1[12])</f>
        <v/>
      </c>
      <c r="AQ919" s="30">
        <f>SUMIF([1]route!$E$3:$E$10005,E919,[1]!Table1[13])</f>
        <v/>
      </c>
      <c r="AR919" s="30">
        <f>SUMIF([1]route!$E$3:$E$10005,E919,[1]!Table1[14])</f>
        <v/>
      </c>
      <c r="AS919" s="30">
        <f>SUMIF([1]route!$E$3:$E$10005,E919,[1]!Table1[15])</f>
        <v/>
      </c>
      <c r="AT919" s="30">
        <f>SUMIF([1]route!$E$3:$E$10005,E919,[1]!Table1[16])</f>
        <v/>
      </c>
      <c r="AU919" s="30">
        <f>SUMIF([1]route!$E$3:$E$10005,E919,[1]!Table1[17])</f>
        <v/>
      </c>
      <c r="AV919" s="30">
        <f>SUMIF([1]route!$E$3:$E$10005,E919,[1]!Table1[18])</f>
        <v/>
      </c>
      <c r="AW919" s="30">
        <f>SUMIF([1]route!$E$3:$E$10005,E919,[1]!Table1[19])</f>
        <v/>
      </c>
      <c r="AX919" s="30">
        <f>SUMIF([1]route!$E$3:$E$10005,E919,[1]!Table1[20])</f>
        <v/>
      </c>
      <c r="AY919" s="30">
        <f>SUMIF([1]route!$E$3:$E$10005,E919,[1]!Table1[21])</f>
        <v/>
      </c>
      <c r="AZ919" s="30">
        <f>SUMIF([1]route!$E$3:$E$10005,E919,[1]!Table1[22])</f>
        <v/>
      </c>
      <c r="BA919" s="30">
        <f>SUMIF([1]route!$E$3:$E$10005,E919,[1]!Table1[23])</f>
        <v/>
      </c>
      <c r="BB919" s="30">
        <f>SUMIF([1]route!$E$3:$E$10005,E919,[1]!Table1[24])</f>
        <v/>
      </c>
      <c r="BC919" s="30">
        <f>SUMIF([1]route!$E$3:$E$10005,E919,[1]!Table1[25])</f>
        <v/>
      </c>
      <c r="BD919" s="30">
        <f>SUMIF([1]route!$E$3:$E$10005,E919,[1]!Table1[26])</f>
        <v/>
      </c>
      <c r="BE919" s="30">
        <f>SUMIF([1]route!$E$3:$E$10005,E919,[1]!Table1[27])</f>
        <v/>
      </c>
      <c r="BF919" s="30">
        <f>SUMIF([1]route!$E$3:$E$10005,E919,[1]!Table1[28])</f>
        <v/>
      </c>
      <c r="BG919" s="30">
        <f>SUMIF([1]route!$E$3:$E$10005,E919,[1]!Table1[29])</f>
        <v/>
      </c>
      <c r="BH919" s="30">
        <f>SUMIF([1]route!$E$3:$E$10005,E919,[1]!Table1[30])</f>
        <v/>
      </c>
      <c r="BI919" s="30">
        <f>SUMIF([1]route!$E$3:$E$10005,E919,[1]!Table1[31])</f>
        <v/>
      </c>
      <c r="BJ919" s="30">
        <f>SUMIF([1]route!$E$3:$E$10005,E919,[1]!Table1[Remain PO])</f>
        <v/>
      </c>
      <c r="BK919" s="31">
        <f>SUMIF([1]route!$E$3:$E$10005,E919,[1]!Table1[N+1])</f>
        <v/>
      </c>
      <c r="BL919" s="31">
        <f>SUMIF([1]route!$E$3:$E$10005,E919,[1]!Table1[N+2])</f>
        <v/>
      </c>
      <c r="BM919" s="31">
        <f>SUMIF([1]route!$E$3:$E$10005,E919,[1]!Table1[N+3])</f>
        <v/>
      </c>
      <c r="BN919" s="32">
        <f>SUMIF([1]route!$E$3:$E$10005,E919,[1]!Table1[N+4])</f>
        <v/>
      </c>
      <c r="BP919" s="37">
        <f>$V919-$AD919</f>
        <v/>
      </c>
      <c r="BQ919" s="35">
        <f>BP919-AE919</f>
        <v/>
      </c>
      <c r="BR919" s="35">
        <f>BQ919-AF919</f>
        <v/>
      </c>
      <c r="BS919" s="35">
        <f>BR919-AG919</f>
        <v/>
      </c>
      <c r="BT919" s="35">
        <f>BS919-AH919</f>
        <v/>
      </c>
      <c r="BU919" s="35">
        <f>BT919-AI919</f>
        <v/>
      </c>
      <c r="BV919" s="35">
        <f>BU919-AJ919</f>
        <v/>
      </c>
      <c r="BW919" s="35">
        <f>BV919-AK919</f>
        <v/>
      </c>
      <c r="BX919" s="35">
        <f>BW919-AL919</f>
        <v/>
      </c>
      <c r="BY919" s="35">
        <f>BX919-AM919</f>
        <v/>
      </c>
      <c r="BZ919" s="35">
        <f>BY919-AN919</f>
        <v/>
      </c>
      <c r="CA919" s="35">
        <f>BZ919-AO919</f>
        <v/>
      </c>
      <c r="CB919" s="35">
        <f>CA919-AP919</f>
        <v/>
      </c>
      <c r="CC919" s="35">
        <f>CB919-AQ919</f>
        <v/>
      </c>
      <c r="CD919" s="35">
        <f>CC919-AR919</f>
        <v/>
      </c>
      <c r="CE919" s="35">
        <f>CD919-AS919</f>
        <v/>
      </c>
      <c r="CF919" s="35">
        <f>CE919-AT919</f>
        <v/>
      </c>
      <c r="CG919" s="35">
        <f>CF919-AU919</f>
        <v/>
      </c>
      <c r="CH919" s="35">
        <f>CG919-AV919</f>
        <v/>
      </c>
      <c r="CI919" s="35">
        <f>CH919-AW919</f>
        <v/>
      </c>
      <c r="CJ919" s="35">
        <f>CI919-AX919</f>
        <v/>
      </c>
      <c r="CK919" s="35">
        <f>CJ919-AY919</f>
        <v/>
      </c>
      <c r="CL919" s="35">
        <f>CK919-AZ919</f>
        <v/>
      </c>
      <c r="CM919" s="35">
        <f>CL919-BA919</f>
        <v/>
      </c>
      <c r="CN919" s="35">
        <f>CM919-BB919</f>
        <v/>
      </c>
      <c r="CO919" s="35">
        <f>CN919-BC919</f>
        <v/>
      </c>
      <c r="CP919" s="35">
        <f>CO919-BD919</f>
        <v/>
      </c>
      <c r="CQ919" s="35">
        <f>CP919-BE919</f>
        <v/>
      </c>
      <c r="CR919" s="35">
        <f>CQ919-BF919</f>
        <v/>
      </c>
      <c r="CS919" s="35">
        <f>CR919-BG919</f>
        <v/>
      </c>
      <c r="CT919" s="35">
        <f>CS919-BH919</f>
        <v/>
      </c>
      <c r="CU919" s="35">
        <f>CT919-BI919</f>
        <v/>
      </c>
      <c r="CV919" s="35">
        <f>CU919-BJ919</f>
        <v/>
      </c>
      <c r="CW919" s="38">
        <f>CV919-BK919</f>
        <v/>
      </c>
      <c r="CX919" s="38">
        <f>CW919-BL919</f>
        <v/>
      </c>
      <c r="CY919" s="38">
        <f>CX919-BM919</f>
        <v/>
      </c>
      <c r="CZ919" s="39">
        <f>CY919-BN919</f>
        <v/>
      </c>
      <c r="DA919" s="35" t="n"/>
    </row>
    <row r="920">
      <c r="D920" s="19" t="n"/>
      <c r="E920" s="19" t="n"/>
      <c r="F920" s="21" t="n"/>
      <c r="G920" s="21" t="n"/>
      <c r="H920" s="21" t="n"/>
      <c r="I920" s="19" t="n"/>
      <c r="J920" s="19" t="n"/>
      <c r="K920" s="21" t="n"/>
      <c r="L920" s="21" t="n"/>
      <c r="M920" s="22" t="n"/>
      <c r="N920" s="22" t="n"/>
      <c r="O920" s="19" t="n"/>
      <c r="P920" s="21" t="n"/>
      <c r="Q920" s="167">
        <f>'Cutting Rules'!AD920</f>
        <v/>
      </c>
      <c r="R920" s="168" t="n"/>
      <c r="S920" s="24" t="n"/>
      <c r="T920" s="169" t="inlineStr"/>
      <c r="U920" s="19" t="n"/>
      <c r="V920" s="25" t="n"/>
      <c r="W920" s="26" t="n"/>
      <c r="X920" s="27" t="n"/>
      <c r="Y920" s="47" t="n"/>
      <c r="Z920" s="121">
        <f>IFERROR(VLOOKUP(E920,[1]route!$E$3:$BL$10005,59,0),"")&amp;IFERROR(VLOOKUP(E920,[1]route!$E$3:$BL$10005,60,0),"")</f>
        <v/>
      </c>
      <c r="AA920" s="172">
        <f>IF(R920&gt;V920,R920-V920,0)</f>
        <v/>
      </c>
      <c r="AB920" s="173">
        <f>AA920*O920*N920/1000</f>
        <v/>
      </c>
      <c r="AC920" s="4">
        <f>IFERROR(MATCH($X920,$BP920:$CZ920,0),"")</f>
        <v/>
      </c>
      <c r="AD920" s="29" t="n">
        <v>0</v>
      </c>
      <c r="AE920" s="30">
        <f>SUMIF([1]route!$E$3:$E$10005,E920,[1]!Table1[1])</f>
        <v/>
      </c>
      <c r="AF920" s="30">
        <f>SUMIF([1]route!$E$3:$E$10005,E920,[1]!Table1[2])</f>
        <v/>
      </c>
      <c r="AG920" s="30">
        <f>SUMIF([1]route!$E$3:$E$10005,E920,[1]!Table1[3])</f>
        <v/>
      </c>
      <c r="AH920" s="30">
        <f>SUMIF([1]route!$E$3:$E$10005,E920,[1]!Table1[4])</f>
        <v/>
      </c>
      <c r="AI920" s="30">
        <f>SUMIF([1]route!$E$3:$E$10005,E920,[1]!Table1[5])</f>
        <v/>
      </c>
      <c r="AJ920" s="30">
        <f>SUMIF([1]route!$E$3:$E$10005,E920,[1]!Table1[6])</f>
        <v/>
      </c>
      <c r="AK920" s="30">
        <f>SUMIF([1]route!$E$3:$E$10005,E920,[1]!Table1[7])</f>
        <v/>
      </c>
      <c r="AL920" s="30">
        <f>SUMIF([1]route!$E$3:$E$10005,E920,[1]!Table1[8])</f>
        <v/>
      </c>
      <c r="AM920" s="30">
        <f>SUMIF([1]route!$E$3:$E$10005,E920,[1]!Table1[9])</f>
        <v/>
      </c>
      <c r="AN920" s="30">
        <f>SUMIF([1]route!$E$3:$E$10005,E920,[1]!Table1[10])</f>
        <v/>
      </c>
      <c r="AO920" s="30">
        <f>SUMIF([1]route!$E$3:$E$10005,E920,[1]!Table1[11])</f>
        <v/>
      </c>
      <c r="AP920" s="30">
        <f>SUMIF([1]route!$E$3:$E$10005,E920,[1]!Table1[12])</f>
        <v/>
      </c>
      <c r="AQ920" s="30">
        <f>SUMIF([1]route!$E$3:$E$10005,E920,[1]!Table1[13])</f>
        <v/>
      </c>
      <c r="AR920" s="30">
        <f>SUMIF([1]route!$E$3:$E$10005,E920,[1]!Table1[14])</f>
        <v/>
      </c>
      <c r="AS920" s="30">
        <f>SUMIF([1]route!$E$3:$E$10005,E920,[1]!Table1[15])</f>
        <v/>
      </c>
      <c r="AT920" s="30">
        <f>SUMIF([1]route!$E$3:$E$10005,E920,[1]!Table1[16])</f>
        <v/>
      </c>
      <c r="AU920" s="30">
        <f>SUMIF([1]route!$E$3:$E$10005,E920,[1]!Table1[17])</f>
        <v/>
      </c>
      <c r="AV920" s="30">
        <f>SUMIF([1]route!$E$3:$E$10005,E920,[1]!Table1[18])</f>
        <v/>
      </c>
      <c r="AW920" s="30">
        <f>SUMIF([1]route!$E$3:$E$10005,E920,[1]!Table1[19])</f>
        <v/>
      </c>
      <c r="AX920" s="30">
        <f>SUMIF([1]route!$E$3:$E$10005,E920,[1]!Table1[20])</f>
        <v/>
      </c>
      <c r="AY920" s="30">
        <f>SUMIF([1]route!$E$3:$E$10005,E920,[1]!Table1[21])</f>
        <v/>
      </c>
      <c r="AZ920" s="30">
        <f>SUMIF([1]route!$E$3:$E$10005,E920,[1]!Table1[22])</f>
        <v/>
      </c>
      <c r="BA920" s="30">
        <f>SUMIF([1]route!$E$3:$E$10005,E920,[1]!Table1[23])</f>
        <v/>
      </c>
      <c r="BB920" s="30">
        <f>SUMIF([1]route!$E$3:$E$10005,E920,[1]!Table1[24])</f>
        <v/>
      </c>
      <c r="BC920" s="30">
        <f>SUMIF([1]route!$E$3:$E$10005,E920,[1]!Table1[25])</f>
        <v/>
      </c>
      <c r="BD920" s="30">
        <f>SUMIF([1]route!$E$3:$E$10005,E920,[1]!Table1[26])</f>
        <v/>
      </c>
      <c r="BE920" s="30">
        <f>SUMIF([1]route!$E$3:$E$10005,E920,[1]!Table1[27])</f>
        <v/>
      </c>
      <c r="BF920" s="30">
        <f>SUMIF([1]route!$E$3:$E$10005,E920,[1]!Table1[28])</f>
        <v/>
      </c>
      <c r="BG920" s="30">
        <f>SUMIF([1]route!$E$3:$E$10005,E920,[1]!Table1[29])</f>
        <v/>
      </c>
      <c r="BH920" s="30">
        <f>SUMIF([1]route!$E$3:$E$10005,E920,[1]!Table1[30])</f>
        <v/>
      </c>
      <c r="BI920" s="30">
        <f>SUMIF([1]route!$E$3:$E$10005,E920,[1]!Table1[31])</f>
        <v/>
      </c>
      <c r="BJ920" s="30">
        <f>SUMIF([1]route!$E$3:$E$10005,E920,[1]!Table1[Remain PO])</f>
        <v/>
      </c>
      <c r="BK920" s="31">
        <f>SUMIF([1]route!$E$3:$E$10005,E920,[1]!Table1[N+1])</f>
        <v/>
      </c>
      <c r="BL920" s="31">
        <f>SUMIF([1]route!$E$3:$E$10005,E920,[1]!Table1[N+2])</f>
        <v/>
      </c>
      <c r="BM920" s="31">
        <f>SUMIF([1]route!$E$3:$E$10005,E920,[1]!Table1[N+3])</f>
        <v/>
      </c>
      <c r="BN920" s="32">
        <f>SUMIF([1]route!$E$3:$E$10005,E920,[1]!Table1[N+4])</f>
        <v/>
      </c>
      <c r="BP920" s="37">
        <f>$V920-$AD920</f>
        <v/>
      </c>
      <c r="BQ920" s="35">
        <f>BP920-AE920</f>
        <v/>
      </c>
      <c r="BR920" s="35">
        <f>BQ920-AF920</f>
        <v/>
      </c>
      <c r="BS920" s="35">
        <f>BR920-AG920</f>
        <v/>
      </c>
      <c r="BT920" s="35">
        <f>BS920-AH920</f>
        <v/>
      </c>
      <c r="BU920" s="35">
        <f>BT920-AI920</f>
        <v/>
      </c>
      <c r="BV920" s="35">
        <f>BU920-AJ920</f>
        <v/>
      </c>
      <c r="BW920" s="35">
        <f>BV920-AK920</f>
        <v/>
      </c>
      <c r="BX920" s="35">
        <f>BW920-AL920</f>
        <v/>
      </c>
      <c r="BY920" s="35">
        <f>BX920-AM920</f>
        <v/>
      </c>
      <c r="BZ920" s="35">
        <f>BY920-AN920</f>
        <v/>
      </c>
      <c r="CA920" s="35">
        <f>BZ920-AO920</f>
        <v/>
      </c>
      <c r="CB920" s="35">
        <f>CA920-AP920</f>
        <v/>
      </c>
      <c r="CC920" s="35">
        <f>CB920-AQ920</f>
        <v/>
      </c>
      <c r="CD920" s="35">
        <f>CC920-AR920</f>
        <v/>
      </c>
      <c r="CE920" s="35">
        <f>CD920-AS920</f>
        <v/>
      </c>
      <c r="CF920" s="35">
        <f>CE920-AT920</f>
        <v/>
      </c>
      <c r="CG920" s="35">
        <f>CF920-AU920</f>
        <v/>
      </c>
      <c r="CH920" s="35">
        <f>CG920-AV920</f>
        <v/>
      </c>
      <c r="CI920" s="35">
        <f>CH920-AW920</f>
        <v/>
      </c>
      <c r="CJ920" s="35">
        <f>CI920-AX920</f>
        <v/>
      </c>
      <c r="CK920" s="35">
        <f>CJ920-AY920</f>
        <v/>
      </c>
      <c r="CL920" s="35">
        <f>CK920-AZ920</f>
        <v/>
      </c>
      <c r="CM920" s="35">
        <f>CL920-BA920</f>
        <v/>
      </c>
      <c r="CN920" s="35">
        <f>CM920-BB920</f>
        <v/>
      </c>
      <c r="CO920" s="35">
        <f>CN920-BC920</f>
        <v/>
      </c>
      <c r="CP920" s="35">
        <f>CO920-BD920</f>
        <v/>
      </c>
      <c r="CQ920" s="35">
        <f>CP920-BE920</f>
        <v/>
      </c>
      <c r="CR920" s="35">
        <f>CQ920-BF920</f>
        <v/>
      </c>
      <c r="CS920" s="35">
        <f>CR920-BG920</f>
        <v/>
      </c>
      <c r="CT920" s="35">
        <f>CS920-BH920</f>
        <v/>
      </c>
      <c r="CU920" s="35">
        <f>CT920-BI920</f>
        <v/>
      </c>
      <c r="CV920" s="35">
        <f>CU920-BJ920</f>
        <v/>
      </c>
      <c r="CW920" s="38">
        <f>CV920-BK920</f>
        <v/>
      </c>
      <c r="CX920" s="38">
        <f>CW920-BL920</f>
        <v/>
      </c>
      <c r="CY920" s="38">
        <f>CX920-BM920</f>
        <v/>
      </c>
      <c r="CZ920" s="39">
        <f>CY920-BN920</f>
        <v/>
      </c>
      <c r="DA920" s="35" t="n"/>
    </row>
    <row r="921">
      <c r="D921" s="19" t="n"/>
      <c r="E921" s="19" t="n"/>
      <c r="F921" s="21" t="n"/>
      <c r="G921" s="21" t="n"/>
      <c r="H921" s="21" t="n"/>
      <c r="I921" s="19" t="n"/>
      <c r="J921" s="19" t="n"/>
      <c r="K921" s="21" t="n"/>
      <c r="L921" s="21" t="n"/>
      <c r="M921" s="22" t="n"/>
      <c r="N921" s="22" t="n"/>
      <c r="O921" s="19" t="n"/>
      <c r="P921" s="21" t="n"/>
      <c r="Q921" s="167">
        <f>'Cutting Rules'!AD921</f>
        <v/>
      </c>
      <c r="R921" s="168" t="n"/>
      <c r="S921" s="24" t="n"/>
      <c r="T921" s="169" t="inlineStr"/>
      <c r="U921" s="19" t="n"/>
      <c r="V921" s="25" t="n"/>
      <c r="W921" s="26" t="n"/>
      <c r="X921" s="27" t="n"/>
      <c r="Y921" s="47" t="n"/>
      <c r="Z921" s="121">
        <f>IFERROR(VLOOKUP(E921,[1]route!$E$3:$BL$10005,59,0),"")&amp;IFERROR(VLOOKUP(E921,[1]route!$E$3:$BL$10005,60,0),"")</f>
        <v/>
      </c>
      <c r="AA921" s="172">
        <f>IF(R921&gt;V921,R921-V921,0)</f>
        <v/>
      </c>
      <c r="AB921" s="173">
        <f>AA921*O921*N921/1000</f>
        <v/>
      </c>
      <c r="AC921" s="4">
        <f>IFERROR(MATCH($X921,$BP921:$CZ921,0),"")</f>
        <v/>
      </c>
      <c r="AD921" s="29" t="n">
        <v>0</v>
      </c>
      <c r="AE921" s="30">
        <f>SUMIF([1]route!$E$3:$E$10005,E921,[1]!Table1[1])</f>
        <v/>
      </c>
      <c r="AF921" s="30">
        <f>SUMIF([1]route!$E$3:$E$10005,E921,[1]!Table1[2])</f>
        <v/>
      </c>
      <c r="AG921" s="30">
        <f>SUMIF([1]route!$E$3:$E$10005,E921,[1]!Table1[3])</f>
        <v/>
      </c>
      <c r="AH921" s="30">
        <f>SUMIF([1]route!$E$3:$E$10005,E921,[1]!Table1[4])</f>
        <v/>
      </c>
      <c r="AI921" s="30">
        <f>SUMIF([1]route!$E$3:$E$10005,E921,[1]!Table1[5])</f>
        <v/>
      </c>
      <c r="AJ921" s="30">
        <f>SUMIF([1]route!$E$3:$E$10005,E921,[1]!Table1[6])</f>
        <v/>
      </c>
      <c r="AK921" s="30">
        <f>SUMIF([1]route!$E$3:$E$10005,E921,[1]!Table1[7])</f>
        <v/>
      </c>
      <c r="AL921" s="30">
        <f>SUMIF([1]route!$E$3:$E$10005,E921,[1]!Table1[8])</f>
        <v/>
      </c>
      <c r="AM921" s="30">
        <f>SUMIF([1]route!$E$3:$E$10005,E921,[1]!Table1[9])</f>
        <v/>
      </c>
      <c r="AN921" s="30">
        <f>SUMIF([1]route!$E$3:$E$10005,E921,[1]!Table1[10])</f>
        <v/>
      </c>
      <c r="AO921" s="30">
        <f>SUMIF([1]route!$E$3:$E$10005,E921,[1]!Table1[11])</f>
        <v/>
      </c>
      <c r="AP921" s="30">
        <f>SUMIF([1]route!$E$3:$E$10005,E921,[1]!Table1[12])</f>
        <v/>
      </c>
      <c r="AQ921" s="30">
        <f>SUMIF([1]route!$E$3:$E$10005,E921,[1]!Table1[13])</f>
        <v/>
      </c>
      <c r="AR921" s="30">
        <f>SUMIF([1]route!$E$3:$E$10005,E921,[1]!Table1[14])</f>
        <v/>
      </c>
      <c r="AS921" s="30">
        <f>SUMIF([1]route!$E$3:$E$10005,E921,[1]!Table1[15])</f>
        <v/>
      </c>
      <c r="AT921" s="30">
        <f>SUMIF([1]route!$E$3:$E$10005,E921,[1]!Table1[16])</f>
        <v/>
      </c>
      <c r="AU921" s="30">
        <f>SUMIF([1]route!$E$3:$E$10005,E921,[1]!Table1[17])</f>
        <v/>
      </c>
      <c r="AV921" s="30">
        <f>SUMIF([1]route!$E$3:$E$10005,E921,[1]!Table1[18])</f>
        <v/>
      </c>
      <c r="AW921" s="30">
        <f>SUMIF([1]route!$E$3:$E$10005,E921,[1]!Table1[19])</f>
        <v/>
      </c>
      <c r="AX921" s="30">
        <f>SUMIF([1]route!$E$3:$E$10005,E921,[1]!Table1[20])</f>
        <v/>
      </c>
      <c r="AY921" s="30">
        <f>SUMIF([1]route!$E$3:$E$10005,E921,[1]!Table1[21])</f>
        <v/>
      </c>
      <c r="AZ921" s="30">
        <f>SUMIF([1]route!$E$3:$E$10005,E921,[1]!Table1[22])</f>
        <v/>
      </c>
      <c r="BA921" s="30">
        <f>SUMIF([1]route!$E$3:$E$10005,E921,[1]!Table1[23])</f>
        <v/>
      </c>
      <c r="BB921" s="30">
        <f>SUMIF([1]route!$E$3:$E$10005,E921,[1]!Table1[24])</f>
        <v/>
      </c>
      <c r="BC921" s="30">
        <f>SUMIF([1]route!$E$3:$E$10005,E921,[1]!Table1[25])</f>
        <v/>
      </c>
      <c r="BD921" s="30">
        <f>SUMIF([1]route!$E$3:$E$10005,E921,[1]!Table1[26])</f>
        <v/>
      </c>
      <c r="BE921" s="30">
        <f>SUMIF([1]route!$E$3:$E$10005,E921,[1]!Table1[27])</f>
        <v/>
      </c>
      <c r="BF921" s="30">
        <f>SUMIF([1]route!$E$3:$E$10005,E921,[1]!Table1[28])</f>
        <v/>
      </c>
      <c r="BG921" s="30">
        <f>SUMIF([1]route!$E$3:$E$10005,E921,[1]!Table1[29])</f>
        <v/>
      </c>
      <c r="BH921" s="30">
        <f>SUMIF([1]route!$E$3:$E$10005,E921,[1]!Table1[30])</f>
        <v/>
      </c>
      <c r="BI921" s="30">
        <f>SUMIF([1]route!$E$3:$E$10005,E921,[1]!Table1[31])</f>
        <v/>
      </c>
      <c r="BJ921" s="30">
        <f>SUMIF([1]route!$E$3:$E$10005,E921,[1]!Table1[Remain PO])</f>
        <v/>
      </c>
      <c r="BK921" s="31">
        <f>SUMIF([1]route!$E$3:$E$10005,E921,[1]!Table1[N+1])</f>
        <v/>
      </c>
      <c r="BL921" s="31">
        <f>SUMIF([1]route!$E$3:$E$10005,E921,[1]!Table1[N+2])</f>
        <v/>
      </c>
      <c r="BM921" s="31">
        <f>SUMIF([1]route!$E$3:$E$10005,E921,[1]!Table1[N+3])</f>
        <v/>
      </c>
      <c r="BN921" s="32">
        <f>SUMIF([1]route!$E$3:$E$10005,E921,[1]!Table1[N+4])</f>
        <v/>
      </c>
      <c r="BP921" s="37">
        <f>$V921-$AD921</f>
        <v/>
      </c>
      <c r="BQ921" s="35">
        <f>BP921-AE921</f>
        <v/>
      </c>
      <c r="BR921" s="35">
        <f>BQ921-AF921</f>
        <v/>
      </c>
      <c r="BS921" s="35">
        <f>BR921-AG921</f>
        <v/>
      </c>
      <c r="BT921" s="35">
        <f>BS921-AH921</f>
        <v/>
      </c>
      <c r="BU921" s="35">
        <f>BT921-AI921</f>
        <v/>
      </c>
      <c r="BV921" s="35">
        <f>BU921-AJ921</f>
        <v/>
      </c>
      <c r="BW921" s="35">
        <f>BV921-AK921</f>
        <v/>
      </c>
      <c r="BX921" s="35">
        <f>BW921-AL921</f>
        <v/>
      </c>
      <c r="BY921" s="35">
        <f>BX921-AM921</f>
        <v/>
      </c>
      <c r="BZ921" s="35">
        <f>BY921-AN921</f>
        <v/>
      </c>
      <c r="CA921" s="35">
        <f>BZ921-AO921</f>
        <v/>
      </c>
      <c r="CB921" s="35">
        <f>CA921-AP921</f>
        <v/>
      </c>
      <c r="CC921" s="35">
        <f>CB921-AQ921</f>
        <v/>
      </c>
      <c r="CD921" s="35">
        <f>CC921-AR921</f>
        <v/>
      </c>
      <c r="CE921" s="35">
        <f>CD921-AS921</f>
        <v/>
      </c>
      <c r="CF921" s="35">
        <f>CE921-AT921</f>
        <v/>
      </c>
      <c r="CG921" s="35">
        <f>CF921-AU921</f>
        <v/>
      </c>
      <c r="CH921" s="35">
        <f>CG921-AV921</f>
        <v/>
      </c>
      <c r="CI921" s="35">
        <f>CH921-AW921</f>
        <v/>
      </c>
      <c r="CJ921" s="35">
        <f>CI921-AX921</f>
        <v/>
      </c>
      <c r="CK921" s="35">
        <f>CJ921-AY921</f>
        <v/>
      </c>
      <c r="CL921" s="35">
        <f>CK921-AZ921</f>
        <v/>
      </c>
      <c r="CM921" s="35">
        <f>CL921-BA921</f>
        <v/>
      </c>
      <c r="CN921" s="35">
        <f>CM921-BB921</f>
        <v/>
      </c>
      <c r="CO921" s="35">
        <f>CN921-BC921</f>
        <v/>
      </c>
      <c r="CP921" s="35">
        <f>CO921-BD921</f>
        <v/>
      </c>
      <c r="CQ921" s="35">
        <f>CP921-BE921</f>
        <v/>
      </c>
      <c r="CR921" s="35">
        <f>CQ921-BF921</f>
        <v/>
      </c>
      <c r="CS921" s="35">
        <f>CR921-BG921</f>
        <v/>
      </c>
      <c r="CT921" s="35">
        <f>CS921-BH921</f>
        <v/>
      </c>
      <c r="CU921" s="35">
        <f>CT921-BI921</f>
        <v/>
      </c>
      <c r="CV921" s="35">
        <f>CU921-BJ921</f>
        <v/>
      </c>
      <c r="CW921" s="38">
        <f>CV921-BK921</f>
        <v/>
      </c>
      <c r="CX921" s="38">
        <f>CW921-BL921</f>
        <v/>
      </c>
      <c r="CY921" s="38">
        <f>CX921-BM921</f>
        <v/>
      </c>
      <c r="CZ921" s="39">
        <f>CY921-BN921</f>
        <v/>
      </c>
      <c r="DA921" s="35" t="n"/>
    </row>
    <row r="922">
      <c r="D922" s="19" t="n"/>
      <c r="E922" s="19" t="n"/>
      <c r="F922" s="21" t="n"/>
      <c r="G922" s="21" t="n"/>
      <c r="H922" s="21" t="n"/>
      <c r="I922" s="19" t="n"/>
      <c r="J922" s="19" t="n"/>
      <c r="K922" s="21" t="n"/>
      <c r="L922" s="21" t="n"/>
      <c r="M922" s="22" t="n"/>
      <c r="N922" s="22" t="n"/>
      <c r="O922" s="19" t="n"/>
      <c r="P922" s="21" t="n"/>
      <c r="Q922" s="167">
        <f>'Cutting Rules'!AD922</f>
        <v/>
      </c>
      <c r="R922" s="168" t="n"/>
      <c r="S922" s="24" t="n"/>
      <c r="T922" s="169" t="inlineStr"/>
      <c r="U922" s="19" t="n"/>
      <c r="V922" s="25" t="n"/>
      <c r="W922" s="26" t="n"/>
      <c r="X922" s="27" t="n"/>
      <c r="Y922" s="47" t="n"/>
      <c r="Z922" s="121">
        <f>IFERROR(VLOOKUP(E922,[1]route!$E$3:$BL$10005,59,0),"")&amp;IFERROR(VLOOKUP(E922,[1]route!$E$3:$BL$10005,60,0),"")</f>
        <v/>
      </c>
      <c r="AA922" s="172">
        <f>IF(R922&gt;V922,R922-V922,0)</f>
        <v/>
      </c>
      <c r="AB922" s="173">
        <f>AA922*O922*N922/1000</f>
        <v/>
      </c>
      <c r="AC922" s="4">
        <f>IFERROR(MATCH($X922,$BP922:$CZ922,0),"")</f>
        <v/>
      </c>
      <c r="AD922" s="29" t="n">
        <v>0</v>
      </c>
      <c r="AE922" s="30">
        <f>SUMIF([1]route!$E$3:$E$10005,E922,[1]!Table1[1])</f>
        <v/>
      </c>
      <c r="AF922" s="30">
        <f>SUMIF([1]route!$E$3:$E$10005,E922,[1]!Table1[2])</f>
        <v/>
      </c>
      <c r="AG922" s="30">
        <f>SUMIF([1]route!$E$3:$E$10005,E922,[1]!Table1[3])</f>
        <v/>
      </c>
      <c r="AH922" s="30">
        <f>SUMIF([1]route!$E$3:$E$10005,E922,[1]!Table1[4])</f>
        <v/>
      </c>
      <c r="AI922" s="30">
        <f>SUMIF([1]route!$E$3:$E$10005,E922,[1]!Table1[5])</f>
        <v/>
      </c>
      <c r="AJ922" s="30">
        <f>SUMIF([1]route!$E$3:$E$10005,E922,[1]!Table1[6])</f>
        <v/>
      </c>
      <c r="AK922" s="30">
        <f>SUMIF([1]route!$E$3:$E$10005,E922,[1]!Table1[7])</f>
        <v/>
      </c>
      <c r="AL922" s="30">
        <f>SUMIF([1]route!$E$3:$E$10005,E922,[1]!Table1[8])</f>
        <v/>
      </c>
      <c r="AM922" s="30">
        <f>SUMIF([1]route!$E$3:$E$10005,E922,[1]!Table1[9])</f>
        <v/>
      </c>
      <c r="AN922" s="30">
        <f>SUMIF([1]route!$E$3:$E$10005,E922,[1]!Table1[10])</f>
        <v/>
      </c>
      <c r="AO922" s="30">
        <f>SUMIF([1]route!$E$3:$E$10005,E922,[1]!Table1[11])</f>
        <v/>
      </c>
      <c r="AP922" s="30">
        <f>SUMIF([1]route!$E$3:$E$10005,E922,[1]!Table1[12])</f>
        <v/>
      </c>
      <c r="AQ922" s="30">
        <f>SUMIF([1]route!$E$3:$E$10005,E922,[1]!Table1[13])</f>
        <v/>
      </c>
      <c r="AR922" s="30">
        <f>SUMIF([1]route!$E$3:$E$10005,E922,[1]!Table1[14])</f>
        <v/>
      </c>
      <c r="AS922" s="30">
        <f>SUMIF([1]route!$E$3:$E$10005,E922,[1]!Table1[15])</f>
        <v/>
      </c>
      <c r="AT922" s="30">
        <f>SUMIF([1]route!$E$3:$E$10005,E922,[1]!Table1[16])</f>
        <v/>
      </c>
      <c r="AU922" s="30">
        <f>SUMIF([1]route!$E$3:$E$10005,E922,[1]!Table1[17])</f>
        <v/>
      </c>
      <c r="AV922" s="30">
        <f>SUMIF([1]route!$E$3:$E$10005,E922,[1]!Table1[18])</f>
        <v/>
      </c>
      <c r="AW922" s="30">
        <f>SUMIF([1]route!$E$3:$E$10005,E922,[1]!Table1[19])</f>
        <v/>
      </c>
      <c r="AX922" s="30">
        <f>SUMIF([1]route!$E$3:$E$10005,E922,[1]!Table1[20])</f>
        <v/>
      </c>
      <c r="AY922" s="30">
        <f>SUMIF([1]route!$E$3:$E$10005,E922,[1]!Table1[21])</f>
        <v/>
      </c>
      <c r="AZ922" s="30">
        <f>SUMIF([1]route!$E$3:$E$10005,E922,[1]!Table1[22])</f>
        <v/>
      </c>
      <c r="BA922" s="30">
        <f>SUMIF([1]route!$E$3:$E$10005,E922,[1]!Table1[23])</f>
        <v/>
      </c>
      <c r="BB922" s="30">
        <f>SUMIF([1]route!$E$3:$E$10005,E922,[1]!Table1[24])</f>
        <v/>
      </c>
      <c r="BC922" s="30">
        <f>SUMIF([1]route!$E$3:$E$10005,E922,[1]!Table1[25])</f>
        <v/>
      </c>
      <c r="BD922" s="30">
        <f>SUMIF([1]route!$E$3:$E$10005,E922,[1]!Table1[26])</f>
        <v/>
      </c>
      <c r="BE922" s="30">
        <f>SUMIF([1]route!$E$3:$E$10005,E922,[1]!Table1[27])</f>
        <v/>
      </c>
      <c r="BF922" s="30">
        <f>SUMIF([1]route!$E$3:$E$10005,E922,[1]!Table1[28])</f>
        <v/>
      </c>
      <c r="BG922" s="30">
        <f>SUMIF([1]route!$E$3:$E$10005,E922,[1]!Table1[29])</f>
        <v/>
      </c>
      <c r="BH922" s="30">
        <f>SUMIF([1]route!$E$3:$E$10005,E922,[1]!Table1[30])</f>
        <v/>
      </c>
      <c r="BI922" s="30">
        <f>SUMIF([1]route!$E$3:$E$10005,E922,[1]!Table1[31])</f>
        <v/>
      </c>
      <c r="BJ922" s="30">
        <f>SUMIF([1]route!$E$3:$E$10005,E922,[1]!Table1[Remain PO])</f>
        <v/>
      </c>
      <c r="BK922" s="31">
        <f>SUMIF([1]route!$E$3:$E$10005,E922,[1]!Table1[N+1])</f>
        <v/>
      </c>
      <c r="BL922" s="31">
        <f>SUMIF([1]route!$E$3:$E$10005,E922,[1]!Table1[N+2])</f>
        <v/>
      </c>
      <c r="BM922" s="31">
        <f>SUMIF([1]route!$E$3:$E$10005,E922,[1]!Table1[N+3])</f>
        <v/>
      </c>
      <c r="BN922" s="32">
        <f>SUMIF([1]route!$E$3:$E$10005,E922,[1]!Table1[N+4])</f>
        <v/>
      </c>
      <c r="BP922" s="37">
        <f>$V922-$AD922</f>
        <v/>
      </c>
      <c r="BQ922" s="35">
        <f>BP922-AE922</f>
        <v/>
      </c>
      <c r="BR922" s="35">
        <f>BQ922-AF922</f>
        <v/>
      </c>
      <c r="BS922" s="35">
        <f>BR922-AG922</f>
        <v/>
      </c>
      <c r="BT922" s="35">
        <f>BS922-AH922</f>
        <v/>
      </c>
      <c r="BU922" s="35">
        <f>BT922-AI922</f>
        <v/>
      </c>
      <c r="BV922" s="35">
        <f>BU922-AJ922</f>
        <v/>
      </c>
      <c r="BW922" s="35">
        <f>BV922-AK922</f>
        <v/>
      </c>
      <c r="BX922" s="35">
        <f>BW922-AL922</f>
        <v/>
      </c>
      <c r="BY922" s="35">
        <f>BX922-AM922</f>
        <v/>
      </c>
      <c r="BZ922" s="35">
        <f>BY922-AN922</f>
        <v/>
      </c>
      <c r="CA922" s="35">
        <f>BZ922-AO922</f>
        <v/>
      </c>
      <c r="CB922" s="35">
        <f>CA922-AP922</f>
        <v/>
      </c>
      <c r="CC922" s="35">
        <f>CB922-AQ922</f>
        <v/>
      </c>
      <c r="CD922" s="35">
        <f>CC922-AR922</f>
        <v/>
      </c>
      <c r="CE922" s="35">
        <f>CD922-AS922</f>
        <v/>
      </c>
      <c r="CF922" s="35">
        <f>CE922-AT922</f>
        <v/>
      </c>
      <c r="CG922" s="35">
        <f>CF922-AU922</f>
        <v/>
      </c>
      <c r="CH922" s="35">
        <f>CG922-AV922</f>
        <v/>
      </c>
      <c r="CI922" s="35">
        <f>CH922-AW922</f>
        <v/>
      </c>
      <c r="CJ922" s="35">
        <f>CI922-AX922</f>
        <v/>
      </c>
      <c r="CK922" s="35">
        <f>CJ922-AY922</f>
        <v/>
      </c>
      <c r="CL922" s="35">
        <f>CK922-AZ922</f>
        <v/>
      </c>
      <c r="CM922" s="35">
        <f>CL922-BA922</f>
        <v/>
      </c>
      <c r="CN922" s="35">
        <f>CM922-BB922</f>
        <v/>
      </c>
      <c r="CO922" s="35">
        <f>CN922-BC922</f>
        <v/>
      </c>
      <c r="CP922" s="35">
        <f>CO922-BD922</f>
        <v/>
      </c>
      <c r="CQ922" s="35">
        <f>CP922-BE922</f>
        <v/>
      </c>
      <c r="CR922" s="35">
        <f>CQ922-BF922</f>
        <v/>
      </c>
      <c r="CS922" s="35">
        <f>CR922-BG922</f>
        <v/>
      </c>
      <c r="CT922" s="35">
        <f>CS922-BH922</f>
        <v/>
      </c>
      <c r="CU922" s="35">
        <f>CT922-BI922</f>
        <v/>
      </c>
      <c r="CV922" s="35">
        <f>CU922-BJ922</f>
        <v/>
      </c>
      <c r="CW922" s="38">
        <f>CV922-BK922</f>
        <v/>
      </c>
      <c r="CX922" s="38">
        <f>CW922-BL922</f>
        <v/>
      </c>
      <c r="CY922" s="38">
        <f>CX922-BM922</f>
        <v/>
      </c>
      <c r="CZ922" s="39">
        <f>CY922-BN922</f>
        <v/>
      </c>
      <c r="DA922" s="35" t="n"/>
    </row>
    <row r="923">
      <c r="D923" s="19" t="n"/>
      <c r="E923" s="19" t="n"/>
      <c r="F923" s="21" t="n"/>
      <c r="G923" s="21" t="n"/>
      <c r="H923" s="21" t="n"/>
      <c r="I923" s="19" t="n"/>
      <c r="J923" s="19" t="n"/>
      <c r="K923" s="21" t="n"/>
      <c r="L923" s="21" t="n"/>
      <c r="M923" s="22" t="n"/>
      <c r="N923" s="22" t="n"/>
      <c r="O923" s="19" t="n"/>
      <c r="P923" s="21" t="n"/>
      <c r="Q923" s="167">
        <f>'Cutting Rules'!AD923</f>
        <v/>
      </c>
      <c r="R923" s="168" t="n"/>
      <c r="S923" s="24" t="n"/>
      <c r="T923" s="169" t="inlineStr"/>
      <c r="U923" s="19" t="n"/>
      <c r="V923" s="25" t="n"/>
      <c r="W923" s="26" t="n"/>
      <c r="X923" s="27" t="n"/>
      <c r="Y923" s="47" t="n"/>
      <c r="Z923" s="121">
        <f>IFERROR(VLOOKUP(E923,[1]route!$E$3:$BL$10005,59,0),"")&amp;IFERROR(VLOOKUP(E923,[1]route!$E$3:$BL$10005,60,0),"")</f>
        <v/>
      </c>
      <c r="AA923" s="172">
        <f>IF(R923&gt;V923,R923-V923,0)</f>
        <v/>
      </c>
      <c r="AB923" s="173">
        <f>AA923*O923*N923/1000</f>
        <v/>
      </c>
      <c r="AC923" s="4">
        <f>IFERROR(MATCH($X923,$BP923:$CZ923,0),"")</f>
        <v/>
      </c>
      <c r="AD923" s="29" t="n">
        <v>0</v>
      </c>
      <c r="AE923" s="30">
        <f>SUMIF([1]route!$E$3:$E$10005,E923,[1]!Table1[1])</f>
        <v/>
      </c>
      <c r="AF923" s="30">
        <f>SUMIF([1]route!$E$3:$E$10005,E923,[1]!Table1[2])</f>
        <v/>
      </c>
      <c r="AG923" s="30">
        <f>SUMIF([1]route!$E$3:$E$10005,E923,[1]!Table1[3])</f>
        <v/>
      </c>
      <c r="AH923" s="30">
        <f>SUMIF([1]route!$E$3:$E$10005,E923,[1]!Table1[4])</f>
        <v/>
      </c>
      <c r="AI923" s="30">
        <f>SUMIF([1]route!$E$3:$E$10005,E923,[1]!Table1[5])</f>
        <v/>
      </c>
      <c r="AJ923" s="30">
        <f>SUMIF([1]route!$E$3:$E$10005,E923,[1]!Table1[6])</f>
        <v/>
      </c>
      <c r="AK923" s="30">
        <f>SUMIF([1]route!$E$3:$E$10005,E923,[1]!Table1[7])</f>
        <v/>
      </c>
      <c r="AL923" s="30">
        <f>SUMIF([1]route!$E$3:$E$10005,E923,[1]!Table1[8])</f>
        <v/>
      </c>
      <c r="AM923" s="30">
        <f>SUMIF([1]route!$E$3:$E$10005,E923,[1]!Table1[9])</f>
        <v/>
      </c>
      <c r="AN923" s="30">
        <f>SUMIF([1]route!$E$3:$E$10005,E923,[1]!Table1[10])</f>
        <v/>
      </c>
      <c r="AO923" s="30">
        <f>SUMIF([1]route!$E$3:$E$10005,E923,[1]!Table1[11])</f>
        <v/>
      </c>
      <c r="AP923" s="30">
        <f>SUMIF([1]route!$E$3:$E$10005,E923,[1]!Table1[12])</f>
        <v/>
      </c>
      <c r="AQ923" s="30">
        <f>SUMIF([1]route!$E$3:$E$10005,E923,[1]!Table1[13])</f>
        <v/>
      </c>
      <c r="AR923" s="30">
        <f>SUMIF([1]route!$E$3:$E$10005,E923,[1]!Table1[14])</f>
        <v/>
      </c>
      <c r="AS923" s="30">
        <f>SUMIF([1]route!$E$3:$E$10005,E923,[1]!Table1[15])</f>
        <v/>
      </c>
      <c r="AT923" s="30">
        <f>SUMIF([1]route!$E$3:$E$10005,E923,[1]!Table1[16])</f>
        <v/>
      </c>
      <c r="AU923" s="30">
        <f>SUMIF([1]route!$E$3:$E$10005,E923,[1]!Table1[17])</f>
        <v/>
      </c>
      <c r="AV923" s="30">
        <f>SUMIF([1]route!$E$3:$E$10005,E923,[1]!Table1[18])</f>
        <v/>
      </c>
      <c r="AW923" s="30">
        <f>SUMIF([1]route!$E$3:$E$10005,E923,[1]!Table1[19])</f>
        <v/>
      </c>
      <c r="AX923" s="30">
        <f>SUMIF([1]route!$E$3:$E$10005,E923,[1]!Table1[20])</f>
        <v/>
      </c>
      <c r="AY923" s="30">
        <f>SUMIF([1]route!$E$3:$E$10005,E923,[1]!Table1[21])</f>
        <v/>
      </c>
      <c r="AZ923" s="30">
        <f>SUMIF([1]route!$E$3:$E$10005,E923,[1]!Table1[22])</f>
        <v/>
      </c>
      <c r="BA923" s="30">
        <f>SUMIF([1]route!$E$3:$E$10005,E923,[1]!Table1[23])</f>
        <v/>
      </c>
      <c r="BB923" s="30">
        <f>SUMIF([1]route!$E$3:$E$10005,E923,[1]!Table1[24])</f>
        <v/>
      </c>
      <c r="BC923" s="30">
        <f>SUMIF([1]route!$E$3:$E$10005,E923,[1]!Table1[25])</f>
        <v/>
      </c>
      <c r="BD923" s="30">
        <f>SUMIF([1]route!$E$3:$E$10005,E923,[1]!Table1[26])</f>
        <v/>
      </c>
      <c r="BE923" s="30">
        <f>SUMIF([1]route!$E$3:$E$10005,E923,[1]!Table1[27])</f>
        <v/>
      </c>
      <c r="BF923" s="30">
        <f>SUMIF([1]route!$E$3:$E$10005,E923,[1]!Table1[28])</f>
        <v/>
      </c>
      <c r="BG923" s="30">
        <f>SUMIF([1]route!$E$3:$E$10005,E923,[1]!Table1[29])</f>
        <v/>
      </c>
      <c r="BH923" s="30">
        <f>SUMIF([1]route!$E$3:$E$10005,E923,[1]!Table1[30])</f>
        <v/>
      </c>
      <c r="BI923" s="30">
        <f>SUMIF([1]route!$E$3:$E$10005,E923,[1]!Table1[31])</f>
        <v/>
      </c>
      <c r="BJ923" s="30">
        <f>SUMIF([1]route!$E$3:$E$10005,E923,[1]!Table1[Remain PO])</f>
        <v/>
      </c>
      <c r="BK923" s="31">
        <f>SUMIF([1]route!$E$3:$E$10005,E923,[1]!Table1[N+1])</f>
        <v/>
      </c>
      <c r="BL923" s="31">
        <f>SUMIF([1]route!$E$3:$E$10005,E923,[1]!Table1[N+2])</f>
        <v/>
      </c>
      <c r="BM923" s="31">
        <f>SUMIF([1]route!$E$3:$E$10005,E923,[1]!Table1[N+3])</f>
        <v/>
      </c>
      <c r="BN923" s="32">
        <f>SUMIF([1]route!$E$3:$E$10005,E923,[1]!Table1[N+4])</f>
        <v/>
      </c>
      <c r="BP923" s="37">
        <f>$V923-$AD923</f>
        <v/>
      </c>
      <c r="BQ923" s="35">
        <f>BP923-AE923</f>
        <v/>
      </c>
      <c r="BR923" s="35">
        <f>BQ923-AF923</f>
        <v/>
      </c>
      <c r="BS923" s="35">
        <f>BR923-AG923</f>
        <v/>
      </c>
      <c r="BT923" s="35">
        <f>BS923-AH923</f>
        <v/>
      </c>
      <c r="BU923" s="35">
        <f>BT923-AI923</f>
        <v/>
      </c>
      <c r="BV923" s="35">
        <f>BU923-AJ923</f>
        <v/>
      </c>
      <c r="BW923" s="35">
        <f>BV923-AK923</f>
        <v/>
      </c>
      <c r="BX923" s="35">
        <f>BW923-AL923</f>
        <v/>
      </c>
      <c r="BY923" s="35">
        <f>BX923-AM923</f>
        <v/>
      </c>
      <c r="BZ923" s="35">
        <f>BY923-AN923</f>
        <v/>
      </c>
      <c r="CA923" s="35">
        <f>BZ923-AO923</f>
        <v/>
      </c>
      <c r="CB923" s="35">
        <f>CA923-AP923</f>
        <v/>
      </c>
      <c r="CC923" s="35">
        <f>CB923-AQ923</f>
        <v/>
      </c>
      <c r="CD923" s="35">
        <f>CC923-AR923</f>
        <v/>
      </c>
      <c r="CE923" s="35">
        <f>CD923-AS923</f>
        <v/>
      </c>
      <c r="CF923" s="35">
        <f>CE923-AT923</f>
        <v/>
      </c>
      <c r="CG923" s="35">
        <f>CF923-AU923</f>
        <v/>
      </c>
      <c r="CH923" s="35">
        <f>CG923-AV923</f>
        <v/>
      </c>
      <c r="CI923" s="35">
        <f>CH923-AW923</f>
        <v/>
      </c>
      <c r="CJ923" s="35">
        <f>CI923-AX923</f>
        <v/>
      </c>
      <c r="CK923" s="35">
        <f>CJ923-AY923</f>
        <v/>
      </c>
      <c r="CL923" s="35">
        <f>CK923-AZ923</f>
        <v/>
      </c>
      <c r="CM923" s="35">
        <f>CL923-BA923</f>
        <v/>
      </c>
      <c r="CN923" s="35">
        <f>CM923-BB923</f>
        <v/>
      </c>
      <c r="CO923" s="35">
        <f>CN923-BC923</f>
        <v/>
      </c>
      <c r="CP923" s="35">
        <f>CO923-BD923</f>
        <v/>
      </c>
      <c r="CQ923" s="35">
        <f>CP923-BE923</f>
        <v/>
      </c>
      <c r="CR923" s="35">
        <f>CQ923-BF923</f>
        <v/>
      </c>
      <c r="CS923" s="35">
        <f>CR923-BG923</f>
        <v/>
      </c>
      <c r="CT923" s="35">
        <f>CS923-BH923</f>
        <v/>
      </c>
      <c r="CU923" s="35">
        <f>CT923-BI923</f>
        <v/>
      </c>
      <c r="CV923" s="35">
        <f>CU923-BJ923</f>
        <v/>
      </c>
      <c r="CW923" s="38">
        <f>CV923-BK923</f>
        <v/>
      </c>
      <c r="CX923" s="38">
        <f>CW923-BL923</f>
        <v/>
      </c>
      <c r="CY923" s="38">
        <f>CX923-BM923</f>
        <v/>
      </c>
      <c r="CZ923" s="39">
        <f>CY923-BN923</f>
        <v/>
      </c>
      <c r="DA923" s="35" t="n"/>
    </row>
    <row r="924">
      <c r="D924" s="19" t="n"/>
      <c r="E924" s="19" t="n"/>
      <c r="F924" s="21" t="n"/>
      <c r="G924" s="21" t="n"/>
      <c r="H924" s="21" t="n"/>
      <c r="I924" s="19" t="n"/>
      <c r="J924" s="19" t="n"/>
      <c r="K924" s="21" t="n"/>
      <c r="L924" s="21" t="n"/>
      <c r="M924" s="22" t="n"/>
      <c r="N924" s="22" t="n"/>
      <c r="O924" s="19" t="n"/>
      <c r="P924" s="21" t="n"/>
      <c r="Q924" s="167">
        <f>'Cutting Rules'!AD924</f>
        <v/>
      </c>
      <c r="R924" s="168" t="n"/>
      <c r="S924" s="24" t="n"/>
      <c r="T924" s="169" t="inlineStr"/>
      <c r="U924" s="19" t="n"/>
      <c r="V924" s="25" t="n"/>
      <c r="W924" s="26" t="n"/>
      <c r="X924" s="27" t="n"/>
      <c r="Y924" s="47" t="n"/>
      <c r="Z924" s="121">
        <f>IFERROR(VLOOKUP(E924,[1]route!$E$3:$BL$10005,59,0),"")&amp;IFERROR(VLOOKUP(E924,[1]route!$E$3:$BL$10005,60,0),"")</f>
        <v/>
      </c>
      <c r="AA924" s="172">
        <f>IF(R924&gt;V924,R924-V924,0)</f>
        <v/>
      </c>
      <c r="AB924" s="173">
        <f>AA924*O924*N924/1000</f>
        <v/>
      </c>
      <c r="AC924" s="4">
        <f>IFERROR(MATCH($X924,$BP924:$CZ924,0),"")</f>
        <v/>
      </c>
      <c r="AD924" s="29" t="n">
        <v>0</v>
      </c>
      <c r="AE924" s="30">
        <f>SUMIF([1]route!$E$3:$E$10005,E924,[1]!Table1[1])</f>
        <v/>
      </c>
      <c r="AF924" s="30">
        <f>SUMIF([1]route!$E$3:$E$10005,E924,[1]!Table1[2])</f>
        <v/>
      </c>
      <c r="AG924" s="30">
        <f>SUMIF([1]route!$E$3:$E$10005,E924,[1]!Table1[3])</f>
        <v/>
      </c>
      <c r="AH924" s="30">
        <f>SUMIF([1]route!$E$3:$E$10005,E924,[1]!Table1[4])</f>
        <v/>
      </c>
      <c r="AI924" s="30">
        <f>SUMIF([1]route!$E$3:$E$10005,E924,[1]!Table1[5])</f>
        <v/>
      </c>
      <c r="AJ924" s="30">
        <f>SUMIF([1]route!$E$3:$E$10005,E924,[1]!Table1[6])</f>
        <v/>
      </c>
      <c r="AK924" s="30">
        <f>SUMIF([1]route!$E$3:$E$10005,E924,[1]!Table1[7])</f>
        <v/>
      </c>
      <c r="AL924" s="30">
        <f>SUMIF([1]route!$E$3:$E$10005,E924,[1]!Table1[8])</f>
        <v/>
      </c>
      <c r="AM924" s="30">
        <f>SUMIF([1]route!$E$3:$E$10005,E924,[1]!Table1[9])</f>
        <v/>
      </c>
      <c r="AN924" s="30">
        <f>SUMIF([1]route!$E$3:$E$10005,E924,[1]!Table1[10])</f>
        <v/>
      </c>
      <c r="AO924" s="30">
        <f>SUMIF([1]route!$E$3:$E$10005,E924,[1]!Table1[11])</f>
        <v/>
      </c>
      <c r="AP924" s="30">
        <f>SUMIF([1]route!$E$3:$E$10005,E924,[1]!Table1[12])</f>
        <v/>
      </c>
      <c r="AQ924" s="30">
        <f>SUMIF([1]route!$E$3:$E$10005,E924,[1]!Table1[13])</f>
        <v/>
      </c>
      <c r="AR924" s="30">
        <f>SUMIF([1]route!$E$3:$E$10005,E924,[1]!Table1[14])</f>
        <v/>
      </c>
      <c r="AS924" s="30">
        <f>SUMIF([1]route!$E$3:$E$10005,E924,[1]!Table1[15])</f>
        <v/>
      </c>
      <c r="AT924" s="30">
        <f>SUMIF([1]route!$E$3:$E$10005,E924,[1]!Table1[16])</f>
        <v/>
      </c>
      <c r="AU924" s="30">
        <f>SUMIF([1]route!$E$3:$E$10005,E924,[1]!Table1[17])</f>
        <v/>
      </c>
      <c r="AV924" s="30">
        <f>SUMIF([1]route!$E$3:$E$10005,E924,[1]!Table1[18])</f>
        <v/>
      </c>
      <c r="AW924" s="30">
        <f>SUMIF([1]route!$E$3:$E$10005,E924,[1]!Table1[19])</f>
        <v/>
      </c>
      <c r="AX924" s="30">
        <f>SUMIF([1]route!$E$3:$E$10005,E924,[1]!Table1[20])</f>
        <v/>
      </c>
      <c r="AY924" s="30">
        <f>SUMIF([1]route!$E$3:$E$10005,E924,[1]!Table1[21])</f>
        <v/>
      </c>
      <c r="AZ924" s="30">
        <f>SUMIF([1]route!$E$3:$E$10005,E924,[1]!Table1[22])</f>
        <v/>
      </c>
      <c r="BA924" s="30">
        <f>SUMIF([1]route!$E$3:$E$10005,E924,[1]!Table1[23])</f>
        <v/>
      </c>
      <c r="BB924" s="30">
        <f>SUMIF([1]route!$E$3:$E$10005,E924,[1]!Table1[24])</f>
        <v/>
      </c>
      <c r="BC924" s="30">
        <f>SUMIF([1]route!$E$3:$E$10005,E924,[1]!Table1[25])</f>
        <v/>
      </c>
      <c r="BD924" s="30">
        <f>SUMIF([1]route!$E$3:$E$10005,E924,[1]!Table1[26])</f>
        <v/>
      </c>
      <c r="BE924" s="30">
        <f>SUMIF([1]route!$E$3:$E$10005,E924,[1]!Table1[27])</f>
        <v/>
      </c>
      <c r="BF924" s="30">
        <f>SUMIF([1]route!$E$3:$E$10005,E924,[1]!Table1[28])</f>
        <v/>
      </c>
      <c r="BG924" s="30">
        <f>SUMIF([1]route!$E$3:$E$10005,E924,[1]!Table1[29])</f>
        <v/>
      </c>
      <c r="BH924" s="30">
        <f>SUMIF([1]route!$E$3:$E$10005,E924,[1]!Table1[30])</f>
        <v/>
      </c>
      <c r="BI924" s="30">
        <f>SUMIF([1]route!$E$3:$E$10005,E924,[1]!Table1[31])</f>
        <v/>
      </c>
      <c r="BJ924" s="30">
        <f>SUMIF([1]route!$E$3:$E$10005,E924,[1]!Table1[Remain PO])</f>
        <v/>
      </c>
      <c r="BK924" s="31">
        <f>SUMIF([1]route!$E$3:$E$10005,E924,[1]!Table1[N+1])</f>
        <v/>
      </c>
      <c r="BL924" s="31">
        <f>SUMIF([1]route!$E$3:$E$10005,E924,[1]!Table1[N+2])</f>
        <v/>
      </c>
      <c r="BM924" s="31">
        <f>SUMIF([1]route!$E$3:$E$10005,E924,[1]!Table1[N+3])</f>
        <v/>
      </c>
      <c r="BN924" s="32">
        <f>SUMIF([1]route!$E$3:$E$10005,E924,[1]!Table1[N+4])</f>
        <v/>
      </c>
      <c r="BP924" s="37">
        <f>$V924-$AD924</f>
        <v/>
      </c>
      <c r="BQ924" s="35">
        <f>BP924-AE924</f>
        <v/>
      </c>
      <c r="BR924" s="35">
        <f>BQ924-AF924</f>
        <v/>
      </c>
      <c r="BS924" s="35">
        <f>BR924-AG924</f>
        <v/>
      </c>
      <c r="BT924" s="35">
        <f>BS924-AH924</f>
        <v/>
      </c>
      <c r="BU924" s="35">
        <f>BT924-AI924</f>
        <v/>
      </c>
      <c r="BV924" s="35">
        <f>BU924-AJ924</f>
        <v/>
      </c>
      <c r="BW924" s="35">
        <f>BV924-AK924</f>
        <v/>
      </c>
      <c r="BX924" s="35">
        <f>BW924-AL924</f>
        <v/>
      </c>
      <c r="BY924" s="35">
        <f>BX924-AM924</f>
        <v/>
      </c>
      <c r="BZ924" s="35">
        <f>BY924-AN924</f>
        <v/>
      </c>
      <c r="CA924" s="35">
        <f>BZ924-AO924</f>
        <v/>
      </c>
      <c r="CB924" s="35">
        <f>CA924-AP924</f>
        <v/>
      </c>
      <c r="CC924" s="35">
        <f>CB924-AQ924</f>
        <v/>
      </c>
      <c r="CD924" s="35">
        <f>CC924-AR924</f>
        <v/>
      </c>
      <c r="CE924" s="35">
        <f>CD924-AS924</f>
        <v/>
      </c>
      <c r="CF924" s="35">
        <f>CE924-AT924</f>
        <v/>
      </c>
      <c r="CG924" s="35">
        <f>CF924-AU924</f>
        <v/>
      </c>
      <c r="CH924" s="35">
        <f>CG924-AV924</f>
        <v/>
      </c>
      <c r="CI924" s="35">
        <f>CH924-AW924</f>
        <v/>
      </c>
      <c r="CJ924" s="35">
        <f>CI924-AX924</f>
        <v/>
      </c>
      <c r="CK924" s="35">
        <f>CJ924-AY924</f>
        <v/>
      </c>
      <c r="CL924" s="35">
        <f>CK924-AZ924</f>
        <v/>
      </c>
      <c r="CM924" s="35">
        <f>CL924-BA924</f>
        <v/>
      </c>
      <c r="CN924" s="35">
        <f>CM924-BB924</f>
        <v/>
      </c>
      <c r="CO924" s="35">
        <f>CN924-BC924</f>
        <v/>
      </c>
      <c r="CP924" s="35">
        <f>CO924-BD924</f>
        <v/>
      </c>
      <c r="CQ924" s="35">
        <f>CP924-BE924</f>
        <v/>
      </c>
      <c r="CR924" s="35">
        <f>CQ924-BF924</f>
        <v/>
      </c>
      <c r="CS924" s="35">
        <f>CR924-BG924</f>
        <v/>
      </c>
      <c r="CT924" s="35">
        <f>CS924-BH924</f>
        <v/>
      </c>
      <c r="CU924" s="35">
        <f>CT924-BI924</f>
        <v/>
      </c>
      <c r="CV924" s="35">
        <f>CU924-BJ924</f>
        <v/>
      </c>
      <c r="CW924" s="38">
        <f>CV924-BK924</f>
        <v/>
      </c>
      <c r="CX924" s="38">
        <f>CW924-BL924</f>
        <v/>
      </c>
      <c r="CY924" s="38">
        <f>CX924-BM924</f>
        <v/>
      </c>
      <c r="CZ924" s="39">
        <f>CY924-BN924</f>
        <v/>
      </c>
      <c r="DA924" s="35" t="n"/>
    </row>
    <row r="925">
      <c r="D925" s="19" t="n"/>
      <c r="E925" s="19" t="n"/>
      <c r="F925" s="21" t="n"/>
      <c r="G925" s="21" t="n"/>
      <c r="H925" s="21" t="n"/>
      <c r="I925" s="19" t="n"/>
      <c r="J925" s="19" t="n"/>
      <c r="K925" s="21" t="n"/>
      <c r="L925" s="21" t="n"/>
      <c r="M925" s="22" t="n"/>
      <c r="N925" s="22" t="n"/>
      <c r="O925" s="19" t="n"/>
      <c r="P925" s="21" t="n"/>
      <c r="Q925" s="167">
        <f>'Cutting Rules'!AD925</f>
        <v/>
      </c>
      <c r="R925" s="168" t="n"/>
      <c r="S925" s="24" t="n"/>
      <c r="T925" s="169" t="inlineStr"/>
      <c r="U925" s="19" t="n"/>
      <c r="V925" s="25" t="n"/>
      <c r="W925" s="26" t="n"/>
      <c r="X925" s="27" t="n"/>
      <c r="Y925" s="47" t="n"/>
      <c r="Z925" s="121">
        <f>IFERROR(VLOOKUP(E925,[1]route!$E$3:$BL$10005,59,0),"")&amp;IFERROR(VLOOKUP(E925,[1]route!$E$3:$BL$10005,60,0),"")</f>
        <v/>
      </c>
      <c r="AA925" s="172">
        <f>IF(R925&gt;V925,R925-V925,0)</f>
        <v/>
      </c>
      <c r="AB925" s="173">
        <f>AA925*O925*N925/1000</f>
        <v/>
      </c>
      <c r="AC925" s="4">
        <f>IFERROR(MATCH($X925,$BP925:$CZ925,0),"")</f>
        <v/>
      </c>
      <c r="AD925" s="29" t="n">
        <v>0</v>
      </c>
      <c r="AE925" s="30">
        <f>SUMIF([1]route!$E$3:$E$10005,E925,[1]!Table1[1])</f>
        <v/>
      </c>
      <c r="AF925" s="30">
        <f>SUMIF([1]route!$E$3:$E$10005,E925,[1]!Table1[2])</f>
        <v/>
      </c>
      <c r="AG925" s="30">
        <f>SUMIF([1]route!$E$3:$E$10005,E925,[1]!Table1[3])</f>
        <v/>
      </c>
      <c r="AH925" s="30">
        <f>SUMIF([1]route!$E$3:$E$10005,E925,[1]!Table1[4])</f>
        <v/>
      </c>
      <c r="AI925" s="30">
        <f>SUMIF([1]route!$E$3:$E$10005,E925,[1]!Table1[5])</f>
        <v/>
      </c>
      <c r="AJ925" s="30">
        <f>SUMIF([1]route!$E$3:$E$10005,E925,[1]!Table1[6])</f>
        <v/>
      </c>
      <c r="AK925" s="30">
        <f>SUMIF([1]route!$E$3:$E$10005,E925,[1]!Table1[7])</f>
        <v/>
      </c>
      <c r="AL925" s="30">
        <f>SUMIF([1]route!$E$3:$E$10005,E925,[1]!Table1[8])</f>
        <v/>
      </c>
      <c r="AM925" s="30">
        <f>SUMIF([1]route!$E$3:$E$10005,E925,[1]!Table1[9])</f>
        <v/>
      </c>
      <c r="AN925" s="30">
        <f>SUMIF([1]route!$E$3:$E$10005,E925,[1]!Table1[10])</f>
        <v/>
      </c>
      <c r="AO925" s="30">
        <f>SUMIF([1]route!$E$3:$E$10005,E925,[1]!Table1[11])</f>
        <v/>
      </c>
      <c r="AP925" s="30">
        <f>SUMIF([1]route!$E$3:$E$10005,E925,[1]!Table1[12])</f>
        <v/>
      </c>
      <c r="AQ925" s="30">
        <f>SUMIF([1]route!$E$3:$E$10005,E925,[1]!Table1[13])</f>
        <v/>
      </c>
      <c r="AR925" s="30">
        <f>SUMIF([1]route!$E$3:$E$10005,E925,[1]!Table1[14])</f>
        <v/>
      </c>
      <c r="AS925" s="30">
        <f>SUMIF([1]route!$E$3:$E$10005,E925,[1]!Table1[15])</f>
        <v/>
      </c>
      <c r="AT925" s="30">
        <f>SUMIF([1]route!$E$3:$E$10005,E925,[1]!Table1[16])</f>
        <v/>
      </c>
      <c r="AU925" s="30">
        <f>SUMIF([1]route!$E$3:$E$10005,E925,[1]!Table1[17])</f>
        <v/>
      </c>
      <c r="AV925" s="30">
        <f>SUMIF([1]route!$E$3:$E$10005,E925,[1]!Table1[18])</f>
        <v/>
      </c>
      <c r="AW925" s="30">
        <f>SUMIF([1]route!$E$3:$E$10005,E925,[1]!Table1[19])</f>
        <v/>
      </c>
      <c r="AX925" s="30">
        <f>SUMIF([1]route!$E$3:$E$10005,E925,[1]!Table1[20])</f>
        <v/>
      </c>
      <c r="AY925" s="30">
        <f>SUMIF([1]route!$E$3:$E$10005,E925,[1]!Table1[21])</f>
        <v/>
      </c>
      <c r="AZ925" s="30">
        <f>SUMIF([1]route!$E$3:$E$10005,E925,[1]!Table1[22])</f>
        <v/>
      </c>
      <c r="BA925" s="30">
        <f>SUMIF([1]route!$E$3:$E$10005,E925,[1]!Table1[23])</f>
        <v/>
      </c>
      <c r="BB925" s="30">
        <f>SUMIF([1]route!$E$3:$E$10005,E925,[1]!Table1[24])</f>
        <v/>
      </c>
      <c r="BC925" s="30">
        <f>SUMIF([1]route!$E$3:$E$10005,E925,[1]!Table1[25])</f>
        <v/>
      </c>
      <c r="BD925" s="30">
        <f>SUMIF([1]route!$E$3:$E$10005,E925,[1]!Table1[26])</f>
        <v/>
      </c>
      <c r="BE925" s="30">
        <f>SUMIF([1]route!$E$3:$E$10005,E925,[1]!Table1[27])</f>
        <v/>
      </c>
      <c r="BF925" s="30">
        <f>SUMIF([1]route!$E$3:$E$10005,E925,[1]!Table1[28])</f>
        <v/>
      </c>
      <c r="BG925" s="30">
        <f>SUMIF([1]route!$E$3:$E$10005,E925,[1]!Table1[29])</f>
        <v/>
      </c>
      <c r="BH925" s="30">
        <f>SUMIF([1]route!$E$3:$E$10005,E925,[1]!Table1[30])</f>
        <v/>
      </c>
      <c r="BI925" s="30">
        <f>SUMIF([1]route!$E$3:$E$10005,E925,[1]!Table1[31])</f>
        <v/>
      </c>
      <c r="BJ925" s="30">
        <f>SUMIF([1]route!$E$3:$E$10005,E925,[1]!Table1[Remain PO])</f>
        <v/>
      </c>
      <c r="BK925" s="31">
        <f>SUMIF([1]route!$E$3:$E$10005,E925,[1]!Table1[N+1])</f>
        <v/>
      </c>
      <c r="BL925" s="31">
        <f>SUMIF([1]route!$E$3:$E$10005,E925,[1]!Table1[N+2])</f>
        <v/>
      </c>
      <c r="BM925" s="31">
        <f>SUMIF([1]route!$E$3:$E$10005,E925,[1]!Table1[N+3])</f>
        <v/>
      </c>
      <c r="BN925" s="32">
        <f>SUMIF([1]route!$E$3:$E$10005,E925,[1]!Table1[N+4])</f>
        <v/>
      </c>
      <c r="BP925" s="37">
        <f>$V925-$AD925</f>
        <v/>
      </c>
      <c r="BQ925" s="35">
        <f>BP925-AE925</f>
        <v/>
      </c>
      <c r="BR925" s="35">
        <f>BQ925-AF925</f>
        <v/>
      </c>
      <c r="BS925" s="35">
        <f>BR925-AG925</f>
        <v/>
      </c>
      <c r="BT925" s="35">
        <f>BS925-AH925</f>
        <v/>
      </c>
      <c r="BU925" s="35">
        <f>BT925-AI925</f>
        <v/>
      </c>
      <c r="BV925" s="35">
        <f>BU925-AJ925</f>
        <v/>
      </c>
      <c r="BW925" s="35">
        <f>BV925-AK925</f>
        <v/>
      </c>
      <c r="BX925" s="35">
        <f>BW925-AL925</f>
        <v/>
      </c>
      <c r="BY925" s="35">
        <f>BX925-AM925</f>
        <v/>
      </c>
      <c r="BZ925" s="35">
        <f>BY925-AN925</f>
        <v/>
      </c>
      <c r="CA925" s="35">
        <f>BZ925-AO925</f>
        <v/>
      </c>
      <c r="CB925" s="35">
        <f>CA925-AP925</f>
        <v/>
      </c>
      <c r="CC925" s="35">
        <f>CB925-AQ925</f>
        <v/>
      </c>
      <c r="CD925" s="35">
        <f>CC925-AR925</f>
        <v/>
      </c>
      <c r="CE925" s="35">
        <f>CD925-AS925</f>
        <v/>
      </c>
      <c r="CF925" s="35">
        <f>CE925-AT925</f>
        <v/>
      </c>
      <c r="CG925" s="35">
        <f>CF925-AU925</f>
        <v/>
      </c>
      <c r="CH925" s="35">
        <f>CG925-AV925</f>
        <v/>
      </c>
      <c r="CI925" s="35">
        <f>CH925-AW925</f>
        <v/>
      </c>
      <c r="CJ925" s="35">
        <f>CI925-AX925</f>
        <v/>
      </c>
      <c r="CK925" s="35">
        <f>CJ925-AY925</f>
        <v/>
      </c>
      <c r="CL925" s="35">
        <f>CK925-AZ925</f>
        <v/>
      </c>
      <c r="CM925" s="35">
        <f>CL925-BA925</f>
        <v/>
      </c>
      <c r="CN925" s="35">
        <f>CM925-BB925</f>
        <v/>
      </c>
      <c r="CO925" s="35">
        <f>CN925-BC925</f>
        <v/>
      </c>
      <c r="CP925" s="35">
        <f>CO925-BD925</f>
        <v/>
      </c>
      <c r="CQ925" s="35">
        <f>CP925-BE925</f>
        <v/>
      </c>
      <c r="CR925" s="35">
        <f>CQ925-BF925</f>
        <v/>
      </c>
      <c r="CS925" s="35">
        <f>CR925-BG925</f>
        <v/>
      </c>
      <c r="CT925" s="35">
        <f>CS925-BH925</f>
        <v/>
      </c>
      <c r="CU925" s="35">
        <f>CT925-BI925</f>
        <v/>
      </c>
      <c r="CV925" s="35">
        <f>CU925-BJ925</f>
        <v/>
      </c>
      <c r="CW925" s="38">
        <f>CV925-BK925</f>
        <v/>
      </c>
      <c r="CX925" s="38">
        <f>CW925-BL925</f>
        <v/>
      </c>
      <c r="CY925" s="38">
        <f>CX925-BM925</f>
        <v/>
      </c>
      <c r="CZ925" s="39">
        <f>CY925-BN925</f>
        <v/>
      </c>
      <c r="DA925" s="35" t="n"/>
    </row>
    <row r="926">
      <c r="D926" s="19" t="n"/>
      <c r="E926" s="19" t="n"/>
      <c r="F926" s="21" t="n"/>
      <c r="G926" s="21" t="n"/>
      <c r="H926" s="21" t="n"/>
      <c r="I926" s="19" t="n"/>
      <c r="J926" s="19" t="n"/>
      <c r="K926" s="21" t="n"/>
      <c r="L926" s="21" t="n"/>
      <c r="M926" s="22" t="n"/>
      <c r="N926" s="22" t="n"/>
      <c r="O926" s="19" t="n"/>
      <c r="P926" s="21" t="n"/>
      <c r="Q926" s="167">
        <f>'Cutting Rules'!AD926</f>
        <v/>
      </c>
      <c r="R926" s="168" t="n"/>
      <c r="S926" s="24" t="n"/>
      <c r="T926" s="169" t="inlineStr"/>
      <c r="U926" s="19" t="n"/>
      <c r="V926" s="25" t="n"/>
      <c r="W926" s="26" t="n"/>
      <c r="X926" s="27" t="n"/>
      <c r="Y926" s="47" t="n"/>
      <c r="Z926" s="121">
        <f>IFERROR(VLOOKUP(E926,[1]route!$E$3:$BL$10005,59,0),"")&amp;IFERROR(VLOOKUP(E926,[1]route!$E$3:$BL$10005,60,0),"")</f>
        <v/>
      </c>
      <c r="AA926" s="172">
        <f>IF(R926&gt;V926,R926-V926,0)</f>
        <v/>
      </c>
      <c r="AB926" s="173">
        <f>AA926*O926*N926/1000</f>
        <v/>
      </c>
      <c r="AC926" s="4">
        <f>IFERROR(MATCH($X926,$BP926:$CZ926,0),"")</f>
        <v/>
      </c>
      <c r="AD926" s="29" t="n">
        <v>0</v>
      </c>
      <c r="AE926" s="30">
        <f>SUMIF([1]route!$E$3:$E$10005,E926,[1]!Table1[1])</f>
        <v/>
      </c>
      <c r="AF926" s="30">
        <f>SUMIF([1]route!$E$3:$E$10005,E926,[1]!Table1[2])</f>
        <v/>
      </c>
      <c r="AG926" s="30">
        <f>SUMIF([1]route!$E$3:$E$10005,E926,[1]!Table1[3])</f>
        <v/>
      </c>
      <c r="AH926" s="30">
        <f>SUMIF([1]route!$E$3:$E$10005,E926,[1]!Table1[4])</f>
        <v/>
      </c>
      <c r="AI926" s="30">
        <f>SUMIF([1]route!$E$3:$E$10005,E926,[1]!Table1[5])</f>
        <v/>
      </c>
      <c r="AJ926" s="30">
        <f>SUMIF([1]route!$E$3:$E$10005,E926,[1]!Table1[6])</f>
        <v/>
      </c>
      <c r="AK926" s="30">
        <f>SUMIF([1]route!$E$3:$E$10005,E926,[1]!Table1[7])</f>
        <v/>
      </c>
      <c r="AL926" s="30">
        <f>SUMIF([1]route!$E$3:$E$10005,E926,[1]!Table1[8])</f>
        <v/>
      </c>
      <c r="AM926" s="30">
        <f>SUMIF([1]route!$E$3:$E$10005,E926,[1]!Table1[9])</f>
        <v/>
      </c>
      <c r="AN926" s="30">
        <f>SUMIF([1]route!$E$3:$E$10005,E926,[1]!Table1[10])</f>
        <v/>
      </c>
      <c r="AO926" s="30">
        <f>SUMIF([1]route!$E$3:$E$10005,E926,[1]!Table1[11])</f>
        <v/>
      </c>
      <c r="AP926" s="30">
        <f>SUMIF([1]route!$E$3:$E$10005,E926,[1]!Table1[12])</f>
        <v/>
      </c>
      <c r="AQ926" s="30">
        <f>SUMIF([1]route!$E$3:$E$10005,E926,[1]!Table1[13])</f>
        <v/>
      </c>
      <c r="AR926" s="30">
        <f>SUMIF([1]route!$E$3:$E$10005,E926,[1]!Table1[14])</f>
        <v/>
      </c>
      <c r="AS926" s="30">
        <f>SUMIF([1]route!$E$3:$E$10005,E926,[1]!Table1[15])</f>
        <v/>
      </c>
      <c r="AT926" s="30">
        <f>SUMIF([1]route!$E$3:$E$10005,E926,[1]!Table1[16])</f>
        <v/>
      </c>
      <c r="AU926" s="30">
        <f>SUMIF([1]route!$E$3:$E$10005,E926,[1]!Table1[17])</f>
        <v/>
      </c>
      <c r="AV926" s="30">
        <f>SUMIF([1]route!$E$3:$E$10005,E926,[1]!Table1[18])</f>
        <v/>
      </c>
      <c r="AW926" s="30">
        <f>SUMIF([1]route!$E$3:$E$10005,E926,[1]!Table1[19])</f>
        <v/>
      </c>
      <c r="AX926" s="30">
        <f>SUMIF([1]route!$E$3:$E$10005,E926,[1]!Table1[20])</f>
        <v/>
      </c>
      <c r="AY926" s="30">
        <f>SUMIF([1]route!$E$3:$E$10005,E926,[1]!Table1[21])</f>
        <v/>
      </c>
      <c r="AZ926" s="30">
        <f>SUMIF([1]route!$E$3:$E$10005,E926,[1]!Table1[22])</f>
        <v/>
      </c>
      <c r="BA926" s="30">
        <f>SUMIF([1]route!$E$3:$E$10005,E926,[1]!Table1[23])</f>
        <v/>
      </c>
      <c r="BB926" s="30">
        <f>SUMIF([1]route!$E$3:$E$10005,E926,[1]!Table1[24])</f>
        <v/>
      </c>
      <c r="BC926" s="30">
        <f>SUMIF([1]route!$E$3:$E$10005,E926,[1]!Table1[25])</f>
        <v/>
      </c>
      <c r="BD926" s="30">
        <f>SUMIF([1]route!$E$3:$E$10005,E926,[1]!Table1[26])</f>
        <v/>
      </c>
      <c r="BE926" s="30">
        <f>SUMIF([1]route!$E$3:$E$10005,E926,[1]!Table1[27])</f>
        <v/>
      </c>
      <c r="BF926" s="30">
        <f>SUMIF([1]route!$E$3:$E$10005,E926,[1]!Table1[28])</f>
        <v/>
      </c>
      <c r="BG926" s="30">
        <f>SUMIF([1]route!$E$3:$E$10005,E926,[1]!Table1[29])</f>
        <v/>
      </c>
      <c r="BH926" s="30">
        <f>SUMIF([1]route!$E$3:$E$10005,E926,[1]!Table1[30])</f>
        <v/>
      </c>
      <c r="BI926" s="30">
        <f>SUMIF([1]route!$E$3:$E$10005,E926,[1]!Table1[31])</f>
        <v/>
      </c>
      <c r="BJ926" s="30">
        <f>SUMIF([1]route!$E$3:$E$10005,E926,[1]!Table1[Remain PO])</f>
        <v/>
      </c>
      <c r="BK926" s="31">
        <f>SUMIF([1]route!$E$3:$E$10005,E926,[1]!Table1[N+1])</f>
        <v/>
      </c>
      <c r="BL926" s="31">
        <f>SUMIF([1]route!$E$3:$E$10005,E926,[1]!Table1[N+2])</f>
        <v/>
      </c>
      <c r="BM926" s="31">
        <f>SUMIF([1]route!$E$3:$E$10005,E926,[1]!Table1[N+3])</f>
        <v/>
      </c>
      <c r="BN926" s="32">
        <f>SUMIF([1]route!$E$3:$E$10005,E926,[1]!Table1[N+4])</f>
        <v/>
      </c>
      <c r="BP926" s="37">
        <f>$V926-$AD926</f>
        <v/>
      </c>
      <c r="BQ926" s="35">
        <f>BP926-AE926</f>
        <v/>
      </c>
      <c r="BR926" s="35">
        <f>BQ926-AF926</f>
        <v/>
      </c>
      <c r="BS926" s="35">
        <f>BR926-AG926</f>
        <v/>
      </c>
      <c r="BT926" s="35">
        <f>BS926-AH926</f>
        <v/>
      </c>
      <c r="BU926" s="35">
        <f>BT926-AI926</f>
        <v/>
      </c>
      <c r="BV926" s="35">
        <f>BU926-AJ926</f>
        <v/>
      </c>
      <c r="BW926" s="35">
        <f>BV926-AK926</f>
        <v/>
      </c>
      <c r="BX926" s="35">
        <f>BW926-AL926</f>
        <v/>
      </c>
      <c r="BY926" s="35">
        <f>BX926-AM926</f>
        <v/>
      </c>
      <c r="BZ926" s="35">
        <f>BY926-AN926</f>
        <v/>
      </c>
      <c r="CA926" s="35">
        <f>BZ926-AO926</f>
        <v/>
      </c>
      <c r="CB926" s="35">
        <f>CA926-AP926</f>
        <v/>
      </c>
      <c r="CC926" s="35">
        <f>CB926-AQ926</f>
        <v/>
      </c>
      <c r="CD926" s="35">
        <f>CC926-AR926</f>
        <v/>
      </c>
      <c r="CE926" s="35">
        <f>CD926-AS926</f>
        <v/>
      </c>
      <c r="CF926" s="35">
        <f>CE926-AT926</f>
        <v/>
      </c>
      <c r="CG926" s="35">
        <f>CF926-AU926</f>
        <v/>
      </c>
      <c r="CH926" s="35">
        <f>CG926-AV926</f>
        <v/>
      </c>
      <c r="CI926" s="35">
        <f>CH926-AW926</f>
        <v/>
      </c>
      <c r="CJ926" s="35">
        <f>CI926-AX926</f>
        <v/>
      </c>
      <c r="CK926" s="35">
        <f>CJ926-AY926</f>
        <v/>
      </c>
      <c r="CL926" s="35">
        <f>CK926-AZ926</f>
        <v/>
      </c>
      <c r="CM926" s="35">
        <f>CL926-BA926</f>
        <v/>
      </c>
      <c r="CN926" s="35">
        <f>CM926-BB926</f>
        <v/>
      </c>
      <c r="CO926" s="35">
        <f>CN926-BC926</f>
        <v/>
      </c>
      <c r="CP926" s="35">
        <f>CO926-BD926</f>
        <v/>
      </c>
      <c r="CQ926" s="35">
        <f>CP926-BE926</f>
        <v/>
      </c>
      <c r="CR926" s="35">
        <f>CQ926-BF926</f>
        <v/>
      </c>
      <c r="CS926" s="35">
        <f>CR926-BG926</f>
        <v/>
      </c>
      <c r="CT926" s="35">
        <f>CS926-BH926</f>
        <v/>
      </c>
      <c r="CU926" s="35">
        <f>CT926-BI926</f>
        <v/>
      </c>
      <c r="CV926" s="35">
        <f>CU926-BJ926</f>
        <v/>
      </c>
      <c r="CW926" s="38">
        <f>CV926-BK926</f>
        <v/>
      </c>
      <c r="CX926" s="38">
        <f>CW926-BL926</f>
        <v/>
      </c>
      <c r="CY926" s="38">
        <f>CX926-BM926</f>
        <v/>
      </c>
      <c r="CZ926" s="39">
        <f>CY926-BN926</f>
        <v/>
      </c>
      <c r="DA926" s="35" t="n"/>
    </row>
    <row r="927">
      <c r="D927" s="19" t="n"/>
      <c r="E927" s="19" t="n"/>
      <c r="F927" s="21" t="n"/>
      <c r="G927" s="21" t="n"/>
      <c r="H927" s="21" t="n"/>
      <c r="I927" s="19" t="n"/>
      <c r="J927" s="19" t="n"/>
      <c r="K927" s="21" t="n"/>
      <c r="L927" s="21" t="n"/>
      <c r="M927" s="22" t="n"/>
      <c r="N927" s="22" t="n"/>
      <c r="O927" s="19" t="n"/>
      <c r="P927" s="21" t="n"/>
      <c r="Q927" s="167">
        <f>'Cutting Rules'!AD927</f>
        <v/>
      </c>
      <c r="R927" s="168" t="n"/>
      <c r="S927" s="24" t="n"/>
      <c r="T927" s="169" t="inlineStr"/>
      <c r="U927" s="19" t="n"/>
      <c r="V927" s="25" t="n"/>
      <c r="W927" s="26" t="n"/>
      <c r="X927" s="27" t="n"/>
      <c r="Y927" s="47" t="n"/>
      <c r="Z927" s="121">
        <f>IFERROR(VLOOKUP(E927,[1]route!$E$3:$BL$10005,59,0),"")&amp;IFERROR(VLOOKUP(E927,[1]route!$E$3:$BL$10005,60,0),"")</f>
        <v/>
      </c>
      <c r="AA927" s="172">
        <f>IF(R927&gt;V927,R927-V927,0)</f>
        <v/>
      </c>
      <c r="AB927" s="173">
        <f>AA927*O927*N927/1000</f>
        <v/>
      </c>
      <c r="AC927" s="4">
        <f>IFERROR(MATCH($X927,$BP927:$CZ927,0),"")</f>
        <v/>
      </c>
      <c r="AD927" s="29" t="n">
        <v>0</v>
      </c>
      <c r="AE927" s="30">
        <f>SUMIF([1]route!$E$3:$E$10005,E927,[1]!Table1[1])</f>
        <v/>
      </c>
      <c r="AF927" s="30">
        <f>SUMIF([1]route!$E$3:$E$10005,E927,[1]!Table1[2])</f>
        <v/>
      </c>
      <c r="AG927" s="30">
        <f>SUMIF([1]route!$E$3:$E$10005,E927,[1]!Table1[3])</f>
        <v/>
      </c>
      <c r="AH927" s="30">
        <f>SUMIF([1]route!$E$3:$E$10005,E927,[1]!Table1[4])</f>
        <v/>
      </c>
      <c r="AI927" s="30">
        <f>SUMIF([1]route!$E$3:$E$10005,E927,[1]!Table1[5])</f>
        <v/>
      </c>
      <c r="AJ927" s="30">
        <f>SUMIF([1]route!$E$3:$E$10005,E927,[1]!Table1[6])</f>
        <v/>
      </c>
      <c r="AK927" s="30">
        <f>SUMIF([1]route!$E$3:$E$10005,E927,[1]!Table1[7])</f>
        <v/>
      </c>
      <c r="AL927" s="30">
        <f>SUMIF([1]route!$E$3:$E$10005,E927,[1]!Table1[8])</f>
        <v/>
      </c>
      <c r="AM927" s="30">
        <f>SUMIF([1]route!$E$3:$E$10005,E927,[1]!Table1[9])</f>
        <v/>
      </c>
      <c r="AN927" s="30">
        <f>SUMIF([1]route!$E$3:$E$10005,E927,[1]!Table1[10])</f>
        <v/>
      </c>
      <c r="AO927" s="30">
        <f>SUMIF([1]route!$E$3:$E$10005,E927,[1]!Table1[11])</f>
        <v/>
      </c>
      <c r="AP927" s="30">
        <f>SUMIF([1]route!$E$3:$E$10005,E927,[1]!Table1[12])</f>
        <v/>
      </c>
      <c r="AQ927" s="30">
        <f>SUMIF([1]route!$E$3:$E$10005,E927,[1]!Table1[13])</f>
        <v/>
      </c>
      <c r="AR927" s="30">
        <f>SUMIF([1]route!$E$3:$E$10005,E927,[1]!Table1[14])</f>
        <v/>
      </c>
      <c r="AS927" s="30">
        <f>SUMIF([1]route!$E$3:$E$10005,E927,[1]!Table1[15])</f>
        <v/>
      </c>
      <c r="AT927" s="30">
        <f>SUMIF([1]route!$E$3:$E$10005,E927,[1]!Table1[16])</f>
        <v/>
      </c>
      <c r="AU927" s="30">
        <f>SUMIF([1]route!$E$3:$E$10005,E927,[1]!Table1[17])</f>
        <v/>
      </c>
      <c r="AV927" s="30">
        <f>SUMIF([1]route!$E$3:$E$10005,E927,[1]!Table1[18])</f>
        <v/>
      </c>
      <c r="AW927" s="30">
        <f>SUMIF([1]route!$E$3:$E$10005,E927,[1]!Table1[19])</f>
        <v/>
      </c>
      <c r="AX927" s="30">
        <f>SUMIF([1]route!$E$3:$E$10005,E927,[1]!Table1[20])</f>
        <v/>
      </c>
      <c r="AY927" s="30">
        <f>SUMIF([1]route!$E$3:$E$10005,E927,[1]!Table1[21])</f>
        <v/>
      </c>
      <c r="AZ927" s="30">
        <f>SUMIF([1]route!$E$3:$E$10005,E927,[1]!Table1[22])</f>
        <v/>
      </c>
      <c r="BA927" s="30">
        <f>SUMIF([1]route!$E$3:$E$10005,E927,[1]!Table1[23])</f>
        <v/>
      </c>
      <c r="BB927" s="30">
        <f>SUMIF([1]route!$E$3:$E$10005,E927,[1]!Table1[24])</f>
        <v/>
      </c>
      <c r="BC927" s="30">
        <f>SUMIF([1]route!$E$3:$E$10005,E927,[1]!Table1[25])</f>
        <v/>
      </c>
      <c r="BD927" s="30">
        <f>SUMIF([1]route!$E$3:$E$10005,E927,[1]!Table1[26])</f>
        <v/>
      </c>
      <c r="BE927" s="30">
        <f>SUMIF([1]route!$E$3:$E$10005,E927,[1]!Table1[27])</f>
        <v/>
      </c>
      <c r="BF927" s="30">
        <f>SUMIF([1]route!$E$3:$E$10005,E927,[1]!Table1[28])</f>
        <v/>
      </c>
      <c r="BG927" s="30">
        <f>SUMIF([1]route!$E$3:$E$10005,E927,[1]!Table1[29])</f>
        <v/>
      </c>
      <c r="BH927" s="30">
        <f>SUMIF([1]route!$E$3:$E$10005,E927,[1]!Table1[30])</f>
        <v/>
      </c>
      <c r="BI927" s="30">
        <f>SUMIF([1]route!$E$3:$E$10005,E927,[1]!Table1[31])</f>
        <v/>
      </c>
      <c r="BJ927" s="30">
        <f>SUMIF([1]route!$E$3:$E$10005,E927,[1]!Table1[Remain PO])</f>
        <v/>
      </c>
      <c r="BK927" s="31">
        <f>SUMIF([1]route!$E$3:$E$10005,E927,[1]!Table1[N+1])</f>
        <v/>
      </c>
      <c r="BL927" s="31">
        <f>SUMIF([1]route!$E$3:$E$10005,E927,[1]!Table1[N+2])</f>
        <v/>
      </c>
      <c r="BM927" s="31">
        <f>SUMIF([1]route!$E$3:$E$10005,E927,[1]!Table1[N+3])</f>
        <v/>
      </c>
      <c r="BN927" s="32">
        <f>SUMIF([1]route!$E$3:$E$10005,E927,[1]!Table1[N+4])</f>
        <v/>
      </c>
      <c r="BP927" s="37">
        <f>$V927-$AD927</f>
        <v/>
      </c>
      <c r="BQ927" s="35">
        <f>BP927-AE927</f>
        <v/>
      </c>
      <c r="BR927" s="35">
        <f>BQ927-AF927</f>
        <v/>
      </c>
      <c r="BS927" s="35">
        <f>BR927-AG927</f>
        <v/>
      </c>
      <c r="BT927" s="35">
        <f>BS927-AH927</f>
        <v/>
      </c>
      <c r="BU927" s="35">
        <f>BT927-AI927</f>
        <v/>
      </c>
      <c r="BV927" s="35">
        <f>BU927-AJ927</f>
        <v/>
      </c>
      <c r="BW927" s="35">
        <f>BV927-AK927</f>
        <v/>
      </c>
      <c r="BX927" s="35">
        <f>BW927-AL927</f>
        <v/>
      </c>
      <c r="BY927" s="35">
        <f>BX927-AM927</f>
        <v/>
      </c>
      <c r="BZ927" s="35">
        <f>BY927-AN927</f>
        <v/>
      </c>
      <c r="CA927" s="35">
        <f>BZ927-AO927</f>
        <v/>
      </c>
      <c r="CB927" s="35">
        <f>CA927-AP927</f>
        <v/>
      </c>
      <c r="CC927" s="35">
        <f>CB927-AQ927</f>
        <v/>
      </c>
      <c r="CD927" s="35">
        <f>CC927-AR927</f>
        <v/>
      </c>
      <c r="CE927" s="35">
        <f>CD927-AS927</f>
        <v/>
      </c>
      <c r="CF927" s="35">
        <f>CE927-AT927</f>
        <v/>
      </c>
      <c r="CG927" s="35">
        <f>CF927-AU927</f>
        <v/>
      </c>
      <c r="CH927" s="35">
        <f>CG927-AV927</f>
        <v/>
      </c>
      <c r="CI927" s="35">
        <f>CH927-AW927</f>
        <v/>
      </c>
      <c r="CJ927" s="35">
        <f>CI927-AX927</f>
        <v/>
      </c>
      <c r="CK927" s="35">
        <f>CJ927-AY927</f>
        <v/>
      </c>
      <c r="CL927" s="35">
        <f>CK927-AZ927</f>
        <v/>
      </c>
      <c r="CM927" s="35">
        <f>CL927-BA927</f>
        <v/>
      </c>
      <c r="CN927" s="35">
        <f>CM927-BB927</f>
        <v/>
      </c>
      <c r="CO927" s="35">
        <f>CN927-BC927</f>
        <v/>
      </c>
      <c r="CP927" s="35">
        <f>CO927-BD927</f>
        <v/>
      </c>
      <c r="CQ927" s="35">
        <f>CP927-BE927</f>
        <v/>
      </c>
      <c r="CR927" s="35">
        <f>CQ927-BF927</f>
        <v/>
      </c>
      <c r="CS927" s="35">
        <f>CR927-BG927</f>
        <v/>
      </c>
      <c r="CT927" s="35">
        <f>CS927-BH927</f>
        <v/>
      </c>
      <c r="CU927" s="35">
        <f>CT927-BI927</f>
        <v/>
      </c>
      <c r="CV927" s="35">
        <f>CU927-BJ927</f>
        <v/>
      </c>
      <c r="CW927" s="38">
        <f>CV927-BK927</f>
        <v/>
      </c>
      <c r="CX927" s="38">
        <f>CW927-BL927</f>
        <v/>
      </c>
      <c r="CY927" s="38">
        <f>CX927-BM927</f>
        <v/>
      </c>
      <c r="CZ927" s="39">
        <f>CY927-BN927</f>
        <v/>
      </c>
      <c r="DA927" s="35" t="n"/>
    </row>
    <row r="928">
      <c r="D928" s="19" t="n"/>
      <c r="E928" s="19" t="n"/>
      <c r="F928" s="21" t="n"/>
      <c r="G928" s="21" t="n"/>
      <c r="H928" s="21" t="n"/>
      <c r="I928" s="19" t="n"/>
      <c r="J928" s="19" t="n"/>
      <c r="K928" s="21" t="n"/>
      <c r="L928" s="21" t="n"/>
      <c r="M928" s="22" t="n"/>
      <c r="N928" s="22" t="n"/>
      <c r="O928" s="19" t="n"/>
      <c r="P928" s="21" t="n"/>
      <c r="Q928" s="167">
        <f>'Cutting Rules'!AD928</f>
        <v/>
      </c>
      <c r="R928" s="168" t="n"/>
      <c r="S928" s="24" t="n"/>
      <c r="T928" s="169" t="inlineStr"/>
      <c r="U928" s="19" t="n"/>
      <c r="V928" s="25" t="n"/>
      <c r="W928" s="26" t="n"/>
      <c r="X928" s="27" t="n"/>
      <c r="Y928" s="47" t="n"/>
      <c r="Z928" s="121">
        <f>IFERROR(VLOOKUP(E928,[1]route!$E$3:$BL$10005,59,0),"")&amp;IFERROR(VLOOKUP(E928,[1]route!$E$3:$BL$10005,60,0),"")</f>
        <v/>
      </c>
      <c r="AA928" s="172">
        <f>IF(R928&gt;V928,R928-V928,0)</f>
        <v/>
      </c>
      <c r="AB928" s="173">
        <f>AA928*O928*N928/1000</f>
        <v/>
      </c>
      <c r="AC928" s="4">
        <f>IFERROR(MATCH($X928,$BP928:$CZ928,0),"")</f>
        <v/>
      </c>
      <c r="AD928" s="29" t="n">
        <v>0</v>
      </c>
      <c r="AE928" s="30">
        <f>SUMIF([1]route!$E$3:$E$10005,E928,[1]!Table1[1])</f>
        <v/>
      </c>
      <c r="AF928" s="30">
        <f>SUMIF([1]route!$E$3:$E$10005,E928,[1]!Table1[2])</f>
        <v/>
      </c>
      <c r="AG928" s="30">
        <f>SUMIF([1]route!$E$3:$E$10005,E928,[1]!Table1[3])</f>
        <v/>
      </c>
      <c r="AH928" s="30">
        <f>SUMIF([1]route!$E$3:$E$10005,E928,[1]!Table1[4])</f>
        <v/>
      </c>
      <c r="AI928" s="30">
        <f>SUMIF([1]route!$E$3:$E$10005,E928,[1]!Table1[5])</f>
        <v/>
      </c>
      <c r="AJ928" s="30">
        <f>SUMIF([1]route!$E$3:$E$10005,E928,[1]!Table1[6])</f>
        <v/>
      </c>
      <c r="AK928" s="30">
        <f>SUMIF([1]route!$E$3:$E$10005,E928,[1]!Table1[7])</f>
        <v/>
      </c>
      <c r="AL928" s="30">
        <f>SUMIF([1]route!$E$3:$E$10005,E928,[1]!Table1[8])</f>
        <v/>
      </c>
      <c r="AM928" s="30">
        <f>SUMIF([1]route!$E$3:$E$10005,E928,[1]!Table1[9])</f>
        <v/>
      </c>
      <c r="AN928" s="30">
        <f>SUMIF([1]route!$E$3:$E$10005,E928,[1]!Table1[10])</f>
        <v/>
      </c>
      <c r="AO928" s="30">
        <f>SUMIF([1]route!$E$3:$E$10005,E928,[1]!Table1[11])</f>
        <v/>
      </c>
      <c r="AP928" s="30">
        <f>SUMIF([1]route!$E$3:$E$10005,E928,[1]!Table1[12])</f>
        <v/>
      </c>
      <c r="AQ928" s="30">
        <f>SUMIF([1]route!$E$3:$E$10005,E928,[1]!Table1[13])</f>
        <v/>
      </c>
      <c r="AR928" s="30">
        <f>SUMIF([1]route!$E$3:$E$10005,E928,[1]!Table1[14])</f>
        <v/>
      </c>
      <c r="AS928" s="30">
        <f>SUMIF([1]route!$E$3:$E$10005,E928,[1]!Table1[15])</f>
        <v/>
      </c>
      <c r="AT928" s="30">
        <f>SUMIF([1]route!$E$3:$E$10005,E928,[1]!Table1[16])</f>
        <v/>
      </c>
      <c r="AU928" s="30">
        <f>SUMIF([1]route!$E$3:$E$10005,E928,[1]!Table1[17])</f>
        <v/>
      </c>
      <c r="AV928" s="30">
        <f>SUMIF([1]route!$E$3:$E$10005,E928,[1]!Table1[18])</f>
        <v/>
      </c>
      <c r="AW928" s="30">
        <f>SUMIF([1]route!$E$3:$E$10005,E928,[1]!Table1[19])</f>
        <v/>
      </c>
      <c r="AX928" s="30">
        <f>SUMIF([1]route!$E$3:$E$10005,E928,[1]!Table1[20])</f>
        <v/>
      </c>
      <c r="AY928" s="30">
        <f>SUMIF([1]route!$E$3:$E$10005,E928,[1]!Table1[21])</f>
        <v/>
      </c>
      <c r="AZ928" s="30">
        <f>SUMIF([1]route!$E$3:$E$10005,E928,[1]!Table1[22])</f>
        <v/>
      </c>
      <c r="BA928" s="30">
        <f>SUMIF([1]route!$E$3:$E$10005,E928,[1]!Table1[23])</f>
        <v/>
      </c>
      <c r="BB928" s="30">
        <f>SUMIF([1]route!$E$3:$E$10005,E928,[1]!Table1[24])</f>
        <v/>
      </c>
      <c r="BC928" s="30">
        <f>SUMIF([1]route!$E$3:$E$10005,E928,[1]!Table1[25])</f>
        <v/>
      </c>
      <c r="BD928" s="30">
        <f>SUMIF([1]route!$E$3:$E$10005,E928,[1]!Table1[26])</f>
        <v/>
      </c>
      <c r="BE928" s="30">
        <f>SUMIF([1]route!$E$3:$E$10005,E928,[1]!Table1[27])</f>
        <v/>
      </c>
      <c r="BF928" s="30">
        <f>SUMIF([1]route!$E$3:$E$10005,E928,[1]!Table1[28])</f>
        <v/>
      </c>
      <c r="BG928" s="30">
        <f>SUMIF([1]route!$E$3:$E$10005,E928,[1]!Table1[29])</f>
        <v/>
      </c>
      <c r="BH928" s="30">
        <f>SUMIF([1]route!$E$3:$E$10005,E928,[1]!Table1[30])</f>
        <v/>
      </c>
      <c r="BI928" s="30">
        <f>SUMIF([1]route!$E$3:$E$10005,E928,[1]!Table1[31])</f>
        <v/>
      </c>
      <c r="BJ928" s="30">
        <f>SUMIF([1]route!$E$3:$E$10005,E928,[1]!Table1[Remain PO])</f>
        <v/>
      </c>
      <c r="BK928" s="31">
        <f>SUMIF([1]route!$E$3:$E$10005,E928,[1]!Table1[N+1])</f>
        <v/>
      </c>
      <c r="BL928" s="31">
        <f>SUMIF([1]route!$E$3:$E$10005,E928,[1]!Table1[N+2])</f>
        <v/>
      </c>
      <c r="BM928" s="31">
        <f>SUMIF([1]route!$E$3:$E$10005,E928,[1]!Table1[N+3])</f>
        <v/>
      </c>
      <c r="BN928" s="32">
        <f>SUMIF([1]route!$E$3:$E$10005,E928,[1]!Table1[N+4])</f>
        <v/>
      </c>
      <c r="BP928" s="37">
        <f>$V928-$AD928</f>
        <v/>
      </c>
      <c r="BQ928" s="35">
        <f>BP928-AE928</f>
        <v/>
      </c>
      <c r="BR928" s="35">
        <f>BQ928-AF928</f>
        <v/>
      </c>
      <c r="BS928" s="35">
        <f>BR928-AG928</f>
        <v/>
      </c>
      <c r="BT928" s="35">
        <f>BS928-AH928</f>
        <v/>
      </c>
      <c r="BU928" s="35">
        <f>BT928-AI928</f>
        <v/>
      </c>
      <c r="BV928" s="35">
        <f>BU928-AJ928</f>
        <v/>
      </c>
      <c r="BW928" s="35">
        <f>BV928-AK928</f>
        <v/>
      </c>
      <c r="BX928" s="35">
        <f>BW928-AL928</f>
        <v/>
      </c>
      <c r="BY928" s="35">
        <f>BX928-AM928</f>
        <v/>
      </c>
      <c r="BZ928" s="35">
        <f>BY928-AN928</f>
        <v/>
      </c>
      <c r="CA928" s="35">
        <f>BZ928-AO928</f>
        <v/>
      </c>
      <c r="CB928" s="35">
        <f>CA928-AP928</f>
        <v/>
      </c>
      <c r="CC928" s="35">
        <f>CB928-AQ928</f>
        <v/>
      </c>
      <c r="CD928" s="35">
        <f>CC928-AR928</f>
        <v/>
      </c>
      <c r="CE928" s="35">
        <f>CD928-AS928</f>
        <v/>
      </c>
      <c r="CF928" s="35">
        <f>CE928-AT928</f>
        <v/>
      </c>
      <c r="CG928" s="35">
        <f>CF928-AU928</f>
        <v/>
      </c>
      <c r="CH928" s="35">
        <f>CG928-AV928</f>
        <v/>
      </c>
      <c r="CI928" s="35">
        <f>CH928-AW928</f>
        <v/>
      </c>
      <c r="CJ928" s="35">
        <f>CI928-AX928</f>
        <v/>
      </c>
      <c r="CK928" s="35">
        <f>CJ928-AY928</f>
        <v/>
      </c>
      <c r="CL928" s="35">
        <f>CK928-AZ928</f>
        <v/>
      </c>
      <c r="CM928" s="35">
        <f>CL928-BA928</f>
        <v/>
      </c>
      <c r="CN928" s="35">
        <f>CM928-BB928</f>
        <v/>
      </c>
      <c r="CO928" s="35">
        <f>CN928-BC928</f>
        <v/>
      </c>
      <c r="CP928" s="35">
        <f>CO928-BD928</f>
        <v/>
      </c>
      <c r="CQ928" s="35">
        <f>CP928-BE928</f>
        <v/>
      </c>
      <c r="CR928" s="35">
        <f>CQ928-BF928</f>
        <v/>
      </c>
      <c r="CS928" s="35">
        <f>CR928-BG928</f>
        <v/>
      </c>
      <c r="CT928" s="35">
        <f>CS928-BH928</f>
        <v/>
      </c>
      <c r="CU928" s="35">
        <f>CT928-BI928</f>
        <v/>
      </c>
      <c r="CV928" s="35">
        <f>CU928-BJ928</f>
        <v/>
      </c>
      <c r="CW928" s="38">
        <f>CV928-BK928</f>
        <v/>
      </c>
      <c r="CX928" s="38">
        <f>CW928-BL928</f>
        <v/>
      </c>
      <c r="CY928" s="38">
        <f>CX928-BM928</f>
        <v/>
      </c>
      <c r="CZ928" s="39">
        <f>CY928-BN928</f>
        <v/>
      </c>
      <c r="DA928" s="35" t="n"/>
    </row>
    <row r="929">
      <c r="D929" s="19" t="n"/>
      <c r="E929" s="19" t="n"/>
      <c r="F929" s="21" t="n"/>
      <c r="G929" s="21" t="n"/>
      <c r="H929" s="21" t="n"/>
      <c r="I929" s="19" t="n"/>
      <c r="J929" s="19" t="n"/>
      <c r="K929" s="21" t="n"/>
      <c r="L929" s="21" t="n"/>
      <c r="M929" s="22" t="n"/>
      <c r="N929" s="22" t="n"/>
      <c r="O929" s="19" t="n"/>
      <c r="P929" s="21" t="n"/>
      <c r="Q929" s="167">
        <f>'Cutting Rules'!AD929</f>
        <v/>
      </c>
      <c r="R929" s="168" t="n"/>
      <c r="S929" s="24" t="n"/>
      <c r="T929" s="169" t="inlineStr"/>
      <c r="U929" s="19" t="n"/>
      <c r="V929" s="25" t="n"/>
      <c r="W929" s="26" t="n"/>
      <c r="X929" s="27" t="n"/>
      <c r="Y929" s="47" t="n"/>
      <c r="Z929" s="121">
        <f>IFERROR(VLOOKUP(E929,[1]route!$E$3:$BL$10005,59,0),"")&amp;IFERROR(VLOOKUP(E929,[1]route!$E$3:$BL$10005,60,0),"")</f>
        <v/>
      </c>
      <c r="AA929" s="172">
        <f>IF(R929&gt;V929,R929-V929,0)</f>
        <v/>
      </c>
      <c r="AB929" s="173">
        <f>AA929*O929*N929/1000</f>
        <v/>
      </c>
      <c r="AC929" s="4">
        <f>IFERROR(MATCH($X929,$BP929:$CZ929,0),"")</f>
        <v/>
      </c>
      <c r="AD929" s="29" t="n">
        <v>0</v>
      </c>
      <c r="AE929" s="30">
        <f>SUMIF([1]route!$E$3:$E$10005,E929,[1]!Table1[1])</f>
        <v/>
      </c>
      <c r="AF929" s="30">
        <f>SUMIF([1]route!$E$3:$E$10005,E929,[1]!Table1[2])</f>
        <v/>
      </c>
      <c r="AG929" s="30">
        <f>SUMIF([1]route!$E$3:$E$10005,E929,[1]!Table1[3])</f>
        <v/>
      </c>
      <c r="AH929" s="30">
        <f>SUMIF([1]route!$E$3:$E$10005,E929,[1]!Table1[4])</f>
        <v/>
      </c>
      <c r="AI929" s="30">
        <f>SUMIF([1]route!$E$3:$E$10005,E929,[1]!Table1[5])</f>
        <v/>
      </c>
      <c r="AJ929" s="30">
        <f>SUMIF([1]route!$E$3:$E$10005,E929,[1]!Table1[6])</f>
        <v/>
      </c>
      <c r="AK929" s="30">
        <f>SUMIF([1]route!$E$3:$E$10005,E929,[1]!Table1[7])</f>
        <v/>
      </c>
      <c r="AL929" s="30">
        <f>SUMIF([1]route!$E$3:$E$10005,E929,[1]!Table1[8])</f>
        <v/>
      </c>
      <c r="AM929" s="30">
        <f>SUMIF([1]route!$E$3:$E$10005,E929,[1]!Table1[9])</f>
        <v/>
      </c>
      <c r="AN929" s="30">
        <f>SUMIF([1]route!$E$3:$E$10005,E929,[1]!Table1[10])</f>
        <v/>
      </c>
      <c r="AO929" s="30">
        <f>SUMIF([1]route!$E$3:$E$10005,E929,[1]!Table1[11])</f>
        <v/>
      </c>
      <c r="AP929" s="30">
        <f>SUMIF([1]route!$E$3:$E$10005,E929,[1]!Table1[12])</f>
        <v/>
      </c>
      <c r="AQ929" s="30">
        <f>SUMIF([1]route!$E$3:$E$10005,E929,[1]!Table1[13])</f>
        <v/>
      </c>
      <c r="AR929" s="30">
        <f>SUMIF([1]route!$E$3:$E$10005,E929,[1]!Table1[14])</f>
        <v/>
      </c>
      <c r="AS929" s="30">
        <f>SUMIF([1]route!$E$3:$E$10005,E929,[1]!Table1[15])</f>
        <v/>
      </c>
      <c r="AT929" s="30">
        <f>SUMIF([1]route!$E$3:$E$10005,E929,[1]!Table1[16])</f>
        <v/>
      </c>
      <c r="AU929" s="30">
        <f>SUMIF([1]route!$E$3:$E$10005,E929,[1]!Table1[17])</f>
        <v/>
      </c>
      <c r="AV929" s="30">
        <f>SUMIF([1]route!$E$3:$E$10005,E929,[1]!Table1[18])</f>
        <v/>
      </c>
      <c r="AW929" s="30">
        <f>SUMIF([1]route!$E$3:$E$10005,E929,[1]!Table1[19])</f>
        <v/>
      </c>
      <c r="AX929" s="30">
        <f>SUMIF([1]route!$E$3:$E$10005,E929,[1]!Table1[20])</f>
        <v/>
      </c>
      <c r="AY929" s="30">
        <f>SUMIF([1]route!$E$3:$E$10005,E929,[1]!Table1[21])</f>
        <v/>
      </c>
      <c r="AZ929" s="30">
        <f>SUMIF([1]route!$E$3:$E$10005,E929,[1]!Table1[22])</f>
        <v/>
      </c>
      <c r="BA929" s="30">
        <f>SUMIF([1]route!$E$3:$E$10005,E929,[1]!Table1[23])</f>
        <v/>
      </c>
      <c r="BB929" s="30">
        <f>SUMIF([1]route!$E$3:$E$10005,E929,[1]!Table1[24])</f>
        <v/>
      </c>
      <c r="BC929" s="30">
        <f>SUMIF([1]route!$E$3:$E$10005,E929,[1]!Table1[25])</f>
        <v/>
      </c>
      <c r="BD929" s="30">
        <f>SUMIF([1]route!$E$3:$E$10005,E929,[1]!Table1[26])</f>
        <v/>
      </c>
      <c r="BE929" s="30">
        <f>SUMIF([1]route!$E$3:$E$10005,E929,[1]!Table1[27])</f>
        <v/>
      </c>
      <c r="BF929" s="30">
        <f>SUMIF([1]route!$E$3:$E$10005,E929,[1]!Table1[28])</f>
        <v/>
      </c>
      <c r="BG929" s="30">
        <f>SUMIF([1]route!$E$3:$E$10005,E929,[1]!Table1[29])</f>
        <v/>
      </c>
      <c r="BH929" s="30">
        <f>SUMIF([1]route!$E$3:$E$10005,E929,[1]!Table1[30])</f>
        <v/>
      </c>
      <c r="BI929" s="30">
        <f>SUMIF([1]route!$E$3:$E$10005,E929,[1]!Table1[31])</f>
        <v/>
      </c>
      <c r="BJ929" s="30">
        <f>SUMIF([1]route!$E$3:$E$10005,E929,[1]!Table1[Remain PO])</f>
        <v/>
      </c>
      <c r="BK929" s="31">
        <f>SUMIF([1]route!$E$3:$E$10005,E929,[1]!Table1[N+1])</f>
        <v/>
      </c>
      <c r="BL929" s="31">
        <f>SUMIF([1]route!$E$3:$E$10005,E929,[1]!Table1[N+2])</f>
        <v/>
      </c>
      <c r="BM929" s="31">
        <f>SUMIF([1]route!$E$3:$E$10005,E929,[1]!Table1[N+3])</f>
        <v/>
      </c>
      <c r="BN929" s="32">
        <f>SUMIF([1]route!$E$3:$E$10005,E929,[1]!Table1[N+4])</f>
        <v/>
      </c>
      <c r="BP929" s="37">
        <f>$V929-$AD929</f>
        <v/>
      </c>
      <c r="BQ929" s="35">
        <f>BP929-AE929</f>
        <v/>
      </c>
      <c r="BR929" s="35">
        <f>BQ929-AF929</f>
        <v/>
      </c>
      <c r="BS929" s="35">
        <f>BR929-AG929</f>
        <v/>
      </c>
      <c r="BT929" s="35">
        <f>BS929-AH929</f>
        <v/>
      </c>
      <c r="BU929" s="35">
        <f>BT929-AI929</f>
        <v/>
      </c>
      <c r="BV929" s="35">
        <f>BU929-AJ929</f>
        <v/>
      </c>
      <c r="BW929" s="35">
        <f>BV929-AK929</f>
        <v/>
      </c>
      <c r="BX929" s="35">
        <f>BW929-AL929</f>
        <v/>
      </c>
      <c r="BY929" s="35">
        <f>BX929-AM929</f>
        <v/>
      </c>
      <c r="BZ929" s="35">
        <f>BY929-AN929</f>
        <v/>
      </c>
      <c r="CA929" s="35">
        <f>BZ929-AO929</f>
        <v/>
      </c>
      <c r="CB929" s="35">
        <f>CA929-AP929</f>
        <v/>
      </c>
      <c r="CC929" s="35">
        <f>CB929-AQ929</f>
        <v/>
      </c>
      <c r="CD929" s="35">
        <f>CC929-AR929</f>
        <v/>
      </c>
      <c r="CE929" s="35">
        <f>CD929-AS929</f>
        <v/>
      </c>
      <c r="CF929" s="35">
        <f>CE929-AT929</f>
        <v/>
      </c>
      <c r="CG929" s="35">
        <f>CF929-AU929</f>
        <v/>
      </c>
      <c r="CH929" s="35">
        <f>CG929-AV929</f>
        <v/>
      </c>
      <c r="CI929" s="35">
        <f>CH929-AW929</f>
        <v/>
      </c>
      <c r="CJ929" s="35">
        <f>CI929-AX929</f>
        <v/>
      </c>
      <c r="CK929" s="35">
        <f>CJ929-AY929</f>
        <v/>
      </c>
      <c r="CL929" s="35">
        <f>CK929-AZ929</f>
        <v/>
      </c>
      <c r="CM929" s="35">
        <f>CL929-BA929</f>
        <v/>
      </c>
      <c r="CN929" s="35">
        <f>CM929-BB929</f>
        <v/>
      </c>
      <c r="CO929" s="35">
        <f>CN929-BC929</f>
        <v/>
      </c>
      <c r="CP929" s="35">
        <f>CO929-BD929</f>
        <v/>
      </c>
      <c r="CQ929" s="35">
        <f>CP929-BE929</f>
        <v/>
      </c>
      <c r="CR929" s="35">
        <f>CQ929-BF929</f>
        <v/>
      </c>
      <c r="CS929" s="35">
        <f>CR929-BG929</f>
        <v/>
      </c>
      <c r="CT929" s="35">
        <f>CS929-BH929</f>
        <v/>
      </c>
      <c r="CU929" s="35">
        <f>CT929-BI929</f>
        <v/>
      </c>
      <c r="CV929" s="35">
        <f>CU929-BJ929</f>
        <v/>
      </c>
      <c r="CW929" s="38">
        <f>CV929-BK929</f>
        <v/>
      </c>
      <c r="CX929" s="38">
        <f>CW929-BL929</f>
        <v/>
      </c>
      <c r="CY929" s="38">
        <f>CX929-BM929</f>
        <v/>
      </c>
      <c r="CZ929" s="39">
        <f>CY929-BN929</f>
        <v/>
      </c>
      <c r="DA929" s="35" t="n"/>
    </row>
    <row r="930">
      <c r="D930" s="19" t="n"/>
      <c r="E930" s="19" t="n"/>
      <c r="F930" s="21" t="n"/>
      <c r="G930" s="21" t="n"/>
      <c r="H930" s="21" t="n"/>
      <c r="I930" s="19" t="n"/>
      <c r="J930" s="19" t="n"/>
      <c r="K930" s="21" t="n"/>
      <c r="L930" s="21" t="n"/>
      <c r="M930" s="22" t="n"/>
      <c r="N930" s="22" t="n"/>
      <c r="O930" s="19" t="n"/>
      <c r="P930" s="21" t="n"/>
      <c r="Q930" s="167">
        <f>'Cutting Rules'!AD930</f>
        <v/>
      </c>
      <c r="R930" s="168" t="n"/>
      <c r="S930" s="24" t="n"/>
      <c r="T930" s="169" t="inlineStr"/>
      <c r="U930" s="19" t="n"/>
      <c r="V930" s="25" t="n"/>
      <c r="W930" s="26" t="n"/>
      <c r="X930" s="27" t="n"/>
      <c r="Y930" s="47" t="n"/>
      <c r="Z930" s="121">
        <f>IFERROR(VLOOKUP(E930,[1]route!$E$3:$BL$10005,59,0),"")&amp;IFERROR(VLOOKUP(E930,[1]route!$E$3:$BL$10005,60,0),"")</f>
        <v/>
      </c>
      <c r="AA930" s="172">
        <f>IF(R930&gt;V930,R930-V930,0)</f>
        <v/>
      </c>
      <c r="AB930" s="173">
        <f>AA930*O930*N930/1000</f>
        <v/>
      </c>
      <c r="AC930" s="4">
        <f>IFERROR(MATCH($X930,$BP930:$CZ930,0),"")</f>
        <v/>
      </c>
      <c r="AD930" s="29" t="n">
        <v>0</v>
      </c>
      <c r="AE930" s="30">
        <f>SUMIF([1]route!$E$3:$E$10005,E930,[1]!Table1[1])</f>
        <v/>
      </c>
      <c r="AF930" s="30">
        <f>SUMIF([1]route!$E$3:$E$10005,E930,[1]!Table1[2])</f>
        <v/>
      </c>
      <c r="AG930" s="30">
        <f>SUMIF([1]route!$E$3:$E$10005,E930,[1]!Table1[3])</f>
        <v/>
      </c>
      <c r="AH930" s="30">
        <f>SUMIF([1]route!$E$3:$E$10005,E930,[1]!Table1[4])</f>
        <v/>
      </c>
      <c r="AI930" s="30">
        <f>SUMIF([1]route!$E$3:$E$10005,E930,[1]!Table1[5])</f>
        <v/>
      </c>
      <c r="AJ930" s="30">
        <f>SUMIF([1]route!$E$3:$E$10005,E930,[1]!Table1[6])</f>
        <v/>
      </c>
      <c r="AK930" s="30">
        <f>SUMIF([1]route!$E$3:$E$10005,E930,[1]!Table1[7])</f>
        <v/>
      </c>
      <c r="AL930" s="30">
        <f>SUMIF([1]route!$E$3:$E$10005,E930,[1]!Table1[8])</f>
        <v/>
      </c>
      <c r="AM930" s="30">
        <f>SUMIF([1]route!$E$3:$E$10005,E930,[1]!Table1[9])</f>
        <v/>
      </c>
      <c r="AN930" s="30">
        <f>SUMIF([1]route!$E$3:$E$10005,E930,[1]!Table1[10])</f>
        <v/>
      </c>
      <c r="AO930" s="30">
        <f>SUMIF([1]route!$E$3:$E$10005,E930,[1]!Table1[11])</f>
        <v/>
      </c>
      <c r="AP930" s="30">
        <f>SUMIF([1]route!$E$3:$E$10005,E930,[1]!Table1[12])</f>
        <v/>
      </c>
      <c r="AQ930" s="30">
        <f>SUMIF([1]route!$E$3:$E$10005,E930,[1]!Table1[13])</f>
        <v/>
      </c>
      <c r="AR930" s="30">
        <f>SUMIF([1]route!$E$3:$E$10005,E930,[1]!Table1[14])</f>
        <v/>
      </c>
      <c r="AS930" s="30">
        <f>SUMIF([1]route!$E$3:$E$10005,E930,[1]!Table1[15])</f>
        <v/>
      </c>
      <c r="AT930" s="30">
        <f>SUMIF([1]route!$E$3:$E$10005,E930,[1]!Table1[16])</f>
        <v/>
      </c>
      <c r="AU930" s="30">
        <f>SUMIF([1]route!$E$3:$E$10005,E930,[1]!Table1[17])</f>
        <v/>
      </c>
      <c r="AV930" s="30">
        <f>SUMIF([1]route!$E$3:$E$10005,E930,[1]!Table1[18])</f>
        <v/>
      </c>
      <c r="AW930" s="30">
        <f>SUMIF([1]route!$E$3:$E$10005,E930,[1]!Table1[19])</f>
        <v/>
      </c>
      <c r="AX930" s="30">
        <f>SUMIF([1]route!$E$3:$E$10005,E930,[1]!Table1[20])</f>
        <v/>
      </c>
      <c r="AY930" s="30">
        <f>SUMIF([1]route!$E$3:$E$10005,E930,[1]!Table1[21])</f>
        <v/>
      </c>
      <c r="AZ930" s="30">
        <f>SUMIF([1]route!$E$3:$E$10005,E930,[1]!Table1[22])</f>
        <v/>
      </c>
      <c r="BA930" s="30">
        <f>SUMIF([1]route!$E$3:$E$10005,E930,[1]!Table1[23])</f>
        <v/>
      </c>
      <c r="BB930" s="30">
        <f>SUMIF([1]route!$E$3:$E$10005,E930,[1]!Table1[24])</f>
        <v/>
      </c>
      <c r="BC930" s="30">
        <f>SUMIF([1]route!$E$3:$E$10005,E930,[1]!Table1[25])</f>
        <v/>
      </c>
      <c r="BD930" s="30">
        <f>SUMIF([1]route!$E$3:$E$10005,E930,[1]!Table1[26])</f>
        <v/>
      </c>
      <c r="BE930" s="30">
        <f>SUMIF([1]route!$E$3:$E$10005,E930,[1]!Table1[27])</f>
        <v/>
      </c>
      <c r="BF930" s="30">
        <f>SUMIF([1]route!$E$3:$E$10005,E930,[1]!Table1[28])</f>
        <v/>
      </c>
      <c r="BG930" s="30">
        <f>SUMIF([1]route!$E$3:$E$10005,E930,[1]!Table1[29])</f>
        <v/>
      </c>
      <c r="BH930" s="30">
        <f>SUMIF([1]route!$E$3:$E$10005,E930,[1]!Table1[30])</f>
        <v/>
      </c>
      <c r="BI930" s="30">
        <f>SUMIF([1]route!$E$3:$E$10005,E930,[1]!Table1[31])</f>
        <v/>
      </c>
      <c r="BJ930" s="30">
        <f>SUMIF([1]route!$E$3:$E$10005,E930,[1]!Table1[Remain PO])</f>
        <v/>
      </c>
      <c r="BK930" s="31">
        <f>SUMIF([1]route!$E$3:$E$10005,E930,[1]!Table1[N+1])</f>
        <v/>
      </c>
      <c r="BL930" s="31">
        <f>SUMIF([1]route!$E$3:$E$10005,E930,[1]!Table1[N+2])</f>
        <v/>
      </c>
      <c r="BM930" s="31">
        <f>SUMIF([1]route!$E$3:$E$10005,E930,[1]!Table1[N+3])</f>
        <v/>
      </c>
      <c r="BN930" s="32">
        <f>SUMIF([1]route!$E$3:$E$10005,E930,[1]!Table1[N+4])</f>
        <v/>
      </c>
      <c r="BP930" s="37">
        <f>$V930-$AD930</f>
        <v/>
      </c>
      <c r="BQ930" s="35">
        <f>BP930-AE930</f>
        <v/>
      </c>
      <c r="BR930" s="35">
        <f>BQ930-AF930</f>
        <v/>
      </c>
      <c r="BS930" s="35">
        <f>BR930-AG930</f>
        <v/>
      </c>
      <c r="BT930" s="35">
        <f>BS930-AH930</f>
        <v/>
      </c>
      <c r="BU930" s="35">
        <f>BT930-AI930</f>
        <v/>
      </c>
      <c r="BV930" s="35">
        <f>BU930-AJ930</f>
        <v/>
      </c>
      <c r="BW930" s="35">
        <f>BV930-AK930</f>
        <v/>
      </c>
      <c r="BX930" s="35">
        <f>BW930-AL930</f>
        <v/>
      </c>
      <c r="BY930" s="35">
        <f>BX930-AM930</f>
        <v/>
      </c>
      <c r="BZ930" s="35">
        <f>BY930-AN930</f>
        <v/>
      </c>
      <c r="CA930" s="35">
        <f>BZ930-AO930</f>
        <v/>
      </c>
      <c r="CB930" s="35">
        <f>CA930-AP930</f>
        <v/>
      </c>
      <c r="CC930" s="35">
        <f>CB930-AQ930</f>
        <v/>
      </c>
      <c r="CD930" s="35">
        <f>CC930-AR930</f>
        <v/>
      </c>
      <c r="CE930" s="35">
        <f>CD930-AS930</f>
        <v/>
      </c>
      <c r="CF930" s="35">
        <f>CE930-AT930</f>
        <v/>
      </c>
      <c r="CG930" s="35">
        <f>CF930-AU930</f>
        <v/>
      </c>
      <c r="CH930" s="35">
        <f>CG930-AV930</f>
        <v/>
      </c>
      <c r="CI930" s="35">
        <f>CH930-AW930</f>
        <v/>
      </c>
      <c r="CJ930" s="35">
        <f>CI930-AX930</f>
        <v/>
      </c>
      <c r="CK930" s="35">
        <f>CJ930-AY930</f>
        <v/>
      </c>
      <c r="CL930" s="35">
        <f>CK930-AZ930</f>
        <v/>
      </c>
      <c r="CM930" s="35">
        <f>CL930-BA930</f>
        <v/>
      </c>
      <c r="CN930" s="35">
        <f>CM930-BB930</f>
        <v/>
      </c>
      <c r="CO930" s="35">
        <f>CN930-BC930</f>
        <v/>
      </c>
      <c r="CP930" s="35">
        <f>CO930-BD930</f>
        <v/>
      </c>
      <c r="CQ930" s="35">
        <f>CP930-BE930</f>
        <v/>
      </c>
      <c r="CR930" s="35">
        <f>CQ930-BF930</f>
        <v/>
      </c>
      <c r="CS930" s="35">
        <f>CR930-BG930</f>
        <v/>
      </c>
      <c r="CT930" s="35">
        <f>CS930-BH930</f>
        <v/>
      </c>
      <c r="CU930" s="35">
        <f>CT930-BI930</f>
        <v/>
      </c>
      <c r="CV930" s="35">
        <f>CU930-BJ930</f>
        <v/>
      </c>
      <c r="CW930" s="38">
        <f>CV930-BK930</f>
        <v/>
      </c>
      <c r="CX930" s="38">
        <f>CW930-BL930</f>
        <v/>
      </c>
      <c r="CY930" s="38">
        <f>CX930-BM930</f>
        <v/>
      </c>
      <c r="CZ930" s="39">
        <f>CY930-BN930</f>
        <v/>
      </c>
      <c r="DA930" s="35" t="n"/>
    </row>
    <row r="931">
      <c r="D931" s="19" t="n"/>
      <c r="E931" s="19" t="n"/>
      <c r="F931" s="21" t="n"/>
      <c r="G931" s="21" t="n"/>
      <c r="H931" s="21" t="n"/>
      <c r="I931" s="19" t="n"/>
      <c r="J931" s="19" t="n"/>
      <c r="K931" s="21" t="n"/>
      <c r="L931" s="21" t="n"/>
      <c r="M931" s="22" t="n"/>
      <c r="N931" s="22" t="n"/>
      <c r="O931" s="19" t="n"/>
      <c r="P931" s="21" t="n"/>
      <c r="Q931" s="167">
        <f>'Cutting Rules'!AD931</f>
        <v/>
      </c>
      <c r="R931" s="168" t="n"/>
      <c r="S931" s="24" t="n"/>
      <c r="T931" s="169" t="inlineStr"/>
      <c r="U931" s="19" t="n"/>
      <c r="V931" s="25" t="n"/>
      <c r="W931" s="26" t="n"/>
      <c r="X931" s="27" t="n"/>
      <c r="Y931" s="47" t="n"/>
      <c r="Z931" s="121">
        <f>IFERROR(VLOOKUP(E931,[1]route!$E$3:$BL$10005,59,0),"")&amp;IFERROR(VLOOKUP(E931,[1]route!$E$3:$BL$10005,60,0),"")</f>
        <v/>
      </c>
      <c r="AA931" s="172">
        <f>IF(R931&gt;V931,R931-V931,0)</f>
        <v/>
      </c>
      <c r="AB931" s="173">
        <f>AA931*O931*N931/1000</f>
        <v/>
      </c>
      <c r="AC931" s="4">
        <f>IFERROR(MATCH($X931,$BP931:$CZ931,0),"")</f>
        <v/>
      </c>
      <c r="AD931" s="29" t="n">
        <v>0</v>
      </c>
      <c r="AE931" s="30">
        <f>SUMIF([1]route!$E$3:$E$10005,E931,[1]!Table1[1])</f>
        <v/>
      </c>
      <c r="AF931" s="30">
        <f>SUMIF([1]route!$E$3:$E$10005,E931,[1]!Table1[2])</f>
        <v/>
      </c>
      <c r="AG931" s="30">
        <f>SUMIF([1]route!$E$3:$E$10005,E931,[1]!Table1[3])</f>
        <v/>
      </c>
      <c r="AH931" s="30">
        <f>SUMIF([1]route!$E$3:$E$10005,E931,[1]!Table1[4])</f>
        <v/>
      </c>
      <c r="AI931" s="30">
        <f>SUMIF([1]route!$E$3:$E$10005,E931,[1]!Table1[5])</f>
        <v/>
      </c>
      <c r="AJ931" s="30">
        <f>SUMIF([1]route!$E$3:$E$10005,E931,[1]!Table1[6])</f>
        <v/>
      </c>
      <c r="AK931" s="30">
        <f>SUMIF([1]route!$E$3:$E$10005,E931,[1]!Table1[7])</f>
        <v/>
      </c>
      <c r="AL931" s="30">
        <f>SUMIF([1]route!$E$3:$E$10005,E931,[1]!Table1[8])</f>
        <v/>
      </c>
      <c r="AM931" s="30">
        <f>SUMIF([1]route!$E$3:$E$10005,E931,[1]!Table1[9])</f>
        <v/>
      </c>
      <c r="AN931" s="30">
        <f>SUMIF([1]route!$E$3:$E$10005,E931,[1]!Table1[10])</f>
        <v/>
      </c>
      <c r="AO931" s="30">
        <f>SUMIF([1]route!$E$3:$E$10005,E931,[1]!Table1[11])</f>
        <v/>
      </c>
      <c r="AP931" s="30">
        <f>SUMIF([1]route!$E$3:$E$10005,E931,[1]!Table1[12])</f>
        <v/>
      </c>
      <c r="AQ931" s="30">
        <f>SUMIF([1]route!$E$3:$E$10005,E931,[1]!Table1[13])</f>
        <v/>
      </c>
      <c r="AR931" s="30">
        <f>SUMIF([1]route!$E$3:$E$10005,E931,[1]!Table1[14])</f>
        <v/>
      </c>
      <c r="AS931" s="30">
        <f>SUMIF([1]route!$E$3:$E$10005,E931,[1]!Table1[15])</f>
        <v/>
      </c>
      <c r="AT931" s="30">
        <f>SUMIF([1]route!$E$3:$E$10005,E931,[1]!Table1[16])</f>
        <v/>
      </c>
      <c r="AU931" s="30">
        <f>SUMIF([1]route!$E$3:$E$10005,E931,[1]!Table1[17])</f>
        <v/>
      </c>
      <c r="AV931" s="30">
        <f>SUMIF([1]route!$E$3:$E$10005,E931,[1]!Table1[18])</f>
        <v/>
      </c>
      <c r="AW931" s="30">
        <f>SUMIF([1]route!$E$3:$E$10005,E931,[1]!Table1[19])</f>
        <v/>
      </c>
      <c r="AX931" s="30">
        <f>SUMIF([1]route!$E$3:$E$10005,E931,[1]!Table1[20])</f>
        <v/>
      </c>
      <c r="AY931" s="30">
        <f>SUMIF([1]route!$E$3:$E$10005,E931,[1]!Table1[21])</f>
        <v/>
      </c>
      <c r="AZ931" s="30">
        <f>SUMIF([1]route!$E$3:$E$10005,E931,[1]!Table1[22])</f>
        <v/>
      </c>
      <c r="BA931" s="30">
        <f>SUMIF([1]route!$E$3:$E$10005,E931,[1]!Table1[23])</f>
        <v/>
      </c>
      <c r="BB931" s="30">
        <f>SUMIF([1]route!$E$3:$E$10005,E931,[1]!Table1[24])</f>
        <v/>
      </c>
      <c r="BC931" s="30">
        <f>SUMIF([1]route!$E$3:$E$10005,E931,[1]!Table1[25])</f>
        <v/>
      </c>
      <c r="BD931" s="30">
        <f>SUMIF([1]route!$E$3:$E$10005,E931,[1]!Table1[26])</f>
        <v/>
      </c>
      <c r="BE931" s="30">
        <f>SUMIF([1]route!$E$3:$E$10005,E931,[1]!Table1[27])</f>
        <v/>
      </c>
      <c r="BF931" s="30">
        <f>SUMIF([1]route!$E$3:$E$10005,E931,[1]!Table1[28])</f>
        <v/>
      </c>
      <c r="BG931" s="30">
        <f>SUMIF([1]route!$E$3:$E$10005,E931,[1]!Table1[29])</f>
        <v/>
      </c>
      <c r="BH931" s="30">
        <f>SUMIF([1]route!$E$3:$E$10005,E931,[1]!Table1[30])</f>
        <v/>
      </c>
      <c r="BI931" s="30">
        <f>SUMIF([1]route!$E$3:$E$10005,E931,[1]!Table1[31])</f>
        <v/>
      </c>
      <c r="BJ931" s="30">
        <f>SUMIF([1]route!$E$3:$E$10005,E931,[1]!Table1[Remain PO])</f>
        <v/>
      </c>
      <c r="BK931" s="31">
        <f>SUMIF([1]route!$E$3:$E$10005,E931,[1]!Table1[N+1])</f>
        <v/>
      </c>
      <c r="BL931" s="31">
        <f>SUMIF([1]route!$E$3:$E$10005,E931,[1]!Table1[N+2])</f>
        <v/>
      </c>
      <c r="BM931" s="31">
        <f>SUMIF([1]route!$E$3:$E$10005,E931,[1]!Table1[N+3])</f>
        <v/>
      </c>
      <c r="BN931" s="32">
        <f>SUMIF([1]route!$E$3:$E$10005,E931,[1]!Table1[N+4])</f>
        <v/>
      </c>
      <c r="BP931" s="37">
        <f>$V931-$AD931</f>
        <v/>
      </c>
      <c r="BQ931" s="35">
        <f>BP931-AE931</f>
        <v/>
      </c>
      <c r="BR931" s="35">
        <f>BQ931-AF931</f>
        <v/>
      </c>
      <c r="BS931" s="35">
        <f>BR931-AG931</f>
        <v/>
      </c>
      <c r="BT931" s="35">
        <f>BS931-AH931</f>
        <v/>
      </c>
      <c r="BU931" s="35">
        <f>BT931-AI931</f>
        <v/>
      </c>
      <c r="BV931" s="35">
        <f>BU931-AJ931</f>
        <v/>
      </c>
      <c r="BW931" s="35">
        <f>BV931-AK931</f>
        <v/>
      </c>
      <c r="BX931" s="35">
        <f>BW931-AL931</f>
        <v/>
      </c>
      <c r="BY931" s="35">
        <f>BX931-AM931</f>
        <v/>
      </c>
      <c r="BZ931" s="35">
        <f>BY931-AN931</f>
        <v/>
      </c>
      <c r="CA931" s="35">
        <f>BZ931-AO931</f>
        <v/>
      </c>
      <c r="CB931" s="35">
        <f>CA931-AP931</f>
        <v/>
      </c>
      <c r="CC931" s="35">
        <f>CB931-AQ931</f>
        <v/>
      </c>
      <c r="CD931" s="35">
        <f>CC931-AR931</f>
        <v/>
      </c>
      <c r="CE931" s="35">
        <f>CD931-AS931</f>
        <v/>
      </c>
      <c r="CF931" s="35">
        <f>CE931-AT931</f>
        <v/>
      </c>
      <c r="CG931" s="35">
        <f>CF931-AU931</f>
        <v/>
      </c>
      <c r="CH931" s="35">
        <f>CG931-AV931</f>
        <v/>
      </c>
      <c r="CI931" s="35">
        <f>CH931-AW931</f>
        <v/>
      </c>
      <c r="CJ931" s="35">
        <f>CI931-AX931</f>
        <v/>
      </c>
      <c r="CK931" s="35">
        <f>CJ931-AY931</f>
        <v/>
      </c>
      <c r="CL931" s="35">
        <f>CK931-AZ931</f>
        <v/>
      </c>
      <c r="CM931" s="35">
        <f>CL931-BA931</f>
        <v/>
      </c>
      <c r="CN931" s="35">
        <f>CM931-BB931</f>
        <v/>
      </c>
      <c r="CO931" s="35">
        <f>CN931-BC931</f>
        <v/>
      </c>
      <c r="CP931" s="35">
        <f>CO931-BD931</f>
        <v/>
      </c>
      <c r="CQ931" s="35">
        <f>CP931-BE931</f>
        <v/>
      </c>
      <c r="CR931" s="35">
        <f>CQ931-BF931</f>
        <v/>
      </c>
      <c r="CS931" s="35">
        <f>CR931-BG931</f>
        <v/>
      </c>
      <c r="CT931" s="35">
        <f>CS931-BH931</f>
        <v/>
      </c>
      <c r="CU931" s="35">
        <f>CT931-BI931</f>
        <v/>
      </c>
      <c r="CV931" s="35">
        <f>CU931-BJ931</f>
        <v/>
      </c>
      <c r="CW931" s="38">
        <f>CV931-BK931</f>
        <v/>
      </c>
      <c r="CX931" s="38">
        <f>CW931-BL931</f>
        <v/>
      </c>
      <c r="CY931" s="38">
        <f>CX931-BM931</f>
        <v/>
      </c>
      <c r="CZ931" s="39">
        <f>CY931-BN931</f>
        <v/>
      </c>
      <c r="DA931" s="35" t="n"/>
    </row>
    <row r="932">
      <c r="D932" s="19" t="n"/>
      <c r="E932" s="19" t="n"/>
      <c r="F932" s="21" t="n"/>
      <c r="G932" s="21" t="n"/>
      <c r="H932" s="21" t="n"/>
      <c r="I932" s="19" t="n"/>
      <c r="J932" s="19" t="n"/>
      <c r="K932" s="21" t="n"/>
      <c r="L932" s="21" t="n"/>
      <c r="M932" s="22" t="n"/>
      <c r="N932" s="22" t="n"/>
      <c r="O932" s="19" t="n"/>
      <c r="P932" s="21" t="n"/>
      <c r="Q932" s="167">
        <f>'Cutting Rules'!AD932</f>
        <v/>
      </c>
      <c r="R932" s="168" t="n"/>
      <c r="S932" s="24" t="n"/>
      <c r="T932" s="169" t="inlineStr"/>
      <c r="U932" s="19" t="n"/>
      <c r="V932" s="25" t="n"/>
      <c r="W932" s="26" t="n"/>
      <c r="X932" s="27" t="n"/>
      <c r="Y932" s="47" t="n"/>
      <c r="Z932" s="121">
        <f>IFERROR(VLOOKUP(E932,[1]route!$E$3:$BL$10005,59,0),"")&amp;IFERROR(VLOOKUP(E932,[1]route!$E$3:$BL$10005,60,0),"")</f>
        <v/>
      </c>
      <c r="AA932" s="172">
        <f>IF(R932&gt;V932,R932-V932,0)</f>
        <v/>
      </c>
      <c r="AB932" s="173">
        <f>AA932*O932*N932/1000</f>
        <v/>
      </c>
      <c r="AC932" s="4">
        <f>IFERROR(MATCH($X932,$BP932:$CZ932,0),"")</f>
        <v/>
      </c>
      <c r="AD932" s="29" t="n">
        <v>0</v>
      </c>
      <c r="AE932" s="30">
        <f>SUMIF([1]route!$E$3:$E$10005,E932,[1]!Table1[1])</f>
        <v/>
      </c>
      <c r="AF932" s="30">
        <f>SUMIF([1]route!$E$3:$E$10005,E932,[1]!Table1[2])</f>
        <v/>
      </c>
      <c r="AG932" s="30">
        <f>SUMIF([1]route!$E$3:$E$10005,E932,[1]!Table1[3])</f>
        <v/>
      </c>
      <c r="AH932" s="30">
        <f>SUMIF([1]route!$E$3:$E$10005,E932,[1]!Table1[4])</f>
        <v/>
      </c>
      <c r="AI932" s="30">
        <f>SUMIF([1]route!$E$3:$E$10005,E932,[1]!Table1[5])</f>
        <v/>
      </c>
      <c r="AJ932" s="30">
        <f>SUMIF([1]route!$E$3:$E$10005,E932,[1]!Table1[6])</f>
        <v/>
      </c>
      <c r="AK932" s="30">
        <f>SUMIF([1]route!$E$3:$E$10005,E932,[1]!Table1[7])</f>
        <v/>
      </c>
      <c r="AL932" s="30">
        <f>SUMIF([1]route!$E$3:$E$10005,E932,[1]!Table1[8])</f>
        <v/>
      </c>
      <c r="AM932" s="30">
        <f>SUMIF([1]route!$E$3:$E$10005,E932,[1]!Table1[9])</f>
        <v/>
      </c>
      <c r="AN932" s="30">
        <f>SUMIF([1]route!$E$3:$E$10005,E932,[1]!Table1[10])</f>
        <v/>
      </c>
      <c r="AO932" s="30">
        <f>SUMIF([1]route!$E$3:$E$10005,E932,[1]!Table1[11])</f>
        <v/>
      </c>
      <c r="AP932" s="30">
        <f>SUMIF([1]route!$E$3:$E$10005,E932,[1]!Table1[12])</f>
        <v/>
      </c>
      <c r="AQ932" s="30">
        <f>SUMIF([1]route!$E$3:$E$10005,E932,[1]!Table1[13])</f>
        <v/>
      </c>
      <c r="AR932" s="30">
        <f>SUMIF([1]route!$E$3:$E$10005,E932,[1]!Table1[14])</f>
        <v/>
      </c>
      <c r="AS932" s="30">
        <f>SUMIF([1]route!$E$3:$E$10005,E932,[1]!Table1[15])</f>
        <v/>
      </c>
      <c r="AT932" s="30">
        <f>SUMIF([1]route!$E$3:$E$10005,E932,[1]!Table1[16])</f>
        <v/>
      </c>
      <c r="AU932" s="30">
        <f>SUMIF([1]route!$E$3:$E$10005,E932,[1]!Table1[17])</f>
        <v/>
      </c>
      <c r="AV932" s="30">
        <f>SUMIF([1]route!$E$3:$E$10005,E932,[1]!Table1[18])</f>
        <v/>
      </c>
      <c r="AW932" s="30">
        <f>SUMIF([1]route!$E$3:$E$10005,E932,[1]!Table1[19])</f>
        <v/>
      </c>
      <c r="AX932" s="30">
        <f>SUMIF([1]route!$E$3:$E$10005,E932,[1]!Table1[20])</f>
        <v/>
      </c>
      <c r="AY932" s="30">
        <f>SUMIF([1]route!$E$3:$E$10005,E932,[1]!Table1[21])</f>
        <v/>
      </c>
      <c r="AZ932" s="30">
        <f>SUMIF([1]route!$E$3:$E$10005,E932,[1]!Table1[22])</f>
        <v/>
      </c>
      <c r="BA932" s="30">
        <f>SUMIF([1]route!$E$3:$E$10005,E932,[1]!Table1[23])</f>
        <v/>
      </c>
      <c r="BB932" s="30">
        <f>SUMIF([1]route!$E$3:$E$10005,E932,[1]!Table1[24])</f>
        <v/>
      </c>
      <c r="BC932" s="30">
        <f>SUMIF([1]route!$E$3:$E$10005,E932,[1]!Table1[25])</f>
        <v/>
      </c>
      <c r="BD932" s="30">
        <f>SUMIF([1]route!$E$3:$E$10005,E932,[1]!Table1[26])</f>
        <v/>
      </c>
      <c r="BE932" s="30">
        <f>SUMIF([1]route!$E$3:$E$10005,E932,[1]!Table1[27])</f>
        <v/>
      </c>
      <c r="BF932" s="30">
        <f>SUMIF([1]route!$E$3:$E$10005,E932,[1]!Table1[28])</f>
        <v/>
      </c>
      <c r="BG932" s="30">
        <f>SUMIF([1]route!$E$3:$E$10005,E932,[1]!Table1[29])</f>
        <v/>
      </c>
      <c r="BH932" s="30">
        <f>SUMIF([1]route!$E$3:$E$10005,E932,[1]!Table1[30])</f>
        <v/>
      </c>
      <c r="BI932" s="30">
        <f>SUMIF([1]route!$E$3:$E$10005,E932,[1]!Table1[31])</f>
        <v/>
      </c>
      <c r="BJ932" s="30">
        <f>SUMIF([1]route!$E$3:$E$10005,E932,[1]!Table1[Remain PO])</f>
        <v/>
      </c>
      <c r="BK932" s="31">
        <f>SUMIF([1]route!$E$3:$E$10005,E932,[1]!Table1[N+1])</f>
        <v/>
      </c>
      <c r="BL932" s="31">
        <f>SUMIF([1]route!$E$3:$E$10005,E932,[1]!Table1[N+2])</f>
        <v/>
      </c>
      <c r="BM932" s="31">
        <f>SUMIF([1]route!$E$3:$E$10005,E932,[1]!Table1[N+3])</f>
        <v/>
      </c>
      <c r="BN932" s="32">
        <f>SUMIF([1]route!$E$3:$E$10005,E932,[1]!Table1[N+4])</f>
        <v/>
      </c>
      <c r="BP932" s="37">
        <f>$V932-$AD932</f>
        <v/>
      </c>
      <c r="BQ932" s="35">
        <f>BP932-AE932</f>
        <v/>
      </c>
      <c r="BR932" s="35">
        <f>BQ932-AF932</f>
        <v/>
      </c>
      <c r="BS932" s="35">
        <f>BR932-AG932</f>
        <v/>
      </c>
      <c r="BT932" s="35">
        <f>BS932-AH932</f>
        <v/>
      </c>
      <c r="BU932" s="35">
        <f>BT932-AI932</f>
        <v/>
      </c>
      <c r="BV932" s="35">
        <f>BU932-AJ932</f>
        <v/>
      </c>
      <c r="BW932" s="35">
        <f>BV932-AK932</f>
        <v/>
      </c>
      <c r="BX932" s="35">
        <f>BW932-AL932</f>
        <v/>
      </c>
      <c r="BY932" s="35">
        <f>BX932-AM932</f>
        <v/>
      </c>
      <c r="BZ932" s="35">
        <f>BY932-AN932</f>
        <v/>
      </c>
      <c r="CA932" s="35">
        <f>BZ932-AO932</f>
        <v/>
      </c>
      <c r="CB932" s="35">
        <f>CA932-AP932</f>
        <v/>
      </c>
      <c r="CC932" s="35">
        <f>CB932-AQ932</f>
        <v/>
      </c>
      <c r="CD932" s="35">
        <f>CC932-AR932</f>
        <v/>
      </c>
      <c r="CE932" s="35">
        <f>CD932-AS932</f>
        <v/>
      </c>
      <c r="CF932" s="35">
        <f>CE932-AT932</f>
        <v/>
      </c>
      <c r="CG932" s="35">
        <f>CF932-AU932</f>
        <v/>
      </c>
      <c r="CH932" s="35">
        <f>CG932-AV932</f>
        <v/>
      </c>
      <c r="CI932" s="35">
        <f>CH932-AW932</f>
        <v/>
      </c>
      <c r="CJ932" s="35">
        <f>CI932-AX932</f>
        <v/>
      </c>
      <c r="CK932" s="35">
        <f>CJ932-AY932</f>
        <v/>
      </c>
      <c r="CL932" s="35">
        <f>CK932-AZ932</f>
        <v/>
      </c>
      <c r="CM932" s="35">
        <f>CL932-BA932</f>
        <v/>
      </c>
      <c r="CN932" s="35">
        <f>CM932-BB932</f>
        <v/>
      </c>
      <c r="CO932" s="35">
        <f>CN932-BC932</f>
        <v/>
      </c>
      <c r="CP932" s="35">
        <f>CO932-BD932</f>
        <v/>
      </c>
      <c r="CQ932" s="35">
        <f>CP932-BE932</f>
        <v/>
      </c>
      <c r="CR932" s="35">
        <f>CQ932-BF932</f>
        <v/>
      </c>
      <c r="CS932" s="35">
        <f>CR932-BG932</f>
        <v/>
      </c>
      <c r="CT932" s="35">
        <f>CS932-BH932</f>
        <v/>
      </c>
      <c r="CU932" s="35">
        <f>CT932-BI932</f>
        <v/>
      </c>
      <c r="CV932" s="35">
        <f>CU932-BJ932</f>
        <v/>
      </c>
      <c r="CW932" s="38">
        <f>CV932-BK932</f>
        <v/>
      </c>
      <c r="CX932" s="38">
        <f>CW932-BL932</f>
        <v/>
      </c>
      <c r="CY932" s="38">
        <f>CX932-BM932</f>
        <v/>
      </c>
      <c r="CZ932" s="39">
        <f>CY932-BN932</f>
        <v/>
      </c>
      <c r="DA932" s="35" t="n"/>
    </row>
    <row r="933">
      <c r="D933" s="19" t="n"/>
      <c r="E933" s="19" t="n"/>
      <c r="F933" s="21" t="n"/>
      <c r="G933" s="21" t="n"/>
      <c r="H933" s="21" t="n"/>
      <c r="I933" s="19" t="n"/>
      <c r="J933" s="19" t="n"/>
      <c r="K933" s="21" t="n"/>
      <c r="L933" s="21" t="n"/>
      <c r="M933" s="22" t="n"/>
      <c r="N933" s="22" t="n"/>
      <c r="O933" s="19" t="n"/>
      <c r="P933" s="21" t="n"/>
      <c r="Q933" s="167">
        <f>'Cutting Rules'!AD933</f>
        <v/>
      </c>
      <c r="R933" s="168" t="n"/>
      <c r="S933" s="24" t="n"/>
      <c r="T933" s="169" t="inlineStr"/>
      <c r="U933" s="19" t="n"/>
      <c r="V933" s="25" t="n"/>
      <c r="W933" s="26" t="n"/>
      <c r="X933" s="27" t="n"/>
      <c r="Y933" s="47" t="n"/>
      <c r="Z933" s="121">
        <f>IFERROR(VLOOKUP(E933,[1]route!$E$3:$BL$10005,59,0),"")&amp;IFERROR(VLOOKUP(E933,[1]route!$E$3:$BL$10005,60,0),"")</f>
        <v/>
      </c>
      <c r="AA933" s="172">
        <f>IF(R933&gt;V933,R933-V933,0)</f>
        <v/>
      </c>
      <c r="AB933" s="173">
        <f>AA933*O933*N933/1000</f>
        <v/>
      </c>
      <c r="AC933" s="4">
        <f>IFERROR(MATCH($X933,$BP933:$CZ933,0),"")</f>
        <v/>
      </c>
      <c r="AD933" s="29" t="n">
        <v>0</v>
      </c>
      <c r="AE933" s="30">
        <f>SUMIF([1]route!$E$3:$E$10005,E933,[1]!Table1[1])</f>
        <v/>
      </c>
      <c r="AF933" s="30">
        <f>SUMIF([1]route!$E$3:$E$10005,E933,[1]!Table1[2])</f>
        <v/>
      </c>
      <c r="AG933" s="30">
        <f>SUMIF([1]route!$E$3:$E$10005,E933,[1]!Table1[3])</f>
        <v/>
      </c>
      <c r="AH933" s="30">
        <f>SUMIF([1]route!$E$3:$E$10005,E933,[1]!Table1[4])</f>
        <v/>
      </c>
      <c r="AI933" s="30">
        <f>SUMIF([1]route!$E$3:$E$10005,E933,[1]!Table1[5])</f>
        <v/>
      </c>
      <c r="AJ933" s="30">
        <f>SUMIF([1]route!$E$3:$E$10005,E933,[1]!Table1[6])</f>
        <v/>
      </c>
      <c r="AK933" s="30">
        <f>SUMIF([1]route!$E$3:$E$10005,E933,[1]!Table1[7])</f>
        <v/>
      </c>
      <c r="AL933" s="30">
        <f>SUMIF([1]route!$E$3:$E$10005,E933,[1]!Table1[8])</f>
        <v/>
      </c>
      <c r="AM933" s="30">
        <f>SUMIF([1]route!$E$3:$E$10005,E933,[1]!Table1[9])</f>
        <v/>
      </c>
      <c r="AN933" s="30">
        <f>SUMIF([1]route!$E$3:$E$10005,E933,[1]!Table1[10])</f>
        <v/>
      </c>
      <c r="AO933" s="30">
        <f>SUMIF([1]route!$E$3:$E$10005,E933,[1]!Table1[11])</f>
        <v/>
      </c>
      <c r="AP933" s="30">
        <f>SUMIF([1]route!$E$3:$E$10005,E933,[1]!Table1[12])</f>
        <v/>
      </c>
      <c r="AQ933" s="30">
        <f>SUMIF([1]route!$E$3:$E$10005,E933,[1]!Table1[13])</f>
        <v/>
      </c>
      <c r="AR933" s="30">
        <f>SUMIF([1]route!$E$3:$E$10005,E933,[1]!Table1[14])</f>
        <v/>
      </c>
      <c r="AS933" s="30">
        <f>SUMIF([1]route!$E$3:$E$10005,E933,[1]!Table1[15])</f>
        <v/>
      </c>
      <c r="AT933" s="30">
        <f>SUMIF([1]route!$E$3:$E$10005,E933,[1]!Table1[16])</f>
        <v/>
      </c>
      <c r="AU933" s="30">
        <f>SUMIF([1]route!$E$3:$E$10005,E933,[1]!Table1[17])</f>
        <v/>
      </c>
      <c r="AV933" s="30">
        <f>SUMIF([1]route!$E$3:$E$10005,E933,[1]!Table1[18])</f>
        <v/>
      </c>
      <c r="AW933" s="30">
        <f>SUMIF([1]route!$E$3:$E$10005,E933,[1]!Table1[19])</f>
        <v/>
      </c>
      <c r="AX933" s="30">
        <f>SUMIF([1]route!$E$3:$E$10005,E933,[1]!Table1[20])</f>
        <v/>
      </c>
      <c r="AY933" s="30">
        <f>SUMIF([1]route!$E$3:$E$10005,E933,[1]!Table1[21])</f>
        <v/>
      </c>
      <c r="AZ933" s="30">
        <f>SUMIF([1]route!$E$3:$E$10005,E933,[1]!Table1[22])</f>
        <v/>
      </c>
      <c r="BA933" s="30">
        <f>SUMIF([1]route!$E$3:$E$10005,E933,[1]!Table1[23])</f>
        <v/>
      </c>
      <c r="BB933" s="30">
        <f>SUMIF([1]route!$E$3:$E$10005,E933,[1]!Table1[24])</f>
        <v/>
      </c>
      <c r="BC933" s="30">
        <f>SUMIF([1]route!$E$3:$E$10005,E933,[1]!Table1[25])</f>
        <v/>
      </c>
      <c r="BD933" s="30">
        <f>SUMIF([1]route!$E$3:$E$10005,E933,[1]!Table1[26])</f>
        <v/>
      </c>
      <c r="BE933" s="30">
        <f>SUMIF([1]route!$E$3:$E$10005,E933,[1]!Table1[27])</f>
        <v/>
      </c>
      <c r="BF933" s="30">
        <f>SUMIF([1]route!$E$3:$E$10005,E933,[1]!Table1[28])</f>
        <v/>
      </c>
      <c r="BG933" s="30">
        <f>SUMIF([1]route!$E$3:$E$10005,E933,[1]!Table1[29])</f>
        <v/>
      </c>
      <c r="BH933" s="30">
        <f>SUMIF([1]route!$E$3:$E$10005,E933,[1]!Table1[30])</f>
        <v/>
      </c>
      <c r="BI933" s="30">
        <f>SUMIF([1]route!$E$3:$E$10005,E933,[1]!Table1[31])</f>
        <v/>
      </c>
      <c r="BJ933" s="30">
        <f>SUMIF([1]route!$E$3:$E$10005,E933,[1]!Table1[Remain PO])</f>
        <v/>
      </c>
      <c r="BK933" s="31">
        <f>SUMIF([1]route!$E$3:$E$10005,E933,[1]!Table1[N+1])</f>
        <v/>
      </c>
      <c r="BL933" s="31">
        <f>SUMIF([1]route!$E$3:$E$10005,E933,[1]!Table1[N+2])</f>
        <v/>
      </c>
      <c r="BM933" s="31">
        <f>SUMIF([1]route!$E$3:$E$10005,E933,[1]!Table1[N+3])</f>
        <v/>
      </c>
      <c r="BN933" s="32">
        <f>SUMIF([1]route!$E$3:$E$10005,E933,[1]!Table1[N+4])</f>
        <v/>
      </c>
      <c r="BP933" s="37">
        <f>$V933-$AD933</f>
        <v/>
      </c>
      <c r="BQ933" s="35">
        <f>BP933-AE933</f>
        <v/>
      </c>
      <c r="BR933" s="35">
        <f>BQ933-AF933</f>
        <v/>
      </c>
      <c r="BS933" s="35">
        <f>BR933-AG933</f>
        <v/>
      </c>
      <c r="BT933" s="35">
        <f>BS933-AH933</f>
        <v/>
      </c>
      <c r="BU933" s="35">
        <f>BT933-AI933</f>
        <v/>
      </c>
      <c r="BV933" s="35">
        <f>BU933-AJ933</f>
        <v/>
      </c>
      <c r="BW933" s="35">
        <f>BV933-AK933</f>
        <v/>
      </c>
      <c r="BX933" s="35">
        <f>BW933-AL933</f>
        <v/>
      </c>
      <c r="BY933" s="35">
        <f>BX933-AM933</f>
        <v/>
      </c>
      <c r="BZ933" s="35">
        <f>BY933-AN933</f>
        <v/>
      </c>
      <c r="CA933" s="35">
        <f>BZ933-AO933</f>
        <v/>
      </c>
      <c r="CB933" s="35">
        <f>CA933-AP933</f>
        <v/>
      </c>
      <c r="CC933" s="35">
        <f>CB933-AQ933</f>
        <v/>
      </c>
      <c r="CD933" s="35">
        <f>CC933-AR933</f>
        <v/>
      </c>
      <c r="CE933" s="35">
        <f>CD933-AS933</f>
        <v/>
      </c>
      <c r="CF933" s="35">
        <f>CE933-AT933</f>
        <v/>
      </c>
      <c r="CG933" s="35">
        <f>CF933-AU933</f>
        <v/>
      </c>
      <c r="CH933" s="35">
        <f>CG933-AV933</f>
        <v/>
      </c>
      <c r="CI933" s="35">
        <f>CH933-AW933</f>
        <v/>
      </c>
      <c r="CJ933" s="35">
        <f>CI933-AX933</f>
        <v/>
      </c>
      <c r="CK933" s="35">
        <f>CJ933-AY933</f>
        <v/>
      </c>
      <c r="CL933" s="35">
        <f>CK933-AZ933</f>
        <v/>
      </c>
      <c r="CM933" s="35">
        <f>CL933-BA933</f>
        <v/>
      </c>
      <c r="CN933" s="35">
        <f>CM933-BB933</f>
        <v/>
      </c>
      <c r="CO933" s="35">
        <f>CN933-BC933</f>
        <v/>
      </c>
      <c r="CP933" s="35">
        <f>CO933-BD933</f>
        <v/>
      </c>
      <c r="CQ933" s="35">
        <f>CP933-BE933</f>
        <v/>
      </c>
      <c r="CR933" s="35">
        <f>CQ933-BF933</f>
        <v/>
      </c>
      <c r="CS933" s="35">
        <f>CR933-BG933</f>
        <v/>
      </c>
      <c r="CT933" s="35">
        <f>CS933-BH933</f>
        <v/>
      </c>
      <c r="CU933" s="35">
        <f>CT933-BI933</f>
        <v/>
      </c>
      <c r="CV933" s="35">
        <f>CU933-BJ933</f>
        <v/>
      </c>
      <c r="CW933" s="38">
        <f>CV933-BK933</f>
        <v/>
      </c>
      <c r="CX933" s="38">
        <f>CW933-BL933</f>
        <v/>
      </c>
      <c r="CY933" s="38">
        <f>CX933-BM933</f>
        <v/>
      </c>
      <c r="CZ933" s="39">
        <f>CY933-BN933</f>
        <v/>
      </c>
      <c r="DA933" s="35" t="n"/>
    </row>
    <row r="934">
      <c r="D934" s="19" t="n"/>
      <c r="E934" s="19" t="n"/>
      <c r="F934" s="21" t="n"/>
      <c r="G934" s="21" t="n"/>
      <c r="H934" s="21" t="n"/>
      <c r="I934" s="19" t="n"/>
      <c r="J934" s="19" t="n"/>
      <c r="K934" s="21" t="n"/>
      <c r="L934" s="21" t="n"/>
      <c r="M934" s="22" t="n"/>
      <c r="N934" s="22" t="n"/>
      <c r="O934" s="19" t="n"/>
      <c r="P934" s="21" t="n"/>
      <c r="Q934" s="167">
        <f>'Cutting Rules'!AD934</f>
        <v/>
      </c>
      <c r="R934" s="168" t="n"/>
      <c r="S934" s="24" t="n"/>
      <c r="T934" s="169" t="inlineStr"/>
      <c r="U934" s="19" t="n"/>
      <c r="V934" s="25" t="n"/>
      <c r="W934" s="26" t="n"/>
      <c r="X934" s="27" t="n"/>
      <c r="Y934" s="47" t="n"/>
      <c r="Z934" s="121">
        <f>IFERROR(VLOOKUP(E934,[1]route!$E$3:$BL$10005,59,0),"")&amp;IFERROR(VLOOKUP(E934,[1]route!$E$3:$BL$10005,60,0),"")</f>
        <v/>
      </c>
      <c r="AA934" s="172">
        <f>IF(R934&gt;V934,R934-V934,0)</f>
        <v/>
      </c>
      <c r="AB934" s="173">
        <f>AA934*O934*N934/1000</f>
        <v/>
      </c>
      <c r="AC934" s="4">
        <f>IFERROR(MATCH($X934,$BP934:$CZ934,0),"")</f>
        <v/>
      </c>
      <c r="AD934" s="29" t="n">
        <v>0</v>
      </c>
      <c r="AE934" s="30">
        <f>SUMIF([1]route!$E$3:$E$10005,E934,[1]!Table1[1])</f>
        <v/>
      </c>
      <c r="AF934" s="30">
        <f>SUMIF([1]route!$E$3:$E$10005,E934,[1]!Table1[2])</f>
        <v/>
      </c>
      <c r="AG934" s="30">
        <f>SUMIF([1]route!$E$3:$E$10005,E934,[1]!Table1[3])</f>
        <v/>
      </c>
      <c r="AH934" s="30">
        <f>SUMIF([1]route!$E$3:$E$10005,E934,[1]!Table1[4])</f>
        <v/>
      </c>
      <c r="AI934" s="30">
        <f>SUMIF([1]route!$E$3:$E$10005,E934,[1]!Table1[5])</f>
        <v/>
      </c>
      <c r="AJ934" s="30">
        <f>SUMIF([1]route!$E$3:$E$10005,E934,[1]!Table1[6])</f>
        <v/>
      </c>
      <c r="AK934" s="30">
        <f>SUMIF([1]route!$E$3:$E$10005,E934,[1]!Table1[7])</f>
        <v/>
      </c>
      <c r="AL934" s="30">
        <f>SUMIF([1]route!$E$3:$E$10005,E934,[1]!Table1[8])</f>
        <v/>
      </c>
      <c r="AM934" s="30">
        <f>SUMIF([1]route!$E$3:$E$10005,E934,[1]!Table1[9])</f>
        <v/>
      </c>
      <c r="AN934" s="30">
        <f>SUMIF([1]route!$E$3:$E$10005,E934,[1]!Table1[10])</f>
        <v/>
      </c>
      <c r="AO934" s="30">
        <f>SUMIF([1]route!$E$3:$E$10005,E934,[1]!Table1[11])</f>
        <v/>
      </c>
      <c r="AP934" s="30">
        <f>SUMIF([1]route!$E$3:$E$10005,E934,[1]!Table1[12])</f>
        <v/>
      </c>
      <c r="AQ934" s="30">
        <f>SUMIF([1]route!$E$3:$E$10005,E934,[1]!Table1[13])</f>
        <v/>
      </c>
      <c r="AR934" s="30">
        <f>SUMIF([1]route!$E$3:$E$10005,E934,[1]!Table1[14])</f>
        <v/>
      </c>
      <c r="AS934" s="30">
        <f>SUMIF([1]route!$E$3:$E$10005,E934,[1]!Table1[15])</f>
        <v/>
      </c>
      <c r="AT934" s="30">
        <f>SUMIF([1]route!$E$3:$E$10005,E934,[1]!Table1[16])</f>
        <v/>
      </c>
      <c r="AU934" s="30">
        <f>SUMIF([1]route!$E$3:$E$10005,E934,[1]!Table1[17])</f>
        <v/>
      </c>
      <c r="AV934" s="30">
        <f>SUMIF([1]route!$E$3:$E$10005,E934,[1]!Table1[18])</f>
        <v/>
      </c>
      <c r="AW934" s="30">
        <f>SUMIF([1]route!$E$3:$E$10005,E934,[1]!Table1[19])</f>
        <v/>
      </c>
      <c r="AX934" s="30">
        <f>SUMIF([1]route!$E$3:$E$10005,E934,[1]!Table1[20])</f>
        <v/>
      </c>
      <c r="AY934" s="30">
        <f>SUMIF([1]route!$E$3:$E$10005,E934,[1]!Table1[21])</f>
        <v/>
      </c>
      <c r="AZ934" s="30">
        <f>SUMIF([1]route!$E$3:$E$10005,E934,[1]!Table1[22])</f>
        <v/>
      </c>
      <c r="BA934" s="30">
        <f>SUMIF([1]route!$E$3:$E$10005,E934,[1]!Table1[23])</f>
        <v/>
      </c>
      <c r="BB934" s="30">
        <f>SUMIF([1]route!$E$3:$E$10005,E934,[1]!Table1[24])</f>
        <v/>
      </c>
      <c r="BC934" s="30">
        <f>SUMIF([1]route!$E$3:$E$10005,E934,[1]!Table1[25])</f>
        <v/>
      </c>
      <c r="BD934" s="30">
        <f>SUMIF([1]route!$E$3:$E$10005,E934,[1]!Table1[26])</f>
        <v/>
      </c>
      <c r="BE934" s="30">
        <f>SUMIF([1]route!$E$3:$E$10005,E934,[1]!Table1[27])</f>
        <v/>
      </c>
      <c r="BF934" s="30">
        <f>SUMIF([1]route!$E$3:$E$10005,E934,[1]!Table1[28])</f>
        <v/>
      </c>
      <c r="BG934" s="30">
        <f>SUMIF([1]route!$E$3:$E$10005,E934,[1]!Table1[29])</f>
        <v/>
      </c>
      <c r="BH934" s="30">
        <f>SUMIF([1]route!$E$3:$E$10005,E934,[1]!Table1[30])</f>
        <v/>
      </c>
      <c r="BI934" s="30">
        <f>SUMIF([1]route!$E$3:$E$10005,E934,[1]!Table1[31])</f>
        <v/>
      </c>
      <c r="BJ934" s="30">
        <f>SUMIF([1]route!$E$3:$E$10005,E934,[1]!Table1[Remain PO])</f>
        <v/>
      </c>
      <c r="BK934" s="31">
        <f>SUMIF([1]route!$E$3:$E$10005,E934,[1]!Table1[N+1])</f>
        <v/>
      </c>
      <c r="BL934" s="31">
        <f>SUMIF([1]route!$E$3:$E$10005,E934,[1]!Table1[N+2])</f>
        <v/>
      </c>
      <c r="BM934" s="31">
        <f>SUMIF([1]route!$E$3:$E$10005,E934,[1]!Table1[N+3])</f>
        <v/>
      </c>
      <c r="BN934" s="32">
        <f>SUMIF([1]route!$E$3:$E$10005,E934,[1]!Table1[N+4])</f>
        <v/>
      </c>
      <c r="BP934" s="37">
        <f>$V934-$AD934</f>
        <v/>
      </c>
      <c r="BQ934" s="35">
        <f>BP934-AE934</f>
        <v/>
      </c>
      <c r="BR934" s="35">
        <f>BQ934-AF934</f>
        <v/>
      </c>
      <c r="BS934" s="35">
        <f>BR934-AG934</f>
        <v/>
      </c>
      <c r="BT934" s="35">
        <f>BS934-AH934</f>
        <v/>
      </c>
      <c r="BU934" s="35">
        <f>BT934-AI934</f>
        <v/>
      </c>
      <c r="BV934" s="35">
        <f>BU934-AJ934</f>
        <v/>
      </c>
      <c r="BW934" s="35">
        <f>BV934-AK934</f>
        <v/>
      </c>
      <c r="BX934" s="35">
        <f>BW934-AL934</f>
        <v/>
      </c>
      <c r="BY934" s="35">
        <f>BX934-AM934</f>
        <v/>
      </c>
      <c r="BZ934" s="35">
        <f>BY934-AN934</f>
        <v/>
      </c>
      <c r="CA934" s="35">
        <f>BZ934-AO934</f>
        <v/>
      </c>
      <c r="CB934" s="35">
        <f>CA934-AP934</f>
        <v/>
      </c>
      <c r="CC934" s="35">
        <f>CB934-AQ934</f>
        <v/>
      </c>
      <c r="CD934" s="35">
        <f>CC934-AR934</f>
        <v/>
      </c>
      <c r="CE934" s="35">
        <f>CD934-AS934</f>
        <v/>
      </c>
      <c r="CF934" s="35">
        <f>CE934-AT934</f>
        <v/>
      </c>
      <c r="CG934" s="35">
        <f>CF934-AU934</f>
        <v/>
      </c>
      <c r="CH934" s="35">
        <f>CG934-AV934</f>
        <v/>
      </c>
      <c r="CI934" s="35">
        <f>CH934-AW934</f>
        <v/>
      </c>
      <c r="CJ934" s="35">
        <f>CI934-AX934</f>
        <v/>
      </c>
      <c r="CK934" s="35">
        <f>CJ934-AY934</f>
        <v/>
      </c>
      <c r="CL934" s="35">
        <f>CK934-AZ934</f>
        <v/>
      </c>
      <c r="CM934" s="35">
        <f>CL934-BA934</f>
        <v/>
      </c>
      <c r="CN934" s="35">
        <f>CM934-BB934</f>
        <v/>
      </c>
      <c r="CO934" s="35">
        <f>CN934-BC934</f>
        <v/>
      </c>
      <c r="CP934" s="35">
        <f>CO934-BD934</f>
        <v/>
      </c>
      <c r="CQ934" s="35">
        <f>CP934-BE934</f>
        <v/>
      </c>
      <c r="CR934" s="35">
        <f>CQ934-BF934</f>
        <v/>
      </c>
      <c r="CS934" s="35">
        <f>CR934-BG934</f>
        <v/>
      </c>
      <c r="CT934" s="35">
        <f>CS934-BH934</f>
        <v/>
      </c>
      <c r="CU934" s="35">
        <f>CT934-BI934</f>
        <v/>
      </c>
      <c r="CV934" s="35">
        <f>CU934-BJ934</f>
        <v/>
      </c>
      <c r="CW934" s="38">
        <f>CV934-BK934</f>
        <v/>
      </c>
      <c r="CX934" s="38">
        <f>CW934-BL934</f>
        <v/>
      </c>
      <c r="CY934" s="38">
        <f>CX934-BM934</f>
        <v/>
      </c>
      <c r="CZ934" s="39">
        <f>CY934-BN934</f>
        <v/>
      </c>
      <c r="DA934" s="35" t="n"/>
    </row>
    <row r="935">
      <c r="D935" s="19" t="n"/>
      <c r="E935" s="19" t="n"/>
      <c r="F935" s="21" t="n"/>
      <c r="G935" s="21" t="n"/>
      <c r="H935" s="21" t="n"/>
      <c r="I935" s="19" t="n"/>
      <c r="J935" s="19" t="n"/>
      <c r="K935" s="21" t="n"/>
      <c r="L935" s="21" t="n"/>
      <c r="M935" s="22" t="n"/>
      <c r="N935" s="22" t="n"/>
      <c r="O935" s="19" t="n"/>
      <c r="P935" s="21" t="n"/>
      <c r="Q935" s="167">
        <f>'Cutting Rules'!AD935</f>
        <v/>
      </c>
      <c r="R935" s="168" t="n"/>
      <c r="S935" s="24" t="n"/>
      <c r="T935" s="169" t="inlineStr"/>
      <c r="U935" s="19" t="n"/>
      <c r="V935" s="25" t="n"/>
      <c r="W935" s="26" t="n"/>
      <c r="X935" s="27" t="n"/>
      <c r="Y935" s="47" t="n"/>
      <c r="Z935" s="121">
        <f>IFERROR(VLOOKUP(E935,[1]route!$E$3:$BL$10005,59,0),"")&amp;IFERROR(VLOOKUP(E935,[1]route!$E$3:$BL$10005,60,0),"")</f>
        <v/>
      </c>
      <c r="AA935" s="172">
        <f>IF(R935&gt;V935,R935-V935,0)</f>
        <v/>
      </c>
      <c r="AB935" s="173">
        <f>AA935*O935*N935/1000</f>
        <v/>
      </c>
      <c r="AC935" s="4">
        <f>IFERROR(MATCH($X935,$BP935:$CZ935,0),"")</f>
        <v/>
      </c>
      <c r="AD935" s="29" t="n">
        <v>0</v>
      </c>
      <c r="AE935" s="30">
        <f>SUMIF([1]route!$E$3:$E$10005,E935,[1]!Table1[1])</f>
        <v/>
      </c>
      <c r="AF935" s="30">
        <f>SUMIF([1]route!$E$3:$E$10005,E935,[1]!Table1[2])</f>
        <v/>
      </c>
      <c r="AG935" s="30">
        <f>SUMIF([1]route!$E$3:$E$10005,E935,[1]!Table1[3])</f>
        <v/>
      </c>
      <c r="AH935" s="30">
        <f>SUMIF([1]route!$E$3:$E$10005,E935,[1]!Table1[4])</f>
        <v/>
      </c>
      <c r="AI935" s="30">
        <f>SUMIF([1]route!$E$3:$E$10005,E935,[1]!Table1[5])</f>
        <v/>
      </c>
      <c r="AJ935" s="30">
        <f>SUMIF([1]route!$E$3:$E$10005,E935,[1]!Table1[6])</f>
        <v/>
      </c>
      <c r="AK935" s="30">
        <f>SUMIF([1]route!$E$3:$E$10005,E935,[1]!Table1[7])</f>
        <v/>
      </c>
      <c r="AL935" s="30">
        <f>SUMIF([1]route!$E$3:$E$10005,E935,[1]!Table1[8])</f>
        <v/>
      </c>
      <c r="AM935" s="30">
        <f>SUMIF([1]route!$E$3:$E$10005,E935,[1]!Table1[9])</f>
        <v/>
      </c>
      <c r="AN935" s="30">
        <f>SUMIF([1]route!$E$3:$E$10005,E935,[1]!Table1[10])</f>
        <v/>
      </c>
      <c r="AO935" s="30">
        <f>SUMIF([1]route!$E$3:$E$10005,E935,[1]!Table1[11])</f>
        <v/>
      </c>
      <c r="AP935" s="30">
        <f>SUMIF([1]route!$E$3:$E$10005,E935,[1]!Table1[12])</f>
        <v/>
      </c>
      <c r="AQ935" s="30">
        <f>SUMIF([1]route!$E$3:$E$10005,E935,[1]!Table1[13])</f>
        <v/>
      </c>
      <c r="AR935" s="30">
        <f>SUMIF([1]route!$E$3:$E$10005,E935,[1]!Table1[14])</f>
        <v/>
      </c>
      <c r="AS935" s="30">
        <f>SUMIF([1]route!$E$3:$E$10005,E935,[1]!Table1[15])</f>
        <v/>
      </c>
      <c r="AT935" s="30">
        <f>SUMIF([1]route!$E$3:$E$10005,E935,[1]!Table1[16])</f>
        <v/>
      </c>
      <c r="AU935" s="30">
        <f>SUMIF([1]route!$E$3:$E$10005,E935,[1]!Table1[17])</f>
        <v/>
      </c>
      <c r="AV935" s="30">
        <f>SUMIF([1]route!$E$3:$E$10005,E935,[1]!Table1[18])</f>
        <v/>
      </c>
      <c r="AW935" s="30">
        <f>SUMIF([1]route!$E$3:$E$10005,E935,[1]!Table1[19])</f>
        <v/>
      </c>
      <c r="AX935" s="30">
        <f>SUMIF([1]route!$E$3:$E$10005,E935,[1]!Table1[20])</f>
        <v/>
      </c>
      <c r="AY935" s="30">
        <f>SUMIF([1]route!$E$3:$E$10005,E935,[1]!Table1[21])</f>
        <v/>
      </c>
      <c r="AZ935" s="30">
        <f>SUMIF([1]route!$E$3:$E$10005,E935,[1]!Table1[22])</f>
        <v/>
      </c>
      <c r="BA935" s="30">
        <f>SUMIF([1]route!$E$3:$E$10005,E935,[1]!Table1[23])</f>
        <v/>
      </c>
      <c r="BB935" s="30">
        <f>SUMIF([1]route!$E$3:$E$10005,E935,[1]!Table1[24])</f>
        <v/>
      </c>
      <c r="BC935" s="30">
        <f>SUMIF([1]route!$E$3:$E$10005,E935,[1]!Table1[25])</f>
        <v/>
      </c>
      <c r="BD935" s="30">
        <f>SUMIF([1]route!$E$3:$E$10005,E935,[1]!Table1[26])</f>
        <v/>
      </c>
      <c r="BE935" s="30">
        <f>SUMIF([1]route!$E$3:$E$10005,E935,[1]!Table1[27])</f>
        <v/>
      </c>
      <c r="BF935" s="30">
        <f>SUMIF([1]route!$E$3:$E$10005,E935,[1]!Table1[28])</f>
        <v/>
      </c>
      <c r="BG935" s="30">
        <f>SUMIF([1]route!$E$3:$E$10005,E935,[1]!Table1[29])</f>
        <v/>
      </c>
      <c r="BH935" s="30">
        <f>SUMIF([1]route!$E$3:$E$10005,E935,[1]!Table1[30])</f>
        <v/>
      </c>
      <c r="BI935" s="30">
        <f>SUMIF([1]route!$E$3:$E$10005,E935,[1]!Table1[31])</f>
        <v/>
      </c>
      <c r="BJ935" s="30">
        <f>SUMIF([1]route!$E$3:$E$10005,E935,[1]!Table1[Remain PO])</f>
        <v/>
      </c>
      <c r="BK935" s="31">
        <f>SUMIF([1]route!$E$3:$E$10005,E935,[1]!Table1[N+1])</f>
        <v/>
      </c>
      <c r="BL935" s="31">
        <f>SUMIF([1]route!$E$3:$E$10005,E935,[1]!Table1[N+2])</f>
        <v/>
      </c>
      <c r="BM935" s="31">
        <f>SUMIF([1]route!$E$3:$E$10005,E935,[1]!Table1[N+3])</f>
        <v/>
      </c>
      <c r="BN935" s="32">
        <f>SUMIF([1]route!$E$3:$E$10005,E935,[1]!Table1[N+4])</f>
        <v/>
      </c>
      <c r="BP935" s="37">
        <f>$V935-$AD935</f>
        <v/>
      </c>
      <c r="BQ935" s="35">
        <f>BP935-AE935</f>
        <v/>
      </c>
      <c r="BR935" s="35">
        <f>BQ935-AF935</f>
        <v/>
      </c>
      <c r="BS935" s="35">
        <f>BR935-AG935</f>
        <v/>
      </c>
      <c r="BT935" s="35">
        <f>BS935-AH935</f>
        <v/>
      </c>
      <c r="BU935" s="35">
        <f>BT935-AI935</f>
        <v/>
      </c>
      <c r="BV935" s="35">
        <f>BU935-AJ935</f>
        <v/>
      </c>
      <c r="BW935" s="35">
        <f>BV935-AK935</f>
        <v/>
      </c>
      <c r="BX935" s="35">
        <f>BW935-AL935</f>
        <v/>
      </c>
      <c r="BY935" s="35">
        <f>BX935-AM935</f>
        <v/>
      </c>
      <c r="BZ935" s="35">
        <f>BY935-AN935</f>
        <v/>
      </c>
      <c r="CA935" s="35">
        <f>BZ935-AO935</f>
        <v/>
      </c>
      <c r="CB935" s="35">
        <f>CA935-AP935</f>
        <v/>
      </c>
      <c r="CC935" s="35">
        <f>CB935-AQ935</f>
        <v/>
      </c>
      <c r="CD935" s="35">
        <f>CC935-AR935</f>
        <v/>
      </c>
      <c r="CE935" s="35">
        <f>CD935-AS935</f>
        <v/>
      </c>
      <c r="CF935" s="35">
        <f>CE935-AT935</f>
        <v/>
      </c>
      <c r="CG935" s="35">
        <f>CF935-AU935</f>
        <v/>
      </c>
      <c r="CH935" s="35">
        <f>CG935-AV935</f>
        <v/>
      </c>
      <c r="CI935" s="35">
        <f>CH935-AW935</f>
        <v/>
      </c>
      <c r="CJ935" s="35">
        <f>CI935-AX935</f>
        <v/>
      </c>
      <c r="CK935" s="35">
        <f>CJ935-AY935</f>
        <v/>
      </c>
      <c r="CL935" s="35">
        <f>CK935-AZ935</f>
        <v/>
      </c>
      <c r="CM935" s="35">
        <f>CL935-BA935</f>
        <v/>
      </c>
      <c r="CN935" s="35">
        <f>CM935-BB935</f>
        <v/>
      </c>
      <c r="CO935" s="35">
        <f>CN935-BC935</f>
        <v/>
      </c>
      <c r="CP935" s="35">
        <f>CO935-BD935</f>
        <v/>
      </c>
      <c r="CQ935" s="35">
        <f>CP935-BE935</f>
        <v/>
      </c>
      <c r="CR935" s="35">
        <f>CQ935-BF935</f>
        <v/>
      </c>
      <c r="CS935" s="35">
        <f>CR935-BG935</f>
        <v/>
      </c>
      <c r="CT935" s="35">
        <f>CS935-BH935</f>
        <v/>
      </c>
      <c r="CU935" s="35">
        <f>CT935-BI935</f>
        <v/>
      </c>
      <c r="CV935" s="35">
        <f>CU935-BJ935</f>
        <v/>
      </c>
      <c r="CW935" s="38">
        <f>CV935-BK935</f>
        <v/>
      </c>
      <c r="CX935" s="38">
        <f>CW935-BL935</f>
        <v/>
      </c>
      <c r="CY935" s="38">
        <f>CX935-BM935</f>
        <v/>
      </c>
      <c r="CZ935" s="39">
        <f>CY935-BN935</f>
        <v/>
      </c>
      <c r="DA935" s="35" t="n"/>
    </row>
    <row r="936">
      <c r="D936" s="19" t="n"/>
      <c r="E936" s="19" t="n"/>
      <c r="F936" s="21" t="n"/>
      <c r="G936" s="21" t="n"/>
      <c r="H936" s="21" t="n"/>
      <c r="I936" s="19" t="n"/>
      <c r="J936" s="19" t="n"/>
      <c r="K936" s="21" t="n"/>
      <c r="L936" s="21" t="n"/>
      <c r="M936" s="22" t="n"/>
      <c r="N936" s="22" t="n"/>
      <c r="O936" s="19" t="n"/>
      <c r="P936" s="21" t="n"/>
      <c r="Q936" s="167">
        <f>'Cutting Rules'!AD936</f>
        <v/>
      </c>
      <c r="R936" s="168" t="n"/>
      <c r="S936" s="24" t="n"/>
      <c r="T936" s="169" t="inlineStr"/>
      <c r="U936" s="19" t="n"/>
      <c r="V936" s="25" t="n"/>
      <c r="W936" s="26" t="n"/>
      <c r="X936" s="27" t="n"/>
      <c r="Y936" s="47" t="n"/>
      <c r="Z936" s="121">
        <f>IFERROR(VLOOKUP(E936,[1]route!$E$3:$BL$10005,59,0),"")&amp;IFERROR(VLOOKUP(E936,[1]route!$E$3:$BL$10005,60,0),"")</f>
        <v/>
      </c>
      <c r="AA936" s="172">
        <f>IF(R936&gt;V936,R936-V936,0)</f>
        <v/>
      </c>
      <c r="AB936" s="173">
        <f>AA936*O936*N936/1000</f>
        <v/>
      </c>
      <c r="AC936" s="4">
        <f>IFERROR(MATCH($X936,$BP936:$CZ936,0),"")</f>
        <v/>
      </c>
      <c r="AD936" s="29" t="n">
        <v>0</v>
      </c>
      <c r="AE936" s="30">
        <f>SUMIF([1]route!$E$3:$E$10005,E936,[1]!Table1[1])</f>
        <v/>
      </c>
      <c r="AF936" s="30">
        <f>SUMIF([1]route!$E$3:$E$10005,E936,[1]!Table1[2])</f>
        <v/>
      </c>
      <c r="AG936" s="30">
        <f>SUMIF([1]route!$E$3:$E$10005,E936,[1]!Table1[3])</f>
        <v/>
      </c>
      <c r="AH936" s="30">
        <f>SUMIF([1]route!$E$3:$E$10005,E936,[1]!Table1[4])</f>
        <v/>
      </c>
      <c r="AI936" s="30">
        <f>SUMIF([1]route!$E$3:$E$10005,E936,[1]!Table1[5])</f>
        <v/>
      </c>
      <c r="AJ936" s="30">
        <f>SUMIF([1]route!$E$3:$E$10005,E936,[1]!Table1[6])</f>
        <v/>
      </c>
      <c r="AK936" s="30">
        <f>SUMIF([1]route!$E$3:$E$10005,E936,[1]!Table1[7])</f>
        <v/>
      </c>
      <c r="AL936" s="30">
        <f>SUMIF([1]route!$E$3:$E$10005,E936,[1]!Table1[8])</f>
        <v/>
      </c>
      <c r="AM936" s="30">
        <f>SUMIF([1]route!$E$3:$E$10005,E936,[1]!Table1[9])</f>
        <v/>
      </c>
      <c r="AN936" s="30">
        <f>SUMIF([1]route!$E$3:$E$10005,E936,[1]!Table1[10])</f>
        <v/>
      </c>
      <c r="AO936" s="30">
        <f>SUMIF([1]route!$E$3:$E$10005,E936,[1]!Table1[11])</f>
        <v/>
      </c>
      <c r="AP936" s="30">
        <f>SUMIF([1]route!$E$3:$E$10005,E936,[1]!Table1[12])</f>
        <v/>
      </c>
      <c r="AQ936" s="30">
        <f>SUMIF([1]route!$E$3:$E$10005,E936,[1]!Table1[13])</f>
        <v/>
      </c>
      <c r="AR936" s="30">
        <f>SUMIF([1]route!$E$3:$E$10005,E936,[1]!Table1[14])</f>
        <v/>
      </c>
      <c r="AS936" s="30">
        <f>SUMIF([1]route!$E$3:$E$10005,E936,[1]!Table1[15])</f>
        <v/>
      </c>
      <c r="AT936" s="30">
        <f>SUMIF([1]route!$E$3:$E$10005,E936,[1]!Table1[16])</f>
        <v/>
      </c>
      <c r="AU936" s="30">
        <f>SUMIF([1]route!$E$3:$E$10005,E936,[1]!Table1[17])</f>
        <v/>
      </c>
      <c r="AV936" s="30">
        <f>SUMIF([1]route!$E$3:$E$10005,E936,[1]!Table1[18])</f>
        <v/>
      </c>
      <c r="AW936" s="30">
        <f>SUMIF([1]route!$E$3:$E$10005,E936,[1]!Table1[19])</f>
        <v/>
      </c>
      <c r="AX936" s="30">
        <f>SUMIF([1]route!$E$3:$E$10005,E936,[1]!Table1[20])</f>
        <v/>
      </c>
      <c r="AY936" s="30">
        <f>SUMIF([1]route!$E$3:$E$10005,E936,[1]!Table1[21])</f>
        <v/>
      </c>
      <c r="AZ936" s="30">
        <f>SUMIF([1]route!$E$3:$E$10005,E936,[1]!Table1[22])</f>
        <v/>
      </c>
      <c r="BA936" s="30">
        <f>SUMIF([1]route!$E$3:$E$10005,E936,[1]!Table1[23])</f>
        <v/>
      </c>
      <c r="BB936" s="30">
        <f>SUMIF([1]route!$E$3:$E$10005,E936,[1]!Table1[24])</f>
        <v/>
      </c>
      <c r="BC936" s="30">
        <f>SUMIF([1]route!$E$3:$E$10005,E936,[1]!Table1[25])</f>
        <v/>
      </c>
      <c r="BD936" s="30">
        <f>SUMIF([1]route!$E$3:$E$10005,E936,[1]!Table1[26])</f>
        <v/>
      </c>
      <c r="BE936" s="30">
        <f>SUMIF([1]route!$E$3:$E$10005,E936,[1]!Table1[27])</f>
        <v/>
      </c>
      <c r="BF936" s="30">
        <f>SUMIF([1]route!$E$3:$E$10005,E936,[1]!Table1[28])</f>
        <v/>
      </c>
      <c r="BG936" s="30">
        <f>SUMIF([1]route!$E$3:$E$10005,E936,[1]!Table1[29])</f>
        <v/>
      </c>
      <c r="BH936" s="30">
        <f>SUMIF([1]route!$E$3:$E$10005,E936,[1]!Table1[30])</f>
        <v/>
      </c>
      <c r="BI936" s="30">
        <f>SUMIF([1]route!$E$3:$E$10005,E936,[1]!Table1[31])</f>
        <v/>
      </c>
      <c r="BJ936" s="30">
        <f>SUMIF([1]route!$E$3:$E$10005,E936,[1]!Table1[Remain PO])</f>
        <v/>
      </c>
      <c r="BK936" s="31">
        <f>SUMIF([1]route!$E$3:$E$10005,E936,[1]!Table1[N+1])</f>
        <v/>
      </c>
      <c r="BL936" s="31">
        <f>SUMIF([1]route!$E$3:$E$10005,E936,[1]!Table1[N+2])</f>
        <v/>
      </c>
      <c r="BM936" s="31">
        <f>SUMIF([1]route!$E$3:$E$10005,E936,[1]!Table1[N+3])</f>
        <v/>
      </c>
      <c r="BN936" s="32">
        <f>SUMIF([1]route!$E$3:$E$10005,E936,[1]!Table1[N+4])</f>
        <v/>
      </c>
      <c r="BP936" s="37">
        <f>$V936-$AD936</f>
        <v/>
      </c>
      <c r="BQ936" s="35">
        <f>BP936-AE936</f>
        <v/>
      </c>
      <c r="BR936" s="35">
        <f>BQ936-AF936</f>
        <v/>
      </c>
      <c r="BS936" s="35">
        <f>BR936-AG936</f>
        <v/>
      </c>
      <c r="BT936" s="35">
        <f>BS936-AH936</f>
        <v/>
      </c>
      <c r="BU936" s="35">
        <f>BT936-AI936</f>
        <v/>
      </c>
      <c r="BV936" s="35">
        <f>BU936-AJ936</f>
        <v/>
      </c>
      <c r="BW936" s="35">
        <f>BV936-AK936</f>
        <v/>
      </c>
      <c r="BX936" s="35">
        <f>BW936-AL936</f>
        <v/>
      </c>
      <c r="BY936" s="35">
        <f>BX936-AM936</f>
        <v/>
      </c>
      <c r="BZ936" s="35">
        <f>BY936-AN936</f>
        <v/>
      </c>
      <c r="CA936" s="35">
        <f>BZ936-AO936</f>
        <v/>
      </c>
      <c r="CB936" s="35">
        <f>CA936-AP936</f>
        <v/>
      </c>
      <c r="CC936" s="35">
        <f>CB936-AQ936</f>
        <v/>
      </c>
      <c r="CD936" s="35">
        <f>CC936-AR936</f>
        <v/>
      </c>
      <c r="CE936" s="35">
        <f>CD936-AS936</f>
        <v/>
      </c>
      <c r="CF936" s="35">
        <f>CE936-AT936</f>
        <v/>
      </c>
      <c r="CG936" s="35">
        <f>CF936-AU936</f>
        <v/>
      </c>
      <c r="CH936" s="35">
        <f>CG936-AV936</f>
        <v/>
      </c>
      <c r="CI936" s="35">
        <f>CH936-AW936</f>
        <v/>
      </c>
      <c r="CJ936" s="35">
        <f>CI936-AX936</f>
        <v/>
      </c>
      <c r="CK936" s="35">
        <f>CJ936-AY936</f>
        <v/>
      </c>
      <c r="CL936" s="35">
        <f>CK936-AZ936</f>
        <v/>
      </c>
      <c r="CM936" s="35">
        <f>CL936-BA936</f>
        <v/>
      </c>
      <c r="CN936" s="35">
        <f>CM936-BB936</f>
        <v/>
      </c>
      <c r="CO936" s="35">
        <f>CN936-BC936</f>
        <v/>
      </c>
      <c r="CP936" s="35">
        <f>CO936-BD936</f>
        <v/>
      </c>
      <c r="CQ936" s="35">
        <f>CP936-BE936</f>
        <v/>
      </c>
      <c r="CR936" s="35">
        <f>CQ936-BF936</f>
        <v/>
      </c>
      <c r="CS936" s="35">
        <f>CR936-BG936</f>
        <v/>
      </c>
      <c r="CT936" s="35">
        <f>CS936-BH936</f>
        <v/>
      </c>
      <c r="CU936" s="35">
        <f>CT936-BI936</f>
        <v/>
      </c>
      <c r="CV936" s="35">
        <f>CU936-BJ936</f>
        <v/>
      </c>
      <c r="CW936" s="38">
        <f>CV936-BK936</f>
        <v/>
      </c>
      <c r="CX936" s="38">
        <f>CW936-BL936</f>
        <v/>
      </c>
      <c r="CY936" s="38">
        <f>CX936-BM936</f>
        <v/>
      </c>
      <c r="CZ936" s="39">
        <f>CY936-BN936</f>
        <v/>
      </c>
      <c r="DA936" s="35" t="n"/>
    </row>
    <row r="937">
      <c r="D937" s="19" t="n"/>
      <c r="E937" s="19" t="n"/>
      <c r="F937" s="21" t="n"/>
      <c r="G937" s="21" t="n"/>
      <c r="H937" s="21" t="n"/>
      <c r="I937" s="19" t="n"/>
      <c r="J937" s="19" t="n"/>
      <c r="K937" s="21" t="n"/>
      <c r="L937" s="21" t="n"/>
      <c r="M937" s="22" t="n"/>
      <c r="N937" s="22" t="n"/>
      <c r="O937" s="19" t="n"/>
      <c r="P937" s="21" t="n"/>
      <c r="Q937" s="167">
        <f>'Cutting Rules'!AD937</f>
        <v/>
      </c>
      <c r="R937" s="168" t="n"/>
      <c r="S937" s="24" t="n"/>
      <c r="T937" s="169" t="inlineStr"/>
      <c r="U937" s="19" t="n"/>
      <c r="V937" s="25" t="n"/>
      <c r="W937" s="26" t="n"/>
      <c r="X937" s="27" t="n"/>
      <c r="Y937" s="47" t="n"/>
      <c r="Z937" s="121">
        <f>IFERROR(VLOOKUP(E937,[1]route!$E$3:$BL$10005,59,0),"")&amp;IFERROR(VLOOKUP(E937,[1]route!$E$3:$BL$10005,60,0),"")</f>
        <v/>
      </c>
      <c r="AA937" s="172">
        <f>IF(R937&gt;V937,R937-V937,0)</f>
        <v/>
      </c>
      <c r="AB937" s="173">
        <f>AA937*O937*N937/1000</f>
        <v/>
      </c>
      <c r="AC937" s="4">
        <f>IFERROR(MATCH($X937,$BP937:$CZ937,0),"")</f>
        <v/>
      </c>
      <c r="AD937" s="29" t="n">
        <v>0</v>
      </c>
      <c r="AE937" s="30">
        <f>SUMIF([1]route!$E$3:$E$10005,E937,[1]!Table1[1])</f>
        <v/>
      </c>
      <c r="AF937" s="30">
        <f>SUMIF([1]route!$E$3:$E$10005,E937,[1]!Table1[2])</f>
        <v/>
      </c>
      <c r="AG937" s="30">
        <f>SUMIF([1]route!$E$3:$E$10005,E937,[1]!Table1[3])</f>
        <v/>
      </c>
      <c r="AH937" s="30">
        <f>SUMIF([1]route!$E$3:$E$10005,E937,[1]!Table1[4])</f>
        <v/>
      </c>
      <c r="AI937" s="30">
        <f>SUMIF([1]route!$E$3:$E$10005,E937,[1]!Table1[5])</f>
        <v/>
      </c>
      <c r="AJ937" s="30">
        <f>SUMIF([1]route!$E$3:$E$10005,E937,[1]!Table1[6])</f>
        <v/>
      </c>
      <c r="AK937" s="30">
        <f>SUMIF([1]route!$E$3:$E$10005,E937,[1]!Table1[7])</f>
        <v/>
      </c>
      <c r="AL937" s="30">
        <f>SUMIF([1]route!$E$3:$E$10005,E937,[1]!Table1[8])</f>
        <v/>
      </c>
      <c r="AM937" s="30">
        <f>SUMIF([1]route!$E$3:$E$10005,E937,[1]!Table1[9])</f>
        <v/>
      </c>
      <c r="AN937" s="30">
        <f>SUMIF([1]route!$E$3:$E$10005,E937,[1]!Table1[10])</f>
        <v/>
      </c>
      <c r="AO937" s="30">
        <f>SUMIF([1]route!$E$3:$E$10005,E937,[1]!Table1[11])</f>
        <v/>
      </c>
      <c r="AP937" s="30">
        <f>SUMIF([1]route!$E$3:$E$10005,E937,[1]!Table1[12])</f>
        <v/>
      </c>
      <c r="AQ937" s="30">
        <f>SUMIF([1]route!$E$3:$E$10005,E937,[1]!Table1[13])</f>
        <v/>
      </c>
      <c r="AR937" s="30">
        <f>SUMIF([1]route!$E$3:$E$10005,E937,[1]!Table1[14])</f>
        <v/>
      </c>
      <c r="AS937" s="30">
        <f>SUMIF([1]route!$E$3:$E$10005,E937,[1]!Table1[15])</f>
        <v/>
      </c>
      <c r="AT937" s="30">
        <f>SUMIF([1]route!$E$3:$E$10005,E937,[1]!Table1[16])</f>
        <v/>
      </c>
      <c r="AU937" s="30">
        <f>SUMIF([1]route!$E$3:$E$10005,E937,[1]!Table1[17])</f>
        <v/>
      </c>
      <c r="AV937" s="30">
        <f>SUMIF([1]route!$E$3:$E$10005,E937,[1]!Table1[18])</f>
        <v/>
      </c>
      <c r="AW937" s="30">
        <f>SUMIF([1]route!$E$3:$E$10005,E937,[1]!Table1[19])</f>
        <v/>
      </c>
      <c r="AX937" s="30">
        <f>SUMIF([1]route!$E$3:$E$10005,E937,[1]!Table1[20])</f>
        <v/>
      </c>
      <c r="AY937" s="30">
        <f>SUMIF([1]route!$E$3:$E$10005,E937,[1]!Table1[21])</f>
        <v/>
      </c>
      <c r="AZ937" s="30">
        <f>SUMIF([1]route!$E$3:$E$10005,E937,[1]!Table1[22])</f>
        <v/>
      </c>
      <c r="BA937" s="30">
        <f>SUMIF([1]route!$E$3:$E$10005,E937,[1]!Table1[23])</f>
        <v/>
      </c>
      <c r="BB937" s="30">
        <f>SUMIF([1]route!$E$3:$E$10005,E937,[1]!Table1[24])</f>
        <v/>
      </c>
      <c r="BC937" s="30">
        <f>SUMIF([1]route!$E$3:$E$10005,E937,[1]!Table1[25])</f>
        <v/>
      </c>
      <c r="BD937" s="30">
        <f>SUMIF([1]route!$E$3:$E$10005,E937,[1]!Table1[26])</f>
        <v/>
      </c>
      <c r="BE937" s="30">
        <f>SUMIF([1]route!$E$3:$E$10005,E937,[1]!Table1[27])</f>
        <v/>
      </c>
      <c r="BF937" s="30">
        <f>SUMIF([1]route!$E$3:$E$10005,E937,[1]!Table1[28])</f>
        <v/>
      </c>
      <c r="BG937" s="30">
        <f>SUMIF([1]route!$E$3:$E$10005,E937,[1]!Table1[29])</f>
        <v/>
      </c>
      <c r="BH937" s="30">
        <f>SUMIF([1]route!$E$3:$E$10005,E937,[1]!Table1[30])</f>
        <v/>
      </c>
      <c r="BI937" s="30">
        <f>SUMIF([1]route!$E$3:$E$10005,E937,[1]!Table1[31])</f>
        <v/>
      </c>
      <c r="BJ937" s="30">
        <f>SUMIF([1]route!$E$3:$E$10005,E937,[1]!Table1[Remain PO])</f>
        <v/>
      </c>
      <c r="BK937" s="31">
        <f>SUMIF([1]route!$E$3:$E$10005,E937,[1]!Table1[N+1])</f>
        <v/>
      </c>
      <c r="BL937" s="31">
        <f>SUMIF([1]route!$E$3:$E$10005,E937,[1]!Table1[N+2])</f>
        <v/>
      </c>
      <c r="BM937" s="31">
        <f>SUMIF([1]route!$E$3:$E$10005,E937,[1]!Table1[N+3])</f>
        <v/>
      </c>
      <c r="BN937" s="32">
        <f>SUMIF([1]route!$E$3:$E$10005,E937,[1]!Table1[N+4])</f>
        <v/>
      </c>
      <c r="BP937" s="37">
        <f>$V937-$AD937</f>
        <v/>
      </c>
      <c r="BQ937" s="35">
        <f>BP937-AE937</f>
        <v/>
      </c>
      <c r="BR937" s="35">
        <f>BQ937-AF937</f>
        <v/>
      </c>
      <c r="BS937" s="35">
        <f>BR937-AG937</f>
        <v/>
      </c>
      <c r="BT937" s="35">
        <f>BS937-AH937</f>
        <v/>
      </c>
      <c r="BU937" s="35">
        <f>BT937-AI937</f>
        <v/>
      </c>
      <c r="BV937" s="35">
        <f>BU937-AJ937</f>
        <v/>
      </c>
      <c r="BW937" s="35">
        <f>BV937-AK937</f>
        <v/>
      </c>
      <c r="BX937" s="35">
        <f>BW937-AL937</f>
        <v/>
      </c>
      <c r="BY937" s="35">
        <f>BX937-AM937</f>
        <v/>
      </c>
      <c r="BZ937" s="35">
        <f>BY937-AN937</f>
        <v/>
      </c>
      <c r="CA937" s="35">
        <f>BZ937-AO937</f>
        <v/>
      </c>
      <c r="CB937" s="35">
        <f>CA937-AP937</f>
        <v/>
      </c>
      <c r="CC937" s="35">
        <f>CB937-AQ937</f>
        <v/>
      </c>
      <c r="CD937" s="35">
        <f>CC937-AR937</f>
        <v/>
      </c>
      <c r="CE937" s="35">
        <f>CD937-AS937</f>
        <v/>
      </c>
      <c r="CF937" s="35">
        <f>CE937-AT937</f>
        <v/>
      </c>
      <c r="CG937" s="35">
        <f>CF937-AU937</f>
        <v/>
      </c>
      <c r="CH937" s="35">
        <f>CG937-AV937</f>
        <v/>
      </c>
      <c r="CI937" s="35">
        <f>CH937-AW937</f>
        <v/>
      </c>
      <c r="CJ937" s="35">
        <f>CI937-AX937</f>
        <v/>
      </c>
      <c r="CK937" s="35">
        <f>CJ937-AY937</f>
        <v/>
      </c>
      <c r="CL937" s="35">
        <f>CK937-AZ937</f>
        <v/>
      </c>
      <c r="CM937" s="35">
        <f>CL937-BA937</f>
        <v/>
      </c>
      <c r="CN937" s="35">
        <f>CM937-BB937</f>
        <v/>
      </c>
      <c r="CO937" s="35">
        <f>CN937-BC937</f>
        <v/>
      </c>
      <c r="CP937" s="35">
        <f>CO937-BD937</f>
        <v/>
      </c>
      <c r="CQ937" s="35">
        <f>CP937-BE937</f>
        <v/>
      </c>
      <c r="CR937" s="35">
        <f>CQ937-BF937</f>
        <v/>
      </c>
      <c r="CS937" s="35">
        <f>CR937-BG937</f>
        <v/>
      </c>
      <c r="CT937" s="35">
        <f>CS937-BH937</f>
        <v/>
      </c>
      <c r="CU937" s="35">
        <f>CT937-BI937</f>
        <v/>
      </c>
      <c r="CV937" s="35">
        <f>CU937-BJ937</f>
        <v/>
      </c>
      <c r="CW937" s="38">
        <f>CV937-BK937</f>
        <v/>
      </c>
      <c r="CX937" s="38">
        <f>CW937-BL937</f>
        <v/>
      </c>
      <c r="CY937" s="38">
        <f>CX937-BM937</f>
        <v/>
      </c>
      <c r="CZ937" s="39">
        <f>CY937-BN937</f>
        <v/>
      </c>
      <c r="DA937" s="35" t="n"/>
    </row>
    <row r="938">
      <c r="D938" s="19" t="n"/>
      <c r="E938" s="19" t="n"/>
      <c r="F938" s="21" t="n"/>
      <c r="G938" s="21" t="n"/>
      <c r="H938" s="21" t="n"/>
      <c r="I938" s="19" t="n"/>
      <c r="J938" s="19" t="n"/>
      <c r="K938" s="21" t="n"/>
      <c r="L938" s="21" t="n"/>
      <c r="M938" s="22" t="n"/>
      <c r="N938" s="22" t="n"/>
      <c r="O938" s="19" t="n"/>
      <c r="P938" s="21" t="n"/>
      <c r="Q938" s="167">
        <f>'Cutting Rules'!AD938</f>
        <v/>
      </c>
      <c r="R938" s="168" t="n"/>
      <c r="S938" s="24" t="n"/>
      <c r="T938" s="169" t="inlineStr"/>
      <c r="U938" s="19" t="n"/>
      <c r="V938" s="25" t="n"/>
      <c r="W938" s="26" t="n"/>
      <c r="X938" s="27" t="n"/>
      <c r="Y938" s="47" t="n"/>
      <c r="Z938" s="121">
        <f>IFERROR(VLOOKUP(E938,[1]route!$E$3:$BL$10005,59,0),"")&amp;IFERROR(VLOOKUP(E938,[1]route!$E$3:$BL$10005,60,0),"")</f>
        <v/>
      </c>
      <c r="AA938" s="172">
        <f>IF(R938&gt;V938,R938-V938,0)</f>
        <v/>
      </c>
      <c r="AB938" s="173">
        <f>AA938*O938*N938/1000</f>
        <v/>
      </c>
      <c r="AC938" s="4">
        <f>IFERROR(MATCH($X938,$BP938:$CZ938,0),"")</f>
        <v/>
      </c>
      <c r="AD938" s="29" t="n">
        <v>0</v>
      </c>
      <c r="AE938" s="30">
        <f>SUMIF([1]route!$E$3:$E$10005,E938,[1]!Table1[1])</f>
        <v/>
      </c>
      <c r="AF938" s="30">
        <f>SUMIF([1]route!$E$3:$E$10005,E938,[1]!Table1[2])</f>
        <v/>
      </c>
      <c r="AG938" s="30">
        <f>SUMIF([1]route!$E$3:$E$10005,E938,[1]!Table1[3])</f>
        <v/>
      </c>
      <c r="AH938" s="30">
        <f>SUMIF([1]route!$E$3:$E$10005,E938,[1]!Table1[4])</f>
        <v/>
      </c>
      <c r="AI938" s="30">
        <f>SUMIF([1]route!$E$3:$E$10005,E938,[1]!Table1[5])</f>
        <v/>
      </c>
      <c r="AJ938" s="30">
        <f>SUMIF([1]route!$E$3:$E$10005,E938,[1]!Table1[6])</f>
        <v/>
      </c>
      <c r="AK938" s="30">
        <f>SUMIF([1]route!$E$3:$E$10005,E938,[1]!Table1[7])</f>
        <v/>
      </c>
      <c r="AL938" s="30">
        <f>SUMIF([1]route!$E$3:$E$10005,E938,[1]!Table1[8])</f>
        <v/>
      </c>
      <c r="AM938" s="30">
        <f>SUMIF([1]route!$E$3:$E$10005,E938,[1]!Table1[9])</f>
        <v/>
      </c>
      <c r="AN938" s="30">
        <f>SUMIF([1]route!$E$3:$E$10005,E938,[1]!Table1[10])</f>
        <v/>
      </c>
      <c r="AO938" s="30">
        <f>SUMIF([1]route!$E$3:$E$10005,E938,[1]!Table1[11])</f>
        <v/>
      </c>
      <c r="AP938" s="30">
        <f>SUMIF([1]route!$E$3:$E$10005,E938,[1]!Table1[12])</f>
        <v/>
      </c>
      <c r="AQ938" s="30">
        <f>SUMIF([1]route!$E$3:$E$10005,E938,[1]!Table1[13])</f>
        <v/>
      </c>
      <c r="AR938" s="30">
        <f>SUMIF([1]route!$E$3:$E$10005,E938,[1]!Table1[14])</f>
        <v/>
      </c>
      <c r="AS938" s="30">
        <f>SUMIF([1]route!$E$3:$E$10005,E938,[1]!Table1[15])</f>
        <v/>
      </c>
      <c r="AT938" s="30">
        <f>SUMIF([1]route!$E$3:$E$10005,E938,[1]!Table1[16])</f>
        <v/>
      </c>
      <c r="AU938" s="30">
        <f>SUMIF([1]route!$E$3:$E$10005,E938,[1]!Table1[17])</f>
        <v/>
      </c>
      <c r="AV938" s="30">
        <f>SUMIF([1]route!$E$3:$E$10005,E938,[1]!Table1[18])</f>
        <v/>
      </c>
      <c r="AW938" s="30">
        <f>SUMIF([1]route!$E$3:$E$10005,E938,[1]!Table1[19])</f>
        <v/>
      </c>
      <c r="AX938" s="30">
        <f>SUMIF([1]route!$E$3:$E$10005,E938,[1]!Table1[20])</f>
        <v/>
      </c>
      <c r="AY938" s="30">
        <f>SUMIF([1]route!$E$3:$E$10005,E938,[1]!Table1[21])</f>
        <v/>
      </c>
      <c r="AZ938" s="30">
        <f>SUMIF([1]route!$E$3:$E$10005,E938,[1]!Table1[22])</f>
        <v/>
      </c>
      <c r="BA938" s="30">
        <f>SUMIF([1]route!$E$3:$E$10005,E938,[1]!Table1[23])</f>
        <v/>
      </c>
      <c r="BB938" s="30">
        <f>SUMIF([1]route!$E$3:$E$10005,E938,[1]!Table1[24])</f>
        <v/>
      </c>
      <c r="BC938" s="30">
        <f>SUMIF([1]route!$E$3:$E$10005,E938,[1]!Table1[25])</f>
        <v/>
      </c>
      <c r="BD938" s="30">
        <f>SUMIF([1]route!$E$3:$E$10005,E938,[1]!Table1[26])</f>
        <v/>
      </c>
      <c r="BE938" s="30">
        <f>SUMIF([1]route!$E$3:$E$10005,E938,[1]!Table1[27])</f>
        <v/>
      </c>
      <c r="BF938" s="30">
        <f>SUMIF([1]route!$E$3:$E$10005,E938,[1]!Table1[28])</f>
        <v/>
      </c>
      <c r="BG938" s="30">
        <f>SUMIF([1]route!$E$3:$E$10005,E938,[1]!Table1[29])</f>
        <v/>
      </c>
      <c r="BH938" s="30">
        <f>SUMIF([1]route!$E$3:$E$10005,E938,[1]!Table1[30])</f>
        <v/>
      </c>
      <c r="BI938" s="30">
        <f>SUMIF([1]route!$E$3:$E$10005,E938,[1]!Table1[31])</f>
        <v/>
      </c>
      <c r="BJ938" s="30">
        <f>SUMIF([1]route!$E$3:$E$10005,E938,[1]!Table1[Remain PO])</f>
        <v/>
      </c>
      <c r="BK938" s="31">
        <f>SUMIF([1]route!$E$3:$E$10005,E938,[1]!Table1[N+1])</f>
        <v/>
      </c>
      <c r="BL938" s="31">
        <f>SUMIF([1]route!$E$3:$E$10005,E938,[1]!Table1[N+2])</f>
        <v/>
      </c>
      <c r="BM938" s="31">
        <f>SUMIF([1]route!$E$3:$E$10005,E938,[1]!Table1[N+3])</f>
        <v/>
      </c>
      <c r="BN938" s="32">
        <f>SUMIF([1]route!$E$3:$E$10005,E938,[1]!Table1[N+4])</f>
        <v/>
      </c>
      <c r="BP938" s="37">
        <f>$V938-$AD938</f>
        <v/>
      </c>
      <c r="BQ938" s="35">
        <f>BP938-AE938</f>
        <v/>
      </c>
      <c r="BR938" s="35">
        <f>BQ938-AF938</f>
        <v/>
      </c>
      <c r="BS938" s="35">
        <f>BR938-AG938</f>
        <v/>
      </c>
      <c r="BT938" s="35">
        <f>BS938-AH938</f>
        <v/>
      </c>
      <c r="BU938" s="35">
        <f>BT938-AI938</f>
        <v/>
      </c>
      <c r="BV938" s="35">
        <f>BU938-AJ938</f>
        <v/>
      </c>
      <c r="BW938" s="35">
        <f>BV938-AK938</f>
        <v/>
      </c>
      <c r="BX938" s="35">
        <f>BW938-AL938</f>
        <v/>
      </c>
      <c r="BY938" s="35">
        <f>BX938-AM938</f>
        <v/>
      </c>
      <c r="BZ938" s="35">
        <f>BY938-AN938</f>
        <v/>
      </c>
      <c r="CA938" s="35">
        <f>BZ938-AO938</f>
        <v/>
      </c>
      <c r="CB938" s="35">
        <f>CA938-AP938</f>
        <v/>
      </c>
      <c r="CC938" s="35">
        <f>CB938-AQ938</f>
        <v/>
      </c>
      <c r="CD938" s="35">
        <f>CC938-AR938</f>
        <v/>
      </c>
      <c r="CE938" s="35">
        <f>CD938-AS938</f>
        <v/>
      </c>
      <c r="CF938" s="35">
        <f>CE938-AT938</f>
        <v/>
      </c>
      <c r="CG938" s="35">
        <f>CF938-AU938</f>
        <v/>
      </c>
      <c r="CH938" s="35">
        <f>CG938-AV938</f>
        <v/>
      </c>
      <c r="CI938" s="35">
        <f>CH938-AW938</f>
        <v/>
      </c>
      <c r="CJ938" s="35">
        <f>CI938-AX938</f>
        <v/>
      </c>
      <c r="CK938" s="35">
        <f>CJ938-AY938</f>
        <v/>
      </c>
      <c r="CL938" s="35">
        <f>CK938-AZ938</f>
        <v/>
      </c>
      <c r="CM938" s="35">
        <f>CL938-BA938</f>
        <v/>
      </c>
      <c r="CN938" s="35">
        <f>CM938-BB938</f>
        <v/>
      </c>
      <c r="CO938" s="35">
        <f>CN938-BC938</f>
        <v/>
      </c>
      <c r="CP938" s="35">
        <f>CO938-BD938</f>
        <v/>
      </c>
      <c r="CQ938" s="35">
        <f>CP938-BE938</f>
        <v/>
      </c>
      <c r="CR938" s="35">
        <f>CQ938-BF938</f>
        <v/>
      </c>
      <c r="CS938" s="35">
        <f>CR938-BG938</f>
        <v/>
      </c>
      <c r="CT938" s="35">
        <f>CS938-BH938</f>
        <v/>
      </c>
      <c r="CU938" s="35">
        <f>CT938-BI938</f>
        <v/>
      </c>
      <c r="CV938" s="35">
        <f>CU938-BJ938</f>
        <v/>
      </c>
      <c r="CW938" s="38">
        <f>CV938-BK938</f>
        <v/>
      </c>
      <c r="CX938" s="38">
        <f>CW938-BL938</f>
        <v/>
      </c>
      <c r="CY938" s="38">
        <f>CX938-BM938</f>
        <v/>
      </c>
      <c r="CZ938" s="39">
        <f>CY938-BN938</f>
        <v/>
      </c>
      <c r="DA938" s="35" t="n"/>
    </row>
    <row r="939">
      <c r="D939" s="19" t="n"/>
      <c r="E939" s="19" t="n"/>
      <c r="F939" s="21" t="n"/>
      <c r="G939" s="21" t="n"/>
      <c r="H939" s="21" t="n"/>
      <c r="I939" s="19" t="n"/>
      <c r="J939" s="19" t="n"/>
      <c r="K939" s="21" t="n"/>
      <c r="L939" s="21" t="n"/>
      <c r="M939" s="22" t="n"/>
      <c r="N939" s="22" t="n"/>
      <c r="O939" s="19" t="n"/>
      <c r="P939" s="21" t="n"/>
      <c r="Q939" s="167">
        <f>'Cutting Rules'!AD939</f>
        <v/>
      </c>
      <c r="R939" s="168" t="n"/>
      <c r="S939" s="24" t="n"/>
      <c r="T939" s="169" t="inlineStr"/>
      <c r="U939" s="19" t="n"/>
      <c r="V939" s="25" t="n"/>
      <c r="W939" s="26" t="n"/>
      <c r="X939" s="27" t="n"/>
      <c r="Y939" s="47" t="n"/>
      <c r="Z939" s="121">
        <f>IFERROR(VLOOKUP(E939,[1]route!$E$3:$BL$10005,59,0),"")&amp;IFERROR(VLOOKUP(E939,[1]route!$E$3:$BL$10005,60,0),"")</f>
        <v/>
      </c>
      <c r="AA939" s="172">
        <f>IF(R939&gt;V939,R939-V939,0)</f>
        <v/>
      </c>
      <c r="AB939" s="173">
        <f>AA939*O939*N939/1000</f>
        <v/>
      </c>
      <c r="AC939" s="4">
        <f>IFERROR(MATCH($X939,$BP939:$CZ939,0),"")</f>
        <v/>
      </c>
      <c r="AD939" s="29" t="n">
        <v>0</v>
      </c>
      <c r="AE939" s="30">
        <f>SUMIF([1]route!$E$3:$E$10005,E939,[1]!Table1[1])</f>
        <v/>
      </c>
      <c r="AF939" s="30">
        <f>SUMIF([1]route!$E$3:$E$10005,E939,[1]!Table1[2])</f>
        <v/>
      </c>
      <c r="AG939" s="30">
        <f>SUMIF([1]route!$E$3:$E$10005,E939,[1]!Table1[3])</f>
        <v/>
      </c>
      <c r="AH939" s="30">
        <f>SUMIF([1]route!$E$3:$E$10005,E939,[1]!Table1[4])</f>
        <v/>
      </c>
      <c r="AI939" s="30">
        <f>SUMIF([1]route!$E$3:$E$10005,E939,[1]!Table1[5])</f>
        <v/>
      </c>
      <c r="AJ939" s="30">
        <f>SUMIF([1]route!$E$3:$E$10005,E939,[1]!Table1[6])</f>
        <v/>
      </c>
      <c r="AK939" s="30">
        <f>SUMIF([1]route!$E$3:$E$10005,E939,[1]!Table1[7])</f>
        <v/>
      </c>
      <c r="AL939" s="30">
        <f>SUMIF([1]route!$E$3:$E$10005,E939,[1]!Table1[8])</f>
        <v/>
      </c>
      <c r="AM939" s="30">
        <f>SUMIF([1]route!$E$3:$E$10005,E939,[1]!Table1[9])</f>
        <v/>
      </c>
      <c r="AN939" s="30">
        <f>SUMIF([1]route!$E$3:$E$10005,E939,[1]!Table1[10])</f>
        <v/>
      </c>
      <c r="AO939" s="30">
        <f>SUMIF([1]route!$E$3:$E$10005,E939,[1]!Table1[11])</f>
        <v/>
      </c>
      <c r="AP939" s="30">
        <f>SUMIF([1]route!$E$3:$E$10005,E939,[1]!Table1[12])</f>
        <v/>
      </c>
      <c r="AQ939" s="30">
        <f>SUMIF([1]route!$E$3:$E$10005,E939,[1]!Table1[13])</f>
        <v/>
      </c>
      <c r="AR939" s="30">
        <f>SUMIF([1]route!$E$3:$E$10005,E939,[1]!Table1[14])</f>
        <v/>
      </c>
      <c r="AS939" s="30">
        <f>SUMIF([1]route!$E$3:$E$10005,E939,[1]!Table1[15])</f>
        <v/>
      </c>
      <c r="AT939" s="30">
        <f>SUMIF([1]route!$E$3:$E$10005,E939,[1]!Table1[16])</f>
        <v/>
      </c>
      <c r="AU939" s="30">
        <f>SUMIF([1]route!$E$3:$E$10005,E939,[1]!Table1[17])</f>
        <v/>
      </c>
      <c r="AV939" s="30">
        <f>SUMIF([1]route!$E$3:$E$10005,E939,[1]!Table1[18])</f>
        <v/>
      </c>
      <c r="AW939" s="30">
        <f>SUMIF([1]route!$E$3:$E$10005,E939,[1]!Table1[19])</f>
        <v/>
      </c>
      <c r="AX939" s="30">
        <f>SUMIF([1]route!$E$3:$E$10005,E939,[1]!Table1[20])</f>
        <v/>
      </c>
      <c r="AY939" s="30">
        <f>SUMIF([1]route!$E$3:$E$10005,E939,[1]!Table1[21])</f>
        <v/>
      </c>
      <c r="AZ939" s="30">
        <f>SUMIF([1]route!$E$3:$E$10005,E939,[1]!Table1[22])</f>
        <v/>
      </c>
      <c r="BA939" s="30">
        <f>SUMIF([1]route!$E$3:$E$10005,E939,[1]!Table1[23])</f>
        <v/>
      </c>
      <c r="BB939" s="30">
        <f>SUMIF([1]route!$E$3:$E$10005,E939,[1]!Table1[24])</f>
        <v/>
      </c>
      <c r="BC939" s="30">
        <f>SUMIF([1]route!$E$3:$E$10005,E939,[1]!Table1[25])</f>
        <v/>
      </c>
      <c r="BD939" s="30">
        <f>SUMIF([1]route!$E$3:$E$10005,E939,[1]!Table1[26])</f>
        <v/>
      </c>
      <c r="BE939" s="30">
        <f>SUMIF([1]route!$E$3:$E$10005,E939,[1]!Table1[27])</f>
        <v/>
      </c>
      <c r="BF939" s="30">
        <f>SUMIF([1]route!$E$3:$E$10005,E939,[1]!Table1[28])</f>
        <v/>
      </c>
      <c r="BG939" s="30">
        <f>SUMIF([1]route!$E$3:$E$10005,E939,[1]!Table1[29])</f>
        <v/>
      </c>
      <c r="BH939" s="30">
        <f>SUMIF([1]route!$E$3:$E$10005,E939,[1]!Table1[30])</f>
        <v/>
      </c>
      <c r="BI939" s="30">
        <f>SUMIF([1]route!$E$3:$E$10005,E939,[1]!Table1[31])</f>
        <v/>
      </c>
      <c r="BJ939" s="30">
        <f>SUMIF([1]route!$E$3:$E$10005,E939,[1]!Table1[Remain PO])</f>
        <v/>
      </c>
      <c r="BK939" s="31">
        <f>SUMIF([1]route!$E$3:$E$10005,E939,[1]!Table1[N+1])</f>
        <v/>
      </c>
      <c r="BL939" s="31">
        <f>SUMIF([1]route!$E$3:$E$10005,E939,[1]!Table1[N+2])</f>
        <v/>
      </c>
      <c r="BM939" s="31">
        <f>SUMIF([1]route!$E$3:$E$10005,E939,[1]!Table1[N+3])</f>
        <v/>
      </c>
      <c r="BN939" s="32">
        <f>SUMIF([1]route!$E$3:$E$10005,E939,[1]!Table1[N+4])</f>
        <v/>
      </c>
      <c r="BP939" s="37">
        <f>$V939-$AD939</f>
        <v/>
      </c>
      <c r="BQ939" s="35">
        <f>BP939-AE939</f>
        <v/>
      </c>
      <c r="BR939" s="35">
        <f>BQ939-AF939</f>
        <v/>
      </c>
      <c r="BS939" s="35">
        <f>BR939-AG939</f>
        <v/>
      </c>
      <c r="BT939" s="35">
        <f>BS939-AH939</f>
        <v/>
      </c>
      <c r="BU939" s="35">
        <f>BT939-AI939</f>
        <v/>
      </c>
      <c r="BV939" s="35">
        <f>BU939-AJ939</f>
        <v/>
      </c>
      <c r="BW939" s="35">
        <f>BV939-AK939</f>
        <v/>
      </c>
      <c r="BX939" s="35">
        <f>BW939-AL939</f>
        <v/>
      </c>
      <c r="BY939" s="35">
        <f>BX939-AM939</f>
        <v/>
      </c>
      <c r="BZ939" s="35">
        <f>BY939-AN939</f>
        <v/>
      </c>
      <c r="CA939" s="35">
        <f>BZ939-AO939</f>
        <v/>
      </c>
      <c r="CB939" s="35">
        <f>CA939-AP939</f>
        <v/>
      </c>
      <c r="CC939" s="35">
        <f>CB939-AQ939</f>
        <v/>
      </c>
      <c r="CD939" s="35">
        <f>CC939-AR939</f>
        <v/>
      </c>
      <c r="CE939" s="35">
        <f>CD939-AS939</f>
        <v/>
      </c>
      <c r="CF939" s="35">
        <f>CE939-AT939</f>
        <v/>
      </c>
      <c r="CG939" s="35">
        <f>CF939-AU939</f>
        <v/>
      </c>
      <c r="CH939" s="35">
        <f>CG939-AV939</f>
        <v/>
      </c>
      <c r="CI939" s="35">
        <f>CH939-AW939</f>
        <v/>
      </c>
      <c r="CJ939" s="35">
        <f>CI939-AX939</f>
        <v/>
      </c>
      <c r="CK939" s="35">
        <f>CJ939-AY939</f>
        <v/>
      </c>
      <c r="CL939" s="35">
        <f>CK939-AZ939</f>
        <v/>
      </c>
      <c r="CM939" s="35">
        <f>CL939-BA939</f>
        <v/>
      </c>
      <c r="CN939" s="35">
        <f>CM939-BB939</f>
        <v/>
      </c>
      <c r="CO939" s="35">
        <f>CN939-BC939</f>
        <v/>
      </c>
      <c r="CP939" s="35">
        <f>CO939-BD939</f>
        <v/>
      </c>
      <c r="CQ939" s="35">
        <f>CP939-BE939</f>
        <v/>
      </c>
      <c r="CR939" s="35">
        <f>CQ939-BF939</f>
        <v/>
      </c>
      <c r="CS939" s="35">
        <f>CR939-BG939</f>
        <v/>
      </c>
      <c r="CT939" s="35">
        <f>CS939-BH939</f>
        <v/>
      </c>
      <c r="CU939" s="35">
        <f>CT939-BI939</f>
        <v/>
      </c>
      <c r="CV939" s="35">
        <f>CU939-BJ939</f>
        <v/>
      </c>
      <c r="CW939" s="38">
        <f>CV939-BK939</f>
        <v/>
      </c>
      <c r="CX939" s="38">
        <f>CW939-BL939</f>
        <v/>
      </c>
      <c r="CY939" s="38">
        <f>CX939-BM939</f>
        <v/>
      </c>
      <c r="CZ939" s="39">
        <f>CY939-BN939</f>
        <v/>
      </c>
      <c r="DA939" s="35" t="n"/>
    </row>
    <row r="940">
      <c r="D940" s="19" t="n"/>
      <c r="E940" s="19" t="n"/>
      <c r="F940" s="21" t="n"/>
      <c r="G940" s="21" t="n"/>
      <c r="H940" s="21" t="n"/>
      <c r="I940" s="19" t="n"/>
      <c r="J940" s="19" t="n"/>
      <c r="K940" s="21" t="n"/>
      <c r="L940" s="21" t="n"/>
      <c r="M940" s="22" t="n"/>
      <c r="N940" s="22" t="n"/>
      <c r="O940" s="19" t="n"/>
      <c r="P940" s="21" t="n"/>
      <c r="Q940" s="167">
        <f>'Cutting Rules'!AD940</f>
        <v/>
      </c>
      <c r="R940" s="168" t="n"/>
      <c r="S940" s="24" t="n"/>
      <c r="T940" s="169" t="inlineStr"/>
      <c r="U940" s="19" t="n"/>
      <c r="V940" s="25" t="n"/>
      <c r="W940" s="26" t="n"/>
      <c r="X940" s="27" t="n"/>
      <c r="Y940" s="47" t="n"/>
      <c r="Z940" s="121">
        <f>IFERROR(VLOOKUP(E940,[1]route!$E$3:$BL$10005,59,0),"")&amp;IFERROR(VLOOKUP(E940,[1]route!$E$3:$BL$10005,60,0),"")</f>
        <v/>
      </c>
      <c r="AA940" s="172">
        <f>IF(R940&gt;V940,R940-V940,0)</f>
        <v/>
      </c>
      <c r="AB940" s="173">
        <f>AA940*O940*N940/1000</f>
        <v/>
      </c>
      <c r="AC940" s="4">
        <f>IFERROR(MATCH($X940,$BP940:$CZ940,0),"")</f>
        <v/>
      </c>
      <c r="AD940" s="29" t="n">
        <v>0</v>
      </c>
      <c r="AE940" s="30">
        <f>SUMIF([1]route!$E$3:$E$10005,E940,[1]!Table1[1])</f>
        <v/>
      </c>
      <c r="AF940" s="30">
        <f>SUMIF([1]route!$E$3:$E$10005,E940,[1]!Table1[2])</f>
        <v/>
      </c>
      <c r="AG940" s="30">
        <f>SUMIF([1]route!$E$3:$E$10005,E940,[1]!Table1[3])</f>
        <v/>
      </c>
      <c r="AH940" s="30">
        <f>SUMIF([1]route!$E$3:$E$10005,E940,[1]!Table1[4])</f>
        <v/>
      </c>
      <c r="AI940" s="30">
        <f>SUMIF([1]route!$E$3:$E$10005,E940,[1]!Table1[5])</f>
        <v/>
      </c>
      <c r="AJ940" s="30">
        <f>SUMIF([1]route!$E$3:$E$10005,E940,[1]!Table1[6])</f>
        <v/>
      </c>
      <c r="AK940" s="30">
        <f>SUMIF([1]route!$E$3:$E$10005,E940,[1]!Table1[7])</f>
        <v/>
      </c>
      <c r="AL940" s="30">
        <f>SUMIF([1]route!$E$3:$E$10005,E940,[1]!Table1[8])</f>
        <v/>
      </c>
      <c r="AM940" s="30">
        <f>SUMIF([1]route!$E$3:$E$10005,E940,[1]!Table1[9])</f>
        <v/>
      </c>
      <c r="AN940" s="30">
        <f>SUMIF([1]route!$E$3:$E$10005,E940,[1]!Table1[10])</f>
        <v/>
      </c>
      <c r="AO940" s="30">
        <f>SUMIF([1]route!$E$3:$E$10005,E940,[1]!Table1[11])</f>
        <v/>
      </c>
      <c r="AP940" s="30">
        <f>SUMIF([1]route!$E$3:$E$10005,E940,[1]!Table1[12])</f>
        <v/>
      </c>
      <c r="AQ940" s="30">
        <f>SUMIF([1]route!$E$3:$E$10005,E940,[1]!Table1[13])</f>
        <v/>
      </c>
      <c r="AR940" s="30">
        <f>SUMIF([1]route!$E$3:$E$10005,E940,[1]!Table1[14])</f>
        <v/>
      </c>
      <c r="AS940" s="30">
        <f>SUMIF([1]route!$E$3:$E$10005,E940,[1]!Table1[15])</f>
        <v/>
      </c>
      <c r="AT940" s="30">
        <f>SUMIF([1]route!$E$3:$E$10005,E940,[1]!Table1[16])</f>
        <v/>
      </c>
      <c r="AU940" s="30">
        <f>SUMIF([1]route!$E$3:$E$10005,E940,[1]!Table1[17])</f>
        <v/>
      </c>
      <c r="AV940" s="30">
        <f>SUMIF([1]route!$E$3:$E$10005,E940,[1]!Table1[18])</f>
        <v/>
      </c>
      <c r="AW940" s="30">
        <f>SUMIF([1]route!$E$3:$E$10005,E940,[1]!Table1[19])</f>
        <v/>
      </c>
      <c r="AX940" s="30">
        <f>SUMIF([1]route!$E$3:$E$10005,E940,[1]!Table1[20])</f>
        <v/>
      </c>
      <c r="AY940" s="30">
        <f>SUMIF([1]route!$E$3:$E$10005,E940,[1]!Table1[21])</f>
        <v/>
      </c>
      <c r="AZ940" s="30">
        <f>SUMIF([1]route!$E$3:$E$10005,E940,[1]!Table1[22])</f>
        <v/>
      </c>
      <c r="BA940" s="30">
        <f>SUMIF([1]route!$E$3:$E$10005,E940,[1]!Table1[23])</f>
        <v/>
      </c>
      <c r="BB940" s="30">
        <f>SUMIF([1]route!$E$3:$E$10005,E940,[1]!Table1[24])</f>
        <v/>
      </c>
      <c r="BC940" s="30">
        <f>SUMIF([1]route!$E$3:$E$10005,E940,[1]!Table1[25])</f>
        <v/>
      </c>
      <c r="BD940" s="30">
        <f>SUMIF([1]route!$E$3:$E$10005,E940,[1]!Table1[26])</f>
        <v/>
      </c>
      <c r="BE940" s="30">
        <f>SUMIF([1]route!$E$3:$E$10005,E940,[1]!Table1[27])</f>
        <v/>
      </c>
      <c r="BF940" s="30">
        <f>SUMIF([1]route!$E$3:$E$10005,E940,[1]!Table1[28])</f>
        <v/>
      </c>
      <c r="BG940" s="30">
        <f>SUMIF([1]route!$E$3:$E$10005,E940,[1]!Table1[29])</f>
        <v/>
      </c>
      <c r="BH940" s="30">
        <f>SUMIF([1]route!$E$3:$E$10005,E940,[1]!Table1[30])</f>
        <v/>
      </c>
      <c r="BI940" s="30">
        <f>SUMIF([1]route!$E$3:$E$10005,E940,[1]!Table1[31])</f>
        <v/>
      </c>
      <c r="BJ940" s="30">
        <f>SUMIF([1]route!$E$3:$E$10005,E940,[1]!Table1[Remain PO])</f>
        <v/>
      </c>
      <c r="BK940" s="31">
        <f>SUMIF([1]route!$E$3:$E$10005,E940,[1]!Table1[N+1])</f>
        <v/>
      </c>
      <c r="BL940" s="31">
        <f>SUMIF([1]route!$E$3:$E$10005,E940,[1]!Table1[N+2])</f>
        <v/>
      </c>
      <c r="BM940" s="31">
        <f>SUMIF([1]route!$E$3:$E$10005,E940,[1]!Table1[N+3])</f>
        <v/>
      </c>
      <c r="BN940" s="32">
        <f>SUMIF([1]route!$E$3:$E$10005,E940,[1]!Table1[N+4])</f>
        <v/>
      </c>
      <c r="BP940" s="37">
        <f>$V940-$AD940</f>
        <v/>
      </c>
      <c r="BQ940" s="35">
        <f>BP940-AE940</f>
        <v/>
      </c>
      <c r="BR940" s="35">
        <f>BQ940-AF940</f>
        <v/>
      </c>
      <c r="BS940" s="35">
        <f>BR940-AG940</f>
        <v/>
      </c>
      <c r="BT940" s="35">
        <f>BS940-AH940</f>
        <v/>
      </c>
      <c r="BU940" s="35">
        <f>BT940-AI940</f>
        <v/>
      </c>
      <c r="BV940" s="35">
        <f>BU940-AJ940</f>
        <v/>
      </c>
      <c r="BW940" s="35">
        <f>BV940-AK940</f>
        <v/>
      </c>
      <c r="BX940" s="35">
        <f>BW940-AL940</f>
        <v/>
      </c>
      <c r="BY940" s="35">
        <f>BX940-AM940</f>
        <v/>
      </c>
      <c r="BZ940" s="35">
        <f>BY940-AN940</f>
        <v/>
      </c>
      <c r="CA940" s="35">
        <f>BZ940-AO940</f>
        <v/>
      </c>
      <c r="CB940" s="35">
        <f>CA940-AP940</f>
        <v/>
      </c>
      <c r="CC940" s="35">
        <f>CB940-AQ940</f>
        <v/>
      </c>
      <c r="CD940" s="35">
        <f>CC940-AR940</f>
        <v/>
      </c>
      <c r="CE940" s="35">
        <f>CD940-AS940</f>
        <v/>
      </c>
      <c r="CF940" s="35">
        <f>CE940-AT940</f>
        <v/>
      </c>
      <c r="CG940" s="35">
        <f>CF940-AU940</f>
        <v/>
      </c>
      <c r="CH940" s="35">
        <f>CG940-AV940</f>
        <v/>
      </c>
      <c r="CI940" s="35">
        <f>CH940-AW940</f>
        <v/>
      </c>
      <c r="CJ940" s="35">
        <f>CI940-AX940</f>
        <v/>
      </c>
      <c r="CK940" s="35">
        <f>CJ940-AY940</f>
        <v/>
      </c>
      <c r="CL940" s="35">
        <f>CK940-AZ940</f>
        <v/>
      </c>
      <c r="CM940" s="35">
        <f>CL940-BA940</f>
        <v/>
      </c>
      <c r="CN940" s="35">
        <f>CM940-BB940</f>
        <v/>
      </c>
      <c r="CO940" s="35">
        <f>CN940-BC940</f>
        <v/>
      </c>
      <c r="CP940" s="35">
        <f>CO940-BD940</f>
        <v/>
      </c>
      <c r="CQ940" s="35">
        <f>CP940-BE940</f>
        <v/>
      </c>
      <c r="CR940" s="35">
        <f>CQ940-BF940</f>
        <v/>
      </c>
      <c r="CS940" s="35">
        <f>CR940-BG940</f>
        <v/>
      </c>
      <c r="CT940" s="35">
        <f>CS940-BH940</f>
        <v/>
      </c>
      <c r="CU940" s="35">
        <f>CT940-BI940</f>
        <v/>
      </c>
      <c r="CV940" s="35">
        <f>CU940-BJ940</f>
        <v/>
      </c>
      <c r="CW940" s="38">
        <f>CV940-BK940</f>
        <v/>
      </c>
      <c r="CX940" s="38">
        <f>CW940-BL940</f>
        <v/>
      </c>
      <c r="CY940" s="38">
        <f>CX940-BM940</f>
        <v/>
      </c>
      <c r="CZ940" s="39">
        <f>CY940-BN940</f>
        <v/>
      </c>
      <c r="DA940" s="35" t="n"/>
    </row>
    <row r="941">
      <c r="D941" s="19" t="n"/>
      <c r="E941" s="19" t="n"/>
      <c r="F941" s="21" t="n"/>
      <c r="G941" s="21" t="n"/>
      <c r="H941" s="21" t="n"/>
      <c r="I941" s="19" t="n"/>
      <c r="J941" s="19" t="n"/>
      <c r="K941" s="21" t="n"/>
      <c r="L941" s="21" t="n"/>
      <c r="M941" s="22" t="n"/>
      <c r="N941" s="22" t="n"/>
      <c r="O941" s="19" t="n"/>
      <c r="P941" s="21" t="n"/>
      <c r="Q941" s="167">
        <f>'Cutting Rules'!AD941</f>
        <v/>
      </c>
      <c r="R941" s="168" t="n"/>
      <c r="S941" s="24" t="n"/>
      <c r="T941" s="169" t="inlineStr"/>
      <c r="U941" s="19" t="n"/>
      <c r="V941" s="25" t="n"/>
      <c r="W941" s="26" t="n"/>
      <c r="X941" s="27" t="n"/>
      <c r="Y941" s="47" t="n"/>
      <c r="Z941" s="121">
        <f>IFERROR(VLOOKUP(E941,[1]route!$E$3:$BL$10005,59,0),"")&amp;IFERROR(VLOOKUP(E941,[1]route!$E$3:$BL$10005,60,0),"")</f>
        <v/>
      </c>
      <c r="AA941" s="172">
        <f>IF(R941&gt;V941,R941-V941,0)</f>
        <v/>
      </c>
      <c r="AB941" s="173">
        <f>AA941*O941*N941/1000</f>
        <v/>
      </c>
      <c r="AC941" s="46">
        <f>IFERROR(MATCH($X941,$BP941:$CZ941,0),"")</f>
        <v/>
      </c>
      <c r="AD941" s="29" t="n">
        <v>0</v>
      </c>
      <c r="AE941" s="30">
        <f>SUMIF([1]route!$E$3:$E$10005,E941,[1]!Table1[1])</f>
        <v/>
      </c>
      <c r="AF941" s="30">
        <f>SUMIF([1]route!$E$3:$E$10005,E941,[1]!Table1[2])</f>
        <v/>
      </c>
      <c r="AG941" s="30">
        <f>SUMIF([1]route!$E$3:$E$10005,E941,[1]!Table1[3])</f>
        <v/>
      </c>
      <c r="AH941" s="30">
        <f>SUMIF([1]route!$E$3:$E$10005,E941,[1]!Table1[4])</f>
        <v/>
      </c>
      <c r="AI941" s="30">
        <f>SUMIF([1]route!$E$3:$E$10005,E941,[1]!Table1[5])</f>
        <v/>
      </c>
      <c r="AJ941" s="30">
        <f>SUMIF([1]route!$E$3:$E$10005,E941,[1]!Table1[6])</f>
        <v/>
      </c>
      <c r="AK941" s="30">
        <f>SUMIF([1]route!$E$3:$E$10005,E941,[1]!Table1[7])</f>
        <v/>
      </c>
      <c r="AL941" s="30">
        <f>SUMIF([1]route!$E$3:$E$10005,E941,[1]!Table1[8])</f>
        <v/>
      </c>
      <c r="AM941" s="30">
        <f>SUMIF([1]route!$E$3:$E$10005,E941,[1]!Table1[9])</f>
        <v/>
      </c>
      <c r="AN941" s="30">
        <f>SUMIF([1]route!$E$3:$E$10005,E941,[1]!Table1[10])</f>
        <v/>
      </c>
      <c r="AO941" s="30">
        <f>SUMIF([1]route!$E$3:$E$10005,E941,[1]!Table1[11])</f>
        <v/>
      </c>
      <c r="AP941" s="30">
        <f>SUMIF([1]route!$E$3:$E$10005,E941,[1]!Table1[12])</f>
        <v/>
      </c>
      <c r="AQ941" s="30">
        <f>SUMIF([1]route!$E$3:$E$10005,E941,[1]!Table1[13])</f>
        <v/>
      </c>
      <c r="AR941" s="30">
        <f>SUMIF([1]route!$E$3:$E$10005,E941,[1]!Table1[14])</f>
        <v/>
      </c>
      <c r="AS941" s="30">
        <f>SUMIF([1]route!$E$3:$E$10005,E941,[1]!Table1[15])</f>
        <v/>
      </c>
      <c r="AT941" s="30">
        <f>SUMIF([1]route!$E$3:$E$10005,E941,[1]!Table1[16])</f>
        <v/>
      </c>
      <c r="AU941" s="30">
        <f>SUMIF([1]route!$E$3:$E$10005,E941,[1]!Table1[17])</f>
        <v/>
      </c>
      <c r="AV941" s="30">
        <f>SUMIF([1]route!$E$3:$E$10005,E941,[1]!Table1[18])</f>
        <v/>
      </c>
      <c r="AW941" s="30">
        <f>SUMIF([1]route!$E$3:$E$10005,E941,[1]!Table1[19])</f>
        <v/>
      </c>
      <c r="AX941" s="30">
        <f>SUMIF([1]route!$E$3:$E$10005,E941,[1]!Table1[20])</f>
        <v/>
      </c>
      <c r="AY941" s="30">
        <f>SUMIF([1]route!$E$3:$E$10005,E941,[1]!Table1[21])</f>
        <v/>
      </c>
      <c r="AZ941" s="30">
        <f>SUMIF([1]route!$E$3:$E$10005,E941,[1]!Table1[22])</f>
        <v/>
      </c>
      <c r="BA941" s="30">
        <f>SUMIF([1]route!$E$3:$E$10005,E941,[1]!Table1[23])</f>
        <v/>
      </c>
      <c r="BB941" s="30">
        <f>SUMIF([1]route!$E$3:$E$10005,E941,[1]!Table1[24])</f>
        <v/>
      </c>
      <c r="BC941" s="30">
        <f>SUMIF([1]route!$E$3:$E$10005,E941,[1]!Table1[25])</f>
        <v/>
      </c>
      <c r="BD941" s="30">
        <f>SUMIF([1]route!$E$3:$E$10005,E941,[1]!Table1[26])</f>
        <v/>
      </c>
      <c r="BE941" s="30">
        <f>SUMIF([1]route!$E$3:$E$10005,E941,[1]!Table1[27])</f>
        <v/>
      </c>
      <c r="BF941" s="30">
        <f>SUMIF([1]route!$E$3:$E$10005,E941,[1]!Table1[28])</f>
        <v/>
      </c>
      <c r="BG941" s="30">
        <f>SUMIF([1]route!$E$3:$E$10005,E941,[1]!Table1[29])</f>
        <v/>
      </c>
      <c r="BH941" s="30">
        <f>SUMIF([1]route!$E$3:$E$10005,E941,[1]!Table1[30])</f>
        <v/>
      </c>
      <c r="BI941" s="30">
        <f>SUMIF([1]route!$E$3:$E$10005,E941,[1]!Table1[31])</f>
        <v/>
      </c>
      <c r="BJ941" s="30">
        <f>SUMIF([1]route!$E$3:$E$10005,E941,[1]!Table1[Remain PO])</f>
        <v/>
      </c>
      <c r="BK941" s="31">
        <f>SUMIF([1]route!$E$3:$E$10005,E941,[1]!Table1[N+1])</f>
        <v/>
      </c>
      <c r="BL941" s="31">
        <f>SUMIF([1]route!$E$3:$E$10005,E941,[1]!Table1[N+2])</f>
        <v/>
      </c>
      <c r="BM941" s="31">
        <f>SUMIF([1]route!$E$3:$E$10005,E941,[1]!Table1[N+3])</f>
        <v/>
      </c>
      <c r="BN941" s="32">
        <f>SUMIF([1]route!$E$3:$E$10005,E941,[1]!Table1[N+4])</f>
        <v/>
      </c>
      <c r="BO941" s="41" t="n"/>
      <c r="BP941" s="42">
        <f>$V941-$AD941</f>
        <v/>
      </c>
      <c r="BQ941" s="43">
        <f>BP941-AE941</f>
        <v/>
      </c>
      <c r="BR941" s="43">
        <f>BQ941-AF941</f>
        <v/>
      </c>
      <c r="BS941" s="43">
        <f>BR941-AG941</f>
        <v/>
      </c>
      <c r="BT941" s="43">
        <f>BS941-AH941</f>
        <v/>
      </c>
      <c r="BU941" s="43">
        <f>BT941-AI941</f>
        <v/>
      </c>
      <c r="BV941" s="43">
        <f>BU941-AJ941</f>
        <v/>
      </c>
      <c r="BW941" s="43">
        <f>BV941-AK941</f>
        <v/>
      </c>
      <c r="BX941" s="43">
        <f>BW941-AL941</f>
        <v/>
      </c>
      <c r="BY941" s="43">
        <f>BX941-AM941</f>
        <v/>
      </c>
      <c r="BZ941" s="43">
        <f>BY941-AN941</f>
        <v/>
      </c>
      <c r="CA941" s="43">
        <f>BZ941-AO941</f>
        <v/>
      </c>
      <c r="CB941" s="43">
        <f>CA941-AP941</f>
        <v/>
      </c>
      <c r="CC941" s="43">
        <f>CB941-AQ941</f>
        <v/>
      </c>
      <c r="CD941" s="43">
        <f>CC941-AR941</f>
        <v/>
      </c>
      <c r="CE941" s="43">
        <f>CD941-AS941</f>
        <v/>
      </c>
      <c r="CF941" s="43">
        <f>CE941-AT941</f>
        <v/>
      </c>
      <c r="CG941" s="43">
        <f>CF941-AU941</f>
        <v/>
      </c>
      <c r="CH941" s="43">
        <f>CG941-AV941</f>
        <v/>
      </c>
      <c r="CI941" s="43">
        <f>CH941-AW941</f>
        <v/>
      </c>
      <c r="CJ941" s="43">
        <f>CI941-AX941</f>
        <v/>
      </c>
      <c r="CK941" s="43">
        <f>CJ941-AY941</f>
        <v/>
      </c>
      <c r="CL941" s="43">
        <f>CK941-AZ941</f>
        <v/>
      </c>
      <c r="CM941" s="43">
        <f>CL941-BA941</f>
        <v/>
      </c>
      <c r="CN941" s="43">
        <f>CM941-BB941</f>
        <v/>
      </c>
      <c r="CO941" s="43">
        <f>CN941-BC941</f>
        <v/>
      </c>
      <c r="CP941" s="43">
        <f>CO941-BD941</f>
        <v/>
      </c>
      <c r="CQ941" s="43">
        <f>CP941-BE941</f>
        <v/>
      </c>
      <c r="CR941" s="43">
        <f>CQ941-BF941</f>
        <v/>
      </c>
      <c r="CS941" s="43">
        <f>CR941-BG941</f>
        <v/>
      </c>
      <c r="CT941" s="43">
        <f>CS941-BH941</f>
        <v/>
      </c>
      <c r="CU941" s="43">
        <f>CT941-BI941</f>
        <v/>
      </c>
      <c r="CV941" s="43">
        <f>CU941-BJ941</f>
        <v/>
      </c>
      <c r="CW941" s="44">
        <f>CV941-BK941</f>
        <v/>
      </c>
      <c r="CX941" s="44">
        <f>CW941-BL941</f>
        <v/>
      </c>
      <c r="CY941" s="44">
        <f>CX941-BM941</f>
        <v/>
      </c>
      <c r="CZ941" s="45">
        <f>CY941-BN941</f>
        <v/>
      </c>
      <c r="DA941" s="35" t="n"/>
    </row>
  </sheetData>
  <autoFilter ref="D2:AB941"/>
  <mergeCells count="3">
    <mergeCell ref="M1:N1"/>
    <mergeCell ref="O1:Q1"/>
    <mergeCell ref="T1:V1"/>
  </mergeCells>
  <pageMargins left="0.25" right="0.25" top="0.75" bottom="0.75" header="0.3" footer="0.3"/>
  <pageSetup orientation="landscape" paperSize="9" scale="27" fitToHeight="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BL502"/>
  <sheetViews>
    <sheetView zoomScale="40" zoomScaleNormal="40" workbookViewId="0">
      <pane xSplit="14" ySplit="3" topLeftCell="U13" activePane="bottomRight" state="frozen"/>
      <selection pane="topRight" activeCell="O1" sqref="O1"/>
      <selection pane="bottomLeft" activeCell="A4" sqref="A4"/>
      <selection pane="bottomRight" activeCell="AF4" sqref="AF4:BL4"/>
    </sheetView>
  </sheetViews>
  <sheetFormatPr baseColWidth="8" defaultColWidth="0" defaultRowHeight="14.4" zeroHeight="1"/>
  <cols>
    <col width="1.88671875" customWidth="1" min="1" max="1"/>
    <col width="2.33203125" customWidth="1" min="2" max="2"/>
    <col width="5.6640625" customWidth="1" min="3" max="3"/>
    <col width="4.77734375" customWidth="1" min="4" max="4"/>
    <col width="13.5546875" customWidth="1" min="5" max="5"/>
    <col width="12.33203125" customWidth="1" min="6" max="6"/>
    <col width="7.88671875" customWidth="1" min="7" max="7"/>
    <col width="7.109375" customWidth="1" min="8" max="8"/>
    <col width="8.88671875" customWidth="1" min="9" max="11"/>
    <col width="7.88671875" customWidth="1" min="12" max="12"/>
    <col width="7.44140625" customWidth="1" min="13" max="13"/>
    <col width="9" customWidth="1" min="14" max="14"/>
    <col width="13.109375" customWidth="1" min="15" max="15"/>
    <col width="14" customWidth="1" min="16" max="16"/>
    <col width="4.21875" customWidth="1" min="17" max="17"/>
    <col width="8.88671875" customWidth="1" min="18" max="18"/>
    <col width="4.109375" customWidth="1" min="19" max="19"/>
    <col width="14" customWidth="1" min="20" max="20"/>
    <col width="15.6640625" customWidth="1" min="21" max="21"/>
    <col width="0.6640625" customWidth="1" min="22" max="22"/>
    <col width="15.33203125" customWidth="1" style="174" min="23" max="23"/>
    <col width="11.109375" customWidth="1" min="24" max="24"/>
    <col width="13.88671875" customWidth="1" min="25" max="25"/>
    <col width="13.109375" customWidth="1" min="26" max="26"/>
    <col width="0.88671875" customWidth="1" min="27" max="30"/>
    <col width="16.44140625" customWidth="1" min="31" max="31"/>
    <col width="9.44140625" customWidth="1" min="32" max="33"/>
    <col width="11.6640625" customWidth="1" min="34" max="34"/>
    <col width="9.44140625" customWidth="1" min="35" max="38"/>
    <col width="11.77734375" customWidth="1" min="39" max="39"/>
    <col width="9.44140625" customWidth="1" min="40" max="41"/>
    <col width="10.21875" customWidth="1" min="42" max="42"/>
    <col width="9.44140625" customWidth="1" min="43" max="44"/>
    <col width="9.6640625" customWidth="1" min="45" max="45"/>
    <col width="9" customWidth="1" min="46" max="46"/>
    <col width="8.77734375" customWidth="1" min="47" max="47"/>
    <col width="9.44140625" customWidth="1" min="48" max="49"/>
    <col width="11.44140625" customWidth="1" min="50" max="50"/>
    <col width="9.44140625" customWidth="1" min="51" max="52"/>
    <col width="11.21875" customWidth="1" min="53" max="53"/>
    <col width="9.44140625" customWidth="1" min="54" max="54"/>
    <col width="11.44140625" customWidth="1" min="55" max="55"/>
    <col width="9.44140625" customWidth="1" min="56" max="62"/>
    <col width="11.109375" customWidth="1" min="63" max="63"/>
    <col width="9.44140625" customWidth="1" min="64" max="64"/>
    <col width="1.6640625" customWidth="1" min="65" max="65"/>
    <col hidden="1" width="8.88671875" customWidth="1" min="66" max="16384"/>
  </cols>
  <sheetData>
    <row r="1" ht="22.2" customHeight="1" thickBot="1">
      <c r="P1" s="175">
        <f>SUBTOTAL(9,P4:P9999)</f>
        <v/>
      </c>
      <c r="Q1" s="140" t="n"/>
      <c r="R1" s="140" t="n"/>
      <c r="S1" s="140" t="n"/>
      <c r="T1" s="175">
        <f>SUBTOTAL(9,T4:T9999)</f>
        <v/>
      </c>
      <c r="U1" s="176">
        <f>SUBTOTAL(9,U4:U9999)</f>
        <v/>
      </c>
      <c r="V1" s="140" t="n"/>
      <c r="W1" s="177" t="n"/>
      <c r="X1" s="140" t="n"/>
      <c r="Y1" s="176">
        <f>SUBTOTAL(9,Y4:Y9999)</f>
        <v/>
      </c>
      <c r="Z1" s="176">
        <f>SUBTOTAL(9,Z4:Z4999)/1000</f>
        <v/>
      </c>
    </row>
    <row r="2" ht="33" customHeight="1" thickBot="1">
      <c r="A2" s="105" t="inlineStr">
        <is>
          <t>在庫情報 &amp; 生産予定</t>
        </is>
      </c>
      <c r="B2" s="79" t="n"/>
      <c r="C2" s="80" t="n"/>
      <c r="D2" s="80" t="n"/>
      <c r="E2" s="80" t="n"/>
      <c r="F2" s="80" t="n"/>
      <c r="G2" s="81" t="inlineStr">
        <is>
          <t>2023年</t>
        </is>
      </c>
      <c r="H2" s="81" t="n">
        <v>12</v>
      </c>
      <c r="I2" s="82" t="inlineStr">
        <is>
          <t>月</t>
        </is>
      </c>
      <c r="J2" s="151" t="n"/>
      <c r="K2" s="178" t="n"/>
      <c r="L2" s="179" t="inlineStr">
        <is>
          <t> </t>
        </is>
      </c>
      <c r="M2" s="178" t="n"/>
      <c r="N2" s="180" t="inlineStr">
        <is>
          <t> </t>
        </is>
      </c>
      <c r="O2" s="181" t="inlineStr">
        <is>
          <t> </t>
        </is>
      </c>
      <c r="P2" s="181" t="n"/>
      <c r="Q2" s="181" t="n"/>
      <c r="R2" s="181" t="n"/>
      <c r="S2" s="182" t="n"/>
      <c r="T2" s="86" t="inlineStr">
        <is>
          <t>現在庫</t>
        </is>
      </c>
      <c r="U2" s="87">
        <f>(H2-1)&amp;"月"</f>
        <v/>
      </c>
      <c r="V2" s="87" t="n"/>
      <c r="W2" s="183" t="inlineStr">
        <is>
          <t>終了日</t>
        </is>
      </c>
      <c r="X2" s="89" t="inlineStr">
        <is>
          <t>注意</t>
        </is>
      </c>
      <c r="Y2" s="90" t="inlineStr">
        <is>
          <t>生産予定</t>
        </is>
      </c>
      <c r="Z2" s="91">
        <f>H2&amp;"月"</f>
        <v/>
      </c>
      <c r="AA2" s="58" t="n"/>
      <c r="AB2" s="58" t="n"/>
      <c r="AE2" s="152" t="inlineStr">
        <is>
          <t>生産計画</t>
        </is>
      </c>
      <c r="AF2" s="155" t="n"/>
      <c r="AG2" s="155" t="n"/>
      <c r="AH2" s="155" t="n"/>
      <c r="AI2" s="155" t="n"/>
      <c r="AJ2" s="155" t="n"/>
      <c r="AK2" s="155" t="n"/>
      <c r="AL2" s="155" t="n"/>
      <c r="AM2" s="155" t="n"/>
      <c r="AN2" s="155" t="n"/>
      <c r="AO2" s="155" t="n"/>
      <c r="AP2" s="155" t="n"/>
      <c r="AQ2" s="155" t="n"/>
      <c r="AR2" s="155" t="n"/>
      <c r="AS2" s="155" t="n"/>
      <c r="AT2" s="155" t="n"/>
      <c r="AU2" s="155" t="n"/>
      <c r="AV2" s="155" t="n"/>
      <c r="AW2" s="155" t="n"/>
      <c r="AX2" s="155" t="n"/>
      <c r="AY2" s="155" t="n"/>
      <c r="AZ2" s="155" t="n"/>
      <c r="BA2" s="155" t="n"/>
      <c r="BB2" s="155" t="n"/>
      <c r="BC2" s="155" t="n"/>
      <c r="BD2" s="155" t="n"/>
      <c r="BE2" s="155" t="n"/>
      <c r="BF2" s="155" t="n"/>
      <c r="BG2" s="155" t="n"/>
      <c r="BH2" s="155" t="n"/>
      <c r="BI2" s="155" t="n"/>
      <c r="BJ2" s="155" t="n"/>
      <c r="BK2" s="155" t="n"/>
      <c r="BL2" s="25" t="n"/>
    </row>
    <row r="3" ht="53.4" customHeight="1">
      <c r="A3" s="106" t="inlineStr">
        <is>
          <t>No</t>
        </is>
      </c>
      <c r="B3" s="92" t="inlineStr">
        <is>
          <t>ロール</t>
        </is>
      </c>
      <c r="C3" s="93" t="inlineStr">
        <is>
          <t>Code</t>
        </is>
      </c>
      <c r="D3" s="93" t="inlineStr">
        <is>
          <t>Item Code</t>
        </is>
      </c>
      <c r="E3" s="93" t="inlineStr">
        <is>
          <t>Customer</t>
        </is>
      </c>
      <c r="F3" s="93" t="inlineStr">
        <is>
          <t>Material</t>
        </is>
      </c>
      <c r="G3" s="93" t="inlineStr">
        <is>
          <t>Beat</t>
        </is>
      </c>
      <c r="H3" s="93" t="inlineStr">
        <is>
          <t>Sur</t>
        </is>
      </c>
      <c r="I3" s="93" t="inlineStr">
        <is>
          <t>D1</t>
        </is>
      </c>
      <c r="J3" s="93" t="inlineStr">
        <is>
          <t>D2</t>
        </is>
      </c>
      <c r="K3" s="93" t="inlineStr">
        <is>
          <t>T</t>
        </is>
      </c>
      <c r="L3" s="93" t="inlineStr">
        <is>
          <t>L</t>
        </is>
      </c>
      <c r="M3" s="93" t="inlineStr">
        <is>
          <t>Kg/m</t>
        </is>
      </c>
      <c r="N3" s="93" t="inlineStr">
        <is>
          <t>Process
(C.P/E)</t>
        </is>
      </c>
      <c r="O3" s="93" t="inlineStr">
        <is>
          <t>Cutting Rules
L1|L2|…</t>
        </is>
      </c>
      <c r="P3" s="93" t="inlineStr">
        <is>
          <t>FO&amp;FC
(Pcs)</t>
        </is>
      </c>
      <c r="Q3" s="93" t="inlineStr">
        <is>
          <t> </t>
        </is>
      </c>
      <c r="R3" s="93" t="inlineStr">
        <is>
          <t>スリット
(Kg)</t>
        </is>
      </c>
      <c r="S3" s="94" t="inlineStr">
        <is>
          <t> </t>
        </is>
      </c>
      <c r="T3" s="95" t="inlineStr">
        <is>
          <t>本数
(Pcs)</t>
        </is>
      </c>
      <c r="U3" s="96" t="inlineStr">
        <is>
          <t>重量
(Kg)</t>
        </is>
      </c>
      <c r="V3" s="96" t="n"/>
      <c r="W3" s="184" t="inlineStr">
        <is>
          <t>年.月.日</t>
        </is>
      </c>
      <c r="X3" s="98" t="inlineStr">
        <is>
          <t>コメント</t>
        </is>
      </c>
      <c r="Y3" s="99" t="inlineStr">
        <is>
          <t>本数
(Pcs)</t>
        </is>
      </c>
      <c r="Z3" s="100" t="inlineStr">
        <is>
          <t>重量
(Kg)</t>
        </is>
      </c>
      <c r="AA3" s="59" t="n"/>
      <c r="AB3" s="59" t="n"/>
      <c r="AE3" s="128" t="inlineStr">
        <is>
          <t>サイズ</t>
        </is>
      </c>
      <c r="AF3" s="129" t="inlineStr">
        <is>
          <t>15.9x0.00</t>
        </is>
      </c>
      <c r="AG3" s="129" t="inlineStr">
        <is>
          <t>17.3x0.00</t>
        </is>
      </c>
      <c r="AH3" s="129" t="inlineStr">
        <is>
          <t>19.1x0.00</t>
        </is>
      </c>
      <c r="AI3" s="129" t="inlineStr">
        <is>
          <t>20.0x20.0</t>
        </is>
      </c>
      <c r="AJ3" s="129" t="inlineStr">
        <is>
          <t>21.7x0.00</t>
        </is>
      </c>
      <c r="AK3" s="129" t="inlineStr">
        <is>
          <t>22.2x0.00</t>
        </is>
      </c>
      <c r="AL3" s="129" t="inlineStr">
        <is>
          <t>25.0x55.0</t>
        </is>
      </c>
      <c r="AM3" s="129" t="inlineStr">
        <is>
          <t>25.4x0.00</t>
        </is>
      </c>
      <c r="AN3" s="129" t="inlineStr">
        <is>
          <t>28.6x0.00</t>
        </is>
      </c>
      <c r="AO3" s="129" t="inlineStr">
        <is>
          <t>29.4x0.00</t>
        </is>
      </c>
      <c r="AP3" s="129" t="inlineStr">
        <is>
          <t>31.8x0.00</t>
        </is>
      </c>
      <c r="AQ3" s="129" t="inlineStr">
        <is>
          <t>32.0x32.0</t>
        </is>
      </c>
      <c r="AR3" s="129" t="inlineStr">
        <is>
          <t>34.0x0.00</t>
        </is>
      </c>
      <c r="AS3" s="129" t="inlineStr">
        <is>
          <t>35.0x0.00</t>
        </is>
      </c>
      <c r="AT3" s="129" t="inlineStr">
        <is>
          <t>38.1x0.00</t>
        </is>
      </c>
      <c r="AU3" s="129" t="inlineStr">
        <is>
          <t>38.1x31.7</t>
        </is>
      </c>
      <c r="AV3" s="129" t="inlineStr">
        <is>
          <t>38.1x38.1</t>
        </is>
      </c>
      <c r="AW3" s="129" t="inlineStr">
        <is>
          <t>40.0x25.0</t>
        </is>
      </c>
      <c r="AX3" s="129" t="inlineStr">
        <is>
          <t>40.0x20.0</t>
        </is>
      </c>
      <c r="AY3" s="129" t="inlineStr">
        <is>
          <t>41.0x0.00</t>
        </is>
      </c>
      <c r="AZ3" s="129" t="inlineStr">
        <is>
          <t>42.7x0.00</t>
        </is>
      </c>
      <c r="BA3" s="129" t="inlineStr">
        <is>
          <t>45.0x0.00</t>
        </is>
      </c>
      <c r="BB3" s="129" t="inlineStr">
        <is>
          <t>46.0x38.0</t>
        </is>
      </c>
      <c r="BC3" s="129" t="inlineStr">
        <is>
          <t>48.6x0.00</t>
        </is>
      </c>
      <c r="BD3" s="129" t="inlineStr">
        <is>
          <t>50.0x20.0</t>
        </is>
      </c>
      <c r="BE3" s="129" t="inlineStr">
        <is>
          <t>50.0x30.0</t>
        </is>
      </c>
      <c r="BF3" s="129" t="inlineStr">
        <is>
          <t>50.0x25.0</t>
        </is>
      </c>
      <c r="BG3" s="129" t="inlineStr">
        <is>
          <t>50.8x0.00</t>
        </is>
      </c>
      <c r="BH3" s="129" t="inlineStr">
        <is>
          <t>54.0x20.0</t>
        </is>
      </c>
      <c r="BI3" s="129" t="inlineStr">
        <is>
          <t>54.0x0.00</t>
        </is>
      </c>
      <c r="BJ3" s="129" t="inlineStr">
        <is>
          <t>60.5x0.00</t>
        </is>
      </c>
      <c r="BK3" s="129" t="inlineStr">
        <is>
          <t>60.8x0.00</t>
        </is>
      </c>
      <c r="BL3" s="129" t="inlineStr">
        <is>
          <t>76.3x0.00</t>
        </is>
      </c>
    </row>
    <row r="4" ht="18" customHeight="1">
      <c r="A4" s="107" t="n">
        <v>1</v>
      </c>
      <c r="B4" s="143">
        <f>I4&amp;"x"&amp;J4</f>
        <v/>
      </c>
      <c r="C4" s="101" t="inlineStr">
        <is>
          <t>|0200220139|12.70|0.00|1.600|0.0005490NBC</t>
        </is>
      </c>
      <c r="D4" s="101" t="inlineStr">
        <is>
          <t>|0200220139|12.70|0.00|1.600|0.000</t>
        </is>
      </c>
      <c r="E4" s="101" t="inlineStr">
        <is>
          <t>KMV||||||||||||</t>
        </is>
      </c>
      <c r="F4" s="101" t="inlineStr">
        <is>
          <t>STKM11A</t>
        </is>
      </c>
      <c r="G4" s="101" t="inlineStr">
        <is>
          <t>NBC</t>
        </is>
      </c>
      <c r="H4" s="101" t="inlineStr">
        <is>
          <t>P</t>
        </is>
      </c>
      <c r="I4" s="101" t="inlineStr">
        <is>
          <t>12.7</t>
        </is>
      </c>
      <c r="J4" s="101" t="inlineStr">
        <is>
          <t>0.00</t>
        </is>
      </c>
      <c r="K4" s="101" t="inlineStr">
        <is>
          <t>1.60</t>
        </is>
      </c>
      <c r="L4" s="101" t="inlineStr">
        <is>
          <t>5490</t>
        </is>
      </c>
      <c r="M4" s="185" t="n">
        <v>0.438</v>
      </c>
      <c r="N4" s="101" t="inlineStr">
        <is>
          <t>C</t>
        </is>
      </c>
      <c r="O4" s="186" t="inlineStr">
        <is>
          <t>411.8-5490-----------</t>
        </is>
      </c>
      <c r="P4" s="186" t="n">
        <v>73.84615384615384</v>
      </c>
      <c r="Q4" s="101" t="n"/>
      <c r="R4" s="101" t="inlineStr"/>
      <c r="S4" s="101" t="n"/>
      <c r="T4" s="186" t="n">
        <v>327</v>
      </c>
      <c r="U4" s="187" t="n">
        <v>786.31074</v>
      </c>
      <c r="V4" s="186" t="e">
        <v>#N/A</v>
      </c>
      <c r="W4" s="188" t="inlineStr"/>
      <c r="X4" s="101" t="inlineStr"/>
      <c r="Y4" s="186" t="n">
        <v>0</v>
      </c>
      <c r="Z4" s="187" t="n">
        <v>0</v>
      </c>
      <c r="AA4" s="189" t="n"/>
      <c r="AB4" s="189" t="n"/>
      <c r="AE4" s="190" t="inlineStr">
        <is>
          <t>重量(T)</t>
        </is>
      </c>
      <c r="AF4" s="191">
        <f>SUMIF($B$4:$B$497,AF3,$Z$4:$Z$502)/1000</f>
        <v/>
      </c>
      <c r="AG4" s="191">
        <f>SUMIF($B$4:$B$497,AG3,$Z$4:$Z$502)/1000</f>
        <v/>
      </c>
      <c r="AH4" s="191">
        <f>SUMIF($B$4:$B$497,AH3,$Z$4:$Z$502)/1000</f>
        <v/>
      </c>
      <c r="AI4" s="191">
        <f>SUMIF($B$4:$B$497,AI3,$Z$4:$Z$502)/1000</f>
        <v/>
      </c>
      <c r="AJ4" s="191">
        <f>SUMIF($B$4:$B$497,AJ3,$Z$4:$Z$502)/1000</f>
        <v/>
      </c>
      <c r="AK4" s="191">
        <f>SUMIF($B$4:$B$497,AK3,$Z$4:$Z$502)/1000</f>
        <v/>
      </c>
      <c r="AL4" s="191">
        <f>SUMIF($B$4:$B$497,AL3,$Z$4:$Z$502)/1000</f>
        <v/>
      </c>
      <c r="AM4" s="191">
        <f>SUMIF($B$4:$B$497,AM3,$Z$4:$Z$502)/1000</f>
        <v/>
      </c>
      <c r="AN4" s="191">
        <f>SUMIF($B$4:$B$497,AN3,$Z$4:$Z$502)/1000</f>
        <v/>
      </c>
      <c r="AO4" s="191">
        <f>SUMIF($B$4:$B$497,AO3,$Z$4:$Z$502)/1000</f>
        <v/>
      </c>
      <c r="AP4" s="191">
        <f>SUMIF($B$4:$B$497,AP3,$Z$4:$Z$502)/1000</f>
        <v/>
      </c>
      <c r="AQ4" s="191">
        <f>SUMIF($B$4:$B$497,AQ3,$Z$4:$Z$502)/1000</f>
        <v/>
      </c>
      <c r="AR4" s="191">
        <f>SUMIF($B$4:$B$497,AR3,$Z$4:$Z$502)/1000</f>
        <v/>
      </c>
      <c r="AS4" s="191">
        <f>SUMIF($B$4:$B$497,AS3,$Z$4:$Z$502)/1000</f>
        <v/>
      </c>
      <c r="AT4" s="191">
        <f>SUMIF($B$4:$B$497,AT3,$Z$4:$Z$502)/1000</f>
        <v/>
      </c>
      <c r="AU4" s="191">
        <f>SUMIF($B$4:$B$497,AU3,$Z$4:$Z$502)/1000</f>
        <v/>
      </c>
      <c r="AV4" s="191">
        <f>SUMIF($B$4:$B$497,AV3,$Z$4:$Z$502)/1000</f>
        <v/>
      </c>
      <c r="AW4" s="191">
        <f>SUMIF($B$4:$B$497,AW3,$Z$4:$Z$502)/1000</f>
        <v/>
      </c>
      <c r="AX4" s="191">
        <f>SUMIF($B$4:$B$497,AX3,$Z$4:$Z$502)/1000</f>
        <v/>
      </c>
      <c r="AY4" s="191">
        <f>SUMIF($B$4:$B$497,AY3,$Z$4:$Z$502)/1000</f>
        <v/>
      </c>
      <c r="AZ4" s="191">
        <f>SUMIF($B$4:$B$497,AZ3,$Z$4:$Z$502)/1000</f>
        <v/>
      </c>
      <c r="BA4" s="191">
        <f>SUMIF($B$4:$B$497,BA3,$Z$4:$Z$502)/1000</f>
        <v/>
      </c>
      <c r="BB4" s="191">
        <f>SUMIF($B$4:$B$497,BB3,$Z$4:$Z$502)/1000</f>
        <v/>
      </c>
      <c r="BC4" s="191">
        <f>SUMIF($B$4:$B$497,BC3,$Z$4:$Z$502)/1000</f>
        <v/>
      </c>
      <c r="BD4" s="191">
        <f>SUMIF($B$4:$B$497,BD3,$Z$4:$Z$502)/1000</f>
        <v/>
      </c>
      <c r="BE4" s="191">
        <f>SUMIF($B$4:$B$497,BE3,$Z$4:$Z$502)/1000</f>
        <v/>
      </c>
      <c r="BF4" s="191">
        <f>SUMIF($B$4:$B$497,BF3,$Z$4:$Z$502)/1000</f>
        <v/>
      </c>
      <c r="BG4" s="191">
        <f>SUMIF($B$4:$B$497,BG3,$Z$4:$Z$502)/1000</f>
        <v/>
      </c>
      <c r="BH4" s="191">
        <f>SUMIF($B$4:$B$497,BH3,$Z$4:$Z$502)/1000</f>
        <v/>
      </c>
      <c r="BI4" s="191">
        <f>SUMIF($B$4:$B$497,BI3,$Z$4:$Z$502)/1000</f>
        <v/>
      </c>
      <c r="BJ4" s="191">
        <f>SUMIF($B$4:$B$497,BJ3,$Z$4:$Z$502)/1000</f>
        <v/>
      </c>
      <c r="BK4" s="191">
        <f>SUMIF($B$4:$B$497,BK3,$Z$4:$Z$502)/1000</f>
        <v/>
      </c>
      <c r="BL4" s="191">
        <f>SUMIF($B$4:$B$497,BL3,$Z$4:$Z$502)/1000</f>
        <v/>
      </c>
    </row>
    <row r="5" ht="18" customHeight="1">
      <c r="A5" s="107" t="n">
        <v>2</v>
      </c>
      <c r="B5" s="143">
        <f>I5&amp;"x"&amp;J5</f>
        <v/>
      </c>
      <c r="C5" s="101" t="inlineStr">
        <is>
          <t>|0200220139|12.70|0.00|2.000|0.0004870NBC</t>
        </is>
      </c>
      <c r="D5" s="101" t="inlineStr">
        <is>
          <t>|0200220139|12.70|0.00|2.000|0.000</t>
        </is>
      </c>
      <c r="E5" s="101" t="inlineStr">
        <is>
          <t>TSVN|TOYOTA|||||||||||</t>
        </is>
      </c>
      <c r="F5" s="101" t="inlineStr">
        <is>
          <t>STKM11A</t>
        </is>
      </c>
      <c r="G5" s="101" t="inlineStr">
        <is>
          <t>NBC</t>
        </is>
      </c>
      <c r="H5" s="101" t="inlineStr">
        <is>
          <t>P</t>
        </is>
      </c>
      <c r="I5" s="101" t="inlineStr">
        <is>
          <t>12.7</t>
        </is>
      </c>
      <c r="J5" s="101" t="inlineStr">
        <is>
          <t>0.00</t>
        </is>
      </c>
      <c r="K5" s="101" t="inlineStr">
        <is>
          <t>2.00</t>
        </is>
      </c>
      <c r="L5" s="101" t="inlineStr">
        <is>
          <t>4870</t>
        </is>
      </c>
      <c r="M5" s="185" t="n">
        <v>0.528</v>
      </c>
      <c r="N5" s="101" t="inlineStr">
        <is>
          <t>C</t>
        </is>
      </c>
      <c r="O5" s="186" t="inlineStr">
        <is>
          <t>280.5-396.3-4870----------</t>
        </is>
      </c>
      <c r="P5" s="186" t="n">
        <v>0</v>
      </c>
      <c r="Q5" s="101" t="n"/>
      <c r="R5" s="101" t="inlineStr"/>
      <c r="S5" s="101" t="n"/>
      <c r="T5" s="186" t="n">
        <v>986</v>
      </c>
      <c r="U5" s="187" t="n">
        <v>2535.36096</v>
      </c>
      <c r="V5" s="186" t="e">
        <v>#N/A</v>
      </c>
      <c r="W5" s="192" t="inlineStr"/>
      <c r="X5" s="101" t="inlineStr"/>
      <c r="Y5" s="186" t="n">
        <v>0</v>
      </c>
      <c r="Z5" s="187" t="n">
        <v>0</v>
      </c>
      <c r="AA5" s="189" t="n"/>
      <c r="AB5" s="189" t="n"/>
      <c r="AE5" s="193" t="inlineStr">
        <is>
          <t>終了日</t>
        </is>
      </c>
      <c r="AF5" s="134">
        <f>IF(VLOOKUP(AF3,$AE$9:$AU$41,17,0)&gt;0,VLOOKUP(AF3,$AE$9:$AU$41,17,0),"")</f>
        <v/>
      </c>
      <c r="AG5" s="134">
        <f>IF(VLOOKUP(AG3,$AE$9:$AU$41,17,0)&gt;0,VLOOKUP(AG3,$AE$9:$AU$41,17,0),"")</f>
        <v/>
      </c>
      <c r="AH5" s="134">
        <f>IF(VLOOKUP(AH3,$AE$9:$AU$41,17,0)&gt;0,VLOOKUP(AH3,$AE$9:$AU$41,17,0),"")</f>
        <v/>
      </c>
      <c r="AI5" s="134">
        <f>IF(VLOOKUP(AI3,$AE$9:$AU$41,17,0)&gt;0,VLOOKUP(AI3,$AE$9:$AU$41,17,0),"")</f>
        <v/>
      </c>
      <c r="AJ5" s="134">
        <f>IF(VLOOKUP(AJ3,$AE$9:$AU$41,17,0)&gt;0,VLOOKUP(AJ3,$AE$9:$AU$41,17,0),"")</f>
        <v/>
      </c>
      <c r="AK5" s="134">
        <f>IF(VLOOKUP(AK3,$AE$9:$AU$41,17,0)&gt;0,VLOOKUP(AK3,$AE$9:$AU$41,17,0),"")</f>
        <v/>
      </c>
      <c r="AL5" s="134">
        <f>IF(VLOOKUP(AL3,$AE$9:$AU$41,17,0)&gt;0,VLOOKUP(AL3,$AE$9:$AU$41,17,0),"")</f>
        <v/>
      </c>
      <c r="AM5" s="134">
        <f>IF(VLOOKUP(AM3,$AE$9:$AU$41,17,0)&gt;0,VLOOKUP(AM3,$AE$9:$AU$41,17,0),"")</f>
        <v/>
      </c>
      <c r="AN5" s="134">
        <f>IF(VLOOKUP(AN3,$AE$9:$AU$41,17,0)&gt;0,VLOOKUP(AN3,$AE$9:$AU$41,17,0),"")</f>
        <v/>
      </c>
      <c r="AO5" s="134">
        <f>IF(VLOOKUP(AO3,$AE$9:$AU$41,17,0)&gt;0,VLOOKUP(AO3,$AE$9:$AU$41,17,0),"")</f>
        <v/>
      </c>
      <c r="AP5" s="134">
        <f>IF(VLOOKUP(AP3,$AE$9:$AU$41,17,0)&gt;0,VLOOKUP(AP3,$AE$9:$AU$41,17,0),"")</f>
        <v/>
      </c>
      <c r="AQ5" s="134">
        <f>IF(VLOOKUP(AQ3,$AE$9:$AU$41,17,0)&gt;0,VLOOKUP(AQ3,$AE$9:$AU$41,17,0),"")</f>
        <v/>
      </c>
      <c r="AR5" s="134">
        <f>IF(VLOOKUP(AR3,$AE$9:$AU$41,17,0)&gt;0,VLOOKUP(AR3,$AE$9:$AU$41,17,0),"")</f>
        <v/>
      </c>
      <c r="AS5" s="134">
        <f>IF(VLOOKUP(AS3,$AE$9:$AU$41,17,0)&gt;0,VLOOKUP(AS3,$AE$9:$AU$41,17,0),"")</f>
        <v/>
      </c>
      <c r="AT5" s="134">
        <f>IF(VLOOKUP(AT3,$AE$9:$AU$41,17,0)&gt;0,VLOOKUP(AT3,$AE$9:$AU$41,17,0),"")</f>
        <v/>
      </c>
      <c r="AU5" s="134">
        <f>IF(VLOOKUP(AU3,$AE$9:$AU$41,17,0)&gt;0,VLOOKUP(AU3,$AE$9:$AU$41,17,0),"")</f>
        <v/>
      </c>
      <c r="AV5" s="134">
        <f>IF(VLOOKUP(AV3,$AE$9:$AU$41,17,0)&gt;0,VLOOKUP(AV3,$AE$9:$AU$41,17,0),"")</f>
        <v/>
      </c>
      <c r="AW5" s="134">
        <f>IF(VLOOKUP(AW3,$AE$9:$AU$41,17,0)&gt;0,VLOOKUP(AW3,$AE$9:$AU$41,17,0),"")</f>
        <v/>
      </c>
      <c r="AX5" s="134">
        <f>IF(VLOOKUP(AX3,$AE$9:$AU$41,17,0)&gt;0,VLOOKUP(AX3,$AE$9:$AU$41,17,0),"")</f>
        <v/>
      </c>
      <c r="AY5" s="134">
        <f>IF(VLOOKUP(AY3,$AE$9:$AU$41,17,0)&gt;0,VLOOKUP(AY3,$AE$9:$AU$41,17,0),"")</f>
        <v/>
      </c>
      <c r="AZ5" s="134">
        <f>IF(VLOOKUP(AZ3,$AE$9:$AU$41,17,0)&gt;0,VLOOKUP(AZ3,$AE$9:$AU$41,17,0),"")</f>
        <v/>
      </c>
      <c r="BA5" s="134">
        <f>IF(VLOOKUP(BA3,$AE$9:$AU$41,17,0)&gt;0,VLOOKUP(BA3,$AE$9:$AU$41,17,0),"")</f>
        <v/>
      </c>
      <c r="BB5" s="134">
        <f>IF(VLOOKUP(BB3,$AE$9:$AU$41,17,0)&gt;0,VLOOKUP(BB3,$AE$9:$AU$41,17,0),"")</f>
        <v/>
      </c>
      <c r="BC5" s="134">
        <f>IF(VLOOKUP(BC3,$AE$9:$AU$41,17,0)&gt;0,VLOOKUP(BC3,$AE$9:$AU$41,17,0),"")</f>
        <v/>
      </c>
      <c r="BD5" s="134">
        <f>IF(VLOOKUP(BD3,$AE$9:$AU$41,17,0)&gt;0,VLOOKUP(BD3,$AE$9:$AU$41,17,0),"")</f>
        <v/>
      </c>
      <c r="BE5" s="134">
        <f>IF(VLOOKUP(BE3,$AE$9:$AU$41,17,0)&gt;0,VLOOKUP(BE3,$AE$9:$AU$41,17,0),"")</f>
        <v/>
      </c>
      <c r="BF5" s="134">
        <f>IF(VLOOKUP(BF3,$AE$9:$AU$41,17,0)&gt;0,VLOOKUP(BF3,$AE$9:$AU$41,17,0),"")</f>
        <v/>
      </c>
      <c r="BG5" s="134">
        <f>IF(VLOOKUP(BG3,$AE$9:$AU$41,17,0)&gt;0,VLOOKUP(BG3,$AE$9:$AU$41,17,0),"")</f>
        <v/>
      </c>
      <c r="BH5" s="134">
        <f>IF(VLOOKUP(BH3,$AE$9:$AU$41,17,0)&gt;0,VLOOKUP(BH3,$AE$9:$AU$41,17,0),"")</f>
        <v/>
      </c>
      <c r="BI5" s="134">
        <f>IF(VLOOKUP(BI3,$AE$9:$AU$41,17,0)&gt;0,VLOOKUP(BI3,$AE$9:$AU$41,17,0),"")</f>
        <v/>
      </c>
      <c r="BJ5" s="134">
        <f>IF(VLOOKUP(BJ3,$AE$9:$AU$41,17,0)&gt;0,VLOOKUP(BJ3,$AE$9:$AU$41,17,0),"")</f>
        <v/>
      </c>
      <c r="BK5" s="134">
        <f>IF(VLOOKUP(BK3,$AE$9:$AU$41,17,0)&gt;0,VLOOKUP(BK3,$AE$9:$AU$41,17,0),"")</f>
        <v/>
      </c>
      <c r="BL5" s="134">
        <f>IF(VLOOKUP(BL3,$AE$9:$AU$41,17,0)&gt;0,VLOOKUP(BL3,$AE$9:$AU$41,17,0),"")</f>
        <v/>
      </c>
    </row>
    <row r="6" ht="18" customHeight="1">
      <c r="A6" s="107" t="n">
        <v>3</v>
      </c>
      <c r="B6" s="143">
        <f>I6&amp;"x"&amp;J6</f>
        <v/>
      </c>
      <c r="C6" s="101" t="inlineStr">
        <is>
          <t>|0200220103|13.80|0.00|1.600|0.0004525NBC</t>
        </is>
      </c>
      <c r="D6" s="101" t="inlineStr">
        <is>
          <t>|0200220103|13.80|0.00|1.600|0.000</t>
        </is>
      </c>
      <c r="E6" s="101" t="inlineStr">
        <is>
          <t>KMV||||||||||||</t>
        </is>
      </c>
      <c r="F6" s="101" t="inlineStr">
        <is>
          <t>STKM11A</t>
        </is>
      </c>
      <c r="G6" s="101" t="inlineStr">
        <is>
          <t>NBC</t>
        </is>
      </c>
      <c r="H6" s="101" t="inlineStr">
        <is>
          <t>P</t>
        </is>
      </c>
      <c r="I6" s="101" t="inlineStr">
        <is>
          <t>13.8</t>
        </is>
      </c>
      <c r="J6" s="101" t="inlineStr">
        <is>
          <t>0.00</t>
        </is>
      </c>
      <c r="K6" s="101" t="inlineStr">
        <is>
          <t>1.60</t>
        </is>
      </c>
      <c r="L6" s="101" t="inlineStr">
        <is>
          <t>4525</t>
        </is>
      </c>
      <c r="M6" s="185" t="n">
        <v>0.481</v>
      </c>
      <c r="N6" s="101" t="inlineStr">
        <is>
          <t>C</t>
        </is>
      </c>
      <c r="O6" s="186" t="inlineStr">
        <is>
          <t>120------------</t>
        </is>
      </c>
      <c r="P6" s="186" t="n">
        <v>0</v>
      </c>
      <c r="Q6" s="101" t="n"/>
      <c r="R6" s="101" t="inlineStr"/>
      <c r="S6" s="101" t="n"/>
      <c r="T6" s="186" t="n">
        <v>6</v>
      </c>
      <c r="U6" s="187" t="n">
        <v>13.05915</v>
      </c>
      <c r="V6" s="186" t="e">
        <v>#N/A</v>
      </c>
      <c r="W6" s="188" t="inlineStr"/>
      <c r="X6" s="101" t="inlineStr"/>
      <c r="Y6" s="186" t="n">
        <v>0</v>
      </c>
      <c r="Z6" s="187" t="n">
        <v>0</v>
      </c>
      <c r="AA6" s="189" t="n"/>
      <c r="AB6" s="189" t="n"/>
      <c r="AE6" s="194" t="n"/>
      <c r="AF6" s="127" t="n"/>
      <c r="AG6" s="127" t="n"/>
      <c r="AH6" s="127" t="n"/>
      <c r="AI6" s="127" t="n"/>
      <c r="AJ6" s="127" t="n"/>
      <c r="AK6" s="127" t="n"/>
      <c r="AL6" s="127" t="n"/>
      <c r="AM6" s="127" t="n"/>
      <c r="AN6" s="127" t="n"/>
      <c r="AO6" s="127" t="n"/>
      <c r="AP6" s="127" t="n"/>
      <c r="AQ6" s="127" t="n"/>
      <c r="AR6" s="127" t="n"/>
      <c r="AS6" s="127" t="n"/>
      <c r="AT6" s="127" t="n"/>
      <c r="AU6" s="127" t="n"/>
      <c r="AV6" s="127" t="n"/>
      <c r="AW6" s="127" t="n"/>
      <c r="AX6" s="127" t="n"/>
      <c r="AY6" s="127" t="n"/>
      <c r="AZ6" s="127" t="n"/>
      <c r="BA6" s="127" t="n"/>
      <c r="BB6" s="127" t="n"/>
      <c r="BC6" s="127" t="n"/>
      <c r="BD6" s="127" t="n"/>
      <c r="BE6" s="127" t="n"/>
      <c r="BF6" s="127" t="n"/>
      <c r="BG6" s="127" t="n"/>
      <c r="BH6" s="127" t="n"/>
      <c r="BI6" s="127" t="n"/>
      <c r="BJ6" s="127" t="n"/>
      <c r="BK6" s="127" t="n"/>
      <c r="BL6" s="127" t="n"/>
    </row>
    <row r="7" ht="18" customHeight="1">
      <c r="A7" s="107" t="n">
        <v>4</v>
      </c>
      <c r="B7" s="143">
        <f>I7&amp;"x"&amp;J7</f>
        <v/>
      </c>
      <c r="C7" s="101" t="inlineStr">
        <is>
          <t>|0200230120|15.90|0.00|1.200|0.0005591NBC</t>
        </is>
      </c>
      <c r="D7" s="101" t="inlineStr">
        <is>
          <t>|0200230120|15.90|0.00|1.200|0.000</t>
        </is>
      </c>
      <c r="E7" s="101" t="inlineStr">
        <is>
          <t>KMV|KMV|||||||||||</t>
        </is>
      </c>
      <c r="F7" s="101" t="inlineStr">
        <is>
          <t>STKM11A</t>
        </is>
      </c>
      <c r="G7" s="101" t="inlineStr">
        <is>
          <t>NBC</t>
        </is>
      </c>
      <c r="H7" s="101" t="inlineStr">
        <is>
          <t>C</t>
        </is>
      </c>
      <c r="I7" s="101" t="inlineStr">
        <is>
          <t>15.9</t>
        </is>
      </c>
      <c r="J7" s="101" t="inlineStr">
        <is>
          <t>0.00</t>
        </is>
      </c>
      <c r="K7" s="101" t="inlineStr">
        <is>
          <t>1.20</t>
        </is>
      </c>
      <c r="L7" s="101" t="inlineStr">
        <is>
          <t>5591</t>
        </is>
      </c>
      <c r="M7" s="185" t="n">
        <v>0.435</v>
      </c>
      <c r="N7" s="101" t="inlineStr">
        <is>
          <t>C</t>
        </is>
      </c>
      <c r="O7" s="186" t="inlineStr">
        <is>
          <t>250-273-5591----------</t>
        </is>
      </c>
      <c r="P7" s="186" t="n">
        <v>221.8909090909091</v>
      </c>
      <c r="Q7" s="101" t="n"/>
      <c r="R7" s="101" t="inlineStr"/>
      <c r="S7" s="101" t="n"/>
      <c r="T7" s="186" t="n">
        <v>2469</v>
      </c>
      <c r="U7" s="187" t="n">
        <v>6004.817865</v>
      </c>
      <c r="V7" s="186" t="e">
        <v>#N/A</v>
      </c>
      <c r="W7" s="192" t="inlineStr"/>
      <c r="X7" s="101" t="inlineStr"/>
      <c r="Y7" s="186" t="n">
        <v>0</v>
      </c>
      <c r="Z7" s="187" t="n">
        <v>0</v>
      </c>
      <c r="AA7" s="189" t="n"/>
      <c r="AB7" s="189" t="n"/>
      <c r="AE7" s="189" t="n"/>
    </row>
    <row r="8" ht="18" customHeight="1">
      <c r="A8" s="107" t="n">
        <v>5</v>
      </c>
      <c r="B8" s="143">
        <f>I8&amp;"x"&amp;J8</f>
        <v/>
      </c>
      <c r="C8" s="101" t="inlineStr">
        <is>
          <t>|0200220139|15.90|0.00|1.600|0.0005503NBC</t>
        </is>
      </c>
      <c r="D8" s="101" t="inlineStr">
        <is>
          <t>|0200220139|15.90|0.00|1.600|0.000</t>
        </is>
      </c>
      <c r="E8" s="101" t="inlineStr">
        <is>
          <t>KMV|KMV|KMV|KMV||KMV|TANAKA|KMV|TANAKA|TANAKA|||</t>
        </is>
      </c>
      <c r="F8" s="101" t="inlineStr">
        <is>
          <t>STKM11A</t>
        </is>
      </c>
      <c r="G8" s="101" t="inlineStr">
        <is>
          <t>NBC</t>
        </is>
      </c>
      <c r="H8" s="101" t="inlineStr">
        <is>
          <t>P</t>
        </is>
      </c>
      <c r="I8" s="101" t="inlineStr">
        <is>
          <t>15.9</t>
        </is>
      </c>
      <c r="J8" s="101" t="inlineStr">
        <is>
          <t>0.00</t>
        </is>
      </c>
      <c r="K8" s="101" t="inlineStr">
        <is>
          <t>1.60</t>
        </is>
      </c>
      <c r="L8" s="101" t="inlineStr">
        <is>
          <t>5503</t>
        </is>
      </c>
      <c r="M8" s="185" t="n">
        <v>0.5639999999999999</v>
      </c>
      <c r="N8" s="101" t="inlineStr">
        <is>
          <t>C</t>
        </is>
      </c>
      <c r="O8" s="186" t="inlineStr">
        <is>
          <t>110-120.4-121-133-5503-68.4-747-87-402.5-903---</t>
        </is>
      </c>
      <c r="P8" s="186" t="n">
        <v>67.35460957094043</v>
      </c>
      <c r="Q8" s="101" t="n"/>
      <c r="R8" s="101" t="inlineStr"/>
      <c r="S8" s="101" t="n"/>
      <c r="T8" s="186" t="n">
        <v>254</v>
      </c>
      <c r="U8" s="187" t="n">
        <v>788.3377679999999</v>
      </c>
      <c r="V8" s="186" t="e">
        <v>#N/A</v>
      </c>
      <c r="W8" s="192" t="inlineStr"/>
      <c r="X8" s="101" t="inlineStr"/>
      <c r="Y8" s="186" t="n">
        <v>0</v>
      </c>
      <c r="Z8" s="187" t="n">
        <v>0</v>
      </c>
      <c r="AA8" s="189" t="n"/>
      <c r="AB8" s="189" t="n"/>
      <c r="AE8" s="189" t="n"/>
      <c r="AF8" s="19" t="inlineStr">
        <is>
          <t>年.月.日</t>
        </is>
      </c>
      <c r="AG8" s="19" t="n">
        <v>2</v>
      </c>
      <c r="AH8" s="19" t="n">
        <v>3</v>
      </c>
      <c r="AI8" s="19" t="n">
        <v>4</v>
      </c>
      <c r="AJ8" s="19" t="n">
        <v>5</v>
      </c>
      <c r="AK8" s="19" t="n">
        <v>6</v>
      </c>
      <c r="AL8" s="19" t="n">
        <v>7</v>
      </c>
      <c r="AM8" s="19" t="n">
        <v>8</v>
      </c>
      <c r="AN8" s="19" t="n">
        <v>9</v>
      </c>
      <c r="AO8" s="19" t="n">
        <v>10</v>
      </c>
      <c r="AP8" s="19" t="n">
        <v>11</v>
      </c>
      <c r="AQ8" s="19" t="n">
        <v>12</v>
      </c>
      <c r="AR8" s="19" t="n">
        <v>13</v>
      </c>
      <c r="AS8" s="19" t="n">
        <v>14</v>
      </c>
      <c r="AT8" s="19" t="n">
        <v>15</v>
      </c>
    </row>
    <row r="9" ht="18" customHeight="1">
      <c r="A9" s="107" t="n">
        <v>6</v>
      </c>
      <c r="B9" s="143">
        <f>I9&amp;"x"&amp;J9</f>
        <v/>
      </c>
      <c r="C9" s="101" t="inlineStr">
        <is>
          <t>|0200220139|15.90|0.00|2.300|0.0006049NBC</t>
        </is>
      </c>
      <c r="D9" s="101" t="inlineStr">
        <is>
          <t>|0200220139|15.90|0.00|2.300|0.000</t>
        </is>
      </c>
      <c r="E9" s="101" t="inlineStr">
        <is>
          <t>TSVN||||||||||||</t>
        </is>
      </c>
      <c r="F9" s="101" t="inlineStr">
        <is>
          <t>STKM11A</t>
        </is>
      </c>
      <c r="G9" s="101" t="inlineStr">
        <is>
          <t>NBC</t>
        </is>
      </c>
      <c r="H9" s="101" t="inlineStr">
        <is>
          <t>P</t>
        </is>
      </c>
      <c r="I9" s="101" t="inlineStr">
        <is>
          <t>15.9</t>
        </is>
      </c>
      <c r="J9" s="101" t="inlineStr">
        <is>
          <t>0.00</t>
        </is>
      </c>
      <c r="K9" s="101" t="inlineStr">
        <is>
          <t>2.30</t>
        </is>
      </c>
      <c r="L9" s="101" t="inlineStr">
        <is>
          <t>6049</t>
        </is>
      </c>
      <c r="M9" s="185" t="n">
        <v>0.771</v>
      </c>
      <c r="N9" s="101" t="inlineStr">
        <is>
          <t>C</t>
        </is>
      </c>
      <c r="O9" s="186" t="inlineStr">
        <is>
          <t>270-6049-----------</t>
        </is>
      </c>
      <c r="P9" s="186" t="n">
        <v>0</v>
      </c>
      <c r="Q9" s="101" t="n"/>
      <c r="R9" s="101" t="inlineStr"/>
      <c r="S9" s="101" t="n"/>
      <c r="T9" s="186" t="n">
        <v>72</v>
      </c>
      <c r="U9" s="187" t="n">
        <v>335.792088</v>
      </c>
      <c r="V9" s="186" t="e">
        <v>#N/A</v>
      </c>
      <c r="W9" s="192" t="inlineStr"/>
      <c r="X9" s="101" t="inlineStr"/>
      <c r="Y9" s="186" t="n">
        <v>0</v>
      </c>
      <c r="Z9" s="187" t="n">
        <v>0</v>
      </c>
      <c r="AA9" s="189" t="n"/>
      <c r="AB9" s="189" t="n"/>
      <c r="AE9" s="124" t="inlineStr">
        <is>
          <t>15.9x0.00</t>
        </is>
      </c>
      <c r="AF9" s="195">
        <f>IFERROR(INDEX($W$3:$W$9999,MATCH(1,INDEX(($AE9=$B$3:$B$999)*(0=COUNTIFS(AF8,$W$3:$W$9999)),0),0)),"")</f>
        <v/>
      </c>
      <c r="AG9" s="195">
        <f>IFERROR(INDEX($W$3:$W$9999,MATCH(1,INDEX(($AE9=$B$3:$B$999)*(0=COUNTIFS(AF9,$W$3:$W$9999)),0),0)),"")</f>
        <v/>
      </c>
      <c r="AH9" s="195">
        <f>IFERROR(INDEX($W$3:$W$9999,MATCH(1,INDEX(($AE9=$B$3:$B$999)*(0=COUNTIFS(AF9:AG9,$W$3:$W$9999)),0),0)),"")</f>
        <v/>
      </c>
      <c r="AI9" s="195">
        <f>IFERROR(INDEX($W$3:$W$9999,MATCH(1,INDEX(($AE9=$B$3:$B$999)*(0=COUNTIFS(AF9:AH9,$W$3:$W$9999)),0),0)),"")</f>
        <v/>
      </c>
      <c r="AJ9" s="195">
        <f>IFERROR(INDEX($W$3:$W$9999,MATCH(1,INDEX(($AE9=$B$3:$B$999)*(0=COUNTIFS(AF9:AI9,$W$3:$W$9999)),0),0)),"")</f>
        <v/>
      </c>
      <c r="AK9" s="195">
        <f>IFERROR(INDEX($W$3:$W$9999,MATCH(1,INDEX(($AE9=$B$3:$B$999)*(0=COUNTIFS(AF9:AJ9,$W$3:$W$9999)),0),0)),"")</f>
        <v/>
      </c>
      <c r="AL9" s="195">
        <f>IFERROR(INDEX($W$3:$W$9999,MATCH(1,INDEX(($AE9=$B$3:$B$999)*(0=COUNTIFS(AF9:AK9,$W$3:$W$9999)),0),0)),"")</f>
        <v/>
      </c>
      <c r="AM9" s="195">
        <f>IFERROR(INDEX($W$3:$W$9999,MATCH(1,INDEX(($AE9=$B$3:$B$999)*(0=COUNTIFS(AF9:AL9,$W$3:$W$9999)),0),0)),"")</f>
        <v/>
      </c>
      <c r="AN9" s="195">
        <f>IFERROR(INDEX($W$3:$W$9999,MATCH(1,INDEX(($AE9=$B$3:$B$999)*(0=COUNTIFS(AF9:AM9,$W$3:$W$9999)),0),0)),"")</f>
        <v/>
      </c>
      <c r="AO9" s="195">
        <f>IFERROR(INDEX($W$3:$W$9999,MATCH(1,INDEX(($AE9=$B$3:$B$999)*(0=COUNTIFS(AF9:AN9,$W$3:$W$9999)),0),0)),"")</f>
        <v/>
      </c>
      <c r="AP9" s="195">
        <f>IFERROR(INDEX($W$3:$W$9999,MATCH(1,INDEX(($AE9=$B$3:$B$999)*(0=COUNTIFS(AF9:AO9,$W$3:$W$9999)),0),0)),"")</f>
        <v/>
      </c>
      <c r="AQ9" s="195">
        <f>IFERROR(INDEX($W$3:$W$9999,MATCH(1,INDEX(($AE9=$B$3:$B$999)*(0=COUNTIFS(AF9:AP9,$W$3:$W$9999)),0),0)),"")</f>
        <v/>
      </c>
      <c r="AR9" s="195">
        <f>IFERROR(INDEX($W$3:$W$9999,MATCH(1,INDEX(($AE9=$B$3:$B$999)*(0=COUNTIFS(AF9:AQ9,$W$3:$W$9999)),0),0)),"")</f>
        <v/>
      </c>
      <c r="AS9" s="195">
        <f>IFERROR(INDEX($W$3:$W$9999,MATCH(1,INDEX(($AE9=$B$3:$B$999)*(0=COUNTIFS(AF9:AR9,$W$3:$W$9999)),0),0)),"")</f>
        <v/>
      </c>
      <c r="AT9" s="195">
        <f>IFERROR(INDEX($W$3:$W$9999,MATCH(1,INDEX(($AE9=$B$3:$B$999)*(0=COUNTIFS(AF9:AS9,$W$3:$W$9999)),0),0)),"")</f>
        <v/>
      </c>
      <c r="AU9" s="196">
        <f>IF(MIN(AF9:AT9)=0,"",MIN(AF9:AT9))</f>
        <v/>
      </c>
    </row>
    <row r="10" ht="18" customHeight="1">
      <c r="A10" s="107" t="n">
        <v>7</v>
      </c>
      <c r="B10" s="143">
        <f>I10&amp;"x"&amp;J10</f>
        <v/>
      </c>
      <c r="C10" s="101" t="inlineStr">
        <is>
          <t>|0200220139|15.90|0.00|2.000|0.0006066NBC</t>
        </is>
      </c>
      <c r="D10" s="101" t="inlineStr">
        <is>
          <t>|0200220139|15.90|0.00|2.000|0.000</t>
        </is>
      </c>
      <c r="E10" s="101" t="inlineStr">
        <is>
          <t>KMV|KMV|KMV||||||||||</t>
        </is>
      </c>
      <c r="F10" s="101" t="inlineStr">
        <is>
          <t>STKM11A</t>
        </is>
      </c>
      <c r="G10" s="101" t="inlineStr">
        <is>
          <t>NBC</t>
        </is>
      </c>
      <c r="H10" s="101" t="inlineStr">
        <is>
          <t>P</t>
        </is>
      </c>
      <c r="I10" s="101" t="inlineStr">
        <is>
          <t>15.9</t>
        </is>
      </c>
      <c r="J10" s="101" t="inlineStr">
        <is>
          <t>0.00</t>
        </is>
      </c>
      <c r="K10" s="101" t="inlineStr">
        <is>
          <t>2.00</t>
        </is>
      </c>
      <c r="L10" s="101" t="inlineStr">
        <is>
          <t>6066</t>
        </is>
      </c>
      <c r="M10" s="185" t="n">
        <v>0.6860000000000001</v>
      </c>
      <c r="N10" s="101" t="inlineStr">
        <is>
          <t>C</t>
        </is>
      </c>
      <c r="O10" s="186" t="inlineStr">
        <is>
          <t>190-196-198-6066---------</t>
        </is>
      </c>
      <c r="P10" s="186" t="n">
        <v>74.46875</v>
      </c>
      <c r="Q10" s="101" t="n"/>
      <c r="R10" s="101" t="inlineStr"/>
      <c r="S10" s="101" t="n"/>
      <c r="T10" s="186" t="n">
        <v>945</v>
      </c>
      <c r="U10" s="187" t="n">
        <v>3932.405820000001</v>
      </c>
      <c r="V10" s="186" t="e">
        <v>#N/A</v>
      </c>
      <c r="W10" s="188" t="inlineStr"/>
      <c r="X10" s="101" t="inlineStr"/>
      <c r="Y10" s="186" t="n">
        <v>0</v>
      </c>
      <c r="Z10" s="187" t="n">
        <v>0</v>
      </c>
      <c r="AA10" s="189" t="n"/>
      <c r="AB10" s="189" t="n"/>
      <c r="AE10" s="124" t="inlineStr">
        <is>
          <t>17.3x0.00</t>
        </is>
      </c>
      <c r="AF10" s="195">
        <f>IFERROR(INDEX($W$3:$W$9999,MATCH(1,INDEX(($AE10=$B$3:$B$999)*(0=COUNTIFS(AF9,$W$3:$W$9999)),0),0)),"")</f>
        <v/>
      </c>
      <c r="AG10" s="195">
        <f>IFERROR(INDEX($W$3:$W$9999,MATCH(1,INDEX(($AE10=$B$3:$B$999)*(0=COUNTIFS(AF10,$W$3:$W$9999)),0),0)),"")</f>
        <v/>
      </c>
      <c r="AH10" s="195">
        <f>IFERROR(INDEX($W$3:$W$9999,MATCH(1,INDEX(($AE10=$B$3:$B$999)*(0=COUNTIFS(AF10:AG10,$W$3:$W$9999)),0),0)),"")</f>
        <v/>
      </c>
      <c r="AI10" s="195">
        <f>IFERROR(INDEX($W$3:$W$9999,MATCH(1,INDEX(($AE10=$B$3:$B$999)*(0=COUNTIFS(AF10:AH10,$W$3:$W$9999)),0),0)),"")</f>
        <v/>
      </c>
      <c r="AJ10" s="195">
        <f>IFERROR(INDEX($W$3:$W$9999,MATCH(1,INDEX(($AE10=$B$3:$B$999)*(0=COUNTIFS(AF10:AI10,$W$3:$W$9999)),0),0)),"")</f>
        <v/>
      </c>
      <c r="AK10" s="195">
        <f>IFERROR(INDEX($W$3:$W$9999,MATCH(1,INDEX(($AE10=$B$3:$B$999)*(0=COUNTIFS(AF10:AJ10,$W$3:$W$9999)),0),0)),"")</f>
        <v/>
      </c>
      <c r="AL10" s="195">
        <f>IFERROR(INDEX($W$3:$W$9999,MATCH(1,INDEX(($AE10=$B$3:$B$999)*(0=COUNTIFS(AF10:AK10,$W$3:$W$9999)),0),0)),"")</f>
        <v/>
      </c>
      <c r="AM10" s="195">
        <f>IFERROR(INDEX($W$3:$W$9999,MATCH(1,INDEX(($AE10=$B$3:$B$999)*(0=COUNTIFS(AF10:AL10,$W$3:$W$9999)),0),0)),"")</f>
        <v/>
      </c>
      <c r="AN10" s="195">
        <f>IFERROR(INDEX($W$3:$W$9999,MATCH(1,INDEX(($AE10=$B$3:$B$999)*(0=COUNTIFS(AF10:AM10,$W$3:$W$9999)),0),0)),"")</f>
        <v/>
      </c>
      <c r="AO10" s="195">
        <f>IFERROR(INDEX($W$3:$W$9999,MATCH(1,INDEX(($AE10=$B$3:$B$999)*(0=COUNTIFS(AF10:AN10,$W$3:$W$9999)),0),0)),"")</f>
        <v/>
      </c>
      <c r="AP10" s="195">
        <f>IFERROR(INDEX($W$3:$W$9999,MATCH(1,INDEX(($AE10=$B$3:$B$999)*(0=COUNTIFS(AF10:AO10,$W$3:$W$9999)),0),0)),"")</f>
        <v/>
      </c>
      <c r="AQ10" s="195">
        <f>IFERROR(INDEX($W$3:$W$9999,MATCH(1,INDEX(($AE10=$B$3:$B$999)*(0=COUNTIFS(AF10:AP10,$W$3:$W$9999)),0),0)),"")</f>
        <v/>
      </c>
      <c r="AR10" s="195">
        <f>IFERROR(INDEX($W$3:$W$9999,MATCH(1,INDEX(($AE10=$B$3:$B$999)*(0=COUNTIFS(AF10:AQ10,$W$3:$W$9999)),0),0)),"")</f>
        <v/>
      </c>
      <c r="AS10" s="195">
        <f>IFERROR(INDEX($W$3:$W$9999,MATCH(1,INDEX(($AE10=$B$3:$B$999)*(0=COUNTIFS(AF10:AR10,$W$3:$W$9999)),0),0)),"")</f>
        <v/>
      </c>
      <c r="AT10" s="195">
        <f>IFERROR(INDEX($W$3:$W$9999,MATCH(1,INDEX(($AE10=$B$3:$B$999)*(0=COUNTIFS(AF10:AS10,$W$3:$W$9999)),0),0)),"")</f>
        <v/>
      </c>
      <c r="AU10" s="196">
        <f>IF(MIN(AF10:AT10)=0,"",MIN(AF10:AT10))</f>
        <v/>
      </c>
    </row>
    <row r="11" ht="18" customHeight="1">
      <c r="A11" s="107" t="n">
        <v>8</v>
      </c>
      <c r="B11" s="143">
        <f>I11&amp;"x"&amp;J11</f>
        <v/>
      </c>
      <c r="C11" s="101" t="inlineStr">
        <is>
          <t>|0200230120|19.10|0.00|1.200|0.0006119NBC</t>
        </is>
      </c>
      <c r="D11" s="101" t="inlineStr">
        <is>
          <t>|0200230120|19.10|0.00|1.200|0.000</t>
        </is>
      </c>
      <c r="E11" s="101" t="inlineStr">
        <is>
          <t>TOYOTA||||||||||||</t>
        </is>
      </c>
      <c r="F11" s="101" t="inlineStr">
        <is>
          <t>STKM11A</t>
        </is>
      </c>
      <c r="G11" s="101" t="inlineStr">
        <is>
          <t>NBC</t>
        </is>
      </c>
      <c r="H11" s="101" t="inlineStr">
        <is>
          <t>C</t>
        </is>
      </c>
      <c r="I11" s="101" t="inlineStr">
        <is>
          <t>19.1</t>
        </is>
      </c>
      <c r="J11" s="101" t="inlineStr">
        <is>
          <t>0.00</t>
        </is>
      </c>
      <c r="K11" s="101" t="inlineStr">
        <is>
          <t>1.20</t>
        </is>
      </c>
      <c r="L11" s="101" t="inlineStr">
        <is>
          <t>6119</t>
        </is>
      </c>
      <c r="M11" s="185" t="n">
        <v>0.53</v>
      </c>
      <c r="N11" s="101" t="inlineStr">
        <is>
          <t>C</t>
        </is>
      </c>
      <c r="O11" s="186" t="inlineStr">
        <is>
          <t>427.8-6119-----------</t>
        </is>
      </c>
      <c r="P11" s="186" t="n">
        <v>14.28571428571429</v>
      </c>
      <c r="Q11" s="101" t="n"/>
      <c r="R11" s="101" t="inlineStr"/>
      <c r="S11" s="101" t="n"/>
      <c r="T11" s="186" t="n">
        <v>132</v>
      </c>
      <c r="U11" s="187" t="n">
        <v>428.0852400000001</v>
      </c>
      <c r="V11" s="186" t="e">
        <v>#N/A</v>
      </c>
      <c r="W11" s="192" t="inlineStr"/>
      <c r="X11" s="101" t="inlineStr"/>
      <c r="Y11" s="186" t="n">
        <v>0</v>
      </c>
      <c r="Z11" s="187" t="n">
        <v>0</v>
      </c>
      <c r="AA11" s="189" t="n"/>
      <c r="AB11" s="189" t="n"/>
      <c r="AE11" s="124" t="inlineStr">
        <is>
          <t>19.1x0.00</t>
        </is>
      </c>
      <c r="AF11" s="195">
        <f>IFERROR(INDEX($W$3:$W$9999,MATCH(1,INDEX(($AE11=$B$3:$B$999)*(0=COUNTIFS(AF10,$W$3:$W$9999)),0),0)),"")</f>
        <v/>
      </c>
      <c r="AG11" s="195">
        <f>IFERROR(INDEX($W$3:$W$9999,MATCH(1,INDEX(($AE11=$B$3:$B$999)*(0=COUNTIFS(AF11,$W$3:$W$9999)),0),0)),"")</f>
        <v/>
      </c>
      <c r="AH11" s="195">
        <f>IFERROR(INDEX($W$3:$W$9999,MATCH(1,INDEX(($AE11=$B$3:$B$999)*(0=COUNTIFS(AF11:AG11,$W$3:$W$9999)),0),0)),"")</f>
        <v/>
      </c>
      <c r="AI11" s="195">
        <f>IFERROR(INDEX($W$3:$W$9999,MATCH(1,INDEX(($AE11=$B$3:$B$999)*(0=COUNTIFS(AF11:AH11,$W$3:$W$9999)),0),0)),"")</f>
        <v/>
      </c>
      <c r="AJ11" s="195">
        <f>IFERROR(INDEX($W$3:$W$9999,MATCH(1,INDEX(($AE11=$B$3:$B$999)*(0=COUNTIFS(AF11:AI11,$W$3:$W$9999)),0),0)),"")</f>
        <v/>
      </c>
      <c r="AK11" s="195">
        <f>IFERROR(INDEX($W$3:$W$9999,MATCH(1,INDEX(($AE11=$B$3:$B$999)*(0=COUNTIFS(AF11:AJ11,$W$3:$W$9999)),0),0)),"")</f>
        <v/>
      </c>
      <c r="AL11" s="195">
        <f>IFERROR(INDEX($W$3:$W$9999,MATCH(1,INDEX(($AE11=$B$3:$B$999)*(0=COUNTIFS(AF11:AK11,$W$3:$W$9999)),0),0)),"")</f>
        <v/>
      </c>
      <c r="AM11" s="195">
        <f>IFERROR(INDEX($W$3:$W$9999,MATCH(1,INDEX(($AE11=$B$3:$B$999)*(0=COUNTIFS(AF11:AL11,$W$3:$W$9999)),0),0)),"")</f>
        <v/>
      </c>
      <c r="AN11" s="195">
        <f>IFERROR(INDEX($W$3:$W$9999,MATCH(1,INDEX(($AE11=$B$3:$B$999)*(0=COUNTIFS(AF11:AM11,$W$3:$W$9999)),0),0)),"")</f>
        <v/>
      </c>
      <c r="AO11" s="195">
        <f>IFERROR(INDEX($W$3:$W$9999,MATCH(1,INDEX(($AE11=$B$3:$B$999)*(0=COUNTIFS(AF11:AN11,$W$3:$W$9999)),0),0)),"")</f>
        <v/>
      </c>
      <c r="AP11" s="195">
        <f>IFERROR(INDEX($W$3:$W$9999,MATCH(1,INDEX(($AE11=$B$3:$B$999)*(0=COUNTIFS(AF11:AO11,$W$3:$W$9999)),0),0)),"")</f>
        <v/>
      </c>
      <c r="AQ11" s="195">
        <f>IFERROR(INDEX($W$3:$W$9999,MATCH(1,INDEX(($AE11=$B$3:$B$999)*(0=COUNTIFS(AF11:AP11,$W$3:$W$9999)),0),0)),"")</f>
        <v/>
      </c>
      <c r="AR11" s="195">
        <f>IFERROR(INDEX($W$3:$W$9999,MATCH(1,INDEX(($AE11=$B$3:$B$999)*(0=COUNTIFS(AF11:AQ11,$W$3:$W$9999)),0),0)),"")</f>
        <v/>
      </c>
      <c r="AS11" s="195">
        <f>IFERROR(INDEX($W$3:$W$9999,MATCH(1,INDEX(($AE11=$B$3:$B$999)*(0=COUNTIFS(AF11:AR11,$W$3:$W$9999)),0),0)),"")</f>
        <v/>
      </c>
      <c r="AT11" s="195">
        <f>IFERROR(INDEX($W$3:$W$9999,MATCH(1,INDEX(($AE11=$B$3:$B$999)*(0=COUNTIFS(AF11:AS11,$W$3:$W$9999)),0),0)),"")</f>
        <v/>
      </c>
      <c r="AU11" s="196">
        <f>IF(MIN(AF11:AT11)=0,"",MIN(AF11:AT11))</f>
        <v/>
      </c>
    </row>
    <row r="12" ht="18" customHeight="1">
      <c r="A12" s="107" t="n">
        <v>9</v>
      </c>
      <c r="B12" s="143">
        <f>I12&amp;"x"&amp;J12</f>
        <v/>
      </c>
      <c r="C12" s="101" t="inlineStr">
        <is>
          <t>|0200220139|19.10|0.00|1.400|0.0005571NBC</t>
        </is>
      </c>
      <c r="D12" s="101" t="inlineStr">
        <is>
          <t>|0200220139|19.10|0.00|1.400|0.000</t>
        </is>
      </c>
      <c r="E12" s="101" t="inlineStr">
        <is>
          <t>KMV||||||||||||</t>
        </is>
      </c>
      <c r="F12" s="101" t="inlineStr">
        <is>
          <t>STKM11A</t>
        </is>
      </c>
      <c r="G12" s="101" t="inlineStr">
        <is>
          <t>NBC</t>
        </is>
      </c>
      <c r="H12" s="101" t="inlineStr">
        <is>
          <t>P</t>
        </is>
      </c>
      <c r="I12" s="101" t="inlineStr">
        <is>
          <t>19.1</t>
        </is>
      </c>
      <c r="J12" s="101" t="inlineStr">
        <is>
          <t>0.00</t>
        </is>
      </c>
      <c r="K12" s="101" t="inlineStr">
        <is>
          <t>1.40</t>
        </is>
      </c>
      <c r="L12" s="101" t="inlineStr">
        <is>
          <t>5571</t>
        </is>
      </c>
      <c r="M12" s="185" t="n">
        <v>0.611</v>
      </c>
      <c r="N12" s="101" t="inlineStr">
        <is>
          <t>C</t>
        </is>
      </c>
      <c r="O12" s="186" t="inlineStr">
        <is>
          <t>286-5571-----------</t>
        </is>
      </c>
      <c r="P12" s="186" t="n">
        <v>69.36842105263158</v>
      </c>
      <c r="Q12" s="101" t="n"/>
      <c r="R12" s="101" t="inlineStr"/>
      <c r="S12" s="101" t="n"/>
      <c r="T12" s="186" t="n">
        <v>338</v>
      </c>
      <c r="U12" s="187" t="n">
        <v>1150.511778</v>
      </c>
      <c r="V12" s="186" t="e">
        <v>#N/A</v>
      </c>
      <c r="W12" s="192" t="inlineStr"/>
      <c r="X12" s="101" t="inlineStr"/>
      <c r="Y12" s="186" t="n">
        <v>0</v>
      </c>
      <c r="Z12" s="187" t="n">
        <v>0</v>
      </c>
      <c r="AA12" s="189" t="n"/>
      <c r="AB12" s="189" t="n"/>
      <c r="AE12" s="124" t="inlineStr">
        <is>
          <t>20.0x20.0</t>
        </is>
      </c>
      <c r="AF12" s="195">
        <f>IFERROR(INDEX($W$3:$W$9999,MATCH(1,INDEX(($AE12=$B$3:$B$999)*(0=COUNTIFS(AF11,$W$3:$W$9999)),0),0)),"")</f>
        <v/>
      </c>
      <c r="AG12" s="195">
        <f>IFERROR(INDEX($W$3:$W$9999,MATCH(1,INDEX(($AE12=$B$3:$B$999)*(0=COUNTIFS(AF12,$W$3:$W$9999)),0),0)),"")</f>
        <v/>
      </c>
      <c r="AH12" s="195">
        <f>IFERROR(INDEX($W$3:$W$9999,MATCH(1,INDEX(($AE12=$B$3:$B$999)*(0=COUNTIFS(AF12:AG12,$W$3:$W$9999)),0),0)),"")</f>
        <v/>
      </c>
      <c r="AI12" s="195">
        <f>IFERROR(INDEX($W$3:$W$9999,MATCH(1,INDEX(($AE12=$B$3:$B$999)*(0=COUNTIFS(AF12:AH12,$W$3:$W$9999)),0),0)),"")</f>
        <v/>
      </c>
      <c r="AJ12" s="195">
        <f>IFERROR(INDEX($W$3:$W$9999,MATCH(1,INDEX(($AE12=$B$3:$B$999)*(0=COUNTIFS(AF12:AI12,$W$3:$W$9999)),0),0)),"")</f>
        <v/>
      </c>
      <c r="AK12" s="195">
        <f>IFERROR(INDEX($W$3:$W$9999,MATCH(1,INDEX(($AE12=$B$3:$B$999)*(0=COUNTIFS(AF12:AJ12,$W$3:$W$9999)),0),0)),"")</f>
        <v/>
      </c>
      <c r="AL12" s="195">
        <f>IFERROR(INDEX($W$3:$W$9999,MATCH(1,INDEX(($AE12=$B$3:$B$999)*(0=COUNTIFS(AF12:AK12,$W$3:$W$9999)),0),0)),"")</f>
        <v/>
      </c>
      <c r="AM12" s="195">
        <f>IFERROR(INDEX($W$3:$W$9999,MATCH(1,INDEX(($AE12=$B$3:$B$999)*(0=COUNTIFS(AF12:AL12,$W$3:$W$9999)),0),0)),"")</f>
        <v/>
      </c>
      <c r="AN12" s="195">
        <f>IFERROR(INDEX($W$3:$W$9999,MATCH(1,INDEX(($AE12=$B$3:$B$999)*(0=COUNTIFS(AF12:AM12,$W$3:$W$9999)),0),0)),"")</f>
        <v/>
      </c>
      <c r="AO12" s="195">
        <f>IFERROR(INDEX($W$3:$W$9999,MATCH(1,INDEX(($AE12=$B$3:$B$999)*(0=COUNTIFS(AF12:AN12,$W$3:$W$9999)),0),0)),"")</f>
        <v/>
      </c>
      <c r="AP12" s="195">
        <f>IFERROR(INDEX($W$3:$W$9999,MATCH(1,INDEX(($AE12=$B$3:$B$999)*(0=COUNTIFS(AF12:AO12,$W$3:$W$9999)),0),0)),"")</f>
        <v/>
      </c>
      <c r="AQ12" s="195">
        <f>IFERROR(INDEX($W$3:$W$9999,MATCH(1,INDEX(($AE12=$B$3:$B$999)*(0=COUNTIFS(AF12:AP12,$W$3:$W$9999)),0),0)),"")</f>
        <v/>
      </c>
      <c r="AR12" s="195">
        <f>IFERROR(INDEX($W$3:$W$9999,MATCH(1,INDEX(($AE12=$B$3:$B$999)*(0=COUNTIFS(AF12:AQ12,$W$3:$W$9999)),0),0)),"")</f>
        <v/>
      </c>
      <c r="AS12" s="195">
        <f>IFERROR(INDEX($W$3:$W$9999,MATCH(1,INDEX(($AE12=$B$3:$B$999)*(0=COUNTIFS(AF12:AR12,$W$3:$W$9999)),0),0)),"")</f>
        <v/>
      </c>
      <c r="AT12" s="195">
        <f>IFERROR(INDEX($W$3:$W$9999,MATCH(1,INDEX(($AE12=$B$3:$B$999)*(0=COUNTIFS(AF12:AS12,$W$3:$W$9999)),0),0)),"")</f>
        <v/>
      </c>
      <c r="AU12" s="196">
        <f>IF(MIN(AF12:AT12)=0,"",MIN(AF12:AT12))</f>
        <v/>
      </c>
    </row>
    <row r="13" ht="18" customHeight="1">
      <c r="A13" s="107" t="n">
        <v>10</v>
      </c>
      <c r="B13" s="143">
        <f>I13&amp;"x"&amp;J13</f>
        <v/>
      </c>
      <c r="C13" s="101" t="inlineStr">
        <is>
          <t>|0200230120|19.10|0.00|1.000|0.0005800NBC</t>
        </is>
      </c>
      <c r="D13" s="101" t="inlineStr">
        <is>
          <t>|0200230120|19.10|0.00|1.000|0.000</t>
        </is>
      </c>
      <c r="E13" s="101" t="inlineStr">
        <is>
          <t>SHVN||||||||||||</t>
        </is>
      </c>
      <c r="F13" s="101" t="inlineStr">
        <is>
          <t>STKM11A</t>
        </is>
      </c>
      <c r="G13" s="101" t="inlineStr">
        <is>
          <t>NBC</t>
        </is>
      </c>
      <c r="H13" s="101" t="inlineStr">
        <is>
          <t>C</t>
        </is>
      </c>
      <c r="I13" s="101" t="inlineStr">
        <is>
          <t>19.1</t>
        </is>
      </c>
      <c r="J13" s="101" t="inlineStr">
        <is>
          <t>0.00</t>
        </is>
      </c>
      <c r="K13" s="101" t="inlineStr">
        <is>
          <t>1.00</t>
        </is>
      </c>
      <c r="L13" s="101" t="inlineStr">
        <is>
          <t>5800</t>
        </is>
      </c>
      <c r="M13" s="185" t="n">
        <v>0.446</v>
      </c>
      <c r="N13" s="101" t="inlineStr">
        <is>
          <t>P/E</t>
        </is>
      </c>
      <c r="O13" s="186" t="inlineStr">
        <is>
          <t>5800------------</t>
        </is>
      </c>
      <c r="P13" s="186" t="n">
        <v>298</v>
      </c>
      <c r="Q13" s="101" t="n"/>
      <c r="R13" s="101" t="inlineStr"/>
      <c r="S13" s="101" t="n"/>
      <c r="T13" s="186" t="n">
        <v>338</v>
      </c>
      <c r="U13" s="187" t="n">
        <v>874.3384</v>
      </c>
      <c r="V13" s="186" t="n">
        <v>-35</v>
      </c>
      <c r="W13" s="192" t="n">
        <v>45351</v>
      </c>
      <c r="X13" s="101" t="inlineStr"/>
      <c r="Y13" s="186" t="n">
        <v>0</v>
      </c>
      <c r="Z13" s="187" t="n">
        <v>0</v>
      </c>
      <c r="AA13" s="189" t="n"/>
      <c r="AB13" s="189" t="n"/>
      <c r="AE13" s="124" t="inlineStr">
        <is>
          <t>21.7x0.00</t>
        </is>
      </c>
      <c r="AF13" s="195">
        <f>IFERROR(INDEX($W$3:$W$9999,MATCH(1,INDEX(($AE13=$B$3:$B$999)*(0=COUNTIFS(AF12,$W$3:$W$9999)),0),0)),"")</f>
        <v/>
      </c>
      <c r="AG13" s="195">
        <f>IFERROR(INDEX($W$3:$W$9999,MATCH(1,INDEX(($AE13=$B$3:$B$999)*(0=COUNTIFS(AF13,$W$3:$W$9999)),0),0)),"")</f>
        <v/>
      </c>
      <c r="AH13" s="195">
        <f>IFERROR(INDEX($W$3:$W$9999,MATCH(1,INDEX(($AE13=$B$3:$B$999)*(0=COUNTIFS(AF13:AG13,$W$3:$W$9999)),0),0)),"")</f>
        <v/>
      </c>
      <c r="AI13" s="195">
        <f>IFERROR(INDEX($W$3:$W$9999,MATCH(1,INDEX(($AE13=$B$3:$B$999)*(0=COUNTIFS(AF13:AH13,$W$3:$W$9999)),0),0)),"")</f>
        <v/>
      </c>
      <c r="AJ13" s="195">
        <f>IFERROR(INDEX($W$3:$W$9999,MATCH(1,INDEX(($AE13=$B$3:$B$999)*(0=COUNTIFS(AF13:AI13,$W$3:$W$9999)),0),0)),"")</f>
        <v/>
      </c>
      <c r="AK13" s="195">
        <f>IFERROR(INDEX($W$3:$W$9999,MATCH(1,INDEX(($AE13=$B$3:$B$999)*(0=COUNTIFS(AF13:AJ13,$W$3:$W$9999)),0),0)),"")</f>
        <v/>
      </c>
      <c r="AL13" s="195">
        <f>IFERROR(INDEX($W$3:$W$9999,MATCH(1,INDEX(($AE13=$B$3:$B$999)*(0=COUNTIFS(AF13:AK13,$W$3:$W$9999)),0),0)),"")</f>
        <v/>
      </c>
      <c r="AM13" s="195">
        <f>IFERROR(INDEX($W$3:$W$9999,MATCH(1,INDEX(($AE13=$B$3:$B$999)*(0=COUNTIFS(AF13:AL13,$W$3:$W$9999)),0),0)),"")</f>
        <v/>
      </c>
      <c r="AN13" s="195">
        <f>IFERROR(INDEX($W$3:$W$9999,MATCH(1,INDEX(($AE13=$B$3:$B$999)*(0=COUNTIFS(AF13:AM13,$W$3:$W$9999)),0),0)),"")</f>
        <v/>
      </c>
      <c r="AO13" s="195">
        <f>IFERROR(INDEX($W$3:$W$9999,MATCH(1,INDEX(($AE13=$B$3:$B$999)*(0=COUNTIFS(AF13:AN13,$W$3:$W$9999)),0),0)),"")</f>
        <v/>
      </c>
      <c r="AP13" s="195">
        <f>IFERROR(INDEX($W$3:$W$9999,MATCH(1,INDEX(($AE13=$B$3:$B$999)*(0=COUNTIFS(AF13:AO13,$W$3:$W$9999)),0),0)),"")</f>
        <v/>
      </c>
      <c r="AQ13" s="195">
        <f>IFERROR(INDEX($W$3:$W$9999,MATCH(1,INDEX(($AE13=$B$3:$B$999)*(0=COUNTIFS(AF13:AP13,$W$3:$W$9999)),0),0)),"")</f>
        <v/>
      </c>
      <c r="AR13" s="195">
        <f>IFERROR(INDEX($W$3:$W$9999,MATCH(1,INDEX(($AE13=$B$3:$B$999)*(0=COUNTIFS(AF13:AQ13,$W$3:$W$9999)),0),0)),"")</f>
        <v/>
      </c>
      <c r="AS13" s="195">
        <f>IFERROR(INDEX($W$3:$W$9999,MATCH(1,INDEX(($AE13=$B$3:$B$999)*(0=COUNTIFS(AF13:AR13,$W$3:$W$9999)),0),0)),"")</f>
        <v/>
      </c>
      <c r="AT13" s="195">
        <f>IFERROR(INDEX($W$3:$W$9999,MATCH(1,INDEX(($AE13=$B$3:$B$999)*(0=COUNTIFS(AF13:AS13,$W$3:$W$9999)),0),0)),"")</f>
        <v/>
      </c>
      <c r="AU13" s="196">
        <f>IF(MIN(AF13:AT13)=0,"",MIN(AF13:AT13))</f>
        <v/>
      </c>
    </row>
    <row r="14" ht="18" customHeight="1">
      <c r="A14" s="107" t="n">
        <v>11</v>
      </c>
      <c r="B14" s="143">
        <f>I14&amp;"x"&amp;J14</f>
        <v/>
      </c>
      <c r="C14" s="101" t="inlineStr">
        <is>
          <t>|0200230119|22.20|0.00|1.200|0.0005670IBC</t>
        </is>
      </c>
      <c r="D14" s="101" t="inlineStr">
        <is>
          <t>|0200230119|22.20|0.00|1.200|0.000</t>
        </is>
      </c>
      <c r="E14" s="101" t="inlineStr">
        <is>
          <t>SHVN|TANAKA|||||||||||</t>
        </is>
      </c>
      <c r="F14" s="101" t="inlineStr">
        <is>
          <t>STKM11A</t>
        </is>
      </c>
      <c r="G14" s="101" t="inlineStr">
        <is>
          <t>IBC</t>
        </is>
      </c>
      <c r="H14" s="101" t="inlineStr">
        <is>
          <t>C</t>
        </is>
      </c>
      <c r="I14" s="101" t="inlineStr">
        <is>
          <t>22.2</t>
        </is>
      </c>
      <c r="J14" s="101" t="inlineStr">
        <is>
          <t>0.00</t>
        </is>
      </c>
      <c r="K14" s="101" t="inlineStr">
        <is>
          <t>1.20</t>
        </is>
      </c>
      <c r="L14" s="101" t="inlineStr">
        <is>
          <t>5670</t>
        </is>
      </c>
      <c r="M14" s="185" t="n">
        <v>0.621</v>
      </c>
      <c r="N14" s="101" t="inlineStr">
        <is>
          <t>P/E</t>
        </is>
      </c>
      <c r="O14" s="186" t="inlineStr">
        <is>
          <t>5670-61.5-----------</t>
        </is>
      </c>
      <c r="P14" s="186" t="n">
        <v>244</v>
      </c>
      <c r="Q14" s="101" t="n"/>
      <c r="R14" s="101" t="inlineStr"/>
      <c r="S14" s="101" t="n"/>
      <c r="T14" s="186" t="n">
        <v>171</v>
      </c>
      <c r="U14" s="187" t="n">
        <v>602.10297</v>
      </c>
      <c r="V14" s="186" t="n">
        <v>-73</v>
      </c>
      <c r="W14" s="188" t="n">
        <v>45322</v>
      </c>
      <c r="X14" s="101" t="inlineStr"/>
      <c r="Y14" s="186" t="n">
        <v>73</v>
      </c>
      <c r="Z14" s="187" t="n">
        <v>257.03811</v>
      </c>
      <c r="AA14" s="189" t="n"/>
      <c r="AB14" s="189" t="n"/>
      <c r="AE14" s="124" t="inlineStr">
        <is>
          <t>22.2x0.00</t>
        </is>
      </c>
      <c r="AF14" s="195">
        <f>IFERROR(INDEX($W$3:$W$9999,MATCH(1,INDEX(($AE14=$B$3:$B$999)*(0=COUNTIFS(AF13,$W$3:$W$9999)),0),0)),"")</f>
        <v/>
      </c>
      <c r="AG14" s="195">
        <f>IFERROR(INDEX($W$3:$W$9999,MATCH(1,INDEX(($AE14=$B$3:$B$999)*(0=COUNTIFS(AF14,$W$3:$W$9999)),0),0)),"")</f>
        <v/>
      </c>
      <c r="AH14" s="195">
        <f>IFERROR(INDEX($W$3:$W$9999,MATCH(1,INDEX(($AE14=$B$3:$B$999)*(0=COUNTIFS(AF14:AG14,$W$3:$W$9999)),0),0)),"")</f>
        <v/>
      </c>
      <c r="AI14" s="195">
        <f>IFERROR(INDEX($W$3:$W$9999,MATCH(1,INDEX(($AE14=$B$3:$B$999)*(0=COUNTIFS(AF14:AH14,$W$3:$W$9999)),0),0)),"")</f>
        <v/>
      </c>
      <c r="AJ14" s="195">
        <f>IFERROR(INDEX($W$3:$W$9999,MATCH(1,INDEX(($AE14=$B$3:$B$999)*(0=COUNTIFS(AF14:AI14,$W$3:$W$9999)),0),0)),"")</f>
        <v/>
      </c>
      <c r="AK14" s="195">
        <f>IFERROR(INDEX($W$3:$W$9999,MATCH(1,INDEX(($AE14=$B$3:$B$999)*(0=COUNTIFS(AF14:AJ14,$W$3:$W$9999)),0),0)),"")</f>
        <v/>
      </c>
      <c r="AL14" s="195">
        <f>IFERROR(INDEX($W$3:$W$9999,MATCH(1,INDEX(($AE14=$B$3:$B$999)*(0=COUNTIFS(AF14:AK14,$W$3:$W$9999)),0),0)),"")</f>
        <v/>
      </c>
      <c r="AM14" s="195">
        <f>IFERROR(INDEX($W$3:$W$9999,MATCH(1,INDEX(($AE14=$B$3:$B$999)*(0=COUNTIFS(AF14:AL14,$W$3:$W$9999)),0),0)),"")</f>
        <v/>
      </c>
      <c r="AN14" s="195">
        <f>IFERROR(INDEX($W$3:$W$9999,MATCH(1,INDEX(($AE14=$B$3:$B$999)*(0=COUNTIFS(AF14:AM14,$W$3:$W$9999)),0),0)),"")</f>
        <v/>
      </c>
      <c r="AO14" s="195">
        <f>IFERROR(INDEX($W$3:$W$9999,MATCH(1,INDEX(($AE14=$B$3:$B$999)*(0=COUNTIFS(AF14:AN14,$W$3:$W$9999)),0),0)),"")</f>
        <v/>
      </c>
      <c r="AP14" s="195">
        <f>IFERROR(INDEX($W$3:$W$9999,MATCH(1,INDEX(($AE14=$B$3:$B$999)*(0=COUNTIFS(AF14:AO14,$W$3:$W$9999)),0),0)),"")</f>
        <v/>
      </c>
      <c r="AQ14" s="195">
        <f>IFERROR(INDEX($W$3:$W$9999,MATCH(1,INDEX(($AE14=$B$3:$B$999)*(0=COUNTIFS(AF14:AP14,$W$3:$W$9999)),0),0)),"")</f>
        <v/>
      </c>
      <c r="AR14" s="195">
        <f>IFERROR(INDEX($W$3:$W$9999,MATCH(1,INDEX(($AE14=$B$3:$B$999)*(0=COUNTIFS(AF14:AQ14,$W$3:$W$9999)),0),0)),"")</f>
        <v/>
      </c>
      <c r="AS14" s="195">
        <f>IFERROR(INDEX($W$3:$W$9999,MATCH(1,INDEX(($AE14=$B$3:$B$999)*(0=COUNTIFS(AF14:AR14,$W$3:$W$9999)),0),0)),"")</f>
        <v/>
      </c>
      <c r="AT14" s="195">
        <f>IFERROR(INDEX($W$3:$W$9999,MATCH(1,INDEX(($AE14=$B$3:$B$999)*(0=COUNTIFS(AF14:AS14,$W$3:$W$9999)),0),0)),"")</f>
        <v/>
      </c>
      <c r="AU14" s="196">
        <f>IF(MIN(AF14:AT14)=0,"",MIN(AF14:AT14))</f>
        <v/>
      </c>
    </row>
    <row r="15" ht="18" customHeight="1">
      <c r="A15" s="107" t="n">
        <v>12</v>
      </c>
      <c r="B15" s="143">
        <f>I15&amp;"x"&amp;J15</f>
        <v/>
      </c>
      <c r="C15" s="116" t="inlineStr">
        <is>
          <t>|0200230119|22.20|0.00|1.200|0.0005800IBC</t>
        </is>
      </c>
      <c r="D15" s="116" t="inlineStr">
        <is>
          <t>|0200230119|22.20|0.00|1.200|0.000</t>
        </is>
      </c>
      <c r="E15" s="116" t="inlineStr">
        <is>
          <t>SHVN||||||||||||</t>
        </is>
      </c>
      <c r="F15" s="116" t="inlineStr">
        <is>
          <t>STKM11A</t>
        </is>
      </c>
      <c r="G15" s="116" t="inlineStr">
        <is>
          <t>IBC</t>
        </is>
      </c>
      <c r="H15" s="116" t="inlineStr">
        <is>
          <t>C</t>
        </is>
      </c>
      <c r="I15" s="116" t="inlineStr">
        <is>
          <t>22.2</t>
        </is>
      </c>
      <c r="J15" s="116" t="inlineStr">
        <is>
          <t>0.00</t>
        </is>
      </c>
      <c r="K15" s="116" t="inlineStr">
        <is>
          <t>1.20</t>
        </is>
      </c>
      <c r="L15" s="116" t="inlineStr">
        <is>
          <t>5800</t>
        </is>
      </c>
      <c r="M15" s="197" t="n">
        <v>0.621</v>
      </c>
      <c r="N15" s="116" t="inlineStr">
        <is>
          <t>P/E</t>
        </is>
      </c>
      <c r="O15" s="198" t="inlineStr">
        <is>
          <t>5800------------</t>
        </is>
      </c>
      <c r="P15" s="198" t="n">
        <v>1925</v>
      </c>
      <c r="Q15" s="116" t="n"/>
      <c r="R15" s="116" t="inlineStr"/>
      <c r="S15" s="116" t="n"/>
      <c r="T15" s="198" t="n">
        <v>1519</v>
      </c>
      <c r="U15" s="199" t="n">
        <v>5471.1342</v>
      </c>
      <c r="V15" s="198" t="n">
        <v>-406</v>
      </c>
      <c r="W15" s="200" t="n">
        <v>45322</v>
      </c>
      <c r="X15" s="116" t="inlineStr"/>
      <c r="Y15" s="198" t="n">
        <v>406</v>
      </c>
      <c r="Z15" s="199" t="n">
        <v>1462.3308</v>
      </c>
      <c r="AA15" s="189" t="n"/>
      <c r="AB15" s="189" t="n"/>
      <c r="AE15" s="124" t="inlineStr">
        <is>
          <t>25.0x55.0</t>
        </is>
      </c>
      <c r="AF15" s="195">
        <f>IFERROR(INDEX($W$3:$W$9999,MATCH(1,INDEX(($AE15=$B$3:$B$999)*(0=COUNTIFS(AF14,$W$3:$W$9999)),0),0)),"")</f>
        <v/>
      </c>
      <c r="AG15" s="195">
        <f>IFERROR(INDEX($W$3:$W$9999,MATCH(1,INDEX(($AE15=$B$3:$B$999)*(0=COUNTIFS(AF15,$W$3:$W$9999)),0),0)),"")</f>
        <v/>
      </c>
      <c r="AH15" s="195">
        <f>IFERROR(INDEX($W$3:$W$9999,MATCH(1,INDEX(($AE15=$B$3:$B$999)*(0=COUNTIFS(AF15:AG15,$W$3:$W$9999)),0),0)),"")</f>
        <v/>
      </c>
      <c r="AI15" s="195">
        <f>IFERROR(INDEX($W$3:$W$9999,MATCH(1,INDEX(($AE15=$B$3:$B$999)*(0=COUNTIFS(AF15:AH15,$W$3:$W$9999)),0),0)),"")</f>
        <v/>
      </c>
      <c r="AJ15" s="195">
        <f>IFERROR(INDEX($W$3:$W$9999,MATCH(1,INDEX(($AE15=$B$3:$B$999)*(0=COUNTIFS(AF15:AI15,$W$3:$W$9999)),0),0)),"")</f>
        <v/>
      </c>
      <c r="AK15" s="195">
        <f>IFERROR(INDEX($W$3:$W$9999,MATCH(1,INDEX(($AE15=$B$3:$B$999)*(0=COUNTIFS(AF15:AJ15,$W$3:$W$9999)),0),0)),"")</f>
        <v/>
      </c>
      <c r="AL15" s="195">
        <f>IFERROR(INDEX($W$3:$W$9999,MATCH(1,INDEX(($AE15=$B$3:$B$999)*(0=COUNTIFS(AF15:AK15,$W$3:$W$9999)),0),0)),"")</f>
        <v/>
      </c>
      <c r="AM15" s="195">
        <f>IFERROR(INDEX($W$3:$W$9999,MATCH(1,INDEX(($AE15=$B$3:$B$999)*(0=COUNTIFS(AF15:AL15,$W$3:$W$9999)),0),0)),"")</f>
        <v/>
      </c>
      <c r="AN15" s="195">
        <f>IFERROR(INDEX($W$3:$W$9999,MATCH(1,INDEX(($AE15=$B$3:$B$999)*(0=COUNTIFS(AF15:AM15,$W$3:$W$9999)),0),0)),"")</f>
        <v/>
      </c>
      <c r="AO15" s="195">
        <f>IFERROR(INDEX($W$3:$W$9999,MATCH(1,INDEX(($AE15=$B$3:$B$999)*(0=COUNTIFS(AF15:AN15,$W$3:$W$9999)),0),0)),"")</f>
        <v/>
      </c>
      <c r="AP15" s="195">
        <f>IFERROR(INDEX($W$3:$W$9999,MATCH(1,INDEX(($AE15=$B$3:$B$999)*(0=COUNTIFS(AF15:AO15,$W$3:$W$9999)),0),0)),"")</f>
        <v/>
      </c>
      <c r="AQ15" s="195">
        <f>IFERROR(INDEX($W$3:$W$9999,MATCH(1,INDEX(($AE15=$B$3:$B$999)*(0=COUNTIFS(AF15:AP15,$W$3:$W$9999)),0),0)),"")</f>
        <v/>
      </c>
      <c r="AR15" s="195">
        <f>IFERROR(INDEX($W$3:$W$9999,MATCH(1,INDEX(($AE15=$B$3:$B$999)*(0=COUNTIFS(AF15:AQ15,$W$3:$W$9999)),0),0)),"")</f>
        <v/>
      </c>
      <c r="AS15" s="195">
        <f>IFERROR(INDEX($W$3:$W$9999,MATCH(1,INDEX(($AE15=$B$3:$B$999)*(0=COUNTIFS(AF15:AR15,$W$3:$W$9999)),0),0)),"")</f>
        <v/>
      </c>
      <c r="AT15" s="195">
        <f>IFERROR(INDEX($W$3:$W$9999,MATCH(1,INDEX(($AE15=$B$3:$B$999)*(0=COUNTIFS(AF15:AS15,$W$3:$W$9999)),0),0)),"")</f>
        <v/>
      </c>
      <c r="AU15" s="196">
        <f>IF(MIN(AF15:AT15)=0,"",MIN(AF15:AT15))</f>
        <v/>
      </c>
    </row>
    <row r="16" ht="18" customHeight="1">
      <c r="A16" s="107" t="n">
        <v>13</v>
      </c>
      <c r="B16" s="143">
        <f>I16&amp;"x"&amp;J16</f>
        <v/>
      </c>
      <c r="C16" s="101" t="inlineStr">
        <is>
          <t>|0200220139|22.20|0.00|1.600|0.0006000IBC</t>
        </is>
      </c>
      <c r="D16" s="101" t="inlineStr">
        <is>
          <t>|0200220139|22.20|0.00|1.600|0.000</t>
        </is>
      </c>
      <c r="E16" s="101" t="inlineStr">
        <is>
          <t>|SHVN|||||||||||</t>
        </is>
      </c>
      <c r="F16" s="101" t="inlineStr">
        <is>
          <t>STKM11A</t>
        </is>
      </c>
      <c r="G16" s="101" t="inlineStr">
        <is>
          <t>IBC</t>
        </is>
      </c>
      <c r="H16" s="101" t="inlineStr">
        <is>
          <t>P</t>
        </is>
      </c>
      <c r="I16" s="101" t="inlineStr">
        <is>
          <t>22.2</t>
        </is>
      </c>
      <c r="J16" s="101" t="inlineStr">
        <is>
          <t>0.00</t>
        </is>
      </c>
      <c r="K16" s="101" t="inlineStr">
        <is>
          <t>1.60</t>
        </is>
      </c>
      <c r="L16" s="101" t="inlineStr">
        <is>
          <t>6000</t>
        </is>
      </c>
      <c r="M16" s="185" t="n">
        <v>0.8129999999999999</v>
      </c>
      <c r="N16" s="101" t="inlineStr">
        <is>
          <t>C</t>
        </is>
      </c>
      <c r="O16" s="186" t="inlineStr">
        <is>
          <t>1374-6000-----------</t>
        </is>
      </c>
      <c r="P16" s="186" t="n">
        <v>539</v>
      </c>
      <c r="Q16" s="101" t="n"/>
      <c r="R16" s="101" t="inlineStr"/>
      <c r="S16" s="101" t="n"/>
      <c r="T16" s="186" t="n">
        <v>171</v>
      </c>
      <c r="U16" s="187" t="n">
        <v>834.138</v>
      </c>
      <c r="V16" s="186" t="n">
        <v>-368</v>
      </c>
      <c r="W16" s="192" t="n">
        <v>45322</v>
      </c>
      <c r="X16" s="101" t="inlineStr"/>
      <c r="Y16" s="186" t="n">
        <v>368</v>
      </c>
      <c r="Z16" s="187" t="n">
        <v>1795.104</v>
      </c>
      <c r="AA16" s="189" t="n"/>
      <c r="AB16" s="189" t="n"/>
      <c r="AE16" s="124" t="inlineStr">
        <is>
          <t>25.4x0.00</t>
        </is>
      </c>
      <c r="AF16" s="195">
        <f>IFERROR(INDEX($W$3:$W$9999,MATCH(1,INDEX(($AE16=$B$3:$B$999)*(0=COUNTIFS(AF15,$W$3:$W$9999)),0),0)),"")</f>
        <v/>
      </c>
      <c r="AG16" s="195">
        <f>IFERROR(INDEX($W$3:$W$9999,MATCH(1,INDEX(($AE16=$B$3:$B$999)*(0=COUNTIFS(AF16,$W$3:$W$9999)),0),0)),"")</f>
        <v/>
      </c>
      <c r="AH16" s="195">
        <f>IFERROR(INDEX($W$3:$W$9999,MATCH(1,INDEX(($AE16=$B$3:$B$999)*(0=COUNTIFS(AF16:AG16,$W$3:$W$9999)),0),0)),"")</f>
        <v/>
      </c>
      <c r="AI16" s="195">
        <f>IFERROR(INDEX($W$3:$W$9999,MATCH(1,INDEX(($AE16=$B$3:$B$999)*(0=COUNTIFS(AF16:AH16,$W$3:$W$9999)),0),0)),"")</f>
        <v/>
      </c>
      <c r="AJ16" s="195">
        <f>IFERROR(INDEX($W$3:$W$9999,MATCH(1,INDEX(($AE16=$B$3:$B$999)*(0=COUNTIFS(AF16:AI16,$W$3:$W$9999)),0),0)),"")</f>
        <v/>
      </c>
      <c r="AK16" s="195">
        <f>IFERROR(INDEX($W$3:$W$9999,MATCH(1,INDEX(($AE16=$B$3:$B$999)*(0=COUNTIFS(AF16:AJ16,$W$3:$W$9999)),0),0)),"")</f>
        <v/>
      </c>
      <c r="AL16" s="195">
        <f>IFERROR(INDEX($W$3:$W$9999,MATCH(1,INDEX(($AE16=$B$3:$B$999)*(0=COUNTIFS(AF16:AK16,$W$3:$W$9999)),0),0)),"")</f>
        <v/>
      </c>
      <c r="AM16" s="195">
        <f>IFERROR(INDEX($W$3:$W$9999,MATCH(1,INDEX(($AE16=$B$3:$B$999)*(0=COUNTIFS(AF16:AL16,$W$3:$W$9999)),0),0)),"")</f>
        <v/>
      </c>
      <c r="AN16" s="195">
        <f>IFERROR(INDEX($W$3:$W$9999,MATCH(1,INDEX(($AE16=$B$3:$B$999)*(0=COUNTIFS(AF16:AM16,$W$3:$W$9999)),0),0)),"")</f>
        <v/>
      </c>
      <c r="AO16" s="195">
        <f>IFERROR(INDEX($W$3:$W$9999,MATCH(1,INDEX(($AE16=$B$3:$B$999)*(0=COUNTIFS(AF16:AN16,$W$3:$W$9999)),0),0)),"")</f>
        <v/>
      </c>
      <c r="AP16" s="195">
        <f>IFERROR(INDEX($W$3:$W$9999,MATCH(1,INDEX(($AE16=$B$3:$B$999)*(0=COUNTIFS(AF16:AO16,$W$3:$W$9999)),0),0)),"")</f>
        <v/>
      </c>
      <c r="AQ16" s="195">
        <f>IFERROR(INDEX($W$3:$W$9999,MATCH(1,INDEX(($AE16=$B$3:$B$999)*(0=COUNTIFS(AF16:AP16,$W$3:$W$9999)),0),0)),"")</f>
        <v/>
      </c>
      <c r="AR16" s="195">
        <f>IFERROR(INDEX($W$3:$W$9999,MATCH(1,INDEX(($AE16=$B$3:$B$999)*(0=COUNTIFS(AF16:AQ16,$W$3:$W$9999)),0),0)),"")</f>
        <v/>
      </c>
      <c r="AS16" s="195">
        <f>IFERROR(INDEX($W$3:$W$9999,MATCH(1,INDEX(($AE16=$B$3:$B$999)*(0=COUNTIFS(AF16:AR16,$W$3:$W$9999)),0),0)),"")</f>
        <v/>
      </c>
      <c r="AT16" s="195">
        <f>IFERROR(INDEX($W$3:$W$9999,MATCH(1,INDEX(($AE16=$B$3:$B$999)*(0=COUNTIFS(AF16:AS16,$W$3:$W$9999)),0),0)),"")</f>
        <v/>
      </c>
      <c r="AU16" s="196">
        <f>IF(MIN(AF16:AT16)=0,"",MIN(AF16:AT16))</f>
        <v/>
      </c>
    </row>
    <row r="17" ht="18" customHeight="1">
      <c r="A17" s="107" t="n">
        <v>14</v>
      </c>
      <c r="B17" s="143">
        <f>I17&amp;"x"&amp;J17</f>
        <v/>
      </c>
      <c r="C17" s="101" t="inlineStr">
        <is>
          <t>|0200220139|22.20|0.00|1.600|0.0006000NBC</t>
        </is>
      </c>
      <c r="D17" s="101" t="inlineStr">
        <is>
          <t>|0200220139|22.20|0.00|1.600|0.000</t>
        </is>
      </c>
      <c r="E17" s="101" t="inlineStr">
        <is>
          <t>||||||||||||</t>
        </is>
      </c>
      <c r="F17" s="101" t="inlineStr">
        <is>
          <t>STKM11A</t>
        </is>
      </c>
      <c r="G17" s="101" t="inlineStr">
        <is>
          <t>NBC</t>
        </is>
      </c>
      <c r="H17" s="101" t="inlineStr">
        <is>
          <t>P</t>
        </is>
      </c>
      <c r="I17" s="101" t="inlineStr">
        <is>
          <t>22.2</t>
        </is>
      </c>
      <c r="J17" s="101" t="inlineStr">
        <is>
          <t>0.00</t>
        </is>
      </c>
      <c r="K17" s="101" t="inlineStr">
        <is>
          <t>1.60</t>
        </is>
      </c>
      <c r="L17" s="101" t="inlineStr">
        <is>
          <t>6000</t>
        </is>
      </c>
      <c r="M17" s="185" t="n">
        <v>0.8129999999999999</v>
      </c>
      <c r="N17" s="101" t="inlineStr">
        <is>
          <t>C</t>
        </is>
      </c>
      <c r="O17" s="186" t="inlineStr">
        <is>
          <t>277.5-6000-----------</t>
        </is>
      </c>
      <c r="P17" s="186" t="n">
        <v>0</v>
      </c>
      <c r="Q17" s="101" t="n"/>
      <c r="R17" s="101" t="inlineStr"/>
      <c r="S17" s="101" t="n"/>
      <c r="T17" s="186" t="n">
        <v>1</v>
      </c>
      <c r="U17" s="187" t="n">
        <v>4.878</v>
      </c>
      <c r="V17" s="186" t="e">
        <v>#N/A</v>
      </c>
      <c r="W17" s="192" t="inlineStr"/>
      <c r="X17" s="101" t="inlineStr"/>
      <c r="Y17" s="186" t="n">
        <v>0</v>
      </c>
      <c r="Z17" s="187" t="n">
        <v>0</v>
      </c>
      <c r="AA17" s="189" t="n"/>
      <c r="AB17" s="189" t="n"/>
      <c r="AE17" s="124" t="inlineStr">
        <is>
          <t>28.6x0.00</t>
        </is>
      </c>
      <c r="AF17" s="195">
        <f>IFERROR(INDEX($W$3:$W$9999,MATCH(1,INDEX(($AE17=$B$3:$B$999)*(0=COUNTIFS(AF16,$W$3:$W$9999)),0),0)),"")</f>
        <v/>
      </c>
      <c r="AG17" s="195">
        <f>IFERROR(INDEX($W$3:$W$9999,MATCH(1,INDEX(($AE17=$B$3:$B$999)*(0=COUNTIFS(AF17,$W$3:$W$9999)),0),0)),"")</f>
        <v/>
      </c>
      <c r="AH17" s="195">
        <f>IFERROR(INDEX($W$3:$W$9999,MATCH(1,INDEX(($AE17=$B$3:$B$999)*(0=COUNTIFS(AF17:AG17,$W$3:$W$9999)),0),0)),"")</f>
        <v/>
      </c>
      <c r="AI17" s="195">
        <f>IFERROR(INDEX($W$3:$W$9999,MATCH(1,INDEX(($AE17=$B$3:$B$999)*(0=COUNTIFS(AF17:AH17,$W$3:$W$9999)),0),0)),"")</f>
        <v/>
      </c>
      <c r="AJ17" s="195">
        <f>IFERROR(INDEX($W$3:$W$9999,MATCH(1,INDEX(($AE17=$B$3:$B$999)*(0=COUNTIFS(AF17:AI17,$W$3:$W$9999)),0),0)),"")</f>
        <v/>
      </c>
      <c r="AK17" s="195">
        <f>IFERROR(INDEX($W$3:$W$9999,MATCH(1,INDEX(($AE17=$B$3:$B$999)*(0=COUNTIFS(AF17:AJ17,$W$3:$W$9999)),0),0)),"")</f>
        <v/>
      </c>
      <c r="AL17" s="195">
        <f>IFERROR(INDEX($W$3:$W$9999,MATCH(1,INDEX(($AE17=$B$3:$B$999)*(0=COUNTIFS(AF17:AK17,$W$3:$W$9999)),0),0)),"")</f>
        <v/>
      </c>
      <c r="AM17" s="195">
        <f>IFERROR(INDEX($W$3:$W$9999,MATCH(1,INDEX(($AE17=$B$3:$B$999)*(0=COUNTIFS(AF17:AL17,$W$3:$W$9999)),0),0)),"")</f>
        <v/>
      </c>
      <c r="AN17" s="195">
        <f>IFERROR(INDEX($W$3:$W$9999,MATCH(1,INDEX(($AE17=$B$3:$B$999)*(0=COUNTIFS(AF17:AM17,$W$3:$W$9999)),0),0)),"")</f>
        <v/>
      </c>
      <c r="AO17" s="195">
        <f>IFERROR(INDEX($W$3:$W$9999,MATCH(1,INDEX(($AE17=$B$3:$B$999)*(0=COUNTIFS(AF17:AN17,$W$3:$W$9999)),0),0)),"")</f>
        <v/>
      </c>
      <c r="AP17" s="195">
        <f>IFERROR(INDEX($W$3:$W$9999,MATCH(1,INDEX(($AE17=$B$3:$B$999)*(0=COUNTIFS(AF17:AO17,$W$3:$W$9999)),0),0)),"")</f>
        <v/>
      </c>
      <c r="AQ17" s="195">
        <f>IFERROR(INDEX($W$3:$W$9999,MATCH(1,INDEX(($AE17=$B$3:$B$999)*(0=COUNTIFS(AF17:AP17,$W$3:$W$9999)),0),0)),"")</f>
        <v/>
      </c>
      <c r="AR17" s="195">
        <f>IFERROR(INDEX($W$3:$W$9999,MATCH(1,INDEX(($AE17=$B$3:$B$999)*(0=COUNTIFS(AF17:AQ17,$W$3:$W$9999)),0),0)),"")</f>
        <v/>
      </c>
      <c r="AS17" s="195">
        <f>IFERROR(INDEX($W$3:$W$9999,MATCH(1,INDEX(($AE17=$B$3:$B$999)*(0=COUNTIFS(AF17:AR17,$W$3:$W$9999)),0),0)),"")</f>
        <v/>
      </c>
      <c r="AT17" s="195">
        <f>IFERROR(INDEX($W$3:$W$9999,MATCH(1,INDEX(($AE17=$B$3:$B$999)*(0=COUNTIFS(AF17:AS17,$W$3:$W$9999)),0),0)),"")</f>
        <v/>
      </c>
      <c r="AU17" s="196">
        <f>IF(MIN(AF17:AT17)=0,"",MIN(AF17:AT17))</f>
        <v/>
      </c>
    </row>
    <row r="18" ht="18" customHeight="1">
      <c r="A18" s="107" t="n">
        <v>15</v>
      </c>
      <c r="B18" s="143">
        <f>I18&amp;"x"&amp;J18</f>
        <v/>
      </c>
      <c r="C18" s="101" t="inlineStr">
        <is>
          <t>|0200220139|22.20|0.00|1.600|0.0005416NBC</t>
        </is>
      </c>
      <c r="D18" s="101" t="inlineStr">
        <is>
          <t>|0200220139|22.20|0.00|1.600|0.000</t>
        </is>
      </c>
      <c r="E18" s="101" t="inlineStr">
        <is>
          <t>|KMV|||||||||||</t>
        </is>
      </c>
      <c r="F18" s="101" t="inlineStr">
        <is>
          <t>STKM11A</t>
        </is>
      </c>
      <c r="G18" s="101" t="inlineStr">
        <is>
          <t>NBC</t>
        </is>
      </c>
      <c r="H18" s="101" t="inlineStr">
        <is>
          <t>P</t>
        </is>
      </c>
      <c r="I18" s="101" t="inlineStr">
        <is>
          <t>22.2</t>
        </is>
      </c>
      <c r="J18" s="101" t="inlineStr">
        <is>
          <t>0.00</t>
        </is>
      </c>
      <c r="K18" s="101" t="inlineStr">
        <is>
          <t>1.60</t>
        </is>
      </c>
      <c r="L18" s="101" t="inlineStr">
        <is>
          <t>5416</t>
        </is>
      </c>
      <c r="M18" s="185" t="n">
        <v>0.8129999999999999</v>
      </c>
      <c r="N18" s="101" t="inlineStr">
        <is>
          <t>P/E</t>
        </is>
      </c>
      <c r="O18" s="186" t="inlineStr">
        <is>
          <t>5416-595-----------</t>
        </is>
      </c>
      <c r="P18" s="186" t="n">
        <v>4.444444444444445</v>
      </c>
      <c r="Q18" s="101" t="n"/>
      <c r="R18" s="101" t="inlineStr"/>
      <c r="S18" s="101" t="n"/>
      <c r="T18" s="186" t="n">
        <v>212</v>
      </c>
      <c r="U18" s="187" t="n">
        <v>933.4800959999999</v>
      </c>
      <c r="V18" s="186" t="e">
        <v>#N/A</v>
      </c>
      <c r="W18" s="188" t="inlineStr"/>
      <c r="X18" s="101" t="inlineStr"/>
      <c r="Y18" s="186" t="n">
        <v>0</v>
      </c>
      <c r="Z18" s="187" t="n">
        <v>0</v>
      </c>
      <c r="AA18" s="189" t="n"/>
      <c r="AB18" s="189" t="n"/>
      <c r="AE18" s="124" t="inlineStr">
        <is>
          <t>29.4x0.00</t>
        </is>
      </c>
      <c r="AF18" s="195">
        <f>IFERROR(INDEX($W$3:$W$9999,MATCH(1,INDEX(($AE18=$B$3:$B$999)*(0=COUNTIFS(AF17,$W$3:$W$9999)),0),0)),"")</f>
        <v/>
      </c>
      <c r="AG18" s="195">
        <f>IFERROR(INDEX($W$3:$W$9999,MATCH(1,INDEX(($AE18=$B$3:$B$999)*(0=COUNTIFS(AF18,$W$3:$W$9999)),0),0)),"")</f>
        <v/>
      </c>
      <c r="AH18" s="195">
        <f>IFERROR(INDEX($W$3:$W$9999,MATCH(1,INDEX(($AE18=$B$3:$B$999)*(0=COUNTIFS(AF18:AG18,$W$3:$W$9999)),0),0)),"")</f>
        <v/>
      </c>
      <c r="AI18" s="195">
        <f>IFERROR(INDEX($W$3:$W$9999,MATCH(1,INDEX(($AE18=$B$3:$B$999)*(0=COUNTIFS(AF18:AH18,$W$3:$W$9999)),0),0)),"")</f>
        <v/>
      </c>
      <c r="AJ18" s="195">
        <f>IFERROR(INDEX($W$3:$W$9999,MATCH(1,INDEX(($AE18=$B$3:$B$999)*(0=COUNTIFS(AF18:AI18,$W$3:$W$9999)),0),0)),"")</f>
        <v/>
      </c>
      <c r="AK18" s="195">
        <f>IFERROR(INDEX($W$3:$W$9999,MATCH(1,INDEX(($AE18=$B$3:$B$999)*(0=COUNTIFS(AF18:AJ18,$W$3:$W$9999)),0),0)),"")</f>
        <v/>
      </c>
      <c r="AL18" s="195">
        <f>IFERROR(INDEX($W$3:$W$9999,MATCH(1,INDEX(($AE18=$B$3:$B$999)*(0=COUNTIFS(AF18:AK18,$W$3:$W$9999)),0),0)),"")</f>
        <v/>
      </c>
      <c r="AM18" s="195">
        <f>IFERROR(INDEX($W$3:$W$9999,MATCH(1,INDEX(($AE18=$B$3:$B$999)*(0=COUNTIFS(AF18:AL18,$W$3:$W$9999)),0),0)),"")</f>
        <v/>
      </c>
      <c r="AN18" s="195">
        <f>IFERROR(INDEX($W$3:$W$9999,MATCH(1,INDEX(($AE18=$B$3:$B$999)*(0=COUNTIFS(AF18:AM18,$W$3:$W$9999)),0),0)),"")</f>
        <v/>
      </c>
      <c r="AO18" s="195">
        <f>IFERROR(INDEX($W$3:$W$9999,MATCH(1,INDEX(($AE18=$B$3:$B$999)*(0=COUNTIFS(AF18:AN18,$W$3:$W$9999)),0),0)),"")</f>
        <v/>
      </c>
      <c r="AP18" s="195">
        <f>IFERROR(INDEX($W$3:$W$9999,MATCH(1,INDEX(($AE18=$B$3:$B$999)*(0=COUNTIFS(AF18:AO18,$W$3:$W$9999)),0),0)),"")</f>
        <v/>
      </c>
      <c r="AQ18" s="195">
        <f>IFERROR(INDEX($W$3:$W$9999,MATCH(1,INDEX(($AE18=$B$3:$B$999)*(0=COUNTIFS(AF18:AP18,$W$3:$W$9999)),0),0)),"")</f>
        <v/>
      </c>
      <c r="AR18" s="195">
        <f>IFERROR(INDEX($W$3:$W$9999,MATCH(1,INDEX(($AE18=$B$3:$B$999)*(0=COUNTIFS(AF18:AQ18,$W$3:$W$9999)),0),0)),"")</f>
        <v/>
      </c>
      <c r="AS18" s="195">
        <f>IFERROR(INDEX($W$3:$W$9999,MATCH(1,INDEX(($AE18=$B$3:$B$999)*(0=COUNTIFS(AF18:AR18,$W$3:$W$9999)),0),0)),"")</f>
        <v/>
      </c>
      <c r="AT18" s="195">
        <f>IFERROR(INDEX($W$3:$W$9999,MATCH(1,INDEX(($AE18=$B$3:$B$999)*(0=COUNTIFS(AF18:AS18,$W$3:$W$9999)),0),0)),"")</f>
        <v/>
      </c>
      <c r="AU18" s="196">
        <f>IF(MIN(AF18:AT18)=0,"",MIN(AF18:AT18))</f>
        <v/>
      </c>
    </row>
    <row r="19" ht="18" customHeight="1">
      <c r="A19" s="107" t="n">
        <v>16</v>
      </c>
      <c r="B19" s="143">
        <f>I19&amp;"x"&amp;J19</f>
        <v/>
      </c>
      <c r="C19" s="101" t="inlineStr">
        <is>
          <t>|0200220139|22.20|0.00|1.600|0.0005503NBC</t>
        </is>
      </c>
      <c r="D19" s="101" t="inlineStr">
        <is>
          <t>|0200220139|22.20|0.00|1.600|0.000</t>
        </is>
      </c>
      <c r="E19" s="101" t="inlineStr">
        <is>
          <t>MIKASA|KMV|THANH DAT|THANH DAT|||||||||</t>
        </is>
      </c>
      <c r="F19" s="101" t="inlineStr">
        <is>
          <t>STKM11A</t>
        </is>
      </c>
      <c r="G19" s="101" t="inlineStr">
        <is>
          <t>NBC</t>
        </is>
      </c>
      <c r="H19" s="101" t="inlineStr">
        <is>
          <t>P</t>
        </is>
      </c>
      <c r="I19" s="101" t="inlineStr">
        <is>
          <t>22.2</t>
        </is>
      </c>
      <c r="J19" s="101" t="inlineStr">
        <is>
          <t>0.00</t>
        </is>
      </c>
      <c r="K19" s="101" t="inlineStr">
        <is>
          <t>1.60</t>
        </is>
      </c>
      <c r="L19" s="101" t="inlineStr">
        <is>
          <t>5503</t>
        </is>
      </c>
      <c r="M19" s="185" t="n">
        <v>0.8129999999999999</v>
      </c>
      <c r="N19" s="101" t="inlineStr">
        <is>
          <t>P/E</t>
        </is>
      </c>
      <c r="O19" s="186" t="inlineStr">
        <is>
          <t>5503-908-600-950---------</t>
        </is>
      </c>
      <c r="P19" s="186" t="n">
        <v>0</v>
      </c>
      <c r="Q19" s="101" t="n"/>
      <c r="R19" s="101" t="inlineStr"/>
      <c r="S19" s="101" t="n"/>
      <c r="T19" s="186" t="n">
        <v>147</v>
      </c>
      <c r="U19" s="187" t="n">
        <v>657.6690329999999</v>
      </c>
      <c r="V19" s="186" t="e">
        <v>#N/A</v>
      </c>
      <c r="W19" s="188" t="inlineStr"/>
      <c r="X19" s="101" t="inlineStr"/>
      <c r="Y19" s="186" t="n">
        <v>0</v>
      </c>
      <c r="Z19" s="187" t="n">
        <v>0</v>
      </c>
      <c r="AA19" s="189" t="n"/>
      <c r="AB19" s="189" t="n"/>
      <c r="AE19" s="124" t="inlineStr">
        <is>
          <t>31.8x0.00</t>
        </is>
      </c>
      <c r="AF19" s="195">
        <f>IFERROR(INDEX($W$3:$W$9999,MATCH(1,INDEX(($AE19=$B$3:$B$999)*(0=COUNTIFS(AF18,$W$3:$W$9999)),0),0)),"")</f>
        <v/>
      </c>
      <c r="AG19" s="195">
        <f>IFERROR(INDEX($W$3:$W$9999,MATCH(1,INDEX(($AE19=$B$3:$B$999)*(0=COUNTIFS(AF19,$W$3:$W$9999)),0),0)),"")</f>
        <v/>
      </c>
      <c r="AH19" s="195">
        <f>IFERROR(INDEX($W$3:$W$9999,MATCH(1,INDEX(($AE19=$B$3:$B$999)*(0=COUNTIFS(AF19:AG19,$W$3:$W$9999)),0),0)),"")</f>
        <v/>
      </c>
      <c r="AI19" s="195">
        <f>IFERROR(INDEX($W$3:$W$9999,MATCH(1,INDEX(($AE19=$B$3:$B$999)*(0=COUNTIFS(AF19:AH19,$W$3:$W$9999)),0),0)),"")</f>
        <v/>
      </c>
      <c r="AJ19" s="195">
        <f>IFERROR(INDEX($W$3:$W$9999,MATCH(1,INDEX(($AE19=$B$3:$B$999)*(0=COUNTIFS(AF19:AI19,$W$3:$W$9999)),0),0)),"")</f>
        <v/>
      </c>
      <c r="AK19" s="195">
        <f>IFERROR(INDEX($W$3:$W$9999,MATCH(1,INDEX(($AE19=$B$3:$B$999)*(0=COUNTIFS(AF19:AJ19,$W$3:$W$9999)),0),0)),"")</f>
        <v/>
      </c>
      <c r="AL19" s="195">
        <f>IFERROR(INDEX($W$3:$W$9999,MATCH(1,INDEX(($AE19=$B$3:$B$999)*(0=COUNTIFS(AF19:AK19,$W$3:$W$9999)),0),0)),"")</f>
        <v/>
      </c>
      <c r="AM19" s="195">
        <f>IFERROR(INDEX($W$3:$W$9999,MATCH(1,INDEX(($AE19=$B$3:$B$999)*(0=COUNTIFS(AF19:AL19,$W$3:$W$9999)),0),0)),"")</f>
        <v/>
      </c>
      <c r="AN19" s="195">
        <f>IFERROR(INDEX($W$3:$W$9999,MATCH(1,INDEX(($AE19=$B$3:$B$999)*(0=COUNTIFS(AF19:AM19,$W$3:$W$9999)),0),0)),"")</f>
        <v/>
      </c>
      <c r="AO19" s="195">
        <f>IFERROR(INDEX($W$3:$W$9999,MATCH(1,INDEX(($AE19=$B$3:$B$999)*(0=COUNTIFS(AF19:AN19,$W$3:$W$9999)),0),0)),"")</f>
        <v/>
      </c>
      <c r="AP19" s="195">
        <f>IFERROR(INDEX($W$3:$W$9999,MATCH(1,INDEX(($AE19=$B$3:$B$999)*(0=COUNTIFS(AF19:AO19,$W$3:$W$9999)),0),0)),"")</f>
        <v/>
      </c>
      <c r="AQ19" s="195">
        <f>IFERROR(INDEX($W$3:$W$9999,MATCH(1,INDEX(($AE19=$B$3:$B$999)*(0=COUNTIFS(AF19:AP19,$W$3:$W$9999)),0),0)),"")</f>
        <v/>
      </c>
      <c r="AR19" s="195">
        <f>IFERROR(INDEX($W$3:$W$9999,MATCH(1,INDEX(($AE19=$B$3:$B$999)*(0=COUNTIFS(AF19:AQ19,$W$3:$W$9999)),0),0)),"")</f>
        <v/>
      </c>
      <c r="AS19" s="195">
        <f>IFERROR(INDEX($W$3:$W$9999,MATCH(1,INDEX(($AE19=$B$3:$B$999)*(0=COUNTIFS(AF19:AR19,$W$3:$W$9999)),0),0)),"")</f>
        <v/>
      </c>
      <c r="AT19" s="195">
        <f>IFERROR(INDEX($W$3:$W$9999,MATCH(1,INDEX(($AE19=$B$3:$B$999)*(0=COUNTIFS(AF19:AS19,$W$3:$W$9999)),0),0)),"")</f>
        <v/>
      </c>
      <c r="AU19" s="196">
        <f>IF(MIN(AF19:AT19)=0,"",MIN(AF19:AT19))</f>
        <v/>
      </c>
    </row>
    <row r="20" ht="18" customHeight="1">
      <c r="A20" s="107" t="n">
        <v>17</v>
      </c>
      <c r="B20" s="143">
        <f>I20&amp;"x"&amp;J20</f>
        <v/>
      </c>
      <c r="C20" s="101" t="inlineStr">
        <is>
          <t>|0200220139|22.20|0.00|1.600|0.0005699NBC</t>
        </is>
      </c>
      <c r="D20" s="101" t="inlineStr">
        <is>
          <t>|0200220139|22.20|0.00|1.600|0.000</t>
        </is>
      </c>
      <c r="E20" s="101" t="inlineStr">
        <is>
          <t>|KMV|TANAKA||||||||||</t>
        </is>
      </c>
      <c r="F20" s="101" t="inlineStr">
        <is>
          <t>STKM11A</t>
        </is>
      </c>
      <c r="G20" s="101" t="inlineStr">
        <is>
          <t>NBC</t>
        </is>
      </c>
      <c r="H20" s="101" t="inlineStr">
        <is>
          <t>P</t>
        </is>
      </c>
      <c r="I20" s="101" t="inlineStr">
        <is>
          <t>22.2</t>
        </is>
      </c>
      <c r="J20" s="101" t="inlineStr">
        <is>
          <t>0.00</t>
        </is>
      </c>
      <c r="K20" s="101" t="inlineStr">
        <is>
          <t>1.60</t>
        </is>
      </c>
      <c r="L20" s="101" t="inlineStr">
        <is>
          <t>5699</t>
        </is>
      </c>
      <c r="M20" s="185" t="n">
        <v>0.8129999999999999</v>
      </c>
      <c r="N20" s="101" t="inlineStr">
        <is>
          <t>P/E</t>
        </is>
      </c>
      <c r="O20" s="186" t="inlineStr">
        <is>
          <t>5699-705-287.5----------</t>
        </is>
      </c>
      <c r="P20" s="186" t="n">
        <v>0</v>
      </c>
      <c r="Q20" s="101" t="n"/>
      <c r="R20" s="101" t="inlineStr"/>
      <c r="S20" s="101" t="n"/>
      <c r="T20" s="186" t="n">
        <v>143</v>
      </c>
      <c r="U20" s="187" t="n">
        <v>662.5600409999998</v>
      </c>
      <c r="V20" s="186" t="e">
        <v>#N/A</v>
      </c>
      <c r="W20" s="192" t="inlineStr"/>
      <c r="X20" s="101" t="inlineStr"/>
      <c r="Y20" s="186" t="n">
        <v>0</v>
      </c>
      <c r="Z20" s="187" t="n">
        <v>0</v>
      </c>
      <c r="AA20" s="189" t="n"/>
      <c r="AB20" s="189" t="n"/>
      <c r="AE20" s="124" t="inlineStr">
        <is>
          <t>32.0x32.0</t>
        </is>
      </c>
      <c r="AF20" s="195">
        <f>IFERROR(INDEX($W$3:$W$9999,MATCH(1,INDEX(($AE20=$B$3:$B$999)*(0=COUNTIFS(AF19,$W$3:$W$9999)),0),0)),"")</f>
        <v/>
      </c>
      <c r="AG20" s="195">
        <f>IFERROR(INDEX($W$3:$W$9999,MATCH(1,INDEX(($AE20=$B$3:$B$999)*(0=COUNTIFS(AF20,$W$3:$W$9999)),0),0)),"")</f>
        <v/>
      </c>
      <c r="AH20" s="195">
        <f>IFERROR(INDEX($W$3:$W$9999,MATCH(1,INDEX(($AE20=$B$3:$B$999)*(0=COUNTIFS(AF20:AG20,$W$3:$W$9999)),0),0)),"")</f>
        <v/>
      </c>
      <c r="AI20" s="195">
        <f>IFERROR(INDEX($W$3:$W$9999,MATCH(1,INDEX(($AE20=$B$3:$B$999)*(0=COUNTIFS(AF20:AH20,$W$3:$W$9999)),0),0)),"")</f>
        <v/>
      </c>
      <c r="AJ20" s="195">
        <f>IFERROR(INDEX($W$3:$W$9999,MATCH(1,INDEX(($AE20=$B$3:$B$999)*(0=COUNTIFS(AF20:AI20,$W$3:$W$9999)),0),0)),"")</f>
        <v/>
      </c>
      <c r="AK20" s="195">
        <f>IFERROR(INDEX($W$3:$W$9999,MATCH(1,INDEX(($AE20=$B$3:$B$999)*(0=COUNTIFS(AF20:AJ20,$W$3:$W$9999)),0),0)),"")</f>
        <v/>
      </c>
      <c r="AL20" s="195">
        <f>IFERROR(INDEX($W$3:$W$9999,MATCH(1,INDEX(($AE20=$B$3:$B$999)*(0=COUNTIFS(AF20:AK20,$W$3:$W$9999)),0),0)),"")</f>
        <v/>
      </c>
      <c r="AM20" s="195">
        <f>IFERROR(INDEX($W$3:$W$9999,MATCH(1,INDEX(($AE20=$B$3:$B$999)*(0=COUNTIFS(AF20:AL20,$W$3:$W$9999)),0),0)),"")</f>
        <v/>
      </c>
      <c r="AN20" s="195">
        <f>IFERROR(INDEX($W$3:$W$9999,MATCH(1,INDEX(($AE20=$B$3:$B$999)*(0=COUNTIFS(AF20:AM20,$W$3:$W$9999)),0),0)),"")</f>
        <v/>
      </c>
      <c r="AO20" s="195">
        <f>IFERROR(INDEX($W$3:$W$9999,MATCH(1,INDEX(($AE20=$B$3:$B$999)*(0=COUNTIFS(AF20:AN20,$W$3:$W$9999)),0),0)),"")</f>
        <v/>
      </c>
      <c r="AP20" s="195">
        <f>IFERROR(INDEX($W$3:$W$9999,MATCH(1,INDEX(($AE20=$B$3:$B$999)*(0=COUNTIFS(AF20:AO20,$W$3:$W$9999)),0),0)),"")</f>
        <v/>
      </c>
      <c r="AQ20" s="195">
        <f>IFERROR(INDEX($W$3:$W$9999,MATCH(1,INDEX(($AE20=$B$3:$B$999)*(0=COUNTIFS(AF20:AP20,$W$3:$W$9999)),0),0)),"")</f>
        <v/>
      </c>
      <c r="AR20" s="195">
        <f>IFERROR(INDEX($W$3:$W$9999,MATCH(1,INDEX(($AE20=$B$3:$B$999)*(0=COUNTIFS(AF20:AQ20,$W$3:$W$9999)),0),0)),"")</f>
        <v/>
      </c>
      <c r="AS20" s="195">
        <f>IFERROR(INDEX($W$3:$W$9999,MATCH(1,INDEX(($AE20=$B$3:$B$999)*(0=COUNTIFS(AF20:AR20,$W$3:$W$9999)),0),0)),"")</f>
        <v/>
      </c>
      <c r="AT20" s="195">
        <f>IFERROR(INDEX($W$3:$W$9999,MATCH(1,INDEX(($AE20=$B$3:$B$999)*(0=COUNTIFS(AF20:AS20,$W$3:$W$9999)),0),0)),"")</f>
        <v/>
      </c>
      <c r="AU20" s="196">
        <f>IF(MIN(AF20:AT20)=0,"",MIN(AF20:AT20))</f>
        <v/>
      </c>
    </row>
    <row r="21" ht="18" customHeight="1">
      <c r="A21" s="107" t="n">
        <v>18</v>
      </c>
      <c r="B21" s="143">
        <f>I21&amp;"x"&amp;J21</f>
        <v/>
      </c>
      <c r="C21" s="101" t="inlineStr">
        <is>
          <t>|0200220139|22.20|0.00|1.800|0.0006111NBC</t>
        </is>
      </c>
      <c r="D21" s="101" t="inlineStr">
        <is>
          <t>|0200220139|22.20|0.00|1.800|0.000</t>
        </is>
      </c>
      <c r="E21" s="101" t="inlineStr">
        <is>
          <t>TOYOTA||||||||||||</t>
        </is>
      </c>
      <c r="F21" s="101" t="inlineStr">
        <is>
          <t>STKM11A</t>
        </is>
      </c>
      <c r="G21" s="101" t="inlineStr">
        <is>
          <t>NBC</t>
        </is>
      </c>
      <c r="H21" s="101" t="inlineStr">
        <is>
          <t>P</t>
        </is>
      </c>
      <c r="I21" s="101" t="inlineStr">
        <is>
          <t>22.2</t>
        </is>
      </c>
      <c r="J21" s="101" t="inlineStr">
        <is>
          <t>0.00</t>
        </is>
      </c>
      <c r="K21" s="101" t="inlineStr">
        <is>
          <t>1.80</t>
        </is>
      </c>
      <c r="L21" s="101" t="inlineStr">
        <is>
          <t>6111</t>
        </is>
      </c>
      <c r="M21" s="185" t="n">
        <v>0.906</v>
      </c>
      <c r="N21" s="101" t="inlineStr">
        <is>
          <t>C</t>
        </is>
      </c>
      <c r="O21" s="186" t="inlineStr">
        <is>
          <t>428.9-6111-----------</t>
        </is>
      </c>
      <c r="P21" s="186" t="n">
        <v>192.8571428571429</v>
      </c>
      <c r="Q21" s="101" t="n"/>
      <c r="R21" s="101" t="inlineStr"/>
      <c r="S21" s="101" t="n"/>
      <c r="T21" s="186" t="n">
        <v>274</v>
      </c>
      <c r="U21" s="187" t="n">
        <v>1517.019084</v>
      </c>
      <c r="V21" s="186" t="n">
        <v>-43.85714285714295</v>
      </c>
      <c r="W21" s="192" t="n">
        <v>45380</v>
      </c>
      <c r="X21" s="101" t="inlineStr"/>
      <c r="Y21" s="186" t="n">
        <v>0</v>
      </c>
      <c r="Z21" s="187" t="n">
        <v>0</v>
      </c>
      <c r="AA21" s="189" t="n"/>
      <c r="AB21" s="189" t="n"/>
      <c r="AE21" s="124" t="inlineStr">
        <is>
          <t>34.0x0.00</t>
        </is>
      </c>
      <c r="AF21" s="195">
        <f>IFERROR(INDEX($W$3:$W$9999,MATCH(1,INDEX(($AE21=$B$3:$B$999)*(0=COUNTIFS(AF20,$W$3:$W$9999)),0),0)),"")</f>
        <v/>
      </c>
      <c r="AG21" s="195">
        <f>IFERROR(INDEX($W$3:$W$9999,MATCH(1,INDEX(($AE21=$B$3:$B$999)*(0=COUNTIFS(AF21,$W$3:$W$9999)),0),0)),"")</f>
        <v/>
      </c>
      <c r="AH21" s="195">
        <f>IFERROR(INDEX($W$3:$W$9999,MATCH(1,INDEX(($AE21=$B$3:$B$999)*(0=COUNTIFS(AF21:AG21,$W$3:$W$9999)),0),0)),"")</f>
        <v/>
      </c>
      <c r="AI21" s="195">
        <f>IFERROR(INDEX($W$3:$W$9999,MATCH(1,INDEX(($AE21=$B$3:$B$999)*(0=COUNTIFS(AF21:AH21,$W$3:$W$9999)),0),0)),"")</f>
        <v/>
      </c>
      <c r="AJ21" s="195">
        <f>IFERROR(INDEX($W$3:$W$9999,MATCH(1,INDEX(($AE21=$B$3:$B$999)*(0=COUNTIFS(AF21:AI21,$W$3:$W$9999)),0),0)),"")</f>
        <v/>
      </c>
      <c r="AK21" s="195">
        <f>IFERROR(INDEX($W$3:$W$9999,MATCH(1,INDEX(($AE21=$B$3:$B$999)*(0=COUNTIFS(AF21:AJ21,$W$3:$W$9999)),0),0)),"")</f>
        <v/>
      </c>
      <c r="AL21" s="195">
        <f>IFERROR(INDEX($W$3:$W$9999,MATCH(1,INDEX(($AE21=$B$3:$B$999)*(0=COUNTIFS(AF21:AK21,$W$3:$W$9999)),0),0)),"")</f>
        <v/>
      </c>
      <c r="AM21" s="195">
        <f>IFERROR(INDEX($W$3:$W$9999,MATCH(1,INDEX(($AE21=$B$3:$B$999)*(0=COUNTIFS(AF21:AL21,$W$3:$W$9999)),0),0)),"")</f>
        <v/>
      </c>
      <c r="AN21" s="195">
        <f>IFERROR(INDEX($W$3:$W$9999,MATCH(1,INDEX(($AE21=$B$3:$B$999)*(0=COUNTIFS(AF21:AM21,$W$3:$W$9999)),0),0)),"")</f>
        <v/>
      </c>
      <c r="AO21" s="195">
        <f>IFERROR(INDEX($W$3:$W$9999,MATCH(1,INDEX(($AE21=$B$3:$B$999)*(0=COUNTIFS(AF21:AN21,$W$3:$W$9999)),0),0)),"")</f>
        <v/>
      </c>
      <c r="AP21" s="195">
        <f>IFERROR(INDEX($W$3:$W$9999,MATCH(1,INDEX(($AE21=$B$3:$B$999)*(0=COUNTIFS(AF21:AO21,$W$3:$W$9999)),0),0)),"")</f>
        <v/>
      </c>
      <c r="AQ21" s="195">
        <f>IFERROR(INDEX($W$3:$W$9999,MATCH(1,INDEX(($AE21=$B$3:$B$999)*(0=COUNTIFS(AF21:AP21,$W$3:$W$9999)),0),0)),"")</f>
        <v/>
      </c>
      <c r="AR21" s="195">
        <f>IFERROR(INDEX($W$3:$W$9999,MATCH(1,INDEX(($AE21=$B$3:$B$999)*(0=COUNTIFS(AF21:AQ21,$W$3:$W$9999)),0),0)),"")</f>
        <v/>
      </c>
      <c r="AS21" s="195">
        <f>IFERROR(INDEX($W$3:$W$9999,MATCH(1,INDEX(($AE21=$B$3:$B$999)*(0=COUNTIFS(AF21:AR21,$W$3:$W$9999)),0),0)),"")</f>
        <v/>
      </c>
      <c r="AT21" s="195">
        <f>IFERROR(INDEX($W$3:$W$9999,MATCH(1,INDEX(($AE21=$B$3:$B$999)*(0=COUNTIFS(AF21:AS21,$W$3:$W$9999)),0),0)),"")</f>
        <v/>
      </c>
      <c r="AU21" s="196">
        <f>IF(MIN(AF21:AT21)=0,"",MIN(AF21:AT21))</f>
        <v/>
      </c>
    </row>
    <row r="22" ht="18" customHeight="1">
      <c r="A22" s="107" t="n">
        <v>19</v>
      </c>
      <c r="B22" s="143">
        <f>I22&amp;"x"&amp;J22</f>
        <v/>
      </c>
      <c r="C22" s="101" t="inlineStr">
        <is>
          <t>|0200220139|22.20|0.00|2.300|0.0005800NBC</t>
        </is>
      </c>
      <c r="D22" s="101" t="inlineStr">
        <is>
          <t>|0200220139|22.20|0.00|2.300|0.000</t>
        </is>
      </c>
      <c r="E22" s="101" t="inlineStr">
        <is>
          <t>SHVN||||||||||||</t>
        </is>
      </c>
      <c r="F22" s="101" t="inlineStr">
        <is>
          <t>STKM11A</t>
        </is>
      </c>
      <c r="G22" s="101" t="inlineStr">
        <is>
          <t>NBC</t>
        </is>
      </c>
      <c r="H22" s="101" t="inlineStr">
        <is>
          <t>P</t>
        </is>
      </c>
      <c r="I22" s="101" t="inlineStr">
        <is>
          <t>22.2</t>
        </is>
      </c>
      <c r="J22" s="101" t="inlineStr">
        <is>
          <t>0.00</t>
        </is>
      </c>
      <c r="K22" s="101" t="inlineStr">
        <is>
          <t>2.30</t>
        </is>
      </c>
      <c r="L22" s="101" t="inlineStr">
        <is>
          <t>5800</t>
        </is>
      </c>
      <c r="M22" s="185" t="n">
        <v>1.129</v>
      </c>
      <c r="N22" s="101" t="inlineStr">
        <is>
          <t>P/E</t>
        </is>
      </c>
      <c r="O22" s="186" t="inlineStr">
        <is>
          <t>5800------------</t>
        </is>
      </c>
      <c r="P22" s="186" t="n">
        <v>61</v>
      </c>
      <c r="Q22" s="101" t="n"/>
      <c r="R22" s="101" t="inlineStr"/>
      <c r="S22" s="101" t="n"/>
      <c r="T22" s="186" t="n">
        <v>121</v>
      </c>
      <c r="U22" s="187" t="n">
        <v>792.3321999999999</v>
      </c>
      <c r="V22" s="186" t="e">
        <v>#N/A</v>
      </c>
      <c r="W22" s="192" t="inlineStr"/>
      <c r="X22" s="101" t="inlineStr"/>
      <c r="Y22" s="186" t="n">
        <v>0</v>
      </c>
      <c r="Z22" s="187" t="n">
        <v>0</v>
      </c>
      <c r="AA22" s="189" t="n"/>
      <c r="AB22" s="189" t="n"/>
      <c r="AE22" s="124" t="inlineStr">
        <is>
          <t>35.0x0.00</t>
        </is>
      </c>
      <c r="AF22" s="195">
        <f>IFERROR(INDEX($W$3:$W$9999,MATCH(1,INDEX(($AE22=$B$3:$B$999)*(0=COUNTIFS(AF21,$W$3:$W$9999)),0),0)),"")</f>
        <v/>
      </c>
      <c r="AG22" s="195">
        <f>IFERROR(INDEX($W$3:$W$9999,MATCH(1,INDEX(($AE22=$B$3:$B$999)*(0=COUNTIFS(AF22,$W$3:$W$9999)),0),0)),"")</f>
        <v/>
      </c>
      <c r="AH22" s="195">
        <f>IFERROR(INDEX($W$3:$W$9999,MATCH(1,INDEX(($AE22=$B$3:$B$999)*(0=COUNTIFS(AF22:AG22,$W$3:$W$9999)),0),0)),"")</f>
        <v/>
      </c>
      <c r="AI22" s="195">
        <f>IFERROR(INDEX($W$3:$W$9999,MATCH(1,INDEX(($AE22=$B$3:$B$999)*(0=COUNTIFS(AF22:AH22,$W$3:$W$9999)),0),0)),"")</f>
        <v/>
      </c>
      <c r="AJ22" s="195">
        <f>IFERROR(INDEX($W$3:$W$9999,MATCH(1,INDEX(($AE22=$B$3:$B$999)*(0=COUNTIFS(AF22:AI22,$W$3:$W$9999)),0),0)),"")</f>
        <v/>
      </c>
      <c r="AK22" s="195">
        <f>IFERROR(INDEX($W$3:$W$9999,MATCH(1,INDEX(($AE22=$B$3:$B$999)*(0=COUNTIFS(AF22:AJ22,$W$3:$W$9999)),0),0)),"")</f>
        <v/>
      </c>
      <c r="AL22" s="195">
        <f>IFERROR(INDEX($W$3:$W$9999,MATCH(1,INDEX(($AE22=$B$3:$B$999)*(0=COUNTIFS(AF22:AK22,$W$3:$W$9999)),0),0)),"")</f>
        <v/>
      </c>
      <c r="AM22" s="195">
        <f>IFERROR(INDEX($W$3:$W$9999,MATCH(1,INDEX(($AE22=$B$3:$B$999)*(0=COUNTIFS(AF22:AL22,$W$3:$W$9999)),0),0)),"")</f>
        <v/>
      </c>
      <c r="AN22" s="195">
        <f>IFERROR(INDEX($W$3:$W$9999,MATCH(1,INDEX(($AE22=$B$3:$B$999)*(0=COUNTIFS(AF22:AM22,$W$3:$W$9999)),0),0)),"")</f>
        <v/>
      </c>
      <c r="AO22" s="195">
        <f>IFERROR(INDEX($W$3:$W$9999,MATCH(1,INDEX(($AE22=$B$3:$B$999)*(0=COUNTIFS(AF22:AN22,$W$3:$W$9999)),0),0)),"")</f>
        <v/>
      </c>
      <c r="AP22" s="195">
        <f>IFERROR(INDEX($W$3:$W$9999,MATCH(1,INDEX(($AE22=$B$3:$B$999)*(0=COUNTIFS(AF22:AO22,$W$3:$W$9999)),0),0)),"")</f>
        <v/>
      </c>
      <c r="AQ22" s="195">
        <f>IFERROR(INDEX($W$3:$W$9999,MATCH(1,INDEX(($AE22=$B$3:$B$999)*(0=COUNTIFS(AF22:AP22,$W$3:$W$9999)),0),0)),"")</f>
        <v/>
      </c>
      <c r="AR22" s="195">
        <f>IFERROR(INDEX($W$3:$W$9999,MATCH(1,INDEX(($AE22=$B$3:$B$999)*(0=COUNTIFS(AF22:AQ22,$W$3:$W$9999)),0),0)),"")</f>
        <v/>
      </c>
      <c r="AS22" s="195">
        <f>IFERROR(INDEX($W$3:$W$9999,MATCH(1,INDEX(($AE22=$B$3:$B$999)*(0=COUNTIFS(AF22:AR22,$W$3:$W$9999)),0),0)),"")</f>
        <v/>
      </c>
      <c r="AT22" s="195">
        <f>IFERROR(INDEX($W$3:$W$9999,MATCH(1,INDEX(($AE22=$B$3:$B$999)*(0=COUNTIFS(AF22:AS22,$W$3:$W$9999)),0),0)),"")</f>
        <v/>
      </c>
      <c r="AU22" s="196">
        <f>IF(MIN(AF22:AT22)=0,"",MIN(AF22:AT22))</f>
        <v/>
      </c>
    </row>
    <row r="23" ht="18" customHeight="1">
      <c r="A23" s="107" t="n">
        <v>20</v>
      </c>
      <c r="B23" s="143">
        <f>I23&amp;"x"&amp;J23</f>
        <v/>
      </c>
      <c r="C23" s="101" t="inlineStr">
        <is>
          <t>|0200220139|22.20|0.00|2.300|0.0005883NBC</t>
        </is>
      </c>
      <c r="D23" s="101" t="inlineStr">
        <is>
          <t>|0200220139|22.20|0.00|2.300|0.000</t>
        </is>
      </c>
      <c r="E23" s="101" t="inlineStr">
        <is>
          <t>|SHVN|||||||||||</t>
        </is>
      </c>
      <c r="F23" s="101" t="inlineStr">
        <is>
          <t>STKM11A</t>
        </is>
      </c>
      <c r="G23" s="101" t="inlineStr">
        <is>
          <t>NBC</t>
        </is>
      </c>
      <c r="H23" s="101" t="inlineStr">
        <is>
          <t>P</t>
        </is>
      </c>
      <c r="I23" s="101" t="inlineStr">
        <is>
          <t>22.2</t>
        </is>
      </c>
      <c r="J23" s="101" t="inlineStr">
        <is>
          <t>0.00</t>
        </is>
      </c>
      <c r="K23" s="101" t="inlineStr">
        <is>
          <t>2.30</t>
        </is>
      </c>
      <c r="L23" s="101" t="inlineStr">
        <is>
          <t>5883</t>
        </is>
      </c>
      <c r="M23" s="185" t="n">
        <v>1.129</v>
      </c>
      <c r="N23" s="101" t="inlineStr">
        <is>
          <t>P/E</t>
        </is>
      </c>
      <c r="O23" s="186" t="inlineStr">
        <is>
          <t>5883-726-----------</t>
        </is>
      </c>
      <c r="P23" s="186" t="n">
        <v>1.875</v>
      </c>
      <c r="Q23" s="101" t="n"/>
      <c r="R23" s="101" t="inlineStr"/>
      <c r="S23" s="101" t="n"/>
      <c r="T23" s="186" t="n">
        <v>24</v>
      </c>
      <c r="U23" s="187" t="n">
        <v>159.405768</v>
      </c>
      <c r="V23" s="186" t="e">
        <v>#N/A</v>
      </c>
      <c r="W23" s="192" t="inlineStr"/>
      <c r="X23" s="101" t="inlineStr"/>
      <c r="Y23" s="186" t="n">
        <v>0</v>
      </c>
      <c r="Z23" s="187" t="n">
        <v>0</v>
      </c>
      <c r="AA23" s="189" t="n"/>
      <c r="AB23" s="189" t="n"/>
      <c r="AE23" s="124" t="inlineStr">
        <is>
          <t>38.1x0.00</t>
        </is>
      </c>
      <c r="AF23" s="195">
        <f>IFERROR(INDEX($W$3:$W$9999,MATCH(1,INDEX(($AE23=$B$3:$B$999)*(0=COUNTIFS(AF22,$W$3:$W$9999)),0),0)),"")</f>
        <v/>
      </c>
      <c r="AG23" s="195">
        <f>IFERROR(INDEX($W$3:$W$9999,MATCH(1,INDEX(($AE23=$B$3:$B$999)*(0=COUNTIFS(AF23,$W$3:$W$9999)),0),0)),"")</f>
        <v/>
      </c>
      <c r="AH23" s="195">
        <f>IFERROR(INDEX($W$3:$W$9999,MATCH(1,INDEX(($AE23=$B$3:$B$999)*(0=COUNTIFS(AF23:AG23,$W$3:$W$9999)),0),0)),"")</f>
        <v/>
      </c>
      <c r="AI23" s="195">
        <f>IFERROR(INDEX($W$3:$W$9999,MATCH(1,INDEX(($AE23=$B$3:$B$999)*(0=COUNTIFS(AF23:AH23,$W$3:$W$9999)),0),0)),"")</f>
        <v/>
      </c>
      <c r="AJ23" s="195">
        <f>IFERROR(INDEX($W$3:$W$9999,MATCH(1,INDEX(($AE23=$B$3:$B$999)*(0=COUNTIFS(AF23:AI23,$W$3:$W$9999)),0),0)),"")</f>
        <v/>
      </c>
      <c r="AK23" s="195">
        <f>IFERROR(INDEX($W$3:$W$9999,MATCH(1,INDEX(($AE23=$B$3:$B$999)*(0=COUNTIFS(AF23:AJ23,$W$3:$W$9999)),0),0)),"")</f>
        <v/>
      </c>
      <c r="AL23" s="195">
        <f>IFERROR(INDEX($W$3:$W$9999,MATCH(1,INDEX(($AE23=$B$3:$B$999)*(0=COUNTIFS(AF23:AK23,$W$3:$W$9999)),0),0)),"")</f>
        <v/>
      </c>
      <c r="AM23" s="195">
        <f>IFERROR(INDEX($W$3:$W$9999,MATCH(1,INDEX(($AE23=$B$3:$B$999)*(0=COUNTIFS(AF23:AL23,$W$3:$W$9999)),0),0)),"")</f>
        <v/>
      </c>
      <c r="AN23" s="195">
        <f>IFERROR(INDEX($W$3:$W$9999,MATCH(1,INDEX(($AE23=$B$3:$B$999)*(0=COUNTIFS(AF23:AM23,$W$3:$W$9999)),0),0)),"")</f>
        <v/>
      </c>
      <c r="AO23" s="195">
        <f>IFERROR(INDEX($W$3:$W$9999,MATCH(1,INDEX(($AE23=$B$3:$B$999)*(0=COUNTIFS(AF23:AN23,$W$3:$W$9999)),0),0)),"")</f>
        <v/>
      </c>
      <c r="AP23" s="195">
        <f>IFERROR(INDEX($W$3:$W$9999,MATCH(1,INDEX(($AE23=$B$3:$B$999)*(0=COUNTIFS(AF23:AO23,$W$3:$W$9999)),0),0)),"")</f>
        <v/>
      </c>
      <c r="AQ23" s="195">
        <f>IFERROR(INDEX($W$3:$W$9999,MATCH(1,INDEX(($AE23=$B$3:$B$999)*(0=COUNTIFS(AF23:AP23,$W$3:$W$9999)),0),0)),"")</f>
        <v/>
      </c>
      <c r="AR23" s="195">
        <f>IFERROR(INDEX($W$3:$W$9999,MATCH(1,INDEX(($AE23=$B$3:$B$999)*(0=COUNTIFS(AF23:AQ23,$W$3:$W$9999)),0),0)),"")</f>
        <v/>
      </c>
      <c r="AS23" s="195">
        <f>IFERROR(INDEX($W$3:$W$9999,MATCH(1,INDEX(($AE23=$B$3:$B$999)*(0=COUNTIFS(AF23:AR23,$W$3:$W$9999)),0),0)),"")</f>
        <v/>
      </c>
      <c r="AT23" s="195">
        <f>IFERROR(INDEX($W$3:$W$9999,MATCH(1,INDEX(($AE23=$B$3:$B$999)*(0=COUNTIFS(AF23:AS23,$W$3:$W$9999)),0),0)),"")</f>
        <v/>
      </c>
      <c r="AU23" s="196">
        <f>IF(MIN(AF23:AT23)=0,"",MIN(AF23:AT23))</f>
        <v/>
      </c>
    </row>
    <row r="24" ht="18" customHeight="1">
      <c r="A24" s="107" t="n">
        <v>21</v>
      </c>
      <c r="B24" s="143">
        <f>I24&amp;"x"&amp;J24</f>
        <v/>
      </c>
      <c r="C24" s="101" t="inlineStr">
        <is>
          <t>|0200220139|22.20|0.00|2.300|0.0005883IBC</t>
        </is>
      </c>
      <c r="D24" s="101" t="inlineStr">
        <is>
          <t>|0200220139|22.20|0.00|2.300|0.000</t>
        </is>
      </c>
      <c r="E24" s="101" t="inlineStr">
        <is>
          <t>||||||||||||</t>
        </is>
      </c>
      <c r="F24" s="101" t="inlineStr">
        <is>
          <t>STKM11A</t>
        </is>
      </c>
      <c r="G24" s="101" t="inlineStr">
        <is>
          <t>IBC</t>
        </is>
      </c>
      <c r="H24" s="101" t="inlineStr">
        <is>
          <t>P</t>
        </is>
      </c>
      <c r="I24" s="101" t="inlineStr">
        <is>
          <t>22.2</t>
        </is>
      </c>
      <c r="J24" s="101" t="inlineStr">
        <is>
          <t>0.00</t>
        </is>
      </c>
      <c r="K24" s="101" t="inlineStr">
        <is>
          <t>2.30</t>
        </is>
      </c>
      <c r="L24" s="101" t="inlineStr">
        <is>
          <t>5883</t>
        </is>
      </c>
      <c r="M24" s="185" t="n">
        <v>1.129</v>
      </c>
      <c r="N24" s="101" t="inlineStr">
        <is>
          <t>C</t>
        </is>
      </c>
      <c r="O24" s="186" t="inlineStr">
        <is>
          <t>726------------</t>
        </is>
      </c>
      <c r="P24" s="186" t="n">
        <v>0</v>
      </c>
      <c r="Q24" s="101" t="n"/>
      <c r="R24" s="101" t="inlineStr"/>
      <c r="S24" s="101" t="n"/>
      <c r="T24" s="186" t="n">
        <v>9</v>
      </c>
      <c r="U24" s="187" t="n">
        <v>59.777163</v>
      </c>
      <c r="V24" s="186" t="e">
        <v>#N/A</v>
      </c>
      <c r="W24" s="192" t="inlineStr"/>
      <c r="X24" s="101" t="inlineStr"/>
      <c r="Y24" s="186" t="n">
        <v>0</v>
      </c>
      <c r="Z24" s="187" t="n">
        <v>0</v>
      </c>
      <c r="AA24" s="189" t="n"/>
      <c r="AB24" s="189" t="n"/>
      <c r="AE24" s="124" t="inlineStr">
        <is>
          <t>38.1x31.7</t>
        </is>
      </c>
      <c r="AF24" s="195">
        <f>IFERROR(INDEX($W$3:$W$9999,MATCH(1,INDEX(($AE24=$B$3:$B$999)*(0=COUNTIFS(AF23,$W$3:$W$9999)),0),0)),"")</f>
        <v/>
      </c>
      <c r="AG24" s="195">
        <f>IFERROR(INDEX($W$3:$W$9999,MATCH(1,INDEX(($AE24=$B$3:$B$999)*(0=COUNTIFS(AF24,$W$3:$W$9999)),0),0)),"")</f>
        <v/>
      </c>
      <c r="AH24" s="195">
        <f>IFERROR(INDEX($W$3:$W$9999,MATCH(1,INDEX(($AE24=$B$3:$B$999)*(0=COUNTIFS(AF24:AG24,$W$3:$W$9999)),0),0)),"")</f>
        <v/>
      </c>
      <c r="AI24" s="195">
        <f>IFERROR(INDEX($W$3:$W$9999,MATCH(1,INDEX(($AE24=$B$3:$B$999)*(0=COUNTIFS(AF24:AH24,$W$3:$W$9999)),0),0)),"")</f>
        <v/>
      </c>
      <c r="AJ24" s="195">
        <f>IFERROR(INDEX($W$3:$W$9999,MATCH(1,INDEX(($AE24=$B$3:$B$999)*(0=COUNTIFS(AF24:AI24,$W$3:$W$9999)),0),0)),"")</f>
        <v/>
      </c>
      <c r="AK24" s="195">
        <f>IFERROR(INDEX($W$3:$W$9999,MATCH(1,INDEX(($AE24=$B$3:$B$999)*(0=COUNTIFS(AF24:AJ24,$W$3:$W$9999)),0),0)),"")</f>
        <v/>
      </c>
      <c r="AL24" s="195">
        <f>IFERROR(INDEX($W$3:$W$9999,MATCH(1,INDEX(($AE24=$B$3:$B$999)*(0=COUNTIFS(AF24:AK24,$W$3:$W$9999)),0),0)),"")</f>
        <v/>
      </c>
      <c r="AM24" s="195">
        <f>IFERROR(INDEX($W$3:$W$9999,MATCH(1,INDEX(($AE24=$B$3:$B$999)*(0=COUNTIFS(AF24:AL24,$W$3:$W$9999)),0),0)),"")</f>
        <v/>
      </c>
      <c r="AN24" s="195">
        <f>IFERROR(INDEX($W$3:$W$9999,MATCH(1,INDEX(($AE24=$B$3:$B$999)*(0=COUNTIFS(AF24:AM24,$W$3:$W$9999)),0),0)),"")</f>
        <v/>
      </c>
      <c r="AO24" s="195">
        <f>IFERROR(INDEX($W$3:$W$9999,MATCH(1,INDEX(($AE24=$B$3:$B$999)*(0=COUNTIFS(AF24:AN24,$W$3:$W$9999)),0),0)),"")</f>
        <v/>
      </c>
      <c r="AP24" s="195">
        <f>IFERROR(INDEX($W$3:$W$9999,MATCH(1,INDEX(($AE24=$B$3:$B$999)*(0=COUNTIFS(AF24:AO24,$W$3:$W$9999)),0),0)),"")</f>
        <v/>
      </c>
      <c r="AQ24" s="195">
        <f>IFERROR(INDEX($W$3:$W$9999,MATCH(1,INDEX(($AE24=$B$3:$B$999)*(0=COUNTIFS(AF24:AP24,$W$3:$W$9999)),0),0)),"")</f>
        <v/>
      </c>
      <c r="AR24" s="195">
        <f>IFERROR(INDEX($W$3:$W$9999,MATCH(1,INDEX(($AE24=$B$3:$B$999)*(0=COUNTIFS(AF24:AQ24,$W$3:$W$9999)),0),0)),"")</f>
        <v/>
      </c>
      <c r="AS24" s="195">
        <f>IFERROR(INDEX($W$3:$W$9999,MATCH(1,INDEX(($AE24=$B$3:$B$999)*(0=COUNTIFS(AF24:AR24,$W$3:$W$9999)),0),0)),"")</f>
        <v/>
      </c>
      <c r="AT24" s="195">
        <f>IFERROR(INDEX($W$3:$W$9999,MATCH(1,INDEX(($AE24=$B$3:$B$999)*(0=COUNTIFS(AF24:AS24,$W$3:$W$9999)),0),0)),"")</f>
        <v/>
      </c>
      <c r="AU24" s="196">
        <f>IF(MIN(AF24:AT24)=0,"",MIN(AF24:AT24))</f>
        <v/>
      </c>
    </row>
    <row r="25" ht="18" customHeight="1">
      <c r="A25" s="107" t="n">
        <v>22</v>
      </c>
      <c r="B25" s="143">
        <f>I25&amp;"x"&amp;J25</f>
        <v/>
      </c>
      <c r="C25" s="101" t="inlineStr">
        <is>
          <t>|0200220139|22.20|0.00|2.000|0.0005723NBC</t>
        </is>
      </c>
      <c r="D25" s="101" t="inlineStr">
        <is>
          <t>|0200220139|22.20|0.00|2.000|0.000</t>
        </is>
      </c>
      <c r="E25" s="101" t="inlineStr">
        <is>
          <t>KMV||THANH DAT||||||||||</t>
        </is>
      </c>
      <c r="F25" s="101" t="inlineStr">
        <is>
          <t>STKM11A</t>
        </is>
      </c>
      <c r="G25" s="101" t="inlineStr">
        <is>
          <t>NBC</t>
        </is>
      </c>
      <c r="H25" s="101" t="inlineStr">
        <is>
          <t>P</t>
        </is>
      </c>
      <c r="I25" s="101" t="inlineStr">
        <is>
          <t>22.2</t>
        </is>
      </c>
      <c r="J25" s="101" t="inlineStr">
        <is>
          <t>0.00</t>
        </is>
      </c>
      <c r="K25" s="101" t="inlineStr">
        <is>
          <t>2.00</t>
        </is>
      </c>
      <c r="L25" s="101" t="inlineStr">
        <is>
          <t>5723</t>
        </is>
      </c>
      <c r="M25" s="185" t="n">
        <v>0.996</v>
      </c>
      <c r="N25" s="101" t="inlineStr">
        <is>
          <t>C</t>
        </is>
      </c>
      <c r="O25" s="186" t="inlineStr">
        <is>
          <t>353-5723-677----------</t>
        </is>
      </c>
      <c r="P25" s="186" t="n">
        <v>760.625</v>
      </c>
      <c r="Q25" s="101" t="n"/>
      <c r="R25" s="101" t="inlineStr"/>
      <c r="S25" s="101" t="n"/>
      <c r="T25" s="186" t="n">
        <v>1182</v>
      </c>
      <c r="U25" s="187" t="n">
        <v>6737.527656</v>
      </c>
      <c r="V25" s="186" t="n">
        <v>-643.25</v>
      </c>
      <c r="W25" s="192" t="n">
        <v>45380</v>
      </c>
      <c r="X25" s="101" t="inlineStr">
        <is>
          <t>Fixed&gt;500pcs</t>
        </is>
      </c>
      <c r="Y25" s="186" t="n">
        <v>0</v>
      </c>
      <c r="Z25" s="187" t="n">
        <v>0</v>
      </c>
      <c r="AA25" s="189" t="n"/>
      <c r="AB25" s="189" t="n"/>
      <c r="AE25" s="124" t="inlineStr">
        <is>
          <t>38.1x38.1</t>
        </is>
      </c>
      <c r="AF25" s="195">
        <f>IFERROR(INDEX($W$3:$W$9999,MATCH(1,INDEX(($AE25=$B$3:$B$999)*(0=COUNTIFS(AF24,$W$3:$W$9999)),0),0)),"")</f>
        <v/>
      </c>
      <c r="AG25" s="195">
        <f>IFERROR(INDEX($W$3:$W$9999,MATCH(1,INDEX(($AE25=$B$3:$B$999)*(0=COUNTIFS(AF25,$W$3:$W$9999)),0),0)),"")</f>
        <v/>
      </c>
      <c r="AH25" s="195">
        <f>IFERROR(INDEX($W$3:$W$9999,MATCH(1,INDEX(($AE25=$B$3:$B$999)*(0=COUNTIFS(AF25:AG25,$W$3:$W$9999)),0),0)),"")</f>
        <v/>
      </c>
      <c r="AI25" s="195">
        <f>IFERROR(INDEX($W$3:$W$9999,MATCH(1,INDEX(($AE25=$B$3:$B$999)*(0=COUNTIFS(AF25:AH25,$W$3:$W$9999)),0),0)),"")</f>
        <v/>
      </c>
      <c r="AJ25" s="195">
        <f>IFERROR(INDEX($W$3:$W$9999,MATCH(1,INDEX(($AE25=$B$3:$B$999)*(0=COUNTIFS(AF25:AI25,$W$3:$W$9999)),0),0)),"")</f>
        <v/>
      </c>
      <c r="AK25" s="195">
        <f>IFERROR(INDEX($W$3:$W$9999,MATCH(1,INDEX(($AE25=$B$3:$B$999)*(0=COUNTIFS(AF25:AJ25,$W$3:$W$9999)),0),0)),"")</f>
        <v/>
      </c>
      <c r="AL25" s="195">
        <f>IFERROR(INDEX($W$3:$W$9999,MATCH(1,INDEX(($AE25=$B$3:$B$999)*(0=COUNTIFS(AF25:AK25,$W$3:$W$9999)),0),0)),"")</f>
        <v/>
      </c>
      <c r="AM25" s="195">
        <f>IFERROR(INDEX($W$3:$W$9999,MATCH(1,INDEX(($AE25=$B$3:$B$999)*(0=COUNTIFS(AF25:AL25,$W$3:$W$9999)),0),0)),"")</f>
        <v/>
      </c>
      <c r="AN25" s="195">
        <f>IFERROR(INDEX($W$3:$W$9999,MATCH(1,INDEX(($AE25=$B$3:$B$999)*(0=COUNTIFS(AF25:AM25,$W$3:$W$9999)),0),0)),"")</f>
        <v/>
      </c>
      <c r="AO25" s="195">
        <f>IFERROR(INDEX($W$3:$W$9999,MATCH(1,INDEX(($AE25=$B$3:$B$999)*(0=COUNTIFS(AF25:AN25,$W$3:$W$9999)),0),0)),"")</f>
        <v/>
      </c>
      <c r="AP25" s="195">
        <f>IFERROR(INDEX($W$3:$W$9999,MATCH(1,INDEX(($AE25=$B$3:$B$999)*(0=COUNTIFS(AF25:AO25,$W$3:$W$9999)),0),0)),"")</f>
        <v/>
      </c>
      <c r="AQ25" s="195">
        <f>IFERROR(INDEX($W$3:$W$9999,MATCH(1,INDEX(($AE25=$B$3:$B$999)*(0=COUNTIFS(AF25:AP25,$W$3:$W$9999)),0),0)),"")</f>
        <v/>
      </c>
      <c r="AR25" s="195">
        <f>IFERROR(INDEX($W$3:$W$9999,MATCH(1,INDEX(($AE25=$B$3:$B$999)*(0=COUNTIFS(AF25:AQ25,$W$3:$W$9999)),0),0)),"")</f>
        <v/>
      </c>
      <c r="AS25" s="195">
        <f>IFERROR(INDEX($W$3:$W$9999,MATCH(1,INDEX(($AE25=$B$3:$B$999)*(0=COUNTIFS(AF25:AR25,$W$3:$W$9999)),0),0)),"")</f>
        <v/>
      </c>
      <c r="AT25" s="195">
        <f>IFERROR(INDEX($W$3:$W$9999,MATCH(1,INDEX(($AE25=$B$3:$B$999)*(0=COUNTIFS(AF25:AS25,$W$3:$W$9999)),0),0)),"")</f>
        <v/>
      </c>
      <c r="AU25" s="196">
        <f>IF(MIN(AF25:AT25)=0,"",MIN(AF25:AT25))</f>
        <v/>
      </c>
    </row>
    <row r="26" ht="18" customHeight="1">
      <c r="A26" s="107" t="n">
        <v>23</v>
      </c>
      <c r="B26" s="143">
        <f>I26&amp;"x"&amp;J26</f>
        <v/>
      </c>
      <c r="C26" s="101" t="inlineStr">
        <is>
          <t>|0200220139|22.20|0.00|2.000|0.0005931NBC</t>
        </is>
      </c>
      <c r="D26" s="101" t="inlineStr">
        <is>
          <t>|0200220139|22.20|0.00|2.000|0.000</t>
        </is>
      </c>
      <c r="E26" s="101" t="inlineStr">
        <is>
          <t>KMV||||||||||||</t>
        </is>
      </c>
      <c r="F26" s="101" t="inlineStr">
        <is>
          <t>STKM11A</t>
        </is>
      </c>
      <c r="G26" s="101" t="inlineStr">
        <is>
          <t>NBC</t>
        </is>
      </c>
      <c r="H26" s="101" t="inlineStr">
        <is>
          <t>P</t>
        </is>
      </c>
      <c r="I26" s="101" t="inlineStr">
        <is>
          <t>22.2</t>
        </is>
      </c>
      <c r="J26" s="101" t="inlineStr">
        <is>
          <t>0.00</t>
        </is>
      </c>
      <c r="K26" s="101" t="inlineStr">
        <is>
          <t>2.00</t>
        </is>
      </c>
      <c r="L26" s="101" t="inlineStr">
        <is>
          <t>5931</t>
        </is>
      </c>
      <c r="M26" s="185" t="n">
        <v>0.996</v>
      </c>
      <c r="N26" s="101" t="inlineStr">
        <is>
          <t>C</t>
        </is>
      </c>
      <c r="O26" s="186" t="inlineStr">
        <is>
          <t>366-5931-----------</t>
        </is>
      </c>
      <c r="P26" s="186" t="n">
        <v>758.125</v>
      </c>
      <c r="Q26" s="101" t="n"/>
      <c r="R26" s="101" t="inlineStr"/>
      <c r="S26" s="101" t="n"/>
      <c r="T26" s="186" t="n">
        <v>1194</v>
      </c>
      <c r="U26" s="187" t="n">
        <v>7053.287544</v>
      </c>
      <c r="V26" s="186" t="n">
        <v>-628.75</v>
      </c>
      <c r="W26" s="192" t="n">
        <v>45380</v>
      </c>
      <c r="X26" s="101" t="inlineStr">
        <is>
          <t>Fixed&gt;500pcs</t>
        </is>
      </c>
      <c r="Y26" s="186" t="n">
        <v>0</v>
      </c>
      <c r="Z26" s="187" t="n">
        <v>0</v>
      </c>
      <c r="AA26" s="189" t="n"/>
      <c r="AB26" s="189" t="n"/>
      <c r="AE26" s="124" t="inlineStr">
        <is>
          <t>40.0x25.0</t>
        </is>
      </c>
      <c r="AF26" s="195">
        <f>IFERROR(INDEX($W$3:$W$9999,MATCH(1,INDEX(($AE26=$B$3:$B$999)*(0=COUNTIFS(AF25,$W$3:$W$9999)),0),0)),"")</f>
        <v/>
      </c>
      <c r="AG26" s="195">
        <f>IFERROR(INDEX($W$3:$W$9999,MATCH(1,INDEX(($AE26=$B$3:$B$999)*(0=COUNTIFS(AF26,$W$3:$W$9999)),0),0)),"")</f>
        <v/>
      </c>
      <c r="AH26" s="195">
        <f>IFERROR(INDEX($W$3:$W$9999,MATCH(1,INDEX(($AE26=$B$3:$B$999)*(0=COUNTIFS(AF26:AG26,$W$3:$W$9999)),0),0)),"")</f>
        <v/>
      </c>
      <c r="AI26" s="195">
        <f>IFERROR(INDEX($W$3:$W$9999,MATCH(1,INDEX(($AE26=$B$3:$B$999)*(0=COUNTIFS(AF26:AH26,$W$3:$W$9999)),0),0)),"")</f>
        <v/>
      </c>
      <c r="AJ26" s="195">
        <f>IFERROR(INDEX($W$3:$W$9999,MATCH(1,INDEX(($AE26=$B$3:$B$999)*(0=COUNTIFS(AF26:AI26,$W$3:$W$9999)),0),0)),"")</f>
        <v/>
      </c>
      <c r="AK26" s="195">
        <f>IFERROR(INDEX($W$3:$W$9999,MATCH(1,INDEX(($AE26=$B$3:$B$999)*(0=COUNTIFS(AF26:AJ26,$W$3:$W$9999)),0),0)),"")</f>
        <v/>
      </c>
      <c r="AL26" s="195">
        <f>IFERROR(INDEX($W$3:$W$9999,MATCH(1,INDEX(($AE26=$B$3:$B$999)*(0=COUNTIFS(AF26:AK26,$W$3:$W$9999)),0),0)),"")</f>
        <v/>
      </c>
      <c r="AM26" s="195">
        <f>IFERROR(INDEX($W$3:$W$9999,MATCH(1,INDEX(($AE26=$B$3:$B$999)*(0=COUNTIFS(AF26:AL26,$W$3:$W$9999)),0),0)),"")</f>
        <v/>
      </c>
      <c r="AN26" s="195">
        <f>IFERROR(INDEX($W$3:$W$9999,MATCH(1,INDEX(($AE26=$B$3:$B$999)*(0=COUNTIFS(AF26:AM26,$W$3:$W$9999)),0),0)),"")</f>
        <v/>
      </c>
      <c r="AO26" s="195">
        <f>IFERROR(INDEX($W$3:$W$9999,MATCH(1,INDEX(($AE26=$B$3:$B$999)*(0=COUNTIFS(AF26:AN26,$W$3:$W$9999)),0),0)),"")</f>
        <v/>
      </c>
      <c r="AP26" s="195">
        <f>IFERROR(INDEX($W$3:$W$9999,MATCH(1,INDEX(($AE26=$B$3:$B$999)*(0=COUNTIFS(AF26:AO26,$W$3:$W$9999)),0),0)),"")</f>
        <v/>
      </c>
      <c r="AQ26" s="195">
        <f>IFERROR(INDEX($W$3:$W$9999,MATCH(1,INDEX(($AE26=$B$3:$B$999)*(0=COUNTIFS(AF26:AP26,$W$3:$W$9999)),0),0)),"")</f>
        <v/>
      </c>
      <c r="AR26" s="195">
        <f>IFERROR(INDEX($W$3:$W$9999,MATCH(1,INDEX(($AE26=$B$3:$B$999)*(0=COUNTIFS(AF26:AQ26,$W$3:$W$9999)),0),0)),"")</f>
        <v/>
      </c>
      <c r="AS26" s="195">
        <f>IFERROR(INDEX($W$3:$W$9999,MATCH(1,INDEX(($AE26=$B$3:$B$999)*(0=COUNTIFS(AF26:AR26,$W$3:$W$9999)),0),0)),"")</f>
        <v/>
      </c>
      <c r="AT26" s="195">
        <f>IFERROR(INDEX($W$3:$W$9999,MATCH(1,INDEX(($AE26=$B$3:$B$999)*(0=COUNTIFS(AF26:AS26,$W$3:$W$9999)),0),0)),"")</f>
        <v/>
      </c>
      <c r="AU26" s="196">
        <f>IF(MIN(AF26:AT26)=0,"",MIN(AF26:AT26))</f>
        <v/>
      </c>
    </row>
    <row r="27" ht="18" customHeight="1">
      <c r="A27" s="107" t="n">
        <v>24</v>
      </c>
      <c r="B27" s="143">
        <f>I27&amp;"x"&amp;J27</f>
        <v/>
      </c>
      <c r="C27" s="101" t="inlineStr">
        <is>
          <t>|0200220139|22.20|0.00|2.000|0.0005758NBC</t>
        </is>
      </c>
      <c r="D27" s="101" t="inlineStr">
        <is>
          <t>|0200220139|22.20|0.00|2.000|0.000</t>
        </is>
      </c>
      <c r="E27" s="101" t="inlineStr">
        <is>
          <t>KMV||||||||||||</t>
        </is>
      </c>
      <c r="F27" s="101" t="inlineStr">
        <is>
          <t>STKM11A</t>
        </is>
      </c>
      <c r="G27" s="101" t="inlineStr">
        <is>
          <t>NBC</t>
        </is>
      </c>
      <c r="H27" s="101" t="inlineStr">
        <is>
          <t>P</t>
        </is>
      </c>
      <c r="I27" s="101" t="inlineStr">
        <is>
          <t>22.2</t>
        </is>
      </c>
      <c r="J27" s="101" t="inlineStr">
        <is>
          <t>0.00</t>
        </is>
      </c>
      <c r="K27" s="101" t="inlineStr">
        <is>
          <t>2.00</t>
        </is>
      </c>
      <c r="L27" s="101" t="inlineStr">
        <is>
          <t>5758</t>
        </is>
      </c>
      <c r="M27" s="185" t="n">
        <v>0.996</v>
      </c>
      <c r="N27" s="101" t="inlineStr">
        <is>
          <t>C</t>
        </is>
      </c>
      <c r="O27" s="186" t="inlineStr">
        <is>
          <t>379-5758-----------</t>
        </is>
      </c>
      <c r="P27" s="186" t="n">
        <v>803.5333333333333</v>
      </c>
      <c r="Q27" s="101" t="n"/>
      <c r="R27" s="101" t="inlineStr"/>
      <c r="S27" s="101" t="n"/>
      <c r="T27" s="186" t="n">
        <v>713</v>
      </c>
      <c r="U27" s="187" t="n">
        <v>4089.032184</v>
      </c>
      <c r="V27" s="186" t="n">
        <v>-90.5333333333333</v>
      </c>
      <c r="W27" s="188" t="n">
        <v>45322</v>
      </c>
      <c r="X27" s="101" t="inlineStr">
        <is>
          <t>Fixed&gt;500pcs</t>
        </is>
      </c>
      <c r="Y27" s="186" t="n">
        <v>90.5333333333333</v>
      </c>
      <c r="Z27" s="187" t="n">
        <v>519.2057695999998</v>
      </c>
      <c r="AA27" s="189" t="n"/>
      <c r="AB27" s="189" t="n"/>
      <c r="AE27" s="124" t="inlineStr">
        <is>
          <t>40.0x20.0</t>
        </is>
      </c>
      <c r="AF27" s="195">
        <f>IFERROR(INDEX($W$3:$W$9999,MATCH(1,INDEX(($AE27=$B$3:$B$999)*(0=COUNTIFS(AF26,$W$3:$W$9999)),0),0)),"")</f>
        <v/>
      </c>
      <c r="AG27" s="195">
        <f>IFERROR(INDEX($W$3:$W$9999,MATCH(1,INDEX(($AE27=$B$3:$B$999)*(0=COUNTIFS(AF27,$W$3:$W$9999)),0),0)),"")</f>
        <v/>
      </c>
      <c r="AH27" s="195">
        <f>IFERROR(INDEX($W$3:$W$9999,MATCH(1,INDEX(($AE27=$B$3:$B$999)*(0=COUNTIFS(AF27:AG27,$W$3:$W$9999)),0),0)),"")</f>
        <v/>
      </c>
      <c r="AI27" s="195">
        <f>IFERROR(INDEX($W$3:$W$9999,MATCH(1,INDEX(($AE27=$B$3:$B$999)*(0=COUNTIFS(AF27:AH27,$W$3:$W$9999)),0),0)),"")</f>
        <v/>
      </c>
      <c r="AJ27" s="195">
        <f>IFERROR(INDEX($W$3:$W$9999,MATCH(1,INDEX(($AE27=$B$3:$B$999)*(0=COUNTIFS(AF27:AI27,$W$3:$W$9999)),0),0)),"")</f>
        <v/>
      </c>
      <c r="AK27" s="195">
        <f>IFERROR(INDEX($W$3:$W$9999,MATCH(1,INDEX(($AE27=$B$3:$B$999)*(0=COUNTIFS(AF27:AJ27,$W$3:$W$9999)),0),0)),"")</f>
        <v/>
      </c>
      <c r="AL27" s="195">
        <f>IFERROR(INDEX($W$3:$W$9999,MATCH(1,INDEX(($AE27=$B$3:$B$999)*(0=COUNTIFS(AF27:AK27,$W$3:$W$9999)),0),0)),"")</f>
        <v/>
      </c>
      <c r="AM27" s="195">
        <f>IFERROR(INDEX($W$3:$W$9999,MATCH(1,INDEX(($AE27=$B$3:$B$999)*(0=COUNTIFS(AF27:AL27,$W$3:$W$9999)),0),0)),"")</f>
        <v/>
      </c>
      <c r="AN27" s="195">
        <f>IFERROR(INDEX($W$3:$W$9999,MATCH(1,INDEX(($AE27=$B$3:$B$999)*(0=COUNTIFS(AF27:AM27,$W$3:$W$9999)),0),0)),"")</f>
        <v/>
      </c>
      <c r="AO27" s="195">
        <f>IFERROR(INDEX($W$3:$W$9999,MATCH(1,INDEX(($AE27=$B$3:$B$999)*(0=COUNTIFS(AF27:AN27,$W$3:$W$9999)),0),0)),"")</f>
        <v/>
      </c>
      <c r="AP27" s="195">
        <f>IFERROR(INDEX($W$3:$W$9999,MATCH(1,INDEX(($AE27=$B$3:$B$999)*(0=COUNTIFS(AF27:AO27,$W$3:$W$9999)),0),0)),"")</f>
        <v/>
      </c>
      <c r="AQ27" s="195">
        <f>IFERROR(INDEX($W$3:$W$9999,MATCH(1,INDEX(($AE27=$B$3:$B$999)*(0=COUNTIFS(AF27:AP27,$W$3:$W$9999)),0),0)),"")</f>
        <v/>
      </c>
      <c r="AR27" s="195">
        <f>IFERROR(INDEX($W$3:$W$9999,MATCH(1,INDEX(($AE27=$B$3:$B$999)*(0=COUNTIFS(AF27:AQ27,$W$3:$W$9999)),0),0)),"")</f>
        <v/>
      </c>
      <c r="AS27" s="195">
        <f>IFERROR(INDEX($W$3:$W$9999,MATCH(1,INDEX(($AE27=$B$3:$B$999)*(0=COUNTIFS(AF27:AR27,$W$3:$W$9999)),0),0)),"")</f>
        <v/>
      </c>
      <c r="AT27" s="195">
        <f>IFERROR(INDEX($W$3:$W$9999,MATCH(1,INDEX(($AE27=$B$3:$B$999)*(0=COUNTIFS(AF27:AS27,$W$3:$W$9999)),0),0)),"")</f>
        <v/>
      </c>
      <c r="AU27" s="196">
        <f>IF(MIN(AF27:AT27)=0,"",MIN(AF27:AT27))</f>
        <v/>
      </c>
    </row>
    <row r="28" ht="18" customHeight="1">
      <c r="A28" s="107" t="n">
        <v>25</v>
      </c>
      <c r="B28" s="143">
        <f>I28&amp;"x"&amp;J28</f>
        <v/>
      </c>
      <c r="C28" s="101" t="inlineStr">
        <is>
          <t>|0200220139|22.20|0.00|2.000|0.0005833NBC</t>
        </is>
      </c>
      <c r="D28" s="101" t="inlineStr">
        <is>
          <t>|0200220139|22.20|0.00|2.000|0.000</t>
        </is>
      </c>
      <c r="E28" s="101" t="inlineStr">
        <is>
          <t>KMV||||||||||||</t>
        </is>
      </c>
      <c r="F28" s="101" t="inlineStr">
        <is>
          <t>STKM11A</t>
        </is>
      </c>
      <c r="G28" s="101" t="inlineStr">
        <is>
          <t>NBC</t>
        </is>
      </c>
      <c r="H28" s="101" t="inlineStr">
        <is>
          <t>P</t>
        </is>
      </c>
      <c r="I28" s="101" t="inlineStr">
        <is>
          <t>22.2</t>
        </is>
      </c>
      <c r="J28" s="101" t="inlineStr">
        <is>
          <t>0.00</t>
        </is>
      </c>
      <c r="K28" s="101" t="inlineStr">
        <is>
          <t>2.00</t>
        </is>
      </c>
      <c r="L28" s="101" t="inlineStr">
        <is>
          <t>5833</t>
        </is>
      </c>
      <c r="M28" s="185" t="n">
        <v>0.996</v>
      </c>
      <c r="N28" s="101" t="inlineStr">
        <is>
          <t>C</t>
        </is>
      </c>
      <c r="O28" s="186" t="inlineStr">
        <is>
          <t>384-5833-----------</t>
        </is>
      </c>
      <c r="P28" s="186" t="n">
        <v>803.5333333333333</v>
      </c>
      <c r="Q28" s="101" t="n"/>
      <c r="R28" s="101" t="inlineStr"/>
      <c r="S28" s="101" t="n"/>
      <c r="T28" s="186" t="n">
        <v>713</v>
      </c>
      <c r="U28" s="187" t="n">
        <v>4142.293284</v>
      </c>
      <c r="V28" s="186" t="n">
        <v>-90.5333333333333</v>
      </c>
      <c r="W28" s="192" t="n">
        <v>45322</v>
      </c>
      <c r="X28" s="101" t="inlineStr">
        <is>
          <t>Fixed&gt;500pcs</t>
        </is>
      </c>
      <c r="Y28" s="186" t="n">
        <v>90.5333333333333</v>
      </c>
      <c r="Z28" s="187" t="n">
        <v>525.9686095999998</v>
      </c>
      <c r="AA28" s="189" t="n"/>
      <c r="AB28" s="189" t="n"/>
      <c r="AE28" s="124" t="inlineStr">
        <is>
          <t>41.0x0.00</t>
        </is>
      </c>
      <c r="AF28" s="195">
        <f>IFERROR(INDEX($W$3:$W$9999,MATCH(1,INDEX(($AE28=$B$3:$B$999)*(0=COUNTIFS(AF27,$W$3:$W$9999)),0),0)),"")</f>
        <v/>
      </c>
      <c r="AG28" s="195">
        <f>IFERROR(INDEX($W$3:$W$9999,MATCH(1,INDEX(($AE28=$B$3:$B$999)*(0=COUNTIFS(AF28,$W$3:$W$9999)),0),0)),"")</f>
        <v/>
      </c>
      <c r="AH28" s="195">
        <f>IFERROR(INDEX($W$3:$W$9999,MATCH(1,INDEX(($AE28=$B$3:$B$999)*(0=COUNTIFS(AF28:AG28,$W$3:$W$9999)),0),0)),"")</f>
        <v/>
      </c>
      <c r="AI28" s="195">
        <f>IFERROR(INDEX($W$3:$W$9999,MATCH(1,INDEX(($AE28=$B$3:$B$999)*(0=COUNTIFS(AF28:AH28,$W$3:$W$9999)),0),0)),"")</f>
        <v/>
      </c>
      <c r="AJ28" s="195">
        <f>IFERROR(INDEX($W$3:$W$9999,MATCH(1,INDEX(($AE28=$B$3:$B$999)*(0=COUNTIFS(AF28:AI28,$W$3:$W$9999)),0),0)),"")</f>
        <v/>
      </c>
      <c r="AK28" s="195">
        <f>IFERROR(INDEX($W$3:$W$9999,MATCH(1,INDEX(($AE28=$B$3:$B$999)*(0=COUNTIFS(AF28:AJ28,$W$3:$W$9999)),0),0)),"")</f>
        <v/>
      </c>
      <c r="AL28" s="195">
        <f>IFERROR(INDEX($W$3:$W$9999,MATCH(1,INDEX(($AE28=$B$3:$B$999)*(0=COUNTIFS(AF28:AK28,$W$3:$W$9999)),0),0)),"")</f>
        <v/>
      </c>
      <c r="AM28" s="195">
        <f>IFERROR(INDEX($W$3:$W$9999,MATCH(1,INDEX(($AE28=$B$3:$B$999)*(0=COUNTIFS(AF28:AL28,$W$3:$W$9999)),0),0)),"")</f>
        <v/>
      </c>
      <c r="AN28" s="195">
        <f>IFERROR(INDEX($W$3:$W$9999,MATCH(1,INDEX(($AE28=$B$3:$B$999)*(0=COUNTIFS(AF28:AM28,$W$3:$W$9999)),0),0)),"")</f>
        <v/>
      </c>
      <c r="AO28" s="195">
        <f>IFERROR(INDEX($W$3:$W$9999,MATCH(1,INDEX(($AE28=$B$3:$B$999)*(0=COUNTIFS(AF28:AN28,$W$3:$W$9999)),0),0)),"")</f>
        <v/>
      </c>
      <c r="AP28" s="195">
        <f>IFERROR(INDEX($W$3:$W$9999,MATCH(1,INDEX(($AE28=$B$3:$B$999)*(0=COUNTIFS(AF28:AO28,$W$3:$W$9999)),0),0)),"")</f>
        <v/>
      </c>
      <c r="AQ28" s="195">
        <f>IFERROR(INDEX($W$3:$W$9999,MATCH(1,INDEX(($AE28=$B$3:$B$999)*(0=COUNTIFS(AF28:AP28,$W$3:$W$9999)),0),0)),"")</f>
        <v/>
      </c>
      <c r="AR28" s="195">
        <f>IFERROR(INDEX($W$3:$W$9999,MATCH(1,INDEX(($AE28=$B$3:$B$999)*(0=COUNTIFS(AF28:AQ28,$W$3:$W$9999)),0),0)),"")</f>
        <v/>
      </c>
      <c r="AS28" s="195">
        <f>IFERROR(INDEX($W$3:$W$9999,MATCH(1,INDEX(($AE28=$B$3:$B$999)*(0=COUNTIFS(AF28:AR28,$W$3:$W$9999)),0),0)),"")</f>
        <v/>
      </c>
      <c r="AT28" s="195">
        <f>IFERROR(INDEX($W$3:$W$9999,MATCH(1,INDEX(($AE28=$B$3:$B$999)*(0=COUNTIFS(AF28:AS28,$W$3:$W$9999)),0),0)),"")</f>
        <v/>
      </c>
      <c r="AU28" s="196">
        <f>IF(MIN(AF28:AT28)=0,"",MIN(AF28:AT28))</f>
        <v/>
      </c>
    </row>
    <row r="29" ht="18" customHeight="1">
      <c r="A29" s="107" t="n">
        <v>26</v>
      </c>
      <c r="B29" s="143">
        <f>I29&amp;"x"&amp;J29</f>
        <v/>
      </c>
      <c r="C29" s="101" t="inlineStr">
        <is>
          <t>|0200220139|22.20|0.00|2.000|0.0005800IBC</t>
        </is>
      </c>
      <c r="D29" s="101" t="inlineStr">
        <is>
          <t>|0200220139|22.20|0.00|2.000|0.000</t>
        </is>
      </c>
      <c r="E29" s="101" t="inlineStr">
        <is>
          <t>SHVN||||||||||||</t>
        </is>
      </c>
      <c r="F29" s="101" t="inlineStr">
        <is>
          <t>STKM11A</t>
        </is>
      </c>
      <c r="G29" s="101" t="inlineStr">
        <is>
          <t>IBC</t>
        </is>
      </c>
      <c r="H29" s="101" t="inlineStr">
        <is>
          <t>P</t>
        </is>
      </c>
      <c r="I29" s="101" t="inlineStr">
        <is>
          <t>22.2</t>
        </is>
      </c>
      <c r="J29" s="101" t="inlineStr">
        <is>
          <t>0.00</t>
        </is>
      </c>
      <c r="K29" s="101" t="inlineStr">
        <is>
          <t>2.00</t>
        </is>
      </c>
      <c r="L29" s="101" t="inlineStr">
        <is>
          <t>5800</t>
        </is>
      </c>
      <c r="M29" s="185" t="n">
        <v>0.996</v>
      </c>
      <c r="N29" s="101" t="inlineStr">
        <is>
          <t>P/E</t>
        </is>
      </c>
      <c r="O29" s="186" t="inlineStr">
        <is>
          <t>5800------------</t>
        </is>
      </c>
      <c r="P29" s="186" t="n">
        <v>892</v>
      </c>
      <c r="Q29" s="101" t="n"/>
      <c r="R29" s="101" t="inlineStr"/>
      <c r="S29" s="101" t="n"/>
      <c r="T29" s="186" t="n">
        <v>507</v>
      </c>
      <c r="U29" s="187" t="n">
        <v>2928.8376</v>
      </c>
      <c r="V29" s="186" t="n">
        <v>-385</v>
      </c>
      <c r="W29" s="192" t="n">
        <v>45322</v>
      </c>
      <c r="X29" s="101" t="inlineStr"/>
      <c r="Y29" s="186" t="n">
        <v>385</v>
      </c>
      <c r="Z29" s="187" t="n">
        <v>2224.068</v>
      </c>
      <c r="AA29" s="189" t="n"/>
      <c r="AB29" s="189" t="n"/>
      <c r="AE29" s="124" t="inlineStr">
        <is>
          <t>42.7x0.00</t>
        </is>
      </c>
      <c r="AF29" s="195">
        <f>IFERROR(INDEX($W$3:$W$9999,MATCH(1,INDEX(($AE29=$B$3:$B$999)*(0=COUNTIFS(AF28,$W$3:$W$9999)),0),0)),"")</f>
        <v/>
      </c>
      <c r="AG29" s="195">
        <f>IFERROR(INDEX($W$3:$W$9999,MATCH(1,INDEX(($AE29=$B$3:$B$999)*(0=COUNTIFS(AF29,$W$3:$W$9999)),0),0)),"")</f>
        <v/>
      </c>
      <c r="AH29" s="195">
        <f>IFERROR(INDEX($W$3:$W$9999,MATCH(1,INDEX(($AE29=$B$3:$B$999)*(0=COUNTIFS(AF29:AG29,$W$3:$W$9999)),0),0)),"")</f>
        <v/>
      </c>
      <c r="AI29" s="195">
        <f>IFERROR(INDEX($W$3:$W$9999,MATCH(1,INDEX(($AE29=$B$3:$B$999)*(0=COUNTIFS(AF29:AH29,$W$3:$W$9999)),0),0)),"")</f>
        <v/>
      </c>
      <c r="AJ29" s="195">
        <f>IFERROR(INDEX($W$3:$W$9999,MATCH(1,INDEX(($AE29=$B$3:$B$999)*(0=COUNTIFS(AF29:AI29,$W$3:$W$9999)),0),0)),"")</f>
        <v/>
      </c>
      <c r="AK29" s="195">
        <f>IFERROR(INDEX($W$3:$W$9999,MATCH(1,INDEX(($AE29=$B$3:$B$999)*(0=COUNTIFS(AF29:AJ29,$W$3:$W$9999)),0),0)),"")</f>
        <v/>
      </c>
      <c r="AL29" s="195">
        <f>IFERROR(INDEX($W$3:$W$9999,MATCH(1,INDEX(($AE29=$B$3:$B$999)*(0=COUNTIFS(AF29:AK29,$W$3:$W$9999)),0),0)),"")</f>
        <v/>
      </c>
      <c r="AM29" s="195">
        <f>IFERROR(INDEX($W$3:$W$9999,MATCH(1,INDEX(($AE29=$B$3:$B$999)*(0=COUNTIFS(AF29:AL29,$W$3:$W$9999)),0),0)),"")</f>
        <v/>
      </c>
      <c r="AN29" s="195">
        <f>IFERROR(INDEX($W$3:$W$9999,MATCH(1,INDEX(($AE29=$B$3:$B$999)*(0=COUNTIFS(AF29:AM29,$W$3:$W$9999)),0),0)),"")</f>
        <v/>
      </c>
      <c r="AO29" s="195">
        <f>IFERROR(INDEX($W$3:$W$9999,MATCH(1,INDEX(($AE29=$B$3:$B$999)*(0=COUNTIFS(AF29:AN29,$W$3:$W$9999)),0),0)),"")</f>
        <v/>
      </c>
      <c r="AP29" s="195">
        <f>IFERROR(INDEX($W$3:$W$9999,MATCH(1,INDEX(($AE29=$B$3:$B$999)*(0=COUNTIFS(AF29:AO29,$W$3:$W$9999)),0),0)),"")</f>
        <v/>
      </c>
      <c r="AQ29" s="195">
        <f>IFERROR(INDEX($W$3:$W$9999,MATCH(1,INDEX(($AE29=$B$3:$B$999)*(0=COUNTIFS(AF29:AP29,$W$3:$W$9999)),0),0)),"")</f>
        <v/>
      </c>
      <c r="AR29" s="195">
        <f>IFERROR(INDEX($W$3:$W$9999,MATCH(1,INDEX(($AE29=$B$3:$B$999)*(0=COUNTIFS(AF29:AQ29,$W$3:$W$9999)),0),0)),"")</f>
        <v/>
      </c>
      <c r="AS29" s="195">
        <f>IFERROR(INDEX($W$3:$W$9999,MATCH(1,INDEX(($AE29=$B$3:$B$999)*(0=COUNTIFS(AF29:AR29,$W$3:$W$9999)),0),0)),"")</f>
        <v/>
      </c>
      <c r="AT29" s="195">
        <f>IFERROR(INDEX($W$3:$W$9999,MATCH(1,INDEX(($AE29=$B$3:$B$999)*(0=COUNTIFS(AF29:AS29,$W$3:$W$9999)),0),0)),"")</f>
        <v/>
      </c>
      <c r="AU29" s="196">
        <f>IF(MIN(AF29:AT29)=0,"",MIN(AF29:AT29))</f>
        <v/>
      </c>
    </row>
    <row r="30" ht="18" customHeight="1">
      <c r="A30" s="107" t="n">
        <v>27</v>
      </c>
      <c r="B30" s="143">
        <f>I30&amp;"x"&amp;J30</f>
        <v/>
      </c>
      <c r="C30" s="101" t="inlineStr">
        <is>
          <t>|0200220139|22.20|0.00|2.000|0.0006091NBC</t>
        </is>
      </c>
      <c r="D30" s="101" t="inlineStr">
        <is>
          <t>|0200220139|22.20|0.00|2.000|0.000</t>
        </is>
      </c>
      <c r="E30" s="101" t="inlineStr">
        <is>
          <t>|Vinfast|||||||||||</t>
        </is>
      </c>
      <c r="F30" s="101" t="inlineStr">
        <is>
          <t>STKM11A</t>
        </is>
      </c>
      <c r="G30" s="101" t="inlineStr">
        <is>
          <t>NBC</t>
        </is>
      </c>
      <c r="H30" s="101" t="inlineStr">
        <is>
          <t>P</t>
        </is>
      </c>
      <c r="I30" s="101" t="inlineStr">
        <is>
          <t>22.2</t>
        </is>
      </c>
      <c r="J30" s="101" t="inlineStr">
        <is>
          <t>0.00</t>
        </is>
      </c>
      <c r="K30" s="101" t="inlineStr">
        <is>
          <t>2.00</t>
        </is>
      </c>
      <c r="L30" s="101" t="inlineStr">
        <is>
          <t>6091</t>
        </is>
      </c>
      <c r="M30" s="185" t="n">
        <v>0.996</v>
      </c>
      <c r="N30" s="101" t="inlineStr">
        <is>
          <t>P/E</t>
        </is>
      </c>
      <c r="O30" s="186" t="inlineStr">
        <is>
          <t>6091-670-----------</t>
        </is>
      </c>
      <c r="P30" s="186" t="n">
        <v>0</v>
      </c>
      <c r="Q30" s="101" t="n"/>
      <c r="R30" s="101" t="inlineStr"/>
      <c r="S30" s="101" t="n"/>
      <c r="T30" s="186" t="n">
        <v>0</v>
      </c>
      <c r="U30" s="187" t="n">
        <v>0</v>
      </c>
      <c r="V30" s="186" t="e">
        <v>#N/A</v>
      </c>
      <c r="W30" s="188" t="inlineStr"/>
      <c r="X30" s="101" t="inlineStr"/>
      <c r="Y30" s="186" t="n">
        <v>0</v>
      </c>
      <c r="Z30" s="187" t="n">
        <v>0</v>
      </c>
      <c r="AA30" s="189" t="n"/>
      <c r="AB30" s="189" t="n"/>
      <c r="AE30" s="124" t="inlineStr">
        <is>
          <t>45.0x0.00</t>
        </is>
      </c>
      <c r="AF30" s="195">
        <f>IFERROR(INDEX($W$3:$W$9999,MATCH(1,INDEX(($AE30=$B$3:$B$999)*(0=COUNTIFS(AF29,$W$3:$W$9999)),0),0)),"")</f>
        <v/>
      </c>
      <c r="AG30" s="195">
        <f>IFERROR(INDEX($W$3:$W$9999,MATCH(1,INDEX(($AE30=$B$3:$B$999)*(0=COUNTIFS(AF30,$W$3:$W$9999)),0),0)),"")</f>
        <v/>
      </c>
      <c r="AH30" s="195">
        <f>IFERROR(INDEX($W$3:$W$9999,MATCH(1,INDEX(($AE30=$B$3:$B$999)*(0=COUNTIFS(AF30:AG30,$W$3:$W$9999)),0),0)),"")</f>
        <v/>
      </c>
      <c r="AI30" s="195">
        <f>IFERROR(INDEX($W$3:$W$9999,MATCH(1,INDEX(($AE30=$B$3:$B$999)*(0=COUNTIFS(AF30:AH30,$W$3:$W$9999)),0),0)),"")</f>
        <v/>
      </c>
      <c r="AJ30" s="195">
        <f>IFERROR(INDEX($W$3:$W$9999,MATCH(1,INDEX(($AE30=$B$3:$B$999)*(0=COUNTIFS(AF30:AI30,$W$3:$W$9999)),0),0)),"")</f>
        <v/>
      </c>
      <c r="AK30" s="195">
        <f>IFERROR(INDEX($W$3:$W$9999,MATCH(1,INDEX(($AE30=$B$3:$B$999)*(0=COUNTIFS(AF30:AJ30,$W$3:$W$9999)),0),0)),"")</f>
        <v/>
      </c>
      <c r="AL30" s="195">
        <f>IFERROR(INDEX($W$3:$W$9999,MATCH(1,INDEX(($AE30=$B$3:$B$999)*(0=COUNTIFS(AF30:AK30,$W$3:$W$9999)),0),0)),"")</f>
        <v/>
      </c>
      <c r="AM30" s="195">
        <f>IFERROR(INDEX($W$3:$W$9999,MATCH(1,INDEX(($AE30=$B$3:$B$999)*(0=COUNTIFS(AF30:AL30,$W$3:$W$9999)),0),0)),"")</f>
        <v/>
      </c>
      <c r="AN30" s="195">
        <f>IFERROR(INDEX($W$3:$W$9999,MATCH(1,INDEX(($AE30=$B$3:$B$999)*(0=COUNTIFS(AF30:AM30,$W$3:$W$9999)),0),0)),"")</f>
        <v/>
      </c>
      <c r="AO30" s="195">
        <f>IFERROR(INDEX($W$3:$W$9999,MATCH(1,INDEX(($AE30=$B$3:$B$999)*(0=COUNTIFS(AF30:AN30,$W$3:$W$9999)),0),0)),"")</f>
        <v/>
      </c>
      <c r="AP30" s="195">
        <f>IFERROR(INDEX($W$3:$W$9999,MATCH(1,INDEX(($AE30=$B$3:$B$999)*(0=COUNTIFS(AF30:AO30,$W$3:$W$9999)),0),0)),"")</f>
        <v/>
      </c>
      <c r="AQ30" s="195">
        <f>IFERROR(INDEX($W$3:$W$9999,MATCH(1,INDEX(($AE30=$B$3:$B$999)*(0=COUNTIFS(AF30:AP30,$W$3:$W$9999)),0),0)),"")</f>
        <v/>
      </c>
      <c r="AR30" s="195">
        <f>IFERROR(INDEX($W$3:$W$9999,MATCH(1,INDEX(($AE30=$B$3:$B$999)*(0=COUNTIFS(AF30:AQ30,$W$3:$W$9999)),0),0)),"")</f>
        <v/>
      </c>
      <c r="AS30" s="195">
        <f>IFERROR(INDEX($W$3:$W$9999,MATCH(1,INDEX(($AE30=$B$3:$B$999)*(0=COUNTIFS(AF30:AR30,$W$3:$W$9999)),0),0)),"")</f>
        <v/>
      </c>
      <c r="AT30" s="195">
        <f>IFERROR(INDEX($W$3:$W$9999,MATCH(1,INDEX(($AE30=$B$3:$B$999)*(0=COUNTIFS(AF30:AS30,$W$3:$W$9999)),0),0)),"")</f>
        <v/>
      </c>
      <c r="AU30" s="196">
        <f>IF(MIN(AF30:AT30)=0,"",MIN(AF30:AT30))</f>
        <v/>
      </c>
    </row>
    <row r="31" ht="18" customHeight="1">
      <c r="A31" s="107" t="n">
        <v>28</v>
      </c>
      <c r="B31" s="143">
        <f>I31&amp;"x"&amp;J31</f>
        <v/>
      </c>
      <c r="C31" s="101" t="inlineStr">
        <is>
          <t>|0200230119|25.40|0.00|1.200|0.0006175NBC</t>
        </is>
      </c>
      <c r="D31" s="101" t="inlineStr">
        <is>
          <t>|0200230119|25.40|0.00|1.200|0.000</t>
        </is>
      </c>
      <c r="E31" s="101" t="inlineStr">
        <is>
          <t>TOYOTA||||||||||||</t>
        </is>
      </c>
      <c r="F31" s="101" t="inlineStr">
        <is>
          <t>STKM11A</t>
        </is>
      </c>
      <c r="G31" s="101" t="inlineStr">
        <is>
          <t>NBC</t>
        </is>
      </c>
      <c r="H31" s="101" t="inlineStr">
        <is>
          <t>C</t>
        </is>
      </c>
      <c r="I31" s="101" t="inlineStr">
        <is>
          <t>25.4</t>
        </is>
      </c>
      <c r="J31" s="101" t="inlineStr">
        <is>
          <t>0.00</t>
        </is>
      </c>
      <c r="K31" s="101" t="inlineStr">
        <is>
          <t>1.20</t>
        </is>
      </c>
      <c r="L31" s="101" t="inlineStr">
        <is>
          <t>6175</t>
        </is>
      </c>
      <c r="M31" s="185" t="n">
        <v>0.716</v>
      </c>
      <c r="N31" s="101" t="inlineStr">
        <is>
          <t>C</t>
        </is>
      </c>
      <c r="O31" s="186" t="inlineStr">
        <is>
          <t>467.4-6175-----------</t>
        </is>
      </c>
      <c r="P31" s="186" t="n">
        <v>15.38461538461539</v>
      </c>
      <c r="Q31" s="101" t="n"/>
      <c r="R31" s="101" t="inlineStr"/>
      <c r="S31" s="101" t="n"/>
      <c r="T31" s="186" t="n">
        <v>72</v>
      </c>
      <c r="U31" s="187" t="n">
        <v>318.3336</v>
      </c>
      <c r="V31" s="186" t="e">
        <v>#N/A</v>
      </c>
      <c r="W31" s="192" t="inlineStr"/>
      <c r="X31" s="101" t="inlineStr"/>
      <c r="Y31" s="186" t="n">
        <v>0</v>
      </c>
      <c r="Z31" s="187" t="n">
        <v>0</v>
      </c>
      <c r="AA31" s="189" t="n"/>
      <c r="AB31" s="189" t="n"/>
      <c r="AE31" s="124" t="inlineStr">
        <is>
          <t>46.0x38.0</t>
        </is>
      </c>
      <c r="AF31" s="195">
        <f>IFERROR(INDEX($W$3:$W$9999,MATCH(1,INDEX(($AE31=$B$3:$B$999)*(0=COUNTIFS(AF30,$W$3:$W$9999)),0),0)),"")</f>
        <v/>
      </c>
      <c r="AG31" s="195">
        <f>IFERROR(INDEX($W$3:$W$9999,MATCH(1,INDEX(($AE31=$B$3:$B$999)*(0=COUNTIFS(AF31,$W$3:$W$9999)),0),0)),"")</f>
        <v/>
      </c>
      <c r="AH31" s="195">
        <f>IFERROR(INDEX($W$3:$W$9999,MATCH(1,INDEX(($AE31=$B$3:$B$999)*(0=COUNTIFS(AF31:AG31,$W$3:$W$9999)),0),0)),"")</f>
        <v/>
      </c>
      <c r="AI31" s="195">
        <f>IFERROR(INDEX($W$3:$W$9999,MATCH(1,INDEX(($AE31=$B$3:$B$999)*(0=COUNTIFS(AF31:AH31,$W$3:$W$9999)),0),0)),"")</f>
        <v/>
      </c>
      <c r="AJ31" s="195">
        <f>IFERROR(INDEX($W$3:$W$9999,MATCH(1,INDEX(($AE31=$B$3:$B$999)*(0=COUNTIFS(AF31:AI31,$W$3:$W$9999)),0),0)),"")</f>
        <v/>
      </c>
      <c r="AK31" s="195">
        <f>IFERROR(INDEX($W$3:$W$9999,MATCH(1,INDEX(($AE31=$B$3:$B$999)*(0=COUNTIFS(AF31:AJ31,$W$3:$W$9999)),0),0)),"")</f>
        <v/>
      </c>
      <c r="AL31" s="195">
        <f>IFERROR(INDEX($W$3:$W$9999,MATCH(1,INDEX(($AE31=$B$3:$B$999)*(0=COUNTIFS(AF31:AK31,$W$3:$W$9999)),0),0)),"")</f>
        <v/>
      </c>
      <c r="AM31" s="195">
        <f>IFERROR(INDEX($W$3:$W$9999,MATCH(1,INDEX(($AE31=$B$3:$B$999)*(0=COUNTIFS(AF31:AL31,$W$3:$W$9999)),0),0)),"")</f>
        <v/>
      </c>
      <c r="AN31" s="195">
        <f>IFERROR(INDEX($W$3:$W$9999,MATCH(1,INDEX(($AE31=$B$3:$B$999)*(0=COUNTIFS(AF31:AM31,$W$3:$W$9999)),0),0)),"")</f>
        <v/>
      </c>
      <c r="AO31" s="195">
        <f>IFERROR(INDEX($W$3:$W$9999,MATCH(1,INDEX(($AE31=$B$3:$B$999)*(0=COUNTIFS(AF31:AN31,$W$3:$W$9999)),0),0)),"")</f>
        <v/>
      </c>
      <c r="AP31" s="195">
        <f>IFERROR(INDEX($W$3:$W$9999,MATCH(1,INDEX(($AE31=$B$3:$B$999)*(0=COUNTIFS(AF31:AO31,$W$3:$W$9999)),0),0)),"")</f>
        <v/>
      </c>
      <c r="AQ31" s="195">
        <f>IFERROR(INDEX($W$3:$W$9999,MATCH(1,INDEX(($AE31=$B$3:$B$999)*(0=COUNTIFS(AF31:AP31,$W$3:$W$9999)),0),0)),"")</f>
        <v/>
      </c>
      <c r="AR31" s="195">
        <f>IFERROR(INDEX($W$3:$W$9999,MATCH(1,INDEX(($AE31=$B$3:$B$999)*(0=COUNTIFS(AF31:AQ31,$W$3:$W$9999)),0),0)),"")</f>
        <v/>
      </c>
      <c r="AS31" s="195">
        <f>IFERROR(INDEX($W$3:$W$9999,MATCH(1,INDEX(($AE31=$B$3:$B$999)*(0=COUNTIFS(AF31:AR31,$W$3:$W$9999)),0),0)),"")</f>
        <v/>
      </c>
      <c r="AT31" s="195">
        <f>IFERROR(INDEX($W$3:$W$9999,MATCH(1,INDEX(($AE31=$B$3:$B$999)*(0=COUNTIFS(AF31:AS31,$W$3:$W$9999)),0),0)),"")</f>
        <v/>
      </c>
      <c r="AU31" s="196">
        <f>IF(MIN(AF31:AT31)=0,"",MIN(AF31:AT31))</f>
        <v/>
      </c>
    </row>
    <row r="32" ht="18" customHeight="1">
      <c r="A32" s="107" t="n">
        <v>29</v>
      </c>
      <c r="B32" s="143">
        <f>I32&amp;"x"&amp;J32</f>
        <v/>
      </c>
      <c r="C32" s="101" t="inlineStr">
        <is>
          <t>|0200220139|25.40|0.00|1.600|0.0006003NBC</t>
        </is>
      </c>
      <c r="D32" s="101" t="inlineStr">
        <is>
          <t>|0200220139|25.40|0.00|1.600|0.000</t>
        </is>
      </c>
      <c r="E32" s="101" t="inlineStr">
        <is>
          <t>TOYOTA||||||||||||</t>
        </is>
      </c>
      <c r="F32" s="101" t="inlineStr">
        <is>
          <t>STKM11A</t>
        </is>
      </c>
      <c r="G32" s="101" t="inlineStr">
        <is>
          <t>NBC</t>
        </is>
      </c>
      <c r="H32" s="101" t="inlineStr">
        <is>
          <t>P</t>
        </is>
      </c>
      <c r="I32" s="101" t="inlineStr">
        <is>
          <t>25.4</t>
        </is>
      </c>
      <c r="J32" s="101" t="inlineStr">
        <is>
          <t>0.00</t>
        </is>
      </c>
      <c r="K32" s="101" t="inlineStr">
        <is>
          <t>1.60</t>
        </is>
      </c>
      <c r="L32" s="101" t="inlineStr">
        <is>
          <t>6003</t>
        </is>
      </c>
      <c r="M32" s="185" t="n">
        <v>0.9389999999999999</v>
      </c>
      <c r="N32" s="101" t="inlineStr">
        <is>
          <t>C</t>
        </is>
      </c>
      <c r="O32" s="186" t="inlineStr">
        <is>
          <t>1488-6003-----------</t>
        </is>
      </c>
      <c r="P32" s="186" t="n">
        <v>62.5</v>
      </c>
      <c r="Q32" s="101" t="n"/>
      <c r="R32" s="101" t="inlineStr"/>
      <c r="S32" s="101" t="n"/>
      <c r="T32" s="186" t="n">
        <v>543</v>
      </c>
      <c r="U32" s="187" t="n">
        <v>3060.791631</v>
      </c>
      <c r="V32" s="186" t="e">
        <v>#N/A</v>
      </c>
      <c r="W32" s="188" t="inlineStr"/>
      <c r="X32" s="101" t="inlineStr"/>
      <c r="Y32" s="186" t="n">
        <v>0</v>
      </c>
      <c r="Z32" s="187" t="n">
        <v>0</v>
      </c>
      <c r="AA32" s="189" t="n"/>
      <c r="AB32" s="189" t="n"/>
      <c r="AE32" s="124" t="inlineStr">
        <is>
          <t>48.6x0.00</t>
        </is>
      </c>
      <c r="AF32" s="195">
        <f>IFERROR(INDEX($W$3:$W$9999,MATCH(1,INDEX(($AE32=$B$3:$B$999)*(0=COUNTIFS(AF31,$W$3:$W$9999)),0),0)),"")</f>
        <v/>
      </c>
      <c r="AG32" s="195">
        <f>IFERROR(INDEX($W$3:$W$9999,MATCH(1,INDEX(($AE32=$B$3:$B$999)*(0=COUNTIFS(AF32,$W$3:$W$9999)),0),0)),"")</f>
        <v/>
      </c>
      <c r="AH32" s="195">
        <f>IFERROR(INDEX($W$3:$W$9999,MATCH(1,INDEX(($AE32=$B$3:$B$999)*(0=COUNTIFS(AF32:AG32,$W$3:$W$9999)),0),0)),"")</f>
        <v/>
      </c>
      <c r="AI32" s="195">
        <f>IFERROR(INDEX($W$3:$W$9999,MATCH(1,INDEX(($AE32=$B$3:$B$999)*(0=COUNTIFS(AF32:AH32,$W$3:$W$9999)),0),0)),"")</f>
        <v/>
      </c>
      <c r="AJ32" s="195">
        <f>IFERROR(INDEX($W$3:$W$9999,MATCH(1,INDEX(($AE32=$B$3:$B$999)*(0=COUNTIFS(AF32:AI32,$W$3:$W$9999)),0),0)),"")</f>
        <v/>
      </c>
      <c r="AK32" s="195">
        <f>IFERROR(INDEX($W$3:$W$9999,MATCH(1,INDEX(($AE32=$B$3:$B$999)*(0=COUNTIFS(AF32:AJ32,$W$3:$W$9999)),0),0)),"")</f>
        <v/>
      </c>
      <c r="AL32" s="195">
        <f>IFERROR(INDEX($W$3:$W$9999,MATCH(1,INDEX(($AE32=$B$3:$B$999)*(0=COUNTIFS(AF32:AK32,$W$3:$W$9999)),0),0)),"")</f>
        <v/>
      </c>
      <c r="AM32" s="195">
        <f>IFERROR(INDEX($W$3:$W$9999,MATCH(1,INDEX(($AE32=$B$3:$B$999)*(0=COUNTIFS(AF32:AL32,$W$3:$W$9999)),0),0)),"")</f>
        <v/>
      </c>
      <c r="AN32" s="195">
        <f>IFERROR(INDEX($W$3:$W$9999,MATCH(1,INDEX(($AE32=$B$3:$B$999)*(0=COUNTIFS(AF32:AM32,$W$3:$W$9999)),0),0)),"")</f>
        <v/>
      </c>
      <c r="AO32" s="195">
        <f>IFERROR(INDEX($W$3:$W$9999,MATCH(1,INDEX(($AE32=$B$3:$B$999)*(0=COUNTIFS(AF32:AN32,$W$3:$W$9999)),0),0)),"")</f>
        <v/>
      </c>
      <c r="AP32" s="195">
        <f>IFERROR(INDEX($W$3:$W$9999,MATCH(1,INDEX(($AE32=$B$3:$B$999)*(0=COUNTIFS(AF32:AO32,$W$3:$W$9999)),0),0)),"")</f>
        <v/>
      </c>
      <c r="AQ32" s="195">
        <f>IFERROR(INDEX($W$3:$W$9999,MATCH(1,INDEX(($AE32=$B$3:$B$999)*(0=COUNTIFS(AF32:AP32,$W$3:$W$9999)),0),0)),"")</f>
        <v/>
      </c>
      <c r="AR32" s="195">
        <f>IFERROR(INDEX($W$3:$W$9999,MATCH(1,INDEX(($AE32=$B$3:$B$999)*(0=COUNTIFS(AF32:AQ32,$W$3:$W$9999)),0),0)),"")</f>
        <v/>
      </c>
      <c r="AS32" s="195">
        <f>IFERROR(INDEX($W$3:$W$9999,MATCH(1,INDEX(($AE32=$B$3:$B$999)*(0=COUNTIFS(AF32:AR32,$W$3:$W$9999)),0),0)),"")</f>
        <v/>
      </c>
      <c r="AT32" s="195">
        <f>IFERROR(INDEX($W$3:$W$9999,MATCH(1,INDEX(($AE32=$B$3:$B$999)*(0=COUNTIFS(AF32:AS32,$W$3:$W$9999)),0),0)),"")</f>
        <v/>
      </c>
      <c r="AU32" s="196">
        <f>IF(MIN(AF32:AT32)=0,"",MIN(AF32:AT32))</f>
        <v/>
      </c>
    </row>
    <row r="33" ht="18" customHeight="1">
      <c r="A33" s="107" t="n">
        <v>30</v>
      </c>
      <c r="B33" s="143">
        <f>I33&amp;"x"&amp;J33</f>
        <v/>
      </c>
      <c r="C33" s="101" t="inlineStr">
        <is>
          <t>|0200220139|25.40|0.00|1.600|0.0006163NBC</t>
        </is>
      </c>
      <c r="D33" s="101" t="inlineStr">
        <is>
          <t>|0200220139|25.40|0.00|1.600|0.000</t>
        </is>
      </c>
      <c r="E33" s="101" t="inlineStr">
        <is>
          <t>KMV||||||||||||</t>
        </is>
      </c>
      <c r="F33" s="101" t="inlineStr">
        <is>
          <t>STKM11A</t>
        </is>
      </c>
      <c r="G33" s="101" t="inlineStr">
        <is>
          <t>NBC</t>
        </is>
      </c>
      <c r="H33" s="101" t="inlineStr">
        <is>
          <t>P</t>
        </is>
      </c>
      <c r="I33" s="101" t="inlineStr">
        <is>
          <t>25.4</t>
        </is>
      </c>
      <c r="J33" s="101" t="inlineStr">
        <is>
          <t>0.00</t>
        </is>
      </c>
      <c r="K33" s="101" t="inlineStr">
        <is>
          <t>1.60</t>
        </is>
      </c>
      <c r="L33" s="101" t="inlineStr">
        <is>
          <t>6163</t>
        </is>
      </c>
      <c r="M33" s="185" t="n">
        <v>0.9389999999999999</v>
      </c>
      <c r="N33" s="101" t="inlineStr">
        <is>
          <t>C</t>
        </is>
      </c>
      <c r="O33" s="186" t="inlineStr">
        <is>
          <t>406-6163-----------</t>
        </is>
      </c>
      <c r="P33" s="186" t="n">
        <v>118.6</v>
      </c>
      <c r="Q33" s="101" t="n"/>
      <c r="R33" s="101" t="inlineStr"/>
      <c r="S33" s="101" t="n"/>
      <c r="T33" s="186" t="n">
        <v>112</v>
      </c>
      <c r="U33" s="187" t="n">
        <v>648.1503839999999</v>
      </c>
      <c r="V33" s="186" t="n">
        <v>-6.599999999999994</v>
      </c>
      <c r="W33" s="192" t="n">
        <v>45322</v>
      </c>
      <c r="X33" s="101" t="inlineStr"/>
      <c r="Y33" s="186" t="n">
        <v>6.599999999999994</v>
      </c>
      <c r="Z33" s="187" t="n">
        <v>38.19457619999996</v>
      </c>
      <c r="AA33" s="189" t="n"/>
      <c r="AB33" s="189" t="n"/>
      <c r="AE33" s="124" t="inlineStr">
        <is>
          <t>50.0x20.0</t>
        </is>
      </c>
      <c r="AF33" s="195">
        <f>IFERROR(INDEX($W$3:$W$9999,MATCH(1,INDEX(($AE33=$B$3:$B$999)*(0=COUNTIFS(AF32,$W$3:$W$9999)),0),0)),"")</f>
        <v/>
      </c>
      <c r="AG33" s="195">
        <f>IFERROR(INDEX($W$3:$W$9999,MATCH(1,INDEX(($AE33=$B$3:$B$999)*(0=COUNTIFS(AF33,$W$3:$W$9999)),0),0)),"")</f>
        <v/>
      </c>
      <c r="AH33" s="195">
        <f>IFERROR(INDEX($W$3:$W$9999,MATCH(1,INDEX(($AE33=$B$3:$B$999)*(0=COUNTIFS(AF33:AG33,$W$3:$W$9999)),0),0)),"")</f>
        <v/>
      </c>
      <c r="AI33" s="195">
        <f>IFERROR(INDEX($W$3:$W$9999,MATCH(1,INDEX(($AE33=$B$3:$B$999)*(0=COUNTIFS(AF33:AH33,$W$3:$W$9999)),0),0)),"")</f>
        <v/>
      </c>
      <c r="AJ33" s="195">
        <f>IFERROR(INDEX($W$3:$W$9999,MATCH(1,INDEX(($AE33=$B$3:$B$999)*(0=COUNTIFS(AF33:AI33,$W$3:$W$9999)),0),0)),"")</f>
        <v/>
      </c>
      <c r="AK33" s="195">
        <f>IFERROR(INDEX($W$3:$W$9999,MATCH(1,INDEX(($AE33=$B$3:$B$999)*(0=COUNTIFS(AF33:AJ33,$W$3:$W$9999)),0),0)),"")</f>
        <v/>
      </c>
      <c r="AL33" s="195">
        <f>IFERROR(INDEX($W$3:$W$9999,MATCH(1,INDEX(($AE33=$B$3:$B$999)*(0=COUNTIFS(AF33:AK33,$W$3:$W$9999)),0),0)),"")</f>
        <v/>
      </c>
      <c r="AM33" s="195">
        <f>IFERROR(INDEX($W$3:$W$9999,MATCH(1,INDEX(($AE33=$B$3:$B$999)*(0=COUNTIFS(AF33:AL33,$W$3:$W$9999)),0),0)),"")</f>
        <v/>
      </c>
      <c r="AN33" s="195">
        <f>IFERROR(INDEX($W$3:$W$9999,MATCH(1,INDEX(($AE33=$B$3:$B$999)*(0=COUNTIFS(AF33:AM33,$W$3:$W$9999)),0),0)),"")</f>
        <v/>
      </c>
      <c r="AO33" s="195">
        <f>IFERROR(INDEX($W$3:$W$9999,MATCH(1,INDEX(($AE33=$B$3:$B$999)*(0=COUNTIFS(AF33:AN33,$W$3:$W$9999)),0),0)),"")</f>
        <v/>
      </c>
      <c r="AP33" s="195">
        <f>IFERROR(INDEX($W$3:$W$9999,MATCH(1,INDEX(($AE33=$B$3:$B$999)*(0=COUNTIFS(AF33:AO33,$W$3:$W$9999)),0),0)),"")</f>
        <v/>
      </c>
      <c r="AQ33" s="195">
        <f>IFERROR(INDEX($W$3:$W$9999,MATCH(1,INDEX(($AE33=$B$3:$B$999)*(0=COUNTIFS(AF33:AP33,$W$3:$W$9999)),0),0)),"")</f>
        <v/>
      </c>
      <c r="AR33" s="195">
        <f>IFERROR(INDEX($W$3:$W$9999,MATCH(1,INDEX(($AE33=$B$3:$B$999)*(0=COUNTIFS(AF33:AQ33,$W$3:$W$9999)),0),0)),"")</f>
        <v/>
      </c>
      <c r="AS33" s="195">
        <f>IFERROR(INDEX($W$3:$W$9999,MATCH(1,INDEX(($AE33=$B$3:$B$999)*(0=COUNTIFS(AF33:AR33,$W$3:$W$9999)),0),0)),"")</f>
        <v/>
      </c>
      <c r="AT33" s="195">
        <f>IFERROR(INDEX($W$3:$W$9999,MATCH(1,INDEX(($AE33=$B$3:$B$999)*(0=COUNTIFS(AF33:AS33,$W$3:$W$9999)),0),0)),"")</f>
        <v/>
      </c>
      <c r="AU33" s="196">
        <f>IF(MIN(AF33:AT33)=0,"",MIN(AF33:AT33))</f>
        <v/>
      </c>
    </row>
    <row r="34" ht="18" customHeight="1">
      <c r="A34" s="107" t="n">
        <v>31</v>
      </c>
      <c r="B34" s="143">
        <f>I34&amp;"x"&amp;J34</f>
        <v/>
      </c>
      <c r="C34" s="101" t="inlineStr">
        <is>
          <t>|0200220139|25.40|0.00|1.600|0.0006037NBC</t>
        </is>
      </c>
      <c r="D34" s="101" t="inlineStr">
        <is>
          <t>|0200220139|25.40|0.00|1.600|0.000</t>
        </is>
      </c>
      <c r="E34" s="101" t="inlineStr">
        <is>
          <t>KMV||||||||||||</t>
        </is>
      </c>
      <c r="F34" s="101" t="inlineStr">
        <is>
          <t>STKM11A</t>
        </is>
      </c>
      <c r="G34" s="101" t="inlineStr">
        <is>
          <t>NBC</t>
        </is>
      </c>
      <c r="H34" s="101" t="inlineStr">
        <is>
          <t>P</t>
        </is>
      </c>
      <c r="I34" s="101" t="inlineStr">
        <is>
          <t>25.4</t>
        </is>
      </c>
      <c r="J34" s="101" t="inlineStr">
        <is>
          <t>0.00</t>
        </is>
      </c>
      <c r="K34" s="101" t="inlineStr">
        <is>
          <t>1.60</t>
        </is>
      </c>
      <c r="L34" s="101" t="inlineStr">
        <is>
          <t>6037</t>
        </is>
      </c>
      <c r="M34" s="185" t="n">
        <v>0.9389999999999999</v>
      </c>
      <c r="N34" s="101" t="inlineStr">
        <is>
          <t>C</t>
        </is>
      </c>
      <c r="O34" s="186" t="inlineStr">
        <is>
          <t>458-6037-----------</t>
        </is>
      </c>
      <c r="P34" s="186" t="n">
        <v>64.30769230769231</v>
      </c>
      <c r="Q34" s="101" t="n"/>
      <c r="R34" s="101" t="inlineStr"/>
      <c r="S34" s="101" t="n"/>
      <c r="T34" s="186" t="n">
        <v>82</v>
      </c>
      <c r="U34" s="187" t="n">
        <v>464.836926</v>
      </c>
      <c r="V34" s="186" t="n">
        <v>-21.46153846153846</v>
      </c>
      <c r="W34" s="192" t="n">
        <v>45351</v>
      </c>
      <c r="X34" s="101" t="inlineStr"/>
      <c r="Y34" s="186" t="n">
        <v>0</v>
      </c>
      <c r="Z34" s="187" t="n">
        <v>0</v>
      </c>
      <c r="AA34" s="189" t="n"/>
      <c r="AB34" s="189" t="n"/>
      <c r="AE34" s="124" t="inlineStr">
        <is>
          <t>50.0x30.0</t>
        </is>
      </c>
      <c r="AF34" s="195">
        <f>IFERROR(INDEX($W$3:$W$9999,MATCH(1,INDEX(($AE34=$B$3:$B$999)*(0=COUNTIFS(AF33,$W$3:$W$9999)),0),0)),"")</f>
        <v/>
      </c>
      <c r="AG34" s="195">
        <f>IFERROR(INDEX($W$3:$W$9999,MATCH(1,INDEX(($AE34=$B$3:$B$999)*(0=COUNTIFS(AF34,$W$3:$W$9999)),0),0)),"")</f>
        <v/>
      </c>
      <c r="AH34" s="195">
        <f>IFERROR(INDEX($W$3:$W$9999,MATCH(1,INDEX(($AE34=$B$3:$B$999)*(0=COUNTIFS(AF34:AG34,$W$3:$W$9999)),0),0)),"")</f>
        <v/>
      </c>
      <c r="AI34" s="195">
        <f>IFERROR(INDEX($W$3:$W$9999,MATCH(1,INDEX(($AE34=$B$3:$B$999)*(0=COUNTIFS(AF34:AH34,$W$3:$W$9999)),0),0)),"")</f>
        <v/>
      </c>
      <c r="AJ34" s="195">
        <f>IFERROR(INDEX($W$3:$W$9999,MATCH(1,INDEX(($AE34=$B$3:$B$999)*(0=COUNTIFS(AF34:AI34,$W$3:$W$9999)),0),0)),"")</f>
        <v/>
      </c>
      <c r="AK34" s="195">
        <f>IFERROR(INDEX($W$3:$W$9999,MATCH(1,INDEX(($AE34=$B$3:$B$999)*(0=COUNTIFS(AF34:AJ34,$W$3:$W$9999)),0),0)),"")</f>
        <v/>
      </c>
      <c r="AL34" s="195">
        <f>IFERROR(INDEX($W$3:$W$9999,MATCH(1,INDEX(($AE34=$B$3:$B$999)*(0=COUNTIFS(AF34:AK34,$W$3:$W$9999)),0),0)),"")</f>
        <v/>
      </c>
      <c r="AM34" s="195">
        <f>IFERROR(INDEX($W$3:$W$9999,MATCH(1,INDEX(($AE34=$B$3:$B$999)*(0=COUNTIFS(AF34:AL34,$W$3:$W$9999)),0),0)),"")</f>
        <v/>
      </c>
      <c r="AN34" s="195">
        <f>IFERROR(INDEX($W$3:$W$9999,MATCH(1,INDEX(($AE34=$B$3:$B$999)*(0=COUNTIFS(AF34:AM34,$W$3:$W$9999)),0),0)),"")</f>
        <v/>
      </c>
      <c r="AO34" s="195">
        <f>IFERROR(INDEX($W$3:$W$9999,MATCH(1,INDEX(($AE34=$B$3:$B$999)*(0=COUNTIFS(AF34:AN34,$W$3:$W$9999)),0),0)),"")</f>
        <v/>
      </c>
      <c r="AP34" s="195">
        <f>IFERROR(INDEX($W$3:$W$9999,MATCH(1,INDEX(($AE34=$B$3:$B$999)*(0=COUNTIFS(AF34:AO34,$W$3:$W$9999)),0),0)),"")</f>
        <v/>
      </c>
      <c r="AQ34" s="195">
        <f>IFERROR(INDEX($W$3:$W$9999,MATCH(1,INDEX(($AE34=$B$3:$B$999)*(0=COUNTIFS(AF34:AP34,$W$3:$W$9999)),0),0)),"")</f>
        <v/>
      </c>
      <c r="AR34" s="195">
        <f>IFERROR(INDEX($W$3:$W$9999,MATCH(1,INDEX(($AE34=$B$3:$B$999)*(0=COUNTIFS(AF34:AQ34,$W$3:$W$9999)),0),0)),"")</f>
        <v/>
      </c>
      <c r="AS34" s="195">
        <f>IFERROR(INDEX($W$3:$W$9999,MATCH(1,INDEX(($AE34=$B$3:$B$999)*(0=COUNTIFS(AF34:AR34,$W$3:$W$9999)),0),0)),"")</f>
        <v/>
      </c>
      <c r="AT34" s="195">
        <f>IFERROR(INDEX($W$3:$W$9999,MATCH(1,INDEX(($AE34=$B$3:$B$999)*(0=COUNTIFS(AF34:AS34,$W$3:$W$9999)),0),0)),"")</f>
        <v/>
      </c>
      <c r="AU34" s="196">
        <f>IF(MIN(AF34:AT34)=0,"",MIN(AF34:AT34))</f>
        <v/>
      </c>
    </row>
    <row r="35" ht="18" customHeight="1">
      <c r="A35" s="107" t="n">
        <v>32</v>
      </c>
      <c r="B35" s="143">
        <f>I35&amp;"x"&amp;J35</f>
        <v/>
      </c>
      <c r="C35" s="101" t="inlineStr">
        <is>
          <t>|0200220139|25.40|0.00|1.600|0.0005974NBC</t>
        </is>
      </c>
      <c r="D35" s="101" t="inlineStr">
        <is>
          <t>|0200220139|25.40|0.00|1.600|0.000</t>
        </is>
      </c>
      <c r="E35" s="101" t="inlineStr">
        <is>
          <t>|KMV|TANAKA|TANAKA|||||||||</t>
        </is>
      </c>
      <c r="F35" s="101" t="inlineStr">
        <is>
          <t>STKM11A</t>
        </is>
      </c>
      <c r="G35" s="101" t="inlineStr">
        <is>
          <t>NBC</t>
        </is>
      </c>
      <c r="H35" s="101" t="inlineStr">
        <is>
          <t>P</t>
        </is>
      </c>
      <c r="I35" s="101" t="inlineStr">
        <is>
          <t>25.4</t>
        </is>
      </c>
      <c r="J35" s="101" t="inlineStr">
        <is>
          <t>0.00</t>
        </is>
      </c>
      <c r="K35" s="101" t="inlineStr">
        <is>
          <t>1.60</t>
        </is>
      </c>
      <c r="L35" s="101" t="inlineStr">
        <is>
          <t>5974</t>
        </is>
      </c>
      <c r="M35" s="185" t="n">
        <v>0.9389999999999999</v>
      </c>
      <c r="N35" s="101" t="inlineStr">
        <is>
          <t>P/E</t>
        </is>
      </c>
      <c r="O35" s="186" t="inlineStr">
        <is>
          <t>5974-845-1266-1390---------</t>
        </is>
      </c>
      <c r="P35" s="186" t="n">
        <v>3443.714285714286</v>
      </c>
      <c r="Q35" s="101" t="n"/>
      <c r="R35" s="101" t="inlineStr"/>
      <c r="S35" s="101" t="n"/>
      <c r="T35" s="186" t="n">
        <v>2696</v>
      </c>
      <c r="U35" s="187" t="n">
        <v>15123.443856</v>
      </c>
      <c r="V35" s="186" t="n">
        <v>-747.7142857142862</v>
      </c>
      <c r="W35" s="188" t="n">
        <v>45322</v>
      </c>
      <c r="X35" s="101" t="inlineStr"/>
      <c r="Y35" s="186" t="n">
        <v>747.7142857142858</v>
      </c>
      <c r="Z35" s="187" t="n">
        <v>4194.367589142857</v>
      </c>
      <c r="AA35" s="189" t="n"/>
      <c r="AB35" s="189" t="n"/>
      <c r="AE35" s="124" t="inlineStr">
        <is>
          <t>50.0x25.0</t>
        </is>
      </c>
      <c r="AF35" s="195">
        <f>IFERROR(INDEX($W$3:$W$9999,MATCH(1,INDEX(($AE35=$B$3:$B$999)*(0=COUNTIFS(AF34,$W$3:$W$9999)),0),0)),"")</f>
        <v/>
      </c>
      <c r="AG35" s="195">
        <f>IFERROR(INDEX($W$3:$W$9999,MATCH(1,INDEX(($AE35=$B$3:$B$999)*(0=COUNTIFS(AF35,$W$3:$W$9999)),0),0)),"")</f>
        <v/>
      </c>
      <c r="AH35" s="195">
        <f>IFERROR(INDEX($W$3:$W$9999,MATCH(1,INDEX(($AE35=$B$3:$B$999)*(0=COUNTIFS(AF35:AG35,$W$3:$W$9999)),0),0)),"")</f>
        <v/>
      </c>
      <c r="AI35" s="195">
        <f>IFERROR(INDEX($W$3:$W$9999,MATCH(1,INDEX(($AE35=$B$3:$B$999)*(0=COUNTIFS(AF35:AH35,$W$3:$W$9999)),0),0)),"")</f>
        <v/>
      </c>
      <c r="AJ35" s="195">
        <f>IFERROR(INDEX($W$3:$W$9999,MATCH(1,INDEX(($AE35=$B$3:$B$999)*(0=COUNTIFS(AF35:AI35,$W$3:$W$9999)),0),0)),"")</f>
        <v/>
      </c>
      <c r="AK35" s="195">
        <f>IFERROR(INDEX($W$3:$W$9999,MATCH(1,INDEX(($AE35=$B$3:$B$999)*(0=COUNTIFS(AF35:AJ35,$W$3:$W$9999)),0),0)),"")</f>
        <v/>
      </c>
      <c r="AL35" s="195">
        <f>IFERROR(INDEX($W$3:$W$9999,MATCH(1,INDEX(($AE35=$B$3:$B$999)*(0=COUNTIFS(AF35:AK35,$W$3:$W$9999)),0),0)),"")</f>
        <v/>
      </c>
      <c r="AM35" s="195">
        <f>IFERROR(INDEX($W$3:$W$9999,MATCH(1,INDEX(($AE35=$B$3:$B$999)*(0=COUNTIFS(AF35:AL35,$W$3:$W$9999)),0),0)),"")</f>
        <v/>
      </c>
      <c r="AN35" s="195">
        <f>IFERROR(INDEX($W$3:$W$9999,MATCH(1,INDEX(($AE35=$B$3:$B$999)*(0=COUNTIFS(AF35:AM35,$W$3:$W$9999)),0),0)),"")</f>
        <v/>
      </c>
      <c r="AO35" s="195">
        <f>IFERROR(INDEX($W$3:$W$9999,MATCH(1,INDEX(($AE35=$B$3:$B$999)*(0=COUNTIFS(AF35:AN35,$W$3:$W$9999)),0),0)),"")</f>
        <v/>
      </c>
      <c r="AP35" s="195">
        <f>IFERROR(INDEX($W$3:$W$9999,MATCH(1,INDEX(($AE35=$B$3:$B$999)*(0=COUNTIFS(AF35:AO35,$W$3:$W$9999)),0),0)),"")</f>
        <v/>
      </c>
      <c r="AQ35" s="195">
        <f>IFERROR(INDEX($W$3:$W$9999,MATCH(1,INDEX(($AE35=$B$3:$B$999)*(0=COUNTIFS(AF35:AP35,$W$3:$W$9999)),0),0)),"")</f>
        <v/>
      </c>
      <c r="AR35" s="195">
        <f>IFERROR(INDEX($W$3:$W$9999,MATCH(1,INDEX(($AE35=$B$3:$B$999)*(0=COUNTIFS(AF35:AQ35,$W$3:$W$9999)),0),0)),"")</f>
        <v/>
      </c>
      <c r="AS35" s="195">
        <f>IFERROR(INDEX($W$3:$W$9999,MATCH(1,INDEX(($AE35=$B$3:$B$999)*(0=COUNTIFS(AF35:AR35,$W$3:$W$9999)),0),0)),"")</f>
        <v/>
      </c>
      <c r="AT35" s="195">
        <f>IFERROR(INDEX($W$3:$W$9999,MATCH(1,INDEX(($AE35=$B$3:$B$999)*(0=COUNTIFS(AF35:AS35,$W$3:$W$9999)),0),0)),"")</f>
        <v/>
      </c>
      <c r="AU35" s="196">
        <f>IF(MIN(AF35:AT35)=0,"",MIN(AF35:AT35))</f>
        <v/>
      </c>
    </row>
    <row r="36" ht="18" customHeight="1">
      <c r="A36" s="107" t="n">
        <v>33</v>
      </c>
      <c r="B36" s="143">
        <f>I36&amp;"x"&amp;J36</f>
        <v/>
      </c>
      <c r="C36" s="101" t="inlineStr">
        <is>
          <t>|0200220139|25.40|0.00|1.800|0.0006210NBC</t>
        </is>
      </c>
      <c r="D36" s="101" t="inlineStr">
        <is>
          <t>|0200220139|25.40|0.00|1.800|0.000</t>
        </is>
      </c>
      <c r="E36" s="101" t="inlineStr">
        <is>
          <t>TOYOTA||TOYOTA||||||||||</t>
        </is>
      </c>
      <c r="F36" s="101" t="inlineStr">
        <is>
          <t>STKM11A</t>
        </is>
      </c>
      <c r="G36" s="101" t="inlineStr">
        <is>
          <t>NBC</t>
        </is>
      </c>
      <c r="H36" s="101" t="inlineStr">
        <is>
          <t>P</t>
        </is>
      </c>
      <c r="I36" s="101" t="inlineStr">
        <is>
          <t>25.4</t>
        </is>
      </c>
      <c r="J36" s="101" t="inlineStr">
        <is>
          <t>0.00</t>
        </is>
      </c>
      <c r="K36" s="101" t="inlineStr">
        <is>
          <t>1.80</t>
        </is>
      </c>
      <c r="L36" s="101" t="inlineStr">
        <is>
          <t>6210</t>
        </is>
      </c>
      <c r="M36" s="185" t="n">
        <v>1.048</v>
      </c>
      <c r="N36" s="101" t="inlineStr">
        <is>
          <t>C</t>
        </is>
      </c>
      <c r="O36" s="186" t="inlineStr">
        <is>
          <t>469.4-6210-463.4----------</t>
        </is>
      </c>
      <c r="P36" s="186" t="n">
        <v>419.2307692307692</v>
      </c>
      <c r="Q36" s="101" t="n"/>
      <c r="R36" s="101" t="inlineStr"/>
      <c r="S36" s="101" t="n"/>
      <c r="T36" s="186" t="n">
        <v>246</v>
      </c>
      <c r="U36" s="187" t="n">
        <v>1600.98768</v>
      </c>
      <c r="V36" s="186" t="n">
        <v>-7.846153846153868</v>
      </c>
      <c r="W36" s="188" t="n">
        <v>45282</v>
      </c>
      <c r="X36" s="101" t="inlineStr"/>
      <c r="Y36" s="186" t="n">
        <v>173.2307692307692</v>
      </c>
      <c r="Z36" s="187" t="n">
        <v>1127.399704615385</v>
      </c>
      <c r="AA36" s="189" t="n"/>
      <c r="AB36" s="189" t="n"/>
      <c r="AE36" s="124" t="inlineStr">
        <is>
          <t>50.8x0.00</t>
        </is>
      </c>
      <c r="AF36" s="195">
        <f>IFERROR(INDEX($W$3:$W$9999,MATCH(1,INDEX(($AE36=$B$3:$B$999)*(0=COUNTIFS(AF35,$W$3:$W$9999)),0),0)),"")</f>
        <v/>
      </c>
      <c r="AG36" s="195">
        <f>IFERROR(INDEX($W$3:$W$9999,MATCH(1,INDEX(($AE36=$B$3:$B$999)*(0=COUNTIFS(AF36,$W$3:$W$9999)),0),0)),"")</f>
        <v/>
      </c>
      <c r="AH36" s="195">
        <f>IFERROR(INDEX($W$3:$W$9999,MATCH(1,INDEX(($AE36=$B$3:$B$999)*(0=COUNTIFS(AF36:AG36,$W$3:$W$9999)),0),0)),"")</f>
        <v/>
      </c>
      <c r="AI36" s="195">
        <f>IFERROR(INDEX($W$3:$W$9999,MATCH(1,INDEX(($AE36=$B$3:$B$999)*(0=COUNTIFS(AF36:AH36,$W$3:$W$9999)),0),0)),"")</f>
        <v/>
      </c>
      <c r="AJ36" s="195">
        <f>IFERROR(INDEX($W$3:$W$9999,MATCH(1,INDEX(($AE36=$B$3:$B$999)*(0=COUNTIFS(AF36:AI36,$W$3:$W$9999)),0),0)),"")</f>
        <v/>
      </c>
      <c r="AK36" s="195">
        <f>IFERROR(INDEX($W$3:$W$9999,MATCH(1,INDEX(($AE36=$B$3:$B$999)*(0=COUNTIFS(AF36:AJ36,$W$3:$W$9999)),0),0)),"")</f>
        <v/>
      </c>
      <c r="AL36" s="195">
        <f>IFERROR(INDEX($W$3:$W$9999,MATCH(1,INDEX(($AE36=$B$3:$B$999)*(0=COUNTIFS(AF36:AK36,$W$3:$W$9999)),0),0)),"")</f>
        <v/>
      </c>
      <c r="AM36" s="195">
        <f>IFERROR(INDEX($W$3:$W$9999,MATCH(1,INDEX(($AE36=$B$3:$B$999)*(0=COUNTIFS(AF36:AL36,$W$3:$W$9999)),0),0)),"")</f>
        <v/>
      </c>
      <c r="AN36" s="195">
        <f>IFERROR(INDEX($W$3:$W$9999,MATCH(1,INDEX(($AE36=$B$3:$B$999)*(0=COUNTIFS(AF36:AM36,$W$3:$W$9999)),0),0)),"")</f>
        <v/>
      </c>
      <c r="AO36" s="195">
        <f>IFERROR(INDEX($W$3:$W$9999,MATCH(1,INDEX(($AE36=$B$3:$B$999)*(0=COUNTIFS(AF36:AN36,$W$3:$W$9999)),0),0)),"")</f>
        <v/>
      </c>
      <c r="AP36" s="195">
        <f>IFERROR(INDEX($W$3:$W$9999,MATCH(1,INDEX(($AE36=$B$3:$B$999)*(0=COUNTIFS(AF36:AO36,$W$3:$W$9999)),0),0)),"")</f>
        <v/>
      </c>
      <c r="AQ36" s="195">
        <f>IFERROR(INDEX($W$3:$W$9999,MATCH(1,INDEX(($AE36=$B$3:$B$999)*(0=COUNTIFS(AF36:AP36,$W$3:$W$9999)),0),0)),"")</f>
        <v/>
      </c>
      <c r="AR36" s="195">
        <f>IFERROR(INDEX($W$3:$W$9999,MATCH(1,INDEX(($AE36=$B$3:$B$999)*(0=COUNTIFS(AF36:AQ36,$W$3:$W$9999)),0),0)),"")</f>
        <v/>
      </c>
      <c r="AS36" s="195">
        <f>IFERROR(INDEX($W$3:$W$9999,MATCH(1,INDEX(($AE36=$B$3:$B$999)*(0=COUNTIFS(AF36:AR36,$W$3:$W$9999)),0),0)),"")</f>
        <v/>
      </c>
      <c r="AT36" s="195">
        <f>IFERROR(INDEX($W$3:$W$9999,MATCH(1,INDEX(($AE36=$B$3:$B$999)*(0=COUNTIFS(AF36:AS36,$W$3:$W$9999)),0),0)),"")</f>
        <v/>
      </c>
      <c r="AU36" s="196">
        <f>IF(MIN(AF36:AT36)=0,"",MIN(AF36:AT36))</f>
        <v/>
      </c>
    </row>
    <row r="37" ht="18" customHeight="1">
      <c r="A37" s="107" t="n">
        <v>34</v>
      </c>
      <c r="B37" s="143">
        <f>I37&amp;"x"&amp;J37</f>
        <v/>
      </c>
      <c r="C37" s="101" t="inlineStr">
        <is>
          <t>|0200220139|25.40|0.00|2.600|0.0006163NBC</t>
        </is>
      </c>
      <c r="D37" s="101" t="inlineStr">
        <is>
          <t>|0200220139|25.40|0.00|2.600|0.000</t>
        </is>
      </c>
      <c r="E37" s="101" t="inlineStr">
        <is>
          <t>TSVN||||||||||||</t>
        </is>
      </c>
      <c r="F37" s="101" t="inlineStr">
        <is>
          <t>STKM11A</t>
        </is>
      </c>
      <c r="G37" s="101" t="inlineStr">
        <is>
          <t>NBC</t>
        </is>
      </c>
      <c r="H37" s="101" t="inlineStr">
        <is>
          <t>P</t>
        </is>
      </c>
      <c r="I37" s="101" t="inlineStr">
        <is>
          <t>25.4</t>
        </is>
      </c>
      <c r="J37" s="101" t="inlineStr">
        <is>
          <t>0.00</t>
        </is>
      </c>
      <c r="K37" s="101" t="inlineStr">
        <is>
          <t>2.60</t>
        </is>
      </c>
      <c r="L37" s="101" t="inlineStr">
        <is>
          <t>6163</t>
        </is>
      </c>
      <c r="M37" s="185" t="n">
        <v>1.462</v>
      </c>
      <c r="N37" s="101" t="inlineStr">
        <is>
          <t>C</t>
        </is>
      </c>
      <c r="O37" s="186" t="inlineStr">
        <is>
          <t>274.7-6163-----------</t>
        </is>
      </c>
      <c r="P37" s="186" t="n">
        <v>0</v>
      </c>
      <c r="Q37" s="101" t="n"/>
      <c r="R37" s="101" t="inlineStr"/>
      <c r="S37" s="101" t="n"/>
      <c r="T37" s="186" t="n">
        <v>185</v>
      </c>
      <c r="U37" s="187" t="n">
        <v>1666.90661</v>
      </c>
      <c r="V37" s="186" t="e">
        <v>#N/A</v>
      </c>
      <c r="W37" s="188" t="inlineStr"/>
      <c r="X37" s="101" t="inlineStr"/>
      <c r="Y37" s="186" t="n">
        <v>0</v>
      </c>
      <c r="Z37" s="187" t="n">
        <v>0</v>
      </c>
      <c r="AA37" s="189" t="n"/>
      <c r="AB37" s="189" t="n"/>
      <c r="AE37" s="124" t="inlineStr">
        <is>
          <t>54.0x20.0</t>
        </is>
      </c>
      <c r="AF37" s="195">
        <f>IFERROR(INDEX($W$3:$W$9999,MATCH(1,INDEX(($AE37=$B$3:$B$999)*(0=COUNTIFS(AF36,$W$3:$W$9999)),0),0)),"")</f>
        <v/>
      </c>
      <c r="AG37" s="195">
        <f>IFERROR(INDEX($W$3:$W$9999,MATCH(1,INDEX(($AE37=$B$3:$B$999)*(0=COUNTIFS(AF37,$W$3:$W$9999)),0),0)),"")</f>
        <v/>
      </c>
      <c r="AH37" s="195">
        <f>IFERROR(INDEX($W$3:$W$9999,MATCH(1,INDEX(($AE37=$B$3:$B$999)*(0=COUNTIFS(AF37:AG37,$W$3:$W$9999)),0),0)),"")</f>
        <v/>
      </c>
      <c r="AI37" s="195">
        <f>IFERROR(INDEX($W$3:$W$9999,MATCH(1,INDEX(($AE37=$B$3:$B$999)*(0=COUNTIFS(AF37:AH37,$W$3:$W$9999)),0),0)),"")</f>
        <v/>
      </c>
      <c r="AJ37" s="195">
        <f>IFERROR(INDEX($W$3:$W$9999,MATCH(1,INDEX(($AE37=$B$3:$B$999)*(0=COUNTIFS(AF37:AI37,$W$3:$W$9999)),0),0)),"")</f>
        <v/>
      </c>
      <c r="AK37" s="195">
        <f>IFERROR(INDEX($W$3:$W$9999,MATCH(1,INDEX(($AE37=$B$3:$B$999)*(0=COUNTIFS(AF37:AJ37,$W$3:$W$9999)),0),0)),"")</f>
        <v/>
      </c>
      <c r="AL37" s="195">
        <f>IFERROR(INDEX($W$3:$W$9999,MATCH(1,INDEX(($AE37=$B$3:$B$999)*(0=COUNTIFS(AF37:AK37,$W$3:$W$9999)),0),0)),"")</f>
        <v/>
      </c>
      <c r="AM37" s="195">
        <f>IFERROR(INDEX($W$3:$W$9999,MATCH(1,INDEX(($AE37=$B$3:$B$999)*(0=COUNTIFS(AF37:AL37,$W$3:$W$9999)),0),0)),"")</f>
        <v/>
      </c>
      <c r="AN37" s="195">
        <f>IFERROR(INDEX($W$3:$W$9999,MATCH(1,INDEX(($AE37=$B$3:$B$999)*(0=COUNTIFS(AF37:AM37,$W$3:$W$9999)),0),0)),"")</f>
        <v/>
      </c>
      <c r="AO37" s="195">
        <f>IFERROR(INDEX($W$3:$W$9999,MATCH(1,INDEX(($AE37=$B$3:$B$999)*(0=COUNTIFS(AF37:AN37,$W$3:$W$9999)),0),0)),"")</f>
        <v/>
      </c>
      <c r="AP37" s="195">
        <f>IFERROR(INDEX($W$3:$W$9999,MATCH(1,INDEX(($AE37=$B$3:$B$999)*(0=COUNTIFS(AF37:AO37,$W$3:$W$9999)),0),0)),"")</f>
        <v/>
      </c>
      <c r="AQ37" s="195">
        <f>IFERROR(INDEX($W$3:$W$9999,MATCH(1,INDEX(($AE37=$B$3:$B$999)*(0=COUNTIFS(AF37:AP37,$W$3:$W$9999)),0),0)),"")</f>
        <v/>
      </c>
      <c r="AR37" s="195">
        <f>IFERROR(INDEX($W$3:$W$9999,MATCH(1,INDEX(($AE37=$B$3:$B$999)*(0=COUNTIFS(AF37:AQ37,$W$3:$W$9999)),0),0)),"")</f>
        <v/>
      </c>
      <c r="AS37" s="195">
        <f>IFERROR(INDEX($W$3:$W$9999,MATCH(1,INDEX(($AE37=$B$3:$B$999)*(0=COUNTIFS(AF37:AR37,$W$3:$W$9999)),0),0)),"")</f>
        <v/>
      </c>
      <c r="AT37" s="195">
        <f>IFERROR(INDEX($W$3:$W$9999,MATCH(1,INDEX(($AE37=$B$3:$B$999)*(0=COUNTIFS(AF37:AS37,$W$3:$W$9999)),0),0)),"")</f>
        <v/>
      </c>
      <c r="AU37" s="196">
        <f>IF(MIN(AF37:AT37)=0,"",MIN(AF37:AT37))</f>
        <v/>
      </c>
    </row>
    <row r="38" ht="18" customHeight="1">
      <c r="A38" s="107" t="n">
        <v>35</v>
      </c>
      <c r="B38" s="143">
        <f>I38&amp;"x"&amp;J38</f>
        <v/>
      </c>
      <c r="C38" s="101" t="inlineStr">
        <is>
          <t>|0200220139|25.40|0.00|3.200|0.0005561NBC</t>
        </is>
      </c>
      <c r="D38" s="101" t="inlineStr">
        <is>
          <t>|0200220139|25.40|0.00|3.200|0.000</t>
        </is>
      </c>
      <c r="E38" s="101" t="inlineStr">
        <is>
          <t>KMV||KMV|KMV||KMV|||||||</t>
        </is>
      </c>
      <c r="F38" s="101" t="inlineStr">
        <is>
          <t>STKM11A</t>
        </is>
      </c>
      <c r="G38" s="101" t="inlineStr">
        <is>
          <t>NBC</t>
        </is>
      </c>
      <c r="H38" s="101" t="inlineStr">
        <is>
          <t>P</t>
        </is>
      </c>
      <c r="I38" s="101" t="inlineStr">
        <is>
          <t>25.4</t>
        </is>
      </c>
      <c r="J38" s="101" t="inlineStr">
        <is>
          <t>0.00</t>
        </is>
      </c>
      <c r="K38" s="101" t="inlineStr">
        <is>
          <t>3.20</t>
        </is>
      </c>
      <c r="L38" s="101" t="inlineStr">
        <is>
          <t>5561</t>
        </is>
      </c>
      <c r="M38" s="185" t="n">
        <v>1.752</v>
      </c>
      <c r="N38" s="101" t="inlineStr">
        <is>
          <t>C</t>
        </is>
      </c>
      <c r="O38" s="186" t="inlineStr">
        <is>
          <t>214-215.5-242-44.5-46-49.5-51-5561-----</t>
        </is>
      </c>
      <c r="P38" s="186" t="n">
        <v>179.7259818442427</v>
      </c>
      <c r="Q38" s="101" t="n"/>
      <c r="R38" s="101" t="inlineStr"/>
      <c r="S38" s="101" t="n"/>
      <c r="T38" s="186" t="n">
        <v>395</v>
      </c>
      <c r="U38" s="187" t="n">
        <v>3848.43444</v>
      </c>
      <c r="V38" s="186" t="e">
        <v>#N/A</v>
      </c>
      <c r="W38" s="192" t="inlineStr"/>
      <c r="X38" s="101" t="inlineStr"/>
      <c r="Y38" s="186" t="n">
        <v>0</v>
      </c>
      <c r="Z38" s="187" t="n">
        <v>0</v>
      </c>
      <c r="AA38" s="189" t="n"/>
      <c r="AB38" s="189" t="n"/>
      <c r="AE38" s="124" t="inlineStr">
        <is>
          <t>54.0x0.00</t>
        </is>
      </c>
      <c r="AF38" s="195">
        <f>IFERROR(INDEX($W$3:$W$9999,MATCH(1,INDEX(($AE38=$B$3:$B$999)*(0=COUNTIFS(AF37,$W$3:$W$9999)),0),0)),"")</f>
        <v/>
      </c>
      <c r="AG38" s="195">
        <f>IFERROR(INDEX($W$3:$W$9999,MATCH(1,INDEX(($AE38=$B$3:$B$999)*(0=COUNTIFS(AF38,$W$3:$W$9999)),0),0)),"")</f>
        <v/>
      </c>
      <c r="AH38" s="195">
        <f>IFERROR(INDEX($W$3:$W$9999,MATCH(1,INDEX(($AE38=$B$3:$B$999)*(0=COUNTIFS(AF38:AG38,$W$3:$W$9999)),0),0)),"")</f>
        <v/>
      </c>
      <c r="AI38" s="195">
        <f>IFERROR(INDEX($W$3:$W$9999,MATCH(1,INDEX(($AE38=$B$3:$B$999)*(0=COUNTIFS(AF38:AH38,$W$3:$W$9999)),0),0)),"")</f>
        <v/>
      </c>
      <c r="AJ38" s="195">
        <f>IFERROR(INDEX($W$3:$W$9999,MATCH(1,INDEX(($AE38=$B$3:$B$999)*(0=COUNTIFS(AF38:AI38,$W$3:$W$9999)),0),0)),"")</f>
        <v/>
      </c>
      <c r="AK38" s="195">
        <f>IFERROR(INDEX($W$3:$W$9999,MATCH(1,INDEX(($AE38=$B$3:$B$999)*(0=COUNTIFS(AF38:AJ38,$W$3:$W$9999)),0),0)),"")</f>
        <v/>
      </c>
      <c r="AL38" s="195">
        <f>IFERROR(INDEX($W$3:$W$9999,MATCH(1,INDEX(($AE38=$B$3:$B$999)*(0=COUNTIFS(AF38:AK38,$W$3:$W$9999)),0),0)),"")</f>
        <v/>
      </c>
      <c r="AM38" s="195">
        <f>IFERROR(INDEX($W$3:$W$9999,MATCH(1,INDEX(($AE38=$B$3:$B$999)*(0=COUNTIFS(AF38:AL38,$W$3:$W$9999)),0),0)),"")</f>
        <v/>
      </c>
      <c r="AN38" s="195">
        <f>IFERROR(INDEX($W$3:$W$9999,MATCH(1,INDEX(($AE38=$B$3:$B$999)*(0=COUNTIFS(AF38:AM38,$W$3:$W$9999)),0),0)),"")</f>
        <v/>
      </c>
      <c r="AO38" s="195">
        <f>IFERROR(INDEX($W$3:$W$9999,MATCH(1,INDEX(($AE38=$B$3:$B$999)*(0=COUNTIFS(AF38:AN38,$W$3:$W$9999)),0),0)),"")</f>
        <v/>
      </c>
      <c r="AP38" s="195">
        <f>IFERROR(INDEX($W$3:$W$9999,MATCH(1,INDEX(($AE38=$B$3:$B$999)*(0=COUNTIFS(AF38:AO38,$W$3:$W$9999)),0),0)),"")</f>
        <v/>
      </c>
      <c r="AQ38" s="195">
        <f>IFERROR(INDEX($W$3:$W$9999,MATCH(1,INDEX(($AE38=$B$3:$B$999)*(0=COUNTIFS(AF38:AP38,$W$3:$W$9999)),0),0)),"")</f>
        <v/>
      </c>
      <c r="AR38" s="195">
        <f>IFERROR(INDEX($W$3:$W$9999,MATCH(1,INDEX(($AE38=$B$3:$B$999)*(0=COUNTIFS(AF38:AQ38,$W$3:$W$9999)),0),0)),"")</f>
        <v/>
      </c>
      <c r="AS38" s="195">
        <f>IFERROR(INDEX($W$3:$W$9999,MATCH(1,INDEX(($AE38=$B$3:$B$999)*(0=COUNTIFS(AF38:AR38,$W$3:$W$9999)),0),0)),"")</f>
        <v/>
      </c>
      <c r="AT38" s="195">
        <f>IFERROR(INDEX($W$3:$W$9999,MATCH(1,INDEX(($AE38=$B$3:$B$999)*(0=COUNTIFS(AF38:AS38,$W$3:$W$9999)),0),0)),"")</f>
        <v/>
      </c>
      <c r="AU38" s="196">
        <f>IF(MIN(AF38:AT38)=0,"",MIN(AF38:AT38))</f>
        <v/>
      </c>
    </row>
    <row r="39" ht="18" customHeight="1">
      <c r="A39" s="107" t="n">
        <v>36</v>
      </c>
      <c r="B39" s="143">
        <f>I39&amp;"x"&amp;J39</f>
        <v/>
      </c>
      <c r="C39" s="101" t="inlineStr">
        <is>
          <t>|0200230120|28.60|0.00|1.200|0.0006253IBC</t>
        </is>
      </c>
      <c r="D39" s="101" t="inlineStr">
        <is>
          <t>|0200230120|28.60|0.00|1.200|0.000</t>
        </is>
      </c>
      <c r="E39" s="101" t="inlineStr">
        <is>
          <t>FULLWEI||||||||||||</t>
        </is>
      </c>
      <c r="F39" s="101" t="inlineStr">
        <is>
          <t>STKM11A</t>
        </is>
      </c>
      <c r="G39" s="101" t="inlineStr">
        <is>
          <t>IBC</t>
        </is>
      </c>
      <c r="H39" s="101" t="inlineStr">
        <is>
          <t>C</t>
        </is>
      </c>
      <c r="I39" s="101" t="inlineStr">
        <is>
          <t>28.6</t>
        </is>
      </c>
      <c r="J39" s="101" t="inlineStr">
        <is>
          <t>0.00</t>
        </is>
      </c>
      <c r="K39" s="101" t="inlineStr">
        <is>
          <t>1.20</t>
        </is>
      </c>
      <c r="L39" s="101" t="inlineStr">
        <is>
          <t>6253</t>
        </is>
      </c>
      <c r="M39" s="185" t="n">
        <v>0.8110000000000001</v>
      </c>
      <c r="N39" s="101" t="inlineStr">
        <is>
          <t>C</t>
        </is>
      </c>
      <c r="O39" s="186" t="inlineStr">
        <is>
          <t>410-6253-----------</t>
        </is>
      </c>
      <c r="P39" s="186" t="n">
        <v>0</v>
      </c>
      <c r="Q39" s="101" t="n"/>
      <c r="R39" s="101" t="inlineStr"/>
      <c r="S39" s="101" t="n"/>
      <c r="T39" s="186" t="n">
        <v>303</v>
      </c>
      <c r="U39" s="187" t="n">
        <v>1536.568449</v>
      </c>
      <c r="V39" s="186" t="e">
        <v>#N/A</v>
      </c>
      <c r="W39" s="188" t="inlineStr"/>
      <c r="X39" s="101" t="inlineStr"/>
      <c r="Y39" s="186" t="n">
        <v>0</v>
      </c>
      <c r="Z39" s="187" t="n">
        <v>0</v>
      </c>
      <c r="AA39" s="189" t="n"/>
      <c r="AB39" s="189" t="n"/>
      <c r="AE39" s="124" t="inlineStr">
        <is>
          <t>60.5x0.00</t>
        </is>
      </c>
      <c r="AF39" s="195">
        <f>IFERROR(INDEX($W$3:$W$9999,MATCH(1,INDEX(($AE39=$B$3:$B$999)*(0=COUNTIFS(AF38,$W$3:$W$9999)),0),0)),"")</f>
        <v/>
      </c>
      <c r="AG39" s="195">
        <f>IFERROR(INDEX($W$3:$W$9999,MATCH(1,INDEX(($AE39=$B$3:$B$999)*(0=COUNTIFS(AF39,$W$3:$W$9999)),0),0)),"")</f>
        <v/>
      </c>
      <c r="AH39" s="195">
        <f>IFERROR(INDEX($W$3:$W$9999,MATCH(1,INDEX(($AE39=$B$3:$B$999)*(0=COUNTIFS(AF39:AG39,$W$3:$W$9999)),0),0)),"")</f>
        <v/>
      </c>
      <c r="AI39" s="195">
        <f>IFERROR(INDEX($W$3:$W$9999,MATCH(1,INDEX(($AE39=$B$3:$B$999)*(0=COUNTIFS(AF39:AH39,$W$3:$W$9999)),0),0)),"")</f>
        <v/>
      </c>
      <c r="AJ39" s="195">
        <f>IFERROR(INDEX($W$3:$W$9999,MATCH(1,INDEX(($AE39=$B$3:$B$999)*(0=COUNTIFS(AF39:AI39,$W$3:$W$9999)),0),0)),"")</f>
        <v/>
      </c>
      <c r="AK39" s="195">
        <f>IFERROR(INDEX($W$3:$W$9999,MATCH(1,INDEX(($AE39=$B$3:$B$999)*(0=COUNTIFS(AF39:AJ39,$W$3:$W$9999)),0),0)),"")</f>
        <v/>
      </c>
      <c r="AL39" s="195">
        <f>IFERROR(INDEX($W$3:$W$9999,MATCH(1,INDEX(($AE39=$B$3:$B$999)*(0=COUNTIFS(AF39:AK39,$W$3:$W$9999)),0),0)),"")</f>
        <v/>
      </c>
      <c r="AM39" s="195">
        <f>IFERROR(INDEX($W$3:$W$9999,MATCH(1,INDEX(($AE39=$B$3:$B$999)*(0=COUNTIFS(AF39:AL39,$W$3:$W$9999)),0),0)),"")</f>
        <v/>
      </c>
      <c r="AN39" s="195">
        <f>IFERROR(INDEX($W$3:$W$9999,MATCH(1,INDEX(($AE39=$B$3:$B$999)*(0=COUNTIFS(AF39:AM39,$W$3:$W$9999)),0),0)),"")</f>
        <v/>
      </c>
      <c r="AO39" s="195">
        <f>IFERROR(INDEX($W$3:$W$9999,MATCH(1,INDEX(($AE39=$B$3:$B$999)*(0=COUNTIFS(AF39:AN39,$W$3:$W$9999)),0),0)),"")</f>
        <v/>
      </c>
      <c r="AP39" s="195">
        <f>IFERROR(INDEX($W$3:$W$9999,MATCH(1,INDEX(($AE39=$B$3:$B$999)*(0=COUNTIFS(AF39:AO39,$W$3:$W$9999)),0),0)),"")</f>
        <v/>
      </c>
      <c r="AQ39" s="195">
        <f>IFERROR(INDEX($W$3:$W$9999,MATCH(1,INDEX(($AE39=$B$3:$B$999)*(0=COUNTIFS(AF39:AP39,$W$3:$W$9999)),0),0)),"")</f>
        <v/>
      </c>
      <c r="AR39" s="195">
        <f>IFERROR(INDEX($W$3:$W$9999,MATCH(1,INDEX(($AE39=$B$3:$B$999)*(0=COUNTIFS(AF39:AQ39,$W$3:$W$9999)),0),0)),"")</f>
        <v/>
      </c>
      <c r="AS39" s="195">
        <f>IFERROR(INDEX($W$3:$W$9999,MATCH(1,INDEX(($AE39=$B$3:$B$999)*(0=COUNTIFS(AF39:AR39,$W$3:$W$9999)),0),0)),"")</f>
        <v/>
      </c>
      <c r="AT39" s="195">
        <f>IFERROR(INDEX($W$3:$W$9999,MATCH(1,INDEX(($AE39=$B$3:$B$999)*(0=COUNTIFS(AF39:AS39,$W$3:$W$9999)),0),0)),"")</f>
        <v/>
      </c>
      <c r="AU39" s="196">
        <f>IF(MIN(AF39:AT39)=0,"",MIN(AF39:AT39))</f>
        <v/>
      </c>
    </row>
    <row r="40" ht="18" customHeight="1">
      <c r="A40" s="107" t="n">
        <v>37</v>
      </c>
      <c r="B40" s="143">
        <f>I40&amp;"x"&amp;J40</f>
        <v/>
      </c>
      <c r="C40" s="101" t="inlineStr">
        <is>
          <t>|0200230120|28.60|0.00|1.200|0.0005300IBC</t>
        </is>
      </c>
      <c r="D40" s="101" t="inlineStr">
        <is>
          <t>|0200230120|28.60|0.00|1.200|0.000</t>
        </is>
      </c>
      <c r="E40" s="101" t="inlineStr">
        <is>
          <t>SHVN||||||||||||</t>
        </is>
      </c>
      <c r="F40" s="101" t="inlineStr">
        <is>
          <t>STKM11A</t>
        </is>
      </c>
      <c r="G40" s="101" t="inlineStr">
        <is>
          <t>IBC</t>
        </is>
      </c>
      <c r="H40" s="101" t="inlineStr">
        <is>
          <t>C</t>
        </is>
      </c>
      <c r="I40" s="101" t="inlineStr">
        <is>
          <t>28.6</t>
        </is>
      </c>
      <c r="J40" s="101" t="inlineStr">
        <is>
          <t>0.00</t>
        </is>
      </c>
      <c r="K40" s="101" t="inlineStr">
        <is>
          <t>1.20</t>
        </is>
      </c>
      <c r="L40" s="101" t="inlineStr">
        <is>
          <t>5300</t>
        </is>
      </c>
      <c r="M40" s="185" t="n">
        <v>0.8110000000000001</v>
      </c>
      <c r="N40" s="101" t="inlineStr">
        <is>
          <t>P/E</t>
        </is>
      </c>
      <c r="O40" s="186" t="inlineStr">
        <is>
          <t>5300------------</t>
        </is>
      </c>
      <c r="P40" s="186" t="n">
        <v>250</v>
      </c>
      <c r="Q40" s="101" t="n"/>
      <c r="R40" s="101" t="inlineStr"/>
      <c r="S40" s="101" t="n"/>
      <c r="T40" s="186" t="n">
        <v>712</v>
      </c>
      <c r="U40" s="187" t="n">
        <v>3060.3896</v>
      </c>
      <c r="V40" s="186" t="e">
        <v>#N/A</v>
      </c>
      <c r="W40" s="188" t="inlineStr"/>
      <c r="X40" s="101" t="inlineStr"/>
      <c r="Y40" s="186" t="n">
        <v>0</v>
      </c>
      <c r="Z40" s="187" t="n">
        <v>0</v>
      </c>
      <c r="AA40" s="189" t="n"/>
      <c r="AB40" s="189" t="n"/>
      <c r="AE40" s="124" t="inlineStr">
        <is>
          <t>60.8x0.00</t>
        </is>
      </c>
      <c r="AF40" s="195">
        <f>IFERROR(INDEX($W$3:$W$9999,MATCH(1,INDEX(($AE40=$B$3:$B$999)*(0=COUNTIFS(AF39,$W$3:$W$9999)),0),0)),"")</f>
        <v/>
      </c>
      <c r="AG40" s="195">
        <f>IFERROR(INDEX($W$3:$W$9999,MATCH(1,INDEX(($AE40=$B$3:$B$999)*(0=COUNTIFS(AF40,$W$3:$W$9999)),0),0)),"")</f>
        <v/>
      </c>
      <c r="AH40" s="195">
        <f>IFERROR(INDEX($W$3:$W$9999,MATCH(1,INDEX(($AE40=$B$3:$B$999)*(0=COUNTIFS(AF40:AG40,$W$3:$W$9999)),0),0)),"")</f>
        <v/>
      </c>
      <c r="AI40" s="195">
        <f>IFERROR(INDEX($W$3:$W$9999,MATCH(1,INDEX(($AE40=$B$3:$B$999)*(0=COUNTIFS(AF40:AH40,$W$3:$W$9999)),0),0)),"")</f>
        <v/>
      </c>
      <c r="AJ40" s="195">
        <f>IFERROR(INDEX($W$3:$W$9999,MATCH(1,INDEX(($AE40=$B$3:$B$999)*(0=COUNTIFS(AF40:AI40,$W$3:$W$9999)),0),0)),"")</f>
        <v/>
      </c>
      <c r="AK40" s="195">
        <f>IFERROR(INDEX($W$3:$W$9999,MATCH(1,INDEX(($AE40=$B$3:$B$999)*(0=COUNTIFS(AF40:AJ40,$W$3:$W$9999)),0),0)),"")</f>
        <v/>
      </c>
      <c r="AL40" s="195">
        <f>IFERROR(INDEX($W$3:$W$9999,MATCH(1,INDEX(($AE40=$B$3:$B$999)*(0=COUNTIFS(AF40:AK40,$W$3:$W$9999)),0),0)),"")</f>
        <v/>
      </c>
      <c r="AM40" s="195">
        <f>IFERROR(INDEX($W$3:$W$9999,MATCH(1,INDEX(($AE40=$B$3:$B$999)*(0=COUNTIFS(AF40:AL40,$W$3:$W$9999)),0),0)),"")</f>
        <v/>
      </c>
      <c r="AN40" s="195">
        <f>IFERROR(INDEX($W$3:$W$9999,MATCH(1,INDEX(($AE40=$B$3:$B$999)*(0=COUNTIFS(AF40:AM40,$W$3:$W$9999)),0),0)),"")</f>
        <v/>
      </c>
      <c r="AO40" s="195">
        <f>IFERROR(INDEX($W$3:$W$9999,MATCH(1,INDEX(($AE40=$B$3:$B$999)*(0=COUNTIFS(AF40:AN40,$W$3:$W$9999)),0),0)),"")</f>
        <v/>
      </c>
      <c r="AP40" s="195">
        <f>IFERROR(INDEX($W$3:$W$9999,MATCH(1,INDEX(($AE40=$B$3:$B$999)*(0=COUNTIFS(AF40:AO40,$W$3:$W$9999)),0),0)),"")</f>
        <v/>
      </c>
      <c r="AQ40" s="195">
        <f>IFERROR(INDEX($W$3:$W$9999,MATCH(1,INDEX(($AE40=$B$3:$B$999)*(0=COUNTIFS(AF40:AP40,$W$3:$W$9999)),0),0)),"")</f>
        <v/>
      </c>
      <c r="AR40" s="195">
        <f>IFERROR(INDEX($W$3:$W$9999,MATCH(1,INDEX(($AE40=$B$3:$B$999)*(0=COUNTIFS(AF40:AQ40,$W$3:$W$9999)),0),0)),"")</f>
        <v/>
      </c>
      <c r="AS40" s="195">
        <f>IFERROR(INDEX($W$3:$W$9999,MATCH(1,INDEX(($AE40=$B$3:$B$999)*(0=COUNTIFS(AF40:AR40,$W$3:$W$9999)),0),0)),"")</f>
        <v/>
      </c>
      <c r="AT40" s="195">
        <f>IFERROR(INDEX($W$3:$W$9999,MATCH(1,INDEX(($AE40=$B$3:$B$999)*(0=COUNTIFS(AF40:AS40,$W$3:$W$9999)),0),0)),"")</f>
        <v/>
      </c>
      <c r="AU40" s="196">
        <f>IF(MIN(AF40:AT40)=0,"",MIN(AF40:AT40))</f>
        <v/>
      </c>
    </row>
    <row r="41" ht="18" customHeight="1">
      <c r="A41" s="107" t="n">
        <v>38</v>
      </c>
      <c r="B41" s="143">
        <f>I41&amp;"x"&amp;J41</f>
        <v/>
      </c>
      <c r="C41" s="101" t="inlineStr">
        <is>
          <t>|0200220139|28.60|0.00|2.300|0.0005751IBC</t>
        </is>
      </c>
      <c r="D41" s="101" t="inlineStr">
        <is>
          <t>|0200220139|28.60|0.00|2.300|0.000</t>
        </is>
      </c>
      <c r="E41" s="101" t="inlineStr">
        <is>
          <t>KMV||||||||||||</t>
        </is>
      </c>
      <c r="F41" s="101" t="inlineStr">
        <is>
          <t>STKM11A</t>
        </is>
      </c>
      <c r="G41" s="101" t="inlineStr">
        <is>
          <t>IBC</t>
        </is>
      </c>
      <c r="H41" s="101" t="inlineStr">
        <is>
          <t>P</t>
        </is>
      </c>
      <c r="I41" s="101" t="inlineStr">
        <is>
          <t>28.6</t>
        </is>
      </c>
      <c r="J41" s="101" t="inlineStr">
        <is>
          <t>0.00</t>
        </is>
      </c>
      <c r="K41" s="101" t="inlineStr">
        <is>
          <t>2.30</t>
        </is>
      </c>
      <c r="L41" s="101" t="inlineStr">
        <is>
          <t>5751</t>
        </is>
      </c>
      <c r="M41" s="185" t="n">
        <v>1.492</v>
      </c>
      <c r="N41" s="101" t="inlineStr">
        <is>
          <t>C</t>
        </is>
      </c>
      <c r="O41" s="186" t="inlineStr">
        <is>
          <t>139------------</t>
        </is>
      </c>
      <c r="P41" s="186" t="n">
        <v>0.04878048780487805</v>
      </c>
      <c r="Q41" s="101" t="n"/>
      <c r="R41" s="101" t="inlineStr"/>
      <c r="S41" s="101" t="n"/>
      <c r="T41" s="186" t="n">
        <v>10</v>
      </c>
      <c r="U41" s="187" t="n">
        <v>85.80492</v>
      </c>
      <c r="V41" s="186" t="e">
        <v>#N/A</v>
      </c>
      <c r="W41" s="192" t="inlineStr"/>
      <c r="X41" s="101" t="inlineStr"/>
      <c r="Y41" s="186" t="n">
        <v>0</v>
      </c>
      <c r="Z41" s="187" t="n">
        <v>0</v>
      </c>
      <c r="AA41" s="189" t="n"/>
      <c r="AB41" s="189" t="n"/>
      <c r="AE41" s="124" t="inlineStr">
        <is>
          <t>76.3x0.00</t>
        </is>
      </c>
      <c r="AF41" s="195">
        <f>IFERROR(INDEX($W$3:$W$9999,MATCH(1,INDEX(($AE41=$B$3:$B$999)*(0=COUNTIFS(AF40,$W$3:$W$9999)),0),0)),"")</f>
        <v/>
      </c>
      <c r="AG41" s="195">
        <f>IFERROR(INDEX($W$3:$W$9999,MATCH(1,INDEX(($AE41=$B$3:$B$999)*(0=COUNTIFS(AF41,$W$3:$W$9999)),0),0)),"")</f>
        <v/>
      </c>
      <c r="AH41" s="195">
        <f>IFERROR(INDEX($W$3:$W$9999,MATCH(1,INDEX(($AE41=$B$3:$B$999)*(0=COUNTIFS(AF41:AG41,$W$3:$W$9999)),0),0)),"")</f>
        <v/>
      </c>
      <c r="AI41" s="195">
        <f>IFERROR(INDEX($W$3:$W$9999,MATCH(1,INDEX(($AE41=$B$3:$B$999)*(0=COUNTIFS(AF41:AH41,$W$3:$W$9999)),0),0)),"")</f>
        <v/>
      </c>
      <c r="AJ41" s="195">
        <f>IFERROR(INDEX($W$3:$W$9999,MATCH(1,INDEX(($AE41=$B$3:$B$999)*(0=COUNTIFS(AF41:AI41,$W$3:$W$9999)),0),0)),"")</f>
        <v/>
      </c>
      <c r="AK41" s="195">
        <f>IFERROR(INDEX($W$3:$W$9999,MATCH(1,INDEX(($AE41=$B$3:$B$999)*(0=COUNTIFS(AF41:AJ41,$W$3:$W$9999)),0),0)),"")</f>
        <v/>
      </c>
      <c r="AL41" s="195">
        <f>IFERROR(INDEX($W$3:$W$9999,MATCH(1,INDEX(($AE41=$B$3:$B$999)*(0=COUNTIFS(AF41:AK41,$W$3:$W$9999)),0),0)),"")</f>
        <v/>
      </c>
      <c r="AM41" s="195">
        <f>IFERROR(INDEX($W$3:$W$9999,MATCH(1,INDEX(($AE41=$B$3:$B$999)*(0=COUNTIFS(AF41:AL41,$W$3:$W$9999)),0),0)),"")</f>
        <v/>
      </c>
      <c r="AN41" s="195">
        <f>IFERROR(INDEX($W$3:$W$9999,MATCH(1,INDEX(($AE41=$B$3:$B$999)*(0=COUNTIFS(AF41:AM41,$W$3:$W$9999)),0),0)),"")</f>
        <v/>
      </c>
      <c r="AO41" s="195">
        <f>IFERROR(INDEX($W$3:$W$9999,MATCH(1,INDEX(($AE41=$B$3:$B$999)*(0=COUNTIFS(AF41:AN41,$W$3:$W$9999)),0),0)),"")</f>
        <v/>
      </c>
      <c r="AP41" s="195">
        <f>IFERROR(INDEX($W$3:$W$9999,MATCH(1,INDEX(($AE41=$B$3:$B$999)*(0=COUNTIFS(AF41:AO41,$W$3:$W$9999)),0),0)),"")</f>
        <v/>
      </c>
      <c r="AQ41" s="195">
        <f>IFERROR(INDEX($W$3:$W$9999,MATCH(1,INDEX(($AE41=$B$3:$B$999)*(0=COUNTIFS(AF41:AP41,$W$3:$W$9999)),0),0)),"")</f>
        <v/>
      </c>
      <c r="AR41" s="195">
        <f>IFERROR(INDEX($W$3:$W$9999,MATCH(1,INDEX(($AE41=$B$3:$B$999)*(0=COUNTIFS(AF41:AQ41,$W$3:$W$9999)),0),0)),"")</f>
        <v/>
      </c>
      <c r="AS41" s="195">
        <f>IFERROR(INDEX($W$3:$W$9999,MATCH(1,INDEX(($AE41=$B$3:$B$999)*(0=COUNTIFS(AF41:AR41,$W$3:$W$9999)),0),0)),"")</f>
        <v/>
      </c>
      <c r="AT41" s="195">
        <f>IFERROR(INDEX($W$3:$W$9999,MATCH(1,INDEX(($AE41=$B$3:$B$999)*(0=COUNTIFS(AF41:AS41,$W$3:$W$9999)),0),0)),"")</f>
        <v/>
      </c>
      <c r="AU41" s="196">
        <f>IF(MIN(AF41:AT41)=0,"",MIN(AF41:AT41))</f>
        <v/>
      </c>
    </row>
    <row r="42" ht="18" customHeight="1">
      <c r="A42" s="107" t="n">
        <v>39</v>
      </c>
      <c r="B42" s="143">
        <f>I42&amp;"x"&amp;J42</f>
        <v/>
      </c>
      <c r="C42" s="101" t="inlineStr">
        <is>
          <t>|0200220139|28.60|0.00|2.600|0.0005506NBC</t>
        </is>
      </c>
      <c r="D42" s="101" t="inlineStr">
        <is>
          <t>|0200220139|28.60|0.00|2.600|0.000</t>
        </is>
      </c>
      <c r="E42" s="101" t="inlineStr">
        <is>
          <t>KMV||||||||||||</t>
        </is>
      </c>
      <c r="F42" s="101" t="inlineStr">
        <is>
          <t>STKM11A</t>
        </is>
      </c>
      <c r="G42" s="101" t="inlineStr">
        <is>
          <t>NBC</t>
        </is>
      </c>
      <c r="H42" s="101" t="inlineStr">
        <is>
          <t>P</t>
        </is>
      </c>
      <c r="I42" s="101" t="inlineStr">
        <is>
          <t>28.6</t>
        </is>
      </c>
      <c r="J42" s="101" t="inlineStr">
        <is>
          <t>0.00</t>
        </is>
      </c>
      <c r="K42" s="101" t="inlineStr">
        <is>
          <t>2.60</t>
        </is>
      </c>
      <c r="L42" s="101" t="inlineStr">
        <is>
          <t>5506</t>
        </is>
      </c>
      <c r="M42" s="185" t="n">
        <v>1.667</v>
      </c>
      <c r="N42" s="101" t="inlineStr">
        <is>
          <t>C</t>
        </is>
      </c>
      <c r="O42" s="186" t="inlineStr">
        <is>
          <t>176------------</t>
        </is>
      </c>
      <c r="P42" s="186" t="n">
        <v>0.6451612903225806</v>
      </c>
      <c r="Q42" s="101" t="n"/>
      <c r="R42" s="101" t="inlineStr"/>
      <c r="S42" s="101" t="n"/>
      <c r="T42" s="186" t="n">
        <v>8</v>
      </c>
      <c r="U42" s="187" t="n">
        <v>73.428016</v>
      </c>
      <c r="V42" s="186" t="e">
        <v>#N/A</v>
      </c>
      <c r="W42" s="192" t="inlineStr"/>
      <c r="X42" s="101" t="inlineStr"/>
      <c r="Y42" s="186" t="n">
        <v>0</v>
      </c>
      <c r="Z42" s="187" t="n">
        <v>0</v>
      </c>
      <c r="AA42" s="189" t="n"/>
      <c r="AB42" s="189" t="n"/>
    </row>
    <row r="43" ht="18" customHeight="1">
      <c r="A43" s="107" t="n">
        <v>40</v>
      </c>
      <c r="B43" s="143">
        <f>I43&amp;"x"&amp;J43</f>
        <v/>
      </c>
      <c r="C43" s="101" t="inlineStr">
        <is>
          <t>|0200220139|28.60|0.00|2.000|0.0006475NBC</t>
        </is>
      </c>
      <c r="D43" s="101" t="inlineStr">
        <is>
          <t>|0200220139|28.60|0.00|2.000|0.000</t>
        </is>
      </c>
      <c r="E43" s="101" t="inlineStr">
        <is>
          <t>KMV||TAM HOP|TSVN|THANH DAT||||||||</t>
        </is>
      </c>
      <c r="F43" s="101" t="inlineStr">
        <is>
          <t>STKM11A</t>
        </is>
      </c>
      <c r="G43" s="101" t="inlineStr">
        <is>
          <t>NBC</t>
        </is>
      </c>
      <c r="H43" s="101" t="inlineStr">
        <is>
          <t>P</t>
        </is>
      </c>
      <c r="I43" s="101" t="inlineStr">
        <is>
          <t>28.6</t>
        </is>
      </c>
      <c r="J43" s="101" t="inlineStr">
        <is>
          <t>0.00</t>
        </is>
      </c>
      <c r="K43" s="101" t="inlineStr">
        <is>
          <t>2.00</t>
        </is>
      </c>
      <c r="L43" s="101" t="inlineStr">
        <is>
          <t>6475</t>
        </is>
      </c>
      <c r="M43" s="185" t="n">
        <v>1.312</v>
      </c>
      <c r="N43" s="101" t="inlineStr">
        <is>
          <t>C</t>
        </is>
      </c>
      <c r="O43" s="186" t="inlineStr">
        <is>
          <t>1070-53-6475-219-130--------</t>
        </is>
      </c>
      <c r="P43" s="186" t="n">
        <v>97.33333333333333</v>
      </c>
      <c r="Q43" s="101" t="n"/>
      <c r="R43" s="101" t="inlineStr"/>
      <c r="S43" s="101" t="n"/>
      <c r="T43" s="186" t="n">
        <v>362</v>
      </c>
      <c r="U43" s="187" t="n">
        <v>3075.262400000001</v>
      </c>
      <c r="V43" s="186" t="e">
        <v>#N/A</v>
      </c>
      <c r="W43" s="188" t="inlineStr"/>
      <c r="X43" s="101" t="inlineStr"/>
      <c r="Y43" s="186" t="n">
        <v>0</v>
      </c>
      <c r="Z43" s="187" t="n">
        <v>0</v>
      </c>
      <c r="AA43" s="189" t="n"/>
      <c r="AB43" s="189" t="n"/>
    </row>
    <row r="44" ht="18" customHeight="1">
      <c r="A44" s="107" t="n">
        <v>41</v>
      </c>
      <c r="B44" s="143">
        <f>I44&amp;"x"&amp;J44</f>
        <v/>
      </c>
      <c r="C44" s="101" t="inlineStr">
        <is>
          <t>|0200220139|29.40|0.00|3.200|0.0006161IBC</t>
        </is>
      </c>
      <c r="D44" s="101" t="inlineStr">
        <is>
          <t>|0200220139|29.40|0.00|3.200|0.000</t>
        </is>
      </c>
      <c r="E44" s="101" t="inlineStr">
        <is>
          <t>KMV||||||||||||</t>
        </is>
      </c>
      <c r="F44" s="101" t="inlineStr">
        <is>
          <t>STKM11A</t>
        </is>
      </c>
      <c r="G44" s="101" t="inlineStr">
        <is>
          <t>IBC</t>
        </is>
      </c>
      <c r="H44" s="101" t="inlineStr">
        <is>
          <t>P</t>
        </is>
      </c>
      <c r="I44" s="101" t="inlineStr">
        <is>
          <t>29.4</t>
        </is>
      </c>
      <c r="J44" s="101" t="inlineStr">
        <is>
          <t>0.00</t>
        </is>
      </c>
      <c r="K44" s="101" t="inlineStr">
        <is>
          <t>3.20</t>
        </is>
      </c>
      <c r="L44" s="101" t="inlineStr">
        <is>
          <t>6161</t>
        </is>
      </c>
      <c r="M44" s="185" t="n">
        <v>2.067</v>
      </c>
      <c r="N44" s="101" t="inlineStr">
        <is>
          <t>C</t>
        </is>
      </c>
      <c r="O44" s="186" t="inlineStr">
        <is>
          <t>41-42.5-6161----------</t>
        </is>
      </c>
      <c r="P44" s="186" t="n">
        <v>502.12</v>
      </c>
      <c r="Q44" s="101" t="n"/>
      <c r="R44" s="101" t="inlineStr"/>
      <c r="S44" s="101" t="n"/>
      <c r="T44" s="186" t="n">
        <v>1084</v>
      </c>
      <c r="U44" s="187" t="n">
        <v>13804.509108</v>
      </c>
      <c r="V44" s="186" t="n">
        <v>-215.8133333333334</v>
      </c>
      <c r="W44" s="192" t="n">
        <v>45380</v>
      </c>
      <c r="X44" s="101" t="inlineStr"/>
      <c r="Y44" s="186" t="n">
        <v>0</v>
      </c>
      <c r="Z44" s="187" t="n">
        <v>0</v>
      </c>
      <c r="AA44" s="189" t="n"/>
      <c r="AB44" s="189" t="n"/>
    </row>
    <row r="45" ht="18" customHeight="1">
      <c r="A45" s="107" t="n">
        <v>42</v>
      </c>
      <c r="B45" s="143">
        <f>I45&amp;"x"&amp;J45</f>
        <v/>
      </c>
      <c r="C45" s="101" t="inlineStr">
        <is>
          <t>|0200220139|31.80|0.00|2.600|0.0005300IBC</t>
        </is>
      </c>
      <c r="D45" s="101" t="inlineStr">
        <is>
          <t>|0200220139|31.80|0.00|2.600|0.000</t>
        </is>
      </c>
      <c r="E45" s="101" t="inlineStr">
        <is>
          <t>VPIC1||||||||||||</t>
        </is>
      </c>
      <c r="F45" s="101" t="inlineStr">
        <is>
          <t>STKM11A</t>
        </is>
      </c>
      <c r="G45" s="101" t="inlineStr">
        <is>
          <t>IBC</t>
        </is>
      </c>
      <c r="H45" s="101" t="inlineStr">
        <is>
          <t>P</t>
        </is>
      </c>
      <c r="I45" s="101" t="inlineStr">
        <is>
          <t>31.8</t>
        </is>
      </c>
      <c r="J45" s="101" t="inlineStr">
        <is>
          <t>0.00</t>
        </is>
      </c>
      <c r="K45" s="101" t="inlineStr">
        <is>
          <t>2.60</t>
        </is>
      </c>
      <c r="L45" s="101" t="inlineStr">
        <is>
          <t>5300</t>
        </is>
      </c>
      <c r="M45" s="185" t="n">
        <v>1.872</v>
      </c>
      <c r="N45" s="101" t="inlineStr">
        <is>
          <t>P/E</t>
        </is>
      </c>
      <c r="O45" s="186" t="inlineStr">
        <is>
          <t>5300------------</t>
        </is>
      </c>
      <c r="P45" s="186" t="n">
        <v>0</v>
      </c>
      <c r="Q45" s="101" t="n"/>
      <c r="R45" s="101" t="inlineStr"/>
      <c r="S45" s="101" t="n"/>
      <c r="T45" s="186" t="n">
        <v>15</v>
      </c>
      <c r="U45" s="187" t="n">
        <v>148.824</v>
      </c>
      <c r="V45" s="186" t="e">
        <v>#N/A</v>
      </c>
      <c r="W45" s="188" t="inlineStr"/>
      <c r="X45" s="101" t="inlineStr"/>
      <c r="Y45" s="186" t="n">
        <v>0</v>
      </c>
      <c r="Z45" s="187" t="n">
        <v>0</v>
      </c>
      <c r="AA45" s="189" t="n"/>
      <c r="AB45" s="189" t="n"/>
    </row>
    <row r="46" ht="18" customHeight="1">
      <c r="A46" s="107" t="n">
        <v>43</v>
      </c>
      <c r="B46" s="143">
        <f>I46&amp;"x"&amp;J46</f>
        <v/>
      </c>
      <c r="C46" s="101" t="inlineStr">
        <is>
          <t>|0200220139|31.80|0.00|2.000|0.0006475NBC</t>
        </is>
      </c>
      <c r="D46" s="101" t="inlineStr">
        <is>
          <t>|0200220139|31.80|0.00|2.000|0.000</t>
        </is>
      </c>
      <c r="E46" s="101" t="inlineStr">
        <is>
          <t>SHVN|KMV|KMV|THANH DAT|||||||||</t>
        </is>
      </c>
      <c r="F46" s="101" t="inlineStr">
        <is>
          <t>STKM11A</t>
        </is>
      </c>
      <c r="G46" s="101" t="inlineStr">
        <is>
          <t>NBC</t>
        </is>
      </c>
      <c r="H46" s="101" t="inlineStr">
        <is>
          <t>P</t>
        </is>
      </c>
      <c r="I46" s="101" t="inlineStr">
        <is>
          <t>31.8</t>
        </is>
      </c>
      <c r="J46" s="101" t="inlineStr">
        <is>
          <t>0.00</t>
        </is>
      </c>
      <c r="K46" s="101" t="inlineStr">
        <is>
          <t>2.00</t>
        </is>
      </c>
      <c r="L46" s="101" t="inlineStr">
        <is>
          <t>6475</t>
        </is>
      </c>
      <c r="M46" s="185" t="n">
        <v>1.47</v>
      </c>
      <c r="N46" s="101" t="inlineStr">
        <is>
          <t>P/E</t>
        </is>
      </c>
      <c r="O46" s="186" t="inlineStr">
        <is>
          <t>6475-799-422-336.8---------</t>
        </is>
      </c>
      <c r="P46" s="186" t="n">
        <v>18.125</v>
      </c>
      <c r="Q46" s="101" t="n"/>
      <c r="R46" s="101" t="inlineStr"/>
      <c r="S46" s="101" t="n"/>
      <c r="T46" s="186" t="n">
        <v>227</v>
      </c>
      <c r="U46" s="187" t="n">
        <v>2160.64275</v>
      </c>
      <c r="V46" s="186" t="e">
        <v>#N/A</v>
      </c>
      <c r="W46" s="192" t="inlineStr"/>
      <c r="X46" s="101" t="inlineStr"/>
      <c r="Y46" s="186" t="n">
        <v>0</v>
      </c>
      <c r="Z46" s="187" t="n">
        <v>0</v>
      </c>
      <c r="AA46" s="189" t="n"/>
      <c r="AB46" s="189" t="n"/>
    </row>
    <row r="47" ht="18" customHeight="1">
      <c r="A47" s="107" t="n">
        <v>44</v>
      </c>
      <c r="B47" s="143">
        <f>I47&amp;"x"&amp;J47</f>
        <v/>
      </c>
      <c r="C47" s="101" t="inlineStr">
        <is>
          <t>|0200220139|34.00|0.00|2.600|0.0006121NBC</t>
        </is>
      </c>
      <c r="D47" s="101" t="inlineStr">
        <is>
          <t>|0200220139|34.00|0.00|2.600|0.000</t>
        </is>
      </c>
      <c r="E47" s="101" t="inlineStr">
        <is>
          <t>||||||||||||</t>
        </is>
      </c>
      <c r="F47" s="101" t="inlineStr">
        <is>
          <t>STKM11A</t>
        </is>
      </c>
      <c r="G47" s="101" t="inlineStr">
        <is>
          <t>NBC</t>
        </is>
      </c>
      <c r="H47" s="101" t="inlineStr">
        <is>
          <t>P</t>
        </is>
      </c>
      <c r="I47" s="101" t="inlineStr">
        <is>
          <t>34.0</t>
        </is>
      </c>
      <c r="J47" s="101" t="inlineStr">
        <is>
          <t>0.00</t>
        </is>
      </c>
      <c r="K47" s="101" t="inlineStr">
        <is>
          <t>2.60</t>
        </is>
      </c>
      <c r="L47" s="101" t="inlineStr">
        <is>
          <t>6121</t>
        </is>
      </c>
      <c r="M47" s="185" t="n">
        <v>2.013</v>
      </c>
      <c r="N47" s="101" t="inlineStr">
        <is>
          <t>C</t>
        </is>
      </c>
      <c r="O47" s="186" t="inlineStr">
        <is>
          <t>247------------</t>
        </is>
      </c>
      <c r="P47" s="186" t="n">
        <v>0</v>
      </c>
      <c r="Q47" s="101" t="n"/>
      <c r="R47" s="101" t="inlineStr"/>
      <c r="S47" s="101" t="n"/>
      <c r="T47" s="186" t="n">
        <v>12</v>
      </c>
      <c r="U47" s="187" t="n">
        <v>147.858876</v>
      </c>
      <c r="V47" s="186" t="e">
        <v>#N/A</v>
      </c>
      <c r="W47" s="192" t="inlineStr"/>
      <c r="X47" s="101" t="inlineStr"/>
      <c r="Y47" s="186" t="n">
        <v>0</v>
      </c>
      <c r="Z47" s="187" t="n">
        <v>0</v>
      </c>
      <c r="AA47" s="189" t="n"/>
      <c r="AB47" s="189" t="n"/>
    </row>
    <row r="48" ht="18" customHeight="1">
      <c r="A48" s="107" t="n">
        <v>45</v>
      </c>
      <c r="B48" s="143">
        <f>I48&amp;"x"&amp;J48</f>
        <v/>
      </c>
      <c r="C48" s="101" t="inlineStr">
        <is>
          <t>|0200220139|34.00|0.00|3.500|0.0005616IBC</t>
        </is>
      </c>
      <c r="D48" s="101" t="inlineStr">
        <is>
          <t>|0200220139|34.00|0.00|3.500|0.000</t>
        </is>
      </c>
      <c r="E48" s="101" t="inlineStr">
        <is>
          <t>KMV||||||||||||</t>
        </is>
      </c>
      <c r="F48" s="101" t="inlineStr">
        <is>
          <t>STKM11A</t>
        </is>
      </c>
      <c r="G48" s="101" t="inlineStr">
        <is>
          <t>IBC</t>
        </is>
      </c>
      <c r="H48" s="101" t="inlineStr">
        <is>
          <t>P</t>
        </is>
      </c>
      <c r="I48" s="101" t="inlineStr">
        <is>
          <t>34.0</t>
        </is>
      </c>
      <c r="J48" s="101" t="inlineStr">
        <is>
          <t>0.00</t>
        </is>
      </c>
      <c r="K48" s="101" t="inlineStr">
        <is>
          <t>3.50</t>
        </is>
      </c>
      <c r="L48" s="101" t="inlineStr">
        <is>
          <t>5616</t>
        </is>
      </c>
      <c r="M48" s="185" t="n">
        <v>2.632</v>
      </c>
      <c r="N48" s="101" t="inlineStr">
        <is>
          <t>C</t>
        </is>
      </c>
      <c r="O48" s="186" t="inlineStr">
        <is>
          <t>45-5616-----------</t>
        </is>
      </c>
      <c r="P48" s="186" t="n">
        <v>0</v>
      </c>
      <c r="Q48" s="101" t="n"/>
      <c r="R48" s="101" t="inlineStr"/>
      <c r="S48" s="101" t="n"/>
      <c r="T48" s="186" t="n">
        <v>4</v>
      </c>
      <c r="U48" s="187" t="n">
        <v>59.125248</v>
      </c>
      <c r="V48" s="186" t="e">
        <v>#N/A</v>
      </c>
      <c r="W48" s="192" t="inlineStr"/>
      <c r="X48" s="101" t="inlineStr"/>
      <c r="Y48" s="186" t="n">
        <v>0</v>
      </c>
      <c r="Z48" s="187" t="n">
        <v>0</v>
      </c>
      <c r="AA48" s="189" t="n"/>
      <c r="AB48" s="189" t="n"/>
    </row>
    <row r="49" ht="18" customHeight="1">
      <c r="A49" s="107" t="n">
        <v>46</v>
      </c>
      <c r="B49" s="143">
        <f>I49&amp;"x"&amp;J49</f>
        <v/>
      </c>
      <c r="C49" s="101" t="inlineStr">
        <is>
          <t>|0200230120|35.00|0.00|1.200|0.0005800IBC</t>
        </is>
      </c>
      <c r="D49" s="101" t="inlineStr">
        <is>
          <t>|0200230120|35.00|0.00|1.200|0.000</t>
        </is>
      </c>
      <c r="E49" s="101" t="inlineStr">
        <is>
          <t>LEGROUP||||||||||||</t>
        </is>
      </c>
      <c r="F49" s="101" t="inlineStr">
        <is>
          <t>STKM11A</t>
        </is>
      </c>
      <c r="G49" s="101" t="inlineStr">
        <is>
          <t>IBC</t>
        </is>
      </c>
      <c r="H49" s="101" t="inlineStr">
        <is>
          <t>C</t>
        </is>
      </c>
      <c r="I49" s="101" t="inlineStr">
        <is>
          <t>35.0</t>
        </is>
      </c>
      <c r="J49" s="101" t="inlineStr">
        <is>
          <t>0.00</t>
        </is>
      </c>
      <c r="K49" s="101" t="inlineStr">
        <is>
          <t>1.20</t>
        </is>
      </c>
      <c r="L49" s="101" t="inlineStr">
        <is>
          <t>5800</t>
        </is>
      </c>
      <c r="M49" s="185" t="n">
        <v>1</v>
      </c>
      <c r="N49" s="101" t="inlineStr">
        <is>
          <t>P/E</t>
        </is>
      </c>
      <c r="O49" s="186" t="inlineStr">
        <is>
          <t>5800------------</t>
        </is>
      </c>
      <c r="P49" s="186" t="n">
        <v>0</v>
      </c>
      <c r="Q49" s="101" t="n"/>
      <c r="R49" s="101" t="inlineStr"/>
      <c r="S49" s="101" t="n"/>
      <c r="T49" s="186" t="n">
        <v>0</v>
      </c>
      <c r="U49" s="187" t="n">
        <v>0</v>
      </c>
      <c r="V49" s="186" t="e">
        <v>#N/A</v>
      </c>
      <c r="W49" s="188" t="inlineStr"/>
      <c r="X49" s="101" t="inlineStr"/>
      <c r="Y49" s="186" t="n">
        <v>0</v>
      </c>
      <c r="Z49" s="187" t="n">
        <v>0</v>
      </c>
      <c r="AA49" s="189" t="n"/>
      <c r="AB49" s="189" t="n"/>
    </row>
    <row r="50" ht="18" customHeight="1">
      <c r="A50" s="107" t="n">
        <v>47</v>
      </c>
      <c r="B50" s="143">
        <f>I50&amp;"x"&amp;J50</f>
        <v/>
      </c>
      <c r="C50" s="101" t="inlineStr">
        <is>
          <t>|0200230120|38.10|0.00|1.200|0.0005450IBC</t>
        </is>
      </c>
      <c r="D50" s="101" t="inlineStr">
        <is>
          <t>|0200230120|38.10|0.00|1.200|0.000</t>
        </is>
      </c>
      <c r="E50" s="101" t="inlineStr">
        <is>
          <t>SHVN||||||||||||</t>
        </is>
      </c>
      <c r="F50" s="101" t="inlineStr">
        <is>
          <t>STKM11A</t>
        </is>
      </c>
      <c r="G50" s="101" t="inlineStr">
        <is>
          <t>IBC</t>
        </is>
      </c>
      <c r="H50" s="101" t="inlineStr">
        <is>
          <t>C</t>
        </is>
      </c>
      <c r="I50" s="101" t="inlineStr">
        <is>
          <t>38.1</t>
        </is>
      </c>
      <c r="J50" s="101" t="inlineStr">
        <is>
          <t>0.00</t>
        </is>
      </c>
      <c r="K50" s="101" t="inlineStr">
        <is>
          <t>1.20</t>
        </is>
      </c>
      <c r="L50" s="101" t="inlineStr">
        <is>
          <t>5450</t>
        </is>
      </c>
      <c r="M50" s="185" t="n">
        <v>1.092</v>
      </c>
      <c r="N50" s="101" t="inlineStr">
        <is>
          <t>P/E</t>
        </is>
      </c>
      <c r="O50" s="186" t="inlineStr">
        <is>
          <t>5450------------</t>
        </is>
      </c>
      <c r="P50" s="186" t="n">
        <v>63</v>
      </c>
      <c r="Q50" s="101" t="n"/>
      <c r="R50" s="101" t="inlineStr"/>
      <c r="S50" s="101" t="n"/>
      <c r="T50" s="186" t="n">
        <v>121</v>
      </c>
      <c r="U50" s="187" t="n">
        <v>720.1194</v>
      </c>
      <c r="V50" s="186" t="n">
        <v>-33</v>
      </c>
      <c r="W50" s="192" t="n">
        <v>45380</v>
      </c>
      <c r="X50" s="101" t="inlineStr"/>
      <c r="Y50" s="186" t="n">
        <v>0</v>
      </c>
      <c r="Z50" s="187" t="n">
        <v>0</v>
      </c>
      <c r="AA50" s="189" t="n"/>
      <c r="AB50" s="189" t="n"/>
    </row>
    <row r="51" ht="18" customHeight="1">
      <c r="A51" s="107" t="n">
        <v>48</v>
      </c>
      <c r="B51" s="143">
        <f>I51&amp;"x"&amp;J51</f>
        <v/>
      </c>
      <c r="C51" s="101" t="inlineStr">
        <is>
          <t>|0200220139|38.10|0.00|2.300|0.0005959NBC</t>
        </is>
      </c>
      <c r="D51" s="101" t="inlineStr">
        <is>
          <t>|0200220139|38.10|0.00|2.300|0.000</t>
        </is>
      </c>
      <c r="E51" s="101" t="inlineStr">
        <is>
          <t>KMV|KMV|||||||||||</t>
        </is>
      </c>
      <c r="F51" s="101" t="inlineStr">
        <is>
          <t>STKM11A</t>
        </is>
      </c>
      <c r="G51" s="101" t="inlineStr">
        <is>
          <t>NBC</t>
        </is>
      </c>
      <c r="H51" s="101" t="inlineStr">
        <is>
          <t>P</t>
        </is>
      </c>
      <c r="I51" s="101" t="inlineStr">
        <is>
          <t>38.1</t>
        </is>
      </c>
      <c r="J51" s="101" t="inlineStr">
        <is>
          <t>0.00</t>
        </is>
      </c>
      <c r="K51" s="101" t="inlineStr">
        <is>
          <t>2.30</t>
        </is>
      </c>
      <c r="L51" s="101" t="inlineStr">
        <is>
          <t>5959</t>
        </is>
      </c>
      <c r="M51" s="185" t="n">
        <v>2.031</v>
      </c>
      <c r="N51" s="101" t="inlineStr">
        <is>
          <t>C</t>
        </is>
      </c>
      <c r="O51" s="186" t="inlineStr">
        <is>
          <t>290-308-5959----------</t>
        </is>
      </c>
      <c r="P51" s="186" t="n">
        <v>43.73684210526316</v>
      </c>
      <c r="Q51" s="101" t="n"/>
      <c r="R51" s="101" t="inlineStr"/>
      <c r="S51" s="101" t="n"/>
      <c r="T51" s="186" t="n">
        <v>90</v>
      </c>
      <c r="U51" s="187" t="n">
        <v>1089.24561</v>
      </c>
      <c r="V51" s="186" t="n">
        <v>-22.57894736842105</v>
      </c>
      <c r="W51" s="188" t="n">
        <v>45380</v>
      </c>
      <c r="X51" s="101" t="inlineStr"/>
      <c r="Y51" s="186" t="n">
        <v>0</v>
      </c>
      <c r="Z51" s="187" t="n">
        <v>0</v>
      </c>
      <c r="AA51" s="189" t="n"/>
      <c r="AB51" s="189" t="n"/>
    </row>
    <row r="52" ht="18" customHeight="1">
      <c r="A52" s="107" t="n">
        <v>49</v>
      </c>
      <c r="B52" s="143">
        <f>I52&amp;"x"&amp;J52</f>
        <v/>
      </c>
      <c r="C52" s="101" t="inlineStr">
        <is>
          <t>|0200220139|38.10|0.00|2.600|0.0006133NBC</t>
        </is>
      </c>
      <c r="D52" s="101" t="inlineStr">
        <is>
          <t>|0200220139|38.10|0.00|2.600|0.000</t>
        </is>
      </c>
      <c r="E52" s="101" t="inlineStr">
        <is>
          <t>KMV||||||||||||</t>
        </is>
      </c>
      <c r="F52" s="101" t="inlineStr">
        <is>
          <t>STKM11A</t>
        </is>
      </c>
      <c r="G52" s="101" t="inlineStr">
        <is>
          <t>NBC</t>
        </is>
      </c>
      <c r="H52" s="101" t="inlineStr">
        <is>
          <t>P</t>
        </is>
      </c>
      <c r="I52" s="101" t="inlineStr">
        <is>
          <t>38.1</t>
        </is>
      </c>
      <c r="J52" s="101" t="inlineStr">
        <is>
          <t>0.00</t>
        </is>
      </c>
      <c r="K52" s="101" t="inlineStr">
        <is>
          <t>2.60</t>
        </is>
      </c>
      <c r="L52" s="101" t="inlineStr">
        <is>
          <t>6133</t>
        </is>
      </c>
      <c r="M52" s="185" t="n">
        <v>2.276</v>
      </c>
      <c r="N52" s="101" t="inlineStr">
        <is>
          <t>C</t>
        </is>
      </c>
      <c r="O52" s="186" t="inlineStr">
        <is>
          <t>259.8-261.3-6133----------</t>
        </is>
      </c>
      <c r="P52" s="186" t="n">
        <v>95.83333333333333</v>
      </c>
      <c r="Q52" s="101" t="n"/>
      <c r="R52" s="101" t="inlineStr"/>
      <c r="S52" s="101" t="n"/>
      <c r="T52" s="186" t="n">
        <v>28</v>
      </c>
      <c r="U52" s="187" t="n">
        <v>390.843824</v>
      </c>
      <c r="V52" s="186" t="n">
        <v>-67.83333333333333</v>
      </c>
      <c r="W52" s="192" t="n">
        <v>45322</v>
      </c>
      <c r="X52" s="101" t="inlineStr"/>
      <c r="Y52" s="186" t="n">
        <v>67.83333333333333</v>
      </c>
      <c r="Z52" s="187" t="n">
        <v>946.8656926666665</v>
      </c>
      <c r="AA52" s="189" t="n"/>
      <c r="AB52" s="189" t="n"/>
    </row>
    <row r="53" ht="18" customHeight="1">
      <c r="A53" s="107" t="n">
        <v>50</v>
      </c>
      <c r="B53" s="143">
        <f>I53&amp;"x"&amp;J53</f>
        <v/>
      </c>
      <c r="C53" s="101" t="inlineStr">
        <is>
          <t>|0200220139|38.10|0.00|2.000|0.0005411NBC</t>
        </is>
      </c>
      <c r="D53" s="101" t="inlineStr">
        <is>
          <t>|0200220139|38.10|0.00|2.000|0.000</t>
        </is>
      </c>
      <c r="E53" s="101" t="inlineStr">
        <is>
          <t>THANH DAT|KMV|||||||||||</t>
        </is>
      </c>
      <c r="F53" s="101" t="inlineStr">
        <is>
          <t>STKM11A</t>
        </is>
      </c>
      <c r="G53" s="101" t="inlineStr">
        <is>
          <t>NBC</t>
        </is>
      </c>
      <c r="H53" s="101" t="inlineStr">
        <is>
          <t>P</t>
        </is>
      </c>
      <c r="I53" s="101" t="inlineStr">
        <is>
          <t>38.1</t>
        </is>
      </c>
      <c r="J53" s="101" t="inlineStr">
        <is>
          <t>0.00</t>
        </is>
      </c>
      <c r="K53" s="101" t="inlineStr">
        <is>
          <t>2.00</t>
        </is>
      </c>
      <c r="L53" s="101" t="inlineStr">
        <is>
          <t>5411</t>
        </is>
      </c>
      <c r="M53" s="185" t="n">
        <v>1.78</v>
      </c>
      <c r="N53" s="101" t="inlineStr">
        <is>
          <t>C</t>
        </is>
      </c>
      <c r="O53" s="186" t="inlineStr">
        <is>
          <t>1340-274-5411-80---------</t>
        </is>
      </c>
      <c r="P53" s="186" t="n">
        <v>0</v>
      </c>
      <c r="Q53" s="101" t="n"/>
      <c r="R53" s="101" t="inlineStr"/>
      <c r="S53" s="101" t="n"/>
      <c r="T53" s="186" t="n">
        <v>8719</v>
      </c>
      <c r="U53" s="187" t="n">
        <v>83977.74601999999</v>
      </c>
      <c r="V53" s="186" t="e">
        <v>#N/A</v>
      </c>
      <c r="W53" s="192" t="inlineStr"/>
      <c r="X53" s="101" t="inlineStr"/>
      <c r="Y53" s="186" t="n">
        <v>0</v>
      </c>
      <c r="Z53" s="187" t="n">
        <v>0</v>
      </c>
      <c r="AA53" s="189" t="n"/>
      <c r="AB53" s="189" t="n"/>
    </row>
    <row r="54" ht="18" customHeight="1">
      <c r="A54" s="107" t="n">
        <v>51</v>
      </c>
      <c r="B54" s="143">
        <f>I54&amp;"x"&amp;J54</f>
        <v/>
      </c>
      <c r="C54" s="101" t="inlineStr">
        <is>
          <t>|0200220139|38.10|0.00|2.000|0.0001340NBC</t>
        </is>
      </c>
      <c r="D54" s="101" t="inlineStr">
        <is>
          <t>|0200220139|38.10|0.00|2.000|0.000</t>
        </is>
      </c>
      <c r="E54" s="101" t="inlineStr">
        <is>
          <t>TSVN||||||||||||</t>
        </is>
      </c>
      <c r="F54" s="101" t="inlineStr">
        <is>
          <t>STKM11A</t>
        </is>
      </c>
      <c r="G54" s="101" t="inlineStr">
        <is>
          <t>NBC</t>
        </is>
      </c>
      <c r="H54" s="101" t="inlineStr">
        <is>
          <t>P</t>
        </is>
      </c>
      <c r="I54" s="101" t="inlineStr">
        <is>
          <t>38.1</t>
        </is>
      </c>
      <c r="J54" s="101" t="inlineStr">
        <is>
          <t>0.00</t>
        </is>
      </c>
      <c r="K54" s="101" t="inlineStr">
        <is>
          <t>2.00</t>
        </is>
      </c>
      <c r="L54" s="101" t="inlineStr">
        <is>
          <t>1340</t>
        </is>
      </c>
      <c r="M54" s="185" t="n">
        <v>1.78</v>
      </c>
      <c r="N54" s="101" t="inlineStr">
        <is>
          <t>C</t>
        </is>
      </c>
      <c r="O54" s="186" t="inlineStr">
        <is>
          <t>390------------</t>
        </is>
      </c>
      <c r="P54" s="186" t="n">
        <v>0</v>
      </c>
      <c r="Q54" s="101" t="n"/>
      <c r="R54" s="101" t="inlineStr"/>
      <c r="S54" s="101" t="n"/>
      <c r="T54" s="186" t="n">
        <v>485</v>
      </c>
      <c r="U54" s="187" t="n">
        <v>1156.822</v>
      </c>
      <c r="V54" s="186" t="e">
        <v>#N/A</v>
      </c>
      <c r="W54" s="192" t="inlineStr"/>
      <c r="X54" s="101" t="inlineStr"/>
      <c r="Y54" s="186" t="n">
        <v>0</v>
      </c>
      <c r="Z54" s="187" t="n">
        <v>0</v>
      </c>
      <c r="AA54" s="189" t="n"/>
      <c r="AB54" s="189" t="n"/>
    </row>
    <row r="55" ht="18" customHeight="1">
      <c r="A55" s="107" t="n">
        <v>52</v>
      </c>
      <c r="B55" s="143">
        <f>I55&amp;"x"&amp;J55</f>
        <v/>
      </c>
      <c r="C55" s="101" t="inlineStr">
        <is>
          <t>|0200220139|42.70|0.00|2.000|0.0006135NBC</t>
        </is>
      </c>
      <c r="D55" s="101" t="inlineStr">
        <is>
          <t>|0200220139|42.70|0.00|2.000|0.000</t>
        </is>
      </c>
      <c r="E55" s="101" t="inlineStr">
        <is>
          <t>KMV||||||||||||</t>
        </is>
      </c>
      <c r="F55" s="101" t="inlineStr">
        <is>
          <t>STKM11A</t>
        </is>
      </c>
      <c r="G55" s="101" t="inlineStr">
        <is>
          <t>NBC</t>
        </is>
      </c>
      <c r="H55" s="101" t="inlineStr">
        <is>
          <t>P</t>
        </is>
      </c>
      <c r="I55" s="101" t="inlineStr">
        <is>
          <t>42.7</t>
        </is>
      </c>
      <c r="J55" s="101" t="inlineStr">
        <is>
          <t>0.00</t>
        </is>
      </c>
      <c r="K55" s="101" t="inlineStr">
        <is>
          <t>2.00</t>
        </is>
      </c>
      <c r="L55" s="101" t="inlineStr">
        <is>
          <t>6135</t>
        </is>
      </c>
      <c r="M55" s="185" t="n">
        <v>2.007</v>
      </c>
      <c r="N55" s="101" t="inlineStr">
        <is>
          <t>C</t>
        </is>
      </c>
      <c r="O55" s="186" t="inlineStr">
        <is>
          <t>214-6135-----------</t>
        </is>
      </c>
      <c r="P55" s="186" t="n">
        <v>51</v>
      </c>
      <c r="Q55" s="101" t="n"/>
      <c r="R55" s="101" t="inlineStr"/>
      <c r="S55" s="101" t="n"/>
      <c r="T55" s="186" t="n">
        <v>214</v>
      </c>
      <c r="U55" s="187" t="n">
        <v>2634.97023</v>
      </c>
      <c r="V55" s="186" t="e">
        <v>#N/A</v>
      </c>
      <c r="W55" s="188" t="inlineStr"/>
      <c r="X55" s="101" t="inlineStr"/>
      <c r="Y55" s="186" t="n">
        <v>0</v>
      </c>
      <c r="Z55" s="187" t="n">
        <v>0</v>
      </c>
      <c r="AA55" s="189" t="n"/>
      <c r="AB55" s="189" t="n"/>
    </row>
    <row r="56" ht="18" customHeight="1">
      <c r="A56" s="107" t="n">
        <v>53</v>
      </c>
      <c r="B56" s="143">
        <f>I56&amp;"x"&amp;J56</f>
        <v/>
      </c>
      <c r="C56" s="101" t="inlineStr">
        <is>
          <t>|0200220126|42.70|0.00|3.500|0.0006046IBC</t>
        </is>
      </c>
      <c r="D56" s="101" t="inlineStr">
        <is>
          <t>|0200220126|42.70|0.00|3.500|0.000</t>
        </is>
      </c>
      <c r="E56" s="101" t="inlineStr">
        <is>
          <t>KMV||||||||||||</t>
        </is>
      </c>
      <c r="F56" s="101" t="inlineStr">
        <is>
          <t>STKM11A</t>
        </is>
      </c>
      <c r="G56" s="101" t="inlineStr">
        <is>
          <t>IBC</t>
        </is>
      </c>
      <c r="H56" s="101" t="inlineStr">
        <is>
          <t>P</t>
        </is>
      </c>
      <c r="I56" s="101" t="inlineStr">
        <is>
          <t>42.7</t>
        </is>
      </c>
      <c r="J56" s="101" t="inlineStr">
        <is>
          <t>0.00</t>
        </is>
      </c>
      <c r="K56" s="101" t="inlineStr">
        <is>
          <t>3.50</t>
        </is>
      </c>
      <c r="L56" s="101" t="inlineStr">
        <is>
          <t>6046</t>
        </is>
      </c>
      <c r="M56" s="185" t="n">
        <v>3.383</v>
      </c>
      <c r="N56" s="101" t="inlineStr">
        <is>
          <t>C</t>
        </is>
      </c>
      <c r="O56" s="186" t="inlineStr">
        <is>
          <t>195-196.5-6046----------</t>
        </is>
      </c>
      <c r="P56" s="186" t="n">
        <v>668.258064516129</v>
      </c>
      <c r="Q56" s="101" t="n"/>
      <c r="R56" s="101" t="inlineStr"/>
      <c r="S56" s="101" t="n"/>
      <c r="T56" s="186" t="n">
        <v>965</v>
      </c>
      <c r="U56" s="187" t="n">
        <v>19737.74137</v>
      </c>
      <c r="V56" s="186" t="n">
        <v>-134.6451612903224</v>
      </c>
      <c r="W56" s="192" t="n">
        <v>45351</v>
      </c>
      <c r="X56" s="101" t="inlineStr">
        <is>
          <t>Fixed&gt;500pcs</t>
        </is>
      </c>
      <c r="Y56" s="186" t="n">
        <v>0</v>
      </c>
      <c r="Z56" s="187" t="n">
        <v>0</v>
      </c>
      <c r="AA56" s="189" t="n"/>
      <c r="AB56" s="189" t="n"/>
    </row>
    <row r="57" ht="18" customHeight="1">
      <c r="A57" s="107" t="n">
        <v>54</v>
      </c>
      <c r="B57" s="143">
        <f>I57&amp;"x"&amp;J57</f>
        <v/>
      </c>
      <c r="C57" s="101" t="inlineStr">
        <is>
          <t>|0200220126|42.70|0.00|3.500|0.0005894IBC</t>
        </is>
      </c>
      <c r="D57" s="101" t="inlineStr">
        <is>
          <t>|0200220126|42.70|0.00|3.500|0.000</t>
        </is>
      </c>
      <c r="E57" s="101" t="inlineStr">
        <is>
          <t>KMV||KMV||TSVN|Mitsuboshi Forming VN|||||||</t>
        </is>
      </c>
      <c r="F57" s="101" t="inlineStr">
        <is>
          <t>STKM11A</t>
        </is>
      </c>
      <c r="G57" s="101" t="inlineStr">
        <is>
          <t>IBC</t>
        </is>
      </c>
      <c r="H57" s="101" t="inlineStr">
        <is>
          <t>P</t>
        </is>
      </c>
      <c r="I57" s="101" t="inlineStr">
        <is>
          <t>42.7</t>
        </is>
      </c>
      <c r="J57" s="101" t="inlineStr">
        <is>
          <t>0.00</t>
        </is>
      </c>
      <c r="K57" s="101" t="inlineStr">
        <is>
          <t>3.50</t>
        </is>
      </c>
      <c r="L57" s="101" t="inlineStr">
        <is>
          <t>5894</t>
        </is>
      </c>
      <c r="M57" s="185" t="n">
        <v>3.383</v>
      </c>
      <c r="N57" s="101" t="inlineStr">
        <is>
          <t>C</t>
        </is>
      </c>
      <c r="O57" s="186" t="inlineStr">
        <is>
          <t>261-262.5-263-5894-273-286-------</t>
        </is>
      </c>
      <c r="P57" s="186" t="n">
        <v>267.9782608695652</v>
      </c>
      <c r="Q57" s="101" t="n"/>
      <c r="R57" s="101" t="inlineStr"/>
      <c r="S57" s="101" t="n"/>
      <c r="T57" s="186" t="n">
        <v>272</v>
      </c>
      <c r="U57" s="187" t="n">
        <v>5423.517344</v>
      </c>
      <c r="V57" s="186" t="n">
        <v>-146.5652173913044</v>
      </c>
      <c r="W57" s="192" t="n">
        <v>45351</v>
      </c>
      <c r="X57" s="101" t="inlineStr"/>
      <c r="Y57" s="186" t="n">
        <v>0</v>
      </c>
      <c r="Z57" s="187" t="n">
        <v>0</v>
      </c>
      <c r="AA57" s="189" t="n"/>
      <c r="AB57" s="189" t="n"/>
    </row>
    <row r="58" ht="18" customHeight="1">
      <c r="A58" s="107" t="n">
        <v>55</v>
      </c>
      <c r="B58" s="143">
        <f>I58&amp;"x"&amp;J58</f>
        <v/>
      </c>
      <c r="C58" s="101" t="inlineStr">
        <is>
          <t>|0200220126|42.70|0.00|3.500|0.0006007NBC</t>
        </is>
      </c>
      <c r="D58" s="101" t="inlineStr">
        <is>
          <t>|0200220126|42.70|0.00|3.500|0.000</t>
        </is>
      </c>
      <c r="E58" s="101" t="inlineStr">
        <is>
          <t>Vinfast||||||||||||</t>
        </is>
      </c>
      <c r="F58" s="101" t="inlineStr">
        <is>
          <t>STKM11A</t>
        </is>
      </c>
      <c r="G58" s="101" t="inlineStr">
        <is>
          <t>NBC</t>
        </is>
      </c>
      <c r="H58" s="101" t="inlineStr">
        <is>
          <t>P</t>
        </is>
      </c>
      <c r="I58" s="101" t="inlineStr">
        <is>
          <t>42.7</t>
        </is>
      </c>
      <c r="J58" s="101" t="inlineStr">
        <is>
          <t>0.00</t>
        </is>
      </c>
      <c r="K58" s="101" t="inlineStr">
        <is>
          <t>3.50</t>
        </is>
      </c>
      <c r="L58" s="101" t="inlineStr">
        <is>
          <t>6007</t>
        </is>
      </c>
      <c r="M58" s="185" t="n">
        <v>3.383</v>
      </c>
      <c r="N58" s="101" t="inlineStr">
        <is>
          <t>C</t>
        </is>
      </c>
      <c r="O58" s="186" t="inlineStr">
        <is>
          <t>268.1-6007-----------</t>
        </is>
      </c>
      <c r="P58" s="186" t="n">
        <v>363.6363636363636</v>
      </c>
      <c r="Q58" s="101" t="n"/>
      <c r="R58" s="101" t="inlineStr"/>
      <c r="S58" s="101" t="n"/>
      <c r="T58" s="186" t="n">
        <v>718</v>
      </c>
      <c r="U58" s="187" t="n">
        <v>14590.966958</v>
      </c>
      <c r="V58" s="186" t="n">
        <v>-154.7272727272727</v>
      </c>
      <c r="W58" s="192" t="n">
        <v>45380</v>
      </c>
      <c r="X58" s="101" t="inlineStr"/>
      <c r="Y58" s="186" t="n">
        <v>0</v>
      </c>
      <c r="Z58" s="187" t="n">
        <v>0</v>
      </c>
      <c r="AA58" s="189" t="n"/>
      <c r="AB58" s="189" t="n"/>
    </row>
    <row r="59" ht="18" customHeight="1">
      <c r="A59" s="107" t="n">
        <v>56</v>
      </c>
      <c r="B59" s="143">
        <f>I59&amp;"x"&amp;J59</f>
        <v/>
      </c>
      <c r="C59" s="101" t="inlineStr">
        <is>
          <t>|0200230119|45.00|0.00|1.200|0.0005600IBC</t>
        </is>
      </c>
      <c r="D59" s="101" t="inlineStr">
        <is>
          <t>|0200230119|45.00|0.00|1.200|0.000</t>
        </is>
      </c>
      <c r="E59" s="101" t="inlineStr">
        <is>
          <t>SHVN||||||||||||</t>
        </is>
      </c>
      <c r="F59" s="101" t="inlineStr">
        <is>
          <t>STKM11A</t>
        </is>
      </c>
      <c r="G59" s="101" t="inlineStr">
        <is>
          <t>IBC</t>
        </is>
      </c>
      <c r="H59" s="101" t="inlineStr">
        <is>
          <t>C</t>
        </is>
      </c>
      <c r="I59" s="101" t="inlineStr">
        <is>
          <t>45.0</t>
        </is>
      </c>
      <c r="J59" s="101" t="inlineStr">
        <is>
          <t>0.00</t>
        </is>
      </c>
      <c r="K59" s="101" t="inlineStr">
        <is>
          <t>1.20</t>
        </is>
      </c>
      <c r="L59" s="101" t="inlineStr">
        <is>
          <t>5600</t>
        </is>
      </c>
      <c r="M59" s="185" t="n">
        <v>1.296</v>
      </c>
      <c r="N59" s="101" t="inlineStr">
        <is>
          <t>P/E</t>
        </is>
      </c>
      <c r="O59" s="186" t="inlineStr">
        <is>
          <t>5600------------</t>
        </is>
      </c>
      <c r="P59" s="186" t="n">
        <v>112</v>
      </c>
      <c r="Q59" s="101" t="n"/>
      <c r="R59" s="101" t="inlineStr"/>
      <c r="S59" s="101" t="n"/>
      <c r="T59" s="186" t="n">
        <v>84</v>
      </c>
      <c r="U59" s="187" t="n">
        <v>609.6384</v>
      </c>
      <c r="V59" s="186" t="n">
        <v>-28</v>
      </c>
      <c r="W59" s="192" t="n">
        <v>45322</v>
      </c>
      <c r="X59" s="101" t="inlineStr"/>
      <c r="Y59" s="186" t="n">
        <v>28</v>
      </c>
      <c r="Z59" s="187" t="n">
        <v>203.2128</v>
      </c>
      <c r="AA59" s="189" t="n"/>
      <c r="AB59" s="189" t="n"/>
    </row>
    <row r="60" ht="18" customHeight="1">
      <c r="A60" s="107" t="n">
        <v>57</v>
      </c>
      <c r="B60" s="143">
        <f>I60&amp;"x"&amp;J60</f>
        <v/>
      </c>
      <c r="C60" s="101" t="inlineStr">
        <is>
          <t>|0200220139|48.60|0.00|2.000|0.0005461NBC</t>
        </is>
      </c>
      <c r="D60" s="101" t="inlineStr">
        <is>
          <t>|0200220139|48.60|0.00|2.000|0.000</t>
        </is>
      </c>
      <c r="E60" s="101" t="inlineStr">
        <is>
          <t>KMV||||||||||||</t>
        </is>
      </c>
      <c r="F60" s="101" t="inlineStr">
        <is>
          <t>STKM11A</t>
        </is>
      </c>
      <c r="G60" s="101" t="inlineStr">
        <is>
          <t>NBC</t>
        </is>
      </c>
      <c r="H60" s="101" t="inlineStr">
        <is>
          <t>P</t>
        </is>
      </c>
      <c r="I60" s="101" t="inlineStr">
        <is>
          <t>48.6</t>
        </is>
      </c>
      <c r="J60" s="101" t="inlineStr">
        <is>
          <t>0.00</t>
        </is>
      </c>
      <c r="K60" s="101" t="inlineStr">
        <is>
          <t>2.00</t>
        </is>
      </c>
      <c r="L60" s="101" t="inlineStr">
        <is>
          <t>5461</t>
        </is>
      </c>
      <c r="M60" s="185" t="n">
        <v>2.298</v>
      </c>
      <c r="N60" s="101" t="inlineStr">
        <is>
          <t>C</t>
        </is>
      </c>
      <c r="O60" s="186" t="inlineStr">
        <is>
          <t>1804-5461-----------</t>
        </is>
      </c>
      <c r="P60" s="186" t="n">
        <v>193.3333333333333</v>
      </c>
      <c r="Q60" s="101" t="n"/>
      <c r="R60" s="101" t="inlineStr"/>
      <c r="S60" s="101" t="n"/>
      <c r="T60" s="186" t="n">
        <v>913</v>
      </c>
      <c r="U60" s="187" t="n">
        <v>11457.582114</v>
      </c>
      <c r="V60" s="186" t="e">
        <v>#N/A</v>
      </c>
      <c r="W60" s="192" t="inlineStr"/>
      <c r="X60" s="101" t="inlineStr"/>
      <c r="Y60" s="186" t="n">
        <v>0</v>
      </c>
      <c r="Z60" s="187" t="n">
        <v>0</v>
      </c>
      <c r="AA60" s="189" t="n"/>
      <c r="AB60" s="189" t="n"/>
    </row>
    <row r="61" ht="18" customHeight="1">
      <c r="A61" s="107" t="n">
        <v>58</v>
      </c>
      <c r="B61" s="143">
        <f>I61&amp;"x"&amp;J61</f>
        <v/>
      </c>
      <c r="C61" s="101" t="inlineStr">
        <is>
          <t>|0200220139|48.60|0.00|3.100|0.0005569NBC</t>
        </is>
      </c>
      <c r="D61" s="101" t="inlineStr">
        <is>
          <t>|0200220139|48.60|0.00|3.100|0.000</t>
        </is>
      </c>
      <c r="E61" s="101" t="inlineStr">
        <is>
          <t>KMV||||||||||||</t>
        </is>
      </c>
      <c r="F61" s="101" t="inlineStr">
        <is>
          <t>STKM11A</t>
        </is>
      </c>
      <c r="G61" s="101" t="inlineStr">
        <is>
          <t>NBC</t>
        </is>
      </c>
      <c r="H61" s="101" t="inlineStr">
        <is>
          <t>P</t>
        </is>
      </c>
      <c r="I61" s="101" t="inlineStr">
        <is>
          <t>48.6</t>
        </is>
      </c>
      <c r="J61" s="101" t="inlineStr">
        <is>
          <t>0.00</t>
        </is>
      </c>
      <c r="K61" s="101" t="inlineStr">
        <is>
          <t>3.10</t>
        </is>
      </c>
      <c r="L61" s="101" t="inlineStr">
        <is>
          <t>5569</t>
        </is>
      </c>
      <c r="M61" s="185" t="n">
        <v>3.478</v>
      </c>
      <c r="N61" s="101" t="inlineStr">
        <is>
          <t>C</t>
        </is>
      </c>
      <c r="O61" s="186" t="inlineStr">
        <is>
          <t>1830-5569-----------</t>
        </is>
      </c>
      <c r="P61" s="186" t="n">
        <v>100</v>
      </c>
      <c r="Q61" s="101" t="n"/>
      <c r="R61" s="101" t="inlineStr"/>
      <c r="S61" s="101" t="n"/>
      <c r="T61" s="186" t="n">
        <v>183</v>
      </c>
      <c r="U61" s="187" t="n">
        <v>3544.523706</v>
      </c>
      <c r="V61" s="186" t="n">
        <v>-17</v>
      </c>
      <c r="W61" s="192" t="n">
        <v>45380</v>
      </c>
      <c r="X61" s="101" t="inlineStr"/>
      <c r="Y61" s="186" t="n">
        <v>0</v>
      </c>
      <c r="Z61" s="187" t="n">
        <v>0</v>
      </c>
      <c r="AA61" s="189" t="n"/>
      <c r="AB61" s="189" t="n"/>
    </row>
    <row r="62" ht="18" customHeight="1">
      <c r="A62" s="107" t="n">
        <v>59</v>
      </c>
      <c r="B62" s="143">
        <f>I62&amp;"x"&amp;J62</f>
        <v/>
      </c>
      <c r="C62" s="101" t="inlineStr">
        <is>
          <t>|0200220139|50.80|0.00|1.600|0.0005716NBC</t>
        </is>
      </c>
      <c r="D62" s="101" t="inlineStr">
        <is>
          <t>|0200220139|50.80|0.00|1.600|0.000</t>
        </is>
      </c>
      <c r="E62" s="101" t="inlineStr">
        <is>
          <t>|KMV|||||||||||</t>
        </is>
      </c>
      <c r="F62" s="101" t="inlineStr">
        <is>
          <t>STKM11A</t>
        </is>
      </c>
      <c r="G62" s="101" t="inlineStr">
        <is>
          <t>NBC</t>
        </is>
      </c>
      <c r="H62" s="101" t="inlineStr">
        <is>
          <t>P</t>
        </is>
      </c>
      <c r="I62" s="101" t="inlineStr">
        <is>
          <t>50.8</t>
        </is>
      </c>
      <c r="J62" s="101" t="inlineStr">
        <is>
          <t>0.00</t>
        </is>
      </c>
      <c r="K62" s="101" t="inlineStr">
        <is>
          <t>1.60</t>
        </is>
      </c>
      <c r="L62" s="101" t="inlineStr">
        <is>
          <t>5716</t>
        </is>
      </c>
      <c r="M62" s="185" t="n">
        <v>1.941</v>
      </c>
      <c r="N62" s="101" t="inlineStr">
        <is>
          <t>P/E</t>
        </is>
      </c>
      <c r="O62" s="186" t="inlineStr">
        <is>
          <t>5716-630.6-----------</t>
        </is>
      </c>
      <c r="P62" s="186" t="n">
        <v>94.22222222222223</v>
      </c>
      <c r="Q62" s="101" t="n"/>
      <c r="R62" s="101" t="inlineStr"/>
      <c r="S62" s="101" t="n"/>
      <c r="T62" s="186" t="n">
        <v>211</v>
      </c>
      <c r="U62" s="187" t="n">
        <v>2340.993516</v>
      </c>
      <c r="V62" s="186" t="e">
        <v>#N/A</v>
      </c>
      <c r="W62" s="192" t="inlineStr"/>
      <c r="X62" s="101" t="inlineStr"/>
      <c r="Y62" s="186" t="n">
        <v>0</v>
      </c>
      <c r="Z62" s="187" t="n">
        <v>0</v>
      </c>
      <c r="AA62" s="189" t="n"/>
      <c r="AB62" s="189" t="n"/>
    </row>
    <row r="63" ht="18" customHeight="1">
      <c r="A63" s="107" t="n">
        <v>60</v>
      </c>
      <c r="B63" s="143">
        <f>I63&amp;"x"&amp;J63</f>
        <v/>
      </c>
      <c r="C63" s="101" t="inlineStr">
        <is>
          <t>|0200220139|60.50|0.00|2.000|0.0005160NBC</t>
        </is>
      </c>
      <c r="D63" s="101" t="inlineStr">
        <is>
          <t>|0200220139|60.50|0.00|2.000|0.000</t>
        </is>
      </c>
      <c r="E63" s="101" t="inlineStr">
        <is>
          <t>KMV|||KMV|KMV||||||||</t>
        </is>
      </c>
      <c r="F63" s="101" t="inlineStr">
        <is>
          <t>STKM11A</t>
        </is>
      </c>
      <c r="G63" s="101" t="inlineStr">
        <is>
          <t>NBC</t>
        </is>
      </c>
      <c r="H63" s="101" t="inlineStr">
        <is>
          <t>P</t>
        </is>
      </c>
      <c r="I63" s="101" t="inlineStr">
        <is>
          <t>60.5</t>
        </is>
      </c>
      <c r="J63" s="101" t="inlineStr">
        <is>
          <t>0.00</t>
        </is>
      </c>
      <c r="K63" s="101" t="inlineStr">
        <is>
          <t>2.00</t>
        </is>
      </c>
      <c r="L63" s="101" t="inlineStr">
        <is>
          <t>5160</t>
        </is>
      </c>
      <c r="M63" s="185" t="n">
        <v>2.885</v>
      </c>
      <c r="N63" s="101" t="inlineStr">
        <is>
          <t>C</t>
        </is>
      </c>
      <c r="O63" s="186" t="inlineStr">
        <is>
          <t>1020-1021.5-5160-1064-1014--------</t>
        </is>
      </c>
      <c r="P63" s="186" t="n">
        <v>147.8</v>
      </c>
      <c r="Q63" s="101" t="n"/>
      <c r="R63" s="101" t="inlineStr"/>
      <c r="S63" s="101" t="n"/>
      <c r="T63" s="186" t="n">
        <v>243</v>
      </c>
      <c r="U63" s="187" t="n">
        <v>3617.4438</v>
      </c>
      <c r="V63" s="186" t="n">
        <v>-154.4</v>
      </c>
      <c r="W63" s="188" t="n">
        <v>45380</v>
      </c>
      <c r="X63" s="101" t="inlineStr"/>
      <c r="Y63" s="186" t="n">
        <v>0</v>
      </c>
      <c r="Z63" s="187" t="n">
        <v>0</v>
      </c>
      <c r="AA63" s="189" t="n"/>
      <c r="AB63" s="189" t="n"/>
    </row>
    <row r="64" ht="18" customHeight="1">
      <c r="A64" s="107" t="n">
        <v>61</v>
      </c>
      <c r="B64" s="143">
        <f>I64&amp;"x"&amp;J64</f>
        <v/>
      </c>
      <c r="C64" s="101" t="inlineStr">
        <is>
          <t>|0200220139|60.50|0.00|2.000|0.0005360NBC</t>
        </is>
      </c>
      <c r="D64" s="101" t="inlineStr">
        <is>
          <t>|0200220139|60.50|0.00|2.000|0.000</t>
        </is>
      </c>
      <c r="E64" s="101" t="inlineStr">
        <is>
          <t>KMV||||||||||||</t>
        </is>
      </c>
      <c r="F64" s="101" t="inlineStr">
        <is>
          <t>STKM11A</t>
        </is>
      </c>
      <c r="G64" s="101" t="inlineStr">
        <is>
          <t>NBC</t>
        </is>
      </c>
      <c r="H64" s="101" t="inlineStr">
        <is>
          <t>P</t>
        </is>
      </c>
      <c r="I64" s="101" t="inlineStr">
        <is>
          <t>60.5</t>
        </is>
      </c>
      <c r="J64" s="101" t="inlineStr">
        <is>
          <t>0.00</t>
        </is>
      </c>
      <c r="K64" s="101" t="inlineStr">
        <is>
          <t>2.00</t>
        </is>
      </c>
      <c r="L64" s="101" t="inlineStr">
        <is>
          <t>5360</t>
        </is>
      </c>
      <c r="M64" s="185" t="n">
        <v>2.885</v>
      </c>
      <c r="N64" s="101" t="inlineStr">
        <is>
          <t>C</t>
        </is>
      </c>
      <c r="O64" s="186" t="inlineStr">
        <is>
          <t>1060-1061.5-5360----------</t>
        </is>
      </c>
      <c r="P64" s="186" t="n">
        <v>85.59999999999999</v>
      </c>
      <c r="Q64" s="101" t="n"/>
      <c r="R64" s="101" t="inlineStr"/>
      <c r="S64" s="101" t="n"/>
      <c r="T64" s="186" t="n">
        <v>121</v>
      </c>
      <c r="U64" s="187" t="n">
        <v>1871.0956</v>
      </c>
      <c r="V64" s="186" t="n">
        <v>-15.59999999999999</v>
      </c>
      <c r="W64" s="188" t="n">
        <v>45351</v>
      </c>
      <c r="X64" s="101" t="inlineStr"/>
      <c r="Y64" s="145" t="n">
        <v>0</v>
      </c>
      <c r="Z64" s="187" t="n">
        <v>0</v>
      </c>
      <c r="AA64" s="189" t="n"/>
      <c r="AB64" s="189" t="n"/>
    </row>
    <row r="65" ht="18" customHeight="1">
      <c r="A65" s="107" t="n">
        <v>62</v>
      </c>
      <c r="B65" s="143">
        <f>I65&amp;"x"&amp;J65</f>
        <v/>
      </c>
      <c r="C65" s="101" t="inlineStr">
        <is>
          <t>|0200220139|60.80|0.00|3.800|0.0006011IBC</t>
        </is>
      </c>
      <c r="D65" s="101" t="inlineStr">
        <is>
          <t>|0200220139|60.80|0.00|3.800|0.000</t>
        </is>
      </c>
      <c r="E65" s="101" t="inlineStr">
        <is>
          <t>KMV||||||||||||</t>
        </is>
      </c>
      <c r="F65" s="101" t="inlineStr">
        <is>
          <t>STKM11A</t>
        </is>
      </c>
      <c r="G65" s="101" t="inlineStr">
        <is>
          <t>IBC</t>
        </is>
      </c>
      <c r="H65" s="101" t="inlineStr">
        <is>
          <t>P</t>
        </is>
      </c>
      <c r="I65" s="101" t="inlineStr">
        <is>
          <t>60.8</t>
        </is>
      </c>
      <c r="J65" s="101" t="inlineStr">
        <is>
          <t>0.00</t>
        </is>
      </c>
      <c r="K65" s="101" t="inlineStr">
        <is>
          <t>3.80</t>
        </is>
      </c>
      <c r="L65" s="101" t="inlineStr">
        <is>
          <t>6011</t>
        </is>
      </c>
      <c r="M65" s="185" t="n">
        <v>5.341</v>
      </c>
      <c r="N65" s="101" t="inlineStr">
        <is>
          <t>C</t>
        </is>
      </c>
      <c r="O65" s="186" t="inlineStr">
        <is>
          <t>55-6011-----------</t>
        </is>
      </c>
      <c r="P65" s="186" t="n">
        <v>15.77981651376147</v>
      </c>
      <c r="Q65" s="101" t="n"/>
      <c r="R65" s="101" t="inlineStr"/>
      <c r="S65" s="101" t="n"/>
      <c r="T65" s="186" t="n">
        <v>90</v>
      </c>
      <c r="U65" s="187" t="n">
        <v>2889.42759</v>
      </c>
      <c r="V65" s="186" t="e">
        <v>#N/A</v>
      </c>
      <c r="W65" s="192" t="inlineStr"/>
      <c r="X65" s="101" t="inlineStr"/>
      <c r="Y65" s="186" t="n">
        <v>0</v>
      </c>
      <c r="Z65" s="187" t="n">
        <v>0</v>
      </c>
      <c r="AA65" s="189" t="n"/>
      <c r="AB65" s="189" t="n"/>
    </row>
    <row r="66" ht="18" customHeight="1">
      <c r="A66" s="107" t="n">
        <v>63</v>
      </c>
      <c r="B66" s="143">
        <f>I66&amp;"x"&amp;J66</f>
        <v/>
      </c>
      <c r="C66" s="101" t="inlineStr">
        <is>
          <t>|0200220139|76.30|0.00|2.000|0.0006149IBC</t>
        </is>
      </c>
      <c r="D66" s="101" t="inlineStr">
        <is>
          <t>|0200220139|76.30|0.00|2.000|0.000</t>
        </is>
      </c>
      <c r="E66" s="101" t="inlineStr">
        <is>
          <t>KMV||||||||||||</t>
        </is>
      </c>
      <c r="F66" s="101" t="inlineStr">
        <is>
          <t>STKM11A</t>
        </is>
      </c>
      <c r="G66" s="101" t="inlineStr">
        <is>
          <t>IBC</t>
        </is>
      </c>
      <c r="H66" s="101" t="inlineStr">
        <is>
          <t>P</t>
        </is>
      </c>
      <c r="I66" s="101" t="inlineStr">
        <is>
          <t>76.3</t>
        </is>
      </c>
      <c r="J66" s="101" t="inlineStr">
        <is>
          <t>0.00</t>
        </is>
      </c>
      <c r="K66" s="101" t="inlineStr">
        <is>
          <t>2.00</t>
        </is>
      </c>
      <c r="L66" s="101" t="inlineStr">
        <is>
          <t>6149</t>
        </is>
      </c>
      <c r="M66" s="185" t="n">
        <v>3.664</v>
      </c>
      <c r="N66" s="101" t="inlineStr">
        <is>
          <t>C</t>
        </is>
      </c>
      <c r="O66" s="101" t="inlineStr">
        <is>
          <t>238-6149-----------</t>
        </is>
      </c>
      <c r="P66" s="186" t="n">
        <v>0</v>
      </c>
      <c r="Q66" s="101" t="n"/>
      <c r="R66" s="101" t="inlineStr"/>
      <c r="S66" s="101" t="n"/>
      <c r="T66" s="186" t="n">
        <v>137</v>
      </c>
      <c r="U66" s="186" t="n">
        <v>3086.601232</v>
      </c>
      <c r="V66" s="186" t="e">
        <v>#N/A</v>
      </c>
      <c r="W66" s="192" t="inlineStr"/>
      <c r="X66" s="101" t="inlineStr"/>
      <c r="Y66" s="186" t="n">
        <v>0</v>
      </c>
      <c r="Z66" s="186" t="n">
        <v>0</v>
      </c>
      <c r="AA66" s="189" t="n"/>
      <c r="AB66" s="189" t="n"/>
    </row>
    <row r="67" ht="18" customHeight="1">
      <c r="A67" s="107" t="n">
        <v>64</v>
      </c>
      <c r="B67" s="143">
        <f>I67&amp;"x"&amp;J67</f>
        <v/>
      </c>
      <c r="C67" s="101" t="inlineStr">
        <is>
          <t>|0200220600|15.00|10.30|2.350|0.0005700IBC</t>
        </is>
      </c>
      <c r="D67" s="101" t="inlineStr">
        <is>
          <t>|0200220600|15.00|10.30|2.350|0.000</t>
        </is>
      </c>
      <c r="E67" s="101" t="inlineStr">
        <is>
          <t>KMV||||||||||||</t>
        </is>
      </c>
      <c r="F67" s="101" t="inlineStr">
        <is>
          <t>STKM12C</t>
        </is>
      </c>
      <c r="G67" s="101" t="inlineStr">
        <is>
          <t>IBC</t>
        </is>
      </c>
      <c r="H67" s="101" t="inlineStr">
        <is>
          <t>P</t>
        </is>
      </c>
      <c r="I67" s="101" t="inlineStr">
        <is>
          <t>15.0</t>
        </is>
      </c>
      <c r="J67" s="101" t="inlineStr">
        <is>
          <t>10.3</t>
        </is>
      </c>
      <c r="K67" s="101" t="inlineStr">
        <is>
          <t>2.35</t>
        </is>
      </c>
      <c r="L67" s="101" t="inlineStr">
        <is>
          <t>5700</t>
        </is>
      </c>
      <c r="M67" s="185" t="n">
        <v>0.733</v>
      </c>
      <c r="N67" s="101" t="inlineStr">
        <is>
          <t>C</t>
        </is>
      </c>
      <c r="O67" s="186" t="inlineStr">
        <is>
          <t>103------------</t>
        </is>
      </c>
      <c r="P67" s="186" t="n">
        <v>0</v>
      </c>
      <c r="Q67" s="101" t="n"/>
      <c r="R67" s="101" t="inlineStr"/>
      <c r="S67" s="101" t="n"/>
      <c r="T67" s="186" t="n">
        <v>37</v>
      </c>
      <c r="U67" s="187" t="n">
        <v>154.5897</v>
      </c>
      <c r="V67" s="186" t="e">
        <v>#N/A</v>
      </c>
      <c r="W67" s="192" t="inlineStr"/>
      <c r="X67" s="101" t="inlineStr"/>
      <c r="Y67" s="186" t="n">
        <v>0</v>
      </c>
      <c r="Z67" s="187" t="n">
        <v>0</v>
      </c>
      <c r="AA67" s="189" t="n"/>
      <c r="AB67" s="189" t="n"/>
    </row>
    <row r="68" ht="18" customHeight="1">
      <c r="A68" s="107" t="n">
        <v>65</v>
      </c>
      <c r="B68" s="143">
        <f>I68&amp;"x"&amp;J68</f>
        <v/>
      </c>
      <c r="C68" s="101" t="inlineStr">
        <is>
          <t>|0200220600|15.00|10.30|2.350|0.0005600IBC</t>
        </is>
      </c>
      <c r="D68" s="101" t="inlineStr">
        <is>
          <t>|0200220600|15.00|10.30|2.350|0.000</t>
        </is>
      </c>
      <c r="E68" s="101" t="inlineStr">
        <is>
          <t>||||||||||||</t>
        </is>
      </c>
      <c r="F68" s="101" t="inlineStr">
        <is>
          <t>STKM12C</t>
        </is>
      </c>
      <c r="G68" s="101" t="inlineStr">
        <is>
          <t>IBC</t>
        </is>
      </c>
      <c r="H68" s="101" t="inlineStr">
        <is>
          <t>P</t>
        </is>
      </c>
      <c r="I68" s="101" t="inlineStr">
        <is>
          <t>15.0</t>
        </is>
      </c>
      <c r="J68" s="101" t="inlineStr">
        <is>
          <t>10.3</t>
        </is>
      </c>
      <c r="K68" s="101" t="inlineStr">
        <is>
          <t>2.35</t>
        </is>
      </c>
      <c r="L68" s="101" t="inlineStr">
        <is>
          <t>5600</t>
        </is>
      </c>
      <c r="M68" s="185" t="n">
        <v>0.733</v>
      </c>
      <c r="N68" s="101" t="inlineStr">
        <is>
          <t>P/E</t>
        </is>
      </c>
      <c r="O68" s="186" t="inlineStr">
        <is>
          <t>5600------------</t>
        </is>
      </c>
      <c r="P68" s="186" t="n">
        <v>0</v>
      </c>
      <c r="Q68" s="101" t="n"/>
      <c r="R68" s="101" t="inlineStr"/>
      <c r="S68" s="101" t="n"/>
      <c r="T68" s="186" t="n">
        <v>30</v>
      </c>
      <c r="U68" s="187" t="n">
        <v>123.144</v>
      </c>
      <c r="V68" s="186" t="e">
        <v>#N/A</v>
      </c>
      <c r="W68" s="192" t="inlineStr"/>
      <c r="X68" s="101" t="inlineStr"/>
      <c r="Y68" s="186" t="n">
        <v>0</v>
      </c>
      <c r="Z68" s="187" t="n">
        <v>0</v>
      </c>
      <c r="AA68" s="189" t="n"/>
      <c r="AB68" s="189" t="n"/>
    </row>
    <row r="69" ht="18" customHeight="1">
      <c r="A69" s="107" t="n">
        <v>66</v>
      </c>
      <c r="B69" s="143">
        <f>I69&amp;"x"&amp;J69</f>
        <v/>
      </c>
      <c r="C69" s="101" t="inlineStr">
        <is>
          <t>|0200220600|23.00|12.40|5.300|0.0003600IBC</t>
        </is>
      </c>
      <c r="D69" s="101" t="inlineStr">
        <is>
          <t>|0200220600|23.00|12.40|5.300|0.000</t>
        </is>
      </c>
      <c r="E69" s="101" t="inlineStr">
        <is>
          <t>|KMV|||||||||||</t>
        </is>
      </c>
      <c r="F69" s="101" t="inlineStr">
        <is>
          <t>STKM12C</t>
        </is>
      </c>
      <c r="G69" s="101" t="inlineStr">
        <is>
          <t>IBC</t>
        </is>
      </c>
      <c r="H69" s="101" t="inlineStr">
        <is>
          <t>P</t>
        </is>
      </c>
      <c r="I69" s="101" t="inlineStr">
        <is>
          <t>23.0</t>
        </is>
      </c>
      <c r="J69" s="101" t="inlineStr">
        <is>
          <t>12.4</t>
        </is>
      </c>
      <c r="K69" s="101" t="inlineStr">
        <is>
          <t>5.30</t>
        </is>
      </c>
      <c r="L69" s="101" t="inlineStr">
        <is>
          <t>3600</t>
        </is>
      </c>
      <c r="M69" s="185" t="n">
        <v>2.313</v>
      </c>
      <c r="N69" s="101" t="inlineStr">
        <is>
          <t>P/E</t>
        </is>
      </c>
      <c r="O69" s="186" t="inlineStr">
        <is>
          <t>3600-80-----------</t>
        </is>
      </c>
      <c r="P69" s="186" t="n">
        <v>0</v>
      </c>
      <c r="Q69" s="101" t="n"/>
      <c r="R69" s="101" t="inlineStr"/>
      <c r="S69" s="101" t="n"/>
      <c r="T69" s="186" t="n">
        <v>633</v>
      </c>
      <c r="U69" s="187" t="n">
        <v>5270.8644</v>
      </c>
      <c r="V69" s="186" t="e">
        <v>#N/A</v>
      </c>
      <c r="W69" s="188" t="inlineStr"/>
      <c r="X69" s="101" t="inlineStr"/>
      <c r="Y69" s="186" t="n">
        <v>0</v>
      </c>
      <c r="Z69" s="187" t="n">
        <v>0</v>
      </c>
      <c r="AA69" s="189" t="n"/>
      <c r="AB69" s="189" t="n"/>
    </row>
    <row r="70" ht="18" customHeight="1">
      <c r="A70" s="107" t="n">
        <v>67</v>
      </c>
      <c r="B70" s="143">
        <f>I70&amp;"x"&amp;J70</f>
        <v/>
      </c>
      <c r="C70" s="101" t="inlineStr">
        <is>
          <t>|0200220600|23.00|12.40|5.300|0.0004300IBC</t>
        </is>
      </c>
      <c r="D70" s="101" t="inlineStr">
        <is>
          <t>|0200220600|23.00|12.40|5.300|0.000</t>
        </is>
      </c>
      <c r="E70" s="101" t="inlineStr">
        <is>
          <t>KMV||||||||||||</t>
        </is>
      </c>
      <c r="F70" s="101" t="inlineStr">
        <is>
          <t>STKM12C</t>
        </is>
      </c>
      <c r="G70" s="101" t="inlineStr">
        <is>
          <t>IBC</t>
        </is>
      </c>
      <c r="H70" s="101" t="inlineStr">
        <is>
          <t>P</t>
        </is>
      </c>
      <c r="I70" s="101" t="inlineStr">
        <is>
          <t>23.0</t>
        </is>
      </c>
      <c r="J70" s="101" t="inlineStr">
        <is>
          <t>12.4</t>
        </is>
      </c>
      <c r="K70" s="101" t="inlineStr">
        <is>
          <t>5.30</t>
        </is>
      </c>
      <c r="L70" s="101" t="inlineStr">
        <is>
          <t>4300</t>
        </is>
      </c>
      <c r="M70" s="185" t="n">
        <v>2.313</v>
      </c>
      <c r="N70" s="101" t="inlineStr">
        <is>
          <t>C</t>
        </is>
      </c>
      <c r="O70" s="186" t="inlineStr">
        <is>
          <t>96------------</t>
        </is>
      </c>
      <c r="P70" s="186" t="n">
        <v>297.7777777777778</v>
      </c>
      <c r="Q70" s="101" t="n"/>
      <c r="R70" s="101" t="inlineStr"/>
      <c r="S70" s="101" t="n"/>
      <c r="T70" s="186" t="n">
        <v>230</v>
      </c>
      <c r="U70" s="187" t="n">
        <v>2287.557</v>
      </c>
      <c r="V70" s="186" t="n">
        <v>-67.77777777777777</v>
      </c>
      <c r="W70" s="188" t="n">
        <v>45322</v>
      </c>
      <c r="X70" s="101" t="inlineStr"/>
      <c r="Y70" s="186" t="n">
        <v>67.77777777777777</v>
      </c>
      <c r="Z70" s="187" t="n">
        <v>674.111</v>
      </c>
      <c r="AA70" s="189" t="n"/>
      <c r="AB70" s="189" t="n"/>
    </row>
    <row r="71" ht="18" customHeight="1">
      <c r="A71" s="107" t="n">
        <v>68</v>
      </c>
      <c r="B71" s="143">
        <f>I71&amp;"x"&amp;J71</f>
        <v/>
      </c>
      <c r="C71" s="101" t="inlineStr">
        <is>
          <t>|0200230742|22.20|0.00|1.400|0.0005350NBC</t>
        </is>
      </c>
      <c r="D71" s="101" t="inlineStr">
        <is>
          <t>|0200230742|22.20|0.00|1.400|0.000</t>
        </is>
      </c>
      <c r="E71" s="101" t="inlineStr">
        <is>
          <t>INNOTEK||||||||||||</t>
        </is>
      </c>
      <c r="F71" s="101" t="inlineStr">
        <is>
          <t>R13A/HSST590C</t>
        </is>
      </c>
      <c r="G71" s="101" t="inlineStr">
        <is>
          <t>NBC</t>
        </is>
      </c>
      <c r="H71" s="101" t="inlineStr">
        <is>
          <t>C</t>
        </is>
      </c>
      <c r="I71" s="101" t="inlineStr">
        <is>
          <t>22.2</t>
        </is>
      </c>
      <c r="J71" s="101" t="inlineStr">
        <is>
          <t>0.00</t>
        </is>
      </c>
      <c r="K71" s="101" t="inlineStr">
        <is>
          <t>1.40</t>
        </is>
      </c>
      <c r="L71" s="101" t="inlineStr">
        <is>
          <t>5350</t>
        </is>
      </c>
      <c r="M71" s="185" t="n">
        <v>0.718</v>
      </c>
      <c r="N71" s="101" t="inlineStr">
        <is>
          <t>P/E</t>
        </is>
      </c>
      <c r="O71" s="186" t="inlineStr">
        <is>
          <t>5350------------</t>
        </is>
      </c>
      <c r="P71" s="186" t="n">
        <v>4508</v>
      </c>
      <c r="Q71" s="101" t="n"/>
      <c r="R71" s="101" t="inlineStr"/>
      <c r="S71" s="101" t="n"/>
      <c r="T71" s="186" t="n">
        <v>2868</v>
      </c>
      <c r="U71" s="187" t="n">
        <v>11016.8484</v>
      </c>
      <c r="V71" s="186" t="n">
        <v>-607</v>
      </c>
      <c r="W71" s="188" t="n">
        <v>45322</v>
      </c>
      <c r="X71" s="101" t="inlineStr"/>
      <c r="Y71" s="186" t="n">
        <v>1640</v>
      </c>
      <c r="Z71" s="187" t="n">
        <v>6299.732</v>
      </c>
      <c r="AA71" s="189" t="n"/>
      <c r="AB71" s="189" t="n"/>
    </row>
    <row r="72" ht="18" customHeight="1">
      <c r="A72" s="107" t="n">
        <v>69</v>
      </c>
      <c r="B72" s="143">
        <f>I72&amp;"x"&amp;J72</f>
        <v/>
      </c>
      <c r="C72" s="101" t="inlineStr">
        <is>
          <t>|0200230742|22.20|0.00|1.400|0.0005580NBC</t>
        </is>
      </c>
      <c r="D72" s="101" t="inlineStr">
        <is>
          <t>|0200230742|22.20|0.00|1.400|0.000</t>
        </is>
      </c>
      <c r="E72" s="101" t="inlineStr">
        <is>
          <t>CIC||||||||||||</t>
        </is>
      </c>
      <c r="F72" s="101" t="inlineStr">
        <is>
          <t>R13A/HSST590C</t>
        </is>
      </c>
      <c r="G72" s="101" t="inlineStr">
        <is>
          <t>NBC</t>
        </is>
      </c>
      <c r="H72" s="101" t="inlineStr">
        <is>
          <t>C</t>
        </is>
      </c>
      <c r="I72" s="101" t="inlineStr">
        <is>
          <t>22.2</t>
        </is>
      </c>
      <c r="J72" s="101" t="inlineStr">
        <is>
          <t>0.00</t>
        </is>
      </c>
      <c r="K72" s="101" t="inlineStr">
        <is>
          <t>1.40</t>
        </is>
      </c>
      <c r="L72" s="101" t="inlineStr">
        <is>
          <t>5580</t>
        </is>
      </c>
      <c r="M72" s="185" t="n">
        <v>0.718</v>
      </c>
      <c r="N72" s="101" t="inlineStr">
        <is>
          <t>P/E</t>
        </is>
      </c>
      <c r="O72" s="186" t="inlineStr">
        <is>
          <t>5580------------</t>
        </is>
      </c>
      <c r="P72" s="186" t="n">
        <v>486</v>
      </c>
      <c r="Q72" s="101" t="n"/>
      <c r="R72" s="101" t="inlineStr"/>
      <c r="S72" s="101" t="n"/>
      <c r="T72" s="186" t="n">
        <v>572</v>
      </c>
      <c r="U72" s="187" t="n">
        <v>2291.68368</v>
      </c>
      <c r="V72" s="186" t="n">
        <v>-441</v>
      </c>
      <c r="W72" s="188" t="n">
        <v>45380</v>
      </c>
      <c r="X72" s="101" t="inlineStr">
        <is>
          <t>Check PO again</t>
        </is>
      </c>
      <c r="Y72" s="186" t="n">
        <v>0</v>
      </c>
      <c r="Z72" s="187" t="n">
        <v>0</v>
      </c>
      <c r="AA72" s="189" t="n"/>
      <c r="AB72" s="189" t="n"/>
    </row>
    <row r="73" ht="18" customHeight="1">
      <c r="A73" s="107" t="n">
        <v>70</v>
      </c>
      <c r="B73" s="143">
        <f>I73&amp;"x"&amp;J73</f>
        <v/>
      </c>
      <c r="C73" s="101" t="inlineStr">
        <is>
          <t>|0200230742|22.20|0.00|1.400|0.0006035NBC</t>
        </is>
      </c>
      <c r="D73" s="101" t="inlineStr">
        <is>
          <t>|0200230742|22.20|0.00|1.400|0.000</t>
        </is>
      </c>
      <c r="E73" s="101" t="inlineStr">
        <is>
          <t>INNOTEK||||||||||||</t>
        </is>
      </c>
      <c r="F73" s="101" t="inlineStr">
        <is>
          <t>R13A/HSST590C</t>
        </is>
      </c>
      <c r="G73" s="101" t="inlineStr">
        <is>
          <t>NBC</t>
        </is>
      </c>
      <c r="H73" s="101" t="inlineStr">
        <is>
          <t>C</t>
        </is>
      </c>
      <c r="I73" s="101" t="inlineStr">
        <is>
          <t>22.2</t>
        </is>
      </c>
      <c r="J73" s="101" t="inlineStr">
        <is>
          <t>0.00</t>
        </is>
      </c>
      <c r="K73" s="101" t="inlineStr">
        <is>
          <t>1.40</t>
        </is>
      </c>
      <c r="L73" s="101" t="inlineStr">
        <is>
          <t>6035</t>
        </is>
      </c>
      <c r="M73" s="185" t="n">
        <v>0.718</v>
      </c>
      <c r="N73" s="101" t="inlineStr">
        <is>
          <t>P/E</t>
        </is>
      </c>
      <c r="O73" s="186" t="inlineStr">
        <is>
          <t>6035------------</t>
        </is>
      </c>
      <c r="P73" s="186" t="n">
        <v>0</v>
      </c>
      <c r="Q73" s="101" t="n"/>
      <c r="R73" s="101" t="inlineStr"/>
      <c r="S73" s="101" t="n"/>
      <c r="T73" s="186" t="n">
        <v>0</v>
      </c>
      <c r="U73" s="187" t="n">
        <v>0</v>
      </c>
      <c r="V73" s="186" t="e">
        <v>#N/A</v>
      </c>
      <c r="W73" s="192" t="inlineStr"/>
      <c r="X73" s="101" t="inlineStr"/>
      <c r="Y73" s="186" t="n">
        <v>0</v>
      </c>
      <c r="Z73" s="187" t="n">
        <v>0</v>
      </c>
      <c r="AA73" s="189" t="n"/>
      <c r="AB73" s="189" t="n"/>
    </row>
    <row r="74" ht="18" customHeight="1">
      <c r="A74" s="107" t="n">
        <v>71</v>
      </c>
      <c r="B74" s="143">
        <f>I74&amp;"x"&amp;J74</f>
        <v/>
      </c>
      <c r="C74" s="101" t="inlineStr">
        <is>
          <t>|0200230742|22.20|0.00|1.400|0.0006335NBC</t>
        </is>
      </c>
      <c r="D74" s="101" t="inlineStr">
        <is>
          <t>|0200230742|22.20|0.00|1.400|0.000</t>
        </is>
      </c>
      <c r="E74" s="101" t="inlineStr">
        <is>
          <t>INNOTEK||||||||||||</t>
        </is>
      </c>
      <c r="F74" s="101" t="inlineStr">
        <is>
          <t>R13A/HSST590C</t>
        </is>
      </c>
      <c r="G74" s="101" t="inlineStr">
        <is>
          <t>NBC</t>
        </is>
      </c>
      <c r="H74" s="101" t="inlineStr">
        <is>
          <t>C</t>
        </is>
      </c>
      <c r="I74" s="101" t="inlineStr">
        <is>
          <t>22.2</t>
        </is>
      </c>
      <c r="J74" s="101" t="inlineStr">
        <is>
          <t>0.00</t>
        </is>
      </c>
      <c r="K74" s="101" t="inlineStr">
        <is>
          <t>1.40</t>
        </is>
      </c>
      <c r="L74" s="101" t="inlineStr">
        <is>
          <t>6335</t>
        </is>
      </c>
      <c r="M74" s="185" t="n">
        <v>0.718</v>
      </c>
      <c r="N74" s="101" t="inlineStr">
        <is>
          <t>P/E</t>
        </is>
      </c>
      <c r="O74" s="186" t="inlineStr">
        <is>
          <t>6335------------</t>
        </is>
      </c>
      <c r="P74" s="186" t="n">
        <v>0</v>
      </c>
      <c r="Q74" s="101" t="n"/>
      <c r="R74" s="101" t="inlineStr"/>
      <c r="S74" s="101" t="n"/>
      <c r="T74" s="186" t="n">
        <v>0</v>
      </c>
      <c r="U74" s="187" t="n">
        <v>0</v>
      </c>
      <c r="V74" s="186" t="e">
        <v>#N/A</v>
      </c>
      <c r="W74" s="192" t="inlineStr"/>
      <c r="X74" s="101" t="inlineStr"/>
      <c r="Y74" s="186" t="n">
        <v>0</v>
      </c>
      <c r="Z74" s="187" t="n">
        <v>0</v>
      </c>
      <c r="AA74" s="189" t="n"/>
      <c r="AB74" s="189" t="n"/>
    </row>
    <row r="75" ht="18" customHeight="1">
      <c r="A75" s="107" t="n">
        <v>72</v>
      </c>
      <c r="B75" s="143">
        <f>I75&amp;"x"&amp;J75</f>
        <v/>
      </c>
      <c r="C75" s="101" t="inlineStr">
        <is>
          <t>|0200230742|25.00|55.00|1.600|0.0006179IBC</t>
        </is>
      </c>
      <c r="D75" s="101" t="inlineStr">
        <is>
          <t>|0200230742|25.00|55.00|1.600|0.000</t>
        </is>
      </c>
      <c r="E75" s="101" t="inlineStr">
        <is>
          <t>KKTL|KKTL|||||||||||</t>
        </is>
      </c>
      <c r="F75" s="101" t="inlineStr">
        <is>
          <t>R13A/HSST590C</t>
        </is>
      </c>
      <c r="G75" s="101" t="inlineStr">
        <is>
          <t>IBC</t>
        </is>
      </c>
      <c r="H75" s="101" t="inlineStr">
        <is>
          <t>C</t>
        </is>
      </c>
      <c r="I75" s="101" t="inlineStr">
        <is>
          <t>25.0</t>
        </is>
      </c>
      <c r="J75" s="101" t="inlineStr">
        <is>
          <t>55.0</t>
        </is>
      </c>
      <c r="K75" s="101" t="inlineStr">
        <is>
          <t>1.60</t>
        </is>
      </c>
      <c r="L75" s="101" t="inlineStr">
        <is>
          <t>6179</t>
        </is>
      </c>
      <c r="M75" s="185" t="n">
        <v>1.941</v>
      </c>
      <c r="N75" s="101" t="inlineStr">
        <is>
          <t>C</t>
        </is>
      </c>
      <c r="O75" s="186" t="inlineStr">
        <is>
          <t>551-552-6179----------</t>
        </is>
      </c>
      <c r="P75" s="186" t="n">
        <v>3312.727272727273</v>
      </c>
      <c r="Q75" s="101" t="n"/>
      <c r="R75" s="101" t="inlineStr"/>
      <c r="S75" s="101" t="n"/>
      <c r="T75" s="186" t="n">
        <v>1553</v>
      </c>
      <c r="U75" s="187" t="n">
        <v>18625.810767</v>
      </c>
      <c r="V75" s="186" t="n">
        <v>-1268.818181818182</v>
      </c>
      <c r="W75" s="192" t="n">
        <v>45322</v>
      </c>
      <c r="X75" s="101" t="inlineStr"/>
      <c r="Y75" s="186" t="n">
        <v>1759.727272727273</v>
      </c>
      <c r="Z75" s="187" t="n">
        <v>21105.18170209091</v>
      </c>
      <c r="AA75" s="189" t="n"/>
      <c r="AB75" s="189" t="n"/>
    </row>
    <row r="76" ht="18" customHeight="1">
      <c r="A76" s="107" t="n">
        <v>73</v>
      </c>
      <c r="B76" s="143">
        <f>I76&amp;"x"&amp;J76</f>
        <v/>
      </c>
      <c r="C76" s="101" t="inlineStr">
        <is>
          <t>|0200230742|25.00|55.00|1.600|0.0005780IBC</t>
        </is>
      </c>
      <c r="D76" s="101" t="inlineStr">
        <is>
          <t>|0200230742|25.00|55.00|1.600|0.000</t>
        </is>
      </c>
      <c r="E76" s="101" t="inlineStr">
        <is>
          <t>HTVN||||||||||||</t>
        </is>
      </c>
      <c r="F76" s="101" t="inlineStr">
        <is>
          <t>R13A/HSST590C</t>
        </is>
      </c>
      <c r="G76" s="101" t="inlineStr">
        <is>
          <t>IBC</t>
        </is>
      </c>
      <c r="H76" s="101" t="inlineStr">
        <is>
          <t>C</t>
        </is>
      </c>
      <c r="I76" s="101" t="inlineStr">
        <is>
          <t>25.0</t>
        </is>
      </c>
      <c r="J76" s="101" t="inlineStr">
        <is>
          <t>55.0</t>
        </is>
      </c>
      <c r="K76" s="101" t="inlineStr">
        <is>
          <t>1.60</t>
        </is>
      </c>
      <c r="L76" s="101" t="inlineStr">
        <is>
          <t>5780</t>
        </is>
      </c>
      <c r="M76" s="185" t="n">
        <v>1.941</v>
      </c>
      <c r="N76" s="101" t="inlineStr">
        <is>
          <t>P/E</t>
        </is>
      </c>
      <c r="O76" s="186" t="inlineStr">
        <is>
          <t>5780------------</t>
        </is>
      </c>
      <c r="P76" s="186" t="n">
        <v>1872</v>
      </c>
      <c r="Q76" s="101" t="n"/>
      <c r="R76" s="101" t="inlineStr"/>
      <c r="S76" s="101" t="n"/>
      <c r="T76" s="186" t="n">
        <v>2787</v>
      </c>
      <c r="U76" s="187" t="n">
        <v>31267.29726</v>
      </c>
      <c r="V76" s="186" t="n">
        <v>-21</v>
      </c>
      <c r="W76" s="192" t="n">
        <v>45380</v>
      </c>
      <c r="X76" s="101" t="inlineStr">
        <is>
          <t>Fixed&gt;500pcs</t>
        </is>
      </c>
      <c r="Y76" s="186" t="n">
        <v>0</v>
      </c>
      <c r="Z76" s="187" t="n">
        <v>0</v>
      </c>
      <c r="AA76" s="189" t="n"/>
      <c r="AB76" s="189" t="n"/>
    </row>
    <row r="77" ht="18" customHeight="1">
      <c r="A77" s="107" t="n">
        <v>74</v>
      </c>
      <c r="B77" s="143">
        <f>I77&amp;"x"&amp;J77</f>
        <v/>
      </c>
      <c r="C77" s="101" t="inlineStr">
        <is>
          <t>|0200230841|12.70|0.00|1.200|0.0004901NBC</t>
        </is>
      </c>
      <c r="D77" s="101" t="inlineStr">
        <is>
          <t>|0200230841|12.70|0.00|1.200|0.000</t>
        </is>
      </c>
      <c r="E77" s="101" t="inlineStr">
        <is>
          <t>KMV|KMV||KMV|TOYOTA|TOYOTA|||||||</t>
        </is>
      </c>
      <c r="F77" s="101" t="inlineStr">
        <is>
          <t>STKM13A</t>
        </is>
      </c>
      <c r="G77" s="101" t="inlineStr">
        <is>
          <t>NBC</t>
        </is>
      </c>
      <c r="H77" s="101" t="inlineStr">
        <is>
          <t>C</t>
        </is>
      </c>
      <c r="I77" s="101" t="inlineStr">
        <is>
          <t>12.7</t>
        </is>
      </c>
      <c r="J77" s="101" t="inlineStr">
        <is>
          <t>0.00</t>
        </is>
      </c>
      <c r="K77" s="101" t="inlineStr">
        <is>
          <t>1.20</t>
        </is>
      </c>
      <c r="L77" s="101" t="inlineStr">
        <is>
          <t>4901</t>
        </is>
      </c>
      <c r="M77" s="185" t="n">
        <v>0.34</v>
      </c>
      <c r="N77" s="101" t="inlineStr">
        <is>
          <t>C</t>
        </is>
      </c>
      <c r="O77" s="186" t="inlineStr">
        <is>
          <t>144-241-4901-80-963.5-2071-------</t>
        </is>
      </c>
      <c r="P77" s="186" t="n">
        <v>99.15718418514948</v>
      </c>
      <c r="Q77" s="101" t="n"/>
      <c r="R77" s="101" t="inlineStr"/>
      <c r="S77" s="101" t="n"/>
      <c r="T77" s="186" t="n">
        <v>108</v>
      </c>
      <c r="U77" s="187" t="n">
        <v>179.96472</v>
      </c>
      <c r="V77" s="186" t="n">
        <v>-82.21846673095469</v>
      </c>
      <c r="W77" s="192" t="n">
        <v>45351</v>
      </c>
      <c r="X77" s="101" t="inlineStr"/>
      <c r="Y77" s="186" t="n">
        <v>0</v>
      </c>
      <c r="Z77" s="187" t="n">
        <v>0</v>
      </c>
      <c r="AA77" s="189" t="n"/>
      <c r="AB77" s="189" t="n"/>
    </row>
    <row r="78" ht="18" customHeight="1">
      <c r="A78" s="107" t="n">
        <v>75</v>
      </c>
      <c r="B78" s="143">
        <f>I78&amp;"x"&amp;J78</f>
        <v/>
      </c>
      <c r="C78" s="101" t="inlineStr">
        <is>
          <t>|0200220810|12.70|0.00|1.600|0.0005424NBC</t>
        </is>
      </c>
      <c r="D78" s="101" t="inlineStr">
        <is>
          <t>|0200220810|12.70|0.00|1.600|0.000</t>
        </is>
      </c>
      <c r="E78" s="101" t="inlineStr">
        <is>
          <t>TOYOTA||||||||||||</t>
        </is>
      </c>
      <c r="F78" s="101" t="inlineStr">
        <is>
          <t>STKM13A</t>
        </is>
      </c>
      <c r="G78" s="101" t="inlineStr">
        <is>
          <t>NBC</t>
        </is>
      </c>
      <c r="H78" s="101" t="inlineStr">
        <is>
          <t>P</t>
        </is>
      </c>
      <c r="I78" s="101" t="inlineStr">
        <is>
          <t>12.7</t>
        </is>
      </c>
      <c r="J78" s="101" t="inlineStr">
        <is>
          <t>0.00</t>
        </is>
      </c>
      <c r="K78" s="101" t="inlineStr">
        <is>
          <t>1.60</t>
        </is>
      </c>
      <c r="L78" s="101" t="inlineStr">
        <is>
          <t>5424</t>
        </is>
      </c>
      <c r="M78" s="185" t="n">
        <v>0.438</v>
      </c>
      <c r="N78" s="101" t="inlineStr">
        <is>
          <t>C</t>
        </is>
      </c>
      <c r="O78" s="186" t="inlineStr">
        <is>
          <t>411.3-5424-----------</t>
        </is>
      </c>
      <c r="P78" s="186" t="n">
        <v>292.3076923076923</v>
      </c>
      <c r="Q78" s="101" t="n"/>
      <c r="R78" s="101" t="inlineStr"/>
      <c r="S78" s="101" t="n"/>
      <c r="T78" s="186" t="n">
        <v>559</v>
      </c>
      <c r="U78" s="187" t="n">
        <v>1328.023008</v>
      </c>
      <c r="V78" s="186" t="e">
        <v>#N/A</v>
      </c>
      <c r="W78" s="192" t="inlineStr"/>
      <c r="X78" s="101" t="inlineStr"/>
      <c r="Y78" s="186" t="n">
        <v>0</v>
      </c>
      <c r="Z78" s="187" t="n">
        <v>0</v>
      </c>
      <c r="AA78" s="189" t="n"/>
      <c r="AB78" s="189" t="n"/>
    </row>
    <row r="79" ht="18" customHeight="1">
      <c r="A79" s="107" t="n">
        <v>76</v>
      </c>
      <c r="B79" s="143">
        <f>I79&amp;"x"&amp;J79</f>
        <v/>
      </c>
      <c r="C79" s="101" t="inlineStr">
        <is>
          <t>|0200230841|15.90|0.00|1.200|0.0005813NBC</t>
        </is>
      </c>
      <c r="D79" s="101" t="inlineStr">
        <is>
          <t>|0200230841|15.90|0.00|1.200|0.000</t>
        </is>
      </c>
      <c r="E79" s="101" t="inlineStr">
        <is>
          <t>KMV||||||||||||</t>
        </is>
      </c>
      <c r="F79" s="101" t="inlineStr">
        <is>
          <t>STKM13A</t>
        </is>
      </c>
      <c r="G79" s="101" t="inlineStr">
        <is>
          <t>NBC</t>
        </is>
      </c>
      <c r="H79" s="101" t="inlineStr">
        <is>
          <t>C</t>
        </is>
      </c>
      <c r="I79" s="101" t="inlineStr">
        <is>
          <t>15.9</t>
        </is>
      </c>
      <c r="J79" s="101" t="inlineStr">
        <is>
          <t>0.00</t>
        </is>
      </c>
      <c r="K79" s="101" t="inlineStr">
        <is>
          <t>1.20</t>
        </is>
      </c>
      <c r="L79" s="101" t="inlineStr">
        <is>
          <t>5813</t>
        </is>
      </c>
      <c r="M79" s="185" t="n">
        <v>0.435</v>
      </c>
      <c r="N79" s="101" t="inlineStr">
        <is>
          <t>C</t>
        </is>
      </c>
      <c r="O79" s="186" t="inlineStr">
        <is>
          <t>316-330-5813----------</t>
        </is>
      </c>
      <c r="P79" s="186" t="n">
        <v>36</v>
      </c>
      <c r="Q79" s="101" t="n"/>
      <c r="R79" s="101" t="inlineStr"/>
      <c r="S79" s="101" t="n"/>
      <c r="T79" s="186" t="n">
        <v>380</v>
      </c>
      <c r="U79" s="187" t="n">
        <v>960.8889</v>
      </c>
      <c r="V79" s="186" t="e">
        <v>#N/A</v>
      </c>
      <c r="W79" s="192" t="inlineStr"/>
      <c r="X79" s="101" t="inlineStr"/>
      <c r="Y79" s="186" t="n">
        <v>0</v>
      </c>
      <c r="Z79" s="187" t="n">
        <v>0</v>
      </c>
      <c r="AA79" s="189" t="n"/>
      <c r="AB79" s="189" t="n"/>
    </row>
    <row r="80" ht="18" customHeight="1">
      <c r="A80" s="107" t="n">
        <v>77</v>
      </c>
      <c r="B80" s="143">
        <f>I80&amp;"x"&amp;J80</f>
        <v/>
      </c>
      <c r="C80" s="101" t="inlineStr">
        <is>
          <t>|0200226010|15.90|0.00|1.600|0.0005670NBC</t>
        </is>
      </c>
      <c r="D80" s="101" t="inlineStr">
        <is>
          <t>|0200226010|15.90|0.00|1.600|0.000</t>
        </is>
      </c>
      <c r="E80" s="101" t="inlineStr">
        <is>
          <t>||KKTL||||||||||</t>
        </is>
      </c>
      <c r="F80" s="101" t="inlineStr">
        <is>
          <t>STAM390G</t>
        </is>
      </c>
      <c r="G80" s="101" t="inlineStr">
        <is>
          <t>NBC</t>
        </is>
      </c>
      <c r="H80" s="101" t="inlineStr">
        <is>
          <t>P</t>
        </is>
      </c>
      <c r="I80" s="101" t="inlineStr">
        <is>
          <t>15.9</t>
        </is>
      </c>
      <c r="J80" s="101" t="inlineStr">
        <is>
          <t>0.00</t>
        </is>
      </c>
      <c r="K80" s="101" t="inlineStr">
        <is>
          <t>1.60</t>
        </is>
      </c>
      <c r="L80" s="101" t="inlineStr">
        <is>
          <t>5670</t>
        </is>
      </c>
      <c r="M80" s="185" t="n">
        <v>0.5639999999999999</v>
      </c>
      <c r="N80" s="101" t="inlineStr">
        <is>
          <t>C</t>
        </is>
      </c>
      <c r="O80" s="186" t="inlineStr">
        <is>
          <t>150-316-5670----------</t>
        </is>
      </c>
      <c r="P80" s="186" t="n">
        <v>0</v>
      </c>
      <c r="Q80" s="101" t="n"/>
      <c r="R80" s="101" t="inlineStr"/>
      <c r="S80" s="101" t="n"/>
      <c r="T80" s="186" t="n">
        <v>0</v>
      </c>
      <c r="U80" s="187" t="n">
        <v>0</v>
      </c>
      <c r="V80" s="186" t="e">
        <v>#N/A</v>
      </c>
      <c r="W80" s="192" t="inlineStr"/>
      <c r="X80" s="101" t="inlineStr"/>
      <c r="Y80" s="186" t="n">
        <v>0</v>
      </c>
      <c r="Z80" s="187" t="n">
        <v>0</v>
      </c>
      <c r="AA80" s="189" t="n"/>
      <c r="AB80" s="189" t="n"/>
    </row>
    <row r="81" ht="18" customHeight="1">
      <c r="A81" s="107" t="n">
        <v>78</v>
      </c>
      <c r="B81" s="143">
        <f>I81&amp;"x"&amp;J81</f>
        <v/>
      </c>
      <c r="C81" s="101" t="inlineStr">
        <is>
          <t>|0200230841|17.30|0.00|1.200|0.0005757NBC</t>
        </is>
      </c>
      <c r="D81" s="101" t="inlineStr">
        <is>
          <t>|0200230841|17.30|0.00|1.200|0.000</t>
        </is>
      </c>
      <c r="E81" s="101" t="inlineStr">
        <is>
          <t>|KMV|||||||||||</t>
        </is>
      </c>
      <c r="F81" s="101" t="inlineStr">
        <is>
          <t>STKM13A</t>
        </is>
      </c>
      <c r="G81" s="101" t="inlineStr">
        <is>
          <t>NBC</t>
        </is>
      </c>
      <c r="H81" s="101" t="inlineStr">
        <is>
          <t>C</t>
        </is>
      </c>
      <c r="I81" s="101" t="inlineStr">
        <is>
          <t>17.3</t>
        </is>
      </c>
      <c r="J81" s="101" t="inlineStr">
        <is>
          <t>0.00</t>
        </is>
      </c>
      <c r="K81" s="101" t="inlineStr">
        <is>
          <t>1.20</t>
        </is>
      </c>
      <c r="L81" s="101" t="inlineStr">
        <is>
          <t>5757</t>
        </is>
      </c>
      <c r="M81" s="185" t="n">
        <v>0.476</v>
      </c>
      <c r="N81" s="101" t="inlineStr">
        <is>
          <t>P/E</t>
        </is>
      </c>
      <c r="O81" s="186" t="inlineStr">
        <is>
          <t>5757-810-----------</t>
        </is>
      </c>
      <c r="P81" s="186" t="n">
        <v>135</v>
      </c>
      <c r="Q81" s="101" t="n"/>
      <c r="R81" s="101" t="inlineStr"/>
      <c r="S81" s="101" t="n"/>
      <c r="T81" s="186" t="n">
        <v>126</v>
      </c>
      <c r="U81" s="187" t="n">
        <v>345.281832</v>
      </c>
      <c r="V81" s="186" t="n">
        <v>-9</v>
      </c>
      <c r="W81" s="192" t="n">
        <v>45322</v>
      </c>
      <c r="X81" s="101" t="inlineStr"/>
      <c r="Y81" s="186" t="n">
        <v>9</v>
      </c>
      <c r="Z81" s="187" t="n">
        <v>24.662988</v>
      </c>
      <c r="AA81" s="189" t="n"/>
      <c r="AB81" s="189" t="n"/>
    </row>
    <row r="82" ht="18" customHeight="1">
      <c r="A82" s="107" t="n">
        <v>79</v>
      </c>
      <c r="B82" s="143">
        <f>I82&amp;"x"&amp;J82</f>
        <v/>
      </c>
      <c r="C82" s="101" t="inlineStr">
        <is>
          <t>|0200230841|19.10|0.00|1.200|0.0005353NBC</t>
        </is>
      </c>
      <c r="D82" s="101" t="inlineStr">
        <is>
          <t>|0200230841|19.10|0.00|1.200|0.000</t>
        </is>
      </c>
      <c r="E82" s="101" t="inlineStr">
        <is>
          <t>TOYOTA||TOYOTA||||||||||</t>
        </is>
      </c>
      <c r="F82" s="101" t="inlineStr">
        <is>
          <t>STKM13A</t>
        </is>
      </c>
      <c r="G82" s="101" t="inlineStr">
        <is>
          <t>NBC</t>
        </is>
      </c>
      <c r="H82" s="101" t="inlineStr">
        <is>
          <t>C</t>
        </is>
      </c>
      <c r="I82" s="101" t="inlineStr">
        <is>
          <t>19.1</t>
        </is>
      </c>
      <c r="J82" s="101" t="inlineStr">
        <is>
          <t>0.00</t>
        </is>
      </c>
      <c r="K82" s="101" t="inlineStr">
        <is>
          <t>1.20</t>
        </is>
      </c>
      <c r="L82" s="101" t="inlineStr">
        <is>
          <t>5353</t>
        </is>
      </c>
      <c r="M82" s="185" t="n">
        <v>0.53</v>
      </c>
      <c r="N82" s="101" t="inlineStr">
        <is>
          <t>C</t>
        </is>
      </c>
      <c r="O82" s="186" t="inlineStr">
        <is>
          <t>520-5353-1054----------</t>
        </is>
      </c>
      <c r="P82" s="186" t="n">
        <v>210</v>
      </c>
      <c r="Q82" s="101" t="n"/>
      <c r="R82" s="101" t="inlineStr"/>
      <c r="S82" s="101" t="n"/>
      <c r="T82" s="186" t="n">
        <v>397</v>
      </c>
      <c r="U82" s="187" t="n">
        <v>1126.32473</v>
      </c>
      <c r="V82" s="186" t="e">
        <v>#N/A</v>
      </c>
      <c r="W82" s="192" t="inlineStr"/>
      <c r="X82" s="101" t="inlineStr"/>
      <c r="Y82" s="186" t="n">
        <v>0</v>
      </c>
      <c r="Z82" s="187" t="n">
        <v>0</v>
      </c>
      <c r="AA82" s="189" t="n"/>
      <c r="AB82" s="189" t="n"/>
    </row>
    <row r="83" ht="18" customHeight="1">
      <c r="A83" s="107" t="n">
        <v>80</v>
      </c>
      <c r="B83" s="143">
        <f>I83&amp;"x"&amp;J83</f>
        <v/>
      </c>
      <c r="C83" s="101" t="inlineStr">
        <is>
          <t>|0200220810|19.10|0.00|1.400|0.0005732NBC</t>
        </is>
      </c>
      <c r="D83" s="101" t="inlineStr">
        <is>
          <t>|0200220810|19.10|0.00|1.400|0.000</t>
        </is>
      </c>
      <c r="E83" s="101" t="inlineStr">
        <is>
          <t>KMV||||||||||||</t>
        </is>
      </c>
      <c r="F83" s="101" t="inlineStr">
        <is>
          <t>STKM13A</t>
        </is>
      </c>
      <c r="G83" s="101" t="inlineStr">
        <is>
          <t>NBC</t>
        </is>
      </c>
      <c r="H83" s="101" t="inlineStr">
        <is>
          <t>P</t>
        </is>
      </c>
      <c r="I83" s="101" t="inlineStr">
        <is>
          <t>19.1</t>
        </is>
      </c>
      <c r="J83" s="101" t="inlineStr">
        <is>
          <t>0.00</t>
        </is>
      </c>
      <c r="K83" s="101" t="inlineStr">
        <is>
          <t>1.40</t>
        </is>
      </c>
      <c r="L83" s="101" t="inlineStr">
        <is>
          <t>5732</t>
        </is>
      </c>
      <c r="M83" s="185" t="n">
        <v>0.611</v>
      </c>
      <c r="N83" s="101" t="inlineStr">
        <is>
          <t>C</t>
        </is>
      </c>
      <c r="O83" s="186" t="inlineStr">
        <is>
          <t>280-5732-----------</t>
        </is>
      </c>
      <c r="P83" s="186" t="n">
        <v>36.75</v>
      </c>
      <c r="Q83" s="101" t="n"/>
      <c r="R83" s="101" t="inlineStr"/>
      <c r="S83" s="101" t="n"/>
      <c r="T83" s="186" t="n">
        <v>184</v>
      </c>
      <c r="U83" s="187" t="n">
        <v>644.414368</v>
      </c>
      <c r="V83" s="186" t="e">
        <v>#N/A</v>
      </c>
      <c r="W83" s="192" t="inlineStr"/>
      <c r="X83" s="101" t="inlineStr"/>
      <c r="Y83" s="186" t="n">
        <v>0</v>
      </c>
      <c r="Z83" s="187" t="n">
        <v>0</v>
      </c>
      <c r="AA83" s="189" t="n"/>
      <c r="AB83" s="189" t="n"/>
    </row>
    <row r="84" ht="18" customHeight="1">
      <c r="A84" s="107" t="n">
        <v>81</v>
      </c>
      <c r="B84" s="143">
        <f>I84&amp;"x"&amp;J84</f>
        <v/>
      </c>
      <c r="C84" s="101" t="inlineStr">
        <is>
          <t>|0200220810|19.10|0.00|1.600|0.0001316NBC</t>
        </is>
      </c>
      <c r="D84" s="101" t="inlineStr">
        <is>
          <t>|0200220810|19.10|0.00|1.600|0.000</t>
        </is>
      </c>
      <c r="E84" s="101" t="inlineStr">
        <is>
          <t>TANAKA||||||||||||</t>
        </is>
      </c>
      <c r="F84" s="101" t="inlineStr">
        <is>
          <t>STKM13A</t>
        </is>
      </c>
      <c r="G84" s="101" t="inlineStr">
        <is>
          <t>NBC</t>
        </is>
      </c>
      <c r="H84" s="101" t="inlineStr">
        <is>
          <t>P</t>
        </is>
      </c>
      <c r="I84" s="101" t="inlineStr">
        <is>
          <t>19.1</t>
        </is>
      </c>
      <c r="J84" s="101" t="inlineStr">
        <is>
          <t>0.00</t>
        </is>
      </c>
      <c r="K84" s="101" t="inlineStr">
        <is>
          <t>1.60</t>
        </is>
      </c>
      <c r="L84" s="101" t="inlineStr">
        <is>
          <t>1316</t>
        </is>
      </c>
      <c r="M84" s="185" t="n">
        <v>0.6899999999999999</v>
      </c>
      <c r="N84" s="101" t="inlineStr">
        <is>
          <t>C</t>
        </is>
      </c>
      <c r="O84" s="186" t="inlineStr">
        <is>
          <t>100------------</t>
        </is>
      </c>
      <c r="P84" s="186" t="n">
        <v>0</v>
      </c>
      <c r="Q84" s="101" t="n"/>
      <c r="R84" s="101" t="inlineStr"/>
      <c r="S84" s="101" t="n"/>
      <c r="T84" s="186" t="n">
        <v>4</v>
      </c>
      <c r="U84" s="187" t="n">
        <v>3.63216</v>
      </c>
      <c r="V84" s="186" t="e">
        <v>#N/A</v>
      </c>
      <c r="W84" s="192" t="inlineStr"/>
      <c r="X84" s="101" t="inlineStr"/>
      <c r="Y84" s="186" t="n">
        <v>0</v>
      </c>
      <c r="Z84" s="187" t="n">
        <v>0</v>
      </c>
      <c r="AA84" s="189" t="n"/>
      <c r="AB84" s="189" t="n"/>
    </row>
    <row r="85" ht="18" customHeight="1">
      <c r="A85" s="107" t="n">
        <v>82</v>
      </c>
      <c r="B85" s="143">
        <f>I85&amp;"x"&amp;J85</f>
        <v/>
      </c>
      <c r="C85" s="101" t="inlineStr">
        <is>
          <t>|0200220810|19.10|0.00|1.600|0.0006111NBC</t>
        </is>
      </c>
      <c r="D85" s="101" t="inlineStr">
        <is>
          <t>|0200220810|19.10|0.00|1.600|0.000</t>
        </is>
      </c>
      <c r="E85" s="101" t="inlineStr">
        <is>
          <t>KMV||KMV|KMV|TANAKA||||||||</t>
        </is>
      </c>
      <c r="F85" s="101" t="inlineStr">
        <is>
          <t>STKM13A</t>
        </is>
      </c>
      <c r="G85" s="101" t="inlineStr">
        <is>
          <t>NBC</t>
        </is>
      </c>
      <c r="H85" s="101" t="inlineStr">
        <is>
          <t>P</t>
        </is>
      </c>
      <c r="I85" s="101" t="inlineStr">
        <is>
          <t>19.1</t>
        </is>
      </c>
      <c r="J85" s="101" t="inlineStr">
        <is>
          <t>0.00</t>
        </is>
      </c>
      <c r="K85" s="101" t="inlineStr">
        <is>
          <t>1.60</t>
        </is>
      </c>
      <c r="L85" s="101" t="inlineStr">
        <is>
          <t>6111</t>
        </is>
      </c>
      <c r="M85" s="185" t="n">
        <v>0.6899999999999999</v>
      </c>
      <c r="N85" s="101" t="inlineStr">
        <is>
          <t>C</t>
        </is>
      </c>
      <c r="O85" s="186" t="inlineStr">
        <is>
          <t>148-6111-143-156-300--------</t>
        </is>
      </c>
      <c r="P85" s="186" t="n">
        <v>425.4878194220225</v>
      </c>
      <c r="Q85" s="101" t="n"/>
      <c r="R85" s="101" t="inlineStr"/>
      <c r="S85" s="101" t="n"/>
      <c r="T85" s="186" t="n">
        <v>634</v>
      </c>
      <c r="U85" s="187" t="n">
        <v>2673.31806</v>
      </c>
      <c r="V85" s="186" t="n">
        <v>-40.52951699463321</v>
      </c>
      <c r="W85" s="192" t="n">
        <v>45351</v>
      </c>
      <c r="X85" s="101" t="inlineStr"/>
      <c r="Y85" s="186" t="n">
        <v>0</v>
      </c>
      <c r="Z85" s="187" t="n">
        <v>0</v>
      </c>
      <c r="AA85" s="189" t="n"/>
      <c r="AB85" s="189" t="n"/>
    </row>
    <row r="86" ht="18" customHeight="1">
      <c r="A86" s="107" t="n">
        <v>83</v>
      </c>
      <c r="B86" s="143">
        <f>I86&amp;"x"&amp;J86</f>
        <v/>
      </c>
      <c r="C86" s="101" t="inlineStr">
        <is>
          <t>|0200220810|19.10|0.00|1.600|0.0005919NBC</t>
        </is>
      </c>
      <c r="D86" s="101" t="inlineStr">
        <is>
          <t>|0200220810|19.10|0.00|1.600|0.000</t>
        </is>
      </c>
      <c r="E86" s="101" t="inlineStr">
        <is>
          <t>TOYOTA||TANAKA||||||||||</t>
        </is>
      </c>
      <c r="F86" s="101" t="inlineStr">
        <is>
          <t>STKM13A</t>
        </is>
      </c>
      <c r="G86" s="101" t="inlineStr">
        <is>
          <t>NBC</t>
        </is>
      </c>
      <c r="H86" s="101" t="inlineStr">
        <is>
          <t>P</t>
        </is>
      </c>
      <c r="I86" s="101" t="inlineStr">
        <is>
          <t>19.1</t>
        </is>
      </c>
      <c r="J86" s="101" t="inlineStr">
        <is>
          <t>0.00</t>
        </is>
      </c>
      <c r="K86" s="101" t="inlineStr">
        <is>
          <t>1.60</t>
        </is>
      </c>
      <c r="L86" s="101" t="inlineStr">
        <is>
          <t>5919</t>
        </is>
      </c>
      <c r="M86" s="185" t="n">
        <v>0.6899999999999999</v>
      </c>
      <c r="N86" s="101" t="inlineStr">
        <is>
          <t>C</t>
        </is>
      </c>
      <c r="O86" s="186" t="inlineStr">
        <is>
          <t>450-5919-290----------</t>
        </is>
      </c>
      <c r="P86" s="186" t="n">
        <v>16.15384615384615</v>
      </c>
      <c r="Q86" s="101" t="n"/>
      <c r="R86" s="101" t="inlineStr"/>
      <c r="S86" s="101" t="n"/>
      <c r="T86" s="186" t="n">
        <v>16</v>
      </c>
      <c r="U86" s="187" t="n">
        <v>65.34576</v>
      </c>
      <c r="V86" s="186" t="n">
        <v>-0.1538461538461542</v>
      </c>
      <c r="W86" s="192" t="n">
        <v>45322</v>
      </c>
      <c r="X86" s="101" t="inlineStr"/>
      <c r="Y86" s="186" t="n">
        <v>0.1538461538461533</v>
      </c>
      <c r="Z86" s="187" t="n">
        <v>0.6283246153846131</v>
      </c>
      <c r="AA86" s="189" t="n"/>
      <c r="AB86" s="189" t="n"/>
    </row>
    <row r="87" ht="18" customHeight="1">
      <c r="A87" s="107" t="n">
        <v>84</v>
      </c>
      <c r="B87" s="143">
        <f>I87&amp;"x"&amp;J87</f>
        <v/>
      </c>
      <c r="C87" s="101" t="inlineStr">
        <is>
          <t>|0200220810|19.10|0.00|1.600|0.0005790NBC</t>
        </is>
      </c>
      <c r="D87" s="101" t="inlineStr">
        <is>
          <t>|0200220810|19.10|0.00|1.600|0.000</t>
        </is>
      </c>
      <c r="E87" s="101" t="inlineStr">
        <is>
          <t>|TOYOTA|||||||||||</t>
        </is>
      </c>
      <c r="F87" s="101" t="inlineStr">
        <is>
          <t>STKM13A</t>
        </is>
      </c>
      <c r="G87" s="101" t="inlineStr">
        <is>
          <t>NBC</t>
        </is>
      </c>
      <c r="H87" s="101" t="inlineStr">
        <is>
          <t>P</t>
        </is>
      </c>
      <c r="I87" s="101" t="inlineStr">
        <is>
          <t>19.1</t>
        </is>
      </c>
      <c r="J87" s="101" t="inlineStr">
        <is>
          <t>0.00</t>
        </is>
      </c>
      <c r="K87" s="101" t="inlineStr">
        <is>
          <t>1.60</t>
        </is>
      </c>
      <c r="L87" s="101" t="inlineStr">
        <is>
          <t>5790</t>
        </is>
      </c>
      <c r="M87" s="185" t="n">
        <v>0.6899999999999999</v>
      </c>
      <c r="N87" s="101" t="inlineStr">
        <is>
          <t>P/E</t>
        </is>
      </c>
      <c r="O87" s="186" t="inlineStr">
        <is>
          <t>5790-636.5-----------</t>
        </is>
      </c>
      <c r="P87" s="186" t="n">
        <v>30</v>
      </c>
      <c r="Q87" s="101" t="n"/>
      <c r="R87" s="101" t="inlineStr"/>
      <c r="S87" s="101" t="n"/>
      <c r="T87" s="186" t="n">
        <v>30</v>
      </c>
      <c r="U87" s="187" t="n">
        <v>119.853</v>
      </c>
      <c r="V87" s="186" t="n">
        <v>-13.33333333333333</v>
      </c>
      <c r="W87" s="188" t="n">
        <v>45351</v>
      </c>
      <c r="X87" s="101" t="inlineStr"/>
      <c r="Y87" s="186" t="n">
        <v>0</v>
      </c>
      <c r="Z87" s="187" t="n">
        <v>0</v>
      </c>
      <c r="AA87" s="189" t="n"/>
      <c r="AB87" s="189" t="n"/>
    </row>
    <row r="88" ht="18" customHeight="1">
      <c r="A88" s="107" t="n">
        <v>85</v>
      </c>
      <c r="B88" s="143">
        <f>I88&amp;"x"&amp;J88</f>
        <v/>
      </c>
      <c r="C88" s="101" t="inlineStr">
        <is>
          <t>|0200226010|19.10|0.00|1.600|0.0005680NBC</t>
        </is>
      </c>
      <c r="D88" s="101" t="inlineStr">
        <is>
          <t>|0200226010|19.10|0.00|1.600|0.000</t>
        </is>
      </c>
      <c r="E88" s="101" t="inlineStr">
        <is>
          <t>TANAKA|CIC1|KMV||||||||||</t>
        </is>
      </c>
      <c r="F88" s="101" t="inlineStr">
        <is>
          <t>STAM390G</t>
        </is>
      </c>
      <c r="G88" s="101" t="inlineStr">
        <is>
          <t>NBC</t>
        </is>
      </c>
      <c r="H88" s="101" t="inlineStr">
        <is>
          <t>P</t>
        </is>
      </c>
      <c r="I88" s="101" t="inlineStr">
        <is>
          <t>19.1</t>
        </is>
      </c>
      <c r="J88" s="101" t="inlineStr">
        <is>
          <t>0.00</t>
        </is>
      </c>
      <c r="K88" s="101" t="inlineStr">
        <is>
          <t>1.60</t>
        </is>
      </c>
      <c r="L88" s="101" t="inlineStr">
        <is>
          <t>5680</t>
        </is>
      </c>
      <c r="M88" s="185" t="n">
        <v>0.6899999999999999</v>
      </c>
      <c r="N88" s="101" t="inlineStr">
        <is>
          <t>C</t>
        </is>
      </c>
      <c r="O88" s="186" t="inlineStr">
        <is>
          <t>801-5680-1316----------</t>
        </is>
      </c>
      <c r="P88" s="186" t="n">
        <v>157</v>
      </c>
      <c r="Q88" s="101" t="n"/>
      <c r="R88" s="101" t="inlineStr"/>
      <c r="S88" s="101" t="n"/>
      <c r="T88" s="186" t="n">
        <v>279</v>
      </c>
      <c r="U88" s="187" t="n">
        <v>1093.4568</v>
      </c>
      <c r="V88" s="186" t="n">
        <v>-166</v>
      </c>
      <c r="W88" s="192" t="n">
        <v>45380</v>
      </c>
      <c r="X88" s="101" t="inlineStr"/>
      <c r="Y88" s="186" t="n">
        <v>0</v>
      </c>
      <c r="Z88" s="187" t="n">
        <v>0</v>
      </c>
      <c r="AA88" s="189" t="n"/>
      <c r="AB88" s="189" t="n"/>
    </row>
    <row r="89" ht="18" customHeight="1">
      <c r="A89" s="107" t="n">
        <v>86</v>
      </c>
      <c r="B89" s="143">
        <f>I89&amp;"x"&amp;J89</f>
        <v/>
      </c>
      <c r="C89" s="101" t="inlineStr">
        <is>
          <t>|0200220810|19.10|0.00|2.300|0.0006073NBC</t>
        </is>
      </c>
      <c r="D89" s="101" t="inlineStr">
        <is>
          <t>|0200220810|19.10|0.00|2.300|0.000</t>
        </is>
      </c>
      <c r="E89" s="101" t="inlineStr">
        <is>
          <t>TOYOTA||||||||||||</t>
        </is>
      </c>
      <c r="F89" s="101" t="inlineStr">
        <is>
          <t>STKM13A</t>
        </is>
      </c>
      <c r="G89" s="101" t="inlineStr">
        <is>
          <t>NBC</t>
        </is>
      </c>
      <c r="H89" s="101" t="inlineStr">
        <is>
          <t>P</t>
        </is>
      </c>
      <c r="I89" s="101" t="inlineStr">
        <is>
          <t>19.1</t>
        </is>
      </c>
      <c r="J89" s="101" t="inlineStr">
        <is>
          <t>0.00</t>
        </is>
      </c>
      <c r="K89" s="101" t="inlineStr">
        <is>
          <t>2.30</t>
        </is>
      </c>
      <c r="L89" s="101" t="inlineStr">
        <is>
          <t>6073</t>
        </is>
      </c>
      <c r="M89" s="185" t="n">
        <v>0.953</v>
      </c>
      <c r="N89" s="101" t="inlineStr">
        <is>
          <t>C</t>
        </is>
      </c>
      <c r="O89" s="186" t="inlineStr">
        <is>
          <t>371.7-6073-----------</t>
        </is>
      </c>
      <c r="P89" s="186" t="n">
        <v>75</v>
      </c>
      <c r="Q89" s="101" t="n"/>
      <c r="R89" s="101" t="inlineStr"/>
      <c r="S89" s="101" t="n"/>
      <c r="T89" s="186" t="n">
        <v>65</v>
      </c>
      <c r="U89" s="187" t="n">
        <v>376.191985</v>
      </c>
      <c r="V89" s="186" t="n">
        <v>-10</v>
      </c>
      <c r="W89" s="192" t="n">
        <v>45322</v>
      </c>
      <c r="X89" s="101" t="inlineStr"/>
      <c r="Y89" s="186" t="n">
        <v>10</v>
      </c>
      <c r="Z89" s="187" t="n">
        <v>57.87568999999999</v>
      </c>
      <c r="AA89" s="189" t="n"/>
      <c r="AB89" s="189" t="n"/>
    </row>
    <row r="90" ht="18" customHeight="1">
      <c r="A90" s="107" t="n">
        <v>87</v>
      </c>
      <c r="B90" s="143">
        <f>I90&amp;"x"&amp;J90</f>
        <v/>
      </c>
      <c r="C90" s="101" t="inlineStr">
        <is>
          <t>|0200220810|19.10|0.00|2.300|0.0005100NBC</t>
        </is>
      </c>
      <c r="D90" s="101" t="inlineStr">
        <is>
          <t>|0200220810|19.10|0.00|2.300|0.000</t>
        </is>
      </c>
      <c r="E90" s="101" t="inlineStr">
        <is>
          <t>TOYOTA||||||||||||</t>
        </is>
      </c>
      <c r="F90" s="101" t="inlineStr">
        <is>
          <t>STKM13A</t>
        </is>
      </c>
      <c r="G90" s="101" t="inlineStr">
        <is>
          <t>NBC</t>
        </is>
      </c>
      <c r="H90" s="101" t="inlineStr">
        <is>
          <t>P</t>
        </is>
      </c>
      <c r="I90" s="101" t="inlineStr">
        <is>
          <t>19.1</t>
        </is>
      </c>
      <c r="J90" s="101" t="inlineStr">
        <is>
          <t>0.00</t>
        </is>
      </c>
      <c r="K90" s="101" t="inlineStr">
        <is>
          <t>2.30</t>
        </is>
      </c>
      <c r="L90" s="101" t="inlineStr">
        <is>
          <t>5100</t>
        </is>
      </c>
      <c r="M90" s="185" t="n">
        <v>0.953</v>
      </c>
      <c r="N90" s="101" t="inlineStr">
        <is>
          <t>P/E</t>
        </is>
      </c>
      <c r="O90" s="186" t="inlineStr">
        <is>
          <t>5100------------</t>
        </is>
      </c>
      <c r="P90" s="186" t="n">
        <v>0</v>
      </c>
      <c r="Q90" s="101" t="n"/>
      <c r="R90" s="101" t="inlineStr"/>
      <c r="S90" s="101" t="n"/>
      <c r="T90" s="186" t="n">
        <v>0</v>
      </c>
      <c r="U90" s="187" t="n">
        <v>0</v>
      </c>
      <c r="V90" s="186" t="e">
        <v>#N/A</v>
      </c>
      <c r="W90" s="192" t="inlineStr"/>
      <c r="X90" s="101" t="inlineStr"/>
      <c r="Y90" s="186" t="n">
        <v>0</v>
      </c>
      <c r="Z90" s="187" t="n">
        <v>0</v>
      </c>
      <c r="AA90" s="189" t="n"/>
      <c r="AB90" s="189" t="n"/>
    </row>
    <row r="91" ht="18" customHeight="1">
      <c r="A91" s="107" t="n">
        <v>88</v>
      </c>
      <c r="B91" s="143">
        <f>I91&amp;"x"&amp;J91</f>
        <v/>
      </c>
      <c r="C91" s="101" t="inlineStr">
        <is>
          <t>|0200220810|22.20|0.00|1.400|0.0005619NBC</t>
        </is>
      </c>
      <c r="D91" s="101" t="inlineStr">
        <is>
          <t>|0200220810|22.20|0.00|1.400|0.000</t>
        </is>
      </c>
      <c r="E91" s="101" t="inlineStr">
        <is>
          <t>KMV||||||||||||</t>
        </is>
      </c>
      <c r="F91" s="101" t="inlineStr">
        <is>
          <t>STKM13A</t>
        </is>
      </c>
      <c r="G91" s="101" t="inlineStr">
        <is>
          <t>NBC</t>
        </is>
      </c>
      <c r="H91" s="101" t="inlineStr">
        <is>
          <t>P</t>
        </is>
      </c>
      <c r="I91" s="101" t="inlineStr">
        <is>
          <t>22.2</t>
        </is>
      </c>
      <c r="J91" s="101" t="inlineStr">
        <is>
          <t>0.00</t>
        </is>
      </c>
      <c r="K91" s="101" t="inlineStr">
        <is>
          <t>1.40</t>
        </is>
      </c>
      <c r="L91" s="101" t="inlineStr">
        <is>
          <t>5619</t>
        </is>
      </c>
      <c r="M91" s="185" t="n">
        <v>0.718</v>
      </c>
      <c r="N91" s="101" t="inlineStr">
        <is>
          <t>C</t>
        </is>
      </c>
      <c r="O91" s="186" t="inlineStr">
        <is>
          <t>120-5619-----------</t>
        </is>
      </c>
      <c r="P91" s="186" t="n">
        <v>40.21276595744681</v>
      </c>
      <c r="Q91" s="101" t="n"/>
      <c r="R91" s="101" t="inlineStr"/>
      <c r="S91" s="101" t="n"/>
      <c r="T91" s="186" t="n">
        <v>48</v>
      </c>
      <c r="U91" s="187" t="n">
        <v>193.653216</v>
      </c>
      <c r="V91" s="186" t="n">
        <v>-33.87234042553191</v>
      </c>
      <c r="W91" s="192" t="n">
        <v>45351</v>
      </c>
      <c r="X91" s="101" t="inlineStr"/>
      <c r="Y91" s="186" t="n">
        <v>0</v>
      </c>
      <c r="Z91" s="187" t="n">
        <v>0</v>
      </c>
      <c r="AA91" s="189" t="n"/>
      <c r="AB91" s="189" t="n"/>
    </row>
    <row r="92" ht="18" customHeight="1">
      <c r="A92" s="107" t="n">
        <v>89</v>
      </c>
      <c r="B92" s="143">
        <f>I92&amp;"x"&amp;J92</f>
        <v/>
      </c>
      <c r="C92" s="101" t="inlineStr">
        <is>
          <t>|0200220810|22.20|0.00|1.400|0.0005305NBC</t>
        </is>
      </c>
      <c r="D92" s="101" t="inlineStr">
        <is>
          <t>|0200220810|22.20|0.00|1.400|0.000</t>
        </is>
      </c>
      <c r="E92" s="101" t="inlineStr">
        <is>
          <t>KMV||||||||||||</t>
        </is>
      </c>
      <c r="F92" s="101" t="inlineStr">
        <is>
          <t>STKM13A</t>
        </is>
      </c>
      <c r="G92" s="101" t="inlineStr">
        <is>
          <t>NBC</t>
        </is>
      </c>
      <c r="H92" s="101" t="inlineStr">
        <is>
          <t>P</t>
        </is>
      </c>
      <c r="I92" s="101" t="inlineStr">
        <is>
          <t>22.2</t>
        </is>
      </c>
      <c r="J92" s="101" t="inlineStr">
        <is>
          <t>0.00</t>
        </is>
      </c>
      <c r="K92" s="101" t="inlineStr">
        <is>
          <t>1.40</t>
        </is>
      </c>
      <c r="L92" s="101" t="inlineStr">
        <is>
          <t>5305</t>
        </is>
      </c>
      <c r="M92" s="185" t="n">
        <v>0.718</v>
      </c>
      <c r="N92" s="101" t="inlineStr">
        <is>
          <t>C</t>
        </is>
      </c>
      <c r="O92" s="186" t="inlineStr">
        <is>
          <t>1306-5305-----------</t>
        </is>
      </c>
      <c r="P92" s="186" t="n">
        <v>483.75</v>
      </c>
      <c r="Q92" s="101" t="n"/>
      <c r="R92" s="101" t="inlineStr"/>
      <c r="S92" s="101" t="n"/>
      <c r="T92" s="186" t="n">
        <v>400</v>
      </c>
      <c r="U92" s="187" t="n">
        <v>1523.596</v>
      </c>
      <c r="V92" s="186" t="n">
        <v>-83.75</v>
      </c>
      <c r="W92" s="188" t="n">
        <v>45322</v>
      </c>
      <c r="X92" s="101" t="inlineStr">
        <is>
          <t>Fixed&gt;500pcs</t>
        </is>
      </c>
      <c r="Y92" s="186" t="n">
        <v>83.75</v>
      </c>
      <c r="Z92" s="187" t="n">
        <v>319.0029125</v>
      </c>
      <c r="AA92" s="189" t="n"/>
      <c r="AB92" s="189" t="n"/>
    </row>
    <row r="93" ht="18" customHeight="1">
      <c r="A93" s="107" t="n">
        <v>90</v>
      </c>
      <c r="B93" s="143">
        <f>I93&amp;"x"&amp;J93</f>
        <v/>
      </c>
      <c r="C93" s="101" t="inlineStr">
        <is>
          <t>|0200220810|22.20|0.00|1.400|0.0005927NBC</t>
        </is>
      </c>
      <c r="D93" s="101" t="inlineStr">
        <is>
          <t>|0200220810|22.20|0.00|1.400|0.000</t>
        </is>
      </c>
      <c r="E93" s="101" t="inlineStr">
        <is>
          <t>KMV||||||||||||</t>
        </is>
      </c>
      <c r="F93" s="101" t="inlineStr">
        <is>
          <t>STKM13A</t>
        </is>
      </c>
      <c r="G93" s="101" t="inlineStr">
        <is>
          <t>NBC</t>
        </is>
      </c>
      <c r="H93" s="101" t="inlineStr">
        <is>
          <t>P</t>
        </is>
      </c>
      <c r="I93" s="101" t="inlineStr">
        <is>
          <t>22.2</t>
        </is>
      </c>
      <c r="J93" s="101" t="inlineStr">
        <is>
          <t>0.00</t>
        </is>
      </c>
      <c r="K93" s="101" t="inlineStr">
        <is>
          <t>1.40</t>
        </is>
      </c>
      <c r="L93" s="101" t="inlineStr">
        <is>
          <t>5927</t>
        </is>
      </c>
      <c r="M93" s="185" t="n">
        <v>0.718</v>
      </c>
      <c r="N93" s="101" t="inlineStr">
        <is>
          <t>C</t>
        </is>
      </c>
      <c r="O93" s="186" t="inlineStr">
        <is>
          <t>192-5927-----------</t>
        </is>
      </c>
      <c r="P93" s="186" t="n">
        <v>62.74193548387097</v>
      </c>
      <c r="Q93" s="101" t="n"/>
      <c r="R93" s="101" t="inlineStr"/>
      <c r="S93" s="101" t="n"/>
      <c r="T93" s="186" t="n">
        <v>66</v>
      </c>
      <c r="U93" s="187" t="n">
        <v>280.8686760000001</v>
      </c>
      <c r="V93" s="186" t="n">
        <v>-59.90322580645162</v>
      </c>
      <c r="W93" s="188" t="n">
        <v>45351</v>
      </c>
      <c r="X93" s="101" t="inlineStr"/>
      <c r="Y93" s="186" t="n">
        <v>0</v>
      </c>
      <c r="Z93" s="187" t="n">
        <v>0</v>
      </c>
      <c r="AA93" s="189" t="n"/>
      <c r="AB93" s="189" t="n"/>
    </row>
    <row r="94" ht="18" customHeight="1">
      <c r="A94" s="107" t="n">
        <v>91</v>
      </c>
      <c r="B94" s="143">
        <f>I94&amp;"x"&amp;J94</f>
        <v/>
      </c>
      <c r="C94" s="101" t="inlineStr">
        <is>
          <t>|0200220810|22.20|0.00|1.400|0.0005771NBC</t>
        </is>
      </c>
      <c r="D94" s="101" t="inlineStr">
        <is>
          <t>|0200220810|22.20|0.00|1.400|0.000</t>
        </is>
      </c>
      <c r="E94" s="101" t="inlineStr">
        <is>
          <t>KMV||||||||||||</t>
        </is>
      </c>
      <c r="F94" s="101" t="inlineStr">
        <is>
          <t>STKM13A</t>
        </is>
      </c>
      <c r="G94" s="101" t="inlineStr">
        <is>
          <t>NBC</t>
        </is>
      </c>
      <c r="H94" s="101" t="inlineStr">
        <is>
          <t>P</t>
        </is>
      </c>
      <c r="I94" s="101" t="inlineStr">
        <is>
          <t>22.2</t>
        </is>
      </c>
      <c r="J94" s="101" t="inlineStr">
        <is>
          <t>0.00</t>
        </is>
      </c>
      <c r="K94" s="101" t="inlineStr">
        <is>
          <t>1.40</t>
        </is>
      </c>
      <c r="L94" s="101" t="inlineStr">
        <is>
          <t>5771</t>
        </is>
      </c>
      <c r="M94" s="185" t="n">
        <v>0.718</v>
      </c>
      <c r="N94" s="101" t="inlineStr">
        <is>
          <t>C</t>
        </is>
      </c>
      <c r="O94" s="186" t="inlineStr">
        <is>
          <t>256-5771-----------</t>
        </is>
      </c>
      <c r="P94" s="186" t="n">
        <v>33.04347826086956</v>
      </c>
      <c r="Q94" s="101" t="n"/>
      <c r="R94" s="101" t="inlineStr"/>
      <c r="S94" s="101" t="n"/>
      <c r="T94" s="186" t="n">
        <v>338</v>
      </c>
      <c r="U94" s="187" t="n">
        <v>1400.529364</v>
      </c>
      <c r="V94" s="186" t="e">
        <v>#N/A</v>
      </c>
      <c r="W94" s="192" t="inlineStr"/>
      <c r="X94" s="101" t="inlineStr"/>
      <c r="Y94" s="186" t="n">
        <v>0</v>
      </c>
      <c r="Z94" s="187" t="n">
        <v>0</v>
      </c>
      <c r="AA94" s="189" t="n"/>
      <c r="AB94" s="189" t="n"/>
    </row>
    <row r="95" ht="18" customHeight="1">
      <c r="A95" s="107" t="n">
        <v>92</v>
      </c>
      <c r="B95" s="143">
        <f>I95&amp;"x"&amp;J95</f>
        <v/>
      </c>
      <c r="C95" s="101" t="inlineStr">
        <is>
          <t>|0200220810|22.20|0.00|1.400|0.0005267NBC</t>
        </is>
      </c>
      <c r="D95" s="101" t="inlineStr">
        <is>
          <t>|0200220810|22.20|0.00|1.400|0.000</t>
        </is>
      </c>
      <c r="E95" s="101" t="inlineStr">
        <is>
          <t>KMV||KMV||||||||||</t>
        </is>
      </c>
      <c r="F95" s="101" t="inlineStr">
        <is>
          <t>STKM13A</t>
        </is>
      </c>
      <c r="G95" s="101" t="inlineStr">
        <is>
          <t>NBC</t>
        </is>
      </c>
      <c r="H95" s="101" t="inlineStr">
        <is>
          <t>P</t>
        </is>
      </c>
      <c r="I95" s="101" t="inlineStr">
        <is>
          <t>22.2</t>
        </is>
      </c>
      <c r="J95" s="101" t="inlineStr">
        <is>
          <t>0.00</t>
        </is>
      </c>
      <c r="K95" s="101" t="inlineStr">
        <is>
          <t>1.40</t>
        </is>
      </c>
      <c r="L95" s="101" t="inlineStr">
        <is>
          <t>5267</t>
        </is>
      </c>
      <c r="M95" s="185" t="n">
        <v>0.718</v>
      </c>
      <c r="N95" s="101" t="inlineStr">
        <is>
          <t>C</t>
        </is>
      </c>
      <c r="O95" s="186" t="inlineStr">
        <is>
          <t>2595-5267-641----------</t>
        </is>
      </c>
      <c r="P95" s="186" t="n">
        <v>311.25</v>
      </c>
      <c r="Q95" s="101" t="n"/>
      <c r="R95" s="101" t="inlineStr"/>
      <c r="S95" s="101" t="n"/>
      <c r="T95" s="186" t="n">
        <v>527</v>
      </c>
      <c r="U95" s="187" t="n">
        <v>1992.959062</v>
      </c>
      <c r="V95" s="186" t="n">
        <v>-142.25</v>
      </c>
      <c r="W95" s="192" t="n">
        <v>45351</v>
      </c>
      <c r="X95" s="101" t="inlineStr"/>
      <c r="Y95" s="186" t="n">
        <v>0</v>
      </c>
      <c r="Z95" s="187" t="n">
        <v>0</v>
      </c>
      <c r="AA95" s="189" t="n"/>
      <c r="AB95" s="189" t="n"/>
    </row>
    <row r="96" ht="18" customHeight="1">
      <c r="A96" s="107" t="n">
        <v>93</v>
      </c>
      <c r="B96" s="143">
        <f>I96&amp;"x"&amp;J96</f>
        <v/>
      </c>
      <c r="C96" s="101" t="inlineStr">
        <is>
          <t>|0200220810|22.20|0.00|1.400|0.0005973NBC</t>
        </is>
      </c>
      <c r="D96" s="101" t="inlineStr">
        <is>
          <t>|0200220810|22.20|0.00|1.400|0.000</t>
        </is>
      </c>
      <c r="E96" s="101" t="inlineStr">
        <is>
          <t>KMV||||||||||||</t>
        </is>
      </c>
      <c r="F96" s="101" t="inlineStr">
        <is>
          <t>STKM13A</t>
        </is>
      </c>
      <c r="G96" s="101" t="inlineStr">
        <is>
          <t>NBC</t>
        </is>
      </c>
      <c r="H96" s="101" t="inlineStr">
        <is>
          <t>P</t>
        </is>
      </c>
      <c r="I96" s="101" t="inlineStr">
        <is>
          <t>22.2</t>
        </is>
      </c>
      <c r="J96" s="101" t="inlineStr">
        <is>
          <t>0.00</t>
        </is>
      </c>
      <c r="K96" s="101" t="inlineStr">
        <is>
          <t>1.40</t>
        </is>
      </c>
      <c r="L96" s="101" t="inlineStr">
        <is>
          <t>5973</t>
        </is>
      </c>
      <c r="M96" s="185" t="n">
        <v>0.718</v>
      </c>
      <c r="N96" s="101" t="inlineStr">
        <is>
          <t>C</t>
        </is>
      </c>
      <c r="O96" s="186" t="inlineStr">
        <is>
          <t>293-5973-----------</t>
        </is>
      </c>
      <c r="P96" s="186" t="n">
        <v>50.15</v>
      </c>
      <c r="Q96" s="101" t="n"/>
      <c r="R96" s="101" t="inlineStr"/>
      <c r="S96" s="101" t="n"/>
      <c r="T96" s="186" t="n">
        <v>84</v>
      </c>
      <c r="U96" s="187" t="n">
        <v>360.243576</v>
      </c>
      <c r="V96" s="186" t="n">
        <v>-32.15</v>
      </c>
      <c r="W96" s="192" t="n">
        <v>45351</v>
      </c>
      <c r="X96" s="101" t="inlineStr"/>
      <c r="Y96" s="186" t="n">
        <v>0</v>
      </c>
      <c r="Z96" s="187" t="n">
        <v>0</v>
      </c>
      <c r="AA96" s="189" t="n"/>
      <c r="AB96" s="189" t="n"/>
    </row>
    <row r="97" ht="18" customHeight="1">
      <c r="A97" s="107" t="n">
        <v>94</v>
      </c>
      <c r="B97" s="143">
        <f>I97&amp;"x"&amp;J97</f>
        <v/>
      </c>
      <c r="C97" s="101" t="inlineStr">
        <is>
          <t>|0200220810|22.20|0.00|1.400|0.0005671NBC</t>
        </is>
      </c>
      <c r="D97" s="101" t="inlineStr">
        <is>
          <t>|0200220810|22.20|0.00|1.400|0.000</t>
        </is>
      </c>
      <c r="E97" s="101" t="inlineStr">
        <is>
          <t>|KMV|||||||||||</t>
        </is>
      </c>
      <c r="F97" s="101" t="inlineStr">
        <is>
          <t>STKM13A</t>
        </is>
      </c>
      <c r="G97" s="101" t="inlineStr">
        <is>
          <t>NBC</t>
        </is>
      </c>
      <c r="H97" s="101" t="inlineStr">
        <is>
          <t>P</t>
        </is>
      </c>
      <c r="I97" s="101" t="inlineStr">
        <is>
          <t>22.2</t>
        </is>
      </c>
      <c r="J97" s="101" t="inlineStr">
        <is>
          <t>0.00</t>
        </is>
      </c>
      <c r="K97" s="101" t="inlineStr">
        <is>
          <t>1.40</t>
        </is>
      </c>
      <c r="L97" s="101" t="inlineStr">
        <is>
          <t>5671</t>
        </is>
      </c>
      <c r="M97" s="185" t="n">
        <v>0.718</v>
      </c>
      <c r="N97" s="101" t="inlineStr">
        <is>
          <t>P/E</t>
        </is>
      </c>
      <c r="O97" s="186" t="inlineStr">
        <is>
          <t>5671-620-----------</t>
        </is>
      </c>
      <c r="P97" s="186" t="n">
        <v>54.88888888888889</v>
      </c>
      <c r="Q97" s="101" t="n"/>
      <c r="R97" s="101" t="inlineStr"/>
      <c r="S97" s="101" t="n"/>
      <c r="T97" s="186" t="n">
        <v>92</v>
      </c>
      <c r="U97" s="187" t="n">
        <v>374.603576</v>
      </c>
      <c r="V97" s="186" t="n">
        <v>-36.22222222222221</v>
      </c>
      <c r="W97" s="188" t="n">
        <v>45351</v>
      </c>
      <c r="X97" s="101" t="inlineStr"/>
      <c r="Y97" s="186" t="n">
        <v>0</v>
      </c>
      <c r="Z97" s="187" t="n">
        <v>0</v>
      </c>
      <c r="AA97" s="189" t="n"/>
      <c r="AB97" s="189" t="n"/>
    </row>
    <row r="98" ht="18" customHeight="1">
      <c r="A98" s="107" t="n">
        <v>95</v>
      </c>
      <c r="B98" s="143">
        <f>I98&amp;"x"&amp;J98</f>
        <v/>
      </c>
      <c r="C98" s="101" t="inlineStr">
        <is>
          <t>|0200220810|22.20|0.00|1.400|0.0005860NBC</t>
        </is>
      </c>
      <c r="D98" s="101" t="inlineStr">
        <is>
          <t>|0200220810|22.20|0.00|1.400|0.000</t>
        </is>
      </c>
      <c r="E98" s="101" t="inlineStr">
        <is>
          <t>||||||||||||</t>
        </is>
      </c>
      <c r="F98" s="101" t="inlineStr">
        <is>
          <t>STKM13A</t>
        </is>
      </c>
      <c r="G98" s="101" t="inlineStr">
        <is>
          <t>NBC</t>
        </is>
      </c>
      <c r="H98" s="101" t="inlineStr">
        <is>
          <t>P</t>
        </is>
      </c>
      <c r="I98" s="101" t="inlineStr">
        <is>
          <t>22.2</t>
        </is>
      </c>
      <c r="J98" s="101" t="inlineStr">
        <is>
          <t>0.00</t>
        </is>
      </c>
      <c r="K98" s="101" t="inlineStr">
        <is>
          <t>1.40</t>
        </is>
      </c>
      <c r="L98" s="101" t="inlineStr">
        <is>
          <t>5860</t>
        </is>
      </c>
      <c r="M98" s="185" t="n">
        <v>0.718</v>
      </c>
      <c r="N98" s="101" t="inlineStr">
        <is>
          <t>P/E</t>
        </is>
      </c>
      <c r="O98" s="101" t="inlineStr">
        <is>
          <t>5860------------</t>
        </is>
      </c>
      <c r="P98" s="186" t="n">
        <v>0</v>
      </c>
      <c r="Q98" s="101" t="n"/>
      <c r="R98" s="101" t="inlineStr"/>
      <c r="S98" s="101" t="n"/>
      <c r="T98" s="186" t="n">
        <v>89</v>
      </c>
      <c r="U98" s="186" t="n">
        <v>374.46572</v>
      </c>
      <c r="V98" s="186" t="e">
        <v>#N/A</v>
      </c>
      <c r="W98" s="188" t="inlineStr"/>
      <c r="X98" s="101" t="inlineStr"/>
      <c r="Y98" s="186" t="n">
        <v>0</v>
      </c>
      <c r="Z98" s="186" t="n">
        <v>0</v>
      </c>
      <c r="AA98" s="189" t="n"/>
      <c r="AB98" s="189" t="n"/>
    </row>
    <row r="99" ht="18" customHeight="1">
      <c r="A99" s="107" t="n">
        <v>96</v>
      </c>
      <c r="B99" s="143">
        <f>I99&amp;"x"&amp;J99</f>
        <v/>
      </c>
      <c r="C99" s="101" t="inlineStr">
        <is>
          <t>|0200220810|22.20|0.00|1.600|0.0005922NBC</t>
        </is>
      </c>
      <c r="D99" s="101" t="inlineStr">
        <is>
          <t>|0200220810|22.20|0.00|1.600|0.000</t>
        </is>
      </c>
      <c r="E99" s="101" t="inlineStr">
        <is>
          <t>KMV||||||||||||</t>
        </is>
      </c>
      <c r="F99" s="101" t="inlineStr">
        <is>
          <t>STKM13A</t>
        </is>
      </c>
      <c r="G99" s="101" t="inlineStr">
        <is>
          <t>NBC</t>
        </is>
      </c>
      <c r="H99" s="101" t="inlineStr">
        <is>
          <t>P</t>
        </is>
      </c>
      <c r="I99" s="101" t="inlineStr">
        <is>
          <t>22.2</t>
        </is>
      </c>
      <c r="J99" s="101" t="inlineStr">
        <is>
          <t>0.00</t>
        </is>
      </c>
      <c r="K99" s="101" t="inlineStr">
        <is>
          <t>1.60</t>
        </is>
      </c>
      <c r="L99" s="101" t="inlineStr">
        <is>
          <t>5922</t>
        </is>
      </c>
      <c r="M99" s="185" t="n">
        <v>0.8129999999999999</v>
      </c>
      <c r="N99" s="101" t="inlineStr">
        <is>
          <t>C</t>
        </is>
      </c>
      <c r="O99" s="186" t="inlineStr">
        <is>
          <t>175-5922-----------</t>
        </is>
      </c>
      <c r="P99" s="186" t="n">
        <v>21.88235294117647</v>
      </c>
      <c r="Q99" s="101" t="n"/>
      <c r="R99" s="101" t="inlineStr"/>
      <c r="S99" s="101" t="n"/>
      <c r="T99" s="186" t="n">
        <v>81</v>
      </c>
      <c r="U99" s="187" t="n">
        <v>389.981466</v>
      </c>
      <c r="V99" s="186" t="e">
        <v>#N/A</v>
      </c>
      <c r="W99" s="192" t="inlineStr"/>
      <c r="X99" s="101" t="inlineStr"/>
      <c r="Y99" s="186" t="n">
        <v>0</v>
      </c>
      <c r="Z99" s="187" t="n">
        <v>0</v>
      </c>
      <c r="AA99" s="189" t="n"/>
      <c r="AB99" s="189" t="n"/>
    </row>
    <row r="100" ht="18" customHeight="1">
      <c r="A100" s="107" t="n">
        <v>97</v>
      </c>
      <c r="B100" s="143">
        <f>I100&amp;"x"&amp;J100</f>
        <v/>
      </c>
      <c r="C100" s="101" t="inlineStr">
        <is>
          <t>|0200220810|22.20|0.00|1.600|0.0006019NBC</t>
        </is>
      </c>
      <c r="D100" s="101" t="inlineStr">
        <is>
          <t>|0200220810|22.20|0.00|1.600|0.000</t>
        </is>
      </c>
      <c r="E100" s="101" t="inlineStr">
        <is>
          <t>KMV||||||||||||</t>
        </is>
      </c>
      <c r="F100" s="101" t="inlineStr">
        <is>
          <t>STKM13A</t>
        </is>
      </c>
      <c r="G100" s="101" t="inlineStr">
        <is>
          <t>NBC</t>
        </is>
      </c>
      <c r="H100" s="101" t="inlineStr">
        <is>
          <t>P</t>
        </is>
      </c>
      <c r="I100" s="101" t="inlineStr">
        <is>
          <t>22.2</t>
        </is>
      </c>
      <c r="J100" s="101" t="inlineStr">
        <is>
          <t>0.00</t>
        </is>
      </c>
      <c r="K100" s="101" t="inlineStr">
        <is>
          <t>1.60</t>
        </is>
      </c>
      <c r="L100" s="101" t="inlineStr">
        <is>
          <t>6019</t>
        </is>
      </c>
      <c r="M100" s="185" t="n">
        <v>0.8129999999999999</v>
      </c>
      <c r="N100" s="101" t="inlineStr">
        <is>
          <t>C</t>
        </is>
      </c>
      <c r="O100" s="186" t="inlineStr">
        <is>
          <t>236-6019-----------</t>
        </is>
      </c>
      <c r="P100" s="186" t="n">
        <v>27.69230769230769</v>
      </c>
      <c r="Q100" s="101" t="n"/>
      <c r="R100" s="101" t="inlineStr"/>
      <c r="S100" s="101" t="n"/>
      <c r="T100" s="186" t="n">
        <v>129</v>
      </c>
      <c r="U100" s="187" t="n">
        <v>631.2546630000001</v>
      </c>
      <c r="V100" s="186" t="e">
        <v>#N/A</v>
      </c>
      <c r="W100" s="188" t="inlineStr"/>
      <c r="X100" s="101" t="inlineStr"/>
      <c r="Y100" s="186" t="n">
        <v>0</v>
      </c>
      <c r="Z100" s="187" t="n">
        <v>0</v>
      </c>
      <c r="AA100" s="189" t="n"/>
      <c r="AB100" s="189" t="n"/>
    </row>
    <row r="101" ht="18" customHeight="1">
      <c r="A101" s="107" t="n">
        <v>98</v>
      </c>
      <c r="B101" s="143">
        <f>I101&amp;"x"&amp;J101</f>
        <v/>
      </c>
      <c r="C101" s="101" t="inlineStr">
        <is>
          <t>|0200220810|22.20|0.00|2.000|0.0005905NBC</t>
        </is>
      </c>
      <c r="D101" s="101" t="inlineStr">
        <is>
          <t>|0200220810|22.20|0.00|2.000|0.000</t>
        </is>
      </c>
      <c r="E101" s="101" t="inlineStr">
        <is>
          <t>TOYOTA||||||||||||</t>
        </is>
      </c>
      <c r="F101" s="101" t="inlineStr">
        <is>
          <t>STKM13A</t>
        </is>
      </c>
      <c r="G101" s="101" t="inlineStr">
        <is>
          <t>NBC</t>
        </is>
      </c>
      <c r="H101" s="101" t="inlineStr">
        <is>
          <t>P</t>
        </is>
      </c>
      <c r="I101" s="101" t="inlineStr">
        <is>
          <t>22.2</t>
        </is>
      </c>
      <c r="J101" s="101" t="inlineStr">
        <is>
          <t>0.00</t>
        </is>
      </c>
      <c r="K101" s="101" t="inlineStr">
        <is>
          <t>2.00</t>
        </is>
      </c>
      <c r="L101" s="101" t="inlineStr">
        <is>
          <t>5905</t>
        </is>
      </c>
      <c r="M101" s="185" t="n">
        <v>0.996</v>
      </c>
      <c r="N101" s="101" t="inlineStr">
        <is>
          <t>C</t>
        </is>
      </c>
      <c r="O101" s="186" t="inlineStr">
        <is>
          <t>416-5905-----------</t>
        </is>
      </c>
      <c r="P101" s="186" t="n">
        <v>80</v>
      </c>
      <c r="Q101" s="101" t="n"/>
      <c r="R101" s="101" t="inlineStr"/>
      <c r="S101" s="101" t="n"/>
      <c r="T101" s="186" t="n">
        <v>378</v>
      </c>
      <c r="U101" s="187" t="n">
        <v>2223.16164</v>
      </c>
      <c r="V101" s="186" t="e">
        <v>#N/A</v>
      </c>
      <c r="W101" s="192" t="inlineStr"/>
      <c r="X101" s="101" t="inlineStr"/>
      <c r="Y101" s="186" t="n">
        <v>0</v>
      </c>
      <c r="Z101" s="187" t="n">
        <v>0</v>
      </c>
      <c r="AA101" s="189" t="n"/>
      <c r="AB101" s="189" t="n"/>
    </row>
    <row r="102" ht="18" customHeight="1">
      <c r="A102" s="107" t="n">
        <v>99</v>
      </c>
      <c r="B102" s="143">
        <f>I102&amp;"x"&amp;J102</f>
        <v/>
      </c>
      <c r="C102" s="101" t="inlineStr">
        <is>
          <t>|0200230841|25.40|0.00|1.200|0.0005538NBC</t>
        </is>
      </c>
      <c r="D102" s="101" t="inlineStr">
        <is>
          <t>|0200230841|25.40|0.00|1.200|0.000</t>
        </is>
      </c>
      <c r="E102" s="101" t="inlineStr">
        <is>
          <t>TOYOTA||||||||||||</t>
        </is>
      </c>
      <c r="F102" s="101" t="inlineStr">
        <is>
          <t>STKM13A</t>
        </is>
      </c>
      <c r="G102" s="101" t="inlineStr">
        <is>
          <t>NBC</t>
        </is>
      </c>
      <c r="H102" s="101" t="inlineStr">
        <is>
          <t>C</t>
        </is>
      </c>
      <c r="I102" s="101" t="inlineStr">
        <is>
          <t>25.4</t>
        </is>
      </c>
      <c r="J102" s="101" t="inlineStr">
        <is>
          <t>0.00</t>
        </is>
      </c>
      <c r="K102" s="101" t="inlineStr">
        <is>
          <t>1.20</t>
        </is>
      </c>
      <c r="L102" s="101" t="inlineStr">
        <is>
          <t>5538</t>
        </is>
      </c>
      <c r="M102" s="185" t="n">
        <v>0.716</v>
      </c>
      <c r="N102" s="101" t="inlineStr">
        <is>
          <t>C</t>
        </is>
      </c>
      <c r="O102" s="186" t="inlineStr">
        <is>
          <t>1097-5538-----------</t>
        </is>
      </c>
      <c r="P102" s="186" t="n">
        <v>60</v>
      </c>
      <c r="Q102" s="101" t="n"/>
      <c r="R102" s="101" t="inlineStr"/>
      <c r="S102" s="101" t="n"/>
      <c r="T102" s="186" t="n">
        <v>182</v>
      </c>
      <c r="U102" s="187" t="n">
        <v>721.6678559999999</v>
      </c>
      <c r="V102" s="186" t="e">
        <v>#N/A</v>
      </c>
      <c r="W102" s="192" t="inlineStr"/>
      <c r="X102" s="101" t="inlineStr"/>
      <c r="Y102" s="186" t="n">
        <v>0</v>
      </c>
      <c r="Z102" s="187" t="n">
        <v>0</v>
      </c>
      <c r="AA102" s="189" t="n"/>
      <c r="AB102" s="189" t="n"/>
    </row>
    <row r="103" ht="18" customHeight="1">
      <c r="A103" s="107" t="n">
        <v>100</v>
      </c>
      <c r="B103" s="143">
        <f>I103&amp;"x"&amp;J103</f>
        <v/>
      </c>
      <c r="C103" s="101" t="inlineStr">
        <is>
          <t>|0200230841|25.40|0.00|1.200|0.0005165NBC</t>
        </is>
      </c>
      <c r="D103" s="101" t="inlineStr">
        <is>
          <t>|0200230841|25.40|0.00|1.200|0.000</t>
        </is>
      </c>
      <c r="E103" s="101" t="inlineStr">
        <is>
          <t>TOYOTA||||||||||||</t>
        </is>
      </c>
      <c r="F103" s="101" t="inlineStr">
        <is>
          <t>STKM13A</t>
        </is>
      </c>
      <c r="G103" s="101" t="inlineStr">
        <is>
          <t>NBC</t>
        </is>
      </c>
      <c r="H103" s="101" t="inlineStr">
        <is>
          <t>C</t>
        </is>
      </c>
      <c r="I103" s="101" t="inlineStr">
        <is>
          <t>25.4</t>
        </is>
      </c>
      <c r="J103" s="101" t="inlineStr">
        <is>
          <t>0.00</t>
        </is>
      </c>
      <c r="K103" s="101" t="inlineStr">
        <is>
          <t>1.20</t>
        </is>
      </c>
      <c r="L103" s="101" t="inlineStr">
        <is>
          <t>5165</t>
        </is>
      </c>
      <c r="M103" s="185" t="n">
        <v>0.716</v>
      </c>
      <c r="N103" s="101" t="inlineStr">
        <is>
          <t>C</t>
        </is>
      </c>
      <c r="O103" s="186" t="inlineStr">
        <is>
          <t>1271-5165-----------</t>
        </is>
      </c>
      <c r="P103" s="186" t="n">
        <v>860</v>
      </c>
      <c r="Q103" s="101" t="n"/>
      <c r="R103" s="101" t="inlineStr"/>
      <c r="S103" s="101" t="n"/>
      <c r="T103" s="186" t="n">
        <v>986</v>
      </c>
      <c r="U103" s="187" t="n">
        <v>3646.36604</v>
      </c>
      <c r="V103" s="186" t="n">
        <v>-154</v>
      </c>
      <c r="W103" s="192" t="n">
        <v>45351</v>
      </c>
      <c r="X103" s="101" t="inlineStr"/>
      <c r="Y103" s="186" t="n">
        <v>0</v>
      </c>
      <c r="Z103" s="187" t="n">
        <v>0</v>
      </c>
      <c r="AA103" s="189" t="n"/>
      <c r="AB103" s="189" t="n"/>
    </row>
    <row r="104" ht="18" customHeight="1">
      <c r="A104" s="107" t="n">
        <v>101</v>
      </c>
      <c r="B104" s="143">
        <f>I104&amp;"x"&amp;J104</f>
        <v/>
      </c>
      <c r="C104" s="101" t="inlineStr">
        <is>
          <t>|0200230841|25.40|0.00|1.200|0.0005995NBC</t>
        </is>
      </c>
      <c r="D104" s="101" t="inlineStr">
        <is>
          <t>|0200230841|25.40|0.00|1.200|0.000</t>
        </is>
      </c>
      <c r="E104" s="101" t="inlineStr">
        <is>
          <t>TOYOTA||TOYOTA||||||||||</t>
        </is>
      </c>
      <c r="F104" s="101" t="inlineStr">
        <is>
          <t>STKM13A</t>
        </is>
      </c>
      <c r="G104" s="101" t="inlineStr">
        <is>
          <t>NBC</t>
        </is>
      </c>
      <c r="H104" s="101" t="inlineStr">
        <is>
          <t>C</t>
        </is>
      </c>
      <c r="I104" s="101" t="inlineStr">
        <is>
          <t>25.4</t>
        </is>
      </c>
      <c r="J104" s="101" t="inlineStr">
        <is>
          <t>0.00</t>
        </is>
      </c>
      <c r="K104" s="101" t="inlineStr">
        <is>
          <t>1.20</t>
        </is>
      </c>
      <c r="L104" s="101" t="inlineStr">
        <is>
          <t>5995</t>
        </is>
      </c>
      <c r="M104" s="185" t="n">
        <v>0.716</v>
      </c>
      <c r="N104" s="101" t="inlineStr">
        <is>
          <t>C</t>
        </is>
      </c>
      <c r="O104" s="186" t="inlineStr">
        <is>
          <t>150-5995-742----------</t>
        </is>
      </c>
      <c r="P104" s="186" t="n">
        <v>515.125</v>
      </c>
      <c r="Q104" s="101" t="n"/>
      <c r="R104" s="101" t="inlineStr"/>
      <c r="S104" s="101" t="n"/>
      <c r="T104" s="186" t="n">
        <v>593</v>
      </c>
      <c r="U104" s="187" t="n">
        <v>2545.40506</v>
      </c>
      <c r="V104" s="186" t="n">
        <v>-55.875</v>
      </c>
      <c r="W104" s="188" t="n">
        <v>45351</v>
      </c>
      <c r="X104" s="101" t="inlineStr"/>
      <c r="Y104" s="186" t="n">
        <v>0</v>
      </c>
      <c r="Z104" s="187" t="n">
        <v>0</v>
      </c>
      <c r="AA104" s="189" t="n"/>
      <c r="AB104" s="189" t="n"/>
    </row>
    <row r="105" ht="18" customHeight="1">
      <c r="A105" s="107" t="n">
        <v>102</v>
      </c>
      <c r="B105" s="143">
        <f>I105&amp;"x"&amp;J105</f>
        <v/>
      </c>
      <c r="C105" s="101" t="inlineStr">
        <is>
          <t>|0200230841|25.40|0.00|1.200|0.0006022NBC</t>
        </is>
      </c>
      <c r="D105" s="101" t="inlineStr">
        <is>
          <t>|0200230841|25.40|0.00|1.200|0.000</t>
        </is>
      </c>
      <c r="E105" s="101" t="inlineStr">
        <is>
          <t>TOYOTA||||||||||||</t>
        </is>
      </c>
      <c r="F105" s="101" t="inlineStr">
        <is>
          <t>STKM13A</t>
        </is>
      </c>
      <c r="G105" s="101" t="inlineStr">
        <is>
          <t>NBC</t>
        </is>
      </c>
      <c r="H105" s="101" t="inlineStr">
        <is>
          <t>C</t>
        </is>
      </c>
      <c r="I105" s="101" t="inlineStr">
        <is>
          <t>25.4</t>
        </is>
      </c>
      <c r="J105" s="101" t="inlineStr">
        <is>
          <t>0.00</t>
        </is>
      </c>
      <c r="K105" s="101" t="inlineStr">
        <is>
          <t>1.20</t>
        </is>
      </c>
      <c r="L105" s="101" t="inlineStr">
        <is>
          <t>6022</t>
        </is>
      </c>
      <c r="M105" s="185" t="n">
        <v>0.716</v>
      </c>
      <c r="N105" s="101" t="inlineStr">
        <is>
          <t>C</t>
        </is>
      </c>
      <c r="O105" s="186" t="inlineStr">
        <is>
          <t>457.9-6022-----------</t>
        </is>
      </c>
      <c r="P105" s="186" t="n">
        <v>19.23076923076923</v>
      </c>
      <c r="Q105" s="101" t="n"/>
      <c r="R105" s="101" t="inlineStr"/>
      <c r="S105" s="101" t="n"/>
      <c r="T105" s="186" t="n">
        <v>9</v>
      </c>
      <c r="U105" s="187" t="n">
        <v>38.80576799999999</v>
      </c>
      <c r="V105" s="186" t="n">
        <v>-10.23076923076923</v>
      </c>
      <c r="W105" s="192" t="n">
        <v>45322</v>
      </c>
      <c r="X105" s="101" t="inlineStr"/>
      <c r="Y105" s="186" t="n">
        <v>10.23076923076923</v>
      </c>
      <c r="Z105" s="187" t="n">
        <v>44.11253969230768</v>
      </c>
      <c r="AA105" s="189" t="n"/>
      <c r="AB105" s="189" t="n"/>
    </row>
    <row r="106" ht="18" customHeight="1">
      <c r="A106" s="107" t="n">
        <v>103</v>
      </c>
      <c r="B106" s="143">
        <f>I106&amp;"x"&amp;J106</f>
        <v/>
      </c>
      <c r="C106" s="101" t="inlineStr">
        <is>
          <t>|0200230841|25.40|0.00|1.200|0.0006181NBC</t>
        </is>
      </c>
      <c r="D106" s="101" t="inlineStr">
        <is>
          <t>|0200230841|25.40|0.00|1.200|0.000</t>
        </is>
      </c>
      <c r="E106" s="101" t="inlineStr">
        <is>
          <t>|TOYOTA|||||||||||</t>
        </is>
      </c>
      <c r="F106" s="101" t="inlineStr">
        <is>
          <t>STKM13A</t>
        </is>
      </c>
      <c r="G106" s="101" t="inlineStr">
        <is>
          <t>NBC</t>
        </is>
      </c>
      <c r="H106" s="101" t="inlineStr">
        <is>
          <t>C</t>
        </is>
      </c>
      <c r="I106" s="101" t="inlineStr">
        <is>
          <t>25.4</t>
        </is>
      </c>
      <c r="J106" s="101" t="inlineStr">
        <is>
          <t>0.00</t>
        </is>
      </c>
      <c r="K106" s="101" t="inlineStr">
        <is>
          <t>1.20</t>
        </is>
      </c>
      <c r="L106" s="101" t="inlineStr">
        <is>
          <t>6181</t>
        </is>
      </c>
      <c r="M106" s="185" t="n">
        <v>0.716</v>
      </c>
      <c r="N106" s="101" t="inlineStr">
        <is>
          <t>P/E</t>
        </is>
      </c>
      <c r="O106" s="186" t="inlineStr">
        <is>
          <t>6181-680-----------</t>
        </is>
      </c>
      <c r="P106" s="186" t="n">
        <v>33.33333333333334</v>
      </c>
      <c r="Q106" s="101" t="n"/>
      <c r="R106" s="101" t="inlineStr"/>
      <c r="S106" s="101" t="n"/>
      <c r="T106" s="186" t="n">
        <v>131</v>
      </c>
      <c r="U106" s="187" t="n">
        <v>579.7530759999999</v>
      </c>
      <c r="V106" s="186" t="e">
        <v>#N/A</v>
      </c>
      <c r="W106" s="192" t="inlineStr"/>
      <c r="X106" s="101" t="inlineStr"/>
      <c r="Y106" s="186" t="n">
        <v>0</v>
      </c>
      <c r="Z106" s="187" t="n">
        <v>0</v>
      </c>
      <c r="AA106" s="189" t="n"/>
      <c r="AB106" s="189" t="n"/>
    </row>
    <row r="107" ht="18" customHeight="1">
      <c r="A107" s="107" t="n">
        <v>104</v>
      </c>
      <c r="B107" s="143">
        <f>I107&amp;"x"&amp;J107</f>
        <v/>
      </c>
      <c r="C107" s="101" t="inlineStr">
        <is>
          <t>|0200220810|25.40|0.00|1.400|0.0005487NBC</t>
        </is>
      </c>
      <c r="D107" s="101" t="inlineStr">
        <is>
          <t>|0200220810|25.40|0.00|1.400|0.000</t>
        </is>
      </c>
      <c r="E107" s="101" t="inlineStr">
        <is>
          <t>KMV||||||||||||</t>
        </is>
      </c>
      <c r="F107" s="101" t="inlineStr">
        <is>
          <t>STKM13A</t>
        </is>
      </c>
      <c r="G107" s="101" t="inlineStr">
        <is>
          <t>NBC</t>
        </is>
      </c>
      <c r="H107" s="101" t="inlineStr">
        <is>
          <t>P</t>
        </is>
      </c>
      <c r="I107" s="101" t="inlineStr">
        <is>
          <t>25.4</t>
        </is>
      </c>
      <c r="J107" s="101" t="inlineStr">
        <is>
          <t>0.00</t>
        </is>
      </c>
      <c r="K107" s="101" t="inlineStr">
        <is>
          <t>1.40</t>
        </is>
      </c>
      <c r="L107" s="101" t="inlineStr">
        <is>
          <t>5487</t>
        </is>
      </c>
      <c r="M107" s="185" t="n">
        <v>0.829</v>
      </c>
      <c r="N107" s="101" t="inlineStr">
        <is>
          <t>C</t>
        </is>
      </c>
      <c r="O107" s="186" t="inlineStr">
        <is>
          <t>105-5487-----------</t>
        </is>
      </c>
      <c r="P107" s="186" t="n">
        <v>37.69230769230769</v>
      </c>
      <c r="Q107" s="101" t="n"/>
      <c r="R107" s="101" t="inlineStr"/>
      <c r="S107" s="101" t="n"/>
      <c r="T107" s="186" t="n">
        <v>17</v>
      </c>
      <c r="U107" s="187" t="n">
        <v>77.32829099999999</v>
      </c>
      <c r="V107" s="186" t="n">
        <v>-20.69230769230769</v>
      </c>
      <c r="W107" s="188" t="n">
        <v>45322</v>
      </c>
      <c r="X107" s="101" t="inlineStr"/>
      <c r="Y107" s="186" t="n">
        <v>20.69230769230769</v>
      </c>
      <c r="Z107" s="187" t="n">
        <v>94.12357592307693</v>
      </c>
      <c r="AA107" s="189" t="n"/>
      <c r="AB107" s="189" t="n"/>
    </row>
    <row r="108" ht="18" customHeight="1">
      <c r="A108" s="107" t="n">
        <v>105</v>
      </c>
      <c r="B108" s="143">
        <f>I108&amp;"x"&amp;J108</f>
        <v/>
      </c>
      <c r="C108" s="101" t="inlineStr">
        <is>
          <t>|0200220810|25.40|0.00|1.400|0.0005791NBC</t>
        </is>
      </c>
      <c r="D108" s="101" t="inlineStr">
        <is>
          <t>|0200220810|25.40|0.00|1.400|0.000</t>
        </is>
      </c>
      <c r="E108" s="101" t="inlineStr">
        <is>
          <t>|TOYOTA|||||||||||</t>
        </is>
      </c>
      <c r="F108" s="101" t="inlineStr">
        <is>
          <t>STKM13A</t>
        </is>
      </c>
      <c r="G108" s="101" t="inlineStr">
        <is>
          <t>NBC</t>
        </is>
      </c>
      <c r="H108" s="101" t="inlineStr">
        <is>
          <t>P</t>
        </is>
      </c>
      <c r="I108" s="101" t="inlineStr">
        <is>
          <t>25.4</t>
        </is>
      </c>
      <c r="J108" s="101" t="inlineStr">
        <is>
          <t>0.00</t>
        </is>
      </c>
      <c r="K108" s="101" t="inlineStr">
        <is>
          <t>1.40</t>
        </is>
      </c>
      <c r="L108" s="101" t="inlineStr">
        <is>
          <t>5791</t>
        </is>
      </c>
      <c r="M108" s="185" t="n">
        <v>0.829</v>
      </c>
      <c r="N108" s="101" t="inlineStr">
        <is>
          <t>C</t>
        </is>
      </c>
      <c r="O108" s="186" t="inlineStr">
        <is>
          <t>108-474.5-5791----------</t>
        </is>
      </c>
      <c r="P108" s="186" t="n">
        <v>48.33333333333334</v>
      </c>
      <c r="Q108" s="101" t="n"/>
      <c r="R108" s="101" t="inlineStr"/>
      <c r="S108" s="101" t="n"/>
      <c r="T108" s="186" t="n">
        <v>109</v>
      </c>
      <c r="U108" s="187" t="n">
        <v>523.2805509999999</v>
      </c>
      <c r="V108" s="186" t="e">
        <v>#N/A</v>
      </c>
      <c r="W108" s="192" t="inlineStr"/>
      <c r="X108" s="101" t="inlineStr"/>
      <c r="Y108" s="186" t="n">
        <v>0</v>
      </c>
      <c r="Z108" s="187" t="n">
        <v>0</v>
      </c>
      <c r="AA108" s="189" t="n"/>
      <c r="AB108" s="189" t="n"/>
    </row>
    <row r="109" ht="18" customHeight="1">
      <c r="A109" s="107" t="n">
        <v>106</v>
      </c>
      <c r="B109" s="143">
        <f>I109&amp;"x"&amp;J109</f>
        <v/>
      </c>
      <c r="C109" s="101" t="inlineStr">
        <is>
          <t>|0200220810|25.40|0.00|1.400|0.0005747NBC</t>
        </is>
      </c>
      <c r="D109" s="101" t="inlineStr">
        <is>
          <t>|0200220810|25.40|0.00|1.400|0.000</t>
        </is>
      </c>
      <c r="E109" s="101" t="inlineStr">
        <is>
          <t>KMV||||||||||||</t>
        </is>
      </c>
      <c r="F109" s="101" t="inlineStr">
        <is>
          <t>STKM13A</t>
        </is>
      </c>
      <c r="G109" s="101" t="inlineStr">
        <is>
          <t>NBC</t>
        </is>
      </c>
      <c r="H109" s="101" t="inlineStr">
        <is>
          <t>P</t>
        </is>
      </c>
      <c r="I109" s="101" t="inlineStr">
        <is>
          <t>25.4</t>
        </is>
      </c>
      <c r="J109" s="101" t="inlineStr">
        <is>
          <t>0.00</t>
        </is>
      </c>
      <c r="K109" s="101" t="inlineStr">
        <is>
          <t>1.40</t>
        </is>
      </c>
      <c r="L109" s="101" t="inlineStr">
        <is>
          <t>5747</t>
        </is>
      </c>
      <c r="M109" s="185" t="n">
        <v>0.829</v>
      </c>
      <c r="N109" s="101" t="inlineStr">
        <is>
          <t>C</t>
        </is>
      </c>
      <c r="O109" s="186" t="inlineStr">
        <is>
          <t>186-5747-----------</t>
        </is>
      </c>
      <c r="P109" s="186" t="n">
        <v>34.19354838709678</v>
      </c>
      <c r="Q109" s="101" t="n"/>
      <c r="R109" s="101" t="inlineStr"/>
      <c r="S109" s="101" t="n"/>
      <c r="T109" s="186" t="n">
        <v>28</v>
      </c>
      <c r="U109" s="187" t="n">
        <v>133.399364</v>
      </c>
      <c r="V109" s="186" t="n">
        <v>-6.193548387096776</v>
      </c>
      <c r="W109" s="192" t="n">
        <v>45322</v>
      </c>
      <c r="X109" s="101" t="inlineStr"/>
      <c r="Y109" s="186" t="n">
        <v>6.193548387096776</v>
      </c>
      <c r="Z109" s="187" t="n">
        <v>29.50769341935485</v>
      </c>
      <c r="AA109" s="189" t="n"/>
      <c r="AB109" s="189" t="n"/>
    </row>
    <row r="110" ht="18" customHeight="1">
      <c r="A110" s="107" t="n">
        <v>107</v>
      </c>
      <c r="B110" s="143">
        <f>I110&amp;"x"&amp;J110</f>
        <v/>
      </c>
      <c r="C110" s="101" t="inlineStr">
        <is>
          <t>|0200220810|25.40|0.00|1.400|0.0005874NBC</t>
        </is>
      </c>
      <c r="D110" s="101" t="inlineStr">
        <is>
          <t>|0200220810|25.40|0.00|1.400|0.000</t>
        </is>
      </c>
      <c r="E110" s="101" t="inlineStr">
        <is>
          <t>KMV||||||||||||</t>
        </is>
      </c>
      <c r="F110" s="101" t="inlineStr">
        <is>
          <t>STKM13A</t>
        </is>
      </c>
      <c r="G110" s="101" t="inlineStr">
        <is>
          <t>NBC</t>
        </is>
      </c>
      <c r="H110" s="101" t="inlineStr">
        <is>
          <t>P</t>
        </is>
      </c>
      <c r="I110" s="101" t="inlineStr">
        <is>
          <t>25.4</t>
        </is>
      </c>
      <c r="J110" s="101" t="inlineStr">
        <is>
          <t>0.00</t>
        </is>
      </c>
      <c r="K110" s="101" t="inlineStr">
        <is>
          <t>1.40</t>
        </is>
      </c>
      <c r="L110" s="101" t="inlineStr">
        <is>
          <t>5874</t>
        </is>
      </c>
      <c r="M110" s="185" t="n">
        <v>0.829</v>
      </c>
      <c r="N110" s="101" t="inlineStr">
        <is>
          <t>C</t>
        </is>
      </c>
      <c r="O110" s="186" t="inlineStr">
        <is>
          <t>229-5874-----------</t>
        </is>
      </c>
      <c r="P110" s="186" t="n">
        <v>74.23076923076923</v>
      </c>
      <c r="Q110" s="101" t="n"/>
      <c r="R110" s="101" t="inlineStr"/>
      <c r="S110" s="101" t="n"/>
      <c r="T110" s="186" t="n">
        <v>69</v>
      </c>
      <c r="U110" s="187" t="n">
        <v>335.9986739999999</v>
      </c>
      <c r="V110" s="186" t="n">
        <v>-5.230769230769226</v>
      </c>
      <c r="W110" s="188" t="n">
        <v>45322</v>
      </c>
      <c r="X110" s="101" t="inlineStr"/>
      <c r="Y110" s="186" t="n">
        <v>5.230769230769226</v>
      </c>
      <c r="Z110" s="187" t="n">
        <v>25.47147138461536</v>
      </c>
      <c r="AA110" s="189" t="n"/>
      <c r="AB110" s="189" t="n"/>
    </row>
    <row r="111" ht="18" customHeight="1">
      <c r="A111" s="107" t="n">
        <v>108</v>
      </c>
      <c r="B111" s="143">
        <f>I111&amp;"x"&amp;J111</f>
        <v/>
      </c>
      <c r="C111" s="101" t="inlineStr">
        <is>
          <t>|0200220810|25.40|0.00|1.400|0.0005892NBC</t>
        </is>
      </c>
      <c r="D111" s="101" t="inlineStr">
        <is>
          <t>|0200220810|25.40|0.00|1.400|0.000</t>
        </is>
      </c>
      <c r="E111" s="101" t="inlineStr">
        <is>
          <t>|KMV|||||||||||</t>
        </is>
      </c>
      <c r="F111" s="101" t="inlineStr">
        <is>
          <t>STKM13A</t>
        </is>
      </c>
      <c r="G111" s="101" t="inlineStr">
        <is>
          <t>NBC</t>
        </is>
      </c>
      <c r="H111" s="101" t="inlineStr">
        <is>
          <t>P</t>
        </is>
      </c>
      <c r="I111" s="101" t="inlineStr">
        <is>
          <t>25.4</t>
        </is>
      </c>
      <c r="J111" s="101" t="inlineStr">
        <is>
          <t>0.00</t>
        </is>
      </c>
      <c r="K111" s="101" t="inlineStr">
        <is>
          <t>1.40</t>
        </is>
      </c>
      <c r="L111" s="101" t="inlineStr">
        <is>
          <t>5892</t>
        </is>
      </c>
      <c r="M111" s="185" t="n">
        <v>0.829</v>
      </c>
      <c r="N111" s="101" t="inlineStr">
        <is>
          <t>C</t>
        </is>
      </c>
      <c r="O111" s="186" t="inlineStr">
        <is>
          <t>237-288-5892----------</t>
        </is>
      </c>
      <c r="P111" s="186" t="n">
        <v>54.5</v>
      </c>
      <c r="Q111" s="101" t="n"/>
      <c r="R111" s="101" t="inlineStr"/>
      <c r="S111" s="101" t="n"/>
      <c r="T111" s="186" t="n">
        <v>106</v>
      </c>
      <c r="U111" s="187" t="n">
        <v>517.753608</v>
      </c>
      <c r="V111" s="186" t="n">
        <v>-3</v>
      </c>
      <c r="W111" s="188" t="n">
        <v>45351</v>
      </c>
      <c r="X111" s="101" t="inlineStr"/>
      <c r="Y111" s="186" t="n">
        <v>0</v>
      </c>
      <c r="Z111" s="187" t="n">
        <v>0</v>
      </c>
      <c r="AA111" s="189" t="n"/>
      <c r="AB111" s="189" t="n"/>
    </row>
    <row r="112" ht="18" customHeight="1">
      <c r="A112" s="107" t="n">
        <v>109</v>
      </c>
      <c r="B112" s="143">
        <f>I112&amp;"x"&amp;J112</f>
        <v/>
      </c>
      <c r="C112" s="101" t="inlineStr">
        <is>
          <t>|0200220810|25.40|0.00|1.400|0.0005955NBC</t>
        </is>
      </c>
      <c r="D112" s="101" t="inlineStr">
        <is>
          <t>|0200220810|25.40|0.00|1.400|0.000</t>
        </is>
      </c>
      <c r="E112" s="101" t="inlineStr">
        <is>
          <t>TOYOTA||||||||||||</t>
        </is>
      </c>
      <c r="F112" s="101" t="inlineStr">
        <is>
          <t>STKM13A</t>
        </is>
      </c>
      <c r="G112" s="101" t="inlineStr">
        <is>
          <t>NBC</t>
        </is>
      </c>
      <c r="H112" s="101" t="inlineStr">
        <is>
          <t>P</t>
        </is>
      </c>
      <c r="I112" s="101" t="inlineStr">
        <is>
          <t>25.4</t>
        </is>
      </c>
      <c r="J112" s="101" t="inlineStr">
        <is>
          <t>0.00</t>
        </is>
      </c>
      <c r="K112" s="101" t="inlineStr">
        <is>
          <t>1.40</t>
        </is>
      </c>
      <c r="L112" s="101" t="inlineStr">
        <is>
          <t>5955</t>
        </is>
      </c>
      <c r="M112" s="185" t="n">
        <v>0.829</v>
      </c>
      <c r="N112" s="101" t="inlineStr">
        <is>
          <t>C</t>
        </is>
      </c>
      <c r="O112" s="186" t="inlineStr">
        <is>
          <t>418.1-5955-----------</t>
        </is>
      </c>
      <c r="P112" s="186" t="n">
        <v>135.7142857142857</v>
      </c>
      <c r="Q112" s="101" t="n"/>
      <c r="R112" s="101" t="inlineStr"/>
      <c r="S112" s="101" t="n"/>
      <c r="T112" s="186" t="n">
        <v>232</v>
      </c>
      <c r="U112" s="187" t="n">
        <v>1145.31324</v>
      </c>
      <c r="V112" s="186" t="n">
        <v>-0.1428571428571246</v>
      </c>
      <c r="W112" s="192" t="n">
        <v>45380</v>
      </c>
      <c r="X112" s="101" t="inlineStr"/>
      <c r="Y112" s="186" t="n">
        <v>0</v>
      </c>
      <c r="Z112" s="187" t="n">
        <v>0</v>
      </c>
      <c r="AA112" s="189" t="n"/>
      <c r="AB112" s="189" t="n"/>
    </row>
    <row r="113" ht="18" customHeight="1">
      <c r="A113" s="107" t="n">
        <v>110</v>
      </c>
      <c r="B113" s="143">
        <f>I113&amp;"x"&amp;J113</f>
        <v/>
      </c>
      <c r="C113" s="101" t="inlineStr">
        <is>
          <t>|0200220810|25.40|0.00|1.400|0.0005652NBC</t>
        </is>
      </c>
      <c r="D113" s="101" t="inlineStr">
        <is>
          <t>|0200220810|25.40|0.00|1.400|0.000</t>
        </is>
      </c>
      <c r="E113" s="101" t="inlineStr">
        <is>
          <t>|TOYOTA|||||||||||</t>
        </is>
      </c>
      <c r="F113" s="101" t="inlineStr">
        <is>
          <t>STKM13A</t>
        </is>
      </c>
      <c r="G113" s="101" t="inlineStr">
        <is>
          <t>NBC</t>
        </is>
      </c>
      <c r="H113" s="101" t="inlineStr">
        <is>
          <t>P</t>
        </is>
      </c>
      <c r="I113" s="101" t="inlineStr">
        <is>
          <t>25.4</t>
        </is>
      </c>
      <c r="J113" s="101" t="inlineStr">
        <is>
          <t>0.00</t>
        </is>
      </c>
      <c r="K113" s="101" t="inlineStr">
        <is>
          <t>1.40</t>
        </is>
      </c>
      <c r="L113" s="101" t="inlineStr">
        <is>
          <t>5652</t>
        </is>
      </c>
      <c r="M113" s="185" t="n">
        <v>0.829</v>
      </c>
      <c r="N113" s="101" t="inlineStr">
        <is>
          <t>P/E</t>
        </is>
      </c>
      <c r="O113" s="186" t="inlineStr">
        <is>
          <t>5652-617.8-----------</t>
        </is>
      </c>
      <c r="P113" s="186" t="n">
        <v>200</v>
      </c>
      <c r="Q113" s="101" t="n"/>
      <c r="R113" s="101" t="inlineStr"/>
      <c r="S113" s="101" t="n"/>
      <c r="T113" s="186" t="n">
        <v>237</v>
      </c>
      <c r="U113" s="187" t="n">
        <v>1110.465396</v>
      </c>
      <c r="V113" s="186" t="n">
        <v>-29.66666666666671</v>
      </c>
      <c r="W113" s="192" t="n">
        <v>45351</v>
      </c>
      <c r="X113" s="101" t="inlineStr"/>
      <c r="Y113" s="186" t="n">
        <v>0</v>
      </c>
      <c r="Z113" s="187" t="n">
        <v>0</v>
      </c>
      <c r="AA113" s="189" t="n"/>
      <c r="AB113" s="189" t="n"/>
    </row>
    <row r="114" ht="18" customHeight="1">
      <c r="A114" s="107" t="n">
        <v>111</v>
      </c>
      <c r="B114" s="143">
        <f>I114&amp;"x"&amp;J114</f>
        <v/>
      </c>
      <c r="C114" s="101" t="inlineStr">
        <is>
          <t>|0200220810|25.40|0.00|1.600|0.0005763NBC</t>
        </is>
      </c>
      <c r="D114" s="101" t="inlineStr">
        <is>
          <t>|0200220810|25.40|0.00|1.600|0.000</t>
        </is>
      </c>
      <c r="E114" s="101" t="inlineStr">
        <is>
          <t>TOYOTA|TOYOTA||TOYOTA|||||||||</t>
        </is>
      </c>
      <c r="F114" s="101" t="inlineStr">
        <is>
          <t>STKM13A</t>
        </is>
      </c>
      <c r="G114" s="101" t="inlineStr">
        <is>
          <t>NBC</t>
        </is>
      </c>
      <c r="H114" s="101" t="inlineStr">
        <is>
          <t>P</t>
        </is>
      </c>
      <c r="I114" s="101" t="inlineStr">
        <is>
          <t>25.4</t>
        </is>
      </c>
      <c r="J114" s="101" t="inlineStr">
        <is>
          <t>0.00</t>
        </is>
      </c>
      <c r="K114" s="101" t="inlineStr">
        <is>
          <t>1.60</t>
        </is>
      </c>
      <c r="L114" s="101" t="inlineStr">
        <is>
          <t>5763</t>
        </is>
      </c>
      <c r="M114" s="185" t="n">
        <v>0.9389999999999999</v>
      </c>
      <c r="N114" s="101" t="inlineStr">
        <is>
          <t>C</t>
        </is>
      </c>
      <c r="O114" s="186" t="inlineStr">
        <is>
          <t>515-567-5763-1000---------</t>
        </is>
      </c>
      <c r="P114" s="186" t="n">
        <v>79.18181818181819</v>
      </c>
      <c r="Q114" s="101" t="n"/>
      <c r="R114" s="101" t="inlineStr"/>
      <c r="S114" s="101" t="n"/>
      <c r="T114" s="186" t="n">
        <v>14</v>
      </c>
      <c r="U114" s="187" t="n">
        <v>75.76039799999998</v>
      </c>
      <c r="V114" s="186" t="n">
        <v>-27.90909090909091</v>
      </c>
      <c r="W114" s="192" t="n">
        <v>45266</v>
      </c>
      <c r="X114" s="101" t="inlineStr"/>
      <c r="Y114" s="186" t="n">
        <v>65.18181818181819</v>
      </c>
      <c r="Z114" s="187" t="n">
        <v>352.7286062727272</v>
      </c>
      <c r="AA114" s="189" t="n"/>
      <c r="AB114" s="189" t="n"/>
    </row>
    <row r="115" ht="18" customHeight="1">
      <c r="A115" s="107" t="n">
        <v>112</v>
      </c>
      <c r="B115" s="143">
        <f>I115&amp;"x"&amp;J115</f>
        <v/>
      </c>
      <c r="C115" s="101" t="inlineStr">
        <is>
          <t>|0200220810|25.40|0.00|1.600|0.0006009NBC</t>
        </is>
      </c>
      <c r="D115" s="101" t="inlineStr">
        <is>
          <t>|0200220810|25.40|0.00|1.600|0.000</t>
        </is>
      </c>
      <c r="E115" s="101" t="inlineStr">
        <is>
          <t>TOYOTA||TOYOTA||||||||||</t>
        </is>
      </c>
      <c r="F115" s="101" t="inlineStr">
        <is>
          <t>STKM13A</t>
        </is>
      </c>
      <c r="G115" s="101" t="inlineStr">
        <is>
          <t>NBC</t>
        </is>
      </c>
      <c r="H115" s="101" t="inlineStr">
        <is>
          <t>P</t>
        </is>
      </c>
      <c r="I115" s="101" t="inlineStr">
        <is>
          <t>25.4</t>
        </is>
      </c>
      <c r="J115" s="101" t="inlineStr">
        <is>
          <t>0.00</t>
        </is>
      </c>
      <c r="K115" s="101" t="inlineStr">
        <is>
          <t>1.60</t>
        </is>
      </c>
      <c r="L115" s="101" t="inlineStr">
        <is>
          <t>6009</t>
        </is>
      </c>
      <c r="M115" s="185" t="n">
        <v>0.9389999999999999</v>
      </c>
      <c r="N115" s="101" t="inlineStr">
        <is>
          <t>C</t>
        </is>
      </c>
      <c r="O115" s="186" t="inlineStr">
        <is>
          <t>590-6009-740----------</t>
        </is>
      </c>
      <c r="P115" s="186" t="n">
        <v>302.75</v>
      </c>
      <c r="Q115" s="101" t="n"/>
      <c r="R115" s="101" t="inlineStr"/>
      <c r="S115" s="101" t="n"/>
      <c r="T115" s="186" t="n">
        <v>710</v>
      </c>
      <c r="U115" s="187" t="n">
        <v>4006.14021</v>
      </c>
      <c r="V115" s="186" t="e">
        <v>#N/A</v>
      </c>
      <c r="W115" s="188" t="inlineStr"/>
      <c r="X115" s="101" t="inlineStr"/>
      <c r="Y115" s="186" t="n">
        <v>0</v>
      </c>
      <c r="Z115" s="187" t="n">
        <v>0</v>
      </c>
      <c r="AA115" s="189" t="n"/>
      <c r="AB115" s="189" t="n"/>
    </row>
    <row r="116" ht="18" customHeight="1">
      <c r="A116" s="107" t="n">
        <v>113</v>
      </c>
      <c r="B116" s="143">
        <f>I116&amp;"x"&amp;J116</f>
        <v/>
      </c>
      <c r="C116" s="101" t="inlineStr">
        <is>
          <t>|0200230841|25.40|0.00|1.000|0.0005934NBC</t>
        </is>
      </c>
      <c r="D116" s="101" t="inlineStr">
        <is>
          <t>|0200230841|25.40|0.00|1.000|0.000</t>
        </is>
      </c>
      <c r="E116" s="101" t="inlineStr">
        <is>
          <t>TOYOTA|TOYOTA|||||||||||</t>
        </is>
      </c>
      <c r="F116" s="101" t="inlineStr">
        <is>
          <t>STKM13A</t>
        </is>
      </c>
      <c r="G116" s="101" t="inlineStr">
        <is>
          <t>NBC</t>
        </is>
      </c>
      <c r="H116" s="101" t="inlineStr">
        <is>
          <t>C</t>
        </is>
      </c>
      <c r="I116" s="101" t="inlineStr">
        <is>
          <t>25.4</t>
        </is>
      </c>
      <c r="J116" s="101" t="inlineStr">
        <is>
          <t>0.00</t>
        </is>
      </c>
      <c r="K116" s="101" t="inlineStr">
        <is>
          <t>1.00</t>
        </is>
      </c>
      <c r="L116" s="101" t="inlineStr">
        <is>
          <t>5934</t>
        </is>
      </c>
      <c r="M116" s="185" t="n">
        <v>0.602</v>
      </c>
      <c r="N116" s="101" t="inlineStr">
        <is>
          <t>C</t>
        </is>
      </c>
      <c r="O116" s="186" t="inlineStr">
        <is>
          <t>416.6-435-5934----------</t>
        </is>
      </c>
      <c r="P116" s="186" t="n">
        <v>450</v>
      </c>
      <c r="Q116" s="101" t="n"/>
      <c r="R116" s="101" t="inlineStr"/>
      <c r="S116" s="101" t="n"/>
      <c r="T116" s="186" t="n">
        <v>473</v>
      </c>
      <c r="U116" s="187" t="n">
        <v>1689.682764</v>
      </c>
      <c r="V116" s="186" t="n">
        <v>-105.5714285714286</v>
      </c>
      <c r="W116" s="192" t="n">
        <v>45351</v>
      </c>
      <c r="X116" s="101" t="inlineStr"/>
      <c r="Y116" s="186" t="n">
        <v>0</v>
      </c>
      <c r="Z116" s="187" t="n">
        <v>0</v>
      </c>
      <c r="AA116" s="189" t="n"/>
      <c r="AB116" s="189" t="n"/>
    </row>
    <row r="117" ht="18" customHeight="1">
      <c r="A117" s="107" t="n">
        <v>114</v>
      </c>
      <c r="B117" s="143">
        <f>I117&amp;"x"&amp;J117</f>
        <v/>
      </c>
      <c r="C117" s="101" t="inlineStr">
        <is>
          <t>|0200220810|25.40|0.00|2.600|0.0006115IBC</t>
        </is>
      </c>
      <c r="D117" s="101" t="inlineStr">
        <is>
          <t>|0200220810|25.40|0.00|2.600|0.000</t>
        </is>
      </c>
      <c r="E117" s="101" t="inlineStr">
        <is>
          <t>FULLWEI||||||||||||</t>
        </is>
      </c>
      <c r="F117" s="101" t="inlineStr">
        <is>
          <t>STKM13A</t>
        </is>
      </c>
      <c r="G117" s="101" t="inlineStr">
        <is>
          <t>IBC</t>
        </is>
      </c>
      <c r="H117" s="101" t="inlineStr">
        <is>
          <t>P</t>
        </is>
      </c>
      <c r="I117" s="101" t="inlineStr">
        <is>
          <t>25.4</t>
        </is>
      </c>
      <c r="J117" s="101" t="inlineStr">
        <is>
          <t>0.00</t>
        </is>
      </c>
      <c r="K117" s="101" t="inlineStr">
        <is>
          <t>2.60</t>
        </is>
      </c>
      <c r="L117" s="101" t="inlineStr">
        <is>
          <t>6115</t>
        </is>
      </c>
      <c r="M117" s="185" t="n">
        <v>1.462</v>
      </c>
      <c r="N117" s="101" t="inlineStr">
        <is>
          <t>C</t>
        </is>
      </c>
      <c r="O117" s="186" t="inlineStr">
        <is>
          <t>1010-6115-----------</t>
        </is>
      </c>
      <c r="P117" s="186" t="n">
        <v>0</v>
      </c>
      <c r="Q117" s="101" t="n"/>
      <c r="R117" s="101" t="inlineStr"/>
      <c r="S117" s="101" t="n"/>
      <c r="T117" s="186" t="n">
        <v>417</v>
      </c>
      <c r="U117" s="187" t="n">
        <v>3728.034209999999</v>
      </c>
      <c r="V117" s="186" t="e">
        <v>#N/A</v>
      </c>
      <c r="W117" s="188" t="inlineStr"/>
      <c r="X117" s="101" t="inlineStr"/>
      <c r="Y117" s="186" t="n">
        <v>0</v>
      </c>
      <c r="Z117" s="187" t="n">
        <v>0</v>
      </c>
      <c r="AA117" s="189" t="n"/>
      <c r="AB117" s="189" t="n"/>
    </row>
    <row r="118" ht="18" customHeight="1">
      <c r="A118" s="107" t="n">
        <v>115</v>
      </c>
      <c r="B118" s="143">
        <f>I118&amp;"x"&amp;J118</f>
        <v/>
      </c>
      <c r="C118" s="101" t="inlineStr">
        <is>
          <t>|0200220810|25.40|0.00|2.000|0.0006372NBC</t>
        </is>
      </c>
      <c r="D118" s="101" t="inlineStr">
        <is>
          <t>|0200220810|25.40|0.00|2.000|0.000</t>
        </is>
      </c>
      <c r="E118" s="101" t="inlineStr">
        <is>
          <t>KMV||||||||||||</t>
        </is>
      </c>
      <c r="F118" s="101" t="inlineStr">
        <is>
          <t>STKM13A</t>
        </is>
      </c>
      <c r="G118" s="101" t="inlineStr">
        <is>
          <t>NBC</t>
        </is>
      </c>
      <c r="H118" s="101" t="inlineStr">
        <is>
          <t>P</t>
        </is>
      </c>
      <c r="I118" s="101" t="inlineStr">
        <is>
          <t>25.4</t>
        </is>
      </c>
      <c r="J118" s="101" t="inlineStr">
        <is>
          <t>0.00</t>
        </is>
      </c>
      <c r="K118" s="101" t="inlineStr">
        <is>
          <t>2.00</t>
        </is>
      </c>
      <c r="L118" s="101" t="inlineStr">
        <is>
          <t>6372</t>
        </is>
      </c>
      <c r="M118" s="185" t="n">
        <v>1.154</v>
      </c>
      <c r="N118" s="101" t="inlineStr">
        <is>
          <t>C</t>
        </is>
      </c>
      <c r="O118" s="186" t="inlineStr">
        <is>
          <t>369-6372-----------</t>
        </is>
      </c>
      <c r="P118" s="186" t="n">
        <v>202.3529411764706</v>
      </c>
      <c r="Q118" s="101" t="n"/>
      <c r="R118" s="101" t="inlineStr"/>
      <c r="S118" s="101" t="n"/>
      <c r="T118" s="186" t="n">
        <v>356</v>
      </c>
      <c r="U118" s="187" t="n">
        <v>2617.770528</v>
      </c>
      <c r="V118" s="186" t="n">
        <v>-154.4705882352941</v>
      </c>
      <c r="W118" s="192" t="n">
        <v>45380</v>
      </c>
      <c r="X118" s="101" t="inlineStr"/>
      <c r="Y118" s="186" t="n">
        <v>0</v>
      </c>
      <c r="Z118" s="187" t="n">
        <v>0</v>
      </c>
      <c r="AA118" s="189" t="n"/>
      <c r="AB118" s="189" t="n"/>
    </row>
    <row r="119" ht="18" customHeight="1">
      <c r="A119" s="107" t="n">
        <v>116</v>
      </c>
      <c r="B119" s="143">
        <f>I119&amp;"x"&amp;J119</f>
        <v/>
      </c>
      <c r="C119" s="101" t="inlineStr">
        <is>
          <t>|0200230841|28.60|0.00|1.200|0.0005253NBC</t>
        </is>
      </c>
      <c r="D119" s="101" t="inlineStr">
        <is>
          <t>|0200230841|28.60|0.00|1.200|0.000</t>
        </is>
      </c>
      <c r="E119" s="101" t="inlineStr">
        <is>
          <t>TOYOTA||||||||||||</t>
        </is>
      </c>
      <c r="F119" s="101" t="inlineStr">
        <is>
          <t>STKM13A</t>
        </is>
      </c>
      <c r="G119" s="101" t="inlineStr">
        <is>
          <t>NBC</t>
        </is>
      </c>
      <c r="H119" s="101" t="inlineStr">
        <is>
          <t>C</t>
        </is>
      </c>
      <c r="I119" s="101" t="inlineStr">
        <is>
          <t>28.6</t>
        </is>
      </c>
      <c r="J119" s="101" t="inlineStr">
        <is>
          <t>0.00</t>
        </is>
      </c>
      <c r="K119" s="101" t="inlineStr">
        <is>
          <t>1.20</t>
        </is>
      </c>
      <c r="L119" s="101" t="inlineStr">
        <is>
          <t>5253</t>
        </is>
      </c>
      <c r="M119" s="185" t="n">
        <v>0.8110000000000001</v>
      </c>
      <c r="N119" s="101" t="inlineStr">
        <is>
          <t>C</t>
        </is>
      </c>
      <c r="O119" s="186" t="inlineStr">
        <is>
          <t>1298-5253-----------</t>
        </is>
      </c>
      <c r="P119" s="186" t="n">
        <v>520</v>
      </c>
      <c r="Q119" s="101" t="n"/>
      <c r="R119" s="101" t="inlineStr"/>
      <c r="S119" s="101" t="n"/>
      <c r="T119" s="186" t="n">
        <v>846</v>
      </c>
      <c r="U119" s="187" t="n">
        <v>3604.114818</v>
      </c>
      <c r="V119" s="186" t="e">
        <v>#N/A</v>
      </c>
      <c r="W119" s="192" t="inlineStr"/>
      <c r="X119" s="101" t="inlineStr"/>
      <c r="Y119" s="186" t="n">
        <v>0</v>
      </c>
      <c r="Z119" s="187" t="n">
        <v>0</v>
      </c>
      <c r="AA119" s="189" t="n"/>
      <c r="AB119" s="189" t="n"/>
    </row>
    <row r="120" ht="18" customHeight="1">
      <c r="A120" s="107" t="n">
        <v>117</v>
      </c>
      <c r="B120" s="143">
        <f>I120&amp;"x"&amp;J120</f>
        <v/>
      </c>
      <c r="C120" s="101" t="inlineStr">
        <is>
          <t>|0200230841|28.60|0.00|1.200|0.0005784NBC</t>
        </is>
      </c>
      <c r="D120" s="101" t="inlineStr">
        <is>
          <t>|0200230841|28.60|0.00|1.200|0.000</t>
        </is>
      </c>
      <c r="E120" s="101" t="inlineStr">
        <is>
          <t>TOYOTA||||||||||||</t>
        </is>
      </c>
      <c r="F120" s="101" t="inlineStr">
        <is>
          <t>STKM13A</t>
        </is>
      </c>
      <c r="G120" s="101" t="inlineStr">
        <is>
          <t>NBC</t>
        </is>
      </c>
      <c r="H120" s="101" t="inlineStr">
        <is>
          <t>C</t>
        </is>
      </c>
      <c r="I120" s="101" t="inlineStr">
        <is>
          <t>28.6</t>
        </is>
      </c>
      <c r="J120" s="101" t="inlineStr">
        <is>
          <t>0.00</t>
        </is>
      </c>
      <c r="K120" s="101" t="inlineStr">
        <is>
          <t>1.20</t>
        </is>
      </c>
      <c r="L120" s="101" t="inlineStr">
        <is>
          <t>5784</t>
        </is>
      </c>
      <c r="M120" s="185" t="n">
        <v>0.8110000000000001</v>
      </c>
      <c r="N120" s="101" t="inlineStr">
        <is>
          <t>C</t>
        </is>
      </c>
      <c r="O120" s="186" t="inlineStr">
        <is>
          <t>407.3-5784-----------</t>
        </is>
      </c>
      <c r="P120" s="186" t="n">
        <v>164.2857142857143</v>
      </c>
      <c r="Q120" s="101" t="n"/>
      <c r="R120" s="101" t="inlineStr"/>
      <c r="S120" s="101" t="n"/>
      <c r="T120" s="186" t="n">
        <v>179</v>
      </c>
      <c r="U120" s="187" t="n">
        <v>839.657496</v>
      </c>
      <c r="V120" s="186" t="n">
        <v>-20.99999999999999</v>
      </c>
      <c r="W120" s="192" t="n">
        <v>45351</v>
      </c>
      <c r="X120" s="101" t="inlineStr"/>
      <c r="Y120" s="186" t="n">
        <v>0</v>
      </c>
      <c r="Z120" s="187" t="n">
        <v>0</v>
      </c>
      <c r="AA120" s="189" t="n"/>
      <c r="AB120" s="189" t="n"/>
    </row>
    <row r="121" ht="18" customHeight="1">
      <c r="A121" s="107" t="n">
        <v>118</v>
      </c>
      <c r="B121" s="143">
        <f>I121&amp;"x"&amp;J121</f>
        <v/>
      </c>
      <c r="C121" s="101" t="inlineStr">
        <is>
          <t>|0200230841|28.60|0.00|1.200|0.0005634NBC</t>
        </is>
      </c>
      <c r="D121" s="101" t="inlineStr">
        <is>
          <t>|0200230841|28.60|0.00|1.200|0.000</t>
        </is>
      </c>
      <c r="E121" s="101" t="inlineStr">
        <is>
          <t>|TOYOTA|||||||||||</t>
        </is>
      </c>
      <c r="F121" s="101" t="inlineStr">
        <is>
          <t>STKM13A</t>
        </is>
      </c>
      <c r="G121" s="101" t="inlineStr">
        <is>
          <t>NBC</t>
        </is>
      </c>
      <c r="H121" s="101" t="inlineStr">
        <is>
          <t>C</t>
        </is>
      </c>
      <c r="I121" s="101" t="inlineStr">
        <is>
          <t>28.6</t>
        </is>
      </c>
      <c r="J121" s="101" t="inlineStr">
        <is>
          <t>0.00</t>
        </is>
      </c>
      <c r="K121" s="101" t="inlineStr">
        <is>
          <t>1.20</t>
        </is>
      </c>
      <c r="L121" s="101" t="inlineStr">
        <is>
          <t>5634</t>
        </is>
      </c>
      <c r="M121" s="185" t="n">
        <v>0.8110000000000001</v>
      </c>
      <c r="N121" s="101" t="inlineStr">
        <is>
          <t>P/E</t>
        </is>
      </c>
      <c r="O121" s="186" t="inlineStr">
        <is>
          <t>5634-618.1-----------</t>
        </is>
      </c>
      <c r="P121" s="186" t="n">
        <v>288.8888888888889</v>
      </c>
      <c r="Q121" s="101" t="n"/>
      <c r="R121" s="101" t="inlineStr"/>
      <c r="S121" s="101" t="n"/>
      <c r="T121" s="186" t="n">
        <v>299</v>
      </c>
      <c r="U121" s="187" t="n">
        <v>1366.183026</v>
      </c>
      <c r="V121" s="186" t="n">
        <v>-56.55555555555561</v>
      </c>
      <c r="W121" s="192" t="n">
        <v>45351</v>
      </c>
      <c r="X121" s="101" t="inlineStr"/>
      <c r="Y121" s="186" t="n">
        <v>0</v>
      </c>
      <c r="Z121" s="187" t="n">
        <v>0</v>
      </c>
      <c r="AA121" s="189" t="n"/>
      <c r="AB121" s="189" t="n"/>
    </row>
    <row r="122" ht="18" customHeight="1">
      <c r="A122" s="107" t="n">
        <v>119</v>
      </c>
      <c r="B122" s="143">
        <f>I122&amp;"x"&amp;J122</f>
        <v/>
      </c>
      <c r="C122" s="101" t="inlineStr">
        <is>
          <t>|0200220810|28.60|0.00|1.400|0.0005732NBC</t>
        </is>
      </c>
      <c r="D122" s="101" t="inlineStr">
        <is>
          <t>|0200220810|28.60|0.00|1.400|0.000</t>
        </is>
      </c>
      <c r="E122" s="101" t="inlineStr">
        <is>
          <t>KMV||||||||||||</t>
        </is>
      </c>
      <c r="F122" s="101" t="inlineStr">
        <is>
          <t>STKM13A</t>
        </is>
      </c>
      <c r="G122" s="101" t="inlineStr">
        <is>
          <t>NBC</t>
        </is>
      </c>
      <c r="H122" s="101" t="inlineStr">
        <is>
          <t>P</t>
        </is>
      </c>
      <c r="I122" s="101" t="inlineStr">
        <is>
          <t>28.6</t>
        </is>
      </c>
      <c r="J122" s="101" t="inlineStr">
        <is>
          <t>0.00</t>
        </is>
      </c>
      <c r="K122" s="101" t="inlineStr">
        <is>
          <t>1.40</t>
        </is>
      </c>
      <c r="L122" s="101" t="inlineStr">
        <is>
          <t>5732</t>
        </is>
      </c>
      <c r="M122" s="185" t="n">
        <v>0.9389999999999999</v>
      </c>
      <c r="N122" s="101" t="inlineStr">
        <is>
          <t>C</t>
        </is>
      </c>
      <c r="O122" s="186" t="inlineStr">
        <is>
          <t>266-266.5-5732----------</t>
        </is>
      </c>
      <c r="P122" s="186" t="n">
        <v>34.36363636363637</v>
      </c>
      <c r="Q122" s="101" t="n"/>
      <c r="R122" s="101" t="inlineStr"/>
      <c r="S122" s="101" t="n"/>
      <c r="T122" s="186" t="n">
        <v>165</v>
      </c>
      <c r="U122" s="187" t="n">
        <v>888.0874200000001</v>
      </c>
      <c r="V122" s="186" t="e">
        <v>#N/A</v>
      </c>
      <c r="W122" s="192" t="inlineStr"/>
      <c r="X122" s="101" t="inlineStr"/>
      <c r="Y122" s="186" t="n">
        <v>0</v>
      </c>
      <c r="Z122" s="187" t="n">
        <v>0</v>
      </c>
      <c r="AA122" s="189" t="n"/>
      <c r="AB122" s="189" t="n"/>
    </row>
    <row r="123" ht="18" customHeight="1">
      <c r="A123" s="107" t="n">
        <v>120</v>
      </c>
      <c r="B123" s="143">
        <f>I123&amp;"x"&amp;J123</f>
        <v/>
      </c>
      <c r="C123" s="101" t="inlineStr">
        <is>
          <t>|0200220810|28.60|0.00|3.200|0.0005933IBC</t>
        </is>
      </c>
      <c r="D123" s="101" t="inlineStr">
        <is>
          <t>|0200220810|28.60|0.00|3.200|0.000</t>
        </is>
      </c>
      <c r="E123" s="101" t="inlineStr">
        <is>
          <t>|KMV|||||||||||</t>
        </is>
      </c>
      <c r="F123" s="101" t="inlineStr">
        <is>
          <t>STKM13A</t>
        </is>
      </c>
      <c r="G123" s="101" t="inlineStr">
        <is>
          <t>IBC</t>
        </is>
      </c>
      <c r="H123" s="101" t="inlineStr">
        <is>
          <t>P</t>
        </is>
      </c>
      <c r="I123" s="101" t="inlineStr">
        <is>
          <t>28.6</t>
        </is>
      </c>
      <c r="J123" s="101" t="inlineStr">
        <is>
          <t>0.00</t>
        </is>
      </c>
      <c r="K123" s="101" t="inlineStr">
        <is>
          <t>3.20</t>
        </is>
      </c>
      <c r="L123" s="101" t="inlineStr">
        <is>
          <t>5933</t>
        </is>
      </c>
      <c r="M123" s="185" t="n">
        <v>2.004</v>
      </c>
      <c r="N123" s="101" t="inlineStr">
        <is>
          <t>P/E</t>
        </is>
      </c>
      <c r="O123" s="186" t="inlineStr">
        <is>
          <t>5933-137.2-----------</t>
        </is>
      </c>
      <c r="P123" s="186" t="n">
        <v>37.2093023255814</v>
      </c>
      <c r="Q123" s="101" t="n"/>
      <c r="R123" s="101" t="inlineStr"/>
      <c r="S123" s="101" t="n"/>
      <c r="T123" s="186" t="n">
        <v>22</v>
      </c>
      <c r="U123" s="187" t="n">
        <v>261.574104</v>
      </c>
      <c r="V123" s="186" t="n">
        <v>-15.2093023255814</v>
      </c>
      <c r="W123" s="192" t="n">
        <v>45322</v>
      </c>
      <c r="X123" s="101" t="inlineStr"/>
      <c r="Y123" s="186" t="n">
        <v>15.2093023255814</v>
      </c>
      <c r="Z123" s="187" t="n">
        <v>180.8345285581395</v>
      </c>
      <c r="AA123" s="189" t="n"/>
      <c r="AB123" s="189" t="n"/>
    </row>
    <row r="124" ht="18" customHeight="1">
      <c r="A124" s="107" t="n">
        <v>121</v>
      </c>
      <c r="B124" s="143">
        <f>I124&amp;"x"&amp;J124</f>
        <v/>
      </c>
      <c r="C124" s="101" t="inlineStr">
        <is>
          <t>|0200220810|31.80|0.00|1.600|0.0005568NBC</t>
        </is>
      </c>
      <c r="D124" s="101" t="inlineStr">
        <is>
          <t>|0200220810|31.80|0.00|1.600|0.000</t>
        </is>
      </c>
      <c r="E124" s="101" t="inlineStr">
        <is>
          <t>KMV||||||||||||</t>
        </is>
      </c>
      <c r="F124" s="101" t="inlineStr">
        <is>
          <t>STKM13A</t>
        </is>
      </c>
      <c r="G124" s="101" t="inlineStr">
        <is>
          <t>NBC</t>
        </is>
      </c>
      <c r="H124" s="101" t="inlineStr">
        <is>
          <t>P</t>
        </is>
      </c>
      <c r="I124" s="101" t="inlineStr">
        <is>
          <t>31.8</t>
        </is>
      </c>
      <c r="J124" s="101" t="inlineStr">
        <is>
          <t>0.00</t>
        </is>
      </c>
      <c r="K124" s="101" t="inlineStr">
        <is>
          <t>1.60</t>
        </is>
      </c>
      <c r="L124" s="101" t="inlineStr">
        <is>
          <t>5568</t>
        </is>
      </c>
      <c r="M124" s="185" t="n">
        <v>1.192</v>
      </c>
      <c r="N124" s="101" t="inlineStr">
        <is>
          <t>C</t>
        </is>
      </c>
      <c r="O124" s="186" t="inlineStr">
        <is>
          <t>1097-5568-----------</t>
        </is>
      </c>
      <c r="P124" s="186" t="n">
        <v>75</v>
      </c>
      <c r="Q124" s="101" t="n"/>
      <c r="R124" s="101" t="inlineStr"/>
      <c r="S124" s="101" t="n"/>
      <c r="T124" s="186" t="n">
        <v>235</v>
      </c>
      <c r="U124" s="187" t="n">
        <v>1559.70816</v>
      </c>
      <c r="V124" s="186" t="e">
        <v>#N/A</v>
      </c>
      <c r="W124" s="192" t="inlineStr"/>
      <c r="X124" s="101" t="inlineStr"/>
      <c r="Y124" s="186" t="n">
        <v>0</v>
      </c>
      <c r="Z124" s="187" t="n">
        <v>0</v>
      </c>
      <c r="AA124" s="189" t="n"/>
      <c r="AB124" s="189" t="n"/>
    </row>
    <row r="125" ht="18" customHeight="1">
      <c r="A125" s="107" t="n">
        <v>122</v>
      </c>
      <c r="B125" s="143">
        <f>I125&amp;"x"&amp;J125</f>
        <v/>
      </c>
      <c r="C125" s="101" t="inlineStr">
        <is>
          <t>|0200220810|31.80|0.00|1.600|0.0005661NBC</t>
        </is>
      </c>
      <c r="D125" s="101" t="inlineStr">
        <is>
          <t>|0200220810|31.80|0.00|1.600|0.000</t>
        </is>
      </c>
      <c r="E125" s="101" t="inlineStr">
        <is>
          <t>KMV||KMV||||||||||</t>
        </is>
      </c>
      <c r="F125" s="101" t="inlineStr">
        <is>
          <t>STKM13A</t>
        </is>
      </c>
      <c r="G125" s="101" t="inlineStr">
        <is>
          <t>NBC</t>
        </is>
      </c>
      <c r="H125" s="101" t="inlineStr">
        <is>
          <t>P</t>
        </is>
      </c>
      <c r="I125" s="101" t="inlineStr">
        <is>
          <t>31.8</t>
        </is>
      </c>
      <c r="J125" s="101" t="inlineStr">
        <is>
          <t>0.00</t>
        </is>
      </c>
      <c r="K125" s="101" t="inlineStr">
        <is>
          <t>1.60</t>
        </is>
      </c>
      <c r="L125" s="101" t="inlineStr">
        <is>
          <t>5661</t>
        </is>
      </c>
      <c r="M125" s="185" t="n">
        <v>1.192</v>
      </c>
      <c r="N125" s="101" t="inlineStr">
        <is>
          <t>C</t>
        </is>
      </c>
      <c r="O125" s="186" t="inlineStr">
        <is>
          <t>265-5661-620----------</t>
        </is>
      </c>
      <c r="P125" s="186" t="n">
        <v>183.1111111111111</v>
      </c>
      <c r="Q125" s="101" t="n"/>
      <c r="R125" s="101" t="inlineStr"/>
      <c r="S125" s="101" t="n"/>
      <c r="T125" s="186" t="n">
        <v>267</v>
      </c>
      <c r="U125" s="187" t="n">
        <v>1801.692504</v>
      </c>
      <c r="V125" s="186" t="n">
        <v>-46.07936507936506</v>
      </c>
      <c r="W125" s="192" t="n">
        <v>45351</v>
      </c>
      <c r="X125" s="101" t="inlineStr"/>
      <c r="Y125" s="186" t="n">
        <v>0</v>
      </c>
      <c r="Z125" s="187" t="n">
        <v>0</v>
      </c>
      <c r="AA125" s="189" t="n"/>
      <c r="AB125" s="189" t="n"/>
    </row>
    <row r="126" ht="18" customHeight="1">
      <c r="A126" s="107" t="n">
        <v>123</v>
      </c>
      <c r="B126" s="143">
        <f>I126&amp;"x"&amp;J126</f>
        <v/>
      </c>
      <c r="C126" s="101" t="inlineStr">
        <is>
          <t>|0200226010|31.80|0.00|2.300|0.0005965NBC</t>
        </is>
      </c>
      <c r="D126" s="101" t="inlineStr">
        <is>
          <t>|0200226010|31.80|0.00|2.300|0.000</t>
        </is>
      </c>
      <c r="E126" s="101" t="inlineStr">
        <is>
          <t>KMV|KMV|||||||||||</t>
        </is>
      </c>
      <c r="F126" s="101" t="inlineStr">
        <is>
          <t>STAM390G</t>
        </is>
      </c>
      <c r="G126" s="101" t="inlineStr">
        <is>
          <t>NBC</t>
        </is>
      </c>
      <c r="H126" s="101" t="inlineStr">
        <is>
          <t>P</t>
        </is>
      </c>
      <c r="I126" s="101" t="inlineStr">
        <is>
          <t>31.8</t>
        </is>
      </c>
      <c r="J126" s="101" t="inlineStr">
        <is>
          <t>0.00</t>
        </is>
      </c>
      <c r="K126" s="101" t="inlineStr">
        <is>
          <t>2.30</t>
        </is>
      </c>
      <c r="L126" s="101" t="inlineStr">
        <is>
          <t>5965</t>
        </is>
      </c>
      <c r="M126" s="185" t="n">
        <v>1.673</v>
      </c>
      <c r="N126" s="101" t="inlineStr">
        <is>
          <t>C</t>
        </is>
      </c>
      <c r="O126" s="186" t="inlineStr">
        <is>
          <t>844-40.8-42.3-5965---------</t>
        </is>
      </c>
      <c r="P126" s="186" t="n">
        <v>492.9491193737769</v>
      </c>
      <c r="Q126" s="101" t="n"/>
      <c r="R126" s="101" t="inlineStr"/>
      <c r="S126" s="101" t="n"/>
      <c r="T126" s="186" t="n">
        <v>679</v>
      </c>
      <c r="U126" s="187" t="n">
        <v>6776.043155</v>
      </c>
      <c r="V126" s="186" t="n">
        <v>-146.3502935420744</v>
      </c>
      <c r="W126" s="192" t="n">
        <v>45351</v>
      </c>
      <c r="X126" s="101" t="inlineStr"/>
      <c r="Y126" s="186" t="n">
        <v>0</v>
      </c>
      <c r="Z126" s="187" t="n">
        <v>0</v>
      </c>
      <c r="AA126" s="189" t="n"/>
      <c r="AB126" s="189" t="n"/>
    </row>
    <row r="127" ht="18" customHeight="1">
      <c r="A127" s="107" t="n">
        <v>124</v>
      </c>
      <c r="B127" s="143">
        <f>I127&amp;"x"&amp;J127</f>
        <v/>
      </c>
      <c r="C127" s="101" t="inlineStr">
        <is>
          <t>|0200220810|31.80|0.00|2.600|0.0006096NBC</t>
        </is>
      </c>
      <c r="D127" s="101" t="inlineStr">
        <is>
          <t>|0200220810|31.80|0.00|2.600|0.000</t>
        </is>
      </c>
      <c r="E127" s="101" t="inlineStr">
        <is>
          <t>KMV||||||||||||</t>
        </is>
      </c>
      <c r="F127" s="101" t="inlineStr">
        <is>
          <t>STKM13A</t>
        </is>
      </c>
      <c r="G127" s="101" t="inlineStr">
        <is>
          <t>NBC</t>
        </is>
      </c>
      <c r="H127" s="101" t="inlineStr">
        <is>
          <t>P</t>
        </is>
      </c>
      <c r="I127" s="101" t="inlineStr">
        <is>
          <t>31.8</t>
        </is>
      </c>
      <c r="J127" s="101" t="inlineStr">
        <is>
          <t>0.00</t>
        </is>
      </c>
      <c r="K127" s="101" t="inlineStr">
        <is>
          <t>2.60</t>
        </is>
      </c>
      <c r="L127" s="101" t="inlineStr">
        <is>
          <t>6096</t>
        </is>
      </c>
      <c r="M127" s="185" t="n">
        <v>1.872</v>
      </c>
      <c r="N127" s="101" t="inlineStr">
        <is>
          <t>C</t>
        </is>
      </c>
      <c r="O127" s="186" t="inlineStr">
        <is>
          <t>351-6096-----------</t>
        </is>
      </c>
      <c r="P127" s="186" t="n">
        <v>6.294117647058823</v>
      </c>
      <c r="Q127" s="101" t="n"/>
      <c r="R127" s="101" t="inlineStr"/>
      <c r="S127" s="101" t="n"/>
      <c r="T127" s="186" t="n">
        <v>110</v>
      </c>
      <c r="U127" s="187" t="n">
        <v>1255.28832</v>
      </c>
      <c r="V127" s="186" t="e">
        <v>#N/A</v>
      </c>
      <c r="W127" s="192" t="inlineStr"/>
      <c r="X127" s="101" t="inlineStr"/>
      <c r="Y127" s="186" t="n">
        <v>0</v>
      </c>
      <c r="Z127" s="187" t="n">
        <v>0</v>
      </c>
      <c r="AA127" s="189" t="n"/>
      <c r="AB127" s="189" t="n"/>
    </row>
    <row r="128" ht="18" customHeight="1">
      <c r="A128" s="107" t="n">
        <v>125</v>
      </c>
      <c r="B128" s="143">
        <f>I128&amp;"x"&amp;J128</f>
        <v/>
      </c>
      <c r="C128" s="101" t="inlineStr">
        <is>
          <t>|0200220810|32.00|32.00|2.300|0.0006033NBC</t>
        </is>
      </c>
      <c r="D128" s="101" t="inlineStr">
        <is>
          <t>|0200220810|32.00|32.00|2.300|0.000</t>
        </is>
      </c>
      <c r="E128" s="101" t="inlineStr">
        <is>
          <t>KMV||||||||||||</t>
        </is>
      </c>
      <c r="F128" s="101" t="inlineStr">
        <is>
          <t>STKM13A</t>
        </is>
      </c>
      <c r="G128" s="101" t="inlineStr">
        <is>
          <t>NBC</t>
        </is>
      </c>
      <c r="H128" s="101" t="inlineStr">
        <is>
          <t>P</t>
        </is>
      </c>
      <c r="I128" s="101" t="inlineStr">
        <is>
          <t>32.0</t>
        </is>
      </c>
      <c r="J128" s="101" t="inlineStr">
        <is>
          <t>32.0</t>
        </is>
      </c>
      <c r="K128" s="101" t="inlineStr">
        <is>
          <t>2.30</t>
        </is>
      </c>
      <c r="L128" s="101" t="inlineStr">
        <is>
          <t>6033</t>
        </is>
      </c>
      <c r="M128" s="185" t="n">
        <v>2.195</v>
      </c>
      <c r="N128" s="101" t="inlineStr">
        <is>
          <t>C</t>
        </is>
      </c>
      <c r="O128" s="186" t="inlineStr">
        <is>
          <t>1190-6033-----------</t>
        </is>
      </c>
      <c r="P128" s="186" t="n">
        <v>0</v>
      </c>
      <c r="Q128" s="101" t="n"/>
      <c r="R128" s="101" t="inlineStr"/>
      <c r="S128" s="101" t="n"/>
      <c r="T128" s="186" t="n">
        <v>11</v>
      </c>
      <c r="U128" s="187" t="n">
        <v>145.666785</v>
      </c>
      <c r="V128" s="186" t="e">
        <v>#N/A</v>
      </c>
      <c r="W128" s="192" t="inlineStr"/>
      <c r="X128" s="101" t="inlineStr"/>
      <c r="Y128" s="186" t="n">
        <v>0</v>
      </c>
      <c r="Z128" s="187" t="n">
        <v>0</v>
      </c>
      <c r="AA128" s="189" t="n"/>
      <c r="AB128" s="189" t="n"/>
    </row>
    <row r="129" ht="18" customHeight="1">
      <c r="A129" s="107" t="n">
        <v>126</v>
      </c>
      <c r="B129" s="143">
        <f>I129&amp;"x"&amp;J129</f>
        <v/>
      </c>
      <c r="C129" s="101" t="inlineStr">
        <is>
          <t>|0200220810|34.00|0.00|2.600|0.0005850IBC</t>
        </is>
      </c>
      <c r="D129" s="101" t="inlineStr">
        <is>
          <t>|0200220810|34.00|0.00|2.600|0.000</t>
        </is>
      </c>
      <c r="E129" s="101" t="inlineStr">
        <is>
          <t>TAM HOP||||||||||||</t>
        </is>
      </c>
      <c r="F129" s="101" t="inlineStr">
        <is>
          <t>STKM13A</t>
        </is>
      </c>
      <c r="G129" s="101" t="inlineStr">
        <is>
          <t>IBC</t>
        </is>
      </c>
      <c r="H129" s="101" t="inlineStr">
        <is>
          <t>P</t>
        </is>
      </c>
      <c r="I129" s="101" t="inlineStr">
        <is>
          <t>34.0</t>
        </is>
      </c>
      <c r="J129" s="101" t="inlineStr">
        <is>
          <t>0.00</t>
        </is>
      </c>
      <c r="K129" s="101" t="inlineStr">
        <is>
          <t>2.60</t>
        </is>
      </c>
      <c r="L129" s="101" t="inlineStr">
        <is>
          <t>5850</t>
        </is>
      </c>
      <c r="M129" s="185" t="n">
        <v>2.013</v>
      </c>
      <c r="N129" s="101" t="inlineStr">
        <is>
          <t>P/E</t>
        </is>
      </c>
      <c r="O129" s="186" t="inlineStr">
        <is>
          <t>5850------------</t>
        </is>
      </c>
      <c r="P129" s="186" t="n">
        <v>0</v>
      </c>
      <c r="Q129" s="101" t="n"/>
      <c r="R129" s="101" t="inlineStr"/>
      <c r="S129" s="101" t="n"/>
      <c r="T129" s="186" t="n">
        <v>0</v>
      </c>
      <c r="U129" s="187" t="n">
        <v>0</v>
      </c>
      <c r="V129" s="186" t="e">
        <v>#N/A</v>
      </c>
      <c r="W129" s="192" t="inlineStr"/>
      <c r="X129" s="101" t="inlineStr"/>
      <c r="Y129" s="186" t="n">
        <v>0</v>
      </c>
      <c r="Z129" s="187" t="n">
        <v>0</v>
      </c>
      <c r="AA129" s="189" t="n"/>
      <c r="AB129" s="189" t="n"/>
    </row>
    <row r="130" ht="18" customHeight="1">
      <c r="A130" s="107" t="n">
        <v>127</v>
      </c>
      <c r="B130" s="143">
        <f>I130&amp;"x"&amp;J130</f>
        <v/>
      </c>
      <c r="C130" s="101" t="inlineStr">
        <is>
          <t>|0200220810|34.00|0.00|2.000|0.0005939NBC</t>
        </is>
      </c>
      <c r="D130" s="101" t="inlineStr">
        <is>
          <t>|0200220810|34.00|0.00|2.000|0.000</t>
        </is>
      </c>
      <c r="E130" s="101" t="inlineStr">
        <is>
          <t>|Vinfast|||||||||||</t>
        </is>
      </c>
      <c r="F130" s="101" t="inlineStr">
        <is>
          <t>STKM13A</t>
        </is>
      </c>
      <c r="G130" s="101" t="inlineStr">
        <is>
          <t>NBC</t>
        </is>
      </c>
      <c r="H130" s="101" t="inlineStr">
        <is>
          <t>P</t>
        </is>
      </c>
      <c r="I130" s="101" t="inlineStr">
        <is>
          <t>34.0</t>
        </is>
      </c>
      <c r="J130" s="101" t="inlineStr">
        <is>
          <t>0.00</t>
        </is>
      </c>
      <c r="K130" s="101" t="inlineStr">
        <is>
          <t>2.00</t>
        </is>
      </c>
      <c r="L130" s="101" t="inlineStr">
        <is>
          <t>5939</t>
        </is>
      </c>
      <c r="M130" s="185" t="n">
        <v>1.578</v>
      </c>
      <c r="N130" s="101" t="inlineStr">
        <is>
          <t>P/E</t>
        </is>
      </c>
      <c r="O130" s="186" t="inlineStr">
        <is>
          <t>5939-735-----------</t>
        </is>
      </c>
      <c r="P130" s="186" t="n">
        <v>2176.375</v>
      </c>
      <c r="Q130" s="101" t="n"/>
      <c r="R130" s="101" t="inlineStr"/>
      <c r="S130" s="101" t="n"/>
      <c r="T130" s="186" t="n">
        <v>3090</v>
      </c>
      <c r="U130" s="187" t="n">
        <v>28958.68278</v>
      </c>
      <c r="V130" s="186" t="n">
        <v>-586.375</v>
      </c>
      <c r="W130" s="192" t="n">
        <v>45351</v>
      </c>
      <c r="X130" s="101" t="inlineStr"/>
      <c r="Y130" s="186" t="n">
        <v>0</v>
      </c>
      <c r="Z130" s="187" t="n">
        <v>0</v>
      </c>
      <c r="AA130" s="189" t="n"/>
      <c r="AB130" s="189" t="n"/>
    </row>
    <row r="131" ht="18" customHeight="1">
      <c r="A131" s="107" t="n">
        <v>128</v>
      </c>
      <c r="B131" s="143">
        <f>I131&amp;"x"&amp;J131</f>
        <v/>
      </c>
      <c r="C131" s="101" t="inlineStr">
        <is>
          <t>|0200220810|34.00|0.00|2.000|0.0005821NBC</t>
        </is>
      </c>
      <c r="D131" s="101" t="inlineStr">
        <is>
          <t>|0200220810|34.00|0.00|2.000|0.000</t>
        </is>
      </c>
      <c r="E131" s="101" t="inlineStr">
        <is>
          <t>Vinfast||||||||||||</t>
        </is>
      </c>
      <c r="F131" s="101" t="inlineStr">
        <is>
          <t>STKM13A</t>
        </is>
      </c>
      <c r="G131" s="101" t="inlineStr">
        <is>
          <t>NBC</t>
        </is>
      </c>
      <c r="H131" s="101" t="inlineStr">
        <is>
          <t>P</t>
        </is>
      </c>
      <c r="I131" s="101" t="inlineStr">
        <is>
          <t>34.0</t>
        </is>
      </c>
      <c r="J131" s="101" t="inlineStr">
        <is>
          <t>0.00</t>
        </is>
      </c>
      <c r="K131" s="101" t="inlineStr">
        <is>
          <t>2.00</t>
        </is>
      </c>
      <c r="L131" s="101" t="inlineStr">
        <is>
          <t>5821</t>
        </is>
      </c>
      <c r="M131" s="185" t="n">
        <v>1.578</v>
      </c>
      <c r="N131" s="101" t="inlineStr">
        <is>
          <t>C</t>
        </is>
      </c>
      <c r="O131" s="186" t="inlineStr">
        <is>
          <t>640------------</t>
        </is>
      </c>
      <c r="P131" s="186" t="n">
        <v>0</v>
      </c>
      <c r="Q131" s="101" t="n"/>
      <c r="R131" s="101" t="inlineStr"/>
      <c r="S131" s="101" t="n"/>
      <c r="T131" s="186" t="n">
        <v>1937</v>
      </c>
      <c r="U131" s="187" t="n">
        <v>17792.387106</v>
      </c>
      <c r="V131" s="186" t="e">
        <v>#N/A</v>
      </c>
      <c r="W131" s="192" t="inlineStr"/>
      <c r="X131" s="101" t="inlineStr"/>
      <c r="Y131" s="186" t="n">
        <v>0</v>
      </c>
      <c r="Z131" s="187" t="n">
        <v>0</v>
      </c>
      <c r="AA131" s="189" t="n"/>
      <c r="AB131" s="189" t="n"/>
    </row>
    <row r="132" ht="18" customHeight="1">
      <c r="A132" s="107" t="n">
        <v>129</v>
      </c>
      <c r="B132" s="143">
        <f>I132&amp;"x"&amp;J132</f>
        <v/>
      </c>
      <c r="C132" s="101" t="inlineStr">
        <is>
          <t>|0200220810|38.10|0.00|2.300|0.0006486NBC</t>
        </is>
      </c>
      <c r="D132" s="101" t="inlineStr">
        <is>
          <t>|0200220810|38.10|0.00|2.300|0.000</t>
        </is>
      </c>
      <c r="E132" s="101" t="inlineStr">
        <is>
          <t>KMV|KMV|KMV||KMV||||||||</t>
        </is>
      </c>
      <c r="F132" s="101" t="inlineStr">
        <is>
          <t>STKM13A</t>
        </is>
      </c>
      <c r="G132" s="101" t="inlineStr">
        <is>
          <t>NBC</t>
        </is>
      </c>
      <c r="H132" s="101" t="inlineStr">
        <is>
          <t>P</t>
        </is>
      </c>
      <c r="I132" s="101" t="inlineStr">
        <is>
          <t>38.1</t>
        </is>
      </c>
      <c r="J132" s="101" t="inlineStr">
        <is>
          <t>0.00</t>
        </is>
      </c>
      <c r="K132" s="101" t="inlineStr">
        <is>
          <t>2.30</t>
        </is>
      </c>
      <c r="L132" s="101" t="inlineStr">
        <is>
          <t>6486</t>
        </is>
      </c>
      <c r="M132" s="185" t="n">
        <v>2.031</v>
      </c>
      <c r="N132" s="101" t="inlineStr">
        <is>
          <t>C</t>
        </is>
      </c>
      <c r="O132" s="186" t="inlineStr">
        <is>
          <t>1225-377-426-6486-1193--------</t>
        </is>
      </c>
      <c r="P132" s="186" t="n">
        <v>99.29411764705883</v>
      </c>
      <c r="Q132" s="101" t="n"/>
      <c r="R132" s="101" t="inlineStr"/>
      <c r="S132" s="101" t="n"/>
      <c r="T132" s="186" t="n">
        <v>418</v>
      </c>
      <c r="U132" s="187" t="n">
        <v>5506.341588</v>
      </c>
      <c r="V132" s="186" t="e">
        <v>#N/A</v>
      </c>
      <c r="W132" s="192" t="inlineStr"/>
      <c r="X132" s="101" t="inlineStr"/>
      <c r="Y132" s="186" t="n">
        <v>0</v>
      </c>
      <c r="Z132" s="187" t="n">
        <v>0</v>
      </c>
      <c r="AA132" s="189" t="n"/>
      <c r="AB132" s="189" t="n"/>
    </row>
    <row r="133" ht="18" customHeight="1">
      <c r="A133" s="107" t="n">
        <v>130</v>
      </c>
      <c r="B133" s="143">
        <f>I133&amp;"x"&amp;J133</f>
        <v/>
      </c>
      <c r="C133" s="101" t="inlineStr">
        <is>
          <t>|0200220810|38.10|0.00|2.600|0.0006260NBC</t>
        </is>
      </c>
      <c r="D133" s="101" t="inlineStr">
        <is>
          <t>|0200220810|38.10|0.00|2.600|0.000</t>
        </is>
      </c>
      <c r="E133" s="101" t="inlineStr">
        <is>
          <t>TOYOTA||TOYOTA||||||||||</t>
        </is>
      </c>
      <c r="F133" s="101" t="inlineStr">
        <is>
          <t>STKM13A</t>
        </is>
      </c>
      <c r="G133" s="101" t="inlineStr">
        <is>
          <t>NBC</t>
        </is>
      </c>
      <c r="H133" s="101" t="inlineStr">
        <is>
          <t>P</t>
        </is>
      </c>
      <c r="I133" s="101" t="inlineStr">
        <is>
          <t>38.1</t>
        </is>
      </c>
      <c r="J133" s="101" t="inlineStr">
        <is>
          <t>0.00</t>
        </is>
      </c>
      <c r="K133" s="101" t="inlineStr">
        <is>
          <t>2.60</t>
        </is>
      </c>
      <c r="L133" s="101" t="inlineStr">
        <is>
          <t>6260</t>
        </is>
      </c>
      <c r="M133" s="185" t="n">
        <v>2.276</v>
      </c>
      <c r="N133" s="101" t="inlineStr">
        <is>
          <t>C</t>
        </is>
      </c>
      <c r="O133" s="186" t="inlineStr">
        <is>
          <t>476.2-6260-687.7----------</t>
        </is>
      </c>
      <c r="P133" s="186" t="n">
        <v>43.37606837606837</v>
      </c>
      <c r="Q133" s="101" t="n"/>
      <c r="R133" s="101" t="inlineStr"/>
      <c r="S133" s="101" t="n"/>
      <c r="T133" s="186" t="n">
        <v>42</v>
      </c>
      <c r="U133" s="187" t="n">
        <v>598.4059199999999</v>
      </c>
      <c r="V133" s="186" t="n">
        <v>-1.376068376068361</v>
      </c>
      <c r="W133" s="188" t="n">
        <v>45322</v>
      </c>
      <c r="X133" s="101" t="inlineStr"/>
      <c r="Y133" s="186" t="n">
        <v>1.376068376068375</v>
      </c>
      <c r="Z133" s="187" t="n">
        <v>19.60589196581195</v>
      </c>
      <c r="AA133" s="189" t="n"/>
      <c r="AB133" s="189" t="n"/>
    </row>
    <row r="134" ht="18" customHeight="1">
      <c r="A134" s="107" t="n">
        <v>131</v>
      </c>
      <c r="B134" s="143">
        <f>I134&amp;"x"&amp;J134</f>
        <v/>
      </c>
      <c r="C134" s="101" t="inlineStr">
        <is>
          <t>|0200220810|38.10|0.00|2.600|0.0005830NBC</t>
        </is>
      </c>
      <c r="D134" s="101" t="inlineStr">
        <is>
          <t>|0200220810|38.10|0.00|2.600|0.000</t>
        </is>
      </c>
      <c r="E134" s="101" t="inlineStr">
        <is>
          <t>|KMV|||||||||||</t>
        </is>
      </c>
      <c r="F134" s="101" t="inlineStr">
        <is>
          <t>STKM13A</t>
        </is>
      </c>
      <c r="G134" s="101" t="inlineStr">
        <is>
          <t>NBC</t>
        </is>
      </c>
      <c r="H134" s="101" t="inlineStr">
        <is>
          <t>P</t>
        </is>
      </c>
      <c r="I134" s="101" t="inlineStr">
        <is>
          <t>38.1</t>
        </is>
      </c>
      <c r="J134" s="101" t="inlineStr">
        <is>
          <t>0.00</t>
        </is>
      </c>
      <c r="K134" s="101" t="inlineStr">
        <is>
          <t>2.60</t>
        </is>
      </c>
      <c r="L134" s="101" t="inlineStr">
        <is>
          <t>5830</t>
        </is>
      </c>
      <c r="M134" s="185" t="n">
        <v>2.276</v>
      </c>
      <c r="N134" s="101" t="inlineStr">
        <is>
          <t>P/E</t>
        </is>
      </c>
      <c r="O134" s="186" t="inlineStr">
        <is>
          <t>5830-824.7-----------</t>
        </is>
      </c>
      <c r="P134" s="186" t="n">
        <v>0</v>
      </c>
      <c r="Q134" s="101" t="n"/>
      <c r="R134" s="101" t="inlineStr"/>
      <c r="S134" s="101" t="n"/>
      <c r="T134" s="186" t="n">
        <v>31</v>
      </c>
      <c r="U134" s="187" t="n">
        <v>411.3414799999999</v>
      </c>
      <c r="V134" s="186" t="e">
        <v>#N/A</v>
      </c>
      <c r="W134" s="188" t="inlineStr"/>
      <c r="X134" s="101" t="inlineStr"/>
      <c r="Y134" s="186" t="n">
        <v>0</v>
      </c>
      <c r="Z134" s="187" t="n">
        <v>0</v>
      </c>
      <c r="AA134" s="189" t="n"/>
      <c r="AB134" s="189" t="n"/>
    </row>
    <row r="135" ht="18" customHeight="1">
      <c r="A135" s="107" t="n">
        <v>132</v>
      </c>
      <c r="B135" s="143">
        <f>I135&amp;"x"&amp;J135</f>
        <v/>
      </c>
      <c r="C135" s="101" t="inlineStr">
        <is>
          <t>|0200220810|38.10|0.00|2.000|0.0005803NBC</t>
        </is>
      </c>
      <c r="D135" s="101" t="inlineStr">
        <is>
          <t>|0200220810|38.10|0.00|2.000|0.000</t>
        </is>
      </c>
      <c r="E135" s="101" t="inlineStr">
        <is>
          <t>Vinfast||||||||||||</t>
        </is>
      </c>
      <c r="F135" s="101" t="inlineStr">
        <is>
          <t>STKM13A</t>
        </is>
      </c>
      <c r="G135" s="101" t="inlineStr">
        <is>
          <t>NBC</t>
        </is>
      </c>
      <c r="H135" s="101" t="inlineStr">
        <is>
          <t>P</t>
        </is>
      </c>
      <c r="I135" s="101" t="inlineStr">
        <is>
          <t>38.1</t>
        </is>
      </c>
      <c r="J135" s="101" t="inlineStr">
        <is>
          <t>0.00</t>
        </is>
      </c>
      <c r="K135" s="101" t="inlineStr">
        <is>
          <t>2.00</t>
        </is>
      </c>
      <c r="L135" s="101" t="inlineStr">
        <is>
          <t>5803</t>
        </is>
      </c>
      <c r="M135" s="185" t="n">
        <v>1.78</v>
      </c>
      <c r="N135" s="101" t="inlineStr">
        <is>
          <t>C</t>
        </is>
      </c>
      <c r="O135" s="186" t="inlineStr">
        <is>
          <t>1150-5803-----------</t>
        </is>
      </c>
      <c r="P135" s="186" t="n">
        <v>2640</v>
      </c>
      <c r="Q135" s="101" t="n"/>
      <c r="R135" s="101" t="inlineStr"/>
      <c r="S135" s="101" t="n"/>
      <c r="T135" s="186" t="n">
        <v>4260</v>
      </c>
      <c r="U135" s="187" t="n">
        <v>44002.9884</v>
      </c>
      <c r="V135" s="186" t="n">
        <v>-980</v>
      </c>
      <c r="W135" s="192" t="n">
        <v>45351</v>
      </c>
      <c r="X135" s="101" t="inlineStr">
        <is>
          <t>Fixed&gt;500pcs</t>
        </is>
      </c>
      <c r="Y135" s="186" t="n">
        <v>0</v>
      </c>
      <c r="Z135" s="187" t="n">
        <v>0</v>
      </c>
      <c r="AA135" s="189" t="n"/>
      <c r="AB135" s="189" t="n"/>
    </row>
    <row r="136" ht="18" customHeight="1">
      <c r="A136" s="107" t="n">
        <v>133</v>
      </c>
      <c r="B136" s="143">
        <f>I136&amp;"x"&amp;J136</f>
        <v/>
      </c>
      <c r="C136" s="101" t="inlineStr">
        <is>
          <t>|0200220810|38.10|31.75|2.000|0.0005050IBC</t>
        </is>
      </c>
      <c r="D136" s="101" t="inlineStr">
        <is>
          <t>|0200220810|38.10|31.75|2.000|0.000</t>
        </is>
      </c>
      <c r="E136" s="101" t="inlineStr">
        <is>
          <t>CIC1||||||||||||</t>
        </is>
      </c>
      <c r="F136" s="101" t="inlineStr">
        <is>
          <t>STKM13A</t>
        </is>
      </c>
      <c r="G136" s="101" t="inlineStr">
        <is>
          <t>IBC</t>
        </is>
      </c>
      <c r="H136" s="101" t="inlineStr">
        <is>
          <t>P</t>
        </is>
      </c>
      <c r="I136" s="101" t="inlineStr">
        <is>
          <t>38.1</t>
        </is>
      </c>
      <c r="J136" s="101" t="inlineStr">
        <is>
          <t>31.7</t>
        </is>
      </c>
      <c r="K136" s="101" t="inlineStr">
        <is>
          <t>2.00</t>
        </is>
      </c>
      <c r="L136" s="101" t="inlineStr">
        <is>
          <t>5050</t>
        </is>
      </c>
      <c r="M136" s="185" t="n">
        <v>2.298</v>
      </c>
      <c r="N136" s="101" t="inlineStr">
        <is>
          <t>P/E</t>
        </is>
      </c>
      <c r="O136" s="186" t="inlineStr">
        <is>
          <t>5050------------</t>
        </is>
      </c>
      <c r="P136" s="186" t="n">
        <v>107</v>
      </c>
      <c r="Q136" s="101" t="n"/>
      <c r="R136" s="101" t="inlineStr"/>
      <c r="S136" s="101" t="n"/>
      <c r="T136" s="186" t="n">
        <v>183</v>
      </c>
      <c r="U136" s="187" t="n">
        <v>2123.6967</v>
      </c>
      <c r="V136" s="186" t="n">
        <v>-58</v>
      </c>
      <c r="W136" s="192" t="n">
        <v>45351</v>
      </c>
      <c r="X136" s="101" t="inlineStr"/>
      <c r="Y136" s="186" t="n">
        <v>0</v>
      </c>
      <c r="Z136" s="187" t="n">
        <v>0</v>
      </c>
      <c r="AA136" s="189" t="n"/>
      <c r="AB136" s="189" t="n"/>
    </row>
    <row r="137" ht="18" customHeight="1">
      <c r="A137" s="107" t="n">
        <v>134</v>
      </c>
      <c r="B137" s="143">
        <f>I137&amp;"x"&amp;J137</f>
        <v/>
      </c>
      <c r="C137" s="101" t="inlineStr">
        <is>
          <t>|0200220810|41.00|0.00|3.500|0.0005952IBC</t>
        </is>
      </c>
      <c r="D137" s="101" t="inlineStr">
        <is>
          <t>|0200220810|41.00|0.00|3.500|0.000</t>
        </is>
      </c>
      <c r="E137" s="101" t="inlineStr">
        <is>
          <t>|KMV|||||||||||</t>
        </is>
      </c>
      <c r="F137" s="101" t="inlineStr">
        <is>
          <t>STKM13A</t>
        </is>
      </c>
      <c r="G137" s="101" t="inlineStr">
        <is>
          <t>IBC</t>
        </is>
      </c>
      <c r="H137" s="101" t="inlineStr">
        <is>
          <t>P</t>
        </is>
      </c>
      <c r="I137" s="101" t="inlineStr">
        <is>
          <t>41.0</t>
        </is>
      </c>
      <c r="J137" s="101" t="inlineStr">
        <is>
          <t>0.00</t>
        </is>
      </c>
      <c r="K137" s="101" t="inlineStr">
        <is>
          <t>3.50</t>
        </is>
      </c>
      <c r="L137" s="101" t="inlineStr">
        <is>
          <t>5952</t>
        </is>
      </c>
      <c r="M137" s="185" t="n">
        <v>3.237</v>
      </c>
      <c r="N137" s="101" t="inlineStr">
        <is>
          <t>C</t>
        </is>
      </c>
      <c r="O137" s="186" t="inlineStr">
        <is>
          <t>32-33-5952----------</t>
        </is>
      </c>
      <c r="P137" s="186" t="n">
        <v>17.77777777777778</v>
      </c>
      <c r="Q137" s="101" t="n"/>
      <c r="R137" s="101" t="inlineStr"/>
      <c r="S137" s="101" t="n"/>
      <c r="T137" s="186" t="n">
        <v>65</v>
      </c>
      <c r="U137" s="187" t="n">
        <v>1252.33056</v>
      </c>
      <c r="V137" s="186" t="e">
        <v>#N/A</v>
      </c>
      <c r="W137" s="188" t="inlineStr"/>
      <c r="X137" s="101" t="inlineStr"/>
      <c r="Y137" s="186" t="n">
        <v>0</v>
      </c>
      <c r="Z137" s="187" t="n">
        <v>0</v>
      </c>
      <c r="AA137" s="189" t="n"/>
      <c r="AB137" s="189" t="n"/>
    </row>
    <row r="138" ht="18" customHeight="1">
      <c r="A138" s="107" t="n">
        <v>135</v>
      </c>
      <c r="B138" s="143">
        <f>I138&amp;"x"&amp;J138</f>
        <v/>
      </c>
      <c r="C138" s="101" t="inlineStr">
        <is>
          <t>|0200220810|45.00|0.00|2.300|0.0005833NBC</t>
        </is>
      </c>
      <c r="D138" s="101" t="inlineStr">
        <is>
          <t>|0200220810|45.00|0.00|2.300|0.000</t>
        </is>
      </c>
      <c r="E138" s="101" t="inlineStr">
        <is>
          <t>|KMV|||||||||||</t>
        </is>
      </c>
      <c r="F138" s="101" t="inlineStr">
        <is>
          <t>STKM13A</t>
        </is>
      </c>
      <c r="G138" s="101" t="inlineStr">
        <is>
          <t>NBC</t>
        </is>
      </c>
      <c r="H138" s="101" t="inlineStr">
        <is>
          <t>P</t>
        </is>
      </c>
      <c r="I138" s="101" t="inlineStr">
        <is>
          <t>45.0</t>
        </is>
      </c>
      <c r="J138" s="101" t="inlineStr">
        <is>
          <t>0.00</t>
        </is>
      </c>
      <c r="K138" s="101" t="inlineStr">
        <is>
          <t>2.30</t>
        </is>
      </c>
      <c r="L138" s="101" t="inlineStr">
        <is>
          <t>5833</t>
        </is>
      </c>
      <c r="M138" s="185" t="n">
        <v>2.422</v>
      </c>
      <c r="N138" s="101" t="inlineStr">
        <is>
          <t>P/E</t>
        </is>
      </c>
      <c r="O138" s="186" t="inlineStr">
        <is>
          <t>5833-963-----------</t>
        </is>
      </c>
      <c r="P138" s="186" t="n">
        <v>0</v>
      </c>
      <c r="Q138" s="101" t="n"/>
      <c r="R138" s="101" t="inlineStr"/>
      <c r="S138" s="101" t="n"/>
      <c r="T138" s="186" t="n">
        <v>88</v>
      </c>
      <c r="U138" s="187" t="n">
        <v>1243.222288</v>
      </c>
      <c r="V138" s="186" t="e">
        <v>#N/A</v>
      </c>
      <c r="W138" s="188" t="inlineStr"/>
      <c r="X138" s="101" t="inlineStr"/>
      <c r="Y138" s="186" t="n">
        <v>0</v>
      </c>
      <c r="Z138" s="187" t="n">
        <v>0</v>
      </c>
      <c r="AA138" s="189" t="n"/>
      <c r="AB138" s="189" t="n"/>
    </row>
    <row r="139" ht="18" customHeight="1">
      <c r="A139" s="107" t="n">
        <v>136</v>
      </c>
      <c r="B139" s="143">
        <f>I139&amp;"x"&amp;J139</f>
        <v/>
      </c>
      <c r="C139" s="101" t="inlineStr">
        <is>
          <t>|0200220810|48.60|0.00|2.300|0.0005793NBC</t>
        </is>
      </c>
      <c r="D139" s="101" t="inlineStr">
        <is>
          <t>|0200220810|48.60|0.00|2.300|0.000</t>
        </is>
      </c>
      <c r="E139" s="101" t="inlineStr">
        <is>
          <t>|KMV|||||||||||</t>
        </is>
      </c>
      <c r="F139" s="101" t="inlineStr">
        <is>
          <t>STKM13A</t>
        </is>
      </c>
      <c r="G139" s="101" t="inlineStr">
        <is>
          <t>NBC</t>
        </is>
      </c>
      <c r="H139" s="101" t="inlineStr">
        <is>
          <t>P</t>
        </is>
      </c>
      <c r="I139" s="101" t="inlineStr">
        <is>
          <t>48.6</t>
        </is>
      </c>
      <c r="J139" s="101" t="inlineStr">
        <is>
          <t>0.00</t>
        </is>
      </c>
      <c r="K139" s="101" t="inlineStr">
        <is>
          <t>2.30</t>
        </is>
      </c>
      <c r="L139" s="101" t="inlineStr">
        <is>
          <t>5793</t>
        </is>
      </c>
      <c r="M139" s="185" t="n">
        <v>2.626</v>
      </c>
      <c r="N139" s="101" t="inlineStr">
        <is>
          <t>P/E</t>
        </is>
      </c>
      <c r="O139" s="186" t="inlineStr">
        <is>
          <t>5793-1148-----------</t>
        </is>
      </c>
      <c r="P139" s="186" t="n">
        <v>0</v>
      </c>
      <c r="Q139" s="101" t="n"/>
      <c r="R139" s="101" t="inlineStr"/>
      <c r="S139" s="101" t="n"/>
      <c r="T139" s="186" t="n">
        <v>38</v>
      </c>
      <c r="U139" s="187" t="n">
        <v>578.071884</v>
      </c>
      <c r="V139" s="186" t="e">
        <v>#N/A</v>
      </c>
      <c r="W139" s="192" t="inlineStr"/>
      <c r="X139" s="101" t="inlineStr"/>
      <c r="Y139" s="186" t="n">
        <v>0</v>
      </c>
      <c r="Z139" s="187" t="n">
        <v>0</v>
      </c>
      <c r="AA139" s="189" t="n"/>
      <c r="AB139" s="189" t="n"/>
    </row>
    <row r="140" ht="18" customHeight="1">
      <c r="A140" s="107" t="n">
        <v>137</v>
      </c>
      <c r="B140" s="143">
        <f>I140&amp;"x"&amp;J140</f>
        <v/>
      </c>
      <c r="C140" s="101" t="inlineStr">
        <is>
          <t>|0200220810|48.60|0.00|2.600|0.0006140NBC</t>
        </is>
      </c>
      <c r="D140" s="101" t="inlineStr">
        <is>
          <t>|0200220810|48.60|0.00|2.600|0.000</t>
        </is>
      </c>
      <c r="E140" s="101" t="inlineStr">
        <is>
          <t>Vinfast||||||||||||</t>
        </is>
      </c>
      <c r="F140" s="101" t="inlineStr">
        <is>
          <t>STKM13A</t>
        </is>
      </c>
      <c r="G140" s="101" t="inlineStr">
        <is>
          <t>NBC</t>
        </is>
      </c>
      <c r="H140" s="101" t="inlineStr">
        <is>
          <t>P</t>
        </is>
      </c>
      <c r="I140" s="101" t="inlineStr">
        <is>
          <t>48.6</t>
        </is>
      </c>
      <c r="J140" s="101" t="inlineStr">
        <is>
          <t>0.00</t>
        </is>
      </c>
      <c r="K140" s="101" t="inlineStr">
        <is>
          <t>2.60</t>
        </is>
      </c>
      <c r="L140" s="101" t="inlineStr">
        <is>
          <t>6140</t>
        </is>
      </c>
      <c r="M140" s="185" t="n">
        <v>2.949</v>
      </c>
      <c r="N140" s="101" t="inlineStr">
        <is>
          <t>C</t>
        </is>
      </c>
      <c r="O140" s="186" t="inlineStr">
        <is>
          <t>550-6140-----------</t>
        </is>
      </c>
      <c r="P140" s="186" t="n">
        <v>818.1818181818181</v>
      </c>
      <c r="Q140" s="101" t="n"/>
      <c r="R140" s="101" t="inlineStr"/>
      <c r="S140" s="101" t="n"/>
      <c r="T140" s="186" t="n">
        <v>23</v>
      </c>
      <c r="U140" s="187" t="n">
        <v>416.45778</v>
      </c>
      <c r="V140" s="186" t="n">
        <v>-795.1818181818181</v>
      </c>
      <c r="W140" s="192" t="n">
        <v>45322</v>
      </c>
      <c r="X140" s="101" t="inlineStr">
        <is>
          <t>Fixed&gt;500pcs</t>
        </is>
      </c>
      <c r="Y140" s="186" t="n">
        <v>795.1818181818181</v>
      </c>
      <c r="Z140" s="187" t="n">
        <v>14398.24585636364</v>
      </c>
      <c r="AA140" s="189" t="n"/>
      <c r="AB140" s="189" t="n"/>
    </row>
    <row r="141" ht="18" customHeight="1">
      <c r="A141" s="107" t="n">
        <v>138</v>
      </c>
      <c r="B141" s="143">
        <f>I141&amp;"x"&amp;J141</f>
        <v/>
      </c>
      <c r="C141" s="101" t="inlineStr">
        <is>
          <t>|0200220810|48.60|0.00|2.000|0.0005160IBC</t>
        </is>
      </c>
      <c r="D141" s="101" t="inlineStr">
        <is>
          <t>|0200220810|48.60|0.00|2.000|0.000</t>
        </is>
      </c>
      <c r="E141" s="101" t="inlineStr">
        <is>
          <t>CIC1||||||||||||</t>
        </is>
      </c>
      <c r="F141" s="101" t="inlineStr">
        <is>
          <t>STKM13A</t>
        </is>
      </c>
      <c r="G141" s="101" t="inlineStr">
        <is>
          <t>IBC</t>
        </is>
      </c>
      <c r="H141" s="101" t="inlineStr">
        <is>
          <t>P</t>
        </is>
      </c>
      <c r="I141" s="101" t="inlineStr">
        <is>
          <t>48.6</t>
        </is>
      </c>
      <c r="J141" s="101" t="inlineStr">
        <is>
          <t>0.00</t>
        </is>
      </c>
      <c r="K141" s="101" t="inlineStr">
        <is>
          <t>2.00</t>
        </is>
      </c>
      <c r="L141" s="101" t="inlineStr">
        <is>
          <t>5160</t>
        </is>
      </c>
      <c r="M141" s="185" t="n">
        <v>2.298</v>
      </c>
      <c r="N141" s="101" t="inlineStr">
        <is>
          <t>P/E</t>
        </is>
      </c>
      <c r="O141" s="186" t="inlineStr">
        <is>
          <t>5160------------</t>
        </is>
      </c>
      <c r="P141" s="186" t="n">
        <v>0</v>
      </c>
      <c r="Q141" s="101" t="n"/>
      <c r="R141" s="101" t="inlineStr"/>
      <c r="S141" s="101" t="n"/>
      <c r="T141" s="186" t="n">
        <v>0</v>
      </c>
      <c r="U141" s="187" t="n">
        <v>0</v>
      </c>
      <c r="V141" s="186" t="e">
        <v>#N/A</v>
      </c>
      <c r="W141" s="192" t="inlineStr"/>
      <c r="X141" s="101" t="inlineStr"/>
      <c r="Y141" s="186" t="n">
        <v>0</v>
      </c>
      <c r="Z141" s="187" t="n">
        <v>0</v>
      </c>
      <c r="AA141" s="189" t="n"/>
      <c r="AB141" s="189" t="n"/>
    </row>
    <row r="142" ht="18" customHeight="1">
      <c r="A142" s="107" t="n">
        <v>139</v>
      </c>
      <c r="B142" s="143">
        <f>I142&amp;"x"&amp;J142</f>
        <v/>
      </c>
      <c r="C142" s="101" t="inlineStr">
        <is>
          <t>|0200220810|48.60|0.00|3.200|0.0005667NBC</t>
        </is>
      </c>
      <c r="D142" s="101" t="inlineStr">
        <is>
          <t>|0200220810|48.60|0.00|3.200|0.000</t>
        </is>
      </c>
      <c r="E142" s="101" t="inlineStr">
        <is>
          <t>|KMV|||||||||||</t>
        </is>
      </c>
      <c r="F142" s="101" t="inlineStr">
        <is>
          <t>STKM13A</t>
        </is>
      </c>
      <c r="G142" s="101" t="inlineStr">
        <is>
          <t>NBC</t>
        </is>
      </c>
      <c r="H142" s="101" t="inlineStr">
        <is>
          <t>P</t>
        </is>
      </c>
      <c r="I142" s="101" t="inlineStr">
        <is>
          <t>48.6</t>
        </is>
      </c>
      <c r="J142" s="101" t="inlineStr">
        <is>
          <t>0.00</t>
        </is>
      </c>
      <c r="K142" s="101" t="inlineStr">
        <is>
          <t>3.20</t>
        </is>
      </c>
      <c r="L142" s="101" t="inlineStr">
        <is>
          <t>5667</t>
        </is>
      </c>
      <c r="M142" s="185" t="n">
        <v>3.583</v>
      </c>
      <c r="N142" s="101" t="inlineStr">
        <is>
          <t>P/E</t>
        </is>
      </c>
      <c r="O142" s="186" t="inlineStr">
        <is>
          <t>5667-701-----------</t>
        </is>
      </c>
      <c r="P142" s="186" t="n">
        <v>1518.75</v>
      </c>
      <c r="Q142" s="101" t="n"/>
      <c r="R142" s="101" t="inlineStr"/>
      <c r="S142" s="101" t="n"/>
      <c r="T142" s="186" t="n">
        <v>2681</v>
      </c>
      <c r="U142" s="187" t="n">
        <v>54437.33234100001</v>
      </c>
      <c r="V142" s="186" t="n">
        <v>-967</v>
      </c>
      <c r="W142" s="192" t="n">
        <v>45380</v>
      </c>
      <c r="X142" s="101" t="inlineStr"/>
      <c r="Y142" s="186" t="n">
        <v>0</v>
      </c>
      <c r="Z142" s="187" t="n">
        <v>0</v>
      </c>
      <c r="AA142" s="189" t="n"/>
      <c r="AB142" s="189" t="n"/>
    </row>
    <row r="143" ht="18" customHeight="1">
      <c r="A143" s="107" t="n">
        <v>140</v>
      </c>
      <c r="B143" s="143">
        <f>I143&amp;"x"&amp;J143</f>
        <v/>
      </c>
      <c r="C143" s="101" t="inlineStr">
        <is>
          <t>|0200220810|48.60|0.00|3.200|0.0005731NBC</t>
        </is>
      </c>
      <c r="D143" s="101" t="inlineStr">
        <is>
          <t>|0200220810|48.60|0.00|3.200|0.000</t>
        </is>
      </c>
      <c r="E143" s="101" t="inlineStr">
        <is>
          <t>|KMV|||||||||||</t>
        </is>
      </c>
      <c r="F143" s="101" t="inlineStr">
        <is>
          <t>STKM13A</t>
        </is>
      </c>
      <c r="G143" s="101" t="inlineStr">
        <is>
          <t>NBC</t>
        </is>
      </c>
      <c r="H143" s="101" t="inlineStr">
        <is>
          <t>P</t>
        </is>
      </c>
      <c r="I143" s="101" t="inlineStr">
        <is>
          <t>48.6</t>
        </is>
      </c>
      <c r="J143" s="101" t="inlineStr">
        <is>
          <t>0.00</t>
        </is>
      </c>
      <c r="K143" s="101" t="inlineStr">
        <is>
          <t>3.20</t>
        </is>
      </c>
      <c r="L143" s="101" t="inlineStr">
        <is>
          <t>5731</t>
        </is>
      </c>
      <c r="M143" s="185" t="n">
        <v>3.583</v>
      </c>
      <c r="N143" s="101" t="inlineStr">
        <is>
          <t>P/E</t>
        </is>
      </c>
      <c r="O143" s="186" t="inlineStr">
        <is>
          <t>5731-709-----------</t>
        </is>
      </c>
      <c r="P143" s="186" t="n">
        <v>50.375</v>
      </c>
      <c r="Q143" s="101" t="n"/>
      <c r="R143" s="101" t="inlineStr"/>
      <c r="S143" s="101" t="n"/>
      <c r="T143" s="186" t="n">
        <v>137</v>
      </c>
      <c r="U143" s="187" t="n">
        <v>2813.181701</v>
      </c>
      <c r="V143" s="186" t="e">
        <v>#N/A</v>
      </c>
      <c r="W143" s="188" t="inlineStr"/>
      <c r="X143" s="101" t="inlineStr"/>
      <c r="Y143" s="186" t="n">
        <v>0</v>
      </c>
      <c r="Z143" s="187" t="n">
        <v>0</v>
      </c>
      <c r="AA143" s="189" t="n"/>
      <c r="AB143" s="189" t="n"/>
    </row>
    <row r="144" ht="18" customHeight="1">
      <c r="A144" s="107" t="n">
        <v>141</v>
      </c>
      <c r="B144" s="143">
        <f>I144&amp;"x"&amp;J144</f>
        <v/>
      </c>
      <c r="C144" s="101" t="inlineStr">
        <is>
          <t>|0200220810|50.00|20.00|1.600|0.0005593IBC</t>
        </is>
      </c>
      <c r="D144" s="101" t="inlineStr">
        <is>
          <t>|0200220810|50.00|20.00|1.600|0.000</t>
        </is>
      </c>
      <c r="E144" s="101" t="inlineStr">
        <is>
          <t>|FULLWEI|||||||||||</t>
        </is>
      </c>
      <c r="F144" s="101" t="inlineStr">
        <is>
          <t>STKM13A</t>
        </is>
      </c>
      <c r="G144" s="101" t="inlineStr">
        <is>
          <t>IBC</t>
        </is>
      </c>
      <c r="H144" s="101" t="inlineStr">
        <is>
          <t>P</t>
        </is>
      </c>
      <c r="I144" s="101" t="inlineStr">
        <is>
          <t>50.0</t>
        </is>
      </c>
      <c r="J144" s="101" t="inlineStr">
        <is>
          <t>20.0</t>
        </is>
      </c>
      <c r="K144" s="101" t="inlineStr">
        <is>
          <t>1.60</t>
        </is>
      </c>
      <c r="L144" s="101" t="inlineStr">
        <is>
          <t>5593</t>
        </is>
      </c>
      <c r="M144" s="185" t="n">
        <v>1.712</v>
      </c>
      <c r="N144" s="101" t="inlineStr">
        <is>
          <t>P/E</t>
        </is>
      </c>
      <c r="O144" s="186" t="inlineStr">
        <is>
          <t>5593-918-----------</t>
        </is>
      </c>
      <c r="P144" s="186" t="n">
        <v>0</v>
      </c>
      <c r="Q144" s="101" t="n"/>
      <c r="R144" s="101" t="inlineStr"/>
      <c r="S144" s="101" t="n"/>
      <c r="T144" s="186" t="n">
        <v>400</v>
      </c>
      <c r="U144" s="187" t="n">
        <v>3830.086400000001</v>
      </c>
      <c r="V144" s="186" t="e">
        <v>#N/A</v>
      </c>
      <c r="W144" s="192" t="inlineStr"/>
      <c r="X144" s="101" t="inlineStr"/>
      <c r="Y144" s="186" t="n">
        <v>0</v>
      </c>
      <c r="Z144" s="187" t="n">
        <v>0</v>
      </c>
      <c r="AA144" s="189" t="n"/>
      <c r="AB144" s="189" t="n"/>
    </row>
    <row r="145" ht="18" customHeight="1">
      <c r="A145" s="107" t="n">
        <v>142</v>
      </c>
      <c r="B145" s="143">
        <f>I145&amp;"x"&amp;J145</f>
        <v/>
      </c>
      <c r="C145" s="101" t="inlineStr">
        <is>
          <t>|0200220810|60.50|0.00|2.000|0.0005233NBC</t>
        </is>
      </c>
      <c r="D145" s="101" t="inlineStr">
        <is>
          <t>|0200220810|60.50|0.00|2.000|0.000</t>
        </is>
      </c>
      <c r="E145" s="101" t="inlineStr">
        <is>
          <t>KMV||||||||||||</t>
        </is>
      </c>
      <c r="F145" s="101" t="inlineStr">
        <is>
          <t>STKM13A</t>
        </is>
      </c>
      <c r="G145" s="101" t="inlineStr">
        <is>
          <t>NBC</t>
        </is>
      </c>
      <c r="H145" s="101" t="inlineStr">
        <is>
          <t>P</t>
        </is>
      </c>
      <c r="I145" s="101" t="inlineStr">
        <is>
          <t>60.5</t>
        </is>
      </c>
      <c r="J145" s="101" t="inlineStr">
        <is>
          <t>0.00</t>
        </is>
      </c>
      <c r="K145" s="101" t="inlineStr">
        <is>
          <t>2.00</t>
        </is>
      </c>
      <c r="L145" s="101" t="inlineStr">
        <is>
          <t>5233</t>
        </is>
      </c>
      <c r="M145" s="185" t="n">
        <v>2.885</v>
      </c>
      <c r="N145" s="101" t="inlineStr">
        <is>
          <t>C</t>
        </is>
      </c>
      <c r="O145" s="186" t="inlineStr">
        <is>
          <t>1036-5233-----------</t>
        </is>
      </c>
      <c r="P145" s="186" t="n">
        <v>131.6</v>
      </c>
      <c r="Q145" s="101" t="n"/>
      <c r="R145" s="101" t="inlineStr"/>
      <c r="S145" s="101" t="n"/>
      <c r="T145" s="186" t="n">
        <v>208</v>
      </c>
      <c r="U145" s="187" t="n">
        <v>3140.21864</v>
      </c>
      <c r="V145" s="186" t="n">
        <v>-164.6</v>
      </c>
      <c r="W145" s="192" t="n">
        <v>45380</v>
      </c>
      <c r="X145" s="101" t="inlineStr"/>
      <c r="Y145" s="186" t="n">
        <v>0</v>
      </c>
      <c r="Z145" s="187" t="n">
        <v>0</v>
      </c>
      <c r="AA145" s="189" t="n"/>
      <c r="AB145" s="189" t="n"/>
    </row>
    <row r="146" ht="18" customHeight="1">
      <c r="A146" s="107" t="n">
        <v>143</v>
      </c>
      <c r="B146" s="143">
        <f>I146&amp;"x"&amp;J146</f>
        <v/>
      </c>
      <c r="C146" s="101" t="inlineStr">
        <is>
          <t>|0200220914|22.20|0.00|1.600|0.0006067NBC</t>
        </is>
      </c>
      <c r="D146" s="101" t="inlineStr">
        <is>
          <t>|0200220914|22.20|0.00|1.600|0.000</t>
        </is>
      </c>
      <c r="E146" s="101" t="inlineStr">
        <is>
          <t>KMV||||||||||||</t>
        </is>
      </c>
      <c r="F146" s="101" t="inlineStr">
        <is>
          <t>STKR400</t>
        </is>
      </c>
      <c r="G146" s="101" t="inlineStr">
        <is>
          <t>NBC</t>
        </is>
      </c>
      <c r="H146" s="101" t="inlineStr">
        <is>
          <t>P</t>
        </is>
      </c>
      <c r="I146" s="101" t="inlineStr">
        <is>
          <t>22.2</t>
        </is>
      </c>
      <c r="J146" s="101" t="inlineStr">
        <is>
          <t>0.00</t>
        </is>
      </c>
      <c r="K146" s="101" t="inlineStr">
        <is>
          <t>1.60</t>
        </is>
      </c>
      <c r="L146" s="101" t="inlineStr">
        <is>
          <t>6067</t>
        </is>
      </c>
      <c r="M146" s="185" t="n">
        <v>0.8129999999999999</v>
      </c>
      <c r="N146" s="101" t="inlineStr">
        <is>
          <t>C</t>
        </is>
      </c>
      <c r="O146" s="186" t="inlineStr">
        <is>
          <t>500-6067-1213----------</t>
        </is>
      </c>
      <c r="P146" s="186" t="n">
        <v>84.33333333333333</v>
      </c>
      <c r="Q146" s="101" t="n"/>
      <c r="R146" s="101" t="inlineStr"/>
      <c r="S146" s="101" t="n"/>
      <c r="T146" s="186" t="n">
        <v>127</v>
      </c>
      <c r="U146" s="187" t="n">
        <v>626.4238169999999</v>
      </c>
      <c r="V146" s="186" t="e">
        <v>#N/A</v>
      </c>
      <c r="W146" s="192" t="inlineStr"/>
      <c r="X146" s="101" t="inlineStr"/>
      <c r="Y146" s="186" t="n">
        <v>0</v>
      </c>
      <c r="Z146" s="187" t="n">
        <v>0</v>
      </c>
      <c r="AA146" s="189" t="n"/>
      <c r="AB146" s="189" t="n"/>
    </row>
    <row r="147" ht="18" customHeight="1">
      <c r="A147" s="107" t="n">
        <v>144</v>
      </c>
      <c r="B147" s="143">
        <f>I147&amp;"x"&amp;J147</f>
        <v/>
      </c>
      <c r="C147" s="101" t="inlineStr">
        <is>
          <t>|0200231043|25.40|0.00|1.200|0.0006102NBC</t>
        </is>
      </c>
      <c r="D147" s="101" t="inlineStr">
        <is>
          <t>|0200231043|25.40|0.00|1.200|0.000</t>
        </is>
      </c>
      <c r="E147" s="101" t="inlineStr">
        <is>
          <t>TOYOTA||||||||||||</t>
        </is>
      </c>
      <c r="F147" s="101" t="inlineStr">
        <is>
          <t>STKM-550</t>
        </is>
      </c>
      <c r="G147" s="101" t="inlineStr">
        <is>
          <t>NBC</t>
        </is>
      </c>
      <c r="H147" s="101" t="inlineStr">
        <is>
          <t>C</t>
        </is>
      </c>
      <c r="I147" s="101" t="inlineStr">
        <is>
          <t>25.4</t>
        </is>
      </c>
      <c r="J147" s="101" t="inlineStr">
        <is>
          <t>0.00</t>
        </is>
      </c>
      <c r="K147" s="101" t="inlineStr">
        <is>
          <t>1.20</t>
        </is>
      </c>
      <c r="L147" s="101" t="inlineStr">
        <is>
          <t>6102</t>
        </is>
      </c>
      <c r="M147" s="185" t="n">
        <v>0.716</v>
      </c>
      <c r="N147" s="101" t="inlineStr">
        <is>
          <t>C</t>
        </is>
      </c>
      <c r="O147" s="186" t="inlineStr">
        <is>
          <t>399.9-6102-----------</t>
        </is>
      </c>
      <c r="P147" s="186" t="n">
        <v>156.6666666666667</v>
      </c>
      <c r="Q147" s="101" t="n"/>
      <c r="R147" s="101" t="inlineStr"/>
      <c r="S147" s="101" t="n"/>
      <c r="T147" s="186" t="n">
        <v>150</v>
      </c>
      <c r="U147" s="187" t="n">
        <v>655.3548000000001</v>
      </c>
      <c r="V147" s="186" t="n">
        <v>-6.666666666666693</v>
      </c>
      <c r="W147" s="188" t="n">
        <v>45351</v>
      </c>
      <c r="X147" s="101" t="inlineStr"/>
      <c r="Y147" s="186" t="n">
        <v>6.666666666666657</v>
      </c>
      <c r="Z147" s="187" t="n">
        <v>29.12687999999996</v>
      </c>
      <c r="AA147" s="189" t="n"/>
      <c r="AB147" s="189" t="n"/>
    </row>
    <row r="148" ht="18" customHeight="1">
      <c r="A148" s="107" t="n">
        <v>145</v>
      </c>
      <c r="B148" s="143">
        <f>I148&amp;"x"&amp;J148</f>
        <v/>
      </c>
      <c r="C148" s="101" t="inlineStr">
        <is>
          <t>|0200221042|25.40|0.00|1.600|0.0005724NBC</t>
        </is>
      </c>
      <c r="D148" s="101" t="inlineStr">
        <is>
          <t>|0200221042|25.40|0.00|1.600|0.000</t>
        </is>
      </c>
      <c r="E148" s="101" t="inlineStr">
        <is>
          <t>TOYOTA||||||||||||</t>
        </is>
      </c>
      <c r="F148" s="101" t="inlineStr">
        <is>
          <t>STKM-550</t>
        </is>
      </c>
      <c r="G148" s="101" t="inlineStr">
        <is>
          <t>NBC</t>
        </is>
      </c>
      <c r="H148" s="101" t="inlineStr">
        <is>
          <t>P</t>
        </is>
      </c>
      <c r="I148" s="101" t="inlineStr">
        <is>
          <t>25.4</t>
        </is>
      </c>
      <c r="J148" s="101" t="inlineStr">
        <is>
          <t>0.00</t>
        </is>
      </c>
      <c r="K148" s="101" t="inlineStr">
        <is>
          <t>1.60</t>
        </is>
      </c>
      <c r="L148" s="101" t="inlineStr">
        <is>
          <t>5724</t>
        </is>
      </c>
      <c r="M148" s="185" t="n">
        <v>0.9389999999999999</v>
      </c>
      <c r="N148" s="101" t="inlineStr">
        <is>
          <t>C</t>
        </is>
      </c>
      <c r="O148" s="186" t="inlineStr">
        <is>
          <t>435-5724-----------</t>
        </is>
      </c>
      <c r="P148" s="186" t="n">
        <v>253.8461538461538</v>
      </c>
      <c r="Q148" s="101" t="n"/>
      <c r="R148" s="101" t="inlineStr"/>
      <c r="S148" s="101" t="n"/>
      <c r="T148" s="186" t="n">
        <v>255</v>
      </c>
      <c r="U148" s="187" t="n">
        <v>1370.58318</v>
      </c>
      <c r="V148" s="186" t="n">
        <v>-87.30769230769239</v>
      </c>
      <c r="W148" s="192" t="n">
        <v>45380</v>
      </c>
      <c r="X148" s="101" t="inlineStr"/>
      <c r="Y148" s="186" t="n">
        <v>0</v>
      </c>
      <c r="Z148" s="187" t="n">
        <v>0</v>
      </c>
      <c r="AA148" s="189" t="n"/>
      <c r="AB148" s="189" t="n"/>
    </row>
    <row r="149" ht="18" customHeight="1">
      <c r="A149" s="107" t="n">
        <v>146</v>
      </c>
      <c r="B149" s="143">
        <f>I149&amp;"x"&amp;J149</f>
        <v/>
      </c>
      <c r="C149" s="101" t="inlineStr">
        <is>
          <t>|0200221042|25.40|0.00|1.600|0.0005756NBC</t>
        </is>
      </c>
      <c r="D149" s="101" t="inlineStr">
        <is>
          <t>|0200221042|25.40|0.00|1.600|0.000</t>
        </is>
      </c>
      <c r="E149" s="101" t="inlineStr">
        <is>
          <t>TOYOTA||||||||||||</t>
        </is>
      </c>
      <c r="F149" s="101" t="inlineStr">
        <is>
          <t>STKM-550</t>
        </is>
      </c>
      <c r="G149" s="101" t="inlineStr">
        <is>
          <t>NBC</t>
        </is>
      </c>
      <c r="H149" s="101" t="inlineStr">
        <is>
          <t>P</t>
        </is>
      </c>
      <c r="I149" s="101" t="inlineStr">
        <is>
          <t>25.4</t>
        </is>
      </c>
      <c r="J149" s="101" t="inlineStr">
        <is>
          <t>0.00</t>
        </is>
      </c>
      <c r="K149" s="101" t="inlineStr">
        <is>
          <t>1.60</t>
        </is>
      </c>
      <c r="L149" s="101" t="inlineStr">
        <is>
          <t>5756</t>
        </is>
      </c>
      <c r="M149" s="185" t="n">
        <v>0.9389999999999999</v>
      </c>
      <c r="N149" s="101" t="inlineStr">
        <is>
          <t>C</t>
        </is>
      </c>
      <c r="O149" s="186" t="inlineStr">
        <is>
          <t>632.7-5756-----------</t>
        </is>
      </c>
      <c r="P149" s="186" t="n">
        <v>266.6666666666667</v>
      </c>
      <c r="Q149" s="101" t="n"/>
      <c r="R149" s="101" t="inlineStr"/>
      <c r="S149" s="101" t="n"/>
      <c r="T149" s="186" t="n">
        <v>244</v>
      </c>
      <c r="U149" s="187" t="n">
        <v>1318.791696</v>
      </c>
      <c r="V149" s="186" t="n">
        <v>-22.66666666666671</v>
      </c>
      <c r="W149" s="192" t="n">
        <v>45351</v>
      </c>
      <c r="X149" s="101" t="inlineStr"/>
      <c r="Y149" s="186" t="n">
        <v>22.66666666666669</v>
      </c>
      <c r="Z149" s="187" t="n">
        <v>122.5107040000001</v>
      </c>
      <c r="AA149" s="189" t="n"/>
      <c r="AB149" s="189" t="n"/>
    </row>
    <row r="150" ht="18" customHeight="1">
      <c r="A150" s="107" t="n">
        <v>147</v>
      </c>
      <c r="B150" s="143">
        <f>I150&amp;"x"&amp;J150</f>
        <v/>
      </c>
      <c r="C150" s="101" t="inlineStr">
        <is>
          <t>|0200221217|38.10|38.10|2.000|0.0005483NBC</t>
        </is>
      </c>
      <c r="D150" s="101" t="inlineStr">
        <is>
          <t>|0200221217|38.10|38.10|2.000|0.000</t>
        </is>
      </c>
      <c r="E150" s="101" t="inlineStr">
        <is>
          <t>||||||||||||</t>
        </is>
      </c>
      <c r="F150" s="101" t="inlineStr">
        <is>
          <t>STKMRHT490</t>
        </is>
      </c>
      <c r="G150" s="101" t="inlineStr">
        <is>
          <t>NBC</t>
        </is>
      </c>
      <c r="H150" s="101" t="inlineStr">
        <is>
          <t>P</t>
        </is>
      </c>
      <c r="I150" s="101" t="inlineStr">
        <is>
          <t>38.1</t>
        </is>
      </c>
      <c r="J150" s="101" t="inlineStr">
        <is>
          <t>38.1</t>
        </is>
      </c>
      <c r="K150" s="101" t="inlineStr">
        <is>
          <t>2.00</t>
        </is>
      </c>
      <c r="L150" s="101" t="inlineStr">
        <is>
          <t>5483</t>
        </is>
      </c>
      <c r="M150" s="185" t="n">
        <v>2.298</v>
      </c>
      <c r="N150" s="101" t="inlineStr">
        <is>
          <t>P/E</t>
        </is>
      </c>
      <c r="O150" s="186" t="inlineStr">
        <is>
          <t>5483------------</t>
        </is>
      </c>
      <c r="P150" s="186" t="n">
        <v>0</v>
      </c>
      <c r="Q150" s="101" t="n"/>
      <c r="R150" s="101" t="inlineStr"/>
      <c r="S150" s="101" t="n"/>
      <c r="T150" s="186" t="n">
        <v>152</v>
      </c>
      <c r="U150" s="187" t="n">
        <v>1915.189968</v>
      </c>
      <c r="V150" s="186" t="e">
        <v>#N/A</v>
      </c>
      <c r="W150" s="192" t="inlineStr"/>
      <c r="X150" s="101" t="inlineStr"/>
      <c r="Y150" s="186" t="n">
        <v>0</v>
      </c>
      <c r="Z150" s="187" t="n">
        <v>0</v>
      </c>
      <c r="AA150" s="189" t="n"/>
      <c r="AB150" s="189" t="n"/>
    </row>
    <row r="151" ht="18" customHeight="1">
      <c r="A151" s="107" t="n">
        <v>148</v>
      </c>
      <c r="B151" s="143">
        <f>I151&amp;"x"&amp;J151</f>
        <v/>
      </c>
      <c r="C151" s="101" t="inlineStr">
        <is>
          <t>|0200262901|22.20|0.00|1.200|0.0005853IBC</t>
        </is>
      </c>
      <c r="D151" s="101" t="inlineStr">
        <is>
          <t>|0200262901|22.20|0.00|1.200|0.000</t>
        </is>
      </c>
      <c r="E151" s="101" t="inlineStr">
        <is>
          <t>GTA|GTA|||||||||||</t>
        </is>
      </c>
      <c r="F151" s="101" t="inlineStr">
        <is>
          <t>SUS409L</t>
        </is>
      </c>
      <c r="G151" s="101" t="inlineStr">
        <is>
          <t>IBC</t>
        </is>
      </c>
      <c r="H151" s="101" t="inlineStr">
        <is>
          <t>C</t>
        </is>
      </c>
      <c r="I151" s="101" t="inlineStr">
        <is>
          <t>22.2</t>
        </is>
      </c>
      <c r="J151" s="101" t="inlineStr">
        <is>
          <t>0.00</t>
        </is>
      </c>
      <c r="K151" s="101" t="inlineStr">
        <is>
          <t>1.20</t>
        </is>
      </c>
      <c r="L151" s="101" t="inlineStr">
        <is>
          <t>5853</t>
        </is>
      </c>
      <c r="M151" s="185" t="n">
        <v>0.621</v>
      </c>
      <c r="N151" s="101" t="inlineStr">
        <is>
          <t>C</t>
        </is>
      </c>
      <c r="O151" s="186" t="inlineStr">
        <is>
          <t>338-510-5853----------</t>
        </is>
      </c>
      <c r="P151" s="186" t="n">
        <v>2541.941176470588</v>
      </c>
      <c r="Q151" s="101" t="n"/>
      <c r="R151" s="101" t="inlineStr"/>
      <c r="S151" s="101" t="n"/>
      <c r="T151" s="186" t="n">
        <v>1996</v>
      </c>
      <c r="U151" s="187" t="n">
        <v>7254.887148</v>
      </c>
      <c r="V151" s="186" t="n">
        <v>-545.9411764705881</v>
      </c>
      <c r="W151" s="192" t="n">
        <v>45351</v>
      </c>
      <c r="X151" s="101" t="inlineStr"/>
      <c r="Y151" s="186" t="n">
        <v>545.9411764705883</v>
      </c>
      <c r="Z151" s="187" t="n">
        <v>1984.339491352941</v>
      </c>
      <c r="AA151" s="189" t="n"/>
      <c r="AB151" s="189" t="n"/>
    </row>
    <row r="152" ht="18" customHeight="1">
      <c r="A152" s="107" t="n">
        <v>149</v>
      </c>
      <c r="B152" s="143">
        <f>I152&amp;"x"&amp;J152</f>
        <v/>
      </c>
      <c r="C152" s="101" t="inlineStr">
        <is>
          <t>|0200262901|22.20|0.00|1.200|0.0006191IBC</t>
        </is>
      </c>
      <c r="D152" s="101" t="inlineStr">
        <is>
          <t>|0200262901|22.20|0.00|1.200|0.000</t>
        </is>
      </c>
      <c r="E152" s="101" t="inlineStr">
        <is>
          <t>GTA||||||||||||</t>
        </is>
      </c>
      <c r="F152" s="101" t="inlineStr">
        <is>
          <t>SUS409L</t>
        </is>
      </c>
      <c r="G152" s="101" t="inlineStr">
        <is>
          <t>IBC</t>
        </is>
      </c>
      <c r="H152" s="101" t="inlineStr">
        <is>
          <t>C</t>
        </is>
      </c>
      <c r="I152" s="101" t="inlineStr">
        <is>
          <t>22.2</t>
        </is>
      </c>
      <c r="J152" s="101" t="inlineStr">
        <is>
          <t>0.00</t>
        </is>
      </c>
      <c r="K152" s="101" t="inlineStr">
        <is>
          <t>1.20</t>
        </is>
      </c>
      <c r="L152" s="101" t="inlineStr">
        <is>
          <t>6191</t>
        </is>
      </c>
      <c r="M152" s="185" t="n">
        <v>0.621</v>
      </c>
      <c r="N152" s="101" t="inlineStr">
        <is>
          <t>C</t>
        </is>
      </c>
      <c r="O152" s="186" t="inlineStr">
        <is>
          <t>435------------</t>
        </is>
      </c>
      <c r="P152" s="186" t="n">
        <v>0</v>
      </c>
      <c r="Q152" s="101" t="n"/>
      <c r="R152" s="101" t="inlineStr"/>
      <c r="S152" s="101" t="n"/>
      <c r="T152" s="186" t="n">
        <v>49</v>
      </c>
      <c r="U152" s="187" t="n">
        <v>188.385939</v>
      </c>
      <c r="V152" s="186" t="e">
        <v>#N/A</v>
      </c>
      <c r="W152" s="192" t="inlineStr"/>
      <c r="X152" s="101" t="inlineStr"/>
      <c r="Y152" s="186" t="n">
        <v>0</v>
      </c>
      <c r="Z152" s="187" t="n">
        <v>0</v>
      </c>
      <c r="AA152" s="189" t="n"/>
      <c r="AB152" s="189" t="n"/>
    </row>
    <row r="153" ht="18" customHeight="1">
      <c r="A153" s="107" t="n">
        <v>150</v>
      </c>
      <c r="B153" s="143">
        <f>I153&amp;"x"&amp;J153</f>
        <v/>
      </c>
      <c r="C153" s="101" t="inlineStr">
        <is>
          <t>|0200262901|22.20|0.00|1.200|0.0005917IBC</t>
        </is>
      </c>
      <c r="D153" s="101" t="inlineStr">
        <is>
          <t>|0200262901|22.20|0.00|1.200|0.000</t>
        </is>
      </c>
      <c r="E153" s="101" t="inlineStr">
        <is>
          <t>GTA|GTA|||||||||||</t>
        </is>
      </c>
      <c r="F153" s="101" t="inlineStr">
        <is>
          <t>SUS409L</t>
        </is>
      </c>
      <c r="G153" s="101" t="inlineStr">
        <is>
          <t>IBC</t>
        </is>
      </c>
      <c r="H153" s="101" t="inlineStr">
        <is>
          <t>C</t>
        </is>
      </c>
      <c r="I153" s="101" t="inlineStr">
        <is>
          <t>22.2</t>
        </is>
      </c>
      <c r="J153" s="101" t="inlineStr">
        <is>
          <t>0.00</t>
        </is>
      </c>
      <c r="K153" s="101" t="inlineStr">
        <is>
          <t>1.20</t>
        </is>
      </c>
      <c r="L153" s="101" t="inlineStr">
        <is>
          <t>5917</t>
        </is>
      </c>
      <c r="M153" s="185" t="n">
        <v>0.621</v>
      </c>
      <c r="N153" s="101" t="inlineStr">
        <is>
          <t>C</t>
        </is>
      </c>
      <c r="O153" s="186" t="inlineStr">
        <is>
          <t>449.6-485-----------</t>
        </is>
      </c>
      <c r="P153" s="186" t="n">
        <v>0</v>
      </c>
      <c r="Q153" s="101" t="n"/>
      <c r="R153" s="101" t="inlineStr"/>
      <c r="S153" s="101" t="n"/>
      <c r="T153" s="186" t="n">
        <v>67</v>
      </c>
      <c r="U153" s="187" t="n">
        <v>246.188619</v>
      </c>
      <c r="V153" s="186" t="e">
        <v>#N/A</v>
      </c>
      <c r="W153" s="192" t="inlineStr"/>
      <c r="X153" s="101" t="inlineStr"/>
      <c r="Y153" s="186" t="n">
        <v>0</v>
      </c>
      <c r="Z153" s="187" t="n">
        <v>0</v>
      </c>
      <c r="AA153" s="189" t="n"/>
      <c r="AB153" s="189" t="n"/>
    </row>
    <row r="154" ht="18" customHeight="1">
      <c r="A154" s="107" t="n">
        <v>151</v>
      </c>
      <c r="B154" s="143">
        <f>I154&amp;"x"&amp;J154</f>
        <v/>
      </c>
      <c r="C154" s="101" t="inlineStr">
        <is>
          <t>|0200262901|25.40|0.00|1.200|0.0006049IBC</t>
        </is>
      </c>
      <c r="D154" s="101" t="inlineStr">
        <is>
          <t>|0200262901|25.40|0.00|1.200|0.000</t>
        </is>
      </c>
      <c r="E154" s="101" t="inlineStr">
        <is>
          <t>GTA||||||||||||</t>
        </is>
      </c>
      <c r="F154" s="101" t="inlineStr">
        <is>
          <t>SUS409L</t>
        </is>
      </c>
      <c r="G154" s="101" t="inlineStr">
        <is>
          <t>IBC</t>
        </is>
      </c>
      <c r="H154" s="101" t="inlineStr">
        <is>
          <t>C</t>
        </is>
      </c>
      <c r="I154" s="101" t="inlineStr">
        <is>
          <t>25.4</t>
        </is>
      </c>
      <c r="J154" s="101" t="inlineStr">
        <is>
          <t>0.00</t>
        </is>
      </c>
      <c r="K154" s="101" t="inlineStr">
        <is>
          <t>1.20</t>
        </is>
      </c>
      <c r="L154" s="101" t="inlineStr">
        <is>
          <t>6049</t>
        </is>
      </c>
      <c r="M154" s="185" t="n">
        <v>0.716</v>
      </c>
      <c r="N154" s="101" t="inlineStr">
        <is>
          <t>C</t>
        </is>
      </c>
      <c r="O154" s="186" t="inlineStr">
        <is>
          <t>330-6049-----------</t>
        </is>
      </c>
      <c r="P154" s="186" t="n">
        <v>354.4444444444445</v>
      </c>
      <c r="Q154" s="101" t="n"/>
      <c r="R154" s="101" t="inlineStr"/>
      <c r="S154" s="101" t="n"/>
      <c r="T154" s="186" t="n">
        <v>1034</v>
      </c>
      <c r="U154" s="187" t="n">
        <v>4478.340856</v>
      </c>
      <c r="V154" s="186" t="e">
        <v>#N/A</v>
      </c>
      <c r="W154" s="192" t="inlineStr"/>
      <c r="X154" s="101" t="inlineStr"/>
      <c r="Y154" s="186" t="n">
        <v>0</v>
      </c>
      <c r="Z154" s="187" t="n">
        <v>0</v>
      </c>
      <c r="AA154" s="189" t="n"/>
      <c r="AB154" s="189" t="n"/>
    </row>
    <row r="155" ht="18" customHeight="1">
      <c r="A155" s="107" t="n">
        <v>152</v>
      </c>
      <c r="B155" s="143">
        <f>I155&amp;"x"&amp;J155</f>
        <v/>
      </c>
      <c r="C155" s="101" t="inlineStr">
        <is>
          <t>|0200262901|25.40|0.00|1.200|0.0006097IBC</t>
        </is>
      </c>
      <c r="D155" s="101" t="inlineStr">
        <is>
          <t>|0200262901|25.40|0.00|1.200|0.000</t>
        </is>
      </c>
      <c r="E155" s="101" t="inlineStr">
        <is>
          <t>GTA||||||||||||</t>
        </is>
      </c>
      <c r="F155" s="101" t="inlineStr">
        <is>
          <t>SUS409L</t>
        </is>
      </c>
      <c r="G155" s="101" t="inlineStr">
        <is>
          <t>IBC</t>
        </is>
      </c>
      <c r="H155" s="101" t="inlineStr">
        <is>
          <t>C</t>
        </is>
      </c>
      <c r="I155" s="101" t="inlineStr">
        <is>
          <t>25.4</t>
        </is>
      </c>
      <c r="J155" s="101" t="inlineStr">
        <is>
          <t>0.00</t>
        </is>
      </c>
      <c r="K155" s="101" t="inlineStr">
        <is>
          <t>1.20</t>
        </is>
      </c>
      <c r="L155" s="101" t="inlineStr">
        <is>
          <t>6097</t>
        </is>
      </c>
      <c r="M155" s="185" t="n">
        <v>0.716</v>
      </c>
      <c r="N155" s="101" t="inlineStr">
        <is>
          <t>C</t>
        </is>
      </c>
      <c r="O155" s="186" t="inlineStr">
        <is>
          <t>500------------</t>
        </is>
      </c>
      <c r="P155" s="186" t="n">
        <v>0</v>
      </c>
      <c r="Q155" s="101" t="n"/>
      <c r="R155" s="101" t="inlineStr"/>
      <c r="S155" s="101" t="n"/>
      <c r="T155" s="186" t="n">
        <v>28</v>
      </c>
      <c r="U155" s="187" t="n">
        <v>122.232656</v>
      </c>
      <c r="V155" s="186" t="e">
        <v>#N/A</v>
      </c>
      <c r="W155" s="188" t="inlineStr"/>
      <c r="X155" s="101" t="inlineStr"/>
      <c r="Y155" s="186" t="n">
        <v>0</v>
      </c>
      <c r="Z155" s="187" t="n">
        <v>0</v>
      </c>
      <c r="AA155" s="189" t="n"/>
      <c r="AB155" s="189" t="n"/>
    </row>
    <row r="156" ht="18" customHeight="1">
      <c r="A156" s="107" t="n">
        <v>153</v>
      </c>
      <c r="B156" s="143">
        <f>I156&amp;"x"&amp;J156</f>
        <v/>
      </c>
      <c r="C156" s="101" t="inlineStr">
        <is>
          <t>|0200262901|45.00|0.00|1.200|0.0001000NBC</t>
        </is>
      </c>
      <c r="D156" s="101" t="inlineStr">
        <is>
          <t>|0200262901|45.00|0.00|1.200|0.000</t>
        </is>
      </c>
      <c r="E156" s="101" t="inlineStr">
        <is>
          <t>SHVN||||||||||||</t>
        </is>
      </c>
      <c r="F156" s="101" t="inlineStr">
        <is>
          <t>SUS409L</t>
        </is>
      </c>
      <c r="G156" s="101" t="inlineStr">
        <is>
          <t>NBC</t>
        </is>
      </c>
      <c r="H156" s="101" t="inlineStr">
        <is>
          <t>C</t>
        </is>
      </c>
      <c r="I156" s="101" t="inlineStr">
        <is>
          <t>45.0</t>
        </is>
      </c>
      <c r="J156" s="101" t="inlineStr">
        <is>
          <t>0.00</t>
        </is>
      </c>
      <c r="K156" s="101" t="inlineStr">
        <is>
          <t>1.20</t>
        </is>
      </c>
      <c r="L156" s="101" t="inlineStr">
        <is>
          <t>1000</t>
        </is>
      </c>
      <c r="M156" s="185" t="n">
        <v>1.296</v>
      </c>
      <c r="N156" s="101" t="inlineStr">
        <is>
          <t>P/E</t>
        </is>
      </c>
      <c r="O156" s="186" t="inlineStr">
        <is>
          <t>1000------------</t>
        </is>
      </c>
      <c r="P156" s="186" t="n">
        <v>37</v>
      </c>
      <c r="Q156" s="101" t="n"/>
      <c r="R156" s="101" t="inlineStr"/>
      <c r="S156" s="101" t="n"/>
      <c r="T156" s="186" t="n">
        <v>100</v>
      </c>
      <c r="U156" s="187" t="n">
        <v>129.6</v>
      </c>
      <c r="V156" s="186" t="e">
        <v>#N/A</v>
      </c>
      <c r="W156" s="192" t="inlineStr"/>
      <c r="X156" s="101" t="inlineStr"/>
      <c r="Y156" s="186" t="n">
        <v>0</v>
      </c>
      <c r="Z156" s="187" t="n">
        <v>0</v>
      </c>
      <c r="AA156" s="189" t="n"/>
      <c r="AB156" s="189" t="n"/>
    </row>
    <row r="157" ht="18" customHeight="1">
      <c r="A157" s="107" t="n">
        <v>154</v>
      </c>
      <c r="B157" s="143">
        <f>I157&amp;"x"&amp;J157</f>
        <v/>
      </c>
      <c r="C157" s="101" t="inlineStr">
        <is>
          <t>|0200225939|15.90|0.00|2.000|0.0004984NBC</t>
        </is>
      </c>
      <c r="D157" s="101" t="inlineStr">
        <is>
          <t>|0200225939|15.90|0.00|2.000|0.000</t>
        </is>
      </c>
      <c r="E157" s="101" t="inlineStr">
        <is>
          <t>TAM HOP||||||||||||</t>
        </is>
      </c>
      <c r="F157" s="101" t="inlineStr">
        <is>
          <t>STAM290GA</t>
        </is>
      </c>
      <c r="G157" s="101" t="inlineStr">
        <is>
          <t>NBC</t>
        </is>
      </c>
      <c r="H157" s="101" t="inlineStr">
        <is>
          <t>P</t>
        </is>
      </c>
      <c r="I157" s="101" t="inlineStr">
        <is>
          <t>15.9</t>
        </is>
      </c>
      <c r="J157" s="101" t="inlineStr">
        <is>
          <t>0.00</t>
        </is>
      </c>
      <c r="K157" s="101" t="inlineStr">
        <is>
          <t>2.00</t>
        </is>
      </c>
      <c r="L157" s="101" t="inlineStr">
        <is>
          <t>4984</t>
        </is>
      </c>
      <c r="M157" s="185" t="n">
        <v>0.6860000000000001</v>
      </c>
      <c r="N157" s="101" t="inlineStr">
        <is>
          <t>C</t>
        </is>
      </c>
      <c r="O157" s="186" t="inlineStr">
        <is>
          <t>1635-4984-----------</t>
        </is>
      </c>
      <c r="P157" s="186" t="n">
        <v>0</v>
      </c>
      <c r="Q157" s="101" t="n"/>
      <c r="R157" s="101" t="inlineStr"/>
      <c r="S157" s="101" t="n"/>
      <c r="T157" s="186" t="n">
        <v>1320</v>
      </c>
      <c r="U157" s="187" t="n">
        <v>4513.111680000001</v>
      </c>
      <c r="V157" s="186" t="e">
        <v>#N/A</v>
      </c>
      <c r="W157" s="188" t="inlineStr"/>
      <c r="X157" s="101" t="inlineStr"/>
      <c r="Y157" s="186" t="n">
        <v>0</v>
      </c>
      <c r="Z157" s="187" t="n">
        <v>0</v>
      </c>
      <c r="AA157" s="189" t="n"/>
      <c r="AB157" s="189" t="n"/>
    </row>
    <row r="158" ht="18" customHeight="1">
      <c r="A158" s="107" t="n">
        <v>155</v>
      </c>
      <c r="B158" s="143">
        <f>I158&amp;"x"&amp;J158</f>
        <v/>
      </c>
      <c r="C158" s="101" t="inlineStr">
        <is>
          <t>|0200225900|15.00|10.30|2.350|0.0005700IBC</t>
        </is>
      </c>
      <c r="D158" s="101" t="inlineStr">
        <is>
          <t>|0200225900|15.00|10.30|2.350|0.000</t>
        </is>
      </c>
      <c r="E158" s="101" t="inlineStr">
        <is>
          <t>VPIC1||||||||||||</t>
        </is>
      </c>
      <c r="F158" s="101" t="inlineStr">
        <is>
          <t>STAM290GA</t>
        </is>
      </c>
      <c r="G158" s="101" t="inlineStr">
        <is>
          <t>IBC</t>
        </is>
      </c>
      <c r="H158" s="101" t="inlineStr">
        <is>
          <t>P</t>
        </is>
      </c>
      <c r="I158" s="101" t="inlineStr">
        <is>
          <t>15.0</t>
        </is>
      </c>
      <c r="J158" s="101" t="inlineStr">
        <is>
          <t>10.3</t>
        </is>
      </c>
      <c r="K158" s="101" t="inlineStr">
        <is>
          <t>2.35</t>
        </is>
      </c>
      <c r="L158" s="101" t="inlineStr">
        <is>
          <t>5700</t>
        </is>
      </c>
      <c r="M158" s="185" t="n">
        <v>0.733</v>
      </c>
      <c r="N158" s="101" t="inlineStr">
        <is>
          <t>P/E</t>
        </is>
      </c>
      <c r="O158" s="186" t="inlineStr">
        <is>
          <t>5700------------</t>
        </is>
      </c>
      <c r="P158" s="186" t="n">
        <v>0</v>
      </c>
      <c r="Q158" s="101" t="n"/>
      <c r="R158" s="101" t="inlineStr"/>
      <c r="S158" s="101" t="n"/>
      <c r="T158" s="186" t="n">
        <v>957</v>
      </c>
      <c r="U158" s="187" t="n">
        <v>3998.4417</v>
      </c>
      <c r="V158" s="186" t="e">
        <v>#N/A</v>
      </c>
      <c r="W158" s="192" t="inlineStr"/>
      <c r="X158" s="101" t="inlineStr"/>
      <c r="Y158" s="145" t="n">
        <v>0</v>
      </c>
      <c r="Z158" s="187" t="n">
        <v>0</v>
      </c>
      <c r="AA158" s="189" t="n"/>
      <c r="AB158" s="189" t="n"/>
    </row>
    <row r="159" ht="18" customHeight="1">
      <c r="A159" s="107" t="n">
        <v>156</v>
      </c>
      <c r="B159" s="143">
        <f>I159&amp;"x"&amp;J159</f>
        <v/>
      </c>
      <c r="C159" s="101" t="inlineStr">
        <is>
          <t>|0200225900|15.00|10.30|2.350|0.0005900IBC</t>
        </is>
      </c>
      <c r="D159" s="101" t="inlineStr">
        <is>
          <t>|0200225900|15.00|10.30|2.350|0.000</t>
        </is>
      </c>
      <c r="E159" s="101" t="inlineStr">
        <is>
          <t>INNOTEK||||||||||||</t>
        </is>
      </c>
      <c r="F159" s="101" t="inlineStr">
        <is>
          <t>STAM290GA</t>
        </is>
      </c>
      <c r="G159" s="101" t="inlineStr">
        <is>
          <t>IBC</t>
        </is>
      </c>
      <c r="H159" s="101" t="inlineStr">
        <is>
          <t>P</t>
        </is>
      </c>
      <c r="I159" s="101" t="inlineStr">
        <is>
          <t>15.0</t>
        </is>
      </c>
      <c r="J159" s="101" t="inlineStr">
        <is>
          <t>10.3</t>
        </is>
      </c>
      <c r="K159" s="101" t="inlineStr">
        <is>
          <t>2.35</t>
        </is>
      </c>
      <c r="L159" s="101" t="inlineStr">
        <is>
          <t>5900</t>
        </is>
      </c>
      <c r="M159" s="185" t="n">
        <v>0.733</v>
      </c>
      <c r="N159" s="101" t="inlineStr">
        <is>
          <t>P/E</t>
        </is>
      </c>
      <c r="O159" s="186" t="inlineStr">
        <is>
          <t>5900------------</t>
        </is>
      </c>
      <c r="P159" s="186" t="n">
        <v>0</v>
      </c>
      <c r="Q159" s="101" t="n"/>
      <c r="R159" s="101" t="inlineStr"/>
      <c r="S159" s="101" t="n"/>
      <c r="T159" s="186" t="n">
        <v>0</v>
      </c>
      <c r="U159" s="187" t="n">
        <v>0</v>
      </c>
      <c r="V159" s="186" t="e">
        <v>#N/A</v>
      </c>
      <c r="W159" s="192" t="inlineStr"/>
      <c r="X159" s="101" t="inlineStr"/>
      <c r="Y159" s="186" t="n">
        <v>0</v>
      </c>
      <c r="Z159" s="187" t="n">
        <v>0</v>
      </c>
      <c r="AA159" s="189" t="n"/>
      <c r="AB159" s="189" t="n"/>
    </row>
    <row r="160" ht="18" customHeight="1">
      <c r="A160" s="107" t="n">
        <v>157</v>
      </c>
      <c r="B160" s="143">
        <f>I160&amp;"x"&amp;J160</f>
        <v/>
      </c>
      <c r="C160" s="101" t="inlineStr">
        <is>
          <t>|0200225900|15.00|10.30|2.350|0.0006200IBC</t>
        </is>
      </c>
      <c r="D160" s="101" t="inlineStr">
        <is>
          <t>|0200225900|15.00|10.30|2.350|0.000</t>
        </is>
      </c>
      <c r="E160" s="101" t="inlineStr">
        <is>
          <t>INNOTEK||||||||||||</t>
        </is>
      </c>
      <c r="F160" s="101" t="inlineStr">
        <is>
          <t>STAM290GA</t>
        </is>
      </c>
      <c r="G160" s="101" t="inlineStr">
        <is>
          <t>IBC</t>
        </is>
      </c>
      <c r="H160" s="101" t="inlineStr">
        <is>
          <t>P</t>
        </is>
      </c>
      <c r="I160" s="101" t="inlineStr">
        <is>
          <t>15.0</t>
        </is>
      </c>
      <c r="J160" s="101" t="inlineStr">
        <is>
          <t>10.3</t>
        </is>
      </c>
      <c r="K160" s="101" t="inlineStr">
        <is>
          <t>2.35</t>
        </is>
      </c>
      <c r="L160" s="101" t="inlineStr">
        <is>
          <t>6200</t>
        </is>
      </c>
      <c r="M160" s="185" t="n">
        <v>0.733</v>
      </c>
      <c r="N160" s="101" t="inlineStr">
        <is>
          <t>P/E</t>
        </is>
      </c>
      <c r="O160" s="186" t="inlineStr">
        <is>
          <t>6200------------</t>
        </is>
      </c>
      <c r="P160" s="186" t="n">
        <v>3863</v>
      </c>
      <c r="Q160" s="101" t="n"/>
      <c r="R160" s="101" t="inlineStr"/>
      <c r="S160" s="101" t="n"/>
      <c r="T160" s="186" t="n">
        <v>2017</v>
      </c>
      <c r="U160" s="187" t="n">
        <v>9166.458199999999</v>
      </c>
      <c r="V160" s="186" t="n">
        <v>-1846</v>
      </c>
      <c r="W160" s="192" t="n">
        <v>45322</v>
      </c>
      <c r="X160" s="101" t="inlineStr"/>
      <c r="Y160" s="186" t="n">
        <v>1846</v>
      </c>
      <c r="Z160" s="187" t="n">
        <v>8389.3316</v>
      </c>
      <c r="AA160" s="189" t="n"/>
      <c r="AB160" s="189" t="n"/>
    </row>
    <row r="161" ht="18" customHeight="1">
      <c r="A161" s="107" t="n">
        <v>158</v>
      </c>
      <c r="B161" s="143">
        <f>I161&amp;"x"&amp;J161</f>
        <v/>
      </c>
      <c r="C161" s="101" t="inlineStr">
        <is>
          <t>|0200225939|19.10|0.00|1.600|0.0005692NBC</t>
        </is>
      </c>
      <c r="D161" s="101" t="inlineStr">
        <is>
          <t>|0200225939|19.10|0.00|1.600|0.000</t>
        </is>
      </c>
      <c r="E161" s="101" t="inlineStr">
        <is>
          <t>KMV||||||||||||</t>
        </is>
      </c>
      <c r="F161" s="101" t="inlineStr">
        <is>
          <t>STAM290GA</t>
        </is>
      </c>
      <c r="G161" s="101" t="inlineStr">
        <is>
          <t>NBC</t>
        </is>
      </c>
      <c r="H161" s="101" t="inlineStr">
        <is>
          <t>P</t>
        </is>
      </c>
      <c r="I161" s="101" t="inlineStr">
        <is>
          <t>19.1</t>
        </is>
      </c>
      <c r="J161" s="101" t="inlineStr">
        <is>
          <t>0.00</t>
        </is>
      </c>
      <c r="K161" s="101" t="inlineStr">
        <is>
          <t>1.60</t>
        </is>
      </c>
      <c r="L161" s="101" t="inlineStr">
        <is>
          <t>5692</t>
        </is>
      </c>
      <c r="M161" s="185" t="n">
        <v>0.6899999999999999</v>
      </c>
      <c r="N161" s="101" t="inlineStr">
        <is>
          <t>C</t>
        </is>
      </c>
      <c r="O161" s="186" t="inlineStr">
        <is>
          <t>135-5692-----------</t>
        </is>
      </c>
      <c r="P161" s="186" t="n">
        <v>17.38095238095238</v>
      </c>
      <c r="Q161" s="101" t="n"/>
      <c r="R161" s="101" t="inlineStr"/>
      <c r="S161" s="101" t="n"/>
      <c r="T161" s="186" t="n">
        <v>124</v>
      </c>
      <c r="U161" s="187" t="n">
        <v>487.0075199999999</v>
      </c>
      <c r="V161" s="186" t="e">
        <v>#N/A</v>
      </c>
      <c r="W161" s="192" t="inlineStr"/>
      <c r="X161" s="101" t="inlineStr"/>
      <c r="Y161" s="186" t="n">
        <v>0</v>
      </c>
      <c r="Z161" s="187" t="n">
        <v>0</v>
      </c>
      <c r="AA161" s="189" t="n"/>
      <c r="AB161" s="189" t="n"/>
    </row>
    <row r="162" ht="18" customHeight="1">
      <c r="A162" s="107" t="n">
        <v>159</v>
      </c>
      <c r="B162" s="143">
        <f>I162&amp;"x"&amp;J162</f>
        <v/>
      </c>
      <c r="C162" s="101" t="inlineStr">
        <is>
          <t>|0200225939|19.10|0.00|2.300|0.0005500NBC</t>
        </is>
      </c>
      <c r="D162" s="101" t="inlineStr">
        <is>
          <t>|0200225939|19.10|0.00|2.300|0.000</t>
        </is>
      </c>
      <c r="E162" s="101" t="inlineStr">
        <is>
          <t>CIC1||||||||||||</t>
        </is>
      </c>
      <c r="F162" s="101" t="inlineStr">
        <is>
          <t>STAM290GA</t>
        </is>
      </c>
      <c r="G162" s="101" t="inlineStr">
        <is>
          <t>NBC</t>
        </is>
      </c>
      <c r="H162" s="101" t="inlineStr">
        <is>
          <t>P</t>
        </is>
      </c>
      <c r="I162" s="101" t="inlineStr">
        <is>
          <t>19.1</t>
        </is>
      </c>
      <c r="J162" s="101" t="inlineStr">
        <is>
          <t>0.00</t>
        </is>
      </c>
      <c r="K162" s="101" t="inlineStr">
        <is>
          <t>2.30</t>
        </is>
      </c>
      <c r="L162" s="101" t="inlineStr">
        <is>
          <t>5500</t>
        </is>
      </c>
      <c r="M162" s="185" t="n">
        <v>0.953</v>
      </c>
      <c r="N162" s="101" t="inlineStr">
        <is>
          <t>P/E</t>
        </is>
      </c>
      <c r="O162" s="186" t="inlineStr">
        <is>
          <t>5500------------</t>
        </is>
      </c>
      <c r="P162" s="186" t="n">
        <v>48</v>
      </c>
      <c r="Q162" s="101" t="n"/>
      <c r="R162" s="101" t="inlineStr"/>
      <c r="S162" s="101" t="n"/>
      <c r="T162" s="186" t="n">
        <v>845</v>
      </c>
      <c r="U162" s="187" t="n">
        <v>4429.0675</v>
      </c>
      <c r="V162" s="186" t="e">
        <v>#N/A</v>
      </c>
      <c r="W162" s="188" t="inlineStr"/>
      <c r="X162" s="101" t="inlineStr"/>
      <c r="Y162" s="186" t="n">
        <v>0</v>
      </c>
      <c r="Z162" s="187" t="n">
        <v>0</v>
      </c>
      <c r="AA162" s="189" t="n"/>
      <c r="AB162" s="189" t="n"/>
    </row>
    <row r="163" ht="18" customHeight="1">
      <c r="A163" s="107" t="n">
        <v>160</v>
      </c>
      <c r="B163" s="143">
        <f>I163&amp;"x"&amp;J163</f>
        <v/>
      </c>
      <c r="C163" s="101" t="inlineStr">
        <is>
          <t>|0200225939|19.10|0.00|2.300|0.0006000NBC</t>
        </is>
      </c>
      <c r="D163" s="101" t="inlineStr">
        <is>
          <t>|0200225939|19.10|0.00|2.300|0.000</t>
        </is>
      </c>
      <c r="E163" s="101" t="inlineStr">
        <is>
          <t>EMTC||||||||||||</t>
        </is>
      </c>
      <c r="F163" s="101" t="inlineStr">
        <is>
          <t>STAM290GA</t>
        </is>
      </c>
      <c r="G163" s="101" t="inlineStr">
        <is>
          <t>NBC</t>
        </is>
      </c>
      <c r="H163" s="101" t="inlineStr">
        <is>
          <t>P</t>
        </is>
      </c>
      <c r="I163" s="101" t="inlineStr">
        <is>
          <t>19.1</t>
        </is>
      </c>
      <c r="J163" s="101" t="inlineStr">
        <is>
          <t>0.00</t>
        </is>
      </c>
      <c r="K163" s="101" t="inlineStr">
        <is>
          <t>2.30</t>
        </is>
      </c>
      <c r="L163" s="101" t="inlineStr">
        <is>
          <t>6000</t>
        </is>
      </c>
      <c r="M163" s="185" t="n">
        <v>0.953</v>
      </c>
      <c r="N163" s="101" t="inlineStr">
        <is>
          <t>P/E</t>
        </is>
      </c>
      <c r="O163" s="186" t="inlineStr">
        <is>
          <t>6000------------</t>
        </is>
      </c>
      <c r="P163" s="186" t="n">
        <v>408</v>
      </c>
      <c r="Q163" s="101" t="n"/>
      <c r="R163" s="101" t="inlineStr"/>
      <c r="S163" s="101" t="n"/>
      <c r="T163" s="186" t="n">
        <v>2012</v>
      </c>
      <c r="U163" s="187" t="n">
        <v>11504.616</v>
      </c>
      <c r="V163" s="186" t="e">
        <v>#N/A</v>
      </c>
      <c r="W163" s="192" t="inlineStr"/>
      <c r="X163" s="101" t="inlineStr"/>
      <c r="Y163" s="186" t="n">
        <v>0</v>
      </c>
      <c r="Z163" s="187" t="n">
        <v>0</v>
      </c>
      <c r="AA163" s="189" t="n"/>
      <c r="AB163" s="189" t="n"/>
    </row>
    <row r="164" ht="18" customHeight="1">
      <c r="A164" s="107" t="n">
        <v>161</v>
      </c>
      <c r="B164" s="143">
        <f>I164&amp;"x"&amp;J164</f>
        <v/>
      </c>
      <c r="C164" s="101" t="inlineStr">
        <is>
          <t>|0200225900|21.70|16.50|2.600|0.0005400IBC</t>
        </is>
      </c>
      <c r="D164" s="101" t="inlineStr">
        <is>
          <t>|0200225900|21.70|16.50|2.600|0.000</t>
        </is>
      </c>
      <c r="E164" s="101" t="inlineStr">
        <is>
          <t>CIC1||||||||||||</t>
        </is>
      </c>
      <c r="F164" s="101" t="inlineStr">
        <is>
          <t>STAM290GA</t>
        </is>
      </c>
      <c r="G164" s="101" t="inlineStr">
        <is>
          <t>IBC</t>
        </is>
      </c>
      <c r="H164" s="101" t="inlineStr">
        <is>
          <t>P</t>
        </is>
      </c>
      <c r="I164" s="101" t="inlineStr">
        <is>
          <t>21.7</t>
        </is>
      </c>
      <c r="J164" s="101" t="inlineStr">
        <is>
          <t>16.5</t>
        </is>
      </c>
      <c r="K164" s="101" t="inlineStr">
        <is>
          <t>2.60</t>
        </is>
      </c>
      <c r="L164" s="101" t="inlineStr">
        <is>
          <t>5400</t>
        </is>
      </c>
      <c r="M164" s="185" t="n">
        <v>1.225</v>
      </c>
      <c r="N164" s="101" t="inlineStr">
        <is>
          <t>P/E</t>
        </is>
      </c>
      <c r="O164" s="186" t="inlineStr">
        <is>
          <t>5400------------</t>
        </is>
      </c>
      <c r="P164" s="186" t="n">
        <v>207</v>
      </c>
      <c r="Q164" s="101" t="n"/>
      <c r="R164" s="101" t="inlineStr"/>
      <c r="S164" s="101" t="n"/>
      <c r="T164" s="186" t="n">
        <v>394</v>
      </c>
      <c r="U164" s="187" t="n">
        <v>2606.31</v>
      </c>
      <c r="V164" s="186" t="e">
        <v>#N/A</v>
      </c>
      <c r="W164" s="192" t="inlineStr"/>
      <c r="X164" s="101" t="inlineStr"/>
      <c r="Y164" s="186" t="n">
        <v>0</v>
      </c>
      <c r="Z164" s="187" t="n">
        <v>0</v>
      </c>
      <c r="AA164" s="189" t="n"/>
      <c r="AB164" s="189" t="n"/>
    </row>
    <row r="165" ht="18" customHeight="1">
      <c r="A165" s="107" t="n">
        <v>162</v>
      </c>
      <c r="B165" s="143">
        <f>I165&amp;"x"&amp;J165</f>
        <v/>
      </c>
      <c r="C165" s="101" t="inlineStr">
        <is>
          <t>|0200225939|22.20|0.00|2.000|0.0005900NBC</t>
        </is>
      </c>
      <c r="D165" s="101" t="inlineStr">
        <is>
          <t>|0200225939|22.20|0.00|2.000|0.000</t>
        </is>
      </c>
      <c r="E165" s="101" t="inlineStr">
        <is>
          <t>CIC1||||||||||||</t>
        </is>
      </c>
      <c r="F165" s="101" t="inlineStr">
        <is>
          <t>STAM290GA</t>
        </is>
      </c>
      <c r="G165" s="101" t="inlineStr">
        <is>
          <t>NBC</t>
        </is>
      </c>
      <c r="H165" s="101" t="inlineStr">
        <is>
          <t>P</t>
        </is>
      </c>
      <c r="I165" s="101" t="inlineStr">
        <is>
          <t>22.2</t>
        </is>
      </c>
      <c r="J165" s="101" t="inlineStr">
        <is>
          <t>0.00</t>
        </is>
      </c>
      <c r="K165" s="101" t="inlineStr">
        <is>
          <t>2.00</t>
        </is>
      </c>
      <c r="L165" s="101" t="inlineStr">
        <is>
          <t>5900</t>
        </is>
      </c>
      <c r="M165" s="185" t="n">
        <v>0.996</v>
      </c>
      <c r="N165" s="101" t="inlineStr">
        <is>
          <t>P/E</t>
        </is>
      </c>
      <c r="O165" s="186" t="inlineStr">
        <is>
          <t>5900------------</t>
        </is>
      </c>
      <c r="P165" s="186" t="n">
        <v>820</v>
      </c>
      <c r="Q165" s="101" t="n"/>
      <c r="R165" s="101" t="inlineStr"/>
      <c r="S165" s="101" t="n"/>
      <c r="T165" s="186" t="n">
        <v>762</v>
      </c>
      <c r="U165" s="187" t="n">
        <v>4477.8168</v>
      </c>
      <c r="V165" s="186" t="n">
        <v>-58</v>
      </c>
      <c r="W165" s="188" t="n">
        <v>45322</v>
      </c>
      <c r="X165" s="101" t="inlineStr"/>
      <c r="Y165" s="186" t="n">
        <v>58</v>
      </c>
      <c r="Z165" s="187" t="n">
        <v>340.8312</v>
      </c>
      <c r="AA165" s="189" t="n"/>
      <c r="AB165" s="189" t="n"/>
    </row>
    <row r="166" ht="18" customHeight="1">
      <c r="A166" s="107" t="n">
        <v>163</v>
      </c>
      <c r="B166" s="143">
        <f>I166&amp;"x"&amp;J166</f>
        <v/>
      </c>
      <c r="C166" s="101" t="inlineStr">
        <is>
          <t>|0200235920|25.40|0.00|1.200|0.0005892IBC</t>
        </is>
      </c>
      <c r="D166" s="101" t="inlineStr">
        <is>
          <t>|0200235920|25.40|0.00|1.200|0.000</t>
        </is>
      </c>
      <c r="E166" s="101" t="inlineStr">
        <is>
          <t>GTA||||||||||||</t>
        </is>
      </c>
      <c r="F166" s="101" t="inlineStr">
        <is>
          <t>STAM290GA</t>
        </is>
      </c>
      <c r="G166" s="101" t="inlineStr">
        <is>
          <t>IBC</t>
        </is>
      </c>
      <c r="H166" s="101" t="inlineStr">
        <is>
          <t>C</t>
        </is>
      </c>
      <c r="I166" s="101" t="inlineStr">
        <is>
          <t>25.4</t>
        </is>
      </c>
      <c r="J166" s="101" t="inlineStr">
        <is>
          <t>0.00</t>
        </is>
      </c>
      <c r="K166" s="101" t="inlineStr">
        <is>
          <t>1.20</t>
        </is>
      </c>
      <c r="L166" s="101" t="inlineStr">
        <is>
          <t>5892</t>
        </is>
      </c>
      <c r="M166" s="185" t="n">
        <v>0.716</v>
      </c>
      <c r="N166" s="101" t="inlineStr">
        <is>
          <t>C</t>
        </is>
      </c>
      <c r="O166" s="186" t="inlineStr">
        <is>
          <t>527-5892-----------</t>
        </is>
      </c>
      <c r="P166" s="186" t="n">
        <v>0</v>
      </c>
      <c r="Q166" s="101" t="n"/>
      <c r="R166" s="101" t="inlineStr"/>
      <c r="S166" s="101" t="n"/>
      <c r="T166" s="186" t="n">
        <v>142</v>
      </c>
      <c r="U166" s="187" t="n">
        <v>599.0514239999999</v>
      </c>
      <c r="V166" s="186" t="e">
        <v>#N/A</v>
      </c>
      <c r="W166" s="192" t="inlineStr"/>
      <c r="X166" s="101" t="inlineStr"/>
      <c r="Y166" s="186" t="n">
        <v>0</v>
      </c>
      <c r="Z166" s="187" t="n">
        <v>0</v>
      </c>
      <c r="AA166" s="189" t="n"/>
      <c r="AB166" s="189" t="n"/>
    </row>
    <row r="167" ht="18" customHeight="1">
      <c r="A167" s="107" t="n">
        <v>164</v>
      </c>
      <c r="B167" s="143">
        <f>I167&amp;"x"&amp;J167</f>
        <v/>
      </c>
      <c r="C167" s="101" t="inlineStr">
        <is>
          <t>|0200226010|15.90|0.00|1.600|0.0005830NBC</t>
        </is>
      </c>
      <c r="D167" s="101" t="inlineStr">
        <is>
          <t>|0200226010|15.90|0.00|1.600|0.000</t>
        </is>
      </c>
      <c r="E167" s="101" t="inlineStr">
        <is>
          <t>CIC1||||||||||||</t>
        </is>
      </c>
      <c r="F167" s="101" t="inlineStr">
        <is>
          <t>STAM390G</t>
        </is>
      </c>
      <c r="G167" s="101" t="inlineStr">
        <is>
          <t>NBC</t>
        </is>
      </c>
      <c r="H167" s="101" t="inlineStr">
        <is>
          <t>P</t>
        </is>
      </c>
      <c r="I167" s="101" t="inlineStr">
        <is>
          <t>15.9</t>
        </is>
      </c>
      <c r="J167" s="101" t="inlineStr">
        <is>
          <t>0.00</t>
        </is>
      </c>
      <c r="K167" s="101" t="inlineStr">
        <is>
          <t>1.60</t>
        </is>
      </c>
      <c r="L167" s="101" t="inlineStr">
        <is>
          <t>5830</t>
        </is>
      </c>
      <c r="M167" s="185" t="n">
        <v>0.5639999999999999</v>
      </c>
      <c r="N167" s="101" t="inlineStr">
        <is>
          <t>P/E</t>
        </is>
      </c>
      <c r="O167" s="186" t="inlineStr">
        <is>
          <t>5830------------</t>
        </is>
      </c>
      <c r="P167" s="186" t="n">
        <v>1438</v>
      </c>
      <c r="Q167" s="101" t="n"/>
      <c r="R167" s="101" t="inlineStr"/>
      <c r="S167" s="101" t="n"/>
      <c r="T167" s="186" t="n">
        <v>935</v>
      </c>
      <c r="U167" s="187" t="n">
        <v>3074.3922</v>
      </c>
      <c r="V167" s="186" t="n">
        <v>-503</v>
      </c>
      <c r="W167" s="192" t="n">
        <v>45322</v>
      </c>
      <c r="X167" s="101" t="inlineStr"/>
      <c r="Y167" s="186" t="n">
        <v>503</v>
      </c>
      <c r="Z167" s="187" t="n">
        <v>1653.92436</v>
      </c>
      <c r="AA167" s="189" t="n"/>
      <c r="AB167" s="189" t="n"/>
    </row>
    <row r="168" ht="18" customHeight="1">
      <c r="A168" s="107" t="n">
        <v>165</v>
      </c>
      <c r="B168" s="143">
        <f>I168&amp;"x"&amp;J168</f>
        <v/>
      </c>
      <c r="C168" s="101" t="inlineStr">
        <is>
          <t>|0200226010|15.90|0.00|2.000|0.0005500NBC</t>
        </is>
      </c>
      <c r="D168" s="101" t="inlineStr">
        <is>
          <t>|0200226010|15.90|0.00|2.000|0.000</t>
        </is>
      </c>
      <c r="E168" s="101" t="inlineStr">
        <is>
          <t>CIC1||||||||||||</t>
        </is>
      </c>
      <c r="F168" s="101" t="inlineStr">
        <is>
          <t>STAM390G</t>
        </is>
      </c>
      <c r="G168" s="101" t="inlineStr">
        <is>
          <t>NBC</t>
        </is>
      </c>
      <c r="H168" s="101" t="inlineStr">
        <is>
          <t>P</t>
        </is>
      </c>
      <c r="I168" s="101" t="inlineStr">
        <is>
          <t>15.9</t>
        </is>
      </c>
      <c r="J168" s="101" t="inlineStr">
        <is>
          <t>0.00</t>
        </is>
      </c>
      <c r="K168" s="101" t="inlineStr">
        <is>
          <t>2.00</t>
        </is>
      </c>
      <c r="L168" s="101" t="inlineStr">
        <is>
          <t>5500</t>
        </is>
      </c>
      <c r="M168" s="185" t="n">
        <v>0.6860000000000001</v>
      </c>
      <c r="N168" s="101" t="inlineStr">
        <is>
          <t>P/E</t>
        </is>
      </c>
      <c r="O168" s="186" t="inlineStr">
        <is>
          <t>5500------------</t>
        </is>
      </c>
      <c r="P168" s="186" t="n">
        <v>358</v>
      </c>
      <c r="Q168" s="101" t="n"/>
      <c r="R168" s="101" t="inlineStr"/>
      <c r="S168" s="101" t="n"/>
      <c r="T168" s="186" t="n">
        <v>455</v>
      </c>
      <c r="U168" s="187" t="n">
        <v>1716.715</v>
      </c>
      <c r="V168" s="186" t="n">
        <v>-81</v>
      </c>
      <c r="W168" s="188" t="n">
        <v>45351</v>
      </c>
      <c r="X168" s="101" t="inlineStr"/>
      <c r="Y168" s="186" t="n">
        <v>0</v>
      </c>
      <c r="Z168" s="187" t="n">
        <v>0</v>
      </c>
      <c r="AA168" s="189" t="n"/>
      <c r="AB168" s="189" t="n"/>
    </row>
    <row r="169" ht="18" customHeight="1">
      <c r="A169" s="107" t="n">
        <v>166</v>
      </c>
      <c r="B169" s="143">
        <f>I169&amp;"x"&amp;J169</f>
        <v/>
      </c>
      <c r="C169" s="101" t="inlineStr">
        <is>
          <t>|0200236041|17.30|0.00|1.200|0.0005400NBC</t>
        </is>
      </c>
      <c r="D169" s="101" t="inlineStr">
        <is>
          <t>|0200236041|17.30|0.00|1.200|0.000</t>
        </is>
      </c>
      <c r="E169" s="101" t="inlineStr">
        <is>
          <t>VPIC1||||||||||||</t>
        </is>
      </c>
      <c r="F169" s="101" t="inlineStr">
        <is>
          <t>STAM390G</t>
        </is>
      </c>
      <c r="G169" s="101" t="inlineStr">
        <is>
          <t>NBC</t>
        </is>
      </c>
      <c r="H169" s="101" t="inlineStr">
        <is>
          <t>C</t>
        </is>
      </c>
      <c r="I169" s="101" t="inlineStr">
        <is>
          <t>17.3</t>
        </is>
      </c>
      <c r="J169" s="101" t="inlineStr">
        <is>
          <t>0.00</t>
        </is>
      </c>
      <c r="K169" s="101" t="inlineStr">
        <is>
          <t>1.20</t>
        </is>
      </c>
      <c r="L169" s="101" t="inlineStr">
        <is>
          <t>5400</t>
        </is>
      </c>
      <c r="M169" s="185" t="n">
        <v>0.476</v>
      </c>
      <c r="N169" s="101" t="inlineStr">
        <is>
          <t>P/E</t>
        </is>
      </c>
      <c r="O169" s="186" t="inlineStr">
        <is>
          <t>5400------------</t>
        </is>
      </c>
      <c r="P169" s="186" t="n">
        <v>710</v>
      </c>
      <c r="Q169" s="101" t="n"/>
      <c r="R169" s="101" t="inlineStr"/>
      <c r="S169" s="101" t="n"/>
      <c r="T169" s="186" t="n">
        <v>353</v>
      </c>
      <c r="U169" s="187" t="n">
        <v>907.3512000000001</v>
      </c>
      <c r="V169" s="186" t="n">
        <v>-357</v>
      </c>
      <c r="W169" s="192" t="n">
        <v>45322</v>
      </c>
      <c r="X169" s="101" t="inlineStr"/>
      <c r="Y169" s="186" t="n">
        <v>357</v>
      </c>
      <c r="Z169" s="187" t="n">
        <v>917.6328</v>
      </c>
      <c r="AA169" s="189" t="n"/>
      <c r="AB169" s="189" t="n"/>
    </row>
    <row r="170" ht="18" customHeight="1">
      <c r="A170" s="107" t="n">
        <v>167</v>
      </c>
      <c r="B170" s="143">
        <f>I170&amp;"x"&amp;J170</f>
        <v/>
      </c>
      <c r="C170" s="101" t="inlineStr">
        <is>
          <t>|0200236041|17.30|0.00|1.200|0.0005600NBC</t>
        </is>
      </c>
      <c r="D170" s="101" t="inlineStr">
        <is>
          <t>|0200236041|17.30|0.00|1.200|0.000</t>
        </is>
      </c>
      <c r="E170" s="101" t="inlineStr">
        <is>
          <t>VPIC1||||||||||||</t>
        </is>
      </c>
      <c r="F170" s="101" t="inlineStr">
        <is>
          <t>STAM390G</t>
        </is>
      </c>
      <c r="G170" s="101" t="inlineStr">
        <is>
          <t>NBC</t>
        </is>
      </c>
      <c r="H170" s="101" t="inlineStr">
        <is>
          <t>C</t>
        </is>
      </c>
      <c r="I170" s="101" t="inlineStr">
        <is>
          <t>17.3</t>
        </is>
      </c>
      <c r="J170" s="101" t="inlineStr">
        <is>
          <t>0.00</t>
        </is>
      </c>
      <c r="K170" s="101" t="inlineStr">
        <is>
          <t>1.20</t>
        </is>
      </c>
      <c r="L170" s="101" t="inlineStr">
        <is>
          <t>5600</t>
        </is>
      </c>
      <c r="M170" s="185" t="n">
        <v>0.476</v>
      </c>
      <c r="N170" s="101" t="inlineStr">
        <is>
          <t>P/E</t>
        </is>
      </c>
      <c r="O170" s="186" t="inlineStr">
        <is>
          <t>5600------------</t>
        </is>
      </c>
      <c r="P170" s="186" t="n">
        <v>186</v>
      </c>
      <c r="Q170" s="101" t="n"/>
      <c r="R170" s="101" t="inlineStr"/>
      <c r="S170" s="101" t="n"/>
      <c r="T170" s="186" t="n">
        <v>100</v>
      </c>
      <c r="U170" s="187" t="n">
        <v>266.56</v>
      </c>
      <c r="V170" s="186" t="n">
        <v>-86</v>
      </c>
      <c r="W170" s="188" t="n">
        <v>45322</v>
      </c>
      <c r="X170" s="101" t="inlineStr"/>
      <c r="Y170" s="186" t="n">
        <v>86</v>
      </c>
      <c r="Z170" s="187" t="n">
        <v>229.2416</v>
      </c>
      <c r="AA170" s="189" t="n"/>
      <c r="AB170" s="189" t="n"/>
    </row>
    <row r="171" ht="18" customHeight="1">
      <c r="A171" s="107" t="n">
        <v>168</v>
      </c>
      <c r="B171" s="143">
        <f>I171&amp;"x"&amp;J171</f>
        <v/>
      </c>
      <c r="C171" s="101" t="inlineStr">
        <is>
          <t>|0200226010|17.30|0.00|1.400|0.0005295NBC</t>
        </is>
      </c>
      <c r="D171" s="101" t="inlineStr">
        <is>
          <t>|0200226010|17.30|0.00|1.400|0.000</t>
        </is>
      </c>
      <c r="E171" s="101" t="inlineStr">
        <is>
          <t>TECHNOKOM||||||||||||</t>
        </is>
      </c>
      <c r="F171" s="101" t="inlineStr">
        <is>
          <t>STAM390G</t>
        </is>
      </c>
      <c r="G171" s="101" t="inlineStr">
        <is>
          <t>NBC</t>
        </is>
      </c>
      <c r="H171" s="101" t="inlineStr">
        <is>
          <t>P</t>
        </is>
      </c>
      <c r="I171" s="101" t="inlineStr">
        <is>
          <t>17.3</t>
        </is>
      </c>
      <c r="J171" s="101" t="inlineStr">
        <is>
          <t>0.00</t>
        </is>
      </c>
      <c r="K171" s="101" t="inlineStr">
        <is>
          <t>1.40</t>
        </is>
      </c>
      <c r="L171" s="101" t="inlineStr">
        <is>
          <t>5295</t>
        </is>
      </c>
      <c r="M171" s="185" t="n">
        <v>0.549</v>
      </c>
      <c r="N171" s="101" t="inlineStr">
        <is>
          <t>P/E</t>
        </is>
      </c>
      <c r="O171" s="186" t="inlineStr">
        <is>
          <t>5295------------</t>
        </is>
      </c>
      <c r="P171" s="186" t="n">
        <v>2366</v>
      </c>
      <c r="Q171" s="101" t="n"/>
      <c r="R171" s="101" t="inlineStr"/>
      <c r="S171" s="101" t="n"/>
      <c r="T171" s="186" t="n">
        <v>1292</v>
      </c>
      <c r="U171" s="187" t="n">
        <v>3755.78586</v>
      </c>
      <c r="V171" s="186" t="n">
        <v>-1074</v>
      </c>
      <c r="W171" s="188" t="n">
        <v>45322</v>
      </c>
      <c r="X171" s="101" t="inlineStr"/>
      <c r="Y171" s="186" t="n">
        <v>1074</v>
      </c>
      <c r="Z171" s="187" t="n">
        <v>3122.06967</v>
      </c>
      <c r="AA171" s="189" t="n"/>
      <c r="AB171" s="189" t="n"/>
    </row>
    <row r="172" ht="18" customHeight="1">
      <c r="A172" s="107" t="n">
        <v>169</v>
      </c>
      <c r="B172" s="143">
        <f>I172&amp;"x"&amp;J172</f>
        <v/>
      </c>
      <c r="C172" s="101" t="inlineStr">
        <is>
          <t>|0200226010|17.30|0.00|1.400|0.0005300NBC</t>
        </is>
      </c>
      <c r="D172" s="101" t="inlineStr">
        <is>
          <t>|0200226010|17.30|0.00|1.400|0.000</t>
        </is>
      </c>
      <c r="E172" s="101" t="inlineStr">
        <is>
          <t>VPIC1||||||||||||</t>
        </is>
      </c>
      <c r="F172" s="101" t="inlineStr">
        <is>
          <t>STAM390G</t>
        </is>
      </c>
      <c r="G172" s="101" t="inlineStr">
        <is>
          <t>NBC</t>
        </is>
      </c>
      <c r="H172" s="101" t="inlineStr">
        <is>
          <t>P</t>
        </is>
      </c>
      <c r="I172" s="101" t="inlineStr">
        <is>
          <t>17.3</t>
        </is>
      </c>
      <c r="J172" s="101" t="inlineStr">
        <is>
          <t>0.00</t>
        </is>
      </c>
      <c r="K172" s="101" t="inlineStr">
        <is>
          <t>1.40</t>
        </is>
      </c>
      <c r="L172" s="101" t="inlineStr">
        <is>
          <t>5300</t>
        </is>
      </c>
      <c r="M172" s="185" t="n">
        <v>0.549</v>
      </c>
      <c r="N172" s="101" t="inlineStr">
        <is>
          <t>P/E</t>
        </is>
      </c>
      <c r="O172" s="186" t="inlineStr">
        <is>
          <t>5300------------</t>
        </is>
      </c>
      <c r="P172" s="186" t="n">
        <v>661</v>
      </c>
      <c r="Q172" s="101" t="n"/>
      <c r="R172" s="101" t="inlineStr"/>
      <c r="S172" s="101" t="n"/>
      <c r="T172" s="186" t="n">
        <v>434</v>
      </c>
      <c r="U172" s="187" t="n">
        <v>1262.8098</v>
      </c>
      <c r="V172" s="186" t="n">
        <v>-227</v>
      </c>
      <c r="W172" s="192" t="n">
        <v>45322</v>
      </c>
      <c r="X172" s="101" t="inlineStr"/>
      <c r="Y172" s="186" t="n">
        <v>227</v>
      </c>
      <c r="Z172" s="187" t="n">
        <v>660.5019</v>
      </c>
      <c r="AA172" s="189" t="n"/>
      <c r="AB172" s="189" t="n"/>
    </row>
    <row r="173" ht="18" customHeight="1">
      <c r="A173" s="107" t="n">
        <v>170</v>
      </c>
      <c r="B173" s="143">
        <f>I173&amp;"x"&amp;J173</f>
        <v/>
      </c>
      <c r="C173" s="101" t="inlineStr">
        <is>
          <t>|0200226010|17.30|0.00|1.600|0.0005580NBC</t>
        </is>
      </c>
      <c r="D173" s="101" t="inlineStr">
        <is>
          <t>|0200226010|17.30|0.00|1.600|0.000</t>
        </is>
      </c>
      <c r="E173" s="101" t="inlineStr">
        <is>
          <t>CIC1||||||||||||</t>
        </is>
      </c>
      <c r="F173" s="101" t="inlineStr">
        <is>
          <t>STAM390G</t>
        </is>
      </c>
      <c r="G173" s="101" t="inlineStr">
        <is>
          <t>NBC</t>
        </is>
      </c>
      <c r="H173" s="101" t="inlineStr">
        <is>
          <t>P</t>
        </is>
      </c>
      <c r="I173" s="101" t="inlineStr">
        <is>
          <t>17.3</t>
        </is>
      </c>
      <c r="J173" s="101" t="inlineStr">
        <is>
          <t>0.00</t>
        </is>
      </c>
      <c r="K173" s="101" t="inlineStr">
        <is>
          <t>1.60</t>
        </is>
      </c>
      <c r="L173" s="101" t="inlineStr">
        <is>
          <t>5580</t>
        </is>
      </c>
      <c r="M173" s="185" t="n">
        <v>0.619</v>
      </c>
      <c r="N173" s="101" t="inlineStr">
        <is>
          <t>P/E</t>
        </is>
      </c>
      <c r="O173" s="186" t="inlineStr">
        <is>
          <t>5580------------</t>
        </is>
      </c>
      <c r="P173" s="186" t="n">
        <v>2426</v>
      </c>
      <c r="Q173" s="101" t="n"/>
      <c r="R173" s="101" t="inlineStr"/>
      <c r="S173" s="101" t="n"/>
      <c r="T173" s="186" t="n">
        <v>1566</v>
      </c>
      <c r="U173" s="187" t="n">
        <v>5408.99532</v>
      </c>
      <c r="V173" s="186" t="n">
        <v>-860</v>
      </c>
      <c r="W173" s="192" t="n">
        <v>45322</v>
      </c>
      <c r="X173" s="101" t="inlineStr"/>
      <c r="Y173" s="186" t="n">
        <v>860</v>
      </c>
      <c r="Z173" s="187" t="n">
        <v>2970.4572</v>
      </c>
      <c r="AA173" s="189" t="n"/>
      <c r="AB173" s="189" t="n"/>
    </row>
    <row r="174" ht="18" customHeight="1">
      <c r="A174" s="107" t="n">
        <v>171</v>
      </c>
      <c r="B174" s="143">
        <f>I174&amp;"x"&amp;J174</f>
        <v/>
      </c>
      <c r="C174" s="101" t="inlineStr">
        <is>
          <t>|0200226010|17.30|0.00|1.600|0.0005600NBC</t>
        </is>
      </c>
      <c r="D174" s="101" t="inlineStr">
        <is>
          <t>|0200226010|17.30|0.00|1.600|0.000</t>
        </is>
      </c>
      <c r="E174" s="101" t="inlineStr">
        <is>
          <t>VPIC1||||||||||||</t>
        </is>
      </c>
      <c r="F174" s="101" t="inlineStr">
        <is>
          <t>STAM390G</t>
        </is>
      </c>
      <c r="G174" s="101" t="inlineStr">
        <is>
          <t>NBC</t>
        </is>
      </c>
      <c r="H174" s="101" t="inlineStr">
        <is>
          <t>P</t>
        </is>
      </c>
      <c r="I174" s="101" t="inlineStr">
        <is>
          <t>17.3</t>
        </is>
      </c>
      <c r="J174" s="101" t="inlineStr">
        <is>
          <t>0.00</t>
        </is>
      </c>
      <c r="K174" s="101" t="inlineStr">
        <is>
          <t>1.60</t>
        </is>
      </c>
      <c r="L174" s="101" t="inlineStr">
        <is>
          <t>5600</t>
        </is>
      </c>
      <c r="M174" s="185" t="n">
        <v>0.619</v>
      </c>
      <c r="N174" s="101" t="inlineStr">
        <is>
          <t>P/E</t>
        </is>
      </c>
      <c r="O174" s="186" t="inlineStr">
        <is>
          <t>5600------------</t>
        </is>
      </c>
      <c r="P174" s="186" t="n">
        <v>0</v>
      </c>
      <c r="Q174" s="101" t="n"/>
      <c r="R174" s="101" t="inlineStr"/>
      <c r="S174" s="101" t="n"/>
      <c r="T174" s="186" t="n">
        <v>323</v>
      </c>
      <c r="U174" s="187" t="n">
        <v>1119.6472</v>
      </c>
      <c r="V174" s="186" t="e">
        <v>#N/A</v>
      </c>
      <c r="W174" s="192" t="inlineStr"/>
      <c r="X174" s="101" t="inlineStr"/>
      <c r="Y174" s="186" t="n">
        <v>0</v>
      </c>
      <c r="Z174" s="187" t="n">
        <v>0</v>
      </c>
      <c r="AA174" s="189" t="n"/>
      <c r="AB174" s="189" t="n"/>
    </row>
    <row r="175" ht="18" customHeight="1">
      <c r="A175" s="107" t="n">
        <v>172</v>
      </c>
      <c r="B175" s="143">
        <f>I175&amp;"x"&amp;J175</f>
        <v/>
      </c>
      <c r="C175" s="101" t="inlineStr">
        <is>
          <t>|0200236041|19.10|0.00|1.200|0.0005200NBC</t>
        </is>
      </c>
      <c r="D175" s="101" t="inlineStr">
        <is>
          <t>|0200236041|19.10|0.00|1.200|0.000</t>
        </is>
      </c>
      <c r="E175" s="101" t="inlineStr">
        <is>
          <t>VPIC1||||||||||||</t>
        </is>
      </c>
      <c r="F175" s="101" t="inlineStr">
        <is>
          <t>STAM390G</t>
        </is>
      </c>
      <c r="G175" s="101" t="inlineStr">
        <is>
          <t>NBC</t>
        </is>
      </c>
      <c r="H175" s="101" t="inlineStr">
        <is>
          <t>C</t>
        </is>
      </c>
      <c r="I175" s="101" t="inlineStr">
        <is>
          <t>19.1</t>
        </is>
      </c>
      <c r="J175" s="101" t="inlineStr">
        <is>
          <t>0.00</t>
        </is>
      </c>
      <c r="K175" s="101" t="inlineStr">
        <is>
          <t>1.20</t>
        </is>
      </c>
      <c r="L175" s="101" t="inlineStr">
        <is>
          <t>5200</t>
        </is>
      </c>
      <c r="M175" s="185" t="n">
        <v>0.53</v>
      </c>
      <c r="N175" s="101" t="inlineStr">
        <is>
          <t>P/E</t>
        </is>
      </c>
      <c r="O175" s="186" t="inlineStr">
        <is>
          <t>5200------------</t>
        </is>
      </c>
      <c r="P175" s="186" t="n">
        <v>992</v>
      </c>
      <c r="Q175" s="101" t="n"/>
      <c r="R175" s="101" t="inlineStr"/>
      <c r="S175" s="101" t="n"/>
      <c r="T175" s="186" t="n">
        <v>565</v>
      </c>
      <c r="U175" s="187" t="n">
        <v>1557.14</v>
      </c>
      <c r="V175" s="186" t="n">
        <v>-427</v>
      </c>
      <c r="W175" s="188" t="n">
        <v>45322</v>
      </c>
      <c r="X175" s="101" t="inlineStr"/>
      <c r="Y175" s="186" t="n">
        <v>427</v>
      </c>
      <c r="Z175" s="187" t="n">
        <v>1176.812</v>
      </c>
      <c r="AA175" s="189" t="n"/>
      <c r="AB175" s="189" t="n"/>
    </row>
    <row r="176" ht="18" customHeight="1">
      <c r="A176" s="107" t="n">
        <v>173</v>
      </c>
      <c r="B176" s="143">
        <f>I176&amp;"x"&amp;J176</f>
        <v/>
      </c>
      <c r="C176" s="101" t="inlineStr">
        <is>
          <t>|0200236041|19.10|0.00|1.200|0.0005510NBC</t>
        </is>
      </c>
      <c r="D176" s="101" t="inlineStr">
        <is>
          <t>|0200236041|19.10|0.00|1.200|0.000</t>
        </is>
      </c>
      <c r="E176" s="101" t="inlineStr">
        <is>
          <t>CIC1||||||||||||</t>
        </is>
      </c>
      <c r="F176" s="101" t="inlineStr">
        <is>
          <t>STAM390G</t>
        </is>
      </c>
      <c r="G176" s="101" t="inlineStr">
        <is>
          <t>NBC</t>
        </is>
      </c>
      <c r="H176" s="101" t="inlineStr">
        <is>
          <t>C</t>
        </is>
      </c>
      <c r="I176" s="101" t="inlineStr">
        <is>
          <t>19.1</t>
        </is>
      </c>
      <c r="J176" s="101" t="inlineStr">
        <is>
          <t>0.00</t>
        </is>
      </c>
      <c r="K176" s="101" t="inlineStr">
        <is>
          <t>1.20</t>
        </is>
      </c>
      <c r="L176" s="101" t="inlineStr">
        <is>
          <t>5510</t>
        </is>
      </c>
      <c r="M176" s="185" t="n">
        <v>0.53</v>
      </c>
      <c r="N176" s="101" t="inlineStr">
        <is>
          <t>P/E</t>
        </is>
      </c>
      <c r="O176" s="186" t="inlineStr">
        <is>
          <t>5510------------</t>
        </is>
      </c>
      <c r="P176" s="186" t="n">
        <v>9009</v>
      </c>
      <c r="Q176" s="101" t="n"/>
      <c r="R176" s="101" t="inlineStr"/>
      <c r="S176" s="101" t="n"/>
      <c r="T176" s="186" t="n">
        <v>4774</v>
      </c>
      <c r="U176" s="187" t="n">
        <v>13941.5122</v>
      </c>
      <c r="V176" s="186" t="n">
        <v>-4235</v>
      </c>
      <c r="W176" s="192" t="n">
        <v>45322</v>
      </c>
      <c r="X176" s="101" t="inlineStr"/>
      <c r="Y176" s="186" t="n">
        <v>4235</v>
      </c>
      <c r="Z176" s="187" t="n">
        <v>12367.4705</v>
      </c>
      <c r="AA176" s="189" t="n"/>
      <c r="AB176" s="189" t="n"/>
    </row>
    <row r="177" ht="18" customHeight="1">
      <c r="A177" s="107" t="n">
        <v>174</v>
      </c>
      <c r="B177" s="143">
        <f>I177&amp;"x"&amp;J177</f>
        <v/>
      </c>
      <c r="C177" s="101" t="inlineStr">
        <is>
          <t>|0200226010|19.10|0.00|1.400|0.0005100NBC</t>
        </is>
      </c>
      <c r="D177" s="101" t="inlineStr">
        <is>
          <t>|0200226010|19.10|0.00|1.400|0.000</t>
        </is>
      </c>
      <c r="E177" s="101" t="inlineStr">
        <is>
          <t>INNOTEK||||||||||||</t>
        </is>
      </c>
      <c r="F177" s="101" t="inlineStr">
        <is>
          <t>STAM390G</t>
        </is>
      </c>
      <c r="G177" s="101" t="inlineStr">
        <is>
          <t>NBC</t>
        </is>
      </c>
      <c r="H177" s="101" t="inlineStr">
        <is>
          <t>P</t>
        </is>
      </c>
      <c r="I177" s="101" t="inlineStr">
        <is>
          <t>19.1</t>
        </is>
      </c>
      <c r="J177" s="101" t="inlineStr">
        <is>
          <t>0.00</t>
        </is>
      </c>
      <c r="K177" s="101" t="inlineStr">
        <is>
          <t>1.40</t>
        </is>
      </c>
      <c r="L177" s="101" t="inlineStr">
        <is>
          <t>5100</t>
        </is>
      </c>
      <c r="M177" s="185" t="n">
        <v>0.611</v>
      </c>
      <c r="N177" s="101" t="inlineStr">
        <is>
          <t>P/E</t>
        </is>
      </c>
      <c r="O177" s="186" t="inlineStr">
        <is>
          <t>5100------------</t>
        </is>
      </c>
      <c r="P177" s="186" t="n">
        <v>2789</v>
      </c>
      <c r="Q177" s="101" t="n"/>
      <c r="R177" s="101" t="inlineStr"/>
      <c r="S177" s="101" t="n"/>
      <c r="T177" s="186" t="n">
        <v>1984</v>
      </c>
      <c r="U177" s="187" t="n">
        <v>6182.3424</v>
      </c>
      <c r="V177" s="186" t="n">
        <v>-805</v>
      </c>
      <c r="W177" s="192" t="n">
        <v>45322</v>
      </c>
      <c r="X177" s="101" t="inlineStr"/>
      <c r="Y177" s="186" t="n">
        <v>805</v>
      </c>
      <c r="Z177" s="187" t="n">
        <v>2508.4605</v>
      </c>
      <c r="AA177" s="189" t="n"/>
      <c r="AB177" s="189" t="n"/>
    </row>
    <row r="178" ht="18" customHeight="1">
      <c r="A178" s="107" t="n">
        <v>175</v>
      </c>
      <c r="B178" s="143">
        <f>I178&amp;"x"&amp;J178</f>
        <v/>
      </c>
      <c r="C178" s="101" t="inlineStr">
        <is>
          <t>|0200226010|19.10|0.00|1.400|0.0005550NBC</t>
        </is>
      </c>
      <c r="D178" s="101" t="inlineStr">
        <is>
          <t>|0200226010|19.10|0.00|1.400|0.000</t>
        </is>
      </c>
      <c r="E178" s="101" t="inlineStr">
        <is>
          <t>CIC1||||||||||||</t>
        </is>
      </c>
      <c r="F178" s="101" t="inlineStr">
        <is>
          <t>STAM390G</t>
        </is>
      </c>
      <c r="G178" s="101" t="inlineStr">
        <is>
          <t>NBC</t>
        </is>
      </c>
      <c r="H178" s="101" t="inlineStr">
        <is>
          <t>P</t>
        </is>
      </c>
      <c r="I178" s="101" t="inlineStr">
        <is>
          <t>19.1</t>
        </is>
      </c>
      <c r="J178" s="101" t="inlineStr">
        <is>
          <t>0.00</t>
        </is>
      </c>
      <c r="K178" s="101" t="inlineStr">
        <is>
          <t>1.40</t>
        </is>
      </c>
      <c r="L178" s="101" t="inlineStr">
        <is>
          <t>5550</t>
        </is>
      </c>
      <c r="M178" s="185" t="n">
        <v>0.611</v>
      </c>
      <c r="N178" s="101" t="inlineStr">
        <is>
          <t>P/E</t>
        </is>
      </c>
      <c r="O178" s="186" t="inlineStr">
        <is>
          <t>5550------------</t>
        </is>
      </c>
      <c r="P178" s="186" t="n">
        <v>3255</v>
      </c>
      <c r="Q178" s="101" t="n"/>
      <c r="R178" s="101" t="inlineStr"/>
      <c r="S178" s="101" t="n"/>
      <c r="T178" s="186" t="n">
        <v>1859</v>
      </c>
      <c r="U178" s="187" t="n">
        <v>6303.961949999999</v>
      </c>
      <c r="V178" s="186" t="n">
        <v>-1396</v>
      </c>
      <c r="W178" s="188" t="n">
        <v>45322</v>
      </c>
      <c r="X178" s="101" t="inlineStr"/>
      <c r="Y178" s="186" t="n">
        <v>1396</v>
      </c>
      <c r="Z178" s="187" t="n">
        <v>4733.9058</v>
      </c>
      <c r="AA178" s="189" t="n"/>
      <c r="AB178" s="189" t="n"/>
    </row>
    <row r="179" ht="18" customHeight="1">
      <c r="A179" s="107" t="n">
        <v>176</v>
      </c>
      <c r="B179" s="143">
        <f>I179&amp;"x"&amp;J179</f>
        <v/>
      </c>
      <c r="C179" s="101" t="inlineStr">
        <is>
          <t>|0200226010|19.10|0.00|1.400|0.0005570NBC</t>
        </is>
      </c>
      <c r="D179" s="101" t="inlineStr">
        <is>
          <t>|0200226010|19.10|0.00|1.400|0.000</t>
        </is>
      </c>
      <c r="E179" s="101" t="inlineStr">
        <is>
          <t>CIC1||||||||||||</t>
        </is>
      </c>
      <c r="F179" s="101" t="inlineStr">
        <is>
          <t>STAM390G</t>
        </is>
      </c>
      <c r="G179" s="101" t="inlineStr">
        <is>
          <t>NBC</t>
        </is>
      </c>
      <c r="H179" s="101" t="inlineStr">
        <is>
          <t>P</t>
        </is>
      </c>
      <c r="I179" s="101" t="inlineStr">
        <is>
          <t>19.1</t>
        </is>
      </c>
      <c r="J179" s="101" t="inlineStr">
        <is>
          <t>0.00</t>
        </is>
      </c>
      <c r="K179" s="101" t="inlineStr">
        <is>
          <t>1.40</t>
        </is>
      </c>
      <c r="L179" s="101" t="inlineStr">
        <is>
          <t>5570</t>
        </is>
      </c>
      <c r="M179" s="185" t="n">
        <v>0.611</v>
      </c>
      <c r="N179" s="101" t="inlineStr">
        <is>
          <t>P/E</t>
        </is>
      </c>
      <c r="O179" s="186" t="inlineStr">
        <is>
          <t>5570------------</t>
        </is>
      </c>
      <c r="P179" s="186" t="n">
        <v>2806</v>
      </c>
      <c r="Q179" s="101" t="n"/>
      <c r="R179" s="101" t="inlineStr"/>
      <c r="S179" s="101" t="n"/>
      <c r="T179" s="186" t="n">
        <v>1352</v>
      </c>
      <c r="U179" s="187" t="n">
        <v>4601.22104</v>
      </c>
      <c r="V179" s="186" t="n">
        <v>-1454</v>
      </c>
      <c r="W179" s="188" t="n">
        <v>45322</v>
      </c>
      <c r="X179" s="101" t="inlineStr"/>
      <c r="Y179" s="186" t="n">
        <v>1454</v>
      </c>
      <c r="Z179" s="187" t="n">
        <v>4948.35458</v>
      </c>
      <c r="AA179" s="189" t="n"/>
      <c r="AB179" s="189" t="n"/>
    </row>
    <row r="180" ht="18" customHeight="1">
      <c r="A180" s="107" t="n">
        <v>177</v>
      </c>
      <c r="B180" s="143">
        <f>I180&amp;"x"&amp;J180</f>
        <v/>
      </c>
      <c r="C180" s="101" t="inlineStr">
        <is>
          <t>|0200226010|19.10|0.00|1.400|0.0005820NBC</t>
        </is>
      </c>
      <c r="D180" s="101" t="inlineStr">
        <is>
          <t>|0200226010|19.10|0.00|1.400|0.000</t>
        </is>
      </c>
      <c r="E180" s="101" t="inlineStr">
        <is>
          <t>CIC1||||||||||||</t>
        </is>
      </c>
      <c r="F180" s="101" t="inlineStr">
        <is>
          <t>STAM390G</t>
        </is>
      </c>
      <c r="G180" s="101" t="inlineStr">
        <is>
          <t>NBC</t>
        </is>
      </c>
      <c r="H180" s="101" t="inlineStr">
        <is>
          <t>P</t>
        </is>
      </c>
      <c r="I180" s="101" t="inlineStr">
        <is>
          <t>19.1</t>
        </is>
      </c>
      <c r="J180" s="101" t="inlineStr">
        <is>
          <t>0.00</t>
        </is>
      </c>
      <c r="K180" s="101" t="inlineStr">
        <is>
          <t>1.40</t>
        </is>
      </c>
      <c r="L180" s="101" t="inlineStr">
        <is>
          <t>5820</t>
        </is>
      </c>
      <c r="M180" s="185" t="n">
        <v>0.611</v>
      </c>
      <c r="N180" s="101" t="inlineStr">
        <is>
          <t>P/E</t>
        </is>
      </c>
      <c r="O180" s="186" t="inlineStr">
        <is>
          <t>5820------------</t>
        </is>
      </c>
      <c r="P180" s="186" t="n">
        <v>0</v>
      </c>
      <c r="Q180" s="101" t="n"/>
      <c r="R180" s="101" t="inlineStr"/>
      <c r="S180" s="101" t="n"/>
      <c r="T180" s="186" t="n">
        <v>661</v>
      </c>
      <c r="U180" s="187" t="n">
        <v>2350.52922</v>
      </c>
      <c r="V180" s="186" t="e">
        <v>#N/A</v>
      </c>
      <c r="W180" s="192" t="inlineStr"/>
      <c r="X180" s="101" t="inlineStr"/>
      <c r="Y180" s="186" t="n">
        <v>0</v>
      </c>
      <c r="Z180" s="187" t="n">
        <v>0</v>
      </c>
      <c r="AA180" s="189" t="n"/>
      <c r="AB180" s="189" t="n"/>
    </row>
    <row r="181" ht="18" customHeight="1">
      <c r="A181" s="107" t="n">
        <v>178</v>
      </c>
      <c r="B181" s="143">
        <f>I181&amp;"x"&amp;J181</f>
        <v/>
      </c>
      <c r="C181" s="101" t="inlineStr">
        <is>
          <t>|0200226010|19.10|0.00|1.400|0.0006030NBC</t>
        </is>
      </c>
      <c r="D181" s="101" t="inlineStr">
        <is>
          <t>|0200226010|19.10|0.00|1.400|0.000</t>
        </is>
      </c>
      <c r="E181" s="101" t="inlineStr">
        <is>
          <t>INNOTEK||||||||||||</t>
        </is>
      </c>
      <c r="F181" s="101" t="inlineStr">
        <is>
          <t>STAM390G</t>
        </is>
      </c>
      <c r="G181" s="101" t="inlineStr">
        <is>
          <t>NBC</t>
        </is>
      </c>
      <c r="H181" s="101" t="inlineStr">
        <is>
          <t>P</t>
        </is>
      </c>
      <c r="I181" s="101" t="inlineStr">
        <is>
          <t>19.1</t>
        </is>
      </c>
      <c r="J181" s="101" t="inlineStr">
        <is>
          <t>0.00</t>
        </is>
      </c>
      <c r="K181" s="101" t="inlineStr">
        <is>
          <t>1.40</t>
        </is>
      </c>
      <c r="L181" s="101" t="inlineStr">
        <is>
          <t>6030</t>
        </is>
      </c>
      <c r="M181" s="185" t="n">
        <v>0.611</v>
      </c>
      <c r="N181" s="101" t="inlineStr">
        <is>
          <t>P/E</t>
        </is>
      </c>
      <c r="O181" s="186" t="inlineStr">
        <is>
          <t>6030------------</t>
        </is>
      </c>
      <c r="P181" s="186" t="n">
        <v>0</v>
      </c>
      <c r="Q181" s="101" t="n"/>
      <c r="R181" s="101" t="inlineStr"/>
      <c r="S181" s="101" t="n"/>
      <c r="T181" s="186" t="n">
        <v>0</v>
      </c>
      <c r="U181" s="187" t="n">
        <v>0</v>
      </c>
      <c r="V181" s="186" t="e">
        <v>#N/A</v>
      </c>
      <c r="W181" s="192" t="inlineStr"/>
      <c r="X181" s="101" t="inlineStr"/>
      <c r="Y181" s="186" t="n">
        <v>0</v>
      </c>
      <c r="Z181" s="187" t="n">
        <v>0</v>
      </c>
      <c r="AA181" s="189" t="n"/>
      <c r="AB181" s="189" t="n"/>
    </row>
    <row r="182" ht="18" customHeight="1">
      <c r="A182" s="107" t="n">
        <v>179</v>
      </c>
      <c r="B182" s="143">
        <f>I182&amp;"x"&amp;J182</f>
        <v/>
      </c>
      <c r="C182" s="101" t="inlineStr">
        <is>
          <t>|0200226010|19.10|0.00|1.600|0.0005460NBC</t>
        </is>
      </c>
      <c r="D182" s="101" t="inlineStr">
        <is>
          <t>|0200226010|19.10|0.00|1.600|0.000</t>
        </is>
      </c>
      <c r="E182" s="101" t="inlineStr">
        <is>
          <t>INNOTEK||||||||||||</t>
        </is>
      </c>
      <c r="F182" s="101" t="inlineStr">
        <is>
          <t>STAM390G</t>
        </is>
      </c>
      <c r="G182" s="101" t="inlineStr">
        <is>
          <t>NBC</t>
        </is>
      </c>
      <c r="H182" s="101" t="inlineStr">
        <is>
          <t>P</t>
        </is>
      </c>
      <c r="I182" s="101" t="inlineStr">
        <is>
          <t>19.1</t>
        </is>
      </c>
      <c r="J182" s="101" t="inlineStr">
        <is>
          <t>0.00</t>
        </is>
      </c>
      <c r="K182" s="101" t="inlineStr">
        <is>
          <t>1.60</t>
        </is>
      </c>
      <c r="L182" s="101" t="inlineStr">
        <is>
          <t>5460</t>
        </is>
      </c>
      <c r="M182" s="185" t="n">
        <v>0.6899999999999999</v>
      </c>
      <c r="N182" s="101" t="inlineStr">
        <is>
          <t>P/E</t>
        </is>
      </c>
      <c r="O182" s="186" t="inlineStr">
        <is>
          <t>5460------------</t>
        </is>
      </c>
      <c r="P182" s="186" t="n">
        <v>5373</v>
      </c>
      <c r="Q182" s="101" t="n"/>
      <c r="R182" s="101" t="inlineStr"/>
      <c r="S182" s="101" t="n"/>
      <c r="T182" s="186" t="n">
        <v>3905</v>
      </c>
      <c r="U182" s="187" t="n">
        <v>14711.697</v>
      </c>
      <c r="V182" s="186" t="n">
        <v>-1468</v>
      </c>
      <c r="W182" s="188" t="n">
        <v>45322</v>
      </c>
      <c r="X182" s="101" t="inlineStr"/>
      <c r="Y182" s="186" t="n">
        <v>1468</v>
      </c>
      <c r="Z182" s="187" t="n">
        <v>5530.5432</v>
      </c>
      <c r="AA182" s="189" t="n"/>
      <c r="AB182" s="189" t="n"/>
    </row>
    <row r="183" ht="18" customHeight="1">
      <c r="A183" s="107" t="n">
        <v>180</v>
      </c>
      <c r="B183" s="143">
        <f>I183&amp;"x"&amp;J183</f>
        <v/>
      </c>
      <c r="C183" s="101" t="inlineStr">
        <is>
          <t>|0200226010|19.10|0.00|1.600|0.0005600NBC</t>
        </is>
      </c>
      <c r="D183" s="101" t="inlineStr">
        <is>
          <t>|0200226010|19.10|0.00|1.600|0.000</t>
        </is>
      </c>
      <c r="E183" s="101" t="inlineStr">
        <is>
          <t>CIC1||||||||||||</t>
        </is>
      </c>
      <c r="F183" s="101" t="inlineStr">
        <is>
          <t>STAM390G</t>
        </is>
      </c>
      <c r="G183" s="101" t="inlineStr">
        <is>
          <t>NBC</t>
        </is>
      </c>
      <c r="H183" s="101" t="inlineStr">
        <is>
          <t>P</t>
        </is>
      </c>
      <c r="I183" s="101" t="inlineStr">
        <is>
          <t>19.1</t>
        </is>
      </c>
      <c r="J183" s="101" t="inlineStr">
        <is>
          <t>0.00</t>
        </is>
      </c>
      <c r="K183" s="101" t="inlineStr">
        <is>
          <t>1.60</t>
        </is>
      </c>
      <c r="L183" s="101" t="inlineStr">
        <is>
          <t>5600</t>
        </is>
      </c>
      <c r="M183" s="185" t="n">
        <v>0.6899999999999999</v>
      </c>
      <c r="N183" s="101" t="inlineStr">
        <is>
          <t>P/E</t>
        </is>
      </c>
      <c r="O183" s="186" t="inlineStr">
        <is>
          <t>5600------------</t>
        </is>
      </c>
      <c r="P183" s="186" t="n">
        <v>0</v>
      </c>
      <c r="Q183" s="101" t="n"/>
      <c r="R183" s="101" t="inlineStr"/>
      <c r="S183" s="101" t="n"/>
      <c r="T183" s="186" t="n">
        <v>0</v>
      </c>
      <c r="U183" s="187" t="n">
        <v>0</v>
      </c>
      <c r="V183" s="186" t="e">
        <v>#N/A</v>
      </c>
      <c r="W183" s="188" t="inlineStr"/>
      <c r="X183" s="101" t="inlineStr"/>
      <c r="Y183" s="186" t="n">
        <v>0</v>
      </c>
      <c r="Z183" s="187" t="n">
        <v>0</v>
      </c>
      <c r="AA183" s="189" t="n"/>
      <c r="AB183" s="189" t="n"/>
    </row>
    <row r="184" ht="18" customHeight="1">
      <c r="A184" s="107" t="n">
        <v>181</v>
      </c>
      <c r="B184" s="143">
        <f>I184&amp;"x"&amp;J184</f>
        <v/>
      </c>
      <c r="C184" s="101" t="inlineStr">
        <is>
          <t>|0200226010|19.10|0.00|1.600|0.0005700NBC</t>
        </is>
      </c>
      <c r="D184" s="101" t="inlineStr">
        <is>
          <t>|0200226010|19.10|0.00|1.600|0.000</t>
        </is>
      </c>
      <c r="E184" s="101" t="inlineStr">
        <is>
          <t>TECHNOKOM||||||||||||</t>
        </is>
      </c>
      <c r="F184" s="101" t="inlineStr">
        <is>
          <t>STAM390G</t>
        </is>
      </c>
      <c r="G184" s="101" t="inlineStr">
        <is>
          <t>NBC</t>
        </is>
      </c>
      <c r="H184" s="101" t="inlineStr">
        <is>
          <t>P</t>
        </is>
      </c>
      <c r="I184" s="101" t="inlineStr">
        <is>
          <t>19.1</t>
        </is>
      </c>
      <c r="J184" s="101" t="inlineStr">
        <is>
          <t>0.00</t>
        </is>
      </c>
      <c r="K184" s="101" t="inlineStr">
        <is>
          <t>1.60</t>
        </is>
      </c>
      <c r="L184" s="101" t="inlineStr">
        <is>
          <t>5700</t>
        </is>
      </c>
      <c r="M184" s="185" t="n">
        <v>0.6899999999999999</v>
      </c>
      <c r="N184" s="101" t="inlineStr">
        <is>
          <t>P/E</t>
        </is>
      </c>
      <c r="O184" s="186" t="inlineStr">
        <is>
          <t>5700------------</t>
        </is>
      </c>
      <c r="P184" s="186" t="n">
        <v>1449</v>
      </c>
      <c r="Q184" s="101" t="n"/>
      <c r="R184" s="101" t="inlineStr"/>
      <c r="S184" s="101" t="n"/>
      <c r="T184" s="186" t="n">
        <v>868</v>
      </c>
      <c r="U184" s="187" t="n">
        <v>3413.844</v>
      </c>
      <c r="V184" s="186" t="n">
        <v>-581</v>
      </c>
      <c r="W184" s="188" t="n">
        <v>45322</v>
      </c>
      <c r="X184" s="101" t="inlineStr"/>
      <c r="Y184" s="186" t="n">
        <v>581</v>
      </c>
      <c r="Z184" s="187" t="n">
        <v>2285.073</v>
      </c>
      <c r="AA184" s="189" t="n"/>
      <c r="AB184" s="189" t="n"/>
    </row>
    <row r="185" ht="18" customHeight="1">
      <c r="A185" s="107" t="n">
        <v>182</v>
      </c>
      <c r="B185" s="143">
        <f>I185&amp;"x"&amp;J185</f>
        <v/>
      </c>
      <c r="C185" s="101" t="inlineStr">
        <is>
          <t>|0200226010|19.10|0.00|1.600|0.0005860NBC</t>
        </is>
      </c>
      <c r="D185" s="101" t="inlineStr">
        <is>
          <t>|0200226010|19.10|0.00|1.600|0.000</t>
        </is>
      </c>
      <c r="E185" s="101" t="inlineStr">
        <is>
          <t>INNOTEK||||||||||||</t>
        </is>
      </c>
      <c r="F185" s="101" t="inlineStr">
        <is>
          <t>STAM390G</t>
        </is>
      </c>
      <c r="G185" s="101" t="inlineStr">
        <is>
          <t>NBC</t>
        </is>
      </c>
      <c r="H185" s="101" t="inlineStr">
        <is>
          <t>P</t>
        </is>
      </c>
      <c r="I185" s="101" t="inlineStr">
        <is>
          <t>19.1</t>
        </is>
      </c>
      <c r="J185" s="101" t="inlineStr">
        <is>
          <t>0.00</t>
        </is>
      </c>
      <c r="K185" s="101" t="inlineStr">
        <is>
          <t>1.60</t>
        </is>
      </c>
      <c r="L185" s="101" t="inlineStr">
        <is>
          <t>5860</t>
        </is>
      </c>
      <c r="M185" s="185" t="n">
        <v>0.6899999999999999</v>
      </c>
      <c r="N185" s="101" t="inlineStr">
        <is>
          <t>P/E</t>
        </is>
      </c>
      <c r="O185" s="186" t="inlineStr">
        <is>
          <t>5860------------</t>
        </is>
      </c>
      <c r="P185" s="186" t="n">
        <v>1556</v>
      </c>
      <c r="Q185" s="101" t="n"/>
      <c r="R185" s="101" t="inlineStr"/>
      <c r="S185" s="101" t="n"/>
      <c r="T185" s="186" t="n">
        <v>1142</v>
      </c>
      <c r="U185" s="187" t="n">
        <v>4617.5628</v>
      </c>
      <c r="V185" s="186" t="n">
        <v>-414</v>
      </c>
      <c r="W185" s="188" t="n">
        <v>45322</v>
      </c>
      <c r="X185" s="101" t="inlineStr"/>
      <c r="Y185" s="186" t="n">
        <v>414</v>
      </c>
      <c r="Z185" s="187" t="n">
        <v>1673.9676</v>
      </c>
      <c r="AA185" s="189" t="n"/>
      <c r="AB185" s="189" t="n"/>
    </row>
    <row r="186" ht="18" customHeight="1">
      <c r="A186" s="107" t="n">
        <v>183</v>
      </c>
      <c r="B186" s="143">
        <f>I186&amp;"x"&amp;J186</f>
        <v/>
      </c>
      <c r="C186" s="101" t="inlineStr">
        <is>
          <t>|0200226010|19.10|0.00|1.600|0.0006175NBC</t>
        </is>
      </c>
      <c r="D186" s="101" t="inlineStr">
        <is>
          <t>|0200226010|19.10|0.00|1.600|0.000</t>
        </is>
      </c>
      <c r="E186" s="101" t="inlineStr">
        <is>
          <t>INNOTEK||||||||||||</t>
        </is>
      </c>
      <c r="F186" s="101" t="inlineStr">
        <is>
          <t>STAM390G</t>
        </is>
      </c>
      <c r="G186" s="101" t="inlineStr">
        <is>
          <t>NBC</t>
        </is>
      </c>
      <c r="H186" s="101" t="inlineStr">
        <is>
          <t>P</t>
        </is>
      </c>
      <c r="I186" s="101" t="inlineStr">
        <is>
          <t>19.1</t>
        </is>
      </c>
      <c r="J186" s="101" t="inlineStr">
        <is>
          <t>0.00</t>
        </is>
      </c>
      <c r="K186" s="101" t="inlineStr">
        <is>
          <t>1.60</t>
        </is>
      </c>
      <c r="L186" s="101" t="inlineStr">
        <is>
          <t>6175</t>
        </is>
      </c>
      <c r="M186" s="185" t="n">
        <v>0.6899999999999999</v>
      </c>
      <c r="N186" s="101" t="inlineStr">
        <is>
          <t>P/E</t>
        </is>
      </c>
      <c r="O186" s="186" t="inlineStr">
        <is>
          <t>6175------------</t>
        </is>
      </c>
      <c r="P186" s="186" t="n">
        <v>0</v>
      </c>
      <c r="Q186" s="101" t="n"/>
      <c r="R186" s="101" t="inlineStr"/>
      <c r="S186" s="101" t="n"/>
      <c r="T186" s="186" t="n">
        <v>0</v>
      </c>
      <c r="U186" s="187" t="n">
        <v>0</v>
      </c>
      <c r="V186" s="186" t="e">
        <v>#N/A</v>
      </c>
      <c r="W186" s="192" t="inlineStr"/>
      <c r="X186" s="101" t="inlineStr"/>
      <c r="Y186" s="186" t="n">
        <v>0</v>
      </c>
      <c r="Z186" s="187" t="n">
        <v>0</v>
      </c>
      <c r="AA186" s="189" t="n"/>
      <c r="AB186" s="189" t="n"/>
    </row>
    <row r="187" ht="18" customHeight="1">
      <c r="A187" s="107" t="n">
        <v>184</v>
      </c>
      <c r="B187" s="143">
        <f>I187&amp;"x"&amp;J187</f>
        <v/>
      </c>
      <c r="C187" s="101" t="inlineStr">
        <is>
          <t>|0200226010|19.10|0.00|1.600|0.0006400NBC</t>
        </is>
      </c>
      <c r="D187" s="101" t="inlineStr">
        <is>
          <t>|0200226010|19.10|0.00|1.600|0.000</t>
        </is>
      </c>
      <c r="E187" s="101" t="inlineStr">
        <is>
          <t>INNOTEK||||||||||||</t>
        </is>
      </c>
      <c r="F187" s="101" t="inlineStr">
        <is>
          <t>STAM390G</t>
        </is>
      </c>
      <c r="G187" s="101" t="inlineStr">
        <is>
          <t>NBC</t>
        </is>
      </c>
      <c r="H187" s="101" t="inlineStr">
        <is>
          <t>P</t>
        </is>
      </c>
      <c r="I187" s="101" t="inlineStr">
        <is>
          <t>19.1</t>
        </is>
      </c>
      <c r="J187" s="101" t="inlineStr">
        <is>
          <t>0.00</t>
        </is>
      </c>
      <c r="K187" s="101" t="inlineStr">
        <is>
          <t>1.60</t>
        </is>
      </c>
      <c r="L187" s="101" t="inlineStr">
        <is>
          <t>6400</t>
        </is>
      </c>
      <c r="M187" s="185" t="n">
        <v>0.6899999999999999</v>
      </c>
      <c r="N187" s="101" t="inlineStr">
        <is>
          <t>P/E</t>
        </is>
      </c>
      <c r="O187" s="186" t="inlineStr">
        <is>
          <t>6400------------</t>
        </is>
      </c>
      <c r="P187" s="186" t="n">
        <v>0</v>
      </c>
      <c r="Q187" s="101" t="n"/>
      <c r="R187" s="101" t="inlineStr"/>
      <c r="S187" s="101" t="n"/>
      <c r="T187" s="186" t="n">
        <v>0</v>
      </c>
      <c r="U187" s="187" t="n">
        <v>0</v>
      </c>
      <c r="V187" s="186" t="e">
        <v>#N/A</v>
      </c>
      <c r="W187" s="192" t="inlineStr"/>
      <c r="X187" s="101" t="inlineStr"/>
      <c r="Y187" s="186" t="n">
        <v>0</v>
      </c>
      <c r="Z187" s="187" t="n">
        <v>0</v>
      </c>
      <c r="AA187" s="189" t="n"/>
      <c r="AB187" s="189" t="n"/>
    </row>
    <row r="188" ht="18" customHeight="1">
      <c r="A188" s="107" t="n">
        <v>185</v>
      </c>
      <c r="B188" s="143">
        <f>I188&amp;"x"&amp;J188</f>
        <v/>
      </c>
      <c r="C188" s="101" t="inlineStr">
        <is>
          <t>|0200226010|19.10|0.00|2.300|0.0005570NBC</t>
        </is>
      </c>
      <c r="D188" s="101" t="inlineStr">
        <is>
          <t>|0200226010|19.10|0.00|2.300|0.000</t>
        </is>
      </c>
      <c r="E188" s="101" t="inlineStr">
        <is>
          <t>INNOTEK||||||||||||</t>
        </is>
      </c>
      <c r="F188" s="101" t="inlineStr">
        <is>
          <t>STAM390G</t>
        </is>
      </c>
      <c r="G188" s="101" t="inlineStr">
        <is>
          <t>NBC</t>
        </is>
      </c>
      <c r="H188" s="101" t="inlineStr">
        <is>
          <t>P</t>
        </is>
      </c>
      <c r="I188" s="101" t="inlineStr">
        <is>
          <t>19.1</t>
        </is>
      </c>
      <c r="J188" s="101" t="inlineStr">
        <is>
          <t>0.00</t>
        </is>
      </c>
      <c r="K188" s="101" t="inlineStr">
        <is>
          <t>2.30</t>
        </is>
      </c>
      <c r="L188" s="101" t="inlineStr">
        <is>
          <t>5570</t>
        </is>
      </c>
      <c r="M188" s="185" t="n">
        <v>0.953</v>
      </c>
      <c r="N188" s="101" t="inlineStr">
        <is>
          <t>P/E</t>
        </is>
      </c>
      <c r="O188" s="186" t="inlineStr">
        <is>
          <t>5570------------</t>
        </is>
      </c>
      <c r="P188" s="186" t="n">
        <v>1041</v>
      </c>
      <c r="Q188" s="101" t="n"/>
      <c r="R188" s="101" t="inlineStr"/>
      <c r="S188" s="101" t="n"/>
      <c r="T188" s="186" t="n">
        <v>808</v>
      </c>
      <c r="U188" s="187" t="n">
        <v>4289.03368</v>
      </c>
      <c r="V188" s="186" t="n">
        <v>-233</v>
      </c>
      <c r="W188" s="192" t="n">
        <v>45322</v>
      </c>
      <c r="X188" s="101" t="inlineStr"/>
      <c r="Y188" s="186" t="n">
        <v>233</v>
      </c>
      <c r="Z188" s="187" t="n">
        <v>1236.81293</v>
      </c>
      <c r="AA188" s="189" t="n"/>
      <c r="AB188" s="189" t="n"/>
    </row>
    <row r="189" ht="18" customHeight="1">
      <c r="A189" s="107" t="n">
        <v>186</v>
      </c>
      <c r="B189" s="143">
        <f>I189&amp;"x"&amp;J189</f>
        <v/>
      </c>
      <c r="C189" s="101" t="inlineStr">
        <is>
          <t>|0200226010|19.10|0.00|2.300|0.0006265NBC</t>
        </is>
      </c>
      <c r="D189" s="101" t="inlineStr">
        <is>
          <t>|0200226010|19.10|0.00|2.300|0.000</t>
        </is>
      </c>
      <c r="E189" s="101" t="inlineStr">
        <is>
          <t>INNOTEK||||||||||||</t>
        </is>
      </c>
      <c r="F189" s="101" t="inlineStr">
        <is>
          <t>STAM390G</t>
        </is>
      </c>
      <c r="G189" s="101" t="inlineStr">
        <is>
          <t>NBC</t>
        </is>
      </c>
      <c r="H189" s="101" t="inlineStr">
        <is>
          <t>P</t>
        </is>
      </c>
      <c r="I189" s="101" t="inlineStr">
        <is>
          <t>19.1</t>
        </is>
      </c>
      <c r="J189" s="101" t="inlineStr">
        <is>
          <t>0.00</t>
        </is>
      </c>
      <c r="K189" s="101" t="inlineStr">
        <is>
          <t>2.30</t>
        </is>
      </c>
      <c r="L189" s="101" t="inlineStr">
        <is>
          <t>6265</t>
        </is>
      </c>
      <c r="M189" s="185" t="n">
        <v>0.953</v>
      </c>
      <c r="N189" s="101" t="inlineStr">
        <is>
          <t>P/E</t>
        </is>
      </c>
      <c r="O189" s="186" t="inlineStr">
        <is>
          <t>6265------------</t>
        </is>
      </c>
      <c r="P189" s="186" t="n">
        <v>0</v>
      </c>
      <c r="Q189" s="101" t="n"/>
      <c r="R189" s="101" t="inlineStr"/>
      <c r="S189" s="101" t="n"/>
      <c r="T189" s="186" t="n">
        <v>0</v>
      </c>
      <c r="U189" s="187" t="n">
        <v>0</v>
      </c>
      <c r="V189" s="186" t="e">
        <v>#N/A</v>
      </c>
      <c r="W189" s="192" t="inlineStr"/>
      <c r="X189" s="101" t="inlineStr"/>
      <c r="Y189" s="186" t="n">
        <v>0</v>
      </c>
      <c r="Z189" s="187" t="n">
        <v>0</v>
      </c>
      <c r="AA189" s="189" t="n"/>
      <c r="AB189" s="189" t="n"/>
    </row>
    <row r="190" ht="18" customHeight="1">
      <c r="A190" s="107" t="n">
        <v>187</v>
      </c>
      <c r="B190" s="143">
        <f>I190&amp;"x"&amp;J190</f>
        <v/>
      </c>
      <c r="C190" s="101" t="inlineStr">
        <is>
          <t>|0200226010|19.10|0.00|2.000|0.0005000NBC</t>
        </is>
      </c>
      <c r="D190" s="101" t="inlineStr">
        <is>
          <t>|0200226010|19.10|0.00|2.000|0.000</t>
        </is>
      </c>
      <c r="E190" s="101" t="inlineStr">
        <is>
          <t>VPIC1||||||||||||</t>
        </is>
      </c>
      <c r="F190" s="101" t="inlineStr">
        <is>
          <t>STAM390G</t>
        </is>
      </c>
      <c r="G190" s="101" t="inlineStr">
        <is>
          <t>NBC</t>
        </is>
      </c>
      <c r="H190" s="101" t="inlineStr">
        <is>
          <t>P</t>
        </is>
      </c>
      <c r="I190" s="101" t="inlineStr">
        <is>
          <t>19.1</t>
        </is>
      </c>
      <c r="J190" s="101" t="inlineStr">
        <is>
          <t>0.00</t>
        </is>
      </c>
      <c r="K190" s="101" t="inlineStr">
        <is>
          <t>2.00</t>
        </is>
      </c>
      <c r="L190" s="101" t="inlineStr">
        <is>
          <t>5000</t>
        </is>
      </c>
      <c r="M190" s="185" t="n">
        <v>0.843</v>
      </c>
      <c r="N190" s="101" t="inlineStr">
        <is>
          <t>P/E</t>
        </is>
      </c>
      <c r="O190" s="186" t="inlineStr">
        <is>
          <t>5000------------</t>
        </is>
      </c>
      <c r="P190" s="186" t="n">
        <v>50</v>
      </c>
      <c r="Q190" s="101" t="n"/>
      <c r="R190" s="101" t="inlineStr"/>
      <c r="S190" s="101" t="n"/>
      <c r="T190" s="186" t="n">
        <v>217</v>
      </c>
      <c r="U190" s="187" t="n">
        <v>914.655</v>
      </c>
      <c r="V190" s="186" t="e">
        <v>#N/A</v>
      </c>
      <c r="W190" s="188" t="inlineStr"/>
      <c r="X190" s="101" t="inlineStr"/>
      <c r="Y190" s="186" t="n">
        <v>0</v>
      </c>
      <c r="Z190" s="187" t="n">
        <v>0</v>
      </c>
      <c r="AA190" s="189" t="n"/>
      <c r="AB190" s="189" t="n"/>
    </row>
    <row r="191" ht="18" customHeight="1">
      <c r="A191" s="107" t="n">
        <v>188</v>
      </c>
      <c r="B191" s="143">
        <f>I191&amp;"x"&amp;J191</f>
        <v/>
      </c>
      <c r="C191" s="101" t="inlineStr">
        <is>
          <t>|0200226010|19.10|0.00|2.000|0.0005300NBC</t>
        </is>
      </c>
      <c r="D191" s="101" t="inlineStr">
        <is>
          <t>|0200226010|19.10|0.00|2.000|0.000</t>
        </is>
      </c>
      <c r="E191" s="101" t="inlineStr">
        <is>
          <t>VPIC1||||||||||||</t>
        </is>
      </c>
      <c r="F191" s="101" t="inlineStr">
        <is>
          <t>STAM390G</t>
        </is>
      </c>
      <c r="G191" s="101" t="inlineStr">
        <is>
          <t>NBC</t>
        </is>
      </c>
      <c r="H191" s="101" t="inlineStr">
        <is>
          <t>P</t>
        </is>
      </c>
      <c r="I191" s="101" t="inlineStr">
        <is>
          <t>19.1</t>
        </is>
      </c>
      <c r="J191" s="101" t="inlineStr">
        <is>
          <t>0.00</t>
        </is>
      </c>
      <c r="K191" s="101" t="inlineStr">
        <is>
          <t>2.00</t>
        </is>
      </c>
      <c r="L191" s="101" t="inlineStr">
        <is>
          <t>5300</t>
        </is>
      </c>
      <c r="M191" s="185" t="n">
        <v>0.843</v>
      </c>
      <c r="N191" s="101" t="inlineStr">
        <is>
          <t>P/E</t>
        </is>
      </c>
      <c r="O191" s="186" t="inlineStr">
        <is>
          <t>5300------------</t>
        </is>
      </c>
      <c r="P191" s="186" t="n">
        <v>176</v>
      </c>
      <c r="Q191" s="101" t="n"/>
      <c r="R191" s="101" t="inlineStr"/>
      <c r="S191" s="101" t="n"/>
      <c r="T191" s="186" t="n">
        <v>134</v>
      </c>
      <c r="U191" s="187" t="n">
        <v>598.6985999999999</v>
      </c>
      <c r="V191" s="186" t="n">
        <v>-42</v>
      </c>
      <c r="W191" s="188" t="n">
        <v>45322</v>
      </c>
      <c r="X191" s="101" t="inlineStr"/>
      <c r="Y191" s="186" t="n">
        <v>42</v>
      </c>
      <c r="Z191" s="187" t="n">
        <v>187.6518</v>
      </c>
      <c r="AA191" s="189" t="n"/>
      <c r="AB191" s="189" t="n"/>
    </row>
    <row r="192" ht="18" customHeight="1">
      <c r="A192" s="107" t="n">
        <v>189</v>
      </c>
      <c r="B192" s="143">
        <f>I192&amp;"x"&amp;J192</f>
        <v/>
      </c>
      <c r="C192" s="101" t="inlineStr">
        <is>
          <t>|0200226010|19.10|0.00|2.000|0.0005460NBC</t>
        </is>
      </c>
      <c r="D192" s="101" t="inlineStr">
        <is>
          <t>|0200226010|19.10|0.00|2.000|0.000</t>
        </is>
      </c>
      <c r="E192" s="101" t="inlineStr">
        <is>
          <t>CIC1|TAM HOP|HOANG MINH||||||||||</t>
        </is>
      </c>
      <c r="F192" s="101" t="inlineStr">
        <is>
          <t>STAM390G</t>
        </is>
      </c>
      <c r="G192" s="101" t="inlineStr">
        <is>
          <t>NBC</t>
        </is>
      </c>
      <c r="H192" s="101" t="inlineStr">
        <is>
          <t>P</t>
        </is>
      </c>
      <c r="I192" s="101" t="inlineStr">
        <is>
          <t>19.1</t>
        </is>
      </c>
      <c r="J192" s="101" t="inlineStr">
        <is>
          <t>0.00</t>
        </is>
      </c>
      <c r="K192" s="101" t="inlineStr">
        <is>
          <t>2.00</t>
        </is>
      </c>
      <c r="L192" s="101" t="inlineStr">
        <is>
          <t>5460</t>
        </is>
      </c>
      <c r="M192" s="185" t="n">
        <v>0.843</v>
      </c>
      <c r="N192" s="101" t="inlineStr">
        <is>
          <t>P/E</t>
        </is>
      </c>
      <c r="O192" s="186" t="inlineStr">
        <is>
          <t>5460-82-900----------</t>
        </is>
      </c>
      <c r="P192" s="186" t="n">
        <v>1203</v>
      </c>
      <c r="Q192" s="101" t="n"/>
      <c r="R192" s="101" t="inlineStr"/>
      <c r="S192" s="101" t="n"/>
      <c r="T192" s="186" t="n">
        <v>762</v>
      </c>
      <c r="U192" s="187" t="n">
        <v>3507.31836</v>
      </c>
      <c r="V192" s="186" t="n">
        <v>-441</v>
      </c>
      <c r="W192" s="192" t="n">
        <v>45322</v>
      </c>
      <c r="X192" s="101" t="inlineStr"/>
      <c r="Y192" s="186" t="n">
        <v>441</v>
      </c>
      <c r="Z192" s="187" t="n">
        <v>2029.82598</v>
      </c>
      <c r="AA192" s="189" t="n"/>
      <c r="AB192" s="189" t="n"/>
    </row>
    <row r="193" ht="18" customHeight="1">
      <c r="A193" s="107" t="n">
        <v>190</v>
      </c>
      <c r="B193" s="143">
        <f>I193&amp;"x"&amp;J193</f>
        <v/>
      </c>
      <c r="C193" s="101" t="inlineStr">
        <is>
          <t>|0200226010|19.10|0.00|2.000|0.0005600NBC</t>
        </is>
      </c>
      <c r="D193" s="101" t="inlineStr">
        <is>
          <t>|0200226010|19.10|0.00|2.000|0.000</t>
        </is>
      </c>
      <c r="E193" s="101" t="inlineStr">
        <is>
          <t>VPIC1||||||||||||</t>
        </is>
      </c>
      <c r="F193" s="101" t="inlineStr">
        <is>
          <t>STAM390G</t>
        </is>
      </c>
      <c r="G193" s="101" t="inlineStr">
        <is>
          <t>NBC</t>
        </is>
      </c>
      <c r="H193" s="101" t="inlineStr">
        <is>
          <t>P</t>
        </is>
      </c>
      <c r="I193" s="101" t="inlineStr">
        <is>
          <t>19.1</t>
        </is>
      </c>
      <c r="J193" s="101" t="inlineStr">
        <is>
          <t>0.00</t>
        </is>
      </c>
      <c r="K193" s="101" t="inlineStr">
        <is>
          <t>2.00</t>
        </is>
      </c>
      <c r="L193" s="101" t="inlineStr">
        <is>
          <t>5600</t>
        </is>
      </c>
      <c r="M193" s="185" t="n">
        <v>0.843</v>
      </c>
      <c r="N193" s="101" t="inlineStr">
        <is>
          <t>P/E</t>
        </is>
      </c>
      <c r="O193" s="186" t="inlineStr">
        <is>
          <t>5600------------</t>
        </is>
      </c>
      <c r="P193" s="186" t="n">
        <v>316</v>
      </c>
      <c r="Q193" s="101" t="n"/>
      <c r="R193" s="101" t="inlineStr"/>
      <c r="S193" s="101" t="n"/>
      <c r="T193" s="186" t="n">
        <v>217</v>
      </c>
      <c r="U193" s="187" t="n">
        <v>1024.4136</v>
      </c>
      <c r="V193" s="186" t="n">
        <v>-99</v>
      </c>
      <c r="W193" s="188" t="n">
        <v>45322</v>
      </c>
      <c r="X193" s="101" t="inlineStr"/>
      <c r="Y193" s="186" t="n">
        <v>99</v>
      </c>
      <c r="Z193" s="187" t="n">
        <v>467.3591999999999</v>
      </c>
      <c r="AA193" s="189" t="n"/>
      <c r="AB193" s="189" t="n"/>
    </row>
    <row r="194" ht="18" customHeight="1">
      <c r="A194" s="107" t="n">
        <v>191</v>
      </c>
      <c r="B194" s="143">
        <f>I194&amp;"x"&amp;J194</f>
        <v/>
      </c>
      <c r="C194" s="101" t="inlineStr">
        <is>
          <t>|0200226010|19.10|0.00|2.000|0.0005700NBC</t>
        </is>
      </c>
      <c r="D194" s="101" t="inlineStr">
        <is>
          <t>|0200226010|19.10|0.00|2.000|0.000</t>
        </is>
      </c>
      <c r="E194" s="101" t="inlineStr">
        <is>
          <t>KKTL||||||||||||</t>
        </is>
      </c>
      <c r="F194" s="101" t="inlineStr">
        <is>
          <t>STAM390G</t>
        </is>
      </c>
      <c r="G194" s="101" t="inlineStr">
        <is>
          <t>NBC</t>
        </is>
      </c>
      <c r="H194" s="101" t="inlineStr">
        <is>
          <t>P</t>
        </is>
      </c>
      <c r="I194" s="101" t="inlineStr">
        <is>
          <t>19.1</t>
        </is>
      </c>
      <c r="J194" s="101" t="inlineStr">
        <is>
          <t>0.00</t>
        </is>
      </c>
      <c r="K194" s="101" t="inlineStr">
        <is>
          <t>2.00</t>
        </is>
      </c>
      <c r="L194" s="101" t="inlineStr">
        <is>
          <t>5700</t>
        </is>
      </c>
      <c r="M194" s="185" t="n">
        <v>0.843</v>
      </c>
      <c r="N194" s="101" t="inlineStr">
        <is>
          <t>P/E</t>
        </is>
      </c>
      <c r="O194" s="186" t="inlineStr">
        <is>
          <t>5700------------</t>
        </is>
      </c>
      <c r="P194" s="186" t="n">
        <v>0</v>
      </c>
      <c r="Q194" s="101" t="n"/>
      <c r="R194" s="101" t="inlineStr"/>
      <c r="S194" s="101" t="n"/>
      <c r="T194" s="186" t="n">
        <v>0</v>
      </c>
      <c r="U194" s="187" t="n">
        <v>0</v>
      </c>
      <c r="V194" s="186" t="e">
        <v>#N/A</v>
      </c>
      <c r="W194" s="192" t="inlineStr"/>
      <c r="X194" s="101" t="inlineStr"/>
      <c r="Y194" s="186" t="n">
        <v>0</v>
      </c>
      <c r="Z194" s="187" t="n">
        <v>0</v>
      </c>
      <c r="AA194" s="189" t="n"/>
      <c r="AB194" s="189" t="n"/>
    </row>
    <row r="195" ht="18" customHeight="1">
      <c r="A195" s="107" t="n">
        <v>192</v>
      </c>
      <c r="B195" s="143">
        <f>I195&amp;"x"&amp;J195</f>
        <v/>
      </c>
      <c r="C195" s="101" t="inlineStr">
        <is>
          <t>|0200226010|19.10|0.00|2.000|0.0005800NBC</t>
        </is>
      </c>
      <c r="D195" s="101" t="inlineStr">
        <is>
          <t>|0200226010|19.10|0.00|2.000|0.000</t>
        </is>
      </c>
      <c r="E195" s="101" t="inlineStr">
        <is>
          <t>INNOTEK||||||||||||</t>
        </is>
      </c>
      <c r="F195" s="101" t="inlineStr">
        <is>
          <t>STAM390G</t>
        </is>
      </c>
      <c r="G195" s="101" t="inlineStr">
        <is>
          <t>NBC</t>
        </is>
      </c>
      <c r="H195" s="101" t="inlineStr">
        <is>
          <t>P</t>
        </is>
      </c>
      <c r="I195" s="101" t="inlineStr">
        <is>
          <t>19.1</t>
        </is>
      </c>
      <c r="J195" s="101" t="inlineStr">
        <is>
          <t>0.00</t>
        </is>
      </c>
      <c r="K195" s="101" t="inlineStr">
        <is>
          <t>2.00</t>
        </is>
      </c>
      <c r="L195" s="101" t="inlineStr">
        <is>
          <t>5800</t>
        </is>
      </c>
      <c r="M195" s="185" t="n">
        <v>0.843</v>
      </c>
      <c r="N195" s="101" t="inlineStr">
        <is>
          <t>P/E</t>
        </is>
      </c>
      <c r="O195" s="186" t="inlineStr">
        <is>
          <t>5800-931.6-----------</t>
        </is>
      </c>
      <c r="P195" s="186" t="n">
        <v>0</v>
      </c>
      <c r="Q195" s="101" t="n"/>
      <c r="R195" s="101" t="inlineStr"/>
      <c r="S195" s="101" t="n"/>
      <c r="T195" s="186" t="n">
        <v>576</v>
      </c>
      <c r="U195" s="187" t="n">
        <v>2816.2944</v>
      </c>
      <c r="V195" s="186" t="e">
        <v>#N/A</v>
      </c>
      <c r="W195" s="188" t="inlineStr"/>
      <c r="X195" s="101" t="inlineStr"/>
      <c r="Y195" s="186" t="n">
        <v>0</v>
      </c>
      <c r="Z195" s="187" t="n">
        <v>0</v>
      </c>
      <c r="AA195" s="189" t="n"/>
      <c r="AB195" s="189" t="n"/>
    </row>
    <row r="196" ht="18" customHeight="1">
      <c r="A196" s="107" t="n">
        <v>193</v>
      </c>
      <c r="B196" s="143">
        <f>I196&amp;"x"&amp;J196</f>
        <v/>
      </c>
      <c r="C196" s="101" t="inlineStr">
        <is>
          <t>|0200226010|19.10|0.00|2.000|0.0005900NBC</t>
        </is>
      </c>
      <c r="D196" s="101" t="inlineStr">
        <is>
          <t>|0200226010|19.10|0.00|2.000|0.000</t>
        </is>
      </c>
      <c r="E196" s="101" t="inlineStr">
        <is>
          <t>CIC1||||||||||||</t>
        </is>
      </c>
      <c r="F196" s="101" t="inlineStr">
        <is>
          <t>STAM390G</t>
        </is>
      </c>
      <c r="G196" s="101" t="inlineStr">
        <is>
          <t>NBC</t>
        </is>
      </c>
      <c r="H196" s="101" t="inlineStr">
        <is>
          <t>P</t>
        </is>
      </c>
      <c r="I196" s="101" t="inlineStr">
        <is>
          <t>19.1</t>
        </is>
      </c>
      <c r="J196" s="101" t="inlineStr">
        <is>
          <t>0.00</t>
        </is>
      </c>
      <c r="K196" s="101" t="inlineStr">
        <is>
          <t>2.00</t>
        </is>
      </c>
      <c r="L196" s="101" t="inlineStr">
        <is>
          <t>5900</t>
        </is>
      </c>
      <c r="M196" s="185" t="n">
        <v>0.843</v>
      </c>
      <c r="N196" s="101" t="inlineStr">
        <is>
          <t>P/E</t>
        </is>
      </c>
      <c r="O196" s="186" t="inlineStr">
        <is>
          <t>5900------------</t>
        </is>
      </c>
      <c r="P196" s="186" t="n">
        <v>32</v>
      </c>
      <c r="Q196" s="101" t="n"/>
      <c r="R196" s="101" t="inlineStr"/>
      <c r="S196" s="101" t="n"/>
      <c r="T196" s="186" t="n">
        <v>902</v>
      </c>
      <c r="U196" s="187" t="n">
        <v>4486.277399999999</v>
      </c>
      <c r="V196" s="186" t="e">
        <v>#N/A</v>
      </c>
      <c r="W196" s="192" t="inlineStr"/>
      <c r="X196" s="101" t="inlineStr"/>
      <c r="Y196" s="186" t="n">
        <v>0</v>
      </c>
      <c r="Z196" s="187" t="n">
        <v>0</v>
      </c>
      <c r="AA196" s="189" t="n"/>
      <c r="AB196" s="189" t="n"/>
    </row>
    <row r="197" ht="18" customHeight="1">
      <c r="A197" s="107" t="n">
        <v>194</v>
      </c>
      <c r="B197" s="143">
        <f>I197&amp;"x"&amp;J197</f>
        <v/>
      </c>
      <c r="C197" s="101" t="inlineStr">
        <is>
          <t>|0200236041|22.20|0.00|1.200|0.0005570NBC</t>
        </is>
      </c>
      <c r="D197" s="101" t="inlineStr">
        <is>
          <t>|0200236041|22.20|0.00|1.200|0.000</t>
        </is>
      </c>
      <c r="E197" s="101" t="inlineStr">
        <is>
          <t>CIC||||||||||||</t>
        </is>
      </c>
      <c r="F197" s="101" t="inlineStr">
        <is>
          <t>STAM390G</t>
        </is>
      </c>
      <c r="G197" s="101" t="inlineStr">
        <is>
          <t>NBC</t>
        </is>
      </c>
      <c r="H197" s="101" t="inlineStr">
        <is>
          <t>C</t>
        </is>
      </c>
      <c r="I197" s="101" t="inlineStr">
        <is>
          <t>22.2</t>
        </is>
      </c>
      <c r="J197" s="101" t="inlineStr">
        <is>
          <t>0.00</t>
        </is>
      </c>
      <c r="K197" s="101" t="inlineStr">
        <is>
          <t>1.20</t>
        </is>
      </c>
      <c r="L197" s="101" t="inlineStr">
        <is>
          <t>5570</t>
        </is>
      </c>
      <c r="M197" s="185" t="n">
        <v>0.621</v>
      </c>
      <c r="N197" s="101" t="inlineStr">
        <is>
          <t>P/E</t>
        </is>
      </c>
      <c r="O197" s="186" t="inlineStr">
        <is>
          <t>5570------------</t>
        </is>
      </c>
      <c r="P197" s="186" t="n">
        <v>365</v>
      </c>
      <c r="Q197" s="101" t="n"/>
      <c r="R197" s="101" t="inlineStr"/>
      <c r="S197" s="101" t="n"/>
      <c r="T197" s="186" t="n">
        <v>400</v>
      </c>
      <c r="U197" s="187" t="n">
        <v>1383.588</v>
      </c>
      <c r="V197" s="186" t="n">
        <v>-171</v>
      </c>
      <c r="W197" s="192" t="n">
        <v>45351</v>
      </c>
      <c r="X197" s="101" t="inlineStr">
        <is>
          <t>Check PO again</t>
        </is>
      </c>
      <c r="Y197" s="186" t="n">
        <v>0</v>
      </c>
      <c r="Z197" s="187" t="n">
        <v>0</v>
      </c>
    </row>
    <row r="198" ht="18" customHeight="1">
      <c r="A198" s="107" t="n">
        <v>195</v>
      </c>
      <c r="B198" s="143">
        <f>I198&amp;"x"&amp;J198</f>
        <v/>
      </c>
      <c r="C198" s="101" t="inlineStr">
        <is>
          <t>|0200236041|22.20|0.00|1.200|0.0006020NBC</t>
        </is>
      </c>
      <c r="D198" s="101" t="inlineStr">
        <is>
          <t>|0200236041|22.20|0.00|1.200|0.000</t>
        </is>
      </c>
      <c r="E198" s="101" t="inlineStr">
        <is>
          <t>INNOTEK||||||||||||</t>
        </is>
      </c>
      <c r="F198" s="101" t="inlineStr">
        <is>
          <t>STAM390G</t>
        </is>
      </c>
      <c r="G198" s="101" t="inlineStr">
        <is>
          <t>NBC</t>
        </is>
      </c>
      <c r="H198" s="101" t="inlineStr">
        <is>
          <t>C</t>
        </is>
      </c>
      <c r="I198" s="101" t="inlineStr">
        <is>
          <t>22.2</t>
        </is>
      </c>
      <c r="J198" s="101" t="inlineStr">
        <is>
          <t>0.00</t>
        </is>
      </c>
      <c r="K198" s="101" t="inlineStr">
        <is>
          <t>1.20</t>
        </is>
      </c>
      <c r="L198" s="101" t="inlineStr">
        <is>
          <t>6020</t>
        </is>
      </c>
      <c r="M198" s="185" t="n">
        <v>0.621</v>
      </c>
      <c r="N198" s="101" t="inlineStr">
        <is>
          <t>P/E</t>
        </is>
      </c>
      <c r="O198" s="186" t="inlineStr">
        <is>
          <t>6020------------</t>
        </is>
      </c>
      <c r="P198" s="186" t="n">
        <v>0</v>
      </c>
      <c r="Q198" s="101" t="n"/>
      <c r="R198" s="101" t="inlineStr"/>
      <c r="S198" s="101" t="n"/>
      <c r="T198" s="186" t="n">
        <v>0</v>
      </c>
      <c r="U198" s="187" t="n">
        <v>0</v>
      </c>
      <c r="V198" s="186" t="e">
        <v>#N/A</v>
      </c>
      <c r="W198" s="192" t="inlineStr"/>
      <c r="X198" s="101" t="inlineStr"/>
      <c r="Y198" s="186" t="n">
        <v>0</v>
      </c>
      <c r="Z198" s="187" t="n">
        <v>0</v>
      </c>
      <c r="AA198" s="189" t="n"/>
      <c r="AB198" s="189" t="n"/>
    </row>
    <row r="199" ht="18" customHeight="1">
      <c r="A199" s="107" t="n">
        <v>196</v>
      </c>
      <c r="B199" s="143">
        <f>I199&amp;"x"&amp;J199</f>
        <v/>
      </c>
      <c r="C199" s="101" t="inlineStr">
        <is>
          <t>|0200236041|22.20|0.00|1.200|0.0006290NBC</t>
        </is>
      </c>
      <c r="D199" s="101" t="inlineStr">
        <is>
          <t>|0200236041|22.20|0.00|1.200|0.000</t>
        </is>
      </c>
      <c r="E199" s="101" t="inlineStr">
        <is>
          <t>INNOTEK||||||||||||</t>
        </is>
      </c>
      <c r="F199" s="101" t="inlineStr">
        <is>
          <t>STAM390G</t>
        </is>
      </c>
      <c r="G199" s="101" t="inlineStr">
        <is>
          <t>NBC</t>
        </is>
      </c>
      <c r="H199" s="101" t="inlineStr">
        <is>
          <t>C</t>
        </is>
      </c>
      <c r="I199" s="101" t="inlineStr">
        <is>
          <t>22.2</t>
        </is>
      </c>
      <c r="J199" s="101" t="inlineStr">
        <is>
          <t>0.00</t>
        </is>
      </c>
      <c r="K199" s="101" t="inlineStr">
        <is>
          <t>1.20</t>
        </is>
      </c>
      <c r="L199" s="101" t="inlineStr">
        <is>
          <t>6290</t>
        </is>
      </c>
      <c r="M199" s="185" t="n">
        <v>0.621</v>
      </c>
      <c r="N199" s="101" t="inlineStr">
        <is>
          <t>P/E</t>
        </is>
      </c>
      <c r="O199" s="186" t="inlineStr">
        <is>
          <t>6290------------</t>
        </is>
      </c>
      <c r="P199" s="186" t="n">
        <v>0</v>
      </c>
      <c r="Q199" s="101" t="n"/>
      <c r="R199" s="101" t="inlineStr"/>
      <c r="S199" s="101" t="n"/>
      <c r="T199" s="186" t="n">
        <v>0</v>
      </c>
      <c r="U199" s="187" t="n">
        <v>0</v>
      </c>
      <c r="V199" s="186" t="e">
        <v>#N/A</v>
      </c>
      <c r="W199" s="192" t="inlineStr"/>
      <c r="X199" s="101" t="inlineStr"/>
      <c r="Y199" s="186" t="n">
        <v>0</v>
      </c>
      <c r="Z199" s="187" t="n">
        <v>0</v>
      </c>
      <c r="AA199" s="189" t="n"/>
      <c r="AB199" s="189" t="n"/>
    </row>
    <row r="200" ht="18" customHeight="1">
      <c r="A200" s="107" t="n">
        <v>197</v>
      </c>
      <c r="B200" s="143">
        <f>I200&amp;"x"&amp;J200</f>
        <v/>
      </c>
      <c r="C200" s="101" t="inlineStr">
        <is>
          <t>|0200226010|22.20|0.00|1.400|0.0005420IBC</t>
        </is>
      </c>
      <c r="D200" s="101" t="inlineStr">
        <is>
          <t>|0200226010|22.20|0.00|1.400|0.000</t>
        </is>
      </c>
      <c r="E200" s="101" t="inlineStr">
        <is>
          <t>INNOTEK||||||||||||</t>
        </is>
      </c>
      <c r="F200" s="101" t="inlineStr">
        <is>
          <t>STAM390G</t>
        </is>
      </c>
      <c r="G200" s="101" t="inlineStr">
        <is>
          <t>IBC</t>
        </is>
      </c>
      <c r="H200" s="101" t="inlineStr">
        <is>
          <t>P</t>
        </is>
      </c>
      <c r="I200" s="101" t="inlineStr">
        <is>
          <t>22.2</t>
        </is>
      </c>
      <c r="J200" s="101" t="inlineStr">
        <is>
          <t>0.00</t>
        </is>
      </c>
      <c r="K200" s="101" t="inlineStr">
        <is>
          <t>1.40</t>
        </is>
      </c>
      <c r="L200" s="101" t="inlineStr">
        <is>
          <t>5420</t>
        </is>
      </c>
      <c r="M200" s="185" t="n">
        <v>0.718</v>
      </c>
      <c r="N200" s="101" t="inlineStr">
        <is>
          <t>P/E</t>
        </is>
      </c>
      <c r="O200" s="186" t="inlineStr">
        <is>
          <t>5420------------</t>
        </is>
      </c>
      <c r="P200" s="186" t="n">
        <v>1352</v>
      </c>
      <c r="Q200" s="101" t="n"/>
      <c r="R200" s="101" t="inlineStr"/>
      <c r="S200" s="101" t="n"/>
      <c r="T200" s="186" t="n">
        <v>2273</v>
      </c>
      <c r="U200" s="187" t="n">
        <v>8845.515879999999</v>
      </c>
      <c r="V200" s="186" t="e">
        <v>#N/A</v>
      </c>
      <c r="W200" s="192" t="inlineStr"/>
      <c r="X200" s="101" t="inlineStr"/>
      <c r="Y200" s="186" t="n">
        <v>0</v>
      </c>
      <c r="Z200" s="187" t="n">
        <v>0</v>
      </c>
      <c r="AA200" s="189" t="n"/>
      <c r="AB200" s="189" t="n"/>
    </row>
    <row r="201" ht="18" customHeight="1">
      <c r="A201" s="107" t="n">
        <v>198</v>
      </c>
      <c r="B201" s="143">
        <f>I201&amp;"x"&amp;J201</f>
        <v/>
      </c>
      <c r="C201" s="101" t="inlineStr">
        <is>
          <t>|0200226010|22.20|0.00|1.400|0.0006150IBC</t>
        </is>
      </c>
      <c r="D201" s="101" t="inlineStr">
        <is>
          <t>|0200226010|22.20|0.00|1.400|0.000</t>
        </is>
      </c>
      <c r="E201" s="101" t="inlineStr">
        <is>
          <t>||||||||||||</t>
        </is>
      </c>
      <c r="F201" s="101" t="inlineStr">
        <is>
          <t>STAM390G</t>
        </is>
      </c>
      <c r="G201" s="101" t="inlineStr">
        <is>
          <t>IBC</t>
        </is>
      </c>
      <c r="H201" s="101" t="inlineStr">
        <is>
          <t>P</t>
        </is>
      </c>
      <c r="I201" s="101" t="inlineStr">
        <is>
          <t>22.2</t>
        </is>
      </c>
      <c r="J201" s="101" t="inlineStr">
        <is>
          <t>0.00</t>
        </is>
      </c>
      <c r="K201" s="101" t="inlineStr">
        <is>
          <t>1.40</t>
        </is>
      </c>
      <c r="L201" s="101" t="inlineStr">
        <is>
          <t>6150</t>
        </is>
      </c>
      <c r="M201" s="185" t="n">
        <v>0.718</v>
      </c>
      <c r="N201" s="101" t="inlineStr">
        <is>
          <t>P/E</t>
        </is>
      </c>
      <c r="O201" s="186" t="inlineStr">
        <is>
          <t>6150------------</t>
        </is>
      </c>
      <c r="P201" s="186" t="n">
        <v>0</v>
      </c>
      <c r="Q201" s="101" t="n"/>
      <c r="R201" s="101" t="inlineStr"/>
      <c r="S201" s="101" t="n"/>
      <c r="T201" s="186" t="n">
        <v>0</v>
      </c>
      <c r="U201" s="187" t="n">
        <v>0</v>
      </c>
      <c r="V201" s="186" t="e">
        <v>#N/A</v>
      </c>
      <c r="W201" s="192" t="inlineStr"/>
      <c r="X201" s="101" t="inlineStr"/>
      <c r="Y201" s="186" t="n">
        <v>0</v>
      </c>
      <c r="Z201" s="187" t="n">
        <v>0</v>
      </c>
      <c r="AA201" s="189" t="n"/>
      <c r="AB201" s="189" t="n"/>
    </row>
    <row r="202" ht="18" customHeight="1">
      <c r="A202" s="107" t="n">
        <v>199</v>
      </c>
      <c r="B202" s="143">
        <f>I202&amp;"x"&amp;J202</f>
        <v/>
      </c>
      <c r="C202" s="101" t="inlineStr">
        <is>
          <t>|0200226010|22.20|0.00|1.600|0.0005370NBC</t>
        </is>
      </c>
      <c r="D202" s="101" t="inlineStr">
        <is>
          <t>|0200226010|22.20|0.00|1.600|0.000</t>
        </is>
      </c>
      <c r="E202" s="101" t="inlineStr">
        <is>
          <t>INNOTEK||||||||||||</t>
        </is>
      </c>
      <c r="F202" s="101" t="inlineStr">
        <is>
          <t>STAM390G</t>
        </is>
      </c>
      <c r="G202" s="101" t="inlineStr">
        <is>
          <t>NBC</t>
        </is>
      </c>
      <c r="H202" s="101" t="inlineStr">
        <is>
          <t>P</t>
        </is>
      </c>
      <c r="I202" s="101" t="inlineStr">
        <is>
          <t>22.2</t>
        </is>
      </c>
      <c r="J202" s="101" t="inlineStr">
        <is>
          <t>0.00</t>
        </is>
      </c>
      <c r="K202" s="101" t="inlineStr">
        <is>
          <t>1.60</t>
        </is>
      </c>
      <c r="L202" s="101" t="inlineStr">
        <is>
          <t>5370</t>
        </is>
      </c>
      <c r="M202" s="185" t="n">
        <v>0.8129999999999999</v>
      </c>
      <c r="N202" s="101" t="inlineStr">
        <is>
          <t>P/E</t>
        </is>
      </c>
      <c r="O202" s="186" t="inlineStr">
        <is>
          <t>5370------------</t>
        </is>
      </c>
      <c r="P202" s="186" t="n">
        <v>1500</v>
      </c>
      <c r="Q202" s="101" t="n"/>
      <c r="R202" s="101" t="inlineStr"/>
      <c r="S202" s="101" t="n"/>
      <c r="T202" s="186" t="n">
        <v>718</v>
      </c>
      <c r="U202" s="187" t="n">
        <v>3134.65158</v>
      </c>
      <c r="V202" s="186" t="n">
        <v>-782</v>
      </c>
      <c r="W202" s="192" t="n">
        <v>45322</v>
      </c>
      <c r="X202" s="101" t="inlineStr"/>
      <c r="Y202" s="186" t="n">
        <v>782</v>
      </c>
      <c r="Z202" s="187" t="n">
        <v>3414.06342</v>
      </c>
      <c r="AA202" s="189" t="n"/>
      <c r="AB202" s="189" t="n"/>
    </row>
    <row r="203" ht="18" customHeight="1">
      <c r="A203" s="107" t="n">
        <v>200</v>
      </c>
      <c r="B203" s="143">
        <f>I203&amp;"x"&amp;J203</f>
        <v/>
      </c>
      <c r="C203" s="101" t="inlineStr">
        <is>
          <t>|0200226010|22.20|0.00|1.600|0.0005900IBC</t>
        </is>
      </c>
      <c r="D203" s="101" t="inlineStr">
        <is>
          <t>|0200226010|22.20|0.00|1.600|0.000</t>
        </is>
      </c>
      <c r="E203" s="101" t="inlineStr">
        <is>
          <t>CIC1||||||||||||</t>
        </is>
      </c>
      <c r="F203" s="101" t="inlineStr">
        <is>
          <t>STAM390G</t>
        </is>
      </c>
      <c r="G203" s="101" t="inlineStr">
        <is>
          <t>IBC</t>
        </is>
      </c>
      <c r="H203" s="101" t="inlineStr">
        <is>
          <t>P</t>
        </is>
      </c>
      <c r="I203" s="101" t="inlineStr">
        <is>
          <t>22.2</t>
        </is>
      </c>
      <c r="J203" s="101" t="inlineStr">
        <is>
          <t>0.00</t>
        </is>
      </c>
      <c r="K203" s="101" t="inlineStr">
        <is>
          <t>1.60</t>
        </is>
      </c>
      <c r="L203" s="101" t="inlineStr">
        <is>
          <t>5900</t>
        </is>
      </c>
      <c r="M203" s="185" t="n">
        <v>0.8129999999999999</v>
      </c>
      <c r="N203" s="101" t="inlineStr">
        <is>
          <t>P/E</t>
        </is>
      </c>
      <c r="O203" s="186" t="inlineStr">
        <is>
          <t>5900------------</t>
        </is>
      </c>
      <c r="P203" s="186" t="n">
        <v>0</v>
      </c>
      <c r="Q203" s="101" t="n"/>
      <c r="R203" s="101" t="inlineStr"/>
      <c r="S203" s="101" t="n"/>
      <c r="T203" s="186" t="n">
        <v>6</v>
      </c>
      <c r="U203" s="187" t="n">
        <v>28.7802</v>
      </c>
      <c r="V203" s="186" t="e">
        <v>#N/A</v>
      </c>
      <c r="W203" s="192" t="inlineStr"/>
      <c r="X203" s="101" t="inlineStr"/>
      <c r="Y203" s="186" t="n">
        <v>0</v>
      </c>
      <c r="Z203" s="187" t="n">
        <v>0</v>
      </c>
      <c r="AA203" s="189" t="n"/>
      <c r="AB203" s="189" t="n"/>
    </row>
    <row r="204" ht="18" customHeight="1">
      <c r="A204" s="107" t="n">
        <v>201</v>
      </c>
      <c r="B204" s="143">
        <f>I204&amp;"x"&amp;J204</f>
        <v/>
      </c>
      <c r="C204" s="101" t="inlineStr">
        <is>
          <t>|0200226010|22.20|0.00|1.600|0.0006400NBC</t>
        </is>
      </c>
      <c r="D204" s="101" t="inlineStr">
        <is>
          <t>|0200226010|22.20|0.00|1.600|0.000</t>
        </is>
      </c>
      <c r="E204" s="101" t="inlineStr">
        <is>
          <t>INNOTEK||||||||||||</t>
        </is>
      </c>
      <c r="F204" s="101" t="inlineStr">
        <is>
          <t>STAM390G</t>
        </is>
      </c>
      <c r="G204" s="101" t="inlineStr">
        <is>
          <t>NBC</t>
        </is>
      </c>
      <c r="H204" s="101" t="inlineStr">
        <is>
          <t>P</t>
        </is>
      </c>
      <c r="I204" s="101" t="inlineStr">
        <is>
          <t>22.2</t>
        </is>
      </c>
      <c r="J204" s="101" t="inlineStr">
        <is>
          <t>0.00</t>
        </is>
      </c>
      <c r="K204" s="101" t="inlineStr">
        <is>
          <t>1.60</t>
        </is>
      </c>
      <c r="L204" s="101" t="inlineStr">
        <is>
          <t>6400</t>
        </is>
      </c>
      <c r="M204" s="185" t="n">
        <v>0.8129999999999999</v>
      </c>
      <c r="N204" s="101" t="inlineStr">
        <is>
          <t>P/E</t>
        </is>
      </c>
      <c r="O204" s="186" t="inlineStr">
        <is>
          <t>6400------------</t>
        </is>
      </c>
      <c r="P204" s="186" t="n">
        <v>0</v>
      </c>
      <c r="Q204" s="101" t="n"/>
      <c r="R204" s="101" t="inlineStr"/>
      <c r="S204" s="101" t="n"/>
      <c r="T204" s="186" t="n">
        <v>0</v>
      </c>
      <c r="U204" s="187" t="n">
        <v>0</v>
      </c>
      <c r="V204" s="186" t="e">
        <v>#N/A</v>
      </c>
      <c r="W204" s="192" t="inlineStr"/>
      <c r="X204" s="101" t="inlineStr"/>
      <c r="Y204" s="186" t="n">
        <v>0</v>
      </c>
      <c r="Z204" s="187" t="n">
        <v>0</v>
      </c>
      <c r="AA204" s="189" t="n"/>
      <c r="AB204" s="189" t="n"/>
    </row>
    <row r="205" ht="18" customHeight="1">
      <c r="A205" s="107" t="n">
        <v>202</v>
      </c>
      <c r="B205" s="143">
        <f>I205&amp;"x"&amp;J205</f>
        <v/>
      </c>
      <c r="C205" s="101" t="inlineStr">
        <is>
          <t>|0200226010|22.20|0.00|2.300|0.0005500NBC</t>
        </is>
      </c>
      <c r="D205" s="101" t="inlineStr">
        <is>
          <t>|0200226010|22.20|0.00|2.300|0.000</t>
        </is>
      </c>
      <c r="E205" s="101" t="inlineStr">
        <is>
          <t>VPIC1||||||||||||</t>
        </is>
      </c>
      <c r="F205" s="101" t="inlineStr">
        <is>
          <t>STAM390G</t>
        </is>
      </c>
      <c r="G205" s="101" t="inlineStr">
        <is>
          <t>NBC</t>
        </is>
      </c>
      <c r="H205" s="101" t="inlineStr">
        <is>
          <t>P</t>
        </is>
      </c>
      <c r="I205" s="101" t="inlineStr">
        <is>
          <t>22.2</t>
        </is>
      </c>
      <c r="J205" s="101" t="inlineStr">
        <is>
          <t>0.00</t>
        </is>
      </c>
      <c r="K205" s="101" t="inlineStr">
        <is>
          <t>2.30</t>
        </is>
      </c>
      <c r="L205" s="101" t="inlineStr">
        <is>
          <t>5500</t>
        </is>
      </c>
      <c r="M205" s="185" t="n">
        <v>1.129</v>
      </c>
      <c r="N205" s="101" t="inlineStr">
        <is>
          <t>P/E</t>
        </is>
      </c>
      <c r="O205" s="186" t="inlineStr">
        <is>
          <t>5500------------</t>
        </is>
      </c>
      <c r="P205" s="186" t="n">
        <v>342</v>
      </c>
      <c r="Q205" s="101" t="n"/>
      <c r="R205" s="101" t="inlineStr"/>
      <c r="S205" s="101" t="n"/>
      <c r="T205" s="186" t="n">
        <v>738</v>
      </c>
      <c r="U205" s="187" t="n">
        <v>4582.611</v>
      </c>
      <c r="V205" s="186" t="n">
        <v>-257</v>
      </c>
      <c r="W205" s="192" t="n">
        <v>45411</v>
      </c>
      <c r="X205" s="101" t="inlineStr"/>
      <c r="Y205" s="186" t="n">
        <v>0</v>
      </c>
      <c r="Z205" s="187" t="n">
        <v>0</v>
      </c>
      <c r="AA205" s="189" t="n"/>
      <c r="AB205" s="189" t="n"/>
    </row>
    <row r="206" ht="18" customHeight="1">
      <c r="A206" s="107" t="n">
        <v>203</v>
      </c>
      <c r="B206" s="143">
        <f>I206&amp;"x"&amp;J206</f>
        <v/>
      </c>
      <c r="C206" s="101" t="inlineStr">
        <is>
          <t>|0200226010|22.20|0.00|2.300|0.0006000IBC</t>
        </is>
      </c>
      <c r="D206" s="101" t="inlineStr">
        <is>
          <t>|0200226010|22.20|0.00|2.300|0.000</t>
        </is>
      </c>
      <c r="E206" s="101" t="inlineStr">
        <is>
          <t>KKTL||||||||||||</t>
        </is>
      </c>
      <c r="F206" s="101" t="inlineStr">
        <is>
          <t>STAM390G</t>
        </is>
      </c>
      <c r="G206" s="101" t="inlineStr">
        <is>
          <t>IBC</t>
        </is>
      </c>
      <c r="H206" s="101" t="inlineStr">
        <is>
          <t>P</t>
        </is>
      </c>
      <c r="I206" s="101" t="inlineStr">
        <is>
          <t>22.2</t>
        </is>
      </c>
      <c r="J206" s="101" t="inlineStr">
        <is>
          <t>0.00</t>
        </is>
      </c>
      <c r="K206" s="101" t="inlineStr">
        <is>
          <t>2.30</t>
        </is>
      </c>
      <c r="L206" s="101" t="inlineStr">
        <is>
          <t>6000</t>
        </is>
      </c>
      <c r="M206" s="185" t="n">
        <v>1.129</v>
      </c>
      <c r="N206" s="101" t="inlineStr">
        <is>
          <t>P/E</t>
        </is>
      </c>
      <c r="O206" s="186" t="inlineStr">
        <is>
          <t>6000------------</t>
        </is>
      </c>
      <c r="P206" s="186" t="n">
        <v>1695</v>
      </c>
      <c r="Q206" s="101" t="n"/>
      <c r="R206" s="101" t="inlineStr"/>
      <c r="S206" s="101" t="n"/>
      <c r="T206" s="186" t="n">
        <v>651</v>
      </c>
      <c r="U206" s="187" t="n">
        <v>4409.874</v>
      </c>
      <c r="V206" s="186" t="n">
        <v>-217</v>
      </c>
      <c r="W206" s="192" t="n">
        <v>45291</v>
      </c>
      <c r="X206" s="101" t="inlineStr"/>
      <c r="Y206" s="186" t="n">
        <v>1044</v>
      </c>
      <c r="Z206" s="187" t="n">
        <v>7072.056</v>
      </c>
      <c r="AA206" s="189" t="n"/>
      <c r="AB206" s="189" t="n"/>
    </row>
    <row r="207" ht="18" customHeight="1">
      <c r="A207" s="107" t="n">
        <v>204</v>
      </c>
      <c r="B207" s="143">
        <f>I207&amp;"x"&amp;J207</f>
        <v/>
      </c>
      <c r="C207" s="101" t="inlineStr">
        <is>
          <t>|0200226010|22.20|0.00|2.900|0.0005700NBC</t>
        </is>
      </c>
      <c r="D207" s="101" t="inlineStr">
        <is>
          <t>|0200226010|22.20|0.00|2.900|0.000</t>
        </is>
      </c>
      <c r="E207" s="101" t="inlineStr">
        <is>
          <t>TECHNOKOM||||||||||||</t>
        </is>
      </c>
      <c r="F207" s="101" t="inlineStr">
        <is>
          <t>STAM390G</t>
        </is>
      </c>
      <c r="G207" s="101" t="inlineStr">
        <is>
          <t>NBC</t>
        </is>
      </c>
      <c r="H207" s="101" t="inlineStr">
        <is>
          <t>P</t>
        </is>
      </c>
      <c r="I207" s="101" t="inlineStr">
        <is>
          <t>22.2</t>
        </is>
      </c>
      <c r="J207" s="101" t="inlineStr">
        <is>
          <t>0.00</t>
        </is>
      </c>
      <c r="K207" s="101" t="inlineStr">
        <is>
          <t>2.90</t>
        </is>
      </c>
      <c r="L207" s="101" t="inlineStr">
        <is>
          <t>5700</t>
        </is>
      </c>
      <c r="M207" s="185" t="n">
        <v>1.38</v>
      </c>
      <c r="N207" s="101" t="inlineStr">
        <is>
          <t>P/E</t>
        </is>
      </c>
      <c r="O207" s="186" t="inlineStr">
        <is>
          <t>5700------------</t>
        </is>
      </c>
      <c r="P207" s="186" t="n">
        <v>208</v>
      </c>
      <c r="Q207" s="101" t="n"/>
      <c r="R207" s="101" t="inlineStr"/>
      <c r="S207" s="101" t="n"/>
      <c r="T207" s="186" t="n">
        <v>209</v>
      </c>
      <c r="U207" s="187" t="n">
        <v>1643.994</v>
      </c>
      <c r="V207" s="186" t="n">
        <v>-4</v>
      </c>
      <c r="W207" s="188" t="n">
        <v>45351</v>
      </c>
      <c r="X207" s="101" t="inlineStr"/>
      <c r="Y207" s="186" t="n">
        <v>0</v>
      </c>
      <c r="Z207" s="187" t="n">
        <v>0</v>
      </c>
      <c r="AA207" s="189" t="n"/>
      <c r="AB207" s="189" t="n"/>
    </row>
    <row r="208" ht="18" customHeight="1">
      <c r="A208" s="107" t="n">
        <v>205</v>
      </c>
      <c r="B208" s="143">
        <f>I208&amp;"x"&amp;J208</f>
        <v/>
      </c>
      <c r="C208" s="101" t="inlineStr">
        <is>
          <t>|0200226010|22.20|0.00|2.900|0.0005740NBC</t>
        </is>
      </c>
      <c r="D208" s="101" t="inlineStr">
        <is>
          <t>|0200226010|22.20|0.00|2.900|0.000</t>
        </is>
      </c>
      <c r="E208" s="101" t="inlineStr">
        <is>
          <t>CIC1||||||||||||</t>
        </is>
      </c>
      <c r="F208" s="101" t="inlineStr">
        <is>
          <t>STAM390G</t>
        </is>
      </c>
      <c r="G208" s="101" t="inlineStr">
        <is>
          <t>NBC</t>
        </is>
      </c>
      <c r="H208" s="101" t="inlineStr">
        <is>
          <t>P</t>
        </is>
      </c>
      <c r="I208" s="101" t="inlineStr">
        <is>
          <t>22.2</t>
        </is>
      </c>
      <c r="J208" s="101" t="inlineStr">
        <is>
          <t>0.00</t>
        </is>
      </c>
      <c r="K208" s="101" t="inlineStr">
        <is>
          <t>2.90</t>
        </is>
      </c>
      <c r="L208" s="101" t="inlineStr">
        <is>
          <t>5740</t>
        </is>
      </c>
      <c r="M208" s="185" t="n">
        <v>1.38</v>
      </c>
      <c r="N208" s="101" t="inlineStr">
        <is>
          <t>P/E</t>
        </is>
      </c>
      <c r="O208" s="186" t="inlineStr">
        <is>
          <t>5740------------</t>
        </is>
      </c>
      <c r="P208" s="186" t="n">
        <v>1012</v>
      </c>
      <c r="Q208" s="101" t="n"/>
      <c r="R208" s="101" t="inlineStr"/>
      <c r="S208" s="101" t="n"/>
      <c r="T208" s="186" t="n">
        <v>741</v>
      </c>
      <c r="U208" s="187" t="n">
        <v>5869.6092</v>
      </c>
      <c r="V208" s="186" t="n">
        <v>-271</v>
      </c>
      <c r="W208" s="192" t="n">
        <v>45322</v>
      </c>
      <c r="X208" s="101" t="inlineStr"/>
      <c r="Y208" s="186" t="n">
        <v>271</v>
      </c>
      <c r="Z208" s="187" t="n">
        <v>2146.6452</v>
      </c>
      <c r="AA208" s="189" t="n"/>
      <c r="AB208" s="189" t="n"/>
    </row>
    <row r="209" ht="18" customHeight="1">
      <c r="A209" s="107" t="n">
        <v>206</v>
      </c>
      <c r="B209" s="143">
        <f>I209&amp;"x"&amp;J209</f>
        <v/>
      </c>
      <c r="C209" s="101" t="inlineStr">
        <is>
          <t>|0200226010|22.20|0.00|2.900|0.0005800NBC</t>
        </is>
      </c>
      <c r="D209" s="101" t="inlineStr">
        <is>
          <t>|0200226010|22.20|0.00|2.900|0.000</t>
        </is>
      </c>
      <c r="E209" s="101" t="inlineStr">
        <is>
          <t>VPIC1||||||||||||</t>
        </is>
      </c>
      <c r="F209" s="101" t="inlineStr">
        <is>
          <t>STAM390G</t>
        </is>
      </c>
      <c r="G209" s="101" t="inlineStr">
        <is>
          <t>NBC</t>
        </is>
      </c>
      <c r="H209" s="101" t="inlineStr">
        <is>
          <t>P</t>
        </is>
      </c>
      <c r="I209" s="101" t="inlineStr">
        <is>
          <t>22.2</t>
        </is>
      </c>
      <c r="J209" s="101" t="inlineStr">
        <is>
          <t>0.00</t>
        </is>
      </c>
      <c r="K209" s="101" t="inlineStr">
        <is>
          <t>2.90</t>
        </is>
      </c>
      <c r="L209" s="101" t="inlineStr">
        <is>
          <t>5800</t>
        </is>
      </c>
      <c r="M209" s="185" t="n">
        <v>1.38</v>
      </c>
      <c r="N209" s="101" t="inlineStr">
        <is>
          <t>P/E</t>
        </is>
      </c>
      <c r="O209" s="186" t="inlineStr">
        <is>
          <t>5800------------</t>
        </is>
      </c>
      <c r="P209" s="186" t="n">
        <v>485</v>
      </c>
      <c r="Q209" s="101" t="n"/>
      <c r="R209" s="101" t="inlineStr"/>
      <c r="S209" s="101" t="n"/>
      <c r="T209" s="186" t="n">
        <v>381</v>
      </c>
      <c r="U209" s="187" t="n">
        <v>3049.523999999999</v>
      </c>
      <c r="V209" s="186" t="n">
        <v>-104</v>
      </c>
      <c r="W209" s="192" t="n">
        <v>45322</v>
      </c>
      <c r="X209" s="101" t="inlineStr"/>
      <c r="Y209" s="186" t="n">
        <v>104</v>
      </c>
      <c r="Z209" s="187" t="n">
        <v>832.4159999999999</v>
      </c>
      <c r="AA209" s="189" t="n"/>
      <c r="AB209" s="189" t="n"/>
    </row>
    <row r="210" ht="18" customHeight="1">
      <c r="A210" s="107" t="n">
        <v>207</v>
      </c>
      <c r="B210" s="143">
        <f>I210&amp;"x"&amp;J210</f>
        <v/>
      </c>
      <c r="C210" s="101" t="inlineStr">
        <is>
          <t>|0200226010|22.20|0.00|2.000|0.0005160NBC</t>
        </is>
      </c>
      <c r="D210" s="101" t="inlineStr">
        <is>
          <t>|0200226010|22.20|0.00|2.000|0.000</t>
        </is>
      </c>
      <c r="E210" s="101" t="inlineStr">
        <is>
          <t>INNOTEK||||||||||||</t>
        </is>
      </c>
      <c r="F210" s="101" t="inlineStr">
        <is>
          <t>STAM390G</t>
        </is>
      </c>
      <c r="G210" s="101" t="inlineStr">
        <is>
          <t>NBC</t>
        </is>
      </c>
      <c r="H210" s="101" t="inlineStr">
        <is>
          <t>P</t>
        </is>
      </c>
      <c r="I210" s="101" t="inlineStr">
        <is>
          <t>22.2</t>
        </is>
      </c>
      <c r="J210" s="101" t="inlineStr">
        <is>
          <t>0.00</t>
        </is>
      </c>
      <c r="K210" s="101" t="inlineStr">
        <is>
          <t>2.00</t>
        </is>
      </c>
      <c r="L210" s="101" t="inlineStr">
        <is>
          <t>5160</t>
        </is>
      </c>
      <c r="M210" s="185" t="n">
        <v>0.996</v>
      </c>
      <c r="N210" s="101" t="inlineStr">
        <is>
          <t>P/E</t>
        </is>
      </c>
      <c r="O210" s="186" t="inlineStr">
        <is>
          <t>5160------------</t>
        </is>
      </c>
      <c r="P210" s="186" t="n">
        <v>2853</v>
      </c>
      <c r="Q210" s="101" t="n"/>
      <c r="R210" s="101" t="inlineStr"/>
      <c r="S210" s="101" t="n"/>
      <c r="T210" s="186" t="n">
        <v>1690</v>
      </c>
      <c r="U210" s="187" t="n">
        <v>8685.518400000001</v>
      </c>
      <c r="V210" s="186" t="n">
        <v>-1163</v>
      </c>
      <c r="W210" s="192" t="n">
        <v>45322</v>
      </c>
      <c r="X210" s="101" t="inlineStr"/>
      <c r="Y210" s="186" t="n">
        <v>1163</v>
      </c>
      <c r="Z210" s="187" t="n">
        <v>5977.07568</v>
      </c>
      <c r="AA210" s="189" t="n"/>
      <c r="AB210" s="189" t="n"/>
    </row>
    <row r="211" ht="18" customHeight="1">
      <c r="A211" s="107" t="n">
        <v>208</v>
      </c>
      <c r="B211" s="143">
        <f>I211&amp;"x"&amp;J211</f>
        <v/>
      </c>
      <c r="C211" s="101" t="inlineStr">
        <is>
          <t>|0200226010|22.20|0.00|2.000|0.0005250NBC</t>
        </is>
      </c>
      <c r="D211" s="101" t="inlineStr">
        <is>
          <t>|0200226010|22.20|0.00|2.000|0.000</t>
        </is>
      </c>
      <c r="E211" s="101" t="inlineStr">
        <is>
          <t>INNOTEK||||||||||||</t>
        </is>
      </c>
      <c r="F211" s="101" t="inlineStr">
        <is>
          <t>STAM390G</t>
        </is>
      </c>
      <c r="G211" s="101" t="inlineStr">
        <is>
          <t>NBC</t>
        </is>
      </c>
      <c r="H211" s="101" t="inlineStr">
        <is>
          <t>P</t>
        </is>
      </c>
      <c r="I211" s="101" t="inlineStr">
        <is>
          <t>22.2</t>
        </is>
      </c>
      <c r="J211" s="101" t="inlineStr">
        <is>
          <t>0.00</t>
        </is>
      </c>
      <c r="K211" s="101" t="inlineStr">
        <is>
          <t>2.00</t>
        </is>
      </c>
      <c r="L211" s="101" t="inlineStr">
        <is>
          <t>5250</t>
        </is>
      </c>
      <c r="M211" s="185" t="n">
        <v>0.996</v>
      </c>
      <c r="N211" s="101" t="inlineStr">
        <is>
          <t>P/E</t>
        </is>
      </c>
      <c r="O211" s="186" t="inlineStr">
        <is>
          <t>5250------------</t>
        </is>
      </c>
      <c r="P211" s="186" t="n">
        <v>0</v>
      </c>
      <c r="Q211" s="101" t="n"/>
      <c r="R211" s="101" t="inlineStr"/>
      <c r="S211" s="101" t="n"/>
      <c r="T211" s="186" t="n">
        <v>0</v>
      </c>
      <c r="U211" s="187" t="n">
        <v>0</v>
      </c>
      <c r="V211" s="186" t="e">
        <v>#N/A</v>
      </c>
      <c r="W211" s="192" t="inlineStr"/>
      <c r="X211" s="101" t="inlineStr"/>
      <c r="Y211" s="186" t="n">
        <v>0</v>
      </c>
      <c r="Z211" s="187" t="n">
        <v>0</v>
      </c>
      <c r="AA211" s="189" t="n"/>
      <c r="AB211" s="189" t="n"/>
    </row>
    <row r="212" ht="18" customHeight="1">
      <c r="A212" s="107" t="n">
        <v>209</v>
      </c>
      <c r="B212" s="143">
        <f>I212&amp;"x"&amp;J212</f>
        <v/>
      </c>
      <c r="C212" s="101" t="inlineStr">
        <is>
          <t>|0200226010|22.20|0.00|2.000|0.0005340IBC</t>
        </is>
      </c>
      <c r="D212" s="101" t="inlineStr">
        <is>
          <t>|0200226010|22.20|0.00|2.000|0.000</t>
        </is>
      </c>
      <c r="E212" s="101" t="inlineStr">
        <is>
          <t>CIC1||||||||||||</t>
        </is>
      </c>
      <c r="F212" s="101" t="inlineStr">
        <is>
          <t>STAM390G</t>
        </is>
      </c>
      <c r="G212" s="101" t="inlineStr">
        <is>
          <t>IBC</t>
        </is>
      </c>
      <c r="H212" s="101" t="inlineStr">
        <is>
          <t>P</t>
        </is>
      </c>
      <c r="I212" s="101" t="inlineStr">
        <is>
          <t>22.2</t>
        </is>
      </c>
      <c r="J212" s="101" t="inlineStr">
        <is>
          <t>0.00</t>
        </is>
      </c>
      <c r="K212" s="101" t="inlineStr">
        <is>
          <t>2.00</t>
        </is>
      </c>
      <c r="L212" s="101" t="inlineStr">
        <is>
          <t>5340</t>
        </is>
      </c>
      <c r="M212" s="185" t="n">
        <v>0.996</v>
      </c>
      <c r="N212" s="101" t="inlineStr">
        <is>
          <t>P/E</t>
        </is>
      </c>
      <c r="O212" s="186" t="inlineStr">
        <is>
          <t>5340------------</t>
        </is>
      </c>
      <c r="P212" s="186" t="n">
        <v>0</v>
      </c>
      <c r="Q212" s="101" t="n"/>
      <c r="R212" s="101" t="inlineStr"/>
      <c r="S212" s="101" t="n"/>
      <c r="T212" s="186" t="n">
        <v>508</v>
      </c>
      <c r="U212" s="187" t="n">
        <v>2701.86912</v>
      </c>
      <c r="V212" s="186" t="e">
        <v>#N/A</v>
      </c>
      <c r="W212" s="192" t="inlineStr"/>
      <c r="X212" s="101" t="inlineStr"/>
      <c r="Y212" s="186" t="n">
        <v>0</v>
      </c>
      <c r="Z212" s="187" t="n">
        <v>0</v>
      </c>
      <c r="AA212" s="189" t="n"/>
      <c r="AB212" s="189" t="n"/>
    </row>
    <row r="213" ht="18" customHeight="1">
      <c r="A213" s="107" t="n">
        <v>210</v>
      </c>
      <c r="B213" s="143">
        <f>I213&amp;"x"&amp;J213</f>
        <v/>
      </c>
      <c r="C213" s="101" t="inlineStr">
        <is>
          <t>|0200226010|22.20|0.00|2.000|0.0005360IBC</t>
        </is>
      </c>
      <c r="D213" s="101" t="inlineStr">
        <is>
          <t>|0200226010|22.20|0.00|2.000|0.000</t>
        </is>
      </c>
      <c r="E213" s="101" t="inlineStr">
        <is>
          <t>CIC1||||||||||||</t>
        </is>
      </c>
      <c r="F213" s="101" t="inlineStr">
        <is>
          <t>STAM390G</t>
        </is>
      </c>
      <c r="G213" s="101" t="inlineStr">
        <is>
          <t>IBC</t>
        </is>
      </c>
      <c r="H213" s="101" t="inlineStr">
        <is>
          <t>P</t>
        </is>
      </c>
      <c r="I213" s="101" t="inlineStr">
        <is>
          <t>22.2</t>
        </is>
      </c>
      <c r="J213" s="101" t="inlineStr">
        <is>
          <t>0.00</t>
        </is>
      </c>
      <c r="K213" s="101" t="inlineStr">
        <is>
          <t>2.00</t>
        </is>
      </c>
      <c r="L213" s="101" t="inlineStr">
        <is>
          <t>5360</t>
        </is>
      </c>
      <c r="M213" s="185" t="n">
        <v>0.996</v>
      </c>
      <c r="N213" s="101" t="inlineStr">
        <is>
          <t>P/E</t>
        </is>
      </c>
      <c r="O213" s="186" t="inlineStr">
        <is>
          <t>5360------------</t>
        </is>
      </c>
      <c r="P213" s="186" t="n">
        <v>5030</v>
      </c>
      <c r="Q213" s="101" t="n"/>
      <c r="R213" s="101" t="inlineStr"/>
      <c r="S213" s="101" t="n"/>
      <c r="T213" s="186" t="n">
        <v>2667</v>
      </c>
      <c r="U213" s="187" t="n">
        <v>14237.93952</v>
      </c>
      <c r="V213" s="186" t="n">
        <v>-2363</v>
      </c>
      <c r="W213" s="192" t="n">
        <v>45322</v>
      </c>
      <c r="X213" s="101" t="inlineStr"/>
      <c r="Y213" s="186" t="n">
        <v>2363</v>
      </c>
      <c r="Z213" s="187" t="n">
        <v>12615.01728</v>
      </c>
      <c r="AA213" s="189" t="n"/>
      <c r="AB213" s="189" t="n"/>
    </row>
    <row r="214" ht="18" customHeight="1">
      <c r="A214" s="107" t="n">
        <v>211</v>
      </c>
      <c r="B214" s="143">
        <f>I214&amp;"x"&amp;J214</f>
        <v/>
      </c>
      <c r="C214" s="101" t="inlineStr">
        <is>
          <t>|0200226010|22.20|0.00|2.000|0.0005362IBC</t>
        </is>
      </c>
      <c r="D214" s="101" t="inlineStr">
        <is>
          <t>|0200226010|22.20|0.00|2.000|0.000</t>
        </is>
      </c>
      <c r="E214" s="101" t="inlineStr">
        <is>
          <t>CIC1||||||||||||</t>
        </is>
      </c>
      <c r="F214" s="101" t="inlineStr">
        <is>
          <t>STAM390G</t>
        </is>
      </c>
      <c r="G214" s="101" t="inlineStr">
        <is>
          <t>IBC</t>
        </is>
      </c>
      <c r="H214" s="101" t="inlineStr">
        <is>
          <t>P</t>
        </is>
      </c>
      <c r="I214" s="101" t="inlineStr">
        <is>
          <t>22.2</t>
        </is>
      </c>
      <c r="J214" s="101" t="inlineStr">
        <is>
          <t>0.00</t>
        </is>
      </c>
      <c r="K214" s="101" t="inlineStr">
        <is>
          <t>2.00</t>
        </is>
      </c>
      <c r="L214" s="101" t="inlineStr">
        <is>
          <t>5362</t>
        </is>
      </c>
      <c r="M214" s="185" t="n">
        <v>0.996</v>
      </c>
      <c r="N214" s="101" t="inlineStr">
        <is>
          <t>P/E</t>
        </is>
      </c>
      <c r="O214" s="186" t="inlineStr">
        <is>
          <t>5362------------</t>
        </is>
      </c>
      <c r="P214" s="186" t="n">
        <v>0</v>
      </c>
      <c r="Q214" s="101" t="n"/>
      <c r="R214" s="101" t="inlineStr"/>
      <c r="S214" s="101" t="n"/>
      <c r="T214" s="186" t="n">
        <v>127</v>
      </c>
      <c r="U214" s="187" t="n">
        <v>678.250104</v>
      </c>
      <c r="V214" s="186" t="e">
        <v>#N/A</v>
      </c>
      <c r="W214" s="188" t="inlineStr"/>
      <c r="X214" s="101" t="inlineStr"/>
      <c r="Y214" s="186" t="n">
        <v>0</v>
      </c>
      <c r="Z214" s="187" t="n">
        <v>0</v>
      </c>
      <c r="AA214" s="189" t="n"/>
      <c r="AB214" s="189" t="n"/>
    </row>
    <row r="215" ht="18" customHeight="1">
      <c r="A215" s="107" t="n">
        <v>212</v>
      </c>
      <c r="B215" s="143">
        <f>I215&amp;"x"&amp;J215</f>
        <v/>
      </c>
      <c r="C215" s="101" t="inlineStr">
        <is>
          <t>|0200226010|22.20|0.00|2.000|0.0005600NBC</t>
        </is>
      </c>
      <c r="D215" s="101" t="inlineStr">
        <is>
          <t>|0200226010|22.20|0.00|2.000|0.000</t>
        </is>
      </c>
      <c r="E215" s="101" t="inlineStr">
        <is>
          <t>VPIC1||||||||||||</t>
        </is>
      </c>
      <c r="F215" s="101" t="inlineStr">
        <is>
          <t>STAM390G</t>
        </is>
      </c>
      <c r="G215" s="101" t="inlineStr">
        <is>
          <t>NBC</t>
        </is>
      </c>
      <c r="H215" s="101" t="inlineStr">
        <is>
          <t>P</t>
        </is>
      </c>
      <c r="I215" s="101" t="inlineStr">
        <is>
          <t>22.2</t>
        </is>
      </c>
      <c r="J215" s="101" t="inlineStr">
        <is>
          <t>0.00</t>
        </is>
      </c>
      <c r="K215" s="101" t="inlineStr">
        <is>
          <t>2.00</t>
        </is>
      </c>
      <c r="L215" s="101" t="inlineStr">
        <is>
          <t>5600</t>
        </is>
      </c>
      <c r="M215" s="185" t="n">
        <v>0.996</v>
      </c>
      <c r="N215" s="101" t="inlineStr">
        <is>
          <t>P/E</t>
        </is>
      </c>
      <c r="O215" s="186" t="inlineStr">
        <is>
          <t>5600------------</t>
        </is>
      </c>
      <c r="P215" s="186" t="n">
        <v>254</v>
      </c>
      <c r="Q215" s="101" t="n"/>
      <c r="R215" s="101" t="inlineStr"/>
      <c r="S215" s="101" t="n"/>
      <c r="T215" s="186" t="n">
        <v>169</v>
      </c>
      <c r="U215" s="187" t="n">
        <v>942.6144</v>
      </c>
      <c r="V215" s="186" t="n">
        <v>-85</v>
      </c>
      <c r="W215" s="188" t="n">
        <v>45322</v>
      </c>
      <c r="X215" s="101" t="inlineStr"/>
      <c r="Y215" s="186" t="n">
        <v>85</v>
      </c>
      <c r="Z215" s="187" t="n">
        <v>474.096</v>
      </c>
      <c r="AA215" s="189" t="n"/>
      <c r="AB215" s="189" t="n"/>
    </row>
    <row r="216" ht="18" customHeight="1">
      <c r="A216" s="107" t="n">
        <v>213</v>
      </c>
      <c r="B216" s="143">
        <f>I216&amp;"x"&amp;J216</f>
        <v/>
      </c>
      <c r="C216" s="101" t="inlineStr">
        <is>
          <t>|0200226010|22.20|0.00|2.000|0.0005630IBC</t>
        </is>
      </c>
      <c r="D216" s="101" t="inlineStr">
        <is>
          <t>|0200226010|22.20|0.00|2.000|0.000</t>
        </is>
      </c>
      <c r="E216" s="101" t="inlineStr">
        <is>
          <t>CIC1||||||||||||</t>
        </is>
      </c>
      <c r="F216" s="101" t="inlineStr">
        <is>
          <t>STAM390G</t>
        </is>
      </c>
      <c r="G216" s="101" t="inlineStr">
        <is>
          <t>IBC</t>
        </is>
      </c>
      <c r="H216" s="101" t="inlineStr">
        <is>
          <t>P</t>
        </is>
      </c>
      <c r="I216" s="101" t="inlineStr">
        <is>
          <t>22.2</t>
        </is>
      </c>
      <c r="J216" s="101" t="inlineStr">
        <is>
          <t>0.00</t>
        </is>
      </c>
      <c r="K216" s="101" t="inlineStr">
        <is>
          <t>2.00</t>
        </is>
      </c>
      <c r="L216" s="101" t="inlineStr">
        <is>
          <t>5630</t>
        </is>
      </c>
      <c r="M216" s="185" t="n">
        <v>0.996</v>
      </c>
      <c r="N216" s="101" t="inlineStr">
        <is>
          <t>P/E</t>
        </is>
      </c>
      <c r="O216" s="186" t="inlineStr">
        <is>
          <t>5630------------</t>
        </is>
      </c>
      <c r="P216" s="186" t="n">
        <v>3129</v>
      </c>
      <c r="Q216" s="101" t="n"/>
      <c r="R216" s="101" t="inlineStr"/>
      <c r="S216" s="101" t="n"/>
      <c r="T216" s="186" t="n">
        <v>2159</v>
      </c>
      <c r="U216" s="187" t="n">
        <v>12106.54932</v>
      </c>
      <c r="V216" s="186" t="n">
        <v>-970</v>
      </c>
      <c r="W216" s="192" t="n">
        <v>45322</v>
      </c>
      <c r="X216" s="101" t="inlineStr">
        <is>
          <t>Fixed&gt;500pcs</t>
        </is>
      </c>
      <c r="Y216" s="186" t="n">
        <v>970</v>
      </c>
      <c r="Z216" s="187" t="n">
        <v>5439.2556</v>
      </c>
      <c r="AA216" s="189" t="n"/>
      <c r="AB216" s="189" t="n"/>
    </row>
    <row r="217" ht="18" customHeight="1">
      <c r="A217" s="107" t="n">
        <v>214</v>
      </c>
      <c r="B217" s="143">
        <f>I217&amp;"x"&amp;J217</f>
        <v/>
      </c>
      <c r="C217" s="101" t="inlineStr">
        <is>
          <t>|0200226010|22.20|0.00|2.000|0.0005999IBC</t>
        </is>
      </c>
      <c r="D217" s="101" t="inlineStr">
        <is>
          <t>|0200226010|22.20|0.00|2.000|0.000</t>
        </is>
      </c>
      <c r="E217" s="101" t="inlineStr">
        <is>
          <t>KKTL|GTA|GTA||GTA|GTA|||||||</t>
        </is>
      </c>
      <c r="F217" s="101" t="inlineStr">
        <is>
          <t>STAM390G</t>
        </is>
      </c>
      <c r="G217" s="101" t="inlineStr">
        <is>
          <t>IBC</t>
        </is>
      </c>
      <c r="H217" s="101" t="inlineStr">
        <is>
          <t>P</t>
        </is>
      </c>
      <c r="I217" s="101" t="inlineStr">
        <is>
          <t>22.2</t>
        </is>
      </c>
      <c r="J217" s="101" t="inlineStr">
        <is>
          <t>0.00</t>
        </is>
      </c>
      <c r="K217" s="101" t="inlineStr">
        <is>
          <t>2.00</t>
        </is>
      </c>
      <c r="L217" s="101" t="inlineStr">
        <is>
          <t>5999</t>
        </is>
      </c>
      <c r="M217" s="185" t="n">
        <v>0.996</v>
      </c>
      <c r="N217" s="101" t="inlineStr">
        <is>
          <t>P/E</t>
        </is>
      </c>
      <c r="O217" s="186" t="inlineStr">
        <is>
          <t>5999-737-738-738.5-740.5-741-742-742.5-----</t>
        </is>
      </c>
      <c r="P217" s="186" t="n">
        <v>23725.375</v>
      </c>
      <c r="Q217" s="101" t="n"/>
      <c r="R217" s="101" t="inlineStr"/>
      <c r="S217" s="101" t="n"/>
      <c r="T217" s="186" t="n">
        <v>9718</v>
      </c>
      <c r="U217" s="187" t="n">
        <v>58065.088872</v>
      </c>
      <c r="V217" s="186" t="n">
        <v>-1352.75</v>
      </c>
      <c r="W217" s="192" t="n">
        <v>45291</v>
      </c>
      <c r="X217" s="101" t="inlineStr"/>
      <c r="Y217" s="186" t="n">
        <v>14007.375</v>
      </c>
      <c r="Z217" s="187" t="n">
        <v>83694.12165449999</v>
      </c>
      <c r="AA217" s="189" t="n"/>
      <c r="AB217" s="189" t="n"/>
    </row>
    <row r="218" ht="18" customHeight="1">
      <c r="A218" s="107" t="n">
        <v>215</v>
      </c>
      <c r="B218" s="143">
        <f>I218&amp;"x"&amp;J218</f>
        <v/>
      </c>
      <c r="C218" s="101" t="inlineStr">
        <is>
          <t>|0200226010|22.20|0.00|2.000|0.0006370NBC</t>
        </is>
      </c>
      <c r="D218" s="101" t="inlineStr">
        <is>
          <t>|0200226010|22.20|0.00|2.000|0.000</t>
        </is>
      </c>
      <c r="E218" s="101" t="inlineStr">
        <is>
          <t>INNOTEK||||||||||||</t>
        </is>
      </c>
      <c r="F218" s="101" t="inlineStr">
        <is>
          <t>STAM390G</t>
        </is>
      </c>
      <c r="G218" s="101" t="inlineStr">
        <is>
          <t>NBC</t>
        </is>
      </c>
      <c r="H218" s="101" t="inlineStr">
        <is>
          <t>P</t>
        </is>
      </c>
      <c r="I218" s="101" t="inlineStr">
        <is>
          <t>22.2</t>
        </is>
      </c>
      <c r="J218" s="101" t="inlineStr">
        <is>
          <t>0.00</t>
        </is>
      </c>
      <c r="K218" s="101" t="inlineStr">
        <is>
          <t>2.00</t>
        </is>
      </c>
      <c r="L218" s="101" t="inlineStr">
        <is>
          <t>6370</t>
        </is>
      </c>
      <c r="M218" s="185" t="n">
        <v>0.996</v>
      </c>
      <c r="N218" s="101" t="inlineStr">
        <is>
          <t>P/E</t>
        </is>
      </c>
      <c r="O218" s="186" t="inlineStr">
        <is>
          <t>6370------------</t>
        </is>
      </c>
      <c r="P218" s="186" t="n">
        <v>0</v>
      </c>
      <c r="Q218" s="101" t="n"/>
      <c r="R218" s="101" t="inlineStr"/>
      <c r="S218" s="101" t="n"/>
      <c r="T218" s="186" t="n">
        <v>169</v>
      </c>
      <c r="U218" s="187" t="n">
        <v>1072.22388</v>
      </c>
      <c r="V218" s="186" t="e">
        <v>#N/A</v>
      </c>
      <c r="W218" s="188" t="inlineStr"/>
      <c r="X218" s="101" t="inlineStr"/>
      <c r="Y218" s="186" t="n">
        <v>0</v>
      </c>
      <c r="Z218" s="187" t="n">
        <v>0</v>
      </c>
      <c r="AA218" s="189" t="n"/>
      <c r="AB218" s="189" t="n"/>
    </row>
    <row r="219" ht="18" customHeight="1">
      <c r="A219" s="107" t="n">
        <v>216</v>
      </c>
      <c r="B219" s="143">
        <f>I219&amp;"x"&amp;J219</f>
        <v/>
      </c>
      <c r="C219" s="101" t="inlineStr">
        <is>
          <t>|0200226010|22.20|0.00|2.000|0.0006410NBC</t>
        </is>
      </c>
      <c r="D219" s="101" t="inlineStr">
        <is>
          <t>|0200226010|22.20|0.00|2.000|0.000</t>
        </is>
      </c>
      <c r="E219" s="101" t="inlineStr">
        <is>
          <t>INNOTEK||||||||||||</t>
        </is>
      </c>
      <c r="F219" s="101" t="inlineStr">
        <is>
          <t>STAM390G</t>
        </is>
      </c>
      <c r="G219" s="101" t="inlineStr">
        <is>
          <t>NBC</t>
        </is>
      </c>
      <c r="H219" s="101" t="inlineStr">
        <is>
          <t>P</t>
        </is>
      </c>
      <c r="I219" s="101" t="inlineStr">
        <is>
          <t>22.2</t>
        </is>
      </c>
      <c r="J219" s="101" t="inlineStr">
        <is>
          <t>0.00</t>
        </is>
      </c>
      <c r="K219" s="101" t="inlineStr">
        <is>
          <t>2.00</t>
        </is>
      </c>
      <c r="L219" s="101" t="inlineStr">
        <is>
          <t>6410</t>
        </is>
      </c>
      <c r="M219" s="185" t="n">
        <v>0.996</v>
      </c>
      <c r="N219" s="101" t="inlineStr">
        <is>
          <t>P/E</t>
        </is>
      </c>
      <c r="O219" s="186" t="inlineStr">
        <is>
          <t>6410------------</t>
        </is>
      </c>
      <c r="P219" s="186" t="n">
        <v>776</v>
      </c>
      <c r="Q219" s="101" t="n"/>
      <c r="R219" s="101" t="inlineStr"/>
      <c r="S219" s="101" t="n"/>
      <c r="T219" s="186" t="n">
        <v>2773</v>
      </c>
      <c r="U219" s="187" t="n">
        <v>17703.83028</v>
      </c>
      <c r="V219" s="186" t="e">
        <v>#N/A</v>
      </c>
      <c r="W219" s="192" t="inlineStr"/>
      <c r="X219" s="101" t="inlineStr"/>
      <c r="Y219" s="186" t="n">
        <v>0</v>
      </c>
      <c r="Z219" s="187" t="n">
        <v>0</v>
      </c>
      <c r="AA219" s="189" t="n"/>
      <c r="AB219" s="189" t="n"/>
    </row>
    <row r="220" ht="18" customHeight="1">
      <c r="A220" s="107" t="n">
        <v>217</v>
      </c>
      <c r="B220" s="143">
        <f>I220&amp;"x"&amp;J220</f>
        <v/>
      </c>
      <c r="C220" s="101" t="inlineStr">
        <is>
          <t>|0200226010|22.20|0.00|2.000|0.0005979IBC</t>
        </is>
      </c>
      <c r="D220" s="101" t="inlineStr">
        <is>
          <t>|0200226010|22.20|0.00|2.000|0.000</t>
        </is>
      </c>
      <c r="E220" s="101" t="inlineStr">
        <is>
          <t>GTA||||||||||||</t>
        </is>
      </c>
      <c r="F220" s="101" t="inlineStr">
        <is>
          <t>STAM390G</t>
        </is>
      </c>
      <c r="G220" s="101" t="inlineStr">
        <is>
          <t>IBC</t>
        </is>
      </c>
      <c r="H220" s="101" t="inlineStr">
        <is>
          <t>P</t>
        </is>
      </c>
      <c r="I220" s="101" t="inlineStr">
        <is>
          <t>22.2</t>
        </is>
      </c>
      <c r="J220" s="101" t="inlineStr">
        <is>
          <t>0.00</t>
        </is>
      </c>
      <c r="K220" s="101" t="inlineStr">
        <is>
          <t>2.00</t>
        </is>
      </c>
      <c r="L220" s="101" t="inlineStr">
        <is>
          <t>5979</t>
        </is>
      </c>
      <c r="M220" s="185" t="n">
        <v>0.996</v>
      </c>
      <c r="N220" s="101" t="inlineStr">
        <is>
          <t>C</t>
        </is>
      </c>
      <c r="O220" s="186" t="inlineStr">
        <is>
          <t>757------------</t>
        </is>
      </c>
      <c r="P220" s="186" t="n">
        <v>0</v>
      </c>
      <c r="Q220" s="101" t="n"/>
      <c r="R220" s="101" t="inlineStr"/>
      <c r="S220" s="101" t="n"/>
      <c r="T220" s="186" t="n">
        <v>7</v>
      </c>
      <c r="U220" s="187" t="n">
        <v>41.685588</v>
      </c>
      <c r="V220" s="186" t="e">
        <v>#N/A</v>
      </c>
      <c r="W220" s="192" t="inlineStr"/>
      <c r="X220" s="101" t="inlineStr"/>
      <c r="Y220" s="186" t="n">
        <v>0</v>
      </c>
      <c r="Z220" s="187" t="n">
        <v>0</v>
      </c>
      <c r="AA220" s="189" t="n"/>
      <c r="AB220" s="189" t="n"/>
    </row>
    <row r="221" ht="18" customHeight="1">
      <c r="A221" s="107" t="n">
        <v>218</v>
      </c>
      <c r="B221" s="143">
        <f>I221&amp;"x"&amp;J221</f>
        <v/>
      </c>
      <c r="C221" s="101" t="inlineStr">
        <is>
          <t>|0200226010|25.40|0.00|1.400|0.0005470NBC</t>
        </is>
      </c>
      <c r="D221" s="101" t="inlineStr">
        <is>
          <t>|0200226010|25.40|0.00|1.400|0.000</t>
        </is>
      </c>
      <c r="E221" s="101" t="inlineStr">
        <is>
          <t>INNOTEK||||||||||||</t>
        </is>
      </c>
      <c r="F221" s="101" t="inlineStr">
        <is>
          <t>STAM390G</t>
        </is>
      </c>
      <c r="G221" s="101" t="inlineStr">
        <is>
          <t>NBC</t>
        </is>
      </c>
      <c r="H221" s="101" t="inlineStr">
        <is>
          <t>P</t>
        </is>
      </c>
      <c r="I221" s="101" t="inlineStr">
        <is>
          <t>25.4</t>
        </is>
      </c>
      <c r="J221" s="101" t="inlineStr">
        <is>
          <t>0.00</t>
        </is>
      </c>
      <c r="K221" s="101" t="inlineStr">
        <is>
          <t>1.40</t>
        </is>
      </c>
      <c r="L221" s="101" t="inlineStr">
        <is>
          <t>5470</t>
        </is>
      </c>
      <c r="M221" s="185" t="n">
        <v>0.829</v>
      </c>
      <c r="N221" s="101" t="inlineStr">
        <is>
          <t>P/E</t>
        </is>
      </c>
      <c r="O221" s="186" t="inlineStr">
        <is>
          <t>5470------------</t>
        </is>
      </c>
      <c r="P221" s="186" t="n">
        <v>427</v>
      </c>
      <c r="Q221" s="101" t="n"/>
      <c r="R221" s="101" t="inlineStr"/>
      <c r="S221" s="101" t="n"/>
      <c r="T221" s="186" t="n">
        <v>204</v>
      </c>
      <c r="U221" s="187" t="n">
        <v>925.06452</v>
      </c>
      <c r="V221" s="186" t="n">
        <v>-223</v>
      </c>
      <c r="W221" s="192" t="n">
        <v>45322</v>
      </c>
      <c r="X221" s="101" t="inlineStr"/>
      <c r="Y221" s="186" t="n">
        <v>223</v>
      </c>
      <c r="Z221" s="187" t="n">
        <v>1011.22249</v>
      </c>
      <c r="AA221" s="189" t="n"/>
      <c r="AB221" s="189" t="n"/>
    </row>
    <row r="222" ht="18" customHeight="1">
      <c r="A222" s="107" t="n">
        <v>219</v>
      </c>
      <c r="B222" s="143">
        <f>I222&amp;"x"&amp;J222</f>
        <v/>
      </c>
      <c r="C222" s="101" t="inlineStr">
        <is>
          <t>|0200226010|25.40|0.00|1.400|0.0006100NBC</t>
        </is>
      </c>
      <c r="D222" s="101" t="inlineStr">
        <is>
          <t>|0200226010|25.40|0.00|1.400|0.000</t>
        </is>
      </c>
      <c r="E222" s="101" t="inlineStr">
        <is>
          <t>INNOTEK||||||||||||</t>
        </is>
      </c>
      <c r="F222" s="101" t="inlineStr">
        <is>
          <t>STAM390G</t>
        </is>
      </c>
      <c r="G222" s="101" t="inlineStr">
        <is>
          <t>NBC</t>
        </is>
      </c>
      <c r="H222" s="101" t="inlineStr">
        <is>
          <t>P</t>
        </is>
      </c>
      <c r="I222" s="101" t="inlineStr">
        <is>
          <t>25.4</t>
        </is>
      </c>
      <c r="J222" s="101" t="inlineStr">
        <is>
          <t>0.00</t>
        </is>
      </c>
      <c r="K222" s="101" t="inlineStr">
        <is>
          <t>1.40</t>
        </is>
      </c>
      <c r="L222" s="101" t="inlineStr">
        <is>
          <t>6100</t>
        </is>
      </c>
      <c r="M222" s="185" t="n">
        <v>0.829</v>
      </c>
      <c r="N222" s="101" t="inlineStr">
        <is>
          <t>P/E</t>
        </is>
      </c>
      <c r="O222" s="186" t="inlineStr">
        <is>
          <t>6100------------</t>
        </is>
      </c>
      <c r="P222" s="186" t="n">
        <v>0</v>
      </c>
      <c r="Q222" s="101" t="n"/>
      <c r="R222" s="101" t="inlineStr"/>
      <c r="S222" s="101" t="n"/>
      <c r="T222" s="186" t="n">
        <v>0</v>
      </c>
      <c r="U222" s="187" t="n">
        <v>0</v>
      </c>
      <c r="V222" s="186" t="e">
        <v>#N/A</v>
      </c>
      <c r="W222" s="192" t="inlineStr"/>
      <c r="X222" s="101" t="inlineStr"/>
      <c r="Y222" s="186" t="n">
        <v>0</v>
      </c>
      <c r="Z222" s="187" t="n">
        <v>0</v>
      </c>
      <c r="AA222" s="189" t="n"/>
      <c r="AB222" s="189" t="n"/>
    </row>
    <row r="223" ht="18" customHeight="1">
      <c r="A223" s="107" t="n">
        <v>220</v>
      </c>
      <c r="B223" s="143">
        <f>I223&amp;"x"&amp;J223</f>
        <v/>
      </c>
      <c r="C223" s="101" t="inlineStr">
        <is>
          <t>|0200226010|25.40|0.00|1.600|0.0005861IBC</t>
        </is>
      </c>
      <c r="D223" s="101" t="inlineStr">
        <is>
          <t>|0200226010|25.40|0.00|1.600|0.000</t>
        </is>
      </c>
      <c r="E223" s="101" t="inlineStr">
        <is>
          <t>TOYOTA||INNOTEK||||||||||</t>
        </is>
      </c>
      <c r="F223" s="101" t="inlineStr">
        <is>
          <t>STAM390G</t>
        </is>
      </c>
      <c r="G223" s="101" t="inlineStr">
        <is>
          <t>IBC</t>
        </is>
      </c>
      <c r="H223" s="101" t="inlineStr">
        <is>
          <t>P</t>
        </is>
      </c>
      <c r="I223" s="101" t="inlineStr">
        <is>
          <t>25.4</t>
        </is>
      </c>
      <c r="J223" s="101" t="inlineStr">
        <is>
          <t>0.00</t>
        </is>
      </c>
      <c r="K223" s="101" t="inlineStr">
        <is>
          <t>1.60</t>
        </is>
      </c>
      <c r="L223" s="101" t="inlineStr">
        <is>
          <t>5861</t>
        </is>
      </c>
      <c r="M223" s="185" t="n">
        <v>0.9389999999999999</v>
      </c>
      <c r="N223" s="101" t="inlineStr">
        <is>
          <t>C</t>
        </is>
      </c>
      <c r="O223" s="186" t="inlineStr">
        <is>
          <t>443.4-444.9-5861----------</t>
        </is>
      </c>
      <c r="P223" s="186" t="n">
        <v>69.61538461538461</v>
      </c>
      <c r="Q223" s="101" t="n"/>
      <c r="R223" s="101" t="inlineStr"/>
      <c r="S223" s="101" t="n"/>
      <c r="T223" s="186" t="n">
        <v>174</v>
      </c>
      <c r="U223" s="187" t="n">
        <v>957.6053459999999</v>
      </c>
      <c r="V223" s="186" t="e">
        <v>#N/A</v>
      </c>
      <c r="W223" s="192" t="inlineStr"/>
      <c r="X223" s="101" t="inlineStr"/>
      <c r="Y223" s="186" t="n">
        <v>0</v>
      </c>
      <c r="Z223" s="187" t="n">
        <v>0</v>
      </c>
      <c r="AA223" s="189" t="n"/>
      <c r="AB223" s="189" t="n"/>
    </row>
    <row r="224" ht="18" customHeight="1">
      <c r="A224" s="107" t="n">
        <v>221</v>
      </c>
      <c r="B224" s="143">
        <f>I224&amp;"x"&amp;J224</f>
        <v/>
      </c>
      <c r="C224" s="101" t="inlineStr">
        <is>
          <t>|0200226010|25.40|0.00|1.600|0.0006113IBC</t>
        </is>
      </c>
      <c r="D224" s="101" t="inlineStr">
        <is>
          <t>|0200226010|25.40|0.00|1.600|0.000</t>
        </is>
      </c>
      <c r="E224" s="101" t="inlineStr">
        <is>
          <t>TOYOTA||||||||||||</t>
        </is>
      </c>
      <c r="F224" s="101" t="inlineStr">
        <is>
          <t>STAM390G</t>
        </is>
      </c>
      <c r="G224" s="101" t="inlineStr">
        <is>
          <t>IBC</t>
        </is>
      </c>
      <c r="H224" s="101" t="inlineStr">
        <is>
          <t>P</t>
        </is>
      </c>
      <c r="I224" s="101" t="inlineStr">
        <is>
          <t>25.4</t>
        </is>
      </c>
      <c r="J224" s="101" t="inlineStr">
        <is>
          <t>0.00</t>
        </is>
      </c>
      <c r="K224" s="101" t="inlineStr">
        <is>
          <t>1.60</t>
        </is>
      </c>
      <c r="L224" s="101" t="inlineStr">
        <is>
          <t>6113</t>
        </is>
      </c>
      <c r="M224" s="185" t="n">
        <v>0.9389999999999999</v>
      </c>
      <c r="N224" s="101" t="inlineStr">
        <is>
          <t>C</t>
        </is>
      </c>
      <c r="O224" s="186" t="inlineStr">
        <is>
          <t>462.8-464.3-6113----------</t>
        </is>
      </c>
      <c r="P224" s="186" t="n">
        <v>69.61538461538461</v>
      </c>
      <c r="Q224" s="101" t="n"/>
      <c r="R224" s="101" t="inlineStr"/>
      <c r="S224" s="101" t="n"/>
      <c r="T224" s="186" t="n">
        <v>334</v>
      </c>
      <c r="U224" s="187" t="n">
        <v>1917.195738</v>
      </c>
      <c r="V224" s="186" t="e">
        <v>#N/A</v>
      </c>
      <c r="W224" s="192" t="inlineStr"/>
      <c r="X224" s="101" t="inlineStr"/>
      <c r="Y224" s="186" t="n">
        <v>0</v>
      </c>
      <c r="Z224" s="187" t="n">
        <v>0</v>
      </c>
      <c r="AA224" s="189" t="n"/>
      <c r="AB224" s="189" t="n"/>
    </row>
    <row r="225" ht="18" customHeight="1">
      <c r="A225" s="107" t="n">
        <v>222</v>
      </c>
      <c r="B225" s="143">
        <f>I225&amp;"x"&amp;J225</f>
        <v/>
      </c>
      <c r="C225" s="101" t="inlineStr">
        <is>
          <t>|0200226010|25.40|0.00|1.600|0.0005100NBC</t>
        </is>
      </c>
      <c r="D225" s="101" t="inlineStr">
        <is>
          <t>|0200226010|25.40|0.00|1.600|0.000</t>
        </is>
      </c>
      <c r="E225" s="101" t="inlineStr">
        <is>
          <t>||||||||||||</t>
        </is>
      </c>
      <c r="F225" s="101" t="inlineStr">
        <is>
          <t>STAM390G</t>
        </is>
      </c>
      <c r="G225" s="101" t="inlineStr">
        <is>
          <t>NBC</t>
        </is>
      </c>
      <c r="H225" s="101" t="inlineStr">
        <is>
          <t>P</t>
        </is>
      </c>
      <c r="I225" s="101" t="inlineStr">
        <is>
          <t>25.4</t>
        </is>
      </c>
      <c r="J225" s="101" t="inlineStr">
        <is>
          <t>0.00</t>
        </is>
      </c>
      <c r="K225" s="101" t="inlineStr">
        <is>
          <t>1.60</t>
        </is>
      </c>
      <c r="L225" s="101" t="inlineStr">
        <is>
          <t>5100</t>
        </is>
      </c>
      <c r="M225" s="185" t="n">
        <v>0.9389999999999999</v>
      </c>
      <c r="N225" s="101" t="inlineStr">
        <is>
          <t>P/E</t>
        </is>
      </c>
      <c r="O225" s="186" t="inlineStr">
        <is>
          <t>5100------------</t>
        </is>
      </c>
      <c r="P225" s="186" t="n">
        <v>0</v>
      </c>
      <c r="Q225" s="101" t="n"/>
      <c r="R225" s="101" t="inlineStr"/>
      <c r="S225" s="101" t="n"/>
      <c r="T225" s="186" t="n">
        <v>169</v>
      </c>
      <c r="U225" s="187" t="n">
        <v>809.3240999999999</v>
      </c>
      <c r="V225" s="186" t="e">
        <v>#N/A</v>
      </c>
      <c r="W225" s="192" t="inlineStr"/>
      <c r="X225" s="101" t="inlineStr"/>
      <c r="Y225" s="186" t="n">
        <v>0</v>
      </c>
      <c r="Z225" s="187" t="n">
        <v>0</v>
      </c>
      <c r="AA225" s="189" t="n"/>
      <c r="AB225" s="189" t="n"/>
    </row>
    <row r="226" ht="18" customHeight="1">
      <c r="A226" s="107" t="n">
        <v>223</v>
      </c>
      <c r="B226" s="143">
        <f>I226&amp;"x"&amp;J226</f>
        <v/>
      </c>
      <c r="C226" s="101" t="inlineStr">
        <is>
          <t>|0200226010|25.40|0.00|1.600|0.0005763NBC</t>
        </is>
      </c>
      <c r="D226" s="101" t="inlineStr">
        <is>
          <t>|0200226010|25.40|0.00|1.600|0.000</t>
        </is>
      </c>
      <c r="E226" s="101" t="inlineStr">
        <is>
          <t>Nguyen Linh|TOYOTA|||||||||||</t>
        </is>
      </c>
      <c r="F226" s="101" t="inlineStr">
        <is>
          <t>STAM390G</t>
        </is>
      </c>
      <c r="G226" s="101" t="inlineStr">
        <is>
          <t>NBC</t>
        </is>
      </c>
      <c r="H226" s="101" t="inlineStr">
        <is>
          <t>P</t>
        </is>
      </c>
      <c r="I226" s="101" t="inlineStr">
        <is>
          <t>25.4</t>
        </is>
      </c>
      <c r="J226" s="101" t="inlineStr">
        <is>
          <t>0.00</t>
        </is>
      </c>
      <c r="K226" s="101" t="inlineStr">
        <is>
          <t>1.60</t>
        </is>
      </c>
      <c r="L226" s="101" t="inlineStr">
        <is>
          <t>5763</t>
        </is>
      </c>
      <c r="M226" s="185" t="n">
        <v>0.9389999999999999</v>
      </c>
      <c r="N226" s="101" t="inlineStr">
        <is>
          <t>P/E</t>
        </is>
      </c>
      <c r="O226" s="186" t="inlineStr">
        <is>
          <t>5763-463-----------</t>
        </is>
      </c>
      <c r="P226" s="186" t="n">
        <v>0</v>
      </c>
      <c r="Q226" s="101" t="n"/>
      <c r="R226" s="101" t="inlineStr"/>
      <c r="S226" s="101" t="n"/>
      <c r="T226" s="186" t="n">
        <v>55</v>
      </c>
      <c r="U226" s="187" t="n">
        <v>297.6301349999999</v>
      </c>
      <c r="V226" s="186" t="e">
        <v>#N/A</v>
      </c>
      <c r="W226" s="192" t="inlineStr"/>
      <c r="X226" s="101" t="inlineStr"/>
      <c r="Y226" s="186" t="n">
        <v>0</v>
      </c>
      <c r="Z226" s="187" t="n">
        <v>0</v>
      </c>
      <c r="AA226" s="189" t="n"/>
      <c r="AB226" s="189" t="n"/>
    </row>
    <row r="227" ht="18" customHeight="1">
      <c r="A227" s="107" t="n">
        <v>224</v>
      </c>
      <c r="B227" s="143">
        <f>I227&amp;"x"&amp;J227</f>
        <v/>
      </c>
      <c r="C227" s="101" t="inlineStr">
        <is>
          <t>|0200226010|25.40|0.00|2.600|0.0005100IBC</t>
        </is>
      </c>
      <c r="D227" s="101" t="inlineStr">
        <is>
          <t>|0200226010|25.40|0.00|2.600|0.000</t>
        </is>
      </c>
      <c r="E227" s="101" t="inlineStr">
        <is>
          <t>VPIC1||||||||||||</t>
        </is>
      </c>
      <c r="F227" s="101" t="inlineStr">
        <is>
          <t>STAM390G</t>
        </is>
      </c>
      <c r="G227" s="101" t="inlineStr">
        <is>
          <t>IBC</t>
        </is>
      </c>
      <c r="H227" s="101" t="inlineStr">
        <is>
          <t>P</t>
        </is>
      </c>
      <c r="I227" s="101" t="inlineStr">
        <is>
          <t>25.4</t>
        </is>
      </c>
      <c r="J227" s="101" t="inlineStr">
        <is>
          <t>0.00</t>
        </is>
      </c>
      <c r="K227" s="101" t="inlineStr">
        <is>
          <t>2.60</t>
        </is>
      </c>
      <c r="L227" s="101" t="inlineStr">
        <is>
          <t>5100</t>
        </is>
      </c>
      <c r="M227" s="185" t="n">
        <v>1.462</v>
      </c>
      <c r="N227" s="101" t="inlineStr">
        <is>
          <t>P/E</t>
        </is>
      </c>
      <c r="O227" s="186" t="inlineStr">
        <is>
          <t>5100------------</t>
        </is>
      </c>
      <c r="P227" s="186" t="n">
        <v>715</v>
      </c>
      <c r="Q227" s="101" t="n"/>
      <c r="R227" s="101" t="inlineStr"/>
      <c r="S227" s="101" t="n"/>
      <c r="T227" s="186" t="n">
        <v>356</v>
      </c>
      <c r="U227" s="187" t="n">
        <v>2654.4072</v>
      </c>
      <c r="V227" s="186" t="n">
        <v>-25</v>
      </c>
      <c r="W227" s="192" t="n">
        <v>45271</v>
      </c>
      <c r="X227" s="101" t="inlineStr"/>
      <c r="Y227" s="186" t="n">
        <v>359</v>
      </c>
      <c r="Z227" s="187" t="n">
        <v>2676.7758</v>
      </c>
      <c r="AA227" s="189" t="n"/>
      <c r="AB227" s="189" t="n"/>
    </row>
    <row r="228" ht="18" customHeight="1">
      <c r="A228" s="107" t="n">
        <v>225</v>
      </c>
      <c r="B228" s="143">
        <f>I228&amp;"x"&amp;J228</f>
        <v/>
      </c>
      <c r="C228" s="101" t="inlineStr">
        <is>
          <t>|0200226010|25.40|0.00|2.000|0.0006372NBC</t>
        </is>
      </c>
      <c r="D228" s="101" t="inlineStr">
        <is>
          <t>|0200226010|25.40|0.00|2.000|0.000</t>
        </is>
      </c>
      <c r="E228" s="101" t="inlineStr">
        <is>
          <t>CIC1||||||||||||</t>
        </is>
      </c>
      <c r="F228" s="101" t="inlineStr">
        <is>
          <t>STAM390G</t>
        </is>
      </c>
      <c r="G228" s="101" t="inlineStr">
        <is>
          <t>NBC</t>
        </is>
      </c>
      <c r="H228" s="101" t="inlineStr">
        <is>
          <t>P</t>
        </is>
      </c>
      <c r="I228" s="101" t="inlineStr">
        <is>
          <t>25.4</t>
        </is>
      </c>
      <c r="J228" s="101" t="inlineStr">
        <is>
          <t>0.00</t>
        </is>
      </c>
      <c r="K228" s="101" t="inlineStr">
        <is>
          <t>2.00</t>
        </is>
      </c>
      <c r="L228" s="101" t="inlineStr">
        <is>
          <t>6372</t>
        </is>
      </c>
      <c r="M228" s="185" t="n">
        <v>1.154</v>
      </c>
      <c r="N228" s="101" t="inlineStr">
        <is>
          <t>P/E</t>
        </is>
      </c>
      <c r="O228" s="186" t="inlineStr">
        <is>
          <t>6372------------</t>
        </is>
      </c>
      <c r="P228" s="186" t="n">
        <v>0</v>
      </c>
      <c r="Q228" s="101" t="n"/>
      <c r="R228" s="101" t="inlineStr"/>
      <c r="S228" s="101" t="n"/>
      <c r="T228" s="186" t="n">
        <v>35</v>
      </c>
      <c r="U228" s="187" t="n">
        <v>257.36508</v>
      </c>
      <c r="V228" s="186" t="e">
        <v>#N/A</v>
      </c>
      <c r="W228" s="192" t="inlineStr"/>
      <c r="X228" s="101" t="inlineStr"/>
      <c r="Y228" s="186" t="n">
        <v>0</v>
      </c>
      <c r="Z228" s="187" t="n">
        <v>0</v>
      </c>
      <c r="AA228" s="189" t="n"/>
      <c r="AB228" s="189" t="n"/>
    </row>
    <row r="229" ht="18" customHeight="1">
      <c r="A229" s="107" t="n">
        <v>226</v>
      </c>
      <c r="B229" s="143">
        <f>I229&amp;"x"&amp;J229</f>
        <v/>
      </c>
      <c r="C229" s="101" t="inlineStr">
        <is>
          <t>|0200226010|25.40|0.00|3.200|0.0005100IBC</t>
        </is>
      </c>
      <c r="D229" s="101" t="inlineStr">
        <is>
          <t>|0200226010|25.40|0.00|3.200|0.000</t>
        </is>
      </c>
      <c r="E229" s="101" t="inlineStr">
        <is>
          <t>|VPIC1|||||||||||</t>
        </is>
      </c>
      <c r="F229" s="101" t="inlineStr">
        <is>
          <t>STAM390G</t>
        </is>
      </c>
      <c r="G229" s="101" t="inlineStr">
        <is>
          <t>IBC</t>
        </is>
      </c>
      <c r="H229" s="101" t="inlineStr">
        <is>
          <t>P</t>
        </is>
      </c>
      <c r="I229" s="101" t="inlineStr">
        <is>
          <t>25.4</t>
        </is>
      </c>
      <c r="J229" s="101" t="inlineStr">
        <is>
          <t>0.00</t>
        </is>
      </c>
      <c r="K229" s="101" t="inlineStr">
        <is>
          <t>3.20</t>
        </is>
      </c>
      <c r="L229" s="101" t="inlineStr">
        <is>
          <t>5100</t>
        </is>
      </c>
      <c r="M229" s="185" t="n">
        <v>1.752</v>
      </c>
      <c r="N229" s="101" t="inlineStr">
        <is>
          <t>C</t>
        </is>
      </c>
      <c r="O229" s="186" t="inlineStr">
        <is>
          <t>252.8-5100-----------</t>
        </is>
      </c>
      <c r="P229" s="186" t="n">
        <v>1499</v>
      </c>
      <c r="Q229" s="101" t="n"/>
      <c r="R229" s="101" t="inlineStr"/>
      <c r="S229" s="101" t="n"/>
      <c r="T229" s="186" t="n">
        <v>1001</v>
      </c>
      <c r="U229" s="187" t="n">
        <v>8944.135200000001</v>
      </c>
      <c r="V229" s="186" t="n">
        <v>-498</v>
      </c>
      <c r="W229" s="188" t="n">
        <v>45322</v>
      </c>
      <c r="X229" s="101" t="inlineStr"/>
      <c r="Y229" s="186" t="n">
        <v>498</v>
      </c>
      <c r="Z229" s="187" t="n">
        <v>4449.7296</v>
      </c>
      <c r="AA229" s="189" t="n"/>
      <c r="AB229" s="189" t="n"/>
    </row>
    <row r="230" ht="18" customHeight="1">
      <c r="A230" s="107" t="n">
        <v>227</v>
      </c>
      <c r="B230" s="143">
        <f>I230&amp;"x"&amp;J230</f>
        <v/>
      </c>
      <c r="C230" s="101" t="inlineStr">
        <is>
          <t>|0200226010|25.40|0.00|3.200|0.0005460NBC</t>
        </is>
      </c>
      <c r="D230" s="101" t="inlineStr">
        <is>
          <t>|0200226010|25.40|0.00|3.200|0.000</t>
        </is>
      </c>
      <c r="E230" s="101" t="inlineStr">
        <is>
          <t>CIC||||||||||||</t>
        </is>
      </c>
      <c r="F230" s="101" t="inlineStr">
        <is>
          <t>STAM390G</t>
        </is>
      </c>
      <c r="G230" s="101" t="inlineStr">
        <is>
          <t>NBC</t>
        </is>
      </c>
      <c r="H230" s="101" t="inlineStr">
        <is>
          <t>P</t>
        </is>
      </c>
      <c r="I230" s="101" t="inlineStr">
        <is>
          <t>25.4</t>
        </is>
      </c>
      <c r="J230" s="101" t="inlineStr">
        <is>
          <t>0.00</t>
        </is>
      </c>
      <c r="K230" s="101" t="inlineStr">
        <is>
          <t>3.20</t>
        </is>
      </c>
      <c r="L230" s="101" t="inlineStr">
        <is>
          <t>5460</t>
        </is>
      </c>
      <c r="M230" s="185" t="n">
        <v>1.752</v>
      </c>
      <c r="N230" s="101" t="inlineStr">
        <is>
          <t>P/E</t>
        </is>
      </c>
      <c r="O230" s="186" t="inlineStr">
        <is>
          <t>5460-2700-----------</t>
        </is>
      </c>
      <c r="P230" s="186" t="n">
        <v>4264</v>
      </c>
      <c r="Q230" s="101" t="n"/>
      <c r="R230" s="101" t="inlineStr"/>
      <c r="S230" s="101" t="n"/>
      <c r="T230" s="186" t="n">
        <v>1935</v>
      </c>
      <c r="U230" s="187" t="n">
        <v>18510.0552</v>
      </c>
      <c r="V230" s="186" t="n">
        <v>-2329</v>
      </c>
      <c r="W230" s="192" t="n">
        <v>45322</v>
      </c>
      <c r="X230" s="101" t="inlineStr"/>
      <c r="Y230" s="186" t="n">
        <v>2329</v>
      </c>
      <c r="Z230" s="187" t="n">
        <v>22279.02768</v>
      </c>
      <c r="AA230" s="189" t="n"/>
      <c r="AB230" s="189" t="n"/>
    </row>
    <row r="231" ht="18" customHeight="1">
      <c r="A231" s="107" t="n">
        <v>228</v>
      </c>
      <c r="B231" s="143">
        <f>I231&amp;"x"&amp;J231</f>
        <v/>
      </c>
      <c r="C231" s="101" t="inlineStr">
        <is>
          <t>|0200236041|28.60|0.00|1.200|0.0006200NBC</t>
        </is>
      </c>
      <c r="D231" s="101" t="inlineStr">
        <is>
          <t>|0200236041|28.60|0.00|1.200|0.000</t>
        </is>
      </c>
      <c r="E231" s="101" t="inlineStr">
        <is>
          <t>INNOTEK||||||||||||</t>
        </is>
      </c>
      <c r="F231" s="101" t="inlineStr">
        <is>
          <t>STAM390G</t>
        </is>
      </c>
      <c r="G231" s="101" t="inlineStr">
        <is>
          <t>NBC</t>
        </is>
      </c>
      <c r="H231" s="101" t="inlineStr">
        <is>
          <t>C</t>
        </is>
      </c>
      <c r="I231" s="101" t="inlineStr">
        <is>
          <t>28.6</t>
        </is>
      </c>
      <c r="J231" s="101" t="inlineStr">
        <is>
          <t>0.00</t>
        </is>
      </c>
      <c r="K231" s="101" t="inlineStr">
        <is>
          <t>1.20</t>
        </is>
      </c>
      <c r="L231" s="101" t="inlineStr">
        <is>
          <t>6200</t>
        </is>
      </c>
      <c r="M231" s="185" t="n">
        <v>0.8110000000000001</v>
      </c>
      <c r="N231" s="101" t="inlineStr">
        <is>
          <t>P/E</t>
        </is>
      </c>
      <c r="O231" s="186" t="inlineStr">
        <is>
          <t>6200------------</t>
        </is>
      </c>
      <c r="P231" s="186" t="n">
        <v>0</v>
      </c>
      <c r="Q231" s="101" t="n"/>
      <c r="R231" s="101" t="inlineStr"/>
      <c r="S231" s="101" t="n"/>
      <c r="T231" s="186" t="n">
        <v>0</v>
      </c>
      <c r="U231" s="187" t="n">
        <v>0</v>
      </c>
      <c r="V231" s="186" t="e">
        <v>#N/A</v>
      </c>
      <c r="W231" s="192" t="inlineStr"/>
      <c r="X231" s="101" t="inlineStr"/>
      <c r="Y231" s="186" t="n">
        <v>0</v>
      </c>
      <c r="Z231" s="187" t="n">
        <v>0</v>
      </c>
      <c r="AA231" s="189" t="n"/>
      <c r="AB231" s="189" t="n"/>
    </row>
    <row r="232" ht="18" customHeight="1">
      <c r="A232" s="107" t="n">
        <v>229</v>
      </c>
      <c r="B232" s="143">
        <f>I232&amp;"x"&amp;J232</f>
        <v/>
      </c>
      <c r="C232" s="101" t="inlineStr">
        <is>
          <t>|0200226010|28.60|0.00|1.600|0.0005450IBC</t>
        </is>
      </c>
      <c r="D232" s="101" t="inlineStr">
        <is>
          <t>|0200226010|28.60|0.00|1.600|0.000</t>
        </is>
      </c>
      <c r="E232" s="101" t="inlineStr">
        <is>
          <t>CIC1||||||||||||</t>
        </is>
      </c>
      <c r="F232" s="101" t="inlineStr">
        <is>
          <t>STAM390G</t>
        </is>
      </c>
      <c r="G232" s="101" t="inlineStr">
        <is>
          <t>IBC</t>
        </is>
      </c>
      <c r="H232" s="101" t="inlineStr">
        <is>
          <t>P</t>
        </is>
      </c>
      <c r="I232" s="101" t="inlineStr">
        <is>
          <t>28.6</t>
        </is>
      </c>
      <c r="J232" s="101" t="inlineStr">
        <is>
          <t>0.00</t>
        </is>
      </c>
      <c r="K232" s="101" t="inlineStr">
        <is>
          <t>1.60</t>
        </is>
      </c>
      <c r="L232" s="101" t="inlineStr">
        <is>
          <t>5450</t>
        </is>
      </c>
      <c r="M232" s="185" t="n">
        <v>1.065</v>
      </c>
      <c r="N232" s="101" t="inlineStr">
        <is>
          <t>P/E</t>
        </is>
      </c>
      <c r="O232" s="186" t="inlineStr">
        <is>
          <t>5450------------</t>
        </is>
      </c>
      <c r="P232" s="186" t="n">
        <v>5174</v>
      </c>
      <c r="Q232" s="101" t="n"/>
      <c r="R232" s="101" t="inlineStr"/>
      <c r="S232" s="101" t="n"/>
      <c r="T232" s="186" t="n">
        <v>4495</v>
      </c>
      <c r="U232" s="187" t="n">
        <v>26090.10375</v>
      </c>
      <c r="V232" s="186" t="n">
        <v>-679</v>
      </c>
      <c r="W232" s="188" t="n">
        <v>45322</v>
      </c>
      <c r="X232" s="101" t="inlineStr">
        <is>
          <t>Fixed&gt;500pcs</t>
        </is>
      </c>
      <c r="Y232" s="186" t="n">
        <v>679</v>
      </c>
      <c r="Z232" s="187" t="n">
        <v>3941.08575</v>
      </c>
      <c r="AA232" s="189" t="n"/>
      <c r="AB232" s="189" t="n"/>
    </row>
    <row r="233" ht="18" customHeight="1">
      <c r="A233" s="107" t="n">
        <v>230</v>
      </c>
      <c r="B233" s="143">
        <f>I233&amp;"x"&amp;J233</f>
        <v/>
      </c>
      <c r="C233" s="101" t="inlineStr">
        <is>
          <t>|0200226010|28.60|0.00|1.600|0.0006300IBC</t>
        </is>
      </c>
      <c r="D233" s="101" t="inlineStr">
        <is>
          <t>|0200226010|28.60|0.00|1.600|0.000</t>
        </is>
      </c>
      <c r="E233" s="101" t="inlineStr">
        <is>
          <t>||||||||||||</t>
        </is>
      </c>
      <c r="F233" s="101" t="inlineStr">
        <is>
          <t>STAM390G</t>
        </is>
      </c>
      <c r="G233" s="101" t="inlineStr">
        <is>
          <t>IBC</t>
        </is>
      </c>
      <c r="H233" s="101" t="inlineStr">
        <is>
          <t>P</t>
        </is>
      </c>
      <c r="I233" s="101" t="inlineStr">
        <is>
          <t>28.6</t>
        </is>
      </c>
      <c r="J233" s="101" t="inlineStr">
        <is>
          <t>0.00</t>
        </is>
      </c>
      <c r="K233" s="101" t="inlineStr">
        <is>
          <t>1.60</t>
        </is>
      </c>
      <c r="L233" s="101" t="inlineStr">
        <is>
          <t>6300</t>
        </is>
      </c>
      <c r="M233" s="185" t="n">
        <v>1.065</v>
      </c>
      <c r="N233" s="101" t="inlineStr">
        <is>
          <t>P/E</t>
        </is>
      </c>
      <c r="O233" s="186" t="inlineStr">
        <is>
          <t>6300------------</t>
        </is>
      </c>
      <c r="P233" s="186" t="n">
        <v>0</v>
      </c>
      <c r="Q233" s="101" t="n"/>
      <c r="R233" s="101" t="inlineStr"/>
      <c r="S233" s="101" t="n"/>
      <c r="T233" s="186" t="n">
        <v>169</v>
      </c>
      <c r="U233" s="187" t="n">
        <v>1133.9055</v>
      </c>
      <c r="V233" s="186" t="e">
        <v>#N/A</v>
      </c>
      <c r="W233" s="192" t="inlineStr"/>
      <c r="X233" s="101" t="inlineStr"/>
      <c r="Y233" s="186" t="n">
        <v>0</v>
      </c>
      <c r="Z233" s="187" t="n">
        <v>0</v>
      </c>
      <c r="AA233" s="189" t="n"/>
      <c r="AB233" s="189" t="n"/>
    </row>
    <row r="234" ht="18" customHeight="1">
      <c r="A234" s="107" t="n">
        <v>231</v>
      </c>
      <c r="B234" s="143">
        <f>I234&amp;"x"&amp;J234</f>
        <v/>
      </c>
      <c r="C234" s="101" t="inlineStr">
        <is>
          <t>|0200226010|28.60|0.00|2.000|0.0005500NBC</t>
        </is>
      </c>
      <c r="D234" s="101" t="inlineStr">
        <is>
          <t>|0200226010|28.60|0.00|2.000|0.000</t>
        </is>
      </c>
      <c r="E234" s="101" t="inlineStr">
        <is>
          <t>VPIC1||||||||||||</t>
        </is>
      </c>
      <c r="F234" s="101" t="inlineStr">
        <is>
          <t>STAM390G</t>
        </is>
      </c>
      <c r="G234" s="101" t="inlineStr">
        <is>
          <t>NBC</t>
        </is>
      </c>
      <c r="H234" s="101" t="inlineStr">
        <is>
          <t>P</t>
        </is>
      </c>
      <c r="I234" s="101" t="inlineStr">
        <is>
          <t>28.6</t>
        </is>
      </c>
      <c r="J234" s="101" t="inlineStr">
        <is>
          <t>0.00</t>
        </is>
      </c>
      <c r="K234" s="101" t="inlineStr">
        <is>
          <t>2.00</t>
        </is>
      </c>
      <c r="L234" s="101" t="inlineStr">
        <is>
          <t>5500</t>
        </is>
      </c>
      <c r="M234" s="185" t="n">
        <v>1.312</v>
      </c>
      <c r="N234" s="101" t="inlineStr">
        <is>
          <t>P/E</t>
        </is>
      </c>
      <c r="O234" s="186" t="inlineStr">
        <is>
          <t>5500------------</t>
        </is>
      </c>
      <c r="P234" s="186" t="n">
        <v>864</v>
      </c>
      <c r="Q234" s="101" t="n"/>
      <c r="R234" s="101" t="inlineStr"/>
      <c r="S234" s="101" t="n"/>
      <c r="T234" s="186" t="n">
        <v>489</v>
      </c>
      <c r="U234" s="187" t="n">
        <v>3528.624</v>
      </c>
      <c r="V234" s="186" t="n">
        <v>-375</v>
      </c>
      <c r="W234" s="192" t="n">
        <v>45322</v>
      </c>
      <c r="X234" s="101" t="inlineStr"/>
      <c r="Y234" s="186" t="n">
        <v>375</v>
      </c>
      <c r="Z234" s="187" t="n">
        <v>2706</v>
      </c>
      <c r="AA234" s="189" t="n"/>
      <c r="AB234" s="189" t="n"/>
    </row>
    <row r="235" ht="18" customHeight="1">
      <c r="A235" s="107" t="n">
        <v>232</v>
      </c>
      <c r="B235" s="143">
        <f>I235&amp;"x"&amp;J235</f>
        <v/>
      </c>
      <c r="C235" s="101" t="inlineStr">
        <is>
          <t>|0200226010|28.60|0.00|3.200|0.0005925IBC</t>
        </is>
      </c>
      <c r="D235" s="101" t="inlineStr">
        <is>
          <t>|0200226010|28.60|0.00|3.200|0.000</t>
        </is>
      </c>
      <c r="E235" s="101" t="inlineStr">
        <is>
          <t>CIC1||||||||||||</t>
        </is>
      </c>
      <c r="F235" s="101" t="inlineStr">
        <is>
          <t>STAM390G</t>
        </is>
      </c>
      <c r="G235" s="101" t="inlineStr">
        <is>
          <t>IBC</t>
        </is>
      </c>
      <c r="H235" s="101" t="inlineStr">
        <is>
          <t>P</t>
        </is>
      </c>
      <c r="I235" s="101" t="inlineStr">
        <is>
          <t>28.6</t>
        </is>
      </c>
      <c r="J235" s="101" t="inlineStr">
        <is>
          <t>0.00</t>
        </is>
      </c>
      <c r="K235" s="101" t="inlineStr">
        <is>
          <t>3.20</t>
        </is>
      </c>
      <c r="L235" s="101" t="inlineStr">
        <is>
          <t>5925</t>
        </is>
      </c>
      <c r="M235" s="185" t="n">
        <v>2.004</v>
      </c>
      <c r="N235" s="101" t="inlineStr">
        <is>
          <t>P/E</t>
        </is>
      </c>
      <c r="O235" s="186" t="inlineStr">
        <is>
          <t>5925------------</t>
        </is>
      </c>
      <c r="P235" s="186" t="n">
        <v>261</v>
      </c>
      <c r="Q235" s="101" t="n"/>
      <c r="R235" s="101" t="inlineStr"/>
      <c r="S235" s="101" t="n"/>
      <c r="T235" s="186" t="n">
        <v>96</v>
      </c>
      <c r="U235" s="187" t="n">
        <v>1139.8752</v>
      </c>
      <c r="V235" s="186" t="n">
        <v>-87</v>
      </c>
      <c r="W235" s="188" t="n">
        <v>45264</v>
      </c>
      <c r="X235" s="101" t="inlineStr"/>
      <c r="Y235" s="186" t="n">
        <v>165</v>
      </c>
      <c r="Z235" s="187" t="n">
        <v>1959.1605</v>
      </c>
      <c r="AA235" s="189" t="n"/>
      <c r="AB235" s="189" t="n"/>
    </row>
    <row r="236" ht="18" customHeight="1">
      <c r="A236" s="107" t="n">
        <v>233</v>
      </c>
      <c r="B236" s="143">
        <f>I236&amp;"x"&amp;J236</f>
        <v/>
      </c>
      <c r="C236" s="101" t="inlineStr">
        <is>
          <t>|0200226010|31.80|0.00|1.400|0.0005240NBC</t>
        </is>
      </c>
      <c r="D236" s="101" t="inlineStr">
        <is>
          <t>|0200226010|31.80|0.00|1.400|0.000</t>
        </is>
      </c>
      <c r="E236" s="101" t="inlineStr">
        <is>
          <t>INNOTEK|TANAKA|||||||||||</t>
        </is>
      </c>
      <c r="F236" s="101" t="inlineStr">
        <is>
          <t>STAM390G</t>
        </is>
      </c>
      <c r="G236" s="101" t="inlineStr">
        <is>
          <t>NBC</t>
        </is>
      </c>
      <c r="H236" s="101" t="inlineStr">
        <is>
          <t>P</t>
        </is>
      </c>
      <c r="I236" s="101" t="inlineStr">
        <is>
          <t>31.8</t>
        </is>
      </c>
      <c r="J236" s="101" t="inlineStr">
        <is>
          <t>0.00</t>
        </is>
      </c>
      <c r="K236" s="101" t="inlineStr">
        <is>
          <t>1.40</t>
        </is>
      </c>
      <c r="L236" s="101" t="inlineStr">
        <is>
          <t>5240</t>
        </is>
      </c>
      <c r="M236" s="185" t="n">
        <v>1.05</v>
      </c>
      <c r="N236" s="101" t="inlineStr">
        <is>
          <t>P/E</t>
        </is>
      </c>
      <c r="O236" s="186" t="inlineStr">
        <is>
          <t>5240-895-----------</t>
        </is>
      </c>
      <c r="P236" s="186" t="n">
        <v>1449</v>
      </c>
      <c r="Q236" s="101" t="n"/>
      <c r="R236" s="101" t="inlineStr"/>
      <c r="S236" s="101" t="n"/>
      <c r="T236" s="186" t="n">
        <v>1078</v>
      </c>
      <c r="U236" s="187" t="n">
        <v>5931.156</v>
      </c>
      <c r="V236" s="186" t="n">
        <v>-371</v>
      </c>
      <c r="W236" s="192" t="n">
        <v>45322</v>
      </c>
      <c r="X236" s="101" t="inlineStr"/>
      <c r="Y236" s="145" t="n">
        <v>371</v>
      </c>
      <c r="Z236" s="187" t="n">
        <v>2041.242</v>
      </c>
      <c r="AA236" s="189" t="n"/>
      <c r="AB236" s="189" t="n"/>
    </row>
    <row r="237" ht="18" customHeight="1">
      <c r="A237" s="107" t="n">
        <v>234</v>
      </c>
      <c r="B237" s="143">
        <f>I237&amp;"x"&amp;J237</f>
        <v/>
      </c>
      <c r="C237" s="101" t="inlineStr">
        <is>
          <t>|0200226010|31.80|0.00|1.400|0.0006300NBC</t>
        </is>
      </c>
      <c r="D237" s="101" t="inlineStr">
        <is>
          <t>|0200226010|31.80|0.00|1.400|0.000</t>
        </is>
      </c>
      <c r="E237" s="101" t="inlineStr">
        <is>
          <t>INNOTEK||||||||||||</t>
        </is>
      </c>
      <c r="F237" s="101" t="inlineStr">
        <is>
          <t>STAM390G</t>
        </is>
      </c>
      <c r="G237" s="101" t="inlineStr">
        <is>
          <t>NBC</t>
        </is>
      </c>
      <c r="H237" s="101" t="inlineStr">
        <is>
          <t>P</t>
        </is>
      </c>
      <c r="I237" s="101" t="inlineStr">
        <is>
          <t>31.8</t>
        </is>
      </c>
      <c r="J237" s="101" t="inlineStr">
        <is>
          <t>0.00</t>
        </is>
      </c>
      <c r="K237" s="101" t="inlineStr">
        <is>
          <t>1.40</t>
        </is>
      </c>
      <c r="L237" s="101" t="inlineStr">
        <is>
          <t>6300</t>
        </is>
      </c>
      <c r="M237" s="185" t="n">
        <v>1.05</v>
      </c>
      <c r="N237" s="101" t="inlineStr">
        <is>
          <t>P/E</t>
        </is>
      </c>
      <c r="O237" s="186" t="inlineStr">
        <is>
          <t>6300------------</t>
        </is>
      </c>
      <c r="P237" s="186" t="n">
        <v>0</v>
      </c>
      <c r="Q237" s="101" t="n"/>
      <c r="R237" s="101" t="inlineStr"/>
      <c r="S237" s="101" t="n"/>
      <c r="T237" s="186" t="n">
        <v>0</v>
      </c>
      <c r="U237" s="187" t="n">
        <v>0</v>
      </c>
      <c r="V237" s="186" t="e">
        <v>#N/A</v>
      </c>
      <c r="W237" s="188" t="inlineStr"/>
      <c r="X237" s="101" t="inlineStr"/>
      <c r="Y237" s="186" t="n">
        <v>0</v>
      </c>
      <c r="Z237" s="187" t="n">
        <v>0</v>
      </c>
      <c r="AA237" s="189" t="n"/>
      <c r="AB237" s="189" t="n"/>
    </row>
    <row r="238" ht="18" customHeight="1">
      <c r="A238" s="107" t="n">
        <v>235</v>
      </c>
      <c r="B238" s="143">
        <f>I238&amp;"x"&amp;J238</f>
        <v/>
      </c>
      <c r="C238" s="101" t="inlineStr">
        <is>
          <t>|0200226010|31.80|0.00|1.600|0.0005820IBC</t>
        </is>
      </c>
      <c r="D238" s="101" t="inlineStr">
        <is>
          <t>|0200226010|31.80|0.00|1.600|0.000</t>
        </is>
      </c>
      <c r="E238" s="101" t="inlineStr">
        <is>
          <t>KKTL||||||||||||</t>
        </is>
      </c>
      <c r="F238" s="101" t="inlineStr">
        <is>
          <t>STAM390G</t>
        </is>
      </c>
      <c r="G238" s="101" t="inlineStr">
        <is>
          <t>IBC</t>
        </is>
      </c>
      <c r="H238" s="101" t="inlineStr">
        <is>
          <t>P</t>
        </is>
      </c>
      <c r="I238" s="101" t="inlineStr">
        <is>
          <t>31.8</t>
        </is>
      </c>
      <c r="J238" s="101" t="inlineStr">
        <is>
          <t>0.00</t>
        </is>
      </c>
      <c r="K238" s="101" t="inlineStr">
        <is>
          <t>1.60</t>
        </is>
      </c>
      <c r="L238" s="101" t="inlineStr">
        <is>
          <t>5820</t>
        </is>
      </c>
      <c r="M238" s="185" t="n">
        <v>1.192</v>
      </c>
      <c r="N238" s="101" t="inlineStr">
        <is>
          <t>P/E</t>
        </is>
      </c>
      <c r="O238" s="186" t="inlineStr">
        <is>
          <t>5820------------</t>
        </is>
      </c>
      <c r="P238" s="186" t="n">
        <v>3185</v>
      </c>
      <c r="Q238" s="101" t="n"/>
      <c r="R238" s="101" t="inlineStr"/>
      <c r="S238" s="101" t="n"/>
      <c r="T238" s="186" t="n">
        <v>2457</v>
      </c>
      <c r="U238" s="187" t="n">
        <v>17045.29008</v>
      </c>
      <c r="V238" s="186" t="n">
        <v>-728</v>
      </c>
      <c r="W238" s="188" t="n">
        <v>45322</v>
      </c>
      <c r="X238" s="101" t="inlineStr"/>
      <c r="Y238" s="186" t="n">
        <v>728</v>
      </c>
      <c r="Z238" s="187" t="n">
        <v>5050.456319999999</v>
      </c>
      <c r="AA238" s="189" t="n"/>
      <c r="AB238" s="189" t="n"/>
    </row>
    <row r="239" ht="18" customHeight="1">
      <c r="A239" s="107" t="n">
        <v>236</v>
      </c>
      <c r="B239" s="143">
        <f>I239&amp;"x"&amp;J239</f>
        <v/>
      </c>
      <c r="C239" s="101" t="inlineStr">
        <is>
          <t>|0200226010|31.80|0.00|2.600|0.0005600IBC</t>
        </is>
      </c>
      <c r="D239" s="101" t="inlineStr">
        <is>
          <t>|0200226010|31.80|0.00|2.600|0.000</t>
        </is>
      </c>
      <c r="E239" s="101" t="inlineStr">
        <is>
          <t>CIC1||||||||||||</t>
        </is>
      </c>
      <c r="F239" s="101" t="inlineStr">
        <is>
          <t>STAM390G</t>
        </is>
      </c>
      <c r="G239" s="101" t="inlineStr">
        <is>
          <t>IBC</t>
        </is>
      </c>
      <c r="H239" s="101" t="inlineStr">
        <is>
          <t>P</t>
        </is>
      </c>
      <c r="I239" s="101" t="inlineStr">
        <is>
          <t>31.8</t>
        </is>
      </c>
      <c r="J239" s="101" t="inlineStr">
        <is>
          <t>0.00</t>
        </is>
      </c>
      <c r="K239" s="101" t="inlineStr">
        <is>
          <t>2.60</t>
        </is>
      </c>
      <c r="L239" s="101" t="inlineStr">
        <is>
          <t>5600</t>
        </is>
      </c>
      <c r="M239" s="185" t="n">
        <v>1.872</v>
      </c>
      <c r="N239" s="101" t="inlineStr">
        <is>
          <t>P/E</t>
        </is>
      </c>
      <c r="O239" s="186" t="inlineStr">
        <is>
          <t>5600------------</t>
        </is>
      </c>
      <c r="P239" s="186" t="n">
        <v>447</v>
      </c>
      <c r="Q239" s="101" t="n"/>
      <c r="R239" s="101" t="inlineStr"/>
      <c r="S239" s="101" t="n"/>
      <c r="T239" s="186" t="n">
        <v>277</v>
      </c>
      <c r="U239" s="187" t="n">
        <v>2903.8464</v>
      </c>
      <c r="V239" s="186" t="n">
        <v>-28</v>
      </c>
      <c r="W239" s="188" t="n">
        <v>45285</v>
      </c>
      <c r="X239" s="101" t="inlineStr"/>
      <c r="Y239" s="186" t="n">
        <v>170</v>
      </c>
      <c r="Z239" s="187" t="n">
        <v>1782.144</v>
      </c>
      <c r="AA239" s="189" t="n"/>
      <c r="AB239" s="189" t="n"/>
    </row>
    <row r="240" ht="18" customHeight="1">
      <c r="A240" s="107" t="n">
        <v>237</v>
      </c>
      <c r="B240" s="143">
        <f>I240&amp;"x"&amp;J240</f>
        <v/>
      </c>
      <c r="C240" s="101" t="inlineStr">
        <is>
          <t>|0200226010|31.80|0.00|2.600|0.0006122NBC</t>
        </is>
      </c>
      <c r="D240" s="101" t="inlineStr">
        <is>
          <t>|0200226010|31.80|0.00|2.600|0.000</t>
        </is>
      </c>
      <c r="E240" s="101" t="inlineStr">
        <is>
          <t>INNOTEK||||||||||||</t>
        </is>
      </c>
      <c r="F240" s="101" t="inlineStr">
        <is>
          <t>STAM390G</t>
        </is>
      </c>
      <c r="G240" s="101" t="inlineStr">
        <is>
          <t>NBC</t>
        </is>
      </c>
      <c r="H240" s="101" t="inlineStr">
        <is>
          <t>P</t>
        </is>
      </c>
      <c r="I240" s="101" t="inlineStr">
        <is>
          <t>31.8</t>
        </is>
      </c>
      <c r="J240" s="101" t="inlineStr">
        <is>
          <t>0.00</t>
        </is>
      </c>
      <c r="K240" s="101" t="inlineStr">
        <is>
          <t>2.60</t>
        </is>
      </c>
      <c r="L240" s="101" t="inlineStr">
        <is>
          <t>6122</t>
        </is>
      </c>
      <c r="M240" s="185" t="n">
        <v>1.872</v>
      </c>
      <c r="N240" s="101" t="inlineStr">
        <is>
          <t>P/E</t>
        </is>
      </c>
      <c r="O240" s="186" t="inlineStr">
        <is>
          <t>6122------------</t>
        </is>
      </c>
      <c r="P240" s="186" t="n">
        <v>0</v>
      </c>
      <c r="Q240" s="101" t="n"/>
      <c r="R240" s="101" t="inlineStr"/>
      <c r="S240" s="101" t="n"/>
      <c r="T240" s="186" t="n">
        <v>0</v>
      </c>
      <c r="U240" s="187" t="n">
        <v>0</v>
      </c>
      <c r="V240" s="186" t="e">
        <v>#N/A</v>
      </c>
      <c r="W240" s="188" t="inlineStr"/>
      <c r="X240" s="101" t="inlineStr"/>
      <c r="Y240" s="186" t="n">
        <v>0</v>
      </c>
      <c r="Z240" s="187" t="n">
        <v>0</v>
      </c>
      <c r="AA240" s="189" t="n"/>
      <c r="AB240" s="189" t="n"/>
    </row>
    <row r="241" ht="18" customHeight="1">
      <c r="A241" s="107" t="n">
        <v>238</v>
      </c>
      <c r="B241" s="143">
        <f>I241&amp;"x"&amp;J241</f>
        <v/>
      </c>
      <c r="C241" s="101" t="inlineStr">
        <is>
          <t>|0200226010|31.80|0.00|2.000|0.0005580IBC</t>
        </is>
      </c>
      <c r="D241" s="101" t="inlineStr">
        <is>
          <t>|0200226010|31.80|0.00|2.000|0.000</t>
        </is>
      </c>
      <c r="E241" s="101" t="inlineStr">
        <is>
          <t>CIC1||||||||||||</t>
        </is>
      </c>
      <c r="F241" s="101" t="inlineStr">
        <is>
          <t>STAM390G</t>
        </is>
      </c>
      <c r="G241" s="101" t="inlineStr">
        <is>
          <t>IBC</t>
        </is>
      </c>
      <c r="H241" s="101" t="inlineStr">
        <is>
          <t>P</t>
        </is>
      </c>
      <c r="I241" s="101" t="inlineStr">
        <is>
          <t>31.8</t>
        </is>
      </c>
      <c r="J241" s="101" t="inlineStr">
        <is>
          <t>0.00</t>
        </is>
      </c>
      <c r="K241" s="101" t="inlineStr">
        <is>
          <t>2.00</t>
        </is>
      </c>
      <c r="L241" s="101" t="inlineStr">
        <is>
          <t>5580</t>
        </is>
      </c>
      <c r="M241" s="185" t="n">
        <v>1.47</v>
      </c>
      <c r="N241" s="101" t="inlineStr">
        <is>
          <t>P/E</t>
        </is>
      </c>
      <c r="O241" s="186" t="inlineStr">
        <is>
          <t>5580------------</t>
        </is>
      </c>
      <c r="P241" s="186" t="n">
        <v>0</v>
      </c>
      <c r="Q241" s="101" t="n"/>
      <c r="R241" s="101" t="inlineStr"/>
      <c r="S241" s="101" t="n"/>
      <c r="T241" s="186" t="n">
        <v>0</v>
      </c>
      <c r="U241" s="187" t="n">
        <v>0</v>
      </c>
      <c r="V241" s="186" t="e">
        <v>#N/A</v>
      </c>
      <c r="W241" s="192" t="inlineStr"/>
      <c r="X241" s="101" t="inlineStr"/>
      <c r="Y241" s="186" t="n">
        <v>0</v>
      </c>
      <c r="Z241" s="187" t="n">
        <v>0</v>
      </c>
      <c r="AA241" s="189" t="n"/>
      <c r="AB241" s="189" t="n"/>
    </row>
    <row r="242" ht="18" customHeight="1">
      <c r="A242" s="107" t="n">
        <v>239</v>
      </c>
      <c r="B242" s="143">
        <f>I242&amp;"x"&amp;J242</f>
        <v/>
      </c>
      <c r="C242" s="101" t="inlineStr">
        <is>
          <t>|0200226010|32.00|32.00|2.300|0.0005500IBC</t>
        </is>
      </c>
      <c r="D242" s="101" t="inlineStr">
        <is>
          <t>|0200226010|32.00|32.00|2.300|0.000</t>
        </is>
      </c>
      <c r="E242" s="101" t="inlineStr">
        <is>
          <t>VPIC1||||||||||||</t>
        </is>
      </c>
      <c r="F242" s="101" t="inlineStr">
        <is>
          <t>STAM390G</t>
        </is>
      </c>
      <c r="G242" s="101" t="inlineStr">
        <is>
          <t>IBC</t>
        </is>
      </c>
      <c r="H242" s="101" t="inlineStr">
        <is>
          <t>P</t>
        </is>
      </c>
      <c r="I242" s="101" t="inlineStr">
        <is>
          <t>32.0</t>
        </is>
      </c>
      <c r="J242" s="101" t="inlineStr">
        <is>
          <t>32.0</t>
        </is>
      </c>
      <c r="K242" s="101" t="inlineStr">
        <is>
          <t>2.30</t>
        </is>
      </c>
      <c r="L242" s="101" t="inlineStr">
        <is>
          <t>5500</t>
        </is>
      </c>
      <c r="M242" s="185" t="n">
        <v>2.195</v>
      </c>
      <c r="N242" s="101" t="inlineStr">
        <is>
          <t>P/E</t>
        </is>
      </c>
      <c r="O242" s="186" t="inlineStr">
        <is>
          <t>5500------------</t>
        </is>
      </c>
      <c r="P242" s="186" t="n">
        <v>449</v>
      </c>
      <c r="Q242" s="101" t="n"/>
      <c r="R242" s="101" t="inlineStr"/>
      <c r="S242" s="101" t="n"/>
      <c r="T242" s="186" t="n">
        <v>448</v>
      </c>
      <c r="U242" s="187" t="n">
        <v>5408.48</v>
      </c>
      <c r="V242" s="186" t="n">
        <v>-1</v>
      </c>
      <c r="W242" s="188" t="n">
        <v>45322</v>
      </c>
      <c r="X242" s="101" t="inlineStr"/>
      <c r="Y242" s="186" t="n">
        <v>1</v>
      </c>
      <c r="Z242" s="187" t="n">
        <v>12.0725</v>
      </c>
      <c r="AA242" s="189" t="n"/>
      <c r="AB242" s="189" t="n"/>
    </row>
    <row r="243" ht="18" customHeight="1">
      <c r="A243" s="107" t="n">
        <v>240</v>
      </c>
      <c r="B243" s="143">
        <f>I243&amp;"x"&amp;J243</f>
        <v/>
      </c>
      <c r="C243" s="101" t="inlineStr">
        <is>
          <t>|0200226010|34.00|0.00|2.600|0.0005850IBC</t>
        </is>
      </c>
      <c r="D243" s="101" t="inlineStr">
        <is>
          <t>|0200226010|34.00|0.00|2.600|0.000</t>
        </is>
      </c>
      <c r="E243" s="101" t="inlineStr">
        <is>
          <t>CIC||||||||||||</t>
        </is>
      </c>
      <c r="F243" s="101" t="inlineStr">
        <is>
          <t>STAM390G</t>
        </is>
      </c>
      <c r="G243" s="101" t="inlineStr">
        <is>
          <t>IBC</t>
        </is>
      </c>
      <c r="H243" s="101" t="inlineStr">
        <is>
          <t>P</t>
        </is>
      </c>
      <c r="I243" s="101" t="inlineStr">
        <is>
          <t>34.0</t>
        </is>
      </c>
      <c r="J243" s="101" t="inlineStr">
        <is>
          <t>0.00</t>
        </is>
      </c>
      <c r="K243" s="101" t="inlineStr">
        <is>
          <t>2.60</t>
        </is>
      </c>
      <c r="L243" s="101" t="inlineStr">
        <is>
          <t>5850</t>
        </is>
      </c>
      <c r="M243" s="185" t="n">
        <v>2.013</v>
      </c>
      <c r="N243" s="101" t="inlineStr">
        <is>
          <t>P/E</t>
        </is>
      </c>
      <c r="O243" s="186" t="inlineStr">
        <is>
          <t>5850------------</t>
        </is>
      </c>
      <c r="P243" s="186" t="n">
        <v>867</v>
      </c>
      <c r="Q243" s="101" t="n"/>
      <c r="R243" s="101" t="inlineStr"/>
      <c r="S243" s="101" t="n"/>
      <c r="T243" s="186" t="n">
        <v>471</v>
      </c>
      <c r="U243" s="187" t="n">
        <v>5546.51955</v>
      </c>
      <c r="V243" s="186" t="n">
        <v>-396</v>
      </c>
      <c r="W243" s="188" t="n">
        <v>45322</v>
      </c>
      <c r="X243" s="101" t="inlineStr"/>
      <c r="Y243" s="186" t="n">
        <v>396</v>
      </c>
      <c r="Z243" s="187" t="n">
        <v>4663.315799999999</v>
      </c>
      <c r="AA243" s="189" t="n"/>
      <c r="AB243" s="189" t="n"/>
    </row>
    <row r="244" ht="18" customHeight="1">
      <c r="A244" s="107" t="n">
        <v>241</v>
      </c>
      <c r="B244" s="143">
        <f>I244&amp;"x"&amp;J244</f>
        <v/>
      </c>
      <c r="C244" s="101" t="inlineStr">
        <is>
          <t>|0200226010|38.10|0.00|2.600|0.0005000NBC</t>
        </is>
      </c>
      <c r="D244" s="101" t="inlineStr">
        <is>
          <t>|0200226010|38.10|0.00|2.600|0.000</t>
        </is>
      </c>
      <c r="E244" s="101" t="inlineStr">
        <is>
          <t>VPIC1||||||||||||</t>
        </is>
      </c>
      <c r="F244" s="101" t="inlineStr">
        <is>
          <t>STAM390G</t>
        </is>
      </c>
      <c r="G244" s="101" t="inlineStr">
        <is>
          <t>NBC</t>
        </is>
      </c>
      <c r="H244" s="101" t="inlineStr">
        <is>
          <t>P</t>
        </is>
      </c>
      <c r="I244" s="101" t="inlineStr">
        <is>
          <t>38.1</t>
        </is>
      </c>
      <c r="J244" s="101" t="inlineStr">
        <is>
          <t>0.00</t>
        </is>
      </c>
      <c r="K244" s="101" t="inlineStr">
        <is>
          <t>2.60</t>
        </is>
      </c>
      <c r="L244" s="101" t="inlineStr">
        <is>
          <t>5000</t>
        </is>
      </c>
      <c r="M244" s="185" t="n">
        <v>2.276</v>
      </c>
      <c r="N244" s="101" t="inlineStr">
        <is>
          <t>P/E</t>
        </is>
      </c>
      <c r="O244" s="186" t="inlineStr">
        <is>
          <t>5000------------</t>
        </is>
      </c>
      <c r="P244" s="186" t="n">
        <v>0</v>
      </c>
      <c r="Q244" s="101" t="n"/>
      <c r="R244" s="101" t="inlineStr"/>
      <c r="S244" s="101" t="n"/>
      <c r="T244" s="186" t="n">
        <v>169</v>
      </c>
      <c r="U244" s="187" t="n">
        <v>1923.22</v>
      </c>
      <c r="V244" s="186" t="e">
        <v>#N/A</v>
      </c>
      <c r="W244" s="192" t="inlineStr"/>
      <c r="X244" s="101" t="inlineStr"/>
      <c r="Y244" s="186" t="n">
        <v>0</v>
      </c>
      <c r="Z244" s="187" t="n">
        <v>0</v>
      </c>
      <c r="AA244" s="189" t="n"/>
      <c r="AB244" s="189" t="n"/>
    </row>
    <row r="245" ht="18" customHeight="1">
      <c r="A245" s="107" t="n">
        <v>242</v>
      </c>
      <c r="B245" s="143">
        <f>I245&amp;"x"&amp;J245</f>
        <v/>
      </c>
      <c r="C245" s="101" t="inlineStr">
        <is>
          <t>|0200226010|38.10|0.00|2.000|0.0006298IBC</t>
        </is>
      </c>
      <c r="D245" s="101" t="inlineStr">
        <is>
          <t>|0200226010|38.10|0.00|2.000|0.000</t>
        </is>
      </c>
      <c r="E245" s="101" t="inlineStr">
        <is>
          <t>|CIC1|GTA||||||||||</t>
        </is>
      </c>
      <c r="F245" s="101" t="inlineStr">
        <is>
          <t>STAM390G</t>
        </is>
      </c>
      <c r="G245" s="101" t="inlineStr">
        <is>
          <t>IBC</t>
        </is>
      </c>
      <c r="H245" s="101" t="inlineStr">
        <is>
          <t>P</t>
        </is>
      </c>
      <c r="I245" s="101" t="inlineStr">
        <is>
          <t>38.1</t>
        </is>
      </c>
      <c r="J245" s="101" t="inlineStr">
        <is>
          <t>0.00</t>
        </is>
      </c>
      <c r="K245" s="101" t="inlineStr">
        <is>
          <t>2.00</t>
        </is>
      </c>
      <c r="L245" s="101" t="inlineStr">
        <is>
          <t>6298</t>
        </is>
      </c>
      <c r="M245" s="185" t="n">
        <v>1.78</v>
      </c>
      <c r="N245" s="101" t="inlineStr">
        <is>
          <t>P/E</t>
        </is>
      </c>
      <c r="O245" s="186" t="inlineStr">
        <is>
          <t>6298-693-908----------</t>
        </is>
      </c>
      <c r="P245" s="186" t="n">
        <v>6822.444444444444</v>
      </c>
      <c r="Q245" s="101" t="n"/>
      <c r="R245" s="101" t="inlineStr"/>
      <c r="S245" s="101" t="n"/>
      <c r="T245" s="186" t="n">
        <v>4961</v>
      </c>
      <c r="U245" s="187" t="n">
        <v>55614.99284000001</v>
      </c>
      <c r="V245" s="186" t="n">
        <v>-1861.444444444444</v>
      </c>
      <c r="W245" s="192" t="n">
        <v>45322</v>
      </c>
      <c r="X245" s="101" t="inlineStr"/>
      <c r="Y245" s="186" t="n">
        <v>1861.444444444444</v>
      </c>
      <c r="Z245" s="187" t="n">
        <v>20867.61125777777</v>
      </c>
      <c r="AA245" s="189" t="n"/>
      <c r="AB245" s="189" t="n"/>
    </row>
    <row r="246" ht="18" customHeight="1">
      <c r="A246" s="107" t="n">
        <v>243</v>
      </c>
      <c r="B246" s="143">
        <f>I246&amp;"x"&amp;J246</f>
        <v/>
      </c>
      <c r="C246" s="101" t="inlineStr">
        <is>
          <t>|0200226010|38.10|0.00|3.200|0.0005979NBC</t>
        </is>
      </c>
      <c r="D246" s="101" t="inlineStr">
        <is>
          <t>|0200226010|38.10|0.00|3.200|0.000</t>
        </is>
      </c>
      <c r="E246" s="101" t="inlineStr">
        <is>
          <t>|KMV|||||||||||</t>
        </is>
      </c>
      <c r="F246" s="101" t="inlineStr">
        <is>
          <t>STAM390G</t>
        </is>
      </c>
      <c r="G246" s="101" t="inlineStr">
        <is>
          <t>NBC</t>
        </is>
      </c>
      <c r="H246" s="101" t="inlineStr">
        <is>
          <t>P</t>
        </is>
      </c>
      <c r="I246" s="101" t="inlineStr">
        <is>
          <t>38.1</t>
        </is>
      </c>
      <c r="J246" s="101" t="inlineStr">
        <is>
          <t>0.00</t>
        </is>
      </c>
      <c r="K246" s="101" t="inlineStr">
        <is>
          <t>3.20</t>
        </is>
      </c>
      <c r="L246" s="101" t="inlineStr">
        <is>
          <t>5979</t>
        </is>
      </c>
      <c r="M246" s="185" t="n">
        <v>2.754</v>
      </c>
      <c r="N246" s="101" t="inlineStr">
        <is>
          <t>P/E</t>
        </is>
      </c>
      <c r="O246" s="186" t="inlineStr">
        <is>
          <t>5979-84.5-----------</t>
        </is>
      </c>
      <c r="P246" s="186" t="n">
        <v>60.38028169014085</v>
      </c>
      <c r="Q246" s="101" t="n"/>
      <c r="R246" s="101" t="inlineStr"/>
      <c r="S246" s="101" t="n"/>
      <c r="T246" s="186" t="n">
        <v>110</v>
      </c>
      <c r="U246" s="187" t="n">
        <v>1811.27826</v>
      </c>
      <c r="V246" s="186" t="n">
        <v>-8.91549295774648</v>
      </c>
      <c r="W246" s="192" t="n">
        <v>45351</v>
      </c>
      <c r="X246" s="101" t="inlineStr"/>
      <c r="Y246" s="186" t="n">
        <v>0</v>
      </c>
      <c r="Z246" s="187" t="n">
        <v>0</v>
      </c>
      <c r="AA246" s="189" t="n"/>
      <c r="AB246" s="189" t="n"/>
    </row>
    <row r="247" ht="18" customHeight="1">
      <c r="A247" s="107" t="n">
        <v>244</v>
      </c>
      <c r="B247" s="143">
        <f>I247&amp;"x"&amp;J247</f>
        <v/>
      </c>
      <c r="C247" s="101" t="inlineStr">
        <is>
          <t>|0200226010|40.00|20.00|1.600|0.0006378IBC</t>
        </is>
      </c>
      <c r="D247" s="101" t="inlineStr">
        <is>
          <t>|0200226010|40.00|20.00|1.600|0.000</t>
        </is>
      </c>
      <c r="E247" s="101" t="inlineStr">
        <is>
          <t>|GTA|||||||||||</t>
        </is>
      </c>
      <c r="F247" s="101" t="inlineStr">
        <is>
          <t>STAM390G</t>
        </is>
      </c>
      <c r="G247" s="101" t="inlineStr">
        <is>
          <t>IBC</t>
        </is>
      </c>
      <c r="H247" s="101" t="inlineStr">
        <is>
          <t>P</t>
        </is>
      </c>
      <c r="I247" s="101" t="inlineStr">
        <is>
          <t>40.0</t>
        </is>
      </c>
      <c r="J247" s="101" t="inlineStr">
        <is>
          <t>20.0</t>
        </is>
      </c>
      <c r="K247" s="101" t="inlineStr">
        <is>
          <t>1.60</t>
        </is>
      </c>
      <c r="L247" s="101" t="inlineStr">
        <is>
          <t>6378</t>
        </is>
      </c>
      <c r="M247" s="185" t="n">
        <v>1.44</v>
      </c>
      <c r="N247" s="101" t="inlineStr">
        <is>
          <t>P/E</t>
        </is>
      </c>
      <c r="O247" s="186" t="inlineStr">
        <is>
          <t>6378-899.5-----------</t>
        </is>
      </c>
      <c r="P247" s="186" t="n">
        <v>0</v>
      </c>
      <c r="Q247" s="101" t="n"/>
      <c r="R247" s="101" t="inlineStr"/>
      <c r="S247" s="101" t="n"/>
      <c r="T247" s="186" t="n">
        <v>178</v>
      </c>
      <c r="U247" s="187" t="n">
        <v>1634.80896</v>
      </c>
      <c r="V247" s="186" t="e">
        <v>#N/A</v>
      </c>
      <c r="W247" s="192" t="inlineStr"/>
      <c r="X247" s="101" t="inlineStr"/>
      <c r="Y247" s="186" t="n">
        <v>0</v>
      </c>
      <c r="Z247" s="187" t="n">
        <v>0</v>
      </c>
      <c r="AA247" s="189" t="n"/>
      <c r="AB247" s="189" t="n"/>
    </row>
    <row r="248" ht="18" customHeight="1">
      <c r="A248" s="107" t="n">
        <v>245</v>
      </c>
      <c r="B248" s="143">
        <f>I248&amp;"x"&amp;J248</f>
        <v/>
      </c>
      <c r="C248" s="101" t="inlineStr">
        <is>
          <t>|0200226010|40.00|20.00|1.600|0.0006017IBC</t>
        </is>
      </c>
      <c r="D248" s="101" t="inlineStr">
        <is>
          <t>|0200226010|40.00|20.00|1.600|0.000</t>
        </is>
      </c>
      <c r="E248" s="101" t="inlineStr">
        <is>
          <t>GTA||||||||||||</t>
        </is>
      </c>
      <c r="F248" s="101" t="inlineStr">
        <is>
          <t>STAM390G</t>
        </is>
      </c>
      <c r="G248" s="101" t="inlineStr">
        <is>
          <t>IBC</t>
        </is>
      </c>
      <c r="H248" s="101" t="inlineStr">
        <is>
          <t>P</t>
        </is>
      </c>
      <c r="I248" s="101" t="inlineStr">
        <is>
          <t>40.0</t>
        </is>
      </c>
      <c r="J248" s="101" t="inlineStr">
        <is>
          <t>20.0</t>
        </is>
      </c>
      <c r="K248" s="101" t="inlineStr">
        <is>
          <t>1.60</t>
        </is>
      </c>
      <c r="L248" s="101" t="inlineStr">
        <is>
          <t>6017</t>
        </is>
      </c>
      <c r="M248" s="185" t="n">
        <v>1.44</v>
      </c>
      <c r="N248" s="101" t="inlineStr">
        <is>
          <t>C</t>
        </is>
      </c>
      <c r="O248" s="186" t="inlineStr">
        <is>
          <t>741------------</t>
        </is>
      </c>
      <c r="P248" s="186" t="n">
        <v>0</v>
      </c>
      <c r="Q248" s="101" t="n"/>
      <c r="R248" s="101" t="inlineStr"/>
      <c r="S248" s="101" t="n"/>
      <c r="T248" s="186" t="n">
        <v>3</v>
      </c>
      <c r="U248" s="187" t="n">
        <v>25.99344</v>
      </c>
      <c r="V248" s="186" t="e">
        <v>#N/A</v>
      </c>
      <c r="W248" s="192" t="inlineStr"/>
      <c r="X248" s="101" t="inlineStr"/>
      <c r="Y248" s="186" t="n">
        <v>0</v>
      </c>
      <c r="Z248" s="187" t="n">
        <v>0</v>
      </c>
      <c r="AA248" s="189" t="n"/>
      <c r="AB248" s="189" t="n"/>
    </row>
    <row r="249" ht="18" customHeight="1">
      <c r="A249" s="107" t="n">
        <v>246</v>
      </c>
      <c r="B249" s="143">
        <f>I249&amp;"x"&amp;J249</f>
        <v/>
      </c>
      <c r="C249" s="101" t="inlineStr">
        <is>
          <t>|0200226010|42.70|0.00|1.400|0.0005340IBC</t>
        </is>
      </c>
      <c r="D249" s="101" t="inlineStr">
        <is>
          <t>|0200226010|42.70|0.00|1.400|0.000</t>
        </is>
      </c>
      <c r="E249" s="101" t="inlineStr">
        <is>
          <t>CIC1||||||||||||</t>
        </is>
      </c>
      <c r="F249" s="101" t="inlineStr">
        <is>
          <t>STAM390G</t>
        </is>
      </c>
      <c r="G249" s="101" t="inlineStr">
        <is>
          <t>IBC</t>
        </is>
      </c>
      <c r="H249" s="101" t="inlineStr">
        <is>
          <t>P</t>
        </is>
      </c>
      <c r="I249" s="101" t="inlineStr">
        <is>
          <t>42.7</t>
        </is>
      </c>
      <c r="J249" s="101" t="inlineStr">
        <is>
          <t>0.00</t>
        </is>
      </c>
      <c r="K249" s="101" t="inlineStr">
        <is>
          <t>1.40</t>
        </is>
      </c>
      <c r="L249" s="101" t="inlineStr">
        <is>
          <t>5340</t>
        </is>
      </c>
      <c r="M249" s="185" t="n">
        <v>1.426</v>
      </c>
      <c r="N249" s="101" t="inlineStr">
        <is>
          <t>P/E</t>
        </is>
      </c>
      <c r="O249" s="186" t="inlineStr">
        <is>
          <t>5340------------</t>
        </is>
      </c>
      <c r="P249" s="186" t="n">
        <v>10339</v>
      </c>
      <c r="Q249" s="101" t="n"/>
      <c r="R249" s="101" t="inlineStr"/>
      <c r="S249" s="101" t="n"/>
      <c r="T249" s="186" t="n">
        <v>5723</v>
      </c>
      <c r="U249" s="187" t="n">
        <v>43579.72931999999</v>
      </c>
      <c r="V249" s="186" t="n">
        <v>-4616</v>
      </c>
      <c r="W249" s="192" t="n">
        <v>45322</v>
      </c>
      <c r="X249" s="101" t="inlineStr"/>
      <c r="Y249" s="186" t="n">
        <v>4616</v>
      </c>
      <c r="Z249" s="187" t="n">
        <v>35150.10144</v>
      </c>
      <c r="AA249" s="189" t="n"/>
      <c r="AB249" s="189" t="n"/>
    </row>
    <row r="250" ht="18" customHeight="1">
      <c r="A250" s="107" t="n">
        <v>247</v>
      </c>
      <c r="B250" s="143">
        <f>I250&amp;"x"&amp;J250</f>
        <v/>
      </c>
      <c r="C250" s="101" t="inlineStr">
        <is>
          <t>|0200226010|42.70|0.00|1.400|0.0005652IBC</t>
        </is>
      </c>
      <c r="D250" s="101" t="inlineStr">
        <is>
          <t>|0200226010|42.70|0.00|1.400|0.000</t>
        </is>
      </c>
      <c r="E250" s="101" t="inlineStr">
        <is>
          <t>|CIC1|||||||||||</t>
        </is>
      </c>
      <c r="F250" s="101" t="inlineStr">
        <is>
          <t>STAM390G</t>
        </is>
      </c>
      <c r="G250" s="101" t="inlineStr">
        <is>
          <t>IBC</t>
        </is>
      </c>
      <c r="H250" s="101" t="inlineStr">
        <is>
          <t>P</t>
        </is>
      </c>
      <c r="I250" s="101" t="inlineStr">
        <is>
          <t>42.7</t>
        </is>
      </c>
      <c r="J250" s="101" t="inlineStr">
        <is>
          <t>0.00</t>
        </is>
      </c>
      <c r="K250" s="101" t="inlineStr">
        <is>
          <t>1.40</t>
        </is>
      </c>
      <c r="L250" s="101" t="inlineStr">
        <is>
          <t>5652</t>
        </is>
      </c>
      <c r="M250" s="185" t="n">
        <v>1.426</v>
      </c>
      <c r="N250" s="101" t="inlineStr">
        <is>
          <t>P/E</t>
        </is>
      </c>
      <c r="O250" s="186" t="inlineStr">
        <is>
          <t>5652-795-----------</t>
        </is>
      </c>
      <c r="P250" s="186" t="n">
        <v>4519.428571428572</v>
      </c>
      <c r="Q250" s="101" t="n"/>
      <c r="R250" s="101" t="inlineStr"/>
      <c r="S250" s="101" t="n"/>
      <c r="T250" s="186" t="n">
        <v>2454</v>
      </c>
      <c r="U250" s="187" t="n">
        <v>19778.631408</v>
      </c>
      <c r="V250" s="186" t="n">
        <v>-2065.428571428572</v>
      </c>
      <c r="W250" s="188" t="n">
        <v>45322</v>
      </c>
      <c r="X250" s="101" t="inlineStr"/>
      <c r="Y250" s="186" t="n">
        <v>2065.428571428572</v>
      </c>
      <c r="Z250" s="187" t="n">
        <v>16646.84205942857</v>
      </c>
      <c r="AA250" s="189" t="n"/>
      <c r="AB250" s="189" t="n"/>
    </row>
    <row r="251" ht="18" customHeight="1">
      <c r="A251" s="107" t="n">
        <v>248</v>
      </c>
      <c r="B251" s="143">
        <f>I251&amp;"x"&amp;J251</f>
        <v/>
      </c>
      <c r="C251" s="101" t="inlineStr">
        <is>
          <t>|0200226010|42.70|0.00|1.600|0.0005622IBC</t>
        </is>
      </c>
      <c r="D251" s="101" t="inlineStr">
        <is>
          <t>|0200226010|42.70|0.00|1.600|0.000</t>
        </is>
      </c>
      <c r="E251" s="101" t="inlineStr">
        <is>
          <t>|CIC1|VPIC1|CIC1|||||||||</t>
        </is>
      </c>
      <c r="F251" s="101" t="inlineStr">
        <is>
          <t>STAM390G</t>
        </is>
      </c>
      <c r="G251" s="101" t="inlineStr">
        <is>
          <t>IBC</t>
        </is>
      </c>
      <c r="H251" s="101" t="inlineStr">
        <is>
          <t>P</t>
        </is>
      </c>
      <c r="I251" s="101" t="inlineStr">
        <is>
          <t>42.7</t>
        </is>
      </c>
      <c r="J251" s="101" t="inlineStr">
        <is>
          <t>0.00</t>
        </is>
      </c>
      <c r="K251" s="101" t="inlineStr">
        <is>
          <t>1.60</t>
        </is>
      </c>
      <c r="L251" s="101" t="inlineStr">
        <is>
          <t>5622</t>
        </is>
      </c>
      <c r="M251" s="185" t="n">
        <v>1.622</v>
      </c>
      <c r="N251" s="101" t="inlineStr">
        <is>
          <t>P/E</t>
        </is>
      </c>
      <c r="O251" s="186" t="inlineStr">
        <is>
          <t>5622-795-840-845---------</t>
        </is>
      </c>
      <c r="P251" s="186" t="n">
        <v>4541.285714285715</v>
      </c>
      <c r="Q251" s="101" t="n"/>
      <c r="R251" s="101" t="inlineStr"/>
      <c r="S251" s="101" t="n"/>
      <c r="T251" s="186" t="n">
        <v>2803</v>
      </c>
      <c r="U251" s="187" t="n">
        <v>25560.231852</v>
      </c>
      <c r="V251" s="186" t="n">
        <v>-1738.285714285715</v>
      </c>
      <c r="W251" s="192" t="n">
        <v>45322</v>
      </c>
      <c r="X251" s="101" t="inlineStr"/>
      <c r="Y251" s="186" t="n">
        <v>1738.285714285715</v>
      </c>
      <c r="Z251" s="187" t="n">
        <v>15851.22578742858</v>
      </c>
      <c r="AA251" s="189" t="n"/>
      <c r="AB251" s="189" t="n"/>
    </row>
    <row r="252" ht="18" customHeight="1">
      <c r="A252" s="107" t="n">
        <v>249</v>
      </c>
      <c r="B252" s="143">
        <f>I252&amp;"x"&amp;J252</f>
        <v/>
      </c>
      <c r="C252" s="101" t="inlineStr">
        <is>
          <t>|0200226010|42.70|0.00|2.300|0.0005090NBC</t>
        </is>
      </c>
      <c r="D252" s="101" t="inlineStr">
        <is>
          <t>|0200226010|42.70|0.00|2.300|0.000</t>
        </is>
      </c>
      <c r="E252" s="101" t="inlineStr">
        <is>
          <t>INNOTEK||||||||||||</t>
        </is>
      </c>
      <c r="F252" s="101" t="inlineStr">
        <is>
          <t>STAM390G</t>
        </is>
      </c>
      <c r="G252" s="101" t="inlineStr">
        <is>
          <t>NBC</t>
        </is>
      </c>
      <c r="H252" s="101" t="inlineStr">
        <is>
          <t>P</t>
        </is>
      </c>
      <c r="I252" s="101" t="inlineStr">
        <is>
          <t>42.7</t>
        </is>
      </c>
      <c r="J252" s="101" t="inlineStr">
        <is>
          <t>0.00</t>
        </is>
      </c>
      <c r="K252" s="101" t="inlineStr">
        <is>
          <t>2.30</t>
        </is>
      </c>
      <c r="L252" s="101" t="inlineStr">
        <is>
          <t>5090</t>
        </is>
      </c>
      <c r="M252" s="185" t="n">
        <v>2.291</v>
      </c>
      <c r="N252" s="101" t="inlineStr">
        <is>
          <t>P/E</t>
        </is>
      </c>
      <c r="O252" s="186" t="inlineStr">
        <is>
          <t>5090------------</t>
        </is>
      </c>
      <c r="P252" s="186" t="n">
        <v>2070</v>
      </c>
      <c r="Q252" s="101" t="n"/>
      <c r="R252" s="101" t="inlineStr"/>
      <c r="S252" s="101" t="n"/>
      <c r="T252" s="186" t="n">
        <v>1509</v>
      </c>
      <c r="U252" s="187" t="n">
        <v>17596.73571</v>
      </c>
      <c r="V252" s="186" t="n">
        <v>-561</v>
      </c>
      <c r="W252" s="192" t="n">
        <v>45322</v>
      </c>
      <c r="X252" s="101" t="inlineStr"/>
      <c r="Y252" s="186" t="n">
        <v>561</v>
      </c>
      <c r="Z252" s="187" t="n">
        <v>6541.92759</v>
      </c>
      <c r="AA252" s="189" t="n"/>
      <c r="AB252" s="189" t="n"/>
    </row>
    <row r="253" ht="18" customHeight="1">
      <c r="A253" s="107" t="n">
        <v>250</v>
      </c>
      <c r="B253" s="143">
        <f>I253&amp;"x"&amp;J253</f>
        <v/>
      </c>
      <c r="C253" s="101" t="inlineStr">
        <is>
          <t>|0200226010|42.70|0.00|2.300|0.0006100NBC</t>
        </is>
      </c>
      <c r="D253" s="101" t="inlineStr">
        <is>
          <t>|0200226010|42.70|0.00|2.300|0.000</t>
        </is>
      </c>
      <c r="E253" s="101" t="inlineStr">
        <is>
          <t>INNOTEK||||||||||||</t>
        </is>
      </c>
      <c r="F253" s="101" t="inlineStr">
        <is>
          <t>STAM390G</t>
        </is>
      </c>
      <c r="G253" s="101" t="inlineStr">
        <is>
          <t>NBC</t>
        </is>
      </c>
      <c r="H253" s="101" t="inlineStr">
        <is>
          <t>P</t>
        </is>
      </c>
      <c r="I253" s="101" t="inlineStr">
        <is>
          <t>42.7</t>
        </is>
      </c>
      <c r="J253" s="101" t="inlineStr">
        <is>
          <t>0.00</t>
        </is>
      </c>
      <c r="K253" s="101" t="inlineStr">
        <is>
          <t>2.30</t>
        </is>
      </c>
      <c r="L253" s="101" t="inlineStr">
        <is>
          <t>6100</t>
        </is>
      </c>
      <c r="M253" s="185" t="n">
        <v>2.291</v>
      </c>
      <c r="N253" s="101" t="inlineStr">
        <is>
          <t>P/E</t>
        </is>
      </c>
      <c r="O253" s="186" t="inlineStr">
        <is>
          <t>6100------------</t>
        </is>
      </c>
      <c r="P253" s="186" t="n">
        <v>0</v>
      </c>
      <c r="Q253" s="101" t="n"/>
      <c r="R253" s="101" t="inlineStr"/>
      <c r="S253" s="101" t="n"/>
      <c r="T253" s="186" t="n">
        <v>0</v>
      </c>
      <c r="U253" s="187" t="n">
        <v>0</v>
      </c>
      <c r="V253" s="186" t="e">
        <v>#N/A</v>
      </c>
      <c r="W253" s="192" t="inlineStr"/>
      <c r="X253" s="101" t="inlineStr"/>
      <c r="Y253" s="186" t="n">
        <v>0</v>
      </c>
      <c r="Z253" s="187" t="n">
        <v>0</v>
      </c>
      <c r="AA253" s="189" t="n"/>
      <c r="AB253" s="189" t="n"/>
    </row>
    <row r="254" ht="18" customHeight="1">
      <c r="A254" s="107" t="n">
        <v>251</v>
      </c>
      <c r="B254" s="143">
        <f>I254&amp;"x"&amp;J254</f>
        <v/>
      </c>
      <c r="C254" s="101" t="inlineStr">
        <is>
          <t>|0200226010|42.70|0.00|2.000|0.0006078IBC</t>
        </is>
      </c>
      <c r="D254" s="101" t="inlineStr">
        <is>
          <t>|0200226010|42.70|0.00|2.000|0.000</t>
        </is>
      </c>
      <c r="E254" s="101" t="inlineStr">
        <is>
          <t>INNOTEK|VPIC1|VPIC1||||||||||</t>
        </is>
      </c>
      <c r="F254" s="101" t="inlineStr">
        <is>
          <t>STAM390G</t>
        </is>
      </c>
      <c r="G254" s="101" t="inlineStr">
        <is>
          <t>IBC</t>
        </is>
      </c>
      <c r="H254" s="101" t="inlineStr">
        <is>
          <t>P</t>
        </is>
      </c>
      <c r="I254" s="101" t="inlineStr">
        <is>
          <t>42.7</t>
        </is>
      </c>
      <c r="J254" s="101" t="inlineStr">
        <is>
          <t>0.00</t>
        </is>
      </c>
      <c r="K254" s="101" t="inlineStr">
        <is>
          <t>2.00</t>
        </is>
      </c>
      <c r="L254" s="101" t="inlineStr">
        <is>
          <t>6078</t>
        </is>
      </c>
      <c r="M254" s="185" t="n">
        <v>2.007</v>
      </c>
      <c r="N254" s="101" t="inlineStr">
        <is>
          <t>P/E</t>
        </is>
      </c>
      <c r="O254" s="186" t="inlineStr">
        <is>
          <t>6078-748.5-860----------</t>
        </is>
      </c>
      <c r="P254" s="186" t="n">
        <v>0</v>
      </c>
      <c r="Q254" s="101" t="n"/>
      <c r="R254" s="101" t="inlineStr"/>
      <c r="S254" s="101" t="n"/>
      <c r="T254" s="186" t="n">
        <v>110</v>
      </c>
      <c r="U254" s="187" t="n">
        <v>1341.84006</v>
      </c>
      <c r="V254" s="186" t="e">
        <v>#N/A</v>
      </c>
      <c r="W254" s="188" t="inlineStr"/>
      <c r="X254" s="101" t="inlineStr"/>
      <c r="Y254" s="186" t="n">
        <v>0</v>
      </c>
      <c r="Z254" s="187" t="n">
        <v>0</v>
      </c>
      <c r="AA254" s="189" t="n"/>
      <c r="AB254" s="189" t="n"/>
    </row>
    <row r="255" ht="18" customHeight="1">
      <c r="A255" s="107" t="n">
        <v>252</v>
      </c>
      <c r="B255" s="143">
        <f>I255&amp;"x"&amp;J255</f>
        <v/>
      </c>
      <c r="C255" s="101" t="inlineStr">
        <is>
          <t>|0200226010|45.00|0.00|2.300|0.0005951IBC</t>
        </is>
      </c>
      <c r="D255" s="101" t="inlineStr">
        <is>
          <t>|0200226010|45.00|0.00|2.300|0.000</t>
        </is>
      </c>
      <c r="E255" s="101" t="inlineStr">
        <is>
          <t>|GTA|||||||||||</t>
        </is>
      </c>
      <c r="F255" s="101" t="inlineStr">
        <is>
          <t>STAM390G</t>
        </is>
      </c>
      <c r="G255" s="101" t="inlineStr">
        <is>
          <t>IBC</t>
        </is>
      </c>
      <c r="H255" s="101" t="inlineStr">
        <is>
          <t>P</t>
        </is>
      </c>
      <c r="I255" s="101" t="inlineStr">
        <is>
          <t>45.0</t>
        </is>
      </c>
      <c r="J255" s="101" t="inlineStr">
        <is>
          <t>0.00</t>
        </is>
      </c>
      <c r="K255" s="101" t="inlineStr">
        <is>
          <t>2.30</t>
        </is>
      </c>
      <c r="L255" s="101" t="inlineStr">
        <is>
          <t>5951</t>
        </is>
      </c>
      <c r="M255" s="185" t="n">
        <v>2.422</v>
      </c>
      <c r="N255" s="101" t="inlineStr">
        <is>
          <t>P/E</t>
        </is>
      </c>
      <c r="O255" s="186" t="inlineStr">
        <is>
          <t>5951-736.5-----------</t>
        </is>
      </c>
      <c r="P255" s="186" t="n">
        <v>8280.5</v>
      </c>
      <c r="Q255" s="101" t="n"/>
      <c r="R255" s="101" t="inlineStr"/>
      <c r="S255" s="101" t="n"/>
      <c r="T255" s="186" t="n">
        <v>3846</v>
      </c>
      <c r="U255" s="187" t="n">
        <v>55433.636412</v>
      </c>
      <c r="V255" s="186" t="n">
        <v>-301.5</v>
      </c>
      <c r="W255" s="192" t="n">
        <v>45291</v>
      </c>
      <c r="X255" s="101" t="inlineStr"/>
      <c r="Y255" s="186" t="n">
        <v>4434.5</v>
      </c>
      <c r="Z255" s="187" t="n">
        <v>63915.876409</v>
      </c>
      <c r="AA255" s="189" t="n"/>
      <c r="AB255" s="189" t="n"/>
    </row>
    <row r="256" ht="18" customHeight="1">
      <c r="A256" s="107" t="n">
        <v>253</v>
      </c>
      <c r="B256" s="143">
        <f>I256&amp;"x"&amp;J256</f>
        <v/>
      </c>
      <c r="C256" s="101" t="inlineStr">
        <is>
          <t>|0200226010|48.60|0.00|3.500|0.0005400IBC</t>
        </is>
      </c>
      <c r="D256" s="101" t="inlineStr">
        <is>
          <t>|0200226010|48.60|0.00|3.500|0.000</t>
        </is>
      </c>
      <c r="E256" s="101" t="inlineStr">
        <is>
          <t>VPIC1||||||||||||</t>
        </is>
      </c>
      <c r="F256" s="101" t="inlineStr">
        <is>
          <t>STAM390G</t>
        </is>
      </c>
      <c r="G256" s="101" t="inlineStr">
        <is>
          <t>IBC</t>
        </is>
      </c>
      <c r="H256" s="101" t="inlineStr">
        <is>
          <t>P</t>
        </is>
      </c>
      <c r="I256" s="101" t="inlineStr">
        <is>
          <t>48.6</t>
        </is>
      </c>
      <c r="J256" s="101" t="inlineStr">
        <is>
          <t>0.00</t>
        </is>
      </c>
      <c r="K256" s="101" t="inlineStr">
        <is>
          <t>3.50</t>
        </is>
      </c>
      <c r="L256" s="101" t="inlineStr">
        <is>
          <t>5400</t>
        </is>
      </c>
      <c r="M256" s="185" t="n">
        <v>3.893</v>
      </c>
      <c r="N256" s="101" t="inlineStr">
        <is>
          <t>P/E</t>
        </is>
      </c>
      <c r="O256" s="186" t="inlineStr">
        <is>
          <t>5400------------</t>
        </is>
      </c>
      <c r="P256" s="186" t="n">
        <v>459</v>
      </c>
      <c r="Q256" s="101" t="n"/>
      <c r="R256" s="101" t="inlineStr"/>
      <c r="S256" s="101" t="n"/>
      <c r="T256" s="186" t="n">
        <v>308</v>
      </c>
      <c r="U256" s="187" t="n">
        <v>6474.837599999999</v>
      </c>
      <c r="V256" s="186" t="n">
        <v>-151</v>
      </c>
      <c r="W256" s="192" t="n">
        <v>45322</v>
      </c>
      <c r="X256" s="101" t="inlineStr"/>
      <c r="Y256" s="186" t="n">
        <v>151</v>
      </c>
      <c r="Z256" s="187" t="n">
        <v>3174.3522</v>
      </c>
      <c r="AA256" s="189" t="n"/>
      <c r="AB256" s="189" t="n"/>
    </row>
    <row r="257" ht="18" customHeight="1">
      <c r="A257" s="107" t="n">
        <v>254</v>
      </c>
      <c r="B257" s="143">
        <f>I257&amp;"x"&amp;J257</f>
        <v/>
      </c>
      <c r="C257" s="101" t="inlineStr">
        <is>
          <t>|0200226010|48.60|0.00|3.500|0.0005750IBC</t>
        </is>
      </c>
      <c r="D257" s="101" t="inlineStr">
        <is>
          <t>|0200226010|48.60|0.00|3.500|0.000</t>
        </is>
      </c>
      <c r="E257" s="101" t="inlineStr">
        <is>
          <t>KKTL||||||||||||</t>
        </is>
      </c>
      <c r="F257" s="101" t="inlineStr">
        <is>
          <t>STAM390G</t>
        </is>
      </c>
      <c r="G257" s="101" t="inlineStr">
        <is>
          <t>IBC</t>
        </is>
      </c>
      <c r="H257" s="101" t="inlineStr">
        <is>
          <t>P</t>
        </is>
      </c>
      <c r="I257" s="101" t="inlineStr">
        <is>
          <t>48.6</t>
        </is>
      </c>
      <c r="J257" s="101" t="inlineStr">
        <is>
          <t>0.00</t>
        </is>
      </c>
      <c r="K257" s="101" t="inlineStr">
        <is>
          <t>3.50</t>
        </is>
      </c>
      <c r="L257" s="101" t="inlineStr">
        <is>
          <t>5750</t>
        </is>
      </c>
      <c r="M257" s="185" t="n">
        <v>3.893</v>
      </c>
      <c r="N257" s="101" t="inlineStr">
        <is>
          <t>P/E</t>
        </is>
      </c>
      <c r="O257" s="186" t="inlineStr">
        <is>
          <t>5750------------</t>
        </is>
      </c>
      <c r="P257" s="186" t="n">
        <v>1605</v>
      </c>
      <c r="Q257" s="101" t="n"/>
      <c r="R257" s="101" t="inlineStr"/>
      <c r="S257" s="101" t="n"/>
      <c r="T257" s="186" t="n">
        <v>915</v>
      </c>
      <c r="U257" s="187" t="n">
        <v>20482.04625</v>
      </c>
      <c r="V257" s="186" t="n">
        <v>-690</v>
      </c>
      <c r="W257" s="192" t="n">
        <v>45322</v>
      </c>
      <c r="X257" s="101" t="inlineStr"/>
      <c r="Y257" s="186" t="n">
        <v>690</v>
      </c>
      <c r="Z257" s="187" t="n">
        <v>15445.4775</v>
      </c>
      <c r="AA257" s="189" t="n"/>
      <c r="AB257" s="189" t="n"/>
    </row>
    <row r="258" ht="18" customHeight="1">
      <c r="A258" s="107" t="n">
        <v>255</v>
      </c>
      <c r="B258" s="143">
        <f>I258&amp;"x"&amp;J258</f>
        <v/>
      </c>
      <c r="C258" s="101" t="inlineStr">
        <is>
          <t>|0200226010|48.60|0.00|3.500|0.0005880IBC</t>
        </is>
      </c>
      <c r="D258" s="101" t="inlineStr">
        <is>
          <t>|0200226010|48.60|0.00|3.500|0.000</t>
        </is>
      </c>
      <c r="E258" s="101" t="inlineStr">
        <is>
          <t>KKTL||||||||||||</t>
        </is>
      </c>
      <c r="F258" s="101" t="inlineStr">
        <is>
          <t>STAM390G</t>
        </is>
      </c>
      <c r="G258" s="101" t="inlineStr">
        <is>
          <t>IBC</t>
        </is>
      </c>
      <c r="H258" s="101" t="inlineStr">
        <is>
          <t>P</t>
        </is>
      </c>
      <c r="I258" s="101" t="inlineStr">
        <is>
          <t>48.6</t>
        </is>
      </c>
      <c r="J258" s="101" t="inlineStr">
        <is>
          <t>0.00</t>
        </is>
      </c>
      <c r="K258" s="101" t="inlineStr">
        <is>
          <t>3.50</t>
        </is>
      </c>
      <c r="L258" s="101" t="inlineStr">
        <is>
          <t>5880</t>
        </is>
      </c>
      <c r="M258" s="185" t="n">
        <v>3.893</v>
      </c>
      <c r="N258" s="101" t="inlineStr">
        <is>
          <t>P/E</t>
        </is>
      </c>
      <c r="O258" s="186" t="inlineStr">
        <is>
          <t>5880------------</t>
        </is>
      </c>
      <c r="P258" s="186" t="n">
        <v>7141</v>
      </c>
      <c r="Q258" s="101" t="n"/>
      <c r="R258" s="101" t="inlineStr"/>
      <c r="S258" s="101" t="n"/>
      <c r="T258" s="186" t="n">
        <v>3270</v>
      </c>
      <c r="U258" s="187" t="n">
        <v>74853.0468</v>
      </c>
      <c r="V258" s="186" t="n">
        <v>-451</v>
      </c>
      <c r="W258" s="192" t="n">
        <v>45291</v>
      </c>
      <c r="X258" s="101" t="inlineStr"/>
      <c r="Y258" s="186" t="n">
        <v>3871</v>
      </c>
      <c r="Z258" s="187" t="n">
        <v>88610.44164</v>
      </c>
      <c r="AA258" s="189" t="n"/>
      <c r="AB258" s="189" t="n"/>
    </row>
    <row r="259" ht="18" customHeight="1">
      <c r="A259" s="107" t="n">
        <v>256</v>
      </c>
      <c r="B259" s="143">
        <f>I259&amp;"x"&amp;J259</f>
        <v/>
      </c>
      <c r="C259" s="101" t="inlineStr">
        <is>
          <t>|0200226010|54.00|0.00|2.600|0.0004900IBC</t>
        </is>
      </c>
      <c r="D259" s="101" t="inlineStr">
        <is>
          <t>|0200226010|54.00|0.00|2.600|0.000</t>
        </is>
      </c>
      <c r="E259" s="101" t="inlineStr">
        <is>
          <t>CIC1||||||||||||</t>
        </is>
      </c>
      <c r="F259" s="101" t="inlineStr">
        <is>
          <t>STAM390G</t>
        </is>
      </c>
      <c r="G259" s="101" t="inlineStr">
        <is>
          <t>IBC</t>
        </is>
      </c>
      <c r="H259" s="101" t="inlineStr">
        <is>
          <t>P</t>
        </is>
      </c>
      <c r="I259" s="101" t="inlineStr">
        <is>
          <t>54.0</t>
        </is>
      </c>
      <c r="J259" s="101" t="inlineStr">
        <is>
          <t>0.00</t>
        </is>
      </c>
      <c r="K259" s="101" t="inlineStr">
        <is>
          <t>2.60</t>
        </is>
      </c>
      <c r="L259" s="101" t="inlineStr">
        <is>
          <t>4900</t>
        </is>
      </c>
      <c r="M259" s="185" t="n">
        <v>3.296</v>
      </c>
      <c r="N259" s="101" t="inlineStr">
        <is>
          <t>P/E</t>
        </is>
      </c>
      <c r="O259" s="186" t="inlineStr">
        <is>
          <t>4900------------</t>
        </is>
      </c>
      <c r="P259" s="186" t="n">
        <v>0</v>
      </c>
      <c r="Q259" s="101" t="n"/>
      <c r="R259" s="101" t="inlineStr"/>
      <c r="S259" s="101" t="n"/>
      <c r="T259" s="186" t="n">
        <v>16</v>
      </c>
      <c r="U259" s="187" t="n">
        <v>258.4064</v>
      </c>
      <c r="V259" s="186" t="e">
        <v>#N/A</v>
      </c>
      <c r="W259" s="192" t="inlineStr"/>
      <c r="X259" s="101" t="inlineStr"/>
      <c r="Y259" s="186" t="n">
        <v>0</v>
      </c>
      <c r="Z259" s="187" t="n">
        <v>0</v>
      </c>
      <c r="AA259" s="189" t="n"/>
      <c r="AB259" s="189" t="n"/>
    </row>
    <row r="260" ht="18" customHeight="1">
      <c r="A260" s="107" t="n">
        <v>257</v>
      </c>
      <c r="B260" s="143">
        <f>I260&amp;"x"&amp;J260</f>
        <v/>
      </c>
      <c r="C260" s="101" t="inlineStr">
        <is>
          <t>|0200226010|54.00|0.00|2.600|0.0005600NBC</t>
        </is>
      </c>
      <c r="D260" s="101" t="inlineStr">
        <is>
          <t>|0200226010|54.00|0.00|2.600|0.000</t>
        </is>
      </c>
      <c r="E260" s="101" t="inlineStr">
        <is>
          <t>VPIC1||||||||||||</t>
        </is>
      </c>
      <c r="F260" s="101" t="inlineStr">
        <is>
          <t>STAM390G</t>
        </is>
      </c>
      <c r="G260" s="101" t="inlineStr">
        <is>
          <t>NBC</t>
        </is>
      </c>
      <c r="H260" s="101" t="inlineStr">
        <is>
          <t>P</t>
        </is>
      </c>
      <c r="I260" s="101" t="inlineStr">
        <is>
          <t>54.0</t>
        </is>
      </c>
      <c r="J260" s="101" t="inlineStr">
        <is>
          <t>0.00</t>
        </is>
      </c>
      <c r="K260" s="101" t="inlineStr">
        <is>
          <t>2.60</t>
        </is>
      </c>
      <c r="L260" s="101" t="inlineStr">
        <is>
          <t>5600</t>
        </is>
      </c>
      <c r="M260" s="185" t="n">
        <v>3.296</v>
      </c>
      <c r="N260" s="101" t="inlineStr">
        <is>
          <t>P/E</t>
        </is>
      </c>
      <c r="O260" s="186" t="inlineStr">
        <is>
          <t>5600------------</t>
        </is>
      </c>
      <c r="P260" s="186" t="n">
        <v>0</v>
      </c>
      <c r="Q260" s="101" t="n"/>
      <c r="R260" s="101" t="inlineStr"/>
      <c r="S260" s="101" t="n"/>
      <c r="T260" s="186" t="n">
        <v>0</v>
      </c>
      <c r="U260" s="187" t="n">
        <v>0</v>
      </c>
      <c r="V260" s="186" t="e">
        <v>#N/A</v>
      </c>
      <c r="W260" s="192" t="inlineStr"/>
      <c r="X260" s="101" t="inlineStr"/>
      <c r="Y260" s="186" t="n">
        <v>0</v>
      </c>
      <c r="Z260" s="187" t="n">
        <v>0</v>
      </c>
      <c r="AA260" s="189" t="n"/>
      <c r="AB260" s="189" t="n"/>
    </row>
    <row r="261" ht="18" customHeight="1">
      <c r="A261" s="107" t="n">
        <v>258</v>
      </c>
      <c r="B261" s="143">
        <f>I261&amp;"x"&amp;J261</f>
        <v/>
      </c>
      <c r="C261" s="101" t="inlineStr">
        <is>
          <t>|0200226010|54.00|0.00|2.900|0.0006366IBC</t>
        </is>
      </c>
      <c r="D261" s="101" t="inlineStr">
        <is>
          <t>|0200226010|54.00|0.00|2.900|0.000</t>
        </is>
      </c>
      <c r="E261" s="101" t="inlineStr">
        <is>
          <t>VPIC1|GTA|||||||||||</t>
        </is>
      </c>
      <c r="F261" s="101" t="inlineStr">
        <is>
          <t>STAM390G</t>
        </is>
      </c>
      <c r="G261" s="101" t="inlineStr">
        <is>
          <t>IBC</t>
        </is>
      </c>
      <c r="H261" s="101" t="inlineStr">
        <is>
          <t>P</t>
        </is>
      </c>
      <c r="I261" s="101" t="inlineStr">
        <is>
          <t>54.0</t>
        </is>
      </c>
      <c r="J261" s="101" t="inlineStr">
        <is>
          <t>0.00</t>
        </is>
      </c>
      <c r="K261" s="101" t="inlineStr">
        <is>
          <t>2.90</t>
        </is>
      </c>
      <c r="L261" s="101" t="inlineStr">
        <is>
          <t>6366</t>
        </is>
      </c>
      <c r="M261" s="185" t="n">
        <v>3.654</v>
      </c>
      <c r="N261" s="101" t="inlineStr">
        <is>
          <t>P/E</t>
        </is>
      </c>
      <c r="O261" s="186" t="inlineStr">
        <is>
          <t>6366-700-----------</t>
        </is>
      </c>
      <c r="P261" s="186" t="n">
        <v>37</v>
      </c>
      <c r="Q261" s="101" t="n"/>
      <c r="R261" s="101" t="inlineStr"/>
      <c r="S261" s="101" t="n"/>
      <c r="T261" s="186" t="n">
        <v>58</v>
      </c>
      <c r="U261" s="187" t="n">
        <v>1349.159112</v>
      </c>
      <c r="V261" s="186" t="e">
        <v>#N/A</v>
      </c>
      <c r="W261" s="192" t="inlineStr"/>
      <c r="X261" s="101" t="inlineStr"/>
      <c r="Y261" s="186" t="n">
        <v>0</v>
      </c>
      <c r="Z261" s="187" t="n">
        <v>0</v>
      </c>
      <c r="AA261" s="189" t="n"/>
      <c r="AB261" s="189" t="n"/>
    </row>
    <row r="262" ht="18" customHeight="1">
      <c r="A262" s="107" t="n">
        <v>259</v>
      </c>
      <c r="B262" s="143">
        <f>I262&amp;"x"&amp;J262</f>
        <v/>
      </c>
      <c r="C262" s="101" t="inlineStr">
        <is>
          <t>|0200226010|54.00|0.00|3.200|0.0006241NBC</t>
        </is>
      </c>
      <c r="D262" s="101" t="inlineStr">
        <is>
          <t>|0200226010|54.00|0.00|3.200|0.000</t>
        </is>
      </c>
      <c r="E262" s="101" t="inlineStr">
        <is>
          <t>VPIC1||||||||||||</t>
        </is>
      </c>
      <c r="F262" s="101" t="inlineStr">
        <is>
          <t>STAM390G</t>
        </is>
      </c>
      <c r="G262" s="101" t="inlineStr">
        <is>
          <t>NBC</t>
        </is>
      </c>
      <c r="H262" s="101" t="inlineStr">
        <is>
          <t>P</t>
        </is>
      </c>
      <c r="I262" s="101" t="inlineStr">
        <is>
          <t>54.0</t>
        </is>
      </c>
      <c r="J262" s="101" t="inlineStr">
        <is>
          <t>0.00</t>
        </is>
      </c>
      <c r="K262" s="101" t="inlineStr">
        <is>
          <t>3.20</t>
        </is>
      </c>
      <c r="L262" s="101" t="inlineStr">
        <is>
          <t>6241</t>
        </is>
      </c>
      <c r="M262" s="185" t="n">
        <v>4.009</v>
      </c>
      <c r="N262" s="101" t="inlineStr">
        <is>
          <t>C</t>
        </is>
      </c>
      <c r="O262" s="186" t="inlineStr">
        <is>
          <t>203-6241-----------</t>
        </is>
      </c>
      <c r="P262" s="186" t="n">
        <v>0</v>
      </c>
      <c r="Q262" s="101" t="n"/>
      <c r="R262" s="101" t="inlineStr"/>
      <c r="S262" s="101" t="n"/>
      <c r="T262" s="186" t="n">
        <v>56</v>
      </c>
      <c r="U262" s="187" t="n">
        <v>1401.129464</v>
      </c>
      <c r="V262" s="186" t="e">
        <v>#N/A</v>
      </c>
      <c r="W262" s="192" t="inlineStr"/>
      <c r="X262" s="101" t="inlineStr"/>
      <c r="Y262" s="186" t="n">
        <v>0</v>
      </c>
      <c r="Z262" s="187" t="n">
        <v>0</v>
      </c>
      <c r="AA262" s="189" t="n"/>
      <c r="AB262" s="189" t="n"/>
    </row>
    <row r="263" ht="18" customHeight="1">
      <c r="A263" s="107" t="n">
        <v>260</v>
      </c>
      <c r="B263" s="143">
        <f>I263&amp;"x"&amp;J263</f>
        <v/>
      </c>
      <c r="C263" s="101" t="inlineStr">
        <is>
          <t>|0200226010|54.00|20.00|2.000|0.0006285IBC</t>
        </is>
      </c>
      <c r="D263" s="101" t="inlineStr">
        <is>
          <t>|0200226010|54.00|20.00|2.000|0.000</t>
        </is>
      </c>
      <c r="E263" s="101" t="inlineStr">
        <is>
          <t>CIC1||||||||||||</t>
        </is>
      </c>
      <c r="F263" s="101" t="inlineStr">
        <is>
          <t>STAM390G</t>
        </is>
      </c>
      <c r="G263" s="101" t="inlineStr">
        <is>
          <t>IBC</t>
        </is>
      </c>
      <c r="H263" s="101" t="inlineStr">
        <is>
          <t>P</t>
        </is>
      </c>
      <c r="I263" s="101" t="inlineStr">
        <is>
          <t>54.0</t>
        </is>
      </c>
      <c r="J263" s="101" t="inlineStr">
        <is>
          <t>20.0</t>
        </is>
      </c>
      <c r="K263" s="101" t="inlineStr">
        <is>
          <t>2.00</t>
        </is>
      </c>
      <c r="L263" s="101" t="inlineStr">
        <is>
          <t>6285</t>
        </is>
      </c>
      <c r="M263" s="185" t="n">
        <v>2.007</v>
      </c>
      <c r="N263" s="101" t="inlineStr">
        <is>
          <t>C</t>
        </is>
      </c>
      <c r="O263" s="186" t="inlineStr">
        <is>
          <t>560-6285-----------</t>
        </is>
      </c>
      <c r="P263" s="186" t="n">
        <v>1886</v>
      </c>
      <c r="Q263" s="101" t="n"/>
      <c r="R263" s="101" t="inlineStr"/>
      <c r="S263" s="101" t="n"/>
      <c r="T263" s="186" t="n">
        <v>1272</v>
      </c>
      <c r="U263" s="187" t="n">
        <v>16045.00164</v>
      </c>
      <c r="V263" s="186" t="n">
        <v>-613.9999999999994</v>
      </c>
      <c r="W263" s="192" t="n">
        <v>45322</v>
      </c>
      <c r="X263" s="101" t="inlineStr"/>
      <c r="Y263" s="186" t="n">
        <v>614</v>
      </c>
      <c r="Z263" s="187" t="n">
        <v>7744.992929999999</v>
      </c>
      <c r="AA263" s="189" t="n"/>
      <c r="AB263" s="189" t="n"/>
    </row>
    <row r="264" ht="18" customHeight="1">
      <c r="A264" s="107" t="n">
        <v>261</v>
      </c>
      <c r="B264" s="143">
        <f>I264&amp;"x"&amp;J264</f>
        <v/>
      </c>
      <c r="C264" s="101" t="inlineStr">
        <is>
          <t>|0200226010|60.50|0.00|2.300|0.0006019IBC</t>
        </is>
      </c>
      <c r="D264" s="101" t="inlineStr">
        <is>
          <t>|0200226010|60.50|0.00|2.300|0.000</t>
        </is>
      </c>
      <c r="E264" s="101" t="inlineStr">
        <is>
          <t>|GTA|||||||||||</t>
        </is>
      </c>
      <c r="F264" s="101" t="inlineStr">
        <is>
          <t>STAM390G</t>
        </is>
      </c>
      <c r="G264" s="101" t="inlineStr">
        <is>
          <t>IBC</t>
        </is>
      </c>
      <c r="H264" s="101" t="inlineStr">
        <is>
          <t>P</t>
        </is>
      </c>
      <c r="I264" s="101" t="inlineStr">
        <is>
          <t>60.5</t>
        </is>
      </c>
      <c r="J264" s="101" t="inlineStr">
        <is>
          <t>0.00</t>
        </is>
      </c>
      <c r="K264" s="101" t="inlineStr">
        <is>
          <t>2.30</t>
        </is>
      </c>
      <c r="L264" s="101" t="inlineStr">
        <is>
          <t>6019</t>
        </is>
      </c>
      <c r="M264" s="185" t="n">
        <v>3.301</v>
      </c>
      <c r="N264" s="101" t="inlineStr">
        <is>
          <t>P/E</t>
        </is>
      </c>
      <c r="O264" s="186" t="inlineStr">
        <is>
          <t>6019-744.4-----------</t>
        </is>
      </c>
      <c r="P264" s="186" t="n">
        <v>0</v>
      </c>
      <c r="Q264" s="101" t="n"/>
      <c r="R264" s="101" t="inlineStr"/>
      <c r="S264" s="101" t="n"/>
      <c r="T264" s="186" t="n">
        <v>110</v>
      </c>
      <c r="U264" s="187" t="n">
        <v>2185.55909</v>
      </c>
      <c r="V264" s="186" t="e">
        <v>#N/A</v>
      </c>
      <c r="W264" s="192" t="inlineStr"/>
      <c r="X264" s="101" t="inlineStr"/>
      <c r="Y264" s="186" t="n">
        <v>0</v>
      </c>
      <c r="Z264" s="187" t="n">
        <v>0</v>
      </c>
      <c r="AA264" s="189" t="n"/>
      <c r="AB264" s="189" t="n"/>
    </row>
    <row r="265" ht="18" customHeight="1">
      <c r="A265" s="107" t="n">
        <v>262</v>
      </c>
      <c r="B265" s="143">
        <f>I265&amp;"x"&amp;J265</f>
        <v/>
      </c>
      <c r="C265" s="101" t="inlineStr">
        <is>
          <t>|0200226117|15.90|0.00|1.600|0.0005155NBC</t>
        </is>
      </c>
      <c r="D265" s="101" t="inlineStr">
        <is>
          <t>|0200226117|15.90|0.00|1.600|0.000</t>
        </is>
      </c>
      <c r="E265" s="101" t="inlineStr">
        <is>
          <t>KMV|KMV|||||||||||</t>
        </is>
      </c>
      <c r="F265" s="101" t="inlineStr">
        <is>
          <t>STKMHT490</t>
        </is>
      </c>
      <c r="G265" s="101" t="inlineStr">
        <is>
          <t>NBC</t>
        </is>
      </c>
      <c r="H265" s="101" t="inlineStr">
        <is>
          <t>P</t>
        </is>
      </c>
      <c r="I265" s="101" t="inlineStr">
        <is>
          <t>15.9</t>
        </is>
      </c>
      <c r="J265" s="101" t="inlineStr">
        <is>
          <t>0.00</t>
        </is>
      </c>
      <c r="K265" s="101" t="inlineStr">
        <is>
          <t>1.60</t>
        </is>
      </c>
      <c r="L265" s="101" t="inlineStr">
        <is>
          <t>5155</t>
        </is>
      </c>
      <c r="M265" s="101" t="n">
        <v>0.5639999999999999</v>
      </c>
      <c r="N265" s="101" t="inlineStr">
        <is>
          <t>C</t>
        </is>
      </c>
      <c r="O265" s="186" t="inlineStr">
        <is>
          <t>1677-279-5155----------</t>
        </is>
      </c>
      <c r="P265" s="186" t="n">
        <v>423.4444444444445</v>
      </c>
      <c r="Q265" s="101" t="n"/>
      <c r="R265" s="101" t="inlineStr"/>
      <c r="S265" s="101" t="n"/>
      <c r="T265" s="186" t="n">
        <v>611</v>
      </c>
      <c r="U265" s="122" t="n">
        <v>1776.43362</v>
      </c>
      <c r="V265" s="101" t="n">
        <v>-106.6666666666667</v>
      </c>
      <c r="W265" s="192" t="n">
        <v>45380</v>
      </c>
      <c r="X265" s="101" t="inlineStr"/>
      <c r="Y265" s="186" t="n">
        <v>0</v>
      </c>
      <c r="Z265" s="187" t="n">
        <v>0</v>
      </c>
      <c r="AA265" s="189" t="n"/>
      <c r="AB265" s="189" t="n"/>
    </row>
    <row r="266" ht="18" customHeight="1">
      <c r="A266" s="107" t="n">
        <v>263</v>
      </c>
      <c r="B266" s="143">
        <f>I266&amp;"x"&amp;J266</f>
        <v/>
      </c>
      <c r="C266" s="101" t="inlineStr">
        <is>
          <t>|0200226117|19.10|0.00|1.600|0.0005751NBC</t>
        </is>
      </c>
      <c r="D266" s="101" t="inlineStr">
        <is>
          <t>|0200226117|19.10|0.00|1.600|0.000</t>
        </is>
      </c>
      <c r="E266" s="101" t="inlineStr">
        <is>
          <t>KMV|KMV|||||||||||</t>
        </is>
      </c>
      <c r="F266" s="101" t="inlineStr">
        <is>
          <t>STKMHT490</t>
        </is>
      </c>
      <c r="G266" s="101" t="inlineStr">
        <is>
          <t>NBC</t>
        </is>
      </c>
      <c r="H266" s="101" t="inlineStr">
        <is>
          <t>P</t>
        </is>
      </c>
      <c r="I266" s="101" t="inlineStr">
        <is>
          <t>19.1</t>
        </is>
      </c>
      <c r="J266" s="101" t="inlineStr">
        <is>
          <t>0.00</t>
        </is>
      </c>
      <c r="K266" s="101" t="inlineStr">
        <is>
          <t>1.60</t>
        </is>
      </c>
      <c r="L266" s="101" t="inlineStr">
        <is>
          <t>5751</t>
        </is>
      </c>
      <c r="M266" s="185" t="n">
        <v>0.6899999999999999</v>
      </c>
      <c r="N266" s="101" t="inlineStr">
        <is>
          <t>C</t>
        </is>
      </c>
      <c r="O266" s="186" t="inlineStr">
        <is>
          <t>163-297-5751----------</t>
        </is>
      </c>
      <c r="P266" s="186" t="n">
        <v>853.3774436090225</v>
      </c>
      <c r="Q266" s="101" t="n"/>
      <c r="R266" s="101" t="inlineStr"/>
      <c r="S266" s="101" t="n"/>
      <c r="T266" s="186" t="n">
        <v>540</v>
      </c>
      <c r="U266" s="187" t="n">
        <v>2142.8226</v>
      </c>
      <c r="V266" s="186" t="n">
        <v>-313.3774436090226</v>
      </c>
      <c r="W266" s="188" t="n">
        <v>45351</v>
      </c>
      <c r="X266" s="101" t="inlineStr"/>
      <c r="Y266" s="186" t="n">
        <v>313.3774436090225</v>
      </c>
      <c r="Z266" s="187" t="n">
        <v>1243.541237954887</v>
      </c>
      <c r="AA266" s="189" t="n"/>
      <c r="AB266" s="189" t="n"/>
    </row>
    <row r="267" ht="18" customHeight="1">
      <c r="A267" s="107" t="n">
        <v>264</v>
      </c>
      <c r="B267" s="143">
        <f>I267&amp;"x"&amp;J267</f>
        <v/>
      </c>
      <c r="C267" s="101" t="inlineStr">
        <is>
          <t>|0200226117|19.10|0.00|2.000|0.0005179NBC</t>
        </is>
      </c>
      <c r="D267" s="101" t="inlineStr">
        <is>
          <t>|0200226117|19.10|0.00|2.000|0.000</t>
        </is>
      </c>
      <c r="E267" s="101" t="inlineStr">
        <is>
          <t>KMV|KMV||KMV|||||||||</t>
        </is>
      </c>
      <c r="F267" s="101" t="inlineStr">
        <is>
          <t>STKMHT490</t>
        </is>
      </c>
      <c r="G267" s="101" t="inlineStr">
        <is>
          <t>NBC</t>
        </is>
      </c>
      <c r="H267" s="101" t="inlineStr">
        <is>
          <t>P</t>
        </is>
      </c>
      <c r="I267" s="101" t="inlineStr">
        <is>
          <t>19.1</t>
        </is>
      </c>
      <c r="J267" s="101" t="inlineStr">
        <is>
          <t>0.00</t>
        </is>
      </c>
      <c r="K267" s="101" t="inlineStr">
        <is>
          <t>2.00</t>
        </is>
      </c>
      <c r="L267" s="101" t="inlineStr">
        <is>
          <t>5179</t>
        </is>
      </c>
      <c r="M267" s="185" t="n">
        <v>0.843</v>
      </c>
      <c r="N267" s="101" t="inlineStr">
        <is>
          <t>C</t>
        </is>
      </c>
      <c r="O267" s="186" t="inlineStr">
        <is>
          <t>1282-418-5179-726-610-632-------</t>
        </is>
      </c>
      <c r="P267" s="186" t="n">
        <v>1715.678571428572</v>
      </c>
      <c r="Q267" s="101" t="n"/>
      <c r="R267" s="101" t="inlineStr"/>
      <c r="S267" s="101" t="n"/>
      <c r="T267" s="186" t="n">
        <v>2960</v>
      </c>
      <c r="U267" s="187" t="n">
        <v>12923.05512</v>
      </c>
      <c r="V267" s="186" t="e">
        <v>#N/A</v>
      </c>
      <c r="W267" s="192" t="inlineStr"/>
      <c r="X267" s="101" t="inlineStr"/>
      <c r="Y267" s="186" t="n">
        <v>0</v>
      </c>
      <c r="Z267" s="187" t="n">
        <v>0</v>
      </c>
      <c r="AA267" s="189" t="n"/>
      <c r="AB267" s="189" t="n"/>
    </row>
    <row r="268" ht="18" customHeight="1">
      <c r="A268" s="107" t="n">
        <v>265</v>
      </c>
      <c r="B268" s="143">
        <f>I268&amp;"x"&amp;J268</f>
        <v/>
      </c>
      <c r="C268" s="101" t="inlineStr">
        <is>
          <t>|0200226117|19.10|0.00|2.000|0.0005771NBC</t>
        </is>
      </c>
      <c r="D268" s="101" t="inlineStr">
        <is>
          <t>|0200226117|19.10|0.00|2.000|0.000</t>
        </is>
      </c>
      <c r="E268" s="101" t="inlineStr">
        <is>
          <t>KMV|KMV||KMV|KMV||||||||</t>
        </is>
      </c>
      <c r="F268" s="101" t="inlineStr">
        <is>
          <t>STKMHT490</t>
        </is>
      </c>
      <c r="G268" s="101" t="inlineStr">
        <is>
          <t>NBC</t>
        </is>
      </c>
      <c r="H268" s="101" t="inlineStr">
        <is>
          <t>P</t>
        </is>
      </c>
      <c r="I268" s="101" t="inlineStr">
        <is>
          <t>19.1</t>
        </is>
      </c>
      <c r="J268" s="101" t="inlineStr">
        <is>
          <t>0.00</t>
        </is>
      </c>
      <c r="K268" s="101" t="inlineStr">
        <is>
          <t>2.00</t>
        </is>
      </c>
      <c r="L268" s="101" t="inlineStr">
        <is>
          <t>5771</t>
        </is>
      </c>
      <c r="M268" s="185" t="n">
        <v>0.843</v>
      </c>
      <c r="N268" s="101" t="inlineStr">
        <is>
          <t>C</t>
        </is>
      </c>
      <c r="O268" s="186" t="inlineStr">
        <is>
          <t>266-570-5771-269-275-605--630-----</t>
        </is>
      </c>
      <c r="P268" s="186" t="n">
        <v>180.4090909090909</v>
      </c>
      <c r="Q268" s="101" t="n"/>
      <c r="R268" s="101" t="inlineStr"/>
      <c r="S268" s="101" t="n"/>
      <c r="T268" s="186" t="n">
        <v>350</v>
      </c>
      <c r="U268" s="187" t="n">
        <v>1702.73355</v>
      </c>
      <c r="V268" s="186" t="e">
        <v>#N/A</v>
      </c>
      <c r="W268" s="192" t="inlineStr"/>
      <c r="X268" s="101" t="inlineStr"/>
      <c r="Y268" s="186" t="n">
        <v>0</v>
      </c>
      <c r="Z268" s="187" t="n">
        <v>0</v>
      </c>
      <c r="AA268" s="189" t="n"/>
      <c r="AB268" s="189" t="n"/>
    </row>
    <row r="269" ht="18" customHeight="1">
      <c r="A269" s="107" t="n">
        <v>266</v>
      </c>
      <c r="B269" s="143">
        <f>I269&amp;"x"&amp;J269</f>
        <v/>
      </c>
      <c r="C269" s="101" t="inlineStr">
        <is>
          <t>|0200226117|22.20|0.00|2.300|0.0005704NBC</t>
        </is>
      </c>
      <c r="D269" s="101" t="inlineStr">
        <is>
          <t>|0200226117|22.20|0.00|2.300|0.000</t>
        </is>
      </c>
      <c r="E269" s="101" t="inlineStr">
        <is>
          <t>KMV||||||||||||</t>
        </is>
      </c>
      <c r="F269" s="101" t="inlineStr">
        <is>
          <t>STKMHT490</t>
        </is>
      </c>
      <c r="G269" s="101" t="inlineStr">
        <is>
          <t>NBC</t>
        </is>
      </c>
      <c r="H269" s="101" t="inlineStr">
        <is>
          <t>P</t>
        </is>
      </c>
      <c r="I269" s="101" t="inlineStr">
        <is>
          <t>22.2</t>
        </is>
      </c>
      <c r="J269" s="101" t="inlineStr">
        <is>
          <t>0.00</t>
        </is>
      </c>
      <c r="K269" s="101" t="inlineStr">
        <is>
          <t>2.30</t>
        </is>
      </c>
      <c r="L269" s="101" t="inlineStr">
        <is>
          <t>5704</t>
        </is>
      </c>
      <c r="M269" s="185" t="n">
        <v>1.129</v>
      </c>
      <c r="N269" s="101" t="inlineStr">
        <is>
          <t>C</t>
        </is>
      </c>
      <c r="O269" s="186" t="inlineStr">
        <is>
          <t>331-5704-----------</t>
        </is>
      </c>
      <c r="P269" s="186" t="n">
        <v>208.8823529411765</v>
      </c>
      <c r="Q269" s="101" t="n"/>
      <c r="R269" s="101" t="inlineStr"/>
      <c r="S269" s="101" t="n"/>
      <c r="T269" s="186" t="n">
        <v>192</v>
      </c>
      <c r="U269" s="187" t="n">
        <v>1236.444672</v>
      </c>
      <c r="V269" s="186" t="n">
        <v>-16.88235294117646</v>
      </c>
      <c r="W269" s="188" t="n">
        <v>45351</v>
      </c>
      <c r="X269" s="101" t="inlineStr"/>
      <c r="Y269" s="186" t="n">
        <v>16.88235294117646</v>
      </c>
      <c r="Z269" s="187" t="n">
        <v>108.7192465882353</v>
      </c>
      <c r="AA269" s="189" t="n"/>
      <c r="AB269" s="189" t="n"/>
    </row>
    <row r="270" ht="18" customHeight="1">
      <c r="A270" s="107" t="n">
        <v>267</v>
      </c>
      <c r="B270" s="143">
        <f>I270&amp;"x"&amp;J270</f>
        <v/>
      </c>
      <c r="C270" s="101" t="inlineStr">
        <is>
          <t>|0200226117|22.20|0.00|2.300|0.0005893NBC</t>
        </is>
      </c>
      <c r="D270" s="101" t="inlineStr">
        <is>
          <t>|0200226117|22.20|0.00|2.300|0.000</t>
        </is>
      </c>
      <c r="E270" s="101" t="inlineStr">
        <is>
          <t>KMV||||||||||||</t>
        </is>
      </c>
      <c r="F270" s="101" t="inlineStr">
        <is>
          <t>STKMHT490</t>
        </is>
      </c>
      <c r="G270" s="101" t="inlineStr">
        <is>
          <t>NBC</t>
        </is>
      </c>
      <c r="H270" s="101" t="inlineStr">
        <is>
          <t>P</t>
        </is>
      </c>
      <c r="I270" s="101" t="inlineStr">
        <is>
          <t>22.2</t>
        </is>
      </c>
      <c r="J270" s="101" t="inlineStr">
        <is>
          <t>0.00</t>
        </is>
      </c>
      <c r="K270" s="101" t="inlineStr">
        <is>
          <t>2.30</t>
        </is>
      </c>
      <c r="L270" s="101" t="inlineStr">
        <is>
          <t>5893</t>
        </is>
      </c>
      <c r="M270" s="185" t="n">
        <v>1.129</v>
      </c>
      <c r="N270" s="101" t="inlineStr">
        <is>
          <t>C</t>
        </is>
      </c>
      <c r="O270" s="186" t="inlineStr">
        <is>
          <t>484-5893-----------</t>
        </is>
      </c>
      <c r="P270" s="186" t="n">
        <v>296.1666666666667</v>
      </c>
      <c r="Q270" s="101" t="n"/>
      <c r="R270" s="101" t="inlineStr"/>
      <c r="S270" s="101" t="n"/>
      <c r="T270" s="186" t="n">
        <v>270</v>
      </c>
      <c r="U270" s="187" t="n">
        <v>1796.36319</v>
      </c>
      <c r="V270" s="186" t="n">
        <v>-26.16666666666666</v>
      </c>
      <c r="W270" s="192" t="n">
        <v>45351</v>
      </c>
      <c r="X270" s="101" t="inlineStr"/>
      <c r="Y270" s="186" t="n">
        <v>26.16666666666669</v>
      </c>
      <c r="Z270" s="187" t="n">
        <v>174.0919881666668</v>
      </c>
      <c r="AA270" s="189" t="n"/>
      <c r="AB270" s="189" t="n"/>
    </row>
    <row r="271" ht="18" customHeight="1">
      <c r="A271" s="107" t="n">
        <v>268</v>
      </c>
      <c r="B271" s="143">
        <f>I271&amp;"x"&amp;J271</f>
        <v/>
      </c>
      <c r="C271" s="101" t="inlineStr">
        <is>
          <t>|0200226117|22.20|0.00|2.300|0.0005974NBC</t>
        </is>
      </c>
      <c r="D271" s="101" t="inlineStr">
        <is>
          <t>|0200226117|22.20|0.00|2.300|0.000</t>
        </is>
      </c>
      <c r="E271" s="101" t="inlineStr">
        <is>
          <t>|KMV|||||||||||</t>
        </is>
      </c>
      <c r="F271" s="101" t="inlineStr">
        <is>
          <t>STKMHT490</t>
        </is>
      </c>
      <c r="G271" s="101" t="inlineStr">
        <is>
          <t>NBC</t>
        </is>
      </c>
      <c r="H271" s="101" t="inlineStr">
        <is>
          <t>P</t>
        </is>
      </c>
      <c r="I271" s="101" t="inlineStr">
        <is>
          <t>22.2</t>
        </is>
      </c>
      <c r="J271" s="101" t="inlineStr">
        <is>
          <t>0.00</t>
        </is>
      </c>
      <c r="K271" s="101" t="inlineStr">
        <is>
          <t>2.30</t>
        </is>
      </c>
      <c r="L271" s="101" t="inlineStr">
        <is>
          <t>5974</t>
        </is>
      </c>
      <c r="M271" s="185" t="n">
        <v>1.129</v>
      </c>
      <c r="N271" s="101" t="inlineStr">
        <is>
          <t>P/E</t>
        </is>
      </c>
      <c r="O271" s="186" t="inlineStr">
        <is>
          <t>5974-845-----------</t>
        </is>
      </c>
      <c r="P271" s="186" t="n">
        <v>70.42857142857143</v>
      </c>
      <c r="Q271" s="101" t="n"/>
      <c r="R271" s="101" t="inlineStr"/>
      <c r="S271" s="101" t="n"/>
      <c r="T271" s="186" t="n">
        <v>57</v>
      </c>
      <c r="U271" s="187" t="n">
        <v>384.444822</v>
      </c>
      <c r="V271" s="186" t="n">
        <v>-13.42857142857143</v>
      </c>
      <c r="W271" s="188" t="n">
        <v>45322</v>
      </c>
      <c r="X271" s="101" t="inlineStr"/>
      <c r="Y271" s="186" t="n">
        <v>13.42857142857143</v>
      </c>
      <c r="Z271" s="187" t="n">
        <v>90.57096057142859</v>
      </c>
      <c r="AA271" s="189" t="n"/>
      <c r="AB271" s="189" t="n"/>
    </row>
    <row r="272" ht="18" customHeight="1">
      <c r="A272" s="107" t="n">
        <v>269</v>
      </c>
      <c r="B272" s="143">
        <f>I272&amp;"x"&amp;J272</f>
        <v/>
      </c>
      <c r="C272" s="101" t="inlineStr">
        <is>
          <t>|0200226117|22.20|0.00|2.300|0.0006184NBC</t>
        </is>
      </c>
      <c r="D272" s="101" t="inlineStr">
        <is>
          <t>|0200226117|22.20|0.00|2.300|0.000</t>
        </is>
      </c>
      <c r="E272" s="101" t="inlineStr">
        <is>
          <t>|KMV|||||||||||</t>
        </is>
      </c>
      <c r="F272" s="101" t="inlineStr">
        <is>
          <t>STKMHT490</t>
        </is>
      </c>
      <c r="G272" s="101" t="inlineStr">
        <is>
          <t>NBC</t>
        </is>
      </c>
      <c r="H272" s="101" t="inlineStr">
        <is>
          <t>P</t>
        </is>
      </c>
      <c r="I272" s="101" t="inlineStr">
        <is>
          <t>22.2</t>
        </is>
      </c>
      <c r="J272" s="101" t="inlineStr">
        <is>
          <t>0.00</t>
        </is>
      </c>
      <c r="K272" s="101" t="inlineStr">
        <is>
          <t>2.30</t>
        </is>
      </c>
      <c r="L272" s="101" t="inlineStr">
        <is>
          <t>6184</t>
        </is>
      </c>
      <c r="M272" s="185" t="n">
        <v>1.129</v>
      </c>
      <c r="N272" s="101" t="inlineStr">
        <is>
          <t>P/E</t>
        </is>
      </c>
      <c r="O272" s="186" t="inlineStr">
        <is>
          <t>6184-875-----------</t>
        </is>
      </c>
      <c r="P272" s="186" t="n">
        <v>74.28571428571429</v>
      </c>
      <c r="Q272" s="101" t="n"/>
      <c r="R272" s="101" t="inlineStr"/>
      <c r="S272" s="101" t="n"/>
      <c r="T272" s="186" t="n">
        <v>55</v>
      </c>
      <c r="U272" s="187" t="n">
        <v>383.99548</v>
      </c>
      <c r="V272" s="186" t="n">
        <v>-19.28571428571429</v>
      </c>
      <c r="W272" s="192" t="n">
        <v>45322</v>
      </c>
      <c r="X272" s="101" t="inlineStr"/>
      <c r="Y272" s="186" t="n">
        <v>19.28571428571429</v>
      </c>
      <c r="Z272" s="187" t="n">
        <v>134.6477657142858</v>
      </c>
      <c r="AA272" s="189" t="n"/>
      <c r="AB272" s="189" t="n"/>
    </row>
    <row r="273" ht="18" customHeight="1">
      <c r="A273" s="107" t="n">
        <v>270</v>
      </c>
      <c r="B273" s="143">
        <f>I273&amp;"x"&amp;J273</f>
        <v/>
      </c>
      <c r="C273" s="101" t="inlineStr">
        <is>
          <t>|0200226117|25.40|0.00|1.600|0.0005775NBC</t>
        </is>
      </c>
      <c r="D273" s="101" t="inlineStr">
        <is>
          <t>|0200226117|25.40|0.00|1.600|0.000</t>
        </is>
      </c>
      <c r="E273" s="101" t="inlineStr">
        <is>
          <t>KMV||||||||||||</t>
        </is>
      </c>
      <c r="F273" s="101" t="inlineStr">
        <is>
          <t>STKMHT490</t>
        </is>
      </c>
      <c r="G273" s="101" t="inlineStr">
        <is>
          <t>NBC</t>
        </is>
      </c>
      <c r="H273" s="101" t="inlineStr">
        <is>
          <t>P</t>
        </is>
      </c>
      <c r="I273" s="101" t="inlineStr">
        <is>
          <t>25.4</t>
        </is>
      </c>
      <c r="J273" s="101" t="inlineStr">
        <is>
          <t>0.00</t>
        </is>
      </c>
      <c r="K273" s="101" t="inlineStr">
        <is>
          <t>1.60</t>
        </is>
      </c>
      <c r="L273" s="101" t="inlineStr">
        <is>
          <t>5775</t>
        </is>
      </c>
      <c r="M273" s="185" t="n">
        <v>0.9389999999999999</v>
      </c>
      <c r="N273" s="101" t="inlineStr">
        <is>
          <t>C</t>
        </is>
      </c>
      <c r="O273" s="186" t="inlineStr">
        <is>
          <t>355-5775-----------</t>
        </is>
      </c>
      <c r="P273" s="186" t="n">
        <v>130.625</v>
      </c>
      <c r="Q273" s="101" t="n"/>
      <c r="R273" s="101" t="inlineStr"/>
      <c r="S273" s="101" t="n"/>
      <c r="T273" s="186" t="n">
        <v>109</v>
      </c>
      <c r="U273" s="187" t="n">
        <v>591.0770249999999</v>
      </c>
      <c r="V273" s="186" t="n">
        <v>-21.625</v>
      </c>
      <c r="W273" s="188" t="n">
        <v>45351</v>
      </c>
      <c r="X273" s="101" t="inlineStr"/>
      <c r="Y273" s="186" t="n">
        <v>21.625</v>
      </c>
      <c r="Z273" s="187" t="n">
        <v>117.266428125</v>
      </c>
      <c r="AA273" s="189" t="n"/>
      <c r="AB273" s="189" t="n"/>
    </row>
    <row r="274" ht="18" customHeight="1">
      <c r="A274" s="107" t="n">
        <v>271</v>
      </c>
      <c r="B274" s="143">
        <f>I274&amp;"x"&amp;J274</f>
        <v/>
      </c>
      <c r="C274" s="101" t="inlineStr">
        <is>
          <t>|0200226117|25.40|0.00|1.600|0.0005822NBC</t>
        </is>
      </c>
      <c r="D274" s="101" t="inlineStr">
        <is>
          <t>|0200226117|25.40|0.00|1.600|0.000</t>
        </is>
      </c>
      <c r="E274" s="101" t="inlineStr">
        <is>
          <t>|KMV|KMV||||||||||</t>
        </is>
      </c>
      <c r="F274" s="101" t="inlineStr">
        <is>
          <t>STKMHT490</t>
        </is>
      </c>
      <c r="G274" s="101" t="inlineStr">
        <is>
          <t>NBC</t>
        </is>
      </c>
      <c r="H274" s="101" t="inlineStr">
        <is>
          <t>P</t>
        </is>
      </c>
      <c r="I274" s="101" t="inlineStr">
        <is>
          <t>25.4</t>
        </is>
      </c>
      <c r="J274" s="101" t="inlineStr">
        <is>
          <t>0.00</t>
        </is>
      </c>
      <c r="K274" s="101" t="inlineStr">
        <is>
          <t>1.60</t>
        </is>
      </c>
      <c r="L274" s="101" t="inlineStr">
        <is>
          <t>5822</t>
        </is>
      </c>
      <c r="M274" s="185" t="n">
        <v>0.9389999999999999</v>
      </c>
      <c r="N274" s="101" t="inlineStr">
        <is>
          <t>P/E</t>
        </is>
      </c>
      <c r="O274" s="186" t="inlineStr">
        <is>
          <t>5822-635-665----------</t>
        </is>
      </c>
      <c r="P274" s="186" t="n">
        <v>81.88888888888889</v>
      </c>
      <c r="Q274" s="101" t="n"/>
      <c r="R274" s="101" t="inlineStr"/>
      <c r="S274" s="101" t="n"/>
      <c r="T274" s="186" t="n">
        <v>165</v>
      </c>
      <c r="U274" s="187" t="n">
        <v>902.0315699999999</v>
      </c>
      <c r="V274" s="186" t="e">
        <v>#N/A</v>
      </c>
      <c r="W274" s="192" t="inlineStr"/>
      <c r="X274" s="101" t="inlineStr"/>
      <c r="Y274" s="186" t="n">
        <v>0</v>
      </c>
      <c r="Z274" s="187" t="n">
        <v>0</v>
      </c>
      <c r="AA274" s="189" t="n"/>
      <c r="AB274" s="189" t="n"/>
    </row>
    <row r="275" ht="18" customHeight="1">
      <c r="A275" s="107" t="n">
        <v>272</v>
      </c>
      <c r="B275" s="143">
        <f>I275&amp;"x"&amp;J275</f>
        <v/>
      </c>
      <c r="C275" s="101" t="inlineStr">
        <is>
          <t>|0200226117|25.40|0.00|1.600|0.0005884IBC</t>
        </is>
      </c>
      <c r="D275" s="101" t="inlineStr">
        <is>
          <t>|0200226117|25.40|0.00|1.600|0.000</t>
        </is>
      </c>
      <c r="E275" s="101" t="inlineStr">
        <is>
          <t>||||||||||||</t>
        </is>
      </c>
      <c r="F275" s="101" t="inlineStr">
        <is>
          <t>STKMHT490</t>
        </is>
      </c>
      <c r="G275" s="101" t="inlineStr">
        <is>
          <t>IBC</t>
        </is>
      </c>
      <c r="H275" s="101" t="inlineStr">
        <is>
          <t>P</t>
        </is>
      </c>
      <c r="I275" s="101" t="inlineStr">
        <is>
          <t>25.4</t>
        </is>
      </c>
      <c r="J275" s="101" t="inlineStr">
        <is>
          <t>0.00</t>
        </is>
      </c>
      <c r="K275" s="101" t="inlineStr">
        <is>
          <t>1.60</t>
        </is>
      </c>
      <c r="L275" s="101" t="inlineStr">
        <is>
          <t>5884</t>
        </is>
      </c>
      <c r="M275" s="185" t="n">
        <v>0.9389999999999999</v>
      </c>
      <c r="N275" s="101" t="inlineStr">
        <is>
          <t>P/E</t>
        </is>
      </c>
      <c r="O275" s="186" t="inlineStr">
        <is>
          <t>5884-647-----------</t>
        </is>
      </c>
      <c r="P275" s="186" t="n">
        <v>0</v>
      </c>
      <c r="Q275" s="101" t="n"/>
      <c r="R275" s="101" t="inlineStr"/>
      <c r="S275" s="101" t="n"/>
      <c r="T275" s="186" t="n">
        <v>294</v>
      </c>
      <c r="U275" s="187" t="n">
        <v>1624.372344</v>
      </c>
      <c r="V275" s="186" t="e">
        <v>#N/A</v>
      </c>
      <c r="W275" s="192" t="inlineStr"/>
      <c r="X275" s="101" t="inlineStr"/>
      <c r="Y275" s="186" t="n">
        <v>0</v>
      </c>
      <c r="Z275" s="187" t="n">
        <v>0</v>
      </c>
      <c r="AA275" s="189" t="n"/>
      <c r="AB275" s="189" t="n"/>
    </row>
    <row r="276" ht="18" customHeight="1">
      <c r="A276" s="107" t="n">
        <v>273</v>
      </c>
      <c r="B276" s="143">
        <f>I276&amp;"x"&amp;J276</f>
        <v/>
      </c>
      <c r="C276" s="101" t="inlineStr">
        <is>
          <t>|0200226117|25.40|0.00|1.600|0.0006110IBC</t>
        </is>
      </c>
      <c r="D276" s="101" t="inlineStr">
        <is>
          <t>|0200226117|25.40|0.00|1.600|0.000</t>
        </is>
      </c>
      <c r="E276" s="101" t="inlineStr">
        <is>
          <t>KMV||||||||||||</t>
        </is>
      </c>
      <c r="F276" s="101" t="inlineStr">
        <is>
          <t>STKMHT490</t>
        </is>
      </c>
      <c r="G276" s="101" t="inlineStr">
        <is>
          <t>IBC</t>
        </is>
      </c>
      <c r="H276" s="101" t="inlineStr">
        <is>
          <t>P</t>
        </is>
      </c>
      <c r="I276" s="101" t="inlineStr">
        <is>
          <t>25.4</t>
        </is>
      </c>
      <c r="J276" s="101" t="inlineStr">
        <is>
          <t>0.00</t>
        </is>
      </c>
      <c r="K276" s="101" t="inlineStr">
        <is>
          <t>1.60</t>
        </is>
      </c>
      <c r="L276" s="101" t="inlineStr">
        <is>
          <t>6110</t>
        </is>
      </c>
      <c r="M276" s="185" t="n">
        <v>0.9389999999999999</v>
      </c>
      <c r="N276" s="101" t="inlineStr">
        <is>
          <t>C</t>
        </is>
      </c>
      <c r="O276" s="186" t="inlineStr">
        <is>
          <t>667------------</t>
        </is>
      </c>
      <c r="P276" s="186" t="n">
        <v>0</v>
      </c>
      <c r="Q276" s="101" t="n"/>
      <c r="R276" s="101" t="inlineStr"/>
      <c r="S276" s="101" t="n"/>
      <c r="T276" s="186" t="n">
        <v>0</v>
      </c>
      <c r="U276" s="187" t="n">
        <v>0</v>
      </c>
      <c r="V276" s="186" t="e">
        <v>#N/A</v>
      </c>
      <c r="W276" s="192" t="inlineStr"/>
      <c r="X276" s="101" t="inlineStr"/>
      <c r="Y276" s="186" t="n">
        <v>0</v>
      </c>
      <c r="Z276" s="187" t="n">
        <v>0</v>
      </c>
      <c r="AA276" s="189" t="n"/>
      <c r="AB276" s="189" t="n"/>
    </row>
    <row r="277" ht="18" customHeight="1">
      <c r="A277" s="107" t="n">
        <v>274</v>
      </c>
      <c r="B277" s="143">
        <f>I277&amp;"x"&amp;J277</f>
        <v/>
      </c>
      <c r="C277" s="101" t="inlineStr">
        <is>
          <t>|0200226117|25.40|0.00|2.000|0.0006151NBC</t>
        </is>
      </c>
      <c r="D277" s="101" t="inlineStr">
        <is>
          <t>|0200226117|25.40|0.00|2.000|0.000</t>
        </is>
      </c>
      <c r="E277" s="101" t="inlineStr">
        <is>
          <t>KMV|KMV|||||||||||</t>
        </is>
      </c>
      <c r="F277" s="101" t="inlineStr">
        <is>
          <t>STKMHT490</t>
        </is>
      </c>
      <c r="G277" s="101" t="inlineStr">
        <is>
          <t>NBC</t>
        </is>
      </c>
      <c r="H277" s="101" t="inlineStr">
        <is>
          <t>P</t>
        </is>
      </c>
      <c r="I277" s="101" t="inlineStr">
        <is>
          <t>25.4</t>
        </is>
      </c>
      <c r="J277" s="101" t="inlineStr">
        <is>
          <t>0.00</t>
        </is>
      </c>
      <c r="K277" s="101" t="inlineStr">
        <is>
          <t>2.00</t>
        </is>
      </c>
      <c r="L277" s="101" t="inlineStr">
        <is>
          <t>6151</t>
        </is>
      </c>
      <c r="M277" s="185" t="n">
        <v>1.154</v>
      </c>
      <c r="N277" s="101" t="inlineStr">
        <is>
          <t>C</t>
        </is>
      </c>
      <c r="O277" s="186" t="inlineStr">
        <is>
          <t>136-190-6151----------</t>
        </is>
      </c>
      <c r="P277" s="186" t="n">
        <v>192.8090277777778</v>
      </c>
      <c r="Q277" s="101" t="n"/>
      <c r="R277" s="101" t="inlineStr"/>
      <c r="S277" s="101" t="n"/>
      <c r="T277" s="186" t="n">
        <v>152</v>
      </c>
      <c r="U277" s="187" t="n">
        <v>1078.934608</v>
      </c>
      <c r="V277" s="186" t="n">
        <v>-40.80902777777779</v>
      </c>
      <c r="W277" s="192" t="n">
        <v>45351</v>
      </c>
      <c r="X277" s="101" t="inlineStr"/>
      <c r="Y277" s="186" t="n">
        <v>40.80902777777777</v>
      </c>
      <c r="Z277" s="187" t="n">
        <v>289.6728446597222</v>
      </c>
      <c r="AA277" s="189" t="n"/>
      <c r="AB277" s="189" t="n"/>
    </row>
    <row r="278" ht="18" customHeight="1">
      <c r="A278" s="107" t="n">
        <v>275</v>
      </c>
      <c r="B278" s="143">
        <f>I278&amp;"x"&amp;J278</f>
        <v/>
      </c>
      <c r="C278" s="101" t="inlineStr">
        <is>
          <t>|0200226117|28.60|0.00|2.000|0.0006376NBC</t>
        </is>
      </c>
      <c r="D278" s="101" t="inlineStr">
        <is>
          <t>|0200226117|28.60|0.00|2.000|0.000</t>
        </is>
      </c>
      <c r="E278" s="101" t="inlineStr">
        <is>
          <t>KMV||KMV||||||||||</t>
        </is>
      </c>
      <c r="F278" s="101" t="inlineStr">
        <is>
          <t>STKMHT490</t>
        </is>
      </c>
      <c r="G278" s="101" t="inlineStr">
        <is>
          <t>NBC</t>
        </is>
      </c>
      <c r="H278" s="101" t="inlineStr">
        <is>
          <t>P</t>
        </is>
      </c>
      <c r="I278" s="101" t="inlineStr">
        <is>
          <t>28.6</t>
        </is>
      </c>
      <c r="J278" s="101" t="inlineStr">
        <is>
          <t>0.00</t>
        </is>
      </c>
      <c r="K278" s="101" t="inlineStr">
        <is>
          <t>2.00</t>
        </is>
      </c>
      <c r="L278" s="101" t="inlineStr">
        <is>
          <t>6376</t>
        </is>
      </c>
      <c r="M278" s="185" t="n">
        <v>1.312</v>
      </c>
      <c r="N278" s="101" t="inlineStr">
        <is>
          <t>C</t>
        </is>
      </c>
      <c r="O278" s="186" t="inlineStr">
        <is>
          <t>1254-6376-2099----------</t>
        </is>
      </c>
      <c r="P278" s="186" t="n">
        <v>17.6</v>
      </c>
      <c r="Q278" s="101" t="n"/>
      <c r="R278" s="101" t="inlineStr"/>
      <c r="S278" s="101" t="n"/>
      <c r="T278" s="186" t="n">
        <v>48</v>
      </c>
      <c r="U278" s="187" t="n">
        <v>401.534976</v>
      </c>
      <c r="V278" s="186" t="e">
        <v>#N/A</v>
      </c>
      <c r="W278" s="188" t="inlineStr"/>
      <c r="X278" s="101" t="inlineStr"/>
      <c r="Y278" s="186" t="n">
        <v>0</v>
      </c>
      <c r="Z278" s="187" t="n">
        <v>0</v>
      </c>
      <c r="AA278" s="189" t="n"/>
      <c r="AB278" s="189" t="n"/>
    </row>
    <row r="279" ht="18" customHeight="1">
      <c r="A279" s="107" t="n">
        <v>276</v>
      </c>
      <c r="B279" s="143">
        <f>I279&amp;"x"&amp;J279</f>
        <v/>
      </c>
      <c r="C279" s="101" t="inlineStr">
        <is>
          <t>|0200226117|28.60|0.00|2.000|0.0005695NBC</t>
        </is>
      </c>
      <c r="D279" s="101" t="inlineStr">
        <is>
          <t>|0200226117|28.60|0.00|2.000|0.000</t>
        </is>
      </c>
      <c r="E279" s="101" t="inlineStr">
        <is>
          <t>KMV|KMV|||||||||||</t>
        </is>
      </c>
      <c r="F279" s="101" t="inlineStr">
        <is>
          <t>STKMHT490</t>
        </is>
      </c>
      <c r="G279" s="101" t="inlineStr">
        <is>
          <t>NBC</t>
        </is>
      </c>
      <c r="H279" s="101" t="inlineStr">
        <is>
          <t>P</t>
        </is>
      </c>
      <c r="I279" s="101" t="inlineStr">
        <is>
          <t>28.6</t>
        </is>
      </c>
      <c r="J279" s="101" t="inlineStr">
        <is>
          <t>0.00</t>
        </is>
      </c>
      <c r="K279" s="101" t="inlineStr">
        <is>
          <t>2.00</t>
        </is>
      </c>
      <c r="L279" s="101" t="inlineStr">
        <is>
          <t>5695</t>
        </is>
      </c>
      <c r="M279" s="185" t="n">
        <v>1.312</v>
      </c>
      <c r="N279" s="101" t="inlineStr">
        <is>
          <t>C</t>
        </is>
      </c>
      <c r="O279" s="186" t="inlineStr">
        <is>
          <t>1855-312-5695----------</t>
        </is>
      </c>
      <c r="P279" s="186" t="n">
        <v>61.5</v>
      </c>
      <c r="Q279" s="101" t="n"/>
      <c r="R279" s="101" t="inlineStr"/>
      <c r="S279" s="101" t="n"/>
      <c r="T279" s="186" t="n">
        <v>544</v>
      </c>
      <c r="U279" s="187" t="n">
        <v>4064.68096</v>
      </c>
      <c r="V279" s="186" t="e">
        <v>#N/A</v>
      </c>
      <c r="W279" s="188" t="inlineStr"/>
      <c r="X279" s="101" t="inlineStr"/>
      <c r="Y279" s="186" t="n">
        <v>0</v>
      </c>
      <c r="Z279" s="187" t="n">
        <v>0</v>
      </c>
      <c r="AA279" s="189" t="n"/>
      <c r="AB279" s="189" t="n"/>
    </row>
    <row r="280" ht="18" customHeight="1">
      <c r="A280" s="107" t="n">
        <v>277</v>
      </c>
      <c r="B280" s="143">
        <f>I280&amp;"x"&amp;J280</f>
        <v/>
      </c>
      <c r="C280" s="101" t="inlineStr">
        <is>
          <t>|0200226117|28.60|0.00|2.000|0.0006298NBC</t>
        </is>
      </c>
      <c r="D280" s="101" t="inlineStr">
        <is>
          <t>|0200226117|28.60|0.00|2.000|0.000</t>
        </is>
      </c>
      <c r="E280" s="101" t="inlineStr">
        <is>
          <t>KMV|KMV|||||||||||</t>
        </is>
      </c>
      <c r="F280" s="101" t="inlineStr">
        <is>
          <t>STKMHT490</t>
        </is>
      </c>
      <c r="G280" s="101" t="inlineStr">
        <is>
          <t>NBC</t>
        </is>
      </c>
      <c r="H280" s="101" t="inlineStr">
        <is>
          <t>P</t>
        </is>
      </c>
      <c r="I280" s="101" t="inlineStr">
        <is>
          <t>28.6</t>
        </is>
      </c>
      <c r="J280" s="101" t="inlineStr">
        <is>
          <t>0.00</t>
        </is>
      </c>
      <c r="K280" s="101" t="inlineStr">
        <is>
          <t>2.00</t>
        </is>
      </c>
      <c r="L280" s="101" t="inlineStr">
        <is>
          <t>6298</t>
        </is>
      </c>
      <c r="M280" s="185" t="n">
        <v>1.312</v>
      </c>
      <c r="N280" s="101" t="inlineStr">
        <is>
          <t>C</t>
        </is>
      </c>
      <c r="O280" s="186" t="inlineStr">
        <is>
          <t>2075-2083-6298----------</t>
        </is>
      </c>
      <c r="P280" s="186" t="n">
        <v>1519</v>
      </c>
      <c r="Q280" s="101" t="n"/>
      <c r="R280" s="101" t="inlineStr"/>
      <c r="S280" s="101" t="n"/>
      <c r="T280" s="186" t="n">
        <v>2642</v>
      </c>
      <c r="U280" s="187" t="n">
        <v>21830.782592</v>
      </c>
      <c r="V280" s="186" t="e">
        <v>#N/A</v>
      </c>
      <c r="W280" s="188" t="inlineStr"/>
      <c r="X280" s="101" t="inlineStr"/>
      <c r="Y280" s="186" t="n">
        <v>0</v>
      </c>
      <c r="Z280" s="187" t="n">
        <v>0</v>
      </c>
      <c r="AA280" s="189" t="n"/>
      <c r="AB280" s="189" t="n"/>
    </row>
    <row r="281" ht="18" customHeight="1">
      <c r="A281" s="107" t="n">
        <v>278</v>
      </c>
      <c r="B281" s="143">
        <f>I281&amp;"x"&amp;J281</f>
        <v/>
      </c>
      <c r="C281" s="101" t="inlineStr">
        <is>
          <t>|0200226117|28.60|0.00|2.000|0.0006001IBC</t>
        </is>
      </c>
      <c r="D281" s="101" t="inlineStr">
        <is>
          <t>|0200226117|28.60|0.00|2.000|0.000</t>
        </is>
      </c>
      <c r="E281" s="101" t="inlineStr">
        <is>
          <t>KMV|KMV|||||||||||</t>
        </is>
      </c>
      <c r="F281" s="101" t="inlineStr">
        <is>
          <t>STKMHT490</t>
        </is>
      </c>
      <c r="G281" s="101" t="inlineStr">
        <is>
          <t>IBC</t>
        </is>
      </c>
      <c r="H281" s="101" t="inlineStr">
        <is>
          <t>P</t>
        </is>
      </c>
      <c r="I281" s="101" t="inlineStr">
        <is>
          <t>28.6</t>
        </is>
      </c>
      <c r="J281" s="101" t="inlineStr">
        <is>
          <t>0.00</t>
        </is>
      </c>
      <c r="K281" s="101" t="inlineStr">
        <is>
          <t>2.00</t>
        </is>
      </c>
      <c r="L281" s="101" t="inlineStr">
        <is>
          <t>6001</t>
        </is>
      </c>
      <c r="M281" s="185" t="n">
        <v>1.312</v>
      </c>
      <c r="N281" s="101" t="inlineStr">
        <is>
          <t>C</t>
        </is>
      </c>
      <c r="O281" s="186" t="inlineStr">
        <is>
          <t>326-594-6001----------</t>
        </is>
      </c>
      <c r="P281" s="186" t="n">
        <v>875.5555555555555</v>
      </c>
      <c r="Q281" s="101" t="n"/>
      <c r="R281" s="101" t="inlineStr"/>
      <c r="S281" s="101" t="n"/>
      <c r="T281" s="186" t="n">
        <v>535</v>
      </c>
      <c r="U281" s="187" t="n">
        <v>4212.22192</v>
      </c>
      <c r="V281" s="186" t="n">
        <v>-340.5555555555556</v>
      </c>
      <c r="W281" s="188" t="n">
        <v>45351</v>
      </c>
      <c r="X281" s="101" t="inlineStr"/>
      <c r="Y281" s="186" t="n">
        <v>340.5555555555555</v>
      </c>
      <c r="Z281" s="187" t="n">
        <v>2681.300142222222</v>
      </c>
      <c r="AA281" s="189" t="n"/>
      <c r="AB281" s="189" t="n"/>
    </row>
    <row r="282" ht="18" customHeight="1">
      <c r="A282" s="107" t="n">
        <v>279</v>
      </c>
      <c r="B282" s="143">
        <f>I282&amp;"x"&amp;J282</f>
        <v/>
      </c>
      <c r="C282" s="101" t="inlineStr">
        <is>
          <t>|0200226117|28.60|0.00|2.000|0.0005893IBC</t>
        </is>
      </c>
      <c r="D282" s="101" t="inlineStr">
        <is>
          <t>|0200226117|28.60|0.00|2.000|0.000</t>
        </is>
      </c>
      <c r="E282" s="101" t="inlineStr">
        <is>
          <t>||KMV||||||||||</t>
        </is>
      </c>
      <c r="F282" s="101" t="inlineStr">
        <is>
          <t>STKMHT490</t>
        </is>
      </c>
      <c r="G282" s="101" t="inlineStr">
        <is>
          <t>IBC</t>
        </is>
      </c>
      <c r="H282" s="101" t="inlineStr">
        <is>
          <t>P</t>
        </is>
      </c>
      <c r="I282" s="101" t="inlineStr">
        <is>
          <t>28.6</t>
        </is>
      </c>
      <c r="J282" s="101" t="inlineStr">
        <is>
          <t>0.00</t>
        </is>
      </c>
      <c r="K282" s="101" t="inlineStr">
        <is>
          <t>2.00</t>
        </is>
      </c>
      <c r="L282" s="101" t="inlineStr">
        <is>
          <t>5893</t>
        </is>
      </c>
      <c r="M282" s="185" t="n">
        <v>1.312</v>
      </c>
      <c r="N282" s="101" t="inlineStr">
        <is>
          <t>C</t>
        </is>
      </c>
      <c r="O282" s="101" t="inlineStr">
        <is>
          <t>388-5893-----------</t>
        </is>
      </c>
      <c r="P282" s="186" t="n">
        <v>133.3333333333333</v>
      </c>
      <c r="Q282" s="101" t="n"/>
      <c r="R282" s="101" t="inlineStr"/>
      <c r="S282" s="101" t="n"/>
      <c r="T282" s="186" t="n">
        <v>242</v>
      </c>
      <c r="U282" s="186" t="n">
        <v>1871.051072</v>
      </c>
      <c r="V282" s="186" t="e">
        <v>#N/A</v>
      </c>
      <c r="W282" s="192" t="inlineStr"/>
      <c r="X282" s="101" t="inlineStr"/>
      <c r="Y282" s="186" t="n">
        <v>0</v>
      </c>
      <c r="Z282" s="186" t="n">
        <v>0</v>
      </c>
      <c r="AA282" s="189" t="n"/>
      <c r="AB282" s="189" t="n"/>
    </row>
    <row r="283" ht="18" customHeight="1">
      <c r="A283" s="107" t="n">
        <v>280</v>
      </c>
      <c r="B283" s="143">
        <f>I283&amp;"x"&amp;J283</f>
        <v/>
      </c>
      <c r="C283" s="101" t="inlineStr">
        <is>
          <t>|0200226117|28.60|0.00|2.000|0.0006037IBC</t>
        </is>
      </c>
      <c r="D283" s="101" t="inlineStr">
        <is>
          <t>|0200226117|28.60|0.00|2.000|0.000</t>
        </is>
      </c>
      <c r="E283" s="101" t="inlineStr">
        <is>
          <t>|KMV|||||||||||</t>
        </is>
      </c>
      <c r="F283" s="101" t="inlineStr">
        <is>
          <t>STKMHT490</t>
        </is>
      </c>
      <c r="G283" s="101" t="inlineStr">
        <is>
          <t>IBC</t>
        </is>
      </c>
      <c r="H283" s="101" t="inlineStr">
        <is>
          <t>P</t>
        </is>
      </c>
      <c r="I283" s="101" t="inlineStr">
        <is>
          <t>28.6</t>
        </is>
      </c>
      <c r="J283" s="101" t="inlineStr">
        <is>
          <t>0.00</t>
        </is>
      </c>
      <c r="K283" s="101" t="inlineStr">
        <is>
          <t>2.00</t>
        </is>
      </c>
      <c r="L283" s="101" t="inlineStr">
        <is>
          <t>6037</t>
        </is>
      </c>
      <c r="M283" s="185" t="n">
        <v>1.312</v>
      </c>
      <c r="N283" s="101" t="inlineStr">
        <is>
          <t>P/E</t>
        </is>
      </c>
      <c r="O283" s="186" t="inlineStr">
        <is>
          <t>6037-664-----------</t>
        </is>
      </c>
      <c r="P283" s="186" t="n">
        <v>355.5555555555555</v>
      </c>
      <c r="Q283" s="101" t="n"/>
      <c r="R283" s="101" t="inlineStr"/>
      <c r="S283" s="101" t="n"/>
      <c r="T283" s="186" t="n">
        <v>354</v>
      </c>
      <c r="U283" s="187" t="n">
        <v>2803.872576</v>
      </c>
      <c r="V283" s="186" t="n">
        <v>-1.555555555555543</v>
      </c>
      <c r="W283" s="192" t="n">
        <v>45351</v>
      </c>
      <c r="X283" s="101" t="inlineStr"/>
      <c r="Y283" s="186" t="n">
        <v>1.555555555555543</v>
      </c>
      <c r="Z283" s="187" t="n">
        <v>12.32084622222212</v>
      </c>
      <c r="AA283" s="189" t="n"/>
      <c r="AB283" s="189" t="n"/>
    </row>
    <row r="284" ht="18" customHeight="1">
      <c r="A284" s="107" t="n">
        <v>281</v>
      </c>
      <c r="B284" s="143">
        <f>I284&amp;"x"&amp;J284</f>
        <v/>
      </c>
      <c r="C284" s="101" t="inlineStr">
        <is>
          <t>|0200226117|31.80|0.00|2.000|0.0006123NBC</t>
        </is>
      </c>
      <c r="D284" s="101" t="inlineStr">
        <is>
          <t>|0200226117|31.80|0.00|2.000|0.000</t>
        </is>
      </c>
      <c r="E284" s="101" t="inlineStr">
        <is>
          <t>KMV||||||||||||</t>
        </is>
      </c>
      <c r="F284" s="101" t="inlineStr">
        <is>
          <t>STKMHT490</t>
        </is>
      </c>
      <c r="G284" s="101" t="inlineStr">
        <is>
          <t>NBC</t>
        </is>
      </c>
      <c r="H284" s="101" t="inlineStr">
        <is>
          <t>P</t>
        </is>
      </c>
      <c r="I284" s="101" t="inlineStr">
        <is>
          <t>31.8</t>
        </is>
      </c>
      <c r="J284" s="101" t="inlineStr">
        <is>
          <t>0.00</t>
        </is>
      </c>
      <c r="K284" s="101" t="inlineStr">
        <is>
          <t>2.00</t>
        </is>
      </c>
      <c r="L284" s="101" t="inlineStr">
        <is>
          <t>6123</t>
        </is>
      </c>
      <c r="M284" s="185" t="n">
        <v>1.47</v>
      </c>
      <c r="N284" s="101" t="inlineStr">
        <is>
          <t>C</t>
        </is>
      </c>
      <c r="O284" s="186" t="inlineStr">
        <is>
          <t>606-6123-----------</t>
        </is>
      </c>
      <c r="P284" s="186" t="n">
        <v>120</v>
      </c>
      <c r="Q284" s="101" t="n"/>
      <c r="R284" s="101" t="inlineStr"/>
      <c r="S284" s="101" t="n"/>
      <c r="T284" s="186" t="n">
        <v>155</v>
      </c>
      <c r="U284" s="187" t="n">
        <v>1395.12555</v>
      </c>
      <c r="V284" s="186" t="e">
        <v>#N/A</v>
      </c>
      <c r="W284" s="188" t="inlineStr"/>
      <c r="X284" s="101" t="inlineStr"/>
      <c r="Y284" s="186" t="n">
        <v>0</v>
      </c>
      <c r="Z284" s="187" t="n">
        <v>0</v>
      </c>
      <c r="AA284" s="189" t="n"/>
      <c r="AB284" s="189" t="n"/>
    </row>
    <row r="285" ht="18" customHeight="1">
      <c r="A285" s="107" t="n">
        <v>282</v>
      </c>
      <c r="B285" s="143">
        <f>I285&amp;"x"&amp;J285</f>
        <v/>
      </c>
      <c r="C285" s="101" t="inlineStr">
        <is>
          <t>|0200226117|38.10|0.00|1.600|0.0005873NBC</t>
        </is>
      </c>
      <c r="D285" s="101" t="inlineStr">
        <is>
          <t>|0200226117|38.10|0.00|1.600|0.000</t>
        </is>
      </c>
      <c r="E285" s="101" t="inlineStr">
        <is>
          <t>||||||||||||</t>
        </is>
      </c>
      <c r="F285" s="101" t="inlineStr">
        <is>
          <t>STKMHT490</t>
        </is>
      </c>
      <c r="G285" s="101" t="inlineStr">
        <is>
          <t>NBC</t>
        </is>
      </c>
      <c r="H285" s="101" t="inlineStr">
        <is>
          <t>P</t>
        </is>
      </c>
      <c r="I285" s="101" t="inlineStr">
        <is>
          <t>38.1</t>
        </is>
      </c>
      <c r="J285" s="101" t="inlineStr">
        <is>
          <t>0.00</t>
        </is>
      </c>
      <c r="K285" s="101" t="inlineStr">
        <is>
          <t>1.60</t>
        </is>
      </c>
      <c r="L285" s="101" t="inlineStr">
        <is>
          <t>5873</t>
        </is>
      </c>
      <c r="M285" s="185" t="n">
        <v>1.44</v>
      </c>
      <c r="N285" s="101" t="inlineStr">
        <is>
          <t>P/E</t>
        </is>
      </c>
      <c r="O285" s="186" t="inlineStr">
        <is>
          <t>5873------------</t>
        </is>
      </c>
      <c r="P285" s="186" t="n">
        <v>0</v>
      </c>
      <c r="Q285" s="101" t="n"/>
      <c r="R285" s="101" t="inlineStr"/>
      <c r="S285" s="101" t="n"/>
      <c r="T285" s="186" t="n">
        <v>132</v>
      </c>
      <c r="U285" s="187" t="n">
        <v>1116.33984</v>
      </c>
      <c r="V285" s="186" t="e">
        <v>#N/A</v>
      </c>
      <c r="W285" s="188" t="inlineStr"/>
      <c r="X285" s="101" t="inlineStr"/>
      <c r="Y285" s="186" t="n">
        <v>0</v>
      </c>
      <c r="Z285" s="187" t="n">
        <v>0</v>
      </c>
      <c r="AA285" s="189" t="n"/>
      <c r="AB285" s="189" t="n"/>
    </row>
    <row r="286" ht="18" customHeight="1">
      <c r="A286" s="107" t="n">
        <v>283</v>
      </c>
      <c r="B286" s="143">
        <f>I286&amp;"x"&amp;J286</f>
        <v/>
      </c>
      <c r="C286" s="101" t="inlineStr">
        <is>
          <t>|0200226117|38.10|0.00|1.800|0.0006478NBC</t>
        </is>
      </c>
      <c r="D286" s="101" t="inlineStr">
        <is>
          <t>|0200226117|38.10|0.00|1.800|0.000</t>
        </is>
      </c>
      <c r="E286" s="101" t="inlineStr">
        <is>
          <t>KMV||||||||||||</t>
        </is>
      </c>
      <c r="F286" s="101" t="inlineStr">
        <is>
          <t>STKMHT490</t>
        </is>
      </c>
      <c r="G286" s="101" t="inlineStr">
        <is>
          <t>NBC</t>
        </is>
      </c>
      <c r="H286" s="101" t="inlineStr">
        <is>
          <t>P</t>
        </is>
      </c>
      <c r="I286" s="101" t="inlineStr">
        <is>
          <t>38.1</t>
        </is>
      </c>
      <c r="J286" s="101" t="inlineStr">
        <is>
          <t>0.00</t>
        </is>
      </c>
      <c r="K286" s="101" t="inlineStr">
        <is>
          <t>1.80</t>
        </is>
      </c>
      <c r="L286" s="101" t="inlineStr">
        <is>
          <t>6478</t>
        </is>
      </c>
      <c r="M286" s="185" t="n">
        <v>1.611</v>
      </c>
      <c r="N286" s="101" t="inlineStr">
        <is>
          <t>C</t>
        </is>
      </c>
      <c r="O286" s="186" t="inlineStr">
        <is>
          <t>1285-6478-----------</t>
        </is>
      </c>
      <c r="P286" s="186" t="n">
        <v>949</v>
      </c>
      <c r="Q286" s="101" t="n"/>
      <c r="R286" s="101" t="inlineStr"/>
      <c r="S286" s="101" t="n"/>
      <c r="T286" s="186" t="n">
        <v>319</v>
      </c>
      <c r="U286" s="187" t="n">
        <v>3329.102502</v>
      </c>
      <c r="V286" s="186" t="n">
        <v>-344</v>
      </c>
      <c r="W286" s="192" t="n">
        <v>45322</v>
      </c>
      <c r="X286" s="101" t="inlineStr"/>
      <c r="Y286" s="186" t="n">
        <v>630</v>
      </c>
      <c r="Z286" s="187" t="n">
        <v>6574.71654</v>
      </c>
      <c r="AA286" s="189" t="n"/>
      <c r="AB286" s="189" t="n"/>
    </row>
    <row r="287" ht="18" customHeight="1">
      <c r="A287" s="107" t="n">
        <v>284</v>
      </c>
      <c r="B287" s="143">
        <f>I287&amp;"x"&amp;J287</f>
        <v/>
      </c>
      <c r="C287" s="101" t="inlineStr">
        <is>
          <t>|0200226117|38.10|0.00|1.800|0.0005924IBC</t>
        </is>
      </c>
      <c r="D287" s="101" t="inlineStr">
        <is>
          <t>|0200226117|38.10|0.00|1.800|0.000</t>
        </is>
      </c>
      <c r="E287" s="101" t="inlineStr">
        <is>
          <t>||TSVN||||||||||</t>
        </is>
      </c>
      <c r="F287" s="101" t="inlineStr">
        <is>
          <t>STKMHT490</t>
        </is>
      </c>
      <c r="G287" s="101" t="inlineStr">
        <is>
          <t>IBC</t>
        </is>
      </c>
      <c r="H287" s="101" t="inlineStr">
        <is>
          <t>P</t>
        </is>
      </c>
      <c r="I287" s="101" t="inlineStr">
        <is>
          <t>38.1</t>
        </is>
      </c>
      <c r="J287" s="101" t="inlineStr">
        <is>
          <t>0.00</t>
        </is>
      </c>
      <c r="K287" s="101" t="inlineStr">
        <is>
          <t>1.80</t>
        </is>
      </c>
      <c r="L287" s="101" t="inlineStr">
        <is>
          <t>5924</t>
        </is>
      </c>
      <c r="M287" s="185" t="n">
        <v>1.611</v>
      </c>
      <c r="N287" s="101" t="inlineStr">
        <is>
          <t>C</t>
        </is>
      </c>
      <c r="O287" s="186" t="inlineStr">
        <is>
          <t>390-5924-100----------</t>
        </is>
      </c>
      <c r="P287" s="186" t="n">
        <v>0</v>
      </c>
      <c r="Q287" s="101" t="n"/>
      <c r="R287" s="101" t="inlineStr"/>
      <c r="S287" s="101" t="n"/>
      <c r="T287" s="186" t="n">
        <v>205</v>
      </c>
      <c r="U287" s="187" t="n">
        <v>1956.43062</v>
      </c>
      <c r="V287" s="186" t="e">
        <v>#N/A</v>
      </c>
      <c r="W287" s="192" t="inlineStr"/>
      <c r="X287" s="101" t="inlineStr"/>
      <c r="Y287" s="186" t="n">
        <v>0</v>
      </c>
      <c r="Z287" s="187" t="n">
        <v>0</v>
      </c>
      <c r="AA287" s="189" t="n"/>
      <c r="AB287" s="189" t="n"/>
    </row>
    <row r="288" ht="18" customHeight="1">
      <c r="A288" s="107" t="n">
        <v>285</v>
      </c>
      <c r="B288" s="143">
        <f>I288&amp;"x"&amp;J288</f>
        <v/>
      </c>
      <c r="C288" s="101" t="inlineStr">
        <is>
          <t>|0200226117|45.00|0.00|2.300|0.0006028NBC</t>
        </is>
      </c>
      <c r="D288" s="101" t="inlineStr">
        <is>
          <t>|0200226117|45.00|0.00|2.300|0.000</t>
        </is>
      </c>
      <c r="E288" s="101" t="inlineStr">
        <is>
          <t>KMV||||||||||||</t>
        </is>
      </c>
      <c r="F288" s="101" t="inlineStr">
        <is>
          <t>STKMHT490</t>
        </is>
      </c>
      <c r="G288" s="101" t="inlineStr">
        <is>
          <t>NBC</t>
        </is>
      </c>
      <c r="H288" s="101" t="inlineStr">
        <is>
          <t>P</t>
        </is>
      </c>
      <c r="I288" s="101" t="inlineStr">
        <is>
          <t>45.0</t>
        </is>
      </c>
      <c r="J288" s="101" t="inlineStr">
        <is>
          <t>0.00</t>
        </is>
      </c>
      <c r="K288" s="101" t="inlineStr">
        <is>
          <t>2.30</t>
        </is>
      </c>
      <c r="L288" s="101" t="inlineStr">
        <is>
          <t>6028</t>
        </is>
      </c>
      <c r="M288" s="185" t="n">
        <v>2.422</v>
      </c>
      <c r="N288" s="101" t="inlineStr">
        <is>
          <t>C</t>
        </is>
      </c>
      <c r="O288" s="186" t="inlineStr">
        <is>
          <t>1195-6028-----------</t>
        </is>
      </c>
      <c r="P288" s="186" t="n">
        <v>1062.8</v>
      </c>
      <c r="Q288" s="101" t="n"/>
      <c r="R288" s="101" t="inlineStr"/>
      <c r="S288" s="101" t="n"/>
      <c r="T288" s="186" t="n">
        <v>949</v>
      </c>
      <c r="U288" s="187" t="n">
        <v>13855.225384</v>
      </c>
      <c r="V288" s="186" t="n">
        <v>-113.8</v>
      </c>
      <c r="W288" s="192" t="n">
        <v>45351</v>
      </c>
      <c r="X288" s="101" t="inlineStr"/>
      <c r="Y288" s="186" t="n">
        <v>113.8</v>
      </c>
      <c r="Z288" s="187" t="n">
        <v>1661.459060799999</v>
      </c>
      <c r="AA288" s="189" t="n"/>
      <c r="AB288" s="189" t="n"/>
    </row>
    <row r="289" ht="18" customHeight="1">
      <c r="A289" s="107" t="n">
        <v>286</v>
      </c>
      <c r="B289" s="143">
        <f>I289&amp;"x"&amp;J289</f>
        <v/>
      </c>
      <c r="C289" s="101" t="inlineStr">
        <is>
          <t>|0200226117|45.00|0.00|2.300|0.0006153NBC</t>
        </is>
      </c>
      <c r="D289" s="101" t="inlineStr">
        <is>
          <t>|0200226117|45.00|0.00|2.300|0.000</t>
        </is>
      </c>
      <c r="E289" s="101" t="inlineStr">
        <is>
          <t>KMV||||||||||||</t>
        </is>
      </c>
      <c r="F289" s="101" t="inlineStr">
        <is>
          <t>STKMHT490</t>
        </is>
      </c>
      <c r="G289" s="101" t="inlineStr">
        <is>
          <t>NBC</t>
        </is>
      </c>
      <c r="H289" s="101" t="inlineStr">
        <is>
          <t>P</t>
        </is>
      </c>
      <c r="I289" s="101" t="inlineStr">
        <is>
          <t>45.0</t>
        </is>
      </c>
      <c r="J289" s="101" t="inlineStr">
        <is>
          <t>0.00</t>
        </is>
      </c>
      <c r="K289" s="101" t="inlineStr">
        <is>
          <t>2.30</t>
        </is>
      </c>
      <c r="L289" s="101" t="inlineStr">
        <is>
          <t>6153</t>
        </is>
      </c>
      <c r="M289" s="185" t="n">
        <v>2.422</v>
      </c>
      <c r="N289" s="101" t="inlineStr">
        <is>
          <t>C</t>
        </is>
      </c>
      <c r="O289" s="186" t="inlineStr">
        <is>
          <t>1220-6153-----------</t>
        </is>
      </c>
      <c r="P289" s="186" t="n">
        <v>273.8</v>
      </c>
      <c r="Q289" s="101" t="n"/>
      <c r="R289" s="101" t="inlineStr"/>
      <c r="S289" s="101" t="n"/>
      <c r="T289" s="186" t="n">
        <v>102</v>
      </c>
      <c r="U289" s="187" t="n">
        <v>1520.061732</v>
      </c>
      <c r="V289" s="186" t="n">
        <v>-70.19999999999999</v>
      </c>
      <c r="W289" s="188" t="n">
        <v>45322</v>
      </c>
      <c r="X289" s="101" t="inlineStr"/>
      <c r="Y289" s="186" t="n">
        <v>171.8</v>
      </c>
      <c r="Z289" s="187" t="n">
        <v>2560.260838799999</v>
      </c>
      <c r="AA289" s="189" t="n"/>
      <c r="AB289" s="189" t="n"/>
    </row>
    <row r="290" ht="18" customHeight="1">
      <c r="A290" s="107" t="n">
        <v>287</v>
      </c>
      <c r="B290" s="143">
        <f>I290&amp;"x"&amp;J290</f>
        <v/>
      </c>
      <c r="C290" s="101" t="inlineStr">
        <is>
          <t>|0200226117|45.00|0.00|2.300|0.0006353NBC</t>
        </is>
      </c>
      <c r="D290" s="101" t="inlineStr">
        <is>
          <t>|0200226117|45.00|0.00|2.300|0.000</t>
        </is>
      </c>
      <c r="E290" s="101" t="inlineStr">
        <is>
          <t>KMV||||||||||||</t>
        </is>
      </c>
      <c r="F290" s="101" t="inlineStr">
        <is>
          <t>STKMHT490</t>
        </is>
      </c>
      <c r="G290" s="101" t="inlineStr">
        <is>
          <t>NBC</t>
        </is>
      </c>
      <c r="H290" s="101" t="inlineStr">
        <is>
          <t>P</t>
        </is>
      </c>
      <c r="I290" s="101" t="inlineStr">
        <is>
          <t>45.0</t>
        </is>
      </c>
      <c r="J290" s="101" t="inlineStr">
        <is>
          <t>0.00</t>
        </is>
      </c>
      <c r="K290" s="101" t="inlineStr">
        <is>
          <t>2.30</t>
        </is>
      </c>
      <c r="L290" s="101" t="inlineStr">
        <is>
          <t>6353</t>
        </is>
      </c>
      <c r="M290" s="185" t="n">
        <v>2.422</v>
      </c>
      <c r="N290" s="101" t="inlineStr">
        <is>
          <t>C</t>
        </is>
      </c>
      <c r="O290" s="186" t="inlineStr">
        <is>
          <t>1260-6353-----------</t>
        </is>
      </c>
      <c r="P290" s="186" t="n">
        <v>274.2</v>
      </c>
      <c r="Q290" s="101" t="n"/>
      <c r="R290" s="101" t="inlineStr"/>
      <c r="S290" s="101" t="n"/>
      <c r="T290" s="186" t="n">
        <v>107</v>
      </c>
      <c r="U290" s="187" t="n">
        <v>1646.405362</v>
      </c>
      <c r="V290" s="186" t="n">
        <v>-65.40000000000001</v>
      </c>
      <c r="W290" s="192" t="n">
        <v>45322</v>
      </c>
      <c r="X290" s="101" t="inlineStr"/>
      <c r="Y290" s="186" t="n">
        <v>167.2</v>
      </c>
      <c r="Z290" s="187" t="n">
        <v>2572.7007152</v>
      </c>
      <c r="AA290" s="189" t="n"/>
      <c r="AB290" s="189" t="n"/>
    </row>
    <row r="291" ht="18" customHeight="1">
      <c r="A291" s="107" t="n">
        <v>288</v>
      </c>
      <c r="B291" s="143">
        <f>I291&amp;"x"&amp;J291</f>
        <v/>
      </c>
      <c r="C291" s="101" t="inlineStr">
        <is>
          <t>|0200236211|17.30|0.00|1.200|0.0005897NBC</t>
        </is>
      </c>
      <c r="D291" s="101" t="inlineStr">
        <is>
          <t>|0200236211|17.30|0.00|1.200|0.000</t>
        </is>
      </c>
      <c r="E291" s="101" t="inlineStr">
        <is>
          <t>|KMV|||||||||||</t>
        </is>
      </c>
      <c r="F291" s="101" t="inlineStr">
        <is>
          <t>STKMHT590</t>
        </is>
      </c>
      <c r="G291" s="101" t="inlineStr">
        <is>
          <t>NBC</t>
        </is>
      </c>
      <c r="H291" s="101" t="inlineStr">
        <is>
          <t>C</t>
        </is>
      </c>
      <c r="I291" s="101" t="inlineStr">
        <is>
          <t>17.3</t>
        </is>
      </c>
      <c r="J291" s="101" t="inlineStr">
        <is>
          <t>0.00</t>
        </is>
      </c>
      <c r="K291" s="101" t="inlineStr">
        <is>
          <t>1.20</t>
        </is>
      </c>
      <c r="L291" s="101" t="inlineStr">
        <is>
          <t>5897</t>
        </is>
      </c>
      <c r="M291" s="185" t="n">
        <v>0.476</v>
      </c>
      <c r="N291" s="101" t="inlineStr">
        <is>
          <t>P/E</t>
        </is>
      </c>
      <c r="O291" s="186" t="inlineStr">
        <is>
          <t>5897-808-----------</t>
        </is>
      </c>
      <c r="P291" s="186" t="n">
        <v>107.5714285714286</v>
      </c>
      <c r="Q291" s="101" t="n"/>
      <c r="R291" s="101" t="inlineStr"/>
      <c r="S291" s="101" t="n"/>
      <c r="T291" s="186" t="n">
        <v>122</v>
      </c>
      <c r="U291" s="187" t="n">
        <v>342.450584</v>
      </c>
      <c r="V291" s="186" t="n">
        <v>-40.71428571428572</v>
      </c>
      <c r="W291" s="192" t="n">
        <v>45380</v>
      </c>
      <c r="X291" s="101" t="inlineStr"/>
      <c r="Y291" s="186" t="n">
        <v>0</v>
      </c>
      <c r="Z291" s="187" t="n">
        <v>0</v>
      </c>
      <c r="AA291" s="189" t="n"/>
      <c r="AB291" s="189" t="n"/>
    </row>
    <row r="292" ht="18" customHeight="1">
      <c r="A292" s="107" t="n">
        <v>289</v>
      </c>
      <c r="B292" s="143">
        <f>I292&amp;"x"&amp;J292</f>
        <v/>
      </c>
      <c r="C292" s="101" t="inlineStr">
        <is>
          <t>|0200236211|19.10|0.00|1.200|0.0004783NBC</t>
        </is>
      </c>
      <c r="D292" s="101" t="inlineStr">
        <is>
          <t>|0200236211|19.10|0.00|1.200|0.000</t>
        </is>
      </c>
      <c r="E292" s="101" t="inlineStr">
        <is>
          <t>KMV||||||||||||</t>
        </is>
      </c>
      <c r="F292" s="101" t="inlineStr">
        <is>
          <t>STKMHT590</t>
        </is>
      </c>
      <c r="G292" s="101" t="inlineStr">
        <is>
          <t>NBC</t>
        </is>
      </c>
      <c r="H292" s="101" t="inlineStr">
        <is>
          <t>C</t>
        </is>
      </c>
      <c r="I292" s="101" t="inlineStr">
        <is>
          <t>19.1</t>
        </is>
      </c>
      <c r="J292" s="101" t="inlineStr">
        <is>
          <t>0.00</t>
        </is>
      </c>
      <c r="K292" s="101" t="inlineStr">
        <is>
          <t>1.20</t>
        </is>
      </c>
      <c r="L292" s="101" t="inlineStr">
        <is>
          <t>4783</t>
        </is>
      </c>
      <c r="M292" s="185" t="n">
        <v>0.53</v>
      </c>
      <c r="N292" s="101" t="inlineStr">
        <is>
          <t>C</t>
        </is>
      </c>
      <c r="O292" s="186" t="inlineStr">
        <is>
          <t>1561-4783-----------</t>
        </is>
      </c>
      <c r="P292" s="186" t="n">
        <v>650</v>
      </c>
      <c r="Q292" s="101" t="n"/>
      <c r="R292" s="101" t="inlineStr"/>
      <c r="S292" s="101" t="n"/>
      <c r="T292" s="186" t="n">
        <v>335</v>
      </c>
      <c r="U292" s="187" t="n">
        <v>849.2216500000001</v>
      </c>
      <c r="V292" s="186" t="n">
        <v>-315</v>
      </c>
      <c r="W292" s="192" t="n">
        <v>45351</v>
      </c>
      <c r="X292" s="101" t="inlineStr"/>
      <c r="Y292" s="186" t="n">
        <v>315</v>
      </c>
      <c r="Z292" s="187" t="n">
        <v>798.5218500000001</v>
      </c>
      <c r="AA292" s="189" t="n"/>
      <c r="AB292" s="189" t="n"/>
    </row>
    <row r="293" ht="18" customHeight="1">
      <c r="A293" s="107" t="n">
        <v>290</v>
      </c>
      <c r="B293" s="143">
        <f>I293&amp;"x"&amp;J293</f>
        <v/>
      </c>
      <c r="C293" s="101" t="inlineStr">
        <is>
          <t>|0200236211|19.10|0.00|1.200|0.0004445NBC</t>
        </is>
      </c>
      <c r="D293" s="101" t="inlineStr">
        <is>
          <t>|0200236211|19.10|0.00|1.200|0.000</t>
        </is>
      </c>
      <c r="E293" s="101" t="inlineStr">
        <is>
          <t>KMV||||||||||||</t>
        </is>
      </c>
      <c r="F293" s="101" t="inlineStr">
        <is>
          <t>STKMHT590</t>
        </is>
      </c>
      <c r="G293" s="101" t="inlineStr">
        <is>
          <t>NBC</t>
        </is>
      </c>
      <c r="H293" s="101" t="inlineStr">
        <is>
          <t>C</t>
        </is>
      </c>
      <c r="I293" s="101" t="inlineStr">
        <is>
          <t>19.1</t>
        </is>
      </c>
      <c r="J293" s="101" t="inlineStr">
        <is>
          <t>0.00</t>
        </is>
      </c>
      <c r="K293" s="101" t="inlineStr">
        <is>
          <t>1.20</t>
        </is>
      </c>
      <c r="L293" s="101" t="inlineStr">
        <is>
          <t>4445</t>
        </is>
      </c>
      <c r="M293" s="185" t="n">
        <v>0.53</v>
      </c>
      <c r="N293" s="101" t="inlineStr">
        <is>
          <t>C</t>
        </is>
      </c>
      <c r="O293" s="186" t="inlineStr">
        <is>
          <t>2180-4445-----------</t>
        </is>
      </c>
      <c r="P293" s="186" t="n">
        <v>377.5</v>
      </c>
      <c r="Q293" s="101" t="n"/>
      <c r="R293" s="101" t="inlineStr"/>
      <c r="S293" s="101" t="n"/>
      <c r="T293" s="186" t="n">
        <v>367</v>
      </c>
      <c r="U293" s="187" t="n">
        <v>864.59695</v>
      </c>
      <c r="V293" s="186" t="n">
        <v>-10.5</v>
      </c>
      <c r="W293" s="192" t="n">
        <v>45351</v>
      </c>
      <c r="X293" s="101" t="inlineStr"/>
      <c r="Y293" s="186" t="n">
        <v>10.5</v>
      </c>
      <c r="Z293" s="187" t="n">
        <v>24.736425</v>
      </c>
      <c r="AA293" s="189" t="n"/>
      <c r="AB293" s="189" t="n"/>
    </row>
    <row r="294" ht="18" customHeight="1">
      <c r="A294" s="107" t="n">
        <v>291</v>
      </c>
      <c r="B294" s="143">
        <f>I294&amp;"x"&amp;J294</f>
        <v/>
      </c>
      <c r="C294" s="101" t="inlineStr">
        <is>
          <t>|0200236211|19.10|0.00|1.200|0.0005581NBC</t>
        </is>
      </c>
      <c r="D294" s="101" t="inlineStr">
        <is>
          <t>|0200236211|19.10|0.00|1.200|0.000</t>
        </is>
      </c>
      <c r="E294" s="101" t="inlineStr">
        <is>
          <t>|KMV|||||||||||</t>
        </is>
      </c>
      <c r="F294" s="101" t="inlineStr">
        <is>
          <t>STKMHT590</t>
        </is>
      </c>
      <c r="G294" s="101" t="inlineStr">
        <is>
          <t>NBC</t>
        </is>
      </c>
      <c r="H294" s="101" t="inlineStr">
        <is>
          <t>C</t>
        </is>
      </c>
      <c r="I294" s="101" t="inlineStr">
        <is>
          <t>19.1</t>
        </is>
      </c>
      <c r="J294" s="101" t="inlineStr">
        <is>
          <t>0.00</t>
        </is>
      </c>
      <c r="K294" s="101" t="inlineStr">
        <is>
          <t>1.20</t>
        </is>
      </c>
      <c r="L294" s="101" t="inlineStr">
        <is>
          <t>5581</t>
        </is>
      </c>
      <c r="M294" s="185" t="n">
        <v>0.53</v>
      </c>
      <c r="N294" s="101" t="inlineStr">
        <is>
          <t>P/E</t>
        </is>
      </c>
      <c r="O294" s="186" t="inlineStr">
        <is>
          <t>5581-916-----------</t>
        </is>
      </c>
      <c r="P294" s="186" t="n">
        <v>533.3333333333334</v>
      </c>
      <c r="Q294" s="101" t="n"/>
      <c r="R294" s="101" t="inlineStr"/>
      <c r="S294" s="101" t="n"/>
      <c r="T294" s="186" t="n">
        <v>177</v>
      </c>
      <c r="U294" s="187" t="n">
        <v>523.55361</v>
      </c>
      <c r="V294" s="186" t="n">
        <v>-89.66666666666669</v>
      </c>
      <c r="W294" s="188" t="n">
        <v>45322</v>
      </c>
      <c r="X294" s="101" t="inlineStr"/>
      <c r="Y294" s="186" t="n">
        <v>356.3333333333334</v>
      </c>
      <c r="Z294" s="187" t="n">
        <v>1054.009056666667</v>
      </c>
      <c r="AA294" s="189" t="n"/>
      <c r="AB294" s="189" t="n"/>
    </row>
    <row r="295" ht="18" customHeight="1">
      <c r="A295" s="107" t="n">
        <v>292</v>
      </c>
      <c r="B295" s="143">
        <f>I295&amp;"x"&amp;J295</f>
        <v/>
      </c>
      <c r="C295" s="101" t="inlineStr">
        <is>
          <t>|0200236211|19.10|0.00|1.200|0.0005941NBC</t>
        </is>
      </c>
      <c r="D295" s="101" t="inlineStr">
        <is>
          <t>|0200236211|19.10|0.00|1.200|0.000</t>
        </is>
      </c>
      <c r="E295" s="101" t="inlineStr">
        <is>
          <t>|KMV|||||||||||</t>
        </is>
      </c>
      <c r="F295" s="101" t="inlineStr">
        <is>
          <t>STKMHT590</t>
        </is>
      </c>
      <c r="G295" s="101" t="inlineStr">
        <is>
          <t>NBC</t>
        </is>
      </c>
      <c r="H295" s="101" t="inlineStr">
        <is>
          <t>C</t>
        </is>
      </c>
      <c r="I295" s="101" t="inlineStr">
        <is>
          <t>19.1</t>
        </is>
      </c>
      <c r="J295" s="101" t="inlineStr">
        <is>
          <t>0.00</t>
        </is>
      </c>
      <c r="K295" s="101" t="inlineStr">
        <is>
          <t>1.20</t>
        </is>
      </c>
      <c r="L295" s="101" t="inlineStr">
        <is>
          <t>5941</t>
        </is>
      </c>
      <c r="M295" s="185" t="n">
        <v>0.53</v>
      </c>
      <c r="N295" s="101" t="inlineStr">
        <is>
          <t>P/E</t>
        </is>
      </c>
      <c r="O295" s="186" t="inlineStr">
        <is>
          <t>5941-650-----------</t>
        </is>
      </c>
      <c r="P295" s="186" t="n">
        <v>213.7777777777778</v>
      </c>
      <c r="Q295" s="101" t="n"/>
      <c r="R295" s="101" t="inlineStr"/>
      <c r="S295" s="101" t="n"/>
      <c r="T295" s="186" t="n">
        <v>160</v>
      </c>
      <c r="U295" s="187" t="n">
        <v>503.7968</v>
      </c>
      <c r="V295" s="186" t="n">
        <v>-53.77777777777777</v>
      </c>
      <c r="W295" s="188" t="n">
        <v>45351</v>
      </c>
      <c r="X295" s="101" t="inlineStr"/>
      <c r="Y295" s="186" t="n">
        <v>53.77777777777777</v>
      </c>
      <c r="Z295" s="187" t="n">
        <v>169.3317022222222</v>
      </c>
      <c r="AA295" s="189" t="n"/>
      <c r="AB295" s="189" t="n"/>
    </row>
    <row r="296" ht="18" customHeight="1">
      <c r="A296" s="107" t="n">
        <v>293</v>
      </c>
      <c r="B296" s="143">
        <f>I296&amp;"x"&amp;J296</f>
        <v/>
      </c>
      <c r="C296" s="101" t="inlineStr">
        <is>
          <t>|0200226240|19.10|0.00|1.500|0.0005826NBC</t>
        </is>
      </c>
      <c r="D296" s="101" t="inlineStr">
        <is>
          <t>|0200226240|19.10|0.00|1.500|0.000</t>
        </is>
      </c>
      <c r="E296" s="101" t="inlineStr">
        <is>
          <t>KMV||||||||||||</t>
        </is>
      </c>
      <c r="F296" s="101" t="inlineStr">
        <is>
          <t>STKMHT590</t>
        </is>
      </c>
      <c r="G296" s="101" t="inlineStr">
        <is>
          <t>NBC</t>
        </is>
      </c>
      <c r="H296" s="101" t="inlineStr">
        <is>
          <t>P</t>
        </is>
      </c>
      <c r="I296" s="101" t="inlineStr">
        <is>
          <t>19.1</t>
        </is>
      </c>
      <c r="J296" s="101" t="inlineStr">
        <is>
          <t>0.00</t>
        </is>
      </c>
      <c r="K296" s="101" t="inlineStr">
        <is>
          <t>1.50</t>
        </is>
      </c>
      <c r="L296" s="101" t="inlineStr">
        <is>
          <t>5826</t>
        </is>
      </c>
      <c r="M296" s="185" t="n">
        <v>0.651</v>
      </c>
      <c r="N296" s="101" t="inlineStr">
        <is>
          <t>C</t>
        </is>
      </c>
      <c r="O296" s="186" t="inlineStr">
        <is>
          <t>521-5826-----------</t>
        </is>
      </c>
      <c r="P296" s="186" t="n">
        <v>63.72727272727272</v>
      </c>
      <c r="Q296" s="101" t="n"/>
      <c r="R296" s="101" t="inlineStr"/>
      <c r="S296" s="101" t="n"/>
      <c r="T296" s="186" t="n">
        <v>196</v>
      </c>
      <c r="U296" s="187" t="n">
        <v>743.374296</v>
      </c>
      <c r="V296" s="186" t="e">
        <v>#N/A</v>
      </c>
      <c r="W296" s="188" t="inlineStr"/>
      <c r="X296" s="101" t="inlineStr"/>
      <c r="Y296" s="186" t="n">
        <v>0</v>
      </c>
      <c r="Z296" s="187" t="n">
        <v>0</v>
      </c>
      <c r="AA296" s="189" t="n"/>
      <c r="AB296" s="189" t="n"/>
    </row>
    <row r="297" ht="18" customHeight="1">
      <c r="A297" s="107" t="n">
        <v>294</v>
      </c>
      <c r="B297" s="143">
        <f>I297&amp;"x"&amp;J297</f>
        <v/>
      </c>
      <c r="C297" s="101" t="inlineStr">
        <is>
          <t>|0200226240|19.10|0.00|1.600|0.0006031NBC</t>
        </is>
      </c>
      <c r="D297" s="101" t="inlineStr">
        <is>
          <t>|0200226240|19.10|0.00|1.600|0.000</t>
        </is>
      </c>
      <c r="E297" s="101" t="inlineStr">
        <is>
          <t>KMV||||||||||||</t>
        </is>
      </c>
      <c r="F297" s="101" t="inlineStr">
        <is>
          <t>STKMHT590</t>
        </is>
      </c>
      <c r="G297" s="101" t="inlineStr">
        <is>
          <t>NBC</t>
        </is>
      </c>
      <c r="H297" s="101" t="inlineStr">
        <is>
          <t>P</t>
        </is>
      </c>
      <c r="I297" s="101" t="inlineStr">
        <is>
          <t>19.1</t>
        </is>
      </c>
      <c r="J297" s="101" t="inlineStr">
        <is>
          <t>0.00</t>
        </is>
      </c>
      <c r="K297" s="101" t="inlineStr">
        <is>
          <t>1.60</t>
        </is>
      </c>
      <c r="L297" s="101" t="inlineStr">
        <is>
          <t>6031</t>
        </is>
      </c>
      <c r="M297" s="185" t="n">
        <v>0.6899999999999999</v>
      </c>
      <c r="N297" s="101" t="inlineStr">
        <is>
          <t>C</t>
        </is>
      </c>
      <c r="O297" s="186" t="inlineStr">
        <is>
          <t>236-6031-----------</t>
        </is>
      </c>
      <c r="P297" s="186" t="n">
        <v>0</v>
      </c>
      <c r="Q297" s="101" t="n"/>
      <c r="R297" s="101" t="inlineStr"/>
      <c r="S297" s="101" t="n"/>
      <c r="T297" s="186" t="n">
        <v>96</v>
      </c>
      <c r="U297" s="187" t="n">
        <v>399.49344</v>
      </c>
      <c r="V297" s="186" t="e">
        <v>#N/A</v>
      </c>
      <c r="W297" s="192" t="inlineStr"/>
      <c r="X297" s="101" t="inlineStr"/>
      <c r="Y297" s="186" t="n">
        <v>0</v>
      </c>
      <c r="Z297" s="187" t="n">
        <v>0</v>
      </c>
      <c r="AA297" s="189" t="n"/>
      <c r="AB297" s="189" t="n"/>
    </row>
    <row r="298" ht="18" customHeight="1">
      <c r="A298" s="107" t="n">
        <v>295</v>
      </c>
      <c r="B298" s="143">
        <f>I298&amp;"x"&amp;J298</f>
        <v/>
      </c>
      <c r="C298" s="101" t="inlineStr">
        <is>
          <t>|0200226240|19.10|0.00|1.600|0.0005731NBC</t>
        </is>
      </c>
      <c r="D298" s="101" t="inlineStr">
        <is>
          <t>|0200226240|19.10|0.00|1.600|0.000</t>
        </is>
      </c>
      <c r="E298" s="101" t="inlineStr">
        <is>
          <t>KMV||KMV||||||||||</t>
        </is>
      </c>
      <c r="F298" s="101" t="inlineStr">
        <is>
          <t>STKMHT590</t>
        </is>
      </c>
      <c r="G298" s="101" t="inlineStr">
        <is>
          <t>NBC</t>
        </is>
      </c>
      <c r="H298" s="101" t="inlineStr">
        <is>
          <t>P</t>
        </is>
      </c>
      <c r="I298" s="101" t="inlineStr">
        <is>
          <t>19.1</t>
        </is>
      </c>
      <c r="J298" s="101" t="inlineStr">
        <is>
          <t>0.00</t>
        </is>
      </c>
      <c r="K298" s="101" t="inlineStr">
        <is>
          <t>1.60</t>
        </is>
      </c>
      <c r="L298" s="101" t="inlineStr">
        <is>
          <t>5731</t>
        </is>
      </c>
      <c r="M298" s="185" t="n">
        <v>0.6899999999999999</v>
      </c>
      <c r="N298" s="101" t="inlineStr">
        <is>
          <t>C</t>
        </is>
      </c>
      <c r="O298" s="186" t="inlineStr">
        <is>
          <t>296-5731-1745----------</t>
        </is>
      </c>
      <c r="P298" s="186" t="n">
        <v>100.4210526315789</v>
      </c>
      <c r="Q298" s="101" t="n"/>
      <c r="R298" s="101" t="inlineStr"/>
      <c r="S298" s="101" t="n"/>
      <c r="T298" s="186" t="n">
        <v>282</v>
      </c>
      <c r="U298" s="187" t="n">
        <v>1115.13798</v>
      </c>
      <c r="V298" s="186" t="e">
        <v>#N/A</v>
      </c>
      <c r="W298" s="188" t="inlineStr"/>
      <c r="X298" s="101" t="inlineStr"/>
      <c r="Y298" s="186" t="n">
        <v>0</v>
      </c>
      <c r="Z298" s="187" t="n">
        <v>0</v>
      </c>
      <c r="AA298" s="189" t="n"/>
      <c r="AB298" s="189" t="n"/>
    </row>
    <row r="299" ht="18" customHeight="1">
      <c r="A299" s="107" t="n">
        <v>296</v>
      </c>
      <c r="B299" s="143">
        <f>I299&amp;"x"&amp;J299</f>
        <v/>
      </c>
      <c r="C299" s="101" t="inlineStr">
        <is>
          <t>|0200226240|19.10|0.00|1.600|0.0005921NBC</t>
        </is>
      </c>
      <c r="D299" s="101" t="inlineStr">
        <is>
          <t>|0200226240|19.10|0.00|1.600|0.000</t>
        </is>
      </c>
      <c r="E299" s="101" t="inlineStr">
        <is>
          <t>KMV||||||||||||</t>
        </is>
      </c>
      <c r="F299" s="101" t="inlineStr">
        <is>
          <t>STKMHT590</t>
        </is>
      </c>
      <c r="G299" s="101" t="inlineStr">
        <is>
          <t>NBC</t>
        </is>
      </c>
      <c r="H299" s="101" t="inlineStr">
        <is>
          <t>P</t>
        </is>
      </c>
      <c r="I299" s="101" t="inlineStr">
        <is>
          <t>19.1</t>
        </is>
      </c>
      <c r="J299" s="101" t="inlineStr">
        <is>
          <t>0.00</t>
        </is>
      </c>
      <c r="K299" s="101" t="inlineStr">
        <is>
          <t>1.60</t>
        </is>
      </c>
      <c r="L299" s="101" t="inlineStr">
        <is>
          <t>5921</t>
        </is>
      </c>
      <c r="M299" s="185" t="n">
        <v>0.6899999999999999</v>
      </c>
      <c r="N299" s="101" t="inlineStr">
        <is>
          <t>C</t>
        </is>
      </c>
      <c r="O299" s="186" t="inlineStr">
        <is>
          <t>306-5921-----------</t>
        </is>
      </c>
      <c r="P299" s="186" t="n">
        <v>100.0526315789474</v>
      </c>
      <c r="Q299" s="101" t="n"/>
      <c r="R299" s="101" t="inlineStr"/>
      <c r="S299" s="101" t="n"/>
      <c r="T299" s="186" t="n">
        <v>253</v>
      </c>
      <c r="U299" s="187" t="n">
        <v>1033.62897</v>
      </c>
      <c r="V299" s="186" t="e">
        <v>#N/A</v>
      </c>
      <c r="W299" s="192" t="inlineStr"/>
      <c r="X299" s="101" t="inlineStr"/>
      <c r="Y299" s="186" t="n">
        <v>0</v>
      </c>
      <c r="Z299" s="187" t="n">
        <v>0</v>
      </c>
      <c r="AA299" s="189" t="n"/>
      <c r="AB299" s="189" t="n"/>
    </row>
    <row r="300" ht="18" customHeight="1">
      <c r="A300" s="107" t="n">
        <v>297</v>
      </c>
      <c r="B300" s="143">
        <f>I300&amp;"x"&amp;J300</f>
        <v/>
      </c>
      <c r="C300" s="101" t="inlineStr">
        <is>
          <t>|0200226240|19.10|0.00|1.600|0.0005887NBC</t>
        </is>
      </c>
      <c r="D300" s="101" t="inlineStr">
        <is>
          <t>|0200226240|19.10|0.00|1.600|0.000</t>
        </is>
      </c>
      <c r="E300" s="101" t="inlineStr">
        <is>
          <t>KMV||||||||||||</t>
        </is>
      </c>
      <c r="F300" s="101" t="inlineStr">
        <is>
          <t>STKMHT590</t>
        </is>
      </c>
      <c r="G300" s="101" t="inlineStr">
        <is>
          <t>NBC</t>
        </is>
      </c>
      <c r="H300" s="101" t="inlineStr">
        <is>
          <t>P</t>
        </is>
      </c>
      <c r="I300" s="101" t="inlineStr">
        <is>
          <t>19.1</t>
        </is>
      </c>
      <c r="J300" s="101" t="inlineStr">
        <is>
          <t>0.00</t>
        </is>
      </c>
      <c r="K300" s="101" t="inlineStr">
        <is>
          <t>1.60</t>
        </is>
      </c>
      <c r="L300" s="101" t="inlineStr">
        <is>
          <t>5887</t>
        </is>
      </c>
      <c r="M300" s="185" t="n">
        <v>0.6899999999999999</v>
      </c>
      <c r="N300" s="101" t="inlineStr">
        <is>
          <t>C</t>
        </is>
      </c>
      <c r="O300" s="186" t="inlineStr">
        <is>
          <t>362-5887-----------</t>
        </is>
      </c>
      <c r="P300" s="186" t="n">
        <v>140</v>
      </c>
      <c r="Q300" s="101" t="n"/>
      <c r="R300" s="101" t="inlineStr"/>
      <c r="S300" s="101" t="n"/>
      <c r="T300" s="186" t="n">
        <v>119</v>
      </c>
      <c r="U300" s="187" t="n">
        <v>483.38157</v>
      </c>
      <c r="V300" s="186" t="n">
        <v>-21</v>
      </c>
      <c r="W300" s="192" t="n">
        <v>45322</v>
      </c>
      <c r="X300" s="101" t="inlineStr"/>
      <c r="Y300" s="186" t="n">
        <v>21</v>
      </c>
      <c r="Z300" s="187" t="n">
        <v>85.30262999999999</v>
      </c>
      <c r="AA300" s="189" t="n"/>
      <c r="AB300" s="189" t="n"/>
    </row>
    <row r="301" ht="18" customHeight="1">
      <c r="A301" s="107" t="n">
        <v>298</v>
      </c>
      <c r="B301" s="143">
        <f>I301&amp;"x"&amp;J301</f>
        <v/>
      </c>
      <c r="C301" s="101" t="inlineStr">
        <is>
          <t>|0200226240|19.10|0.00|1.600|0.0005791NBC</t>
        </is>
      </c>
      <c r="D301" s="101" t="inlineStr">
        <is>
          <t>|0200226240|19.10|0.00|1.600|0.000</t>
        </is>
      </c>
      <c r="E301" s="101" t="inlineStr">
        <is>
          <t>KMV||||||||||||</t>
        </is>
      </c>
      <c r="F301" s="101" t="inlineStr">
        <is>
          <t>STKMHT590</t>
        </is>
      </c>
      <c r="G301" s="101" t="inlineStr">
        <is>
          <t>NBC</t>
        </is>
      </c>
      <c r="H301" s="101" t="inlineStr">
        <is>
          <t>P</t>
        </is>
      </c>
      <c r="I301" s="101" t="inlineStr">
        <is>
          <t>19.1</t>
        </is>
      </c>
      <c r="J301" s="101" t="inlineStr">
        <is>
          <t>0.00</t>
        </is>
      </c>
      <c r="K301" s="101" t="inlineStr">
        <is>
          <t>1.60</t>
        </is>
      </c>
      <c r="L301" s="101" t="inlineStr">
        <is>
          <t>5791</t>
        </is>
      </c>
      <c r="M301" s="185" t="n">
        <v>0.6899999999999999</v>
      </c>
      <c r="N301" s="101" t="inlineStr">
        <is>
          <t>C</t>
        </is>
      </c>
      <c r="O301" s="186" t="inlineStr">
        <is>
          <t>380-5791-----------</t>
        </is>
      </c>
      <c r="P301" s="186" t="n">
        <v>150</v>
      </c>
      <c r="Q301" s="101" t="n"/>
      <c r="R301" s="101" t="inlineStr"/>
      <c r="S301" s="101" t="n"/>
      <c r="T301" s="186" t="n">
        <v>113</v>
      </c>
      <c r="U301" s="187" t="n">
        <v>451.5242699999999</v>
      </c>
      <c r="V301" s="186" t="n">
        <v>-37</v>
      </c>
      <c r="W301" s="192" t="n">
        <v>45322</v>
      </c>
      <c r="X301" s="101" t="inlineStr"/>
      <c r="Y301" s="186" t="n">
        <v>37</v>
      </c>
      <c r="Z301" s="187" t="n">
        <v>147.84423</v>
      </c>
      <c r="AA301" s="189" t="n"/>
      <c r="AB301" s="189" t="n"/>
    </row>
    <row r="302" ht="18" customHeight="1">
      <c r="A302" s="107" t="n">
        <v>299</v>
      </c>
      <c r="B302" s="143">
        <f>I302&amp;"x"&amp;J302</f>
        <v/>
      </c>
      <c r="C302" s="101" t="inlineStr">
        <is>
          <t>|0200226240|19.10|0.00|2.000|0.0005911NBC</t>
        </is>
      </c>
      <c r="D302" s="101" t="inlineStr">
        <is>
          <t>|0200226240|19.10|0.00|2.000|0.000</t>
        </is>
      </c>
      <c r="E302" s="101" t="inlineStr">
        <is>
          <t>KMV||||||||||||</t>
        </is>
      </c>
      <c r="F302" s="101" t="inlineStr">
        <is>
          <t>STKMHT590</t>
        </is>
      </c>
      <c r="G302" s="101" t="inlineStr">
        <is>
          <t>NBC</t>
        </is>
      </c>
      <c r="H302" s="101" t="inlineStr">
        <is>
          <t>P</t>
        </is>
      </c>
      <c r="I302" s="101" t="inlineStr">
        <is>
          <t>19.1</t>
        </is>
      </c>
      <c r="J302" s="101" t="inlineStr">
        <is>
          <t>0.00</t>
        </is>
      </c>
      <c r="K302" s="101" t="inlineStr">
        <is>
          <t>2.00</t>
        </is>
      </c>
      <c r="L302" s="101" t="inlineStr">
        <is>
          <t>5911</t>
        </is>
      </c>
      <c r="M302" s="185" t="n">
        <v>0.843</v>
      </c>
      <c r="N302" s="101" t="inlineStr">
        <is>
          <t>C</t>
        </is>
      </c>
      <c r="O302" s="186" t="inlineStr">
        <is>
          <t>276-5911-----------</t>
        </is>
      </c>
      <c r="P302" s="186" t="n">
        <v>179.1428571428571</v>
      </c>
      <c r="Q302" s="101" t="n"/>
      <c r="R302" s="101" t="inlineStr"/>
      <c r="S302" s="101" t="n"/>
      <c r="T302" s="186" t="n">
        <v>116</v>
      </c>
      <c r="U302" s="187" t="n">
        <v>578.024868</v>
      </c>
      <c r="V302" s="186" t="n">
        <v>-63.14285714285714</v>
      </c>
      <c r="W302" s="188" t="n">
        <v>45351</v>
      </c>
      <c r="X302" s="101" t="inlineStr"/>
      <c r="Y302" s="186" t="n">
        <v>63.14285714285714</v>
      </c>
      <c r="Z302" s="187" t="n">
        <v>314.6391522857142</v>
      </c>
      <c r="AA302" s="189" t="n"/>
      <c r="AB302" s="189" t="n"/>
    </row>
    <row r="303" ht="18" customHeight="1">
      <c r="A303" s="107" t="n">
        <v>300</v>
      </c>
      <c r="B303" s="143">
        <f>I303&amp;"x"&amp;J303</f>
        <v/>
      </c>
      <c r="C303" s="101" t="inlineStr">
        <is>
          <t>|0200226240|19.10|0.00|2.000|0.0005772NBC</t>
        </is>
      </c>
      <c r="D303" s="101" t="inlineStr">
        <is>
          <t>|0200226240|19.10|0.00|2.000|0.000</t>
        </is>
      </c>
      <c r="E303" s="101" t="inlineStr">
        <is>
          <t>|KMV|||||||||||</t>
        </is>
      </c>
      <c r="F303" s="101" t="inlineStr">
        <is>
          <t>STKMHT590</t>
        </is>
      </c>
      <c r="G303" s="101" t="inlineStr">
        <is>
          <t>NBC</t>
        </is>
      </c>
      <c r="H303" s="101" t="inlineStr">
        <is>
          <t>P</t>
        </is>
      </c>
      <c r="I303" s="101" t="inlineStr">
        <is>
          <t>19.1</t>
        </is>
      </c>
      <c r="J303" s="101" t="inlineStr">
        <is>
          <t>0.00</t>
        </is>
      </c>
      <c r="K303" s="101" t="inlineStr">
        <is>
          <t>2.00</t>
        </is>
      </c>
      <c r="L303" s="101" t="inlineStr">
        <is>
          <t>5772</t>
        </is>
      </c>
      <c r="M303" s="185" t="n">
        <v>0.843</v>
      </c>
      <c r="N303" s="101" t="inlineStr">
        <is>
          <t>P/E</t>
        </is>
      </c>
      <c r="O303" s="186" t="inlineStr">
        <is>
          <t>5772-634-----------</t>
        </is>
      </c>
      <c r="P303" s="186" t="n">
        <v>426.1111111111111</v>
      </c>
      <c r="Q303" s="101" t="n"/>
      <c r="R303" s="101" t="inlineStr"/>
      <c r="S303" s="101" t="n"/>
      <c r="T303" s="186" t="n">
        <v>308</v>
      </c>
      <c r="U303" s="187" t="n">
        <v>1498.665168</v>
      </c>
      <c r="V303" s="186" t="n">
        <v>-118.1111111111111</v>
      </c>
      <c r="W303" s="188" t="n">
        <v>45351</v>
      </c>
      <c r="X303" s="101" t="inlineStr"/>
      <c r="Y303" s="186" t="n">
        <v>118.1111111111111</v>
      </c>
      <c r="Z303" s="187" t="n">
        <v>574.7045719999998</v>
      </c>
      <c r="AA303" s="189" t="n"/>
      <c r="AB303" s="189" t="n"/>
    </row>
    <row r="304" ht="18" customHeight="1">
      <c r="A304" s="107" t="n">
        <v>301</v>
      </c>
      <c r="B304" s="143">
        <f>I304&amp;"x"&amp;J304</f>
        <v/>
      </c>
      <c r="C304" s="101" t="inlineStr">
        <is>
          <t>|0200226240|22.20|0.00|1.600|0.0006029NBC</t>
        </is>
      </c>
      <c r="D304" s="101" t="inlineStr">
        <is>
          <t>|0200226240|22.20|0.00|1.600|0.000</t>
        </is>
      </c>
      <c r="E304" s="101" t="inlineStr">
        <is>
          <t>KMV|KMV|||||||||||</t>
        </is>
      </c>
      <c r="F304" s="101" t="inlineStr">
        <is>
          <t>STKMHT590</t>
        </is>
      </c>
      <c r="G304" s="101" t="inlineStr">
        <is>
          <t>NBC</t>
        </is>
      </c>
      <c r="H304" s="101" t="inlineStr">
        <is>
          <t>P</t>
        </is>
      </c>
      <c r="I304" s="101" t="inlineStr">
        <is>
          <t>22.2</t>
        </is>
      </c>
      <c r="J304" s="101" t="inlineStr">
        <is>
          <t>0.00</t>
        </is>
      </c>
      <c r="K304" s="101" t="inlineStr">
        <is>
          <t>1.60</t>
        </is>
      </c>
      <c r="L304" s="101" t="inlineStr">
        <is>
          <t>6029</t>
        </is>
      </c>
      <c r="M304" s="185" t="n">
        <v>0.8129999999999999</v>
      </c>
      <c r="N304" s="101" t="inlineStr">
        <is>
          <t>C</t>
        </is>
      </c>
      <c r="O304" s="186" t="inlineStr">
        <is>
          <t>210-348-6029----------</t>
        </is>
      </c>
      <c r="P304" s="186" t="n">
        <v>360.6653144016227</v>
      </c>
      <c r="Q304" s="101" t="n"/>
      <c r="R304" s="101" t="inlineStr"/>
      <c r="S304" s="101" t="n"/>
      <c r="T304" s="186" t="n">
        <v>279</v>
      </c>
      <c r="U304" s="187" t="n">
        <v>1367.539983</v>
      </c>
      <c r="V304" s="186" t="n">
        <v>-81.66531440162271</v>
      </c>
      <c r="W304" s="192" t="n">
        <v>45351</v>
      </c>
      <c r="X304" s="101" t="inlineStr"/>
      <c r="Y304" s="186" t="n">
        <v>81.66531440162271</v>
      </c>
      <c r="Z304" s="187" t="n">
        <v>400.2888267687626</v>
      </c>
      <c r="AA304" s="189" t="n"/>
      <c r="AB304" s="189" t="n"/>
    </row>
    <row r="305" ht="18" customHeight="1">
      <c r="A305" s="107" t="n">
        <v>302</v>
      </c>
      <c r="B305" s="143">
        <f>I305&amp;"x"&amp;J305</f>
        <v/>
      </c>
      <c r="C305" s="101" t="inlineStr">
        <is>
          <t>|0200226240|22.20|0.00|1.600|0.0005400IBC</t>
        </is>
      </c>
      <c r="D305" s="101" t="inlineStr">
        <is>
          <t>|0200226240|22.20|0.00|1.600|0.000</t>
        </is>
      </c>
      <c r="E305" s="101" t="inlineStr">
        <is>
          <t>SHVN||||||||||||</t>
        </is>
      </c>
      <c r="F305" s="101" t="inlineStr">
        <is>
          <t>STKMHT590</t>
        </is>
      </c>
      <c r="G305" s="101" t="inlineStr">
        <is>
          <t>IBC</t>
        </is>
      </c>
      <c r="H305" s="101" t="inlineStr">
        <is>
          <t>P</t>
        </is>
      </c>
      <c r="I305" s="101" t="inlineStr">
        <is>
          <t>22.2</t>
        </is>
      </c>
      <c r="J305" s="101" t="inlineStr">
        <is>
          <t>0.00</t>
        </is>
      </c>
      <c r="K305" s="101" t="inlineStr">
        <is>
          <t>1.60</t>
        </is>
      </c>
      <c r="L305" s="101" t="inlineStr">
        <is>
          <t>5400</t>
        </is>
      </c>
      <c r="M305" s="185" t="n">
        <v>0.8129999999999999</v>
      </c>
      <c r="N305" s="101" t="inlineStr">
        <is>
          <t>P/E</t>
        </is>
      </c>
      <c r="O305" s="186" t="inlineStr">
        <is>
          <t>5400------------</t>
        </is>
      </c>
      <c r="P305" s="186" t="n">
        <v>265</v>
      </c>
      <c r="Q305" s="101" t="n"/>
      <c r="R305" s="101" t="inlineStr"/>
      <c r="S305" s="101" t="n"/>
      <c r="T305" s="186" t="n">
        <v>221</v>
      </c>
      <c r="U305" s="187" t="n">
        <v>970.2342</v>
      </c>
      <c r="V305" s="186" t="n">
        <v>-44</v>
      </c>
      <c r="W305" s="188" t="n">
        <v>45351</v>
      </c>
      <c r="X305" s="101" t="inlineStr"/>
      <c r="Y305" s="186" t="n">
        <v>44</v>
      </c>
      <c r="Z305" s="187" t="n">
        <v>193.1688</v>
      </c>
      <c r="AA305" s="189" t="n"/>
      <c r="AB305" s="189" t="n"/>
    </row>
    <row r="306" ht="18" customHeight="1">
      <c r="A306" s="107" t="n">
        <v>303</v>
      </c>
      <c r="B306" s="143">
        <f>I306&amp;"x"&amp;J306</f>
        <v/>
      </c>
      <c r="C306" s="101" t="inlineStr">
        <is>
          <t>|0200226240|22.20|0.00|2.300|0.0006262NBC</t>
        </is>
      </c>
      <c r="D306" s="101" t="inlineStr">
        <is>
          <t>|0200226240|22.20|0.00|2.300|0.000</t>
        </is>
      </c>
      <c r="E306" s="101" t="inlineStr">
        <is>
          <t>KMV||||||||||||</t>
        </is>
      </c>
      <c r="F306" s="101" t="inlineStr">
        <is>
          <t>STKMHT590</t>
        </is>
      </c>
      <c r="G306" s="101" t="inlineStr">
        <is>
          <t>NBC</t>
        </is>
      </c>
      <c r="H306" s="101" t="inlineStr">
        <is>
          <t>P</t>
        </is>
      </c>
      <c r="I306" s="101" t="inlineStr">
        <is>
          <t>22.2</t>
        </is>
      </c>
      <c r="J306" s="101" t="inlineStr">
        <is>
          <t>0.00</t>
        </is>
      </c>
      <c r="K306" s="101" t="inlineStr">
        <is>
          <t>2.30</t>
        </is>
      </c>
      <c r="L306" s="101" t="inlineStr">
        <is>
          <t>6262</t>
        </is>
      </c>
      <c r="M306" s="185" t="n">
        <v>1.129</v>
      </c>
      <c r="N306" s="101" t="inlineStr">
        <is>
          <t>C</t>
        </is>
      </c>
      <c r="O306" s="186" t="inlineStr">
        <is>
          <t>1030-1031.5-6262----------</t>
        </is>
      </c>
      <c r="P306" s="186" t="n">
        <v>0</v>
      </c>
      <c r="Q306" s="101" t="n"/>
      <c r="R306" s="101" t="inlineStr"/>
      <c r="S306" s="101" t="n"/>
      <c r="T306" s="186" t="n">
        <v>123</v>
      </c>
      <c r="U306" s="187" t="n">
        <v>869.585154</v>
      </c>
      <c r="V306" s="186" t="e">
        <v>#N/A</v>
      </c>
      <c r="W306" s="192" t="inlineStr"/>
      <c r="X306" s="101" t="inlineStr"/>
      <c r="Y306" s="186" t="n">
        <v>0</v>
      </c>
      <c r="Z306" s="187" t="n">
        <v>0</v>
      </c>
      <c r="AA306" s="189" t="n"/>
      <c r="AB306" s="189" t="n"/>
    </row>
    <row r="307" ht="18" customHeight="1">
      <c r="A307" s="107" t="n">
        <v>304</v>
      </c>
      <c r="B307" s="143">
        <f>I307&amp;"x"&amp;J307</f>
        <v/>
      </c>
      <c r="C307" s="101" t="inlineStr">
        <is>
          <t>|0200226240|22.20|0.00|2.300|0.0006253NBC</t>
        </is>
      </c>
      <c r="D307" s="101" t="inlineStr">
        <is>
          <t>|0200226240|22.20|0.00|2.300|0.000</t>
        </is>
      </c>
      <c r="E307" s="101" t="inlineStr">
        <is>
          <t>KMV|KMV|SHVN||||||||||</t>
        </is>
      </c>
      <c r="F307" s="101" t="inlineStr">
        <is>
          <t>STKMHT590</t>
        </is>
      </c>
      <c r="G307" s="101" t="inlineStr">
        <is>
          <t>NBC</t>
        </is>
      </c>
      <c r="H307" s="101" t="inlineStr">
        <is>
          <t>P</t>
        </is>
      </c>
      <c r="I307" s="101" t="inlineStr">
        <is>
          <t>22.2</t>
        </is>
      </c>
      <c r="J307" s="101" t="inlineStr">
        <is>
          <t>0.00</t>
        </is>
      </c>
      <c r="K307" s="101" t="inlineStr">
        <is>
          <t>2.30</t>
        </is>
      </c>
      <c r="L307" s="101" t="inlineStr">
        <is>
          <t>6253</t>
        </is>
      </c>
      <c r="M307" s="185" t="n">
        <v>1.129</v>
      </c>
      <c r="N307" s="101" t="inlineStr">
        <is>
          <t>C</t>
        </is>
      </c>
      <c r="O307" s="186" t="inlineStr">
        <is>
          <t>188-619-6253----------</t>
        </is>
      </c>
      <c r="P307" s="186" t="n">
        <v>75.66666666666666</v>
      </c>
      <c r="Q307" s="101" t="n"/>
      <c r="R307" s="101" t="inlineStr"/>
      <c r="S307" s="101" t="n"/>
      <c r="T307" s="186" t="n">
        <v>243</v>
      </c>
      <c r="U307" s="187" t="n">
        <v>1715.491791</v>
      </c>
      <c r="V307" s="186" t="e">
        <v>#N/A</v>
      </c>
      <c r="W307" s="192" t="inlineStr"/>
      <c r="X307" s="101" t="inlineStr"/>
      <c r="Y307" s="186" t="n">
        <v>0</v>
      </c>
      <c r="Z307" s="187" t="n">
        <v>0</v>
      </c>
      <c r="AA307" s="189" t="n"/>
      <c r="AB307" s="189" t="n"/>
    </row>
    <row r="308" ht="18" customHeight="1">
      <c r="A308" s="107" t="n">
        <v>305</v>
      </c>
      <c r="B308" s="143">
        <f>I308&amp;"x"&amp;J308</f>
        <v/>
      </c>
      <c r="C308" s="101" t="inlineStr">
        <is>
          <t>|0200226240|22.20|0.00|2.000|0.0006229NBC</t>
        </is>
      </c>
      <c r="D308" s="101" t="inlineStr">
        <is>
          <t>|0200226240|22.20|0.00|2.000|0.000</t>
        </is>
      </c>
      <c r="E308" s="101" t="inlineStr">
        <is>
          <t>KMV|KMV|KMV|KMV|||||||||</t>
        </is>
      </c>
      <c r="F308" s="101" t="inlineStr">
        <is>
          <t>STKMHT590</t>
        </is>
      </c>
      <c r="G308" s="101" t="inlineStr">
        <is>
          <t>NBC</t>
        </is>
      </c>
      <c r="H308" s="101" t="inlineStr">
        <is>
          <t>P</t>
        </is>
      </c>
      <c r="I308" s="101" t="inlineStr">
        <is>
          <t>22.2</t>
        </is>
      </c>
      <c r="J308" s="101" t="inlineStr">
        <is>
          <t>0.00</t>
        </is>
      </c>
      <c r="K308" s="101" t="inlineStr">
        <is>
          <t>2.00</t>
        </is>
      </c>
      <c r="L308" s="101" t="inlineStr">
        <is>
          <t>6229</t>
        </is>
      </c>
      <c r="M308" s="185" t="n">
        <v>0.996</v>
      </c>
      <c r="N308" s="101" t="inlineStr">
        <is>
          <t>C</t>
        </is>
      </c>
      <c r="O308" s="186" t="inlineStr">
        <is>
          <t>155-159-232-243-6229--------</t>
        </is>
      </c>
      <c r="P308" s="186" t="n">
        <v>190.3356837606838</v>
      </c>
      <c r="Q308" s="101" t="n"/>
      <c r="R308" s="101" t="inlineStr"/>
      <c r="S308" s="101" t="n"/>
      <c r="T308" s="186" t="n">
        <v>186</v>
      </c>
      <c r="U308" s="187" t="n">
        <v>1153.959624</v>
      </c>
      <c r="V308" s="186" t="n">
        <v>-4.335683760683764</v>
      </c>
      <c r="W308" s="192" t="n">
        <v>45351</v>
      </c>
      <c r="X308" s="101" t="inlineStr"/>
      <c r="Y308" s="186" t="n">
        <v>4.335683760683764</v>
      </c>
      <c r="Z308" s="187" t="n">
        <v>26.89894624871797</v>
      </c>
      <c r="AA308" s="189" t="n"/>
      <c r="AB308" s="189" t="n"/>
    </row>
    <row r="309" ht="18" customHeight="1">
      <c r="A309" s="107" t="n">
        <v>306</v>
      </c>
      <c r="B309" s="143">
        <f>I309&amp;"x"&amp;J309</f>
        <v/>
      </c>
      <c r="C309" s="101" t="inlineStr">
        <is>
          <t>|0200226240|22.20|0.00|2.000|0.0005980NBC</t>
        </is>
      </c>
      <c r="D309" s="101" t="inlineStr">
        <is>
          <t>|0200226240|22.20|0.00|2.000|0.000</t>
        </is>
      </c>
      <c r="E309" s="101" t="inlineStr">
        <is>
          <t>KMV||||||||||||</t>
        </is>
      </c>
      <c r="F309" s="101" t="inlineStr">
        <is>
          <t>STKMHT590</t>
        </is>
      </c>
      <c r="G309" s="101" t="inlineStr">
        <is>
          <t>NBC</t>
        </is>
      </c>
      <c r="H309" s="101" t="inlineStr">
        <is>
          <t>P</t>
        </is>
      </c>
      <c r="I309" s="101" t="inlineStr">
        <is>
          <t>22.2</t>
        </is>
      </c>
      <c r="J309" s="101" t="inlineStr">
        <is>
          <t>0.00</t>
        </is>
      </c>
      <c r="K309" s="101" t="inlineStr">
        <is>
          <t>2.00</t>
        </is>
      </c>
      <c r="L309" s="101" t="inlineStr">
        <is>
          <t>5980</t>
        </is>
      </c>
      <c r="M309" s="185" t="n">
        <v>0.996</v>
      </c>
      <c r="N309" s="101" t="inlineStr">
        <is>
          <t>C</t>
        </is>
      </c>
      <c r="O309" s="186" t="inlineStr">
        <is>
          <t>280-5980-----------</t>
        </is>
      </c>
      <c r="P309" s="186" t="n">
        <v>452.952380952381</v>
      </c>
      <c r="Q309" s="101" t="n"/>
      <c r="R309" s="101" t="inlineStr"/>
      <c r="S309" s="101" t="n"/>
      <c r="T309" s="186" t="n">
        <v>254</v>
      </c>
      <c r="U309" s="187" t="n">
        <v>1512.84432</v>
      </c>
      <c r="V309" s="186" t="n">
        <v>-198.952380952381</v>
      </c>
      <c r="W309" s="192" t="n">
        <v>45351</v>
      </c>
      <c r="X309" s="101" t="inlineStr"/>
      <c r="Y309" s="186" t="n">
        <v>198.952380952381</v>
      </c>
      <c r="Z309" s="187" t="n">
        <v>1184.976297142857</v>
      </c>
      <c r="AA309" s="189" t="n"/>
      <c r="AB309" s="189" t="n"/>
    </row>
    <row r="310" ht="18" customHeight="1">
      <c r="A310" s="107" t="n">
        <v>307</v>
      </c>
      <c r="B310" s="143">
        <f>I310&amp;"x"&amp;J310</f>
        <v/>
      </c>
      <c r="C310" s="101" t="inlineStr">
        <is>
          <t>|0200226240|22.20|0.00|2.000|0.0006100NBC</t>
        </is>
      </c>
      <c r="D310" s="101" t="inlineStr">
        <is>
          <t>|0200226240|22.20|0.00|2.000|0.000</t>
        </is>
      </c>
      <c r="E310" s="101" t="inlineStr">
        <is>
          <t>KMV|KMV|||||||||||</t>
        </is>
      </c>
      <c r="F310" s="101" t="inlineStr">
        <is>
          <t>STKMHT590</t>
        </is>
      </c>
      <c r="G310" s="101" t="inlineStr">
        <is>
          <t>NBC</t>
        </is>
      </c>
      <c r="H310" s="101" t="inlineStr">
        <is>
          <t>P</t>
        </is>
      </c>
      <c r="I310" s="101" t="inlineStr">
        <is>
          <t>22.2</t>
        </is>
      </c>
      <c r="J310" s="101" t="inlineStr">
        <is>
          <t>0.00</t>
        </is>
      </c>
      <c r="K310" s="101" t="inlineStr">
        <is>
          <t>2.00</t>
        </is>
      </c>
      <c r="L310" s="101" t="inlineStr">
        <is>
          <t>6100</t>
        </is>
      </c>
      <c r="M310" s="185" t="n">
        <v>0.996</v>
      </c>
      <c r="N310" s="101" t="inlineStr">
        <is>
          <t>C</t>
        </is>
      </c>
      <c r="O310" s="186" t="inlineStr">
        <is>
          <t>285-299-6100----------</t>
        </is>
      </c>
      <c r="P310" s="186" t="n">
        <v>515.8095238095239</v>
      </c>
      <c r="Q310" s="101" t="n"/>
      <c r="R310" s="101" t="inlineStr"/>
      <c r="S310" s="101" t="n"/>
      <c r="T310" s="186" t="n">
        <v>261</v>
      </c>
      <c r="U310" s="187" t="n">
        <v>1585.7316</v>
      </c>
      <c r="V310" s="186" t="n">
        <v>-39.38095238095238</v>
      </c>
      <c r="W310" s="192" t="n">
        <v>45322</v>
      </c>
      <c r="X310" s="101" t="inlineStr"/>
      <c r="Y310" s="186" t="n">
        <v>254.8095238095239</v>
      </c>
      <c r="Z310" s="187" t="n">
        <v>1548.120742857143</v>
      </c>
      <c r="AA310" s="189" t="n"/>
      <c r="AB310" s="189" t="n"/>
    </row>
    <row r="311" ht="18" customHeight="1">
      <c r="A311" s="107" t="n">
        <v>308</v>
      </c>
      <c r="B311" s="143">
        <f>I311&amp;"x"&amp;J311</f>
        <v/>
      </c>
      <c r="C311" s="101" t="inlineStr">
        <is>
          <t>|0200226240|22.20|0.00|2.000|0.0005921NBC</t>
        </is>
      </c>
      <c r="D311" s="101" t="inlineStr">
        <is>
          <t>|0200226240|22.20|0.00|2.000|0.000</t>
        </is>
      </c>
      <c r="E311" s="101" t="inlineStr">
        <is>
          <t>KMV|KMV|||||||||||</t>
        </is>
      </c>
      <c r="F311" s="101" t="inlineStr">
        <is>
          <t>STKMHT590</t>
        </is>
      </c>
      <c r="G311" s="101" t="inlineStr">
        <is>
          <t>NBC</t>
        </is>
      </c>
      <c r="H311" s="101" t="inlineStr">
        <is>
          <t>P</t>
        </is>
      </c>
      <c r="I311" s="101" t="inlineStr">
        <is>
          <t>22.2</t>
        </is>
      </c>
      <c r="J311" s="101" t="inlineStr">
        <is>
          <t>0.00</t>
        </is>
      </c>
      <c r="K311" s="101" t="inlineStr">
        <is>
          <t>2.00</t>
        </is>
      </c>
      <c r="L311" s="101" t="inlineStr">
        <is>
          <t>5921</t>
        </is>
      </c>
      <c r="M311" s="185" t="n">
        <v>0.996</v>
      </c>
      <c r="N311" s="101" t="inlineStr">
        <is>
          <t>C</t>
        </is>
      </c>
      <c r="O311" s="186" t="inlineStr">
        <is>
          <t>306-570-5921----------</t>
        </is>
      </c>
      <c r="P311" s="186" t="n">
        <v>989.3684210526317</v>
      </c>
      <c r="Q311" s="101" t="n"/>
      <c r="R311" s="101" t="inlineStr"/>
      <c r="S311" s="101" t="n"/>
      <c r="T311" s="186" t="n">
        <v>232</v>
      </c>
      <c r="U311" s="187" t="n">
        <v>1368.177312</v>
      </c>
      <c r="V311" s="186" t="n">
        <v>-399.1578947368421</v>
      </c>
      <c r="W311" s="188" t="n">
        <v>45322</v>
      </c>
      <c r="X311" s="101" t="inlineStr"/>
      <c r="Y311" s="186" t="n">
        <v>757.3684210526317</v>
      </c>
      <c r="Z311" s="187" t="n">
        <v>4466.440907368422</v>
      </c>
      <c r="AA311" s="189" t="n"/>
      <c r="AB311" s="189" t="n"/>
    </row>
    <row r="312" ht="18" customHeight="1">
      <c r="A312" s="107" t="n">
        <v>309</v>
      </c>
      <c r="B312" s="143">
        <f>I312&amp;"x"&amp;J312</f>
        <v/>
      </c>
      <c r="C312" s="101" t="inlineStr">
        <is>
          <t>|0200226240|22.20|0.00|2.000|0.0005997NBC</t>
        </is>
      </c>
      <c r="D312" s="101" t="inlineStr">
        <is>
          <t>|0200226240|22.20|0.00|2.000|0.000</t>
        </is>
      </c>
      <c r="E312" s="101" t="inlineStr">
        <is>
          <t>KMV||||||||||||</t>
        </is>
      </c>
      <c r="F312" s="101" t="inlineStr">
        <is>
          <t>STKMHT590</t>
        </is>
      </c>
      <c r="G312" s="101" t="inlineStr">
        <is>
          <t>NBC</t>
        </is>
      </c>
      <c r="H312" s="101" t="inlineStr">
        <is>
          <t>P</t>
        </is>
      </c>
      <c r="I312" s="101" t="inlineStr">
        <is>
          <t>22.2</t>
        </is>
      </c>
      <c r="J312" s="101" t="inlineStr">
        <is>
          <t>0.00</t>
        </is>
      </c>
      <c r="K312" s="101" t="inlineStr">
        <is>
          <t>2.00</t>
        </is>
      </c>
      <c r="L312" s="101" t="inlineStr">
        <is>
          <t>5997</t>
        </is>
      </c>
      <c r="M312" s="185" t="n">
        <v>0.996</v>
      </c>
      <c r="N312" s="101" t="inlineStr">
        <is>
          <t>C</t>
        </is>
      </c>
      <c r="O312" s="186" t="inlineStr">
        <is>
          <t>310-5997-----------</t>
        </is>
      </c>
      <c r="P312" s="186" t="n">
        <v>669.3684210526317</v>
      </c>
      <c r="Q312" s="101" t="n"/>
      <c r="R312" s="101" t="inlineStr"/>
      <c r="S312" s="101" t="n"/>
      <c r="T312" s="186" t="n">
        <v>129</v>
      </c>
      <c r="U312" s="187" t="n">
        <v>770.5185479999999</v>
      </c>
      <c r="V312" s="186" t="n">
        <v>-342.1578947368421</v>
      </c>
      <c r="W312" s="192" t="n">
        <v>45322</v>
      </c>
      <c r="X312" s="101" t="inlineStr"/>
      <c r="Y312" s="186" t="n">
        <v>540.3684210526317</v>
      </c>
      <c r="Z312" s="187" t="n">
        <v>3227.627063368422</v>
      </c>
      <c r="AA312" s="189" t="n"/>
      <c r="AB312" s="189" t="n"/>
    </row>
    <row r="313" ht="18" customHeight="1">
      <c r="A313" s="107" t="n">
        <v>310</v>
      </c>
      <c r="B313" s="143">
        <f>I313&amp;"x"&amp;J313</f>
        <v/>
      </c>
      <c r="C313" s="101" t="inlineStr">
        <is>
          <t>|0200226240|22.20|0.00|2.000|0.0005550IBC</t>
        </is>
      </c>
      <c r="D313" s="101" t="inlineStr">
        <is>
          <t>|0200226240|22.20|0.00|2.000|0.000</t>
        </is>
      </c>
      <c r="E313" s="101" t="inlineStr">
        <is>
          <t>SHVN||||||||||||</t>
        </is>
      </c>
      <c r="F313" s="101" t="inlineStr">
        <is>
          <t>STKMHT590</t>
        </is>
      </c>
      <c r="G313" s="101" t="inlineStr">
        <is>
          <t>IBC</t>
        </is>
      </c>
      <c r="H313" s="101" t="inlineStr">
        <is>
          <t>P</t>
        </is>
      </c>
      <c r="I313" s="101" t="inlineStr">
        <is>
          <t>22.2</t>
        </is>
      </c>
      <c r="J313" s="101" t="inlineStr">
        <is>
          <t>0.00</t>
        </is>
      </c>
      <c r="K313" s="101" t="inlineStr">
        <is>
          <t>2.00</t>
        </is>
      </c>
      <c r="L313" s="101" t="inlineStr">
        <is>
          <t>5550</t>
        </is>
      </c>
      <c r="M313" s="185" t="n">
        <v>0.996</v>
      </c>
      <c r="N313" s="101" t="inlineStr">
        <is>
          <t>P/E</t>
        </is>
      </c>
      <c r="O313" s="186" t="inlineStr">
        <is>
          <t>5550------------</t>
        </is>
      </c>
      <c r="P313" s="186" t="n">
        <v>393</v>
      </c>
      <c r="Q313" s="101" t="n"/>
      <c r="R313" s="101" t="inlineStr"/>
      <c r="S313" s="101" t="n"/>
      <c r="T313" s="186" t="n">
        <v>127</v>
      </c>
      <c r="U313" s="187" t="n">
        <v>702.0305999999999</v>
      </c>
      <c r="V313" s="186" t="n">
        <v>-73</v>
      </c>
      <c r="W313" s="188" t="n">
        <v>45322</v>
      </c>
      <c r="X313" s="101" t="inlineStr"/>
      <c r="Y313" s="186" t="n">
        <v>266</v>
      </c>
      <c r="Z313" s="187" t="n">
        <v>1470.3948</v>
      </c>
      <c r="AA313" s="189" t="n"/>
      <c r="AB313" s="189" t="n"/>
    </row>
    <row r="314" ht="18" customHeight="1">
      <c r="A314" s="107" t="n">
        <v>311</v>
      </c>
      <c r="B314" s="143">
        <f>I314&amp;"x"&amp;J314</f>
        <v/>
      </c>
      <c r="C314" s="101" t="inlineStr">
        <is>
          <t>|0200226240|22.20|0.00|2.000|0.0005710IBC</t>
        </is>
      </c>
      <c r="D314" s="101" t="inlineStr">
        <is>
          <t>|0200226240|22.20|0.00|2.000|0.000</t>
        </is>
      </c>
      <c r="E314" s="101" t="inlineStr">
        <is>
          <t>SHVN||||||||||||</t>
        </is>
      </c>
      <c r="F314" s="101" t="inlineStr">
        <is>
          <t>STKMHT590</t>
        </is>
      </c>
      <c r="G314" s="101" t="inlineStr">
        <is>
          <t>IBC</t>
        </is>
      </c>
      <c r="H314" s="101" t="inlineStr">
        <is>
          <t>P</t>
        </is>
      </c>
      <c r="I314" s="101" t="inlineStr">
        <is>
          <t>22.2</t>
        </is>
      </c>
      <c r="J314" s="101" t="inlineStr">
        <is>
          <t>0.00</t>
        </is>
      </c>
      <c r="K314" s="101" t="inlineStr">
        <is>
          <t>2.00</t>
        </is>
      </c>
      <c r="L314" s="101" t="inlineStr">
        <is>
          <t>5710</t>
        </is>
      </c>
      <c r="M314" s="185" t="n">
        <v>0.996</v>
      </c>
      <c r="N314" s="101" t="inlineStr">
        <is>
          <t>P/E</t>
        </is>
      </c>
      <c r="O314" s="186" t="inlineStr">
        <is>
          <t>5710------------</t>
        </is>
      </c>
      <c r="P314" s="186" t="n">
        <v>1373</v>
      </c>
      <c r="Q314" s="101" t="n"/>
      <c r="R314" s="101" t="inlineStr"/>
      <c r="S314" s="101" t="n"/>
      <c r="T314" s="186" t="n">
        <v>302</v>
      </c>
      <c r="U314" s="187" t="n">
        <v>1717.52232</v>
      </c>
      <c r="V314" s="186" t="n">
        <v>-494</v>
      </c>
      <c r="W314" s="188" t="n">
        <v>45322</v>
      </c>
      <c r="X314" s="101" t="inlineStr"/>
      <c r="Y314" s="186" t="n">
        <v>1071</v>
      </c>
      <c r="Z314" s="187" t="n">
        <v>6090.948359999999</v>
      </c>
      <c r="AA314" s="189" t="n"/>
      <c r="AB314" s="189" t="n"/>
    </row>
    <row r="315" ht="18" customHeight="1">
      <c r="A315" s="107" t="n">
        <v>312</v>
      </c>
      <c r="B315" s="143">
        <f>I315&amp;"x"&amp;J315</f>
        <v/>
      </c>
      <c r="C315" s="101" t="inlineStr">
        <is>
          <t>|0200226240|25.40|0.00|1.600|0.0005971NBC</t>
        </is>
      </c>
      <c r="D315" s="101" t="inlineStr">
        <is>
          <t>|0200226240|25.40|0.00|1.600|0.000</t>
        </is>
      </c>
      <c r="E315" s="101" t="inlineStr">
        <is>
          <t>KMV|KMV|||||||||||</t>
        </is>
      </c>
      <c r="F315" s="101" t="inlineStr">
        <is>
          <t>STKMHT590</t>
        </is>
      </c>
      <c r="G315" s="101" t="inlineStr">
        <is>
          <t>NBC</t>
        </is>
      </c>
      <c r="H315" s="101" t="inlineStr">
        <is>
          <t>P</t>
        </is>
      </c>
      <c r="I315" s="101" t="inlineStr">
        <is>
          <t>25.4</t>
        </is>
      </c>
      <c r="J315" s="101" t="inlineStr">
        <is>
          <t>0.00</t>
        </is>
      </c>
      <c r="K315" s="101" t="inlineStr">
        <is>
          <t>1.60</t>
        </is>
      </c>
      <c r="L315" s="101" t="inlineStr">
        <is>
          <t>5971</t>
        </is>
      </c>
      <c r="M315" s="185" t="n">
        <v>0.9389999999999999</v>
      </c>
      <c r="N315" s="101" t="inlineStr">
        <is>
          <t>C</t>
        </is>
      </c>
      <c r="O315" s="101" t="inlineStr">
        <is>
          <t>222-266-5971----------</t>
        </is>
      </c>
      <c r="P315" s="186" t="n">
        <v>172.1363636363636</v>
      </c>
      <c r="Q315" s="101" t="n"/>
      <c r="R315" s="101" t="inlineStr"/>
      <c r="S315" s="101" t="n"/>
      <c r="T315" s="186" t="n">
        <v>303</v>
      </c>
      <c r="U315" s="186" t="n">
        <v>1698.851007</v>
      </c>
      <c r="V315" s="186" t="e">
        <v>#N/A</v>
      </c>
      <c r="W315" s="188" t="inlineStr"/>
      <c r="X315" s="101" t="inlineStr"/>
      <c r="Y315" s="186" t="n">
        <v>0</v>
      </c>
      <c r="Z315" s="186" t="n">
        <v>0</v>
      </c>
      <c r="AA315" s="189" t="n"/>
      <c r="AB315" s="189" t="n"/>
    </row>
    <row r="316" ht="18" customHeight="1">
      <c r="A316" s="107" t="n">
        <v>313</v>
      </c>
      <c r="B316" s="143">
        <f>I316&amp;"x"&amp;J316</f>
        <v/>
      </c>
      <c r="C316" s="101" t="inlineStr">
        <is>
          <t>|0200226240|25.40|0.00|1.600|0.0005820IBC</t>
        </is>
      </c>
      <c r="D316" s="101" t="inlineStr">
        <is>
          <t>|0200226240|25.40|0.00|1.600|0.000</t>
        </is>
      </c>
      <c r="E316" s="101" t="inlineStr">
        <is>
          <t>KMV||||||||||||</t>
        </is>
      </c>
      <c r="F316" s="101" t="inlineStr">
        <is>
          <t>STKMHT590</t>
        </is>
      </c>
      <c r="G316" s="101" t="inlineStr">
        <is>
          <t>IBC</t>
        </is>
      </c>
      <c r="H316" s="101" t="inlineStr">
        <is>
          <t>P</t>
        </is>
      </c>
      <c r="I316" s="101" t="inlineStr">
        <is>
          <t>25.4</t>
        </is>
      </c>
      <c r="J316" s="101" t="inlineStr">
        <is>
          <t>0.00</t>
        </is>
      </c>
      <c r="K316" s="101" t="inlineStr">
        <is>
          <t>1.60</t>
        </is>
      </c>
      <c r="L316" s="101" t="inlineStr">
        <is>
          <t>5820</t>
        </is>
      </c>
      <c r="M316" s="185" t="n">
        <v>0.9389999999999999</v>
      </c>
      <c r="N316" s="101" t="inlineStr">
        <is>
          <t>C</t>
        </is>
      </c>
      <c r="O316" s="186" t="inlineStr">
        <is>
          <t>410-5820-----------</t>
        </is>
      </c>
      <c r="P316" s="186" t="n">
        <v>287.1428571428571</v>
      </c>
      <c r="Q316" s="101" t="n"/>
      <c r="R316" s="101" t="inlineStr"/>
      <c r="S316" s="101" t="n"/>
      <c r="T316" s="186" t="n">
        <v>396</v>
      </c>
      <c r="U316" s="187" t="n">
        <v>2164.132079999999</v>
      </c>
      <c r="V316" s="186" t="e">
        <v>#N/A</v>
      </c>
      <c r="W316" s="192" t="inlineStr"/>
      <c r="X316" s="101" t="inlineStr"/>
      <c r="Y316" s="186" t="n">
        <v>0</v>
      </c>
      <c r="Z316" s="187" t="n">
        <v>0</v>
      </c>
      <c r="AA316" s="189" t="n"/>
      <c r="AB316" s="189" t="n"/>
    </row>
    <row r="317" ht="18" customHeight="1">
      <c r="A317" s="107" t="n">
        <v>314</v>
      </c>
      <c r="B317" s="143">
        <f>I317&amp;"x"&amp;J317</f>
        <v/>
      </c>
      <c r="C317" s="101" t="inlineStr">
        <is>
          <t>|0200226240|25.40|0.00|1.600|0.0005500IBC</t>
        </is>
      </c>
      <c r="D317" s="101" t="inlineStr">
        <is>
          <t>|0200226240|25.40|0.00|1.600|0.000</t>
        </is>
      </c>
      <c r="E317" s="101" t="inlineStr">
        <is>
          <t>SHVN||||||||||||</t>
        </is>
      </c>
      <c r="F317" s="101" t="inlineStr">
        <is>
          <t>STKMHT590</t>
        </is>
      </c>
      <c r="G317" s="101" t="inlineStr">
        <is>
          <t>IBC</t>
        </is>
      </c>
      <c r="H317" s="101" t="inlineStr">
        <is>
          <t>P</t>
        </is>
      </c>
      <c r="I317" s="101" t="inlineStr">
        <is>
          <t>25.4</t>
        </is>
      </c>
      <c r="J317" s="101" t="inlineStr">
        <is>
          <t>0.00</t>
        </is>
      </c>
      <c r="K317" s="101" t="inlineStr">
        <is>
          <t>1.60</t>
        </is>
      </c>
      <c r="L317" s="101" t="inlineStr">
        <is>
          <t>5500</t>
        </is>
      </c>
      <c r="M317" s="185" t="n">
        <v>0.9389999999999999</v>
      </c>
      <c r="N317" s="101" t="inlineStr">
        <is>
          <t>P/E</t>
        </is>
      </c>
      <c r="O317" s="186" t="inlineStr">
        <is>
          <t>5500------------</t>
        </is>
      </c>
      <c r="P317" s="186" t="n">
        <v>118</v>
      </c>
      <c r="Q317" s="101" t="n"/>
      <c r="R317" s="101" t="inlineStr"/>
      <c r="S317" s="101" t="n"/>
      <c r="T317" s="186" t="n">
        <v>95</v>
      </c>
      <c r="U317" s="187" t="n">
        <v>490.6275</v>
      </c>
      <c r="V317" s="186" t="n">
        <v>-23</v>
      </c>
      <c r="W317" s="192" t="n">
        <v>45351</v>
      </c>
      <c r="X317" s="101" t="inlineStr"/>
      <c r="Y317" s="186" t="n">
        <v>23</v>
      </c>
      <c r="Z317" s="187" t="n">
        <v>118.7835</v>
      </c>
      <c r="AA317" s="189" t="n"/>
      <c r="AB317" s="189" t="n"/>
    </row>
    <row r="318" ht="18" customHeight="1">
      <c r="A318" s="107" t="n">
        <v>315</v>
      </c>
      <c r="B318" s="143">
        <f>I318&amp;"x"&amp;J318</f>
        <v/>
      </c>
      <c r="C318" s="101" t="inlineStr">
        <is>
          <t>|0200226240|25.40|0.00|2.300|0.0005831NBC</t>
        </is>
      </c>
      <c r="D318" s="101" t="inlineStr">
        <is>
          <t>|0200226240|25.40|0.00|2.300|0.000</t>
        </is>
      </c>
      <c r="E318" s="101" t="inlineStr">
        <is>
          <t>KMV|KMV|KMV||||||||||</t>
        </is>
      </c>
      <c r="F318" s="101" t="inlineStr">
        <is>
          <t>STKMHT590</t>
        </is>
      </c>
      <c r="G318" s="101" t="inlineStr">
        <is>
          <t>NBC</t>
        </is>
      </c>
      <c r="H318" s="101" t="inlineStr">
        <is>
          <t>P</t>
        </is>
      </c>
      <c r="I318" s="101" t="inlineStr">
        <is>
          <t>25.4</t>
        </is>
      </c>
      <c r="J318" s="101" t="inlineStr">
        <is>
          <t>0.00</t>
        </is>
      </c>
      <c r="K318" s="101" t="inlineStr">
        <is>
          <t>2.30</t>
        </is>
      </c>
      <c r="L318" s="101" t="inlineStr">
        <is>
          <t>5831</t>
        </is>
      </c>
      <c r="M318" s="185" t="n">
        <v>1.31</v>
      </c>
      <c r="N318" s="101" t="inlineStr">
        <is>
          <t>C</t>
        </is>
      </c>
      <c r="O318" s="186" t="inlineStr">
        <is>
          <t>177-286-440-5831---------</t>
        </is>
      </c>
      <c r="P318" s="186" t="n">
        <v>52.86713286713287</v>
      </c>
      <c r="Q318" s="101" t="n"/>
      <c r="R318" s="101" t="inlineStr"/>
      <c r="S318" s="101" t="n"/>
      <c r="T318" s="186" t="n">
        <v>212</v>
      </c>
      <c r="U318" s="187" t="n">
        <v>1619.38532</v>
      </c>
      <c r="V318" s="186" t="e">
        <v>#N/A</v>
      </c>
      <c r="W318" s="188" t="inlineStr"/>
      <c r="X318" s="101" t="inlineStr"/>
      <c r="Y318" s="186" t="n">
        <v>0</v>
      </c>
      <c r="Z318" s="187" t="n">
        <v>0</v>
      </c>
      <c r="AA318" s="189" t="n"/>
      <c r="AB318" s="189" t="n"/>
    </row>
    <row r="319" ht="18" customHeight="1">
      <c r="A319" s="107" t="n">
        <v>316</v>
      </c>
      <c r="B319" s="143">
        <f>I319&amp;"x"&amp;J319</f>
        <v/>
      </c>
      <c r="C319" s="101" t="inlineStr">
        <is>
          <t>|0200226240|25.40|0.00|2.300|0.0006358NBC</t>
        </is>
      </c>
      <c r="D319" s="101" t="inlineStr">
        <is>
          <t>|0200226240|25.40|0.00|2.300|0.000</t>
        </is>
      </c>
      <c r="E319" s="101" t="inlineStr">
        <is>
          <t>KMV||KMV||||||||||</t>
        </is>
      </c>
      <c r="F319" s="101" t="inlineStr">
        <is>
          <t>STKMHT590</t>
        </is>
      </c>
      <c r="G319" s="101" t="inlineStr">
        <is>
          <t>NBC</t>
        </is>
      </c>
      <c r="H319" s="101" t="inlineStr">
        <is>
          <t>P</t>
        </is>
      </c>
      <c r="I319" s="101" t="inlineStr">
        <is>
          <t>25.4</t>
        </is>
      </c>
      <c r="J319" s="101" t="inlineStr">
        <is>
          <t>0.00</t>
        </is>
      </c>
      <c r="K319" s="101" t="inlineStr">
        <is>
          <t>2.30</t>
        </is>
      </c>
      <c r="L319" s="101" t="inlineStr">
        <is>
          <t>6358</t>
        </is>
      </c>
      <c r="M319" s="185" t="n">
        <v>1.31</v>
      </c>
      <c r="N319" s="101" t="inlineStr">
        <is>
          <t>C</t>
        </is>
      </c>
      <c r="O319" s="186" t="inlineStr">
        <is>
          <t>346.5-6358-696----------</t>
        </is>
      </c>
      <c r="P319" s="186" t="n">
        <v>120.5555555555556</v>
      </c>
      <c r="Q319" s="101" t="n"/>
      <c r="R319" s="101" t="inlineStr"/>
      <c r="S319" s="101" t="n"/>
      <c r="T319" s="186" t="n">
        <v>191</v>
      </c>
      <c r="U319" s="187" t="n">
        <v>1590.83518</v>
      </c>
      <c r="V319" s="186" t="n">
        <v>-12.55555555555554</v>
      </c>
      <c r="W319" s="188" t="n">
        <v>45380</v>
      </c>
      <c r="X319" s="101" t="inlineStr"/>
      <c r="Y319" s="186" t="n">
        <v>0</v>
      </c>
      <c r="Z319" s="187" t="n">
        <v>0</v>
      </c>
      <c r="AA319" s="189" t="n"/>
      <c r="AB319" s="189" t="n"/>
    </row>
    <row r="320" ht="18" customHeight="1">
      <c r="A320" s="107" t="n">
        <v>317</v>
      </c>
      <c r="B320" s="143">
        <f>I320&amp;"x"&amp;J320</f>
        <v/>
      </c>
      <c r="C320" s="101" t="inlineStr">
        <is>
          <t>|0200226240|25.40|0.00|2.300|0.0006106NBC</t>
        </is>
      </c>
      <c r="D320" s="101" t="inlineStr">
        <is>
          <t>|0200226240|25.40|0.00|2.300|0.000</t>
        </is>
      </c>
      <c r="E320" s="101" t="inlineStr">
        <is>
          <t>KMV||||||||||||</t>
        </is>
      </c>
      <c r="F320" s="101" t="inlineStr">
        <is>
          <t>STKMHT590</t>
        </is>
      </c>
      <c r="G320" s="101" t="inlineStr">
        <is>
          <t>NBC</t>
        </is>
      </c>
      <c r="H320" s="101" t="inlineStr">
        <is>
          <t>P</t>
        </is>
      </c>
      <c r="I320" s="101" t="inlineStr">
        <is>
          <t>25.4</t>
        </is>
      </c>
      <c r="J320" s="101" t="inlineStr">
        <is>
          <t>0.00</t>
        </is>
      </c>
      <c r="K320" s="101" t="inlineStr">
        <is>
          <t>2.30</t>
        </is>
      </c>
      <c r="L320" s="101" t="inlineStr">
        <is>
          <t>6106</t>
        </is>
      </c>
      <c r="M320" s="185" t="n">
        <v>1.31</v>
      </c>
      <c r="N320" s="101" t="inlineStr">
        <is>
          <t>C</t>
        </is>
      </c>
      <c r="O320" s="186" t="inlineStr">
        <is>
          <t>401-6106-----------</t>
        </is>
      </c>
      <c r="P320" s="186" t="n">
        <v>119.3333333333333</v>
      </c>
      <c r="Q320" s="101" t="n"/>
      <c r="R320" s="101" t="inlineStr"/>
      <c r="S320" s="101" t="n"/>
      <c r="T320" s="186" t="n">
        <v>209</v>
      </c>
      <c r="U320" s="187" t="n">
        <v>1671.76174</v>
      </c>
      <c r="V320" s="186" t="n">
        <v>-3.666666666666671</v>
      </c>
      <c r="W320" s="192" t="n">
        <v>45380</v>
      </c>
      <c r="X320" s="101" t="inlineStr"/>
      <c r="Y320" s="186" t="n">
        <v>0</v>
      </c>
      <c r="Z320" s="187" t="n">
        <v>0</v>
      </c>
      <c r="AA320" s="189" t="n"/>
      <c r="AB320" s="189" t="n"/>
    </row>
    <row r="321" ht="18" customHeight="1">
      <c r="A321" s="107" t="n">
        <v>318</v>
      </c>
      <c r="B321" s="143">
        <f>I321&amp;"x"&amp;J321</f>
        <v/>
      </c>
      <c r="C321" s="101" t="inlineStr">
        <is>
          <t>|0200226240|25.40|0.00|2.300|0.0006149NBC</t>
        </is>
      </c>
      <c r="D321" s="101" t="inlineStr">
        <is>
          <t>|0200226240|25.40|0.00|2.300|0.000</t>
        </is>
      </c>
      <c r="E321" s="101" t="inlineStr">
        <is>
          <t>KMV||||||||||||</t>
        </is>
      </c>
      <c r="F321" s="101" t="inlineStr">
        <is>
          <t>STKMHT590</t>
        </is>
      </c>
      <c r="G321" s="101" t="inlineStr">
        <is>
          <t>NBC</t>
        </is>
      </c>
      <c r="H321" s="101" t="inlineStr">
        <is>
          <t>P</t>
        </is>
      </c>
      <c r="I321" s="101" t="inlineStr">
        <is>
          <t>25.4</t>
        </is>
      </c>
      <c r="J321" s="101" t="inlineStr">
        <is>
          <t>0.00</t>
        </is>
      </c>
      <c r="K321" s="101" t="inlineStr">
        <is>
          <t>2.30</t>
        </is>
      </c>
      <c r="L321" s="101" t="inlineStr">
        <is>
          <t>6149</t>
        </is>
      </c>
      <c r="M321" s="185" t="n">
        <v>1.31</v>
      </c>
      <c r="N321" s="101" t="inlineStr">
        <is>
          <t>C</t>
        </is>
      </c>
      <c r="O321" s="186" t="inlineStr">
        <is>
          <t>433-6149-----------</t>
        </is>
      </c>
      <c r="P321" s="186" t="n">
        <v>811.4285714285713</v>
      </c>
      <c r="Q321" s="101" t="n"/>
      <c r="R321" s="101" t="inlineStr"/>
      <c r="S321" s="101" t="n"/>
      <c r="T321" s="186" t="n">
        <v>539</v>
      </c>
      <c r="U321" s="187" t="n">
        <v>4341.74741</v>
      </c>
      <c r="V321" s="186" t="n">
        <v>-272.4285714285714</v>
      </c>
      <c r="W321" s="192" t="n">
        <v>45351</v>
      </c>
      <c r="X321" s="101" t="inlineStr"/>
      <c r="Y321" s="186" t="n">
        <v>272.4285714285713</v>
      </c>
      <c r="Z321" s="187" t="n">
        <v>2194.463904285713</v>
      </c>
      <c r="AA321" s="189" t="n"/>
      <c r="AB321" s="189" t="n"/>
    </row>
    <row r="322" ht="18" customHeight="1">
      <c r="A322" s="107" t="n">
        <v>319</v>
      </c>
      <c r="B322" s="143">
        <f>I322&amp;"x"&amp;J322</f>
        <v/>
      </c>
      <c r="C322" s="101" t="inlineStr">
        <is>
          <t>|0200226240|25.40|0.00|2.300|0.0005842NBC</t>
        </is>
      </c>
      <c r="D322" s="101" t="inlineStr">
        <is>
          <t>|0200226240|25.40|0.00|2.300|0.000</t>
        </is>
      </c>
      <c r="E322" s="101" t="inlineStr">
        <is>
          <t>KMV||||||||||||</t>
        </is>
      </c>
      <c r="F322" s="101" t="inlineStr">
        <is>
          <t>STKMHT590</t>
        </is>
      </c>
      <c r="G322" s="101" t="inlineStr">
        <is>
          <t>NBC</t>
        </is>
      </c>
      <c r="H322" s="101" t="inlineStr">
        <is>
          <t>P</t>
        </is>
      </c>
      <c r="I322" s="101" t="inlineStr">
        <is>
          <t>25.4</t>
        </is>
      </c>
      <c r="J322" s="101" t="inlineStr">
        <is>
          <t>0.00</t>
        </is>
      </c>
      <c r="K322" s="101" t="inlineStr">
        <is>
          <t>2.30</t>
        </is>
      </c>
      <c r="L322" s="101" t="inlineStr">
        <is>
          <t>5842</t>
        </is>
      </c>
      <c r="M322" s="185" t="n">
        <v>1.31</v>
      </c>
      <c r="N322" s="101" t="inlineStr">
        <is>
          <t>C</t>
        </is>
      </c>
      <c r="O322" s="186" t="inlineStr">
        <is>
          <t>443-5842-----------</t>
        </is>
      </c>
      <c r="P322" s="186" t="n">
        <v>58.46153846153847</v>
      </c>
      <c r="Q322" s="101" t="n"/>
      <c r="R322" s="101" t="inlineStr"/>
      <c r="S322" s="101" t="n"/>
      <c r="T322" s="186" t="n">
        <v>23</v>
      </c>
      <c r="U322" s="187" t="n">
        <v>176.01946</v>
      </c>
      <c r="V322" s="186" t="n">
        <v>-10.84615384615385</v>
      </c>
      <c r="W322" s="188" t="n">
        <v>45322</v>
      </c>
      <c r="X322" s="101" t="inlineStr"/>
      <c r="Y322" s="186" t="n">
        <v>35.46153846153847</v>
      </c>
      <c r="Z322" s="187" t="n">
        <v>271.3878630769231</v>
      </c>
      <c r="AA322" s="189" t="n"/>
      <c r="AB322" s="189" t="n"/>
    </row>
    <row r="323" ht="18" customHeight="1">
      <c r="A323" s="107" t="n">
        <v>320</v>
      </c>
      <c r="B323" s="143">
        <f>I323&amp;"x"&amp;J323</f>
        <v/>
      </c>
      <c r="C323" s="101" t="inlineStr">
        <is>
          <t>|0200226240|25.40|0.00|2.300|0.0005760IBC</t>
        </is>
      </c>
      <c r="D323" s="101" t="inlineStr">
        <is>
          <t>|0200226240|25.40|0.00|2.300|0.000</t>
        </is>
      </c>
      <c r="E323" s="101" t="inlineStr">
        <is>
          <t>SHVN||||||||||||</t>
        </is>
      </c>
      <c r="F323" s="101" t="inlineStr">
        <is>
          <t>STKMHT590</t>
        </is>
      </c>
      <c r="G323" s="101" t="inlineStr">
        <is>
          <t>IBC</t>
        </is>
      </c>
      <c r="H323" s="101" t="inlineStr">
        <is>
          <t>P</t>
        </is>
      </c>
      <c r="I323" s="101" t="inlineStr">
        <is>
          <t>25.4</t>
        </is>
      </c>
      <c r="J323" s="101" t="inlineStr">
        <is>
          <t>0.00</t>
        </is>
      </c>
      <c r="K323" s="101" t="inlineStr">
        <is>
          <t>2.30</t>
        </is>
      </c>
      <c r="L323" s="101" t="inlineStr">
        <is>
          <t>5760</t>
        </is>
      </c>
      <c r="M323" s="185" t="n">
        <v>1.31</v>
      </c>
      <c r="N323" s="101" t="inlineStr">
        <is>
          <t>P/E</t>
        </is>
      </c>
      <c r="O323" s="186" t="inlineStr">
        <is>
          <t>5760------------</t>
        </is>
      </c>
      <c r="P323" s="186" t="n">
        <v>730</v>
      </c>
      <c r="Q323" s="101" t="n"/>
      <c r="R323" s="101" t="inlineStr"/>
      <c r="S323" s="101" t="n"/>
      <c r="T323" s="186" t="n">
        <v>254</v>
      </c>
      <c r="U323" s="187" t="n">
        <v>1916.5824</v>
      </c>
      <c r="V323" s="186" t="n">
        <v>-198</v>
      </c>
      <c r="W323" s="192" t="n">
        <v>45322</v>
      </c>
      <c r="X323" s="101" t="inlineStr"/>
      <c r="Y323" s="186" t="n">
        <v>476</v>
      </c>
      <c r="Z323" s="187" t="n">
        <v>3591.705600000001</v>
      </c>
      <c r="AA323" s="189" t="n"/>
      <c r="AB323" s="189" t="n"/>
    </row>
    <row r="324" ht="18" customHeight="1">
      <c r="A324" s="107" t="n">
        <v>321</v>
      </c>
      <c r="B324" s="143">
        <f>I324&amp;"x"&amp;J324</f>
        <v/>
      </c>
      <c r="C324" s="101" t="inlineStr">
        <is>
          <t>|0200226240|25.40|0.00|2.600|0.0006322NBC</t>
        </is>
      </c>
      <c r="D324" s="101" t="inlineStr">
        <is>
          <t>|0200226240|25.40|0.00|2.600|0.000</t>
        </is>
      </c>
      <c r="E324" s="101" t="inlineStr">
        <is>
          <t>KMV|KMV|||||||||||</t>
        </is>
      </c>
      <c r="F324" s="101" t="inlineStr">
        <is>
          <t>STKMHT590</t>
        </is>
      </c>
      <c r="G324" s="101" t="inlineStr">
        <is>
          <t>NBC</t>
        </is>
      </c>
      <c r="H324" s="101" t="inlineStr">
        <is>
          <t>P</t>
        </is>
      </c>
      <c r="I324" s="101" t="inlineStr">
        <is>
          <t>25.4</t>
        </is>
      </c>
      <c r="J324" s="101" t="inlineStr">
        <is>
          <t>0.00</t>
        </is>
      </c>
      <c r="K324" s="101" t="inlineStr">
        <is>
          <t>2.60</t>
        </is>
      </c>
      <c r="L324" s="101" t="inlineStr">
        <is>
          <t>6322</t>
        </is>
      </c>
      <c r="M324" s="185" t="n">
        <v>1.462</v>
      </c>
      <c r="N324" s="101" t="inlineStr">
        <is>
          <t>C</t>
        </is>
      </c>
      <c r="O324" s="186" t="inlineStr">
        <is>
          <t>228.5-516-6322----------</t>
        </is>
      </c>
      <c r="P324" s="186" t="n">
        <v>46.42857142857143</v>
      </c>
      <c r="Q324" s="101" t="n"/>
      <c r="R324" s="101" t="inlineStr"/>
      <c r="S324" s="101" t="n"/>
      <c r="T324" s="186" t="n">
        <v>126</v>
      </c>
      <c r="U324" s="187" t="n">
        <v>1164.588264</v>
      </c>
      <c r="V324" s="186" t="e">
        <v>#N/A</v>
      </c>
      <c r="W324" s="192" t="inlineStr"/>
      <c r="X324" s="101" t="inlineStr"/>
      <c r="Y324" s="186" t="n">
        <v>0</v>
      </c>
      <c r="Z324" s="187" t="n">
        <v>0</v>
      </c>
      <c r="AA324" s="189" t="n"/>
      <c r="AB324" s="189" t="n"/>
    </row>
    <row r="325" ht="18" customHeight="1">
      <c r="A325" s="107" t="n">
        <v>322</v>
      </c>
      <c r="B325" s="143">
        <f>I325&amp;"x"&amp;J325</f>
        <v/>
      </c>
      <c r="C325" s="101" t="inlineStr">
        <is>
          <t>|0200226240|25.40|0.00|2.000|0.0006011NBC</t>
        </is>
      </c>
      <c r="D325" s="101" t="inlineStr">
        <is>
          <t>|0200226240|25.40|0.00|2.000|0.000</t>
        </is>
      </c>
      <c r="E325" s="101" t="inlineStr">
        <is>
          <t>KMV|KMV|||||||||||</t>
        </is>
      </c>
      <c r="F325" s="101" t="inlineStr">
        <is>
          <t>STKMHT590</t>
        </is>
      </c>
      <c r="G325" s="101" t="inlineStr">
        <is>
          <t>NBC</t>
        </is>
      </c>
      <c r="H325" s="101" t="inlineStr">
        <is>
          <t>P</t>
        </is>
      </c>
      <c r="I325" s="101" t="inlineStr">
        <is>
          <t>25.4</t>
        </is>
      </c>
      <c r="J325" s="101" t="inlineStr">
        <is>
          <t>0.00</t>
        </is>
      </c>
      <c r="K325" s="101" t="inlineStr">
        <is>
          <t>2.00</t>
        </is>
      </c>
      <c r="L325" s="101" t="inlineStr">
        <is>
          <t>6011</t>
        </is>
      </c>
      <c r="M325" s="185" t="n">
        <v>1.154</v>
      </c>
      <c r="N325" s="101" t="inlineStr">
        <is>
          <t>C</t>
        </is>
      </c>
      <c r="O325" s="186" t="inlineStr">
        <is>
          <t>226-264-6011----------</t>
        </is>
      </c>
      <c r="P325" s="186" t="n">
        <v>757.6489533011272</v>
      </c>
      <c r="Q325" s="101" t="n"/>
      <c r="R325" s="101" t="inlineStr"/>
      <c r="S325" s="101" t="n"/>
      <c r="T325" s="186" t="n">
        <v>518</v>
      </c>
      <c r="U325" s="187" t="n">
        <v>3593.207492</v>
      </c>
      <c r="V325" s="186" t="n">
        <v>-239.6489533011272</v>
      </c>
      <c r="W325" s="188" t="n">
        <v>45351</v>
      </c>
      <c r="X325" s="101" t="inlineStr"/>
      <c r="Y325" s="186" t="n">
        <v>239.6489533011272</v>
      </c>
      <c r="Z325" s="187" t="n">
        <v>1662.371456470209</v>
      </c>
      <c r="AA325" s="189" t="n"/>
      <c r="AB325" s="189" t="n"/>
    </row>
    <row r="326" ht="18" customHeight="1">
      <c r="A326" s="107" t="n">
        <v>323</v>
      </c>
      <c r="B326" s="143">
        <f>I326&amp;"x"&amp;J326</f>
        <v/>
      </c>
      <c r="C326" s="101" t="inlineStr">
        <is>
          <t>|0200226240|25.40|0.00|2.000|0.0006083NBC</t>
        </is>
      </c>
      <c r="D326" s="101" t="inlineStr">
        <is>
          <t>|0200226240|25.40|0.00|2.000|0.000</t>
        </is>
      </c>
      <c r="E326" s="101" t="inlineStr">
        <is>
          <t>KMV||||||||||||</t>
        </is>
      </c>
      <c r="F326" s="101" t="inlineStr">
        <is>
          <t>STKMHT590</t>
        </is>
      </c>
      <c r="G326" s="101" t="inlineStr">
        <is>
          <t>NBC</t>
        </is>
      </c>
      <c r="H326" s="101" t="inlineStr">
        <is>
          <t>P</t>
        </is>
      </c>
      <c r="I326" s="101" t="inlineStr">
        <is>
          <t>25.4</t>
        </is>
      </c>
      <c r="J326" s="101" t="inlineStr">
        <is>
          <t>0.00</t>
        </is>
      </c>
      <c r="K326" s="101" t="inlineStr">
        <is>
          <t>2.00</t>
        </is>
      </c>
      <c r="L326" s="101" t="inlineStr">
        <is>
          <t>6083</t>
        </is>
      </c>
      <c r="M326" s="185" t="n">
        <v>1.154</v>
      </c>
      <c r="N326" s="101" t="inlineStr">
        <is>
          <t>C</t>
        </is>
      </c>
      <c r="O326" s="186" t="inlineStr">
        <is>
          <t>249-6083-----------</t>
        </is>
      </c>
      <c r="P326" s="186" t="n">
        <v>534.3333333333333</v>
      </c>
      <c r="Q326" s="101" t="n"/>
      <c r="R326" s="101" t="inlineStr"/>
      <c r="S326" s="101" t="n"/>
      <c r="T326" s="186" t="n">
        <v>383</v>
      </c>
      <c r="U326" s="187" t="n">
        <v>2688.576505999999</v>
      </c>
      <c r="V326" s="186" t="n">
        <v>-18.83333333333331</v>
      </c>
      <c r="W326" s="192" t="n">
        <v>45322</v>
      </c>
      <c r="X326" s="101" t="inlineStr"/>
      <c r="Y326" s="186" t="n">
        <v>151.3333333333333</v>
      </c>
      <c r="Z326" s="187" t="n">
        <v>1062.327009333333</v>
      </c>
      <c r="AA326" s="189" t="n"/>
      <c r="AB326" s="189" t="n"/>
    </row>
    <row r="327" ht="18" customHeight="1">
      <c r="A327" s="107" t="n">
        <v>324</v>
      </c>
      <c r="B327" s="143">
        <f>I327&amp;"x"&amp;J327</f>
        <v/>
      </c>
      <c r="C327" s="101" t="inlineStr">
        <is>
          <t>|0200226240|25.40|0.00|2.000|0.0006163NBC</t>
        </is>
      </c>
      <c r="D327" s="101" t="inlineStr">
        <is>
          <t>|0200226240|25.40|0.00|2.000|0.000</t>
        </is>
      </c>
      <c r="E327" s="101" t="inlineStr">
        <is>
          <t>KMV||||||||||||</t>
        </is>
      </c>
      <c r="F327" s="101" t="inlineStr">
        <is>
          <t>STKMHT590</t>
        </is>
      </c>
      <c r="G327" s="101" t="inlineStr">
        <is>
          <t>NBC</t>
        </is>
      </c>
      <c r="H327" s="101" t="inlineStr">
        <is>
          <t>P</t>
        </is>
      </c>
      <c r="I327" s="101" t="inlineStr">
        <is>
          <t>25.4</t>
        </is>
      </c>
      <c r="J327" s="101" t="inlineStr">
        <is>
          <t>0.00</t>
        </is>
      </c>
      <c r="K327" s="101" t="inlineStr">
        <is>
          <t>2.00</t>
        </is>
      </c>
      <c r="L327" s="101" t="inlineStr">
        <is>
          <t>6163</t>
        </is>
      </c>
      <c r="M327" s="185" t="n">
        <v>1.154</v>
      </c>
      <c r="N327" s="101" t="inlineStr">
        <is>
          <t>C</t>
        </is>
      </c>
      <c r="O327" s="186" t="inlineStr">
        <is>
          <t>288-6163-----------</t>
        </is>
      </c>
      <c r="P327" s="186" t="n">
        <v>610.6666666666666</v>
      </c>
      <c r="Q327" s="101" t="n"/>
      <c r="R327" s="101" t="inlineStr"/>
      <c r="S327" s="101" t="n"/>
      <c r="T327" s="186" t="n">
        <v>360</v>
      </c>
      <c r="U327" s="187" t="n">
        <v>2560.35672</v>
      </c>
      <c r="V327" s="186" t="n">
        <v>-99.23809523809524</v>
      </c>
      <c r="W327" s="188" t="n">
        <v>45322</v>
      </c>
      <c r="X327" s="101" t="inlineStr"/>
      <c r="Y327" s="186" t="n">
        <v>250.6666666666666</v>
      </c>
      <c r="Z327" s="187" t="n">
        <v>1782.766901333333</v>
      </c>
      <c r="AA327" s="189" t="n"/>
      <c r="AB327" s="189" t="n"/>
    </row>
    <row r="328" ht="18" customHeight="1">
      <c r="A328" s="107" t="n">
        <v>325</v>
      </c>
      <c r="B328" s="144">
        <f>I328&amp;"x"&amp;J328</f>
        <v/>
      </c>
      <c r="C328" s="101" t="inlineStr">
        <is>
          <t>|0200226240|25.40|0.00|2.000|0.0005400IBC</t>
        </is>
      </c>
      <c r="D328" s="101" t="inlineStr">
        <is>
          <t>|0200226240|25.40|0.00|2.000|0.000</t>
        </is>
      </c>
      <c r="E328" s="101" t="inlineStr">
        <is>
          <t>SHVN||||||||||||</t>
        </is>
      </c>
      <c r="F328" s="101" t="inlineStr">
        <is>
          <t>STKMHT590</t>
        </is>
      </c>
      <c r="G328" s="101" t="inlineStr">
        <is>
          <t>IBC</t>
        </is>
      </c>
      <c r="H328" s="101" t="inlineStr">
        <is>
          <t>P</t>
        </is>
      </c>
      <c r="I328" s="101" t="inlineStr">
        <is>
          <t>25.4</t>
        </is>
      </c>
      <c r="J328" s="101" t="inlineStr">
        <is>
          <t>0.00</t>
        </is>
      </c>
      <c r="K328" s="101" t="inlineStr">
        <is>
          <t>2.00</t>
        </is>
      </c>
      <c r="L328" s="101" t="inlineStr">
        <is>
          <t>5400</t>
        </is>
      </c>
      <c r="M328" s="185" t="n">
        <v>1.154</v>
      </c>
      <c r="N328" s="101" t="inlineStr">
        <is>
          <t>P/E</t>
        </is>
      </c>
      <c r="O328" s="186" t="inlineStr">
        <is>
          <t>5400------------</t>
        </is>
      </c>
      <c r="P328" s="186" t="n">
        <v>312</v>
      </c>
      <c r="Q328" s="101" t="n"/>
      <c r="R328" s="101" t="inlineStr"/>
      <c r="S328" s="101" t="n"/>
      <c r="T328" s="186" t="n">
        <v>127</v>
      </c>
      <c r="U328" s="187" t="n">
        <v>791.4132</v>
      </c>
      <c r="V328" s="186" t="n">
        <v>-109</v>
      </c>
      <c r="W328" s="188" t="n">
        <v>45322</v>
      </c>
      <c r="X328" s="101" t="inlineStr"/>
      <c r="Y328" s="186" t="n">
        <v>185</v>
      </c>
      <c r="Z328" s="187" t="n">
        <v>1152.846</v>
      </c>
      <c r="AA328" s="189" t="n"/>
      <c r="AB328" s="189" t="n"/>
    </row>
    <row r="329" ht="18" customHeight="1">
      <c r="A329" s="107" t="n">
        <v>326</v>
      </c>
      <c r="B329" s="143">
        <f>I329&amp;"x"&amp;J329</f>
        <v/>
      </c>
      <c r="C329" s="101" t="inlineStr">
        <is>
          <t>|0200226240|25.40|0.00|2.000|0.0005527NBC</t>
        </is>
      </c>
      <c r="D329" s="101" t="inlineStr">
        <is>
          <t>|0200226240|25.40|0.00|2.000|0.000</t>
        </is>
      </c>
      <c r="E329" s="101" t="inlineStr">
        <is>
          <t>|KMV|||||||||||</t>
        </is>
      </c>
      <c r="F329" s="101" t="inlineStr">
        <is>
          <t>STKMHT590</t>
        </is>
      </c>
      <c r="G329" s="101" t="inlineStr">
        <is>
          <t>NBC</t>
        </is>
      </c>
      <c r="H329" s="101" t="inlineStr">
        <is>
          <t>P</t>
        </is>
      </c>
      <c r="I329" s="101" t="inlineStr">
        <is>
          <t>25.4</t>
        </is>
      </c>
      <c r="J329" s="101" t="inlineStr">
        <is>
          <t>0.00</t>
        </is>
      </c>
      <c r="K329" s="101" t="inlineStr">
        <is>
          <t>2.00</t>
        </is>
      </c>
      <c r="L329" s="101" t="inlineStr">
        <is>
          <t>5527</t>
        </is>
      </c>
      <c r="M329" s="185" t="n">
        <v>1.154</v>
      </c>
      <c r="N329" s="101" t="inlineStr">
        <is>
          <t>P/E</t>
        </is>
      </c>
      <c r="O329" s="186" t="inlineStr">
        <is>
          <t>5527-683-----------</t>
        </is>
      </c>
      <c r="P329" s="186" t="n">
        <v>95</v>
      </c>
      <c r="Q329" s="101" t="n"/>
      <c r="R329" s="101" t="inlineStr"/>
      <c r="S329" s="101" t="n"/>
      <c r="T329" s="186" t="n">
        <v>220</v>
      </c>
      <c r="U329" s="187" t="n">
        <v>1403.19476</v>
      </c>
      <c r="V329" s="186" t="e">
        <v>#N/A</v>
      </c>
      <c r="W329" s="192" t="inlineStr"/>
      <c r="X329" s="101" t="inlineStr"/>
      <c r="Y329" s="186" t="n">
        <v>0</v>
      </c>
      <c r="Z329" s="187" t="n">
        <v>0</v>
      </c>
      <c r="AA329" s="189" t="n"/>
      <c r="AB329" s="189" t="n"/>
    </row>
    <row r="330" ht="18" customHeight="1">
      <c r="A330" s="107" t="n">
        <v>327</v>
      </c>
      <c r="B330" s="143">
        <f>I330&amp;"x"&amp;J330</f>
        <v/>
      </c>
      <c r="C330" s="101" t="inlineStr">
        <is>
          <t>|0200226240|28.60|0.00|1.600|0.0005903NBC</t>
        </is>
      </c>
      <c r="D330" s="101" t="inlineStr">
        <is>
          <t>|0200226240|28.60|0.00|1.600|0.000</t>
        </is>
      </c>
      <c r="E330" s="101" t="inlineStr">
        <is>
          <t>KMV|KMV|TANAKA|TANAKA|||||||||</t>
        </is>
      </c>
      <c r="F330" s="101" t="inlineStr">
        <is>
          <t>STKMHT590</t>
        </is>
      </c>
      <c r="G330" s="101" t="inlineStr">
        <is>
          <t>NBC</t>
        </is>
      </c>
      <c r="H330" s="101" t="inlineStr">
        <is>
          <t>P</t>
        </is>
      </c>
      <c r="I330" s="101" t="inlineStr">
        <is>
          <t>28.6</t>
        </is>
      </c>
      <c r="J330" s="101" t="inlineStr">
        <is>
          <t>0.00</t>
        </is>
      </c>
      <c r="K330" s="101" t="inlineStr">
        <is>
          <t>1.60</t>
        </is>
      </c>
      <c r="L330" s="101" t="inlineStr">
        <is>
          <t>5903</t>
        </is>
      </c>
      <c r="M330" s="185" t="n">
        <v>1.065</v>
      </c>
      <c r="N330" s="101" t="inlineStr">
        <is>
          <t>C</t>
        </is>
      </c>
      <c r="O330" s="186" t="inlineStr">
        <is>
          <t>341-363-5903-80---------</t>
        </is>
      </c>
      <c r="P330" s="186" t="n">
        <v>310.0588235294118</v>
      </c>
      <c r="Q330" s="101" t="n"/>
      <c r="R330" s="101" t="inlineStr"/>
      <c r="S330" s="101" t="n"/>
      <c r="T330" s="186" t="n">
        <v>257</v>
      </c>
      <c r="U330" s="187" t="n">
        <v>1615.680615</v>
      </c>
      <c r="V330" s="186" t="n">
        <v>-53.05882352941177</v>
      </c>
      <c r="W330" s="192" t="n">
        <v>45351</v>
      </c>
      <c r="X330" s="101" t="inlineStr"/>
      <c r="Y330" s="186" t="n">
        <v>53.05882352941177</v>
      </c>
      <c r="Z330" s="187" t="n">
        <v>333.5646405882353</v>
      </c>
      <c r="AA330" s="189" t="n"/>
      <c r="AB330" s="189" t="n"/>
    </row>
    <row r="331" ht="18" customHeight="1">
      <c r="A331" s="107" t="n">
        <v>328</v>
      </c>
      <c r="B331" s="143">
        <f>I331&amp;"x"&amp;J331</f>
        <v/>
      </c>
      <c r="C331" s="101" t="inlineStr">
        <is>
          <t>|0200226240|28.60|0.00|2.300|0.0006127NBC</t>
        </is>
      </c>
      <c r="D331" s="101" t="inlineStr">
        <is>
          <t>|0200226240|28.60|0.00|2.300|0.000</t>
        </is>
      </c>
      <c r="E331" s="101" t="inlineStr">
        <is>
          <t>KMV|KMV||KMV|||||||||</t>
        </is>
      </c>
      <c r="F331" s="101" t="inlineStr">
        <is>
          <t>STKMHT590</t>
        </is>
      </c>
      <c r="G331" s="101" t="inlineStr">
        <is>
          <t>NBC</t>
        </is>
      </c>
      <c r="H331" s="101" t="inlineStr">
        <is>
          <t>P</t>
        </is>
      </c>
      <c r="I331" s="101" t="inlineStr">
        <is>
          <t>28.6</t>
        </is>
      </c>
      <c r="J331" s="101" t="inlineStr">
        <is>
          <t>0.00</t>
        </is>
      </c>
      <c r="K331" s="101" t="inlineStr">
        <is>
          <t>2.30</t>
        </is>
      </c>
      <c r="L331" s="101" t="inlineStr">
        <is>
          <t>6127</t>
        </is>
      </c>
      <c r="M331" s="185" t="n">
        <v>1.492</v>
      </c>
      <c r="N331" s="101" t="inlineStr">
        <is>
          <t>C</t>
        </is>
      </c>
      <c r="O331" s="186" t="inlineStr">
        <is>
          <t>250-505-6127-354---------</t>
        </is>
      </c>
      <c r="P331" s="186" t="n">
        <v>31.88</v>
      </c>
      <c r="Q331" s="101" t="n"/>
      <c r="R331" s="101" t="inlineStr"/>
      <c r="S331" s="101" t="n"/>
      <c r="T331" s="186" t="n">
        <v>58</v>
      </c>
      <c r="U331" s="187" t="n">
        <v>530.2060720000001</v>
      </c>
      <c r="V331" s="186" t="e">
        <v>#N/A</v>
      </c>
      <c r="W331" s="192" t="inlineStr"/>
      <c r="X331" s="101" t="inlineStr"/>
      <c r="Y331" s="186" t="n">
        <v>0</v>
      </c>
      <c r="Z331" s="187" t="n">
        <v>0</v>
      </c>
      <c r="AA331" s="189" t="n"/>
      <c r="AB331" s="189" t="n"/>
    </row>
    <row r="332" ht="18" customHeight="1">
      <c r="A332" s="107" t="n">
        <v>329</v>
      </c>
      <c r="B332" s="143">
        <f>I332&amp;"x"&amp;J332</f>
        <v/>
      </c>
      <c r="C332" s="101" t="inlineStr">
        <is>
          <t>|0200226240|28.60|0.00|2.300|0.0006059NBC</t>
        </is>
      </c>
      <c r="D332" s="101" t="inlineStr">
        <is>
          <t>|0200226240|28.60|0.00|2.300|0.000</t>
        </is>
      </c>
      <c r="E332" s="101" t="inlineStr">
        <is>
          <t>KMV|KMV|KMV||||||||||</t>
        </is>
      </c>
      <c r="F332" s="101" t="inlineStr">
        <is>
          <t>STKMHT590</t>
        </is>
      </c>
      <c r="G332" s="101" t="inlineStr">
        <is>
          <t>NBC</t>
        </is>
      </c>
      <c r="H332" s="101" t="inlineStr">
        <is>
          <t>P</t>
        </is>
      </c>
      <c r="I332" s="101" t="inlineStr">
        <is>
          <t>28.6</t>
        </is>
      </c>
      <c r="J332" s="101" t="inlineStr">
        <is>
          <t>0.00</t>
        </is>
      </c>
      <c r="K332" s="101" t="inlineStr">
        <is>
          <t>2.30</t>
        </is>
      </c>
      <c r="L332" s="101" t="inlineStr">
        <is>
          <t>6059</t>
        </is>
      </c>
      <c r="M332" s="185" t="n">
        <v>1.492</v>
      </c>
      <c r="N332" s="101" t="inlineStr">
        <is>
          <t>C</t>
        </is>
      </c>
      <c r="O332" s="186" t="inlineStr">
        <is>
          <t>268-296-425-6059-664--------</t>
        </is>
      </c>
      <c r="P332" s="186" t="n">
        <v>232.5093167701863</v>
      </c>
      <c r="Q332" s="101" t="n"/>
      <c r="R332" s="101" t="inlineStr"/>
      <c r="S332" s="101" t="n"/>
      <c r="T332" s="186" t="n">
        <v>158</v>
      </c>
      <c r="U332" s="187" t="n">
        <v>1428.324424</v>
      </c>
      <c r="V332" s="186" t="n">
        <v>-74.50931677018632</v>
      </c>
      <c r="W332" s="188" t="n">
        <v>45351</v>
      </c>
      <c r="X332" s="101" t="inlineStr"/>
      <c r="Y332" s="186" t="n">
        <v>74.50931677018633</v>
      </c>
      <c r="Z332" s="187" t="n">
        <v>673.5663098633539</v>
      </c>
      <c r="AA332" s="189" t="n"/>
      <c r="AB332" s="189" t="n"/>
    </row>
    <row r="333" ht="18" customHeight="1">
      <c r="A333" s="107" t="n">
        <v>330</v>
      </c>
      <c r="B333" s="143">
        <f>I333&amp;"x"&amp;J333</f>
        <v/>
      </c>
      <c r="C333" s="101" t="inlineStr">
        <is>
          <t>|0200226240|28.60|0.00|2.300|0.0005731NBC</t>
        </is>
      </c>
      <c r="D333" s="101" t="inlineStr">
        <is>
          <t>|0200226240|28.60|0.00|2.300|0.000</t>
        </is>
      </c>
      <c r="E333" s="101" t="inlineStr">
        <is>
          <t>KMV|KMV|KMV|KMV|||||||||</t>
        </is>
      </c>
      <c r="F333" s="101" t="inlineStr">
        <is>
          <t>STKMHT590</t>
        </is>
      </c>
      <c r="G333" s="101" t="inlineStr">
        <is>
          <t>NBC</t>
        </is>
      </c>
      <c r="H333" s="101" t="inlineStr">
        <is>
          <t>P</t>
        </is>
      </c>
      <c r="I333" s="101" t="inlineStr">
        <is>
          <t>28.6</t>
        </is>
      </c>
      <c r="J333" s="101" t="inlineStr">
        <is>
          <t>0.00</t>
        </is>
      </c>
      <c r="K333" s="101" t="inlineStr">
        <is>
          <t>2.30</t>
        </is>
      </c>
      <c r="L333" s="101" t="inlineStr">
        <is>
          <t>5731</t>
        </is>
      </c>
      <c r="M333" s="185" t="n">
        <v>1.492</v>
      </c>
      <c r="N333" s="101" t="inlineStr">
        <is>
          <t>C</t>
        </is>
      </c>
      <c r="O333" s="186" t="inlineStr">
        <is>
          <t>280-281-401-565-5731--------</t>
        </is>
      </c>
      <c r="P333" s="186" t="n">
        <v>197.85</v>
      </c>
      <c r="Q333" s="101" t="n"/>
      <c r="R333" s="101" t="inlineStr"/>
      <c r="S333" s="101" t="n"/>
      <c r="T333" s="186" t="n">
        <v>277</v>
      </c>
      <c r="U333" s="187" t="n">
        <v>2368.530604</v>
      </c>
      <c r="V333" s="186" t="e">
        <v>#N/A</v>
      </c>
      <c r="W333" s="192" t="inlineStr"/>
      <c r="X333" s="101" t="inlineStr"/>
      <c r="Y333" s="186" t="n">
        <v>0</v>
      </c>
      <c r="Z333" s="187" t="n">
        <v>0</v>
      </c>
      <c r="AA333" s="189" t="n"/>
      <c r="AB333" s="189" t="n"/>
    </row>
    <row r="334" ht="18" customHeight="1">
      <c r="A334" s="107" t="n">
        <v>331</v>
      </c>
      <c r="B334" s="143">
        <f>I334&amp;"x"&amp;J334</f>
        <v/>
      </c>
      <c r="C334" s="101" t="inlineStr">
        <is>
          <t>|0200226240|28.60|0.00|2.300|0.0006177NBC</t>
        </is>
      </c>
      <c r="D334" s="101" t="inlineStr">
        <is>
          <t>|0200226240|28.60|0.00|2.300|0.000</t>
        </is>
      </c>
      <c r="E334" s="101" t="inlineStr">
        <is>
          <t>KMV|KMV|||||||||||</t>
        </is>
      </c>
      <c r="F334" s="101" t="inlineStr">
        <is>
          <t>STKMHT590</t>
        </is>
      </c>
      <c r="G334" s="101" t="inlineStr">
        <is>
          <t>NBC</t>
        </is>
      </c>
      <c r="H334" s="101" t="inlineStr">
        <is>
          <t>P</t>
        </is>
      </c>
      <c r="I334" s="101" t="inlineStr">
        <is>
          <t>28.6</t>
        </is>
      </c>
      <c r="J334" s="101" t="inlineStr">
        <is>
          <t>0.00</t>
        </is>
      </c>
      <c r="K334" s="101" t="inlineStr">
        <is>
          <t>2.30</t>
        </is>
      </c>
      <c r="L334" s="101" t="inlineStr">
        <is>
          <t>6177</t>
        </is>
      </c>
      <c r="M334" s="185" t="n">
        <v>1.492</v>
      </c>
      <c r="N334" s="101" t="inlineStr">
        <is>
          <t>C</t>
        </is>
      </c>
      <c r="O334" s="186" t="inlineStr">
        <is>
          <t>376-435-6177----------</t>
        </is>
      </c>
      <c r="P334" s="186" t="n">
        <v>104.8660714285714</v>
      </c>
      <c r="Q334" s="101" t="n"/>
      <c r="R334" s="101" t="inlineStr"/>
      <c r="S334" s="101" t="n"/>
      <c r="T334" s="186" t="n">
        <v>112</v>
      </c>
      <c r="U334" s="187" t="n">
        <v>1032.201408</v>
      </c>
      <c r="V334" s="186" t="n">
        <v>-83.9375</v>
      </c>
      <c r="W334" s="188" t="n">
        <v>45380</v>
      </c>
      <c r="X334" s="101" t="inlineStr"/>
      <c r="Y334" s="186" t="n">
        <v>0</v>
      </c>
      <c r="Z334" s="187" t="n">
        <v>0</v>
      </c>
      <c r="AA334" s="189" t="n"/>
      <c r="AB334" s="189" t="n"/>
    </row>
    <row r="335" ht="18" customHeight="1">
      <c r="A335" s="107" t="n">
        <v>332</v>
      </c>
      <c r="B335" s="143">
        <f>I335&amp;"x"&amp;J335</f>
        <v/>
      </c>
      <c r="C335" s="101" t="inlineStr">
        <is>
          <t>|0200226240|28.60|0.00|2.300|0.0005875NBC</t>
        </is>
      </c>
      <c r="D335" s="101" t="inlineStr">
        <is>
          <t>|0200226240|28.60|0.00|2.300|0.000</t>
        </is>
      </c>
      <c r="E335" s="101" t="inlineStr">
        <is>
          <t>KMV|KMV|||||||||||</t>
        </is>
      </c>
      <c r="F335" s="101" t="inlineStr">
        <is>
          <t>STKMHT590</t>
        </is>
      </c>
      <c r="G335" s="101" t="inlineStr">
        <is>
          <t>NBC</t>
        </is>
      </c>
      <c r="H335" s="101" t="inlineStr">
        <is>
          <t>P</t>
        </is>
      </c>
      <c r="I335" s="101" t="inlineStr">
        <is>
          <t>28.6</t>
        </is>
      </c>
      <c r="J335" s="101" t="inlineStr">
        <is>
          <t>0.00</t>
        </is>
      </c>
      <c r="K335" s="101" t="inlineStr">
        <is>
          <t>2.30</t>
        </is>
      </c>
      <c r="L335" s="101" t="inlineStr">
        <is>
          <t>5875</t>
        </is>
      </c>
      <c r="M335" s="185" t="n">
        <v>1.492</v>
      </c>
      <c r="N335" s="101" t="inlineStr">
        <is>
          <t>C</t>
        </is>
      </c>
      <c r="O335" s="186" t="inlineStr">
        <is>
          <t>383-483-5875----------</t>
        </is>
      </c>
      <c r="P335" s="186" t="n">
        <v>130.6666666666667</v>
      </c>
      <c r="Q335" s="101" t="n"/>
      <c r="R335" s="101" t="inlineStr"/>
      <c r="S335" s="101" t="n"/>
      <c r="T335" s="186" t="n">
        <v>362</v>
      </c>
      <c r="U335" s="187" t="n">
        <v>3173.111</v>
      </c>
      <c r="V335" s="186" t="e">
        <v>#N/A</v>
      </c>
      <c r="W335" s="192" t="inlineStr"/>
      <c r="X335" s="101" t="inlineStr"/>
      <c r="Y335" s="186" t="n">
        <v>0</v>
      </c>
      <c r="Z335" s="187" t="n">
        <v>0</v>
      </c>
      <c r="AA335" s="189" t="n"/>
      <c r="AB335" s="189" t="n"/>
    </row>
    <row r="336" ht="18" customHeight="1">
      <c r="A336" s="107" t="n">
        <v>333</v>
      </c>
      <c r="B336" s="143">
        <f>I336&amp;"x"&amp;J336</f>
        <v/>
      </c>
      <c r="C336" s="101" t="inlineStr">
        <is>
          <t>|0200226240|28.60|0.00|2.300|0.0006037IBC</t>
        </is>
      </c>
      <c r="D336" s="101" t="inlineStr">
        <is>
          <t>|0200226240|28.60|0.00|2.300|0.000</t>
        </is>
      </c>
      <c r="E336" s="101" t="inlineStr">
        <is>
          <t>|KMV|||||||||||</t>
        </is>
      </c>
      <c r="F336" s="101" t="inlineStr">
        <is>
          <t>STKMHT590</t>
        </is>
      </c>
      <c r="G336" s="101" t="inlineStr">
        <is>
          <t>IBC</t>
        </is>
      </c>
      <c r="H336" s="101" t="inlineStr">
        <is>
          <t>P</t>
        </is>
      </c>
      <c r="I336" s="101" t="inlineStr">
        <is>
          <t>28.6</t>
        </is>
      </c>
      <c r="J336" s="101" t="inlineStr">
        <is>
          <t>0.00</t>
        </is>
      </c>
      <c r="K336" s="101" t="inlineStr">
        <is>
          <t>2.30</t>
        </is>
      </c>
      <c r="L336" s="101" t="inlineStr">
        <is>
          <t>6037</t>
        </is>
      </c>
      <c r="M336" s="185" t="n">
        <v>1.492</v>
      </c>
      <c r="N336" s="101" t="inlineStr">
        <is>
          <t>P/E</t>
        </is>
      </c>
      <c r="O336" s="186" t="inlineStr">
        <is>
          <t>6037-664-----------</t>
        </is>
      </c>
      <c r="P336" s="186" t="n">
        <v>0</v>
      </c>
      <c r="Q336" s="101" t="n"/>
      <c r="R336" s="101" t="inlineStr"/>
      <c r="S336" s="101" t="n"/>
      <c r="T336" s="186" t="n">
        <v>218</v>
      </c>
      <c r="U336" s="187" t="n">
        <v>1963.570472</v>
      </c>
      <c r="V336" s="186" t="e">
        <v>#N/A</v>
      </c>
      <c r="W336" s="188" t="inlineStr"/>
      <c r="X336" s="101" t="inlineStr"/>
      <c r="Y336" s="186" t="n">
        <v>0</v>
      </c>
      <c r="Z336" s="187" t="n">
        <v>0</v>
      </c>
      <c r="AA336" s="189" t="n"/>
      <c r="AB336" s="189" t="n"/>
    </row>
    <row r="337" ht="18" customHeight="1">
      <c r="A337" s="107" t="n">
        <v>334</v>
      </c>
      <c r="B337" s="143">
        <f>I337&amp;"x"&amp;J337</f>
        <v/>
      </c>
      <c r="C337" s="101" t="inlineStr">
        <is>
          <t>|0200226240|28.60|0.00|2.600|0.0005869NBC</t>
        </is>
      </c>
      <c r="D337" s="101" t="inlineStr">
        <is>
          <t>|0200226240|28.60|0.00|2.600|0.000</t>
        </is>
      </c>
      <c r="E337" s="101" t="inlineStr">
        <is>
          <t>KMV||||||||||||</t>
        </is>
      </c>
      <c r="F337" s="101" t="inlineStr">
        <is>
          <t>STKMHT590</t>
        </is>
      </c>
      <c r="G337" s="101" t="inlineStr">
        <is>
          <t>NBC</t>
        </is>
      </c>
      <c r="H337" s="101" t="inlineStr">
        <is>
          <t>P</t>
        </is>
      </c>
      <c r="I337" s="101" t="inlineStr">
        <is>
          <t>28.6</t>
        </is>
      </c>
      <c r="J337" s="101" t="inlineStr">
        <is>
          <t>0.00</t>
        </is>
      </c>
      <c r="K337" s="101" t="inlineStr">
        <is>
          <t>2.60</t>
        </is>
      </c>
      <c r="L337" s="101" t="inlineStr">
        <is>
          <t>5869</t>
        </is>
      </c>
      <c r="M337" s="185" t="n">
        <v>1.667</v>
      </c>
      <c r="N337" s="101" t="inlineStr">
        <is>
          <t>C</t>
        </is>
      </c>
      <c r="O337" s="186" t="inlineStr">
        <is>
          <t>221-5869-----------</t>
        </is>
      </c>
      <c r="P337" s="186" t="n">
        <v>551.1851851851852</v>
      </c>
      <c r="Q337" s="101" t="n"/>
      <c r="R337" s="101" t="inlineStr"/>
      <c r="S337" s="101" t="n"/>
      <c r="T337" s="186" t="n">
        <v>1227</v>
      </c>
      <c r="U337" s="187" t="n">
        <v>12004.505421</v>
      </c>
      <c r="V337" s="186" t="e">
        <v>#N/A</v>
      </c>
      <c r="W337" s="192" t="inlineStr"/>
      <c r="X337" s="101" t="inlineStr"/>
      <c r="Y337" s="186" t="n">
        <v>0</v>
      </c>
      <c r="Z337" s="187" t="n">
        <v>0</v>
      </c>
      <c r="AA337" s="189" t="n"/>
      <c r="AB337" s="189" t="n"/>
    </row>
    <row r="338" ht="18" customHeight="1">
      <c r="A338" s="107" t="n">
        <v>335</v>
      </c>
      <c r="B338" s="143">
        <f>I338&amp;"x"&amp;J338</f>
        <v/>
      </c>
      <c r="C338" s="101" t="inlineStr">
        <is>
          <t>|0200226240|31.80|0.00|1.600|0.0006049NBC</t>
        </is>
      </c>
      <c r="D338" s="101" t="inlineStr">
        <is>
          <t>|0200226240|31.80|0.00|1.600|0.000</t>
        </is>
      </c>
      <c r="E338" s="101" t="inlineStr">
        <is>
          <t>|KMV|KMV||||||||||</t>
        </is>
      </c>
      <c r="F338" s="101" t="inlineStr">
        <is>
          <t>STKMHT590</t>
        </is>
      </c>
      <c r="G338" s="101" t="inlineStr">
        <is>
          <t>NBC</t>
        </is>
      </c>
      <c r="H338" s="101" t="inlineStr">
        <is>
          <t>P</t>
        </is>
      </c>
      <c r="I338" s="101" t="inlineStr">
        <is>
          <t>31.8</t>
        </is>
      </c>
      <c r="J338" s="101" t="inlineStr">
        <is>
          <t>0.00</t>
        </is>
      </c>
      <c r="K338" s="101" t="inlineStr">
        <is>
          <t>1.60</t>
        </is>
      </c>
      <c r="L338" s="101" t="inlineStr">
        <is>
          <t>6049</t>
        </is>
      </c>
      <c r="M338" s="185" t="n">
        <v>1.192</v>
      </c>
      <c r="N338" s="101" t="inlineStr">
        <is>
          <t>P/E</t>
        </is>
      </c>
      <c r="O338" s="186" t="inlineStr">
        <is>
          <t>6049-745-743----------</t>
        </is>
      </c>
      <c r="P338" s="186" t="n">
        <v>3294.25</v>
      </c>
      <c r="Q338" s="101" t="n"/>
      <c r="R338" s="101" t="inlineStr"/>
      <c r="S338" s="101" t="n"/>
      <c r="T338" s="186" t="n">
        <v>2225</v>
      </c>
      <c r="U338" s="187" t="n">
        <v>16043.1578</v>
      </c>
      <c r="V338" s="186" t="n">
        <v>-1069.25</v>
      </c>
      <c r="W338" s="192" t="n">
        <v>45351</v>
      </c>
      <c r="X338" s="101" t="inlineStr"/>
      <c r="Y338" s="186" t="n">
        <v>1069.25</v>
      </c>
      <c r="Z338" s="187" t="n">
        <v>7709.728754000001</v>
      </c>
      <c r="AA338" s="189" t="n"/>
      <c r="AB338" s="189" t="n"/>
    </row>
    <row r="339" ht="18" customHeight="1">
      <c r="A339" s="107" t="n">
        <v>336</v>
      </c>
      <c r="B339" s="143">
        <f>I339&amp;"x"&amp;J339</f>
        <v/>
      </c>
      <c r="C339" s="101" t="inlineStr">
        <is>
          <t>|0200226240|31.80|0.00|2.000|0.0006182NBC</t>
        </is>
      </c>
      <c r="D339" s="101" t="inlineStr">
        <is>
          <t>|0200226240|31.80|0.00|2.000|0.000</t>
        </is>
      </c>
      <c r="E339" s="101" t="inlineStr">
        <is>
          <t>KMV||||||||||||</t>
        </is>
      </c>
      <c r="F339" s="101" t="inlineStr">
        <is>
          <t>STKMHT590</t>
        </is>
      </c>
      <c r="G339" s="101" t="inlineStr">
        <is>
          <t>NBC</t>
        </is>
      </c>
      <c r="H339" s="101" t="inlineStr">
        <is>
          <t>P</t>
        </is>
      </c>
      <c r="I339" s="101" t="inlineStr">
        <is>
          <t>31.8</t>
        </is>
      </c>
      <c r="J339" s="101" t="inlineStr">
        <is>
          <t>0.00</t>
        </is>
      </c>
      <c r="K339" s="101" t="inlineStr">
        <is>
          <t>2.00</t>
        </is>
      </c>
      <c r="L339" s="101" t="inlineStr">
        <is>
          <t>6182</t>
        </is>
      </c>
      <c r="M339" s="185" t="n">
        <v>1.47</v>
      </c>
      <c r="N339" s="101" t="inlineStr">
        <is>
          <t>C</t>
        </is>
      </c>
      <c r="O339" s="186" t="inlineStr">
        <is>
          <t>303-6182-----------</t>
        </is>
      </c>
      <c r="P339" s="186" t="n">
        <v>214</v>
      </c>
      <c r="Q339" s="101" t="n"/>
      <c r="R339" s="101" t="inlineStr"/>
      <c r="S339" s="101" t="n"/>
      <c r="T339" s="186" t="n">
        <v>159</v>
      </c>
      <c r="U339" s="187" t="n">
        <v>1444.91886</v>
      </c>
      <c r="V339" s="186" t="n">
        <v>-55</v>
      </c>
      <c r="W339" s="192" t="n">
        <v>45351</v>
      </c>
      <c r="X339" s="101" t="inlineStr"/>
      <c r="Y339" s="186" t="n">
        <v>55</v>
      </c>
      <c r="Z339" s="187" t="n">
        <v>499.8147</v>
      </c>
      <c r="AA339" s="189" t="n"/>
      <c r="AB339" s="189" t="n"/>
    </row>
    <row r="340" ht="18" customHeight="1">
      <c r="A340" s="107" t="n">
        <v>337</v>
      </c>
      <c r="B340" s="143">
        <f>I340&amp;"x"&amp;J340</f>
        <v/>
      </c>
      <c r="C340" s="101" t="inlineStr">
        <is>
          <t>|0200226240|31.80|0.00|2.000|0.0006062NBC</t>
        </is>
      </c>
      <c r="D340" s="101" t="inlineStr">
        <is>
          <t>|0200226240|31.80|0.00|2.000|0.000</t>
        </is>
      </c>
      <c r="E340" s="101" t="inlineStr">
        <is>
          <t>KMV|KMV|||||||||||</t>
        </is>
      </c>
      <c r="F340" s="101" t="inlineStr">
        <is>
          <t>STKMHT590</t>
        </is>
      </c>
      <c r="G340" s="101" t="inlineStr">
        <is>
          <t>NBC</t>
        </is>
      </c>
      <c r="H340" s="101" t="inlineStr">
        <is>
          <t>P</t>
        </is>
      </c>
      <c r="I340" s="101" t="inlineStr">
        <is>
          <t>31.8</t>
        </is>
      </c>
      <c r="J340" s="101" t="inlineStr">
        <is>
          <t>0.00</t>
        </is>
      </c>
      <c r="K340" s="101" t="inlineStr">
        <is>
          <t>2.00</t>
        </is>
      </c>
      <c r="L340" s="101" t="inlineStr">
        <is>
          <t>6062</t>
        </is>
      </c>
      <c r="M340" s="185" t="n">
        <v>1.47</v>
      </c>
      <c r="N340" s="101" t="inlineStr">
        <is>
          <t>C</t>
        </is>
      </c>
      <c r="O340" s="186" t="inlineStr">
        <is>
          <t>461-594-6062----------</t>
        </is>
      </c>
      <c r="P340" s="186" t="n">
        <v>151.9615384615385</v>
      </c>
      <c r="Q340" s="101" t="n"/>
      <c r="R340" s="101" t="inlineStr"/>
      <c r="S340" s="101" t="n"/>
      <c r="T340" s="186" t="n">
        <v>343</v>
      </c>
      <c r="U340" s="187" t="n">
        <v>3056.52102</v>
      </c>
      <c r="V340" s="186" t="e">
        <v>#N/A</v>
      </c>
      <c r="W340" s="192" t="inlineStr"/>
      <c r="X340" s="101" t="inlineStr"/>
      <c r="Y340" s="186" t="n">
        <v>0</v>
      </c>
      <c r="Z340" s="187" t="n">
        <v>0</v>
      </c>
      <c r="AA340" s="189" t="n"/>
      <c r="AB340" s="189" t="n"/>
    </row>
    <row r="341" ht="18" customHeight="1">
      <c r="A341" s="107" t="n">
        <v>338</v>
      </c>
      <c r="B341" s="143">
        <f>I341&amp;"x"&amp;J341</f>
        <v/>
      </c>
      <c r="C341" s="101" t="inlineStr">
        <is>
          <t>|0200226240|31.80|0.00|3.200|0.0005851NBC</t>
        </is>
      </c>
      <c r="D341" s="101" t="inlineStr">
        <is>
          <t>|0200226240|31.80|0.00|3.200|0.000</t>
        </is>
      </c>
      <c r="E341" s="101" t="inlineStr">
        <is>
          <t>KMV|KMV|KKTL||||||||||</t>
        </is>
      </c>
      <c r="F341" s="101" t="inlineStr">
        <is>
          <t>STKMHT590</t>
        </is>
      </c>
      <c r="G341" s="101" t="inlineStr">
        <is>
          <t>NBC</t>
        </is>
      </c>
      <c r="H341" s="101" t="inlineStr">
        <is>
          <t>P</t>
        </is>
      </c>
      <c r="I341" s="101" t="inlineStr">
        <is>
          <t>31.8</t>
        </is>
      </c>
      <c r="J341" s="101" t="inlineStr">
        <is>
          <t>0.00</t>
        </is>
      </c>
      <c r="K341" s="101" t="inlineStr">
        <is>
          <t>3.20</t>
        </is>
      </c>
      <c r="L341" s="101" t="inlineStr">
        <is>
          <t>5851</t>
        </is>
      </c>
      <c r="M341" s="185" t="n">
        <v>2.257</v>
      </c>
      <c r="N341" s="101" t="inlineStr">
        <is>
          <t>C</t>
        </is>
      </c>
      <c r="O341" s="186" t="inlineStr">
        <is>
          <t>469-481-5851----------</t>
        </is>
      </c>
      <c r="P341" s="186" t="n">
        <v>106.6666666666667</v>
      </c>
      <c r="Q341" s="101" t="n"/>
      <c r="R341" s="101" t="inlineStr"/>
      <c r="S341" s="101" t="n"/>
      <c r="T341" s="186" t="n">
        <v>97</v>
      </c>
      <c r="U341" s="187" t="n">
        <v>1280.953579</v>
      </c>
      <c r="V341" s="186" t="n">
        <v>-9.666666666666664</v>
      </c>
      <c r="W341" s="192" t="n">
        <v>45351</v>
      </c>
      <c r="X341" s="101" t="inlineStr"/>
      <c r="Y341" s="186" t="n">
        <v>9.666666666666657</v>
      </c>
      <c r="Z341" s="187" t="n">
        <v>127.6551676666665</v>
      </c>
      <c r="AA341" s="189" t="n"/>
      <c r="AB341" s="189" t="n"/>
    </row>
    <row r="342" ht="18" customHeight="1">
      <c r="A342" s="107" t="n">
        <v>339</v>
      </c>
      <c r="B342" s="143">
        <f>I342&amp;"x"&amp;J342</f>
        <v/>
      </c>
      <c r="C342" s="101" t="inlineStr">
        <is>
          <t>|0200226240|35.00|0.00|2.600|0.0005984NBC</t>
        </is>
      </c>
      <c r="D342" s="101" t="inlineStr">
        <is>
          <t>|0200226240|35.00|0.00|2.600|0.000</t>
        </is>
      </c>
      <c r="E342" s="101" t="inlineStr">
        <is>
          <t>KMV|KMV|||||||||||</t>
        </is>
      </c>
      <c r="F342" s="101" t="inlineStr">
        <is>
          <t>STKMHT590</t>
        </is>
      </c>
      <c r="G342" s="101" t="inlineStr">
        <is>
          <t>NBC</t>
        </is>
      </c>
      <c r="H342" s="101" t="inlineStr">
        <is>
          <t>P</t>
        </is>
      </c>
      <c r="I342" s="101" t="inlineStr">
        <is>
          <t>35.0</t>
        </is>
      </c>
      <c r="J342" s="101" t="inlineStr">
        <is>
          <t>0.00</t>
        </is>
      </c>
      <c r="K342" s="101" t="inlineStr">
        <is>
          <t>2.60</t>
        </is>
      </c>
      <c r="L342" s="101" t="inlineStr">
        <is>
          <t>5984</t>
        </is>
      </c>
      <c r="M342" s="185" t="n">
        <v>2.077</v>
      </c>
      <c r="N342" s="101" t="inlineStr">
        <is>
          <t>C</t>
        </is>
      </c>
      <c r="O342" s="186" t="inlineStr">
        <is>
          <t>308-492.5-5984----------</t>
        </is>
      </c>
      <c r="P342" s="186" t="n">
        <v>143.7587719298246</v>
      </c>
      <c r="Q342" s="101" t="n"/>
      <c r="R342" s="101" t="inlineStr"/>
      <c r="S342" s="101" t="n"/>
      <c r="T342" s="186" t="n">
        <v>297</v>
      </c>
      <c r="U342" s="187" t="n">
        <v>3691.344096</v>
      </c>
      <c r="V342" s="186" t="e">
        <v>#N/A</v>
      </c>
      <c r="W342" s="192" t="inlineStr"/>
      <c r="X342" s="101" t="inlineStr"/>
      <c r="Y342" s="186" t="n">
        <v>0</v>
      </c>
      <c r="Z342" s="187" t="n">
        <v>0</v>
      </c>
      <c r="AA342" s="189" t="n"/>
      <c r="AB342" s="189" t="n"/>
    </row>
    <row r="343" ht="18" customHeight="1">
      <c r="A343" s="107" t="n">
        <v>340</v>
      </c>
      <c r="B343" s="143">
        <f>I343&amp;"x"&amp;J343</f>
        <v/>
      </c>
      <c r="C343" s="101" t="inlineStr">
        <is>
          <t>|0200226240|35.00|0.00|2.600|0.0006147NBC</t>
        </is>
      </c>
      <c r="D343" s="101" t="inlineStr">
        <is>
          <t>|0200226240|35.00|0.00|2.600|0.000</t>
        </is>
      </c>
      <c r="E343" s="101" t="inlineStr">
        <is>
          <t>KMV||||||||||||</t>
        </is>
      </c>
      <c r="F343" s="101" t="inlineStr">
        <is>
          <t>STKMHT590</t>
        </is>
      </c>
      <c r="G343" s="101" t="inlineStr">
        <is>
          <t>NBC</t>
        </is>
      </c>
      <c r="H343" s="101" t="inlineStr">
        <is>
          <t>P</t>
        </is>
      </c>
      <c r="I343" s="101" t="inlineStr">
        <is>
          <t>35.0</t>
        </is>
      </c>
      <c r="J343" s="101" t="inlineStr">
        <is>
          <t>0.00</t>
        </is>
      </c>
      <c r="K343" s="101" t="inlineStr">
        <is>
          <t>2.60</t>
        </is>
      </c>
      <c r="L343" s="101" t="inlineStr">
        <is>
          <t>6147</t>
        </is>
      </c>
      <c r="M343" s="185" t="n">
        <v>2.077</v>
      </c>
      <c r="N343" s="101" t="inlineStr">
        <is>
          <t>C</t>
        </is>
      </c>
      <c r="O343" s="186" t="inlineStr">
        <is>
          <t>432-6147-----------</t>
        </is>
      </c>
      <c r="P343" s="186" t="n">
        <v>0</v>
      </c>
      <c r="Q343" s="101" t="n"/>
      <c r="R343" s="101" t="inlineStr"/>
      <c r="S343" s="101" t="n"/>
      <c r="T343" s="186" t="n">
        <v>144</v>
      </c>
      <c r="U343" s="187" t="n">
        <v>1838.493936</v>
      </c>
      <c r="V343" s="186" t="e">
        <v>#N/A</v>
      </c>
      <c r="W343" s="192" t="inlineStr"/>
      <c r="X343" s="101" t="inlineStr"/>
      <c r="Y343" s="186" t="n">
        <v>0</v>
      </c>
      <c r="Z343" s="187" t="n">
        <v>0</v>
      </c>
      <c r="AA343" s="189" t="n"/>
      <c r="AB343" s="189" t="n"/>
    </row>
    <row r="344" ht="18" customHeight="1">
      <c r="A344" s="107" t="n">
        <v>341</v>
      </c>
      <c r="B344" s="143">
        <f>I344&amp;"x"&amp;J344</f>
        <v/>
      </c>
      <c r="C344" s="101" t="inlineStr">
        <is>
          <t>|0200226240|35.00|0.00|2.600|0.0006101NBC</t>
        </is>
      </c>
      <c r="D344" s="101" t="inlineStr">
        <is>
          <t>|0200226240|35.00|0.00|2.600|0.000</t>
        </is>
      </c>
      <c r="E344" s="101" t="inlineStr">
        <is>
          <t>KMV||||||||||||</t>
        </is>
      </c>
      <c r="F344" s="101" t="inlineStr">
        <is>
          <t>STKMHT590</t>
        </is>
      </c>
      <c r="G344" s="101" t="inlineStr">
        <is>
          <t>NBC</t>
        </is>
      </c>
      <c r="H344" s="101" t="inlineStr">
        <is>
          <t>P</t>
        </is>
      </c>
      <c r="I344" s="101" t="inlineStr">
        <is>
          <t>35.0</t>
        </is>
      </c>
      <c r="J344" s="101" t="inlineStr">
        <is>
          <t>0.00</t>
        </is>
      </c>
      <c r="K344" s="101" t="inlineStr">
        <is>
          <t>2.60</t>
        </is>
      </c>
      <c r="L344" s="101" t="inlineStr">
        <is>
          <t>6101</t>
        </is>
      </c>
      <c r="M344" s="185" t="n">
        <v>2.077</v>
      </c>
      <c r="N344" s="101" t="inlineStr">
        <is>
          <t>C</t>
        </is>
      </c>
      <c r="O344" s="186" t="inlineStr">
        <is>
          <t>463-6101-----------</t>
        </is>
      </c>
      <c r="P344" s="186" t="n">
        <v>111.1538461538462</v>
      </c>
      <c r="Q344" s="101" t="n"/>
      <c r="R344" s="101" t="inlineStr"/>
      <c r="S344" s="101" t="n"/>
      <c r="T344" s="186" t="n">
        <v>261</v>
      </c>
      <c r="U344" s="187" t="n">
        <v>3307.333797</v>
      </c>
      <c r="V344" s="186" t="e">
        <v>#N/A</v>
      </c>
      <c r="W344" s="188" t="inlineStr"/>
      <c r="X344" s="101" t="inlineStr"/>
      <c r="Y344" s="186" t="n">
        <v>0</v>
      </c>
      <c r="Z344" s="187" t="n">
        <v>0</v>
      </c>
      <c r="AA344" s="189" t="n"/>
      <c r="AB344" s="189" t="n"/>
    </row>
    <row r="345" ht="18" customHeight="1">
      <c r="A345" s="107" t="n">
        <v>342</v>
      </c>
      <c r="B345" s="143">
        <f>I345&amp;"x"&amp;J345</f>
        <v/>
      </c>
      <c r="C345" s="101" t="inlineStr">
        <is>
          <t>|0200226240|35.00|0.00|2.600|0.0006214NBC</t>
        </is>
      </c>
      <c r="D345" s="101" t="inlineStr">
        <is>
          <t>|0200226240|35.00|0.00|2.600|0.000</t>
        </is>
      </c>
      <c r="E345" s="101" t="inlineStr">
        <is>
          <t>|KMV|||||||||||</t>
        </is>
      </c>
      <c r="F345" s="101" t="inlineStr">
        <is>
          <t>STKMHT590</t>
        </is>
      </c>
      <c r="G345" s="101" t="inlineStr">
        <is>
          <t>NBC</t>
        </is>
      </c>
      <c r="H345" s="101" t="inlineStr">
        <is>
          <t>P</t>
        </is>
      </c>
      <c r="I345" s="101" t="inlineStr">
        <is>
          <t>35.0</t>
        </is>
      </c>
      <c r="J345" s="101" t="inlineStr">
        <is>
          <t>0.00</t>
        </is>
      </c>
      <c r="K345" s="101" t="inlineStr">
        <is>
          <t>2.60</t>
        </is>
      </c>
      <c r="L345" s="101" t="inlineStr">
        <is>
          <t>6214</t>
        </is>
      </c>
      <c r="M345" s="185" t="n">
        <v>2.077</v>
      </c>
      <c r="N345" s="101" t="inlineStr">
        <is>
          <t>P/E</t>
        </is>
      </c>
      <c r="O345" s="186" t="inlineStr">
        <is>
          <t>6214-765-----------</t>
        </is>
      </c>
      <c r="P345" s="186" t="n">
        <v>85</v>
      </c>
      <c r="Q345" s="101" t="n"/>
      <c r="R345" s="101" t="inlineStr"/>
      <c r="S345" s="101" t="n"/>
      <c r="T345" s="186" t="n">
        <v>188</v>
      </c>
      <c r="U345" s="187" t="n">
        <v>2426.417864</v>
      </c>
      <c r="V345" s="186" t="e">
        <v>#N/A</v>
      </c>
      <c r="W345" s="192" t="inlineStr"/>
      <c r="X345" s="101" t="inlineStr"/>
      <c r="Y345" s="186" t="n">
        <v>0</v>
      </c>
      <c r="Z345" s="187" t="n">
        <v>0</v>
      </c>
      <c r="AA345" s="189" t="n"/>
      <c r="AB345" s="189" t="n"/>
    </row>
    <row r="346" ht="18" customHeight="1">
      <c r="A346" s="107" t="n">
        <v>343</v>
      </c>
      <c r="B346" s="143">
        <f>I346&amp;"x"&amp;J346</f>
        <v/>
      </c>
      <c r="C346" s="101" t="inlineStr">
        <is>
          <t>|0200226240|35.00|0.00|2.600|0.0006243NBC</t>
        </is>
      </c>
      <c r="D346" s="101" t="inlineStr">
        <is>
          <t>|0200226240|35.00|0.00|2.600|0.000</t>
        </is>
      </c>
      <c r="E346" s="101" t="inlineStr">
        <is>
          <t>||||||||||||</t>
        </is>
      </c>
      <c r="F346" s="101" t="inlineStr">
        <is>
          <t>STKMHT590</t>
        </is>
      </c>
      <c r="G346" s="101" t="inlineStr">
        <is>
          <t>NBC</t>
        </is>
      </c>
      <c r="H346" s="101" t="inlineStr">
        <is>
          <t>P</t>
        </is>
      </c>
      <c r="I346" s="101" t="inlineStr">
        <is>
          <t>35.0</t>
        </is>
      </c>
      <c r="J346" s="101" t="inlineStr">
        <is>
          <t>0.00</t>
        </is>
      </c>
      <c r="K346" s="101" t="inlineStr">
        <is>
          <t>2.60</t>
        </is>
      </c>
      <c r="L346" s="101" t="inlineStr">
        <is>
          <t>6243</t>
        </is>
      </c>
      <c r="M346" s="185" t="n">
        <v>2.077</v>
      </c>
      <c r="N346" s="101" t="inlineStr">
        <is>
          <t>P/E</t>
        </is>
      </c>
      <c r="O346" s="186" t="inlineStr">
        <is>
          <t>6243------------</t>
        </is>
      </c>
      <c r="P346" s="186" t="n">
        <v>0</v>
      </c>
      <c r="Q346" s="101" t="n"/>
      <c r="R346" s="101" t="inlineStr"/>
      <c r="S346" s="101" t="n"/>
      <c r="T346" s="186" t="n">
        <v>55</v>
      </c>
      <c r="U346" s="187" t="n">
        <v>713.1691049999999</v>
      </c>
      <c r="V346" s="186" t="e">
        <v>#N/A</v>
      </c>
      <c r="W346" s="188" t="inlineStr"/>
      <c r="X346" s="101" t="inlineStr"/>
      <c r="Y346" s="186" t="n">
        <v>0</v>
      </c>
      <c r="Z346" s="187" t="n">
        <v>0</v>
      </c>
      <c r="AA346" s="189" t="n"/>
      <c r="AB346" s="189" t="n"/>
    </row>
    <row r="347" ht="18" customHeight="1">
      <c r="A347" s="107" t="n">
        <v>344</v>
      </c>
      <c r="B347" s="143">
        <f>I347&amp;"x"&amp;J347</f>
        <v/>
      </c>
      <c r="C347" s="101" t="inlineStr">
        <is>
          <t>|0200226240|35.00|0.00|2.600|0.0006336NBC</t>
        </is>
      </c>
      <c r="D347" s="101" t="inlineStr">
        <is>
          <t>|0200226240|35.00|0.00|2.600|0.000</t>
        </is>
      </c>
      <c r="E347" s="101" t="inlineStr">
        <is>
          <t>|KMV|||||||||||</t>
        </is>
      </c>
      <c r="F347" s="101" t="inlineStr">
        <is>
          <t>STKMHT590</t>
        </is>
      </c>
      <c r="G347" s="101" t="inlineStr">
        <is>
          <t>NBC</t>
        </is>
      </c>
      <c r="H347" s="101" t="inlineStr">
        <is>
          <t>P</t>
        </is>
      </c>
      <c r="I347" s="101" t="inlineStr">
        <is>
          <t>35.0</t>
        </is>
      </c>
      <c r="J347" s="101" t="inlineStr">
        <is>
          <t>0.00</t>
        </is>
      </c>
      <c r="K347" s="101" t="inlineStr">
        <is>
          <t>2.60</t>
        </is>
      </c>
      <c r="L347" s="101" t="inlineStr">
        <is>
          <t>6336</t>
        </is>
      </c>
      <c r="M347" s="185" t="n">
        <v>2.077</v>
      </c>
      <c r="N347" s="101" t="inlineStr">
        <is>
          <t>P/E</t>
        </is>
      </c>
      <c r="O347" s="186" t="inlineStr">
        <is>
          <t>6336-897-----------</t>
        </is>
      </c>
      <c r="P347" s="186" t="n">
        <v>165.7142857142857</v>
      </c>
      <c r="Q347" s="101" t="n"/>
      <c r="R347" s="101" t="inlineStr"/>
      <c r="S347" s="101" t="n"/>
      <c r="T347" s="186" t="n">
        <v>225</v>
      </c>
      <c r="U347" s="187" t="n">
        <v>2960.971199999999</v>
      </c>
      <c r="V347" s="186" t="e">
        <v>#N/A</v>
      </c>
      <c r="W347" s="192" t="inlineStr"/>
      <c r="X347" s="101" t="inlineStr"/>
      <c r="Y347" s="186" t="n">
        <v>0</v>
      </c>
      <c r="Z347" s="187" t="n">
        <v>0</v>
      </c>
      <c r="AA347" s="189" t="n"/>
      <c r="AB347" s="189" t="n"/>
    </row>
    <row r="348" ht="18" customHeight="1">
      <c r="A348" s="107" t="n">
        <v>345</v>
      </c>
      <c r="B348" s="143">
        <f>I348&amp;"x"&amp;J348</f>
        <v/>
      </c>
      <c r="C348" s="101" t="inlineStr">
        <is>
          <t>|0200226240|40.00|25.00|1.400|0.0006032NBC</t>
        </is>
      </c>
      <c r="D348" s="101" t="inlineStr">
        <is>
          <t>|0200226240|40.00|25.00|1.400|0.000</t>
        </is>
      </c>
      <c r="E348" s="101" t="inlineStr">
        <is>
          <t>|KMV|||||||||||</t>
        </is>
      </c>
      <c r="F348" s="101" t="inlineStr">
        <is>
          <t>STKMHT590</t>
        </is>
      </c>
      <c r="G348" s="101" t="inlineStr">
        <is>
          <t>NBC</t>
        </is>
      </c>
      <c r="H348" s="101" t="inlineStr">
        <is>
          <t>P</t>
        </is>
      </c>
      <c r="I348" s="101" t="inlineStr">
        <is>
          <t>40.0</t>
        </is>
      </c>
      <c r="J348" s="101" t="inlineStr">
        <is>
          <t>25.0</t>
        </is>
      </c>
      <c r="K348" s="101" t="inlineStr">
        <is>
          <t>1.40</t>
        </is>
      </c>
      <c r="L348" s="101" t="inlineStr">
        <is>
          <t>6032</t>
        </is>
      </c>
      <c r="M348" s="185" t="n">
        <v>1.367</v>
      </c>
      <c r="N348" s="101" t="inlineStr">
        <is>
          <t>P/E</t>
        </is>
      </c>
      <c r="O348" s="186" t="inlineStr">
        <is>
          <t>6032-527-----------</t>
        </is>
      </c>
      <c r="P348" s="186" t="n">
        <v>145.0909090909091</v>
      </c>
      <c r="Q348" s="101" t="n"/>
      <c r="R348" s="101" t="inlineStr"/>
      <c r="S348" s="101" t="n"/>
      <c r="T348" s="186" t="n">
        <v>151</v>
      </c>
      <c r="U348" s="187" t="n">
        <v>1245.107344</v>
      </c>
      <c r="V348" s="186" t="n">
        <v>-66.81818181818183</v>
      </c>
      <c r="W348" s="188" t="n">
        <v>45380</v>
      </c>
      <c r="X348" s="101" t="inlineStr"/>
      <c r="Y348" s="186" t="n">
        <v>0</v>
      </c>
      <c r="Z348" s="187" t="n">
        <v>0</v>
      </c>
      <c r="AA348" s="189" t="n"/>
      <c r="AB348" s="189" t="n"/>
    </row>
    <row r="349" ht="18" customHeight="1">
      <c r="A349" s="107" t="n">
        <v>346</v>
      </c>
      <c r="B349" s="143">
        <f>I349&amp;"x"&amp;J349</f>
        <v/>
      </c>
      <c r="C349" s="101" t="inlineStr">
        <is>
          <t>|0200226240|50.80|0.00|2.300|0.0005891IBC</t>
        </is>
      </c>
      <c r="D349" s="101" t="inlineStr">
        <is>
          <t>|0200226240|50.80|0.00|2.300|0.000</t>
        </is>
      </c>
      <c r="E349" s="101" t="inlineStr">
        <is>
          <t>||||||||||||</t>
        </is>
      </c>
      <c r="F349" s="101" t="inlineStr">
        <is>
          <t>STKMHT590</t>
        </is>
      </c>
      <c r="G349" s="101" t="inlineStr">
        <is>
          <t>IBC</t>
        </is>
      </c>
      <c r="H349" s="101" t="inlineStr">
        <is>
          <t>P</t>
        </is>
      </c>
      <c r="I349" s="101" t="inlineStr">
        <is>
          <t>50.8</t>
        </is>
      </c>
      <c r="J349" s="101" t="inlineStr">
        <is>
          <t>0.00</t>
        </is>
      </c>
      <c r="K349" s="101" t="inlineStr">
        <is>
          <t>2.30</t>
        </is>
      </c>
      <c r="L349" s="101" t="inlineStr">
        <is>
          <t>5891</t>
        </is>
      </c>
      <c r="M349" s="185" t="n">
        <v>2.751</v>
      </c>
      <c r="N349" s="101" t="inlineStr">
        <is>
          <t>P/E</t>
        </is>
      </c>
      <c r="O349" s="186" t="inlineStr">
        <is>
          <t>5891-729-----------</t>
        </is>
      </c>
      <c r="P349" s="186" t="n">
        <v>0</v>
      </c>
      <c r="Q349" s="101" t="n"/>
      <c r="R349" s="101" t="inlineStr"/>
      <c r="S349" s="101" t="n"/>
      <c r="T349" s="186" t="n">
        <v>119</v>
      </c>
      <c r="U349" s="187" t="n">
        <v>1928.530779</v>
      </c>
      <c r="V349" s="186" t="e">
        <v>#N/A</v>
      </c>
      <c r="W349" s="188" t="inlineStr"/>
      <c r="X349" s="101" t="inlineStr"/>
      <c r="Y349" s="186" t="n">
        <v>0</v>
      </c>
      <c r="Z349" s="187" t="n">
        <v>0</v>
      </c>
      <c r="AA349" s="189" t="n"/>
      <c r="AB349" s="189" t="n"/>
    </row>
    <row r="350" ht="18" customHeight="1">
      <c r="A350" s="107" t="n">
        <v>347</v>
      </c>
      <c r="B350" s="143">
        <f>I350&amp;"x"&amp;J350</f>
        <v/>
      </c>
      <c r="C350" s="101" t="inlineStr">
        <is>
          <t>|0200226240|60.50|0.00|2.000|0.0006014NBC</t>
        </is>
      </c>
      <c r="D350" s="101" t="inlineStr">
        <is>
          <t>|0200226240|60.50|0.00|2.000|0.000</t>
        </is>
      </c>
      <c r="E350" s="101" t="inlineStr">
        <is>
          <t>KMV||||||||||||</t>
        </is>
      </c>
      <c r="F350" s="101" t="inlineStr">
        <is>
          <t>STKMHT590</t>
        </is>
      </c>
      <c r="G350" s="101" t="inlineStr">
        <is>
          <t>NBC</t>
        </is>
      </c>
      <c r="H350" s="101" t="inlineStr">
        <is>
          <t>P</t>
        </is>
      </c>
      <c r="I350" s="101" t="inlineStr">
        <is>
          <t>60.5</t>
        </is>
      </c>
      <c r="J350" s="101" t="inlineStr">
        <is>
          <t>0.00</t>
        </is>
      </c>
      <c r="K350" s="101" t="inlineStr">
        <is>
          <t>2.00</t>
        </is>
      </c>
      <c r="L350" s="101" t="inlineStr">
        <is>
          <t>6014</t>
        </is>
      </c>
      <c r="M350" s="185" t="n">
        <v>2.885</v>
      </c>
      <c r="N350" s="101" t="inlineStr">
        <is>
          <t>C</t>
        </is>
      </c>
      <c r="O350" s="186" t="inlineStr">
        <is>
          <t>254.6-6014-----------</t>
        </is>
      </c>
      <c r="P350" s="186" t="n">
        <v>4.583333333333333</v>
      </c>
      <c r="Q350" s="101" t="n"/>
      <c r="R350" s="101" t="inlineStr"/>
      <c r="S350" s="101" t="n"/>
      <c r="T350" s="186" t="n">
        <v>150</v>
      </c>
      <c r="U350" s="187" t="n">
        <v>2602.5585</v>
      </c>
      <c r="V350" s="186" t="e">
        <v>#N/A</v>
      </c>
      <c r="W350" s="192" t="inlineStr"/>
      <c r="X350" s="101" t="inlineStr"/>
      <c r="Y350" s="186" t="n">
        <v>0</v>
      </c>
      <c r="Z350" s="187" t="n">
        <v>0</v>
      </c>
      <c r="AA350" s="189" t="n"/>
      <c r="AB350" s="189" t="n"/>
    </row>
    <row r="351" ht="18" customHeight="1">
      <c r="A351" s="107" t="n">
        <v>348</v>
      </c>
      <c r="B351" s="143">
        <f>I351&amp;"x"&amp;J351</f>
        <v/>
      </c>
      <c r="C351" s="101" t="inlineStr">
        <is>
          <t>|0200226339|40.00|20.00|1.600|0.0006098NBC</t>
        </is>
      </c>
      <c r="D351" s="101" t="inlineStr">
        <is>
          <t>|0200226339|40.00|20.00|1.600|0.000</t>
        </is>
      </c>
      <c r="E351" s="101" t="inlineStr">
        <is>
          <t>KMV||||||||||||</t>
        </is>
      </c>
      <c r="F351" s="101" t="inlineStr">
        <is>
          <t>STKMRR290</t>
        </is>
      </c>
      <c r="G351" s="101" t="inlineStr">
        <is>
          <t>NBC</t>
        </is>
      </c>
      <c r="H351" s="101" t="inlineStr">
        <is>
          <t>P</t>
        </is>
      </c>
      <c r="I351" s="101" t="inlineStr">
        <is>
          <t>40.0</t>
        </is>
      </c>
      <c r="J351" s="101" t="inlineStr">
        <is>
          <t>20.0</t>
        </is>
      </c>
      <c r="K351" s="101" t="inlineStr">
        <is>
          <t>1.60</t>
        </is>
      </c>
      <c r="L351" s="101" t="inlineStr">
        <is>
          <t>6098</t>
        </is>
      </c>
      <c r="M351" s="185" t="n">
        <v>1.44</v>
      </c>
      <c r="N351" s="101" t="inlineStr">
        <is>
          <t>C</t>
        </is>
      </c>
      <c r="O351" s="186" t="inlineStr">
        <is>
          <t>428-6098-----------</t>
        </is>
      </c>
      <c r="P351" s="186" t="n">
        <v>2116.142857142857</v>
      </c>
      <c r="Q351" s="101" t="n"/>
      <c r="R351" s="101" t="inlineStr"/>
      <c r="S351" s="101" t="n"/>
      <c r="T351" s="186" t="n">
        <v>3585</v>
      </c>
      <c r="U351" s="187" t="n">
        <v>31480.3152</v>
      </c>
      <c r="V351" s="186" t="n">
        <v>-1543</v>
      </c>
      <c r="W351" s="188" t="n">
        <v>45380</v>
      </c>
      <c r="X351" s="101" t="inlineStr">
        <is>
          <t>Fixed&gt;500pcs</t>
        </is>
      </c>
      <c r="Y351" s="186" t="n">
        <v>0</v>
      </c>
      <c r="Z351" s="187" t="n">
        <v>0</v>
      </c>
      <c r="AA351" s="189" t="n"/>
      <c r="AB351" s="189" t="n"/>
    </row>
    <row r="352" ht="18" customHeight="1">
      <c r="A352" s="107" t="n">
        <v>349</v>
      </c>
      <c r="B352" s="143">
        <f>I352&amp;"x"&amp;J352</f>
        <v/>
      </c>
      <c r="C352" s="101" t="inlineStr">
        <is>
          <t>|0200226339|40.00|20.00|1.600|0.0005997NBC</t>
        </is>
      </c>
      <c r="D352" s="101" t="inlineStr">
        <is>
          <t>|0200226339|40.00|20.00|1.600|0.000</t>
        </is>
      </c>
      <c r="E352" s="101" t="inlineStr">
        <is>
          <t>KMV|KMV|||||||||||</t>
        </is>
      </c>
      <c r="F352" s="101" t="inlineStr">
        <is>
          <t>STKMRR290</t>
        </is>
      </c>
      <c r="G352" s="101" t="inlineStr">
        <is>
          <t>NBC</t>
        </is>
      </c>
      <c r="H352" s="101" t="inlineStr">
        <is>
          <t>P</t>
        </is>
      </c>
      <c r="I352" s="101" t="inlineStr">
        <is>
          <t>40.0</t>
        </is>
      </c>
      <c r="J352" s="101" t="inlineStr">
        <is>
          <t>20.0</t>
        </is>
      </c>
      <c r="K352" s="101" t="inlineStr">
        <is>
          <t>1.60</t>
        </is>
      </c>
      <c r="L352" s="101" t="inlineStr">
        <is>
          <t>5997</t>
        </is>
      </c>
      <c r="M352" s="185" t="n">
        <v>1.44</v>
      </c>
      <c r="N352" s="101" t="inlineStr">
        <is>
          <t>C</t>
        </is>
      </c>
      <c r="O352" s="186" t="inlineStr">
        <is>
          <t>444.5-453.3-5997----------</t>
        </is>
      </c>
      <c r="P352" s="186" t="n">
        <v>1893.538461538461</v>
      </c>
      <c r="Q352" s="101" t="n"/>
      <c r="R352" s="101" t="inlineStr"/>
      <c r="S352" s="101" t="n"/>
      <c r="T352" s="186" t="n">
        <v>2191</v>
      </c>
      <c r="U352" s="187" t="n">
        <v>18920.77488</v>
      </c>
      <c r="V352" s="186" t="n">
        <v>-727.6153846153845</v>
      </c>
      <c r="W352" s="192" t="n">
        <v>45351</v>
      </c>
      <c r="X352" s="101" t="inlineStr"/>
      <c r="Y352" s="186" t="n">
        <v>0</v>
      </c>
      <c r="Z352" s="187" t="n">
        <v>0</v>
      </c>
      <c r="AA352" s="189" t="n"/>
      <c r="AB352" s="189" t="n"/>
    </row>
    <row r="353" ht="18" customHeight="1">
      <c r="A353" s="107" t="n">
        <v>350</v>
      </c>
      <c r="B353" s="143">
        <f>I353&amp;"x"&amp;J353</f>
        <v/>
      </c>
      <c r="C353" s="101" t="inlineStr">
        <is>
          <t>|0200226339|40.00|20.00|2.300|0.0006133NBC</t>
        </is>
      </c>
      <c r="D353" s="101" t="inlineStr">
        <is>
          <t>|0200226339|40.00|20.00|2.300|0.000</t>
        </is>
      </c>
      <c r="E353" s="101" t="inlineStr">
        <is>
          <t>Vinfast||||||||||||</t>
        </is>
      </c>
      <c r="F353" s="101" t="inlineStr">
        <is>
          <t>STKMRR290</t>
        </is>
      </c>
      <c r="G353" s="101" t="inlineStr">
        <is>
          <t>NBC</t>
        </is>
      </c>
      <c r="H353" s="101" t="inlineStr">
        <is>
          <t>P</t>
        </is>
      </c>
      <c r="I353" s="101" t="inlineStr">
        <is>
          <t>40.0</t>
        </is>
      </c>
      <c r="J353" s="101" t="inlineStr">
        <is>
          <t>20.0</t>
        </is>
      </c>
      <c r="K353" s="101" t="inlineStr">
        <is>
          <t>2.30</t>
        </is>
      </c>
      <c r="L353" s="101" t="inlineStr">
        <is>
          <t>6133</t>
        </is>
      </c>
      <c r="M353" s="185" t="n">
        <v>2.031</v>
      </c>
      <c r="N353" s="101" t="inlineStr">
        <is>
          <t>C</t>
        </is>
      </c>
      <c r="O353" s="186" t="inlineStr">
        <is>
          <t>200-6133-----------</t>
        </is>
      </c>
      <c r="P353" s="186" t="n">
        <v>80.64516129032258</v>
      </c>
      <c r="Q353" s="101" t="n"/>
      <c r="R353" s="101" t="inlineStr"/>
      <c r="S353" s="101" t="n"/>
      <c r="T353" s="186" t="n">
        <v>174</v>
      </c>
      <c r="U353" s="187" t="n">
        <v>2167.365402</v>
      </c>
      <c r="V353" s="186" t="n">
        <v>-196.9677419354838</v>
      </c>
      <c r="W353" s="192" t="n">
        <v>45351</v>
      </c>
      <c r="X353" s="101" t="inlineStr"/>
      <c r="Y353" s="186" t="n">
        <v>0</v>
      </c>
      <c r="Z353" s="187" t="n">
        <v>0</v>
      </c>
      <c r="AA353" s="189" t="n"/>
      <c r="AB353" s="189" t="n"/>
    </row>
    <row r="354" ht="18" customHeight="1">
      <c r="A354" s="107" t="n">
        <v>351</v>
      </c>
      <c r="B354" s="143">
        <f>I354&amp;"x"&amp;J354</f>
        <v/>
      </c>
      <c r="C354" s="101" t="inlineStr">
        <is>
          <t>|0200226339|40.00|20.00|2.300|0.0006065NBC</t>
        </is>
      </c>
      <c r="D354" s="101" t="inlineStr">
        <is>
          <t>|0200226339|40.00|20.00|2.300|0.000</t>
        </is>
      </c>
      <c r="E354" s="101" t="inlineStr">
        <is>
          <t>THANH DAT||KMV|KMV|||||||||</t>
        </is>
      </c>
      <c r="F354" s="101" t="inlineStr">
        <is>
          <t>STKMRR290</t>
        </is>
      </c>
      <c r="G354" s="101" t="inlineStr">
        <is>
          <t>NBC</t>
        </is>
      </c>
      <c r="H354" s="101" t="inlineStr">
        <is>
          <t>P</t>
        </is>
      </c>
      <c r="I354" s="101" t="inlineStr">
        <is>
          <t>40.0</t>
        </is>
      </c>
      <c r="J354" s="101" t="inlineStr">
        <is>
          <t>20.0</t>
        </is>
      </c>
      <c r="K354" s="101" t="inlineStr">
        <is>
          <t>2.30</t>
        </is>
      </c>
      <c r="L354" s="101" t="inlineStr">
        <is>
          <t>6065</t>
        </is>
      </c>
      <c r="M354" s="185" t="n">
        <v>2.031</v>
      </c>
      <c r="N354" s="101" t="inlineStr">
        <is>
          <t>C</t>
        </is>
      </c>
      <c r="O354" s="186" t="inlineStr">
        <is>
          <t>426-6065-1055-1064---------</t>
        </is>
      </c>
      <c r="P354" s="186" t="n">
        <v>0</v>
      </c>
      <c r="Q354" s="101" t="n"/>
      <c r="R354" s="101" t="inlineStr"/>
      <c r="S354" s="101" t="n"/>
      <c r="T354" s="186" t="n">
        <v>2140</v>
      </c>
      <c r="U354" s="187" t="n">
        <v>26360.5521</v>
      </c>
      <c r="V354" s="186" t="e">
        <v>#N/A</v>
      </c>
      <c r="W354" s="192" t="inlineStr"/>
      <c r="X354" s="101" t="inlineStr"/>
      <c r="Y354" s="186" t="n">
        <v>0</v>
      </c>
      <c r="Z354" s="187" t="n">
        <v>0</v>
      </c>
      <c r="AA354" s="189" t="n"/>
      <c r="AB354" s="189" t="n"/>
    </row>
    <row r="355" ht="18" customHeight="1">
      <c r="A355" s="107" t="n">
        <v>352</v>
      </c>
      <c r="B355" s="143">
        <f>I355&amp;"x"&amp;J355</f>
        <v/>
      </c>
      <c r="C355" s="101" t="inlineStr">
        <is>
          <t>|0200226339|50.00|25.00|2.300|0.0005577NBC</t>
        </is>
      </c>
      <c r="D355" s="101" t="inlineStr">
        <is>
          <t>|0200226339|50.00|25.00|2.300|0.000</t>
        </is>
      </c>
      <c r="E355" s="101" t="inlineStr">
        <is>
          <t>|KMV|||||||||||</t>
        </is>
      </c>
      <c r="F355" s="101" t="inlineStr">
        <is>
          <t>STKMRR290</t>
        </is>
      </c>
      <c r="G355" s="101" t="inlineStr">
        <is>
          <t>NBC</t>
        </is>
      </c>
      <c r="H355" s="101" t="inlineStr">
        <is>
          <t>P</t>
        </is>
      </c>
      <c r="I355" s="101" t="inlineStr">
        <is>
          <t>50.0</t>
        </is>
      </c>
      <c r="J355" s="101" t="inlineStr">
        <is>
          <t>25.0</t>
        </is>
      </c>
      <c r="K355" s="101" t="inlineStr">
        <is>
          <t>2.30</t>
        </is>
      </c>
      <c r="L355" s="101" t="inlineStr">
        <is>
          <t>5577</t>
        </is>
      </c>
      <c r="M355" s="185" t="n">
        <v>2.626</v>
      </c>
      <c r="N355" s="101" t="inlineStr">
        <is>
          <t>P/E</t>
        </is>
      </c>
      <c r="O355" s="186" t="inlineStr">
        <is>
          <t>5577-686-----------</t>
        </is>
      </c>
      <c r="P355" s="186" t="n">
        <v>375</v>
      </c>
      <c r="Q355" s="101" t="n"/>
      <c r="R355" s="101" t="inlineStr"/>
      <c r="S355" s="101" t="n"/>
      <c r="T355" s="186" t="n">
        <v>402</v>
      </c>
      <c r="U355" s="187" t="n">
        <v>5887.371204</v>
      </c>
      <c r="V355" s="186" t="n">
        <v>-248</v>
      </c>
      <c r="W355" s="188" t="n">
        <v>45380</v>
      </c>
      <c r="X355" s="101" t="inlineStr"/>
      <c r="Y355" s="186" t="n">
        <v>0</v>
      </c>
      <c r="Z355" s="187" t="n">
        <v>0</v>
      </c>
      <c r="AA355" s="189" t="n"/>
      <c r="AB355" s="189" t="n"/>
    </row>
    <row r="356" ht="18" customHeight="1">
      <c r="A356" s="107" t="n">
        <v>353</v>
      </c>
      <c r="B356" s="143">
        <f>I356&amp;"x"&amp;J356</f>
        <v/>
      </c>
      <c r="C356" s="101" t="inlineStr">
        <is>
          <t>|0200226339|50.00|30.00|1.600|0.0006450NBC</t>
        </is>
      </c>
      <c r="D356" s="101" t="inlineStr">
        <is>
          <t>|0200226339|50.00|30.00|1.600|0.000</t>
        </is>
      </c>
      <c r="E356" s="101" t="inlineStr">
        <is>
          <t>TANAKA||||||||||||</t>
        </is>
      </c>
      <c r="F356" s="101" t="inlineStr">
        <is>
          <t>STKMRR290</t>
        </is>
      </c>
      <c r="G356" s="101" t="inlineStr">
        <is>
          <t>NBC</t>
        </is>
      </c>
      <c r="H356" s="101" t="inlineStr">
        <is>
          <t>P</t>
        </is>
      </c>
      <c r="I356" s="101" t="inlineStr">
        <is>
          <t>50.0</t>
        </is>
      </c>
      <c r="J356" s="101" t="inlineStr">
        <is>
          <t>30.0</t>
        </is>
      </c>
      <c r="K356" s="101" t="inlineStr">
        <is>
          <t>1.60</t>
        </is>
      </c>
      <c r="L356" s="101" t="inlineStr">
        <is>
          <t>6450</t>
        </is>
      </c>
      <c r="M356" s="185" t="n">
        <v>1.941</v>
      </c>
      <c r="N356" s="101" t="inlineStr">
        <is>
          <t>P/E</t>
        </is>
      </c>
      <c r="O356" s="186" t="inlineStr">
        <is>
          <t>6450------------</t>
        </is>
      </c>
      <c r="P356" s="186" t="n">
        <v>0</v>
      </c>
      <c r="Q356" s="101" t="n"/>
      <c r="R356" s="101" t="inlineStr"/>
      <c r="S356" s="101" t="n"/>
      <c r="T356" s="186" t="n">
        <v>61</v>
      </c>
      <c r="U356" s="187" t="n">
        <v>763.68645</v>
      </c>
      <c r="V356" s="186" t="e">
        <v>#N/A</v>
      </c>
      <c r="W356" s="188" t="inlineStr"/>
      <c r="X356" s="101" t="inlineStr"/>
      <c r="Y356" s="186" t="n">
        <v>0</v>
      </c>
      <c r="Z356" s="187" t="n">
        <v>0</v>
      </c>
      <c r="AA356" s="189" t="n"/>
      <c r="AB356" s="189" t="n"/>
    </row>
    <row r="357" ht="18" customHeight="1">
      <c r="A357" s="107" t="n">
        <v>354</v>
      </c>
      <c r="B357" s="143">
        <f>I357&amp;"x"&amp;J357</f>
        <v/>
      </c>
      <c r="C357" s="101" t="inlineStr">
        <is>
          <t>|0200236441|20.00|20.00|1.200|0.0006104NBC</t>
        </is>
      </c>
      <c r="D357" s="101" t="inlineStr">
        <is>
          <t>|0200236441|20.00|20.00|1.200|0.000</t>
        </is>
      </c>
      <c r="E357" s="101" t="inlineStr">
        <is>
          <t>KMV|KMV|||||||||||</t>
        </is>
      </c>
      <c r="F357" s="101" t="inlineStr">
        <is>
          <t>STKMRR370</t>
        </is>
      </c>
      <c r="G357" s="101" t="inlineStr">
        <is>
          <t>NBC</t>
        </is>
      </c>
      <c r="H357" s="101" t="inlineStr">
        <is>
          <t>C</t>
        </is>
      </c>
      <c r="I357" s="101" t="inlineStr">
        <is>
          <t>20.0</t>
        </is>
      </c>
      <c r="J357" s="101" t="inlineStr">
        <is>
          <t>20.0</t>
        </is>
      </c>
      <c r="K357" s="101" t="inlineStr">
        <is>
          <t>1.20</t>
        </is>
      </c>
      <c r="L357" s="101" t="inlineStr">
        <is>
          <t>6104</t>
        </is>
      </c>
      <c r="M357" s="185" t="n">
        <v>0.716</v>
      </c>
      <c r="N357" s="101" t="inlineStr">
        <is>
          <t>C</t>
        </is>
      </c>
      <c r="O357" s="186" t="inlineStr">
        <is>
          <t>220-315-6104----------</t>
        </is>
      </c>
      <c r="P357" s="186" t="n">
        <v>244.2763157894737</v>
      </c>
      <c r="Q357" s="101" t="n"/>
      <c r="R357" s="101" t="inlineStr"/>
      <c r="S357" s="101" t="n"/>
      <c r="T357" s="186" t="n">
        <v>1440</v>
      </c>
      <c r="U357" s="187" t="n">
        <v>6293.46816</v>
      </c>
      <c r="V357" s="186" t="e">
        <v>#N/A</v>
      </c>
      <c r="W357" s="188" t="inlineStr"/>
      <c r="X357" s="101" t="inlineStr"/>
      <c r="Y357" s="186" t="n">
        <v>0</v>
      </c>
      <c r="Z357" s="187" t="n">
        <v>0</v>
      </c>
      <c r="AA357" s="189" t="n"/>
      <c r="AB357" s="189" t="n"/>
    </row>
    <row r="358" ht="18" customHeight="1">
      <c r="A358" s="107" t="n">
        <v>355</v>
      </c>
      <c r="B358" s="143">
        <f>I358&amp;"x"&amp;J358</f>
        <v/>
      </c>
      <c r="C358" s="101" t="inlineStr">
        <is>
          <t>|0200226540|40.00|25.00|2.000|0.0005869NBC</t>
        </is>
      </c>
      <c r="D358" s="101" t="inlineStr">
        <is>
          <t>|0200226540|40.00|25.00|2.000|0.000</t>
        </is>
      </c>
      <c r="E358" s="101" t="inlineStr">
        <is>
          <t>||||||||||||</t>
        </is>
      </c>
      <c r="F358" s="101" t="inlineStr">
        <is>
          <t>STKMRHT590</t>
        </is>
      </c>
      <c r="G358" s="101" t="inlineStr">
        <is>
          <t>NBC</t>
        </is>
      </c>
      <c r="H358" s="101" t="inlineStr">
        <is>
          <t>P</t>
        </is>
      </c>
      <c r="I358" s="101" t="inlineStr">
        <is>
          <t>40.0</t>
        </is>
      </c>
      <c r="J358" s="101" t="inlineStr">
        <is>
          <t>25.0</t>
        </is>
      </c>
      <c r="K358" s="101" t="inlineStr">
        <is>
          <t>2.00</t>
        </is>
      </c>
      <c r="L358" s="101" t="inlineStr">
        <is>
          <t>5869</t>
        </is>
      </c>
      <c r="M358" s="185" t="n">
        <v>1.923</v>
      </c>
      <c r="N358" s="101" t="inlineStr">
        <is>
          <t>C</t>
        </is>
      </c>
      <c r="O358" s="186" t="inlineStr">
        <is>
          <t>320-5869-----------</t>
        </is>
      </c>
      <c r="P358" s="186" t="n">
        <v>0</v>
      </c>
      <c r="Q358" s="101" t="n"/>
      <c r="R358" s="101" t="inlineStr"/>
      <c r="S358" s="101" t="n"/>
      <c r="T358" s="186" t="n">
        <v>148</v>
      </c>
      <c r="U358" s="187" t="n">
        <v>1670.340876</v>
      </c>
      <c r="V358" s="186" t="e">
        <v>#N/A</v>
      </c>
      <c r="W358" s="192" t="inlineStr"/>
      <c r="X358" s="101" t="inlineStr"/>
      <c r="Y358" s="186" t="n">
        <v>0</v>
      </c>
      <c r="Z358" s="187" t="n">
        <v>0</v>
      </c>
      <c r="AA358" s="189" t="n"/>
      <c r="AB358" s="189" t="n"/>
    </row>
    <row r="359" ht="18" customHeight="1">
      <c r="A359" s="107" t="n">
        <v>356</v>
      </c>
      <c r="B359" s="143">
        <f>I359&amp;"x"&amp;J359</f>
        <v/>
      </c>
      <c r="C359" s="101" t="inlineStr">
        <is>
          <t>|0200226642|25.40|0.00|1.600|0.0005819NBC</t>
        </is>
      </c>
      <c r="D359" s="101" t="inlineStr">
        <is>
          <t>|0200226642|25.40|0.00|1.600|0.000</t>
        </is>
      </c>
      <c r="E359" s="101" t="inlineStr">
        <is>
          <t>TOYOTA||||||||||||</t>
        </is>
      </c>
      <c r="F359" s="101" t="inlineStr">
        <is>
          <t>STKM17AM</t>
        </is>
      </c>
      <c r="G359" s="101" t="inlineStr">
        <is>
          <t>NBC</t>
        </is>
      </c>
      <c r="H359" s="101" t="inlineStr">
        <is>
          <t>P</t>
        </is>
      </c>
      <c r="I359" s="101" t="inlineStr">
        <is>
          <t>25.4</t>
        </is>
      </c>
      <c r="J359" s="101" t="inlineStr">
        <is>
          <t>0.00</t>
        </is>
      </c>
      <c r="K359" s="101" t="inlineStr">
        <is>
          <t>1.60</t>
        </is>
      </c>
      <c r="L359" s="101" t="inlineStr">
        <is>
          <t>5819</t>
        </is>
      </c>
      <c r="M359" s="185" t="n">
        <v>0.9389999999999999</v>
      </c>
      <c r="N359" s="101" t="inlineStr">
        <is>
          <t>C</t>
        </is>
      </c>
      <c r="O359" s="186" t="inlineStr">
        <is>
          <t>409.4-5819-----------</t>
        </is>
      </c>
      <c r="P359" s="186" t="n">
        <v>210.7142857142857</v>
      </c>
      <c r="Q359" s="101" t="n"/>
      <c r="R359" s="101" t="inlineStr"/>
      <c r="S359" s="101" t="n"/>
      <c r="T359" s="186" t="n">
        <v>225</v>
      </c>
      <c r="U359" s="187" t="n">
        <v>1229.409225</v>
      </c>
      <c r="V359" s="186" t="n">
        <v>-50.00000000000006</v>
      </c>
      <c r="W359" s="192" t="n">
        <v>45380</v>
      </c>
      <c r="X359" s="101" t="inlineStr"/>
      <c r="Y359" s="186" t="n">
        <v>0</v>
      </c>
      <c r="Z359" s="187" t="n">
        <v>0</v>
      </c>
      <c r="AA359" s="189" t="n"/>
      <c r="AB359" s="189" t="n"/>
    </row>
    <row r="360" ht="18" customHeight="1">
      <c r="A360" s="107" t="n">
        <v>357</v>
      </c>
      <c r="B360" s="143">
        <f>I360&amp;"x"&amp;J360</f>
        <v/>
      </c>
      <c r="C360" s="101" t="inlineStr">
        <is>
          <t>|0200226640|25.40|0.00|2.300|0.0005887NBC</t>
        </is>
      </c>
      <c r="D360" s="101" t="inlineStr">
        <is>
          <t>|0200226640|25.40|0.00|2.300|0.000</t>
        </is>
      </c>
      <c r="E360" s="101" t="inlineStr">
        <is>
          <t>TOYOTA||TOYOTA||||||||||</t>
        </is>
      </c>
      <c r="F360" s="101" t="inlineStr">
        <is>
          <t>STKM17AM</t>
        </is>
      </c>
      <c r="G360" s="101" t="inlineStr">
        <is>
          <t>NBC</t>
        </is>
      </c>
      <c r="H360" s="101" t="inlineStr">
        <is>
          <t>P</t>
        </is>
      </c>
      <c r="I360" s="101" t="inlineStr">
        <is>
          <t>25.4</t>
        </is>
      </c>
      <c r="J360" s="101" t="inlineStr">
        <is>
          <t>0.00</t>
        </is>
      </c>
      <c r="K360" s="101" t="inlineStr">
        <is>
          <t>2.30</t>
        </is>
      </c>
      <c r="L360" s="101" t="inlineStr">
        <is>
          <t>5887</t>
        </is>
      </c>
      <c r="M360" s="185" t="n">
        <v>1.31</v>
      </c>
      <c r="N360" s="101" t="inlineStr">
        <is>
          <t>C</t>
        </is>
      </c>
      <c r="O360" s="186" t="inlineStr">
        <is>
          <t>409.4-5887-972----------</t>
        </is>
      </c>
      <c r="P360" s="186" t="n">
        <v>91.80952380952382</v>
      </c>
      <c r="Q360" s="101" t="n"/>
      <c r="R360" s="101" t="inlineStr"/>
      <c r="S360" s="101" t="n"/>
      <c r="T360" s="186" t="n">
        <v>126</v>
      </c>
      <c r="U360" s="187" t="n">
        <v>971.7082200000001</v>
      </c>
      <c r="V360" s="186" t="e">
        <v>#N/A</v>
      </c>
      <c r="W360" s="192" t="inlineStr"/>
      <c r="X360" s="101" t="inlineStr"/>
      <c r="Y360" s="186" t="n">
        <v>0</v>
      </c>
      <c r="Z360" s="187" t="n">
        <v>0</v>
      </c>
      <c r="AA360" s="189" t="n"/>
      <c r="AB360" s="189" t="n"/>
    </row>
    <row r="361" ht="18" customHeight="1">
      <c r="A361" s="107" t="n">
        <v>358</v>
      </c>
      <c r="B361" s="143">
        <f>I361&amp;"x"&amp;J361</f>
        <v/>
      </c>
      <c r="C361" s="101" t="inlineStr">
        <is>
          <t>|0200236643|28.60|0.00|1.200|0.0006071NBC</t>
        </is>
      </c>
      <c r="D361" s="101" t="inlineStr">
        <is>
          <t>|0200236643|28.60|0.00|1.200|0.000</t>
        </is>
      </c>
      <c r="E361" s="101" t="inlineStr">
        <is>
          <t>TOYOTA||||||||||||</t>
        </is>
      </c>
      <c r="F361" s="101" t="inlineStr">
        <is>
          <t>STKM17AM</t>
        </is>
      </c>
      <c r="G361" s="101" t="inlineStr">
        <is>
          <t>NBC</t>
        </is>
      </c>
      <c r="H361" s="101" t="inlineStr">
        <is>
          <t>C</t>
        </is>
      </c>
      <c r="I361" s="101" t="inlineStr">
        <is>
          <t>28.6</t>
        </is>
      </c>
      <c r="J361" s="101" t="inlineStr">
        <is>
          <t>0.00</t>
        </is>
      </c>
      <c r="K361" s="101" t="inlineStr">
        <is>
          <t>1.20</t>
        </is>
      </c>
      <c r="L361" s="101" t="inlineStr">
        <is>
          <t>6071</t>
        </is>
      </c>
      <c r="M361" s="185" t="n">
        <v>0.8110000000000001</v>
      </c>
      <c r="N361" s="101" t="inlineStr">
        <is>
          <t>C</t>
        </is>
      </c>
      <c r="O361" s="186" t="inlineStr">
        <is>
          <t>1505-6071-----------</t>
        </is>
      </c>
      <c r="P361" s="186" t="n">
        <v>632.5</v>
      </c>
      <c r="Q361" s="101" t="n"/>
      <c r="R361" s="101" t="inlineStr"/>
      <c r="S361" s="101" t="n"/>
      <c r="T361" s="186" t="n">
        <v>563</v>
      </c>
      <c r="U361" s="187" t="n">
        <v>2771.976103</v>
      </c>
      <c r="V361" s="186" t="n">
        <v>-69.5</v>
      </c>
      <c r="W361" s="192" t="n">
        <v>45351</v>
      </c>
      <c r="X361" s="101" t="inlineStr"/>
      <c r="Y361" s="186" t="n">
        <v>69.5</v>
      </c>
      <c r="Z361" s="187" t="n">
        <v>342.1888795</v>
      </c>
      <c r="AA361" s="189" t="n"/>
      <c r="AB361" s="189" t="n"/>
    </row>
    <row r="362" ht="18" customHeight="1">
      <c r="A362" s="107" t="n">
        <v>359</v>
      </c>
      <c r="B362" s="143">
        <f>I362&amp;"x"&amp;J362</f>
        <v/>
      </c>
      <c r="C362" s="101" t="inlineStr">
        <is>
          <t>|0200226700|28.00|21.80|3.100|0.0006100NBC</t>
        </is>
      </c>
      <c r="D362" s="101" t="inlineStr">
        <is>
          <t>|0200226700|28.00|21.80|3.100|0.000</t>
        </is>
      </c>
      <c r="E362" s="101" t="inlineStr">
        <is>
          <t>||||||||||||</t>
        </is>
      </c>
      <c r="F362" s="101" t="inlineStr">
        <is>
          <t>STKM13C</t>
        </is>
      </c>
      <c r="G362" s="101" t="inlineStr">
        <is>
          <t>NBC</t>
        </is>
      </c>
      <c r="H362" s="101" t="inlineStr">
        <is>
          <t>P</t>
        </is>
      </c>
      <c r="I362" s="101" t="inlineStr">
        <is>
          <t>28.0</t>
        </is>
      </c>
      <c r="J362" s="101" t="inlineStr">
        <is>
          <t>21.8</t>
        </is>
      </c>
      <c r="K362" s="101" t="inlineStr">
        <is>
          <t>3.10</t>
        </is>
      </c>
      <c r="L362" s="101" t="inlineStr">
        <is>
          <t>6100</t>
        </is>
      </c>
      <c r="M362" s="185" t="n">
        <v>1.904</v>
      </c>
      <c r="N362" s="101" t="inlineStr">
        <is>
          <t>C</t>
        </is>
      </c>
      <c r="O362" s="186" t="inlineStr">
        <is>
          <t>224.1-55.4-----------</t>
        </is>
      </c>
      <c r="P362" s="186" t="n">
        <v>0</v>
      </c>
      <c r="Q362" s="101" t="n"/>
      <c r="R362" s="101" t="inlineStr"/>
      <c r="S362" s="101" t="n"/>
      <c r="T362" s="186" t="n">
        <v>0</v>
      </c>
      <c r="U362" s="187" t="n">
        <v>0</v>
      </c>
      <c r="V362" s="186" t="e">
        <v>#N/A</v>
      </c>
      <c r="W362" s="188" t="inlineStr"/>
      <c r="X362" s="101" t="inlineStr"/>
      <c r="Y362" s="186" t="n">
        <v>0</v>
      </c>
      <c r="Z362" s="187" t="n">
        <v>0</v>
      </c>
      <c r="AA362" s="189" t="n"/>
      <c r="AB362" s="189" t="n"/>
    </row>
    <row r="363" ht="18" customHeight="1">
      <c r="A363" s="107" t="n">
        <v>360</v>
      </c>
      <c r="B363" s="143">
        <f>I363&amp;"x"&amp;J363</f>
        <v/>
      </c>
      <c r="C363" s="101" t="inlineStr">
        <is>
          <t>|0200226700|28.00|21.80|3.100|0.0006100IBC</t>
        </is>
      </c>
      <c r="D363" s="101" t="inlineStr">
        <is>
          <t>|0200226700|28.00|21.80|3.100|0.000</t>
        </is>
      </c>
      <c r="E363" s="101" t="inlineStr">
        <is>
          <t>|KMV|KMV||||||||||</t>
        </is>
      </c>
      <c r="F363" s="101" t="inlineStr">
        <is>
          <t>STKM13C</t>
        </is>
      </c>
      <c r="G363" s="101" t="inlineStr">
        <is>
          <t>IBC</t>
        </is>
      </c>
      <c r="H363" s="101" t="inlineStr">
        <is>
          <t>P</t>
        </is>
      </c>
      <c r="I363" s="101" t="inlineStr">
        <is>
          <t>28.0</t>
        </is>
      </c>
      <c r="J363" s="101" t="inlineStr">
        <is>
          <t>21.8</t>
        </is>
      </c>
      <c r="K363" s="101" t="inlineStr">
        <is>
          <t>3.10</t>
        </is>
      </c>
      <c r="L363" s="101" t="inlineStr">
        <is>
          <t>6100</t>
        </is>
      </c>
      <c r="M363" s="185" t="n">
        <v>1.904</v>
      </c>
      <c r="N363" s="101" t="inlineStr">
        <is>
          <t>P/E</t>
        </is>
      </c>
      <c r="O363" s="186" t="inlineStr">
        <is>
          <t>6100-55.4-224.1----------</t>
        </is>
      </c>
      <c r="P363" s="186" t="n">
        <v>32.2962962962963</v>
      </c>
      <c r="Q363" s="101" t="n"/>
      <c r="R363" s="101" t="inlineStr"/>
      <c r="S363" s="101" t="n"/>
      <c r="T363" s="186" t="n">
        <v>73</v>
      </c>
      <c r="U363" s="187" t="n">
        <v>847.8511999999999</v>
      </c>
      <c r="V363" s="186" t="n">
        <v>-23.18855218855219</v>
      </c>
      <c r="W363" s="192" t="n">
        <v>45380</v>
      </c>
      <c r="X363" s="101" t="inlineStr"/>
      <c r="Y363" s="186" t="n">
        <v>0</v>
      </c>
      <c r="Z363" s="187" t="n">
        <v>0</v>
      </c>
      <c r="AA363" s="189" t="n"/>
      <c r="AB363" s="189" t="n"/>
    </row>
    <row r="364" ht="18" customHeight="1">
      <c r="A364" s="107" t="n">
        <v>361</v>
      </c>
      <c r="B364" s="143">
        <f>I364&amp;"x"&amp;J364</f>
        <v/>
      </c>
      <c r="C364" s="101" t="inlineStr">
        <is>
          <t>|0200226700|46.00|38.00|4.000|0.0003515IBC</t>
        </is>
      </c>
      <c r="D364" s="101" t="inlineStr">
        <is>
          <t>|0200226700|46.00|38.00|4.000|0.000</t>
        </is>
      </c>
      <c r="E364" s="101" t="inlineStr">
        <is>
          <t>|KMV|||||||||||</t>
        </is>
      </c>
      <c r="F364" s="101" t="inlineStr">
        <is>
          <t>STKM13C</t>
        </is>
      </c>
      <c r="G364" s="101" t="inlineStr">
        <is>
          <t>IBC</t>
        </is>
      </c>
      <c r="H364" s="101" t="inlineStr">
        <is>
          <t>P</t>
        </is>
      </c>
      <c r="I364" s="101" t="inlineStr">
        <is>
          <t>46.0</t>
        </is>
      </c>
      <c r="J364" s="101" t="inlineStr">
        <is>
          <t>38.0</t>
        </is>
      </c>
      <c r="K364" s="101" t="inlineStr">
        <is>
          <t>4.00</t>
        </is>
      </c>
      <c r="L364" s="101" t="inlineStr">
        <is>
          <t>3515</t>
        </is>
      </c>
      <c r="M364" s="185" t="n">
        <v>4.143</v>
      </c>
      <c r="N364" s="101" t="inlineStr">
        <is>
          <t>P/E</t>
        </is>
      </c>
      <c r="O364" s="186" t="inlineStr">
        <is>
          <t>3515-38-39.5----------</t>
        </is>
      </c>
      <c r="P364" s="186" t="n">
        <v>231.3870967741935</v>
      </c>
      <c r="Q364" s="101" t="n"/>
      <c r="R364" s="101" t="inlineStr"/>
      <c r="S364" s="101" t="n"/>
      <c r="T364" s="186" t="n">
        <v>514</v>
      </c>
      <c r="U364" s="187" t="n">
        <v>7485.199529999999</v>
      </c>
      <c r="V364" s="186" t="e">
        <v>#N/A</v>
      </c>
      <c r="W364" s="192" t="inlineStr"/>
      <c r="X364" s="101" t="inlineStr"/>
      <c r="Y364" s="186" t="n">
        <v>0</v>
      </c>
      <c r="Z364" s="187" t="n">
        <v>0</v>
      </c>
      <c r="AA364" s="189" t="n"/>
      <c r="AB364" s="189" t="n"/>
    </row>
    <row r="365" ht="18" customHeight="1">
      <c r="A365" s="107" t="n">
        <v>362</v>
      </c>
      <c r="B365" s="143">
        <f>I365&amp;"x"&amp;J365</f>
        <v/>
      </c>
      <c r="C365" s="101" t="inlineStr">
        <is>
          <t>|0200226840|25.40|0.00|3.200|0.0005750NBC</t>
        </is>
      </c>
      <c r="D365" s="101" t="inlineStr">
        <is>
          <t>|0200226840|25.40|0.00|3.200|0.000</t>
        </is>
      </c>
      <c r="E365" s="101" t="inlineStr">
        <is>
          <t>CIC1||||||||||||</t>
        </is>
      </c>
      <c r="F365" s="101" t="inlineStr">
        <is>
          <t>STKM-HT590</t>
        </is>
      </c>
      <c r="G365" s="101" t="inlineStr">
        <is>
          <t>NBC</t>
        </is>
      </c>
      <c r="H365" s="101" t="inlineStr">
        <is>
          <t>P</t>
        </is>
      </c>
      <c r="I365" s="101" t="inlineStr">
        <is>
          <t>25.4</t>
        </is>
      </c>
      <c r="J365" s="101" t="inlineStr">
        <is>
          <t>0.00</t>
        </is>
      </c>
      <c r="K365" s="101" t="inlineStr">
        <is>
          <t>3.20</t>
        </is>
      </c>
      <c r="L365" s="101" t="inlineStr">
        <is>
          <t>5750</t>
        </is>
      </c>
      <c r="M365" s="185" t="n">
        <v>1.752</v>
      </c>
      <c r="N365" s="101" t="inlineStr">
        <is>
          <t>P/E</t>
        </is>
      </c>
      <c r="O365" s="186" t="inlineStr">
        <is>
          <t>5750------------</t>
        </is>
      </c>
      <c r="P365" s="186" t="n">
        <v>0</v>
      </c>
      <c r="Q365" s="101" t="n"/>
      <c r="R365" s="101" t="inlineStr"/>
      <c r="S365" s="101" t="n"/>
      <c r="T365" s="186" t="n">
        <v>691</v>
      </c>
      <c r="U365" s="187" t="n">
        <v>6961.134</v>
      </c>
      <c r="V365" s="186" t="e">
        <v>#N/A</v>
      </c>
      <c r="W365" s="192" t="inlineStr"/>
      <c r="X365" s="101" t="inlineStr"/>
      <c r="Y365" s="186" t="n">
        <v>0</v>
      </c>
      <c r="Z365" s="187" t="n">
        <v>0</v>
      </c>
      <c r="AA365" s="189" t="n"/>
      <c r="AB365" s="189" t="n"/>
    </row>
    <row r="366" ht="18" customHeight="1">
      <c r="A366" s="107" t="n">
        <v>363</v>
      </c>
      <c r="B366" s="143">
        <f>I366&amp;"x"&amp;J366</f>
        <v/>
      </c>
      <c r="C366" s="101" t="inlineStr">
        <is>
          <t>|0200220139|22.20|0.00|2.000|0.0005800NBC</t>
        </is>
      </c>
      <c r="D366" s="101" t="inlineStr">
        <is>
          <t>|0200220139|22.20|0.00|2.000|0.000</t>
        </is>
      </c>
      <c r="E366" s="101" t="inlineStr">
        <is>
          <t>||||||||||||</t>
        </is>
      </c>
      <c r="F366" s="101" t="inlineStr">
        <is>
          <t>STKM11A</t>
        </is>
      </c>
      <c r="G366" s="101" t="inlineStr">
        <is>
          <t>NBC</t>
        </is>
      </c>
      <c r="H366" s="101" t="inlineStr">
        <is>
          <t>P</t>
        </is>
      </c>
      <c r="I366" s="101" t="inlineStr">
        <is>
          <t>22.2</t>
        </is>
      </c>
      <c r="J366" s="101" t="inlineStr">
        <is>
          <t>0.00</t>
        </is>
      </c>
      <c r="K366" s="101" t="inlineStr">
        <is>
          <t>2.00</t>
        </is>
      </c>
      <c r="L366" s="101" t="inlineStr">
        <is>
          <t>5800</t>
        </is>
      </c>
      <c r="M366" s="185" t="n">
        <v>0.996</v>
      </c>
      <c r="N366" s="101" t="inlineStr">
        <is>
          <t>P/E</t>
        </is>
      </c>
      <c r="O366" s="186" t="inlineStr">
        <is>
          <t>5800------------</t>
        </is>
      </c>
      <c r="P366" s="186" t="n">
        <v>0</v>
      </c>
      <c r="Q366" s="101" t="n"/>
      <c r="R366" s="101" t="inlineStr"/>
      <c r="S366" s="101" t="n"/>
      <c r="T366" s="186" t="n">
        <v>0</v>
      </c>
      <c r="U366" s="187" t="n">
        <v>0</v>
      </c>
      <c r="V366" s="186" t="e">
        <v>#N/A</v>
      </c>
      <c r="W366" s="192" t="inlineStr"/>
      <c r="X366" s="101" t="inlineStr"/>
      <c r="Y366" s="186" t="n">
        <v>0</v>
      </c>
      <c r="Z366" s="187" t="n">
        <v>0</v>
      </c>
      <c r="AA366" s="189" t="n"/>
      <c r="AB366" s="189" t="n"/>
    </row>
    <row r="367" ht="18" customHeight="1">
      <c r="A367" s="107" t="n">
        <v>364</v>
      </c>
      <c r="B367" s="143">
        <f>I367&amp;"x"&amp;J367</f>
        <v/>
      </c>
      <c r="C367" s="101" t="inlineStr">
        <is>
          <t>|0200220139|38.10|0.00|2.000|0.0005923NBC</t>
        </is>
      </c>
      <c r="D367" s="101" t="inlineStr">
        <is>
          <t>|0200220139|38.10|0.00|2.000|0.000</t>
        </is>
      </c>
      <c r="E367" s="101" t="inlineStr">
        <is>
          <t>||||||||||||</t>
        </is>
      </c>
      <c r="F367" s="101" t="inlineStr">
        <is>
          <t>STKM11A</t>
        </is>
      </c>
      <c r="G367" s="101" t="inlineStr">
        <is>
          <t>NBC</t>
        </is>
      </c>
      <c r="H367" s="101" t="inlineStr">
        <is>
          <t>P</t>
        </is>
      </c>
      <c r="I367" s="101" t="inlineStr">
        <is>
          <t>38.1</t>
        </is>
      </c>
      <c r="J367" s="101" t="inlineStr">
        <is>
          <t>0.00</t>
        </is>
      </c>
      <c r="K367" s="101" t="inlineStr">
        <is>
          <t>2.00</t>
        </is>
      </c>
      <c r="L367" s="101" t="inlineStr">
        <is>
          <t>5923</t>
        </is>
      </c>
      <c r="M367" s="185" t="n">
        <v>1.78</v>
      </c>
      <c r="N367" s="101" t="inlineStr">
        <is>
          <t>P/E</t>
        </is>
      </c>
      <c r="O367" s="186" t="inlineStr">
        <is>
          <t>5923------------</t>
        </is>
      </c>
      <c r="P367" s="186" t="n">
        <v>0</v>
      </c>
      <c r="Q367" s="101" t="n"/>
      <c r="R367" s="101" t="inlineStr"/>
      <c r="S367" s="101" t="n"/>
      <c r="T367" s="186" t="n">
        <v>151</v>
      </c>
      <c r="U367" s="187" t="n">
        <v>1591.98394</v>
      </c>
      <c r="V367" s="186" t="e">
        <v>#N/A</v>
      </c>
      <c r="W367" s="192" t="inlineStr"/>
      <c r="X367" s="101" t="inlineStr"/>
      <c r="Y367" s="186" t="n">
        <v>0</v>
      </c>
      <c r="Z367" s="187" t="n">
        <v>0</v>
      </c>
      <c r="AA367" s="189" t="n"/>
      <c r="AB367" s="189" t="n"/>
    </row>
    <row r="368" ht="18" customHeight="1">
      <c r="A368" s="107" t="n">
        <v>365</v>
      </c>
      <c r="B368" s="143">
        <f>I368&amp;"x"&amp;J368</f>
        <v/>
      </c>
      <c r="C368" s="101" t="inlineStr">
        <is>
          <t>|0200220810|19.10|0.00|2.000|0.0005800NBC</t>
        </is>
      </c>
      <c r="D368" s="101" t="inlineStr">
        <is>
          <t>|0200220810|19.10|0.00|2.000|0.000</t>
        </is>
      </c>
      <c r="E368" s="101" t="inlineStr">
        <is>
          <t>TAM HOP||||||||||||</t>
        </is>
      </c>
      <c r="F368" s="101" t="inlineStr">
        <is>
          <t>STKM13A</t>
        </is>
      </c>
      <c r="G368" s="101" t="inlineStr">
        <is>
          <t>NBC</t>
        </is>
      </c>
      <c r="H368" s="101" t="inlineStr">
        <is>
          <t>P</t>
        </is>
      </c>
      <c r="I368" s="101" t="inlineStr">
        <is>
          <t>19.1</t>
        </is>
      </c>
      <c r="J368" s="101" t="inlineStr">
        <is>
          <t>0.00</t>
        </is>
      </c>
      <c r="K368" s="101" t="inlineStr">
        <is>
          <t>2.00</t>
        </is>
      </c>
      <c r="L368" s="101" t="inlineStr">
        <is>
          <t>5800</t>
        </is>
      </c>
      <c r="M368" s="185" t="n">
        <v>0.843</v>
      </c>
      <c r="N368" s="101" t="inlineStr">
        <is>
          <t>P/E</t>
        </is>
      </c>
      <c r="O368" s="186" t="inlineStr">
        <is>
          <t>5800------------</t>
        </is>
      </c>
      <c r="P368" s="186" t="n">
        <v>0</v>
      </c>
      <c r="Q368" s="101" t="n"/>
      <c r="R368" s="101" t="inlineStr"/>
      <c r="S368" s="101" t="n"/>
      <c r="T368" s="186" t="n">
        <v>0</v>
      </c>
      <c r="U368" s="187" t="n">
        <v>0</v>
      </c>
      <c r="V368" s="186" t="e">
        <v>#N/A</v>
      </c>
      <c r="W368" s="192" t="inlineStr"/>
      <c r="X368" s="101" t="inlineStr"/>
      <c r="Y368" s="186" t="n">
        <v>0</v>
      </c>
      <c r="Z368" s="187" t="n">
        <v>0</v>
      </c>
      <c r="AA368" s="189" t="n"/>
      <c r="AB368" s="189" t="n"/>
    </row>
    <row r="369" ht="18" customHeight="1">
      <c r="A369" s="107" t="n">
        <v>366</v>
      </c>
      <c r="B369" s="143">
        <f>I369&amp;"x"&amp;J369</f>
        <v/>
      </c>
      <c r="C369" s="101" t="inlineStr">
        <is>
          <t>|0200230841|25.40|0.00|1.000|0.0006191NBC</t>
        </is>
      </c>
      <c r="D369" s="101" t="inlineStr">
        <is>
          <t>|0200230841|25.40|0.00|1.000|0.000</t>
        </is>
      </c>
      <c r="E369" s="101" t="inlineStr">
        <is>
          <t>||||||||||||</t>
        </is>
      </c>
      <c r="F369" s="101" t="inlineStr">
        <is>
          <t>STKM13A</t>
        </is>
      </c>
      <c r="G369" s="101" t="inlineStr">
        <is>
          <t>NBC</t>
        </is>
      </c>
      <c r="H369" s="101" t="inlineStr">
        <is>
          <t>C</t>
        </is>
      </c>
      <c r="I369" s="101" t="inlineStr">
        <is>
          <t>25.4</t>
        </is>
      </c>
      <c r="J369" s="101" t="inlineStr">
        <is>
          <t>0.00</t>
        </is>
      </c>
      <c r="K369" s="101" t="inlineStr">
        <is>
          <t>1.00</t>
        </is>
      </c>
      <c r="L369" s="101" t="inlineStr">
        <is>
          <t>6191</t>
        </is>
      </c>
      <c r="M369" s="185" t="n">
        <v>0.602</v>
      </c>
      <c r="N369" s="101" t="inlineStr">
        <is>
          <t>P/E</t>
        </is>
      </c>
      <c r="O369" s="186" t="inlineStr">
        <is>
          <t>6191------------</t>
        </is>
      </c>
      <c r="P369" s="186" t="n">
        <v>0</v>
      </c>
      <c r="Q369" s="101" t="n"/>
      <c r="R369" s="101" t="inlineStr"/>
      <c r="S369" s="101" t="n"/>
      <c r="T369" s="186" t="n">
        <v>104</v>
      </c>
      <c r="U369" s="187" t="n">
        <v>387.606128</v>
      </c>
      <c r="V369" s="186" t="e">
        <v>#N/A</v>
      </c>
      <c r="W369" s="192" t="inlineStr"/>
      <c r="X369" s="101" t="inlineStr"/>
      <c r="Y369" s="186" t="n">
        <v>0</v>
      </c>
      <c r="Z369" s="187" t="n">
        <v>0</v>
      </c>
      <c r="AA369" s="189" t="n"/>
      <c r="AB369" s="189" t="n"/>
    </row>
    <row r="370" ht="18" customHeight="1">
      <c r="A370" s="107" t="n">
        <v>367</v>
      </c>
      <c r="B370" s="143">
        <f>I370&amp;"x"&amp;J370</f>
        <v/>
      </c>
      <c r="C370" s="101" t="inlineStr">
        <is>
          <t>|0200225939|15.90|0.00|2.000|0.0006118NBC</t>
        </is>
      </c>
      <c r="D370" s="101" t="inlineStr">
        <is>
          <t>|0200225939|15.90|0.00|2.000|0.000</t>
        </is>
      </c>
      <c r="E370" s="101" t="inlineStr">
        <is>
          <t>||||||||||||</t>
        </is>
      </c>
      <c r="F370" s="101" t="inlineStr">
        <is>
          <t>STAM290GA</t>
        </is>
      </c>
      <c r="G370" s="101" t="inlineStr">
        <is>
          <t>NBC</t>
        </is>
      </c>
      <c r="H370" s="101" t="inlineStr">
        <is>
          <t>P</t>
        </is>
      </c>
      <c r="I370" s="101" t="inlineStr">
        <is>
          <t>15.9</t>
        </is>
      </c>
      <c r="J370" s="101" t="inlineStr">
        <is>
          <t>0.00</t>
        </is>
      </c>
      <c r="K370" s="101" t="inlineStr">
        <is>
          <t>2.00</t>
        </is>
      </c>
      <c r="L370" s="101" t="inlineStr">
        <is>
          <t>6118</t>
        </is>
      </c>
      <c r="M370" s="185" t="n">
        <v>0.6860000000000001</v>
      </c>
      <c r="N370" s="101" t="inlineStr">
        <is>
          <t>P/E</t>
        </is>
      </c>
      <c r="O370" s="186" t="inlineStr">
        <is>
          <t>6118------------</t>
        </is>
      </c>
      <c r="P370" s="186" t="n">
        <v>0</v>
      </c>
      <c r="Q370" s="101" t="n"/>
      <c r="R370" s="101" t="inlineStr"/>
      <c r="S370" s="101" t="n"/>
      <c r="T370" s="186" t="n">
        <v>0</v>
      </c>
      <c r="U370" s="187" t="n">
        <v>0</v>
      </c>
      <c r="V370" s="186" t="e">
        <v>#N/A</v>
      </c>
      <c r="W370" s="192" t="inlineStr"/>
      <c r="X370" s="101" t="inlineStr"/>
      <c r="Y370" s="186" t="n">
        <v>0</v>
      </c>
      <c r="Z370" s="187" t="n">
        <v>0</v>
      </c>
      <c r="AA370" s="189" t="n"/>
      <c r="AB370" s="189" t="n"/>
    </row>
    <row r="371" ht="18" customHeight="1">
      <c r="A371" s="107" t="n">
        <v>368</v>
      </c>
      <c r="B371" s="143">
        <f>I371&amp;"x"&amp;J371</f>
        <v/>
      </c>
      <c r="C371" s="101" t="inlineStr">
        <is>
          <t>|0200235920|38.10|0.00|1.200|0.0005450IBC</t>
        </is>
      </c>
      <c r="D371" s="101" t="inlineStr">
        <is>
          <t>|0200235920|38.10|0.00|1.200|0.000</t>
        </is>
      </c>
      <c r="E371" s="101" t="inlineStr">
        <is>
          <t>KKTL||||||||||||</t>
        </is>
      </c>
      <c r="F371" s="101" t="inlineStr">
        <is>
          <t>STAM290GA</t>
        </is>
      </c>
      <c r="G371" s="101" t="inlineStr">
        <is>
          <t>IBC</t>
        </is>
      </c>
      <c r="H371" s="101" t="inlineStr">
        <is>
          <t>C</t>
        </is>
      </c>
      <c r="I371" s="101" t="inlineStr">
        <is>
          <t>38.1</t>
        </is>
      </c>
      <c r="J371" s="101" t="inlineStr">
        <is>
          <t>0.00</t>
        </is>
      </c>
      <c r="K371" s="101" t="inlineStr">
        <is>
          <t>1.20</t>
        </is>
      </c>
      <c r="L371" s="101" t="inlineStr">
        <is>
          <t>5450</t>
        </is>
      </c>
      <c r="M371" s="185" t="n">
        <v>1.092</v>
      </c>
      <c r="N371" s="101" t="inlineStr">
        <is>
          <t>P/E</t>
        </is>
      </c>
      <c r="O371" s="186" t="inlineStr">
        <is>
          <t>5450------------</t>
        </is>
      </c>
      <c r="P371" s="186" t="n">
        <v>0</v>
      </c>
      <c r="Q371" s="101" t="n"/>
      <c r="R371" s="101" t="inlineStr"/>
      <c r="S371" s="101" t="n"/>
      <c r="T371" s="186" t="n">
        <v>0</v>
      </c>
      <c r="U371" s="187" t="n">
        <v>0</v>
      </c>
      <c r="V371" s="186" t="e">
        <v>#N/A</v>
      </c>
      <c r="W371" s="188" t="inlineStr"/>
      <c r="X371" s="101" t="inlineStr"/>
      <c r="Y371" s="186" t="n">
        <v>0</v>
      </c>
      <c r="Z371" s="187" t="n">
        <v>0</v>
      </c>
      <c r="AA371" s="189" t="n"/>
      <c r="AB371" s="189" t="n"/>
    </row>
    <row r="372" ht="18" customHeight="1">
      <c r="A372" s="107" t="n">
        <v>369</v>
      </c>
      <c r="B372" s="143">
        <f>I372&amp;"x"&amp;J372</f>
        <v/>
      </c>
      <c r="C372" s="101" t="inlineStr">
        <is>
          <t>|0200236041|22.20|0.00|1.200|0.0005480NBC</t>
        </is>
      </c>
      <c r="D372" s="101" t="inlineStr">
        <is>
          <t>|0200236041|22.20|0.00|1.200|0.000</t>
        </is>
      </c>
      <c r="E372" s="101" t="inlineStr">
        <is>
          <t>INNOTEK||||||||||||</t>
        </is>
      </c>
      <c r="F372" s="101" t="inlineStr">
        <is>
          <t>STAM390G</t>
        </is>
      </c>
      <c r="G372" s="101" t="inlineStr">
        <is>
          <t>NBC</t>
        </is>
      </c>
      <c r="H372" s="101" t="inlineStr">
        <is>
          <t>C</t>
        </is>
      </c>
      <c r="I372" s="101" t="inlineStr">
        <is>
          <t>22.2</t>
        </is>
      </c>
      <c r="J372" s="101" t="inlineStr">
        <is>
          <t>0.00</t>
        </is>
      </c>
      <c r="K372" s="101" t="inlineStr">
        <is>
          <t>1.20</t>
        </is>
      </c>
      <c r="L372" s="101" t="inlineStr">
        <is>
          <t>5480</t>
        </is>
      </c>
      <c r="M372" s="185" t="n">
        <v>0.621</v>
      </c>
      <c r="N372" s="101" t="inlineStr">
        <is>
          <t>P/E</t>
        </is>
      </c>
      <c r="O372" s="186" t="inlineStr">
        <is>
          <t>5480------------</t>
        </is>
      </c>
      <c r="P372" s="186" t="n">
        <v>3729</v>
      </c>
      <c r="Q372" s="101" t="n"/>
      <c r="R372" s="101" t="inlineStr"/>
      <c r="S372" s="101" t="n"/>
      <c r="T372" s="186" t="n">
        <v>2542</v>
      </c>
      <c r="U372" s="187" t="n">
        <v>8650.629359999999</v>
      </c>
      <c r="V372" s="186" t="n">
        <v>-1187</v>
      </c>
      <c r="W372" s="192" t="n">
        <v>45322</v>
      </c>
      <c r="X372" s="101" t="inlineStr"/>
      <c r="Y372" s="186" t="n">
        <v>1187</v>
      </c>
      <c r="Z372" s="187" t="n">
        <v>4039.45596</v>
      </c>
      <c r="AA372" s="189" t="n"/>
      <c r="AB372" s="189" t="n"/>
    </row>
    <row r="373" ht="18" customHeight="1">
      <c r="A373" s="107" t="n">
        <v>370</v>
      </c>
      <c r="B373" s="143">
        <f>I373&amp;"x"&amp;J373</f>
        <v/>
      </c>
      <c r="C373" s="101" t="inlineStr">
        <is>
          <t>|0200236041|28.60|0.00|1.200|0.0005070NBC</t>
        </is>
      </c>
      <c r="D373" s="101" t="inlineStr">
        <is>
          <t>|0200236041|28.60|0.00|1.200|0.000</t>
        </is>
      </c>
      <c r="E373" s="101" t="inlineStr">
        <is>
          <t>INNOTEK||||||||||||</t>
        </is>
      </c>
      <c r="F373" s="101" t="inlineStr">
        <is>
          <t>STAM390G</t>
        </is>
      </c>
      <c r="G373" s="101" t="inlineStr">
        <is>
          <t>NBC</t>
        </is>
      </c>
      <c r="H373" s="101" t="inlineStr">
        <is>
          <t>C</t>
        </is>
      </c>
      <c r="I373" s="101" t="inlineStr">
        <is>
          <t>28.6</t>
        </is>
      </c>
      <c r="J373" s="101" t="inlineStr">
        <is>
          <t>0.00</t>
        </is>
      </c>
      <c r="K373" s="101" t="inlineStr">
        <is>
          <t>1.20</t>
        </is>
      </c>
      <c r="L373" s="101" t="inlineStr">
        <is>
          <t>5070</t>
        </is>
      </c>
      <c r="M373" s="185" t="n">
        <v>0.8110000000000001</v>
      </c>
      <c r="N373" s="101" t="inlineStr">
        <is>
          <t>P/E</t>
        </is>
      </c>
      <c r="O373" s="186" t="inlineStr">
        <is>
          <t>5070------------</t>
        </is>
      </c>
      <c r="P373" s="186" t="n">
        <v>10007</v>
      </c>
      <c r="Q373" s="101" t="n"/>
      <c r="R373" s="101" t="inlineStr"/>
      <c r="S373" s="101" t="n"/>
      <c r="T373" s="186" t="n">
        <v>6591</v>
      </c>
      <c r="U373" s="187" t="n">
        <v>27100.67607</v>
      </c>
      <c r="V373" s="186" t="n">
        <v>-3416</v>
      </c>
      <c r="W373" s="192" t="n">
        <v>45322</v>
      </c>
      <c r="X373" s="101" t="inlineStr"/>
      <c r="Y373" s="186" t="n">
        <v>3416</v>
      </c>
      <c r="Z373" s="187" t="n">
        <v>14045.80632</v>
      </c>
      <c r="AA373" s="189" t="n"/>
      <c r="AB373" s="189" t="n"/>
    </row>
    <row r="374" ht="18" customHeight="1">
      <c r="A374" s="107" t="n">
        <v>371</v>
      </c>
      <c r="B374" s="143">
        <f>I374&amp;"x"&amp;J374</f>
        <v/>
      </c>
      <c r="C374" s="101" t="inlineStr">
        <is>
          <t>|0200226010|28.60|0.00|2.000|0.0006000IBC</t>
        </is>
      </c>
      <c r="D374" s="101" t="inlineStr">
        <is>
          <t>|0200226010|28.60|0.00|2.000|0.000</t>
        </is>
      </c>
      <c r="E374" s="101" t="inlineStr">
        <is>
          <t>KKTL||||||||||||</t>
        </is>
      </c>
      <c r="F374" s="101" t="inlineStr">
        <is>
          <t>STAM390G</t>
        </is>
      </c>
      <c r="G374" s="101" t="inlineStr">
        <is>
          <t>IBC</t>
        </is>
      </c>
      <c r="H374" s="101" t="inlineStr">
        <is>
          <t>P</t>
        </is>
      </c>
      <c r="I374" s="101" t="inlineStr">
        <is>
          <t>28.6</t>
        </is>
      </c>
      <c r="J374" s="101" t="inlineStr">
        <is>
          <t>0.00</t>
        </is>
      </c>
      <c r="K374" s="101" t="inlineStr">
        <is>
          <t>2.00</t>
        </is>
      </c>
      <c r="L374" s="101" t="inlineStr">
        <is>
          <t>6000</t>
        </is>
      </c>
      <c r="M374" s="185" t="n">
        <v>1.312</v>
      </c>
      <c r="N374" s="101" t="inlineStr">
        <is>
          <t>P/E</t>
        </is>
      </c>
      <c r="O374" s="186" t="inlineStr">
        <is>
          <t>6000------------</t>
        </is>
      </c>
      <c r="P374" s="186" t="n">
        <v>0</v>
      </c>
      <c r="Q374" s="101" t="n"/>
      <c r="R374" s="101" t="inlineStr"/>
      <c r="S374" s="101" t="n"/>
      <c r="T374" s="186" t="n">
        <v>0</v>
      </c>
      <c r="U374" s="187" t="n">
        <v>0</v>
      </c>
      <c r="V374" s="186" t="e">
        <v>#N/A</v>
      </c>
      <c r="W374" s="192" t="inlineStr"/>
      <c r="X374" s="101" t="inlineStr"/>
      <c r="Y374" s="186" t="n">
        <v>0</v>
      </c>
      <c r="Z374" s="187" t="n">
        <v>0</v>
      </c>
      <c r="AA374" s="189" t="n"/>
      <c r="AB374" s="189" t="n"/>
    </row>
    <row r="375" ht="18" customHeight="1">
      <c r="A375" s="107" t="n">
        <v>372</v>
      </c>
      <c r="B375" s="143">
        <f>I375&amp;"x"&amp;J375</f>
        <v/>
      </c>
      <c r="C375" s="101" t="inlineStr">
        <is>
          <t>|0200226010|31.80|0.00|2.600|0.0005350NBC</t>
        </is>
      </c>
      <c r="D375" s="101" t="inlineStr">
        <is>
          <t>|0200226010|31.80|0.00|2.600|0.000</t>
        </is>
      </c>
      <c r="E375" s="101" t="inlineStr">
        <is>
          <t>INNOTEK||||||||||||</t>
        </is>
      </c>
      <c r="F375" s="101" t="inlineStr">
        <is>
          <t>STAM390G</t>
        </is>
      </c>
      <c r="G375" s="101" t="inlineStr">
        <is>
          <t>NBC</t>
        </is>
      </c>
      <c r="H375" s="101" t="inlineStr">
        <is>
          <t>P</t>
        </is>
      </c>
      <c r="I375" s="101" t="inlineStr">
        <is>
          <t>31.8</t>
        </is>
      </c>
      <c r="J375" s="101" t="inlineStr">
        <is>
          <t>0.00</t>
        </is>
      </c>
      <c r="K375" s="101" t="inlineStr">
        <is>
          <t>2.60</t>
        </is>
      </c>
      <c r="L375" s="101" t="inlineStr">
        <is>
          <t>5350</t>
        </is>
      </c>
      <c r="M375" s="185" t="n">
        <v>1.872</v>
      </c>
      <c r="N375" s="101" t="inlineStr">
        <is>
          <t>P/E</t>
        </is>
      </c>
      <c r="O375" s="186" t="inlineStr">
        <is>
          <t>5350------------</t>
        </is>
      </c>
      <c r="P375" s="186" t="n">
        <v>392</v>
      </c>
      <c r="Q375" s="101" t="n"/>
      <c r="R375" s="101" t="inlineStr"/>
      <c r="S375" s="101" t="n"/>
      <c r="T375" s="186" t="n">
        <v>273</v>
      </c>
      <c r="U375" s="187" t="n">
        <v>2734.1496</v>
      </c>
      <c r="V375" s="186" t="n">
        <v>-119</v>
      </c>
      <c r="W375" s="192" t="n">
        <v>45322</v>
      </c>
      <c r="X375" s="101" t="inlineStr"/>
      <c r="Y375" s="186" t="n">
        <v>119</v>
      </c>
      <c r="Z375" s="187" t="n">
        <v>1191.8088</v>
      </c>
      <c r="AA375" s="189" t="n"/>
      <c r="AB375" s="189" t="n"/>
    </row>
    <row r="376" ht="18" customHeight="1">
      <c r="A376" s="107" t="n">
        <v>373</v>
      </c>
      <c r="B376" s="143">
        <f>I376&amp;"x"&amp;J376</f>
        <v/>
      </c>
      <c r="C376" s="101" t="inlineStr">
        <is>
          <t>|0200226010|25.40|0.00|2.000|0.0005200NBC</t>
        </is>
      </c>
      <c r="D376" s="101" t="inlineStr">
        <is>
          <t>|0200226010|25.40|0.00|2.000|0.000</t>
        </is>
      </c>
      <c r="E376" s="101" t="inlineStr">
        <is>
          <t>VPIC1||||||||||||</t>
        </is>
      </c>
      <c r="F376" s="101" t="inlineStr">
        <is>
          <t>STAM390G</t>
        </is>
      </c>
      <c r="G376" s="101" t="inlineStr">
        <is>
          <t>NBC</t>
        </is>
      </c>
      <c r="H376" s="101" t="inlineStr">
        <is>
          <t>P</t>
        </is>
      </c>
      <c r="I376" s="101" t="inlineStr">
        <is>
          <t>25.4</t>
        </is>
      </c>
      <c r="J376" s="101" t="inlineStr">
        <is>
          <t>0.00</t>
        </is>
      </c>
      <c r="K376" s="101" t="inlineStr">
        <is>
          <t>2.00</t>
        </is>
      </c>
      <c r="L376" s="101" t="inlineStr">
        <is>
          <t>5200</t>
        </is>
      </c>
      <c r="M376" s="185" t="n">
        <v>1.154</v>
      </c>
      <c r="N376" s="101" t="inlineStr">
        <is>
          <t>P/E</t>
        </is>
      </c>
      <c r="O376" s="186" t="inlineStr">
        <is>
          <t>5200------------</t>
        </is>
      </c>
      <c r="P376" s="186" t="n">
        <v>0</v>
      </c>
      <c r="Q376" s="101" t="n"/>
      <c r="R376" s="101" t="inlineStr"/>
      <c r="S376" s="101" t="n"/>
      <c r="T376" s="186" t="n">
        <v>0</v>
      </c>
      <c r="U376" s="187" t="n">
        <v>0</v>
      </c>
      <c r="V376" s="186" t="n">
        <v>-57</v>
      </c>
      <c r="W376" s="192" t="n">
        <v>45380</v>
      </c>
      <c r="X376" s="101" t="inlineStr"/>
      <c r="Y376" s="186" t="n">
        <v>0</v>
      </c>
      <c r="Z376" s="187" t="n">
        <v>0</v>
      </c>
      <c r="AA376" s="189" t="n"/>
      <c r="AB376" s="189" t="n"/>
    </row>
    <row r="377" ht="18" customHeight="1">
      <c r="A377" s="107" t="n">
        <v>374</v>
      </c>
      <c r="B377" s="143">
        <f>I377&amp;"x"&amp;J377</f>
        <v/>
      </c>
      <c r="C377" s="101" t="inlineStr">
        <is>
          <t>|0200225939|19.10|0.00|2.600|0.0005000NBC</t>
        </is>
      </c>
      <c r="D377" s="101" t="inlineStr">
        <is>
          <t>|0200225939|19.10|0.00|2.600|0.000</t>
        </is>
      </c>
      <c r="E377" s="101" t="inlineStr">
        <is>
          <t>VPIC1||||||||||||</t>
        </is>
      </c>
      <c r="F377" s="101" t="inlineStr">
        <is>
          <t>STAM290GA</t>
        </is>
      </c>
      <c r="G377" s="101" t="inlineStr">
        <is>
          <t>NBC</t>
        </is>
      </c>
      <c r="H377" s="101" t="inlineStr">
        <is>
          <t>P</t>
        </is>
      </c>
      <c r="I377" s="101" t="inlineStr">
        <is>
          <t>19.1</t>
        </is>
      </c>
      <c r="J377" s="101" t="inlineStr">
        <is>
          <t>0.00</t>
        </is>
      </c>
      <c r="K377" s="101" t="inlineStr">
        <is>
          <t>2.60</t>
        </is>
      </c>
      <c r="L377" s="101" t="inlineStr">
        <is>
          <t>5000</t>
        </is>
      </c>
      <c r="M377" s="185" t="n">
        <v>1.058</v>
      </c>
      <c r="N377" s="101" t="inlineStr">
        <is>
          <t>P/E</t>
        </is>
      </c>
      <c r="O377" s="186" t="inlineStr">
        <is>
          <t>5000------------</t>
        </is>
      </c>
      <c r="P377" s="186" t="n">
        <v>0</v>
      </c>
      <c r="Q377" s="101" t="n"/>
      <c r="R377" s="101" t="inlineStr"/>
      <c r="S377" s="101" t="n"/>
      <c r="T377" s="186" t="n">
        <v>0</v>
      </c>
      <c r="U377" s="187" t="n">
        <v>0</v>
      </c>
      <c r="V377" s="186" t="e">
        <v>#N/A</v>
      </c>
      <c r="W377" s="192" t="inlineStr"/>
      <c r="X377" s="101" t="inlineStr"/>
      <c r="Y377" s="186" t="n">
        <v>0</v>
      </c>
      <c r="Z377" s="187" t="n">
        <v>0</v>
      </c>
      <c r="AA377" s="189" t="n"/>
      <c r="AB377" s="189" t="n"/>
    </row>
    <row r="378" ht="18" customHeight="1">
      <c r="A378" s="107" t="n">
        <v>375</v>
      </c>
      <c r="B378" s="143">
        <f>I378&amp;"x"&amp;J378</f>
        <v/>
      </c>
      <c r="C378" s="101" t="inlineStr">
        <is>
          <t>|0200226010|19.10|0.00|1.600|0.0005000NBC</t>
        </is>
      </c>
      <c r="D378" s="101" t="inlineStr">
        <is>
          <t>|0200226010|19.10|0.00|1.600|0.000</t>
        </is>
      </c>
      <c r="E378" s="101" t="inlineStr">
        <is>
          <t>VPIC1||||||||||||</t>
        </is>
      </c>
      <c r="F378" s="101" t="inlineStr">
        <is>
          <t>STAM390G</t>
        </is>
      </c>
      <c r="G378" s="101" t="inlineStr">
        <is>
          <t>NBC</t>
        </is>
      </c>
      <c r="H378" s="101" t="inlineStr">
        <is>
          <t>P</t>
        </is>
      </c>
      <c r="I378" s="101" t="inlineStr">
        <is>
          <t>19.1</t>
        </is>
      </c>
      <c r="J378" s="101" t="inlineStr">
        <is>
          <t>0.00</t>
        </is>
      </c>
      <c r="K378" s="101" t="inlineStr">
        <is>
          <t>1.60</t>
        </is>
      </c>
      <c r="L378" s="101" t="inlineStr">
        <is>
          <t>5000</t>
        </is>
      </c>
      <c r="M378" s="185" t="n">
        <v>0.6899999999999999</v>
      </c>
      <c r="N378" s="101" t="inlineStr">
        <is>
          <t>P/E</t>
        </is>
      </c>
      <c r="O378" s="186" t="inlineStr">
        <is>
          <t>5000------------</t>
        </is>
      </c>
      <c r="P378" s="186" t="n">
        <v>0</v>
      </c>
      <c r="Q378" s="101" t="n"/>
      <c r="R378" s="101" t="inlineStr"/>
      <c r="S378" s="101" t="n"/>
      <c r="T378" s="186" t="n">
        <v>0</v>
      </c>
      <c r="U378" s="187" t="n">
        <v>0</v>
      </c>
      <c r="V378" s="186" t="e">
        <v>#N/A</v>
      </c>
      <c r="W378" s="192" t="inlineStr"/>
      <c r="X378" s="101" t="inlineStr"/>
      <c r="Y378" s="186" t="n">
        <v>0</v>
      </c>
      <c r="Z378" s="187" t="n">
        <v>0</v>
      </c>
      <c r="AA378" s="189" t="n"/>
      <c r="AB378" s="189" t="n"/>
    </row>
    <row r="379" ht="18" customHeight="1">
      <c r="A379" s="107" t="n">
        <v>376</v>
      </c>
      <c r="B379" s="143">
        <f>I379&amp;"x"&amp;J379</f>
        <v/>
      </c>
      <c r="C379" s="101" t="inlineStr">
        <is>
          <t>|0200226010|25.40|0.00|1.600|0.0005100IBC</t>
        </is>
      </c>
      <c r="D379" s="101" t="inlineStr">
        <is>
          <t>|0200226010|25.40|0.00|1.600|0.000</t>
        </is>
      </c>
      <c r="E379" s="101" t="inlineStr">
        <is>
          <t>VPIC1||||||||||||</t>
        </is>
      </c>
      <c r="F379" s="101" t="inlineStr">
        <is>
          <t>STAM390G</t>
        </is>
      </c>
      <c r="G379" s="101" t="inlineStr">
        <is>
          <t>IBC</t>
        </is>
      </c>
      <c r="H379" s="101" t="inlineStr">
        <is>
          <t>P</t>
        </is>
      </c>
      <c r="I379" s="101" t="inlineStr">
        <is>
          <t>25.4</t>
        </is>
      </c>
      <c r="J379" s="101" t="inlineStr">
        <is>
          <t>0.00</t>
        </is>
      </c>
      <c r="K379" s="101" t="inlineStr">
        <is>
          <t>1.60</t>
        </is>
      </c>
      <c r="L379" s="101" t="inlineStr">
        <is>
          <t>5100</t>
        </is>
      </c>
      <c r="M379" s="185" t="n">
        <v>0.9389999999999999</v>
      </c>
      <c r="N379" s="101" t="inlineStr">
        <is>
          <t>P/E</t>
        </is>
      </c>
      <c r="O379" s="186" t="inlineStr">
        <is>
          <t>5100------------</t>
        </is>
      </c>
      <c r="P379" s="186" t="n">
        <v>169</v>
      </c>
      <c r="Q379" s="101" t="n"/>
      <c r="R379" s="101" t="inlineStr"/>
      <c r="S379" s="101" t="n"/>
      <c r="T379" s="186" t="n">
        <v>0</v>
      </c>
      <c r="U379" s="187" t="n">
        <v>0</v>
      </c>
      <c r="V379" s="186" t="n">
        <v>-169</v>
      </c>
      <c r="W379" s="188" t="n">
        <v>45261</v>
      </c>
      <c r="X379" s="101" t="inlineStr"/>
      <c r="Y379" s="186" t="n">
        <v>169</v>
      </c>
      <c r="Z379" s="187" t="n">
        <v>809.3240999999999</v>
      </c>
      <c r="AA379" s="189" t="n"/>
      <c r="AB379" s="189" t="n"/>
    </row>
    <row r="380" ht="18" customHeight="1">
      <c r="A380" s="107" t="n">
        <v>377</v>
      </c>
      <c r="B380" s="143">
        <f>I380&amp;"x"&amp;J380</f>
        <v/>
      </c>
      <c r="C380" s="101" t="inlineStr">
        <is>
          <t>|0200226010|17.30|0.00|2.000|0.0005500NBC</t>
        </is>
      </c>
      <c r="D380" s="101" t="inlineStr">
        <is>
          <t>|0200226010|17.30|0.00|2.000|0.000</t>
        </is>
      </c>
      <c r="E380" s="101" t="inlineStr">
        <is>
          <t>VPIC1||||||||||||</t>
        </is>
      </c>
      <c r="F380" s="101" t="inlineStr">
        <is>
          <t>STAM390G</t>
        </is>
      </c>
      <c r="G380" s="101" t="inlineStr">
        <is>
          <t>NBC</t>
        </is>
      </c>
      <c r="H380" s="101" t="inlineStr">
        <is>
          <t>P</t>
        </is>
      </c>
      <c r="I380" s="101" t="inlineStr">
        <is>
          <t>17.3</t>
        </is>
      </c>
      <c r="J380" s="101" t="inlineStr">
        <is>
          <t>0.00</t>
        </is>
      </c>
      <c r="K380" s="101" t="inlineStr">
        <is>
          <t>2.00</t>
        </is>
      </c>
      <c r="L380" s="101" t="inlineStr">
        <is>
          <t>5500</t>
        </is>
      </c>
      <c r="M380" s="185" t="n">
        <v>0.755</v>
      </c>
      <c r="N380" s="101" t="inlineStr">
        <is>
          <t>P/E</t>
        </is>
      </c>
      <c r="O380" s="186" t="inlineStr">
        <is>
          <t>5500------------</t>
        </is>
      </c>
      <c r="P380" s="186" t="n">
        <v>0</v>
      </c>
      <c r="Q380" s="101" t="n"/>
      <c r="R380" s="101" t="inlineStr"/>
      <c r="S380" s="101" t="n"/>
      <c r="T380" s="186" t="n">
        <v>0</v>
      </c>
      <c r="U380" s="187" t="n">
        <v>0</v>
      </c>
      <c r="V380" s="186" t="e">
        <v>#N/A</v>
      </c>
      <c r="W380" s="192" t="inlineStr"/>
      <c r="X380" s="101" t="inlineStr"/>
      <c r="Y380" s="186" t="n">
        <v>0</v>
      </c>
      <c r="Z380" s="187" t="n">
        <v>0</v>
      </c>
      <c r="AA380" s="189" t="n"/>
      <c r="AB380" s="189" t="n"/>
    </row>
    <row r="381" ht="18" customHeight="1">
      <c r="A381" s="107" t="n">
        <v>378</v>
      </c>
      <c r="B381" s="143">
        <f>I381&amp;"x"&amp;J381</f>
        <v/>
      </c>
      <c r="C381" s="101" t="inlineStr">
        <is>
          <t>|0200226010|19.10|0.00|1.400|0.0005500NBC</t>
        </is>
      </c>
      <c r="D381" s="101" t="inlineStr">
        <is>
          <t>|0200226010|19.10|0.00|1.400|0.000</t>
        </is>
      </c>
      <c r="E381" s="101" t="inlineStr">
        <is>
          <t>VPIC1||||||||||||</t>
        </is>
      </c>
      <c r="F381" s="101" t="inlineStr">
        <is>
          <t>STAM390G</t>
        </is>
      </c>
      <c r="G381" s="101" t="inlineStr">
        <is>
          <t>NBC</t>
        </is>
      </c>
      <c r="H381" s="101" t="inlineStr">
        <is>
          <t>P</t>
        </is>
      </c>
      <c r="I381" s="101" t="inlineStr">
        <is>
          <t>19.1</t>
        </is>
      </c>
      <c r="J381" s="101" t="inlineStr">
        <is>
          <t>0.00</t>
        </is>
      </c>
      <c r="K381" s="101" t="inlineStr">
        <is>
          <t>1.40</t>
        </is>
      </c>
      <c r="L381" s="101" t="inlineStr">
        <is>
          <t>5500</t>
        </is>
      </c>
      <c r="M381" s="185" t="n">
        <v>0.611</v>
      </c>
      <c r="N381" s="101" t="inlineStr">
        <is>
          <t>P/E</t>
        </is>
      </c>
      <c r="O381" s="186" t="inlineStr">
        <is>
          <t>5500------------</t>
        </is>
      </c>
      <c r="P381" s="186" t="n">
        <v>0</v>
      </c>
      <c r="Q381" s="101" t="n"/>
      <c r="R381" s="101" t="inlineStr"/>
      <c r="S381" s="101" t="n"/>
      <c r="T381" s="186" t="n">
        <v>0</v>
      </c>
      <c r="U381" s="187" t="n">
        <v>0</v>
      </c>
      <c r="V381" s="186" t="e">
        <v>#N/A</v>
      </c>
      <c r="W381" s="192" t="inlineStr"/>
      <c r="X381" s="101" t="inlineStr"/>
      <c r="Y381" s="186" t="n">
        <v>0</v>
      </c>
      <c r="Z381" s="187" t="n">
        <v>0</v>
      </c>
      <c r="AA381" s="189" t="n"/>
      <c r="AB381" s="189" t="n"/>
    </row>
    <row r="382" ht="18" customHeight="1">
      <c r="A382" s="107" t="n">
        <v>379</v>
      </c>
      <c r="B382" s="143">
        <f>I382&amp;"x"&amp;J382</f>
        <v/>
      </c>
      <c r="C382" s="101" t="inlineStr">
        <is>
          <t>|0200226010|15.90|0.00|2.000|0.0005600NBC</t>
        </is>
      </c>
      <c r="D382" s="101" t="inlineStr">
        <is>
          <t>|0200226010|15.90|0.00|2.000|0.000</t>
        </is>
      </c>
      <c r="E382" s="101" t="inlineStr">
        <is>
          <t>VPIC1||||||||||||</t>
        </is>
      </c>
      <c r="F382" s="101" t="inlineStr">
        <is>
          <t>STAM390G</t>
        </is>
      </c>
      <c r="G382" s="101" t="inlineStr">
        <is>
          <t>NBC</t>
        </is>
      </c>
      <c r="H382" s="101" t="inlineStr">
        <is>
          <t>P</t>
        </is>
      </c>
      <c r="I382" s="101" t="inlineStr">
        <is>
          <t>15.9</t>
        </is>
      </c>
      <c r="J382" s="101" t="inlineStr">
        <is>
          <t>0.00</t>
        </is>
      </c>
      <c r="K382" s="101" t="inlineStr">
        <is>
          <t>2.00</t>
        </is>
      </c>
      <c r="L382" s="101" t="inlineStr">
        <is>
          <t>5600</t>
        </is>
      </c>
      <c r="M382" s="185" t="n">
        <v>0.6860000000000001</v>
      </c>
      <c r="N382" s="101" t="inlineStr">
        <is>
          <t>P/E</t>
        </is>
      </c>
      <c r="O382" s="186" t="inlineStr">
        <is>
          <t>5600------------</t>
        </is>
      </c>
      <c r="P382" s="186" t="n">
        <v>0</v>
      </c>
      <c r="Q382" s="101" t="n"/>
      <c r="R382" s="101" t="inlineStr"/>
      <c r="S382" s="101" t="n"/>
      <c r="T382" s="186" t="n">
        <v>0</v>
      </c>
      <c r="U382" s="187" t="n">
        <v>0</v>
      </c>
      <c r="V382" s="186" t="e">
        <v>#N/A</v>
      </c>
      <c r="W382" s="188" t="inlineStr"/>
      <c r="X382" s="101" t="inlineStr"/>
      <c r="Y382" s="186" t="n">
        <v>0</v>
      </c>
      <c r="Z382" s="187" t="n">
        <v>0</v>
      </c>
      <c r="AA382" s="189" t="n"/>
      <c r="AB382" s="189" t="n"/>
    </row>
    <row r="383" ht="18" customHeight="1">
      <c r="A383" s="107" t="n">
        <v>380</v>
      </c>
      <c r="B383" s="143">
        <f>I383&amp;"x"&amp;J383</f>
        <v/>
      </c>
      <c r="C383" s="101" t="inlineStr">
        <is>
          <t>|0200226010|19.10|0.00|1.400|0.0005600NBC</t>
        </is>
      </c>
      <c r="D383" s="101" t="inlineStr">
        <is>
          <t>|0200226010|19.10|0.00|1.400|0.000</t>
        </is>
      </c>
      <c r="E383" s="101" t="inlineStr">
        <is>
          <t>VPIC1||||||||||||</t>
        </is>
      </c>
      <c r="F383" s="101" t="inlineStr">
        <is>
          <t>STAM390G</t>
        </is>
      </c>
      <c r="G383" s="101" t="inlineStr">
        <is>
          <t>NBC</t>
        </is>
      </c>
      <c r="H383" s="101" t="inlineStr">
        <is>
          <t>P</t>
        </is>
      </c>
      <c r="I383" s="101" t="inlineStr">
        <is>
          <t>19.1</t>
        </is>
      </c>
      <c r="J383" s="101" t="inlineStr">
        <is>
          <t>0.00</t>
        </is>
      </c>
      <c r="K383" s="101" t="inlineStr">
        <is>
          <t>1.40</t>
        </is>
      </c>
      <c r="L383" s="101" t="inlineStr">
        <is>
          <t>5600</t>
        </is>
      </c>
      <c r="M383" s="185" t="n">
        <v>0.611</v>
      </c>
      <c r="N383" s="101" t="inlineStr">
        <is>
          <t>P/E</t>
        </is>
      </c>
      <c r="O383" s="186" t="inlineStr">
        <is>
          <t>5600------------</t>
        </is>
      </c>
      <c r="P383" s="186" t="n">
        <v>0</v>
      </c>
      <c r="Q383" s="101" t="n"/>
      <c r="R383" s="101" t="inlineStr"/>
      <c r="S383" s="101" t="n"/>
      <c r="T383" s="186" t="n">
        <v>0</v>
      </c>
      <c r="U383" s="187" t="n">
        <v>0</v>
      </c>
      <c r="V383" s="186" t="e">
        <v>#N/A</v>
      </c>
      <c r="W383" s="192" t="inlineStr"/>
      <c r="X383" s="101" t="inlineStr"/>
      <c r="Y383" s="186" t="n">
        <v>0</v>
      </c>
      <c r="Z383" s="187" t="n">
        <v>0</v>
      </c>
      <c r="AA383" s="189" t="n"/>
      <c r="AB383" s="189" t="n"/>
    </row>
    <row r="384" ht="18" customHeight="1">
      <c r="A384" s="107" t="n">
        <v>381</v>
      </c>
      <c r="B384" s="143">
        <f>I384&amp;"x"&amp;J384</f>
        <v/>
      </c>
      <c r="C384" s="101" t="inlineStr">
        <is>
          <t>|0200220139|31.80|0.00|2.600|0.0005600IBC</t>
        </is>
      </c>
      <c r="D384" s="101" t="inlineStr">
        <is>
          <t>|0200220139|31.80|0.00|2.600|0.000</t>
        </is>
      </c>
      <c r="E384" s="101" t="inlineStr">
        <is>
          <t>VPIC1||||||||||||</t>
        </is>
      </c>
      <c r="F384" s="101" t="inlineStr">
        <is>
          <t>STKM11A</t>
        </is>
      </c>
      <c r="G384" s="101" t="inlineStr">
        <is>
          <t>IBC</t>
        </is>
      </c>
      <c r="H384" s="101" t="inlineStr">
        <is>
          <t>P</t>
        </is>
      </c>
      <c r="I384" s="101" t="inlineStr">
        <is>
          <t>31.8</t>
        </is>
      </c>
      <c r="J384" s="101" t="inlineStr">
        <is>
          <t>0.00</t>
        </is>
      </c>
      <c r="K384" s="101" t="inlineStr">
        <is>
          <t>2.60</t>
        </is>
      </c>
      <c r="L384" s="101" t="inlineStr">
        <is>
          <t>5600</t>
        </is>
      </c>
      <c r="M384" s="185" t="n">
        <v>1.872</v>
      </c>
      <c r="N384" s="101" t="inlineStr">
        <is>
          <t>P/E</t>
        </is>
      </c>
      <c r="O384" s="186" t="inlineStr">
        <is>
          <t>5600------------</t>
        </is>
      </c>
      <c r="P384" s="186" t="n">
        <v>0</v>
      </c>
      <c r="Q384" s="101" t="n"/>
      <c r="R384" s="101" t="inlineStr"/>
      <c r="S384" s="101" t="n"/>
      <c r="T384" s="186" t="n">
        <v>0</v>
      </c>
      <c r="U384" s="187" t="n">
        <v>0</v>
      </c>
      <c r="V384" s="186" t="e">
        <v>#N/A</v>
      </c>
      <c r="W384" s="192" t="inlineStr"/>
      <c r="X384" s="101" t="inlineStr"/>
      <c r="Y384" s="186" t="n">
        <v>0</v>
      </c>
      <c r="Z384" s="187" t="n">
        <v>0</v>
      </c>
      <c r="AA384" s="189" t="n"/>
      <c r="AB384" s="189" t="n"/>
    </row>
    <row r="385" ht="18" customHeight="1">
      <c r="A385" s="107" t="n">
        <v>382</v>
      </c>
      <c r="B385" s="143">
        <f>I385&amp;"x"&amp;J385</f>
        <v/>
      </c>
      <c r="C385" s="101" t="inlineStr">
        <is>
          <t>|0200220810|60.50|0.00|2.600|0.0005000NBC</t>
        </is>
      </c>
      <c r="D385" s="101" t="inlineStr">
        <is>
          <t>|0200220810|60.50|0.00|2.600|0.000</t>
        </is>
      </c>
      <c r="E385" s="101" t="inlineStr">
        <is>
          <t>VPIC1||||||||||||</t>
        </is>
      </c>
      <c r="F385" s="101" t="inlineStr">
        <is>
          <t>STKM13A</t>
        </is>
      </c>
      <c r="G385" s="101" t="inlineStr">
        <is>
          <t>NBC</t>
        </is>
      </c>
      <c r="H385" s="101" t="inlineStr">
        <is>
          <t>P</t>
        </is>
      </c>
      <c r="I385" s="101" t="inlineStr">
        <is>
          <t>60.5</t>
        </is>
      </c>
      <c r="J385" s="101" t="inlineStr">
        <is>
          <t>0.00</t>
        </is>
      </c>
      <c r="K385" s="101" t="inlineStr">
        <is>
          <t>2.60</t>
        </is>
      </c>
      <c r="L385" s="101" t="inlineStr">
        <is>
          <t>5000</t>
        </is>
      </c>
      <c r="M385" s="185" t="n">
        <v>3.712</v>
      </c>
      <c r="N385" s="101" t="inlineStr">
        <is>
          <t>P/E</t>
        </is>
      </c>
      <c r="O385" s="186" t="inlineStr">
        <is>
          <t>5000------------</t>
        </is>
      </c>
      <c r="P385" s="186" t="n">
        <v>0</v>
      </c>
      <c r="Q385" s="101" t="n"/>
      <c r="R385" s="101" t="inlineStr"/>
      <c r="S385" s="101" t="n"/>
      <c r="T385" s="186" t="n">
        <v>0</v>
      </c>
      <c r="U385" s="187" t="n">
        <v>0</v>
      </c>
      <c r="V385" s="186" t="e">
        <v>#N/A</v>
      </c>
      <c r="W385" s="192" t="inlineStr"/>
      <c r="X385" s="101" t="inlineStr"/>
      <c r="Y385" s="186" t="n">
        <v>0</v>
      </c>
      <c r="Z385" s="187" t="n">
        <v>0</v>
      </c>
      <c r="AA385" s="189" t="n"/>
      <c r="AB385" s="189" t="n"/>
    </row>
    <row r="386" ht="18" customHeight="1">
      <c r="A386" s="107" t="n">
        <v>383</v>
      </c>
      <c r="B386" s="143">
        <f>I386&amp;"x"&amp;J386</f>
        <v/>
      </c>
      <c r="C386" s="101" t="inlineStr">
        <is>
          <t>|0200226117|25.40|0.00|1.600|0.0006110NBC</t>
        </is>
      </c>
      <c r="D386" s="101" t="inlineStr">
        <is>
          <t>|0200226117|25.40|0.00|1.600|0.000</t>
        </is>
      </c>
      <c r="E386" s="101" t="inlineStr">
        <is>
          <t>KMV||||||||||||</t>
        </is>
      </c>
      <c r="F386" s="101" t="inlineStr">
        <is>
          <t>STKMHT490</t>
        </is>
      </c>
      <c r="G386" s="101" t="inlineStr">
        <is>
          <t>NBC</t>
        </is>
      </c>
      <c r="H386" s="101" t="inlineStr">
        <is>
          <t>P</t>
        </is>
      </c>
      <c r="I386" s="101" t="inlineStr">
        <is>
          <t>25.4</t>
        </is>
      </c>
      <c r="J386" s="101" t="inlineStr">
        <is>
          <t>0.00</t>
        </is>
      </c>
      <c r="K386" s="101" t="inlineStr">
        <is>
          <t>1.60</t>
        </is>
      </c>
      <c r="L386" s="101" t="inlineStr">
        <is>
          <t>6110</t>
        </is>
      </c>
      <c r="M386" s="185" t="n">
        <v>0.9389999999999999</v>
      </c>
      <c r="N386" s="101" t="inlineStr">
        <is>
          <t>C</t>
        </is>
      </c>
      <c r="O386" s="186" t="inlineStr">
        <is>
          <t>647------------</t>
        </is>
      </c>
      <c r="P386" s="186" t="n">
        <v>151.1111111111111</v>
      </c>
      <c r="Q386" s="101" t="n"/>
      <c r="R386" s="101" t="inlineStr"/>
      <c r="S386" s="101" t="n"/>
      <c r="T386" s="186" t="n">
        <v>0</v>
      </c>
      <c r="U386" s="187" t="n">
        <v>0</v>
      </c>
      <c r="V386" s="186" t="n">
        <v>-75.55555555555556</v>
      </c>
      <c r="W386" s="192" t="n">
        <v>45322</v>
      </c>
      <c r="X386" s="101" t="inlineStr"/>
      <c r="Y386" s="186" t="n">
        <v>151.1111111111111</v>
      </c>
      <c r="Z386" s="187" t="n">
        <v>866.9682666666666</v>
      </c>
      <c r="AA386" s="189" t="n"/>
      <c r="AB386" s="189" t="n"/>
    </row>
    <row r="387" ht="18" customHeight="1">
      <c r="A387" s="107" t="n">
        <v>384</v>
      </c>
      <c r="B387" s="143">
        <f>I387&amp;"x"&amp;J387</f>
        <v/>
      </c>
      <c r="C387" s="101" t="inlineStr">
        <is>
          <t>|0200226240|35.00|0.00|2.600|0.0006135NBC</t>
        </is>
      </c>
      <c r="D387" s="101" t="inlineStr">
        <is>
          <t>|0200226240|35.00|0.00|2.600|0.000</t>
        </is>
      </c>
      <c r="E387" s="101" t="inlineStr">
        <is>
          <t>KMV||||||||||||</t>
        </is>
      </c>
      <c r="F387" s="101" t="inlineStr">
        <is>
          <t>STKMHT590</t>
        </is>
      </c>
      <c r="G387" s="101" t="inlineStr">
        <is>
          <t>NBC</t>
        </is>
      </c>
      <c r="H387" s="101" t="inlineStr">
        <is>
          <t>P</t>
        </is>
      </c>
      <c r="I387" s="101" t="inlineStr">
        <is>
          <t>35.0</t>
        </is>
      </c>
      <c r="J387" s="101" t="inlineStr">
        <is>
          <t>0.00</t>
        </is>
      </c>
      <c r="K387" s="101" t="inlineStr">
        <is>
          <t>2.60</t>
        </is>
      </c>
      <c r="L387" s="101" t="inlineStr">
        <is>
          <t>6135</t>
        </is>
      </c>
      <c r="M387" s="185" t="n">
        <v>2.077</v>
      </c>
      <c r="N387" s="101" t="inlineStr">
        <is>
          <t>C</t>
        </is>
      </c>
      <c r="O387" s="186" t="inlineStr">
        <is>
          <t>863------------</t>
        </is>
      </c>
      <c r="P387" s="186" t="n">
        <v>0</v>
      </c>
      <c r="Q387" s="101" t="n"/>
      <c r="R387" s="101" t="inlineStr"/>
      <c r="S387" s="101" t="n"/>
      <c r="T387" s="186" t="n">
        <v>0</v>
      </c>
      <c r="U387" s="187" t="n">
        <v>0</v>
      </c>
      <c r="V387" s="186" t="e">
        <v>#N/A</v>
      </c>
      <c r="W387" s="192" t="inlineStr"/>
      <c r="X387" s="101" t="inlineStr"/>
      <c r="Y387" s="186" t="n">
        <v>0</v>
      </c>
      <c r="Z387" s="187" t="n">
        <v>0</v>
      </c>
      <c r="AA387" s="189" t="n"/>
      <c r="AB387" s="189" t="n"/>
    </row>
    <row r="388" ht="18" customHeight="1">
      <c r="A388" s="107" t="n">
        <v>385</v>
      </c>
      <c r="B388" s="143">
        <f>I388&amp;"x"&amp;J388</f>
        <v/>
      </c>
      <c r="C388" s="101" t="inlineStr">
        <is>
          <t>|0200220810|22.20|0.00|1.400|0.0006150IBC</t>
        </is>
      </c>
      <c r="D388" s="101" t="inlineStr">
        <is>
          <t>|0200220810|22.20|0.00|1.400|0.000</t>
        </is>
      </c>
      <c r="E388" s="101" t="inlineStr">
        <is>
          <t>KMV||||||||||||</t>
        </is>
      </c>
      <c r="F388" s="101" t="inlineStr">
        <is>
          <t>STKM13A</t>
        </is>
      </c>
      <c r="G388" s="101" t="inlineStr">
        <is>
          <t>IBC</t>
        </is>
      </c>
      <c r="H388" s="101" t="inlineStr">
        <is>
          <t>P</t>
        </is>
      </c>
      <c r="I388" s="101" t="inlineStr">
        <is>
          <t>22.2</t>
        </is>
      </c>
      <c r="J388" s="101" t="inlineStr">
        <is>
          <t>0.00</t>
        </is>
      </c>
      <c r="K388" s="101" t="inlineStr">
        <is>
          <t>1.40</t>
        </is>
      </c>
      <c r="L388" s="101" t="inlineStr">
        <is>
          <t>6150</t>
        </is>
      </c>
      <c r="M388" s="185" t="n">
        <v>0.718</v>
      </c>
      <c r="N388" s="101" t="inlineStr">
        <is>
          <t>C</t>
        </is>
      </c>
      <c r="O388" s="186" t="inlineStr">
        <is>
          <t>2581------------</t>
        </is>
      </c>
      <c r="P388" s="186" t="n">
        <v>0</v>
      </c>
      <c r="Q388" s="101" t="n"/>
      <c r="R388" s="101" t="inlineStr"/>
      <c r="S388" s="101" t="n"/>
      <c r="T388" s="186" t="n">
        <v>0</v>
      </c>
      <c r="U388" s="187" t="n">
        <v>0</v>
      </c>
      <c r="V388" s="186" t="e">
        <v>#N/A</v>
      </c>
      <c r="W388" s="192" t="inlineStr"/>
      <c r="X388" s="101" t="inlineStr"/>
      <c r="Y388" s="186" t="n">
        <v>0</v>
      </c>
      <c r="Z388" s="187" t="n">
        <v>0</v>
      </c>
      <c r="AA388" s="189" t="n"/>
      <c r="AB388" s="189" t="n"/>
    </row>
    <row r="389" ht="18" customHeight="1">
      <c r="A389" s="107" t="n">
        <v>386</v>
      </c>
      <c r="B389" s="143">
        <f>I389&amp;"x"&amp;J389</f>
        <v/>
      </c>
      <c r="C389" s="101" t="inlineStr">
        <is>
          <t>|0200220139|17.30|0.00|2.300|0.0005500NBC</t>
        </is>
      </c>
      <c r="D389" s="101" t="inlineStr">
        <is>
          <t>|0200220139|17.30|0.00|2.300|0.000</t>
        </is>
      </c>
      <c r="E389" s="101" t="inlineStr">
        <is>
          <t>SHVN||||||||||||</t>
        </is>
      </c>
      <c r="F389" s="101" t="inlineStr">
        <is>
          <t>STKM11A</t>
        </is>
      </c>
      <c r="G389" s="101" t="inlineStr">
        <is>
          <t>NBC</t>
        </is>
      </c>
      <c r="H389" s="101" t="inlineStr">
        <is>
          <t>P</t>
        </is>
      </c>
      <c r="I389" s="101" t="inlineStr">
        <is>
          <t>17.3</t>
        </is>
      </c>
      <c r="J389" s="101" t="inlineStr">
        <is>
          <t>0.00</t>
        </is>
      </c>
      <c r="K389" s="101" t="inlineStr">
        <is>
          <t>2.30</t>
        </is>
      </c>
      <c r="L389" s="101" t="inlineStr">
        <is>
          <t>5500</t>
        </is>
      </c>
      <c r="M389" s="185" t="n">
        <v>0.851</v>
      </c>
      <c r="N389" s="101" t="inlineStr">
        <is>
          <t>P/E</t>
        </is>
      </c>
      <c r="O389" s="186" t="inlineStr">
        <is>
          <t>5500------------</t>
        </is>
      </c>
      <c r="P389" s="186" t="n">
        <v>0</v>
      </c>
      <c r="Q389" s="101" t="n"/>
      <c r="R389" s="101" t="inlineStr"/>
      <c r="S389" s="101" t="n"/>
      <c r="T389" s="186" t="n">
        <v>0</v>
      </c>
      <c r="U389" s="187" t="n">
        <v>0</v>
      </c>
      <c r="V389" s="186" t="e">
        <v>#N/A</v>
      </c>
      <c r="W389" s="188" t="inlineStr"/>
      <c r="X389" s="101" t="inlineStr"/>
      <c r="Y389" s="186" t="n">
        <v>0</v>
      </c>
      <c r="Z389" s="187" t="n">
        <v>0</v>
      </c>
      <c r="AA389" s="189" t="n"/>
      <c r="AB389" s="189" t="n"/>
    </row>
    <row r="390" ht="18" customHeight="1">
      <c r="A390" s="107" t="n">
        <v>387</v>
      </c>
      <c r="B390" s="143">
        <f>I390&amp;"x"&amp;J390</f>
        <v/>
      </c>
      <c r="C390" s="101" t="inlineStr">
        <is>
          <t>|0200220810|21.70|0.00|2.000|0.0005500NBC</t>
        </is>
      </c>
      <c r="D390" s="101" t="inlineStr">
        <is>
          <t>|0200220810|21.70|0.00|2.000|0.000</t>
        </is>
      </c>
      <c r="E390" s="101" t="inlineStr">
        <is>
          <t>SHVN||||||||||||</t>
        </is>
      </c>
      <c r="F390" s="101" t="inlineStr">
        <is>
          <t>STKM13A</t>
        </is>
      </c>
      <c r="G390" s="101" t="inlineStr">
        <is>
          <t>NBC</t>
        </is>
      </c>
      <c r="H390" s="101" t="inlineStr">
        <is>
          <t>P</t>
        </is>
      </c>
      <c r="I390" s="101" t="inlineStr">
        <is>
          <t>21.7</t>
        </is>
      </c>
      <c r="J390" s="101" t="inlineStr">
        <is>
          <t>0.00</t>
        </is>
      </c>
      <c r="K390" s="101" t="inlineStr">
        <is>
          <t>2.00</t>
        </is>
      </c>
      <c r="L390" s="101" t="inlineStr">
        <is>
          <t>5500</t>
        </is>
      </c>
      <c r="M390" s="185" t="n">
        <v>0.972</v>
      </c>
      <c r="N390" s="101" t="inlineStr">
        <is>
          <t>P/E</t>
        </is>
      </c>
      <c r="O390" s="186" t="inlineStr">
        <is>
          <t>5500------------</t>
        </is>
      </c>
      <c r="P390" s="186" t="n">
        <v>0</v>
      </c>
      <c r="Q390" s="101" t="n"/>
      <c r="R390" s="101" t="inlineStr"/>
      <c r="S390" s="101" t="n"/>
      <c r="T390" s="186" t="n">
        <v>0</v>
      </c>
      <c r="U390" s="187" t="n">
        <v>0</v>
      </c>
      <c r="V390" s="186" t="e">
        <v>#N/A</v>
      </c>
      <c r="W390" s="192" t="inlineStr"/>
      <c r="X390" s="101" t="inlineStr"/>
      <c r="Y390" s="186" t="n">
        <v>0</v>
      </c>
      <c r="Z390" s="187" t="n">
        <v>0</v>
      </c>
      <c r="AA390" s="189" t="n"/>
      <c r="AB390" s="189" t="n"/>
    </row>
    <row r="391" ht="18" customHeight="1">
      <c r="A391" s="107" t="n">
        <v>388</v>
      </c>
      <c r="B391" s="143">
        <f>I391&amp;"x"&amp;J391</f>
        <v/>
      </c>
      <c r="C391" s="101" t="inlineStr">
        <is>
          <t>|0200220810|21.70|0.00|2.800|0.0005500NBC</t>
        </is>
      </c>
      <c r="D391" s="101" t="inlineStr">
        <is>
          <t>|0200220810|21.70|0.00|2.800|0.000</t>
        </is>
      </c>
      <c r="E391" s="101" t="inlineStr">
        <is>
          <t>SHVN||||||||||||</t>
        </is>
      </c>
      <c r="F391" s="101" t="inlineStr">
        <is>
          <t>STKM13A</t>
        </is>
      </c>
      <c r="G391" s="101" t="inlineStr">
        <is>
          <t>NBC</t>
        </is>
      </c>
      <c r="H391" s="101" t="inlineStr">
        <is>
          <t>P</t>
        </is>
      </c>
      <c r="I391" s="101" t="inlineStr">
        <is>
          <t>21.7</t>
        </is>
      </c>
      <c r="J391" s="101" t="inlineStr">
        <is>
          <t>0.00</t>
        </is>
      </c>
      <c r="K391" s="101" t="inlineStr">
        <is>
          <t>2.80</t>
        </is>
      </c>
      <c r="L391" s="101" t="inlineStr">
        <is>
          <t>5500</t>
        </is>
      </c>
      <c r="M391" s="185" t="n">
        <v>1.305</v>
      </c>
      <c r="N391" s="101" t="inlineStr">
        <is>
          <t>P/E</t>
        </is>
      </c>
      <c r="O391" s="186" t="inlineStr">
        <is>
          <t>5500------------</t>
        </is>
      </c>
      <c r="P391" s="186" t="n">
        <v>0</v>
      </c>
      <c r="Q391" s="101" t="n"/>
      <c r="R391" s="101" t="inlineStr"/>
      <c r="S391" s="101" t="n"/>
      <c r="T391" s="186" t="n">
        <v>0</v>
      </c>
      <c r="U391" s="187" t="n">
        <v>0</v>
      </c>
      <c r="V391" s="186" t="e">
        <v>#N/A</v>
      </c>
      <c r="W391" s="192" t="inlineStr"/>
      <c r="X391" s="101" t="inlineStr"/>
      <c r="Y391" s="186" t="n">
        <v>0</v>
      </c>
      <c r="Z391" s="187" t="n">
        <v>0</v>
      </c>
      <c r="AA391" s="189" t="n"/>
      <c r="AB391" s="189" t="n"/>
    </row>
    <row r="392" ht="18" customHeight="1">
      <c r="A392" s="107" t="n">
        <v>389</v>
      </c>
      <c r="B392" s="143">
        <f>I392&amp;"x"&amp;J392</f>
        <v/>
      </c>
      <c r="C392" s="101" t="inlineStr">
        <is>
          <t>|0200220139|25.40|0.00|2.000|0.0005500NBC</t>
        </is>
      </c>
      <c r="D392" s="101" t="inlineStr">
        <is>
          <t>|0200220139|25.40|0.00|2.000|0.000</t>
        </is>
      </c>
      <c r="E392" s="101" t="inlineStr">
        <is>
          <t>SHVN||||||||||||</t>
        </is>
      </c>
      <c r="F392" s="101" t="inlineStr">
        <is>
          <t>STKM11A</t>
        </is>
      </c>
      <c r="G392" s="101" t="inlineStr">
        <is>
          <t>NBC</t>
        </is>
      </c>
      <c r="H392" s="101" t="inlineStr">
        <is>
          <t>P</t>
        </is>
      </c>
      <c r="I392" s="101" t="inlineStr">
        <is>
          <t>25.4</t>
        </is>
      </c>
      <c r="J392" s="101" t="inlineStr">
        <is>
          <t>0.00</t>
        </is>
      </c>
      <c r="K392" s="101" t="inlineStr">
        <is>
          <t>2.00</t>
        </is>
      </c>
      <c r="L392" s="101" t="inlineStr">
        <is>
          <t>5500</t>
        </is>
      </c>
      <c r="M392" s="185" t="n">
        <v>1.154</v>
      </c>
      <c r="N392" s="101" t="inlineStr">
        <is>
          <t>P/E</t>
        </is>
      </c>
      <c r="O392" s="186" t="inlineStr">
        <is>
          <t>5500------------</t>
        </is>
      </c>
      <c r="P392" s="186" t="n">
        <v>0</v>
      </c>
      <c r="Q392" s="101" t="n"/>
      <c r="R392" s="101" t="inlineStr"/>
      <c r="S392" s="101" t="n"/>
      <c r="T392" s="186" t="n">
        <v>0</v>
      </c>
      <c r="U392" s="187" t="n">
        <v>0</v>
      </c>
      <c r="V392" s="186" t="e">
        <v>#N/A</v>
      </c>
      <c r="W392" s="192" t="inlineStr"/>
      <c r="X392" s="101" t="inlineStr"/>
      <c r="Y392" s="186" t="n">
        <v>0</v>
      </c>
      <c r="Z392" s="187" t="n">
        <v>0</v>
      </c>
      <c r="AA392" s="189" t="n"/>
      <c r="AB392" s="189" t="n"/>
    </row>
    <row r="393" ht="18" customHeight="1">
      <c r="A393" s="107" t="n">
        <v>390</v>
      </c>
      <c r="B393" s="143">
        <f>I393&amp;"x"&amp;J393</f>
        <v/>
      </c>
      <c r="C393" s="101" t="inlineStr">
        <is>
          <t>|0200226240|22.20|0.00|2.000|0.0005800NBC</t>
        </is>
      </c>
      <c r="D393" s="101" t="inlineStr">
        <is>
          <t>|0200226240|22.20|0.00|2.000|0.000</t>
        </is>
      </c>
      <c r="E393" s="101" t="inlineStr">
        <is>
          <t>SHVN||||||||||||</t>
        </is>
      </c>
      <c r="F393" s="101" t="inlineStr">
        <is>
          <t>STKMHT590</t>
        </is>
      </c>
      <c r="G393" s="101" t="inlineStr">
        <is>
          <t>NBC</t>
        </is>
      </c>
      <c r="H393" s="101" t="inlineStr">
        <is>
          <t>P</t>
        </is>
      </c>
      <c r="I393" s="101" t="inlineStr">
        <is>
          <t>22.2</t>
        </is>
      </c>
      <c r="J393" s="101" t="inlineStr">
        <is>
          <t>0.00</t>
        </is>
      </c>
      <c r="K393" s="101" t="inlineStr">
        <is>
          <t>2.00</t>
        </is>
      </c>
      <c r="L393" s="101" t="inlineStr">
        <is>
          <t>5800</t>
        </is>
      </c>
      <c r="M393" s="185" t="n">
        <v>0.996</v>
      </c>
      <c r="N393" s="101" t="inlineStr">
        <is>
          <t>P/E</t>
        </is>
      </c>
      <c r="O393" s="186" t="inlineStr">
        <is>
          <t>5800------------</t>
        </is>
      </c>
      <c r="P393" s="186" t="n">
        <v>0</v>
      </c>
      <c r="Q393" s="101" t="n"/>
      <c r="R393" s="101" t="inlineStr"/>
      <c r="S393" s="101" t="n"/>
      <c r="T393" s="186" t="n">
        <v>0</v>
      </c>
      <c r="U393" s="187" t="n">
        <v>0</v>
      </c>
      <c r="V393" s="186" t="e">
        <v>#N/A</v>
      </c>
      <c r="W393" s="192" t="inlineStr"/>
      <c r="X393" s="101" t="inlineStr"/>
      <c r="Y393" s="186" t="n">
        <v>0</v>
      </c>
      <c r="Z393" s="187" t="n">
        <v>0</v>
      </c>
      <c r="AA393" s="189" t="n"/>
      <c r="AB393" s="189" t="n"/>
    </row>
    <row r="394" ht="18" customHeight="1">
      <c r="A394" s="107" t="n">
        <v>391</v>
      </c>
      <c r="B394" s="143">
        <f>I394&amp;"x"&amp;J394</f>
        <v/>
      </c>
      <c r="C394" s="101" t="inlineStr">
        <is>
          <t>|0200230120|35.00|0.00|1.200|0.0005800NBC</t>
        </is>
      </c>
      <c r="D394" s="101" t="inlineStr">
        <is>
          <t>|0200230120|35.00|0.00|1.200|0.000</t>
        </is>
      </c>
      <c r="E394" s="101" t="inlineStr">
        <is>
          <t>SHVN||||||||||||</t>
        </is>
      </c>
      <c r="F394" s="101" t="inlineStr">
        <is>
          <t>STKM11A</t>
        </is>
      </c>
      <c r="G394" s="101" t="inlineStr">
        <is>
          <t>NBC</t>
        </is>
      </c>
      <c r="H394" s="101" t="inlineStr">
        <is>
          <t>C</t>
        </is>
      </c>
      <c r="I394" s="101" t="inlineStr">
        <is>
          <t>35.0</t>
        </is>
      </c>
      <c r="J394" s="101" t="inlineStr">
        <is>
          <t>0.00</t>
        </is>
      </c>
      <c r="K394" s="101" t="inlineStr">
        <is>
          <t>1.20</t>
        </is>
      </c>
      <c r="L394" s="101" t="inlineStr">
        <is>
          <t>5800</t>
        </is>
      </c>
      <c r="M394" s="185" t="n">
        <v>1</v>
      </c>
      <c r="N394" s="101" t="inlineStr">
        <is>
          <t>P/E</t>
        </is>
      </c>
      <c r="O394" s="186" t="inlineStr">
        <is>
          <t>5800------------</t>
        </is>
      </c>
      <c r="P394" s="186" t="n">
        <v>0</v>
      </c>
      <c r="Q394" s="101" t="n"/>
      <c r="R394" s="101" t="inlineStr"/>
      <c r="S394" s="101" t="n"/>
      <c r="T394" s="186" t="n">
        <v>0</v>
      </c>
      <c r="U394" s="187" t="n">
        <v>0</v>
      </c>
      <c r="V394" s="186" t="e">
        <v>#N/A</v>
      </c>
      <c r="W394" s="188" t="inlineStr"/>
      <c r="X394" s="101" t="inlineStr"/>
      <c r="Y394" s="186" t="n">
        <v>0</v>
      </c>
      <c r="Z394" s="187" t="n">
        <v>0</v>
      </c>
      <c r="AA394" s="189" t="n"/>
      <c r="AB394" s="189" t="n"/>
    </row>
    <row r="395" ht="18" customHeight="1">
      <c r="A395" s="107" t="n">
        <v>392</v>
      </c>
      <c r="B395" s="143">
        <f>I395&amp;"x"&amp;J395</f>
        <v/>
      </c>
      <c r="C395" s="101" t="inlineStr">
        <is>
          <t>|0200230119|22.20|0.00|1.200|0.0006000NBC</t>
        </is>
      </c>
      <c r="D395" s="101" t="inlineStr">
        <is>
          <t>|0200230119|22.20|0.00|1.200|0.000</t>
        </is>
      </c>
      <c r="E395" s="101" t="inlineStr">
        <is>
          <t>||||||||||||</t>
        </is>
      </c>
      <c r="F395" s="101" t="inlineStr">
        <is>
          <t>STKM11A</t>
        </is>
      </c>
      <c r="G395" s="101" t="inlineStr">
        <is>
          <t>NBC</t>
        </is>
      </c>
      <c r="H395" s="101" t="inlineStr">
        <is>
          <t>C</t>
        </is>
      </c>
      <c r="I395" s="101" t="inlineStr">
        <is>
          <t>22.2</t>
        </is>
      </c>
      <c r="J395" s="101" t="inlineStr">
        <is>
          <t>0.00</t>
        </is>
      </c>
      <c r="K395" s="101" t="inlineStr">
        <is>
          <t>1.20</t>
        </is>
      </c>
      <c r="L395" s="101" t="inlineStr">
        <is>
          <t>6000</t>
        </is>
      </c>
      <c r="M395" s="185" t="n">
        <v>0.621</v>
      </c>
      <c r="N395" s="101" t="inlineStr">
        <is>
          <t>P/E</t>
        </is>
      </c>
      <c r="O395" s="186" t="inlineStr">
        <is>
          <t>6000------------</t>
        </is>
      </c>
      <c r="P395" s="186" t="n">
        <v>0</v>
      </c>
      <c r="Q395" s="101" t="n"/>
      <c r="R395" s="101" t="inlineStr"/>
      <c r="S395" s="101" t="n"/>
      <c r="T395" s="186" t="n">
        <v>0</v>
      </c>
      <c r="U395" s="187" t="n">
        <v>0</v>
      </c>
      <c r="V395" s="186" t="e">
        <v>#N/A</v>
      </c>
      <c r="W395" s="192" t="inlineStr"/>
      <c r="X395" s="101" t="inlineStr"/>
      <c r="Y395" s="186" t="n">
        <v>0</v>
      </c>
      <c r="Z395" s="187" t="n">
        <v>0</v>
      </c>
      <c r="AA395" s="189" t="n"/>
      <c r="AB395" s="189" t="n"/>
    </row>
    <row r="396" ht="18" customHeight="1">
      <c r="A396" s="107" t="n">
        <v>393</v>
      </c>
      <c r="B396" s="143">
        <f>I396&amp;"x"&amp;J396</f>
        <v/>
      </c>
      <c r="C396" s="101" t="inlineStr">
        <is>
          <t>|0200226010|31.80|0.00|2.600|0.0005600NBC</t>
        </is>
      </c>
      <c r="D396" s="101" t="inlineStr">
        <is>
          <t>|0200226010|31.80|0.00|2.600|0.000</t>
        </is>
      </c>
      <c r="E396" s="101" t="inlineStr">
        <is>
          <t>TSVN||||||||||||</t>
        </is>
      </c>
      <c r="F396" s="101" t="inlineStr">
        <is>
          <t>STAM390G</t>
        </is>
      </c>
      <c r="G396" s="101" t="inlineStr">
        <is>
          <t>NBC</t>
        </is>
      </c>
      <c r="H396" s="101" t="inlineStr">
        <is>
          <t>P</t>
        </is>
      </c>
      <c r="I396" s="101" t="inlineStr">
        <is>
          <t>31.8</t>
        </is>
      </c>
      <c r="J396" s="101" t="inlineStr">
        <is>
          <t>0.00</t>
        </is>
      </c>
      <c r="K396" s="101" t="inlineStr">
        <is>
          <t>2.60</t>
        </is>
      </c>
      <c r="L396" s="101" t="inlineStr">
        <is>
          <t>5600</t>
        </is>
      </c>
      <c r="M396" s="185" t="n">
        <v>1.872</v>
      </c>
      <c r="N396" s="101" t="inlineStr">
        <is>
          <t>C</t>
        </is>
      </c>
      <c r="O396" s="186" t="inlineStr">
        <is>
          <t>206.4------------</t>
        </is>
      </c>
      <c r="P396" s="186" t="n">
        <v>0</v>
      </c>
      <c r="Q396" s="101" t="n"/>
      <c r="R396" s="101" t="inlineStr"/>
      <c r="S396" s="101" t="n"/>
      <c r="T396" s="186" t="n">
        <v>0</v>
      </c>
      <c r="U396" s="187" t="n">
        <v>0</v>
      </c>
      <c r="V396" s="186" t="n">
        <v>-1.851851851851852</v>
      </c>
      <c r="W396" s="192" t="n">
        <v>45411</v>
      </c>
      <c r="X396" s="101" t="inlineStr"/>
      <c r="Y396" s="186" t="n">
        <v>0</v>
      </c>
      <c r="Z396" s="187" t="n">
        <v>0</v>
      </c>
      <c r="AA396" s="189" t="n"/>
      <c r="AB396" s="189" t="n"/>
    </row>
    <row r="397" ht="18" customHeight="1">
      <c r="A397" s="107" t="n">
        <v>394</v>
      </c>
      <c r="B397" s="143">
        <f>I397&amp;"x"&amp;J397</f>
        <v/>
      </c>
      <c r="C397" s="101" t="inlineStr">
        <is>
          <t>|0200226010|54.00|20.00|2.000|0.0006285NBC</t>
        </is>
      </c>
      <c r="D397" s="101" t="inlineStr">
        <is>
          <t>|0200226010|54.00|20.00|2.000|0.000</t>
        </is>
      </c>
      <c r="E397" s="101" t="inlineStr">
        <is>
          <t>TSVN||||||||||||</t>
        </is>
      </c>
      <c r="F397" s="101" t="inlineStr">
        <is>
          <t>STAM390G</t>
        </is>
      </c>
      <c r="G397" s="101" t="inlineStr">
        <is>
          <t>NBC</t>
        </is>
      </c>
      <c r="H397" s="101" t="inlineStr">
        <is>
          <t>P</t>
        </is>
      </c>
      <c r="I397" s="101" t="inlineStr">
        <is>
          <t>54.0</t>
        </is>
      </c>
      <c r="J397" s="101" t="inlineStr">
        <is>
          <t>20.0</t>
        </is>
      </c>
      <c r="K397" s="101" t="inlineStr">
        <is>
          <t>2.00</t>
        </is>
      </c>
      <c r="L397" s="101" t="inlineStr">
        <is>
          <t>6285</t>
        </is>
      </c>
      <c r="M397" s="185" t="n">
        <v>2.007</v>
      </c>
      <c r="N397" s="101" t="inlineStr">
        <is>
          <t>C</t>
        </is>
      </c>
      <c r="O397" s="186" t="inlineStr">
        <is>
          <t>565------------</t>
        </is>
      </c>
      <c r="P397" s="186" t="n">
        <v>0</v>
      </c>
      <c r="Q397" s="101" t="n"/>
      <c r="R397" s="101" t="inlineStr"/>
      <c r="S397" s="101" t="n"/>
      <c r="T397" s="186" t="n">
        <v>0</v>
      </c>
      <c r="U397" s="187" t="n">
        <v>0</v>
      </c>
      <c r="V397" s="186" t="n">
        <v>-4.545454545454546</v>
      </c>
      <c r="W397" s="192" t="n">
        <v>45411</v>
      </c>
      <c r="X397" s="101" t="inlineStr"/>
      <c r="Y397" s="186" t="n">
        <v>0</v>
      </c>
      <c r="Z397" s="187" t="n">
        <v>0</v>
      </c>
      <c r="AA397" s="189" t="n"/>
      <c r="AB397" s="189" t="n"/>
    </row>
    <row r="398" ht="18" customHeight="1">
      <c r="A398" s="107" t="n">
        <v>395</v>
      </c>
      <c r="B398" s="143">
        <f>I398&amp;"x"&amp;J398</f>
        <v/>
      </c>
      <c r="C398" s="101" t="inlineStr">
        <is>
          <t>|0200220810|48.60|0.00|2.600|0.0005692IBC</t>
        </is>
      </c>
      <c r="D398" s="101" t="inlineStr">
        <is>
          <t>|0200220810|48.60|0.00|2.600|0.000</t>
        </is>
      </c>
      <c r="E398" s="101" t="inlineStr">
        <is>
          <t>TSVN||||||||||||</t>
        </is>
      </c>
      <c r="F398" s="101" t="inlineStr">
        <is>
          <t>STKM13A</t>
        </is>
      </c>
      <c r="G398" s="101" t="inlineStr">
        <is>
          <t>IBC</t>
        </is>
      </c>
      <c r="H398" s="101" t="inlineStr">
        <is>
          <t>P</t>
        </is>
      </c>
      <c r="I398" s="101" t="inlineStr">
        <is>
          <t>48.6</t>
        </is>
      </c>
      <c r="J398" s="101" t="inlineStr">
        <is>
          <t>0.00</t>
        </is>
      </c>
      <c r="K398" s="101" t="inlineStr">
        <is>
          <t>2.60</t>
        </is>
      </c>
      <c r="L398" s="101" t="inlineStr">
        <is>
          <t>5692</t>
        </is>
      </c>
      <c r="M398" s="185" t="n">
        <v>2.949</v>
      </c>
      <c r="N398" s="101" t="inlineStr">
        <is>
          <t>C</t>
        </is>
      </c>
      <c r="O398" s="186" t="inlineStr">
        <is>
          <t>805------------</t>
        </is>
      </c>
      <c r="P398" s="186" t="n">
        <v>0</v>
      </c>
      <c r="Q398" s="101" t="n"/>
      <c r="R398" s="101" t="inlineStr"/>
      <c r="S398" s="101" t="n"/>
      <c r="T398" s="186" t="n">
        <v>0</v>
      </c>
      <c r="U398" s="187" t="n">
        <v>0</v>
      </c>
      <c r="V398" s="186" t="e">
        <v>#N/A</v>
      </c>
      <c r="W398" s="188" t="inlineStr"/>
      <c r="X398" s="101" t="inlineStr"/>
      <c r="Y398" s="186" t="n">
        <v>0</v>
      </c>
      <c r="Z398" s="187" t="n">
        <v>0</v>
      </c>
      <c r="AA398" s="189" t="n"/>
      <c r="AB398" s="189" t="n"/>
    </row>
    <row r="399" ht="18" customHeight="1">
      <c r="A399" s="107" t="n">
        <v>396</v>
      </c>
      <c r="B399" s="143">
        <f>I399&amp;"x"&amp;J399</f>
        <v/>
      </c>
      <c r="C399" s="101" t="inlineStr">
        <is>
          <t>|0200220810|34.00|0.00|2.600|0.0005711IBC</t>
        </is>
      </c>
      <c r="D399" s="101" t="inlineStr">
        <is>
          <t>|0200220810|34.00|0.00|2.600|0.000</t>
        </is>
      </c>
      <c r="E399" s="101" t="inlineStr">
        <is>
          <t>TSVN||||||||||||</t>
        </is>
      </c>
      <c r="F399" s="101" t="inlineStr">
        <is>
          <t>STKM13A</t>
        </is>
      </c>
      <c r="G399" s="101" t="inlineStr">
        <is>
          <t>IBC</t>
        </is>
      </c>
      <c r="H399" s="101" t="inlineStr">
        <is>
          <t>P</t>
        </is>
      </c>
      <c r="I399" s="101" t="inlineStr">
        <is>
          <t>34.0</t>
        </is>
      </c>
      <c r="J399" s="101" t="inlineStr">
        <is>
          <t>0.00</t>
        </is>
      </c>
      <c r="K399" s="101" t="inlineStr">
        <is>
          <t>2.60</t>
        </is>
      </c>
      <c r="L399" s="101" t="inlineStr">
        <is>
          <t>5711</t>
        </is>
      </c>
      <c r="M399" s="185" t="n">
        <v>2.013</v>
      </c>
      <c r="N399" s="101" t="inlineStr">
        <is>
          <t>C</t>
        </is>
      </c>
      <c r="O399" s="186" t="inlineStr">
        <is>
          <t>1415------------</t>
        </is>
      </c>
      <c r="P399" s="186" t="n">
        <v>0</v>
      </c>
      <c r="Q399" s="101" t="n"/>
      <c r="R399" s="101" t="inlineStr"/>
      <c r="S399" s="101" t="n"/>
      <c r="T399" s="186" t="n">
        <v>0</v>
      </c>
      <c r="U399" s="187" t="n">
        <v>0</v>
      </c>
      <c r="V399" s="186" t="e">
        <v>#N/A</v>
      </c>
      <c r="W399" s="192" t="inlineStr"/>
      <c r="X399" s="101" t="inlineStr"/>
      <c r="Y399" s="186" t="n">
        <v>0</v>
      </c>
      <c r="Z399" s="187" t="n">
        <v>0</v>
      </c>
      <c r="AA399" s="189" t="n"/>
      <c r="AB399" s="189" t="n"/>
    </row>
    <row r="400" ht="18" customHeight="1">
      <c r="A400" s="107" t="n">
        <v>397</v>
      </c>
      <c r="B400" s="143">
        <f>I400&amp;"x"&amp;J400</f>
        <v/>
      </c>
      <c r="C400" s="101" t="inlineStr">
        <is>
          <t>|0200226117|38.10|0.00|1.800|0.0005924NBC</t>
        </is>
      </c>
      <c r="D400" s="101" t="inlineStr">
        <is>
          <t>|0200226117|38.10|0.00|1.800|0.000</t>
        </is>
      </c>
      <c r="E400" s="101" t="inlineStr">
        <is>
          <t>TSVN||||||||||||</t>
        </is>
      </c>
      <c r="F400" s="101" t="inlineStr">
        <is>
          <t>STKMHT490</t>
        </is>
      </c>
      <c r="G400" s="101" t="inlineStr">
        <is>
          <t>NBC</t>
        </is>
      </c>
      <c r="H400" s="101" t="inlineStr">
        <is>
          <t>P</t>
        </is>
      </c>
      <c r="I400" s="101" t="inlineStr">
        <is>
          <t>38.1</t>
        </is>
      </c>
      <c r="J400" s="101" t="inlineStr">
        <is>
          <t>0.00</t>
        </is>
      </c>
      <c r="K400" s="101" t="inlineStr">
        <is>
          <t>1.80</t>
        </is>
      </c>
      <c r="L400" s="101" t="inlineStr">
        <is>
          <t>5924</t>
        </is>
      </c>
      <c r="M400" s="185" t="n">
        <v>1.611</v>
      </c>
      <c r="N400" s="101" t="inlineStr">
        <is>
          <t>C</t>
        </is>
      </c>
      <c r="O400" s="186" t="inlineStr">
        <is>
          <t>390------------</t>
        </is>
      </c>
      <c r="P400" s="186" t="n">
        <v>0</v>
      </c>
      <c r="Q400" s="101" t="n"/>
      <c r="R400" s="101" t="inlineStr"/>
      <c r="S400" s="101" t="n"/>
      <c r="T400" s="186" t="n">
        <v>0</v>
      </c>
      <c r="U400" s="187" t="n">
        <v>0</v>
      </c>
      <c r="V400" s="186" t="n">
        <v>-3.133333333333333</v>
      </c>
      <c r="W400" s="192" t="n">
        <v>45380</v>
      </c>
      <c r="X400" s="101" t="inlineStr"/>
      <c r="Y400" s="186" t="n">
        <v>0</v>
      </c>
      <c r="Z400" s="187" t="n">
        <v>0</v>
      </c>
      <c r="AA400" s="189" t="n"/>
      <c r="AB400" s="189" t="n"/>
    </row>
    <row r="401" ht="18" customHeight="1">
      <c r="A401" s="107" t="n">
        <v>398</v>
      </c>
      <c r="B401" s="143">
        <f>I401&amp;"x"&amp;J401</f>
        <v/>
      </c>
      <c r="C401" s="101" t="inlineStr">
        <is>
          <t>|0200230742|25.00|55.00|1.600|0.0006159IBC</t>
        </is>
      </c>
      <c r="D401" s="101" t="inlineStr">
        <is>
          <t>|0200230742|25.00|55.00|1.600|0.000</t>
        </is>
      </c>
      <c r="E401" s="101" t="inlineStr">
        <is>
          <t>KKTL|KKTL|||||||||||</t>
        </is>
      </c>
      <c r="F401" s="101" t="inlineStr">
        <is>
          <t>R13A/HSST590C</t>
        </is>
      </c>
      <c r="G401" s="101" t="inlineStr">
        <is>
          <t>IBC</t>
        </is>
      </c>
      <c r="H401" s="101" t="inlineStr">
        <is>
          <t>C</t>
        </is>
      </c>
      <c r="I401" s="101" t="inlineStr">
        <is>
          <t>25.0</t>
        </is>
      </c>
      <c r="J401" s="101" t="inlineStr">
        <is>
          <t>55.0</t>
        </is>
      </c>
      <c r="K401" s="101" t="inlineStr">
        <is>
          <t>1.60</t>
        </is>
      </c>
      <c r="L401" s="101" t="inlineStr">
        <is>
          <t>6159</t>
        </is>
      </c>
      <c r="M401" s="185" t="n">
        <v>1.941</v>
      </c>
      <c r="N401" s="101" t="inlineStr">
        <is>
          <t>C</t>
        </is>
      </c>
      <c r="O401" s="186" t="inlineStr">
        <is>
          <t>548-549-----------</t>
        </is>
      </c>
      <c r="P401" s="186" t="n">
        <v>0</v>
      </c>
      <c r="Q401" s="101" t="n"/>
      <c r="R401" s="101" t="inlineStr"/>
      <c r="S401" s="101" t="n"/>
      <c r="T401" s="186" t="n">
        <v>0</v>
      </c>
      <c r="U401" s="187" t="n">
        <v>0</v>
      </c>
      <c r="V401" s="186" t="e">
        <v>#N/A</v>
      </c>
      <c r="W401" s="192" t="inlineStr"/>
      <c r="X401" s="101" t="inlineStr"/>
      <c r="Y401" s="186" t="n">
        <v>0</v>
      </c>
      <c r="Z401" s="187" t="n">
        <v>0</v>
      </c>
      <c r="AA401" s="189" t="n"/>
      <c r="AB401" s="189" t="n"/>
    </row>
    <row r="402" ht="18" customHeight="1">
      <c r="A402" s="107" t="n">
        <v>399</v>
      </c>
      <c r="B402" s="143">
        <f>I402&amp;"x"&amp;J402</f>
        <v/>
      </c>
      <c r="C402" s="101" t="inlineStr">
        <is>
          <t>|0200226010|31.80|0.00|1.600|0.0005750IBC</t>
        </is>
      </c>
      <c r="D402" s="101" t="inlineStr">
        <is>
          <t>|0200226010|31.80|0.00|1.600|0.000</t>
        </is>
      </c>
      <c r="E402" s="101" t="inlineStr">
        <is>
          <t>KKTL||||||||||||</t>
        </is>
      </c>
      <c r="F402" s="101" t="inlineStr">
        <is>
          <t>STAM390G</t>
        </is>
      </c>
      <c r="G402" s="101" t="inlineStr">
        <is>
          <t>IBC</t>
        </is>
      </c>
      <c r="H402" s="101" t="inlineStr">
        <is>
          <t>P</t>
        </is>
      </c>
      <c r="I402" s="101" t="inlineStr">
        <is>
          <t>31.8</t>
        </is>
      </c>
      <c r="J402" s="101" t="inlineStr">
        <is>
          <t>0.00</t>
        </is>
      </c>
      <c r="K402" s="101" t="inlineStr">
        <is>
          <t>1.60</t>
        </is>
      </c>
      <c r="L402" s="101" t="inlineStr">
        <is>
          <t>5750</t>
        </is>
      </c>
      <c r="M402" s="185" t="n">
        <v>1.192</v>
      </c>
      <c r="N402" s="101" t="inlineStr">
        <is>
          <t>P/E</t>
        </is>
      </c>
      <c r="O402" s="186" t="inlineStr">
        <is>
          <t>5750------------</t>
        </is>
      </c>
      <c r="P402" s="186" t="n">
        <v>0</v>
      </c>
      <c r="Q402" s="101" t="n"/>
      <c r="R402" s="101" t="inlineStr"/>
      <c r="S402" s="101" t="n"/>
      <c r="T402" s="186" t="n">
        <v>0</v>
      </c>
      <c r="U402" s="187" t="n">
        <v>0</v>
      </c>
      <c r="V402" s="186" t="e">
        <v>#N/A</v>
      </c>
      <c r="W402" s="188" t="inlineStr"/>
      <c r="X402" s="101" t="inlineStr"/>
      <c r="Y402" s="186" t="n">
        <v>0</v>
      </c>
      <c r="Z402" s="187" t="n">
        <v>0</v>
      </c>
      <c r="AA402" s="189" t="n"/>
      <c r="AB402" s="189" t="n"/>
    </row>
    <row r="403" ht="18" customHeight="1">
      <c r="A403" s="107" t="n">
        <v>400</v>
      </c>
      <c r="B403" s="143">
        <f>I403&amp;"x"&amp;J403</f>
        <v/>
      </c>
      <c r="C403" s="101" t="inlineStr">
        <is>
          <t>|0200226010|31.80|0.00|1.600|0.0005900IBC</t>
        </is>
      </c>
      <c r="D403" s="101" t="inlineStr">
        <is>
          <t>|0200226010|31.80|0.00|1.600|0.000</t>
        </is>
      </c>
      <c r="E403" s="101" t="inlineStr">
        <is>
          <t>KKTL||||||||||||</t>
        </is>
      </c>
      <c r="F403" s="101" t="inlineStr">
        <is>
          <t>STAM390G</t>
        </is>
      </c>
      <c r="G403" s="101" t="inlineStr">
        <is>
          <t>IBC</t>
        </is>
      </c>
      <c r="H403" s="101" t="inlineStr">
        <is>
          <t>P</t>
        </is>
      </c>
      <c r="I403" s="101" t="inlineStr">
        <is>
          <t>31.8</t>
        </is>
      </c>
      <c r="J403" s="101" t="inlineStr">
        <is>
          <t>0.00</t>
        </is>
      </c>
      <c r="K403" s="101" t="inlineStr">
        <is>
          <t>1.60</t>
        </is>
      </c>
      <c r="L403" s="101" t="inlineStr">
        <is>
          <t>5900</t>
        </is>
      </c>
      <c r="M403" s="185" t="n">
        <v>1.192</v>
      </c>
      <c r="N403" s="101" t="inlineStr">
        <is>
          <t>P/E</t>
        </is>
      </c>
      <c r="O403" s="186" t="inlineStr">
        <is>
          <t>5900------------</t>
        </is>
      </c>
      <c r="P403" s="186" t="n">
        <v>0</v>
      </c>
      <c r="Q403" s="101" t="n"/>
      <c r="R403" s="101" t="inlineStr"/>
      <c r="S403" s="101" t="n"/>
      <c r="T403" s="186" t="n">
        <v>0</v>
      </c>
      <c r="U403" s="187" t="n">
        <v>0</v>
      </c>
      <c r="V403" s="186" t="e">
        <v>#N/A</v>
      </c>
      <c r="W403" s="192" t="inlineStr"/>
      <c r="X403" s="101" t="inlineStr"/>
      <c r="Y403" s="186" t="n">
        <v>0</v>
      </c>
      <c r="Z403" s="187" t="n">
        <v>0</v>
      </c>
      <c r="AA403" s="189" t="n"/>
      <c r="AB403" s="189" t="n"/>
    </row>
    <row r="404" ht="18" customHeight="1">
      <c r="A404" s="107" t="n">
        <v>401</v>
      </c>
      <c r="B404" s="143">
        <f>I404&amp;"x"&amp;J404</f>
        <v/>
      </c>
      <c r="C404" s="101" t="inlineStr">
        <is>
          <t>|0200220139|31.80|0.00|2.600|0.0005950IBC</t>
        </is>
      </c>
      <c r="D404" s="101" t="inlineStr">
        <is>
          <t>|0200220139|31.80|0.00|2.600|0.000</t>
        </is>
      </c>
      <c r="E404" s="101" t="inlineStr">
        <is>
          <t>KKTL||||||||||||</t>
        </is>
      </c>
      <c r="F404" s="101" t="inlineStr">
        <is>
          <t>STKM11A</t>
        </is>
      </c>
      <c r="G404" s="101" t="inlineStr">
        <is>
          <t>IBC</t>
        </is>
      </c>
      <c r="H404" s="101" t="inlineStr">
        <is>
          <t>P</t>
        </is>
      </c>
      <c r="I404" s="101" t="inlineStr">
        <is>
          <t>31.8</t>
        </is>
      </c>
      <c r="J404" s="101" t="inlineStr">
        <is>
          <t>0.00</t>
        </is>
      </c>
      <c r="K404" s="101" t="inlineStr">
        <is>
          <t>2.60</t>
        </is>
      </c>
      <c r="L404" s="101" t="inlineStr">
        <is>
          <t>5950</t>
        </is>
      </c>
      <c r="M404" s="185" t="n">
        <v>1.872</v>
      </c>
      <c r="N404" s="101" t="inlineStr">
        <is>
          <t>P/E</t>
        </is>
      </c>
      <c r="O404" s="186" t="inlineStr">
        <is>
          <t>5950------------</t>
        </is>
      </c>
      <c r="P404" s="186" t="n">
        <v>0</v>
      </c>
      <c r="Q404" s="101" t="n"/>
      <c r="R404" s="101" t="inlineStr"/>
      <c r="S404" s="101" t="n"/>
      <c r="T404" s="186" t="n">
        <v>0</v>
      </c>
      <c r="U404" s="187" t="n">
        <v>0</v>
      </c>
      <c r="V404" s="186" t="e">
        <v>#N/A</v>
      </c>
      <c r="W404" s="188" t="inlineStr"/>
      <c r="X404" s="101" t="inlineStr"/>
      <c r="Y404" s="186" t="n">
        <v>0</v>
      </c>
      <c r="Z404" s="187" t="n">
        <v>0</v>
      </c>
      <c r="AA404" s="189" t="n"/>
      <c r="AB404" s="189" t="n"/>
    </row>
    <row r="405" ht="18" customHeight="1">
      <c r="A405" s="107" t="n">
        <v>402</v>
      </c>
      <c r="B405" s="143">
        <f>I405&amp;"x"&amp;J405</f>
        <v/>
      </c>
      <c r="C405" s="101" t="inlineStr">
        <is>
          <t>|0200225939|19.10|0.00|2.600|0.0006000NBC</t>
        </is>
      </c>
      <c r="D405" s="101" t="inlineStr">
        <is>
          <t>|0200225939|19.10|0.00|2.600|0.000</t>
        </is>
      </c>
      <c r="E405" s="101" t="inlineStr">
        <is>
          <t>KKTL||||||||||||</t>
        </is>
      </c>
      <c r="F405" s="101" t="inlineStr">
        <is>
          <t>STAM290GA</t>
        </is>
      </c>
      <c r="G405" s="101" t="inlineStr">
        <is>
          <t>NBC</t>
        </is>
      </c>
      <c r="H405" s="101" t="inlineStr">
        <is>
          <t>P</t>
        </is>
      </c>
      <c r="I405" s="101" t="inlineStr">
        <is>
          <t>19.1</t>
        </is>
      </c>
      <c r="J405" s="101" t="inlineStr">
        <is>
          <t>0.00</t>
        </is>
      </c>
      <c r="K405" s="101" t="inlineStr">
        <is>
          <t>2.60</t>
        </is>
      </c>
      <c r="L405" s="101" t="inlineStr">
        <is>
          <t>6000</t>
        </is>
      </c>
      <c r="M405" s="185" t="n">
        <v>1.058</v>
      </c>
      <c r="N405" s="101" t="inlineStr">
        <is>
          <t>P/E</t>
        </is>
      </c>
      <c r="O405" s="186" t="inlineStr">
        <is>
          <t>6000------------</t>
        </is>
      </c>
      <c r="P405" s="186" t="n">
        <v>0</v>
      </c>
      <c r="Q405" s="101" t="n"/>
      <c r="R405" s="101" t="inlineStr"/>
      <c r="S405" s="101" t="n"/>
      <c r="T405" s="186" t="n">
        <v>0</v>
      </c>
      <c r="U405" s="187" t="n">
        <v>0</v>
      </c>
      <c r="V405" s="186" t="e">
        <v>#N/A</v>
      </c>
      <c r="W405" s="192" t="inlineStr"/>
      <c r="X405" s="101" t="inlineStr"/>
      <c r="Y405" s="186" t="n">
        <v>0</v>
      </c>
      <c r="Z405" s="187" t="n">
        <v>0</v>
      </c>
      <c r="AA405" s="189" t="n"/>
      <c r="AB405" s="189" t="n"/>
    </row>
    <row r="406" ht="18" customHeight="1">
      <c r="A406" s="107" t="n">
        <v>403</v>
      </c>
      <c r="B406" s="143">
        <f>I406&amp;"x"&amp;J406</f>
        <v/>
      </c>
      <c r="C406" s="101" t="inlineStr">
        <is>
          <t>|0200226010|32.00|32.00|2.300|0.0006000NBC</t>
        </is>
      </c>
      <c r="D406" s="101" t="inlineStr">
        <is>
          <t>|0200226010|32.00|32.00|2.300|0.000</t>
        </is>
      </c>
      <c r="E406" s="101" t="inlineStr">
        <is>
          <t>KKTL||||||||||||</t>
        </is>
      </c>
      <c r="F406" s="101" t="inlineStr">
        <is>
          <t>STAM390G</t>
        </is>
      </c>
      <c r="G406" s="101" t="inlineStr">
        <is>
          <t>NBC</t>
        </is>
      </c>
      <c r="H406" s="101" t="inlineStr">
        <is>
          <t>P</t>
        </is>
      </c>
      <c r="I406" s="101" t="inlineStr">
        <is>
          <t>32.0</t>
        </is>
      </c>
      <c r="J406" s="101" t="inlineStr">
        <is>
          <t>32.0</t>
        </is>
      </c>
      <c r="K406" s="101" t="inlineStr">
        <is>
          <t>2.30</t>
        </is>
      </c>
      <c r="L406" s="101" t="inlineStr">
        <is>
          <t>6000</t>
        </is>
      </c>
      <c r="M406" s="185" t="n">
        <v>2.195</v>
      </c>
      <c r="N406" s="101" t="inlineStr">
        <is>
          <t>P/E</t>
        </is>
      </c>
      <c r="O406" s="186" t="inlineStr">
        <is>
          <t>6000------------</t>
        </is>
      </c>
      <c r="P406" s="186" t="n">
        <v>0</v>
      </c>
      <c r="Q406" s="101" t="n"/>
      <c r="R406" s="101" t="inlineStr"/>
      <c r="S406" s="101" t="n"/>
      <c r="T406" s="186" t="n">
        <v>0</v>
      </c>
      <c r="U406" s="187" t="n">
        <v>0</v>
      </c>
      <c r="V406" s="186" t="e">
        <v>#N/A</v>
      </c>
      <c r="W406" s="192" t="inlineStr"/>
      <c r="X406" s="101" t="inlineStr"/>
      <c r="Y406" s="186" t="n">
        <v>0</v>
      </c>
      <c r="Z406" s="187" t="n">
        <v>0</v>
      </c>
      <c r="AA406" s="189" t="n"/>
      <c r="AB406" s="189" t="n"/>
    </row>
    <row r="407" ht="18" customHeight="1">
      <c r="A407" s="107" t="n">
        <v>404</v>
      </c>
      <c r="B407" s="143">
        <f>I407&amp;"x"&amp;J407</f>
        <v/>
      </c>
      <c r="C407" s="101" t="inlineStr">
        <is>
          <t>|0200226010|32.00|32.00|2.300|0.0006050NBC</t>
        </is>
      </c>
      <c r="D407" s="101" t="inlineStr">
        <is>
          <t>|0200226010|32.00|32.00|2.300|0.000</t>
        </is>
      </c>
      <c r="E407" s="101" t="inlineStr">
        <is>
          <t>KKTL||||||||||||</t>
        </is>
      </c>
      <c r="F407" s="101" t="inlineStr">
        <is>
          <t>STAM390G</t>
        </is>
      </c>
      <c r="G407" s="101" t="inlineStr">
        <is>
          <t>NBC</t>
        </is>
      </c>
      <c r="H407" s="101" t="inlineStr">
        <is>
          <t>P</t>
        </is>
      </c>
      <c r="I407" s="101" t="inlineStr">
        <is>
          <t>32.0</t>
        </is>
      </c>
      <c r="J407" s="101" t="inlineStr">
        <is>
          <t>32.0</t>
        </is>
      </c>
      <c r="K407" s="101" t="inlineStr">
        <is>
          <t>2.30</t>
        </is>
      </c>
      <c r="L407" s="101" t="inlineStr">
        <is>
          <t>6050</t>
        </is>
      </c>
      <c r="M407" s="185" t="n">
        <v>2.195</v>
      </c>
      <c r="N407" s="101" t="inlineStr">
        <is>
          <t>P/E</t>
        </is>
      </c>
      <c r="O407" s="186" t="inlineStr">
        <is>
          <t>6050------------</t>
        </is>
      </c>
      <c r="P407" s="186" t="n">
        <v>0</v>
      </c>
      <c r="Q407" s="101" t="n"/>
      <c r="R407" s="101" t="inlineStr"/>
      <c r="S407" s="101" t="n"/>
      <c r="T407" s="186" t="n">
        <v>0</v>
      </c>
      <c r="U407" s="187" t="n">
        <v>0</v>
      </c>
      <c r="V407" s="186" t="e">
        <v>#N/A</v>
      </c>
      <c r="W407" s="192" t="inlineStr"/>
      <c r="X407" s="101" t="inlineStr"/>
      <c r="Y407" s="186" t="n">
        <v>0</v>
      </c>
      <c r="Z407" s="187" t="n">
        <v>0</v>
      </c>
      <c r="AA407" s="189" t="n"/>
      <c r="AB407" s="189" t="n"/>
    </row>
    <row r="408" ht="18" customHeight="1">
      <c r="A408" s="107" t="n">
        <v>405</v>
      </c>
      <c r="B408" s="143">
        <f>I408&amp;"x"&amp;J408</f>
        <v/>
      </c>
      <c r="C408" s="101" t="inlineStr">
        <is>
          <t>|0200226010|28.60|0.00|2.000|0.0005500IBC</t>
        </is>
      </c>
      <c r="D408" s="101" t="inlineStr">
        <is>
          <t>|0200226010|28.60|0.00|2.000|0.000</t>
        </is>
      </c>
      <c r="E408" s="101" t="inlineStr">
        <is>
          <t>KKTL||||||||||||</t>
        </is>
      </c>
      <c r="F408" s="101" t="inlineStr">
        <is>
          <t>STAM390G</t>
        </is>
      </c>
      <c r="G408" s="101" t="inlineStr">
        <is>
          <t>IBC</t>
        </is>
      </c>
      <c r="H408" s="101" t="inlineStr">
        <is>
          <t>P</t>
        </is>
      </c>
      <c r="I408" s="101" t="inlineStr">
        <is>
          <t>28.6</t>
        </is>
      </c>
      <c r="J408" s="101" t="inlineStr">
        <is>
          <t>0.00</t>
        </is>
      </c>
      <c r="K408" s="101" t="inlineStr">
        <is>
          <t>2.00</t>
        </is>
      </c>
      <c r="L408" s="101" t="inlineStr">
        <is>
          <t>5500</t>
        </is>
      </c>
      <c r="M408" s="185" t="n">
        <v>1.312</v>
      </c>
      <c r="N408" s="101" t="inlineStr">
        <is>
          <t>P/E</t>
        </is>
      </c>
      <c r="O408" s="186" t="inlineStr">
        <is>
          <t>5500------------</t>
        </is>
      </c>
      <c r="P408" s="186" t="n">
        <v>0</v>
      </c>
      <c r="Q408" s="101" t="n"/>
      <c r="R408" s="101" t="inlineStr"/>
      <c r="S408" s="101" t="n"/>
      <c r="T408" s="186" t="n">
        <v>0</v>
      </c>
      <c r="U408" s="187" t="n">
        <v>0</v>
      </c>
      <c r="V408" s="186" t="e">
        <v>#N/A</v>
      </c>
      <c r="W408" s="192" t="inlineStr"/>
      <c r="X408" s="101" t="inlineStr"/>
      <c r="Y408" s="186" t="n">
        <v>0</v>
      </c>
      <c r="Z408" s="187" t="n">
        <v>0</v>
      </c>
      <c r="AA408" s="189" t="n"/>
      <c r="AB408" s="189" t="n"/>
    </row>
    <row r="409" ht="18" customHeight="1">
      <c r="A409" s="107" t="n">
        <v>406</v>
      </c>
      <c r="B409" s="143">
        <f>I409&amp;"x"&amp;J409</f>
        <v/>
      </c>
      <c r="C409" s="101" t="inlineStr">
        <is>
          <t>|0200225939|15.90|0.00|1.600|0.0005800NBC</t>
        </is>
      </c>
      <c r="D409" s="101" t="inlineStr">
        <is>
          <t>|0200225939|15.90|0.00|1.600|0.000</t>
        </is>
      </c>
      <c r="E409" s="101" t="inlineStr">
        <is>
          <t>KKTL||||||||||||</t>
        </is>
      </c>
      <c r="F409" s="101" t="inlineStr">
        <is>
          <t>STAM290GA</t>
        </is>
      </c>
      <c r="G409" s="101" t="inlineStr">
        <is>
          <t>NBC</t>
        </is>
      </c>
      <c r="H409" s="101" t="inlineStr">
        <is>
          <t>P</t>
        </is>
      </c>
      <c r="I409" s="101" t="inlineStr">
        <is>
          <t>15.9</t>
        </is>
      </c>
      <c r="J409" s="101" t="inlineStr">
        <is>
          <t>0.00</t>
        </is>
      </c>
      <c r="K409" s="101" t="inlineStr">
        <is>
          <t>1.60</t>
        </is>
      </c>
      <c r="L409" s="101" t="inlineStr">
        <is>
          <t>5800</t>
        </is>
      </c>
      <c r="M409" s="185" t="n">
        <v>0.5639999999999999</v>
      </c>
      <c r="N409" s="101" t="inlineStr">
        <is>
          <t>P/E</t>
        </is>
      </c>
      <c r="O409" s="186" t="inlineStr">
        <is>
          <t>5800------------</t>
        </is>
      </c>
      <c r="P409" s="186" t="n">
        <v>0</v>
      </c>
      <c r="Q409" s="101" t="n"/>
      <c r="R409" s="101" t="inlineStr"/>
      <c r="S409" s="101" t="n"/>
      <c r="T409" s="186" t="n">
        <v>0</v>
      </c>
      <c r="U409" s="187" t="n">
        <v>0</v>
      </c>
      <c r="V409" s="186" t="e">
        <v>#N/A</v>
      </c>
      <c r="W409" s="192" t="inlineStr"/>
      <c r="X409" s="101" t="inlineStr"/>
      <c r="Y409" s="186" t="n">
        <v>0</v>
      </c>
      <c r="Z409" s="187" t="n">
        <v>0</v>
      </c>
      <c r="AA409" s="189" t="n"/>
      <c r="AB409" s="189" t="n"/>
    </row>
    <row r="410" ht="18" customHeight="1">
      <c r="A410" s="107" t="n">
        <v>407</v>
      </c>
      <c r="B410" s="143">
        <f>I410&amp;"x"&amp;J410</f>
        <v/>
      </c>
      <c r="C410" s="101" t="inlineStr">
        <is>
          <t>|0200220139|25.40|0.00|2.000|0.0005870IBC</t>
        </is>
      </c>
      <c r="D410" s="101" t="inlineStr">
        <is>
          <t>|0200220139|25.40|0.00|2.000|0.000</t>
        </is>
      </c>
      <c r="E410" s="101" t="inlineStr">
        <is>
          <t>KKTL||||||||||||</t>
        </is>
      </c>
      <c r="F410" s="101" t="inlineStr">
        <is>
          <t>STKM11A</t>
        </is>
      </c>
      <c r="G410" s="101" t="inlineStr">
        <is>
          <t>IBC</t>
        </is>
      </c>
      <c r="H410" s="101" t="inlineStr">
        <is>
          <t>P</t>
        </is>
      </c>
      <c r="I410" s="101" t="inlineStr">
        <is>
          <t>25.4</t>
        </is>
      </c>
      <c r="J410" s="101" t="inlineStr">
        <is>
          <t>0.00</t>
        </is>
      </c>
      <c r="K410" s="101" t="inlineStr">
        <is>
          <t>2.00</t>
        </is>
      </c>
      <c r="L410" s="101" t="inlineStr">
        <is>
          <t>5870</t>
        </is>
      </c>
      <c r="M410" s="185" t="n">
        <v>1.154</v>
      </c>
      <c r="N410" s="101" t="inlineStr">
        <is>
          <t>P/E</t>
        </is>
      </c>
      <c r="O410" s="186" t="inlineStr">
        <is>
          <t>5870------------</t>
        </is>
      </c>
      <c r="P410" s="186" t="n">
        <v>0</v>
      </c>
      <c r="Q410" s="101" t="n"/>
      <c r="R410" s="101" t="inlineStr"/>
      <c r="S410" s="101" t="n"/>
      <c r="T410" s="186" t="n">
        <v>0</v>
      </c>
      <c r="U410" s="187" t="n">
        <v>0</v>
      </c>
      <c r="V410" s="186" t="e">
        <v>#N/A</v>
      </c>
      <c r="W410" s="188" t="inlineStr"/>
      <c r="X410" s="101" t="inlineStr"/>
      <c r="Y410" s="186" t="n">
        <v>0</v>
      </c>
      <c r="Z410" s="187" t="n">
        <v>0</v>
      </c>
      <c r="AA410" s="189" t="n"/>
      <c r="AB410" s="189" t="n"/>
    </row>
    <row r="411" ht="18" customHeight="1">
      <c r="A411" s="107" t="n">
        <v>408</v>
      </c>
      <c r="B411" s="143">
        <f>I411&amp;"x"&amp;J411</f>
        <v/>
      </c>
      <c r="C411" s="101" t="inlineStr">
        <is>
          <t>|0200226010|34.00|0.00|2.000|0.0006000IBC</t>
        </is>
      </c>
      <c r="D411" s="101" t="inlineStr">
        <is>
          <t>|0200226010|34.00|0.00|2.000|0.000</t>
        </is>
      </c>
      <c r="E411" s="101" t="inlineStr">
        <is>
          <t>KKTL||||||||||||</t>
        </is>
      </c>
      <c r="F411" s="101" t="inlineStr">
        <is>
          <t>STAM390G</t>
        </is>
      </c>
      <c r="G411" s="101" t="inlineStr">
        <is>
          <t>IBC</t>
        </is>
      </c>
      <c r="H411" s="101" t="inlineStr">
        <is>
          <t>P</t>
        </is>
      </c>
      <c r="I411" s="101" t="inlineStr">
        <is>
          <t>34.0</t>
        </is>
      </c>
      <c r="J411" s="101" t="inlineStr">
        <is>
          <t>0.00</t>
        </is>
      </c>
      <c r="K411" s="101" t="inlineStr">
        <is>
          <t>2.00</t>
        </is>
      </c>
      <c r="L411" s="101" t="inlineStr">
        <is>
          <t>6000</t>
        </is>
      </c>
      <c r="M411" s="185" t="n">
        <v>1.578</v>
      </c>
      <c r="N411" s="101" t="inlineStr">
        <is>
          <t>P/E</t>
        </is>
      </c>
      <c r="O411" s="186" t="inlineStr">
        <is>
          <t>6000------------</t>
        </is>
      </c>
      <c r="P411" s="186" t="n">
        <v>0</v>
      </c>
      <c r="Q411" s="101" t="n"/>
      <c r="R411" s="101" t="inlineStr"/>
      <c r="S411" s="101" t="n"/>
      <c r="T411" s="186" t="n">
        <v>0</v>
      </c>
      <c r="U411" s="187" t="n">
        <v>0</v>
      </c>
      <c r="V411" s="186" t="e">
        <v>#N/A</v>
      </c>
      <c r="W411" s="188" t="inlineStr"/>
      <c r="X411" s="101" t="inlineStr"/>
      <c r="Y411" s="186" t="n">
        <v>0</v>
      </c>
      <c r="Z411" s="187" t="n">
        <v>0</v>
      </c>
      <c r="AA411" s="189" t="n"/>
      <c r="AB411" s="189" t="n"/>
    </row>
    <row r="412" ht="18" customHeight="1">
      <c r="A412" s="107" t="n">
        <v>409</v>
      </c>
      <c r="B412" s="143">
        <f>I412&amp;"x"&amp;J412</f>
        <v/>
      </c>
      <c r="C412" s="101" t="inlineStr">
        <is>
          <t>|0200226010|19.10|0.00|2.000|0.0006300NBC</t>
        </is>
      </c>
      <c r="D412" s="101" t="inlineStr">
        <is>
          <t>|0200226010|19.10|0.00|2.000|0.000</t>
        </is>
      </c>
      <c r="E412" s="101" t="inlineStr">
        <is>
          <t>KKTL||||||||||||</t>
        </is>
      </c>
      <c r="F412" s="101" t="inlineStr">
        <is>
          <t>STAM390G</t>
        </is>
      </c>
      <c r="G412" s="101" t="inlineStr">
        <is>
          <t>NBC</t>
        </is>
      </c>
      <c r="H412" s="101" t="inlineStr">
        <is>
          <t>P</t>
        </is>
      </c>
      <c r="I412" s="101" t="inlineStr">
        <is>
          <t>19.1</t>
        </is>
      </c>
      <c r="J412" s="101" t="inlineStr">
        <is>
          <t>0.00</t>
        </is>
      </c>
      <c r="K412" s="101" t="inlineStr">
        <is>
          <t>2.00</t>
        </is>
      </c>
      <c r="L412" s="101" t="inlineStr">
        <is>
          <t>6300</t>
        </is>
      </c>
      <c r="M412" s="185" t="n">
        <v>0.843</v>
      </c>
      <c r="N412" s="101" t="inlineStr">
        <is>
          <t>P/E</t>
        </is>
      </c>
      <c r="O412" s="186" t="inlineStr">
        <is>
          <t>6300------------</t>
        </is>
      </c>
      <c r="P412" s="186" t="n">
        <v>0</v>
      </c>
      <c r="Q412" s="101" t="n"/>
      <c r="R412" s="101" t="inlineStr"/>
      <c r="S412" s="101" t="n"/>
      <c r="T412" s="186" t="n">
        <v>0</v>
      </c>
      <c r="U412" s="187" t="n">
        <v>0</v>
      </c>
      <c r="V412" s="186" t="e">
        <v>#N/A</v>
      </c>
      <c r="W412" s="192" t="inlineStr"/>
      <c r="X412" s="101" t="inlineStr"/>
      <c r="Y412" s="186" t="n">
        <v>0</v>
      </c>
      <c r="Z412" s="187" t="n">
        <v>0</v>
      </c>
      <c r="AA412" s="189" t="n"/>
      <c r="AB412" s="189" t="n"/>
    </row>
    <row r="413" ht="18" customHeight="1">
      <c r="A413" s="107" t="n">
        <v>410</v>
      </c>
      <c r="B413" s="143">
        <f>I413&amp;"x"&amp;J413</f>
        <v/>
      </c>
      <c r="C413" s="101" t="inlineStr">
        <is>
          <t>|0200230841|38.10|0.00|1.200|0.0005000NBC</t>
        </is>
      </c>
      <c r="D413" s="101" t="inlineStr">
        <is>
          <t>|0200230841|38.10|0.00|1.200|0.000</t>
        </is>
      </c>
      <c r="E413" s="101" t="inlineStr">
        <is>
          <t>MITSUI VN||||||||||||</t>
        </is>
      </c>
      <c r="F413" s="101" t="inlineStr">
        <is>
          <t>STKM13A</t>
        </is>
      </c>
      <c r="G413" s="101" t="inlineStr">
        <is>
          <t>NBC</t>
        </is>
      </c>
      <c r="H413" s="101" t="inlineStr">
        <is>
          <t>C</t>
        </is>
      </c>
      <c r="I413" s="101" t="inlineStr">
        <is>
          <t>38.1</t>
        </is>
      </c>
      <c r="J413" s="101" t="inlineStr">
        <is>
          <t>0.00</t>
        </is>
      </c>
      <c r="K413" s="101" t="inlineStr">
        <is>
          <t>1.20</t>
        </is>
      </c>
      <c r="L413" s="101" t="inlineStr">
        <is>
          <t>5000</t>
        </is>
      </c>
      <c r="M413" s="185" t="n">
        <v>1.092</v>
      </c>
      <c r="N413" s="101" t="inlineStr">
        <is>
          <t>P/E</t>
        </is>
      </c>
      <c r="O413" s="186" t="inlineStr">
        <is>
          <t>5000------------</t>
        </is>
      </c>
      <c r="P413" s="186" t="n">
        <v>0</v>
      </c>
      <c r="Q413" s="101" t="n"/>
      <c r="R413" s="101" t="inlineStr"/>
      <c r="S413" s="101" t="n"/>
      <c r="T413" s="186" t="n">
        <v>0</v>
      </c>
      <c r="U413" s="187" t="n">
        <v>0</v>
      </c>
      <c r="V413" s="186" t="e">
        <v>#N/A</v>
      </c>
      <c r="W413" s="192" t="inlineStr"/>
      <c r="X413" s="101" t="inlineStr"/>
      <c r="Y413" s="186" t="n">
        <v>0</v>
      </c>
      <c r="Z413" s="187" t="n">
        <v>0</v>
      </c>
      <c r="AA413" s="189" t="n"/>
      <c r="AB413" s="189" t="n"/>
    </row>
    <row r="414" ht="18" customHeight="1">
      <c r="A414" s="107" t="n">
        <v>411</v>
      </c>
      <c r="B414" s="143">
        <f>I414&amp;"x"&amp;J414</f>
        <v/>
      </c>
      <c r="C414" s="101" t="inlineStr">
        <is>
          <t>|0200230841|38.10|0.00|1.200|0.0006000NBC</t>
        </is>
      </c>
      <c r="D414" s="101" t="inlineStr">
        <is>
          <t>|0200230841|38.10|0.00|1.200|0.000</t>
        </is>
      </c>
      <c r="E414" s="101" t="inlineStr">
        <is>
          <t>MITSUI VN||||||||||||</t>
        </is>
      </c>
      <c r="F414" s="101" t="inlineStr">
        <is>
          <t>STKM13A</t>
        </is>
      </c>
      <c r="G414" s="101" t="inlineStr">
        <is>
          <t>NBC</t>
        </is>
      </c>
      <c r="H414" s="101" t="inlineStr">
        <is>
          <t>C</t>
        </is>
      </c>
      <c r="I414" s="101" t="inlineStr">
        <is>
          <t>38.1</t>
        </is>
      </c>
      <c r="J414" s="101" t="inlineStr">
        <is>
          <t>0.00</t>
        </is>
      </c>
      <c r="K414" s="101" t="inlineStr">
        <is>
          <t>1.20</t>
        </is>
      </c>
      <c r="L414" s="101" t="inlineStr">
        <is>
          <t>6000</t>
        </is>
      </c>
      <c r="M414" s="185" t="n">
        <v>1.092</v>
      </c>
      <c r="N414" s="101" t="inlineStr">
        <is>
          <t>P/E</t>
        </is>
      </c>
      <c r="O414" s="186" t="inlineStr">
        <is>
          <t>6000------------</t>
        </is>
      </c>
      <c r="P414" s="186" t="n">
        <v>0</v>
      </c>
      <c r="Q414" s="101" t="n"/>
      <c r="R414" s="101" t="inlineStr"/>
      <c r="S414" s="101" t="n"/>
      <c r="T414" s="186" t="n">
        <v>0</v>
      </c>
      <c r="U414" s="187" t="n">
        <v>0</v>
      </c>
      <c r="V414" s="186" t="e">
        <v>#N/A</v>
      </c>
      <c r="W414" s="192" t="inlineStr"/>
      <c r="X414" s="101" t="inlineStr"/>
      <c r="Y414" s="186" t="n">
        <v>0</v>
      </c>
      <c r="Z414" s="187" t="n">
        <v>0</v>
      </c>
      <c r="AA414" s="189" t="n"/>
      <c r="AB414" s="189" t="n"/>
    </row>
    <row r="415" ht="18" customHeight="1">
      <c r="A415" s="107" t="n">
        <v>412</v>
      </c>
      <c r="B415" s="143">
        <f>I415&amp;"x"&amp;J415</f>
        <v/>
      </c>
      <c r="C415" s="101" t="inlineStr">
        <is>
          <t>|0200230120|35.00|0.00|1.200|0.0005000NBC</t>
        </is>
      </c>
      <c r="D415" s="101" t="inlineStr">
        <is>
          <t>|0200230120|35.00|0.00|1.200|0.000</t>
        </is>
      </c>
      <c r="E415" s="101" t="inlineStr">
        <is>
          <t>LEGROUP||||||||||||</t>
        </is>
      </c>
      <c r="F415" s="101" t="inlineStr">
        <is>
          <t>STKM11A</t>
        </is>
      </c>
      <c r="G415" s="101" t="inlineStr">
        <is>
          <t>NBC</t>
        </is>
      </c>
      <c r="H415" s="101" t="inlineStr">
        <is>
          <t>C</t>
        </is>
      </c>
      <c r="I415" s="101" t="inlineStr">
        <is>
          <t>35.0</t>
        </is>
      </c>
      <c r="J415" s="101" t="inlineStr">
        <is>
          <t>0.00</t>
        </is>
      </c>
      <c r="K415" s="101" t="inlineStr">
        <is>
          <t>1.20</t>
        </is>
      </c>
      <c r="L415" s="101" t="inlineStr">
        <is>
          <t>5000</t>
        </is>
      </c>
      <c r="M415" s="185" t="n">
        <v>1</v>
      </c>
      <c r="N415" s="101" t="inlineStr">
        <is>
          <t>P/E</t>
        </is>
      </c>
      <c r="O415" s="186" t="inlineStr">
        <is>
          <t>5000------------</t>
        </is>
      </c>
      <c r="P415" s="186" t="n">
        <v>0</v>
      </c>
      <c r="Q415" s="101" t="n"/>
      <c r="R415" s="101" t="inlineStr"/>
      <c r="S415" s="101" t="n"/>
      <c r="T415" s="186" t="n">
        <v>0</v>
      </c>
      <c r="U415" s="187" t="n">
        <v>0</v>
      </c>
      <c r="V415" s="186" t="e">
        <v>#N/A</v>
      </c>
      <c r="W415" s="192" t="inlineStr"/>
      <c r="X415" s="101" t="inlineStr"/>
      <c r="Y415" s="186" t="n">
        <v>0</v>
      </c>
      <c r="Z415" s="187" t="n">
        <v>0</v>
      </c>
      <c r="AA415" s="189" t="n"/>
      <c r="AB415" s="189" t="n"/>
    </row>
    <row r="416" ht="18" customHeight="1">
      <c r="A416" s="107" t="n">
        <v>413</v>
      </c>
      <c r="B416" s="143">
        <f>I416&amp;"x"&amp;J416</f>
        <v/>
      </c>
      <c r="C416" s="101" t="inlineStr">
        <is>
          <t>|0200220139|35.00|0.00|1.500|0.0005210IBC</t>
        </is>
      </c>
      <c r="D416" s="101" t="inlineStr">
        <is>
          <t>|0200220139|35.00|0.00|1.500|0.000</t>
        </is>
      </c>
      <c r="E416" s="101" t="inlineStr">
        <is>
          <t>LEGROUP||||||||||||</t>
        </is>
      </c>
      <c r="F416" s="101" t="inlineStr">
        <is>
          <t>STKM11A</t>
        </is>
      </c>
      <c r="G416" s="101" t="inlineStr">
        <is>
          <t>IBC</t>
        </is>
      </c>
      <c r="H416" s="101" t="inlineStr">
        <is>
          <t>P</t>
        </is>
      </c>
      <c r="I416" s="101" t="inlineStr">
        <is>
          <t>35.0</t>
        </is>
      </c>
      <c r="J416" s="101" t="inlineStr">
        <is>
          <t>0.00</t>
        </is>
      </c>
      <c r="K416" s="101" t="inlineStr">
        <is>
          <t>1.50</t>
        </is>
      </c>
      <c r="L416" s="101" t="inlineStr">
        <is>
          <t>5210</t>
        </is>
      </c>
      <c r="M416" s="185" t="n">
        <v>1.239</v>
      </c>
      <c r="N416" s="101" t="inlineStr">
        <is>
          <t>P/E</t>
        </is>
      </c>
      <c r="O416" s="186" t="inlineStr">
        <is>
          <t>5210------------</t>
        </is>
      </c>
      <c r="P416" s="186" t="n">
        <v>0</v>
      </c>
      <c r="Q416" s="101" t="n"/>
      <c r="R416" s="101" t="inlineStr"/>
      <c r="S416" s="101" t="n"/>
      <c r="T416" s="186" t="n">
        <v>0</v>
      </c>
      <c r="U416" s="187" t="n">
        <v>0</v>
      </c>
      <c r="V416" s="186" t="e">
        <v>#N/A</v>
      </c>
      <c r="W416" s="192" t="inlineStr"/>
      <c r="X416" s="101" t="inlineStr"/>
      <c r="Y416" s="186" t="n">
        <v>0</v>
      </c>
      <c r="Z416" s="187" t="n">
        <v>0</v>
      </c>
      <c r="AA416" s="189" t="n"/>
      <c r="AB416" s="189" t="n"/>
    </row>
    <row r="417" ht="18" customHeight="1">
      <c r="A417" s="107" t="n">
        <v>414</v>
      </c>
      <c r="B417" s="143">
        <f>I417&amp;"x"&amp;J417</f>
        <v/>
      </c>
      <c r="C417" s="101" t="inlineStr">
        <is>
          <t>|0200230120|28.60|0.00|1.200|0.0005510IBC</t>
        </is>
      </c>
      <c r="D417" s="101" t="inlineStr">
        <is>
          <t>|0200230120|28.60|0.00|1.200|0.000</t>
        </is>
      </c>
      <c r="E417" s="101" t="inlineStr">
        <is>
          <t>LEGROUP||||||||||||</t>
        </is>
      </c>
      <c r="F417" s="101" t="inlineStr">
        <is>
          <t>STKM11A</t>
        </is>
      </c>
      <c r="G417" s="101" t="inlineStr">
        <is>
          <t>IBC</t>
        </is>
      </c>
      <c r="H417" s="101" t="inlineStr">
        <is>
          <t>C</t>
        </is>
      </c>
      <c r="I417" s="101" t="inlineStr">
        <is>
          <t>28.6</t>
        </is>
      </c>
      <c r="J417" s="101" t="inlineStr">
        <is>
          <t>0.00</t>
        </is>
      </c>
      <c r="K417" s="101" t="inlineStr">
        <is>
          <t>1.20</t>
        </is>
      </c>
      <c r="L417" s="101" t="inlineStr">
        <is>
          <t>5510</t>
        </is>
      </c>
      <c r="M417" s="185" t="n">
        <v>0.8110000000000001</v>
      </c>
      <c r="N417" s="101" t="inlineStr">
        <is>
          <t>P/E</t>
        </is>
      </c>
      <c r="O417" s="186" t="inlineStr">
        <is>
          <t>5510------------</t>
        </is>
      </c>
      <c r="P417" s="186" t="n">
        <v>0</v>
      </c>
      <c r="Q417" s="101" t="n"/>
      <c r="R417" s="101" t="inlineStr"/>
      <c r="S417" s="101" t="n"/>
      <c r="T417" s="186" t="n">
        <v>0</v>
      </c>
      <c r="U417" s="187" t="n">
        <v>0</v>
      </c>
      <c r="V417" s="186" t="e">
        <v>#N/A</v>
      </c>
      <c r="W417" s="192" t="inlineStr"/>
      <c r="X417" s="101" t="inlineStr"/>
      <c r="Y417" s="186" t="n">
        <v>0</v>
      </c>
      <c r="Z417" s="187" t="n">
        <v>0</v>
      </c>
      <c r="AA417" s="189" t="n"/>
      <c r="AB417" s="189" t="n"/>
    </row>
    <row r="418" ht="18" customHeight="1">
      <c r="A418" s="107" t="n">
        <v>415</v>
      </c>
      <c r="B418" s="143">
        <f>I418&amp;"x"&amp;J418</f>
        <v/>
      </c>
      <c r="C418" s="101" t="inlineStr">
        <is>
          <t>|0200226010|31.80|0.00|1.400|0.0005510IBC</t>
        </is>
      </c>
      <c r="D418" s="101" t="inlineStr">
        <is>
          <t>|0200226010|31.80|0.00|1.400|0.000</t>
        </is>
      </c>
      <c r="E418" s="101" t="inlineStr">
        <is>
          <t>LEGROUP||||||||||||</t>
        </is>
      </c>
      <c r="F418" s="101" t="inlineStr">
        <is>
          <t>STAM390G</t>
        </is>
      </c>
      <c r="G418" s="101" t="inlineStr">
        <is>
          <t>IBC</t>
        </is>
      </c>
      <c r="H418" s="101" t="inlineStr">
        <is>
          <t>P</t>
        </is>
      </c>
      <c r="I418" s="101" t="inlineStr">
        <is>
          <t>31.8</t>
        </is>
      </c>
      <c r="J418" s="101" t="inlineStr">
        <is>
          <t>0.00</t>
        </is>
      </c>
      <c r="K418" s="101" t="inlineStr">
        <is>
          <t>1.40</t>
        </is>
      </c>
      <c r="L418" s="101" t="inlineStr">
        <is>
          <t>5510</t>
        </is>
      </c>
      <c r="M418" s="185" t="n">
        <v>1.05</v>
      </c>
      <c r="N418" s="101" t="inlineStr">
        <is>
          <t>P/E</t>
        </is>
      </c>
      <c r="O418" s="186" t="inlineStr">
        <is>
          <t>5510------------</t>
        </is>
      </c>
      <c r="P418" s="186" t="n">
        <v>0</v>
      </c>
      <c r="Q418" s="101" t="n"/>
      <c r="R418" s="101" t="inlineStr"/>
      <c r="S418" s="101" t="n"/>
      <c r="T418" s="186" t="n">
        <v>0</v>
      </c>
      <c r="U418" s="187" t="n">
        <v>0</v>
      </c>
      <c r="V418" s="186" t="e">
        <v>#N/A</v>
      </c>
      <c r="W418" s="188" t="inlineStr"/>
      <c r="X418" s="101" t="inlineStr"/>
      <c r="Y418" s="186" t="n">
        <v>0</v>
      </c>
      <c r="Z418" s="187" t="n">
        <v>0</v>
      </c>
      <c r="AA418" s="189" t="n"/>
      <c r="AB418" s="189" t="n"/>
    </row>
    <row r="419" ht="18" customHeight="1">
      <c r="A419" s="107" t="n">
        <v>416</v>
      </c>
      <c r="B419" s="143">
        <f>I419&amp;"x"&amp;J419</f>
        <v/>
      </c>
      <c r="C419" s="101" t="inlineStr">
        <is>
          <t>|0200230120|28.60|0.00|1.200|0.0005650IBC</t>
        </is>
      </c>
      <c r="D419" s="101" t="inlineStr">
        <is>
          <t>|0200230120|28.60|0.00|1.200|0.000</t>
        </is>
      </c>
      <c r="E419" s="101" t="inlineStr">
        <is>
          <t>LEGROUP||||||||||||</t>
        </is>
      </c>
      <c r="F419" s="101" t="inlineStr">
        <is>
          <t>STKM11A</t>
        </is>
      </c>
      <c r="G419" s="101" t="inlineStr">
        <is>
          <t>IBC</t>
        </is>
      </c>
      <c r="H419" s="101" t="inlineStr">
        <is>
          <t>C</t>
        </is>
      </c>
      <c r="I419" s="101" t="inlineStr">
        <is>
          <t>28.6</t>
        </is>
      </c>
      <c r="J419" s="101" t="inlineStr">
        <is>
          <t>0.00</t>
        </is>
      </c>
      <c r="K419" s="101" t="inlineStr">
        <is>
          <t>1.20</t>
        </is>
      </c>
      <c r="L419" s="101" t="inlineStr">
        <is>
          <t>5650</t>
        </is>
      </c>
      <c r="M419" s="185" t="n">
        <v>0.8110000000000001</v>
      </c>
      <c r="N419" s="101" t="inlineStr">
        <is>
          <t>P/E</t>
        </is>
      </c>
      <c r="O419" s="186" t="inlineStr">
        <is>
          <t>5650------------</t>
        </is>
      </c>
      <c r="P419" s="186" t="n">
        <v>0</v>
      </c>
      <c r="Q419" s="101" t="n"/>
      <c r="R419" s="101" t="inlineStr"/>
      <c r="S419" s="101" t="n"/>
      <c r="T419" s="186" t="n">
        <v>0</v>
      </c>
      <c r="U419" s="187" t="n">
        <v>0</v>
      </c>
      <c r="V419" s="186" t="e">
        <v>#N/A</v>
      </c>
      <c r="W419" s="192" t="inlineStr"/>
      <c r="X419" s="101" t="inlineStr"/>
      <c r="Y419" s="186" t="n">
        <v>0</v>
      </c>
      <c r="Z419" s="187" t="n">
        <v>0</v>
      </c>
      <c r="AA419" s="189" t="n"/>
      <c r="AB419" s="189" t="n"/>
    </row>
    <row r="420" ht="18" customHeight="1">
      <c r="A420" s="107" t="n">
        <v>417</v>
      </c>
      <c r="B420" s="143">
        <f>I420&amp;"x"&amp;J420</f>
        <v/>
      </c>
      <c r="C420" s="101" t="inlineStr">
        <is>
          <t>|0200226010|31.80|0.00|1.400|0.0005650IBC</t>
        </is>
      </c>
      <c r="D420" s="101" t="inlineStr">
        <is>
          <t>|0200226010|31.80|0.00|1.400|0.000</t>
        </is>
      </c>
      <c r="E420" s="101" t="inlineStr">
        <is>
          <t>LEGROUP||||||||||||</t>
        </is>
      </c>
      <c r="F420" s="101" t="inlineStr">
        <is>
          <t>STAM390G</t>
        </is>
      </c>
      <c r="G420" s="101" t="inlineStr">
        <is>
          <t>IBC</t>
        </is>
      </c>
      <c r="H420" s="101" t="inlineStr">
        <is>
          <t>P</t>
        </is>
      </c>
      <c r="I420" s="101" t="inlineStr">
        <is>
          <t>31.8</t>
        </is>
      </c>
      <c r="J420" s="101" t="inlineStr">
        <is>
          <t>0.00</t>
        </is>
      </c>
      <c r="K420" s="101" t="inlineStr">
        <is>
          <t>1.40</t>
        </is>
      </c>
      <c r="L420" s="101" t="inlineStr">
        <is>
          <t>5650</t>
        </is>
      </c>
      <c r="M420" s="185" t="n">
        <v>1.05</v>
      </c>
      <c r="N420" s="101" t="inlineStr">
        <is>
          <t>P/E</t>
        </is>
      </c>
      <c r="O420" s="186" t="inlineStr">
        <is>
          <t>5650------------</t>
        </is>
      </c>
      <c r="P420" s="186" t="n">
        <v>0</v>
      </c>
      <c r="Q420" s="101" t="n"/>
      <c r="R420" s="101" t="inlineStr"/>
      <c r="S420" s="101" t="n"/>
      <c r="T420" s="186" t="n">
        <v>0</v>
      </c>
      <c r="U420" s="187" t="n">
        <v>0</v>
      </c>
      <c r="V420" s="186" t="e">
        <v>#N/A</v>
      </c>
      <c r="W420" s="188" t="inlineStr"/>
      <c r="X420" s="101" t="inlineStr"/>
      <c r="Y420" s="186" t="n">
        <v>0</v>
      </c>
      <c r="Z420" s="187" t="n">
        <v>0</v>
      </c>
      <c r="AA420" s="189" t="n"/>
      <c r="AB420" s="189" t="n"/>
    </row>
    <row r="421" ht="18" customHeight="1">
      <c r="A421" s="107" t="n">
        <v>418</v>
      </c>
      <c r="B421" s="143">
        <f>I421&amp;"x"&amp;J421</f>
        <v/>
      </c>
      <c r="C421" s="101" t="inlineStr">
        <is>
          <t>|0200230120|28.60|0.00|1.200|0.0005750IBC</t>
        </is>
      </c>
      <c r="D421" s="101" t="inlineStr">
        <is>
          <t>|0200230120|28.60|0.00|1.200|0.000</t>
        </is>
      </c>
      <c r="E421" s="101" t="inlineStr">
        <is>
          <t>LEGROUP||||||||||||</t>
        </is>
      </c>
      <c r="F421" s="101" t="inlineStr">
        <is>
          <t>STKM11A</t>
        </is>
      </c>
      <c r="G421" s="101" t="inlineStr">
        <is>
          <t>IBC</t>
        </is>
      </c>
      <c r="H421" s="101" t="inlineStr">
        <is>
          <t>C</t>
        </is>
      </c>
      <c r="I421" s="101" t="inlineStr">
        <is>
          <t>28.6</t>
        </is>
      </c>
      <c r="J421" s="101" t="inlineStr">
        <is>
          <t>0.00</t>
        </is>
      </c>
      <c r="K421" s="101" t="inlineStr">
        <is>
          <t>1.20</t>
        </is>
      </c>
      <c r="L421" s="101" t="inlineStr">
        <is>
          <t>5750</t>
        </is>
      </c>
      <c r="M421" s="185" t="n">
        <v>0.8110000000000001</v>
      </c>
      <c r="N421" s="101" t="inlineStr">
        <is>
          <t>P/E</t>
        </is>
      </c>
      <c r="O421" s="186" t="inlineStr">
        <is>
          <t>5750------------</t>
        </is>
      </c>
      <c r="P421" s="186" t="n">
        <v>0</v>
      </c>
      <c r="Q421" s="101" t="n"/>
      <c r="R421" s="101" t="inlineStr"/>
      <c r="S421" s="101" t="n"/>
      <c r="T421" s="186" t="n">
        <v>0</v>
      </c>
      <c r="U421" s="187" t="n">
        <v>0</v>
      </c>
      <c r="V421" s="186" t="e">
        <v>#N/A</v>
      </c>
      <c r="W421" s="188" t="inlineStr"/>
      <c r="X421" s="101" t="inlineStr"/>
      <c r="Y421" s="186" t="n">
        <v>0</v>
      </c>
      <c r="Z421" s="187" t="n">
        <v>0</v>
      </c>
      <c r="AA421" s="189" t="n"/>
      <c r="AB421" s="189" t="n"/>
    </row>
    <row r="422" ht="18" customHeight="1">
      <c r="A422" s="107" t="n">
        <v>419</v>
      </c>
      <c r="B422" s="143">
        <f>I422&amp;"x"&amp;J422</f>
        <v/>
      </c>
      <c r="C422" s="101" t="inlineStr">
        <is>
          <t>|0200226010|31.80|0.00|1.400|0.0005750IBC</t>
        </is>
      </c>
      <c r="D422" s="101" t="inlineStr">
        <is>
          <t>|0200226010|31.80|0.00|1.400|0.000</t>
        </is>
      </c>
      <c r="E422" s="101" t="inlineStr">
        <is>
          <t>LEGROUP||||||||||||</t>
        </is>
      </c>
      <c r="F422" s="101" t="inlineStr">
        <is>
          <t>STAM390G</t>
        </is>
      </c>
      <c r="G422" s="101" t="inlineStr">
        <is>
          <t>IBC</t>
        </is>
      </c>
      <c r="H422" s="101" t="inlineStr">
        <is>
          <t>P</t>
        </is>
      </c>
      <c r="I422" s="101" t="inlineStr">
        <is>
          <t>31.8</t>
        </is>
      </c>
      <c r="J422" s="101" t="inlineStr">
        <is>
          <t>0.00</t>
        </is>
      </c>
      <c r="K422" s="101" t="inlineStr">
        <is>
          <t>1.40</t>
        </is>
      </c>
      <c r="L422" s="101" t="inlineStr">
        <is>
          <t>5750</t>
        </is>
      </c>
      <c r="M422" s="185" t="n">
        <v>1.05</v>
      </c>
      <c r="N422" s="101" t="inlineStr">
        <is>
          <t>P/E</t>
        </is>
      </c>
      <c r="O422" s="186" t="inlineStr">
        <is>
          <t>5750------------</t>
        </is>
      </c>
      <c r="P422" s="186" t="n">
        <v>0</v>
      </c>
      <c r="Q422" s="101" t="n"/>
      <c r="R422" s="101" t="inlineStr"/>
      <c r="S422" s="101" t="n"/>
      <c r="T422" s="186" t="n">
        <v>0</v>
      </c>
      <c r="U422" s="187" t="n">
        <v>0</v>
      </c>
      <c r="V422" s="186" t="e">
        <v>#N/A</v>
      </c>
      <c r="W422" s="188" t="inlineStr"/>
      <c r="X422" s="101" t="inlineStr"/>
      <c r="Y422" s="186" t="n">
        <v>0</v>
      </c>
      <c r="Z422" s="187" t="n">
        <v>0</v>
      </c>
      <c r="AA422" s="189" t="n"/>
      <c r="AB422" s="189" t="n"/>
    </row>
    <row r="423" ht="18" customHeight="1">
      <c r="A423" s="107" t="n">
        <v>420</v>
      </c>
      <c r="B423" s="143">
        <f>I423&amp;"x"&amp;J423</f>
        <v/>
      </c>
      <c r="C423" s="101" t="inlineStr">
        <is>
          <t>|0200230120|28.60|0.00|1.200|0.0005850IBC</t>
        </is>
      </c>
      <c r="D423" s="101" t="inlineStr">
        <is>
          <t>|0200230120|28.60|0.00|1.200|0.000</t>
        </is>
      </c>
      <c r="E423" s="101" t="inlineStr">
        <is>
          <t>LEGROUP||||||||||||</t>
        </is>
      </c>
      <c r="F423" s="101" t="inlineStr">
        <is>
          <t>STKM11A</t>
        </is>
      </c>
      <c r="G423" s="101" t="inlineStr">
        <is>
          <t>IBC</t>
        </is>
      </c>
      <c r="H423" s="101" t="inlineStr">
        <is>
          <t>C</t>
        </is>
      </c>
      <c r="I423" s="101" t="inlineStr">
        <is>
          <t>28.6</t>
        </is>
      </c>
      <c r="J423" s="101" t="inlineStr">
        <is>
          <t>0.00</t>
        </is>
      </c>
      <c r="K423" s="101" t="inlineStr">
        <is>
          <t>1.20</t>
        </is>
      </c>
      <c r="L423" s="101" t="inlineStr">
        <is>
          <t>5850</t>
        </is>
      </c>
      <c r="M423" s="185" t="n">
        <v>0.8110000000000001</v>
      </c>
      <c r="N423" s="101" t="inlineStr">
        <is>
          <t>P/E</t>
        </is>
      </c>
      <c r="O423" s="186" t="inlineStr">
        <is>
          <t>5850------------</t>
        </is>
      </c>
      <c r="P423" s="186" t="n">
        <v>0</v>
      </c>
      <c r="Q423" s="101" t="n"/>
      <c r="R423" s="101" t="inlineStr"/>
      <c r="S423" s="101" t="n"/>
      <c r="T423" s="186" t="n">
        <v>0</v>
      </c>
      <c r="U423" s="187" t="n">
        <v>0</v>
      </c>
      <c r="V423" s="101" t="e">
        <v>#N/A</v>
      </c>
      <c r="W423" s="192" t="inlineStr"/>
      <c r="X423" s="101" t="inlineStr"/>
      <c r="Y423" s="186" t="n">
        <v>0</v>
      </c>
      <c r="Z423" s="187" t="n">
        <v>0</v>
      </c>
      <c r="AA423" s="189" t="n"/>
      <c r="AB423" s="189" t="n"/>
    </row>
    <row r="424" ht="18" customHeight="1">
      <c r="A424" s="107" t="n">
        <v>421</v>
      </c>
      <c r="B424" s="143">
        <f>I424&amp;"x"&amp;J424</f>
        <v/>
      </c>
      <c r="C424" s="101" t="inlineStr">
        <is>
          <t>|0200226010|31.80|0.00|1.400|0.0005850IBC</t>
        </is>
      </c>
      <c r="D424" s="101" t="inlineStr">
        <is>
          <t>|0200226010|31.80|0.00|1.400|0.000</t>
        </is>
      </c>
      <c r="E424" s="101" t="inlineStr">
        <is>
          <t>LEGROUP||||||||||||</t>
        </is>
      </c>
      <c r="F424" s="101" t="inlineStr">
        <is>
          <t>STAM390G</t>
        </is>
      </c>
      <c r="G424" s="101" t="inlineStr">
        <is>
          <t>IBC</t>
        </is>
      </c>
      <c r="H424" s="101" t="inlineStr">
        <is>
          <t>P</t>
        </is>
      </c>
      <c r="I424" s="101" t="inlineStr">
        <is>
          <t>31.8</t>
        </is>
      </c>
      <c r="J424" s="101" t="inlineStr">
        <is>
          <t>0.00</t>
        </is>
      </c>
      <c r="K424" s="101" t="inlineStr">
        <is>
          <t>1.40</t>
        </is>
      </c>
      <c r="L424" s="101" t="inlineStr">
        <is>
          <t>5850</t>
        </is>
      </c>
      <c r="M424" s="185" t="n">
        <v>1.05</v>
      </c>
      <c r="N424" s="101" t="inlineStr">
        <is>
          <t>P/E</t>
        </is>
      </c>
      <c r="O424" s="186" t="inlineStr">
        <is>
          <t>5850------------</t>
        </is>
      </c>
      <c r="P424" s="186" t="n">
        <v>0</v>
      </c>
      <c r="Q424" s="101" t="n"/>
      <c r="R424" s="101" t="inlineStr"/>
      <c r="S424" s="101" t="n"/>
      <c r="T424" s="186" t="n">
        <v>0</v>
      </c>
      <c r="U424" s="187" t="n">
        <v>0</v>
      </c>
      <c r="V424" s="186" t="e">
        <v>#N/A</v>
      </c>
      <c r="W424" s="192" t="inlineStr"/>
      <c r="X424" s="101" t="inlineStr"/>
      <c r="Y424" s="186" t="n">
        <v>0</v>
      </c>
      <c r="Z424" s="187" t="n">
        <v>0</v>
      </c>
      <c r="AA424" s="189" t="n"/>
      <c r="AB424" s="189" t="n"/>
    </row>
    <row r="425" ht="18" customHeight="1">
      <c r="A425" s="107" t="n">
        <v>422</v>
      </c>
      <c r="B425" s="143">
        <f>I425&amp;"x"&amp;J425</f>
        <v/>
      </c>
      <c r="C425" s="101" t="inlineStr">
        <is>
          <t>|0200226010|28.60|0.00|1.600|0.0006300NBC</t>
        </is>
      </c>
      <c r="D425" s="101" t="inlineStr">
        <is>
          <t>|0200226010|28.60|0.00|1.600|0.000</t>
        </is>
      </c>
      <c r="E425" s="101" t="inlineStr">
        <is>
          <t>INNOTEK||||||||||||</t>
        </is>
      </c>
      <c r="F425" s="101" t="inlineStr">
        <is>
          <t>STAM390G</t>
        </is>
      </c>
      <c r="G425" s="101" t="inlineStr">
        <is>
          <t>NBC</t>
        </is>
      </c>
      <c r="H425" s="101" t="inlineStr">
        <is>
          <t>P</t>
        </is>
      </c>
      <c r="I425" s="101" t="inlineStr">
        <is>
          <t>28.6</t>
        </is>
      </c>
      <c r="J425" s="101" t="inlineStr">
        <is>
          <t>0.00</t>
        </is>
      </c>
      <c r="K425" s="101" t="inlineStr">
        <is>
          <t>1.60</t>
        </is>
      </c>
      <c r="L425" s="101" t="inlineStr">
        <is>
          <t>6300</t>
        </is>
      </c>
      <c r="M425" s="185" t="n">
        <v>1.065</v>
      </c>
      <c r="N425" s="101" t="inlineStr">
        <is>
          <t>P/E</t>
        </is>
      </c>
      <c r="O425" s="186" t="inlineStr">
        <is>
          <t>6300------------</t>
        </is>
      </c>
      <c r="P425" s="186" t="n">
        <v>0</v>
      </c>
      <c r="Q425" s="101" t="n"/>
      <c r="R425" s="101" t="inlineStr"/>
      <c r="S425" s="101" t="n"/>
      <c r="T425" s="186" t="n">
        <v>0</v>
      </c>
      <c r="U425" s="187" t="n">
        <v>0</v>
      </c>
      <c r="V425" s="186" t="n">
        <v>-42</v>
      </c>
      <c r="W425" s="192" t="n">
        <v>45380</v>
      </c>
      <c r="X425" s="101" t="inlineStr"/>
      <c r="Y425" s="186" t="n">
        <v>0</v>
      </c>
      <c r="Z425" s="187" t="n">
        <v>0</v>
      </c>
      <c r="AA425" s="189" t="n"/>
      <c r="AB425" s="189" t="n"/>
    </row>
    <row r="426" ht="18" customHeight="1">
      <c r="A426" s="107" t="n">
        <v>423</v>
      </c>
      <c r="B426" s="143">
        <f>I426&amp;"x"&amp;J426</f>
        <v/>
      </c>
      <c r="C426" s="101" t="inlineStr">
        <is>
          <t>|0200226010|28.60|0.00|1.600|0.0005220IBC</t>
        </is>
      </c>
      <c r="D426" s="101" t="inlineStr">
        <is>
          <t>|0200226010|28.60|0.00|1.600|0.000</t>
        </is>
      </c>
      <c r="E426" s="101" t="inlineStr">
        <is>
          <t>INNOTEK||||||||||||</t>
        </is>
      </c>
      <c r="F426" s="101" t="inlineStr">
        <is>
          <t>STAM390G</t>
        </is>
      </c>
      <c r="G426" s="101" t="inlineStr">
        <is>
          <t>IBC</t>
        </is>
      </c>
      <c r="H426" s="101" t="inlineStr">
        <is>
          <t>P</t>
        </is>
      </c>
      <c r="I426" s="101" t="inlineStr">
        <is>
          <t>28.6</t>
        </is>
      </c>
      <c r="J426" s="101" t="inlineStr">
        <is>
          <t>0.00</t>
        </is>
      </c>
      <c r="K426" s="101" t="inlineStr">
        <is>
          <t>1.60</t>
        </is>
      </c>
      <c r="L426" s="101" t="inlineStr">
        <is>
          <t>5220</t>
        </is>
      </c>
      <c r="M426" s="185" t="n">
        <v>1.065</v>
      </c>
      <c r="N426" s="101" t="inlineStr">
        <is>
          <t>P/E</t>
        </is>
      </c>
      <c r="O426" s="186" t="inlineStr">
        <is>
          <t>5220------------</t>
        </is>
      </c>
      <c r="P426" s="186" t="n">
        <v>0</v>
      </c>
      <c r="Q426" s="101" t="n"/>
      <c r="R426" s="101" t="inlineStr"/>
      <c r="S426" s="101" t="n"/>
      <c r="T426" s="186" t="n">
        <v>0</v>
      </c>
      <c r="U426" s="187" t="n">
        <v>0</v>
      </c>
      <c r="V426" s="186" t="e">
        <v>#N/A</v>
      </c>
      <c r="W426" s="192" t="inlineStr"/>
      <c r="X426" s="101" t="inlineStr"/>
      <c r="Y426" s="186" t="n">
        <v>0</v>
      </c>
      <c r="Z426" s="187" t="n">
        <v>0</v>
      </c>
      <c r="AA426" s="189" t="n"/>
      <c r="AB426" s="189" t="n"/>
    </row>
    <row r="427" ht="18" customHeight="1">
      <c r="A427" s="107" t="n">
        <v>424</v>
      </c>
      <c r="B427" s="143">
        <f>I427&amp;"x"&amp;J427</f>
        <v/>
      </c>
      <c r="C427" s="101" t="inlineStr">
        <is>
          <t>|0200226010|22.20|0.00|2.000|0.0005330NBC</t>
        </is>
      </c>
      <c r="D427" s="101" t="inlineStr">
        <is>
          <t>|0200226010|22.20|0.00|2.000|0.000</t>
        </is>
      </c>
      <c r="E427" s="101" t="inlineStr">
        <is>
          <t>INNOTEK||||||||||||</t>
        </is>
      </c>
      <c r="F427" s="101" t="inlineStr">
        <is>
          <t>STAM390G</t>
        </is>
      </c>
      <c r="G427" s="101" t="inlineStr">
        <is>
          <t>NBC</t>
        </is>
      </c>
      <c r="H427" s="101" t="inlineStr">
        <is>
          <t>P</t>
        </is>
      </c>
      <c r="I427" s="101" t="inlineStr">
        <is>
          <t>22.2</t>
        </is>
      </c>
      <c r="J427" s="101" t="inlineStr">
        <is>
          <t>0.00</t>
        </is>
      </c>
      <c r="K427" s="101" t="inlineStr">
        <is>
          <t>2.00</t>
        </is>
      </c>
      <c r="L427" s="101" t="inlineStr">
        <is>
          <t>5330</t>
        </is>
      </c>
      <c r="M427" s="185" t="n">
        <v>0.996</v>
      </c>
      <c r="N427" s="101" t="inlineStr">
        <is>
          <t>P/E</t>
        </is>
      </c>
      <c r="O427" s="186" t="inlineStr">
        <is>
          <t>5330------------</t>
        </is>
      </c>
      <c r="P427" s="186" t="n">
        <v>880</v>
      </c>
      <c r="Q427" s="101" t="n"/>
      <c r="R427" s="101" t="inlineStr"/>
      <c r="S427" s="101" t="n"/>
      <c r="T427" s="186" t="n">
        <v>0</v>
      </c>
      <c r="U427" s="187" t="n">
        <v>0</v>
      </c>
      <c r="V427" s="186" t="n">
        <v>-880</v>
      </c>
      <c r="W427" s="188" t="n">
        <v>45322</v>
      </c>
      <c r="X427" s="101" t="inlineStr">
        <is>
          <t>Fixed&gt;500pcs</t>
        </is>
      </c>
      <c r="Y427" s="145" t="n">
        <v>880</v>
      </c>
      <c r="Z427" s="187" t="n">
        <v>4671.638400000001</v>
      </c>
      <c r="AA427" s="189" t="n"/>
      <c r="AB427" s="189" t="n"/>
    </row>
    <row r="428" ht="18" customHeight="1">
      <c r="A428" s="107" t="n">
        <v>425</v>
      </c>
      <c r="B428" s="143">
        <f>I428&amp;"x"&amp;J428</f>
        <v/>
      </c>
      <c r="C428" s="101" t="inlineStr">
        <is>
          <t>|0200226010|22.20|0.00|2.000|0.0005680NBC</t>
        </is>
      </c>
      <c r="D428" s="101" t="inlineStr">
        <is>
          <t>|0200226010|22.20|0.00|2.000|0.000</t>
        </is>
      </c>
      <c r="E428" s="101" t="inlineStr">
        <is>
          <t>INNOTEK||||||||||||</t>
        </is>
      </c>
      <c r="F428" s="101" t="inlineStr">
        <is>
          <t>STAM390G</t>
        </is>
      </c>
      <c r="G428" s="101" t="inlineStr">
        <is>
          <t>NBC</t>
        </is>
      </c>
      <c r="H428" s="101" t="inlineStr">
        <is>
          <t>P</t>
        </is>
      </c>
      <c r="I428" s="101" t="inlineStr">
        <is>
          <t>22.2</t>
        </is>
      </c>
      <c r="J428" s="101" t="inlineStr">
        <is>
          <t>0.00</t>
        </is>
      </c>
      <c r="K428" s="101" t="inlineStr">
        <is>
          <t>2.00</t>
        </is>
      </c>
      <c r="L428" s="101" t="inlineStr">
        <is>
          <t>5680</t>
        </is>
      </c>
      <c r="M428" s="185" t="n">
        <v>0.996</v>
      </c>
      <c r="N428" s="101" t="inlineStr">
        <is>
          <t>P/E</t>
        </is>
      </c>
      <c r="O428" s="186" t="inlineStr">
        <is>
          <t>5680------------</t>
        </is>
      </c>
      <c r="P428" s="186" t="n">
        <v>4480</v>
      </c>
      <c r="Q428" s="101" t="n"/>
      <c r="R428" s="101" t="inlineStr"/>
      <c r="S428" s="101" t="n"/>
      <c r="T428" s="186" t="n">
        <v>1014</v>
      </c>
      <c r="U428" s="187" t="n">
        <v>5736.48192</v>
      </c>
      <c r="V428" s="186" t="n">
        <v>-169</v>
      </c>
      <c r="W428" s="188" t="n">
        <v>45280</v>
      </c>
      <c r="X428" s="101" t="inlineStr"/>
      <c r="Y428" s="186" t="n">
        <v>3466</v>
      </c>
      <c r="Z428" s="187" t="n">
        <v>19608.13248</v>
      </c>
      <c r="AA428" s="189" t="n"/>
      <c r="AB428" s="189" t="n"/>
    </row>
    <row r="429" ht="18" customHeight="1">
      <c r="A429" s="107" t="n">
        <v>426</v>
      </c>
      <c r="B429" s="143">
        <f>I429&amp;"x"&amp;J429</f>
        <v/>
      </c>
      <c r="C429" s="101" t="inlineStr">
        <is>
          <t>|0200226010|19.10|0.00|2.000|0.0006050NBC</t>
        </is>
      </c>
      <c r="D429" s="101" t="inlineStr">
        <is>
          <t>|0200226010|19.10|0.00|2.000|0.000</t>
        </is>
      </c>
      <c r="E429" s="101" t="inlineStr">
        <is>
          <t>INNOTEK||||||||||||</t>
        </is>
      </c>
      <c r="F429" s="101" t="inlineStr">
        <is>
          <t>STAM390G</t>
        </is>
      </c>
      <c r="G429" s="101" t="inlineStr">
        <is>
          <t>NBC</t>
        </is>
      </c>
      <c r="H429" s="101" t="inlineStr">
        <is>
          <t>P</t>
        </is>
      </c>
      <c r="I429" s="101" t="inlineStr">
        <is>
          <t>19.1</t>
        </is>
      </c>
      <c r="J429" s="101" t="inlineStr">
        <is>
          <t>0.00</t>
        </is>
      </c>
      <c r="K429" s="101" t="inlineStr">
        <is>
          <t>2.00</t>
        </is>
      </c>
      <c r="L429" s="101" t="inlineStr">
        <is>
          <t>6050</t>
        </is>
      </c>
      <c r="M429" s="185" t="n">
        <v>0.843</v>
      </c>
      <c r="N429" s="101" t="inlineStr">
        <is>
          <t>P/E</t>
        </is>
      </c>
      <c r="O429" s="186" t="inlineStr">
        <is>
          <t>6050------------</t>
        </is>
      </c>
      <c r="P429" s="186" t="n">
        <v>0</v>
      </c>
      <c r="Q429" s="101" t="n"/>
      <c r="R429" s="101" t="inlineStr"/>
      <c r="S429" s="101" t="n"/>
      <c r="T429" s="186" t="n">
        <v>0</v>
      </c>
      <c r="U429" s="187" t="n">
        <v>0</v>
      </c>
      <c r="V429" s="186" t="e">
        <v>#N/A</v>
      </c>
      <c r="W429" s="192" t="inlineStr"/>
      <c r="X429" s="101" t="inlineStr"/>
      <c r="Y429" s="186" t="n">
        <v>0</v>
      </c>
      <c r="Z429" s="187" t="n">
        <v>0</v>
      </c>
      <c r="AA429" s="189" t="n"/>
      <c r="AB429" s="189" t="n"/>
    </row>
    <row r="430" ht="18" customHeight="1">
      <c r="A430" s="107" t="n">
        <v>427</v>
      </c>
      <c r="B430" s="143">
        <f>I430&amp;"x"&amp;J430</f>
        <v/>
      </c>
      <c r="C430" s="101" t="inlineStr">
        <is>
          <t>|0200226010|22.20|0.00|2.000|0.0006250NBC</t>
        </is>
      </c>
      <c r="D430" s="101" t="inlineStr">
        <is>
          <t>|0200226010|22.20|0.00|2.000|0.000</t>
        </is>
      </c>
      <c r="E430" s="101" t="inlineStr">
        <is>
          <t>INNOTEK||||||||||||</t>
        </is>
      </c>
      <c r="F430" s="101" t="inlineStr">
        <is>
          <t>STAM390G</t>
        </is>
      </c>
      <c r="G430" s="101" t="inlineStr">
        <is>
          <t>NBC</t>
        </is>
      </c>
      <c r="H430" s="101" t="inlineStr">
        <is>
          <t>P</t>
        </is>
      </c>
      <c r="I430" s="101" t="inlineStr">
        <is>
          <t>22.2</t>
        </is>
      </c>
      <c r="J430" s="101" t="inlineStr">
        <is>
          <t>0.00</t>
        </is>
      </c>
      <c r="K430" s="101" t="inlineStr">
        <is>
          <t>2.00</t>
        </is>
      </c>
      <c r="L430" s="101" t="inlineStr">
        <is>
          <t>6250</t>
        </is>
      </c>
      <c r="M430" s="185" t="n">
        <v>0.996</v>
      </c>
      <c r="N430" s="101" t="inlineStr">
        <is>
          <t>P/E</t>
        </is>
      </c>
      <c r="O430" s="186" t="inlineStr">
        <is>
          <t>6250------------</t>
        </is>
      </c>
      <c r="P430" s="186" t="n">
        <v>0</v>
      </c>
      <c r="Q430" s="101" t="n"/>
      <c r="R430" s="101" t="inlineStr"/>
      <c r="S430" s="101" t="n"/>
      <c r="T430" s="186" t="n">
        <v>0</v>
      </c>
      <c r="U430" s="187" t="n">
        <v>0</v>
      </c>
      <c r="V430" s="186" t="e">
        <v>#N/A</v>
      </c>
      <c r="W430" s="188" t="inlineStr"/>
      <c r="X430" s="101" t="inlineStr"/>
      <c r="Y430" s="186" t="n">
        <v>0</v>
      </c>
      <c r="Z430" s="187" t="n">
        <v>0</v>
      </c>
      <c r="AA430" s="189" t="n"/>
      <c r="AB430" s="189" t="n"/>
    </row>
    <row r="431" ht="18" customHeight="1">
      <c r="A431" s="107" t="n">
        <v>428</v>
      </c>
      <c r="B431" s="143">
        <f>I431&amp;"x"&amp;J431</f>
        <v/>
      </c>
      <c r="C431" s="101" t="inlineStr">
        <is>
          <t>|0200226010|17.30|0.00|1.400|0.0005550NBC</t>
        </is>
      </c>
      <c r="D431" s="101" t="inlineStr">
        <is>
          <t>|0200226010|17.30|0.00|1.400|0.000</t>
        </is>
      </c>
      <c r="E431" s="101" t="inlineStr">
        <is>
          <t>TECHNOKOM||||||||||||</t>
        </is>
      </c>
      <c r="F431" s="101" t="inlineStr">
        <is>
          <t>STAM390G</t>
        </is>
      </c>
      <c r="G431" s="101" t="inlineStr">
        <is>
          <t>NBC</t>
        </is>
      </c>
      <c r="H431" s="101" t="inlineStr">
        <is>
          <t>P</t>
        </is>
      </c>
      <c r="I431" s="101" t="inlineStr">
        <is>
          <t>17.3</t>
        </is>
      </c>
      <c r="J431" s="101" t="inlineStr">
        <is>
          <t>0.00</t>
        </is>
      </c>
      <c r="K431" s="101" t="inlineStr">
        <is>
          <t>1.40</t>
        </is>
      </c>
      <c r="L431" s="101" t="inlineStr">
        <is>
          <t>5550</t>
        </is>
      </c>
      <c r="M431" s="185" t="n">
        <v>0.549</v>
      </c>
      <c r="N431" s="101" t="inlineStr">
        <is>
          <t>P/E</t>
        </is>
      </c>
      <c r="O431" s="186" t="inlineStr">
        <is>
          <t>5550------------</t>
        </is>
      </c>
      <c r="P431" s="186" t="n">
        <v>0</v>
      </c>
      <c r="Q431" s="101" t="n"/>
      <c r="R431" s="101" t="inlineStr"/>
      <c r="S431" s="101" t="n"/>
      <c r="T431" s="186" t="n">
        <v>0</v>
      </c>
      <c r="U431" s="187" t="n">
        <v>0</v>
      </c>
      <c r="V431" s="186" t="e">
        <v>#N/A</v>
      </c>
      <c r="W431" s="188" t="inlineStr"/>
      <c r="X431" s="101" t="inlineStr"/>
      <c r="Y431" s="186" t="n">
        <v>0</v>
      </c>
      <c r="Z431" s="187" t="n">
        <v>0</v>
      </c>
      <c r="AA431" s="189" t="n"/>
      <c r="AB431" s="189" t="n"/>
    </row>
    <row r="432" ht="18" customHeight="1">
      <c r="A432" s="107" t="n">
        <v>429</v>
      </c>
      <c r="B432" s="143">
        <f>I432&amp;"x"&amp;J432</f>
        <v/>
      </c>
      <c r="C432" s="101" t="inlineStr">
        <is>
          <t>|0200226010|19.10|0.00|1.600|0.0005800NBC</t>
        </is>
      </c>
      <c r="D432" s="101" t="inlineStr">
        <is>
          <t>|0200226010|19.10|0.00|1.600|0.000</t>
        </is>
      </c>
      <c r="E432" s="101" t="inlineStr">
        <is>
          <t>TECHNOKOM||||||||||||</t>
        </is>
      </c>
      <c r="F432" s="101" t="inlineStr">
        <is>
          <t>STAM390G</t>
        </is>
      </c>
      <c r="G432" s="101" t="inlineStr">
        <is>
          <t>NBC</t>
        </is>
      </c>
      <c r="H432" s="101" t="inlineStr">
        <is>
          <t>P</t>
        </is>
      </c>
      <c r="I432" s="101" t="inlineStr">
        <is>
          <t>19.1</t>
        </is>
      </c>
      <c r="J432" s="101" t="inlineStr">
        <is>
          <t>0.00</t>
        </is>
      </c>
      <c r="K432" s="101" t="inlineStr">
        <is>
          <t>1.60</t>
        </is>
      </c>
      <c r="L432" s="101" t="inlineStr">
        <is>
          <t>5800</t>
        </is>
      </c>
      <c r="M432" s="185" t="n">
        <v>0.6899999999999999</v>
      </c>
      <c r="N432" s="101" t="inlineStr">
        <is>
          <t>P/E</t>
        </is>
      </c>
      <c r="O432" s="186" t="inlineStr">
        <is>
          <t>5800------------</t>
        </is>
      </c>
      <c r="P432" s="186" t="n">
        <v>0</v>
      </c>
      <c r="Q432" s="101" t="n"/>
      <c r="R432" s="101" t="inlineStr"/>
      <c r="S432" s="101" t="n"/>
      <c r="T432" s="186" t="n">
        <v>0</v>
      </c>
      <c r="U432" s="187" t="n">
        <v>0</v>
      </c>
      <c r="V432" s="186" t="e">
        <v>#N/A</v>
      </c>
      <c r="W432" s="192" t="inlineStr"/>
      <c r="X432" s="101" t="inlineStr"/>
      <c r="Y432" s="186" t="n">
        <v>0</v>
      </c>
      <c r="Z432" s="187" t="n">
        <v>0</v>
      </c>
      <c r="AA432" s="189" t="n"/>
      <c r="AB432" s="189" t="n"/>
    </row>
    <row r="433" ht="18" customHeight="1">
      <c r="A433" s="107" t="n">
        <v>430</v>
      </c>
      <c r="B433" s="143">
        <f>I433&amp;"x"&amp;J433</f>
        <v/>
      </c>
      <c r="C433" s="101" t="inlineStr">
        <is>
          <t>|0200226010|25.40|0.00|2.000|0.0005000IBC</t>
        </is>
      </c>
      <c r="D433" s="101" t="inlineStr">
        <is>
          <t>|0200226010|25.40|0.00|2.000|0.000</t>
        </is>
      </c>
      <c r="E433" s="101" t="inlineStr">
        <is>
          <t>CIC1||||||||||||</t>
        </is>
      </c>
      <c r="F433" s="101" t="inlineStr">
        <is>
          <t>STAM390G</t>
        </is>
      </c>
      <c r="G433" s="101" t="inlineStr">
        <is>
          <t>IBC</t>
        </is>
      </c>
      <c r="H433" s="101" t="inlineStr">
        <is>
          <t>P</t>
        </is>
      </c>
      <c r="I433" s="101" t="inlineStr">
        <is>
          <t>25.4</t>
        </is>
      </c>
      <c r="J433" s="101" t="inlineStr">
        <is>
          <t>0.00</t>
        </is>
      </c>
      <c r="K433" s="101" t="inlineStr">
        <is>
          <t>2.00</t>
        </is>
      </c>
      <c r="L433" s="101" t="inlineStr">
        <is>
          <t>5000</t>
        </is>
      </c>
      <c r="M433" s="185" t="n">
        <v>1.154</v>
      </c>
      <c r="N433" s="101" t="inlineStr">
        <is>
          <t>P/E</t>
        </is>
      </c>
      <c r="O433" s="186" t="inlineStr">
        <is>
          <t>5000------------</t>
        </is>
      </c>
      <c r="P433" s="186" t="n">
        <v>16</v>
      </c>
      <c r="Q433" s="101" t="n"/>
      <c r="R433" s="101" t="inlineStr"/>
      <c r="S433" s="101" t="n"/>
      <c r="T433" s="186" t="n">
        <v>0</v>
      </c>
      <c r="U433" s="187" t="n">
        <v>0</v>
      </c>
      <c r="V433" s="186" t="n">
        <v>-16</v>
      </c>
      <c r="W433" s="192" t="n">
        <v>45322</v>
      </c>
      <c r="X433" s="101" t="inlineStr"/>
      <c r="Y433" s="186" t="n">
        <v>16</v>
      </c>
      <c r="Z433" s="187" t="n">
        <v>92.31999999999999</v>
      </c>
      <c r="AA433" s="189" t="n"/>
      <c r="AB433" s="189" t="n"/>
    </row>
    <row r="434" ht="18" customHeight="1">
      <c r="A434" s="107" t="n">
        <v>431</v>
      </c>
      <c r="B434" s="143">
        <f>I434&amp;"x"&amp;J434</f>
        <v/>
      </c>
      <c r="C434" s="101" t="inlineStr">
        <is>
          <t>|0200226010|42.70|0.00|1.400|0.0005420NBC</t>
        </is>
      </c>
      <c r="D434" s="101" t="inlineStr">
        <is>
          <t>|0200226010|42.70|0.00|1.400|0.000</t>
        </is>
      </c>
      <c r="E434" s="101" t="inlineStr">
        <is>
          <t>CIC1||||||||||||</t>
        </is>
      </c>
      <c r="F434" s="101" t="inlineStr">
        <is>
          <t>STAM390G</t>
        </is>
      </c>
      <c r="G434" s="101" t="inlineStr">
        <is>
          <t>NBC</t>
        </is>
      </c>
      <c r="H434" s="101" t="inlineStr">
        <is>
          <t>P</t>
        </is>
      </c>
      <c r="I434" s="101" t="inlineStr">
        <is>
          <t>42.7</t>
        </is>
      </c>
      <c r="J434" s="101" t="inlineStr">
        <is>
          <t>0.00</t>
        </is>
      </c>
      <c r="K434" s="101" t="inlineStr">
        <is>
          <t>1.40</t>
        </is>
      </c>
      <c r="L434" s="101" t="inlineStr">
        <is>
          <t>5420</t>
        </is>
      </c>
      <c r="M434" s="185" t="n">
        <v>1.426</v>
      </c>
      <c r="N434" s="101" t="inlineStr">
        <is>
          <t>P/E</t>
        </is>
      </c>
      <c r="O434" s="186" t="inlineStr">
        <is>
          <t>5420------------</t>
        </is>
      </c>
      <c r="P434" s="186" t="n">
        <v>0</v>
      </c>
      <c r="Q434" s="101" t="n"/>
      <c r="R434" s="101" t="inlineStr"/>
      <c r="S434" s="101" t="n"/>
      <c r="T434" s="186" t="n">
        <v>0</v>
      </c>
      <c r="U434" s="187" t="n">
        <v>0</v>
      </c>
      <c r="V434" s="186" t="e">
        <v>#N/A</v>
      </c>
      <c r="W434" s="188" t="inlineStr"/>
      <c r="X434" s="101" t="inlineStr"/>
      <c r="Y434" s="186" t="n">
        <v>0</v>
      </c>
      <c r="Z434" s="187" t="n">
        <v>0</v>
      </c>
      <c r="AA434" s="189" t="n"/>
      <c r="AB434" s="189" t="n"/>
    </row>
    <row r="435" ht="18" customHeight="1">
      <c r="A435" s="107" t="n">
        <v>432</v>
      </c>
      <c r="B435" s="143">
        <f>I435&amp;"x"&amp;J435</f>
        <v/>
      </c>
      <c r="C435" s="101" t="inlineStr">
        <is>
          <t>|0200226010|19.10|0.00|2.000|0.0005824NBC</t>
        </is>
      </c>
      <c r="D435" s="101" t="inlineStr">
        <is>
          <t>|0200226010|19.10|0.00|2.000|0.000</t>
        </is>
      </c>
      <c r="E435" s="101" t="inlineStr">
        <is>
          <t>CIC1||||||||||||</t>
        </is>
      </c>
      <c r="F435" s="101" t="inlineStr">
        <is>
          <t>STAM390G</t>
        </is>
      </c>
      <c r="G435" s="101" t="inlineStr">
        <is>
          <t>NBC</t>
        </is>
      </c>
      <c r="H435" s="101" t="inlineStr">
        <is>
          <t>P</t>
        </is>
      </c>
      <c r="I435" s="101" t="inlineStr">
        <is>
          <t>19.1</t>
        </is>
      </c>
      <c r="J435" s="101" t="inlineStr">
        <is>
          <t>0.00</t>
        </is>
      </c>
      <c r="K435" s="101" t="inlineStr">
        <is>
          <t>2.00</t>
        </is>
      </c>
      <c r="L435" s="101" t="inlineStr">
        <is>
          <t>5824</t>
        </is>
      </c>
      <c r="M435" s="185" t="n">
        <v>0.843</v>
      </c>
      <c r="N435" s="101" t="inlineStr">
        <is>
          <t>P/E</t>
        </is>
      </c>
      <c r="O435" s="186" t="inlineStr">
        <is>
          <t>5824------------</t>
        </is>
      </c>
      <c r="P435" s="186" t="n">
        <v>0</v>
      </c>
      <c r="Q435" s="101" t="n"/>
      <c r="R435" s="101" t="inlineStr"/>
      <c r="S435" s="101" t="n"/>
      <c r="T435" s="186" t="n">
        <v>0</v>
      </c>
      <c r="U435" s="187" t="n">
        <v>0</v>
      </c>
      <c r="V435" s="186" t="n">
        <v>-16</v>
      </c>
      <c r="W435" s="192" t="n">
        <v>45380</v>
      </c>
      <c r="X435" s="101" t="inlineStr"/>
      <c r="Y435" s="186" t="n">
        <v>0</v>
      </c>
      <c r="Z435" s="187" t="n">
        <v>0</v>
      </c>
      <c r="AA435" s="189" t="n"/>
      <c r="AB435" s="189" t="n"/>
    </row>
    <row r="436" ht="18" customHeight="1">
      <c r="A436" s="107" t="n">
        <v>433</v>
      </c>
      <c r="B436" s="143">
        <f>I436&amp;"x"&amp;J436</f>
        <v/>
      </c>
      <c r="C436" s="101" t="inlineStr">
        <is>
          <t>|0200226010|22.20|0.00|1.600|0.0005900NBC</t>
        </is>
      </c>
      <c r="D436" s="101" t="inlineStr">
        <is>
          <t>|0200226010|22.20|0.00|1.600|0.000</t>
        </is>
      </c>
      <c r="E436" s="101" t="inlineStr">
        <is>
          <t>||||||||||||</t>
        </is>
      </c>
      <c r="F436" s="101" t="inlineStr">
        <is>
          <t>STAM390G</t>
        </is>
      </c>
      <c r="G436" s="101" t="inlineStr">
        <is>
          <t>NBC</t>
        </is>
      </c>
      <c r="H436" s="101" t="inlineStr">
        <is>
          <t>P</t>
        </is>
      </c>
      <c r="I436" s="101" t="inlineStr">
        <is>
          <t>22.2</t>
        </is>
      </c>
      <c r="J436" s="101" t="inlineStr">
        <is>
          <t>0.00</t>
        </is>
      </c>
      <c r="K436" s="101" t="inlineStr">
        <is>
          <t>1.60</t>
        </is>
      </c>
      <c r="L436" s="101" t="inlineStr">
        <is>
          <t>5900</t>
        </is>
      </c>
      <c r="M436" s="185" t="n">
        <v>0.8129999999999999</v>
      </c>
      <c r="N436" s="101" t="inlineStr">
        <is>
          <t>P/E</t>
        </is>
      </c>
      <c r="O436" s="186" t="inlineStr">
        <is>
          <t>5900------------</t>
        </is>
      </c>
      <c r="P436" s="186" t="n">
        <v>0</v>
      </c>
      <c r="Q436" s="101" t="n"/>
      <c r="R436" s="101" t="inlineStr"/>
      <c r="S436" s="101" t="n"/>
      <c r="T436" s="186" t="n">
        <v>0</v>
      </c>
      <c r="U436" s="187" t="n">
        <v>0</v>
      </c>
      <c r="V436" s="186" t="e">
        <v>#N/A</v>
      </c>
      <c r="W436" s="192" t="inlineStr"/>
      <c r="X436" s="101" t="inlineStr"/>
      <c r="Y436" s="186" t="n">
        <v>0</v>
      </c>
      <c r="Z436" s="187" t="n">
        <v>0</v>
      </c>
      <c r="AA436" s="189" t="n"/>
      <c r="AB436" s="189" t="n"/>
    </row>
    <row r="437" ht="18" customHeight="1">
      <c r="A437" s="107" t="n">
        <v>434</v>
      </c>
      <c r="B437" s="143">
        <f>I437&amp;"x"&amp;J437</f>
        <v/>
      </c>
      <c r="C437" s="101" t="inlineStr">
        <is>
          <t>|0200226010|42.70|0.00|2.000|0.0006078NBC</t>
        </is>
      </c>
      <c r="D437" s="101" t="inlineStr">
        <is>
          <t>|0200226010|42.70|0.00|2.000|0.000</t>
        </is>
      </c>
      <c r="E437" s="101" t="inlineStr">
        <is>
          <t>CIC1||||||||||||</t>
        </is>
      </c>
      <c r="F437" s="101" t="inlineStr">
        <is>
          <t>STAM390G</t>
        </is>
      </c>
      <c r="G437" s="101" t="inlineStr">
        <is>
          <t>NBC</t>
        </is>
      </c>
      <c r="H437" s="101" t="inlineStr">
        <is>
          <t>P</t>
        </is>
      </c>
      <c r="I437" s="101" t="inlineStr">
        <is>
          <t>42.7</t>
        </is>
      </c>
      <c r="J437" s="101" t="inlineStr">
        <is>
          <t>0.00</t>
        </is>
      </c>
      <c r="K437" s="101" t="inlineStr">
        <is>
          <t>2.00</t>
        </is>
      </c>
      <c r="L437" s="101" t="inlineStr">
        <is>
          <t>6078</t>
        </is>
      </c>
      <c r="M437" s="185" t="n">
        <v>2.007</v>
      </c>
      <c r="N437" s="101" t="inlineStr">
        <is>
          <t>P/E</t>
        </is>
      </c>
      <c r="O437" s="186" t="inlineStr">
        <is>
          <t>6078------------</t>
        </is>
      </c>
      <c r="P437" s="186" t="n">
        <v>0</v>
      </c>
      <c r="Q437" s="101" t="n"/>
      <c r="R437" s="101" t="inlineStr"/>
      <c r="S437" s="101" t="n"/>
      <c r="T437" s="186" t="n">
        <v>0</v>
      </c>
      <c r="U437" s="187" t="n">
        <v>0</v>
      </c>
      <c r="V437" s="186" t="n">
        <v>-8</v>
      </c>
      <c r="W437" s="188" t="n">
        <v>45380</v>
      </c>
      <c r="X437" s="101" t="inlineStr"/>
      <c r="Y437" s="186" t="n">
        <v>0</v>
      </c>
      <c r="Z437" s="187" t="n">
        <v>0</v>
      </c>
      <c r="AA437" s="189" t="n"/>
      <c r="AB437" s="189" t="n"/>
    </row>
    <row r="438" ht="18" customHeight="1">
      <c r="A438" s="107" t="n">
        <v>435</v>
      </c>
      <c r="B438" s="143">
        <f>I438&amp;"x"&amp;J438</f>
        <v/>
      </c>
      <c r="C438" s="101" t="inlineStr">
        <is>
          <t>|0200226010|42.70|0.00|1.400|0.0005757IBC</t>
        </is>
      </c>
      <c r="D438" s="101" t="inlineStr">
        <is>
          <t>|0200226010|42.70|0.00|1.400|0.000</t>
        </is>
      </c>
      <c r="E438" s="101" t="inlineStr">
        <is>
          <t>CIC1||||||||||||</t>
        </is>
      </c>
      <c r="F438" s="101" t="inlineStr">
        <is>
          <t>STAM390G</t>
        </is>
      </c>
      <c r="G438" s="101" t="inlineStr">
        <is>
          <t>IBC</t>
        </is>
      </c>
      <c r="H438" s="101" t="inlineStr">
        <is>
          <t>P</t>
        </is>
      </c>
      <c r="I438" s="101" t="inlineStr">
        <is>
          <t>42.7</t>
        </is>
      </c>
      <c r="J438" s="101" t="inlineStr">
        <is>
          <t>0.00</t>
        </is>
      </c>
      <c r="K438" s="101" t="inlineStr">
        <is>
          <t>1.40</t>
        </is>
      </c>
      <c r="L438" s="101" t="inlineStr">
        <is>
          <t>5757</t>
        </is>
      </c>
      <c r="M438" s="185" t="n">
        <v>1.426</v>
      </c>
      <c r="N438" s="101" t="inlineStr">
        <is>
          <t>C</t>
        </is>
      </c>
      <c r="O438" s="186" t="inlineStr">
        <is>
          <t>810------------</t>
        </is>
      </c>
      <c r="P438" s="186" t="n">
        <v>0</v>
      </c>
      <c r="Q438" s="101" t="n"/>
      <c r="R438" s="101" t="inlineStr"/>
      <c r="S438" s="101" t="n"/>
      <c r="T438" s="186" t="n">
        <v>0</v>
      </c>
      <c r="U438" s="187" t="n">
        <v>0</v>
      </c>
      <c r="V438" s="186" t="e">
        <v>#N/A</v>
      </c>
      <c r="W438" s="192" t="inlineStr"/>
      <c r="X438" s="101" t="inlineStr"/>
      <c r="Y438" s="186" t="n">
        <v>0</v>
      </c>
      <c r="Z438" s="187" t="n">
        <v>0</v>
      </c>
      <c r="AA438" s="189" t="n"/>
      <c r="AB438" s="189" t="n"/>
    </row>
    <row r="439" ht="18" customHeight="1">
      <c r="A439" s="107" t="n">
        <v>436</v>
      </c>
      <c r="B439" s="143">
        <f>I439&amp;"x"&amp;J439</f>
        <v/>
      </c>
      <c r="C439" s="101" t="inlineStr">
        <is>
          <t>|0200226010|42.70|0.00|1.600|0.0005727IBC</t>
        </is>
      </c>
      <c r="D439" s="101" t="inlineStr">
        <is>
          <t>|0200226010|42.70|0.00|1.600|0.000</t>
        </is>
      </c>
      <c r="E439" s="101" t="inlineStr">
        <is>
          <t>CIC1||||||||||||</t>
        </is>
      </c>
      <c r="F439" s="101" t="inlineStr">
        <is>
          <t>STAM390G</t>
        </is>
      </c>
      <c r="G439" s="101" t="inlineStr">
        <is>
          <t>IBC</t>
        </is>
      </c>
      <c r="H439" s="101" t="inlineStr">
        <is>
          <t>P</t>
        </is>
      </c>
      <c r="I439" s="101" t="inlineStr">
        <is>
          <t>42.7</t>
        </is>
      </c>
      <c r="J439" s="101" t="inlineStr">
        <is>
          <t>0.00</t>
        </is>
      </c>
      <c r="K439" s="101" t="inlineStr">
        <is>
          <t>1.60</t>
        </is>
      </c>
      <c r="L439" s="101" t="inlineStr">
        <is>
          <t>5727</t>
        </is>
      </c>
      <c r="M439" s="185" t="n">
        <v>1.622</v>
      </c>
      <c r="N439" s="101" t="inlineStr">
        <is>
          <t>C</t>
        </is>
      </c>
      <c r="O439" s="186" t="inlineStr">
        <is>
          <t>810------------</t>
        </is>
      </c>
      <c r="P439" s="186" t="n">
        <v>0</v>
      </c>
      <c r="Q439" s="101" t="n"/>
      <c r="R439" s="101" t="inlineStr"/>
      <c r="S439" s="101" t="n"/>
      <c r="T439" s="186" t="n">
        <v>0</v>
      </c>
      <c r="U439" s="187" t="n">
        <v>0</v>
      </c>
      <c r="V439" s="186" t="e">
        <v>#N/A</v>
      </c>
      <c r="W439" s="192" t="inlineStr"/>
      <c r="X439" s="101" t="inlineStr"/>
      <c r="Y439" s="186" t="n">
        <v>0</v>
      </c>
      <c r="Z439" s="187" t="n">
        <v>0</v>
      </c>
      <c r="AA439" s="189" t="n"/>
      <c r="AB439" s="189" t="n"/>
    </row>
    <row r="440" ht="18" customHeight="1">
      <c r="A440" s="107" t="n">
        <v>437</v>
      </c>
      <c r="B440" s="143">
        <f>I440&amp;"x"&amp;J440</f>
        <v/>
      </c>
      <c r="C440" s="101" t="inlineStr">
        <is>
          <t>|0200226010|31.80|0.00|2.600|0.0005405IBC</t>
        </is>
      </c>
      <c r="D440" s="101" t="inlineStr">
        <is>
          <t>|0200226010|31.80|0.00|2.600|0.000</t>
        </is>
      </c>
      <c r="E440" s="101" t="inlineStr">
        <is>
          <t>CIC1||||||||||||</t>
        </is>
      </c>
      <c r="F440" s="101" t="inlineStr">
        <is>
          <t>STAM390G</t>
        </is>
      </c>
      <c r="G440" s="101" t="inlineStr">
        <is>
          <t>IBC</t>
        </is>
      </c>
      <c r="H440" s="101" t="inlineStr">
        <is>
          <t>P</t>
        </is>
      </c>
      <c r="I440" s="101" t="inlineStr">
        <is>
          <t>31.8</t>
        </is>
      </c>
      <c r="J440" s="101" t="inlineStr">
        <is>
          <t>0.00</t>
        </is>
      </c>
      <c r="K440" s="101" t="inlineStr">
        <is>
          <t>2.60</t>
        </is>
      </c>
      <c r="L440" s="101" t="inlineStr">
        <is>
          <t>5405</t>
        </is>
      </c>
      <c r="M440" s="185" t="n">
        <v>1.872</v>
      </c>
      <c r="N440" s="101" t="inlineStr">
        <is>
          <t>P/E</t>
        </is>
      </c>
      <c r="O440" s="186" t="inlineStr">
        <is>
          <t>5405------------</t>
        </is>
      </c>
      <c r="P440" s="186" t="n">
        <v>0</v>
      </c>
      <c r="Q440" s="101" t="n"/>
      <c r="R440" s="101" t="inlineStr"/>
      <c r="S440" s="101" t="n"/>
      <c r="T440" s="186" t="n">
        <v>0</v>
      </c>
      <c r="U440" s="187" t="n">
        <v>0</v>
      </c>
      <c r="V440" s="186" t="e">
        <v>#N/A</v>
      </c>
      <c r="W440" s="192" t="inlineStr"/>
      <c r="X440" s="101" t="inlineStr"/>
      <c r="Y440" s="186" t="n">
        <v>0</v>
      </c>
      <c r="Z440" s="187" t="n">
        <v>0</v>
      </c>
      <c r="AA440" s="189" t="n"/>
      <c r="AB440" s="189" t="n"/>
    </row>
    <row r="441" ht="18" customHeight="1">
      <c r="A441" s="107" t="n">
        <v>438</v>
      </c>
      <c r="B441" s="143">
        <f>I441&amp;"x"&amp;J441</f>
        <v/>
      </c>
      <c r="C441" s="101" t="inlineStr">
        <is>
          <t>|0200226010|28.60|0.00|1.600|0.0005520IBC</t>
        </is>
      </c>
      <c r="D441" s="101" t="inlineStr">
        <is>
          <t>|0200226010|28.60|0.00|1.600|0.000</t>
        </is>
      </c>
      <c r="E441" s="101" t="inlineStr">
        <is>
          <t>CIC1||||||||||||</t>
        </is>
      </c>
      <c r="F441" s="101" t="inlineStr">
        <is>
          <t>STAM390G</t>
        </is>
      </c>
      <c r="G441" s="101" t="inlineStr">
        <is>
          <t>IBC</t>
        </is>
      </c>
      <c r="H441" s="101" t="inlineStr">
        <is>
          <t>P</t>
        </is>
      </c>
      <c r="I441" s="101" t="inlineStr">
        <is>
          <t>28.6</t>
        </is>
      </c>
      <c r="J441" s="101" t="inlineStr">
        <is>
          <t>0.00</t>
        </is>
      </c>
      <c r="K441" s="101" t="inlineStr">
        <is>
          <t>1.60</t>
        </is>
      </c>
      <c r="L441" s="101" t="inlineStr">
        <is>
          <t>5520</t>
        </is>
      </c>
      <c r="M441" s="185" t="n">
        <v>1.065</v>
      </c>
      <c r="N441" s="101" t="inlineStr">
        <is>
          <t>P/E</t>
        </is>
      </c>
      <c r="O441" s="186" t="inlineStr">
        <is>
          <t>5520------------</t>
        </is>
      </c>
      <c r="P441" s="186" t="n">
        <v>0</v>
      </c>
      <c r="Q441" s="101" t="n"/>
      <c r="R441" s="101" t="inlineStr"/>
      <c r="S441" s="101" t="n"/>
      <c r="T441" s="186" t="n">
        <v>0</v>
      </c>
      <c r="U441" s="187" t="n">
        <v>0</v>
      </c>
      <c r="V441" s="186" t="e">
        <v>#N/A</v>
      </c>
      <c r="W441" s="188" t="inlineStr"/>
      <c r="X441" s="101" t="inlineStr"/>
      <c r="Y441" s="186" t="n">
        <v>0</v>
      </c>
      <c r="Z441" s="187" t="n">
        <v>0</v>
      </c>
      <c r="AA441" s="189" t="n"/>
      <c r="AB441" s="189" t="n"/>
    </row>
    <row r="442" ht="18" customHeight="1">
      <c r="A442" s="107" t="n">
        <v>439</v>
      </c>
      <c r="B442" s="143">
        <f>I442&amp;"x"&amp;J442</f>
        <v/>
      </c>
      <c r="C442" s="101" t="inlineStr">
        <is>
          <t>|0200226010|19.10|0.00|1.600|0.0005580NBC</t>
        </is>
      </c>
      <c r="D442" s="101" t="inlineStr">
        <is>
          <t>|0200226010|19.10|0.00|1.600|0.000</t>
        </is>
      </c>
      <c r="E442" s="101" t="inlineStr">
        <is>
          <t>CIC1||||||||||||</t>
        </is>
      </c>
      <c r="F442" s="101" t="inlineStr">
        <is>
          <t>STAM390G</t>
        </is>
      </c>
      <c r="G442" s="101" t="inlineStr">
        <is>
          <t>NBC</t>
        </is>
      </c>
      <c r="H442" s="101" t="inlineStr">
        <is>
          <t>P</t>
        </is>
      </c>
      <c r="I442" s="101" t="inlineStr">
        <is>
          <t>19.1</t>
        </is>
      </c>
      <c r="J442" s="101" t="inlineStr">
        <is>
          <t>0.00</t>
        </is>
      </c>
      <c r="K442" s="101" t="inlineStr">
        <is>
          <t>1.60</t>
        </is>
      </c>
      <c r="L442" s="101" t="inlineStr">
        <is>
          <t>5580</t>
        </is>
      </c>
      <c r="M442" s="185" t="n">
        <v>0.6899999999999999</v>
      </c>
      <c r="N442" s="101" t="inlineStr">
        <is>
          <t>P/E</t>
        </is>
      </c>
      <c r="O442" s="186" t="inlineStr">
        <is>
          <t>5580------------</t>
        </is>
      </c>
      <c r="P442" s="186" t="n">
        <v>0</v>
      </c>
      <c r="Q442" s="101" t="n"/>
      <c r="R442" s="101" t="inlineStr"/>
      <c r="S442" s="101" t="n"/>
      <c r="T442" s="186" t="n">
        <v>0</v>
      </c>
      <c r="U442" s="187" t="n">
        <v>0</v>
      </c>
      <c r="V442" s="186" t="e">
        <v>#N/A</v>
      </c>
      <c r="W442" s="192" t="inlineStr"/>
      <c r="X442" s="101" t="inlineStr"/>
      <c r="Y442" s="186" t="n">
        <v>0</v>
      </c>
      <c r="Z442" s="187" t="n">
        <v>0</v>
      </c>
      <c r="AA442" s="189" t="n"/>
      <c r="AB442" s="189" t="n"/>
    </row>
    <row r="443" ht="18" customHeight="1">
      <c r="A443" s="107" t="n">
        <v>440</v>
      </c>
      <c r="B443" s="143">
        <f>I443&amp;"x"&amp;J443</f>
        <v/>
      </c>
      <c r="C443" s="101" t="inlineStr">
        <is>
          <t>|0200226840|25.40|0.00|3.200|0.0005800NBC</t>
        </is>
      </c>
      <c r="D443" s="101" t="inlineStr">
        <is>
          <t>|0200226840|25.40|0.00|3.200|0.000</t>
        </is>
      </c>
      <c r="E443" s="101" t="inlineStr">
        <is>
          <t>CIC1||||||||||||</t>
        </is>
      </c>
      <c r="F443" s="101" t="inlineStr">
        <is>
          <t>STKM-HT590</t>
        </is>
      </c>
      <c r="G443" s="101" t="inlineStr">
        <is>
          <t>NBC</t>
        </is>
      </c>
      <c r="H443" s="101" t="inlineStr">
        <is>
          <t>P</t>
        </is>
      </c>
      <c r="I443" s="101" t="inlineStr">
        <is>
          <t>25.4</t>
        </is>
      </c>
      <c r="J443" s="101" t="inlineStr">
        <is>
          <t>0.00</t>
        </is>
      </c>
      <c r="K443" s="101" t="inlineStr">
        <is>
          <t>3.20</t>
        </is>
      </c>
      <c r="L443" s="101" t="inlineStr">
        <is>
          <t>5800</t>
        </is>
      </c>
      <c r="M443" s="185" t="n">
        <v>1.752</v>
      </c>
      <c r="N443" s="101" t="inlineStr">
        <is>
          <t>P/E</t>
        </is>
      </c>
      <c r="O443" s="186" t="inlineStr">
        <is>
          <t>5800------------</t>
        </is>
      </c>
      <c r="P443" s="186" t="n">
        <v>0</v>
      </c>
      <c r="Q443" s="101" t="n"/>
      <c r="R443" s="101" t="inlineStr"/>
      <c r="S443" s="101" t="n"/>
      <c r="T443" s="186" t="n">
        <v>0</v>
      </c>
      <c r="U443" s="187" t="n">
        <v>0</v>
      </c>
      <c r="V443" s="186" t="e">
        <v>#N/A</v>
      </c>
      <c r="W443" s="188" t="inlineStr"/>
      <c r="X443" s="101" t="inlineStr"/>
      <c r="Y443" s="186" t="n">
        <v>0</v>
      </c>
      <c r="Z443" s="187" t="n">
        <v>0</v>
      </c>
      <c r="AA443" s="189" t="n"/>
      <c r="AB443" s="189" t="n"/>
    </row>
    <row r="444" ht="18" customHeight="1">
      <c r="A444" s="107" t="n">
        <v>441</v>
      </c>
      <c r="B444" s="143">
        <f>I444&amp;"x"&amp;J444</f>
        <v/>
      </c>
      <c r="C444" s="101" t="inlineStr">
        <is>
          <t>|0200225939|22.20|0.00|2.000|0.0005931NBC</t>
        </is>
      </c>
      <c r="D444" s="101" t="inlineStr">
        <is>
          <t>|0200225939|22.20|0.00|2.000|0.000</t>
        </is>
      </c>
      <c r="E444" s="101" t="inlineStr">
        <is>
          <t>CIC1||||||||||||</t>
        </is>
      </c>
      <c r="F444" s="101" t="inlineStr">
        <is>
          <t>STAM290GA</t>
        </is>
      </c>
      <c r="G444" s="101" t="inlineStr">
        <is>
          <t>NBC</t>
        </is>
      </c>
      <c r="H444" s="101" t="inlineStr">
        <is>
          <t>P</t>
        </is>
      </c>
      <c r="I444" s="101" t="inlineStr">
        <is>
          <t>22.2</t>
        </is>
      </c>
      <c r="J444" s="101" t="inlineStr">
        <is>
          <t>0.00</t>
        </is>
      </c>
      <c r="K444" s="101" t="inlineStr">
        <is>
          <t>2.00</t>
        </is>
      </c>
      <c r="L444" s="101" t="inlineStr">
        <is>
          <t>5931</t>
        </is>
      </c>
      <c r="M444" s="185" t="n">
        <v>0.996</v>
      </c>
      <c r="N444" s="101" t="inlineStr">
        <is>
          <t>P/E</t>
        </is>
      </c>
      <c r="O444" s="186" t="inlineStr">
        <is>
          <t>5931------------</t>
        </is>
      </c>
      <c r="P444" s="186" t="n">
        <v>0</v>
      </c>
      <c r="Q444" s="101" t="n"/>
      <c r="R444" s="101" t="inlineStr"/>
      <c r="S444" s="101" t="n"/>
      <c r="T444" s="186" t="n">
        <v>0</v>
      </c>
      <c r="U444" s="187" t="n">
        <v>0</v>
      </c>
      <c r="V444" s="186" t="e">
        <v>#N/A</v>
      </c>
      <c r="W444" s="188" t="inlineStr"/>
      <c r="X444" s="101" t="inlineStr"/>
      <c r="Y444" s="186" t="n">
        <v>0</v>
      </c>
      <c r="Z444" s="187" t="n">
        <v>0</v>
      </c>
      <c r="AA444" s="189" t="n"/>
      <c r="AB444" s="189" t="n"/>
    </row>
    <row r="445" ht="18" customHeight="1">
      <c r="A445" s="107" t="n">
        <v>442</v>
      </c>
      <c r="B445" s="143">
        <f>I445&amp;"x"&amp;J445</f>
        <v/>
      </c>
      <c r="C445" s="101" t="inlineStr">
        <is>
          <t>|0200226010|28.60|0.00|3.200|0.0006000IBC</t>
        </is>
      </c>
      <c r="D445" s="101" t="inlineStr">
        <is>
          <t>|0200226010|28.60|0.00|3.200|0.000</t>
        </is>
      </c>
      <c r="E445" s="101" t="inlineStr">
        <is>
          <t>CIC1||||||||||||</t>
        </is>
      </c>
      <c r="F445" s="101" t="inlineStr">
        <is>
          <t>STAM390G</t>
        </is>
      </c>
      <c r="G445" s="101" t="inlineStr">
        <is>
          <t>IBC</t>
        </is>
      </c>
      <c r="H445" s="101" t="inlineStr">
        <is>
          <t>P</t>
        </is>
      </c>
      <c r="I445" s="101" t="inlineStr">
        <is>
          <t>28.6</t>
        </is>
      </c>
      <c r="J445" s="101" t="inlineStr">
        <is>
          <t>0.00</t>
        </is>
      </c>
      <c r="K445" s="101" t="inlineStr">
        <is>
          <t>3.20</t>
        </is>
      </c>
      <c r="L445" s="101" t="inlineStr">
        <is>
          <t>6000</t>
        </is>
      </c>
      <c r="M445" s="185" t="n">
        <v>2.004</v>
      </c>
      <c r="N445" s="101" t="inlineStr">
        <is>
          <t>P/E</t>
        </is>
      </c>
      <c r="O445" s="186" t="inlineStr">
        <is>
          <t>6000------------</t>
        </is>
      </c>
      <c r="P445" s="186" t="n">
        <v>0</v>
      </c>
      <c r="Q445" s="101" t="n"/>
      <c r="R445" s="101" t="inlineStr"/>
      <c r="S445" s="101" t="n"/>
      <c r="T445" s="186" t="n">
        <v>0</v>
      </c>
      <c r="U445" s="187" t="n">
        <v>0</v>
      </c>
      <c r="V445" s="186" t="e">
        <v>#N/A</v>
      </c>
      <c r="W445" s="192" t="inlineStr"/>
      <c r="X445" s="101" t="inlineStr"/>
      <c r="Y445" s="186" t="n">
        <v>0</v>
      </c>
      <c r="Z445" s="187" t="n">
        <v>0</v>
      </c>
      <c r="AA445" s="189" t="n"/>
      <c r="AB445" s="189" t="n"/>
    </row>
    <row r="446" ht="18" customHeight="1">
      <c r="A446" s="107" t="n">
        <v>443</v>
      </c>
      <c r="B446" s="143">
        <f>I446&amp;"x"&amp;J446</f>
        <v/>
      </c>
      <c r="C446" s="101" t="inlineStr">
        <is>
          <t>|0200226240|25.40|0.00|3.200|0.0005920NBC</t>
        </is>
      </c>
      <c r="D446" s="101" t="inlineStr">
        <is>
          <t>|0200226240|25.40|0.00|3.200|0.000</t>
        </is>
      </c>
      <c r="E446" s="101" t="inlineStr">
        <is>
          <t>CIC1||||||||||||</t>
        </is>
      </c>
      <c r="F446" s="101" t="inlineStr">
        <is>
          <t>STKMHT590</t>
        </is>
      </c>
      <c r="G446" s="101" t="inlineStr">
        <is>
          <t>NBC</t>
        </is>
      </c>
      <c r="H446" s="101" t="inlineStr">
        <is>
          <t>P</t>
        </is>
      </c>
      <c r="I446" s="101" t="inlineStr">
        <is>
          <t>25.4</t>
        </is>
      </c>
      <c r="J446" s="101" t="inlineStr">
        <is>
          <t>0.00</t>
        </is>
      </c>
      <c r="K446" s="101" t="inlineStr">
        <is>
          <t>3.20</t>
        </is>
      </c>
      <c r="L446" s="101" t="inlineStr">
        <is>
          <t>5920</t>
        </is>
      </c>
      <c r="M446" s="185" t="n">
        <v>1.752</v>
      </c>
      <c r="N446" s="101" t="inlineStr">
        <is>
          <t>P/E</t>
        </is>
      </c>
      <c r="O446" s="186" t="inlineStr">
        <is>
          <t>5920------------</t>
        </is>
      </c>
      <c r="P446" s="186" t="n">
        <v>75</v>
      </c>
      <c r="Q446" s="101" t="n"/>
      <c r="R446" s="101" t="inlineStr"/>
      <c r="S446" s="101" t="n"/>
      <c r="T446" s="186" t="n">
        <v>0</v>
      </c>
      <c r="U446" s="187" t="n">
        <v>0</v>
      </c>
      <c r="V446" s="186" t="n">
        <v>-50</v>
      </c>
      <c r="W446" s="192" t="n">
        <v>45322</v>
      </c>
      <c r="X446" s="101" t="inlineStr"/>
      <c r="Y446" s="186" t="n">
        <v>75</v>
      </c>
      <c r="Z446" s="187" t="n">
        <v>777.888</v>
      </c>
      <c r="AA446" s="189" t="n"/>
      <c r="AB446" s="189" t="n"/>
    </row>
    <row r="447" ht="18" customHeight="1">
      <c r="A447" s="107" t="n">
        <v>444</v>
      </c>
      <c r="B447" s="143">
        <f>I447&amp;"x"&amp;J447</f>
        <v/>
      </c>
      <c r="C447" s="101" t="inlineStr">
        <is>
          <t>|0200226540|50.00|30.00|2.300|0.0005903IBC</t>
        </is>
      </c>
      <c r="D447" s="101" t="inlineStr">
        <is>
          <t>|0200226540|50.00|30.00|2.300|0.000</t>
        </is>
      </c>
      <c r="E447" s="101" t="inlineStr">
        <is>
          <t>TAM HOP||||||||||||</t>
        </is>
      </c>
      <c r="F447" s="101" t="inlineStr">
        <is>
          <t>STKMRHT590</t>
        </is>
      </c>
      <c r="G447" s="101" t="inlineStr">
        <is>
          <t>IBC</t>
        </is>
      </c>
      <c r="H447" s="101" t="inlineStr">
        <is>
          <t>P</t>
        </is>
      </c>
      <c r="I447" s="101" t="inlineStr">
        <is>
          <t>50.0</t>
        </is>
      </c>
      <c r="J447" s="101" t="inlineStr">
        <is>
          <t>30.0</t>
        </is>
      </c>
      <c r="K447" s="101" t="inlineStr">
        <is>
          <t>2.30</t>
        </is>
      </c>
      <c r="L447" s="101" t="inlineStr">
        <is>
          <t>5903</t>
        </is>
      </c>
      <c r="M447" s="185" t="n">
        <v>2.751</v>
      </c>
      <c r="N447" s="101" t="inlineStr">
        <is>
          <t>C</t>
        </is>
      </c>
      <c r="O447" s="186" t="inlineStr">
        <is>
          <t>526------------</t>
        </is>
      </c>
      <c r="P447" s="186" t="n">
        <v>0</v>
      </c>
      <c r="Q447" s="101" t="n"/>
      <c r="R447" s="101" t="inlineStr"/>
      <c r="S447" s="101" t="n"/>
      <c r="T447" s="186" t="n">
        <v>0</v>
      </c>
      <c r="U447" s="187" t="n">
        <v>0</v>
      </c>
      <c r="V447" s="186" t="e">
        <v>#N/A</v>
      </c>
      <c r="W447" s="188" t="inlineStr"/>
      <c r="X447" s="101" t="inlineStr"/>
      <c r="Y447" s="186" t="n">
        <v>0</v>
      </c>
      <c r="Z447" s="187" t="n">
        <v>0</v>
      </c>
      <c r="AA447" s="189" t="n"/>
      <c r="AB447" s="189" t="n"/>
    </row>
    <row r="448" ht="18" customHeight="1">
      <c r="A448" s="107" t="n">
        <v>445</v>
      </c>
      <c r="B448" s="143">
        <f>I448&amp;"x"&amp;J448</f>
        <v/>
      </c>
      <c r="C448" s="101" t="inlineStr">
        <is>
          <t>|0200220810|38.10|0.00|2.000|0.0005508IBC</t>
        </is>
      </c>
      <c r="D448" s="101" t="inlineStr">
        <is>
          <t>|0200220810|38.10|0.00|2.000|0.000</t>
        </is>
      </c>
      <c r="E448" s="101" t="inlineStr">
        <is>
          <t>TAM HOP||||||||||||</t>
        </is>
      </c>
      <c r="F448" s="101" t="inlineStr">
        <is>
          <t>STKM13A</t>
        </is>
      </c>
      <c r="G448" s="101" t="inlineStr">
        <is>
          <t>IBC</t>
        </is>
      </c>
      <c r="H448" s="101" t="inlineStr">
        <is>
          <t>P</t>
        </is>
      </c>
      <c r="I448" s="101" t="inlineStr">
        <is>
          <t>38.1</t>
        </is>
      </c>
      <c r="J448" s="101" t="inlineStr">
        <is>
          <t>0.00</t>
        </is>
      </c>
      <c r="K448" s="101" t="inlineStr">
        <is>
          <t>2.00</t>
        </is>
      </c>
      <c r="L448" s="101" t="inlineStr">
        <is>
          <t>5508</t>
        </is>
      </c>
      <c r="M448" s="185" t="n">
        <v>1.78</v>
      </c>
      <c r="N448" s="101" t="inlineStr">
        <is>
          <t>C</t>
        </is>
      </c>
      <c r="O448" s="186" t="inlineStr">
        <is>
          <t>531------------</t>
        </is>
      </c>
      <c r="P448" s="186" t="n">
        <v>0</v>
      </c>
      <c r="Q448" s="101" t="n"/>
      <c r="R448" s="101" t="inlineStr"/>
      <c r="S448" s="101" t="n"/>
      <c r="T448" s="186" t="n">
        <v>0</v>
      </c>
      <c r="U448" s="187" t="n">
        <v>0</v>
      </c>
      <c r="V448" s="186" t="e">
        <v>#N/A</v>
      </c>
      <c r="W448" s="192" t="inlineStr"/>
      <c r="X448" s="101" t="inlineStr"/>
      <c r="Y448" s="186" t="n">
        <v>0</v>
      </c>
      <c r="Z448" s="187" t="n">
        <v>0</v>
      </c>
      <c r="AA448" s="189" t="n"/>
      <c r="AB448" s="189" t="n"/>
    </row>
    <row r="449" ht="18" customHeight="1">
      <c r="A449" s="107" t="n">
        <v>446</v>
      </c>
      <c r="B449" s="143">
        <f>I449&amp;"x"&amp;J449</f>
        <v/>
      </c>
      <c r="C449" s="101" t="inlineStr">
        <is>
          <t>|0200220810|22.20|0.00|2.300|0.0005500NBC</t>
        </is>
      </c>
      <c r="D449" s="101" t="inlineStr">
        <is>
          <t>|0200220810|22.20|0.00|2.300|0.000</t>
        </is>
      </c>
      <c r="E449" s="101" t="inlineStr">
        <is>
          <t>TOYOTA||||||||||||</t>
        </is>
      </c>
      <c r="F449" s="101" t="inlineStr">
        <is>
          <t>STKM13A</t>
        </is>
      </c>
      <c r="G449" s="101" t="inlineStr">
        <is>
          <t>NBC</t>
        </is>
      </c>
      <c r="H449" s="101" t="inlineStr">
        <is>
          <t>P</t>
        </is>
      </c>
      <c r="I449" s="101" t="inlineStr">
        <is>
          <t>22.2</t>
        </is>
      </c>
      <c r="J449" s="101" t="inlineStr">
        <is>
          <t>0.00</t>
        </is>
      </c>
      <c r="K449" s="101" t="inlineStr">
        <is>
          <t>2.30</t>
        </is>
      </c>
      <c r="L449" s="101" t="inlineStr">
        <is>
          <t>5500</t>
        </is>
      </c>
      <c r="M449" s="185" t="n">
        <v>1.129</v>
      </c>
      <c r="N449" s="101" t="inlineStr">
        <is>
          <t>C</t>
        </is>
      </c>
      <c r="O449" s="186" t="inlineStr">
        <is>
          <t>372------------</t>
        </is>
      </c>
      <c r="P449" s="186" t="n">
        <v>0</v>
      </c>
      <c r="Q449" s="101" t="n"/>
      <c r="R449" s="101" t="inlineStr"/>
      <c r="S449" s="101" t="n"/>
      <c r="T449" s="186" t="n">
        <v>0</v>
      </c>
      <c r="U449" s="187" t="n">
        <v>0</v>
      </c>
      <c r="V449" s="186" t="e">
        <v>#N/A</v>
      </c>
      <c r="W449" s="192" t="inlineStr"/>
      <c r="X449" s="101" t="inlineStr"/>
      <c r="Y449" s="186" t="n">
        <v>0</v>
      </c>
      <c r="Z449" s="187" t="n">
        <v>0</v>
      </c>
      <c r="AA449" s="189" t="n"/>
      <c r="AB449" s="189" t="n"/>
    </row>
    <row r="450" ht="18" customHeight="1">
      <c r="A450" s="107" t="n">
        <v>447</v>
      </c>
      <c r="B450" s="143">
        <f>I450&amp;"x"&amp;J450</f>
        <v/>
      </c>
      <c r="C450" s="101" t="inlineStr">
        <is>
          <t>|0200226010|25.40|0.00|1.600|0.0006009NBC</t>
        </is>
      </c>
      <c r="D450" s="101" t="inlineStr">
        <is>
          <t>|0200226010|25.40|0.00|1.600|0.000</t>
        </is>
      </c>
      <c r="E450" s="101" t="inlineStr">
        <is>
          <t>TOYOTA||||||||||||</t>
        </is>
      </c>
      <c r="F450" s="101" t="inlineStr">
        <is>
          <t>STAM390G</t>
        </is>
      </c>
      <c r="G450" s="101" t="inlineStr">
        <is>
          <t>NBC</t>
        </is>
      </c>
      <c r="H450" s="101" t="inlineStr">
        <is>
          <t>P</t>
        </is>
      </c>
      <c r="I450" s="101" t="inlineStr">
        <is>
          <t>25.4</t>
        </is>
      </c>
      <c r="J450" s="101" t="inlineStr">
        <is>
          <t>0.00</t>
        </is>
      </c>
      <c r="K450" s="101" t="inlineStr">
        <is>
          <t>1.60</t>
        </is>
      </c>
      <c r="L450" s="101" t="inlineStr">
        <is>
          <t>6009</t>
        </is>
      </c>
      <c r="M450" s="185" t="n">
        <v>0.9389999999999999</v>
      </c>
      <c r="N450" s="101" t="inlineStr">
        <is>
          <t>C</t>
        </is>
      </c>
      <c r="O450" s="186" t="inlineStr">
        <is>
          <t>443.6------------</t>
        </is>
      </c>
      <c r="P450" s="186" t="n">
        <v>0</v>
      </c>
      <c r="Q450" s="101" t="n"/>
      <c r="R450" s="101" t="inlineStr"/>
      <c r="S450" s="101" t="n"/>
      <c r="T450" s="186" t="n">
        <v>0</v>
      </c>
      <c r="U450" s="187" t="n">
        <v>0</v>
      </c>
      <c r="V450" s="186" t="e">
        <v>#N/A</v>
      </c>
      <c r="W450" s="192" t="inlineStr"/>
      <c r="X450" s="101" t="inlineStr"/>
      <c r="Y450" s="186" t="n">
        <v>0</v>
      </c>
      <c r="Z450" s="187" t="n">
        <v>0</v>
      </c>
      <c r="AA450" s="189" t="n"/>
      <c r="AB450" s="189" t="n"/>
    </row>
    <row r="451" ht="18" customHeight="1">
      <c r="A451" s="107" t="n">
        <v>448</v>
      </c>
      <c r="B451" s="143">
        <f>I451&amp;"x"&amp;J451</f>
        <v/>
      </c>
      <c r="C451" s="101" t="inlineStr">
        <is>
          <t>|0200230841|19.10|0.00|1.200|0.0004900NBC</t>
        </is>
      </c>
      <c r="D451" s="101" t="inlineStr">
        <is>
          <t>|0200230841|19.10|0.00|1.200|0.000</t>
        </is>
      </c>
      <c r="E451" s="101" t="inlineStr">
        <is>
          <t>TOYOTA|TOYOTA|||||||||||</t>
        </is>
      </c>
      <c r="F451" s="101" t="inlineStr">
        <is>
          <t>STKM13A</t>
        </is>
      </c>
      <c r="G451" s="101" t="inlineStr">
        <is>
          <t>NBC</t>
        </is>
      </c>
      <c r="H451" s="101" t="inlineStr">
        <is>
          <t>C</t>
        </is>
      </c>
      <c r="I451" s="101" t="inlineStr">
        <is>
          <t>19.1</t>
        </is>
      </c>
      <c r="J451" s="101" t="inlineStr">
        <is>
          <t>0.00</t>
        </is>
      </c>
      <c r="K451" s="101" t="inlineStr">
        <is>
          <t>1.20</t>
        </is>
      </c>
      <c r="L451" s="101" t="inlineStr">
        <is>
          <t>4900</t>
        </is>
      </c>
      <c r="M451" s="185" t="n">
        <v>0.53</v>
      </c>
      <c r="N451" s="101" t="inlineStr">
        <is>
          <t>C</t>
        </is>
      </c>
      <c r="O451" s="186" t="inlineStr">
        <is>
          <t>1575-1596-----------</t>
        </is>
      </c>
      <c r="P451" s="186" t="n">
        <v>0</v>
      </c>
      <c r="Q451" s="101" t="n"/>
      <c r="R451" s="101" t="inlineStr"/>
      <c r="S451" s="101" t="n"/>
      <c r="T451" s="186" t="n">
        <v>0</v>
      </c>
      <c r="U451" s="187" t="n">
        <v>0</v>
      </c>
      <c r="V451" s="186" t="e">
        <v>#N/A</v>
      </c>
      <c r="W451" s="188" t="inlineStr"/>
      <c r="X451" s="101" t="inlineStr"/>
      <c r="Y451" s="186" t="n">
        <v>0</v>
      </c>
      <c r="Z451" s="187" t="n">
        <v>0</v>
      </c>
      <c r="AA451" s="189" t="n"/>
      <c r="AB451" s="189" t="n"/>
    </row>
    <row r="452" ht="18" customHeight="1">
      <c r="A452" s="107" t="n">
        <v>449</v>
      </c>
      <c r="B452" s="143">
        <f>I452&amp;"x"&amp;J452</f>
        <v/>
      </c>
      <c r="C452" s="101" t="inlineStr">
        <is>
          <t>|0200226010|15.90|0.00|2.000|0.0005300NBC</t>
        </is>
      </c>
      <c r="D452" s="101" t="inlineStr">
        <is>
          <t>|0200226010|15.90|0.00|2.000|0.000</t>
        </is>
      </c>
      <c r="E452" s="101" t="inlineStr">
        <is>
          <t>TOYOTA||||||||||||</t>
        </is>
      </c>
      <c r="F452" s="101" t="inlineStr">
        <is>
          <t>STAM390G</t>
        </is>
      </c>
      <c r="G452" s="101" t="inlineStr">
        <is>
          <t>NBC</t>
        </is>
      </c>
      <c r="H452" s="101" t="inlineStr">
        <is>
          <t>P</t>
        </is>
      </c>
      <c r="I452" s="101" t="inlineStr">
        <is>
          <t>15.9</t>
        </is>
      </c>
      <c r="J452" s="101" t="inlineStr">
        <is>
          <t>0.00</t>
        </is>
      </c>
      <c r="K452" s="101" t="inlineStr">
        <is>
          <t>2.00</t>
        </is>
      </c>
      <c r="L452" s="101" t="inlineStr">
        <is>
          <t>5300</t>
        </is>
      </c>
      <c r="M452" s="185" t="n">
        <v>0.6860000000000001</v>
      </c>
      <c r="N452" s="101" t="inlineStr">
        <is>
          <t>P/E</t>
        </is>
      </c>
      <c r="O452" s="186" t="inlineStr">
        <is>
          <t>5300------------</t>
        </is>
      </c>
      <c r="P452" s="186" t="n">
        <v>0</v>
      </c>
      <c r="Q452" s="101" t="n"/>
      <c r="R452" s="101" t="inlineStr"/>
      <c r="S452" s="101" t="n"/>
      <c r="T452" s="186" t="n">
        <v>0</v>
      </c>
      <c r="U452" s="187" t="n">
        <v>0</v>
      </c>
      <c r="V452" s="186" t="e">
        <v>#N/A</v>
      </c>
      <c r="W452" s="192" t="inlineStr"/>
      <c r="X452" s="101" t="inlineStr"/>
      <c r="Y452" s="186" t="n">
        <v>0</v>
      </c>
      <c r="Z452" s="187" t="n">
        <v>0</v>
      </c>
      <c r="AA452" s="189" t="n"/>
      <c r="AB452" s="189" t="n"/>
    </row>
    <row r="453" ht="18" customHeight="1">
      <c r="A453" s="107" t="n">
        <v>450</v>
      </c>
      <c r="B453" s="143">
        <f>I453&amp;"x"&amp;J453</f>
        <v/>
      </c>
      <c r="C453" s="101" t="inlineStr">
        <is>
          <t>|0200220810|22.20|0.00|1.600|0.0005900NBC</t>
        </is>
      </c>
      <c r="D453" s="101" t="inlineStr">
        <is>
          <t>|0200220810|22.20|0.00|1.600|0.000</t>
        </is>
      </c>
      <c r="E453" s="101" t="inlineStr">
        <is>
          <t>TOYOTA||||||||||||</t>
        </is>
      </c>
      <c r="F453" s="101" t="inlineStr">
        <is>
          <t>STKM13A</t>
        </is>
      </c>
      <c r="G453" s="101" t="inlineStr">
        <is>
          <t>NBC</t>
        </is>
      </c>
      <c r="H453" s="101" t="inlineStr">
        <is>
          <t>P</t>
        </is>
      </c>
      <c r="I453" s="101" t="inlineStr">
        <is>
          <t>22.2</t>
        </is>
      </c>
      <c r="J453" s="101" t="inlineStr">
        <is>
          <t>0.00</t>
        </is>
      </c>
      <c r="K453" s="101" t="inlineStr">
        <is>
          <t>1.60</t>
        </is>
      </c>
      <c r="L453" s="101" t="inlineStr">
        <is>
          <t>5900</t>
        </is>
      </c>
      <c r="M453" s="185" t="n">
        <v>0.8129999999999999</v>
      </c>
      <c r="N453" s="101" t="inlineStr">
        <is>
          <t>P/E</t>
        </is>
      </c>
      <c r="O453" s="186" t="inlineStr">
        <is>
          <t>5900------------</t>
        </is>
      </c>
      <c r="P453" s="186" t="n">
        <v>0</v>
      </c>
      <c r="Q453" s="101" t="n"/>
      <c r="R453" s="101" t="inlineStr"/>
      <c r="S453" s="101" t="n"/>
      <c r="T453" s="186" t="n">
        <v>0</v>
      </c>
      <c r="U453" s="187" t="n">
        <v>0</v>
      </c>
      <c r="V453" s="186" t="e">
        <v>#N/A</v>
      </c>
      <c r="W453" s="192" t="inlineStr"/>
      <c r="X453" s="101" t="inlineStr"/>
      <c r="Y453" s="186" t="n">
        <v>0</v>
      </c>
      <c r="Z453" s="187" t="n">
        <v>0</v>
      </c>
      <c r="AA453" s="189" t="n"/>
      <c r="AB453" s="189" t="n"/>
    </row>
    <row r="454" ht="18" customHeight="1">
      <c r="A454" s="107" t="n">
        <v>451</v>
      </c>
      <c r="B454" s="143">
        <f>I454&amp;"x"&amp;J454</f>
        <v/>
      </c>
      <c r="C454" s="101" t="inlineStr">
        <is>
          <t>|0200220810|31.80|0.00|2.000|0.0006000NBC</t>
        </is>
      </c>
      <c r="D454" s="101" t="inlineStr">
        <is>
          <t>|0200220810|31.80|0.00|2.000|0.000</t>
        </is>
      </c>
      <c r="E454" s="101" t="inlineStr">
        <is>
          <t>TOYOTA||||||||||||</t>
        </is>
      </c>
      <c r="F454" s="101" t="inlineStr">
        <is>
          <t>STKM13A</t>
        </is>
      </c>
      <c r="G454" s="101" t="inlineStr">
        <is>
          <t>NBC</t>
        </is>
      </c>
      <c r="H454" s="101" t="inlineStr">
        <is>
          <t>P</t>
        </is>
      </c>
      <c r="I454" s="101" t="inlineStr">
        <is>
          <t>31.8</t>
        </is>
      </c>
      <c r="J454" s="101" t="inlineStr">
        <is>
          <t>0.00</t>
        </is>
      </c>
      <c r="K454" s="101" t="inlineStr">
        <is>
          <t>2.00</t>
        </is>
      </c>
      <c r="L454" s="101" t="inlineStr">
        <is>
          <t>6000</t>
        </is>
      </c>
      <c r="M454" s="185" t="n">
        <v>1.47</v>
      </c>
      <c r="N454" s="101" t="inlineStr">
        <is>
          <t>P/E</t>
        </is>
      </c>
      <c r="O454" s="186" t="inlineStr">
        <is>
          <t>6000------------</t>
        </is>
      </c>
      <c r="P454" s="186" t="n">
        <v>0</v>
      </c>
      <c r="Q454" s="101" t="n"/>
      <c r="R454" s="101" t="inlineStr"/>
      <c r="S454" s="101" t="n"/>
      <c r="T454" s="186" t="n">
        <v>0</v>
      </c>
      <c r="U454" s="187" t="n">
        <v>0</v>
      </c>
      <c r="V454" s="186" t="e">
        <v>#N/A</v>
      </c>
      <c r="W454" s="188" t="inlineStr"/>
      <c r="X454" s="101" t="inlineStr"/>
      <c r="Y454" s="186" t="n">
        <v>0</v>
      </c>
      <c r="Z454" s="187" t="n">
        <v>0</v>
      </c>
      <c r="AA454" s="189" t="n"/>
      <c r="AB454" s="189" t="n"/>
    </row>
    <row r="455" ht="18" customHeight="1">
      <c r="A455" s="107" t="n">
        <v>452</v>
      </c>
      <c r="B455" s="143">
        <f>I455&amp;"x"&amp;J455</f>
        <v/>
      </c>
      <c r="C455" s="101" t="inlineStr">
        <is>
          <t>|0200220810|22.20|0.00|1.600|0.0006400NBC</t>
        </is>
      </c>
      <c r="D455" s="101" t="inlineStr">
        <is>
          <t>|0200220810|22.20|0.00|1.600|0.000</t>
        </is>
      </c>
      <c r="E455" s="101" t="inlineStr">
        <is>
          <t>TOYOTA||||||||||||</t>
        </is>
      </c>
      <c r="F455" s="101" t="inlineStr">
        <is>
          <t>STKM13A</t>
        </is>
      </c>
      <c r="G455" s="101" t="inlineStr">
        <is>
          <t>NBC</t>
        </is>
      </c>
      <c r="H455" s="101" t="inlineStr">
        <is>
          <t>P</t>
        </is>
      </c>
      <c r="I455" s="101" t="inlineStr">
        <is>
          <t>22.2</t>
        </is>
      </c>
      <c r="J455" s="101" t="inlineStr">
        <is>
          <t>0.00</t>
        </is>
      </c>
      <c r="K455" s="101" t="inlineStr">
        <is>
          <t>1.60</t>
        </is>
      </c>
      <c r="L455" s="101" t="inlineStr">
        <is>
          <t>6400</t>
        </is>
      </c>
      <c r="M455" s="185" t="n">
        <v>0.8129999999999999</v>
      </c>
      <c r="N455" s="101" t="inlineStr">
        <is>
          <t>P/E</t>
        </is>
      </c>
      <c r="O455" s="186" t="inlineStr">
        <is>
          <t>6400------------</t>
        </is>
      </c>
      <c r="P455" s="186" t="n">
        <v>0</v>
      </c>
      <c r="Q455" s="101" t="n"/>
      <c r="R455" s="101" t="inlineStr"/>
      <c r="S455" s="101" t="n"/>
      <c r="T455" s="186" t="n">
        <v>0</v>
      </c>
      <c r="U455" s="187" t="n">
        <v>0</v>
      </c>
      <c r="V455" s="186" t="e">
        <v>#N/A</v>
      </c>
      <c r="W455" s="192" t="inlineStr"/>
      <c r="X455" s="101" t="inlineStr"/>
      <c r="Y455" s="186" t="n">
        <v>0</v>
      </c>
      <c r="Z455" s="187" t="n">
        <v>0</v>
      </c>
      <c r="AA455" s="189" t="n"/>
      <c r="AB455" s="189" t="n"/>
    </row>
    <row r="456" ht="18" customHeight="1">
      <c r="A456" s="107" t="n">
        <v>453</v>
      </c>
      <c r="B456" s="143">
        <f>I456&amp;"x"&amp;J456</f>
        <v/>
      </c>
      <c r="C456" s="101" t="inlineStr">
        <is>
          <t>|0200225926|48.60|0.00|3.500|0.0005195IBC</t>
        </is>
      </c>
      <c r="D456" s="101" t="inlineStr">
        <is>
          <t>|0200225926|48.60|0.00|3.500|0.000</t>
        </is>
      </c>
      <c r="E456" s="101" t="inlineStr">
        <is>
          <t>Mitsuboshi Forming VN||||||||||||</t>
        </is>
      </c>
      <c r="F456" s="101" t="inlineStr">
        <is>
          <t>STAM290GA</t>
        </is>
      </c>
      <c r="G456" s="101" t="inlineStr">
        <is>
          <t>IBC</t>
        </is>
      </c>
      <c r="H456" s="101" t="inlineStr">
        <is>
          <t>P</t>
        </is>
      </c>
      <c r="I456" s="101" t="inlineStr">
        <is>
          <t>48.6</t>
        </is>
      </c>
      <c r="J456" s="101" t="inlineStr">
        <is>
          <t>0.00</t>
        </is>
      </c>
      <c r="K456" s="101" t="inlineStr">
        <is>
          <t>3.50</t>
        </is>
      </c>
      <c r="L456" s="101" t="inlineStr">
        <is>
          <t>5195</t>
        </is>
      </c>
      <c r="M456" s="185" t="n">
        <v>3.893</v>
      </c>
      <c r="N456" s="101" t="inlineStr">
        <is>
          <t>P/E</t>
        </is>
      </c>
      <c r="O456" s="186" t="inlineStr">
        <is>
          <t>5195------------</t>
        </is>
      </c>
      <c r="P456" s="186" t="n">
        <v>0</v>
      </c>
      <c r="Q456" s="101" t="n"/>
      <c r="R456" s="101" t="inlineStr"/>
      <c r="S456" s="101" t="n"/>
      <c r="T456" s="186" t="n">
        <v>0</v>
      </c>
      <c r="U456" s="187" t="n">
        <v>0</v>
      </c>
      <c r="V456" s="186" t="e">
        <v>#N/A</v>
      </c>
      <c r="W456" s="192" t="inlineStr"/>
      <c r="X456" s="101" t="inlineStr"/>
      <c r="Y456" s="186" t="n">
        <v>0</v>
      </c>
      <c r="Z456" s="187" t="n">
        <v>0</v>
      </c>
      <c r="AA456" s="189" t="n"/>
      <c r="AB456" s="189" t="n"/>
    </row>
    <row r="457" ht="18" customHeight="1">
      <c r="A457" s="107" t="n">
        <v>454</v>
      </c>
      <c r="B457" s="143">
        <f>I457&amp;"x"&amp;J457</f>
        <v/>
      </c>
      <c r="C457" s="101" t="inlineStr">
        <is>
          <t>|0200225926|48.60|0.00|3.500|0.0005300IBC</t>
        </is>
      </c>
      <c r="D457" s="101" t="inlineStr">
        <is>
          <t>|0200225926|48.60|0.00|3.500|0.000</t>
        </is>
      </c>
      <c r="E457" s="101" t="inlineStr">
        <is>
          <t>Mitsuboshi Forming VN||||||||||||</t>
        </is>
      </c>
      <c r="F457" s="101" t="inlineStr">
        <is>
          <t>STAM290GA</t>
        </is>
      </c>
      <c r="G457" s="101" t="inlineStr">
        <is>
          <t>IBC</t>
        </is>
      </c>
      <c r="H457" s="101" t="inlineStr">
        <is>
          <t>P</t>
        </is>
      </c>
      <c r="I457" s="101" t="inlineStr">
        <is>
          <t>48.6</t>
        </is>
      </c>
      <c r="J457" s="101" t="inlineStr">
        <is>
          <t>0.00</t>
        </is>
      </c>
      <c r="K457" s="101" t="inlineStr">
        <is>
          <t>3.50</t>
        </is>
      </c>
      <c r="L457" s="101" t="inlineStr">
        <is>
          <t>5300</t>
        </is>
      </c>
      <c r="M457" s="185" t="n">
        <v>3.893</v>
      </c>
      <c r="N457" s="101" t="inlineStr">
        <is>
          <t>P/E</t>
        </is>
      </c>
      <c r="O457" s="186" t="inlineStr">
        <is>
          <t>5300------------</t>
        </is>
      </c>
      <c r="P457" s="186" t="n">
        <v>0</v>
      </c>
      <c r="Q457" s="101" t="n"/>
      <c r="R457" s="101" t="inlineStr"/>
      <c r="S457" s="101" t="n"/>
      <c r="T457" s="186" t="n">
        <v>0</v>
      </c>
      <c r="U457" s="187" t="n">
        <v>0</v>
      </c>
      <c r="V457" s="186" t="e">
        <v>#N/A</v>
      </c>
      <c r="W457" s="192" t="inlineStr"/>
      <c r="X457" s="101" t="inlineStr"/>
      <c r="Y457" s="186" t="n">
        <v>0</v>
      </c>
      <c r="Z457" s="187" t="n">
        <v>0</v>
      </c>
      <c r="AA457" s="189" t="n"/>
      <c r="AB457" s="189" t="n"/>
    </row>
    <row r="458" ht="18" customHeight="1">
      <c r="A458" s="107" t="n">
        <v>455</v>
      </c>
      <c r="B458" s="143">
        <f>I458&amp;"x"&amp;J458</f>
        <v/>
      </c>
      <c r="C458" s="101" t="inlineStr">
        <is>
          <t>|0200226010|42.70|0.00|3.200|0.0005070NBC</t>
        </is>
      </c>
      <c r="D458" s="101" t="inlineStr">
        <is>
          <t>|0200226010|42.70|0.00|3.200|0.000</t>
        </is>
      </c>
      <c r="E458" s="101" t="inlineStr">
        <is>
          <t>Mitsuboshi Forming VN||||||||||||</t>
        </is>
      </c>
      <c r="F458" s="101" t="inlineStr">
        <is>
          <t>STAM390G</t>
        </is>
      </c>
      <c r="G458" s="101" t="inlineStr">
        <is>
          <t>NBC</t>
        </is>
      </c>
      <c r="H458" s="101" t="inlineStr">
        <is>
          <t>P</t>
        </is>
      </c>
      <c r="I458" s="101" t="inlineStr">
        <is>
          <t>42.7</t>
        </is>
      </c>
      <c r="J458" s="101" t="inlineStr">
        <is>
          <t>0.00</t>
        </is>
      </c>
      <c r="K458" s="101" t="inlineStr">
        <is>
          <t>3.20</t>
        </is>
      </c>
      <c r="L458" s="101" t="inlineStr">
        <is>
          <t>5070</t>
        </is>
      </c>
      <c r="M458" s="185" t="n">
        <v>3.117</v>
      </c>
      <c r="N458" s="101" t="inlineStr">
        <is>
          <t>P/E</t>
        </is>
      </c>
      <c r="O458" s="186" t="inlineStr">
        <is>
          <t>5070------------</t>
        </is>
      </c>
      <c r="P458" s="186" t="n">
        <v>0</v>
      </c>
      <c r="Q458" s="101" t="n"/>
      <c r="R458" s="101" t="inlineStr"/>
      <c r="S458" s="101" t="n"/>
      <c r="T458" s="186" t="n">
        <v>0</v>
      </c>
      <c r="U458" s="187" t="n">
        <v>0</v>
      </c>
      <c r="V458" s="186" t="e">
        <v>#N/A</v>
      </c>
      <c r="W458" s="188" t="inlineStr"/>
      <c r="X458" s="101" t="inlineStr"/>
      <c r="Y458" s="186" t="n">
        <v>0</v>
      </c>
      <c r="Z458" s="187" t="n">
        <v>0</v>
      </c>
      <c r="AA458" s="189" t="n"/>
      <c r="AB458" s="189" t="n"/>
    </row>
    <row r="459" ht="18" customHeight="1">
      <c r="A459" s="107" t="n">
        <v>456</v>
      </c>
      <c r="B459" s="143">
        <f>I459&amp;"x"&amp;J459</f>
        <v/>
      </c>
      <c r="C459" s="101" t="inlineStr">
        <is>
          <t>|0200220139|28.60|0.00|2.000|0.0006172NBC</t>
        </is>
      </c>
      <c r="D459" s="101" t="inlineStr">
        <is>
          <t>|0200220139|28.60|0.00|2.000|0.000</t>
        </is>
      </c>
      <c r="E459" s="101" t="inlineStr">
        <is>
          <t>THANH DAT||||||||||||</t>
        </is>
      </c>
      <c r="F459" s="101" t="inlineStr">
        <is>
          <t>STKM11A</t>
        </is>
      </c>
      <c r="G459" s="101" t="inlineStr">
        <is>
          <t>NBC</t>
        </is>
      </c>
      <c r="H459" s="101" t="inlineStr">
        <is>
          <t>P</t>
        </is>
      </c>
      <c r="I459" s="101" t="inlineStr">
        <is>
          <t>28.6</t>
        </is>
      </c>
      <c r="J459" s="101" t="inlineStr">
        <is>
          <t>0.00</t>
        </is>
      </c>
      <c r="K459" s="101" t="inlineStr">
        <is>
          <t>2.00</t>
        </is>
      </c>
      <c r="L459" s="101" t="inlineStr">
        <is>
          <t>6172</t>
        </is>
      </c>
      <c r="M459" s="185" t="n">
        <v>1.312</v>
      </c>
      <c r="N459" s="101" t="inlineStr">
        <is>
          <t>C</t>
        </is>
      </c>
      <c r="O459" s="186" t="inlineStr">
        <is>
          <t>150------------</t>
        </is>
      </c>
      <c r="P459" s="186" t="n">
        <v>0</v>
      </c>
      <c r="Q459" s="101" t="n"/>
      <c r="R459" s="101" t="inlineStr"/>
      <c r="S459" s="101" t="n"/>
      <c r="T459" s="186" t="n">
        <v>0</v>
      </c>
      <c r="U459" s="187" t="n">
        <v>0</v>
      </c>
      <c r="V459" s="186" t="e">
        <v>#N/A</v>
      </c>
      <c r="W459" s="188" t="inlineStr"/>
      <c r="X459" s="101" t="inlineStr"/>
      <c r="Y459" s="186" t="n">
        <v>0</v>
      </c>
      <c r="Z459" s="187" t="n">
        <v>0</v>
      </c>
      <c r="AA459" s="189" t="n"/>
      <c r="AB459" s="189" t="n"/>
    </row>
    <row r="460" ht="18" customHeight="1">
      <c r="A460" s="107" t="n">
        <v>457</v>
      </c>
      <c r="B460" s="143">
        <f>I460&amp;"x"&amp;J460</f>
        <v/>
      </c>
      <c r="C460" s="101" t="inlineStr">
        <is>
          <t>|0200226339|40.00|20.00|2.300|0.0005408NBC</t>
        </is>
      </c>
      <c r="D460" s="101" t="inlineStr">
        <is>
          <t>|0200226339|40.00|20.00|2.300|0.000</t>
        </is>
      </c>
      <c r="E460" s="101" t="inlineStr">
        <is>
          <t>THANH DAT|THANH DAT|||||||||||</t>
        </is>
      </c>
      <c r="F460" s="101" t="inlineStr">
        <is>
          <t>STKMRR290</t>
        </is>
      </c>
      <c r="G460" s="101" t="inlineStr">
        <is>
          <t>NBC</t>
        </is>
      </c>
      <c r="H460" s="101" t="inlineStr">
        <is>
          <t>P</t>
        </is>
      </c>
      <c r="I460" s="101" t="inlineStr">
        <is>
          <t>40.0</t>
        </is>
      </c>
      <c r="J460" s="101" t="inlineStr">
        <is>
          <t>20.0</t>
        </is>
      </c>
      <c r="K460" s="101" t="inlineStr">
        <is>
          <t>2.30</t>
        </is>
      </c>
      <c r="L460" s="101" t="inlineStr">
        <is>
          <t>5408</t>
        </is>
      </c>
      <c r="M460" s="185" t="n">
        <v>2.031</v>
      </c>
      <c r="N460" s="101" t="inlineStr">
        <is>
          <t>C</t>
        </is>
      </c>
      <c r="O460" s="186" t="inlineStr">
        <is>
          <t>220-450-----------</t>
        </is>
      </c>
      <c r="P460" s="186" t="n">
        <v>0</v>
      </c>
      <c r="Q460" s="101" t="n"/>
      <c r="R460" s="101" t="inlineStr"/>
      <c r="S460" s="101" t="n"/>
      <c r="T460" s="186" t="n">
        <v>0</v>
      </c>
      <c r="U460" s="187" t="n">
        <v>0</v>
      </c>
      <c r="V460" s="186" t="e">
        <v>#N/A</v>
      </c>
      <c r="W460" s="188" t="inlineStr"/>
      <c r="X460" s="101" t="inlineStr"/>
      <c r="Y460" s="186" t="n">
        <v>0</v>
      </c>
      <c r="Z460" s="187" t="n">
        <v>0</v>
      </c>
      <c r="AA460" s="189" t="n"/>
      <c r="AB460" s="189" t="n"/>
    </row>
    <row r="461" ht="18" customHeight="1">
      <c r="A461" s="107" t="n">
        <v>458</v>
      </c>
      <c r="B461" s="143">
        <f>I461&amp;"x"&amp;J461</f>
        <v/>
      </c>
      <c r="C461" s="101" t="inlineStr">
        <is>
          <t>|0200226010|34.00|0.00|2.000|0.0006299NBC</t>
        </is>
      </c>
      <c r="D461" s="101" t="inlineStr">
        <is>
          <t>|0200226010|34.00|0.00|2.000|0.000</t>
        </is>
      </c>
      <c r="E461" s="101" t="inlineStr">
        <is>
          <t>THANH DAT||||||||||||</t>
        </is>
      </c>
      <c r="F461" s="101" t="inlineStr">
        <is>
          <t>STAM390G</t>
        </is>
      </c>
      <c r="G461" s="101" t="inlineStr">
        <is>
          <t>NBC</t>
        </is>
      </c>
      <c r="H461" s="101" t="inlineStr">
        <is>
          <t>P</t>
        </is>
      </c>
      <c r="I461" s="101" t="inlineStr">
        <is>
          <t>34.0</t>
        </is>
      </c>
      <c r="J461" s="101" t="inlineStr">
        <is>
          <t>0.00</t>
        </is>
      </c>
      <c r="K461" s="101" t="inlineStr">
        <is>
          <t>2.00</t>
        </is>
      </c>
      <c r="L461" s="101" t="inlineStr">
        <is>
          <t>6299</t>
        </is>
      </c>
      <c r="M461" s="185" t="n">
        <v>1.578</v>
      </c>
      <c r="N461" s="101" t="inlineStr">
        <is>
          <t>C</t>
        </is>
      </c>
      <c r="O461" s="186" t="inlineStr">
        <is>
          <t>229------------</t>
        </is>
      </c>
      <c r="P461" s="186" t="n">
        <v>0</v>
      </c>
      <c r="Q461" s="101" t="n"/>
      <c r="R461" s="101" t="inlineStr"/>
      <c r="S461" s="101" t="n"/>
      <c r="T461" s="186" t="n">
        <v>0</v>
      </c>
      <c r="U461" s="187" t="n">
        <v>0</v>
      </c>
      <c r="V461" s="186" t="e">
        <v>#N/A</v>
      </c>
      <c r="W461" s="188" t="inlineStr"/>
      <c r="X461" s="101" t="inlineStr"/>
      <c r="Y461" s="145" t="n">
        <v>0</v>
      </c>
      <c r="Z461" s="187" t="n">
        <v>0</v>
      </c>
      <c r="AA461" s="189" t="n"/>
      <c r="AB461" s="189" t="n"/>
    </row>
    <row r="462" ht="18" customHeight="1">
      <c r="A462" s="107" t="n">
        <v>459</v>
      </c>
      <c r="B462" s="143">
        <f>I462&amp;"x"&amp;J462</f>
        <v/>
      </c>
      <c r="C462" s="101" t="inlineStr">
        <is>
          <t>|0200226010|25.40|0.00|2.600|0.0005100NBC</t>
        </is>
      </c>
      <c r="D462" s="101" t="inlineStr">
        <is>
          <t>|0200226010|25.40|0.00|2.600|0.000</t>
        </is>
      </c>
      <c r="E462" s="101" t="inlineStr">
        <is>
          <t>THANH DAT||||||||||||</t>
        </is>
      </c>
      <c r="F462" s="101" t="inlineStr">
        <is>
          <t>STAM390G</t>
        </is>
      </c>
      <c r="G462" s="101" t="inlineStr">
        <is>
          <t>NBC</t>
        </is>
      </c>
      <c r="H462" s="101" t="inlineStr">
        <is>
          <t>P</t>
        </is>
      </c>
      <c r="I462" s="101" t="inlineStr">
        <is>
          <t>25.4</t>
        </is>
      </c>
      <c r="J462" s="101" t="inlineStr">
        <is>
          <t>0.00</t>
        </is>
      </c>
      <c r="K462" s="101" t="inlineStr">
        <is>
          <t>2.60</t>
        </is>
      </c>
      <c r="L462" s="101" t="inlineStr">
        <is>
          <t>5100</t>
        </is>
      </c>
      <c r="M462" s="185" t="n">
        <v>1.462</v>
      </c>
      <c r="N462" s="101" t="inlineStr">
        <is>
          <t>C</t>
        </is>
      </c>
      <c r="O462" s="101" t="inlineStr">
        <is>
          <t>275------------</t>
        </is>
      </c>
      <c r="P462" s="186" t="n">
        <v>0</v>
      </c>
      <c r="Q462" s="101" t="n"/>
      <c r="R462" s="101" t="inlineStr"/>
      <c r="S462" s="101" t="n"/>
      <c r="T462" s="186" t="n">
        <v>0</v>
      </c>
      <c r="U462" s="186" t="n">
        <v>0</v>
      </c>
      <c r="V462" s="186" t="e">
        <v>#N/A</v>
      </c>
      <c r="W462" s="188" t="inlineStr"/>
      <c r="X462" s="101" t="inlineStr"/>
      <c r="Y462" s="186" t="n">
        <v>0</v>
      </c>
      <c r="Z462" s="186" t="n">
        <v>0</v>
      </c>
      <c r="AA462" s="189" t="n"/>
      <c r="AB462" s="189" t="n"/>
    </row>
    <row r="463" ht="18" customHeight="1">
      <c r="A463" s="107" t="n">
        <v>460</v>
      </c>
      <c r="B463" s="143">
        <f>I463&amp;"x"&amp;J463</f>
        <v/>
      </c>
      <c r="C463" s="101" t="inlineStr">
        <is>
          <t>|0200226010|28.60|0.00|3.200|0.0005925NBC</t>
        </is>
      </c>
      <c r="D463" s="101" t="inlineStr">
        <is>
          <t>|0200226010|28.60|0.00|3.200|0.000</t>
        </is>
      </c>
      <c r="E463" s="101" t="inlineStr">
        <is>
          <t>THANH DAT||||||||||||</t>
        </is>
      </c>
      <c r="F463" s="101" t="inlineStr">
        <is>
          <t>STAM390G</t>
        </is>
      </c>
      <c r="G463" s="101" t="inlineStr">
        <is>
          <t>NBC</t>
        </is>
      </c>
      <c r="H463" s="101" t="inlineStr">
        <is>
          <t>P</t>
        </is>
      </c>
      <c r="I463" s="101" t="inlineStr">
        <is>
          <t>28.6</t>
        </is>
      </c>
      <c r="J463" s="101" t="inlineStr">
        <is>
          <t>0.00</t>
        </is>
      </c>
      <c r="K463" s="101" t="inlineStr">
        <is>
          <t>3.20</t>
        </is>
      </c>
      <c r="L463" s="101" t="inlineStr">
        <is>
          <t>5925</t>
        </is>
      </c>
      <c r="M463" s="185" t="n">
        <v>2.004</v>
      </c>
      <c r="N463" s="101" t="inlineStr">
        <is>
          <t>C</t>
        </is>
      </c>
      <c r="O463" s="186" t="inlineStr">
        <is>
          <t>306.5------------</t>
        </is>
      </c>
      <c r="P463" s="186" t="n">
        <v>0</v>
      </c>
      <c r="Q463" s="101" t="n"/>
      <c r="R463" s="101" t="inlineStr"/>
      <c r="S463" s="101" t="n"/>
      <c r="T463" s="186" t="n">
        <v>0</v>
      </c>
      <c r="U463" s="187" t="n">
        <v>0</v>
      </c>
      <c r="V463" s="186" t="e">
        <v>#N/A</v>
      </c>
      <c r="W463" s="188" t="inlineStr"/>
      <c r="X463" s="101" t="inlineStr"/>
      <c r="Y463" s="186" t="n">
        <v>0</v>
      </c>
      <c r="Z463" s="187" t="n">
        <v>0</v>
      </c>
      <c r="AA463" s="189" t="n"/>
      <c r="AB463" s="189" t="n"/>
    </row>
    <row r="464" ht="18" customHeight="1">
      <c r="A464" s="107" t="n">
        <v>461</v>
      </c>
      <c r="B464" s="143">
        <f>I464&amp;"x"&amp;J464</f>
        <v/>
      </c>
      <c r="C464" s="101" t="inlineStr">
        <is>
          <t>|0200220810|48.60|0.00|2.600|0.0006115NBC</t>
        </is>
      </c>
      <c r="D464" s="101" t="inlineStr">
        <is>
          <t>|0200220810|48.60|0.00|2.600|0.000</t>
        </is>
      </c>
      <c r="E464" s="101" t="inlineStr">
        <is>
          <t>THANH DAT||||||||||||</t>
        </is>
      </c>
      <c r="F464" s="101" t="inlineStr">
        <is>
          <t>STKM13A</t>
        </is>
      </c>
      <c r="G464" s="101" t="inlineStr">
        <is>
          <t>NBC</t>
        </is>
      </c>
      <c r="H464" s="101" t="inlineStr">
        <is>
          <t>P</t>
        </is>
      </c>
      <c r="I464" s="101" t="inlineStr">
        <is>
          <t>48.6</t>
        </is>
      </c>
      <c r="J464" s="101" t="inlineStr">
        <is>
          <t>0.00</t>
        </is>
      </c>
      <c r="K464" s="101" t="inlineStr">
        <is>
          <t>2.60</t>
        </is>
      </c>
      <c r="L464" s="101" t="inlineStr">
        <is>
          <t>6115</t>
        </is>
      </c>
      <c r="M464" s="185" t="n">
        <v>2.949</v>
      </c>
      <c r="N464" s="101" t="inlineStr">
        <is>
          <t>C</t>
        </is>
      </c>
      <c r="O464" s="186" t="inlineStr">
        <is>
          <t>563------------</t>
        </is>
      </c>
      <c r="P464" s="186" t="n">
        <v>0</v>
      </c>
      <c r="Q464" s="101" t="n"/>
      <c r="R464" s="101" t="inlineStr"/>
      <c r="S464" s="101" t="n"/>
      <c r="T464" s="186" t="n">
        <v>0</v>
      </c>
      <c r="U464" s="187" t="n">
        <v>0</v>
      </c>
      <c r="V464" s="186" t="e">
        <v>#N/A</v>
      </c>
      <c r="W464" s="188" t="inlineStr"/>
      <c r="X464" s="101" t="inlineStr"/>
      <c r="Y464" s="186" t="n">
        <v>0</v>
      </c>
      <c r="Z464" s="187" t="n">
        <v>0</v>
      </c>
      <c r="AA464" s="189" t="n"/>
      <c r="AB464" s="189" t="n"/>
    </row>
    <row r="465" ht="18" customHeight="1">
      <c r="A465" s="107" t="n">
        <v>462</v>
      </c>
      <c r="B465" s="143">
        <f>I465&amp;"x"&amp;J465</f>
        <v/>
      </c>
      <c r="C465" s="101" t="inlineStr">
        <is>
          <t>|0200230120|22.20|0.00|1.200|0.0006002NBC</t>
        </is>
      </c>
      <c r="D465" s="101" t="inlineStr">
        <is>
          <t>|0200230120|22.20|0.00|1.200|0.000</t>
        </is>
      </c>
      <c r="E465" s="101" t="inlineStr">
        <is>
          <t>THANH DAT||||||||||||</t>
        </is>
      </c>
      <c r="F465" s="101" t="inlineStr">
        <is>
          <t>STKM11A</t>
        </is>
      </c>
      <c r="G465" s="101" t="inlineStr">
        <is>
          <t>NBC</t>
        </is>
      </c>
      <c r="H465" s="101" t="inlineStr">
        <is>
          <t>C</t>
        </is>
      </c>
      <c r="I465" s="101" t="inlineStr">
        <is>
          <t>22.2</t>
        </is>
      </c>
      <c r="J465" s="101" t="inlineStr">
        <is>
          <t>0.00</t>
        </is>
      </c>
      <c r="K465" s="101" t="inlineStr">
        <is>
          <t>1.20</t>
        </is>
      </c>
      <c r="L465" s="101" t="inlineStr">
        <is>
          <t>6002</t>
        </is>
      </c>
      <c r="M465" s="185" t="n">
        <v>0.621</v>
      </c>
      <c r="N465" s="101" t="inlineStr">
        <is>
          <t>C</t>
        </is>
      </c>
      <c r="O465" s="186" t="inlineStr">
        <is>
          <t>845------------</t>
        </is>
      </c>
      <c r="P465" s="186" t="n">
        <v>0</v>
      </c>
      <c r="Q465" s="101" t="n"/>
      <c r="R465" s="101" t="inlineStr"/>
      <c r="S465" s="101" t="n"/>
      <c r="T465" s="186" t="n">
        <v>0</v>
      </c>
      <c r="U465" s="187" t="n">
        <v>0</v>
      </c>
      <c r="V465" s="186" t="e">
        <v>#N/A</v>
      </c>
      <c r="W465" s="192" t="inlineStr"/>
      <c r="X465" s="101" t="inlineStr"/>
      <c r="Y465" s="186" t="n">
        <v>0</v>
      </c>
      <c r="Z465" s="187" t="n">
        <v>0</v>
      </c>
      <c r="AA465" s="189" t="n"/>
      <c r="AB465" s="189" t="n"/>
    </row>
    <row r="466" ht="18" customHeight="1">
      <c r="A466" s="107" t="n">
        <v>463</v>
      </c>
      <c r="B466" s="143">
        <f>I466&amp;"x"&amp;J466</f>
        <v/>
      </c>
      <c r="C466" s="101" t="inlineStr">
        <is>
          <t>|0200220139|38.10|0.00|2.000|0.0005219NBC</t>
        </is>
      </c>
      <c r="D466" s="101" t="inlineStr">
        <is>
          <t>|0200220139|38.10|0.00|2.000|0.000</t>
        </is>
      </c>
      <c r="E466" s="101" t="inlineStr">
        <is>
          <t>THANH DAT|Vinfast|||||||||||</t>
        </is>
      </c>
      <c r="F466" s="101" t="inlineStr">
        <is>
          <t>STKM11A</t>
        </is>
      </c>
      <c r="G466" s="101" t="inlineStr">
        <is>
          <t>NBC</t>
        </is>
      </c>
      <c r="H466" s="101" t="inlineStr">
        <is>
          <t>P</t>
        </is>
      </c>
      <c r="I466" s="101" t="inlineStr">
        <is>
          <t>38.1</t>
        </is>
      </c>
      <c r="J466" s="101" t="inlineStr">
        <is>
          <t>0.00</t>
        </is>
      </c>
      <c r="K466" s="101" t="inlineStr">
        <is>
          <t>2.00</t>
        </is>
      </c>
      <c r="L466" s="101" t="inlineStr">
        <is>
          <t>5219</t>
        </is>
      </c>
      <c r="M466" s="185" t="n">
        <v>1.78</v>
      </c>
      <c r="N466" s="101" t="inlineStr">
        <is>
          <t>C</t>
        </is>
      </c>
      <c r="O466" s="186" t="inlineStr">
        <is>
          <t>1292-1500-----------</t>
        </is>
      </c>
      <c r="P466" s="186" t="n">
        <v>0</v>
      </c>
      <c r="Q466" s="101" t="n"/>
      <c r="R466" s="101" t="inlineStr"/>
      <c r="S466" s="101" t="n"/>
      <c r="T466" s="186" t="n">
        <v>0</v>
      </c>
      <c r="U466" s="187" t="n">
        <v>0</v>
      </c>
      <c r="V466" s="186" t="e">
        <v>#N/A</v>
      </c>
      <c r="W466" s="192" t="inlineStr"/>
      <c r="X466" s="101" t="inlineStr"/>
      <c r="Y466" s="186" t="n">
        <v>0</v>
      </c>
      <c r="Z466" s="187" t="n">
        <v>0</v>
      </c>
      <c r="AA466" s="189" t="n"/>
      <c r="AB466" s="189" t="n"/>
    </row>
    <row r="467" ht="18" customHeight="1">
      <c r="A467" s="107" t="n">
        <v>464</v>
      </c>
      <c r="B467" s="143">
        <f>I467&amp;"x"&amp;J467</f>
        <v/>
      </c>
      <c r="C467" s="101" t="inlineStr">
        <is>
          <t>|0200226010|22.20|0.00|2.000|0.0005500NBC</t>
        </is>
      </c>
      <c r="D467" s="101" t="inlineStr">
        <is>
          <t>|0200226010|22.20|0.00|2.000|0.000</t>
        </is>
      </c>
      <c r="E467" s="101" t="inlineStr">
        <is>
          <t>LAM SƠN||||||||||||</t>
        </is>
      </c>
      <c r="F467" s="101" t="inlineStr">
        <is>
          <t>STAM390G</t>
        </is>
      </c>
      <c r="G467" s="101" t="inlineStr">
        <is>
          <t>NBC</t>
        </is>
      </c>
      <c r="H467" s="101" t="inlineStr">
        <is>
          <t>P</t>
        </is>
      </c>
      <c r="I467" s="101" t="inlineStr">
        <is>
          <t>22.2</t>
        </is>
      </c>
      <c r="J467" s="101" t="inlineStr">
        <is>
          <t>0.00</t>
        </is>
      </c>
      <c r="K467" s="101" t="inlineStr">
        <is>
          <t>2.00</t>
        </is>
      </c>
      <c r="L467" s="101" t="inlineStr">
        <is>
          <t>5500</t>
        </is>
      </c>
      <c r="M467" s="185" t="n">
        <v>0.996</v>
      </c>
      <c r="N467" s="101" t="inlineStr">
        <is>
          <t>P/E</t>
        </is>
      </c>
      <c r="O467" s="186" t="inlineStr">
        <is>
          <t>5500------------</t>
        </is>
      </c>
      <c r="P467" s="186" t="n">
        <v>0</v>
      </c>
      <c r="Q467" s="101" t="n"/>
      <c r="R467" s="101" t="inlineStr"/>
      <c r="S467" s="101" t="n"/>
      <c r="T467" s="186" t="n">
        <v>0</v>
      </c>
      <c r="U467" s="187" t="n">
        <v>0</v>
      </c>
      <c r="V467" s="186" t="e">
        <v>#N/A</v>
      </c>
      <c r="W467" s="192" t="inlineStr"/>
      <c r="X467" s="101" t="inlineStr"/>
      <c r="Y467" s="186" t="n">
        <v>0</v>
      </c>
      <c r="Z467" s="187" t="n">
        <v>0</v>
      </c>
      <c r="AA467" s="189" t="n"/>
      <c r="AB467" s="189" t="n"/>
    </row>
    <row r="468" ht="18" customHeight="1">
      <c r="A468" s="107" t="n">
        <v>465</v>
      </c>
      <c r="B468" s="143">
        <f>I468&amp;"x"&amp;J468</f>
        <v/>
      </c>
      <c r="C468" s="101" t="inlineStr">
        <is>
          <t>|0200220139|19.10|0.00|2.000|0.0005680NBC</t>
        </is>
      </c>
      <c r="D468" s="101" t="inlineStr">
        <is>
          <t>|0200220139|19.10|0.00|2.000|0.000</t>
        </is>
      </c>
      <c r="E468" s="101" t="inlineStr">
        <is>
          <t>LAM SƠN||||||||||||</t>
        </is>
      </c>
      <c r="F468" s="101" t="inlineStr">
        <is>
          <t>STKM11A</t>
        </is>
      </c>
      <c r="G468" s="101" t="inlineStr">
        <is>
          <t>NBC</t>
        </is>
      </c>
      <c r="H468" s="101" t="inlineStr">
        <is>
          <t>P</t>
        </is>
      </c>
      <c r="I468" s="101" t="inlineStr">
        <is>
          <t>19.1</t>
        </is>
      </c>
      <c r="J468" s="101" t="inlineStr">
        <is>
          <t>0.00</t>
        </is>
      </c>
      <c r="K468" s="101" t="inlineStr">
        <is>
          <t>2.00</t>
        </is>
      </c>
      <c r="L468" s="101" t="inlineStr">
        <is>
          <t>5680</t>
        </is>
      </c>
      <c r="M468" s="185" t="n">
        <v>0.843</v>
      </c>
      <c r="N468" s="101" t="inlineStr">
        <is>
          <t>P/E</t>
        </is>
      </c>
      <c r="O468" s="186" t="inlineStr">
        <is>
          <t>5680------------</t>
        </is>
      </c>
      <c r="P468" s="186" t="n">
        <v>0</v>
      </c>
      <c r="Q468" s="101" t="n"/>
      <c r="R468" s="101" t="inlineStr"/>
      <c r="S468" s="101" t="n"/>
      <c r="T468" s="186" t="n">
        <v>0</v>
      </c>
      <c r="U468" s="187" t="n">
        <v>0</v>
      </c>
      <c r="V468" s="186" t="e">
        <v>#N/A</v>
      </c>
      <c r="W468" s="192" t="inlineStr"/>
      <c r="X468" s="101" t="inlineStr"/>
      <c r="Y468" s="186" t="n">
        <v>0</v>
      </c>
      <c r="Z468" s="187" t="n">
        <v>0</v>
      </c>
      <c r="AA468" s="189" t="n"/>
      <c r="AB468" s="189" t="n"/>
    </row>
    <row r="469" ht="18" customHeight="1">
      <c r="A469" s="107" t="n">
        <v>466</v>
      </c>
      <c r="B469" s="143">
        <f>I469&amp;"x"&amp;J469</f>
        <v/>
      </c>
      <c r="C469" s="101" t="inlineStr">
        <is>
          <t>|0200220139|31.80|0.00|2.000|0.0006073NBC</t>
        </is>
      </c>
      <c r="D469" s="101" t="inlineStr">
        <is>
          <t>|0200220139|31.80|0.00|2.000|0.000</t>
        </is>
      </c>
      <c r="E469" s="101" t="inlineStr">
        <is>
          <t>||||||||||||</t>
        </is>
      </c>
      <c r="F469" s="101" t="inlineStr">
        <is>
          <t>STKM11A</t>
        </is>
      </c>
      <c r="G469" s="101" t="inlineStr">
        <is>
          <t>NBC</t>
        </is>
      </c>
      <c r="H469" s="101" t="inlineStr">
        <is>
          <t>P</t>
        </is>
      </c>
      <c r="I469" s="101" t="inlineStr">
        <is>
          <t>31.8</t>
        </is>
      </c>
      <c r="J469" s="101" t="inlineStr">
        <is>
          <t>0.00</t>
        </is>
      </c>
      <c r="K469" s="101" t="inlineStr">
        <is>
          <t>2.00</t>
        </is>
      </c>
      <c r="L469" s="101" t="inlineStr">
        <is>
          <t>6073</t>
        </is>
      </c>
      <c r="M469" s="185" t="n">
        <v>1.47</v>
      </c>
      <c r="N469" s="101" t="inlineStr">
        <is>
          <t>C</t>
        </is>
      </c>
      <c r="O469" s="186" t="inlineStr">
        <is>
          <t>400------------</t>
        </is>
      </c>
      <c r="P469" s="186" t="n">
        <v>0</v>
      </c>
      <c r="Q469" s="101" t="n"/>
      <c r="R469" s="101" t="inlineStr"/>
      <c r="S469" s="101" t="n"/>
      <c r="T469" s="186" t="n">
        <v>0</v>
      </c>
      <c r="U469" s="187" t="n">
        <v>0</v>
      </c>
      <c r="V469" s="186" t="e">
        <v>#N/A</v>
      </c>
      <c r="W469" s="192" t="inlineStr"/>
      <c r="X469" s="101" t="inlineStr"/>
      <c r="Y469" s="186" t="n">
        <v>0</v>
      </c>
      <c r="Z469" s="187" t="n">
        <v>0</v>
      </c>
      <c r="AA469" s="189" t="n"/>
      <c r="AB469" s="189" t="n"/>
    </row>
    <row r="470" ht="18" customHeight="1">
      <c r="A470" s="107" t="n">
        <v>467</v>
      </c>
      <c r="B470" s="143">
        <f>I470&amp;"x"&amp;J470</f>
        <v/>
      </c>
      <c r="C470" s="101" t="inlineStr">
        <is>
          <t>|0200220139|22.20|0.00|2.000|0.0005857NBC</t>
        </is>
      </c>
      <c r="D470" s="101" t="inlineStr">
        <is>
          <t>|0200220139|22.20|0.00|2.000|0.000</t>
        </is>
      </c>
      <c r="E470" s="101" t="inlineStr">
        <is>
          <t>||||||||||||</t>
        </is>
      </c>
      <c r="F470" s="101" t="inlineStr">
        <is>
          <t>STKM11A</t>
        </is>
      </c>
      <c r="G470" s="101" t="inlineStr">
        <is>
          <t>NBC</t>
        </is>
      </c>
      <c r="H470" s="101" t="inlineStr">
        <is>
          <t>P</t>
        </is>
      </c>
      <c r="I470" s="101" t="inlineStr">
        <is>
          <t>22.2</t>
        </is>
      </c>
      <c r="J470" s="101" t="inlineStr">
        <is>
          <t>0.00</t>
        </is>
      </c>
      <c r="K470" s="101" t="inlineStr">
        <is>
          <t>2.00</t>
        </is>
      </c>
      <c r="L470" s="101" t="inlineStr">
        <is>
          <t>5857</t>
        </is>
      </c>
      <c r="M470" s="185" t="n">
        <v>0.996</v>
      </c>
      <c r="N470" s="101" t="inlineStr">
        <is>
          <t>C</t>
        </is>
      </c>
      <c r="O470" s="186" t="inlineStr">
        <is>
          <t>445.2------------</t>
        </is>
      </c>
      <c r="P470" s="186" t="n">
        <v>0</v>
      </c>
      <c r="Q470" s="101" t="n"/>
      <c r="R470" s="101" t="inlineStr"/>
      <c r="S470" s="101" t="n"/>
      <c r="T470" s="186" t="n">
        <v>0</v>
      </c>
      <c r="U470" s="187" t="n">
        <v>0</v>
      </c>
      <c r="V470" s="186" t="e">
        <v>#N/A</v>
      </c>
      <c r="W470" s="192" t="inlineStr"/>
      <c r="X470" s="101" t="inlineStr"/>
      <c r="Y470" s="186" t="n">
        <v>0</v>
      </c>
      <c r="Z470" s="187" t="n">
        <v>0</v>
      </c>
      <c r="AA470" s="189" t="n"/>
      <c r="AB470" s="189" t="n"/>
    </row>
    <row r="471" ht="18" customHeight="1">
      <c r="A471" s="107" t="n">
        <v>468</v>
      </c>
      <c r="B471" s="143">
        <f>I471&amp;"x"&amp;J471</f>
        <v/>
      </c>
      <c r="C471" s="101" t="inlineStr">
        <is>
          <t>|0200220810|48.60|0.00|2.600|0.0006247NBC</t>
        </is>
      </c>
      <c r="D471" s="101" t="inlineStr">
        <is>
          <t>|0200220810|48.60|0.00|2.600|0.000</t>
        </is>
      </c>
      <c r="E471" s="101" t="inlineStr">
        <is>
          <t>||||||||||||</t>
        </is>
      </c>
      <c r="F471" s="101" t="inlineStr">
        <is>
          <t>STKM13A</t>
        </is>
      </c>
      <c r="G471" s="101" t="inlineStr">
        <is>
          <t>NBC</t>
        </is>
      </c>
      <c r="H471" s="101" t="inlineStr">
        <is>
          <t>P</t>
        </is>
      </c>
      <c r="I471" s="101" t="inlineStr">
        <is>
          <t>48.6</t>
        </is>
      </c>
      <c r="J471" s="101" t="inlineStr">
        <is>
          <t>0.00</t>
        </is>
      </c>
      <c r="K471" s="101" t="inlineStr">
        <is>
          <t>2.60</t>
        </is>
      </c>
      <c r="L471" s="101" t="inlineStr">
        <is>
          <t>6247</t>
        </is>
      </c>
      <c r="M471" s="185" t="n">
        <v>2.949</v>
      </c>
      <c r="N471" s="101" t="inlineStr">
        <is>
          <t>C</t>
        </is>
      </c>
      <c r="O471" s="186" t="inlineStr">
        <is>
          <t>515------------</t>
        </is>
      </c>
      <c r="P471" s="186" t="n">
        <v>0</v>
      </c>
      <c r="Q471" s="101" t="n"/>
      <c r="R471" s="101" t="inlineStr"/>
      <c r="S471" s="101" t="n"/>
      <c r="T471" s="186" t="n">
        <v>0</v>
      </c>
      <c r="U471" s="187" t="n">
        <v>0</v>
      </c>
      <c r="V471" s="186" t="e">
        <v>#N/A</v>
      </c>
      <c r="W471" s="188" t="inlineStr"/>
      <c r="X471" s="101" t="inlineStr"/>
      <c r="Y471" s="186" t="n">
        <v>0</v>
      </c>
      <c r="Z471" s="187" t="n">
        <v>0</v>
      </c>
      <c r="AA471" s="189" t="n"/>
      <c r="AB471" s="189" t="n"/>
    </row>
    <row r="472" ht="18" customHeight="1">
      <c r="A472" s="107" t="n">
        <v>469</v>
      </c>
      <c r="B472" s="143">
        <f>I472&amp;"x"&amp;J472</f>
        <v/>
      </c>
      <c r="C472" s="101" t="inlineStr">
        <is>
          <t>|0200220810|48.60|0.00|2.600|0.0005692NBC</t>
        </is>
      </c>
      <c r="D472" s="101" t="inlineStr">
        <is>
          <t>|0200220810|48.60|0.00|2.600|0.000</t>
        </is>
      </c>
      <c r="E472" s="101" t="inlineStr">
        <is>
          <t>||||||||||||</t>
        </is>
      </c>
      <c r="F472" s="101" t="inlineStr">
        <is>
          <t>STKM13A</t>
        </is>
      </c>
      <c r="G472" s="101" t="inlineStr">
        <is>
          <t>NBC</t>
        </is>
      </c>
      <c r="H472" s="101" t="inlineStr">
        <is>
          <t>P</t>
        </is>
      </c>
      <c r="I472" s="101" t="inlineStr">
        <is>
          <t>48.6</t>
        </is>
      </c>
      <c r="J472" s="101" t="inlineStr">
        <is>
          <t>0.00</t>
        </is>
      </c>
      <c r="K472" s="101" t="inlineStr">
        <is>
          <t>2.60</t>
        </is>
      </c>
      <c r="L472" s="101" t="inlineStr">
        <is>
          <t>5692</t>
        </is>
      </c>
      <c r="M472" s="185" t="n">
        <v>2.949</v>
      </c>
      <c r="N472" s="101" t="inlineStr">
        <is>
          <t>C</t>
        </is>
      </c>
      <c r="O472" s="186" t="inlineStr">
        <is>
          <t>524.7------------</t>
        </is>
      </c>
      <c r="P472" s="186" t="n">
        <v>0</v>
      </c>
      <c r="Q472" s="101" t="n"/>
      <c r="R472" s="101" t="inlineStr"/>
      <c r="S472" s="101" t="n"/>
      <c r="T472" s="186" t="n">
        <v>0</v>
      </c>
      <c r="U472" s="187" t="n">
        <v>0</v>
      </c>
      <c r="V472" s="186" t="e">
        <v>#N/A</v>
      </c>
      <c r="W472" s="192" t="inlineStr"/>
      <c r="X472" s="101" t="inlineStr"/>
      <c r="Y472" s="186" t="n">
        <v>0</v>
      </c>
      <c r="Z472" s="187" t="n">
        <v>0</v>
      </c>
      <c r="AA472" s="189" t="n"/>
      <c r="AB472" s="189" t="n"/>
    </row>
    <row r="473" ht="18" customHeight="1">
      <c r="A473" s="107" t="n">
        <v>470</v>
      </c>
      <c r="B473" s="143">
        <f>I473&amp;"x"&amp;J473</f>
        <v/>
      </c>
      <c r="C473" s="101" t="inlineStr">
        <is>
          <t>|0200220810|34.00|0.00|2.000|0.0006299NBC</t>
        </is>
      </c>
      <c r="D473" s="101" t="inlineStr">
        <is>
          <t>|0200220810|34.00|0.00|2.000|0.000</t>
        </is>
      </c>
      <c r="E473" s="101" t="inlineStr">
        <is>
          <t>Vinfast||||||||||||</t>
        </is>
      </c>
      <c r="F473" s="101" t="inlineStr">
        <is>
          <t>STKM13A</t>
        </is>
      </c>
      <c r="G473" s="101" t="inlineStr">
        <is>
          <t>NBC</t>
        </is>
      </c>
      <c r="H473" s="101" t="inlineStr">
        <is>
          <t>P</t>
        </is>
      </c>
      <c r="I473" s="101" t="inlineStr">
        <is>
          <t>34.0</t>
        </is>
      </c>
      <c r="J473" s="101" t="inlineStr">
        <is>
          <t>0.00</t>
        </is>
      </c>
      <c r="K473" s="101" t="inlineStr">
        <is>
          <t>2.00</t>
        </is>
      </c>
      <c r="L473" s="101" t="inlineStr">
        <is>
          <t>6299</t>
        </is>
      </c>
      <c r="M473" s="185" t="n">
        <v>1.578</v>
      </c>
      <c r="N473" s="101" t="inlineStr">
        <is>
          <t>C</t>
        </is>
      </c>
      <c r="O473" s="186" t="inlineStr">
        <is>
          <t>780------------</t>
        </is>
      </c>
      <c r="P473" s="186" t="n">
        <v>0</v>
      </c>
      <c r="Q473" s="101" t="n"/>
      <c r="R473" s="101" t="inlineStr"/>
      <c r="S473" s="101" t="n"/>
      <c r="T473" s="186" t="n">
        <v>0</v>
      </c>
      <c r="U473" s="187" t="n">
        <v>0</v>
      </c>
      <c r="V473" s="186" t="e">
        <v>#N/A</v>
      </c>
      <c r="W473" s="192" t="inlineStr"/>
      <c r="X473" s="101" t="inlineStr"/>
      <c r="Y473" s="186" t="n">
        <v>0</v>
      </c>
      <c r="Z473" s="187" t="n">
        <v>0</v>
      </c>
      <c r="AA473" s="189" t="n"/>
      <c r="AB473" s="189" t="n"/>
    </row>
    <row r="474" ht="18" customHeight="1">
      <c r="A474" s="107" t="n">
        <v>471</v>
      </c>
      <c r="B474" s="143">
        <f>I474&amp;"x"&amp;J474</f>
        <v/>
      </c>
      <c r="C474" s="101" t="inlineStr">
        <is>
          <t>|0200230119|22.20|0.00|1.200|0.0006002NBC</t>
        </is>
      </c>
      <c r="D474" s="101" t="inlineStr">
        <is>
          <t>|0200230119|22.20|0.00|1.200|0.000</t>
        </is>
      </c>
      <c r="E474" s="101" t="inlineStr">
        <is>
          <t>||||||||||||</t>
        </is>
      </c>
      <c r="F474" s="101" t="inlineStr">
        <is>
          <t>STKM11A</t>
        </is>
      </c>
      <c r="G474" s="101" t="inlineStr">
        <is>
          <t>NBC</t>
        </is>
      </c>
      <c r="H474" s="101" t="inlineStr">
        <is>
          <t>C</t>
        </is>
      </c>
      <c r="I474" s="101" t="inlineStr">
        <is>
          <t>22.2</t>
        </is>
      </c>
      <c r="J474" s="101" t="inlineStr">
        <is>
          <t>0.00</t>
        </is>
      </c>
      <c r="K474" s="101" t="inlineStr">
        <is>
          <t>1.20</t>
        </is>
      </c>
      <c r="L474" s="101" t="inlineStr">
        <is>
          <t>6002</t>
        </is>
      </c>
      <c r="M474" s="185" t="n">
        <v>0.621</v>
      </c>
      <c r="N474" s="101" t="inlineStr">
        <is>
          <t>C</t>
        </is>
      </c>
      <c r="O474" s="186" t="inlineStr">
        <is>
          <t>845------------</t>
        </is>
      </c>
      <c r="P474" s="186" t="n">
        <v>0</v>
      </c>
      <c r="Q474" s="101" t="n"/>
      <c r="R474" s="101" t="inlineStr"/>
      <c r="S474" s="101" t="n"/>
      <c r="T474" s="186" t="n">
        <v>0</v>
      </c>
      <c r="U474" s="187" t="n">
        <v>0</v>
      </c>
      <c r="V474" s="186" t="e">
        <v>#N/A</v>
      </c>
      <c r="W474" s="192" t="inlineStr"/>
      <c r="X474" s="101" t="inlineStr"/>
      <c r="Y474" s="186" t="n">
        <v>0</v>
      </c>
      <c r="Z474" s="187" t="n">
        <v>0</v>
      </c>
      <c r="AA474" s="189" t="n"/>
      <c r="AB474" s="189" t="n"/>
    </row>
    <row r="475" ht="18" customHeight="1">
      <c r="A475" s="107" t="n">
        <v>472</v>
      </c>
      <c r="B475" s="143">
        <f>I475&amp;"x"&amp;J475</f>
        <v/>
      </c>
      <c r="C475" s="101" t="inlineStr">
        <is>
          <t>|0200220139|15.90|0.00|2.300|0.0006161NBC</t>
        </is>
      </c>
      <c r="D475" s="101" t="inlineStr">
        <is>
          <t>|0200220139|15.90|0.00|2.300|0.000</t>
        </is>
      </c>
      <c r="E475" s="101" t="inlineStr">
        <is>
          <t>MIKASA||||||||||||</t>
        </is>
      </c>
      <c r="F475" s="101" t="inlineStr">
        <is>
          <t>STKM11A</t>
        </is>
      </c>
      <c r="G475" s="101" t="inlineStr">
        <is>
          <t>NBC</t>
        </is>
      </c>
      <c r="H475" s="101" t="inlineStr">
        <is>
          <t>P</t>
        </is>
      </c>
      <c r="I475" s="101" t="inlineStr">
        <is>
          <t>15.9</t>
        </is>
      </c>
      <c r="J475" s="101" t="inlineStr">
        <is>
          <t>0.00</t>
        </is>
      </c>
      <c r="K475" s="101" t="inlineStr">
        <is>
          <t>2.30</t>
        </is>
      </c>
      <c r="L475" s="101" t="inlineStr">
        <is>
          <t>6161</t>
        </is>
      </c>
      <c r="M475" s="185" t="n">
        <v>0.771</v>
      </c>
      <c r="N475" s="101" t="inlineStr">
        <is>
          <t>P/E</t>
        </is>
      </c>
      <c r="O475" s="186" t="inlineStr">
        <is>
          <t>6161------------</t>
        </is>
      </c>
      <c r="P475" s="186" t="n">
        <v>0</v>
      </c>
      <c r="Q475" s="101" t="n"/>
      <c r="R475" s="101" t="inlineStr"/>
      <c r="S475" s="101" t="n"/>
      <c r="T475" s="186" t="n">
        <v>0</v>
      </c>
      <c r="U475" s="187" t="n">
        <v>0</v>
      </c>
      <c r="V475" s="186" t="e">
        <v>#N/A</v>
      </c>
      <c r="W475" s="192" t="inlineStr"/>
      <c r="X475" s="101" t="inlineStr"/>
      <c r="Y475" s="186" t="n">
        <v>0</v>
      </c>
      <c r="Z475" s="187" t="n">
        <v>0</v>
      </c>
      <c r="AA475" s="189" t="n"/>
      <c r="AB475" s="189" t="n"/>
    </row>
    <row r="476" ht="18" customHeight="1">
      <c r="A476" s="107" t="n">
        <v>473</v>
      </c>
      <c r="B476" s="143">
        <f>I476&amp;"x"&amp;J476</f>
        <v/>
      </c>
      <c r="C476" s="101" t="inlineStr">
        <is>
          <t>|0200210911|125.00|75.00|3.200|0.0004100NBC</t>
        </is>
      </c>
      <c r="D476" s="101" t="inlineStr">
        <is>
          <t>|0200210911|125.00|75.00|3.200|0.000</t>
        </is>
      </c>
      <c r="E476" s="101" t="inlineStr">
        <is>
          <t>LAYMAC||||||||||||</t>
        </is>
      </c>
      <c r="F476" s="101" t="inlineStr">
        <is>
          <t>STKR400</t>
        </is>
      </c>
      <c r="G476" s="101" t="inlineStr">
        <is>
          <t>NBC</t>
        </is>
      </c>
      <c r="H476" s="101" t="inlineStr">
        <is>
          <t>C</t>
        </is>
      </c>
      <c r="I476" s="101" t="inlineStr">
        <is>
          <t>125.</t>
        </is>
      </c>
      <c r="J476" s="101" t="inlineStr">
        <is>
          <t>|75.</t>
        </is>
      </c>
      <c r="K476" s="101" t="inlineStr">
        <is>
          <t>3.20</t>
        </is>
      </c>
      <c r="L476" s="101" t="inlineStr">
        <is>
          <t>4100</t>
        </is>
      </c>
      <c r="M476" s="185" t="n">
        <v>9.611000000000001</v>
      </c>
      <c r="N476" s="101" t="inlineStr">
        <is>
          <t>P/E</t>
        </is>
      </c>
      <c r="O476" s="186" t="inlineStr">
        <is>
          <t>4100------------</t>
        </is>
      </c>
      <c r="P476" s="186" t="n">
        <v>0</v>
      </c>
      <c r="Q476" s="101" t="n"/>
      <c r="R476" s="101" t="inlineStr"/>
      <c r="S476" s="101" t="n"/>
      <c r="T476" s="186" t="n">
        <v>0</v>
      </c>
      <c r="U476" s="187" t="n">
        <v>0</v>
      </c>
      <c r="V476" s="186" t="e">
        <v>#N/A</v>
      </c>
      <c r="W476" s="192" t="inlineStr"/>
      <c r="X476" s="101" t="inlineStr"/>
      <c r="Y476" s="186" t="n">
        <v>0</v>
      </c>
      <c r="Z476" s="187" t="n">
        <v>0</v>
      </c>
      <c r="AA476" s="189" t="n"/>
      <c r="AB476" s="189" t="n"/>
    </row>
    <row r="477" ht="18" customHeight="1">
      <c r="A477" s="107" t="n">
        <v>474</v>
      </c>
      <c r="B477" s="143">
        <f>I477&amp;"x"&amp;J477</f>
        <v/>
      </c>
      <c r="C477" s="101" t="inlineStr">
        <is>
          <t>|0200226339|50.00|30.00|1.600|0.0006350NBC</t>
        </is>
      </c>
      <c r="D477" s="101" t="inlineStr">
        <is>
          <t>|0200226339|50.00|30.00|1.600|0.000</t>
        </is>
      </c>
      <c r="E477" s="101" t="inlineStr">
        <is>
          <t>LAYMAC||||||||||||</t>
        </is>
      </c>
      <c r="F477" s="101" t="inlineStr">
        <is>
          <t>STKMRR290</t>
        </is>
      </c>
      <c r="G477" s="101" t="inlineStr">
        <is>
          <t>NBC</t>
        </is>
      </c>
      <c r="H477" s="101" t="inlineStr">
        <is>
          <t>P</t>
        </is>
      </c>
      <c r="I477" s="101" t="inlineStr">
        <is>
          <t>50.0</t>
        </is>
      </c>
      <c r="J477" s="101" t="inlineStr">
        <is>
          <t>30.0</t>
        </is>
      </c>
      <c r="K477" s="101" t="inlineStr">
        <is>
          <t>1.60</t>
        </is>
      </c>
      <c r="L477" s="101" t="inlineStr">
        <is>
          <t>6350</t>
        </is>
      </c>
      <c r="M477" s="185" t="n">
        <v>1.941</v>
      </c>
      <c r="N477" s="101" t="inlineStr">
        <is>
          <t>P/E</t>
        </is>
      </c>
      <c r="O477" s="186" t="inlineStr">
        <is>
          <t>6350------------</t>
        </is>
      </c>
      <c r="P477" s="186" t="n">
        <v>0</v>
      </c>
      <c r="Q477" s="101" t="n"/>
      <c r="R477" s="101" t="inlineStr"/>
      <c r="S477" s="101" t="n"/>
      <c r="T477" s="186" t="n">
        <v>0</v>
      </c>
      <c r="U477" s="187" t="n">
        <v>0</v>
      </c>
      <c r="V477" s="186" t="e">
        <v>#N/A</v>
      </c>
      <c r="W477" s="192" t="inlineStr"/>
      <c r="X477" s="101" t="inlineStr"/>
      <c r="Y477" s="186" t="n">
        <v>0</v>
      </c>
      <c r="Z477" s="187" t="n">
        <v>0</v>
      </c>
      <c r="AA477" s="189" t="n"/>
      <c r="AB477" s="189" t="n"/>
    </row>
    <row r="478" ht="18" customHeight="1">
      <c r="A478" s="107" t="n">
        <v>475</v>
      </c>
      <c r="B478" s="143">
        <f>I478&amp;"x"&amp;J478</f>
        <v/>
      </c>
      <c r="C478" s="101" t="inlineStr">
        <is>
          <t>|0200226010|38.10|0.00|2.000|0.0006298NBC</t>
        </is>
      </c>
      <c r="D478" s="101" t="inlineStr">
        <is>
          <t>|0200226010|38.10|0.00|2.000|0.000</t>
        </is>
      </c>
      <c r="E478" s="101" t="inlineStr">
        <is>
          <t>TANAKA||||||||||||</t>
        </is>
      </c>
      <c r="F478" s="101" t="inlineStr">
        <is>
          <t>STAM390G</t>
        </is>
      </c>
      <c r="G478" s="101" t="inlineStr">
        <is>
          <t>NBC</t>
        </is>
      </c>
      <c r="H478" s="101" t="inlineStr">
        <is>
          <t>P</t>
        </is>
      </c>
      <c r="I478" s="101" t="inlineStr">
        <is>
          <t>38.1</t>
        </is>
      </c>
      <c r="J478" s="101" t="inlineStr">
        <is>
          <t>0.00</t>
        </is>
      </c>
      <c r="K478" s="101" t="inlineStr">
        <is>
          <t>2.00</t>
        </is>
      </c>
      <c r="L478" s="101" t="inlineStr">
        <is>
          <t>6298</t>
        </is>
      </c>
      <c r="M478" s="185" t="n">
        <v>1.78</v>
      </c>
      <c r="N478" s="101" t="inlineStr">
        <is>
          <t>C</t>
        </is>
      </c>
      <c r="O478" s="186" t="inlineStr">
        <is>
          <t>80------------</t>
        </is>
      </c>
      <c r="P478" s="186" t="n">
        <v>0</v>
      </c>
      <c r="Q478" s="101" t="n"/>
      <c r="R478" s="101" t="inlineStr"/>
      <c r="S478" s="101" t="n"/>
      <c r="T478" s="186" t="n">
        <v>0</v>
      </c>
      <c r="U478" s="187" t="n">
        <v>0</v>
      </c>
      <c r="V478" s="186" t="e">
        <v>#N/A</v>
      </c>
      <c r="W478" s="192" t="inlineStr"/>
      <c r="X478" s="101" t="inlineStr"/>
      <c r="Y478" s="186" t="n">
        <v>0</v>
      </c>
      <c r="Z478" s="187" t="n">
        <v>0</v>
      </c>
      <c r="AA478" s="189" t="n"/>
      <c r="AB478" s="189" t="n"/>
    </row>
    <row r="479" ht="18" customHeight="1">
      <c r="A479" s="107" t="n">
        <v>476</v>
      </c>
      <c r="B479" s="143">
        <f>I479&amp;"x"&amp;J479</f>
        <v/>
      </c>
      <c r="C479" s="101" t="inlineStr">
        <is>
          <t>|0200226339|50.00|30.00|1.600|0.0006000NBC</t>
        </is>
      </c>
      <c r="D479" s="101" t="inlineStr">
        <is>
          <t>|0200226339|50.00|30.00|1.600|0.000</t>
        </is>
      </c>
      <c r="E479" s="101" t="inlineStr">
        <is>
          <t>TANAKA|TANAKA|||||||||||</t>
        </is>
      </c>
      <c r="F479" s="101" t="inlineStr">
        <is>
          <t>STKMRR290</t>
        </is>
      </c>
      <c r="G479" s="101" t="inlineStr">
        <is>
          <t>NBC</t>
        </is>
      </c>
      <c r="H479" s="101" t="inlineStr">
        <is>
          <t>P</t>
        </is>
      </c>
      <c r="I479" s="101" t="inlineStr">
        <is>
          <t>50.0</t>
        </is>
      </c>
      <c r="J479" s="101" t="inlineStr">
        <is>
          <t>30.0</t>
        </is>
      </c>
      <c r="K479" s="101" t="inlineStr">
        <is>
          <t>1.60</t>
        </is>
      </c>
      <c r="L479" s="101" t="inlineStr">
        <is>
          <t>6000</t>
        </is>
      </c>
      <c r="M479" s="185" t="n">
        <v>1.941</v>
      </c>
      <c r="N479" s="101" t="inlineStr">
        <is>
          <t>C</t>
        </is>
      </c>
      <c r="O479" s="186" t="inlineStr">
        <is>
          <t>587-737-----------</t>
        </is>
      </c>
      <c r="P479" s="186" t="n">
        <v>0</v>
      </c>
      <c r="Q479" s="101" t="n"/>
      <c r="R479" s="101" t="inlineStr"/>
      <c r="S479" s="101" t="n"/>
      <c r="T479" s="186" t="n">
        <v>0</v>
      </c>
      <c r="U479" s="187" t="n">
        <v>0</v>
      </c>
      <c r="V479" s="186" t="e">
        <v>#N/A</v>
      </c>
      <c r="W479" s="192" t="inlineStr"/>
      <c r="X479" s="101" t="inlineStr"/>
      <c r="Y479" s="186" t="n">
        <v>0</v>
      </c>
      <c r="Z479" s="187" t="n">
        <v>0</v>
      </c>
      <c r="AA479" s="189" t="n"/>
      <c r="AB479" s="189" t="n"/>
    </row>
    <row r="480" ht="18" customHeight="1">
      <c r="A480" s="107" t="n">
        <v>477</v>
      </c>
      <c r="B480" s="143">
        <f>I480&amp;"x"&amp;J480</f>
        <v/>
      </c>
      <c r="C480" s="101" t="inlineStr">
        <is>
          <t>|0200226010|42.70|0.00|1.600|0.0005727NBC</t>
        </is>
      </c>
      <c r="D480" s="101" t="inlineStr">
        <is>
          <t>|0200226010|42.70|0.00|1.600|0.000</t>
        </is>
      </c>
      <c r="E480" s="101" t="inlineStr">
        <is>
          <t>TANAKA||||||||||||</t>
        </is>
      </c>
      <c r="F480" s="101" t="inlineStr">
        <is>
          <t>STAM390G</t>
        </is>
      </c>
      <c r="G480" s="101" t="inlineStr">
        <is>
          <t>NBC</t>
        </is>
      </c>
      <c r="H480" s="101" t="inlineStr">
        <is>
          <t>P</t>
        </is>
      </c>
      <c r="I480" s="101" t="inlineStr">
        <is>
          <t>42.7</t>
        </is>
      </c>
      <c r="J480" s="101" t="inlineStr">
        <is>
          <t>0.00</t>
        </is>
      </c>
      <c r="K480" s="101" t="inlineStr">
        <is>
          <t>1.60</t>
        </is>
      </c>
      <c r="L480" s="101" t="inlineStr">
        <is>
          <t>5727</t>
        </is>
      </c>
      <c r="M480" s="185" t="n">
        <v>1.622</v>
      </c>
      <c r="N480" s="101" t="inlineStr">
        <is>
          <t>C</t>
        </is>
      </c>
      <c r="O480" s="186" t="inlineStr">
        <is>
          <t>822------------</t>
        </is>
      </c>
      <c r="P480" s="186" t="n">
        <v>0</v>
      </c>
      <c r="Q480" s="101" t="n"/>
      <c r="R480" s="101" t="inlineStr"/>
      <c r="S480" s="101" t="n"/>
      <c r="T480" s="186" t="n">
        <v>0</v>
      </c>
      <c r="U480" s="187" t="n">
        <v>0</v>
      </c>
      <c r="V480" s="186" t="e">
        <v>#N/A</v>
      </c>
      <c r="W480" s="188" t="inlineStr"/>
      <c r="X480" s="101" t="inlineStr"/>
      <c r="Y480" s="186" t="n">
        <v>0</v>
      </c>
      <c r="Z480" s="187" t="n">
        <v>0</v>
      </c>
      <c r="AA480" s="189" t="n"/>
      <c r="AB480" s="189" t="n"/>
    </row>
    <row r="481" ht="18" customHeight="1">
      <c r="A481" s="107" t="n">
        <v>478</v>
      </c>
      <c r="B481" s="143">
        <f>I481&amp;"x"&amp;J481</f>
        <v/>
      </c>
      <c r="C481" s="101" t="inlineStr">
        <is>
          <t>|0200226010|42.70|0.00|1.600|0.0006175NBC</t>
        </is>
      </c>
      <c r="D481" s="101" t="inlineStr">
        <is>
          <t>|0200226010|42.70|0.00|1.600|0.000</t>
        </is>
      </c>
      <c r="E481" s="101" t="inlineStr">
        <is>
          <t>TANAKA||||||||||||</t>
        </is>
      </c>
      <c r="F481" s="101" t="inlineStr">
        <is>
          <t>STAM390G</t>
        </is>
      </c>
      <c r="G481" s="101" t="inlineStr">
        <is>
          <t>NBC</t>
        </is>
      </c>
      <c r="H481" s="101" t="inlineStr">
        <is>
          <t>P</t>
        </is>
      </c>
      <c r="I481" s="101" t="inlineStr">
        <is>
          <t>42.7</t>
        </is>
      </c>
      <c r="J481" s="101" t="inlineStr">
        <is>
          <t>0.00</t>
        </is>
      </c>
      <c r="K481" s="101" t="inlineStr">
        <is>
          <t>1.60</t>
        </is>
      </c>
      <c r="L481" s="101" t="inlineStr">
        <is>
          <t>6175</t>
        </is>
      </c>
      <c r="M481" s="185" t="n">
        <v>1.622</v>
      </c>
      <c r="N481" s="101" t="inlineStr">
        <is>
          <t>C</t>
        </is>
      </c>
      <c r="O481" s="186" t="inlineStr">
        <is>
          <t>1020------------</t>
        </is>
      </c>
      <c r="P481" s="186" t="n">
        <v>0</v>
      </c>
      <c r="Q481" s="101" t="n"/>
      <c r="R481" s="101" t="inlineStr"/>
      <c r="S481" s="101" t="n"/>
      <c r="T481" s="186" t="n">
        <v>0</v>
      </c>
      <c r="U481" s="187" t="n">
        <v>0</v>
      </c>
      <c r="V481" s="186" t="e">
        <v>#N/A</v>
      </c>
      <c r="W481" s="192" t="inlineStr"/>
      <c r="X481" s="101" t="inlineStr"/>
      <c r="Y481" s="145" t="n">
        <v>0</v>
      </c>
      <c r="Z481" s="187" t="n">
        <v>0</v>
      </c>
      <c r="AA481" s="189" t="n"/>
      <c r="AB481" s="189" t="n"/>
    </row>
    <row r="482" ht="18" customHeight="1">
      <c r="A482" s="107" t="n">
        <v>479</v>
      </c>
      <c r="B482" s="143">
        <f>I482&amp;"x"&amp;J482</f>
        <v/>
      </c>
      <c r="C482" s="101" t="inlineStr">
        <is>
          <t>|0200230119|22.20|0.00|1.200|0.0005800NBC</t>
        </is>
      </c>
      <c r="D482" s="101" t="inlineStr">
        <is>
          <t>|0200230119|22.20|0.00|1.200|0.000</t>
        </is>
      </c>
      <c r="E482" s="101" t="inlineStr">
        <is>
          <t>TANAKA||||||||||||</t>
        </is>
      </c>
      <c r="F482" s="101" t="inlineStr">
        <is>
          <t>STKM11A</t>
        </is>
      </c>
      <c r="G482" s="101" t="inlineStr">
        <is>
          <t>NBC</t>
        </is>
      </c>
      <c r="H482" s="101" t="inlineStr">
        <is>
          <t>C</t>
        </is>
      </c>
      <c r="I482" s="101" t="inlineStr">
        <is>
          <t>22.2</t>
        </is>
      </c>
      <c r="J482" s="101" t="inlineStr">
        <is>
          <t>0.00</t>
        </is>
      </c>
      <c r="K482" s="101" t="inlineStr">
        <is>
          <t>1.20</t>
        </is>
      </c>
      <c r="L482" s="101" t="inlineStr">
        <is>
          <t>5800</t>
        </is>
      </c>
      <c r="M482" s="185" t="n">
        <v>0.621</v>
      </c>
      <c r="N482" s="101" t="inlineStr">
        <is>
          <t>P/E</t>
        </is>
      </c>
      <c r="O482" s="186" t="inlineStr">
        <is>
          <t>5800------------</t>
        </is>
      </c>
      <c r="P482" s="186" t="n">
        <v>0</v>
      </c>
      <c r="Q482" s="101" t="n"/>
      <c r="R482" s="101" t="inlineStr"/>
      <c r="S482" s="101" t="n"/>
      <c r="T482" s="186" t="n">
        <v>0</v>
      </c>
      <c r="U482" s="187" t="n">
        <v>0</v>
      </c>
      <c r="V482" s="186" t="e">
        <v>#N/A</v>
      </c>
      <c r="W482" s="192" t="inlineStr"/>
      <c r="X482" s="101" t="inlineStr"/>
      <c r="Y482" s="186" t="n">
        <v>0</v>
      </c>
      <c r="Z482" s="187" t="n">
        <v>0</v>
      </c>
      <c r="AA482" s="189" t="n"/>
      <c r="AB482" s="189" t="n"/>
    </row>
    <row r="483" ht="18" customHeight="1">
      <c r="A483" s="107" t="n">
        <v>480</v>
      </c>
      <c r="B483" s="143">
        <f>I483&amp;"x"&amp;J483</f>
        <v/>
      </c>
      <c r="C483" s="101" t="inlineStr">
        <is>
          <t>|0200220139|15.90|0.00|1.600|0.0006000NBC</t>
        </is>
      </c>
      <c r="D483" s="101" t="inlineStr">
        <is>
          <t>|0200220139|15.90|0.00|1.600|0.000</t>
        </is>
      </c>
      <c r="E483" s="101" t="inlineStr">
        <is>
          <t>TANAKA||||||||||||</t>
        </is>
      </c>
      <c r="F483" s="101" t="inlineStr">
        <is>
          <t>STKM11A</t>
        </is>
      </c>
      <c r="G483" s="101" t="inlineStr">
        <is>
          <t>NBC</t>
        </is>
      </c>
      <c r="H483" s="101" t="inlineStr">
        <is>
          <t>P</t>
        </is>
      </c>
      <c r="I483" s="101" t="inlineStr">
        <is>
          <t>15.9</t>
        </is>
      </c>
      <c r="J483" s="101" t="inlineStr">
        <is>
          <t>0.00</t>
        </is>
      </c>
      <c r="K483" s="101" t="inlineStr">
        <is>
          <t>1.60</t>
        </is>
      </c>
      <c r="L483" s="101" t="inlineStr">
        <is>
          <t>6000</t>
        </is>
      </c>
      <c r="M483" s="185" t="n">
        <v>0.5639999999999999</v>
      </c>
      <c r="N483" s="101" t="inlineStr">
        <is>
          <t>P/E</t>
        </is>
      </c>
      <c r="O483" s="186" t="inlineStr">
        <is>
          <t>6000------------</t>
        </is>
      </c>
      <c r="P483" s="186" t="n">
        <v>0</v>
      </c>
      <c r="Q483" s="101" t="n"/>
      <c r="R483" s="101" t="inlineStr"/>
      <c r="S483" s="101" t="n"/>
      <c r="T483" s="186" t="n">
        <v>0</v>
      </c>
      <c r="U483" s="187" t="n">
        <v>0</v>
      </c>
      <c r="V483" s="186" t="e">
        <v>#N/A</v>
      </c>
      <c r="W483" s="192" t="inlineStr"/>
      <c r="X483" s="101" t="inlineStr"/>
      <c r="Y483" s="186" t="n">
        <v>0</v>
      </c>
      <c r="Z483" s="187" t="n">
        <v>0</v>
      </c>
      <c r="AA483" s="189" t="n"/>
      <c r="AB483" s="189" t="n"/>
    </row>
    <row r="484" ht="18" customHeight="1">
      <c r="A484" s="107" t="n">
        <v>481</v>
      </c>
      <c r="B484" s="143">
        <f>I484&amp;"x"&amp;J484</f>
        <v/>
      </c>
      <c r="C484" s="101" t="inlineStr">
        <is>
          <t>|0200226339|40.00|20.00|1.600|0.0006450NBC</t>
        </is>
      </c>
      <c r="D484" s="101" t="inlineStr">
        <is>
          <t>|0200226339|40.00|20.00|1.600|0.000</t>
        </is>
      </c>
      <c r="E484" s="101" t="inlineStr">
        <is>
          <t>TANAKA||||||||||||</t>
        </is>
      </c>
      <c r="F484" s="101" t="inlineStr">
        <is>
          <t>STKMRR290</t>
        </is>
      </c>
      <c r="G484" s="101" t="inlineStr">
        <is>
          <t>NBC</t>
        </is>
      </c>
      <c r="H484" s="101" t="inlineStr">
        <is>
          <t>P</t>
        </is>
      </c>
      <c r="I484" s="101" t="inlineStr">
        <is>
          <t>40.0</t>
        </is>
      </c>
      <c r="J484" s="101" t="inlineStr">
        <is>
          <t>20.0</t>
        </is>
      </c>
      <c r="K484" s="101" t="inlineStr">
        <is>
          <t>1.60</t>
        </is>
      </c>
      <c r="L484" s="101" t="inlineStr">
        <is>
          <t>6450</t>
        </is>
      </c>
      <c r="M484" s="185" t="n">
        <v>1.44</v>
      </c>
      <c r="N484" s="101" t="inlineStr">
        <is>
          <t>P/E</t>
        </is>
      </c>
      <c r="O484" s="186" t="inlineStr">
        <is>
          <t>6450------------</t>
        </is>
      </c>
      <c r="P484" s="186" t="n">
        <v>0</v>
      </c>
      <c r="Q484" s="101" t="n"/>
      <c r="R484" s="101" t="inlineStr"/>
      <c r="S484" s="101" t="n"/>
      <c r="T484" s="186" t="n">
        <v>0</v>
      </c>
      <c r="U484" s="187" t="n">
        <v>0</v>
      </c>
      <c r="V484" s="186" t="e">
        <v>#N/A</v>
      </c>
      <c r="W484" s="188" t="inlineStr"/>
      <c r="X484" s="101" t="inlineStr"/>
      <c r="Y484" s="186" t="n">
        <v>0</v>
      </c>
      <c r="Z484" s="187" t="n">
        <v>0</v>
      </c>
      <c r="AA484" s="189" t="n"/>
      <c r="AB484" s="189" t="n"/>
    </row>
    <row r="485" ht="18" customHeight="1">
      <c r="A485" s="107" t="n">
        <v>482</v>
      </c>
      <c r="B485" s="143">
        <f>I485&amp;"x"&amp;J485</f>
        <v/>
      </c>
      <c r="C485" s="101" t="inlineStr">
        <is>
          <t>|0200230119|22.20|0.00|1.200|0.0006000IBC</t>
        </is>
      </c>
      <c r="D485" s="101" t="inlineStr">
        <is>
          <t>|0200230119|22.20|0.00|1.200|0.000</t>
        </is>
      </c>
      <c r="E485" s="101" t="inlineStr">
        <is>
          <t>|SHVN|||||||||||</t>
        </is>
      </c>
      <c r="F485" s="101" t="inlineStr">
        <is>
          <t>STKM11A</t>
        </is>
      </c>
      <c r="G485" s="101" t="inlineStr">
        <is>
          <t>IBC</t>
        </is>
      </c>
      <c r="H485" s="101" t="inlineStr">
        <is>
          <t>C</t>
        </is>
      </c>
      <c r="I485" s="101" t="inlineStr">
        <is>
          <t>22.2</t>
        </is>
      </c>
      <c r="J485" s="101" t="inlineStr">
        <is>
          <t>0.00</t>
        </is>
      </c>
      <c r="K485" s="101" t="inlineStr">
        <is>
          <t>1.20</t>
        </is>
      </c>
      <c r="L485" s="101" t="inlineStr">
        <is>
          <t>6000</t>
        </is>
      </c>
      <c r="M485" s="185" t="n">
        <v>0.621</v>
      </c>
      <c r="N485" s="101" t="inlineStr">
        <is>
          <t>P/E</t>
        </is>
      </c>
      <c r="O485" s="186" t="inlineStr">
        <is>
          <t>6000------------</t>
        </is>
      </c>
      <c r="P485" s="186" t="n">
        <v>0</v>
      </c>
      <c r="Q485" s="101" t="n"/>
      <c r="R485" s="101" t="inlineStr"/>
      <c r="S485" s="101" t="n"/>
      <c r="T485" s="186" t="n">
        <v>0</v>
      </c>
      <c r="U485" s="187" t="n">
        <v>0</v>
      </c>
      <c r="V485" s="186" t="e">
        <v>#N/A</v>
      </c>
      <c r="W485" s="192" t="inlineStr"/>
      <c r="X485" s="101" t="inlineStr"/>
      <c r="Y485" s="186" t="n">
        <v>0</v>
      </c>
      <c r="Z485" s="187" t="n">
        <v>0</v>
      </c>
      <c r="AA485" s="189" t="n"/>
      <c r="AB485" s="189" t="n"/>
    </row>
    <row r="486" ht="18" customHeight="1">
      <c r="A486" s="107" t="n">
        <v>483</v>
      </c>
      <c r="B486" s="143">
        <f>I486&amp;"x"&amp;J486</f>
        <v/>
      </c>
      <c r="C486" s="101" t="inlineStr">
        <is>
          <t>|0200226010|28.60|0.00|2.000|0.0005820IBC</t>
        </is>
      </c>
      <c r="D486" s="101" t="inlineStr">
        <is>
          <t>|0200226010|28.60|0.00|2.000|0.000</t>
        </is>
      </c>
      <c r="E486" s="101" t="inlineStr">
        <is>
          <t>|KKTL|||||||||||</t>
        </is>
      </c>
      <c r="F486" s="101" t="inlineStr">
        <is>
          <t>STAM390G</t>
        </is>
      </c>
      <c r="G486" s="101" t="inlineStr">
        <is>
          <t>IBC</t>
        </is>
      </c>
      <c r="H486" s="101" t="inlineStr">
        <is>
          <t>P</t>
        </is>
      </c>
      <c r="I486" s="101" t="inlineStr">
        <is>
          <t>28.6</t>
        </is>
      </c>
      <c r="J486" s="101" t="inlineStr">
        <is>
          <t>0.00</t>
        </is>
      </c>
      <c r="K486" s="101" t="inlineStr">
        <is>
          <t>2.00</t>
        </is>
      </c>
      <c r="L486" s="101" t="inlineStr">
        <is>
          <t>5820</t>
        </is>
      </c>
      <c r="M486" s="185" t="n">
        <v>1.312</v>
      </c>
      <c r="N486" s="101" t="inlineStr">
        <is>
          <t>P/E</t>
        </is>
      </c>
      <c r="O486" s="186" t="inlineStr">
        <is>
          <t>5820------------</t>
        </is>
      </c>
      <c r="P486" s="186" t="n">
        <v>0</v>
      </c>
      <c r="Q486" s="101" t="n"/>
      <c r="R486" s="101" t="inlineStr"/>
      <c r="S486" s="101" t="n"/>
      <c r="T486" s="186" t="n">
        <v>0</v>
      </c>
      <c r="U486" s="187" t="n">
        <v>0</v>
      </c>
      <c r="V486" s="186" t="e">
        <v>#N/A</v>
      </c>
      <c r="W486" s="192" t="inlineStr"/>
      <c r="X486" s="101" t="inlineStr"/>
      <c r="Y486" s="186" t="n">
        <v>0</v>
      </c>
      <c r="Z486" s="187" t="n">
        <v>0</v>
      </c>
      <c r="AA486" s="189" t="n"/>
      <c r="AB486" s="189" t="n"/>
    </row>
    <row r="487" ht="18" customHeight="1">
      <c r="A487" s="107" t="n">
        <v>484</v>
      </c>
      <c r="B487" s="143">
        <f>I487&amp;"x"&amp;J487</f>
        <v/>
      </c>
      <c r="C487" s="101" t="inlineStr">
        <is>
          <t>|0200220810|48.60|0.00|2.600|0.0005923NBC</t>
        </is>
      </c>
      <c r="D487" s="101" t="inlineStr">
        <is>
          <t>|0200220810|48.60|0.00|2.600|0.000</t>
        </is>
      </c>
      <c r="E487" s="101" t="inlineStr">
        <is>
          <t>|Vinfast|||||||||||</t>
        </is>
      </c>
      <c r="F487" s="101" t="inlineStr">
        <is>
          <t>STKM13A</t>
        </is>
      </c>
      <c r="G487" s="101" t="inlineStr">
        <is>
          <t>NBC</t>
        </is>
      </c>
      <c r="H487" s="101" t="inlineStr">
        <is>
          <t>P</t>
        </is>
      </c>
      <c r="I487" s="101" t="inlineStr">
        <is>
          <t>48.6</t>
        </is>
      </c>
      <c r="J487" s="101" t="inlineStr">
        <is>
          <t>0.00</t>
        </is>
      </c>
      <c r="K487" s="101" t="inlineStr">
        <is>
          <t>2.60</t>
        </is>
      </c>
      <c r="L487" s="101" t="inlineStr">
        <is>
          <t>5923</t>
        </is>
      </c>
      <c r="M487" s="185" t="n">
        <v>2.949</v>
      </c>
      <c r="N487" s="101" t="inlineStr">
        <is>
          <t>C</t>
        </is>
      </c>
      <c r="O487" s="186" t="inlineStr">
        <is>
          <t>532.5-5923-----------</t>
        </is>
      </c>
      <c r="P487" s="186" t="n">
        <v>272.7272727272727</v>
      </c>
      <c r="Q487" s="101" t="n"/>
      <c r="R487" s="101" t="inlineStr"/>
      <c r="S487" s="101" t="n"/>
      <c r="T487" s="186" t="n">
        <v>616</v>
      </c>
      <c r="U487" s="187" t="n">
        <v>10759.627032</v>
      </c>
      <c r="V487" s="186" t="n">
        <v>-474.9090909090909</v>
      </c>
      <c r="W487" s="188" t="n">
        <v>45351</v>
      </c>
      <c r="X487" s="101" t="inlineStr">
        <is>
          <t>Fixed&gt;500pcs</t>
        </is>
      </c>
      <c r="Y487" s="186" t="n">
        <v>0</v>
      </c>
      <c r="Z487" s="187" t="n">
        <v>0</v>
      </c>
      <c r="AA487" s="189" t="n"/>
      <c r="AB487" s="189" t="n"/>
    </row>
    <row r="488" ht="18" customHeight="1">
      <c r="A488" s="107" t="n">
        <v>485</v>
      </c>
      <c r="B488" s="143">
        <f>I488&amp;"x"&amp;J488</f>
        <v/>
      </c>
      <c r="C488" s="101" t="inlineStr">
        <is>
          <t>|0200220139|22.20|0.00|2.000|0.0005759NBC</t>
        </is>
      </c>
      <c r="D488" s="101" t="inlineStr">
        <is>
          <t>|0200220139|22.20|0.00|2.000|0.000</t>
        </is>
      </c>
      <c r="E488" s="101" t="inlineStr">
        <is>
          <t>|Vinfast|||||||||||</t>
        </is>
      </c>
      <c r="F488" s="101" t="inlineStr">
        <is>
          <t>STKM11A</t>
        </is>
      </c>
      <c r="G488" s="101" t="inlineStr">
        <is>
          <t>NBC</t>
        </is>
      </c>
      <c r="H488" s="101" t="inlineStr">
        <is>
          <t>P</t>
        </is>
      </c>
      <c r="I488" s="101" t="inlineStr">
        <is>
          <t>22.2</t>
        </is>
      </c>
      <c r="J488" s="101" t="inlineStr">
        <is>
          <t>0.00</t>
        </is>
      </c>
      <c r="K488" s="101" t="inlineStr">
        <is>
          <t>2.00</t>
        </is>
      </c>
      <c r="L488" s="101" t="inlineStr">
        <is>
          <t>5759</t>
        </is>
      </c>
      <c r="M488" s="185" t="n">
        <v>0.996</v>
      </c>
      <c r="N488" s="101" t="inlineStr">
        <is>
          <t>C</t>
        </is>
      </c>
      <c r="O488" s="186" t="inlineStr">
        <is>
          <t>633-5759-----------</t>
        </is>
      </c>
      <c r="P488" s="186" t="n">
        <v>333.3333333333333</v>
      </c>
      <c r="Q488" s="101" t="n"/>
      <c r="R488" s="101" t="inlineStr"/>
      <c r="S488" s="101" t="n"/>
      <c r="T488" s="186" t="n">
        <v>2230</v>
      </c>
      <c r="U488" s="187" t="n">
        <v>12791.19972</v>
      </c>
      <c r="V488" s="186" t="n">
        <v>-325.5555555555554</v>
      </c>
      <c r="W488" s="192" t="n">
        <v>45380</v>
      </c>
      <c r="X488" s="101" t="inlineStr">
        <is>
          <t>Fixed&gt;500pcs</t>
        </is>
      </c>
      <c r="Y488" s="186" t="n">
        <v>0</v>
      </c>
      <c r="Z488" s="187" t="n">
        <v>0</v>
      </c>
      <c r="AA488" s="189" t="n"/>
      <c r="AB488" s="189" t="n"/>
    </row>
    <row r="489" ht="18" customHeight="1">
      <c r="A489" s="107" t="n">
        <v>486</v>
      </c>
      <c r="B489" s="143">
        <f>I489&amp;"x"&amp;J489</f>
        <v/>
      </c>
      <c r="C489" s="101" t="inlineStr">
        <is>
          <t>|0200226339|40.00|20.00|2.300|0.0006153NBC</t>
        </is>
      </c>
      <c r="D489" s="101" t="inlineStr">
        <is>
          <t>|0200226339|40.00|20.00|2.300|0.000</t>
        </is>
      </c>
      <c r="E489" s="101" t="inlineStr">
        <is>
          <t>||||||||||||</t>
        </is>
      </c>
      <c r="F489" s="101" t="inlineStr">
        <is>
          <t>STKMRR290</t>
        </is>
      </c>
      <c r="G489" s="101" t="inlineStr">
        <is>
          <t>NBC</t>
        </is>
      </c>
      <c r="H489" s="101" t="inlineStr">
        <is>
          <t>P</t>
        </is>
      </c>
      <c r="I489" s="101" t="inlineStr">
        <is>
          <t>40.0</t>
        </is>
      </c>
      <c r="J489" s="101" t="inlineStr">
        <is>
          <t>20.0</t>
        </is>
      </c>
      <c r="K489" s="101" t="inlineStr">
        <is>
          <t>2.30</t>
        </is>
      </c>
      <c r="L489" s="101" t="inlineStr">
        <is>
          <t>6153</t>
        </is>
      </c>
      <c r="M489" s="185" t="n">
        <v>2.031</v>
      </c>
      <c r="N489" s="101" t="inlineStr">
        <is>
          <t>P/E</t>
        </is>
      </c>
      <c r="O489" s="186" t="inlineStr">
        <is>
          <t>6153------------</t>
        </is>
      </c>
      <c r="P489" s="186" t="n">
        <v>0</v>
      </c>
      <c r="Q489" s="101" t="n"/>
      <c r="R489" s="101" t="inlineStr"/>
      <c r="S489" s="101" t="n"/>
      <c r="T489" s="186" t="n">
        <v>460</v>
      </c>
      <c r="U489" s="187" t="n">
        <v>5748.501780000001</v>
      </c>
      <c r="V489" s="186" t="e">
        <v>#N/A</v>
      </c>
      <c r="W489" s="192" t="inlineStr"/>
      <c r="X489" s="101" t="inlineStr"/>
      <c r="Y489" s="186" t="n">
        <v>0</v>
      </c>
      <c r="Z489" s="187" t="n">
        <v>0</v>
      </c>
      <c r="AA489" s="189" t="n"/>
      <c r="AB489" s="189" t="n"/>
    </row>
    <row r="490" ht="18" customHeight="1">
      <c r="A490" s="107" t="n">
        <v>487</v>
      </c>
      <c r="B490" s="143">
        <f>I490&amp;"x"&amp;J490</f>
        <v/>
      </c>
      <c r="C490" s="101" t="inlineStr">
        <is>
          <t>|0200226010|19.10|0.00|2.000|0.0005500NBC</t>
        </is>
      </c>
      <c r="D490" s="101" t="inlineStr">
        <is>
          <t>|0200226010|19.10|0.00|2.000|0.000</t>
        </is>
      </c>
      <c r="E490" s="101" t="inlineStr">
        <is>
          <t>|VPIC1|||||||||||</t>
        </is>
      </c>
      <c r="F490" s="101" t="inlineStr">
        <is>
          <t>STAM390G</t>
        </is>
      </c>
      <c r="G490" s="101" t="inlineStr">
        <is>
          <t>NBC</t>
        </is>
      </c>
      <c r="H490" s="101" t="inlineStr">
        <is>
          <t>P</t>
        </is>
      </c>
      <c r="I490" s="101" t="inlineStr">
        <is>
          <t>19.1</t>
        </is>
      </c>
      <c r="J490" s="101" t="inlineStr">
        <is>
          <t>0.00</t>
        </is>
      </c>
      <c r="K490" s="101" t="inlineStr">
        <is>
          <t>2.00</t>
        </is>
      </c>
      <c r="L490" s="101" t="inlineStr">
        <is>
          <t>5500</t>
        </is>
      </c>
      <c r="M490" s="185" t="n">
        <v>0.843</v>
      </c>
      <c r="N490" s="101" t="inlineStr">
        <is>
          <t>P/E</t>
        </is>
      </c>
      <c r="O490" s="101" t="inlineStr">
        <is>
          <t>5500------------</t>
        </is>
      </c>
      <c r="P490" s="186" t="n">
        <v>50</v>
      </c>
      <c r="Q490" s="101" t="n"/>
      <c r="R490" s="101" t="inlineStr"/>
      <c r="S490" s="101" t="n"/>
      <c r="T490" s="186" t="n">
        <v>50</v>
      </c>
      <c r="U490" s="186" t="n">
        <v>231.825</v>
      </c>
      <c r="V490" s="186" t="e">
        <v>#N/A</v>
      </c>
      <c r="W490" s="192" t="inlineStr"/>
      <c r="X490" s="101" t="inlineStr"/>
      <c r="Y490" s="186" t="n">
        <v>0</v>
      </c>
      <c r="Z490" s="186" t="n">
        <v>0</v>
      </c>
      <c r="AA490" s="189" t="n"/>
      <c r="AB490" s="189" t="n"/>
    </row>
    <row r="491" ht="15" customHeight="1">
      <c r="A491" s="107" t="n">
        <v>488</v>
      </c>
      <c r="B491" s="143">
        <f>I491&amp;"x"&amp;J491</f>
        <v/>
      </c>
      <c r="C491" s="101" t="inlineStr">
        <is>
          <t>|0200226010|22.20|0.00|1.400|0.0005190IBC</t>
        </is>
      </c>
      <c r="D491" s="101" t="inlineStr">
        <is>
          <t>|0200226010|22.20|0.00|1.400|0.000</t>
        </is>
      </c>
      <c r="E491" s="101" t="inlineStr">
        <is>
          <t>|INNOTEK|||||||||||</t>
        </is>
      </c>
      <c r="F491" s="101" t="inlineStr">
        <is>
          <t>STAM390G</t>
        </is>
      </c>
      <c r="G491" s="101" t="inlineStr">
        <is>
          <t>IBC</t>
        </is>
      </c>
      <c r="H491" s="101" t="inlineStr">
        <is>
          <t>P</t>
        </is>
      </c>
      <c r="I491" s="101" t="inlineStr">
        <is>
          <t>22.2</t>
        </is>
      </c>
      <c r="J491" s="101" t="inlineStr">
        <is>
          <t>0.00</t>
        </is>
      </c>
      <c r="K491" s="101" t="inlineStr">
        <is>
          <t>1.40</t>
        </is>
      </c>
      <c r="L491" s="101" t="inlineStr">
        <is>
          <t>5190</t>
        </is>
      </c>
      <c r="M491" s="185" t="n">
        <v>0.718</v>
      </c>
      <c r="N491" s="101" t="inlineStr">
        <is>
          <t>P/E</t>
        </is>
      </c>
      <c r="O491" s="101" t="inlineStr">
        <is>
          <t>5190------------</t>
        </is>
      </c>
      <c r="P491" s="186" t="n">
        <v>1180</v>
      </c>
      <c r="Q491" s="101" t="n"/>
      <c r="R491" s="101" t="inlineStr"/>
      <c r="S491" s="101" t="n"/>
      <c r="T491" s="186" t="n">
        <v>0</v>
      </c>
      <c r="U491" s="186" t="n">
        <v>0</v>
      </c>
      <c r="V491" s="186" t="n">
        <v>-1180</v>
      </c>
      <c r="W491" s="192" t="n">
        <v>45322</v>
      </c>
      <c r="X491" s="101" t="inlineStr">
        <is>
          <t>Fixed&gt;500pcs</t>
        </is>
      </c>
      <c r="Y491" s="186" t="n">
        <v>1180</v>
      </c>
      <c r="Z491" s="186" t="n">
        <v>4397.1756</v>
      </c>
      <c r="AA491" s="189" t="n"/>
      <c r="AB491" s="189" t="n"/>
    </row>
    <row r="492" ht="15" customHeight="1">
      <c r="A492" s="107" t="n">
        <v>489</v>
      </c>
      <c r="B492" s="143">
        <f>I492&amp;"x"&amp;J492</f>
        <v/>
      </c>
      <c r="C492" s="101" t="inlineStr">
        <is>
          <t>|0200230742|25.00|55.00|1.600|0.0006199IBC</t>
        </is>
      </c>
      <c r="D492" s="101" t="inlineStr">
        <is>
          <t>|0200230742|25.00|55.00|1.600|0.000</t>
        </is>
      </c>
      <c r="E492" s="101" t="inlineStr">
        <is>
          <t>||||||||||||</t>
        </is>
      </c>
      <c r="F492" s="101" t="inlineStr">
        <is>
          <t>R13A/HSST590C</t>
        </is>
      </c>
      <c r="G492" s="101" t="inlineStr">
        <is>
          <t>IBC</t>
        </is>
      </c>
      <c r="H492" s="101" t="inlineStr">
        <is>
          <t>C</t>
        </is>
      </c>
      <c r="I492" s="101" t="inlineStr">
        <is>
          <t>25.0</t>
        </is>
      </c>
      <c r="J492" s="101" t="inlineStr">
        <is>
          <t>55.0</t>
        </is>
      </c>
      <c r="K492" s="101" t="inlineStr">
        <is>
          <t>1.60</t>
        </is>
      </c>
      <c r="L492" s="101" t="inlineStr">
        <is>
          <t>6199</t>
        </is>
      </c>
      <c r="M492" s="185" t="n">
        <v>1.941</v>
      </c>
      <c r="N492" s="101" t="inlineStr">
        <is>
          <t>P/E</t>
        </is>
      </c>
      <c r="O492" s="101" t="inlineStr">
        <is>
          <t>6199------------</t>
        </is>
      </c>
      <c r="P492" s="186" t="n">
        <v>0</v>
      </c>
      <c r="Q492" s="101" t="n"/>
      <c r="R492" s="101" t="inlineStr"/>
      <c r="S492" s="101" t="n"/>
      <c r="T492" s="186" t="n">
        <v>840</v>
      </c>
      <c r="U492" s="186" t="n">
        <v>10107.09756</v>
      </c>
      <c r="V492" s="186" t="n"/>
      <c r="W492" s="192" t="inlineStr"/>
      <c r="X492" s="101" t="inlineStr"/>
      <c r="Y492" s="186" t="n">
        <v>0</v>
      </c>
      <c r="Z492" s="186" t="n">
        <v>0</v>
      </c>
      <c r="AA492" s="189" t="n"/>
      <c r="AB492" s="189" t="n"/>
    </row>
    <row r="493" ht="15" customHeight="1">
      <c r="A493" s="107" t="n">
        <v>490</v>
      </c>
      <c r="B493" s="143">
        <f>I493&amp;"x"&amp;J493</f>
        <v/>
      </c>
      <c r="C493" s="19" t="inlineStr">
        <is>
          <t>|0200230841|12.70|0.00|1.200|0.0004950NBC</t>
        </is>
      </c>
      <c r="D493" s="19" t="inlineStr">
        <is>
          <t>|0200230841|12.70|0.00|1.200|0.000</t>
        </is>
      </c>
      <c r="E493" s="19" t="inlineStr">
        <is>
          <t>||||||||||||</t>
        </is>
      </c>
      <c r="F493" s="19" t="inlineStr">
        <is>
          <t>STKM13A</t>
        </is>
      </c>
      <c r="G493" s="19" t="inlineStr">
        <is>
          <t>NBC</t>
        </is>
      </c>
      <c r="H493" s="19" t="inlineStr">
        <is>
          <t>C</t>
        </is>
      </c>
      <c r="I493" s="19" t="inlineStr">
        <is>
          <t>12.7</t>
        </is>
      </c>
      <c r="J493" s="19" t="inlineStr">
        <is>
          <t>0.00</t>
        </is>
      </c>
      <c r="K493" s="19" t="inlineStr">
        <is>
          <t>1.20</t>
        </is>
      </c>
      <c r="L493" s="19" t="inlineStr">
        <is>
          <t>4950</t>
        </is>
      </c>
      <c r="M493" s="19" t="n">
        <v>0.34</v>
      </c>
      <c r="N493" s="19" t="inlineStr">
        <is>
          <t>P/E</t>
        </is>
      </c>
      <c r="O493" s="19" t="inlineStr">
        <is>
          <t>4950------------</t>
        </is>
      </c>
      <c r="P493" s="172" t="n">
        <v>0</v>
      </c>
      <c r="Q493" s="19" t="n"/>
      <c r="R493" s="19" t="inlineStr"/>
      <c r="S493" s="19" t="n"/>
      <c r="T493" s="172" t="n">
        <v>293</v>
      </c>
      <c r="U493" s="19" t="n">
        <v>493.1190000000001</v>
      </c>
      <c r="V493" s="19" t="n"/>
      <c r="W493" s="201" t="inlineStr"/>
      <c r="X493" s="19" t="inlineStr"/>
      <c r="Y493" s="172" t="n">
        <v>0</v>
      </c>
      <c r="Z493" s="172" t="n">
        <v>0</v>
      </c>
    </row>
    <row r="494" ht="15" customHeight="1">
      <c r="A494" s="107" t="n">
        <v>491</v>
      </c>
      <c r="B494" s="143">
        <f>I494&amp;"x"&amp;J494</f>
        <v/>
      </c>
      <c r="C494" s="19" t="inlineStr">
        <is>
          <t>|0200220810|28.60|0.00|3.200|0.0005720IBC</t>
        </is>
      </c>
      <c r="D494" s="19" t="inlineStr">
        <is>
          <t>|0200220810|28.60|0.00|3.200|0.000</t>
        </is>
      </c>
      <c r="E494" s="19" t="inlineStr">
        <is>
          <t>||||||||||||</t>
        </is>
      </c>
      <c r="F494" s="19" t="inlineStr">
        <is>
          <t>STKM13A</t>
        </is>
      </c>
      <c r="G494" s="19" t="inlineStr">
        <is>
          <t>IBC</t>
        </is>
      </c>
      <c r="H494" s="19" t="inlineStr">
        <is>
          <t>P</t>
        </is>
      </c>
      <c r="I494" s="19" t="inlineStr">
        <is>
          <t>28.6</t>
        </is>
      </c>
      <c r="J494" s="19" t="inlineStr">
        <is>
          <t>0.00</t>
        </is>
      </c>
      <c r="K494" s="19" t="inlineStr">
        <is>
          <t>3.20</t>
        </is>
      </c>
      <c r="L494" s="19" t="inlineStr">
        <is>
          <t>5720</t>
        </is>
      </c>
      <c r="M494" s="19" t="n">
        <v>2.004</v>
      </c>
      <c r="N494" s="19" t="inlineStr">
        <is>
          <t>P/E</t>
        </is>
      </c>
      <c r="O494" s="19" t="inlineStr">
        <is>
          <t>5720------------</t>
        </is>
      </c>
      <c r="P494" s="172" t="n">
        <v>0</v>
      </c>
      <c r="Q494" s="19" t="n"/>
      <c r="R494" s="19" t="inlineStr"/>
      <c r="S494" s="19" t="n"/>
      <c r="T494" s="172" t="n">
        <v>111</v>
      </c>
      <c r="U494" s="19" t="n">
        <v>1272.37968</v>
      </c>
      <c r="V494" s="19" t="n"/>
      <c r="W494" s="201" t="inlineStr"/>
      <c r="X494" s="19" t="inlineStr"/>
      <c r="Y494" s="172" t="n">
        <v>0</v>
      </c>
      <c r="Z494" s="172" t="n">
        <v>0</v>
      </c>
    </row>
    <row r="495" ht="15" customHeight="1">
      <c r="A495" s="107" t="n">
        <v>492</v>
      </c>
      <c r="B495" s="143">
        <f>I495&amp;"x"&amp;J495</f>
        <v/>
      </c>
      <c r="C495" s="19" t="inlineStr">
        <is>
          <t>|0200220810|48.60|0.00|2.600|0.0005950NBC</t>
        </is>
      </c>
      <c r="D495" s="19" t="inlineStr">
        <is>
          <t>|0200220810|48.60|0.00|2.600|0.000</t>
        </is>
      </c>
      <c r="E495" s="19" t="inlineStr">
        <is>
          <t>||||||||||||</t>
        </is>
      </c>
      <c r="F495" s="19" t="inlineStr">
        <is>
          <t>STKM13A</t>
        </is>
      </c>
      <c r="G495" s="19" t="inlineStr">
        <is>
          <t>NBC</t>
        </is>
      </c>
      <c r="H495" s="19" t="inlineStr">
        <is>
          <t>P</t>
        </is>
      </c>
      <c r="I495" s="19" t="inlineStr">
        <is>
          <t>48.6</t>
        </is>
      </c>
      <c r="J495" s="19" t="inlineStr">
        <is>
          <t>0.00</t>
        </is>
      </c>
      <c r="K495" s="19" t="inlineStr">
        <is>
          <t>2.60</t>
        </is>
      </c>
      <c r="L495" s="19" t="inlineStr">
        <is>
          <t>5950</t>
        </is>
      </c>
      <c r="M495" s="19" t="n">
        <v>2.949</v>
      </c>
      <c r="N495" s="19" t="inlineStr">
        <is>
          <t>P/E</t>
        </is>
      </c>
      <c r="O495" s="19" t="inlineStr">
        <is>
          <t>5950------------</t>
        </is>
      </c>
      <c r="P495" s="172" t="n">
        <v>0</v>
      </c>
      <c r="Q495" s="19" t="n"/>
      <c r="R495" s="19" t="inlineStr"/>
      <c r="S495" s="19" t="n"/>
      <c r="T495" s="172" t="n">
        <v>494</v>
      </c>
      <c r="U495" s="19" t="n">
        <v>8667.995699999999</v>
      </c>
      <c r="V495" s="19" t="n"/>
      <c r="W495" s="201" t="inlineStr"/>
      <c r="X495" s="19" t="inlineStr"/>
      <c r="Y495" s="172" t="n">
        <v>0</v>
      </c>
      <c r="Z495" s="172" t="n">
        <v>0</v>
      </c>
    </row>
    <row r="496" ht="15" customHeight="1">
      <c r="A496" s="107" t="n">
        <v>493</v>
      </c>
      <c r="B496" s="143">
        <f>I496&amp;"x"&amp;J496</f>
        <v/>
      </c>
      <c r="C496" s="19" t="inlineStr">
        <is>
          <t>|0200226010|28.60|0.00|1.600|0.0005941IBC</t>
        </is>
      </c>
      <c r="D496" s="19" t="inlineStr">
        <is>
          <t>|0200226010|28.60|0.00|1.600|0.000</t>
        </is>
      </c>
      <c r="E496" s="19" t="inlineStr">
        <is>
          <t>|CIC1|||||||||||</t>
        </is>
      </c>
      <c r="F496" s="19" t="inlineStr">
        <is>
          <t>STAM390G</t>
        </is>
      </c>
      <c r="G496" s="19" t="inlineStr">
        <is>
          <t>IBC</t>
        </is>
      </c>
      <c r="H496" s="19" t="inlineStr">
        <is>
          <t>P</t>
        </is>
      </c>
      <c r="I496" s="19" t="inlineStr">
        <is>
          <t>28.6</t>
        </is>
      </c>
      <c r="J496" s="19" t="inlineStr">
        <is>
          <t>0.00</t>
        </is>
      </c>
      <c r="K496" s="19" t="inlineStr">
        <is>
          <t>1.60</t>
        </is>
      </c>
      <c r="L496" s="19" t="inlineStr">
        <is>
          <t>5941</t>
        </is>
      </c>
      <c r="M496" s="19" t="n">
        <v>1.065</v>
      </c>
      <c r="N496" s="19" t="inlineStr">
        <is>
          <t>P/E</t>
        </is>
      </c>
      <c r="O496" s="19" t="inlineStr">
        <is>
          <t>5941------------</t>
        </is>
      </c>
      <c r="P496" s="172" t="n">
        <v>0</v>
      </c>
      <c r="Q496" s="19" t="n"/>
      <c r="R496" s="19" t="inlineStr"/>
      <c r="S496" s="19" t="n"/>
      <c r="T496" s="172" t="n">
        <v>0</v>
      </c>
      <c r="U496" s="19" t="n">
        <v>0</v>
      </c>
      <c r="V496" s="19" t="n"/>
      <c r="W496" s="201" t="n">
        <v>45260</v>
      </c>
      <c r="X496" s="19" t="inlineStr"/>
      <c r="Y496" s="172" t="n">
        <v>0</v>
      </c>
      <c r="Z496" s="172" t="n">
        <v>0</v>
      </c>
    </row>
    <row r="497" ht="15" customHeight="1">
      <c r="A497" s="107" t="n">
        <v>494</v>
      </c>
      <c r="B497" s="143">
        <f>I497&amp;"x"&amp;J497</f>
        <v/>
      </c>
      <c r="C497" s="19" t="inlineStr">
        <is>
          <t>|0200226117|22.20|0.00|1.600|0.0006067NBC</t>
        </is>
      </c>
      <c r="D497" s="19" t="inlineStr">
        <is>
          <t>|0200226117|22.20|0.00|1.600|0.000</t>
        </is>
      </c>
      <c r="E497" s="19" t="inlineStr">
        <is>
          <t>||||||||||||</t>
        </is>
      </c>
      <c r="F497" s="19" t="inlineStr">
        <is>
          <t>STKMHT490</t>
        </is>
      </c>
      <c r="G497" s="19" t="inlineStr">
        <is>
          <t>NBC</t>
        </is>
      </c>
      <c r="H497" s="19" t="inlineStr">
        <is>
          <t>P</t>
        </is>
      </c>
      <c r="I497" s="19" t="inlineStr">
        <is>
          <t>22.2</t>
        </is>
      </c>
      <c r="J497" s="19" t="inlineStr">
        <is>
          <t>0.00</t>
        </is>
      </c>
      <c r="K497" s="19" t="inlineStr">
        <is>
          <t>1.60</t>
        </is>
      </c>
      <c r="L497" s="19" t="inlineStr">
        <is>
          <t>6067</t>
        </is>
      </c>
      <c r="M497" s="19" t="n">
        <v>0.8129999999999999</v>
      </c>
      <c r="N497" s="19" t="inlineStr">
        <is>
          <t>C</t>
        </is>
      </c>
      <c r="O497" s="19" t="inlineStr">
        <is>
          <t>1208------------</t>
        </is>
      </c>
      <c r="P497" s="172" t="n">
        <v>0</v>
      </c>
      <c r="Q497" s="19" t="n"/>
      <c r="R497" s="19" t="inlineStr"/>
      <c r="S497" s="19" t="n"/>
      <c r="T497" s="172" t="n">
        <v>16</v>
      </c>
      <c r="U497" s="19" t="n">
        <v>78.91953599999999</v>
      </c>
      <c r="V497" s="19" t="n"/>
      <c r="W497" s="201" t="inlineStr"/>
      <c r="X497" s="19" t="inlineStr"/>
      <c r="Y497" s="172" t="n">
        <v>0</v>
      </c>
      <c r="Z497" s="172" t="n">
        <v>0</v>
      </c>
    </row>
    <row r="498" ht="15" customHeight="1">
      <c r="A498" s="107" t="n">
        <v>495</v>
      </c>
      <c r="B498" s="143">
        <f>I498&amp;"x"&amp;J498</f>
        <v/>
      </c>
      <c r="C498" s="19" t="inlineStr">
        <is>
          <t>|0200226240|22.20|0.00|1.600|0.0006010NBC</t>
        </is>
      </c>
      <c r="D498" s="19" t="inlineStr">
        <is>
          <t>|0200226240|22.20|0.00|1.600|0.000</t>
        </is>
      </c>
      <c r="E498" s="19" t="inlineStr">
        <is>
          <t>||||||||||||</t>
        </is>
      </c>
      <c r="F498" s="19" t="inlineStr">
        <is>
          <t>STKMHT590</t>
        </is>
      </c>
      <c r="G498" s="19" t="inlineStr">
        <is>
          <t>NBC</t>
        </is>
      </c>
      <c r="H498" s="19" t="inlineStr">
        <is>
          <t>P</t>
        </is>
      </c>
      <c r="I498" s="19" t="inlineStr">
        <is>
          <t>22.2</t>
        </is>
      </c>
      <c r="J498" s="19" t="inlineStr">
        <is>
          <t>0.00</t>
        </is>
      </c>
      <c r="K498" s="19" t="inlineStr">
        <is>
          <t>1.60</t>
        </is>
      </c>
      <c r="L498" s="19" t="inlineStr">
        <is>
          <t>6010</t>
        </is>
      </c>
      <c r="M498" s="19" t="n">
        <v>0.8129999999999999</v>
      </c>
      <c r="N498" s="19" t="inlineStr">
        <is>
          <t>P/E</t>
        </is>
      </c>
      <c r="O498" s="19" t="inlineStr">
        <is>
          <t>6010------------</t>
        </is>
      </c>
      <c r="P498" s="172" t="n">
        <v>0</v>
      </c>
      <c r="Q498" s="19" t="n"/>
      <c r="R498" s="19" t="inlineStr"/>
      <c r="S498" s="19" t="n"/>
      <c r="T498" s="172" t="n">
        <v>0</v>
      </c>
      <c r="U498" s="19" t="n">
        <v>0</v>
      </c>
      <c r="V498" s="19" t="n"/>
      <c r="W498" s="202" t="n">
        <v>45260</v>
      </c>
      <c r="X498" s="19" t="inlineStr"/>
      <c r="Y498" s="19" t="n">
        <v>0</v>
      </c>
      <c r="Z498" s="172" t="n">
        <v>0</v>
      </c>
    </row>
    <row r="499" ht="15" customHeight="1">
      <c r="A499" s="107" t="n">
        <v>496</v>
      </c>
      <c r="B499" s="143">
        <f>I499&amp;"x"&amp;J499</f>
        <v/>
      </c>
      <c r="C499" s="19" t="inlineStr">
        <is>
          <t>|0200226240|22.20|0.00|2.000|0.0005767NBC</t>
        </is>
      </c>
      <c r="D499" s="19" t="inlineStr">
        <is>
          <t>|0200226240|22.20|0.00|2.000|0.000</t>
        </is>
      </c>
      <c r="E499" s="19" t="inlineStr">
        <is>
          <t>||||||||||||</t>
        </is>
      </c>
      <c r="F499" s="19" t="inlineStr">
        <is>
          <t>STKMHT590</t>
        </is>
      </c>
      <c r="G499" s="19" t="inlineStr">
        <is>
          <t>NBC</t>
        </is>
      </c>
      <c r="H499" s="19" t="inlineStr">
        <is>
          <t>P</t>
        </is>
      </c>
      <c r="I499" s="19" t="inlineStr">
        <is>
          <t>22.2</t>
        </is>
      </c>
      <c r="J499" s="19" t="inlineStr">
        <is>
          <t>0.00</t>
        </is>
      </c>
      <c r="K499" s="19" t="inlineStr">
        <is>
          <t>2.00</t>
        </is>
      </c>
      <c r="L499" s="19" t="inlineStr">
        <is>
          <t>5767</t>
        </is>
      </c>
      <c r="M499" s="19" t="n">
        <v>0.996</v>
      </c>
      <c r="N499" s="19" t="inlineStr">
        <is>
          <t>P/E</t>
        </is>
      </c>
      <c r="O499" s="19" t="inlineStr">
        <is>
          <t>5767------------</t>
        </is>
      </c>
      <c r="P499" s="19" t="n">
        <v>0</v>
      </c>
      <c r="Q499" s="19" t="n"/>
      <c r="R499" s="19" t="inlineStr"/>
      <c r="S499" s="19" t="n"/>
      <c r="T499" s="19" t="n">
        <v>0</v>
      </c>
      <c r="U499" s="19" t="n">
        <v>0</v>
      </c>
      <c r="V499" s="19" t="n"/>
      <c r="W499" s="202" t="n">
        <v>45260</v>
      </c>
      <c r="X499" s="19" t="inlineStr"/>
      <c r="Y499" s="19" t="n">
        <v>0</v>
      </c>
      <c r="Z499" s="19" t="n">
        <v>0</v>
      </c>
    </row>
    <row r="500" ht="15" customHeight="1">
      <c r="A500" s="107" t="n">
        <v>497</v>
      </c>
      <c r="B500" s="143">
        <f>I500&amp;"x"&amp;J500</f>
        <v/>
      </c>
      <c r="C500" s="19" t="inlineStr">
        <is>
          <t>|0200226240|22.20|0.00|2.000|0.0006082NBC</t>
        </is>
      </c>
      <c r="D500" s="19" t="inlineStr">
        <is>
          <t>|0200226240|22.20|0.00|2.000|0.000</t>
        </is>
      </c>
      <c r="E500" s="19" t="inlineStr">
        <is>
          <t>||||||||||||</t>
        </is>
      </c>
      <c r="F500" s="19" t="inlineStr">
        <is>
          <t>STKMHT590</t>
        </is>
      </c>
      <c r="G500" s="19" t="inlineStr">
        <is>
          <t>NBC</t>
        </is>
      </c>
      <c r="H500" s="19" t="inlineStr">
        <is>
          <t>P</t>
        </is>
      </c>
      <c r="I500" s="19" t="inlineStr">
        <is>
          <t>22.2</t>
        </is>
      </c>
      <c r="J500" s="19" t="inlineStr">
        <is>
          <t>0.00</t>
        </is>
      </c>
      <c r="K500" s="19" t="inlineStr">
        <is>
          <t>2.00</t>
        </is>
      </c>
      <c r="L500" s="19" t="inlineStr">
        <is>
          <t>6082</t>
        </is>
      </c>
      <c r="M500" s="19" t="n">
        <v>0.996</v>
      </c>
      <c r="N500" s="19" t="inlineStr">
        <is>
          <t>P/E</t>
        </is>
      </c>
      <c r="O500" s="19" t="inlineStr">
        <is>
          <t>6082------------</t>
        </is>
      </c>
      <c r="P500" s="19" t="n">
        <v>0</v>
      </c>
      <c r="Q500" s="19" t="n"/>
      <c r="R500" s="19" t="inlineStr"/>
      <c r="S500" s="19" t="n"/>
      <c r="T500" s="19" t="n">
        <v>70</v>
      </c>
      <c r="U500" s="19" t="n">
        <v>424.03704</v>
      </c>
      <c r="V500" s="19" t="n"/>
      <c r="W500" s="202" t="inlineStr"/>
      <c r="X500" s="19" t="inlineStr"/>
      <c r="Y500" s="19" t="n">
        <v>0</v>
      </c>
      <c r="Z500" s="19" t="n">
        <v>0</v>
      </c>
    </row>
    <row r="501" ht="15" customHeight="1">
      <c r="A501" s="107" t="n">
        <v>498</v>
      </c>
      <c r="B501" s="143">
        <f>I501&amp;"x"&amp;J501</f>
        <v/>
      </c>
      <c r="C501" s="19" t="inlineStr">
        <is>
          <t>|0200226540|40.00|25.00|1.400|0.0005892NBC</t>
        </is>
      </c>
      <c r="D501" s="19" t="inlineStr">
        <is>
          <t>|0200226540|40.00|25.00|1.400|0.000</t>
        </is>
      </c>
      <c r="E501" s="19" t="inlineStr">
        <is>
          <t>||||||||||||</t>
        </is>
      </c>
      <c r="F501" s="19" t="inlineStr">
        <is>
          <t>STKMRHT590</t>
        </is>
      </c>
      <c r="G501" s="19" t="inlineStr">
        <is>
          <t>NBC</t>
        </is>
      </c>
      <c r="H501" s="19" t="inlineStr">
        <is>
          <t>P</t>
        </is>
      </c>
      <c r="I501" s="19" t="inlineStr">
        <is>
          <t>40.0</t>
        </is>
      </c>
      <c r="J501" s="19" t="inlineStr">
        <is>
          <t>25.0</t>
        </is>
      </c>
      <c r="K501" s="19" t="inlineStr">
        <is>
          <t>1.40</t>
        </is>
      </c>
      <c r="L501" s="19" t="inlineStr">
        <is>
          <t>5892</t>
        </is>
      </c>
      <c r="M501" s="19" t="n">
        <v>1.367</v>
      </c>
      <c r="N501" s="19" t="inlineStr">
        <is>
          <t>P/E</t>
        </is>
      </c>
      <c r="O501" s="19" t="inlineStr">
        <is>
          <t>5892------------</t>
        </is>
      </c>
      <c r="P501" s="19" t="n">
        <v>0</v>
      </c>
      <c r="Q501" s="19" t="n"/>
      <c r="R501" s="19" t="inlineStr"/>
      <c r="S501" s="19" t="n"/>
      <c r="T501" s="19" t="n">
        <v>208</v>
      </c>
      <c r="U501" s="19" t="n">
        <v>1675.307712</v>
      </c>
      <c r="V501" s="19" t="n"/>
      <c r="W501" s="202" t="inlineStr"/>
      <c r="X501" s="19" t="inlineStr"/>
      <c r="Y501" s="19" t="n">
        <v>0</v>
      </c>
      <c r="Z501" s="19" t="n">
        <v>0</v>
      </c>
    </row>
    <row r="502" ht="15" customHeight="1">
      <c r="A502" s="107" t="n">
        <v>499</v>
      </c>
      <c r="B502" s="143">
        <f>I502&amp;"x"&amp;J502</f>
        <v/>
      </c>
      <c r="C502" s="19" t="inlineStr">
        <is>
          <t>|0200226700|28.00|21.80|3.100|0.0005400IBC</t>
        </is>
      </c>
      <c r="D502" s="19" t="inlineStr">
        <is>
          <t>|0200226700|28.00|21.80|3.100|0.000</t>
        </is>
      </c>
      <c r="E502" s="19" t="inlineStr">
        <is>
          <t>||||||||||||</t>
        </is>
      </c>
      <c r="F502" s="19" t="inlineStr">
        <is>
          <t>STKM13C</t>
        </is>
      </c>
      <c r="G502" s="19" t="inlineStr">
        <is>
          <t>IBC</t>
        </is>
      </c>
      <c r="H502" s="19" t="inlineStr">
        <is>
          <t>P</t>
        </is>
      </c>
      <c r="I502" s="19" t="inlineStr">
        <is>
          <t>28.0</t>
        </is>
      </c>
      <c r="J502" s="19" t="inlineStr">
        <is>
          <t>21.8</t>
        </is>
      </c>
      <c r="K502" s="19" t="inlineStr">
        <is>
          <t>3.10</t>
        </is>
      </c>
      <c r="L502" s="19" t="inlineStr">
        <is>
          <t>5400</t>
        </is>
      </c>
      <c r="M502" s="19" t="n">
        <v>1.904</v>
      </c>
      <c r="N502" s="19" t="inlineStr">
        <is>
          <t>P/E</t>
        </is>
      </c>
      <c r="O502" s="19" t="inlineStr">
        <is>
          <t>5400------------</t>
        </is>
      </c>
      <c r="P502" s="19" t="n">
        <v>0</v>
      </c>
      <c r="Q502" s="19" t="n"/>
      <c r="R502" s="19" t="inlineStr"/>
      <c r="S502" s="19" t="n"/>
      <c r="T502" s="19" t="n">
        <v>110</v>
      </c>
      <c r="U502" s="19" t="n">
        <v>1130.976</v>
      </c>
      <c r="V502" s="19" t="n"/>
      <c r="W502" s="202" t="inlineStr"/>
      <c r="X502" s="19" t="inlineStr"/>
      <c r="Y502" s="19" t="n">
        <v>0</v>
      </c>
      <c r="Z502" s="19" t="n">
        <v>0</v>
      </c>
    </row>
  </sheetData>
  <autoFilter ref="A3:Z502">
    <sortState ref="A4:Z492">
      <sortCondition ref="I4:I492"/>
      <sortCondition descending="1" ref="G4:G492"/>
      <sortCondition ref="K4:K492"/>
      <sortCondition ref="F4:F492"/>
    </sortState>
  </autoFilter>
  <mergeCells count="3">
    <mergeCell ref="L2:M2"/>
    <mergeCell ref="J2:K2"/>
    <mergeCell ref="AE2:BL2"/>
  </mergeCells>
  <pageMargins left="0.25" right="0.25" top="0.3" bottom="0.16" header="0.16" footer="0.19"/>
  <pageSetup orientation="landscape" paperSize="9" scale="24" fitToHeight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F2:BE1000"/>
  <sheetViews>
    <sheetView topLeftCell="H1" zoomScale="70" zoomScaleNormal="70" workbookViewId="0">
      <selection activeCell="AD3" sqref="AD3:AD1000"/>
    </sheetView>
  </sheetViews>
  <sheetFormatPr baseColWidth="8" defaultColWidth="8.88671875" defaultRowHeight="14.4" zeroHeight="1"/>
  <cols>
    <col width="1.5546875" customWidth="1" min="1" max="5"/>
    <col width="16.5546875" customWidth="1" min="6" max="6"/>
    <col width="7.88671875" customWidth="1" min="7" max="7"/>
    <col width="16.109375" customWidth="1" min="8" max="8"/>
    <col width="22.5546875" customWidth="1" min="9" max="9"/>
    <col width="18.77734375" customWidth="1" min="10" max="10"/>
    <col width="2.44140625" customWidth="1" min="11" max="15"/>
    <col width="11.33203125" customWidth="1" min="16" max="16"/>
    <col width="7.109375" customWidth="1" min="17" max="29"/>
    <col width="6.33203125" customWidth="1" min="30" max="30"/>
    <col width="2.21875" customWidth="1" min="31" max="31"/>
    <col width="4.77734375" customWidth="1" min="32" max="44"/>
    <col width="3.77734375" customWidth="1" min="45" max="57"/>
  </cols>
  <sheetData>
    <row r="2">
      <c r="F2" s="108" t="inlineStr">
        <is>
          <t>Code Long Pipe</t>
        </is>
      </c>
      <c r="H2" t="inlineStr">
        <is>
          <t>CUS1|CUS2</t>
        </is>
      </c>
      <c r="I2" s="108" t="inlineStr">
        <is>
          <t>Code Short Pipe</t>
        </is>
      </c>
      <c r="J2" t="inlineStr">
        <is>
          <t>Code S</t>
        </is>
      </c>
      <c r="K2" s="109" t="inlineStr">
        <is>
          <t>Material</t>
        </is>
      </c>
      <c r="L2" s="109" t="inlineStr">
        <is>
          <t>D1</t>
        </is>
      </c>
      <c r="M2" s="109" t="inlineStr">
        <is>
          <t>D2</t>
        </is>
      </c>
      <c r="N2" s="109" t="inlineStr">
        <is>
          <t>T</t>
        </is>
      </c>
      <c r="O2" s="109" t="inlineStr">
        <is>
          <t>L</t>
        </is>
      </c>
      <c r="P2" s="110" t="inlineStr">
        <is>
          <t>Code L</t>
        </is>
      </c>
      <c r="Q2" s="111" t="inlineStr">
        <is>
          <t>Code S</t>
        </is>
      </c>
      <c r="R2" s="111" t="inlineStr">
        <is>
          <t>L2</t>
        </is>
      </c>
      <c r="S2" s="111" t="inlineStr">
        <is>
          <t>L3</t>
        </is>
      </c>
      <c r="T2" s="111" t="inlineStr">
        <is>
          <t>L4</t>
        </is>
      </c>
      <c r="U2" s="111" t="inlineStr">
        <is>
          <t>L5</t>
        </is>
      </c>
      <c r="V2" s="111" t="inlineStr">
        <is>
          <t>L6</t>
        </is>
      </c>
      <c r="W2" s="111" t="inlineStr">
        <is>
          <t>L7</t>
        </is>
      </c>
      <c r="X2" s="111" t="inlineStr">
        <is>
          <t>L8</t>
        </is>
      </c>
      <c r="Y2" s="111" t="inlineStr">
        <is>
          <t>L9</t>
        </is>
      </c>
      <c r="Z2" s="111" t="inlineStr">
        <is>
          <t>L10</t>
        </is>
      </c>
      <c r="AA2" s="111" t="inlineStr">
        <is>
          <t>L11</t>
        </is>
      </c>
      <c r="AB2" s="111" t="inlineStr">
        <is>
          <t>L12</t>
        </is>
      </c>
      <c r="AC2" s="111" t="inlineStr">
        <is>
          <t>L13</t>
        </is>
      </c>
      <c r="AF2" s="19" t="inlineStr">
        <is>
          <t>Code Short Pipe</t>
        </is>
      </c>
      <c r="AG2" s="19" t="inlineStr">
        <is>
          <t>L2</t>
        </is>
      </c>
      <c r="AH2" s="19" t="inlineStr">
        <is>
          <t>L3</t>
        </is>
      </c>
      <c r="AI2" s="19" t="inlineStr">
        <is>
          <t>L4</t>
        </is>
      </c>
      <c r="AJ2" s="19" t="inlineStr">
        <is>
          <t>L5</t>
        </is>
      </c>
      <c r="AK2" s="19" t="inlineStr">
        <is>
          <t>L6</t>
        </is>
      </c>
      <c r="AL2" s="19" t="inlineStr">
        <is>
          <t>L7</t>
        </is>
      </c>
      <c r="AM2" s="19" t="inlineStr">
        <is>
          <t>L8</t>
        </is>
      </c>
      <c r="AN2" s="19" t="inlineStr">
        <is>
          <t>L9</t>
        </is>
      </c>
      <c r="AO2" s="19" t="inlineStr">
        <is>
          <t>L10</t>
        </is>
      </c>
      <c r="AP2" s="19" t="inlineStr">
        <is>
          <t>L11</t>
        </is>
      </c>
      <c r="AQ2" s="19" t="inlineStr">
        <is>
          <t>L12</t>
        </is>
      </c>
      <c r="AR2" s="19" t="inlineStr">
        <is>
          <t>L13</t>
        </is>
      </c>
      <c r="AS2" s="19" t="inlineStr">
        <is>
          <t>C1</t>
        </is>
      </c>
      <c r="AT2" s="19" t="inlineStr">
        <is>
          <t>C2</t>
        </is>
      </c>
      <c r="AU2" s="19" t="inlineStr">
        <is>
          <t>C3</t>
        </is>
      </c>
      <c r="AV2" s="19" t="inlineStr">
        <is>
          <t>C4</t>
        </is>
      </c>
      <c r="AW2" s="19" t="inlineStr">
        <is>
          <t>C5</t>
        </is>
      </c>
      <c r="AX2" s="19" t="inlineStr">
        <is>
          <t>C6</t>
        </is>
      </c>
      <c r="AY2" s="19" t="inlineStr">
        <is>
          <t>C7</t>
        </is>
      </c>
      <c r="AZ2" s="19" t="inlineStr">
        <is>
          <t>C8</t>
        </is>
      </c>
      <c r="BA2" s="19" t="inlineStr">
        <is>
          <t>C9</t>
        </is>
      </c>
      <c r="BB2" s="19" t="inlineStr">
        <is>
          <t>C10</t>
        </is>
      </c>
      <c r="BC2" s="19" t="inlineStr">
        <is>
          <t>C11</t>
        </is>
      </c>
      <c r="BD2" s="19" t="inlineStr">
        <is>
          <t>C12</t>
        </is>
      </c>
      <c r="BE2" s="19" t="inlineStr">
        <is>
          <t>C13</t>
        </is>
      </c>
    </row>
    <row r="3">
      <c r="F3" s="108">
        <f>[1]!Table1[[#This Row],[Production]]</f>
        <v/>
      </c>
      <c r="G3">
        <f>MID(F3,LEN(F3)-6,4)</f>
        <v/>
      </c>
      <c r="H3">
        <f>AS3&amp;"|"&amp;AT3&amp;"|"&amp;AU3&amp;"|"&amp;AV3&amp;"|"&amp;AW3&amp;"|"&amp;AX3&amp;"|"&amp;AY3&amp;"|"&amp;AZ3&amp;"|"&amp;BA3&amp;"|"&amp;BB3&amp;"|"&amp;BC3&amp;"|"&amp;BD3&amp;"|"&amp;BE3</f>
        <v/>
      </c>
      <c r="I3" s="108">
        <f>[1]!Table1[[#This Row],[Stock]]</f>
        <v/>
      </c>
      <c r="J3">
        <f>MID(LEFT(I3,LEN(I3)-3),FIND("0|0.000",LEFT(I3,LEN(I3)-3),1)+7,6)</f>
        <v/>
      </c>
      <c r="K3" s="19" t="n"/>
      <c r="L3" s="19" t="n"/>
      <c r="M3" s="19" t="n"/>
      <c r="N3" s="19" t="n"/>
      <c r="O3" s="19" t="n"/>
      <c r="P3" s="20">
        <f>End_Cal!E3</f>
        <v/>
      </c>
      <c r="Q3" s="112">
        <f>IFERROR(INDEX($J$2:$J$9873,MATCH(1,INDEX(($P3=$F$2:$F$9873)*(0=COUNTIFS($Q$2:Q2,$J$2:$J$9873)),0),0)),"")</f>
        <v/>
      </c>
      <c r="R3" s="112">
        <f>IFERROR(INDEX($J$2:$J$9873,MATCH(1,INDEX(($P3=$F$2:$F$9873)*(0=COUNTIFS(Q2:Q3,$J$2:$J$9873)),0),0)),"")</f>
        <v/>
      </c>
      <c r="S3" s="112">
        <f>IFERROR(INDEX($J$2:$J$9873,MATCH(1,INDEX(($P3=$F$2:$F$9873)*(0=COUNTIFS(Q3:R3,$J$2:$J$9873)),0),0)),"")</f>
        <v/>
      </c>
      <c r="T3" s="112">
        <f>IFERROR(INDEX($J$2:$J$9873,MATCH(1,INDEX(($P3=$F$2:$F$9873)*(0=COUNTIFS(Q3:S3,$J$2:$J$9873)),0),0)),"")</f>
        <v/>
      </c>
      <c r="U3" s="112">
        <f>IFERROR(INDEX($J$2:$J$9873,MATCH(1,INDEX(($P3=$F$2:$F$9873)*(0=COUNTIFS(Q3:T3,$J$2:$J$9873)),0),0)),"")</f>
        <v/>
      </c>
      <c r="V3" s="112">
        <f>IFERROR(INDEX($J$2:$J$9873,MATCH(1,INDEX(($P3=$F$2:$F$9873)*(0=COUNTIFS(Q3:U3,$J$2:$J$9873)),0),0)),"")</f>
        <v/>
      </c>
      <c r="W3" s="112">
        <f>IFERROR(INDEX($J$2:$J$9873,MATCH(1,INDEX(($P3=$F$2:$F$9873)*(0=COUNTIFS(Q3:V3,$J$2:$J$9873)),0),0)),"")</f>
        <v/>
      </c>
      <c r="X3" s="112">
        <f>IFERROR(INDEX($J$2:$J$9873,MATCH(1,INDEX(($P3=$F$2:$F$9873)*(0=COUNTIFS(Q3:W3,$J$2:$J$9873)),0),0)),"")</f>
        <v/>
      </c>
      <c r="Y3" s="112">
        <f>IFERROR(INDEX($J$2:$J$9873,MATCH(1,INDEX(($P3=$F$2:$F$9873)*(0=COUNTIFS(Q3:X3,$J$2:$J$9873)),0),0)),"")</f>
        <v/>
      </c>
      <c r="Z3" s="112">
        <f>IFERROR(INDEX($J$2:$J$9873,MATCH(1,INDEX(($P3=$F$2:$F$9873)*(0=COUNTIFS(Q3:Y3,$J$2:$J$9873)),0),0)),"")</f>
        <v/>
      </c>
      <c r="AA3" s="112">
        <f>IFERROR(INDEX($J$2:$J$9873,MATCH(1,INDEX(($P3=$F$2:$F$9873)*(0=COUNTIFS(Q3:Z3,$J$2:$J$9873)),0),0)),"")</f>
        <v/>
      </c>
      <c r="AB3" s="112">
        <f>IFERROR(INDEX($J$2:$J$9873,MATCH(1,INDEX(($P3=$F$2:$F$9873)*(0=COUNTIFS(Q3:AA3,$J$2:$J$9873)),0),0)),"")</f>
        <v/>
      </c>
      <c r="AC3" s="112">
        <f>IFERROR(INDEX($J$2:$J$9873,MATCH(1,INDEX(($P3=$F$2:$F$9873)*(0=COUNTIFS(Q3:AB3,$J$2:$J$9873)),0),0)),"")</f>
        <v/>
      </c>
      <c r="AD3">
        <f>Q3&amp;"-"&amp;R3&amp;"-"&amp;S3&amp;"-"&amp;T3&amp;"-"&amp;U3&amp;"-"&amp;V3&amp;"-"&amp;W3&amp;"-"&amp;X3&amp;"-"&amp;Y3&amp;"-"&amp;Z3&amp;"-"&amp;AA3&amp;"-"&amp;AB3&amp;"-"&amp;AC3</f>
        <v/>
      </c>
      <c r="AF3" s="19">
        <f>IFERROR(INDEX($I$2:$I$9873,MATCH(1,INDEX(($P3=$F$2:$F$9873)*(0=COUNTIFS(AF2:AF2,$I$2:$I$9873)),0),0)),"")</f>
        <v/>
      </c>
      <c r="AG3" s="19">
        <f>IFERROR(INDEX($I$2:$I$9873,MATCH(1,INDEX(($P3=$F$2:$F$9873)*(0=COUNTIFS(AF2:AF3,$I$2:$I$9873)),0),0)),"")</f>
        <v/>
      </c>
      <c r="AH3" s="19">
        <f>IFERROR(INDEX($I$2:$I$9873,MATCH(1,INDEX(($P3=$F$2:$F$9873)*(0=COUNTIFS(AF3:AG3,$I$2:$I$9873)),0),0)),"")</f>
        <v/>
      </c>
      <c r="AI3" s="19">
        <f>IFERROR(INDEX($I$2:$I$9873,MATCH(1,INDEX(($P3=$F$2:$F$9873)*(0=COUNTIFS(AF3:AH3,$I$2:$I$9873)),0),0)),"")</f>
        <v/>
      </c>
      <c r="AJ3" s="19">
        <f>IFERROR(INDEX($I$2:$I$9873,MATCH(1,INDEX(($P3=$F$2:$F$9873)*(0=COUNTIFS(AF3:AI3,$I$2:$I$9873)),0),0)),"")</f>
        <v/>
      </c>
      <c r="AK3" s="19">
        <f>IFERROR(INDEX($I$2:$I$9873,MATCH(1,INDEX(($P3=$F$2:$F$9873)*(0=COUNTIFS(AF3:AJ3,$I$2:$I$9873)),0),0)),"")</f>
        <v/>
      </c>
      <c r="AL3" s="19">
        <f>IFERROR(INDEX($I$2:$I$9873,MATCH(1,INDEX(($P3=$F$2:$F$9873)*(0=COUNTIFS(AF3:AK3,$I$2:$I$9873)),0),0)),"")</f>
        <v/>
      </c>
      <c r="AM3" s="19">
        <f>IFERROR(INDEX($I$2:$I$9873,MATCH(1,INDEX(($P3=$F$2:$F$9873)*(0=COUNTIFS(AF3:AL3,$I$2:$I$9873)),0),0)),"")</f>
        <v/>
      </c>
      <c r="AN3" s="19">
        <f>IFERROR(INDEX($I$2:$I$9873,MATCH(1,INDEX(($P3=$F$2:$F$9873)*(0=COUNTIFS(AF3:AM3,$I$2:$I$9873)),0),0)),"")</f>
        <v/>
      </c>
      <c r="AO3" s="19">
        <f>IFERROR(INDEX($I$2:$I$9873,MATCH(1,INDEX(($P3=$F$2:$F$9873)*(0=COUNTIFS(AF3:AN3,$I$2:$I$9873)),0),0)),"")</f>
        <v/>
      </c>
      <c r="AP3" s="19">
        <f>IFERROR(INDEX($I$2:$I$9873,MATCH(1,INDEX(($P3=$F$2:$F$9873)*(0=COUNTIFS(AF3:AO3,$I$2:$I$9873)),0),0)),"")</f>
        <v/>
      </c>
      <c r="AQ3" s="19">
        <f>IFERROR(INDEX($I$2:$I$9873,MATCH(1,INDEX(($P3=$F$2:$F$9873)*(0=COUNTIFS(AF3:AP3,$I$2:$I$9873)),0),0)),"")</f>
        <v/>
      </c>
      <c r="AR3" s="19">
        <f>IFERROR(INDEX($I$2:$I$9873,MATCH(1,INDEX(($P3=$F$2:$F$9873)*(0=COUNTIFS(AF3:AQ3,$I$2:$I$9873)),0),0)),"")</f>
        <v/>
      </c>
      <c r="AS3" s="19">
        <f>IFERROR(VLOOKUP(AF3,[2]CUS030!$A$5:$E$10000,5,0),"")</f>
        <v/>
      </c>
      <c r="AT3" s="19">
        <f>IFERROR(VLOOKUP(AG3,[2]CUS030!$A$5:$E$10000,5,0),"")</f>
        <v/>
      </c>
      <c r="AU3" s="19">
        <f>IFERROR(VLOOKUP(AH3,[2]CUS030!$A$5:$E$10000,5,0),"")</f>
        <v/>
      </c>
      <c r="AV3" s="19">
        <f>IFERROR(VLOOKUP(AI3,[2]CUS030!$A$5:$E$10000,5,0),"")</f>
        <v/>
      </c>
      <c r="AW3" s="19">
        <f>IFERROR(VLOOKUP(AJ3,[2]CUS030!$A$5:$E$10000,5,0),"")</f>
        <v/>
      </c>
      <c r="AX3" s="19">
        <f>IFERROR(VLOOKUP(AK3,[2]CUS030!$A$5:$E$10000,5,0),"")</f>
        <v/>
      </c>
      <c r="AY3" s="19">
        <f>IFERROR(VLOOKUP(AL3,[2]CUS030!$A$5:$E$10000,5,0),"")</f>
        <v/>
      </c>
      <c r="AZ3" s="19">
        <f>IFERROR(VLOOKUP(AM3,[2]CUS030!$A$5:$E$10000,5,0),"")</f>
        <v/>
      </c>
      <c r="BA3" s="19">
        <f>IFERROR(VLOOKUP(AN3,[2]CUS030!$A$5:$E$10000,5,0),"")</f>
        <v/>
      </c>
      <c r="BB3" s="19">
        <f>IFERROR(VLOOKUP(AO3,[2]CUS030!$A$5:$E$10000,5,0),"")</f>
        <v/>
      </c>
      <c r="BC3" s="19">
        <f>IFERROR(VLOOKUP(AP3,[2]CUS030!$A$5:$E$10000,5,0),"")</f>
        <v/>
      </c>
      <c r="BD3" s="19">
        <f>IFERROR(VLOOKUP(AQ3,[2]CUS030!$A$5:$E$10000,5,0),"")</f>
        <v/>
      </c>
      <c r="BE3" s="19">
        <f>IFERROR(VLOOKUP(AR3,[2]CUS030!$A$5:$E$10000,5,0),"")</f>
        <v/>
      </c>
    </row>
    <row r="4">
      <c r="F4" s="108">
        <f>[1]!Table1[[#This Row],[Production]]</f>
        <v/>
      </c>
      <c r="G4">
        <f>MID(F4,LEN(F4)-6,4)</f>
        <v/>
      </c>
      <c r="H4">
        <f>AS4&amp;"|"&amp;AT4&amp;"|"&amp;AU4&amp;"|"&amp;AV4&amp;"|"&amp;AW4&amp;"|"&amp;AX4&amp;"|"&amp;AY4&amp;"|"&amp;AZ4&amp;"|"&amp;BA4&amp;"|"&amp;BB4&amp;"|"&amp;BC4&amp;"|"&amp;BD4&amp;"|"&amp;BE4</f>
        <v/>
      </c>
      <c r="I4" s="108">
        <f>[1]!Table1[[#This Row],[Stock]]</f>
        <v/>
      </c>
      <c r="J4">
        <f>MID(LEFT(I4,LEN(I4)-3),FIND("0|0.000",LEFT(I4,LEN(I4)-3),1)+7,6)</f>
        <v/>
      </c>
      <c r="K4" s="19" t="n"/>
      <c r="L4" s="19" t="n"/>
      <c r="M4" s="19" t="n"/>
      <c r="N4" s="19" t="n"/>
      <c r="O4" s="19" t="n"/>
      <c r="P4" s="20">
        <f>End_Cal!E4</f>
        <v/>
      </c>
      <c r="Q4" s="112">
        <f>IFERROR(INDEX($J$2:$J$9873,MATCH(1,INDEX(($P4=$F$2:$F$9873)*(0=COUNTIFS($Q$2:$Q$2,$J$2:$J$9873)),0),0)),"")</f>
        <v/>
      </c>
      <c r="R4" s="112">
        <f>IFERROR(INDEX($J$2:$J$9873,MATCH(1,INDEX(($P4=$F$2:$F$9873)*(0=COUNTIFS(Q4,$J$2:$J$9873)),0),0)),"")</f>
        <v/>
      </c>
      <c r="S4" s="112">
        <f>IFERROR(INDEX($J$2:$J$9873,MATCH(1,INDEX(($P4=$F$2:$F$9873)*(0=COUNTIFS(Q4:R4,$J$2:$J$9873)),0),0)),"")</f>
        <v/>
      </c>
      <c r="T4" s="112">
        <f>IFERROR(INDEX($J$2:$J$9873,MATCH(1,INDEX(($P4=$F$2:$F$9873)*(0=COUNTIFS(Q4:S4,$J$2:$J$9873)),0),0)),"")</f>
        <v/>
      </c>
      <c r="U4" s="112">
        <f>IFERROR(INDEX($J$2:$J$9873,MATCH(1,INDEX(($P4=$F$2:$F$9873)*(0=COUNTIFS(Q4:T4,$J$2:$J$9873)),0),0)),"")</f>
        <v/>
      </c>
      <c r="V4" s="112">
        <f>IFERROR(INDEX($J$2:$J$9873,MATCH(1,INDEX(($P4=$F$2:$F$9873)*(0=COUNTIFS(Q4:U4,$J$2:$J$9873)),0),0)),"")</f>
        <v/>
      </c>
      <c r="W4" s="112">
        <f>IFERROR(INDEX($J$2:$J$9873,MATCH(1,INDEX(($P4=$F$2:$F$9873)*(0=COUNTIFS(Q4:V4,$J$2:$J$861)),0),0)),"")</f>
        <v/>
      </c>
      <c r="X4" s="112">
        <f>IFERROR(INDEX($J$2:$J$9873,MATCH(1,INDEX(($P4=$F$2:$F$9873)*(0=COUNTIFS(Q4:W4,$J$2:$J$9873)),0),0)),"")</f>
        <v/>
      </c>
      <c r="Y4" s="112">
        <f>IFERROR(INDEX($J$2:$J$861,MATCH(1,INDEX(($P4=$F$2:$F$861)*(0=COUNTIFS(Q4:X4,$J$2:$J$861)),0),0)),"")</f>
        <v/>
      </c>
      <c r="Z4" s="112">
        <f>IFERROR(INDEX($J$2:$J$861,MATCH(1,INDEX(($P4=$F$2:$F$861)*(0=COUNTIFS(Q4:Y4,$J$2:$J$861)),0),0)),"")</f>
        <v/>
      </c>
      <c r="AA4" s="112">
        <f>IFERROR(INDEX($J$2:$J$861,MATCH(1,INDEX(($P4=$F$2:$F$861)*(0=COUNTIFS(Q4:Z4,$J$2:$J$861)),0),0)),"")</f>
        <v/>
      </c>
      <c r="AB4" s="112">
        <f>IFERROR(INDEX($J$2:$J$861,MATCH(1,INDEX(($P4=$F$2:$F$861)*(0=COUNTIFS(Q4:AA4,$J$2:$J$861)),0),0)),"")</f>
        <v/>
      </c>
      <c r="AC4" s="112">
        <f>IFERROR(INDEX($J$2:$J$861,MATCH(1,INDEX(($P4=$F$2:$F$861)*(0=COUNTIFS(Q4:AB4,$J$2:$J$861)),0),0)),"")</f>
        <v/>
      </c>
      <c r="AD4">
        <f>Q4&amp;"-"&amp;R4&amp;"-"&amp;S4&amp;"-"&amp;T4&amp;"-"&amp;U4&amp;"-"&amp;V4&amp;"-"&amp;W4&amp;"-"&amp;X4&amp;"-"&amp;Y4&amp;"-"&amp;Z4&amp;"-"&amp;AA4&amp;"-"&amp;AB4&amp;"-"&amp;AC4</f>
        <v/>
      </c>
      <c r="AF4" s="19">
        <f>IFERROR(INDEX($I$2:$I$861,MATCH(1,INDEX(($P4=$F$2:$F$861)*(0=COUNTIFS($AF$2:$AF$2,$I$2:$I$861)),0),0)),"")</f>
        <v/>
      </c>
      <c r="AG4" s="19">
        <f>IFERROR(INDEX($I$2:$I$9873,MATCH(1,INDEX(($P4=$F$2:$F$9873)*(0=COUNTIFS(AF4,$I$2:$I$9873)),0),0)),"")</f>
        <v/>
      </c>
      <c r="AH4" s="19">
        <f>IFERROR(INDEX($I$2:$I$9873,MATCH(1,INDEX(($P4=$F$2:$F$9873)*(0=COUNTIFS(AF4:AG4,$I$2:$I$9873)),0),0)),"")</f>
        <v/>
      </c>
      <c r="AI4" s="19">
        <f>IFERROR(INDEX($I$2:$I$9873,MATCH(1,INDEX(($P4=$F$2:$F$9873)*(0=COUNTIFS(AF4:AH4,$I$2:$I$9873)),0),0)),"")</f>
        <v/>
      </c>
      <c r="AJ4" s="19">
        <f>IFERROR(INDEX($I$2:$I$9873,MATCH(1,INDEX(($P4=$F$2:$F$9873)*(0=COUNTIFS(AF4:AI4,$I$2:$I$9873)),0),0)),"")</f>
        <v/>
      </c>
      <c r="AK4" s="19">
        <f>IFERROR(INDEX($I$2:$I$9873,MATCH(1,INDEX(($P4=$F$2:$F$9873)*(0=COUNTIFS(AF4:AJ4,$I$2:$I$9873)),0),0)),"")</f>
        <v/>
      </c>
      <c r="AL4" s="19">
        <f>IFERROR(INDEX($I$2:$I$9873,MATCH(1,INDEX(($P4=$F$2:$F$9873)*(0=COUNTIFS(AF4:AK4,$I$2:$I$9873)),0),0)),"")</f>
        <v/>
      </c>
      <c r="AM4" s="19">
        <f>IFERROR(INDEX($I$2:$I$9873,MATCH(1,INDEX(($P4=$F$2:$F$9873)*(0=COUNTIFS(AF4:AL4,$I$2:$I$9873)),0),0)),"")</f>
        <v/>
      </c>
      <c r="AN4" s="19">
        <f>IFERROR(INDEX($I$2:$I$9873,MATCH(1,INDEX(($P4=$F$2:$F$9873)*(0=COUNTIFS(AF4:AM4,$I$2:$I$9873)),0),0)),"")</f>
        <v/>
      </c>
      <c r="AO4" s="19">
        <f>IFERROR(INDEX($I$2:$I$9873,MATCH(1,INDEX(($P4=$F$2:$F$9873)*(0=COUNTIFS(AF4:AN4,$I$2:$I$9873)),0),0)),"")</f>
        <v/>
      </c>
      <c r="AP4" s="19">
        <f>IFERROR(INDEX($I$2:$I$9873,MATCH(1,INDEX(($P4=$F$2:$F$9873)*(0=COUNTIFS(AF4:AO4,$I$2:$I$9873)),0),0)),"")</f>
        <v/>
      </c>
      <c r="AQ4" s="19">
        <f>IFERROR(INDEX($I$2:$I$9873,MATCH(1,INDEX(($P4=$F$2:$F$9873)*(0=COUNTIFS(AF4:AP4,$I$2:$I$9873)),0),0)),"")</f>
        <v/>
      </c>
      <c r="AR4" s="19">
        <f>IFERROR(INDEX($I$2:$I$9873,MATCH(1,INDEX(($P4=$F$2:$F$9873)*(0=COUNTIFS(AF4:AQ4,$I$2:$I$9873)),0),0)),"")</f>
        <v/>
      </c>
      <c r="AS4" s="19">
        <f>IFERROR(VLOOKUP(AF4,[2]CUS030!$A$5:$E$10000,5,0),"")</f>
        <v/>
      </c>
      <c r="AT4" s="19">
        <f>IFERROR(VLOOKUP(AG4,[2]CUS030!$A$5:$E$10000,5,0),"")</f>
        <v/>
      </c>
      <c r="AU4" s="19">
        <f>IFERROR(VLOOKUP(AH4,[2]CUS030!$A$5:$E$10000,5,0),"")</f>
        <v/>
      </c>
      <c r="AV4" s="19">
        <f>IFERROR(VLOOKUP(AI4,[2]CUS030!$A$5:$E$10000,5,0),"")</f>
        <v/>
      </c>
      <c r="AW4" s="19">
        <f>IFERROR(VLOOKUP(AJ4,[2]CUS030!$A$5:$E$10000,5,0),"")</f>
        <v/>
      </c>
      <c r="AX4" s="19">
        <f>IFERROR(VLOOKUP(AK4,[2]CUS030!$A$5:$E$10000,5,0),"")</f>
        <v/>
      </c>
      <c r="AY4" s="19">
        <f>IFERROR(VLOOKUP(AL4,[2]CUS030!$A$5:$E$10000,5,0),"")</f>
        <v/>
      </c>
      <c r="AZ4" s="19">
        <f>IFERROR(VLOOKUP(AM4,[2]CUS030!$A$5:$E$10000,5,0),"")</f>
        <v/>
      </c>
      <c r="BA4" s="19">
        <f>IFERROR(VLOOKUP(AN4,[2]CUS030!$A$5:$E$10000,5,0),"")</f>
        <v/>
      </c>
      <c r="BB4" s="19">
        <f>IFERROR(VLOOKUP(AO4,[2]CUS030!$A$5:$E$10000,5,0),"")</f>
        <v/>
      </c>
      <c r="BC4" s="19">
        <f>IFERROR(VLOOKUP(AP4,[2]CUS030!$A$5:$E$10000,5,0),"")</f>
        <v/>
      </c>
      <c r="BD4" s="19">
        <f>IFERROR(VLOOKUP(AQ4,[2]CUS030!$A$5:$E$10000,5,0),"")</f>
        <v/>
      </c>
      <c r="BE4" s="19">
        <f>IFERROR(VLOOKUP(AR4,[2]CUS030!$A$5:$E$10000,5,0),"")</f>
        <v/>
      </c>
    </row>
    <row r="5">
      <c r="F5" s="108">
        <f>[1]!Table1[[#This Row],[Production]]</f>
        <v/>
      </c>
      <c r="G5">
        <f>MID(F5,LEN(F5)-6,4)</f>
        <v/>
      </c>
      <c r="H5">
        <f>AS5&amp;"|"&amp;AT5&amp;"|"&amp;AU5&amp;"|"&amp;AV5&amp;"|"&amp;AW5&amp;"|"&amp;AX5&amp;"|"&amp;AY5&amp;"|"&amp;AZ5&amp;"|"&amp;BA5&amp;"|"&amp;BB5&amp;"|"&amp;BC5&amp;"|"&amp;BD5&amp;"|"&amp;BE5</f>
        <v/>
      </c>
      <c r="I5" s="108">
        <f>[1]!Table1[[#This Row],[Stock]]</f>
        <v/>
      </c>
      <c r="J5">
        <f>MID(LEFT(I5,LEN(I5)-3),FIND("0|0.000",LEFT(I5,LEN(I5)-3),1)+7,6)</f>
        <v/>
      </c>
      <c r="K5" s="19" t="n"/>
      <c r="L5" s="19" t="n"/>
      <c r="M5" s="19" t="n"/>
      <c r="N5" s="19" t="n"/>
      <c r="O5" s="19" t="n"/>
      <c r="P5" s="20">
        <f>End_Cal!E5</f>
        <v/>
      </c>
      <c r="Q5" s="112">
        <f>IFERROR(INDEX($J$2:$J$9873,MATCH(1,INDEX(($P5=$F$2:$F$9873)*(0=COUNTIFS($Q$2:$Q$2,$J$2:$J$9873)),0),0)),"")</f>
        <v/>
      </c>
      <c r="R5" s="112">
        <f>IFERROR(INDEX($J$2:$J$9873,MATCH(1,INDEX(($P5=$F$2:$F$9873)*(0=COUNTIFS(Q5,$J$2:$J$9873)),0),0)),"")</f>
        <v/>
      </c>
      <c r="S5" s="112">
        <f>IFERROR(INDEX($J$2:$J$9873,MATCH(1,INDEX(($P5=$F$2:$F$9873)*(0=COUNTIFS(Q5:R5,$J$2:$J$9873)),0),0)),"")</f>
        <v/>
      </c>
      <c r="T5" s="112">
        <f>IFERROR(INDEX($J$2:$J$9873,MATCH(1,INDEX(($P5=$F$2:$F$9873)*(0=COUNTIFS(Q5:S5,$J$2:$J$9873)),0),0)),"")</f>
        <v/>
      </c>
      <c r="U5" s="112">
        <f>IFERROR(INDEX($J$2:$J$9873,MATCH(1,INDEX(($P5=$F$2:$F$9873)*(0=COUNTIFS(Q5:T5,$J$2:$J$9873)),0),0)),"")</f>
        <v/>
      </c>
      <c r="V5" s="112">
        <f>IFERROR(INDEX($J$2:$J$9873,MATCH(1,INDEX(($P5=$F$2:$F$9873)*(0=COUNTIFS(Q5:U5,$J$2:$J$9873)),0),0)),"")</f>
        <v/>
      </c>
      <c r="W5" s="112">
        <f>IFERROR(INDEX($J$2:$J$9873,MATCH(1,INDEX(($P5=$F$2:$F$9873)*(0=COUNTIFS(Q5:V5,$J$2:$J$861)),0),0)),"")</f>
        <v/>
      </c>
      <c r="X5" s="112">
        <f>IFERROR(INDEX($J$2:$J$9873,MATCH(1,INDEX(($P5=$F$2:$F$9873)*(0=COUNTIFS(Q5:W5,$J$2:$J$9873)),0),0)),"")</f>
        <v/>
      </c>
      <c r="Y5" s="112">
        <f>IFERROR(INDEX($J$2:$J$861,MATCH(1,INDEX(($P5=$F$2:$F$861)*(0=COUNTIFS(Q5:X5,$J$2:$J$861)),0),0)),"")</f>
        <v/>
      </c>
      <c r="Z5" s="112">
        <f>IFERROR(INDEX($J$2:$J$861,MATCH(1,INDEX(($P5=$F$2:$F$861)*(0=COUNTIFS(Q5:Y5,$J$2:$J$861)),0),0)),"")</f>
        <v/>
      </c>
      <c r="AA5" s="112">
        <f>IFERROR(INDEX($J$2:$J$861,MATCH(1,INDEX(($P5=$F$2:$F$861)*(0=COUNTIFS(Q5:Z5,$J$2:$J$861)),0),0)),"")</f>
        <v/>
      </c>
      <c r="AB5" s="112">
        <f>IFERROR(INDEX($J$2:$J$861,MATCH(1,INDEX(($P5=$F$2:$F$861)*(0=COUNTIFS(Q5:AA5,$J$2:$J$861)),0),0)),"")</f>
        <v/>
      </c>
      <c r="AC5" s="112">
        <f>IFERROR(INDEX($J$2:$J$861,MATCH(1,INDEX(($P5=$F$2:$F$861)*(0=COUNTIFS(Q5:AB5,$J$2:$J$861)),0),0)),"")</f>
        <v/>
      </c>
      <c r="AD5">
        <f>Q5&amp;"-"&amp;R5&amp;"-"&amp;S5&amp;"-"&amp;T5&amp;"-"&amp;U5&amp;"-"&amp;V5&amp;"-"&amp;W5&amp;"-"&amp;X5&amp;"-"&amp;Y5&amp;"-"&amp;Z5&amp;"-"&amp;AA5&amp;"-"&amp;AB5&amp;"-"&amp;AC5</f>
        <v/>
      </c>
      <c r="AF5" s="19">
        <f>IFERROR(INDEX($I$2:$I$861,MATCH(1,INDEX(($P5=$F$2:$F$861)*(0=COUNTIFS($AF$2:$AF$2,$I$2:$I$861)),0),0)),"")</f>
        <v/>
      </c>
      <c r="AG5" s="19">
        <f>IFERROR(INDEX($I$2:$I$9873,MATCH(1,INDEX(($P5=$F$2:$F$9873)*(0=COUNTIFS(AF5,$I$2:$I$9873)),0),0)),"")</f>
        <v/>
      </c>
      <c r="AH5" s="19">
        <f>IFERROR(INDEX($I$2:$I$9873,MATCH(1,INDEX(($P5=$F$2:$F$9873)*(0=COUNTIFS(AF5:AG5,$I$2:$I$9873)),0),0)),"")</f>
        <v/>
      </c>
      <c r="AI5" s="19">
        <f>IFERROR(INDEX($I$2:$I$9873,MATCH(1,INDEX(($P5=$F$2:$F$9873)*(0=COUNTIFS(AF5:AH5,$I$2:$I$9873)),0),0)),"")</f>
        <v/>
      </c>
      <c r="AJ5" s="19">
        <f>IFERROR(INDEX($I$2:$I$9873,MATCH(1,INDEX(($P5=$F$2:$F$9873)*(0=COUNTIFS(AF5:AI5,$I$2:$I$9873)),0),0)),"")</f>
        <v/>
      </c>
      <c r="AK5" s="19">
        <f>IFERROR(INDEX($I$2:$I$9873,MATCH(1,INDEX(($P5=$F$2:$F$9873)*(0=COUNTIFS(AF5:AJ5,$I$2:$I$9873)),0),0)),"")</f>
        <v/>
      </c>
      <c r="AL5" s="19">
        <f>IFERROR(INDEX($I$2:$I$9873,MATCH(1,INDEX(($P5=$F$2:$F$9873)*(0=COUNTIFS(AF5:AK5,$I$2:$I$9873)),0),0)),"")</f>
        <v/>
      </c>
      <c r="AM5" s="19">
        <f>IFERROR(INDEX($I$2:$I$9873,MATCH(1,INDEX(($P5=$F$2:$F$9873)*(0=COUNTIFS(AF5:AL5,$I$2:$I$9873)),0),0)),"")</f>
        <v/>
      </c>
      <c r="AN5" s="19">
        <f>IFERROR(INDEX($I$2:$I$9873,MATCH(1,INDEX(($P5=$F$2:$F$9873)*(0=COUNTIFS(AF5:AM5,$I$2:$I$9873)),0),0)),"")</f>
        <v/>
      </c>
      <c r="AO5" s="19">
        <f>IFERROR(INDEX($I$2:$I$9873,MATCH(1,INDEX(($P5=$F$2:$F$9873)*(0=COUNTIFS(AF5:AN5,$I$2:$I$9873)),0),0)),"")</f>
        <v/>
      </c>
      <c r="AP5" s="19">
        <f>IFERROR(INDEX($I$2:$I$9873,MATCH(1,INDEX(($P5=$F$2:$F$9873)*(0=COUNTIFS(AF5:AO5,$I$2:$I$9873)),0),0)),"")</f>
        <v/>
      </c>
      <c r="AQ5" s="19">
        <f>IFERROR(INDEX($I$2:$I$9873,MATCH(1,INDEX(($P5=$F$2:$F$9873)*(0=COUNTIFS(AF5:AP5,$I$2:$I$9873)),0),0)),"")</f>
        <v/>
      </c>
      <c r="AR5" s="19">
        <f>IFERROR(INDEX($I$2:$I$9873,MATCH(1,INDEX(($P5=$F$2:$F$9873)*(0=COUNTIFS(AF5:AQ5,$I$2:$I$9873)),0),0)),"")</f>
        <v/>
      </c>
      <c r="AS5" s="19">
        <f>IFERROR(VLOOKUP(AF5,[2]CUS030!$A$5:$E$10000,5,0),"")</f>
        <v/>
      </c>
      <c r="AT5" s="19">
        <f>IFERROR(VLOOKUP(AG5,[2]CUS030!$A$5:$E$10000,5,0),"")</f>
        <v/>
      </c>
      <c r="AU5" s="19">
        <f>IFERROR(VLOOKUP(AH5,[2]CUS030!$A$5:$E$10000,5,0),"")</f>
        <v/>
      </c>
      <c r="AV5" s="19">
        <f>IFERROR(VLOOKUP(AI5,[2]CUS030!$A$5:$E$10000,5,0),"")</f>
        <v/>
      </c>
      <c r="AW5" s="19">
        <f>IFERROR(VLOOKUP(AJ5,[2]CUS030!$A$5:$E$10000,5,0),"")</f>
        <v/>
      </c>
      <c r="AX5" s="19">
        <f>IFERROR(VLOOKUP(AK5,[2]CUS030!$A$5:$E$10000,5,0),"")</f>
        <v/>
      </c>
      <c r="AY5" s="19">
        <f>IFERROR(VLOOKUP(AL5,[2]CUS030!$A$5:$E$10000,5,0),"")</f>
        <v/>
      </c>
      <c r="AZ5" s="19">
        <f>IFERROR(VLOOKUP(AM5,[2]CUS030!$A$5:$E$10000,5,0),"")</f>
        <v/>
      </c>
      <c r="BA5" s="19">
        <f>IFERROR(VLOOKUP(AN5,[2]CUS030!$A$5:$E$10000,5,0),"")</f>
        <v/>
      </c>
      <c r="BB5" s="19">
        <f>IFERROR(VLOOKUP(AO5,[2]CUS030!$A$5:$E$10000,5,0),"")</f>
        <v/>
      </c>
      <c r="BC5" s="19">
        <f>IFERROR(VLOOKUP(AP5,[2]CUS030!$A$5:$E$10000,5,0),"")</f>
        <v/>
      </c>
      <c r="BD5" s="19">
        <f>IFERROR(VLOOKUP(AQ5,[2]CUS030!$A$5:$E$10000,5,0),"")</f>
        <v/>
      </c>
      <c r="BE5" s="19">
        <f>IFERROR(VLOOKUP(AR5,[2]CUS030!$A$5:$E$10000,5,0),"")</f>
        <v/>
      </c>
    </row>
    <row r="6">
      <c r="F6" s="108">
        <f>[1]!Table1[[#This Row],[Production]]</f>
        <v/>
      </c>
      <c r="G6">
        <f>MID(F6,LEN(F6)-6,4)</f>
        <v/>
      </c>
      <c r="H6">
        <f>AS6&amp;"|"&amp;AT6&amp;"|"&amp;AU6&amp;"|"&amp;AV6&amp;"|"&amp;AW6&amp;"|"&amp;AX6&amp;"|"&amp;AY6&amp;"|"&amp;AZ6&amp;"|"&amp;BA6&amp;"|"&amp;BB6&amp;"|"&amp;BC6&amp;"|"&amp;BD6&amp;"|"&amp;BE6</f>
        <v/>
      </c>
      <c r="I6" s="108">
        <f>[1]!Table1[[#This Row],[Stock]]</f>
        <v/>
      </c>
      <c r="J6">
        <f>MID(LEFT(I6,LEN(I6)-3),FIND("0|0.000",LEFT(I6,LEN(I6)-3),1)+7,6)</f>
        <v/>
      </c>
      <c r="K6" s="19" t="n"/>
      <c r="L6" s="19" t="n"/>
      <c r="M6" s="19" t="n"/>
      <c r="N6" s="19" t="n"/>
      <c r="O6" s="19" t="n"/>
      <c r="P6" s="20">
        <f>End_Cal!E6</f>
        <v/>
      </c>
      <c r="Q6" s="112">
        <f>IFERROR(INDEX($J$2:$J$9873,MATCH(1,INDEX(($P6=$F$2:$F$9873)*(0=COUNTIFS($Q$2:$Q$2,$J$2:$J$9873)),0),0)),"")</f>
        <v/>
      </c>
      <c r="R6" s="112">
        <f>IFERROR(INDEX($J$2:$J$9873,MATCH(1,INDEX(($P6=$F$2:$F$9873)*(0=COUNTIFS(Q6,$J$2:$J$9873)),0),0)),"")</f>
        <v/>
      </c>
      <c r="S6" s="112">
        <f>IFERROR(INDEX($J$2:$J$9873,MATCH(1,INDEX(($P6=$F$2:$F$9873)*(0=COUNTIFS(Q6:R6,$J$2:$J$9873)),0),0)),"")</f>
        <v/>
      </c>
      <c r="T6" s="112">
        <f>IFERROR(INDEX($J$2:$J$9873,MATCH(1,INDEX(($P6=$F$2:$F$9873)*(0=COUNTIFS(Q6:S6,$J$2:$J$9873)),0),0)),"")</f>
        <v/>
      </c>
      <c r="U6" s="112">
        <f>IFERROR(INDEX($J$2:$J$9873,MATCH(1,INDEX(($P6=$F$2:$F$9873)*(0=COUNTIFS(Q6:T6,$J$2:$J$9873)),0),0)),"")</f>
        <v/>
      </c>
      <c r="V6" s="112">
        <f>IFERROR(INDEX($J$2:$J$9873,MATCH(1,INDEX(($P6=$F$2:$F$9873)*(0=COUNTIFS(Q6:U6,$J$2:$J$9873)),0),0)),"")</f>
        <v/>
      </c>
      <c r="W6" s="112">
        <f>IFERROR(INDEX($J$2:$J$9873,MATCH(1,INDEX(($P6=$F$2:$F$9873)*(0=COUNTIFS(Q6:V6,$J$2:$J$861)),0),0)),"")</f>
        <v/>
      </c>
      <c r="X6" s="112">
        <f>IFERROR(INDEX($J$2:$J$9873,MATCH(1,INDEX(($P6=$F$2:$F$9873)*(0=COUNTIFS(Q6:W6,$J$2:$J$9873)),0),0)),"")</f>
        <v/>
      </c>
      <c r="Y6" s="112">
        <f>IFERROR(INDEX($J$2:$J$861,MATCH(1,INDEX(($P6=$F$2:$F$861)*(0=COUNTIFS(Q6:X6,$J$2:$J$861)),0),0)),"")</f>
        <v/>
      </c>
      <c r="Z6" s="112">
        <f>IFERROR(INDEX($J$2:$J$861,MATCH(1,INDEX(($P6=$F$2:$F$861)*(0=COUNTIFS(Q6:Y6,$J$2:$J$861)),0),0)),"")</f>
        <v/>
      </c>
      <c r="AA6" s="112">
        <f>IFERROR(INDEX($J$2:$J$861,MATCH(1,INDEX(($P6=$F$2:$F$861)*(0=COUNTIFS(Q6:Z6,$J$2:$J$861)),0),0)),"")</f>
        <v/>
      </c>
      <c r="AB6" s="112">
        <f>IFERROR(INDEX($J$2:$J$861,MATCH(1,INDEX(($P6=$F$2:$F$861)*(0=COUNTIFS(Q6:AA6,$J$2:$J$861)),0),0)),"")</f>
        <v/>
      </c>
      <c r="AC6" s="112">
        <f>IFERROR(INDEX($J$2:$J$861,MATCH(1,INDEX(($P6=$F$2:$F$861)*(0=COUNTIFS(Q6:AB6,$J$2:$J$861)),0),0)),"")</f>
        <v/>
      </c>
      <c r="AD6">
        <f>Q6&amp;"-"&amp;R6&amp;"-"&amp;S6&amp;"-"&amp;T6&amp;"-"&amp;U6&amp;"-"&amp;V6&amp;"-"&amp;W6&amp;"-"&amp;X6&amp;"-"&amp;Y6&amp;"-"&amp;Z6&amp;"-"&amp;AA6&amp;"-"&amp;AB6&amp;"-"&amp;AC6</f>
        <v/>
      </c>
      <c r="AF6" s="19">
        <f>IFERROR(INDEX($I$2:$I$861,MATCH(1,INDEX(($P6=$F$2:$F$861)*(0=COUNTIFS($AF$2:$AF$2,$I$2:$I$861)),0),0)),"")</f>
        <v/>
      </c>
      <c r="AG6" s="19">
        <f>IFERROR(INDEX($I$2:$I$9873,MATCH(1,INDEX(($P6=$F$2:$F$9873)*(0=COUNTIFS(AF6,$I$2:$I$9873)),0),0)),"")</f>
        <v/>
      </c>
      <c r="AH6" s="19">
        <f>IFERROR(INDEX($I$2:$I$9873,MATCH(1,INDEX(($P6=$F$2:$F$9873)*(0=COUNTIFS(AF6:AG6,$I$2:$I$9873)),0),0)),"")</f>
        <v/>
      </c>
      <c r="AI6" s="19">
        <f>IFERROR(INDEX($I$2:$I$9873,MATCH(1,INDEX(($P6=$F$2:$F$9873)*(0=COUNTIFS(AF6:AH6,$I$2:$I$9873)),0),0)),"")</f>
        <v/>
      </c>
      <c r="AJ6" s="19">
        <f>IFERROR(INDEX($I$2:$I$9873,MATCH(1,INDEX(($P6=$F$2:$F$9873)*(0=COUNTIFS(AF6:AI6,$I$2:$I$9873)),0),0)),"")</f>
        <v/>
      </c>
      <c r="AK6" s="19">
        <f>IFERROR(INDEX($I$2:$I$9873,MATCH(1,INDEX(($P6=$F$2:$F$9873)*(0=COUNTIFS(AF6:AJ6,$I$2:$I$9873)),0),0)),"")</f>
        <v/>
      </c>
      <c r="AL6" s="19">
        <f>IFERROR(INDEX($I$2:$I$9873,MATCH(1,INDEX(($P6=$F$2:$F$9873)*(0=COUNTIFS(AF6:AK6,$I$2:$I$9873)),0),0)),"")</f>
        <v/>
      </c>
      <c r="AM6" s="19">
        <f>IFERROR(INDEX($I$2:$I$9873,MATCH(1,INDEX(($P6=$F$2:$F$9873)*(0=COUNTIFS(AF6:AL6,$I$2:$I$9873)),0),0)),"")</f>
        <v/>
      </c>
      <c r="AN6" s="19">
        <f>IFERROR(INDEX($I$2:$I$9873,MATCH(1,INDEX(($P6=$F$2:$F$9873)*(0=COUNTIFS(AF6:AM6,$I$2:$I$9873)),0),0)),"")</f>
        <v/>
      </c>
      <c r="AO6" s="19">
        <f>IFERROR(INDEX($I$2:$I$9873,MATCH(1,INDEX(($P6=$F$2:$F$9873)*(0=COUNTIFS(AF6:AN6,$I$2:$I$9873)),0),0)),"")</f>
        <v/>
      </c>
      <c r="AP6" s="19">
        <f>IFERROR(INDEX($I$2:$I$9873,MATCH(1,INDEX(($P6=$F$2:$F$9873)*(0=COUNTIFS(AF6:AO6,$I$2:$I$9873)),0),0)),"")</f>
        <v/>
      </c>
      <c r="AQ6" s="19">
        <f>IFERROR(INDEX($I$2:$I$9873,MATCH(1,INDEX(($P6=$F$2:$F$9873)*(0=COUNTIFS(AF6:AP6,$I$2:$I$9873)),0),0)),"")</f>
        <v/>
      </c>
      <c r="AR6" s="19">
        <f>IFERROR(INDEX($I$2:$I$9873,MATCH(1,INDEX(($P6=$F$2:$F$9873)*(0=COUNTIFS(AF6:AQ6,$I$2:$I$9873)),0),0)),"")</f>
        <v/>
      </c>
      <c r="AS6" s="19">
        <f>IFERROR(VLOOKUP(AF6,[2]CUS030!$A$5:$E$10000,5,0),"")</f>
        <v/>
      </c>
      <c r="AT6" s="19">
        <f>IFERROR(VLOOKUP(AG6,[2]CUS030!$A$5:$E$10000,5,0),"")</f>
        <v/>
      </c>
      <c r="AU6" s="19">
        <f>IFERROR(VLOOKUP(AH6,[2]CUS030!$A$5:$E$10000,5,0),"")</f>
        <v/>
      </c>
      <c r="AV6" s="19">
        <f>IFERROR(VLOOKUP(AI6,[2]CUS030!$A$5:$E$10000,5,0),"")</f>
        <v/>
      </c>
      <c r="AW6" s="19">
        <f>IFERROR(VLOOKUP(AJ6,[2]CUS030!$A$5:$E$10000,5,0),"")</f>
        <v/>
      </c>
      <c r="AX6" s="19">
        <f>IFERROR(VLOOKUP(AK6,[2]CUS030!$A$5:$E$10000,5,0),"")</f>
        <v/>
      </c>
      <c r="AY6" s="19">
        <f>IFERROR(VLOOKUP(AL6,[2]CUS030!$A$5:$E$10000,5,0),"")</f>
        <v/>
      </c>
      <c r="AZ6" s="19">
        <f>IFERROR(VLOOKUP(AM6,[2]CUS030!$A$5:$E$10000,5,0),"")</f>
        <v/>
      </c>
      <c r="BA6" s="19">
        <f>IFERROR(VLOOKUP(AN6,[2]CUS030!$A$5:$E$10000,5,0),"")</f>
        <v/>
      </c>
      <c r="BB6" s="19">
        <f>IFERROR(VLOOKUP(AO6,[2]CUS030!$A$5:$E$10000,5,0),"")</f>
        <v/>
      </c>
      <c r="BC6" s="19">
        <f>IFERROR(VLOOKUP(AP6,[2]CUS030!$A$5:$E$10000,5,0),"")</f>
        <v/>
      </c>
      <c r="BD6" s="19">
        <f>IFERROR(VLOOKUP(AQ6,[2]CUS030!$A$5:$E$10000,5,0),"")</f>
        <v/>
      </c>
      <c r="BE6" s="19">
        <f>IFERROR(VLOOKUP(AR6,[2]CUS030!$A$5:$E$10000,5,0),"")</f>
        <v/>
      </c>
    </row>
    <row r="7">
      <c r="F7" s="108">
        <f>[1]!Table1[[#This Row],[Production]]</f>
        <v/>
      </c>
      <c r="G7">
        <f>MID(F7,LEN(F7)-6,4)</f>
        <v/>
      </c>
      <c r="H7">
        <f>AS7&amp;"|"&amp;AT7&amp;"|"&amp;AU7&amp;"|"&amp;AV7&amp;"|"&amp;AW7&amp;"|"&amp;AX7&amp;"|"&amp;AY7&amp;"|"&amp;AZ7&amp;"|"&amp;BA7&amp;"|"&amp;BB7&amp;"|"&amp;BC7&amp;"|"&amp;BD7&amp;"|"&amp;BE7</f>
        <v/>
      </c>
      <c r="I7" s="108">
        <f>[1]!Table1[[#This Row],[Stock]]</f>
        <v/>
      </c>
      <c r="J7">
        <f>MID(LEFT(I7,LEN(I7)-3),FIND("0|0.000",LEFT(I7,LEN(I7)-3),1)+7,6)</f>
        <v/>
      </c>
      <c r="K7" s="19" t="n"/>
      <c r="L7" s="19" t="n"/>
      <c r="M7" s="19" t="n"/>
      <c r="N7" s="19" t="n"/>
      <c r="O7" s="19" t="n"/>
      <c r="P7" s="20">
        <f>End_Cal!E7</f>
        <v/>
      </c>
      <c r="Q7" s="112">
        <f>IFERROR(INDEX($J$2:$J$9873,MATCH(1,INDEX(($P7=$F$2:$F$9873)*(0=COUNTIFS($Q$2:$Q$2,$J$2:$J$9873)),0),0)),"")</f>
        <v/>
      </c>
      <c r="R7" s="112">
        <f>IFERROR(INDEX($J$2:$J$9873,MATCH(1,INDEX(($P7=$F$2:$F$9873)*(0=COUNTIFS(Q7,$J$2:$J$9873)),0),0)),"")</f>
        <v/>
      </c>
      <c r="S7" s="112">
        <f>IFERROR(INDEX($J$2:$J$9873,MATCH(1,INDEX(($P7=$F$2:$F$9873)*(0=COUNTIFS(Q7:R7,$J$2:$J$9873)),0),0)),"")</f>
        <v/>
      </c>
      <c r="T7" s="112">
        <f>IFERROR(INDEX($J$2:$J$9873,MATCH(1,INDEX(($P7=$F$2:$F$9873)*(0=COUNTIFS(Q7:S7,$J$2:$J$9873)),0),0)),"")</f>
        <v/>
      </c>
      <c r="U7" s="112">
        <f>IFERROR(INDEX($J$2:$J$9873,MATCH(1,INDEX(($P7=$F$2:$F$9873)*(0=COUNTIFS(Q7:T7,$J$2:$J$9873)),0),0)),"")</f>
        <v/>
      </c>
      <c r="V7" s="112">
        <f>IFERROR(INDEX($J$2:$J$9873,MATCH(1,INDEX(($P7=$F$2:$F$9873)*(0=COUNTIFS(Q7:U7,$J$2:$J$9873)),0),0)),"")</f>
        <v/>
      </c>
      <c r="W7" s="112">
        <f>IFERROR(INDEX($J$2:$J$9873,MATCH(1,INDEX(($P7=$F$2:$F$9873)*(0=COUNTIFS(Q7:V7,$J$2:$J$861)),0),0)),"")</f>
        <v/>
      </c>
      <c r="X7" s="112">
        <f>IFERROR(INDEX($J$2:$J$9873,MATCH(1,INDEX(($P7=$F$2:$F$9873)*(0=COUNTIFS(Q7:W7,$J$2:$J$9873)),0),0)),"")</f>
        <v/>
      </c>
      <c r="Y7" s="112">
        <f>IFERROR(INDEX($J$2:$J$861,MATCH(1,INDEX(($P7=$F$2:$F$861)*(0=COUNTIFS(Q7:X7,$J$2:$J$861)),0),0)),"")</f>
        <v/>
      </c>
      <c r="Z7" s="112">
        <f>IFERROR(INDEX($J$2:$J$861,MATCH(1,INDEX(($P7=$F$2:$F$861)*(0=COUNTIFS(Q7:Y7,$J$2:$J$861)),0),0)),"")</f>
        <v/>
      </c>
      <c r="AA7" s="112">
        <f>IFERROR(INDEX($J$2:$J$861,MATCH(1,INDEX(($P7=$F$2:$F$861)*(0=COUNTIFS(Q7:Z7,$J$2:$J$861)),0),0)),"")</f>
        <v/>
      </c>
      <c r="AB7" s="112">
        <f>IFERROR(INDEX($J$2:$J$861,MATCH(1,INDEX(($P7=$F$2:$F$861)*(0=COUNTIFS(Q7:AA7,$J$2:$J$861)),0),0)),"")</f>
        <v/>
      </c>
      <c r="AC7" s="112">
        <f>IFERROR(INDEX($J$2:$J$861,MATCH(1,INDEX(($P7=$F$2:$F$861)*(0=COUNTIFS(Q7:AB7,$J$2:$J$861)),0),0)),"")</f>
        <v/>
      </c>
      <c r="AD7">
        <f>Q7&amp;"-"&amp;R7&amp;"-"&amp;S7&amp;"-"&amp;T7&amp;"-"&amp;U7&amp;"-"&amp;V7&amp;"-"&amp;W7&amp;"-"&amp;X7&amp;"-"&amp;Y7&amp;"-"&amp;Z7&amp;"-"&amp;AA7&amp;"-"&amp;AB7&amp;"-"&amp;AC7</f>
        <v/>
      </c>
      <c r="AF7" s="19">
        <f>IFERROR(INDEX($I$2:$I$861,MATCH(1,INDEX(($P7=$F$2:$F$861)*(0=COUNTIFS($AF$2:$AF$2,$I$2:$I$861)),0),0)),"")</f>
        <v/>
      </c>
      <c r="AG7" s="19">
        <f>IFERROR(INDEX($I$2:$I$9873,MATCH(1,INDEX(($P7=$F$2:$F$9873)*(0=COUNTIFS(AF7,$I$2:$I$9873)),0),0)),"")</f>
        <v/>
      </c>
      <c r="AH7" s="19">
        <f>IFERROR(INDEX($I$2:$I$9873,MATCH(1,INDEX(($P7=$F$2:$F$9873)*(0=COUNTIFS(AF7:AG7,$I$2:$I$9873)),0),0)),"")</f>
        <v/>
      </c>
      <c r="AI7" s="19">
        <f>IFERROR(INDEX($I$2:$I$9873,MATCH(1,INDEX(($P7=$F$2:$F$9873)*(0=COUNTIFS(AF7:AH7,$I$2:$I$9873)),0),0)),"")</f>
        <v/>
      </c>
      <c r="AJ7" s="19">
        <f>IFERROR(INDEX($I$2:$I$9873,MATCH(1,INDEX(($P7=$F$2:$F$9873)*(0=COUNTIFS(AF7:AI7,$I$2:$I$9873)),0),0)),"")</f>
        <v/>
      </c>
      <c r="AK7" s="19">
        <f>IFERROR(INDEX($I$2:$I$9873,MATCH(1,INDEX(($P7=$F$2:$F$9873)*(0=COUNTIFS(AF7:AJ7,$I$2:$I$9873)),0),0)),"")</f>
        <v/>
      </c>
      <c r="AL7" s="19">
        <f>IFERROR(INDEX($I$2:$I$9873,MATCH(1,INDEX(($P7=$F$2:$F$9873)*(0=COUNTIFS(AF7:AK7,$I$2:$I$9873)),0),0)),"")</f>
        <v/>
      </c>
      <c r="AM7" s="19">
        <f>IFERROR(INDEX($I$2:$I$9873,MATCH(1,INDEX(($P7=$F$2:$F$9873)*(0=COUNTIFS(AF7:AL7,$I$2:$I$9873)),0),0)),"")</f>
        <v/>
      </c>
      <c r="AN7" s="19">
        <f>IFERROR(INDEX($I$2:$I$9873,MATCH(1,INDEX(($P7=$F$2:$F$9873)*(0=COUNTIFS(AF7:AM7,$I$2:$I$9873)),0),0)),"")</f>
        <v/>
      </c>
      <c r="AO7" s="19">
        <f>IFERROR(INDEX($I$2:$I$9873,MATCH(1,INDEX(($P7=$F$2:$F$9873)*(0=COUNTIFS(AF7:AN7,$I$2:$I$9873)),0),0)),"")</f>
        <v/>
      </c>
      <c r="AP7" s="19">
        <f>IFERROR(INDEX($I$2:$I$9873,MATCH(1,INDEX(($P7=$F$2:$F$9873)*(0=COUNTIFS(AF7:AO7,$I$2:$I$9873)),0),0)),"")</f>
        <v/>
      </c>
      <c r="AQ7" s="19">
        <f>IFERROR(INDEX($I$2:$I$9873,MATCH(1,INDEX(($P7=$F$2:$F$9873)*(0=COUNTIFS(AF7:AP7,$I$2:$I$9873)),0),0)),"")</f>
        <v/>
      </c>
      <c r="AR7" s="19">
        <f>IFERROR(INDEX($I$2:$I$9873,MATCH(1,INDEX(($P7=$F$2:$F$9873)*(0=COUNTIFS(AF7:AQ7,$I$2:$I$9873)),0),0)),"")</f>
        <v/>
      </c>
      <c r="AS7" s="19">
        <f>IFERROR(VLOOKUP(AF7,[2]CUS030!$A$5:$E$10000,5,0),"")</f>
        <v/>
      </c>
      <c r="AT7" s="19">
        <f>IFERROR(VLOOKUP(AG7,[2]CUS030!$A$5:$E$10000,5,0),"")</f>
        <v/>
      </c>
      <c r="AU7" s="19">
        <f>IFERROR(VLOOKUP(AH7,[2]CUS030!$A$5:$E$10000,5,0),"")</f>
        <v/>
      </c>
      <c r="AV7" s="19">
        <f>IFERROR(VLOOKUP(AI7,[2]CUS030!$A$5:$E$10000,5,0),"")</f>
        <v/>
      </c>
      <c r="AW7" s="19">
        <f>IFERROR(VLOOKUP(AJ7,[2]CUS030!$A$5:$E$10000,5,0),"")</f>
        <v/>
      </c>
      <c r="AX7" s="19">
        <f>IFERROR(VLOOKUP(AK7,[2]CUS030!$A$5:$E$10000,5,0),"")</f>
        <v/>
      </c>
      <c r="AY7" s="19">
        <f>IFERROR(VLOOKUP(AL7,[2]CUS030!$A$5:$E$10000,5,0),"")</f>
        <v/>
      </c>
      <c r="AZ7" s="19">
        <f>IFERROR(VLOOKUP(AM7,[2]CUS030!$A$5:$E$10000,5,0),"")</f>
        <v/>
      </c>
      <c r="BA7" s="19">
        <f>IFERROR(VLOOKUP(AN7,[2]CUS030!$A$5:$E$10000,5,0),"")</f>
        <v/>
      </c>
      <c r="BB7" s="19">
        <f>IFERROR(VLOOKUP(AO7,[2]CUS030!$A$5:$E$10000,5,0),"")</f>
        <v/>
      </c>
      <c r="BC7" s="19">
        <f>IFERROR(VLOOKUP(AP7,[2]CUS030!$A$5:$E$10000,5,0),"")</f>
        <v/>
      </c>
      <c r="BD7" s="19">
        <f>IFERROR(VLOOKUP(AQ7,[2]CUS030!$A$5:$E$10000,5,0),"")</f>
        <v/>
      </c>
      <c r="BE7" s="19">
        <f>IFERROR(VLOOKUP(AR7,[2]CUS030!$A$5:$E$10000,5,0),"")</f>
        <v/>
      </c>
    </row>
    <row r="8">
      <c r="F8" s="108">
        <f>[1]!Table1[[#This Row],[Production]]</f>
        <v/>
      </c>
      <c r="G8">
        <f>MID(F8,LEN(F8)-6,4)</f>
        <v/>
      </c>
      <c r="H8">
        <f>AS8&amp;"|"&amp;AT8&amp;"|"&amp;AU8&amp;"|"&amp;AV8&amp;"|"&amp;AW8&amp;"|"&amp;AX8&amp;"|"&amp;AY8&amp;"|"&amp;AZ8&amp;"|"&amp;BA8&amp;"|"&amp;BB8&amp;"|"&amp;BC8&amp;"|"&amp;BD8&amp;"|"&amp;BE8</f>
        <v/>
      </c>
      <c r="I8" s="108">
        <f>[1]!Table1[[#This Row],[Stock]]</f>
        <v/>
      </c>
      <c r="J8">
        <f>MID(LEFT(I8,LEN(I8)-3),FIND("0|0.000",LEFT(I8,LEN(I8)-3),1)+7,6)</f>
        <v/>
      </c>
      <c r="K8" s="19" t="n"/>
      <c r="L8" s="19" t="n"/>
      <c r="M8" s="19" t="n"/>
      <c r="N8" s="19" t="n"/>
      <c r="O8" s="19" t="n"/>
      <c r="P8" s="20">
        <f>End_Cal!E8</f>
        <v/>
      </c>
      <c r="Q8" s="112">
        <f>IFERROR(INDEX($J$2:$J$9873,MATCH(1,INDEX(($P8=$F$2:$F$9873)*(0=COUNTIFS($Q$2:$Q$2,$J$2:$J$9873)),0),0)),"")</f>
        <v/>
      </c>
      <c r="R8" s="112">
        <f>IFERROR(INDEX($J$2:$J$9873,MATCH(1,INDEX(($P8=$F$2:$F$9873)*(0=COUNTIFS(Q8,$J$2:$J$9873)),0),0)),"")</f>
        <v/>
      </c>
      <c r="S8" s="112">
        <f>IFERROR(INDEX($J$2:$J$9873,MATCH(1,INDEX(($P8=$F$2:$F$9873)*(0=COUNTIFS(Q8:R8,$J$2:$J$9873)),0),0)),"")</f>
        <v/>
      </c>
      <c r="T8" s="112">
        <f>IFERROR(INDEX($J$2:$J$9873,MATCH(1,INDEX(($P8=$F$2:$F$9873)*(0=COUNTIFS(Q8:S8,$J$2:$J$9873)),0),0)),"")</f>
        <v/>
      </c>
      <c r="U8" s="112">
        <f>IFERROR(INDEX($J$2:$J$9873,MATCH(1,INDEX(($P8=$F$2:$F$9873)*(0=COUNTIFS(Q8:T8,$J$2:$J$9873)),0),0)),"")</f>
        <v/>
      </c>
      <c r="V8" s="112">
        <f>IFERROR(INDEX($J$2:$J$9873,MATCH(1,INDEX(($P8=$F$2:$F$9873)*(0=COUNTIFS(Q8:U8,$J$2:$J$9873)),0),0)),"")</f>
        <v/>
      </c>
      <c r="W8" s="112">
        <f>IFERROR(INDEX($J$2:$J$9873,MATCH(1,INDEX(($P8=$F$2:$F$9873)*(0=COUNTIFS(Q8:V8,$J$2:$J$861)),0),0)),"")</f>
        <v/>
      </c>
      <c r="X8" s="112">
        <f>IFERROR(INDEX($J$2:$J$9873,MATCH(1,INDEX(($P8=$F$2:$F$9873)*(0=COUNTIFS(Q8:W8,$J$2:$J$9873)),0),0)),"")</f>
        <v/>
      </c>
      <c r="Y8" s="112">
        <f>IFERROR(INDEX($J$2:$J$861,MATCH(1,INDEX(($P8=$F$2:$F$861)*(0=COUNTIFS(Q8:X8,$J$2:$J$861)),0),0)),"")</f>
        <v/>
      </c>
      <c r="Z8" s="112">
        <f>IFERROR(INDEX($J$2:$J$861,MATCH(1,INDEX(($P8=$F$2:$F$861)*(0=COUNTIFS(Q8:Y8,$J$2:$J$861)),0),0)),"")</f>
        <v/>
      </c>
      <c r="AA8" s="112">
        <f>IFERROR(INDEX($J$2:$J$861,MATCH(1,INDEX(($P8=$F$2:$F$861)*(0=COUNTIFS(Q8:Z8,$J$2:$J$861)),0),0)),"")</f>
        <v/>
      </c>
      <c r="AB8" s="112">
        <f>IFERROR(INDEX($J$2:$J$861,MATCH(1,INDEX(($P8=$F$2:$F$861)*(0=COUNTIFS(Q8:AA8,$J$2:$J$861)),0),0)),"")</f>
        <v/>
      </c>
      <c r="AC8" s="112">
        <f>IFERROR(INDEX($J$2:$J$861,MATCH(1,INDEX(($P8=$F$2:$F$861)*(0=COUNTIFS(Q8:AB8,$J$2:$J$861)),0),0)),"")</f>
        <v/>
      </c>
      <c r="AD8">
        <f>Q8&amp;"-"&amp;R8&amp;"-"&amp;S8&amp;"-"&amp;T8&amp;"-"&amp;U8&amp;"-"&amp;V8&amp;"-"&amp;W8&amp;"-"&amp;X8&amp;"-"&amp;Y8&amp;"-"&amp;Z8&amp;"-"&amp;AA8&amp;"-"&amp;AB8&amp;"-"&amp;AC8</f>
        <v/>
      </c>
      <c r="AF8" s="19">
        <f>IFERROR(INDEX($I$2:$I$861,MATCH(1,INDEX(($P8=$F$2:$F$861)*(0=COUNTIFS($AF$2:$AF$2,$I$2:$I$861)),0),0)),"")</f>
        <v/>
      </c>
      <c r="AG8" s="19">
        <f>IFERROR(INDEX($I$2:$I$9873,MATCH(1,INDEX(($P8=$F$2:$F$9873)*(0=COUNTIFS(AF8,$I$2:$I$9873)),0),0)),"")</f>
        <v/>
      </c>
      <c r="AH8" s="19">
        <f>IFERROR(INDEX($I$2:$I$9873,MATCH(1,INDEX(($P8=$F$2:$F$9873)*(0=COUNTIFS(AF8:AG8,$I$2:$I$9873)),0),0)),"")</f>
        <v/>
      </c>
      <c r="AI8" s="19">
        <f>IFERROR(INDEX($I$2:$I$9873,MATCH(1,INDEX(($P8=$F$2:$F$9873)*(0=COUNTIFS(AF8:AH8,$I$2:$I$9873)),0),0)),"")</f>
        <v/>
      </c>
      <c r="AJ8" s="19">
        <f>IFERROR(INDEX($I$2:$I$9873,MATCH(1,INDEX(($P8=$F$2:$F$9873)*(0=COUNTIFS(AF8:AI8,$I$2:$I$9873)),0),0)),"")</f>
        <v/>
      </c>
      <c r="AK8" s="19">
        <f>IFERROR(INDEX($I$2:$I$9873,MATCH(1,INDEX(($P8=$F$2:$F$9873)*(0=COUNTIFS(AF8:AJ8,$I$2:$I$9873)),0),0)),"")</f>
        <v/>
      </c>
      <c r="AL8" s="19">
        <f>IFERROR(INDEX($I$2:$I$9873,MATCH(1,INDEX(($P8=$F$2:$F$9873)*(0=COUNTIFS(AF8:AK8,$I$2:$I$9873)),0),0)),"")</f>
        <v/>
      </c>
      <c r="AM8" s="19">
        <f>IFERROR(INDEX($I$2:$I$9873,MATCH(1,INDEX(($P8=$F$2:$F$9873)*(0=COUNTIFS(AF8:AL8,$I$2:$I$9873)),0),0)),"")</f>
        <v/>
      </c>
      <c r="AN8" s="19">
        <f>IFERROR(INDEX($I$2:$I$9873,MATCH(1,INDEX(($P8=$F$2:$F$9873)*(0=COUNTIFS(AF8:AM8,$I$2:$I$9873)),0),0)),"")</f>
        <v/>
      </c>
      <c r="AO8" s="19">
        <f>IFERROR(INDEX($I$2:$I$9873,MATCH(1,INDEX(($P8=$F$2:$F$9873)*(0=COUNTIFS(AF8:AN8,$I$2:$I$9873)),0),0)),"")</f>
        <v/>
      </c>
      <c r="AP8" s="19">
        <f>IFERROR(INDEX($I$2:$I$9873,MATCH(1,INDEX(($P8=$F$2:$F$9873)*(0=COUNTIFS(AF8:AO8,$I$2:$I$9873)),0),0)),"")</f>
        <v/>
      </c>
      <c r="AQ8" s="19">
        <f>IFERROR(INDEX($I$2:$I$9873,MATCH(1,INDEX(($P8=$F$2:$F$9873)*(0=COUNTIFS(AF8:AP8,$I$2:$I$9873)),0),0)),"")</f>
        <v/>
      </c>
      <c r="AR8" s="19">
        <f>IFERROR(INDEX($I$2:$I$9873,MATCH(1,INDEX(($P8=$F$2:$F$9873)*(0=COUNTIFS(AF8:AQ8,$I$2:$I$9873)),0),0)),"")</f>
        <v/>
      </c>
      <c r="AS8" s="19">
        <f>IFERROR(VLOOKUP(AF8,[2]CUS030!$A$5:$E$10000,5,0),"")</f>
        <v/>
      </c>
      <c r="AT8" s="19">
        <f>IFERROR(VLOOKUP(AG8,[2]CUS030!$A$5:$E$10000,5,0),"")</f>
        <v/>
      </c>
      <c r="AU8" s="19">
        <f>IFERROR(VLOOKUP(AH8,[2]CUS030!$A$5:$E$10000,5,0),"")</f>
        <v/>
      </c>
      <c r="AV8" s="19">
        <f>IFERROR(VLOOKUP(AI8,[2]CUS030!$A$5:$E$10000,5,0),"")</f>
        <v/>
      </c>
      <c r="AW8" s="19">
        <f>IFERROR(VLOOKUP(AJ8,[2]CUS030!$A$5:$E$10000,5,0),"")</f>
        <v/>
      </c>
      <c r="AX8" s="19">
        <f>IFERROR(VLOOKUP(AK8,[2]CUS030!$A$5:$E$10000,5,0),"")</f>
        <v/>
      </c>
      <c r="AY8" s="19">
        <f>IFERROR(VLOOKUP(AL8,[2]CUS030!$A$5:$E$10000,5,0),"")</f>
        <v/>
      </c>
      <c r="AZ8" s="19">
        <f>IFERROR(VLOOKUP(AM8,[2]CUS030!$A$5:$E$10000,5,0),"")</f>
        <v/>
      </c>
      <c r="BA8" s="19">
        <f>IFERROR(VLOOKUP(AN8,[2]CUS030!$A$5:$E$10000,5,0),"")</f>
        <v/>
      </c>
      <c r="BB8" s="19">
        <f>IFERROR(VLOOKUP(AO8,[2]CUS030!$A$5:$E$10000,5,0),"")</f>
        <v/>
      </c>
      <c r="BC8" s="19">
        <f>IFERROR(VLOOKUP(AP8,[2]CUS030!$A$5:$E$10000,5,0),"")</f>
        <v/>
      </c>
      <c r="BD8" s="19">
        <f>IFERROR(VLOOKUP(AQ8,[2]CUS030!$A$5:$E$10000,5,0),"")</f>
        <v/>
      </c>
      <c r="BE8" s="19">
        <f>IFERROR(VLOOKUP(AR8,[2]CUS030!$A$5:$E$10000,5,0),"")</f>
        <v/>
      </c>
    </row>
    <row r="9">
      <c r="F9" s="108">
        <f>[1]!Table1[[#This Row],[Production]]</f>
        <v/>
      </c>
      <c r="G9">
        <f>MID(F9,LEN(F9)-6,4)</f>
        <v/>
      </c>
      <c r="H9">
        <f>AS9&amp;"|"&amp;AT9&amp;"|"&amp;AU9&amp;"|"&amp;AV9&amp;"|"&amp;AW9&amp;"|"&amp;AX9&amp;"|"&amp;AY9&amp;"|"&amp;AZ9&amp;"|"&amp;BA9&amp;"|"&amp;BB9&amp;"|"&amp;BC9&amp;"|"&amp;BD9&amp;"|"&amp;BE9</f>
        <v/>
      </c>
      <c r="I9" s="108">
        <f>[1]!Table1[[#This Row],[Stock]]</f>
        <v/>
      </c>
      <c r="J9">
        <f>MID(LEFT(I9,LEN(I9)-3),FIND("0|0.000",LEFT(I9,LEN(I9)-3),1)+7,6)</f>
        <v/>
      </c>
      <c r="K9" s="19" t="n"/>
      <c r="L9" s="19" t="n"/>
      <c r="M9" s="19" t="n"/>
      <c r="N9" s="19" t="n"/>
      <c r="O9" s="19" t="n"/>
      <c r="P9" s="20">
        <f>End_Cal!E9</f>
        <v/>
      </c>
      <c r="Q9" s="112">
        <f>IFERROR(INDEX($J$2:$J$9873,MATCH(1,INDEX(($P9=$F$2:$F$9873)*(0=COUNTIFS($Q$2:$Q$2,$J$2:$J$9873)),0),0)),"")</f>
        <v/>
      </c>
      <c r="R9" s="112">
        <f>IFERROR(INDEX($J$2:$J$9873,MATCH(1,INDEX(($P9=$F$2:$F$9873)*(0=COUNTIFS(Q9,$J$2:$J$9873)),0),0)),"")</f>
        <v/>
      </c>
      <c r="S9" s="112">
        <f>IFERROR(INDEX($J$2:$J$9873,MATCH(1,INDEX(($P9=$F$2:$F$9873)*(0=COUNTIFS(Q9:R9,$J$2:$J$9873)),0),0)),"")</f>
        <v/>
      </c>
      <c r="T9" s="112">
        <f>IFERROR(INDEX($J$2:$J$9873,MATCH(1,INDEX(($P9=$F$2:$F$9873)*(0=COUNTIFS(Q9:S9,$J$2:$J$9873)),0),0)),"")</f>
        <v/>
      </c>
      <c r="U9" s="112">
        <f>IFERROR(INDEX($J$2:$J$9873,MATCH(1,INDEX(($P9=$F$2:$F$9873)*(0=COUNTIFS(Q9:T9,$J$2:$J$9873)),0),0)),"")</f>
        <v/>
      </c>
      <c r="V9" s="112">
        <f>IFERROR(INDEX($J$2:$J$9873,MATCH(1,INDEX(($P9=$F$2:$F$9873)*(0=COUNTIFS(Q9:U9,$J$2:$J$9873)),0),0)),"")</f>
        <v/>
      </c>
      <c r="W9" s="112">
        <f>IFERROR(INDEX($J$2:$J$9873,MATCH(1,INDEX(($P9=$F$2:$F$9873)*(0=COUNTIFS(Q9:V9,$J$2:$J$861)),0),0)),"")</f>
        <v/>
      </c>
      <c r="X9" s="112">
        <f>IFERROR(INDEX($J$2:$J$9873,MATCH(1,INDEX(($P9=$F$2:$F$9873)*(0=COUNTIFS(Q9:W9,$J$2:$J$9873)),0),0)),"")</f>
        <v/>
      </c>
      <c r="Y9" s="112">
        <f>IFERROR(INDEX($J$2:$J$861,MATCH(1,INDEX(($P9=$F$2:$F$861)*(0=COUNTIFS(Q9:X9,$J$2:$J$861)),0),0)),"")</f>
        <v/>
      </c>
      <c r="Z9" s="112">
        <f>IFERROR(INDEX($J$2:$J$861,MATCH(1,INDEX(($P9=$F$2:$F$861)*(0=COUNTIFS(Q9:Y9,$J$2:$J$861)),0),0)),"")</f>
        <v/>
      </c>
      <c r="AA9" s="112">
        <f>IFERROR(INDEX($J$2:$J$861,MATCH(1,INDEX(($P9=$F$2:$F$861)*(0=COUNTIFS(Q9:Z9,$J$2:$J$861)),0),0)),"")</f>
        <v/>
      </c>
      <c r="AB9" s="112">
        <f>IFERROR(INDEX($J$2:$J$861,MATCH(1,INDEX(($P9=$F$2:$F$861)*(0=COUNTIFS(Q9:AA9,$J$2:$J$861)),0),0)),"")</f>
        <v/>
      </c>
      <c r="AC9" s="112">
        <f>IFERROR(INDEX($J$2:$J$861,MATCH(1,INDEX(($P9=$F$2:$F$861)*(0=COUNTIFS(Q9:AB9,$J$2:$J$861)),0),0)),"")</f>
        <v/>
      </c>
      <c r="AD9">
        <f>Q9&amp;"-"&amp;R9&amp;"-"&amp;S9&amp;"-"&amp;T9&amp;"-"&amp;U9&amp;"-"&amp;V9&amp;"-"&amp;W9&amp;"-"&amp;X9&amp;"-"&amp;Y9&amp;"-"&amp;Z9&amp;"-"&amp;AA9&amp;"-"&amp;AB9&amp;"-"&amp;AC9</f>
        <v/>
      </c>
      <c r="AF9" s="19">
        <f>IFERROR(INDEX($I$2:$I$861,MATCH(1,INDEX(($P9=$F$2:$F$861)*(0=COUNTIFS($AF$2:$AF$2,$I$2:$I$861)),0),0)),"")</f>
        <v/>
      </c>
      <c r="AG9" s="19">
        <f>IFERROR(INDEX($I$2:$I$9873,MATCH(1,INDEX(($P9=$F$2:$F$9873)*(0=COUNTIFS(AF9,$I$2:$I$9873)),0),0)),"")</f>
        <v/>
      </c>
      <c r="AH9" s="19">
        <f>IFERROR(INDEX($I$2:$I$9873,MATCH(1,INDEX(($P9=$F$2:$F$9873)*(0=COUNTIFS(AF9:AG9,$I$2:$I$9873)),0),0)),"")</f>
        <v/>
      </c>
      <c r="AI9" s="19">
        <f>IFERROR(INDEX($I$2:$I$9873,MATCH(1,INDEX(($P9=$F$2:$F$9873)*(0=COUNTIFS(AF9:AH9,$I$2:$I$9873)),0),0)),"")</f>
        <v/>
      </c>
      <c r="AJ9" s="19">
        <f>IFERROR(INDEX($I$2:$I$9873,MATCH(1,INDEX(($P9=$F$2:$F$9873)*(0=COUNTIFS(AF9:AI9,$I$2:$I$9873)),0),0)),"")</f>
        <v/>
      </c>
      <c r="AK9" s="19">
        <f>IFERROR(INDEX($I$2:$I$9873,MATCH(1,INDEX(($P9=$F$2:$F$9873)*(0=COUNTIFS(AF9:AJ9,$I$2:$I$9873)),0),0)),"")</f>
        <v/>
      </c>
      <c r="AL9" s="19">
        <f>IFERROR(INDEX($I$2:$I$9873,MATCH(1,INDEX(($P9=$F$2:$F$9873)*(0=COUNTIFS(AF9:AK9,$I$2:$I$9873)),0),0)),"")</f>
        <v/>
      </c>
      <c r="AM9" s="19">
        <f>IFERROR(INDEX($I$2:$I$9873,MATCH(1,INDEX(($P9=$F$2:$F$9873)*(0=COUNTIFS(AF9:AL9,$I$2:$I$9873)),0),0)),"")</f>
        <v/>
      </c>
      <c r="AN9" s="19">
        <f>IFERROR(INDEX($I$2:$I$9873,MATCH(1,INDEX(($P9=$F$2:$F$9873)*(0=COUNTIFS(AF9:AM9,$I$2:$I$9873)),0),0)),"")</f>
        <v/>
      </c>
      <c r="AO9" s="19">
        <f>IFERROR(INDEX($I$2:$I$9873,MATCH(1,INDEX(($P9=$F$2:$F$9873)*(0=COUNTIFS(AF9:AN9,$I$2:$I$9873)),0),0)),"")</f>
        <v/>
      </c>
      <c r="AP9" s="19">
        <f>IFERROR(INDEX($I$2:$I$9873,MATCH(1,INDEX(($P9=$F$2:$F$9873)*(0=COUNTIFS(AF9:AO9,$I$2:$I$9873)),0),0)),"")</f>
        <v/>
      </c>
      <c r="AQ9" s="19">
        <f>IFERROR(INDEX($I$2:$I$9873,MATCH(1,INDEX(($P9=$F$2:$F$9873)*(0=COUNTIFS(AF9:AP9,$I$2:$I$9873)),0),0)),"")</f>
        <v/>
      </c>
      <c r="AR9" s="19">
        <f>IFERROR(INDEX($I$2:$I$9873,MATCH(1,INDEX(($P9=$F$2:$F$9873)*(0=COUNTIFS(AF9:AQ9,$I$2:$I$9873)),0),0)),"")</f>
        <v/>
      </c>
      <c r="AS9" s="19">
        <f>IFERROR(VLOOKUP(AF9,[2]CUS030!$A$5:$E$10000,5,0),"")</f>
        <v/>
      </c>
      <c r="AT9" s="19">
        <f>IFERROR(VLOOKUP(AG9,[2]CUS030!$A$5:$E$10000,5,0),"")</f>
        <v/>
      </c>
      <c r="AU9" s="19">
        <f>IFERROR(VLOOKUP(AH9,[2]CUS030!$A$5:$E$10000,5,0),"")</f>
        <v/>
      </c>
      <c r="AV9" s="19">
        <f>IFERROR(VLOOKUP(AI9,[2]CUS030!$A$5:$E$10000,5,0),"")</f>
        <v/>
      </c>
      <c r="AW9" s="19">
        <f>IFERROR(VLOOKUP(AJ9,[2]CUS030!$A$5:$E$10000,5,0),"")</f>
        <v/>
      </c>
      <c r="AX9" s="19">
        <f>IFERROR(VLOOKUP(AK9,[2]CUS030!$A$5:$E$10000,5,0),"")</f>
        <v/>
      </c>
      <c r="AY9" s="19">
        <f>IFERROR(VLOOKUP(AL9,[2]CUS030!$A$5:$E$10000,5,0),"")</f>
        <v/>
      </c>
      <c r="AZ9" s="19">
        <f>IFERROR(VLOOKUP(AM9,[2]CUS030!$A$5:$E$10000,5,0),"")</f>
        <v/>
      </c>
      <c r="BA9" s="19">
        <f>IFERROR(VLOOKUP(AN9,[2]CUS030!$A$5:$E$10000,5,0),"")</f>
        <v/>
      </c>
      <c r="BB9" s="19">
        <f>IFERROR(VLOOKUP(AO9,[2]CUS030!$A$5:$E$10000,5,0),"")</f>
        <v/>
      </c>
      <c r="BC9" s="19">
        <f>IFERROR(VLOOKUP(AP9,[2]CUS030!$A$5:$E$10000,5,0),"")</f>
        <v/>
      </c>
      <c r="BD9" s="19">
        <f>IFERROR(VLOOKUP(AQ9,[2]CUS030!$A$5:$E$10000,5,0),"")</f>
        <v/>
      </c>
      <c r="BE9" s="19">
        <f>IFERROR(VLOOKUP(AR9,[2]CUS030!$A$5:$E$10000,5,0),"")</f>
        <v/>
      </c>
    </row>
    <row r="10">
      <c r="F10" s="108">
        <f>[1]!Table1[[#This Row],[Production]]</f>
        <v/>
      </c>
      <c r="G10">
        <f>MID(F10,LEN(F10)-6,4)</f>
        <v/>
      </c>
      <c r="H10">
        <f>AS10&amp;"|"&amp;AT10&amp;"|"&amp;AU10&amp;"|"&amp;AV10&amp;"|"&amp;AW10&amp;"|"&amp;AX10&amp;"|"&amp;AY10&amp;"|"&amp;AZ10&amp;"|"&amp;BA10&amp;"|"&amp;BB10&amp;"|"&amp;BC10&amp;"|"&amp;BD10&amp;"|"&amp;BE10</f>
        <v/>
      </c>
      <c r="I10" s="108">
        <f>[1]!Table1[[#This Row],[Stock]]</f>
        <v/>
      </c>
      <c r="J10">
        <f>MID(LEFT(I10,LEN(I10)-3),FIND("0|0.000",LEFT(I10,LEN(I10)-3),1)+7,6)</f>
        <v/>
      </c>
      <c r="K10" s="19" t="n"/>
      <c r="L10" s="19" t="n"/>
      <c r="M10" s="19" t="n"/>
      <c r="N10" s="19" t="n"/>
      <c r="O10" s="19" t="n"/>
      <c r="P10" s="20">
        <f>End_Cal!E10</f>
        <v/>
      </c>
      <c r="Q10" s="112">
        <f>IFERROR(INDEX($J$2:$J$9873,MATCH(1,INDEX(($P10=$F$2:$F$9873)*(0=COUNTIFS($Q$2:$Q$2,$J$2:$J$9873)),0),0)),"")</f>
        <v/>
      </c>
      <c r="R10" s="112">
        <f>IFERROR(INDEX($J$2:$J$9873,MATCH(1,INDEX(($P10=$F$2:$F$9873)*(0=COUNTIFS(Q10,$J$2:$J$9873)),0),0)),"")</f>
        <v/>
      </c>
      <c r="S10" s="112">
        <f>IFERROR(INDEX($J$2:$J$9873,MATCH(1,INDEX(($P10=$F$2:$F$9873)*(0=COUNTIFS(Q10:R10,$J$2:$J$9873)),0),0)),"")</f>
        <v/>
      </c>
      <c r="T10" s="112">
        <f>IFERROR(INDEX($J$2:$J$9873,MATCH(1,INDEX(($P10=$F$2:$F$9873)*(0=COUNTIFS(Q10:S10,$J$2:$J$9873)),0),0)),"")</f>
        <v/>
      </c>
      <c r="U10" s="112">
        <f>IFERROR(INDEX($J$2:$J$9873,MATCH(1,INDEX(($P10=$F$2:$F$9873)*(0=COUNTIFS(Q10:T10,$J$2:$J$9873)),0),0)),"")</f>
        <v/>
      </c>
      <c r="V10" s="112">
        <f>IFERROR(INDEX($J$2:$J$9873,MATCH(1,INDEX(($P10=$F$2:$F$9873)*(0=COUNTIFS(Q10:U10,$J$2:$J$9873)),0),0)),"")</f>
        <v/>
      </c>
      <c r="W10" s="112">
        <f>IFERROR(INDEX($J$2:$J$9873,MATCH(1,INDEX(($P10=$F$2:$F$9873)*(0=COUNTIFS(Q10:V10,$J$2:$J$861)),0),0)),"")</f>
        <v/>
      </c>
      <c r="X10" s="112">
        <f>IFERROR(INDEX($J$2:$J$9873,MATCH(1,INDEX(($P10=$F$2:$F$9873)*(0=COUNTIFS(Q10:W10,$J$2:$J$9873)),0),0)),"")</f>
        <v/>
      </c>
      <c r="Y10" s="112">
        <f>IFERROR(INDEX($J$2:$J$861,MATCH(1,INDEX(($P10=$F$2:$F$861)*(0=COUNTIFS(Q10:X10,$J$2:$J$861)),0),0)),"")</f>
        <v/>
      </c>
      <c r="Z10" s="112">
        <f>IFERROR(INDEX($J$2:$J$861,MATCH(1,INDEX(($P10=$F$2:$F$861)*(0=COUNTIFS(Q10:Y10,$J$2:$J$861)),0),0)),"")</f>
        <v/>
      </c>
      <c r="AA10" s="112">
        <f>IFERROR(INDEX($J$2:$J$861,MATCH(1,INDEX(($P10=$F$2:$F$861)*(0=COUNTIFS(Q10:Z10,$J$2:$J$861)),0),0)),"")</f>
        <v/>
      </c>
      <c r="AB10" s="112">
        <f>IFERROR(INDEX($J$2:$J$861,MATCH(1,INDEX(($P10=$F$2:$F$861)*(0=COUNTIFS(Q10:AA10,$J$2:$J$861)),0),0)),"")</f>
        <v/>
      </c>
      <c r="AC10" s="112">
        <f>IFERROR(INDEX($J$2:$J$861,MATCH(1,INDEX(($P10=$F$2:$F$861)*(0=COUNTIFS(Q10:AB10,$J$2:$J$861)),0),0)),"")</f>
        <v/>
      </c>
      <c r="AD10">
        <f>Q10&amp;"-"&amp;R10&amp;"-"&amp;S10&amp;"-"&amp;T10&amp;"-"&amp;U10&amp;"-"&amp;V10&amp;"-"&amp;W10&amp;"-"&amp;X10&amp;"-"&amp;Y10&amp;"-"&amp;Z10&amp;"-"&amp;AA10&amp;"-"&amp;AB10&amp;"-"&amp;AC10</f>
        <v/>
      </c>
      <c r="AF10" s="19">
        <f>IFERROR(INDEX($I$2:$I$861,MATCH(1,INDEX(($P10=$F$2:$F$861)*(0=COUNTIFS($AF$2:$AF$2,$I$2:$I$861)),0),0)),"")</f>
        <v/>
      </c>
      <c r="AG10" s="19">
        <f>IFERROR(INDEX($I$2:$I$9873,MATCH(1,INDEX(($P10=$F$2:$F$9873)*(0=COUNTIFS(AF10,$I$2:$I$9873)),0),0)),"")</f>
        <v/>
      </c>
      <c r="AH10" s="19">
        <f>IFERROR(INDEX($I$2:$I$9873,MATCH(1,INDEX(($P10=$F$2:$F$9873)*(0=COUNTIFS(AF10:AG10,$I$2:$I$9873)),0),0)),"")</f>
        <v/>
      </c>
      <c r="AI10" s="19">
        <f>IFERROR(INDEX($I$2:$I$9873,MATCH(1,INDEX(($P10=$F$2:$F$9873)*(0=COUNTIFS(AF10:AH10,$I$2:$I$9873)),0),0)),"")</f>
        <v/>
      </c>
      <c r="AJ10" s="19">
        <f>IFERROR(INDEX($I$2:$I$9873,MATCH(1,INDEX(($P10=$F$2:$F$9873)*(0=COUNTIFS(AF10:AI10,$I$2:$I$9873)),0),0)),"")</f>
        <v/>
      </c>
      <c r="AK10" s="19">
        <f>IFERROR(INDEX($I$2:$I$9873,MATCH(1,INDEX(($P10=$F$2:$F$9873)*(0=COUNTIFS(AF10:AJ10,$I$2:$I$9873)),0),0)),"")</f>
        <v/>
      </c>
      <c r="AL10" s="19">
        <f>IFERROR(INDEX($I$2:$I$9873,MATCH(1,INDEX(($P10=$F$2:$F$9873)*(0=COUNTIFS(AF10:AK10,$I$2:$I$9873)),0),0)),"")</f>
        <v/>
      </c>
      <c r="AM10" s="19">
        <f>IFERROR(INDEX($I$2:$I$9873,MATCH(1,INDEX(($P10=$F$2:$F$9873)*(0=COUNTIFS(AF10:AL10,$I$2:$I$9873)),0),0)),"")</f>
        <v/>
      </c>
      <c r="AN10" s="19">
        <f>IFERROR(INDEX($I$2:$I$9873,MATCH(1,INDEX(($P10=$F$2:$F$9873)*(0=COUNTIFS(AF10:AM10,$I$2:$I$9873)),0),0)),"")</f>
        <v/>
      </c>
      <c r="AO10" s="19">
        <f>IFERROR(INDEX($I$2:$I$9873,MATCH(1,INDEX(($P10=$F$2:$F$9873)*(0=COUNTIFS(AF10:AN10,$I$2:$I$9873)),0),0)),"")</f>
        <v/>
      </c>
      <c r="AP10" s="19">
        <f>IFERROR(INDEX($I$2:$I$9873,MATCH(1,INDEX(($P10=$F$2:$F$9873)*(0=COUNTIFS(AF10:AO10,$I$2:$I$9873)),0),0)),"")</f>
        <v/>
      </c>
      <c r="AQ10" s="19">
        <f>IFERROR(INDEX($I$2:$I$9873,MATCH(1,INDEX(($P10=$F$2:$F$9873)*(0=COUNTIFS(AF10:AP10,$I$2:$I$9873)),0),0)),"")</f>
        <v/>
      </c>
      <c r="AR10" s="19">
        <f>IFERROR(INDEX($I$2:$I$9873,MATCH(1,INDEX(($P10=$F$2:$F$9873)*(0=COUNTIFS(AF10:AQ10,$I$2:$I$9873)),0),0)),"")</f>
        <v/>
      </c>
      <c r="AS10" s="19">
        <f>IFERROR(VLOOKUP(AF10,[2]CUS030!$A$5:$E$10000,5,0),"")</f>
        <v/>
      </c>
      <c r="AT10" s="19">
        <f>IFERROR(VLOOKUP(AG10,[2]CUS030!$A$5:$E$10000,5,0),"")</f>
        <v/>
      </c>
      <c r="AU10" s="19">
        <f>IFERROR(VLOOKUP(AH10,[2]CUS030!$A$5:$E$10000,5,0),"")</f>
        <v/>
      </c>
      <c r="AV10" s="19">
        <f>IFERROR(VLOOKUP(AI10,[2]CUS030!$A$5:$E$10000,5,0),"")</f>
        <v/>
      </c>
      <c r="AW10" s="19">
        <f>IFERROR(VLOOKUP(AJ10,[2]CUS030!$A$5:$E$10000,5,0),"")</f>
        <v/>
      </c>
      <c r="AX10" s="19">
        <f>IFERROR(VLOOKUP(AK10,[2]CUS030!$A$5:$E$10000,5,0),"")</f>
        <v/>
      </c>
      <c r="AY10" s="19">
        <f>IFERROR(VLOOKUP(AL10,[2]CUS030!$A$5:$E$10000,5,0),"")</f>
        <v/>
      </c>
      <c r="AZ10" s="19">
        <f>IFERROR(VLOOKUP(AM10,[2]CUS030!$A$5:$E$10000,5,0),"")</f>
        <v/>
      </c>
      <c r="BA10" s="19">
        <f>IFERROR(VLOOKUP(AN10,[2]CUS030!$A$5:$E$10000,5,0),"")</f>
        <v/>
      </c>
      <c r="BB10" s="19">
        <f>IFERROR(VLOOKUP(AO10,[2]CUS030!$A$5:$E$10000,5,0),"")</f>
        <v/>
      </c>
      <c r="BC10" s="19">
        <f>IFERROR(VLOOKUP(AP10,[2]CUS030!$A$5:$E$10000,5,0),"")</f>
        <v/>
      </c>
      <c r="BD10" s="19">
        <f>IFERROR(VLOOKUP(AQ10,[2]CUS030!$A$5:$E$10000,5,0),"")</f>
        <v/>
      </c>
      <c r="BE10" s="19">
        <f>IFERROR(VLOOKUP(AR10,[2]CUS030!$A$5:$E$10000,5,0),"")</f>
        <v/>
      </c>
    </row>
    <row r="11">
      <c r="F11" s="108">
        <f>[1]!Table1[[#This Row],[Production]]</f>
        <v/>
      </c>
      <c r="G11">
        <f>MID(F11,LEN(F11)-6,4)</f>
        <v/>
      </c>
      <c r="H11">
        <f>AS11&amp;"|"&amp;AT11&amp;"|"&amp;AU11&amp;"|"&amp;AV11&amp;"|"&amp;AW11&amp;"|"&amp;AX11&amp;"|"&amp;AY11&amp;"|"&amp;AZ11&amp;"|"&amp;BA11&amp;"|"&amp;BB11&amp;"|"&amp;BC11&amp;"|"&amp;BD11&amp;"|"&amp;BE11</f>
        <v/>
      </c>
      <c r="I11" s="108">
        <f>[1]!Table1[[#This Row],[Stock]]</f>
        <v/>
      </c>
      <c r="J11">
        <f>MID(LEFT(I11,LEN(I11)-3),FIND("0|0.000",LEFT(I11,LEN(I11)-3),1)+7,6)</f>
        <v/>
      </c>
      <c r="K11" s="19" t="n"/>
      <c r="L11" s="19" t="n"/>
      <c r="M11" s="19" t="n"/>
      <c r="N11" s="19" t="n"/>
      <c r="O11" s="19" t="n"/>
      <c r="P11" s="20">
        <f>End_Cal!E11</f>
        <v/>
      </c>
      <c r="Q11" s="112">
        <f>IFERROR(INDEX($J$2:$J$9873,MATCH(1,INDEX(($P11=$F$2:$F$9873)*(0=COUNTIFS($Q$2:$Q$2,$J$2:$J$9873)),0),0)),"")</f>
        <v/>
      </c>
      <c r="R11" s="112">
        <f>IFERROR(INDEX($J$2:$J$9873,MATCH(1,INDEX(($P11=$F$2:$F$9873)*(0=COUNTIFS(Q11,$J$2:$J$9873)),0),0)),"")</f>
        <v/>
      </c>
      <c r="S11" s="112">
        <f>IFERROR(INDEX($J$2:$J$9873,MATCH(1,INDEX(($P11=$F$2:$F$9873)*(0=COUNTIFS(Q11:R11,$J$2:$J$9873)),0),0)),"")</f>
        <v/>
      </c>
      <c r="T11" s="112">
        <f>IFERROR(INDEX($J$2:$J$9873,MATCH(1,INDEX(($P11=$F$2:$F$9873)*(0=COUNTIFS(Q11:S11,$J$2:$J$9873)),0),0)),"")</f>
        <v/>
      </c>
      <c r="U11" s="112">
        <f>IFERROR(INDEX($J$2:$J$9873,MATCH(1,INDEX(($P11=$F$2:$F$9873)*(0=COUNTIFS(Q11:T11,$J$2:$J$9873)),0),0)),"")</f>
        <v/>
      </c>
      <c r="V11" s="112">
        <f>IFERROR(INDEX($J$2:$J$9873,MATCH(1,INDEX(($P11=$F$2:$F$9873)*(0=COUNTIFS(Q11:U11,$J$2:$J$9873)),0),0)),"")</f>
        <v/>
      </c>
      <c r="W11" s="112">
        <f>IFERROR(INDEX($J$2:$J$9873,MATCH(1,INDEX(($P11=$F$2:$F$9873)*(0=COUNTIFS(Q11:V11,$J$2:$J$861)),0),0)),"")</f>
        <v/>
      </c>
      <c r="X11" s="112">
        <f>IFERROR(INDEX($J$2:$J$9873,MATCH(1,INDEX(($P11=$F$2:$F$9873)*(0=COUNTIFS(Q11:W11,$J$2:$J$9873)),0),0)),"")</f>
        <v/>
      </c>
      <c r="Y11" s="112">
        <f>IFERROR(INDEX($J$2:$J$861,MATCH(1,INDEX(($P11=$F$2:$F$861)*(0=COUNTIFS(Q11:X11,$J$2:$J$861)),0),0)),"")</f>
        <v/>
      </c>
      <c r="Z11" s="112">
        <f>IFERROR(INDEX($J$2:$J$861,MATCH(1,INDEX(($P11=$F$2:$F$861)*(0=COUNTIFS(Q11:Y11,$J$2:$J$861)),0),0)),"")</f>
        <v/>
      </c>
      <c r="AA11" s="112">
        <f>IFERROR(INDEX($J$2:$J$861,MATCH(1,INDEX(($P11=$F$2:$F$861)*(0=COUNTIFS(Q11:Z11,$J$2:$J$861)),0),0)),"")</f>
        <v/>
      </c>
      <c r="AB11" s="112">
        <f>IFERROR(INDEX($J$2:$J$861,MATCH(1,INDEX(($P11=$F$2:$F$861)*(0=COUNTIFS(Q11:AA11,$J$2:$J$861)),0),0)),"")</f>
        <v/>
      </c>
      <c r="AC11" s="112">
        <f>IFERROR(INDEX($J$2:$J$861,MATCH(1,INDEX(($P11=$F$2:$F$861)*(0=COUNTIFS(Q11:AB11,$J$2:$J$861)),0),0)),"")</f>
        <v/>
      </c>
      <c r="AD11">
        <f>Q11&amp;"-"&amp;R11&amp;"-"&amp;S11&amp;"-"&amp;T11&amp;"-"&amp;U11&amp;"-"&amp;V11&amp;"-"&amp;W11&amp;"-"&amp;X11&amp;"-"&amp;Y11&amp;"-"&amp;Z11&amp;"-"&amp;AA11&amp;"-"&amp;AB11&amp;"-"&amp;AC11</f>
        <v/>
      </c>
      <c r="AF11" s="19">
        <f>IFERROR(INDEX($I$2:$I$861,MATCH(1,INDEX(($P11=$F$2:$F$861)*(0=COUNTIFS($AF$2:$AF$2,$I$2:$I$861)),0),0)),"")</f>
        <v/>
      </c>
      <c r="AG11" s="19">
        <f>IFERROR(INDEX($I$2:$I$9873,MATCH(1,INDEX(($P11=$F$2:$F$9873)*(0=COUNTIFS(AF11,$I$2:$I$9873)),0),0)),"")</f>
        <v/>
      </c>
      <c r="AH11" s="19">
        <f>IFERROR(INDEX($I$2:$I$9873,MATCH(1,INDEX(($P11=$F$2:$F$9873)*(0=COUNTIFS(AF11:AG11,$I$2:$I$9873)),0),0)),"")</f>
        <v/>
      </c>
      <c r="AI11" s="19">
        <f>IFERROR(INDEX($I$2:$I$9873,MATCH(1,INDEX(($P11=$F$2:$F$9873)*(0=COUNTIFS(AF11:AH11,$I$2:$I$9873)),0),0)),"")</f>
        <v/>
      </c>
      <c r="AJ11" s="19">
        <f>IFERROR(INDEX($I$2:$I$9873,MATCH(1,INDEX(($P11=$F$2:$F$9873)*(0=COUNTIFS(AF11:AI11,$I$2:$I$9873)),0),0)),"")</f>
        <v/>
      </c>
      <c r="AK11" s="19">
        <f>IFERROR(INDEX($I$2:$I$9873,MATCH(1,INDEX(($P11=$F$2:$F$9873)*(0=COUNTIFS(AF11:AJ11,$I$2:$I$9873)),0),0)),"")</f>
        <v/>
      </c>
      <c r="AL11" s="19">
        <f>IFERROR(INDEX($I$2:$I$9873,MATCH(1,INDEX(($P11=$F$2:$F$9873)*(0=COUNTIFS(AF11:AK11,$I$2:$I$9873)),0),0)),"")</f>
        <v/>
      </c>
      <c r="AM11" s="19">
        <f>IFERROR(INDEX($I$2:$I$9873,MATCH(1,INDEX(($P11=$F$2:$F$9873)*(0=COUNTIFS(AF11:AL11,$I$2:$I$9873)),0),0)),"")</f>
        <v/>
      </c>
      <c r="AN11" s="19">
        <f>IFERROR(INDEX($I$2:$I$9873,MATCH(1,INDEX(($P11=$F$2:$F$9873)*(0=COUNTIFS(AF11:AM11,$I$2:$I$9873)),0),0)),"")</f>
        <v/>
      </c>
      <c r="AO11" s="19">
        <f>IFERROR(INDEX($I$2:$I$9873,MATCH(1,INDEX(($P11=$F$2:$F$9873)*(0=COUNTIFS(AF11:AN11,$I$2:$I$9873)),0),0)),"")</f>
        <v/>
      </c>
      <c r="AP11" s="19">
        <f>IFERROR(INDEX($I$2:$I$9873,MATCH(1,INDEX(($P11=$F$2:$F$9873)*(0=COUNTIFS(AF11:AO11,$I$2:$I$9873)),0),0)),"")</f>
        <v/>
      </c>
      <c r="AQ11" s="19">
        <f>IFERROR(INDEX($I$2:$I$9873,MATCH(1,INDEX(($P11=$F$2:$F$9873)*(0=COUNTIFS(AF11:AP11,$I$2:$I$9873)),0),0)),"")</f>
        <v/>
      </c>
      <c r="AR11" s="19">
        <f>IFERROR(INDEX($I$2:$I$9873,MATCH(1,INDEX(($P11=$F$2:$F$9873)*(0=COUNTIFS(AF11:AQ11,$I$2:$I$9873)),0),0)),"")</f>
        <v/>
      </c>
      <c r="AS11" s="19">
        <f>IFERROR(VLOOKUP(AF11,[2]CUS030!$A$5:$E$10000,5,0),"")</f>
        <v/>
      </c>
      <c r="AT11" s="19">
        <f>IFERROR(VLOOKUP(AG11,[2]CUS030!$A$5:$E$10000,5,0),"")</f>
        <v/>
      </c>
      <c r="AU11" s="19">
        <f>IFERROR(VLOOKUP(AH11,[2]CUS030!$A$5:$E$10000,5,0),"")</f>
        <v/>
      </c>
      <c r="AV11" s="19">
        <f>IFERROR(VLOOKUP(AI11,[2]CUS030!$A$5:$E$10000,5,0),"")</f>
        <v/>
      </c>
      <c r="AW11" s="19">
        <f>IFERROR(VLOOKUP(AJ11,[2]CUS030!$A$5:$E$10000,5,0),"")</f>
        <v/>
      </c>
      <c r="AX11" s="19">
        <f>IFERROR(VLOOKUP(AK11,[2]CUS030!$A$5:$E$10000,5,0),"")</f>
        <v/>
      </c>
      <c r="AY11" s="19">
        <f>IFERROR(VLOOKUP(AL11,[2]CUS030!$A$5:$E$10000,5,0),"")</f>
        <v/>
      </c>
      <c r="AZ11" s="19">
        <f>IFERROR(VLOOKUP(AM11,[2]CUS030!$A$5:$E$10000,5,0),"")</f>
        <v/>
      </c>
      <c r="BA11" s="19">
        <f>IFERROR(VLOOKUP(AN11,[2]CUS030!$A$5:$E$10000,5,0),"")</f>
        <v/>
      </c>
      <c r="BB11" s="19">
        <f>IFERROR(VLOOKUP(AO11,[2]CUS030!$A$5:$E$10000,5,0),"")</f>
        <v/>
      </c>
      <c r="BC11" s="19">
        <f>IFERROR(VLOOKUP(AP11,[2]CUS030!$A$5:$E$10000,5,0),"")</f>
        <v/>
      </c>
      <c r="BD11" s="19">
        <f>IFERROR(VLOOKUP(AQ11,[2]CUS030!$A$5:$E$10000,5,0),"")</f>
        <v/>
      </c>
      <c r="BE11" s="19">
        <f>IFERROR(VLOOKUP(AR11,[2]CUS030!$A$5:$E$10000,5,0),"")</f>
        <v/>
      </c>
    </row>
    <row r="12">
      <c r="F12" s="108">
        <f>[1]!Table1[[#This Row],[Production]]</f>
        <v/>
      </c>
      <c r="G12">
        <f>MID(F12,LEN(F12)-6,4)</f>
        <v/>
      </c>
      <c r="H12">
        <f>AS12&amp;"|"&amp;AT12&amp;"|"&amp;AU12&amp;"|"&amp;AV12&amp;"|"&amp;AW12&amp;"|"&amp;AX12&amp;"|"&amp;AY12&amp;"|"&amp;AZ12&amp;"|"&amp;BA12&amp;"|"&amp;BB12&amp;"|"&amp;BC12&amp;"|"&amp;BD12&amp;"|"&amp;BE12</f>
        <v/>
      </c>
      <c r="I12" s="108">
        <f>[1]!Table1[[#This Row],[Stock]]</f>
        <v/>
      </c>
      <c r="J12">
        <f>MID(LEFT(I12,LEN(I12)-3),FIND("0|0.000",LEFT(I12,LEN(I12)-3),1)+7,6)</f>
        <v/>
      </c>
      <c r="K12" s="19" t="n"/>
      <c r="L12" s="19" t="n"/>
      <c r="M12" s="19" t="n"/>
      <c r="N12" s="19" t="n"/>
      <c r="O12" s="19" t="n"/>
      <c r="P12" s="20">
        <f>End_Cal!E12</f>
        <v/>
      </c>
      <c r="Q12" s="112">
        <f>IFERROR(INDEX($J$2:$J$9873,MATCH(1,INDEX(($P12=$F$2:$F$9873)*(0=COUNTIFS($Q$2:$Q$2,$J$2:$J$9873)),0),0)),"")</f>
        <v/>
      </c>
      <c r="R12" s="112">
        <f>IFERROR(INDEX($J$2:$J$9873,MATCH(1,INDEX(($P12=$F$2:$F$9873)*(0=COUNTIFS(Q12,$J$2:$J$9873)),0),0)),"")</f>
        <v/>
      </c>
      <c r="S12" s="112">
        <f>IFERROR(INDEX($J$2:$J$9873,MATCH(1,INDEX(($P12=$F$2:$F$9873)*(0=COUNTIFS(Q12:R12,$J$2:$J$9873)),0),0)),"")</f>
        <v/>
      </c>
      <c r="T12" s="112">
        <f>IFERROR(INDEX($J$2:$J$9873,MATCH(1,INDEX(($P12=$F$2:$F$9873)*(0=COUNTIFS(Q12:S12,$J$2:$J$9873)),0),0)),"")</f>
        <v/>
      </c>
      <c r="U12" s="112">
        <f>IFERROR(INDEX($J$2:$J$9873,MATCH(1,INDEX(($P12=$F$2:$F$9873)*(0=COUNTIFS(Q12:T12,$J$2:$J$9873)),0),0)),"")</f>
        <v/>
      </c>
      <c r="V12" s="112">
        <f>IFERROR(INDEX($J$2:$J$9873,MATCH(1,INDEX(($P12=$F$2:$F$9873)*(0=COUNTIFS(Q12:U12,$J$2:$J$9873)),0),0)),"")</f>
        <v/>
      </c>
      <c r="W12" s="112">
        <f>IFERROR(INDEX($J$2:$J$9873,MATCH(1,INDEX(($P12=$F$2:$F$9873)*(0=COUNTIFS(Q12:V12,$J$2:$J$861)),0),0)),"")</f>
        <v/>
      </c>
      <c r="X12" s="112">
        <f>IFERROR(INDEX($J$2:$J$9873,MATCH(1,INDEX(($P12=$F$2:$F$9873)*(0=COUNTIFS(Q12:W12,$J$2:$J$9873)),0),0)),"")</f>
        <v/>
      </c>
      <c r="Y12" s="112">
        <f>IFERROR(INDEX($J$2:$J$861,MATCH(1,INDEX(($P12=$F$2:$F$861)*(0=COUNTIFS(Q12:X12,$J$2:$J$861)),0),0)),"")</f>
        <v/>
      </c>
      <c r="Z12" s="112">
        <f>IFERROR(INDEX($J$2:$J$861,MATCH(1,INDEX(($P12=$F$2:$F$861)*(0=COUNTIFS(Q12:Y12,$J$2:$J$861)),0),0)),"")</f>
        <v/>
      </c>
      <c r="AA12" s="112">
        <f>IFERROR(INDEX($J$2:$J$861,MATCH(1,INDEX(($P12=$F$2:$F$861)*(0=COUNTIFS(Q12:Z12,$J$2:$J$861)),0),0)),"")</f>
        <v/>
      </c>
      <c r="AB12" s="112">
        <f>IFERROR(INDEX($J$2:$J$861,MATCH(1,INDEX(($P12=$F$2:$F$861)*(0=COUNTIFS(Q12:AA12,$J$2:$J$861)),0),0)),"")</f>
        <v/>
      </c>
      <c r="AC12" s="112">
        <f>IFERROR(INDEX($J$2:$J$861,MATCH(1,INDEX(($P12=$F$2:$F$861)*(0=COUNTIFS(Q12:AB12,$J$2:$J$861)),0),0)),"")</f>
        <v/>
      </c>
      <c r="AD12">
        <f>Q12&amp;"-"&amp;R12&amp;"-"&amp;S12&amp;"-"&amp;T12&amp;"-"&amp;U12&amp;"-"&amp;V12&amp;"-"&amp;W12&amp;"-"&amp;X12&amp;"-"&amp;Y12&amp;"-"&amp;Z12&amp;"-"&amp;AA12&amp;"-"&amp;AB12&amp;"-"&amp;AC12</f>
        <v/>
      </c>
      <c r="AF12" s="19">
        <f>IFERROR(INDEX($I$2:$I$861,MATCH(1,INDEX(($P12=$F$2:$F$861)*(0=COUNTIFS($AF$2:$AF$2,$I$2:$I$861)),0),0)),"")</f>
        <v/>
      </c>
      <c r="AG12" s="19">
        <f>IFERROR(INDEX($I$2:$I$9873,MATCH(1,INDEX(($P12=$F$2:$F$9873)*(0=COUNTIFS(AF12,$I$2:$I$9873)),0),0)),"")</f>
        <v/>
      </c>
      <c r="AH12" s="19">
        <f>IFERROR(INDEX($I$2:$I$9873,MATCH(1,INDEX(($P12=$F$2:$F$9873)*(0=COUNTIFS(AF12:AG12,$I$2:$I$9873)),0),0)),"")</f>
        <v/>
      </c>
      <c r="AI12" s="19">
        <f>IFERROR(INDEX($I$2:$I$9873,MATCH(1,INDEX(($P12=$F$2:$F$9873)*(0=COUNTIFS(AF12:AH12,$I$2:$I$9873)),0),0)),"")</f>
        <v/>
      </c>
      <c r="AJ12" s="19">
        <f>IFERROR(INDEX($I$2:$I$9873,MATCH(1,INDEX(($P12=$F$2:$F$9873)*(0=COUNTIFS(AF12:AI12,$I$2:$I$9873)),0),0)),"")</f>
        <v/>
      </c>
      <c r="AK12" s="19">
        <f>IFERROR(INDEX($I$2:$I$9873,MATCH(1,INDEX(($P12=$F$2:$F$9873)*(0=COUNTIFS(AF12:AJ12,$I$2:$I$9873)),0),0)),"")</f>
        <v/>
      </c>
      <c r="AL12" s="19">
        <f>IFERROR(INDEX($I$2:$I$9873,MATCH(1,INDEX(($P12=$F$2:$F$9873)*(0=COUNTIFS(AF12:AK12,$I$2:$I$9873)),0),0)),"")</f>
        <v/>
      </c>
      <c r="AM12" s="19">
        <f>IFERROR(INDEX($I$2:$I$9873,MATCH(1,INDEX(($P12=$F$2:$F$9873)*(0=COUNTIFS(AF12:AL12,$I$2:$I$9873)),0),0)),"")</f>
        <v/>
      </c>
      <c r="AN12" s="19">
        <f>IFERROR(INDEX($I$2:$I$9873,MATCH(1,INDEX(($P12=$F$2:$F$9873)*(0=COUNTIFS(AF12:AM12,$I$2:$I$9873)),0),0)),"")</f>
        <v/>
      </c>
      <c r="AO12" s="19">
        <f>IFERROR(INDEX($I$2:$I$9873,MATCH(1,INDEX(($P12=$F$2:$F$9873)*(0=COUNTIFS(AF12:AN12,$I$2:$I$9873)),0),0)),"")</f>
        <v/>
      </c>
      <c r="AP12" s="19">
        <f>IFERROR(INDEX($I$2:$I$9873,MATCH(1,INDEX(($P12=$F$2:$F$9873)*(0=COUNTIFS(AF12:AO12,$I$2:$I$9873)),0),0)),"")</f>
        <v/>
      </c>
      <c r="AQ12" s="19">
        <f>IFERROR(INDEX($I$2:$I$9873,MATCH(1,INDEX(($P12=$F$2:$F$9873)*(0=COUNTIFS(AF12:AP12,$I$2:$I$9873)),0),0)),"")</f>
        <v/>
      </c>
      <c r="AR12" s="19">
        <f>IFERROR(INDEX($I$2:$I$9873,MATCH(1,INDEX(($P12=$F$2:$F$9873)*(0=COUNTIFS(AF12:AQ12,$I$2:$I$9873)),0),0)),"")</f>
        <v/>
      </c>
      <c r="AS12" s="19">
        <f>IFERROR(VLOOKUP(AF12,[2]CUS030!$A$5:$E$10000,5,0),"")</f>
        <v/>
      </c>
      <c r="AT12" s="19">
        <f>IFERROR(VLOOKUP(AG12,[2]CUS030!$A$5:$E$10000,5,0),"")</f>
        <v/>
      </c>
      <c r="AU12" s="19">
        <f>IFERROR(VLOOKUP(AH12,[2]CUS030!$A$5:$E$10000,5,0),"")</f>
        <v/>
      </c>
      <c r="AV12" s="19">
        <f>IFERROR(VLOOKUP(AI12,[2]CUS030!$A$5:$E$10000,5,0),"")</f>
        <v/>
      </c>
      <c r="AW12" s="19">
        <f>IFERROR(VLOOKUP(AJ12,[2]CUS030!$A$5:$E$10000,5,0),"")</f>
        <v/>
      </c>
      <c r="AX12" s="19">
        <f>IFERROR(VLOOKUP(AK12,[2]CUS030!$A$5:$E$10000,5,0),"")</f>
        <v/>
      </c>
      <c r="AY12" s="19">
        <f>IFERROR(VLOOKUP(AL12,[2]CUS030!$A$5:$E$10000,5,0),"")</f>
        <v/>
      </c>
      <c r="AZ12" s="19">
        <f>IFERROR(VLOOKUP(AM12,[2]CUS030!$A$5:$E$10000,5,0),"")</f>
        <v/>
      </c>
      <c r="BA12" s="19">
        <f>IFERROR(VLOOKUP(AN12,[2]CUS030!$A$5:$E$10000,5,0),"")</f>
        <v/>
      </c>
      <c r="BB12" s="19">
        <f>IFERROR(VLOOKUP(AO12,[2]CUS030!$A$5:$E$10000,5,0),"")</f>
        <v/>
      </c>
      <c r="BC12" s="19">
        <f>IFERROR(VLOOKUP(AP12,[2]CUS030!$A$5:$E$10000,5,0),"")</f>
        <v/>
      </c>
      <c r="BD12" s="19">
        <f>IFERROR(VLOOKUP(AQ12,[2]CUS030!$A$5:$E$10000,5,0),"")</f>
        <v/>
      </c>
      <c r="BE12" s="19">
        <f>IFERROR(VLOOKUP(AR12,[2]CUS030!$A$5:$E$10000,5,0),"")</f>
        <v/>
      </c>
    </row>
    <row r="13">
      <c r="F13" s="108">
        <f>[1]!Table1[[#This Row],[Production]]</f>
        <v/>
      </c>
      <c r="G13">
        <f>MID(F13,LEN(F13)-6,4)</f>
        <v/>
      </c>
      <c r="H13">
        <f>AS13&amp;"|"&amp;AT13&amp;"|"&amp;AU13&amp;"|"&amp;AV13&amp;"|"&amp;AW13&amp;"|"&amp;AX13&amp;"|"&amp;AY13&amp;"|"&amp;AZ13&amp;"|"&amp;BA13&amp;"|"&amp;BB13&amp;"|"&amp;BC13&amp;"|"&amp;BD13&amp;"|"&amp;BE13</f>
        <v/>
      </c>
      <c r="I13" s="108">
        <f>[1]!Table1[[#This Row],[Stock]]</f>
        <v/>
      </c>
      <c r="J13">
        <f>MID(LEFT(I13,LEN(I13)-3),FIND("0|0.000",LEFT(I13,LEN(I13)-3),1)+7,6)</f>
        <v/>
      </c>
      <c r="K13" s="19" t="n"/>
      <c r="L13" s="19" t="n"/>
      <c r="M13" s="19" t="n"/>
      <c r="N13" s="19" t="n"/>
      <c r="O13" s="19" t="n"/>
      <c r="P13" s="20">
        <f>End_Cal!E13</f>
        <v/>
      </c>
      <c r="Q13" s="112">
        <f>IFERROR(INDEX($J$2:$J$9873,MATCH(1,INDEX(($P13=$F$2:$F$9873)*(0=COUNTIFS($Q$2:$Q$2,$J$2:$J$9873)),0),0)),"")</f>
        <v/>
      </c>
      <c r="R13" s="112">
        <f>IFERROR(INDEX($J$2:$J$9873,MATCH(1,INDEX(($P13=$F$2:$F$9873)*(0=COUNTIFS(Q13,$J$2:$J$9873)),0),0)),"")</f>
        <v/>
      </c>
      <c r="S13" s="112">
        <f>IFERROR(INDEX($J$2:$J$9873,MATCH(1,INDEX(($P13=$F$2:$F$9873)*(0=COUNTIFS(Q13:R13,$J$2:$J$9873)),0),0)),"")</f>
        <v/>
      </c>
      <c r="T13" s="112">
        <f>IFERROR(INDEX($J$2:$J$9873,MATCH(1,INDEX(($P13=$F$2:$F$9873)*(0=COUNTIFS(Q13:S13,$J$2:$J$9873)),0),0)),"")</f>
        <v/>
      </c>
      <c r="U13" s="112">
        <f>IFERROR(INDEX($J$2:$J$9873,MATCH(1,INDEX(($P13=$F$2:$F$9873)*(0=COUNTIFS(Q13:T13,$J$2:$J$9873)),0),0)),"")</f>
        <v/>
      </c>
      <c r="V13" s="112">
        <f>IFERROR(INDEX($J$2:$J$9873,MATCH(1,INDEX(($P13=$F$2:$F$9873)*(0=COUNTIFS(Q13:U13,$J$2:$J$9873)),0),0)),"")</f>
        <v/>
      </c>
      <c r="W13" s="112">
        <f>IFERROR(INDEX($J$2:$J$9873,MATCH(1,INDEX(($P13=$F$2:$F$9873)*(0=COUNTIFS(Q13:V13,$J$2:$J$861)),0),0)),"")</f>
        <v/>
      </c>
      <c r="X13" s="112">
        <f>IFERROR(INDEX($J$2:$J$9873,MATCH(1,INDEX(($P13=$F$2:$F$9873)*(0=COUNTIFS(Q13:W13,$J$2:$J$9873)),0),0)),"")</f>
        <v/>
      </c>
      <c r="Y13" s="112">
        <f>IFERROR(INDEX($J$2:$J$861,MATCH(1,INDEX(($P13=$F$2:$F$861)*(0=COUNTIFS(Q13:X13,$J$2:$J$861)),0),0)),"")</f>
        <v/>
      </c>
      <c r="Z13" s="112">
        <f>IFERROR(INDEX($J$2:$J$861,MATCH(1,INDEX(($P13=$F$2:$F$861)*(0=COUNTIFS(Q13:Y13,$J$2:$J$861)),0),0)),"")</f>
        <v/>
      </c>
      <c r="AA13" s="112">
        <f>IFERROR(INDEX($J$2:$J$861,MATCH(1,INDEX(($P13=$F$2:$F$861)*(0=COUNTIFS(Q13:Z13,$J$2:$J$861)),0),0)),"")</f>
        <v/>
      </c>
      <c r="AB13" s="112">
        <f>IFERROR(INDEX($J$2:$J$861,MATCH(1,INDEX(($P13=$F$2:$F$861)*(0=COUNTIFS(Q13:AA13,$J$2:$J$861)),0),0)),"")</f>
        <v/>
      </c>
      <c r="AC13" s="112">
        <f>IFERROR(INDEX($J$2:$J$861,MATCH(1,INDEX(($P13=$F$2:$F$861)*(0=COUNTIFS(Q13:AB13,$J$2:$J$861)),0),0)),"")</f>
        <v/>
      </c>
      <c r="AD13">
        <f>Q13&amp;"-"&amp;R13&amp;"-"&amp;S13&amp;"-"&amp;T13&amp;"-"&amp;U13&amp;"-"&amp;V13&amp;"-"&amp;W13&amp;"-"&amp;X13&amp;"-"&amp;Y13&amp;"-"&amp;Z13&amp;"-"&amp;AA13&amp;"-"&amp;AB13&amp;"-"&amp;AC13</f>
        <v/>
      </c>
      <c r="AF13" s="19">
        <f>IFERROR(INDEX($I$2:$I$861,MATCH(1,INDEX(($P13=$F$2:$F$861)*(0=COUNTIFS($AF$2:$AF$2,$I$2:$I$861)),0),0)),"")</f>
        <v/>
      </c>
      <c r="AG13" s="19">
        <f>IFERROR(INDEX($I$2:$I$9873,MATCH(1,INDEX(($P13=$F$2:$F$9873)*(0=COUNTIFS(AF13,$I$2:$I$9873)),0),0)),"")</f>
        <v/>
      </c>
      <c r="AH13" s="19">
        <f>IFERROR(INDEX($I$2:$I$9873,MATCH(1,INDEX(($P13=$F$2:$F$9873)*(0=COUNTIFS(AF13:AG13,$I$2:$I$9873)),0),0)),"")</f>
        <v/>
      </c>
      <c r="AI13" s="19">
        <f>IFERROR(INDEX($I$2:$I$9873,MATCH(1,INDEX(($P13=$F$2:$F$9873)*(0=COUNTIFS(AF13:AH13,$I$2:$I$9873)),0),0)),"")</f>
        <v/>
      </c>
      <c r="AJ13" s="19">
        <f>IFERROR(INDEX($I$2:$I$9873,MATCH(1,INDEX(($P13=$F$2:$F$9873)*(0=COUNTIFS(AF13:AI13,$I$2:$I$9873)),0),0)),"")</f>
        <v/>
      </c>
      <c r="AK13" s="19">
        <f>IFERROR(INDEX($I$2:$I$9873,MATCH(1,INDEX(($P13=$F$2:$F$9873)*(0=COUNTIFS(AF13:AJ13,$I$2:$I$9873)),0),0)),"")</f>
        <v/>
      </c>
      <c r="AL13" s="19">
        <f>IFERROR(INDEX($I$2:$I$9873,MATCH(1,INDEX(($P13=$F$2:$F$9873)*(0=COUNTIFS(AF13:AK13,$I$2:$I$9873)),0),0)),"")</f>
        <v/>
      </c>
      <c r="AM13" s="19">
        <f>IFERROR(INDEX($I$2:$I$9873,MATCH(1,INDEX(($P13=$F$2:$F$9873)*(0=COUNTIFS(AF13:AL13,$I$2:$I$9873)),0),0)),"")</f>
        <v/>
      </c>
      <c r="AN13" s="19">
        <f>IFERROR(INDEX($I$2:$I$9873,MATCH(1,INDEX(($P13=$F$2:$F$9873)*(0=COUNTIFS(AF13:AM13,$I$2:$I$9873)),0),0)),"")</f>
        <v/>
      </c>
      <c r="AO13" s="19">
        <f>IFERROR(INDEX($I$2:$I$9873,MATCH(1,INDEX(($P13=$F$2:$F$9873)*(0=COUNTIFS(AF13:AN13,$I$2:$I$9873)),0),0)),"")</f>
        <v/>
      </c>
      <c r="AP13" s="19">
        <f>IFERROR(INDEX($I$2:$I$9873,MATCH(1,INDEX(($P13=$F$2:$F$9873)*(0=COUNTIFS(AF13:AO13,$I$2:$I$9873)),0),0)),"")</f>
        <v/>
      </c>
      <c r="AQ13" s="19">
        <f>IFERROR(INDEX($I$2:$I$9873,MATCH(1,INDEX(($P13=$F$2:$F$9873)*(0=COUNTIFS(AF13:AP13,$I$2:$I$9873)),0),0)),"")</f>
        <v/>
      </c>
      <c r="AR13" s="19">
        <f>IFERROR(INDEX($I$2:$I$9873,MATCH(1,INDEX(($P13=$F$2:$F$9873)*(0=COUNTIFS(AF13:AQ13,$I$2:$I$9873)),0),0)),"")</f>
        <v/>
      </c>
      <c r="AS13" s="19">
        <f>IFERROR(VLOOKUP(AF13,[2]CUS030!$A$5:$E$10000,5,0),"")</f>
        <v/>
      </c>
      <c r="AT13" s="19">
        <f>IFERROR(VLOOKUP(AG13,[2]CUS030!$A$5:$E$10000,5,0),"")</f>
        <v/>
      </c>
      <c r="AU13" s="19">
        <f>IFERROR(VLOOKUP(AH13,[2]CUS030!$A$5:$E$10000,5,0),"")</f>
        <v/>
      </c>
      <c r="AV13" s="19">
        <f>IFERROR(VLOOKUP(AI13,[2]CUS030!$A$5:$E$10000,5,0),"")</f>
        <v/>
      </c>
      <c r="AW13" s="19">
        <f>IFERROR(VLOOKUP(AJ13,[2]CUS030!$A$5:$E$10000,5,0),"")</f>
        <v/>
      </c>
      <c r="AX13" s="19">
        <f>IFERROR(VLOOKUP(AK13,[2]CUS030!$A$5:$E$10000,5,0),"")</f>
        <v/>
      </c>
      <c r="AY13" s="19">
        <f>IFERROR(VLOOKUP(AL13,[2]CUS030!$A$5:$E$10000,5,0),"")</f>
        <v/>
      </c>
      <c r="AZ13" s="19">
        <f>IFERROR(VLOOKUP(AM13,[2]CUS030!$A$5:$E$10000,5,0),"")</f>
        <v/>
      </c>
      <c r="BA13" s="19">
        <f>IFERROR(VLOOKUP(AN13,[2]CUS030!$A$5:$E$10000,5,0),"")</f>
        <v/>
      </c>
      <c r="BB13" s="19">
        <f>IFERROR(VLOOKUP(AO13,[2]CUS030!$A$5:$E$10000,5,0),"")</f>
        <v/>
      </c>
      <c r="BC13" s="19">
        <f>IFERROR(VLOOKUP(AP13,[2]CUS030!$A$5:$E$10000,5,0),"")</f>
        <v/>
      </c>
      <c r="BD13" s="19">
        <f>IFERROR(VLOOKUP(AQ13,[2]CUS030!$A$5:$E$10000,5,0),"")</f>
        <v/>
      </c>
      <c r="BE13" s="19">
        <f>IFERROR(VLOOKUP(AR13,[2]CUS030!$A$5:$E$10000,5,0),"")</f>
        <v/>
      </c>
    </row>
    <row r="14">
      <c r="F14" s="108">
        <f>[1]!Table1[[#This Row],[Production]]</f>
        <v/>
      </c>
      <c r="G14">
        <f>MID(F14,LEN(F14)-6,4)</f>
        <v/>
      </c>
      <c r="H14">
        <f>AS14&amp;"|"&amp;AT14&amp;"|"&amp;AU14&amp;"|"&amp;AV14&amp;"|"&amp;AW14&amp;"|"&amp;AX14&amp;"|"&amp;AY14&amp;"|"&amp;AZ14&amp;"|"&amp;BA14&amp;"|"&amp;BB14&amp;"|"&amp;BC14&amp;"|"&amp;BD14&amp;"|"&amp;BE14</f>
        <v/>
      </c>
      <c r="I14" s="108">
        <f>[1]!Table1[[#This Row],[Stock]]</f>
        <v/>
      </c>
      <c r="J14">
        <f>MID(LEFT(I14,LEN(I14)-3),FIND("0|0.000",LEFT(I14,LEN(I14)-3),1)+7,6)</f>
        <v/>
      </c>
      <c r="K14" s="19" t="n"/>
      <c r="L14" s="19" t="n"/>
      <c r="M14" s="19" t="n"/>
      <c r="N14" s="19" t="n"/>
      <c r="O14" s="19" t="n"/>
      <c r="P14" s="20">
        <f>End_Cal!E14</f>
        <v/>
      </c>
      <c r="Q14" s="112">
        <f>IFERROR(INDEX($J$2:$J$9873,MATCH(1,INDEX(($P14=$F$2:$F$9873)*(0=COUNTIFS($Q$2:$Q$2,$J$2:$J$9873)),0),0)),"")</f>
        <v/>
      </c>
      <c r="R14" s="112">
        <f>IFERROR(INDEX($J$2:$J$9873,MATCH(1,INDEX(($P14=$F$2:$F$9873)*(0=COUNTIFS(Q14,$J$2:$J$9873)),0),0)),"")</f>
        <v/>
      </c>
      <c r="S14" s="112">
        <f>IFERROR(INDEX($J$2:$J$9873,MATCH(1,INDEX(($P14=$F$2:$F$9873)*(0=COUNTIFS(Q14:R14,$J$2:$J$9873)),0),0)),"")</f>
        <v/>
      </c>
      <c r="T14" s="112">
        <f>IFERROR(INDEX($J$2:$J$9873,MATCH(1,INDEX(($P14=$F$2:$F$9873)*(0=COUNTIFS(Q14:S14,$J$2:$J$9873)),0),0)),"")</f>
        <v/>
      </c>
      <c r="U14" s="112">
        <f>IFERROR(INDEX($J$2:$J$9873,MATCH(1,INDEX(($P14=$F$2:$F$9873)*(0=COUNTIFS(Q14:T14,$J$2:$J$9873)),0),0)),"")</f>
        <v/>
      </c>
      <c r="V14" s="112">
        <f>IFERROR(INDEX($J$2:$J$9873,MATCH(1,INDEX(($P14=$F$2:$F$9873)*(0=COUNTIFS(Q14:U14,$J$2:$J$9873)),0),0)),"")</f>
        <v/>
      </c>
      <c r="W14" s="112">
        <f>IFERROR(INDEX($J$2:$J$9873,MATCH(1,INDEX(($P14=$F$2:$F$9873)*(0=COUNTIFS(Q14:V14,$J$2:$J$861)),0),0)),"")</f>
        <v/>
      </c>
      <c r="X14" s="112">
        <f>IFERROR(INDEX($J$2:$J$9873,MATCH(1,INDEX(($P14=$F$2:$F$9873)*(0=COUNTIFS(Q14:W14,$J$2:$J$9873)),0),0)),"")</f>
        <v/>
      </c>
      <c r="Y14" s="112">
        <f>IFERROR(INDEX($J$2:$J$861,MATCH(1,INDEX(($P14=$F$2:$F$861)*(0=COUNTIFS(Q14:X14,$J$2:$J$861)),0),0)),"")</f>
        <v/>
      </c>
      <c r="Z14" s="112">
        <f>IFERROR(INDEX($J$2:$J$861,MATCH(1,INDEX(($P14=$F$2:$F$861)*(0=COUNTIFS(Q14:Y14,$J$2:$J$861)),0),0)),"")</f>
        <v/>
      </c>
      <c r="AA14" s="112">
        <f>IFERROR(INDEX($J$2:$J$861,MATCH(1,INDEX(($P14=$F$2:$F$861)*(0=COUNTIFS(Q14:Z14,$J$2:$J$861)),0),0)),"")</f>
        <v/>
      </c>
      <c r="AB14" s="112">
        <f>IFERROR(INDEX($J$2:$J$861,MATCH(1,INDEX(($P14=$F$2:$F$861)*(0=COUNTIFS(Q14:AA14,$J$2:$J$861)),0),0)),"")</f>
        <v/>
      </c>
      <c r="AC14" s="112">
        <f>IFERROR(INDEX($J$2:$J$861,MATCH(1,INDEX(($P14=$F$2:$F$861)*(0=COUNTIFS(Q14:AB14,$J$2:$J$861)),0),0)),"")</f>
        <v/>
      </c>
      <c r="AD14">
        <f>Q14&amp;"-"&amp;R14&amp;"-"&amp;S14&amp;"-"&amp;T14&amp;"-"&amp;U14&amp;"-"&amp;V14&amp;"-"&amp;W14&amp;"-"&amp;X14&amp;"-"&amp;Y14&amp;"-"&amp;Z14&amp;"-"&amp;AA14&amp;"-"&amp;AB14&amp;"-"&amp;AC14</f>
        <v/>
      </c>
      <c r="AF14" s="19">
        <f>IFERROR(INDEX($I$2:$I$861,MATCH(1,INDEX(($P14=$F$2:$F$861)*(0=COUNTIFS($AF$2:$AF$2,$I$2:$I$861)),0),0)),"")</f>
        <v/>
      </c>
      <c r="AG14" s="19">
        <f>IFERROR(INDEX($I$2:$I$9873,MATCH(1,INDEX(($P14=$F$2:$F$9873)*(0=COUNTIFS(AF14,$I$2:$I$9873)),0),0)),"")</f>
        <v/>
      </c>
      <c r="AH14" s="19">
        <f>IFERROR(INDEX($I$2:$I$9873,MATCH(1,INDEX(($P14=$F$2:$F$9873)*(0=COUNTIFS(AF14:AG14,$I$2:$I$9873)),0),0)),"")</f>
        <v/>
      </c>
      <c r="AI14" s="19">
        <f>IFERROR(INDEX($I$2:$I$9873,MATCH(1,INDEX(($P14=$F$2:$F$9873)*(0=COUNTIFS(AF14:AH14,$I$2:$I$9873)),0),0)),"")</f>
        <v/>
      </c>
      <c r="AJ14" s="19">
        <f>IFERROR(INDEX($I$2:$I$9873,MATCH(1,INDEX(($P14=$F$2:$F$9873)*(0=COUNTIFS(AF14:AI14,$I$2:$I$9873)),0),0)),"")</f>
        <v/>
      </c>
      <c r="AK14" s="19">
        <f>IFERROR(INDEX($I$2:$I$9873,MATCH(1,INDEX(($P14=$F$2:$F$9873)*(0=COUNTIFS(AF14:AJ14,$I$2:$I$9873)),0),0)),"")</f>
        <v/>
      </c>
      <c r="AL14" s="19">
        <f>IFERROR(INDEX($I$2:$I$9873,MATCH(1,INDEX(($P14=$F$2:$F$9873)*(0=COUNTIFS(AF14:AK14,$I$2:$I$9873)),0),0)),"")</f>
        <v/>
      </c>
      <c r="AM14" s="19">
        <f>IFERROR(INDEX($I$2:$I$9873,MATCH(1,INDEX(($P14=$F$2:$F$9873)*(0=COUNTIFS(AF14:AL14,$I$2:$I$9873)),0),0)),"")</f>
        <v/>
      </c>
      <c r="AN14" s="19">
        <f>IFERROR(INDEX($I$2:$I$9873,MATCH(1,INDEX(($P14=$F$2:$F$9873)*(0=COUNTIFS(AF14:AM14,$I$2:$I$9873)),0),0)),"")</f>
        <v/>
      </c>
      <c r="AO14" s="19">
        <f>IFERROR(INDEX($I$2:$I$9873,MATCH(1,INDEX(($P14=$F$2:$F$9873)*(0=COUNTIFS(AF14:AN14,$I$2:$I$9873)),0),0)),"")</f>
        <v/>
      </c>
      <c r="AP14" s="19">
        <f>IFERROR(INDEX($I$2:$I$9873,MATCH(1,INDEX(($P14=$F$2:$F$9873)*(0=COUNTIFS(AF14:AO14,$I$2:$I$9873)),0),0)),"")</f>
        <v/>
      </c>
      <c r="AQ14" s="19">
        <f>IFERROR(INDEX($I$2:$I$9873,MATCH(1,INDEX(($P14=$F$2:$F$9873)*(0=COUNTIFS(AF14:AP14,$I$2:$I$9873)),0),0)),"")</f>
        <v/>
      </c>
      <c r="AR14" s="19">
        <f>IFERROR(INDEX($I$2:$I$9873,MATCH(1,INDEX(($P14=$F$2:$F$9873)*(0=COUNTIFS(AF14:AQ14,$I$2:$I$9873)),0),0)),"")</f>
        <v/>
      </c>
      <c r="AS14" s="19">
        <f>IFERROR(VLOOKUP(AF14,[2]CUS030!$A$5:$E$10000,5,0),"")</f>
        <v/>
      </c>
      <c r="AT14" s="19">
        <f>IFERROR(VLOOKUP(AG14,[2]CUS030!$A$5:$E$10000,5,0),"")</f>
        <v/>
      </c>
      <c r="AU14" s="19">
        <f>IFERROR(VLOOKUP(AH14,[2]CUS030!$A$5:$E$10000,5,0),"")</f>
        <v/>
      </c>
      <c r="AV14" s="19">
        <f>IFERROR(VLOOKUP(AI14,[2]CUS030!$A$5:$E$10000,5,0),"")</f>
        <v/>
      </c>
      <c r="AW14" s="19">
        <f>IFERROR(VLOOKUP(AJ14,[2]CUS030!$A$5:$E$10000,5,0),"")</f>
        <v/>
      </c>
      <c r="AX14" s="19">
        <f>IFERROR(VLOOKUP(AK14,[2]CUS030!$A$5:$E$10000,5,0),"")</f>
        <v/>
      </c>
      <c r="AY14" s="19">
        <f>IFERROR(VLOOKUP(AL14,[2]CUS030!$A$5:$E$10000,5,0),"")</f>
        <v/>
      </c>
      <c r="AZ14" s="19">
        <f>IFERROR(VLOOKUP(AM14,[2]CUS030!$A$5:$E$10000,5,0),"")</f>
        <v/>
      </c>
      <c r="BA14" s="19">
        <f>IFERROR(VLOOKUP(AN14,[2]CUS030!$A$5:$E$10000,5,0),"")</f>
        <v/>
      </c>
      <c r="BB14" s="19">
        <f>IFERROR(VLOOKUP(AO14,[2]CUS030!$A$5:$E$10000,5,0),"")</f>
        <v/>
      </c>
      <c r="BC14" s="19">
        <f>IFERROR(VLOOKUP(AP14,[2]CUS030!$A$5:$E$10000,5,0),"")</f>
        <v/>
      </c>
      <c r="BD14" s="19">
        <f>IFERROR(VLOOKUP(AQ14,[2]CUS030!$A$5:$E$10000,5,0),"")</f>
        <v/>
      </c>
      <c r="BE14" s="19">
        <f>IFERROR(VLOOKUP(AR14,[2]CUS030!$A$5:$E$10000,5,0),"")</f>
        <v/>
      </c>
    </row>
    <row r="15">
      <c r="F15" s="108">
        <f>[1]!Table1[[#This Row],[Production]]</f>
        <v/>
      </c>
      <c r="G15">
        <f>MID(F15,LEN(F15)-6,4)</f>
        <v/>
      </c>
      <c r="H15">
        <f>AS15&amp;"|"&amp;AT15&amp;"|"&amp;AU15&amp;"|"&amp;AV15&amp;"|"&amp;AW15&amp;"|"&amp;AX15&amp;"|"&amp;AY15&amp;"|"&amp;AZ15&amp;"|"&amp;BA15&amp;"|"&amp;BB15&amp;"|"&amp;BC15&amp;"|"&amp;BD15&amp;"|"&amp;BE15</f>
        <v/>
      </c>
      <c r="I15" s="108">
        <f>[1]!Table1[[#This Row],[Stock]]</f>
        <v/>
      </c>
      <c r="J15">
        <f>MID(LEFT(I15,LEN(I15)-3),FIND("0|0.000",LEFT(I15,LEN(I15)-3),1)+7,6)</f>
        <v/>
      </c>
      <c r="K15" s="19" t="n"/>
      <c r="L15" s="19" t="n"/>
      <c r="M15" s="19" t="n"/>
      <c r="N15" s="19" t="n"/>
      <c r="O15" s="19" t="n"/>
      <c r="P15" s="20">
        <f>End_Cal!E15</f>
        <v/>
      </c>
      <c r="Q15" s="112">
        <f>IFERROR(INDEX($J$2:$J$9873,MATCH(1,INDEX(($P15=$F$2:$F$9873)*(0=COUNTIFS($Q$2:$Q$2,$J$2:$J$9873)),0),0)),"")</f>
        <v/>
      </c>
      <c r="R15" s="112">
        <f>IFERROR(INDEX($J$2:$J$9873,MATCH(1,INDEX(($P15=$F$2:$F$9873)*(0=COUNTIFS(Q15,$J$2:$J$9873)),0),0)),"")</f>
        <v/>
      </c>
      <c r="S15" s="112">
        <f>IFERROR(INDEX($J$2:$J$9873,MATCH(1,INDEX(($P15=$F$2:$F$9873)*(0=COUNTIFS(Q15:R15,$J$2:$J$9873)),0),0)),"")</f>
        <v/>
      </c>
      <c r="T15" s="112">
        <f>IFERROR(INDEX($J$2:$J$9873,MATCH(1,INDEX(($P15=$F$2:$F$9873)*(0=COUNTIFS(Q15:S15,$J$2:$J$9873)),0),0)),"")</f>
        <v/>
      </c>
      <c r="U15" s="112">
        <f>IFERROR(INDEX($J$2:$J$9873,MATCH(1,INDEX(($P15=$F$2:$F$9873)*(0=COUNTIFS(Q15:T15,$J$2:$J$9873)),0),0)),"")</f>
        <v/>
      </c>
      <c r="V15" s="112">
        <f>IFERROR(INDEX($J$2:$J$9873,MATCH(1,INDEX(($P15=$F$2:$F$9873)*(0=COUNTIFS(Q15:U15,$J$2:$J$9873)),0),0)),"")</f>
        <v/>
      </c>
      <c r="W15" s="112">
        <f>IFERROR(INDEX($J$2:$J$9873,MATCH(1,INDEX(($P15=$F$2:$F$9873)*(0=COUNTIFS(Q15:V15,$J$2:$J$861)),0),0)),"")</f>
        <v/>
      </c>
      <c r="X15" s="112">
        <f>IFERROR(INDEX($J$2:$J$9873,MATCH(1,INDEX(($P15=$F$2:$F$9873)*(0=COUNTIFS(Q15:W15,$J$2:$J$9873)),0),0)),"")</f>
        <v/>
      </c>
      <c r="Y15" s="112">
        <f>IFERROR(INDEX($J$2:$J$861,MATCH(1,INDEX(($P15=$F$2:$F$861)*(0=COUNTIFS(Q15:X15,$J$2:$J$861)),0),0)),"")</f>
        <v/>
      </c>
      <c r="Z15" s="112">
        <f>IFERROR(INDEX($J$2:$J$861,MATCH(1,INDEX(($P15=$F$2:$F$861)*(0=COUNTIFS(Q15:Y15,$J$2:$J$861)),0),0)),"")</f>
        <v/>
      </c>
      <c r="AA15" s="112">
        <f>IFERROR(INDEX($J$2:$J$861,MATCH(1,INDEX(($P15=$F$2:$F$861)*(0=COUNTIFS(Q15:Z15,$J$2:$J$861)),0),0)),"")</f>
        <v/>
      </c>
      <c r="AB15" s="112">
        <f>IFERROR(INDEX($J$2:$J$861,MATCH(1,INDEX(($P15=$F$2:$F$861)*(0=COUNTIFS(Q15:AA15,$J$2:$J$861)),0),0)),"")</f>
        <v/>
      </c>
      <c r="AC15" s="112">
        <f>IFERROR(INDEX($J$2:$J$861,MATCH(1,INDEX(($P15=$F$2:$F$861)*(0=COUNTIFS(Q15:AB15,$J$2:$J$861)),0),0)),"")</f>
        <v/>
      </c>
      <c r="AD15">
        <f>Q15&amp;"-"&amp;R15&amp;"-"&amp;S15&amp;"-"&amp;T15&amp;"-"&amp;U15&amp;"-"&amp;V15&amp;"-"&amp;W15&amp;"-"&amp;X15&amp;"-"&amp;Y15&amp;"-"&amp;Z15&amp;"-"&amp;AA15&amp;"-"&amp;AB15&amp;"-"&amp;AC15</f>
        <v/>
      </c>
      <c r="AF15" s="19">
        <f>IFERROR(INDEX($I$2:$I$861,MATCH(1,INDEX(($P15=$F$2:$F$861)*(0=COUNTIFS($AF$2:$AF$2,$I$2:$I$861)),0),0)),"")</f>
        <v/>
      </c>
      <c r="AG15" s="19">
        <f>IFERROR(INDEX($I$2:$I$9873,MATCH(1,INDEX(($P15=$F$2:$F$9873)*(0=COUNTIFS(AF15,$I$2:$I$9873)),0),0)),"")</f>
        <v/>
      </c>
      <c r="AH15" s="19">
        <f>IFERROR(INDEX($I$2:$I$9873,MATCH(1,INDEX(($P15=$F$2:$F$9873)*(0=COUNTIFS(AF15:AG15,$I$2:$I$9873)),0),0)),"")</f>
        <v/>
      </c>
      <c r="AI15" s="19">
        <f>IFERROR(INDEX($I$2:$I$9873,MATCH(1,INDEX(($P15=$F$2:$F$9873)*(0=COUNTIFS(AF15:AH15,$I$2:$I$9873)),0),0)),"")</f>
        <v/>
      </c>
      <c r="AJ15" s="19">
        <f>IFERROR(INDEX($I$2:$I$9873,MATCH(1,INDEX(($P15=$F$2:$F$9873)*(0=COUNTIFS(AF15:AI15,$I$2:$I$9873)),0),0)),"")</f>
        <v/>
      </c>
      <c r="AK15" s="19">
        <f>IFERROR(INDEX($I$2:$I$9873,MATCH(1,INDEX(($P15=$F$2:$F$9873)*(0=COUNTIFS(AF15:AJ15,$I$2:$I$9873)),0),0)),"")</f>
        <v/>
      </c>
      <c r="AL15" s="19">
        <f>IFERROR(INDEX($I$2:$I$9873,MATCH(1,INDEX(($P15=$F$2:$F$9873)*(0=COUNTIFS(AF15:AK15,$I$2:$I$9873)),0),0)),"")</f>
        <v/>
      </c>
      <c r="AM15" s="19">
        <f>IFERROR(INDEX($I$2:$I$9873,MATCH(1,INDEX(($P15=$F$2:$F$9873)*(0=COUNTIFS(AF15:AL15,$I$2:$I$9873)),0),0)),"")</f>
        <v/>
      </c>
      <c r="AN15" s="19">
        <f>IFERROR(INDEX($I$2:$I$9873,MATCH(1,INDEX(($P15=$F$2:$F$9873)*(0=COUNTIFS(AF15:AM15,$I$2:$I$9873)),0),0)),"")</f>
        <v/>
      </c>
      <c r="AO15" s="19">
        <f>IFERROR(INDEX($I$2:$I$9873,MATCH(1,INDEX(($P15=$F$2:$F$9873)*(0=COUNTIFS(AF15:AN15,$I$2:$I$9873)),0),0)),"")</f>
        <v/>
      </c>
      <c r="AP15" s="19">
        <f>IFERROR(INDEX($I$2:$I$9873,MATCH(1,INDEX(($P15=$F$2:$F$9873)*(0=COUNTIFS(AF15:AO15,$I$2:$I$9873)),0),0)),"")</f>
        <v/>
      </c>
      <c r="AQ15" s="19">
        <f>IFERROR(INDEX($I$2:$I$9873,MATCH(1,INDEX(($P15=$F$2:$F$9873)*(0=COUNTIFS(AF15:AP15,$I$2:$I$9873)),0),0)),"")</f>
        <v/>
      </c>
      <c r="AR15" s="19">
        <f>IFERROR(INDEX($I$2:$I$9873,MATCH(1,INDEX(($P15=$F$2:$F$9873)*(0=COUNTIFS(AF15:AQ15,$I$2:$I$9873)),0),0)),"")</f>
        <v/>
      </c>
      <c r="AS15" s="19">
        <f>IFERROR(VLOOKUP(AF15,[2]CUS030!$A$5:$E$10000,5,0),"")</f>
        <v/>
      </c>
      <c r="AT15" s="19">
        <f>IFERROR(VLOOKUP(AG15,[2]CUS030!$A$5:$E$10000,5,0),"")</f>
        <v/>
      </c>
      <c r="AU15" s="19">
        <f>IFERROR(VLOOKUP(AH15,[2]CUS030!$A$5:$E$10000,5,0),"")</f>
        <v/>
      </c>
      <c r="AV15" s="19">
        <f>IFERROR(VLOOKUP(AI15,[2]CUS030!$A$5:$E$10000,5,0),"")</f>
        <v/>
      </c>
      <c r="AW15" s="19">
        <f>IFERROR(VLOOKUP(AJ15,[2]CUS030!$A$5:$E$10000,5,0),"")</f>
        <v/>
      </c>
      <c r="AX15" s="19">
        <f>IFERROR(VLOOKUP(AK15,[2]CUS030!$A$5:$E$10000,5,0),"")</f>
        <v/>
      </c>
      <c r="AY15" s="19">
        <f>IFERROR(VLOOKUP(AL15,[2]CUS030!$A$5:$E$10000,5,0),"")</f>
        <v/>
      </c>
      <c r="AZ15" s="19">
        <f>IFERROR(VLOOKUP(AM15,[2]CUS030!$A$5:$E$10000,5,0),"")</f>
        <v/>
      </c>
      <c r="BA15" s="19">
        <f>IFERROR(VLOOKUP(AN15,[2]CUS030!$A$5:$E$10000,5,0),"")</f>
        <v/>
      </c>
      <c r="BB15" s="19">
        <f>IFERROR(VLOOKUP(AO15,[2]CUS030!$A$5:$E$10000,5,0),"")</f>
        <v/>
      </c>
      <c r="BC15" s="19">
        <f>IFERROR(VLOOKUP(AP15,[2]CUS030!$A$5:$E$10000,5,0),"")</f>
        <v/>
      </c>
      <c r="BD15" s="19">
        <f>IFERROR(VLOOKUP(AQ15,[2]CUS030!$A$5:$E$10000,5,0),"")</f>
        <v/>
      </c>
      <c r="BE15" s="19">
        <f>IFERROR(VLOOKUP(AR15,[2]CUS030!$A$5:$E$10000,5,0),"")</f>
        <v/>
      </c>
    </row>
    <row r="16">
      <c r="F16" s="108">
        <f>[1]!Table1[[#This Row],[Production]]</f>
        <v/>
      </c>
      <c r="G16">
        <f>MID(F16,LEN(F16)-6,4)</f>
        <v/>
      </c>
      <c r="H16">
        <f>AS16&amp;"|"&amp;AT16&amp;"|"&amp;AU16&amp;"|"&amp;AV16&amp;"|"&amp;AW16&amp;"|"&amp;AX16&amp;"|"&amp;AY16&amp;"|"&amp;AZ16&amp;"|"&amp;BA16&amp;"|"&amp;BB16&amp;"|"&amp;BC16&amp;"|"&amp;BD16&amp;"|"&amp;BE16</f>
        <v/>
      </c>
      <c r="I16" s="108">
        <f>[1]!Table1[[#This Row],[Stock]]</f>
        <v/>
      </c>
      <c r="J16">
        <f>MID(LEFT(I16,LEN(I16)-3),FIND("0|0.000",LEFT(I16,LEN(I16)-3),1)+7,6)</f>
        <v/>
      </c>
      <c r="K16" s="19" t="n"/>
      <c r="L16" s="19" t="n"/>
      <c r="M16" s="19" t="n"/>
      <c r="N16" s="19" t="n"/>
      <c r="O16" s="19" t="n"/>
      <c r="P16" s="20">
        <f>End_Cal!E16</f>
        <v/>
      </c>
      <c r="Q16" s="112">
        <f>IFERROR(INDEX($J$2:$J$9873,MATCH(1,INDEX(($P16=$F$2:$F$9873)*(0=COUNTIFS($Q$2:$Q$2,$J$2:$J$9873)),0),0)),"")</f>
        <v/>
      </c>
      <c r="R16" s="112">
        <f>IFERROR(INDEX($J$2:$J$9873,MATCH(1,INDEX(($P16=$F$2:$F$9873)*(0=COUNTIFS(Q16,$J$2:$J$9873)),0),0)),"")</f>
        <v/>
      </c>
      <c r="S16" s="112">
        <f>IFERROR(INDEX($J$2:$J$9873,MATCH(1,INDEX(($P16=$F$2:$F$9873)*(0=COUNTIFS(Q16:R16,$J$2:$J$9873)),0),0)),"")</f>
        <v/>
      </c>
      <c r="T16" s="112">
        <f>IFERROR(INDEX($J$2:$J$9873,MATCH(1,INDEX(($P16=$F$2:$F$9873)*(0=COUNTIFS(Q16:S16,$J$2:$J$9873)),0),0)),"")</f>
        <v/>
      </c>
      <c r="U16" s="112">
        <f>IFERROR(INDEX($J$2:$J$9873,MATCH(1,INDEX(($P16=$F$2:$F$9873)*(0=COUNTIFS(Q16:T16,$J$2:$J$9873)),0),0)),"")</f>
        <v/>
      </c>
      <c r="V16" s="112">
        <f>IFERROR(INDEX($J$2:$J$9873,MATCH(1,INDEX(($P16=$F$2:$F$9873)*(0=COUNTIFS(Q16:U16,$J$2:$J$9873)),0),0)),"")</f>
        <v/>
      </c>
      <c r="W16" s="112">
        <f>IFERROR(INDEX($J$2:$J$9873,MATCH(1,INDEX(($P16=$F$2:$F$9873)*(0=COUNTIFS(Q16:V16,$J$2:$J$861)),0),0)),"")</f>
        <v/>
      </c>
      <c r="X16" s="112">
        <f>IFERROR(INDEX($J$2:$J$9873,MATCH(1,INDEX(($P16=$F$2:$F$9873)*(0=COUNTIFS(Q16:W16,$J$2:$J$9873)),0),0)),"")</f>
        <v/>
      </c>
      <c r="Y16" s="112">
        <f>IFERROR(INDEX($J$2:$J$861,MATCH(1,INDEX(($P16=$F$2:$F$861)*(0=COUNTIFS(Q16:X16,$J$2:$J$861)),0),0)),"")</f>
        <v/>
      </c>
      <c r="Z16" s="112">
        <f>IFERROR(INDEX($J$2:$J$861,MATCH(1,INDEX(($P16=$F$2:$F$861)*(0=COUNTIFS(Q16:Y16,$J$2:$J$861)),0),0)),"")</f>
        <v/>
      </c>
      <c r="AA16" s="112">
        <f>IFERROR(INDEX($J$2:$J$861,MATCH(1,INDEX(($P16=$F$2:$F$861)*(0=COUNTIFS(Q16:Z16,$J$2:$J$861)),0),0)),"")</f>
        <v/>
      </c>
      <c r="AB16" s="112">
        <f>IFERROR(INDEX($J$2:$J$861,MATCH(1,INDEX(($P16=$F$2:$F$861)*(0=COUNTIFS(Q16:AA16,$J$2:$J$861)),0),0)),"")</f>
        <v/>
      </c>
      <c r="AC16" s="112">
        <f>IFERROR(INDEX($J$2:$J$861,MATCH(1,INDEX(($P16=$F$2:$F$861)*(0=COUNTIFS(Q16:AB16,$J$2:$J$861)),0),0)),"")</f>
        <v/>
      </c>
      <c r="AD16">
        <f>Q16&amp;"-"&amp;R16&amp;"-"&amp;S16&amp;"-"&amp;T16&amp;"-"&amp;U16&amp;"-"&amp;V16&amp;"-"&amp;W16&amp;"-"&amp;X16&amp;"-"&amp;Y16&amp;"-"&amp;Z16&amp;"-"&amp;AA16&amp;"-"&amp;AB16&amp;"-"&amp;AC16</f>
        <v/>
      </c>
      <c r="AF16" s="19">
        <f>IFERROR(INDEX($I$2:$I$861,MATCH(1,INDEX(($P16=$F$2:$F$861)*(0=COUNTIFS($AF$2:$AF$2,$I$2:$I$861)),0),0)),"")</f>
        <v/>
      </c>
      <c r="AG16" s="19">
        <f>IFERROR(INDEX($I$2:$I$9873,MATCH(1,INDEX(($P16=$F$2:$F$9873)*(0=COUNTIFS(AF16,$I$2:$I$9873)),0),0)),"")</f>
        <v/>
      </c>
      <c r="AH16" s="19">
        <f>IFERROR(INDEX($I$2:$I$9873,MATCH(1,INDEX(($P16=$F$2:$F$9873)*(0=COUNTIFS(AF16:AG16,$I$2:$I$9873)),0),0)),"")</f>
        <v/>
      </c>
      <c r="AI16" s="19">
        <f>IFERROR(INDEX($I$2:$I$9873,MATCH(1,INDEX(($P16=$F$2:$F$9873)*(0=COUNTIFS(AF16:AH16,$I$2:$I$9873)),0),0)),"")</f>
        <v/>
      </c>
      <c r="AJ16" s="19">
        <f>IFERROR(INDEX($I$2:$I$9873,MATCH(1,INDEX(($P16=$F$2:$F$9873)*(0=COUNTIFS(AF16:AI16,$I$2:$I$9873)),0),0)),"")</f>
        <v/>
      </c>
      <c r="AK16" s="19">
        <f>IFERROR(INDEX($I$2:$I$9873,MATCH(1,INDEX(($P16=$F$2:$F$9873)*(0=COUNTIFS(AF16:AJ16,$I$2:$I$9873)),0),0)),"")</f>
        <v/>
      </c>
      <c r="AL16" s="19">
        <f>IFERROR(INDEX($I$2:$I$9873,MATCH(1,INDEX(($P16=$F$2:$F$9873)*(0=COUNTIFS(AF16:AK16,$I$2:$I$9873)),0),0)),"")</f>
        <v/>
      </c>
      <c r="AM16" s="19">
        <f>IFERROR(INDEX($I$2:$I$9873,MATCH(1,INDEX(($P16=$F$2:$F$9873)*(0=COUNTIFS(AF16:AL16,$I$2:$I$9873)),0),0)),"")</f>
        <v/>
      </c>
      <c r="AN16" s="19">
        <f>IFERROR(INDEX($I$2:$I$9873,MATCH(1,INDEX(($P16=$F$2:$F$9873)*(0=COUNTIFS(AF16:AM16,$I$2:$I$9873)),0),0)),"")</f>
        <v/>
      </c>
      <c r="AO16" s="19">
        <f>IFERROR(INDEX($I$2:$I$9873,MATCH(1,INDEX(($P16=$F$2:$F$9873)*(0=COUNTIFS(AF16:AN16,$I$2:$I$9873)),0),0)),"")</f>
        <v/>
      </c>
      <c r="AP16" s="19">
        <f>IFERROR(INDEX($I$2:$I$9873,MATCH(1,INDEX(($P16=$F$2:$F$9873)*(0=COUNTIFS(AF16:AO16,$I$2:$I$9873)),0),0)),"")</f>
        <v/>
      </c>
      <c r="AQ16" s="19">
        <f>IFERROR(INDEX($I$2:$I$9873,MATCH(1,INDEX(($P16=$F$2:$F$9873)*(0=COUNTIFS(AF16:AP16,$I$2:$I$9873)),0),0)),"")</f>
        <v/>
      </c>
      <c r="AR16" s="19">
        <f>IFERROR(INDEX($I$2:$I$9873,MATCH(1,INDEX(($P16=$F$2:$F$9873)*(0=COUNTIFS(AF16:AQ16,$I$2:$I$9873)),0),0)),"")</f>
        <v/>
      </c>
      <c r="AS16" s="19">
        <f>IFERROR(VLOOKUP(AF16,[2]CUS030!$A$5:$E$10000,5,0),"")</f>
        <v/>
      </c>
      <c r="AT16" s="19">
        <f>IFERROR(VLOOKUP(AG16,[2]CUS030!$A$5:$E$10000,5,0),"")</f>
        <v/>
      </c>
      <c r="AU16" s="19">
        <f>IFERROR(VLOOKUP(AH16,[2]CUS030!$A$5:$E$10000,5,0),"")</f>
        <v/>
      </c>
      <c r="AV16" s="19">
        <f>IFERROR(VLOOKUP(AI16,[2]CUS030!$A$5:$E$10000,5,0),"")</f>
        <v/>
      </c>
      <c r="AW16" s="19">
        <f>IFERROR(VLOOKUP(AJ16,[2]CUS030!$A$5:$E$10000,5,0),"")</f>
        <v/>
      </c>
      <c r="AX16" s="19">
        <f>IFERROR(VLOOKUP(AK16,[2]CUS030!$A$5:$E$10000,5,0),"")</f>
        <v/>
      </c>
      <c r="AY16" s="19">
        <f>IFERROR(VLOOKUP(AL16,[2]CUS030!$A$5:$E$10000,5,0),"")</f>
        <v/>
      </c>
      <c r="AZ16" s="19">
        <f>IFERROR(VLOOKUP(AM16,[2]CUS030!$A$5:$E$10000,5,0),"")</f>
        <v/>
      </c>
      <c r="BA16" s="19">
        <f>IFERROR(VLOOKUP(AN16,[2]CUS030!$A$5:$E$10000,5,0),"")</f>
        <v/>
      </c>
      <c r="BB16" s="19">
        <f>IFERROR(VLOOKUP(AO16,[2]CUS030!$A$5:$E$10000,5,0),"")</f>
        <v/>
      </c>
      <c r="BC16" s="19">
        <f>IFERROR(VLOOKUP(AP16,[2]CUS030!$A$5:$E$10000,5,0),"")</f>
        <v/>
      </c>
      <c r="BD16" s="19">
        <f>IFERROR(VLOOKUP(AQ16,[2]CUS030!$A$5:$E$10000,5,0),"")</f>
        <v/>
      </c>
      <c r="BE16" s="19">
        <f>IFERROR(VLOOKUP(AR16,[2]CUS030!$A$5:$E$10000,5,0),"")</f>
        <v/>
      </c>
    </row>
    <row r="17">
      <c r="F17" s="108">
        <f>[1]!Table1[[#This Row],[Production]]</f>
        <v/>
      </c>
      <c r="G17">
        <f>MID(F17,LEN(F17)-6,4)</f>
        <v/>
      </c>
      <c r="H17">
        <f>AS17&amp;"|"&amp;AT17&amp;"|"&amp;AU17&amp;"|"&amp;AV17&amp;"|"&amp;AW17&amp;"|"&amp;AX17&amp;"|"&amp;AY17&amp;"|"&amp;AZ17&amp;"|"&amp;BA17&amp;"|"&amp;BB17&amp;"|"&amp;BC17&amp;"|"&amp;BD17&amp;"|"&amp;BE17</f>
        <v/>
      </c>
      <c r="I17" s="108">
        <f>[1]!Table1[[#This Row],[Stock]]</f>
        <v/>
      </c>
      <c r="J17">
        <f>MID(LEFT(I17,LEN(I17)-3),FIND("0|0.000",LEFT(I17,LEN(I17)-3),1)+7,6)</f>
        <v/>
      </c>
      <c r="K17" s="19" t="n"/>
      <c r="L17" s="19" t="n"/>
      <c r="M17" s="19" t="n"/>
      <c r="N17" s="19" t="n"/>
      <c r="O17" s="19" t="n"/>
      <c r="P17" s="20">
        <f>End_Cal!E17</f>
        <v/>
      </c>
      <c r="Q17" s="112">
        <f>IFERROR(INDEX($J$2:$J$9873,MATCH(1,INDEX(($P17=$F$2:$F$9873)*(0=COUNTIFS($Q$2:$Q$2,$J$2:$J$9873)),0),0)),"")</f>
        <v/>
      </c>
      <c r="R17" s="112">
        <f>IFERROR(INDEX($J$2:$J$9873,MATCH(1,INDEX(($P17=$F$2:$F$9873)*(0=COUNTIFS(Q17,$J$2:$J$9873)),0),0)),"")</f>
        <v/>
      </c>
      <c r="S17" s="112">
        <f>IFERROR(INDEX($J$2:$J$9873,MATCH(1,INDEX(($P17=$F$2:$F$9873)*(0=COUNTIFS(Q17:R17,$J$2:$J$9873)),0),0)),"")</f>
        <v/>
      </c>
      <c r="T17" s="112">
        <f>IFERROR(INDEX($J$2:$J$9873,MATCH(1,INDEX(($P17=$F$2:$F$9873)*(0=COUNTIFS(Q17:S17,$J$2:$J$9873)),0),0)),"")</f>
        <v/>
      </c>
      <c r="U17" s="112">
        <f>IFERROR(INDEX($J$2:$J$9873,MATCH(1,INDEX(($P17=$F$2:$F$9873)*(0=COUNTIFS(Q17:T17,$J$2:$J$9873)),0),0)),"")</f>
        <v/>
      </c>
      <c r="V17" s="112">
        <f>IFERROR(INDEX($J$2:$J$9873,MATCH(1,INDEX(($P17=$F$2:$F$9873)*(0=COUNTIFS(Q17:U17,$J$2:$J$9873)),0),0)),"")</f>
        <v/>
      </c>
      <c r="W17" s="112">
        <f>IFERROR(INDEX($J$2:$J$9873,MATCH(1,INDEX(($P17=$F$2:$F$9873)*(0=COUNTIFS(Q17:V17,$J$2:$J$861)),0),0)),"")</f>
        <v/>
      </c>
      <c r="X17" s="112">
        <f>IFERROR(INDEX($J$2:$J$9873,MATCH(1,INDEX(($P17=$F$2:$F$9873)*(0=COUNTIFS(Q17:W17,$J$2:$J$9873)),0),0)),"")</f>
        <v/>
      </c>
      <c r="Y17" s="112">
        <f>IFERROR(INDEX($J$2:$J$861,MATCH(1,INDEX(($P17=$F$2:$F$861)*(0=COUNTIFS(Q17:X17,$J$2:$J$861)),0),0)),"")</f>
        <v/>
      </c>
      <c r="Z17" s="112">
        <f>IFERROR(INDEX($J$2:$J$861,MATCH(1,INDEX(($P17=$F$2:$F$861)*(0=COUNTIFS(Q17:Y17,$J$2:$J$861)),0),0)),"")</f>
        <v/>
      </c>
      <c r="AA17" s="112">
        <f>IFERROR(INDEX($J$2:$J$861,MATCH(1,INDEX(($P17=$F$2:$F$861)*(0=COUNTIFS(Q17:Z17,$J$2:$J$861)),0),0)),"")</f>
        <v/>
      </c>
      <c r="AB17" s="112">
        <f>IFERROR(INDEX($J$2:$J$861,MATCH(1,INDEX(($P17=$F$2:$F$861)*(0=COUNTIFS(Q17:AA17,$J$2:$J$861)),0),0)),"")</f>
        <v/>
      </c>
      <c r="AC17" s="112">
        <f>IFERROR(INDEX($J$2:$J$861,MATCH(1,INDEX(($P17=$F$2:$F$861)*(0=COUNTIFS(Q17:AB17,$J$2:$J$861)),0),0)),"")</f>
        <v/>
      </c>
      <c r="AD17">
        <f>Q17&amp;"-"&amp;R17&amp;"-"&amp;S17&amp;"-"&amp;T17&amp;"-"&amp;U17&amp;"-"&amp;V17&amp;"-"&amp;W17&amp;"-"&amp;X17&amp;"-"&amp;Y17&amp;"-"&amp;Z17&amp;"-"&amp;AA17&amp;"-"&amp;AB17&amp;"-"&amp;AC17</f>
        <v/>
      </c>
      <c r="AF17" s="19">
        <f>IFERROR(INDEX($I$2:$I$861,MATCH(1,INDEX(($P17=$F$2:$F$861)*(0=COUNTIFS($AF$2:$AF$2,$I$2:$I$861)),0),0)),"")</f>
        <v/>
      </c>
      <c r="AG17" s="19">
        <f>IFERROR(INDEX($I$2:$I$9873,MATCH(1,INDEX(($P17=$F$2:$F$9873)*(0=COUNTIFS(AF17,$I$2:$I$9873)),0),0)),"")</f>
        <v/>
      </c>
      <c r="AH17" s="19">
        <f>IFERROR(INDEX($I$2:$I$9873,MATCH(1,INDEX(($P17=$F$2:$F$9873)*(0=COUNTIFS(AF17:AG17,$I$2:$I$9873)),0),0)),"")</f>
        <v/>
      </c>
      <c r="AI17" s="19">
        <f>IFERROR(INDEX($I$2:$I$9873,MATCH(1,INDEX(($P17=$F$2:$F$9873)*(0=COUNTIFS(AF17:AH17,$I$2:$I$9873)),0),0)),"")</f>
        <v/>
      </c>
      <c r="AJ17" s="19">
        <f>IFERROR(INDEX($I$2:$I$9873,MATCH(1,INDEX(($P17=$F$2:$F$9873)*(0=COUNTIFS(AF17:AI17,$I$2:$I$9873)),0),0)),"")</f>
        <v/>
      </c>
      <c r="AK17" s="19">
        <f>IFERROR(INDEX($I$2:$I$9873,MATCH(1,INDEX(($P17=$F$2:$F$9873)*(0=COUNTIFS(AF17:AJ17,$I$2:$I$9873)),0),0)),"")</f>
        <v/>
      </c>
      <c r="AL17" s="19">
        <f>IFERROR(INDEX($I$2:$I$9873,MATCH(1,INDEX(($P17=$F$2:$F$9873)*(0=COUNTIFS(AF17:AK17,$I$2:$I$9873)),0),0)),"")</f>
        <v/>
      </c>
      <c r="AM17" s="19">
        <f>IFERROR(INDEX($I$2:$I$9873,MATCH(1,INDEX(($P17=$F$2:$F$9873)*(0=COUNTIFS(AF17:AL17,$I$2:$I$9873)),0),0)),"")</f>
        <v/>
      </c>
      <c r="AN17" s="19">
        <f>IFERROR(INDEX($I$2:$I$9873,MATCH(1,INDEX(($P17=$F$2:$F$9873)*(0=COUNTIFS(AF17:AM17,$I$2:$I$9873)),0),0)),"")</f>
        <v/>
      </c>
      <c r="AO17" s="19">
        <f>IFERROR(INDEX($I$2:$I$9873,MATCH(1,INDEX(($P17=$F$2:$F$9873)*(0=COUNTIFS(AF17:AN17,$I$2:$I$9873)),0),0)),"")</f>
        <v/>
      </c>
      <c r="AP17" s="19">
        <f>IFERROR(INDEX($I$2:$I$9873,MATCH(1,INDEX(($P17=$F$2:$F$9873)*(0=COUNTIFS(AF17:AO17,$I$2:$I$9873)),0),0)),"")</f>
        <v/>
      </c>
      <c r="AQ17" s="19">
        <f>IFERROR(INDEX($I$2:$I$9873,MATCH(1,INDEX(($P17=$F$2:$F$9873)*(0=COUNTIFS(AF17:AP17,$I$2:$I$9873)),0),0)),"")</f>
        <v/>
      </c>
      <c r="AR17" s="19">
        <f>IFERROR(INDEX($I$2:$I$9873,MATCH(1,INDEX(($P17=$F$2:$F$9873)*(0=COUNTIFS(AF17:AQ17,$I$2:$I$9873)),0),0)),"")</f>
        <v/>
      </c>
      <c r="AS17" s="19">
        <f>IFERROR(VLOOKUP(AF17,[2]CUS030!$A$5:$E$10000,5,0),"")</f>
        <v/>
      </c>
      <c r="AT17" s="19">
        <f>IFERROR(VLOOKUP(AG17,[2]CUS030!$A$5:$E$10000,5,0),"")</f>
        <v/>
      </c>
      <c r="AU17" s="19">
        <f>IFERROR(VLOOKUP(AH17,[2]CUS030!$A$5:$E$10000,5,0),"")</f>
        <v/>
      </c>
      <c r="AV17" s="19">
        <f>IFERROR(VLOOKUP(AI17,[2]CUS030!$A$5:$E$10000,5,0),"")</f>
        <v/>
      </c>
      <c r="AW17" s="19">
        <f>IFERROR(VLOOKUP(AJ17,[2]CUS030!$A$5:$E$10000,5,0),"")</f>
        <v/>
      </c>
      <c r="AX17" s="19">
        <f>IFERROR(VLOOKUP(AK17,[2]CUS030!$A$5:$E$10000,5,0),"")</f>
        <v/>
      </c>
      <c r="AY17" s="19">
        <f>IFERROR(VLOOKUP(AL17,[2]CUS030!$A$5:$E$10000,5,0),"")</f>
        <v/>
      </c>
      <c r="AZ17" s="19">
        <f>IFERROR(VLOOKUP(AM17,[2]CUS030!$A$5:$E$10000,5,0),"")</f>
        <v/>
      </c>
      <c r="BA17" s="19">
        <f>IFERROR(VLOOKUP(AN17,[2]CUS030!$A$5:$E$10000,5,0),"")</f>
        <v/>
      </c>
      <c r="BB17" s="19">
        <f>IFERROR(VLOOKUP(AO17,[2]CUS030!$A$5:$E$10000,5,0),"")</f>
        <v/>
      </c>
      <c r="BC17" s="19">
        <f>IFERROR(VLOOKUP(AP17,[2]CUS030!$A$5:$E$10000,5,0),"")</f>
        <v/>
      </c>
      <c r="BD17" s="19">
        <f>IFERROR(VLOOKUP(AQ17,[2]CUS030!$A$5:$E$10000,5,0),"")</f>
        <v/>
      </c>
      <c r="BE17" s="19">
        <f>IFERROR(VLOOKUP(AR17,[2]CUS030!$A$5:$E$10000,5,0),"")</f>
        <v/>
      </c>
    </row>
    <row r="18">
      <c r="F18" s="108">
        <f>[1]!Table1[[#This Row],[Production]]</f>
        <v/>
      </c>
      <c r="G18">
        <f>MID(F18,LEN(F18)-6,4)</f>
        <v/>
      </c>
      <c r="H18">
        <f>AS18&amp;"|"&amp;AT18&amp;"|"&amp;AU18&amp;"|"&amp;AV18&amp;"|"&amp;AW18&amp;"|"&amp;AX18&amp;"|"&amp;AY18&amp;"|"&amp;AZ18&amp;"|"&amp;BA18&amp;"|"&amp;BB18&amp;"|"&amp;BC18&amp;"|"&amp;BD18&amp;"|"&amp;BE18</f>
        <v/>
      </c>
      <c r="I18" s="108">
        <f>[1]!Table1[[#This Row],[Stock]]</f>
        <v/>
      </c>
      <c r="J18">
        <f>MID(LEFT(I18,LEN(I18)-3),FIND("0|0.000",LEFT(I18,LEN(I18)-3),1)+7,6)</f>
        <v/>
      </c>
      <c r="K18" s="19" t="n"/>
      <c r="L18" s="19" t="n"/>
      <c r="M18" s="19" t="n"/>
      <c r="N18" s="19" t="n"/>
      <c r="O18" s="19" t="n"/>
      <c r="P18" s="20">
        <f>End_Cal!E18</f>
        <v/>
      </c>
      <c r="Q18" s="112">
        <f>IFERROR(INDEX($J$2:$J$9873,MATCH(1,INDEX(($P18=$F$2:$F$9873)*(0=COUNTIFS($Q$2:$Q$2,$J$2:$J$9873)),0),0)),"")</f>
        <v/>
      </c>
      <c r="R18" s="112">
        <f>IFERROR(INDEX($J$2:$J$9873,MATCH(1,INDEX(($P18=$F$2:$F$9873)*(0=COUNTIFS(Q18,$J$2:$J$9873)),0),0)),"")</f>
        <v/>
      </c>
      <c r="S18" s="112">
        <f>IFERROR(INDEX($J$2:$J$9873,MATCH(1,INDEX(($P18=$F$2:$F$9873)*(0=COUNTIFS(Q18:R18,$J$2:$J$9873)),0),0)),"")</f>
        <v/>
      </c>
      <c r="T18" s="112">
        <f>IFERROR(INDEX($J$2:$J$9873,MATCH(1,INDEX(($P18=$F$2:$F$9873)*(0=COUNTIFS(Q18:S18,$J$2:$J$9873)),0),0)),"")</f>
        <v/>
      </c>
      <c r="U18" s="112">
        <f>IFERROR(INDEX($J$2:$J$9873,MATCH(1,INDEX(($P18=$F$2:$F$9873)*(0=COUNTIFS(Q18:T18,$J$2:$J$9873)),0),0)),"")</f>
        <v/>
      </c>
      <c r="V18" s="112">
        <f>IFERROR(INDEX($J$2:$J$9873,MATCH(1,INDEX(($P18=$F$2:$F$9873)*(0=COUNTIFS(Q18:U18,$J$2:$J$9873)),0),0)),"")</f>
        <v/>
      </c>
      <c r="W18" s="112">
        <f>IFERROR(INDEX($J$2:$J$9873,MATCH(1,INDEX(($P18=$F$2:$F$9873)*(0=COUNTIFS(Q18:V18,$J$2:$J$861)),0),0)),"")</f>
        <v/>
      </c>
      <c r="X18" s="112">
        <f>IFERROR(INDEX($J$2:$J$9873,MATCH(1,INDEX(($P18=$F$2:$F$9873)*(0=COUNTIFS(Q18:W18,$J$2:$J$9873)),0),0)),"")</f>
        <v/>
      </c>
      <c r="Y18" s="112">
        <f>IFERROR(INDEX($J$2:$J$861,MATCH(1,INDEX(($P18=$F$2:$F$861)*(0=COUNTIFS(Q18:X18,$J$2:$J$861)),0),0)),"")</f>
        <v/>
      </c>
      <c r="Z18" s="112">
        <f>IFERROR(INDEX($J$2:$J$861,MATCH(1,INDEX(($P18=$F$2:$F$861)*(0=COUNTIFS(Q18:Y18,$J$2:$J$861)),0),0)),"")</f>
        <v/>
      </c>
      <c r="AA18" s="112">
        <f>IFERROR(INDEX($J$2:$J$861,MATCH(1,INDEX(($P18=$F$2:$F$861)*(0=COUNTIFS(Q18:Z18,$J$2:$J$861)),0),0)),"")</f>
        <v/>
      </c>
      <c r="AB18" s="112">
        <f>IFERROR(INDEX($J$2:$J$861,MATCH(1,INDEX(($P18=$F$2:$F$861)*(0=COUNTIFS(Q18:AA18,$J$2:$J$861)),0),0)),"")</f>
        <v/>
      </c>
      <c r="AC18" s="112">
        <f>IFERROR(INDEX($J$2:$J$861,MATCH(1,INDEX(($P18=$F$2:$F$861)*(0=COUNTIFS(Q18:AB18,$J$2:$J$861)),0),0)),"")</f>
        <v/>
      </c>
      <c r="AD18">
        <f>Q18&amp;"-"&amp;R18&amp;"-"&amp;S18&amp;"-"&amp;T18&amp;"-"&amp;U18&amp;"-"&amp;V18&amp;"-"&amp;W18&amp;"-"&amp;X18&amp;"-"&amp;Y18&amp;"-"&amp;Z18&amp;"-"&amp;AA18&amp;"-"&amp;AB18&amp;"-"&amp;AC18</f>
        <v/>
      </c>
      <c r="AF18" s="19">
        <f>IFERROR(INDEX($I$2:$I$861,MATCH(1,INDEX(($P18=$F$2:$F$861)*(0=COUNTIFS($AF$2:$AF$2,$I$2:$I$861)),0),0)),"")</f>
        <v/>
      </c>
      <c r="AG18" s="19">
        <f>IFERROR(INDEX($I$2:$I$9873,MATCH(1,INDEX(($P18=$F$2:$F$9873)*(0=COUNTIFS(AF18,$I$2:$I$9873)),0),0)),"")</f>
        <v/>
      </c>
      <c r="AH18" s="19">
        <f>IFERROR(INDEX($I$2:$I$9873,MATCH(1,INDEX(($P18=$F$2:$F$9873)*(0=COUNTIFS(AF18:AG18,$I$2:$I$9873)),0),0)),"")</f>
        <v/>
      </c>
      <c r="AI18" s="19">
        <f>IFERROR(INDEX($I$2:$I$9873,MATCH(1,INDEX(($P18=$F$2:$F$9873)*(0=COUNTIFS(AF18:AH18,$I$2:$I$9873)),0),0)),"")</f>
        <v/>
      </c>
      <c r="AJ18" s="19">
        <f>IFERROR(INDEX($I$2:$I$9873,MATCH(1,INDEX(($P18=$F$2:$F$9873)*(0=COUNTIFS(AF18:AI18,$I$2:$I$9873)),0),0)),"")</f>
        <v/>
      </c>
      <c r="AK18" s="19">
        <f>IFERROR(INDEX($I$2:$I$9873,MATCH(1,INDEX(($P18=$F$2:$F$9873)*(0=COUNTIFS(AF18:AJ18,$I$2:$I$9873)),0),0)),"")</f>
        <v/>
      </c>
      <c r="AL18" s="19">
        <f>IFERROR(INDEX($I$2:$I$9873,MATCH(1,INDEX(($P18=$F$2:$F$9873)*(0=COUNTIFS(AF18:AK18,$I$2:$I$9873)),0),0)),"")</f>
        <v/>
      </c>
      <c r="AM18" s="19">
        <f>IFERROR(INDEX($I$2:$I$9873,MATCH(1,INDEX(($P18=$F$2:$F$9873)*(0=COUNTIFS(AF18:AL18,$I$2:$I$9873)),0),0)),"")</f>
        <v/>
      </c>
      <c r="AN18" s="19">
        <f>IFERROR(INDEX($I$2:$I$9873,MATCH(1,INDEX(($P18=$F$2:$F$9873)*(0=COUNTIFS(AF18:AM18,$I$2:$I$9873)),0),0)),"")</f>
        <v/>
      </c>
      <c r="AO18" s="19">
        <f>IFERROR(INDEX($I$2:$I$9873,MATCH(1,INDEX(($P18=$F$2:$F$9873)*(0=COUNTIFS(AF18:AN18,$I$2:$I$9873)),0),0)),"")</f>
        <v/>
      </c>
      <c r="AP18" s="19">
        <f>IFERROR(INDEX($I$2:$I$9873,MATCH(1,INDEX(($P18=$F$2:$F$9873)*(0=COUNTIFS(AF18:AO18,$I$2:$I$9873)),0),0)),"")</f>
        <v/>
      </c>
      <c r="AQ18" s="19">
        <f>IFERROR(INDEX($I$2:$I$9873,MATCH(1,INDEX(($P18=$F$2:$F$9873)*(0=COUNTIFS(AF18:AP18,$I$2:$I$9873)),0),0)),"")</f>
        <v/>
      </c>
      <c r="AR18" s="19">
        <f>IFERROR(INDEX($I$2:$I$9873,MATCH(1,INDEX(($P18=$F$2:$F$9873)*(0=COUNTIFS(AF18:AQ18,$I$2:$I$9873)),0),0)),"")</f>
        <v/>
      </c>
      <c r="AS18" s="19">
        <f>IFERROR(VLOOKUP(AF18,[2]CUS030!$A$5:$E$10000,5,0),"")</f>
        <v/>
      </c>
      <c r="AT18" s="19">
        <f>IFERROR(VLOOKUP(AG18,[2]CUS030!$A$5:$E$10000,5,0),"")</f>
        <v/>
      </c>
      <c r="AU18" s="19">
        <f>IFERROR(VLOOKUP(AH18,[2]CUS030!$A$5:$E$10000,5,0),"")</f>
        <v/>
      </c>
      <c r="AV18" s="19">
        <f>IFERROR(VLOOKUP(AI18,[2]CUS030!$A$5:$E$10000,5,0),"")</f>
        <v/>
      </c>
      <c r="AW18" s="19">
        <f>IFERROR(VLOOKUP(AJ18,[2]CUS030!$A$5:$E$10000,5,0),"")</f>
        <v/>
      </c>
      <c r="AX18" s="19">
        <f>IFERROR(VLOOKUP(AK18,[2]CUS030!$A$5:$E$10000,5,0),"")</f>
        <v/>
      </c>
      <c r="AY18" s="19">
        <f>IFERROR(VLOOKUP(AL18,[2]CUS030!$A$5:$E$10000,5,0),"")</f>
        <v/>
      </c>
      <c r="AZ18" s="19">
        <f>IFERROR(VLOOKUP(AM18,[2]CUS030!$A$5:$E$10000,5,0),"")</f>
        <v/>
      </c>
      <c r="BA18" s="19">
        <f>IFERROR(VLOOKUP(AN18,[2]CUS030!$A$5:$E$10000,5,0),"")</f>
        <v/>
      </c>
      <c r="BB18" s="19">
        <f>IFERROR(VLOOKUP(AO18,[2]CUS030!$A$5:$E$10000,5,0),"")</f>
        <v/>
      </c>
      <c r="BC18" s="19">
        <f>IFERROR(VLOOKUP(AP18,[2]CUS030!$A$5:$E$10000,5,0),"")</f>
        <v/>
      </c>
      <c r="BD18" s="19">
        <f>IFERROR(VLOOKUP(AQ18,[2]CUS030!$A$5:$E$10000,5,0),"")</f>
        <v/>
      </c>
      <c r="BE18" s="19">
        <f>IFERROR(VLOOKUP(AR18,[2]CUS030!$A$5:$E$10000,5,0),"")</f>
        <v/>
      </c>
    </row>
    <row r="19">
      <c r="F19" s="108">
        <f>[1]!Table1[[#This Row],[Production]]</f>
        <v/>
      </c>
      <c r="G19">
        <f>MID(F19,LEN(F19)-6,4)</f>
        <v/>
      </c>
      <c r="H19">
        <f>AS19&amp;"|"&amp;AT19&amp;"|"&amp;AU19&amp;"|"&amp;AV19&amp;"|"&amp;AW19&amp;"|"&amp;AX19&amp;"|"&amp;AY19&amp;"|"&amp;AZ19&amp;"|"&amp;BA19&amp;"|"&amp;BB19&amp;"|"&amp;BC19&amp;"|"&amp;BD19&amp;"|"&amp;BE19</f>
        <v/>
      </c>
      <c r="I19" s="108">
        <f>[1]!Table1[[#This Row],[Stock]]</f>
        <v/>
      </c>
      <c r="J19">
        <f>MID(LEFT(I19,LEN(I19)-3),FIND("0|0.000",LEFT(I19,LEN(I19)-3),1)+7,6)</f>
        <v/>
      </c>
      <c r="K19" s="19" t="n"/>
      <c r="L19" s="19" t="n"/>
      <c r="M19" s="19" t="n"/>
      <c r="N19" s="19" t="n"/>
      <c r="O19" s="19" t="n"/>
      <c r="P19" s="20">
        <f>End_Cal!E19</f>
        <v/>
      </c>
      <c r="Q19" s="112">
        <f>IFERROR(INDEX($J$2:$J$9873,MATCH(1,INDEX(($P19=$F$2:$F$9873)*(0=COUNTIFS($Q$2:$Q$2,$J$2:$J$9873)),0),0)),"")</f>
        <v/>
      </c>
      <c r="R19" s="112">
        <f>IFERROR(INDEX($J$2:$J$9873,MATCH(1,INDEX(($P19=$F$2:$F$9873)*(0=COUNTIFS(Q19,$J$2:$J$9873)),0),0)),"")</f>
        <v/>
      </c>
      <c r="S19" s="112">
        <f>IFERROR(INDEX($J$2:$J$9873,MATCH(1,INDEX(($P19=$F$2:$F$9873)*(0=COUNTIFS(Q19:R19,$J$2:$J$9873)),0),0)),"")</f>
        <v/>
      </c>
      <c r="T19" s="112">
        <f>IFERROR(INDEX($J$2:$J$9873,MATCH(1,INDEX(($P19=$F$2:$F$9873)*(0=COUNTIFS(Q19:S19,$J$2:$J$9873)),0),0)),"")</f>
        <v/>
      </c>
      <c r="U19" s="112">
        <f>IFERROR(INDEX($J$2:$J$9873,MATCH(1,INDEX(($P19=$F$2:$F$9873)*(0=COUNTIFS(Q19:T19,$J$2:$J$9873)),0),0)),"")</f>
        <v/>
      </c>
      <c r="V19" s="112">
        <f>IFERROR(INDEX($J$2:$J$9873,MATCH(1,INDEX(($P19=$F$2:$F$9873)*(0=COUNTIFS(Q19:U19,$J$2:$J$9873)),0),0)),"")</f>
        <v/>
      </c>
      <c r="W19" s="112">
        <f>IFERROR(INDEX($J$2:$J$9873,MATCH(1,INDEX(($P19=$F$2:$F$9873)*(0=COUNTIFS(Q19:V19,$J$2:$J$861)),0),0)),"")</f>
        <v/>
      </c>
      <c r="X19" s="112">
        <f>IFERROR(INDEX($J$2:$J$9873,MATCH(1,INDEX(($P19=$F$2:$F$9873)*(0=COUNTIFS(Q19:W19,$J$2:$J$9873)),0),0)),"")</f>
        <v/>
      </c>
      <c r="Y19" s="112">
        <f>IFERROR(INDEX($J$2:$J$861,MATCH(1,INDEX(($P19=$F$2:$F$861)*(0=COUNTIFS(Q19:X19,$J$2:$J$861)),0),0)),"")</f>
        <v/>
      </c>
      <c r="Z19" s="112">
        <f>IFERROR(INDEX($J$2:$J$861,MATCH(1,INDEX(($P19=$F$2:$F$861)*(0=COUNTIFS(Q19:Y19,$J$2:$J$861)),0),0)),"")</f>
        <v/>
      </c>
      <c r="AA19" s="112">
        <f>IFERROR(INDEX($J$2:$J$861,MATCH(1,INDEX(($P19=$F$2:$F$861)*(0=COUNTIFS(Q19:Z19,$J$2:$J$861)),0),0)),"")</f>
        <v/>
      </c>
      <c r="AB19" s="112">
        <f>IFERROR(INDEX($J$2:$J$861,MATCH(1,INDEX(($P19=$F$2:$F$861)*(0=COUNTIFS(Q19:AA19,$J$2:$J$861)),0),0)),"")</f>
        <v/>
      </c>
      <c r="AC19" s="112">
        <f>IFERROR(INDEX($J$2:$J$861,MATCH(1,INDEX(($P19=$F$2:$F$861)*(0=COUNTIFS(Q19:AB19,$J$2:$J$861)),0),0)),"")</f>
        <v/>
      </c>
      <c r="AD19">
        <f>Q19&amp;"-"&amp;R19&amp;"-"&amp;S19&amp;"-"&amp;T19&amp;"-"&amp;U19&amp;"-"&amp;V19&amp;"-"&amp;W19&amp;"-"&amp;X19&amp;"-"&amp;Y19&amp;"-"&amp;Z19&amp;"-"&amp;AA19&amp;"-"&amp;AB19&amp;"-"&amp;AC19</f>
        <v/>
      </c>
      <c r="AF19" s="19">
        <f>IFERROR(INDEX($I$2:$I$861,MATCH(1,INDEX(($P19=$F$2:$F$861)*(0=COUNTIFS($AF$2:$AF$2,$I$2:$I$861)),0),0)),"")</f>
        <v/>
      </c>
      <c r="AG19" s="19">
        <f>IFERROR(INDEX($I$2:$I$9873,MATCH(1,INDEX(($P19=$F$2:$F$9873)*(0=COUNTIFS(AF19,$I$2:$I$9873)),0),0)),"")</f>
        <v/>
      </c>
      <c r="AH19" s="19">
        <f>IFERROR(INDEX($I$2:$I$9873,MATCH(1,INDEX(($P19=$F$2:$F$9873)*(0=COUNTIFS(AF19:AG19,$I$2:$I$9873)),0),0)),"")</f>
        <v/>
      </c>
      <c r="AI19" s="19">
        <f>IFERROR(INDEX($I$2:$I$9873,MATCH(1,INDEX(($P19=$F$2:$F$9873)*(0=COUNTIFS(AF19:AH19,$I$2:$I$9873)),0),0)),"")</f>
        <v/>
      </c>
      <c r="AJ19" s="19">
        <f>IFERROR(INDEX($I$2:$I$9873,MATCH(1,INDEX(($P19=$F$2:$F$9873)*(0=COUNTIFS(AF19:AI19,$I$2:$I$9873)),0),0)),"")</f>
        <v/>
      </c>
      <c r="AK19" s="19">
        <f>IFERROR(INDEX($I$2:$I$9873,MATCH(1,INDEX(($P19=$F$2:$F$9873)*(0=COUNTIFS(AF19:AJ19,$I$2:$I$9873)),0),0)),"")</f>
        <v/>
      </c>
      <c r="AL19" s="19">
        <f>IFERROR(INDEX($I$2:$I$9873,MATCH(1,INDEX(($P19=$F$2:$F$9873)*(0=COUNTIFS(AF19:AK19,$I$2:$I$9873)),0),0)),"")</f>
        <v/>
      </c>
      <c r="AM19" s="19">
        <f>IFERROR(INDEX($I$2:$I$9873,MATCH(1,INDEX(($P19=$F$2:$F$9873)*(0=COUNTIFS(AF19:AL19,$I$2:$I$9873)),0),0)),"")</f>
        <v/>
      </c>
      <c r="AN19" s="19">
        <f>IFERROR(INDEX($I$2:$I$9873,MATCH(1,INDEX(($P19=$F$2:$F$9873)*(0=COUNTIFS(AF19:AM19,$I$2:$I$9873)),0),0)),"")</f>
        <v/>
      </c>
      <c r="AO19" s="19">
        <f>IFERROR(INDEX($I$2:$I$9873,MATCH(1,INDEX(($P19=$F$2:$F$9873)*(0=COUNTIFS(AF19:AN19,$I$2:$I$9873)),0),0)),"")</f>
        <v/>
      </c>
      <c r="AP19" s="19">
        <f>IFERROR(INDEX($I$2:$I$9873,MATCH(1,INDEX(($P19=$F$2:$F$9873)*(0=COUNTIFS(AF19:AO19,$I$2:$I$9873)),0),0)),"")</f>
        <v/>
      </c>
      <c r="AQ19" s="19">
        <f>IFERROR(INDEX($I$2:$I$9873,MATCH(1,INDEX(($P19=$F$2:$F$9873)*(0=COUNTIFS(AF19:AP19,$I$2:$I$9873)),0),0)),"")</f>
        <v/>
      </c>
      <c r="AR19" s="19">
        <f>IFERROR(INDEX($I$2:$I$9873,MATCH(1,INDEX(($P19=$F$2:$F$9873)*(0=COUNTIFS(AF19:AQ19,$I$2:$I$9873)),0),0)),"")</f>
        <v/>
      </c>
      <c r="AS19" s="19">
        <f>IFERROR(VLOOKUP(AF19,[2]CUS030!$A$5:$E$10000,5,0),"")</f>
        <v/>
      </c>
      <c r="AT19" s="19">
        <f>IFERROR(VLOOKUP(AG19,[2]CUS030!$A$5:$E$10000,5,0),"")</f>
        <v/>
      </c>
      <c r="AU19" s="19">
        <f>IFERROR(VLOOKUP(AH19,[2]CUS030!$A$5:$E$10000,5,0),"")</f>
        <v/>
      </c>
      <c r="AV19" s="19">
        <f>IFERROR(VLOOKUP(AI19,[2]CUS030!$A$5:$E$10000,5,0),"")</f>
        <v/>
      </c>
      <c r="AW19" s="19">
        <f>IFERROR(VLOOKUP(AJ19,[2]CUS030!$A$5:$E$10000,5,0),"")</f>
        <v/>
      </c>
      <c r="AX19" s="19">
        <f>IFERROR(VLOOKUP(AK19,[2]CUS030!$A$5:$E$10000,5,0),"")</f>
        <v/>
      </c>
      <c r="AY19" s="19">
        <f>IFERROR(VLOOKUP(AL19,[2]CUS030!$A$5:$E$10000,5,0),"")</f>
        <v/>
      </c>
      <c r="AZ19" s="19">
        <f>IFERROR(VLOOKUP(AM19,[2]CUS030!$A$5:$E$10000,5,0),"")</f>
        <v/>
      </c>
      <c r="BA19" s="19">
        <f>IFERROR(VLOOKUP(AN19,[2]CUS030!$A$5:$E$10000,5,0),"")</f>
        <v/>
      </c>
      <c r="BB19" s="19">
        <f>IFERROR(VLOOKUP(AO19,[2]CUS030!$A$5:$E$10000,5,0),"")</f>
        <v/>
      </c>
      <c r="BC19" s="19">
        <f>IFERROR(VLOOKUP(AP19,[2]CUS030!$A$5:$E$10000,5,0),"")</f>
        <v/>
      </c>
      <c r="BD19" s="19">
        <f>IFERROR(VLOOKUP(AQ19,[2]CUS030!$A$5:$E$10000,5,0),"")</f>
        <v/>
      </c>
      <c r="BE19" s="19">
        <f>IFERROR(VLOOKUP(AR19,[2]CUS030!$A$5:$E$10000,5,0),"")</f>
        <v/>
      </c>
    </row>
    <row r="20">
      <c r="F20" s="108">
        <f>[1]!Table1[[#This Row],[Production]]</f>
        <v/>
      </c>
      <c r="G20">
        <f>MID(F20,LEN(F20)-6,4)</f>
        <v/>
      </c>
      <c r="H20">
        <f>AS20&amp;"|"&amp;AT20&amp;"|"&amp;AU20&amp;"|"&amp;AV20&amp;"|"&amp;AW20&amp;"|"&amp;AX20&amp;"|"&amp;AY20&amp;"|"&amp;AZ20&amp;"|"&amp;BA20&amp;"|"&amp;BB20&amp;"|"&amp;BC20&amp;"|"&amp;BD20&amp;"|"&amp;BE20</f>
        <v/>
      </c>
      <c r="I20" s="108">
        <f>[1]!Table1[[#This Row],[Stock]]</f>
        <v/>
      </c>
      <c r="J20">
        <f>MID(LEFT(I20,LEN(I20)-3),FIND("0|0.000",LEFT(I20,LEN(I20)-3),1)+7,6)</f>
        <v/>
      </c>
      <c r="K20" s="19" t="n"/>
      <c r="L20" s="19" t="n"/>
      <c r="M20" s="19" t="n"/>
      <c r="N20" s="19" t="n"/>
      <c r="O20" s="19" t="n"/>
      <c r="P20" s="20">
        <f>End_Cal!E20</f>
        <v/>
      </c>
      <c r="Q20" s="112">
        <f>IFERROR(INDEX($J$2:$J$9873,MATCH(1,INDEX(($P20=$F$2:$F$9873)*(0=COUNTIFS($Q$2:$Q$2,$J$2:$J$9873)),0),0)),"")</f>
        <v/>
      </c>
      <c r="R20" s="112">
        <f>IFERROR(INDEX($J$2:$J$9873,MATCH(1,INDEX(($P20=$F$2:$F$9873)*(0=COUNTIFS(Q20,$J$2:$J$9873)),0),0)),"")</f>
        <v/>
      </c>
      <c r="S20" s="112">
        <f>IFERROR(INDEX($J$2:$J$9873,MATCH(1,INDEX(($P20=$F$2:$F$9873)*(0=COUNTIFS(Q20:R20,$J$2:$J$9873)),0),0)),"")</f>
        <v/>
      </c>
      <c r="T20" s="112">
        <f>IFERROR(INDEX($J$2:$J$9873,MATCH(1,INDEX(($P20=$F$2:$F$9873)*(0=COUNTIFS(Q20:S20,$J$2:$J$9873)),0),0)),"")</f>
        <v/>
      </c>
      <c r="U20" s="112">
        <f>IFERROR(INDEX($J$2:$J$9873,MATCH(1,INDEX(($P20=$F$2:$F$9873)*(0=COUNTIFS(Q20:T20,$J$2:$J$9873)),0),0)),"")</f>
        <v/>
      </c>
      <c r="V20" s="112">
        <f>IFERROR(INDEX($J$2:$J$9873,MATCH(1,INDEX(($P20=$F$2:$F$9873)*(0=COUNTIFS(Q20:U20,$J$2:$J$9873)),0),0)),"")</f>
        <v/>
      </c>
      <c r="W20" s="112">
        <f>IFERROR(INDEX($J$2:$J$9873,MATCH(1,INDEX(($P20=$F$2:$F$9873)*(0=COUNTIFS(Q20:V20,$J$2:$J$861)),0),0)),"")</f>
        <v/>
      </c>
      <c r="X20" s="112">
        <f>IFERROR(INDEX($J$2:$J$9873,MATCH(1,INDEX(($P20=$F$2:$F$9873)*(0=COUNTIFS(Q20:W20,$J$2:$J$9873)),0),0)),"")</f>
        <v/>
      </c>
      <c r="Y20" s="112">
        <f>IFERROR(INDEX($J$2:$J$861,MATCH(1,INDEX(($P20=$F$2:$F$861)*(0=COUNTIFS(Q20:X20,$J$2:$J$861)),0),0)),"")</f>
        <v/>
      </c>
      <c r="Z20" s="112">
        <f>IFERROR(INDEX($J$2:$J$861,MATCH(1,INDEX(($P20=$F$2:$F$861)*(0=COUNTIFS(Q20:Y20,$J$2:$J$861)),0),0)),"")</f>
        <v/>
      </c>
      <c r="AA20" s="112">
        <f>IFERROR(INDEX($J$2:$J$861,MATCH(1,INDEX(($P20=$F$2:$F$861)*(0=COUNTIFS(Q20:Z20,$J$2:$J$861)),0),0)),"")</f>
        <v/>
      </c>
      <c r="AB20" s="112">
        <f>IFERROR(INDEX($J$2:$J$861,MATCH(1,INDEX(($P20=$F$2:$F$861)*(0=COUNTIFS(Q20:AA20,$J$2:$J$861)),0),0)),"")</f>
        <v/>
      </c>
      <c r="AC20" s="112">
        <f>IFERROR(INDEX($J$2:$J$861,MATCH(1,INDEX(($P20=$F$2:$F$861)*(0=COUNTIFS(Q20:AB20,$J$2:$J$861)),0),0)),"")</f>
        <v/>
      </c>
      <c r="AD20">
        <f>Q20&amp;"-"&amp;R20&amp;"-"&amp;S20&amp;"-"&amp;T20&amp;"-"&amp;U20&amp;"-"&amp;V20&amp;"-"&amp;W20&amp;"-"&amp;X20&amp;"-"&amp;Y20&amp;"-"&amp;Z20&amp;"-"&amp;AA20&amp;"-"&amp;AB20&amp;"-"&amp;AC20</f>
        <v/>
      </c>
      <c r="AF20" s="19">
        <f>IFERROR(INDEX($I$2:$I$861,MATCH(1,INDEX(($P20=$F$2:$F$861)*(0=COUNTIFS($AF$2:$AF$2,$I$2:$I$861)),0),0)),"")</f>
        <v/>
      </c>
      <c r="AG20" s="19">
        <f>IFERROR(INDEX($I$2:$I$9873,MATCH(1,INDEX(($P20=$F$2:$F$9873)*(0=COUNTIFS(AF20,$I$2:$I$9873)),0),0)),"")</f>
        <v/>
      </c>
      <c r="AH20" s="19">
        <f>IFERROR(INDEX($I$2:$I$9873,MATCH(1,INDEX(($P20=$F$2:$F$9873)*(0=COUNTIFS(AF20:AG20,$I$2:$I$9873)),0),0)),"")</f>
        <v/>
      </c>
      <c r="AI20" s="19">
        <f>IFERROR(INDEX($I$2:$I$9873,MATCH(1,INDEX(($P20=$F$2:$F$9873)*(0=COUNTIFS(AF20:AH20,$I$2:$I$9873)),0),0)),"")</f>
        <v/>
      </c>
      <c r="AJ20" s="19">
        <f>IFERROR(INDEX($I$2:$I$9873,MATCH(1,INDEX(($P20=$F$2:$F$9873)*(0=COUNTIFS(AF20:AI20,$I$2:$I$9873)),0),0)),"")</f>
        <v/>
      </c>
      <c r="AK20" s="19">
        <f>IFERROR(INDEX($I$2:$I$9873,MATCH(1,INDEX(($P20=$F$2:$F$9873)*(0=COUNTIFS(AF20:AJ20,$I$2:$I$9873)),0),0)),"")</f>
        <v/>
      </c>
      <c r="AL20" s="19">
        <f>IFERROR(INDEX($I$2:$I$9873,MATCH(1,INDEX(($P20=$F$2:$F$9873)*(0=COUNTIFS(AF20:AK20,$I$2:$I$9873)),0),0)),"")</f>
        <v/>
      </c>
      <c r="AM20" s="19">
        <f>IFERROR(INDEX($I$2:$I$9873,MATCH(1,INDEX(($P20=$F$2:$F$9873)*(0=COUNTIFS(AF20:AL20,$I$2:$I$9873)),0),0)),"")</f>
        <v/>
      </c>
      <c r="AN20" s="19">
        <f>IFERROR(INDEX($I$2:$I$9873,MATCH(1,INDEX(($P20=$F$2:$F$9873)*(0=COUNTIFS(AF20:AM20,$I$2:$I$9873)),0),0)),"")</f>
        <v/>
      </c>
      <c r="AO20" s="19">
        <f>IFERROR(INDEX($I$2:$I$9873,MATCH(1,INDEX(($P20=$F$2:$F$9873)*(0=COUNTIFS(AF20:AN20,$I$2:$I$9873)),0),0)),"")</f>
        <v/>
      </c>
      <c r="AP20" s="19">
        <f>IFERROR(INDEX($I$2:$I$9873,MATCH(1,INDEX(($P20=$F$2:$F$9873)*(0=COUNTIFS(AF20:AO20,$I$2:$I$9873)),0),0)),"")</f>
        <v/>
      </c>
      <c r="AQ20" s="19">
        <f>IFERROR(INDEX($I$2:$I$9873,MATCH(1,INDEX(($P20=$F$2:$F$9873)*(0=COUNTIFS(AF20:AP20,$I$2:$I$9873)),0),0)),"")</f>
        <v/>
      </c>
      <c r="AR20" s="19">
        <f>IFERROR(INDEX($I$2:$I$9873,MATCH(1,INDEX(($P20=$F$2:$F$9873)*(0=COUNTIFS(AF20:AQ20,$I$2:$I$9873)),0),0)),"")</f>
        <v/>
      </c>
      <c r="AS20" s="19">
        <f>IFERROR(VLOOKUP(AF20,[2]CUS030!$A$5:$E$10000,5,0),"")</f>
        <v/>
      </c>
      <c r="AT20" s="19">
        <f>IFERROR(VLOOKUP(AG20,[2]CUS030!$A$5:$E$10000,5,0),"")</f>
        <v/>
      </c>
      <c r="AU20" s="19">
        <f>IFERROR(VLOOKUP(AH20,[2]CUS030!$A$5:$E$10000,5,0),"")</f>
        <v/>
      </c>
      <c r="AV20" s="19">
        <f>IFERROR(VLOOKUP(AI20,[2]CUS030!$A$5:$E$10000,5,0),"")</f>
        <v/>
      </c>
      <c r="AW20" s="19">
        <f>IFERROR(VLOOKUP(AJ20,[2]CUS030!$A$5:$E$10000,5,0),"")</f>
        <v/>
      </c>
      <c r="AX20" s="19">
        <f>IFERROR(VLOOKUP(AK20,[2]CUS030!$A$5:$E$10000,5,0),"")</f>
        <v/>
      </c>
      <c r="AY20" s="19">
        <f>IFERROR(VLOOKUP(AL20,[2]CUS030!$A$5:$E$10000,5,0),"")</f>
        <v/>
      </c>
      <c r="AZ20" s="19">
        <f>IFERROR(VLOOKUP(AM20,[2]CUS030!$A$5:$E$10000,5,0),"")</f>
        <v/>
      </c>
      <c r="BA20" s="19">
        <f>IFERROR(VLOOKUP(AN20,[2]CUS030!$A$5:$E$10000,5,0),"")</f>
        <v/>
      </c>
      <c r="BB20" s="19">
        <f>IFERROR(VLOOKUP(AO20,[2]CUS030!$A$5:$E$10000,5,0),"")</f>
        <v/>
      </c>
      <c r="BC20" s="19">
        <f>IFERROR(VLOOKUP(AP20,[2]CUS030!$A$5:$E$10000,5,0),"")</f>
        <v/>
      </c>
      <c r="BD20" s="19">
        <f>IFERROR(VLOOKUP(AQ20,[2]CUS030!$A$5:$E$10000,5,0),"")</f>
        <v/>
      </c>
      <c r="BE20" s="19">
        <f>IFERROR(VLOOKUP(AR20,[2]CUS030!$A$5:$E$10000,5,0),"")</f>
        <v/>
      </c>
    </row>
    <row r="21">
      <c r="F21" s="108">
        <f>[1]!Table1[[#This Row],[Production]]</f>
        <v/>
      </c>
      <c r="G21">
        <f>MID(F21,LEN(F21)-6,4)</f>
        <v/>
      </c>
      <c r="H21">
        <f>AS21&amp;"|"&amp;AT21&amp;"|"&amp;AU21&amp;"|"&amp;AV21&amp;"|"&amp;AW21&amp;"|"&amp;AX21&amp;"|"&amp;AY21&amp;"|"&amp;AZ21&amp;"|"&amp;BA21&amp;"|"&amp;BB21&amp;"|"&amp;BC21&amp;"|"&amp;BD21&amp;"|"&amp;BE21</f>
        <v/>
      </c>
      <c r="I21" s="108">
        <f>[1]!Table1[[#This Row],[Stock]]</f>
        <v/>
      </c>
      <c r="J21">
        <f>MID(LEFT(I21,LEN(I21)-3),FIND("0|0.000",LEFT(I21,LEN(I21)-3),1)+7,6)</f>
        <v/>
      </c>
      <c r="K21" s="19" t="n"/>
      <c r="L21" s="19" t="n"/>
      <c r="M21" s="19" t="n"/>
      <c r="N21" s="19" t="n"/>
      <c r="O21" s="19" t="n"/>
      <c r="P21" s="20">
        <f>End_Cal!E21</f>
        <v/>
      </c>
      <c r="Q21" s="112">
        <f>IFERROR(INDEX($J$2:$J$9873,MATCH(1,INDEX(($P21=$F$2:$F$9873)*(0=COUNTIFS($Q$2:$Q$2,$J$2:$J$9873)),0),0)),"")</f>
        <v/>
      </c>
      <c r="R21" s="112">
        <f>IFERROR(INDEX($J$2:$J$9873,MATCH(1,INDEX(($P21=$F$2:$F$9873)*(0=COUNTIFS(Q21,$J$2:$J$9873)),0),0)),"")</f>
        <v/>
      </c>
      <c r="S21" s="112">
        <f>IFERROR(INDEX($J$2:$J$9873,MATCH(1,INDEX(($P21=$F$2:$F$9873)*(0=COUNTIFS(Q21:R21,$J$2:$J$9873)),0),0)),"")</f>
        <v/>
      </c>
      <c r="T21" s="112">
        <f>IFERROR(INDEX($J$2:$J$9873,MATCH(1,INDEX(($P21=$F$2:$F$9873)*(0=COUNTIFS(Q21:S21,$J$2:$J$9873)),0),0)),"")</f>
        <v/>
      </c>
      <c r="U21" s="112">
        <f>IFERROR(INDEX($J$2:$J$9873,MATCH(1,INDEX(($P21=$F$2:$F$9873)*(0=COUNTIFS(Q21:T21,$J$2:$J$9873)),0),0)),"")</f>
        <v/>
      </c>
      <c r="V21" s="112">
        <f>IFERROR(INDEX($J$2:$J$9873,MATCH(1,INDEX(($P21=$F$2:$F$9873)*(0=COUNTIFS(Q21:U21,$J$2:$J$9873)),0),0)),"")</f>
        <v/>
      </c>
      <c r="W21" s="112">
        <f>IFERROR(INDEX($J$2:$J$9873,MATCH(1,INDEX(($P21=$F$2:$F$9873)*(0=COUNTIFS(Q21:V21,$J$2:$J$861)),0),0)),"")</f>
        <v/>
      </c>
      <c r="X21" s="112">
        <f>IFERROR(INDEX($J$2:$J$9873,MATCH(1,INDEX(($P21=$F$2:$F$9873)*(0=COUNTIFS(Q21:W21,$J$2:$J$9873)),0),0)),"")</f>
        <v/>
      </c>
      <c r="Y21" s="112">
        <f>IFERROR(INDEX($J$2:$J$861,MATCH(1,INDEX(($P21=$F$2:$F$861)*(0=COUNTIFS(Q21:X21,$J$2:$J$861)),0),0)),"")</f>
        <v/>
      </c>
      <c r="Z21" s="112">
        <f>IFERROR(INDEX($J$2:$J$861,MATCH(1,INDEX(($P21=$F$2:$F$861)*(0=COUNTIFS(Q21:Y21,$J$2:$J$861)),0),0)),"")</f>
        <v/>
      </c>
      <c r="AA21" s="112">
        <f>IFERROR(INDEX($J$2:$J$861,MATCH(1,INDEX(($P21=$F$2:$F$861)*(0=COUNTIFS(Q21:Z21,$J$2:$J$861)),0),0)),"")</f>
        <v/>
      </c>
      <c r="AB21" s="112">
        <f>IFERROR(INDEX($J$2:$J$861,MATCH(1,INDEX(($P21=$F$2:$F$861)*(0=COUNTIFS(Q21:AA21,$J$2:$J$861)),0),0)),"")</f>
        <v/>
      </c>
      <c r="AC21" s="112">
        <f>IFERROR(INDEX($J$2:$J$861,MATCH(1,INDEX(($P21=$F$2:$F$861)*(0=COUNTIFS(Q21:AB21,$J$2:$J$861)),0),0)),"")</f>
        <v/>
      </c>
      <c r="AD21">
        <f>Q21&amp;"-"&amp;R21&amp;"-"&amp;S21&amp;"-"&amp;T21&amp;"-"&amp;U21&amp;"-"&amp;V21&amp;"-"&amp;W21&amp;"-"&amp;X21&amp;"-"&amp;Y21&amp;"-"&amp;Z21&amp;"-"&amp;AA21&amp;"-"&amp;AB21&amp;"-"&amp;AC21</f>
        <v/>
      </c>
      <c r="AF21" s="19">
        <f>IFERROR(INDEX($I$2:$I$861,MATCH(1,INDEX(($P21=$F$2:$F$861)*(0=COUNTIFS($AF$2:$AF$2,$I$2:$I$861)),0),0)),"")</f>
        <v/>
      </c>
      <c r="AG21" s="19">
        <f>IFERROR(INDEX($I$2:$I$9873,MATCH(1,INDEX(($P21=$F$2:$F$9873)*(0=COUNTIFS(AF21,$I$2:$I$9873)),0),0)),"")</f>
        <v/>
      </c>
      <c r="AH21" s="19">
        <f>IFERROR(INDEX($I$2:$I$9873,MATCH(1,INDEX(($P21=$F$2:$F$9873)*(0=COUNTIFS(AF21:AG21,$I$2:$I$9873)),0),0)),"")</f>
        <v/>
      </c>
      <c r="AI21" s="19">
        <f>IFERROR(INDEX($I$2:$I$9873,MATCH(1,INDEX(($P21=$F$2:$F$9873)*(0=COUNTIFS(AF21:AH21,$I$2:$I$9873)),0),0)),"")</f>
        <v/>
      </c>
      <c r="AJ21" s="19">
        <f>IFERROR(INDEX($I$2:$I$9873,MATCH(1,INDEX(($P21=$F$2:$F$9873)*(0=COUNTIFS(AF21:AI21,$I$2:$I$9873)),0),0)),"")</f>
        <v/>
      </c>
      <c r="AK21" s="19">
        <f>IFERROR(INDEX($I$2:$I$9873,MATCH(1,INDEX(($P21=$F$2:$F$9873)*(0=COUNTIFS(AF21:AJ21,$I$2:$I$9873)),0),0)),"")</f>
        <v/>
      </c>
      <c r="AL21" s="19">
        <f>IFERROR(INDEX($I$2:$I$9873,MATCH(1,INDEX(($P21=$F$2:$F$9873)*(0=COUNTIFS(AF21:AK21,$I$2:$I$9873)),0),0)),"")</f>
        <v/>
      </c>
      <c r="AM21" s="19">
        <f>IFERROR(INDEX($I$2:$I$9873,MATCH(1,INDEX(($P21=$F$2:$F$9873)*(0=COUNTIFS(AF21:AL21,$I$2:$I$9873)),0),0)),"")</f>
        <v/>
      </c>
      <c r="AN21" s="19">
        <f>IFERROR(INDEX($I$2:$I$9873,MATCH(1,INDEX(($P21=$F$2:$F$9873)*(0=COUNTIFS(AF21:AM21,$I$2:$I$9873)),0),0)),"")</f>
        <v/>
      </c>
      <c r="AO21" s="19">
        <f>IFERROR(INDEX($I$2:$I$9873,MATCH(1,INDEX(($P21=$F$2:$F$9873)*(0=COUNTIFS(AF21:AN21,$I$2:$I$9873)),0),0)),"")</f>
        <v/>
      </c>
      <c r="AP21" s="19">
        <f>IFERROR(INDEX($I$2:$I$9873,MATCH(1,INDEX(($P21=$F$2:$F$9873)*(0=COUNTIFS(AF21:AO21,$I$2:$I$9873)),0),0)),"")</f>
        <v/>
      </c>
      <c r="AQ21" s="19">
        <f>IFERROR(INDEX($I$2:$I$9873,MATCH(1,INDEX(($P21=$F$2:$F$9873)*(0=COUNTIFS(AF21:AP21,$I$2:$I$9873)),0),0)),"")</f>
        <v/>
      </c>
      <c r="AR21" s="19">
        <f>IFERROR(INDEX($I$2:$I$9873,MATCH(1,INDEX(($P21=$F$2:$F$9873)*(0=COUNTIFS(AF21:AQ21,$I$2:$I$9873)),0),0)),"")</f>
        <v/>
      </c>
      <c r="AS21" s="19">
        <f>IFERROR(VLOOKUP(AF21,[2]CUS030!$A$5:$E$10000,5,0),"")</f>
        <v/>
      </c>
      <c r="AT21" s="19">
        <f>IFERROR(VLOOKUP(AG21,[2]CUS030!$A$5:$E$10000,5,0),"")</f>
        <v/>
      </c>
      <c r="AU21" s="19">
        <f>IFERROR(VLOOKUP(AH21,[2]CUS030!$A$5:$E$10000,5,0),"")</f>
        <v/>
      </c>
      <c r="AV21" s="19">
        <f>IFERROR(VLOOKUP(AI21,[2]CUS030!$A$5:$E$10000,5,0),"")</f>
        <v/>
      </c>
      <c r="AW21" s="19">
        <f>IFERROR(VLOOKUP(AJ21,[2]CUS030!$A$5:$E$10000,5,0),"")</f>
        <v/>
      </c>
      <c r="AX21" s="19">
        <f>IFERROR(VLOOKUP(AK21,[2]CUS030!$A$5:$E$10000,5,0),"")</f>
        <v/>
      </c>
      <c r="AY21" s="19">
        <f>IFERROR(VLOOKUP(AL21,[2]CUS030!$A$5:$E$10000,5,0),"")</f>
        <v/>
      </c>
      <c r="AZ21" s="19">
        <f>IFERROR(VLOOKUP(AM21,[2]CUS030!$A$5:$E$10000,5,0),"")</f>
        <v/>
      </c>
      <c r="BA21" s="19">
        <f>IFERROR(VLOOKUP(AN21,[2]CUS030!$A$5:$E$10000,5,0),"")</f>
        <v/>
      </c>
      <c r="BB21" s="19">
        <f>IFERROR(VLOOKUP(AO21,[2]CUS030!$A$5:$E$10000,5,0),"")</f>
        <v/>
      </c>
      <c r="BC21" s="19">
        <f>IFERROR(VLOOKUP(AP21,[2]CUS030!$A$5:$E$10000,5,0),"")</f>
        <v/>
      </c>
      <c r="BD21" s="19">
        <f>IFERROR(VLOOKUP(AQ21,[2]CUS030!$A$5:$E$10000,5,0),"")</f>
        <v/>
      </c>
      <c r="BE21" s="19">
        <f>IFERROR(VLOOKUP(AR21,[2]CUS030!$A$5:$E$10000,5,0),"")</f>
        <v/>
      </c>
    </row>
    <row r="22">
      <c r="F22" s="108">
        <f>[1]!Table1[[#This Row],[Production]]</f>
        <v/>
      </c>
      <c r="G22">
        <f>MID(F22,LEN(F22)-6,4)</f>
        <v/>
      </c>
      <c r="H22">
        <f>AS22&amp;"|"&amp;AT22&amp;"|"&amp;AU22&amp;"|"&amp;AV22&amp;"|"&amp;AW22&amp;"|"&amp;AX22&amp;"|"&amp;AY22&amp;"|"&amp;AZ22&amp;"|"&amp;BA22&amp;"|"&amp;BB22&amp;"|"&amp;BC22&amp;"|"&amp;BD22&amp;"|"&amp;BE22</f>
        <v/>
      </c>
      <c r="I22" s="108">
        <f>[1]!Table1[[#This Row],[Stock]]</f>
        <v/>
      </c>
      <c r="J22">
        <f>MID(LEFT(I22,LEN(I22)-3),FIND("0|0.000",LEFT(I22,LEN(I22)-3),1)+7,6)</f>
        <v/>
      </c>
      <c r="K22" s="19" t="n"/>
      <c r="L22" s="19" t="n"/>
      <c r="M22" s="19" t="n"/>
      <c r="N22" s="19" t="n"/>
      <c r="O22" s="19" t="n"/>
      <c r="P22" s="20">
        <f>End_Cal!E22</f>
        <v/>
      </c>
      <c r="Q22" s="112">
        <f>IFERROR(INDEX($J$2:$J$9873,MATCH(1,INDEX(($P22=$F$2:$F$9873)*(0=COUNTIFS($Q$2:$Q$2,$J$2:$J$9873)),0),0)),"")</f>
        <v/>
      </c>
      <c r="R22" s="112">
        <f>IFERROR(INDEX($J$2:$J$9873,MATCH(1,INDEX(($P22=$F$2:$F$9873)*(0=COUNTIFS(Q22,$J$2:$J$9873)),0),0)),"")</f>
        <v/>
      </c>
      <c r="S22" s="112">
        <f>IFERROR(INDEX($J$2:$J$9873,MATCH(1,INDEX(($P22=$F$2:$F$9873)*(0=COUNTIFS(Q22:R22,$J$2:$J$9873)),0),0)),"")</f>
        <v/>
      </c>
      <c r="T22" s="112">
        <f>IFERROR(INDEX($J$2:$J$9873,MATCH(1,INDEX(($P22=$F$2:$F$9873)*(0=COUNTIFS(Q22:S22,$J$2:$J$9873)),0),0)),"")</f>
        <v/>
      </c>
      <c r="U22" s="112">
        <f>IFERROR(INDEX($J$2:$J$9873,MATCH(1,INDEX(($P22=$F$2:$F$9873)*(0=COUNTIFS(Q22:T22,$J$2:$J$9873)),0),0)),"")</f>
        <v/>
      </c>
      <c r="V22" s="112">
        <f>IFERROR(INDEX($J$2:$J$9873,MATCH(1,INDEX(($P22=$F$2:$F$9873)*(0=COUNTIFS(Q22:U22,$J$2:$J$9873)),0),0)),"")</f>
        <v/>
      </c>
      <c r="W22" s="112">
        <f>IFERROR(INDEX($J$2:$J$9873,MATCH(1,INDEX(($P22=$F$2:$F$9873)*(0=COUNTIFS(Q22:V22,$J$2:$J$861)),0),0)),"")</f>
        <v/>
      </c>
      <c r="X22" s="112">
        <f>IFERROR(INDEX($J$2:$J$9873,MATCH(1,INDEX(($P22=$F$2:$F$9873)*(0=COUNTIFS(Q22:W22,$J$2:$J$9873)),0),0)),"")</f>
        <v/>
      </c>
      <c r="Y22" s="112">
        <f>IFERROR(INDEX($J$2:$J$861,MATCH(1,INDEX(($P22=$F$2:$F$861)*(0=COUNTIFS(Q22:X22,$J$2:$J$861)),0),0)),"")</f>
        <v/>
      </c>
      <c r="Z22" s="112">
        <f>IFERROR(INDEX($J$2:$J$861,MATCH(1,INDEX(($P22=$F$2:$F$861)*(0=COUNTIFS(Q22:Y22,$J$2:$J$861)),0),0)),"")</f>
        <v/>
      </c>
      <c r="AA22" s="112">
        <f>IFERROR(INDEX($J$2:$J$861,MATCH(1,INDEX(($P22=$F$2:$F$861)*(0=COUNTIFS(Q22:Z22,$J$2:$J$861)),0),0)),"")</f>
        <v/>
      </c>
      <c r="AB22" s="112">
        <f>IFERROR(INDEX($J$2:$J$861,MATCH(1,INDEX(($P22=$F$2:$F$861)*(0=COUNTIFS(Q22:AA22,$J$2:$J$861)),0),0)),"")</f>
        <v/>
      </c>
      <c r="AC22" s="112">
        <f>IFERROR(INDEX($J$2:$J$861,MATCH(1,INDEX(($P22=$F$2:$F$861)*(0=COUNTIFS(Q22:AB22,$J$2:$J$861)),0),0)),"")</f>
        <v/>
      </c>
      <c r="AD22">
        <f>Q22&amp;"-"&amp;R22&amp;"-"&amp;S22&amp;"-"&amp;T22&amp;"-"&amp;U22&amp;"-"&amp;V22&amp;"-"&amp;W22&amp;"-"&amp;X22&amp;"-"&amp;Y22&amp;"-"&amp;Z22&amp;"-"&amp;AA22&amp;"-"&amp;AB22&amp;"-"&amp;AC22</f>
        <v/>
      </c>
      <c r="AF22" s="19">
        <f>IFERROR(INDEX($I$2:$I$861,MATCH(1,INDEX(($P22=$F$2:$F$861)*(0=COUNTIFS($AF$2:$AF$2,$I$2:$I$861)),0),0)),"")</f>
        <v/>
      </c>
      <c r="AG22" s="19">
        <f>IFERROR(INDEX($I$2:$I$9873,MATCH(1,INDEX(($P22=$F$2:$F$9873)*(0=COUNTIFS(AF22,$I$2:$I$9873)),0),0)),"")</f>
        <v/>
      </c>
      <c r="AH22" s="19">
        <f>IFERROR(INDEX($I$2:$I$9873,MATCH(1,INDEX(($P22=$F$2:$F$9873)*(0=COUNTIFS(AF22:AG22,$I$2:$I$9873)),0),0)),"")</f>
        <v/>
      </c>
      <c r="AI22" s="19">
        <f>IFERROR(INDEX($I$2:$I$9873,MATCH(1,INDEX(($P22=$F$2:$F$9873)*(0=COUNTIFS(AF22:AH22,$I$2:$I$9873)),0),0)),"")</f>
        <v/>
      </c>
      <c r="AJ22" s="19">
        <f>IFERROR(INDEX($I$2:$I$9873,MATCH(1,INDEX(($P22=$F$2:$F$9873)*(0=COUNTIFS(AF22:AI22,$I$2:$I$9873)),0),0)),"")</f>
        <v/>
      </c>
      <c r="AK22" s="19">
        <f>IFERROR(INDEX($I$2:$I$9873,MATCH(1,INDEX(($P22=$F$2:$F$9873)*(0=COUNTIFS(AF22:AJ22,$I$2:$I$9873)),0),0)),"")</f>
        <v/>
      </c>
      <c r="AL22" s="19">
        <f>IFERROR(INDEX($I$2:$I$9873,MATCH(1,INDEX(($P22=$F$2:$F$9873)*(0=COUNTIFS(AF22:AK22,$I$2:$I$9873)),0),0)),"")</f>
        <v/>
      </c>
      <c r="AM22" s="19">
        <f>IFERROR(INDEX($I$2:$I$9873,MATCH(1,INDEX(($P22=$F$2:$F$9873)*(0=COUNTIFS(AF22:AL22,$I$2:$I$9873)),0),0)),"")</f>
        <v/>
      </c>
      <c r="AN22" s="19">
        <f>IFERROR(INDEX($I$2:$I$9873,MATCH(1,INDEX(($P22=$F$2:$F$9873)*(0=COUNTIFS(AF22:AM22,$I$2:$I$9873)),0),0)),"")</f>
        <v/>
      </c>
      <c r="AO22" s="19">
        <f>IFERROR(INDEX($I$2:$I$9873,MATCH(1,INDEX(($P22=$F$2:$F$9873)*(0=COUNTIFS(AF22:AN22,$I$2:$I$9873)),0),0)),"")</f>
        <v/>
      </c>
      <c r="AP22" s="19">
        <f>IFERROR(INDEX($I$2:$I$9873,MATCH(1,INDEX(($P22=$F$2:$F$9873)*(0=COUNTIFS(AF22:AO22,$I$2:$I$9873)),0),0)),"")</f>
        <v/>
      </c>
      <c r="AQ22" s="19">
        <f>IFERROR(INDEX($I$2:$I$9873,MATCH(1,INDEX(($P22=$F$2:$F$9873)*(0=COUNTIFS(AF22:AP22,$I$2:$I$9873)),0),0)),"")</f>
        <v/>
      </c>
      <c r="AR22" s="19">
        <f>IFERROR(INDEX($I$2:$I$9873,MATCH(1,INDEX(($P22=$F$2:$F$9873)*(0=COUNTIFS(AF22:AQ22,$I$2:$I$9873)),0),0)),"")</f>
        <v/>
      </c>
      <c r="AS22" s="19">
        <f>IFERROR(VLOOKUP(AF22,[2]CUS030!$A$5:$E$10000,5,0),"")</f>
        <v/>
      </c>
      <c r="AT22" s="19">
        <f>IFERROR(VLOOKUP(AG22,[2]CUS030!$A$5:$E$10000,5,0),"")</f>
        <v/>
      </c>
      <c r="AU22" s="19">
        <f>IFERROR(VLOOKUP(AH22,[2]CUS030!$A$5:$E$10000,5,0),"")</f>
        <v/>
      </c>
      <c r="AV22" s="19">
        <f>IFERROR(VLOOKUP(AI22,[2]CUS030!$A$5:$E$10000,5,0),"")</f>
        <v/>
      </c>
      <c r="AW22" s="19">
        <f>IFERROR(VLOOKUP(AJ22,[2]CUS030!$A$5:$E$10000,5,0),"")</f>
        <v/>
      </c>
      <c r="AX22" s="19">
        <f>IFERROR(VLOOKUP(AK22,[2]CUS030!$A$5:$E$10000,5,0),"")</f>
        <v/>
      </c>
      <c r="AY22" s="19">
        <f>IFERROR(VLOOKUP(AL22,[2]CUS030!$A$5:$E$10000,5,0),"")</f>
        <v/>
      </c>
      <c r="AZ22" s="19">
        <f>IFERROR(VLOOKUP(AM22,[2]CUS030!$A$5:$E$10000,5,0),"")</f>
        <v/>
      </c>
      <c r="BA22" s="19">
        <f>IFERROR(VLOOKUP(AN22,[2]CUS030!$A$5:$E$10000,5,0),"")</f>
        <v/>
      </c>
      <c r="BB22" s="19">
        <f>IFERROR(VLOOKUP(AO22,[2]CUS030!$A$5:$E$10000,5,0),"")</f>
        <v/>
      </c>
      <c r="BC22" s="19">
        <f>IFERROR(VLOOKUP(AP22,[2]CUS030!$A$5:$E$10000,5,0),"")</f>
        <v/>
      </c>
      <c r="BD22" s="19">
        <f>IFERROR(VLOOKUP(AQ22,[2]CUS030!$A$5:$E$10000,5,0),"")</f>
        <v/>
      </c>
      <c r="BE22" s="19">
        <f>IFERROR(VLOOKUP(AR22,[2]CUS030!$A$5:$E$10000,5,0),"")</f>
        <v/>
      </c>
    </row>
    <row r="23">
      <c r="F23" s="108">
        <f>[1]!Table1[[#This Row],[Production]]</f>
        <v/>
      </c>
      <c r="G23">
        <f>MID(F23,LEN(F23)-6,4)</f>
        <v/>
      </c>
      <c r="H23">
        <f>AS23&amp;"|"&amp;AT23&amp;"|"&amp;AU23&amp;"|"&amp;AV23&amp;"|"&amp;AW23&amp;"|"&amp;AX23&amp;"|"&amp;AY23&amp;"|"&amp;AZ23&amp;"|"&amp;BA23&amp;"|"&amp;BB23&amp;"|"&amp;BC23&amp;"|"&amp;BD23&amp;"|"&amp;BE23</f>
        <v/>
      </c>
      <c r="I23" s="108">
        <f>[1]!Table1[[#This Row],[Stock]]</f>
        <v/>
      </c>
      <c r="J23">
        <f>MID(LEFT(I23,LEN(I23)-3),FIND("0|0.000",LEFT(I23,LEN(I23)-3),1)+7,6)</f>
        <v/>
      </c>
      <c r="K23" s="19" t="n"/>
      <c r="L23" s="19" t="n"/>
      <c r="M23" s="19" t="n"/>
      <c r="N23" s="19" t="n"/>
      <c r="O23" s="19" t="n"/>
      <c r="P23" s="20">
        <f>End_Cal!E23</f>
        <v/>
      </c>
      <c r="Q23" s="112">
        <f>IFERROR(INDEX($J$2:$J$9873,MATCH(1,INDEX(($P23=$F$2:$F$9873)*(0=COUNTIFS($Q$2:$Q$2,$J$2:$J$9873)),0),0)),"")</f>
        <v/>
      </c>
      <c r="R23" s="112">
        <f>IFERROR(INDEX($J$2:$J$9873,MATCH(1,INDEX(($P23=$F$2:$F$9873)*(0=COUNTIFS(Q23,$J$2:$J$9873)),0),0)),"")</f>
        <v/>
      </c>
      <c r="S23" s="112">
        <f>IFERROR(INDEX($J$2:$J$9873,MATCH(1,INDEX(($P23=$F$2:$F$9873)*(0=COUNTIFS(Q23:R23,$J$2:$J$9873)),0),0)),"")</f>
        <v/>
      </c>
      <c r="T23" s="112">
        <f>IFERROR(INDEX($J$2:$J$9873,MATCH(1,INDEX(($P23=$F$2:$F$9873)*(0=COUNTIFS(Q23:S23,$J$2:$J$9873)),0),0)),"")</f>
        <v/>
      </c>
      <c r="U23" s="112">
        <f>IFERROR(INDEX($J$2:$J$9873,MATCH(1,INDEX(($P23=$F$2:$F$9873)*(0=COUNTIFS(Q23:T23,$J$2:$J$9873)),0),0)),"")</f>
        <v/>
      </c>
      <c r="V23" s="112">
        <f>IFERROR(INDEX($J$2:$J$9873,MATCH(1,INDEX(($P23=$F$2:$F$9873)*(0=COUNTIFS(Q23:U23,$J$2:$J$9873)),0),0)),"")</f>
        <v/>
      </c>
      <c r="W23" s="112">
        <f>IFERROR(INDEX($J$2:$J$9873,MATCH(1,INDEX(($P23=$F$2:$F$9873)*(0=COUNTIFS(Q23:V23,$J$2:$J$861)),0),0)),"")</f>
        <v/>
      </c>
      <c r="X23" s="112">
        <f>IFERROR(INDEX($J$2:$J$9873,MATCH(1,INDEX(($P23=$F$2:$F$9873)*(0=COUNTIFS(Q23:W23,$J$2:$J$9873)),0),0)),"")</f>
        <v/>
      </c>
      <c r="Y23" s="112">
        <f>IFERROR(INDEX($J$2:$J$861,MATCH(1,INDEX(($P23=$F$2:$F$861)*(0=COUNTIFS(Q23:X23,$J$2:$J$861)),0),0)),"")</f>
        <v/>
      </c>
      <c r="Z23" s="112">
        <f>IFERROR(INDEX($J$2:$J$861,MATCH(1,INDEX(($P23=$F$2:$F$861)*(0=COUNTIFS(Q23:Y23,$J$2:$J$861)),0),0)),"")</f>
        <v/>
      </c>
      <c r="AA23" s="112">
        <f>IFERROR(INDEX($J$2:$J$861,MATCH(1,INDEX(($P23=$F$2:$F$861)*(0=COUNTIFS(Q23:Z23,$J$2:$J$861)),0),0)),"")</f>
        <v/>
      </c>
      <c r="AB23" s="112">
        <f>IFERROR(INDEX($J$2:$J$861,MATCH(1,INDEX(($P23=$F$2:$F$861)*(0=COUNTIFS(Q23:AA23,$J$2:$J$861)),0),0)),"")</f>
        <v/>
      </c>
      <c r="AC23" s="112">
        <f>IFERROR(INDEX($J$2:$J$861,MATCH(1,INDEX(($P23=$F$2:$F$861)*(0=COUNTIFS(Q23:AB23,$J$2:$J$861)),0),0)),"")</f>
        <v/>
      </c>
      <c r="AD23">
        <f>Q23&amp;"-"&amp;R23&amp;"-"&amp;S23&amp;"-"&amp;T23&amp;"-"&amp;U23&amp;"-"&amp;V23&amp;"-"&amp;W23&amp;"-"&amp;X23&amp;"-"&amp;Y23&amp;"-"&amp;Z23&amp;"-"&amp;AA23&amp;"-"&amp;AB23&amp;"-"&amp;AC23</f>
        <v/>
      </c>
      <c r="AF23" s="19">
        <f>IFERROR(INDEX($I$2:$I$861,MATCH(1,INDEX(($P23=$F$2:$F$861)*(0=COUNTIFS($AF$2:$AF$2,$I$2:$I$861)),0),0)),"")</f>
        <v/>
      </c>
      <c r="AG23" s="19">
        <f>IFERROR(INDEX($I$2:$I$9873,MATCH(1,INDEX(($P23=$F$2:$F$9873)*(0=COUNTIFS(AF23,$I$2:$I$9873)),0),0)),"")</f>
        <v/>
      </c>
      <c r="AH23" s="19">
        <f>IFERROR(INDEX($I$2:$I$9873,MATCH(1,INDEX(($P23=$F$2:$F$9873)*(0=COUNTIFS(AF23:AG23,$I$2:$I$9873)),0),0)),"")</f>
        <v/>
      </c>
      <c r="AI23" s="19">
        <f>IFERROR(INDEX($I$2:$I$9873,MATCH(1,INDEX(($P23=$F$2:$F$9873)*(0=COUNTIFS(AF23:AH23,$I$2:$I$9873)),0),0)),"")</f>
        <v/>
      </c>
      <c r="AJ23" s="19">
        <f>IFERROR(INDEX($I$2:$I$9873,MATCH(1,INDEX(($P23=$F$2:$F$9873)*(0=COUNTIFS(AF23:AI23,$I$2:$I$9873)),0),0)),"")</f>
        <v/>
      </c>
      <c r="AK23" s="19">
        <f>IFERROR(INDEX($I$2:$I$9873,MATCH(1,INDEX(($P23=$F$2:$F$9873)*(0=COUNTIFS(AF23:AJ23,$I$2:$I$9873)),0),0)),"")</f>
        <v/>
      </c>
      <c r="AL23" s="19">
        <f>IFERROR(INDEX($I$2:$I$9873,MATCH(1,INDEX(($P23=$F$2:$F$9873)*(0=COUNTIFS(AF23:AK23,$I$2:$I$9873)),0),0)),"")</f>
        <v/>
      </c>
      <c r="AM23" s="19">
        <f>IFERROR(INDEX($I$2:$I$9873,MATCH(1,INDEX(($P23=$F$2:$F$9873)*(0=COUNTIFS(AF23:AL23,$I$2:$I$9873)),0),0)),"")</f>
        <v/>
      </c>
      <c r="AN23" s="19">
        <f>IFERROR(INDEX($I$2:$I$9873,MATCH(1,INDEX(($P23=$F$2:$F$9873)*(0=COUNTIFS(AF23:AM23,$I$2:$I$9873)),0),0)),"")</f>
        <v/>
      </c>
      <c r="AO23" s="19">
        <f>IFERROR(INDEX($I$2:$I$9873,MATCH(1,INDEX(($P23=$F$2:$F$9873)*(0=COUNTIFS(AF23:AN23,$I$2:$I$9873)),0),0)),"")</f>
        <v/>
      </c>
      <c r="AP23" s="19">
        <f>IFERROR(INDEX($I$2:$I$9873,MATCH(1,INDEX(($P23=$F$2:$F$9873)*(0=COUNTIFS(AF23:AO23,$I$2:$I$9873)),0),0)),"")</f>
        <v/>
      </c>
      <c r="AQ23" s="19">
        <f>IFERROR(INDEX($I$2:$I$9873,MATCH(1,INDEX(($P23=$F$2:$F$9873)*(0=COUNTIFS(AF23:AP23,$I$2:$I$9873)),0),0)),"")</f>
        <v/>
      </c>
      <c r="AR23" s="19">
        <f>IFERROR(INDEX($I$2:$I$9873,MATCH(1,INDEX(($P23=$F$2:$F$9873)*(0=COUNTIFS(AF23:AQ23,$I$2:$I$9873)),0),0)),"")</f>
        <v/>
      </c>
      <c r="AS23" s="19">
        <f>IFERROR(VLOOKUP(AF23,[2]CUS030!$A$5:$E$10000,5,0),"")</f>
        <v/>
      </c>
      <c r="AT23" s="19">
        <f>IFERROR(VLOOKUP(AG23,[2]CUS030!$A$5:$E$10000,5,0),"")</f>
        <v/>
      </c>
      <c r="AU23" s="19">
        <f>IFERROR(VLOOKUP(AH23,[2]CUS030!$A$5:$E$10000,5,0),"")</f>
        <v/>
      </c>
      <c r="AV23" s="19">
        <f>IFERROR(VLOOKUP(AI23,[2]CUS030!$A$5:$E$10000,5,0),"")</f>
        <v/>
      </c>
      <c r="AW23" s="19">
        <f>IFERROR(VLOOKUP(AJ23,[2]CUS030!$A$5:$E$10000,5,0),"")</f>
        <v/>
      </c>
      <c r="AX23" s="19">
        <f>IFERROR(VLOOKUP(AK23,[2]CUS030!$A$5:$E$10000,5,0),"")</f>
        <v/>
      </c>
      <c r="AY23" s="19">
        <f>IFERROR(VLOOKUP(AL23,[2]CUS030!$A$5:$E$10000,5,0),"")</f>
        <v/>
      </c>
      <c r="AZ23" s="19">
        <f>IFERROR(VLOOKUP(AM23,[2]CUS030!$A$5:$E$10000,5,0),"")</f>
        <v/>
      </c>
      <c r="BA23" s="19">
        <f>IFERROR(VLOOKUP(AN23,[2]CUS030!$A$5:$E$10000,5,0),"")</f>
        <v/>
      </c>
      <c r="BB23" s="19">
        <f>IFERROR(VLOOKUP(AO23,[2]CUS030!$A$5:$E$10000,5,0),"")</f>
        <v/>
      </c>
      <c r="BC23" s="19">
        <f>IFERROR(VLOOKUP(AP23,[2]CUS030!$A$5:$E$10000,5,0),"")</f>
        <v/>
      </c>
      <c r="BD23" s="19">
        <f>IFERROR(VLOOKUP(AQ23,[2]CUS030!$A$5:$E$10000,5,0),"")</f>
        <v/>
      </c>
      <c r="BE23" s="19">
        <f>IFERROR(VLOOKUP(AR23,[2]CUS030!$A$5:$E$10000,5,0),"")</f>
        <v/>
      </c>
    </row>
    <row r="24">
      <c r="F24" s="108">
        <f>[1]!Table1[[#This Row],[Production]]</f>
        <v/>
      </c>
      <c r="G24">
        <f>MID(F24,LEN(F24)-6,4)</f>
        <v/>
      </c>
      <c r="H24">
        <f>AS24&amp;"|"&amp;AT24&amp;"|"&amp;AU24&amp;"|"&amp;AV24&amp;"|"&amp;AW24&amp;"|"&amp;AX24&amp;"|"&amp;AY24&amp;"|"&amp;AZ24&amp;"|"&amp;BA24&amp;"|"&amp;BB24&amp;"|"&amp;BC24&amp;"|"&amp;BD24&amp;"|"&amp;BE24</f>
        <v/>
      </c>
      <c r="I24" s="108">
        <f>[1]!Table1[[#This Row],[Stock]]</f>
        <v/>
      </c>
      <c r="J24">
        <f>MID(LEFT(I24,LEN(I24)-3),FIND("0|0.000",LEFT(I24,LEN(I24)-3),1)+7,6)</f>
        <v/>
      </c>
      <c r="K24" s="19" t="n"/>
      <c r="L24" s="19" t="n"/>
      <c r="M24" s="19" t="n"/>
      <c r="N24" s="19" t="n"/>
      <c r="O24" s="19" t="n"/>
      <c r="P24" s="20">
        <f>End_Cal!E24</f>
        <v/>
      </c>
      <c r="Q24" s="112">
        <f>IFERROR(INDEX($J$2:$J$9873,MATCH(1,INDEX(($P24=$F$2:$F$9873)*(0=COUNTIFS($Q$2:$Q$2,$J$2:$J$9873)),0),0)),"")</f>
        <v/>
      </c>
      <c r="R24" s="112">
        <f>IFERROR(INDEX($J$2:$J$9873,MATCH(1,INDEX(($P24=$F$2:$F$9873)*(0=COUNTIFS(Q24,$J$2:$J$9873)),0),0)),"")</f>
        <v/>
      </c>
      <c r="S24" s="112">
        <f>IFERROR(INDEX($J$2:$J$9873,MATCH(1,INDEX(($P24=$F$2:$F$9873)*(0=COUNTIFS(Q24:R24,$J$2:$J$9873)),0),0)),"")</f>
        <v/>
      </c>
      <c r="T24" s="112">
        <f>IFERROR(INDEX($J$2:$J$9873,MATCH(1,INDEX(($P24=$F$2:$F$9873)*(0=COUNTIFS(Q24:S24,$J$2:$J$9873)),0),0)),"")</f>
        <v/>
      </c>
      <c r="U24" s="112">
        <f>IFERROR(INDEX($J$2:$J$9873,MATCH(1,INDEX(($P24=$F$2:$F$9873)*(0=COUNTIFS(Q24:T24,$J$2:$J$9873)),0),0)),"")</f>
        <v/>
      </c>
      <c r="V24" s="112">
        <f>IFERROR(INDEX($J$2:$J$9873,MATCH(1,INDEX(($P24=$F$2:$F$9873)*(0=COUNTIFS(Q24:U24,$J$2:$J$9873)),0),0)),"")</f>
        <v/>
      </c>
      <c r="W24" s="112">
        <f>IFERROR(INDEX($J$2:$J$9873,MATCH(1,INDEX(($P24=$F$2:$F$9873)*(0=COUNTIFS(Q24:V24,$J$2:$J$861)),0),0)),"")</f>
        <v/>
      </c>
      <c r="X24" s="112">
        <f>IFERROR(INDEX($J$2:$J$9873,MATCH(1,INDEX(($P24=$F$2:$F$9873)*(0=COUNTIFS(Q24:W24,$J$2:$J$9873)),0),0)),"")</f>
        <v/>
      </c>
      <c r="Y24" s="112">
        <f>IFERROR(INDEX($J$2:$J$861,MATCH(1,INDEX(($P24=$F$2:$F$861)*(0=COUNTIFS(Q24:X24,$J$2:$J$861)),0),0)),"")</f>
        <v/>
      </c>
      <c r="Z24" s="112">
        <f>IFERROR(INDEX($J$2:$J$861,MATCH(1,INDEX(($P24=$F$2:$F$861)*(0=COUNTIFS(Q24:Y24,$J$2:$J$861)),0),0)),"")</f>
        <v/>
      </c>
      <c r="AA24" s="112">
        <f>IFERROR(INDEX($J$2:$J$861,MATCH(1,INDEX(($P24=$F$2:$F$861)*(0=COUNTIFS(Q24:Z24,$J$2:$J$861)),0),0)),"")</f>
        <v/>
      </c>
      <c r="AB24" s="112">
        <f>IFERROR(INDEX($J$2:$J$861,MATCH(1,INDEX(($P24=$F$2:$F$861)*(0=COUNTIFS(Q24:AA24,$J$2:$J$861)),0),0)),"")</f>
        <v/>
      </c>
      <c r="AC24" s="112">
        <f>IFERROR(INDEX($J$2:$J$861,MATCH(1,INDEX(($P24=$F$2:$F$861)*(0=COUNTIFS(Q24:AB24,$J$2:$J$861)),0),0)),"")</f>
        <v/>
      </c>
      <c r="AD24">
        <f>Q24&amp;"-"&amp;R24&amp;"-"&amp;S24&amp;"-"&amp;T24&amp;"-"&amp;U24&amp;"-"&amp;V24&amp;"-"&amp;W24&amp;"-"&amp;X24&amp;"-"&amp;Y24&amp;"-"&amp;Z24&amp;"-"&amp;AA24&amp;"-"&amp;AB24&amp;"-"&amp;AC24</f>
        <v/>
      </c>
      <c r="AF24" s="19">
        <f>IFERROR(INDEX($I$2:$I$861,MATCH(1,INDEX(($P24=$F$2:$F$861)*(0=COUNTIFS($AF$2:$AF$2,$I$2:$I$861)),0),0)),"")</f>
        <v/>
      </c>
      <c r="AG24" s="19">
        <f>IFERROR(INDEX($I$2:$I$9873,MATCH(1,INDEX(($P24=$F$2:$F$9873)*(0=COUNTIFS(AF24,$I$2:$I$9873)),0),0)),"")</f>
        <v/>
      </c>
      <c r="AH24" s="19">
        <f>IFERROR(INDEX($I$2:$I$9873,MATCH(1,INDEX(($P24=$F$2:$F$9873)*(0=COUNTIFS(AF24:AG24,$I$2:$I$9873)),0),0)),"")</f>
        <v/>
      </c>
      <c r="AI24" s="19">
        <f>IFERROR(INDEX($I$2:$I$9873,MATCH(1,INDEX(($P24=$F$2:$F$9873)*(0=COUNTIFS(AF24:AH24,$I$2:$I$9873)),0),0)),"")</f>
        <v/>
      </c>
      <c r="AJ24" s="19">
        <f>IFERROR(INDEX($I$2:$I$9873,MATCH(1,INDEX(($P24=$F$2:$F$9873)*(0=COUNTIFS(AF24:AI24,$I$2:$I$9873)),0),0)),"")</f>
        <v/>
      </c>
      <c r="AK24" s="19">
        <f>IFERROR(INDEX($I$2:$I$9873,MATCH(1,INDEX(($P24=$F$2:$F$9873)*(0=COUNTIFS(AF24:AJ24,$I$2:$I$9873)),0),0)),"")</f>
        <v/>
      </c>
      <c r="AL24" s="19">
        <f>IFERROR(INDEX($I$2:$I$9873,MATCH(1,INDEX(($P24=$F$2:$F$9873)*(0=COUNTIFS(AF24:AK24,$I$2:$I$9873)),0),0)),"")</f>
        <v/>
      </c>
      <c r="AM24" s="19">
        <f>IFERROR(INDEX($I$2:$I$9873,MATCH(1,INDEX(($P24=$F$2:$F$9873)*(0=COUNTIFS(AF24:AL24,$I$2:$I$9873)),0),0)),"")</f>
        <v/>
      </c>
      <c r="AN24" s="19">
        <f>IFERROR(INDEX($I$2:$I$9873,MATCH(1,INDEX(($P24=$F$2:$F$9873)*(0=COUNTIFS(AF24:AM24,$I$2:$I$9873)),0),0)),"")</f>
        <v/>
      </c>
      <c r="AO24" s="19">
        <f>IFERROR(INDEX($I$2:$I$9873,MATCH(1,INDEX(($P24=$F$2:$F$9873)*(0=COUNTIFS(AF24:AN24,$I$2:$I$9873)),0),0)),"")</f>
        <v/>
      </c>
      <c r="AP24" s="19">
        <f>IFERROR(INDEX($I$2:$I$9873,MATCH(1,INDEX(($P24=$F$2:$F$9873)*(0=COUNTIFS(AF24:AO24,$I$2:$I$9873)),0),0)),"")</f>
        <v/>
      </c>
      <c r="AQ24" s="19">
        <f>IFERROR(INDEX($I$2:$I$9873,MATCH(1,INDEX(($P24=$F$2:$F$9873)*(0=COUNTIFS(AF24:AP24,$I$2:$I$9873)),0),0)),"")</f>
        <v/>
      </c>
      <c r="AR24" s="19">
        <f>IFERROR(INDEX($I$2:$I$9873,MATCH(1,INDEX(($P24=$F$2:$F$9873)*(0=COUNTIFS(AF24:AQ24,$I$2:$I$9873)),0),0)),"")</f>
        <v/>
      </c>
      <c r="AS24" s="19">
        <f>IFERROR(VLOOKUP(AF24,[2]CUS030!$A$5:$E$10000,5,0),"")</f>
        <v/>
      </c>
      <c r="AT24" s="19">
        <f>IFERROR(VLOOKUP(AG24,[2]CUS030!$A$5:$E$10000,5,0),"")</f>
        <v/>
      </c>
      <c r="AU24" s="19">
        <f>IFERROR(VLOOKUP(AH24,[2]CUS030!$A$5:$E$10000,5,0),"")</f>
        <v/>
      </c>
      <c r="AV24" s="19">
        <f>IFERROR(VLOOKUP(AI24,[2]CUS030!$A$5:$E$10000,5,0),"")</f>
        <v/>
      </c>
      <c r="AW24" s="19">
        <f>IFERROR(VLOOKUP(AJ24,[2]CUS030!$A$5:$E$10000,5,0),"")</f>
        <v/>
      </c>
      <c r="AX24" s="19">
        <f>IFERROR(VLOOKUP(AK24,[2]CUS030!$A$5:$E$10000,5,0),"")</f>
        <v/>
      </c>
      <c r="AY24" s="19">
        <f>IFERROR(VLOOKUP(AL24,[2]CUS030!$A$5:$E$10000,5,0),"")</f>
        <v/>
      </c>
      <c r="AZ24" s="19">
        <f>IFERROR(VLOOKUP(AM24,[2]CUS030!$A$5:$E$10000,5,0),"")</f>
        <v/>
      </c>
      <c r="BA24" s="19">
        <f>IFERROR(VLOOKUP(AN24,[2]CUS030!$A$5:$E$10000,5,0),"")</f>
        <v/>
      </c>
      <c r="BB24" s="19">
        <f>IFERROR(VLOOKUP(AO24,[2]CUS030!$A$5:$E$10000,5,0),"")</f>
        <v/>
      </c>
      <c r="BC24" s="19">
        <f>IFERROR(VLOOKUP(AP24,[2]CUS030!$A$5:$E$10000,5,0),"")</f>
        <v/>
      </c>
      <c r="BD24" s="19">
        <f>IFERROR(VLOOKUP(AQ24,[2]CUS030!$A$5:$E$10000,5,0),"")</f>
        <v/>
      </c>
      <c r="BE24" s="19">
        <f>IFERROR(VLOOKUP(AR24,[2]CUS030!$A$5:$E$10000,5,0),"")</f>
        <v/>
      </c>
    </row>
    <row r="25">
      <c r="F25" s="108">
        <f>[1]!Table1[[#This Row],[Production]]</f>
        <v/>
      </c>
      <c r="G25">
        <f>MID(F25,LEN(F25)-6,4)</f>
        <v/>
      </c>
      <c r="H25">
        <f>AS25&amp;"|"&amp;AT25&amp;"|"&amp;AU25&amp;"|"&amp;AV25&amp;"|"&amp;AW25&amp;"|"&amp;AX25&amp;"|"&amp;AY25&amp;"|"&amp;AZ25&amp;"|"&amp;BA25&amp;"|"&amp;BB25&amp;"|"&amp;BC25&amp;"|"&amp;BD25&amp;"|"&amp;BE25</f>
        <v/>
      </c>
      <c r="I25" s="108">
        <f>[1]!Table1[[#This Row],[Stock]]</f>
        <v/>
      </c>
      <c r="J25">
        <f>MID(LEFT(I25,LEN(I25)-3),FIND("0|0.000",LEFT(I25,LEN(I25)-3),1)+7,6)</f>
        <v/>
      </c>
      <c r="K25" s="19" t="n"/>
      <c r="L25" s="19" t="n"/>
      <c r="M25" s="19" t="n"/>
      <c r="N25" s="19" t="n"/>
      <c r="O25" s="19" t="n"/>
      <c r="P25" s="20">
        <f>End_Cal!E25</f>
        <v/>
      </c>
      <c r="Q25" s="112">
        <f>IFERROR(INDEX($J$2:$J$9873,MATCH(1,INDEX(($P25=$F$2:$F$9873)*(0=COUNTIFS($Q$2:$Q$2,$J$2:$J$9873)),0),0)),"")</f>
        <v/>
      </c>
      <c r="R25" s="112">
        <f>IFERROR(INDEX($J$2:$J$9873,MATCH(1,INDEX(($P25=$F$2:$F$9873)*(0=COUNTIFS(Q25,$J$2:$J$9873)),0),0)),"")</f>
        <v/>
      </c>
      <c r="S25" s="112">
        <f>IFERROR(INDEX($J$2:$J$9873,MATCH(1,INDEX(($P25=$F$2:$F$9873)*(0=COUNTIFS(Q25:R25,$J$2:$J$9873)),0),0)),"")</f>
        <v/>
      </c>
      <c r="T25" s="112">
        <f>IFERROR(INDEX($J$2:$J$9873,MATCH(1,INDEX(($P25=$F$2:$F$9873)*(0=COUNTIFS(Q25:S25,$J$2:$J$9873)),0),0)),"")</f>
        <v/>
      </c>
      <c r="U25" s="112">
        <f>IFERROR(INDEX($J$2:$J$9873,MATCH(1,INDEX(($P25=$F$2:$F$9873)*(0=COUNTIFS(Q25:T25,$J$2:$J$9873)),0),0)),"")</f>
        <v/>
      </c>
      <c r="V25" s="112">
        <f>IFERROR(INDEX($J$2:$J$9873,MATCH(1,INDEX(($P25=$F$2:$F$9873)*(0=COUNTIFS(Q25:U25,$J$2:$J$9873)),0),0)),"")</f>
        <v/>
      </c>
      <c r="W25" s="112">
        <f>IFERROR(INDEX($J$2:$J$9873,MATCH(1,INDEX(($P25=$F$2:$F$9873)*(0=COUNTIFS(Q25:V25,$J$2:$J$861)),0),0)),"")</f>
        <v/>
      </c>
      <c r="X25" s="112">
        <f>IFERROR(INDEX($J$2:$J$9873,MATCH(1,INDEX(($P25=$F$2:$F$9873)*(0=COUNTIFS(Q25:W25,$J$2:$J$9873)),0),0)),"")</f>
        <v/>
      </c>
      <c r="Y25" s="112">
        <f>IFERROR(INDEX($J$2:$J$861,MATCH(1,INDEX(($P25=$F$2:$F$861)*(0=COUNTIFS(Q25:X25,$J$2:$J$861)),0),0)),"")</f>
        <v/>
      </c>
      <c r="Z25" s="112">
        <f>IFERROR(INDEX($J$2:$J$861,MATCH(1,INDEX(($P25=$F$2:$F$861)*(0=COUNTIFS(Q25:Y25,$J$2:$J$861)),0),0)),"")</f>
        <v/>
      </c>
      <c r="AA25" s="112">
        <f>IFERROR(INDEX($J$2:$J$861,MATCH(1,INDEX(($P25=$F$2:$F$861)*(0=COUNTIFS(Q25:Z25,$J$2:$J$861)),0),0)),"")</f>
        <v/>
      </c>
      <c r="AB25" s="112">
        <f>IFERROR(INDEX($J$2:$J$861,MATCH(1,INDEX(($P25=$F$2:$F$861)*(0=COUNTIFS(Q25:AA25,$J$2:$J$861)),0),0)),"")</f>
        <v/>
      </c>
      <c r="AC25" s="112">
        <f>IFERROR(INDEX($J$2:$J$861,MATCH(1,INDEX(($P25=$F$2:$F$861)*(0=COUNTIFS(Q25:AB25,$J$2:$J$861)),0),0)),"")</f>
        <v/>
      </c>
      <c r="AD25">
        <f>Q25&amp;"-"&amp;R25&amp;"-"&amp;S25&amp;"-"&amp;T25&amp;"-"&amp;U25&amp;"-"&amp;V25&amp;"-"&amp;W25&amp;"-"&amp;X25&amp;"-"&amp;Y25&amp;"-"&amp;Z25&amp;"-"&amp;AA25&amp;"-"&amp;AB25&amp;"-"&amp;AC25</f>
        <v/>
      </c>
      <c r="AF25" s="19">
        <f>IFERROR(INDEX($I$2:$I$861,MATCH(1,INDEX(($P25=$F$2:$F$861)*(0=COUNTIFS($AF$2:$AF$2,$I$2:$I$861)),0),0)),"")</f>
        <v/>
      </c>
      <c r="AG25" s="19">
        <f>IFERROR(INDEX($I$2:$I$9873,MATCH(1,INDEX(($P25=$F$2:$F$9873)*(0=COUNTIFS(AF25,$I$2:$I$9873)),0),0)),"")</f>
        <v/>
      </c>
      <c r="AH25" s="19">
        <f>IFERROR(INDEX($I$2:$I$9873,MATCH(1,INDEX(($P25=$F$2:$F$9873)*(0=COUNTIFS(AF25:AG25,$I$2:$I$9873)),0),0)),"")</f>
        <v/>
      </c>
      <c r="AI25" s="19">
        <f>IFERROR(INDEX($I$2:$I$9873,MATCH(1,INDEX(($P25=$F$2:$F$9873)*(0=COUNTIFS(AF25:AH25,$I$2:$I$9873)),0),0)),"")</f>
        <v/>
      </c>
      <c r="AJ25" s="19">
        <f>IFERROR(INDEX($I$2:$I$9873,MATCH(1,INDEX(($P25=$F$2:$F$9873)*(0=COUNTIFS(AF25:AI25,$I$2:$I$9873)),0),0)),"")</f>
        <v/>
      </c>
      <c r="AK25" s="19">
        <f>IFERROR(INDEX($I$2:$I$9873,MATCH(1,INDEX(($P25=$F$2:$F$9873)*(0=COUNTIFS(AF25:AJ25,$I$2:$I$9873)),0),0)),"")</f>
        <v/>
      </c>
      <c r="AL25" s="19">
        <f>IFERROR(INDEX($I$2:$I$9873,MATCH(1,INDEX(($P25=$F$2:$F$9873)*(0=COUNTIFS(AF25:AK25,$I$2:$I$9873)),0),0)),"")</f>
        <v/>
      </c>
      <c r="AM25" s="19">
        <f>IFERROR(INDEX($I$2:$I$9873,MATCH(1,INDEX(($P25=$F$2:$F$9873)*(0=COUNTIFS(AF25:AL25,$I$2:$I$9873)),0),0)),"")</f>
        <v/>
      </c>
      <c r="AN25" s="19">
        <f>IFERROR(INDEX($I$2:$I$9873,MATCH(1,INDEX(($P25=$F$2:$F$9873)*(0=COUNTIFS(AF25:AM25,$I$2:$I$9873)),0),0)),"")</f>
        <v/>
      </c>
      <c r="AO25" s="19">
        <f>IFERROR(INDEX($I$2:$I$9873,MATCH(1,INDEX(($P25=$F$2:$F$9873)*(0=COUNTIFS(AF25:AN25,$I$2:$I$9873)),0),0)),"")</f>
        <v/>
      </c>
      <c r="AP25" s="19">
        <f>IFERROR(INDEX($I$2:$I$9873,MATCH(1,INDEX(($P25=$F$2:$F$9873)*(0=COUNTIFS(AF25:AO25,$I$2:$I$9873)),0),0)),"")</f>
        <v/>
      </c>
      <c r="AQ25" s="19">
        <f>IFERROR(INDEX($I$2:$I$9873,MATCH(1,INDEX(($P25=$F$2:$F$9873)*(0=COUNTIFS(AF25:AP25,$I$2:$I$9873)),0),0)),"")</f>
        <v/>
      </c>
      <c r="AR25" s="19">
        <f>IFERROR(INDEX($I$2:$I$9873,MATCH(1,INDEX(($P25=$F$2:$F$9873)*(0=COUNTIFS(AF25:AQ25,$I$2:$I$9873)),0),0)),"")</f>
        <v/>
      </c>
      <c r="AS25" s="19">
        <f>IFERROR(VLOOKUP(AF25,[2]CUS030!$A$5:$E$10000,5,0),"")</f>
        <v/>
      </c>
      <c r="AT25" s="19">
        <f>IFERROR(VLOOKUP(AG25,[2]CUS030!$A$5:$E$10000,5,0),"")</f>
        <v/>
      </c>
      <c r="AU25" s="19">
        <f>IFERROR(VLOOKUP(AH25,[2]CUS030!$A$5:$E$10000,5,0),"")</f>
        <v/>
      </c>
      <c r="AV25" s="19">
        <f>IFERROR(VLOOKUP(AI25,[2]CUS030!$A$5:$E$10000,5,0),"")</f>
        <v/>
      </c>
      <c r="AW25" s="19">
        <f>IFERROR(VLOOKUP(AJ25,[2]CUS030!$A$5:$E$10000,5,0),"")</f>
        <v/>
      </c>
      <c r="AX25" s="19">
        <f>IFERROR(VLOOKUP(AK25,[2]CUS030!$A$5:$E$10000,5,0),"")</f>
        <v/>
      </c>
      <c r="AY25" s="19">
        <f>IFERROR(VLOOKUP(AL25,[2]CUS030!$A$5:$E$10000,5,0),"")</f>
        <v/>
      </c>
      <c r="AZ25" s="19">
        <f>IFERROR(VLOOKUP(AM25,[2]CUS030!$A$5:$E$10000,5,0),"")</f>
        <v/>
      </c>
      <c r="BA25" s="19">
        <f>IFERROR(VLOOKUP(AN25,[2]CUS030!$A$5:$E$10000,5,0),"")</f>
        <v/>
      </c>
      <c r="BB25" s="19">
        <f>IFERROR(VLOOKUP(AO25,[2]CUS030!$A$5:$E$10000,5,0),"")</f>
        <v/>
      </c>
      <c r="BC25" s="19">
        <f>IFERROR(VLOOKUP(AP25,[2]CUS030!$A$5:$E$10000,5,0),"")</f>
        <v/>
      </c>
      <c r="BD25" s="19">
        <f>IFERROR(VLOOKUP(AQ25,[2]CUS030!$A$5:$E$10000,5,0),"")</f>
        <v/>
      </c>
      <c r="BE25" s="19">
        <f>IFERROR(VLOOKUP(AR25,[2]CUS030!$A$5:$E$10000,5,0),"")</f>
        <v/>
      </c>
    </row>
    <row r="26">
      <c r="F26" s="108">
        <f>[1]!Table1[[#This Row],[Production]]</f>
        <v/>
      </c>
      <c r="G26">
        <f>MID(F26,LEN(F26)-6,4)</f>
        <v/>
      </c>
      <c r="H26">
        <f>AS26&amp;"|"&amp;AT26&amp;"|"&amp;AU26&amp;"|"&amp;AV26&amp;"|"&amp;AW26&amp;"|"&amp;AX26&amp;"|"&amp;AY26&amp;"|"&amp;AZ26&amp;"|"&amp;BA26&amp;"|"&amp;BB26&amp;"|"&amp;BC26&amp;"|"&amp;BD26&amp;"|"&amp;BE26</f>
        <v/>
      </c>
      <c r="I26" s="108">
        <f>[1]!Table1[[#This Row],[Stock]]</f>
        <v/>
      </c>
      <c r="J26">
        <f>MID(LEFT(I26,LEN(I26)-3),FIND("0|0.000",LEFT(I26,LEN(I26)-3),1)+7,6)</f>
        <v/>
      </c>
      <c r="K26" s="19" t="n"/>
      <c r="L26" s="19" t="n"/>
      <c r="M26" s="19" t="n"/>
      <c r="N26" s="19" t="n"/>
      <c r="O26" s="19" t="n"/>
      <c r="P26" s="20">
        <f>End_Cal!E26</f>
        <v/>
      </c>
      <c r="Q26" s="112">
        <f>IFERROR(INDEX($J$2:$J$9873,MATCH(1,INDEX(($P26=$F$2:$F$9873)*(0=COUNTIFS($Q$2:$Q$2,$J$2:$J$9873)),0),0)),"")</f>
        <v/>
      </c>
      <c r="R26" s="112">
        <f>IFERROR(INDEX($J$2:$J$9873,MATCH(1,INDEX(($P26=$F$2:$F$9873)*(0=COUNTIFS(Q26,$J$2:$J$9873)),0),0)),"")</f>
        <v/>
      </c>
      <c r="S26" s="112">
        <f>IFERROR(INDEX($J$2:$J$9873,MATCH(1,INDEX(($P26=$F$2:$F$9873)*(0=COUNTIFS(Q26:R26,$J$2:$J$9873)),0),0)),"")</f>
        <v/>
      </c>
      <c r="T26" s="112">
        <f>IFERROR(INDEX($J$2:$J$9873,MATCH(1,INDEX(($P26=$F$2:$F$9873)*(0=COUNTIFS(Q26:S26,$J$2:$J$9873)),0),0)),"")</f>
        <v/>
      </c>
      <c r="U26" s="112">
        <f>IFERROR(INDEX($J$2:$J$9873,MATCH(1,INDEX(($P26=$F$2:$F$9873)*(0=COUNTIFS(Q26:T26,$J$2:$J$9873)),0),0)),"")</f>
        <v/>
      </c>
      <c r="V26" s="112">
        <f>IFERROR(INDEX($J$2:$J$9873,MATCH(1,INDEX(($P26=$F$2:$F$9873)*(0=COUNTIFS(Q26:U26,$J$2:$J$9873)),0),0)),"")</f>
        <v/>
      </c>
      <c r="W26" s="112">
        <f>IFERROR(INDEX($J$2:$J$9873,MATCH(1,INDEX(($P26=$F$2:$F$9873)*(0=COUNTIFS(Q26:V26,$J$2:$J$861)),0),0)),"")</f>
        <v/>
      </c>
      <c r="X26" s="112">
        <f>IFERROR(INDEX($J$2:$J$9873,MATCH(1,INDEX(($P26=$F$2:$F$9873)*(0=COUNTIFS(Q26:W26,$J$2:$J$9873)),0),0)),"")</f>
        <v/>
      </c>
      <c r="Y26" s="112">
        <f>IFERROR(INDEX($J$2:$J$861,MATCH(1,INDEX(($P26=$F$2:$F$861)*(0=COUNTIFS(Q26:X26,$J$2:$J$861)),0),0)),"")</f>
        <v/>
      </c>
      <c r="Z26" s="112">
        <f>IFERROR(INDEX($J$2:$J$861,MATCH(1,INDEX(($P26=$F$2:$F$861)*(0=COUNTIFS(Q26:Y26,$J$2:$J$861)),0),0)),"")</f>
        <v/>
      </c>
      <c r="AA26" s="112">
        <f>IFERROR(INDEX($J$2:$J$861,MATCH(1,INDEX(($P26=$F$2:$F$861)*(0=COUNTIFS(Q26:Z26,$J$2:$J$861)),0),0)),"")</f>
        <v/>
      </c>
      <c r="AB26" s="112">
        <f>IFERROR(INDEX($J$2:$J$861,MATCH(1,INDEX(($P26=$F$2:$F$861)*(0=COUNTIFS(Q26:AA26,$J$2:$J$861)),0),0)),"")</f>
        <v/>
      </c>
      <c r="AC26" s="112">
        <f>IFERROR(INDEX($J$2:$J$861,MATCH(1,INDEX(($P26=$F$2:$F$861)*(0=COUNTIFS(Q26:AB26,$J$2:$J$861)),0),0)),"")</f>
        <v/>
      </c>
      <c r="AD26">
        <f>Q26&amp;"-"&amp;R26&amp;"-"&amp;S26&amp;"-"&amp;T26&amp;"-"&amp;U26&amp;"-"&amp;V26&amp;"-"&amp;W26&amp;"-"&amp;X26&amp;"-"&amp;Y26&amp;"-"&amp;Z26&amp;"-"&amp;AA26&amp;"-"&amp;AB26&amp;"-"&amp;AC26</f>
        <v/>
      </c>
      <c r="AF26" s="19">
        <f>IFERROR(INDEX($I$2:$I$861,MATCH(1,INDEX(($P26=$F$2:$F$861)*(0=COUNTIFS($AF$2:$AF$2,$I$2:$I$861)),0),0)),"")</f>
        <v/>
      </c>
      <c r="AG26" s="19">
        <f>IFERROR(INDEX($I$2:$I$9873,MATCH(1,INDEX(($P26=$F$2:$F$9873)*(0=COUNTIFS(AF26,$I$2:$I$9873)),0),0)),"")</f>
        <v/>
      </c>
      <c r="AH26" s="19">
        <f>IFERROR(INDEX($I$2:$I$9873,MATCH(1,INDEX(($P26=$F$2:$F$9873)*(0=COUNTIFS(AF26:AG26,$I$2:$I$9873)),0),0)),"")</f>
        <v/>
      </c>
      <c r="AI26" s="19">
        <f>IFERROR(INDEX($I$2:$I$9873,MATCH(1,INDEX(($P26=$F$2:$F$9873)*(0=COUNTIFS(AF26:AH26,$I$2:$I$9873)),0),0)),"")</f>
        <v/>
      </c>
      <c r="AJ26" s="19">
        <f>IFERROR(INDEX($I$2:$I$9873,MATCH(1,INDEX(($P26=$F$2:$F$9873)*(0=COUNTIFS(AF26:AI26,$I$2:$I$9873)),0),0)),"")</f>
        <v/>
      </c>
      <c r="AK26" s="19">
        <f>IFERROR(INDEX($I$2:$I$9873,MATCH(1,INDEX(($P26=$F$2:$F$9873)*(0=COUNTIFS(AF26:AJ26,$I$2:$I$9873)),0),0)),"")</f>
        <v/>
      </c>
      <c r="AL26" s="19">
        <f>IFERROR(INDEX($I$2:$I$9873,MATCH(1,INDEX(($P26=$F$2:$F$9873)*(0=COUNTIFS(AF26:AK26,$I$2:$I$9873)),0),0)),"")</f>
        <v/>
      </c>
      <c r="AM26" s="19">
        <f>IFERROR(INDEX($I$2:$I$9873,MATCH(1,INDEX(($P26=$F$2:$F$9873)*(0=COUNTIFS(AF26:AL26,$I$2:$I$9873)),0),0)),"")</f>
        <v/>
      </c>
      <c r="AN26" s="19">
        <f>IFERROR(INDEX($I$2:$I$9873,MATCH(1,INDEX(($P26=$F$2:$F$9873)*(0=COUNTIFS(AF26:AM26,$I$2:$I$9873)),0),0)),"")</f>
        <v/>
      </c>
      <c r="AO26" s="19">
        <f>IFERROR(INDEX($I$2:$I$9873,MATCH(1,INDEX(($P26=$F$2:$F$9873)*(0=COUNTIFS(AF26:AN26,$I$2:$I$9873)),0),0)),"")</f>
        <v/>
      </c>
      <c r="AP26" s="19">
        <f>IFERROR(INDEX($I$2:$I$9873,MATCH(1,INDEX(($P26=$F$2:$F$9873)*(0=COUNTIFS(AF26:AO26,$I$2:$I$9873)),0),0)),"")</f>
        <v/>
      </c>
      <c r="AQ26" s="19">
        <f>IFERROR(INDEX($I$2:$I$9873,MATCH(1,INDEX(($P26=$F$2:$F$9873)*(0=COUNTIFS(AF26:AP26,$I$2:$I$9873)),0),0)),"")</f>
        <v/>
      </c>
      <c r="AR26" s="19">
        <f>IFERROR(INDEX($I$2:$I$9873,MATCH(1,INDEX(($P26=$F$2:$F$9873)*(0=COUNTIFS(AF26:AQ26,$I$2:$I$9873)),0),0)),"")</f>
        <v/>
      </c>
      <c r="AS26" s="19">
        <f>IFERROR(VLOOKUP(AF26,[2]CUS030!$A$5:$E$10000,5,0),"")</f>
        <v/>
      </c>
      <c r="AT26" s="19">
        <f>IFERROR(VLOOKUP(AG26,[2]CUS030!$A$5:$E$10000,5,0),"")</f>
        <v/>
      </c>
      <c r="AU26" s="19">
        <f>IFERROR(VLOOKUP(AH26,[2]CUS030!$A$5:$E$10000,5,0),"")</f>
        <v/>
      </c>
      <c r="AV26" s="19">
        <f>IFERROR(VLOOKUP(AI26,[2]CUS030!$A$5:$E$10000,5,0),"")</f>
        <v/>
      </c>
      <c r="AW26" s="19">
        <f>IFERROR(VLOOKUP(AJ26,[2]CUS030!$A$5:$E$10000,5,0),"")</f>
        <v/>
      </c>
      <c r="AX26" s="19">
        <f>IFERROR(VLOOKUP(AK26,[2]CUS030!$A$5:$E$10000,5,0),"")</f>
        <v/>
      </c>
      <c r="AY26" s="19">
        <f>IFERROR(VLOOKUP(AL26,[2]CUS030!$A$5:$E$10000,5,0),"")</f>
        <v/>
      </c>
      <c r="AZ26" s="19">
        <f>IFERROR(VLOOKUP(AM26,[2]CUS030!$A$5:$E$10000,5,0),"")</f>
        <v/>
      </c>
      <c r="BA26" s="19">
        <f>IFERROR(VLOOKUP(AN26,[2]CUS030!$A$5:$E$10000,5,0),"")</f>
        <v/>
      </c>
      <c r="BB26" s="19">
        <f>IFERROR(VLOOKUP(AO26,[2]CUS030!$A$5:$E$10000,5,0),"")</f>
        <v/>
      </c>
      <c r="BC26" s="19">
        <f>IFERROR(VLOOKUP(AP26,[2]CUS030!$A$5:$E$10000,5,0),"")</f>
        <v/>
      </c>
      <c r="BD26" s="19">
        <f>IFERROR(VLOOKUP(AQ26,[2]CUS030!$A$5:$E$10000,5,0),"")</f>
        <v/>
      </c>
      <c r="BE26" s="19">
        <f>IFERROR(VLOOKUP(AR26,[2]CUS030!$A$5:$E$10000,5,0),"")</f>
        <v/>
      </c>
    </row>
    <row r="27">
      <c r="F27" s="108">
        <f>[1]!Table1[[#This Row],[Production]]</f>
        <v/>
      </c>
      <c r="G27">
        <f>MID(F27,LEN(F27)-6,4)</f>
        <v/>
      </c>
      <c r="H27">
        <f>AS27&amp;"|"&amp;AT27&amp;"|"&amp;AU27&amp;"|"&amp;AV27&amp;"|"&amp;AW27&amp;"|"&amp;AX27&amp;"|"&amp;AY27&amp;"|"&amp;AZ27&amp;"|"&amp;BA27&amp;"|"&amp;BB27&amp;"|"&amp;BC27&amp;"|"&amp;BD27&amp;"|"&amp;BE27</f>
        <v/>
      </c>
      <c r="I27" s="108">
        <f>[1]!Table1[[#This Row],[Stock]]</f>
        <v/>
      </c>
      <c r="J27">
        <f>MID(LEFT(I27,LEN(I27)-3),FIND("0|0.000",LEFT(I27,LEN(I27)-3),1)+7,6)</f>
        <v/>
      </c>
      <c r="K27" s="19" t="n"/>
      <c r="L27" s="19" t="n"/>
      <c r="M27" s="19" t="n"/>
      <c r="N27" s="19" t="n"/>
      <c r="O27" s="19" t="n"/>
      <c r="P27" s="20">
        <f>End_Cal!E27</f>
        <v/>
      </c>
      <c r="Q27" s="112">
        <f>IFERROR(INDEX($J$2:$J$9873,MATCH(1,INDEX(($P27=$F$2:$F$9873)*(0=COUNTIFS($Q$2:$Q$2,$J$2:$J$9873)),0),0)),"")</f>
        <v/>
      </c>
      <c r="R27" s="112">
        <f>IFERROR(INDEX($J$2:$J$9873,MATCH(1,INDEX(($P27=$F$2:$F$9873)*(0=COUNTIFS(Q27,$J$2:$J$9873)),0),0)),"")</f>
        <v/>
      </c>
      <c r="S27" s="112">
        <f>IFERROR(INDEX($J$2:$J$9873,MATCH(1,INDEX(($P27=$F$2:$F$9873)*(0=COUNTIFS(Q27:R27,$J$2:$J$9873)),0),0)),"")</f>
        <v/>
      </c>
      <c r="T27" s="112">
        <f>IFERROR(INDEX($J$2:$J$9873,MATCH(1,INDEX(($P27=$F$2:$F$9873)*(0=COUNTIFS(Q27:S27,$J$2:$J$9873)),0),0)),"")</f>
        <v/>
      </c>
      <c r="U27" s="112">
        <f>IFERROR(INDEX($J$2:$J$9873,MATCH(1,INDEX(($P27=$F$2:$F$9873)*(0=COUNTIFS(Q27:T27,$J$2:$J$9873)),0),0)),"")</f>
        <v/>
      </c>
      <c r="V27" s="112">
        <f>IFERROR(INDEX($J$2:$J$9873,MATCH(1,INDEX(($P27=$F$2:$F$9873)*(0=COUNTIFS(Q27:U27,$J$2:$J$9873)),0),0)),"")</f>
        <v/>
      </c>
      <c r="W27" s="112">
        <f>IFERROR(INDEX($J$2:$J$9873,MATCH(1,INDEX(($P27=$F$2:$F$9873)*(0=COUNTIFS(Q27:V27,$J$2:$J$861)),0),0)),"")</f>
        <v/>
      </c>
      <c r="X27" s="112">
        <f>IFERROR(INDEX($J$2:$J$9873,MATCH(1,INDEX(($P27=$F$2:$F$9873)*(0=COUNTIFS(Q27:W27,$J$2:$J$9873)),0),0)),"")</f>
        <v/>
      </c>
      <c r="Y27" s="112">
        <f>IFERROR(INDEX($J$2:$J$861,MATCH(1,INDEX(($P27=$F$2:$F$861)*(0=COUNTIFS(Q27:X27,$J$2:$J$861)),0),0)),"")</f>
        <v/>
      </c>
      <c r="Z27" s="112">
        <f>IFERROR(INDEX($J$2:$J$861,MATCH(1,INDEX(($P27=$F$2:$F$861)*(0=COUNTIFS(Q27:Y27,$J$2:$J$861)),0),0)),"")</f>
        <v/>
      </c>
      <c r="AA27" s="112">
        <f>IFERROR(INDEX($J$2:$J$861,MATCH(1,INDEX(($P27=$F$2:$F$861)*(0=COUNTIFS(Q27:Z27,$J$2:$J$861)),0),0)),"")</f>
        <v/>
      </c>
      <c r="AB27" s="112">
        <f>IFERROR(INDEX($J$2:$J$861,MATCH(1,INDEX(($P27=$F$2:$F$861)*(0=COUNTIFS(Q27:AA27,$J$2:$J$861)),0),0)),"")</f>
        <v/>
      </c>
      <c r="AC27" s="112">
        <f>IFERROR(INDEX($J$2:$J$861,MATCH(1,INDEX(($P27=$F$2:$F$861)*(0=COUNTIFS(Q27:AB27,$J$2:$J$861)),0),0)),"")</f>
        <v/>
      </c>
      <c r="AD27">
        <f>Q27&amp;"-"&amp;R27&amp;"-"&amp;S27&amp;"-"&amp;T27&amp;"-"&amp;U27&amp;"-"&amp;V27&amp;"-"&amp;W27&amp;"-"&amp;X27&amp;"-"&amp;Y27&amp;"-"&amp;Z27&amp;"-"&amp;AA27&amp;"-"&amp;AB27&amp;"-"&amp;AC27</f>
        <v/>
      </c>
      <c r="AF27" s="19">
        <f>IFERROR(INDEX($I$2:$I$861,MATCH(1,INDEX(($P27=$F$2:$F$861)*(0=COUNTIFS($AF$2:$AF$2,$I$2:$I$861)),0),0)),"")</f>
        <v/>
      </c>
      <c r="AG27" s="19">
        <f>IFERROR(INDEX($I$2:$I$9873,MATCH(1,INDEX(($P27=$F$2:$F$9873)*(0=COUNTIFS(AF27,$I$2:$I$9873)),0),0)),"")</f>
        <v/>
      </c>
      <c r="AH27" s="19">
        <f>IFERROR(INDEX($I$2:$I$9873,MATCH(1,INDEX(($P27=$F$2:$F$9873)*(0=COUNTIFS(AF27:AG27,$I$2:$I$9873)),0),0)),"")</f>
        <v/>
      </c>
      <c r="AI27" s="19">
        <f>IFERROR(INDEX($I$2:$I$9873,MATCH(1,INDEX(($P27=$F$2:$F$9873)*(0=COUNTIFS(AF27:AH27,$I$2:$I$9873)),0),0)),"")</f>
        <v/>
      </c>
      <c r="AJ27" s="19">
        <f>IFERROR(INDEX($I$2:$I$9873,MATCH(1,INDEX(($P27=$F$2:$F$9873)*(0=COUNTIFS(AF27:AI27,$I$2:$I$9873)),0),0)),"")</f>
        <v/>
      </c>
      <c r="AK27" s="19">
        <f>IFERROR(INDEX($I$2:$I$9873,MATCH(1,INDEX(($P27=$F$2:$F$9873)*(0=COUNTIFS(AF27:AJ27,$I$2:$I$9873)),0),0)),"")</f>
        <v/>
      </c>
      <c r="AL27" s="19">
        <f>IFERROR(INDEX($I$2:$I$9873,MATCH(1,INDEX(($P27=$F$2:$F$9873)*(0=COUNTIFS(AF27:AK27,$I$2:$I$9873)),0),0)),"")</f>
        <v/>
      </c>
      <c r="AM27" s="19">
        <f>IFERROR(INDEX($I$2:$I$9873,MATCH(1,INDEX(($P27=$F$2:$F$9873)*(0=COUNTIFS(AF27:AL27,$I$2:$I$9873)),0),0)),"")</f>
        <v/>
      </c>
      <c r="AN27" s="19">
        <f>IFERROR(INDEX($I$2:$I$9873,MATCH(1,INDEX(($P27=$F$2:$F$9873)*(0=COUNTIFS(AF27:AM27,$I$2:$I$9873)),0),0)),"")</f>
        <v/>
      </c>
      <c r="AO27" s="19">
        <f>IFERROR(INDEX($I$2:$I$9873,MATCH(1,INDEX(($P27=$F$2:$F$9873)*(0=COUNTIFS(AF27:AN27,$I$2:$I$9873)),0),0)),"")</f>
        <v/>
      </c>
      <c r="AP27" s="19">
        <f>IFERROR(INDEX($I$2:$I$9873,MATCH(1,INDEX(($P27=$F$2:$F$9873)*(0=COUNTIFS(AF27:AO27,$I$2:$I$9873)),0),0)),"")</f>
        <v/>
      </c>
      <c r="AQ27" s="19">
        <f>IFERROR(INDEX($I$2:$I$9873,MATCH(1,INDEX(($P27=$F$2:$F$9873)*(0=COUNTIFS(AF27:AP27,$I$2:$I$9873)),0),0)),"")</f>
        <v/>
      </c>
      <c r="AR27" s="19">
        <f>IFERROR(INDEX($I$2:$I$9873,MATCH(1,INDEX(($P27=$F$2:$F$9873)*(0=COUNTIFS(AF27:AQ27,$I$2:$I$9873)),0),0)),"")</f>
        <v/>
      </c>
      <c r="AS27" s="19">
        <f>IFERROR(VLOOKUP(AF27,[2]CUS030!$A$5:$E$10000,5,0),"")</f>
        <v/>
      </c>
      <c r="AT27" s="19">
        <f>IFERROR(VLOOKUP(AG27,[2]CUS030!$A$5:$E$10000,5,0),"")</f>
        <v/>
      </c>
      <c r="AU27" s="19">
        <f>IFERROR(VLOOKUP(AH27,[2]CUS030!$A$5:$E$10000,5,0),"")</f>
        <v/>
      </c>
      <c r="AV27" s="19">
        <f>IFERROR(VLOOKUP(AI27,[2]CUS030!$A$5:$E$10000,5,0),"")</f>
        <v/>
      </c>
      <c r="AW27" s="19">
        <f>IFERROR(VLOOKUP(AJ27,[2]CUS030!$A$5:$E$10000,5,0),"")</f>
        <v/>
      </c>
      <c r="AX27" s="19">
        <f>IFERROR(VLOOKUP(AK27,[2]CUS030!$A$5:$E$10000,5,0),"")</f>
        <v/>
      </c>
      <c r="AY27" s="19">
        <f>IFERROR(VLOOKUP(AL27,[2]CUS030!$A$5:$E$10000,5,0),"")</f>
        <v/>
      </c>
      <c r="AZ27" s="19">
        <f>IFERROR(VLOOKUP(AM27,[2]CUS030!$A$5:$E$10000,5,0),"")</f>
        <v/>
      </c>
      <c r="BA27" s="19">
        <f>IFERROR(VLOOKUP(AN27,[2]CUS030!$A$5:$E$10000,5,0),"")</f>
        <v/>
      </c>
      <c r="BB27" s="19">
        <f>IFERROR(VLOOKUP(AO27,[2]CUS030!$A$5:$E$10000,5,0),"")</f>
        <v/>
      </c>
      <c r="BC27" s="19">
        <f>IFERROR(VLOOKUP(AP27,[2]CUS030!$A$5:$E$10000,5,0),"")</f>
        <v/>
      </c>
      <c r="BD27" s="19">
        <f>IFERROR(VLOOKUP(AQ27,[2]CUS030!$A$5:$E$10000,5,0),"")</f>
        <v/>
      </c>
      <c r="BE27" s="19">
        <f>IFERROR(VLOOKUP(AR27,[2]CUS030!$A$5:$E$10000,5,0),"")</f>
        <v/>
      </c>
    </row>
    <row r="28">
      <c r="F28" s="108">
        <f>[1]!Table1[[#This Row],[Production]]</f>
        <v/>
      </c>
      <c r="G28">
        <f>MID(F28,LEN(F28)-6,4)</f>
        <v/>
      </c>
      <c r="H28">
        <f>AS28&amp;"|"&amp;AT28&amp;"|"&amp;AU28&amp;"|"&amp;AV28&amp;"|"&amp;AW28&amp;"|"&amp;AX28&amp;"|"&amp;AY28&amp;"|"&amp;AZ28&amp;"|"&amp;BA28&amp;"|"&amp;BB28&amp;"|"&amp;BC28&amp;"|"&amp;BD28&amp;"|"&amp;BE28</f>
        <v/>
      </c>
      <c r="I28" s="108">
        <f>[1]!Table1[[#This Row],[Stock]]</f>
        <v/>
      </c>
      <c r="J28">
        <f>MID(LEFT(I28,LEN(I28)-3),FIND("0|0.000",LEFT(I28,LEN(I28)-3),1)+7,6)</f>
        <v/>
      </c>
      <c r="K28" s="19" t="n"/>
      <c r="L28" s="19" t="n"/>
      <c r="M28" s="19" t="n"/>
      <c r="N28" s="19" t="n"/>
      <c r="O28" s="19" t="n"/>
      <c r="P28" s="20">
        <f>End_Cal!E28</f>
        <v/>
      </c>
      <c r="Q28" s="112">
        <f>IFERROR(INDEX($J$2:$J$9873,MATCH(1,INDEX(($P28=$F$2:$F$9873)*(0=COUNTIFS($Q$2:$Q$2,$J$2:$J$9873)),0),0)),"")</f>
        <v/>
      </c>
      <c r="R28" s="112">
        <f>IFERROR(INDEX($J$2:$J$9873,MATCH(1,INDEX(($P28=$F$2:$F$9873)*(0=COUNTIFS(Q28,$J$2:$J$9873)),0),0)),"")</f>
        <v/>
      </c>
      <c r="S28" s="112">
        <f>IFERROR(INDEX($J$2:$J$9873,MATCH(1,INDEX(($P28=$F$2:$F$9873)*(0=COUNTIFS(Q28:R28,$J$2:$J$9873)),0),0)),"")</f>
        <v/>
      </c>
      <c r="T28" s="112">
        <f>IFERROR(INDEX($J$2:$J$9873,MATCH(1,INDEX(($P28=$F$2:$F$9873)*(0=COUNTIFS(Q28:S28,$J$2:$J$9873)),0),0)),"")</f>
        <v/>
      </c>
      <c r="U28" s="112">
        <f>IFERROR(INDEX($J$2:$J$9873,MATCH(1,INDEX(($P28=$F$2:$F$9873)*(0=COUNTIFS(Q28:T28,$J$2:$J$9873)),0),0)),"")</f>
        <v/>
      </c>
      <c r="V28" s="112">
        <f>IFERROR(INDEX($J$2:$J$9873,MATCH(1,INDEX(($P28=$F$2:$F$9873)*(0=COUNTIFS(Q28:U28,$J$2:$J$9873)),0),0)),"")</f>
        <v/>
      </c>
      <c r="W28" s="112">
        <f>IFERROR(INDEX($J$2:$J$9873,MATCH(1,INDEX(($P28=$F$2:$F$9873)*(0=COUNTIFS(Q28:V28,$J$2:$J$861)),0),0)),"")</f>
        <v/>
      </c>
      <c r="X28" s="112">
        <f>IFERROR(INDEX($J$2:$J$9873,MATCH(1,INDEX(($P28=$F$2:$F$9873)*(0=COUNTIFS(Q28:W28,$J$2:$J$9873)),0),0)),"")</f>
        <v/>
      </c>
      <c r="Y28" s="112">
        <f>IFERROR(INDEX($J$2:$J$861,MATCH(1,INDEX(($P28=$F$2:$F$861)*(0=COUNTIFS(Q28:X28,$J$2:$J$861)),0),0)),"")</f>
        <v/>
      </c>
      <c r="Z28" s="112">
        <f>IFERROR(INDEX($J$2:$J$861,MATCH(1,INDEX(($P28=$F$2:$F$861)*(0=COUNTIFS(Q28:Y28,$J$2:$J$861)),0),0)),"")</f>
        <v/>
      </c>
      <c r="AA28" s="112">
        <f>IFERROR(INDEX($J$2:$J$861,MATCH(1,INDEX(($P28=$F$2:$F$861)*(0=COUNTIFS(Q28:Z28,$J$2:$J$861)),0),0)),"")</f>
        <v/>
      </c>
      <c r="AB28" s="112">
        <f>IFERROR(INDEX($J$2:$J$861,MATCH(1,INDEX(($P28=$F$2:$F$861)*(0=COUNTIFS(Q28:AA28,$J$2:$J$861)),0),0)),"")</f>
        <v/>
      </c>
      <c r="AC28" s="112">
        <f>IFERROR(INDEX($J$2:$J$861,MATCH(1,INDEX(($P28=$F$2:$F$861)*(0=COUNTIFS(Q28:AB28,$J$2:$J$861)),0),0)),"")</f>
        <v/>
      </c>
      <c r="AD28">
        <f>Q28&amp;"-"&amp;R28&amp;"-"&amp;S28&amp;"-"&amp;T28&amp;"-"&amp;U28&amp;"-"&amp;V28&amp;"-"&amp;W28&amp;"-"&amp;X28&amp;"-"&amp;Y28&amp;"-"&amp;Z28&amp;"-"&amp;AA28&amp;"-"&amp;AB28&amp;"-"&amp;AC28</f>
        <v/>
      </c>
      <c r="AF28" s="19">
        <f>IFERROR(INDEX($I$2:$I$861,MATCH(1,INDEX(($P28=$F$2:$F$861)*(0=COUNTIFS($AF$2:$AF$2,$I$2:$I$861)),0),0)),"")</f>
        <v/>
      </c>
      <c r="AG28" s="19">
        <f>IFERROR(INDEX($I$2:$I$9873,MATCH(1,INDEX(($P28=$F$2:$F$9873)*(0=COUNTIFS(AF28,$I$2:$I$9873)),0),0)),"")</f>
        <v/>
      </c>
      <c r="AH28" s="19">
        <f>IFERROR(INDEX($I$2:$I$9873,MATCH(1,INDEX(($P28=$F$2:$F$9873)*(0=COUNTIFS(AF28:AG28,$I$2:$I$9873)),0),0)),"")</f>
        <v/>
      </c>
      <c r="AI28" s="19">
        <f>IFERROR(INDEX($I$2:$I$9873,MATCH(1,INDEX(($P28=$F$2:$F$9873)*(0=COUNTIFS(AF28:AH28,$I$2:$I$9873)),0),0)),"")</f>
        <v/>
      </c>
      <c r="AJ28" s="19">
        <f>IFERROR(INDEX($I$2:$I$9873,MATCH(1,INDEX(($P28=$F$2:$F$9873)*(0=COUNTIFS(AF28:AI28,$I$2:$I$9873)),0),0)),"")</f>
        <v/>
      </c>
      <c r="AK28" s="19">
        <f>IFERROR(INDEX($I$2:$I$9873,MATCH(1,INDEX(($P28=$F$2:$F$9873)*(0=COUNTIFS(AF28:AJ28,$I$2:$I$9873)),0),0)),"")</f>
        <v/>
      </c>
      <c r="AL28" s="19">
        <f>IFERROR(INDEX($I$2:$I$9873,MATCH(1,INDEX(($P28=$F$2:$F$9873)*(0=COUNTIFS(AF28:AK28,$I$2:$I$9873)),0),0)),"")</f>
        <v/>
      </c>
      <c r="AM28" s="19">
        <f>IFERROR(INDEX($I$2:$I$9873,MATCH(1,INDEX(($P28=$F$2:$F$9873)*(0=COUNTIFS(AF28:AL28,$I$2:$I$9873)),0),0)),"")</f>
        <v/>
      </c>
      <c r="AN28" s="19">
        <f>IFERROR(INDEX($I$2:$I$9873,MATCH(1,INDEX(($P28=$F$2:$F$9873)*(0=COUNTIFS(AF28:AM28,$I$2:$I$9873)),0),0)),"")</f>
        <v/>
      </c>
      <c r="AO28" s="19">
        <f>IFERROR(INDEX($I$2:$I$9873,MATCH(1,INDEX(($P28=$F$2:$F$9873)*(0=COUNTIFS(AF28:AN28,$I$2:$I$9873)),0),0)),"")</f>
        <v/>
      </c>
      <c r="AP28" s="19">
        <f>IFERROR(INDEX($I$2:$I$9873,MATCH(1,INDEX(($P28=$F$2:$F$9873)*(0=COUNTIFS(AF28:AO28,$I$2:$I$9873)),0),0)),"")</f>
        <v/>
      </c>
      <c r="AQ28" s="19">
        <f>IFERROR(INDEX($I$2:$I$9873,MATCH(1,INDEX(($P28=$F$2:$F$9873)*(0=COUNTIFS(AF28:AP28,$I$2:$I$9873)),0),0)),"")</f>
        <v/>
      </c>
      <c r="AR28" s="19">
        <f>IFERROR(INDEX($I$2:$I$9873,MATCH(1,INDEX(($P28=$F$2:$F$9873)*(0=COUNTIFS(AF28:AQ28,$I$2:$I$9873)),0),0)),"")</f>
        <v/>
      </c>
      <c r="AS28" s="19">
        <f>IFERROR(VLOOKUP(AF28,[2]CUS030!$A$5:$E$10000,5,0),"")</f>
        <v/>
      </c>
      <c r="AT28" s="19">
        <f>IFERROR(VLOOKUP(AG28,[2]CUS030!$A$5:$E$10000,5,0),"")</f>
        <v/>
      </c>
      <c r="AU28" s="19">
        <f>IFERROR(VLOOKUP(AH28,[2]CUS030!$A$5:$E$10000,5,0),"")</f>
        <v/>
      </c>
      <c r="AV28" s="19">
        <f>IFERROR(VLOOKUP(AI28,[2]CUS030!$A$5:$E$10000,5,0),"")</f>
        <v/>
      </c>
      <c r="AW28" s="19">
        <f>IFERROR(VLOOKUP(AJ28,[2]CUS030!$A$5:$E$10000,5,0),"")</f>
        <v/>
      </c>
      <c r="AX28" s="19">
        <f>IFERROR(VLOOKUP(AK28,[2]CUS030!$A$5:$E$10000,5,0),"")</f>
        <v/>
      </c>
      <c r="AY28" s="19">
        <f>IFERROR(VLOOKUP(AL28,[2]CUS030!$A$5:$E$10000,5,0),"")</f>
        <v/>
      </c>
      <c r="AZ28" s="19">
        <f>IFERROR(VLOOKUP(AM28,[2]CUS030!$A$5:$E$10000,5,0),"")</f>
        <v/>
      </c>
      <c r="BA28" s="19">
        <f>IFERROR(VLOOKUP(AN28,[2]CUS030!$A$5:$E$10000,5,0),"")</f>
        <v/>
      </c>
      <c r="BB28" s="19">
        <f>IFERROR(VLOOKUP(AO28,[2]CUS030!$A$5:$E$10000,5,0),"")</f>
        <v/>
      </c>
      <c r="BC28" s="19">
        <f>IFERROR(VLOOKUP(AP28,[2]CUS030!$A$5:$E$10000,5,0),"")</f>
        <v/>
      </c>
      <c r="BD28" s="19">
        <f>IFERROR(VLOOKUP(AQ28,[2]CUS030!$A$5:$E$10000,5,0),"")</f>
        <v/>
      </c>
      <c r="BE28" s="19">
        <f>IFERROR(VLOOKUP(AR28,[2]CUS030!$A$5:$E$10000,5,0),"")</f>
        <v/>
      </c>
    </row>
    <row r="29">
      <c r="F29" s="108">
        <f>[1]!Table1[[#This Row],[Production]]</f>
        <v/>
      </c>
      <c r="G29">
        <f>MID(F29,LEN(F29)-6,4)</f>
        <v/>
      </c>
      <c r="H29">
        <f>AS29&amp;"|"&amp;AT29&amp;"|"&amp;AU29&amp;"|"&amp;AV29&amp;"|"&amp;AW29&amp;"|"&amp;AX29&amp;"|"&amp;AY29&amp;"|"&amp;AZ29&amp;"|"&amp;BA29&amp;"|"&amp;BB29&amp;"|"&amp;BC29&amp;"|"&amp;BD29&amp;"|"&amp;BE29</f>
        <v/>
      </c>
      <c r="I29" s="108">
        <f>[1]!Table1[[#This Row],[Stock]]</f>
        <v/>
      </c>
      <c r="J29">
        <f>MID(LEFT(I29,LEN(I29)-3),FIND("0|0.000",LEFT(I29,LEN(I29)-3),1)+7,6)</f>
        <v/>
      </c>
      <c r="K29" s="19" t="n"/>
      <c r="L29" s="19" t="n"/>
      <c r="M29" s="19" t="n"/>
      <c r="N29" s="19" t="n"/>
      <c r="O29" s="19" t="n"/>
      <c r="P29" s="20">
        <f>End_Cal!E29</f>
        <v/>
      </c>
      <c r="Q29" s="112">
        <f>IFERROR(INDEX($J$2:$J$9873,MATCH(1,INDEX(($P29=$F$2:$F$9873)*(0=COUNTIFS($Q$2:$Q$2,$J$2:$J$9873)),0),0)),"")</f>
        <v/>
      </c>
      <c r="R29" s="112">
        <f>IFERROR(INDEX($J$2:$J$9873,MATCH(1,INDEX(($P29=$F$2:$F$9873)*(0=COUNTIFS(Q29,$J$2:$J$9873)),0),0)),"")</f>
        <v/>
      </c>
      <c r="S29" s="112">
        <f>IFERROR(INDEX($J$2:$J$9873,MATCH(1,INDEX(($P29=$F$2:$F$9873)*(0=COUNTIFS(Q29:R29,$J$2:$J$9873)),0),0)),"")</f>
        <v/>
      </c>
      <c r="T29" s="112">
        <f>IFERROR(INDEX($J$2:$J$9873,MATCH(1,INDEX(($P29=$F$2:$F$9873)*(0=COUNTIFS(Q29:S29,$J$2:$J$9873)),0),0)),"")</f>
        <v/>
      </c>
      <c r="U29" s="112">
        <f>IFERROR(INDEX($J$2:$J$9873,MATCH(1,INDEX(($P29=$F$2:$F$9873)*(0=COUNTIFS(Q29:T29,$J$2:$J$9873)),0),0)),"")</f>
        <v/>
      </c>
      <c r="V29" s="112">
        <f>IFERROR(INDEX($J$2:$J$9873,MATCH(1,INDEX(($P29=$F$2:$F$9873)*(0=COUNTIFS(Q29:U29,$J$2:$J$9873)),0),0)),"")</f>
        <v/>
      </c>
      <c r="W29" s="112">
        <f>IFERROR(INDEX($J$2:$J$9873,MATCH(1,INDEX(($P29=$F$2:$F$9873)*(0=COUNTIFS(Q29:V29,$J$2:$J$861)),0),0)),"")</f>
        <v/>
      </c>
      <c r="X29" s="112">
        <f>IFERROR(INDEX($J$2:$J$9873,MATCH(1,INDEX(($P29=$F$2:$F$9873)*(0=COUNTIFS(Q29:W29,$J$2:$J$9873)),0),0)),"")</f>
        <v/>
      </c>
      <c r="Y29" s="112">
        <f>IFERROR(INDEX($J$2:$J$861,MATCH(1,INDEX(($P29=$F$2:$F$861)*(0=COUNTIFS(Q29:X29,$J$2:$J$861)),0),0)),"")</f>
        <v/>
      </c>
      <c r="Z29" s="112">
        <f>IFERROR(INDEX($J$2:$J$861,MATCH(1,INDEX(($P29=$F$2:$F$861)*(0=COUNTIFS(Q29:Y29,$J$2:$J$861)),0),0)),"")</f>
        <v/>
      </c>
      <c r="AA29" s="112">
        <f>IFERROR(INDEX($J$2:$J$861,MATCH(1,INDEX(($P29=$F$2:$F$861)*(0=COUNTIFS(Q29:Z29,$J$2:$J$861)),0),0)),"")</f>
        <v/>
      </c>
      <c r="AB29" s="112">
        <f>IFERROR(INDEX($J$2:$J$861,MATCH(1,INDEX(($P29=$F$2:$F$861)*(0=COUNTIFS(Q29:AA29,$J$2:$J$861)),0),0)),"")</f>
        <v/>
      </c>
      <c r="AC29" s="112">
        <f>IFERROR(INDEX($J$2:$J$861,MATCH(1,INDEX(($P29=$F$2:$F$861)*(0=COUNTIFS(Q29:AB29,$J$2:$J$861)),0),0)),"")</f>
        <v/>
      </c>
      <c r="AD29">
        <f>Q29&amp;"-"&amp;R29&amp;"-"&amp;S29&amp;"-"&amp;T29&amp;"-"&amp;U29&amp;"-"&amp;V29&amp;"-"&amp;W29&amp;"-"&amp;X29&amp;"-"&amp;Y29&amp;"-"&amp;Z29&amp;"-"&amp;AA29&amp;"-"&amp;AB29&amp;"-"&amp;AC29</f>
        <v/>
      </c>
      <c r="AF29" s="19">
        <f>IFERROR(INDEX($I$2:$I$861,MATCH(1,INDEX(($P29=$F$2:$F$861)*(0=COUNTIFS($AF$2:$AF$2,$I$2:$I$861)),0),0)),"")</f>
        <v/>
      </c>
      <c r="AG29" s="19">
        <f>IFERROR(INDEX($I$2:$I$9873,MATCH(1,INDEX(($P29=$F$2:$F$9873)*(0=COUNTIFS(AF29,$I$2:$I$9873)),0),0)),"")</f>
        <v/>
      </c>
      <c r="AH29" s="19">
        <f>IFERROR(INDEX($I$2:$I$9873,MATCH(1,INDEX(($P29=$F$2:$F$9873)*(0=COUNTIFS(AF29:AG29,$I$2:$I$9873)),0),0)),"")</f>
        <v/>
      </c>
      <c r="AI29" s="19">
        <f>IFERROR(INDEX($I$2:$I$9873,MATCH(1,INDEX(($P29=$F$2:$F$9873)*(0=COUNTIFS(AF29:AH29,$I$2:$I$9873)),0),0)),"")</f>
        <v/>
      </c>
      <c r="AJ29" s="19">
        <f>IFERROR(INDEX($I$2:$I$9873,MATCH(1,INDEX(($P29=$F$2:$F$9873)*(0=COUNTIFS(AF29:AI29,$I$2:$I$9873)),0),0)),"")</f>
        <v/>
      </c>
      <c r="AK29" s="19">
        <f>IFERROR(INDEX($I$2:$I$9873,MATCH(1,INDEX(($P29=$F$2:$F$9873)*(0=COUNTIFS(AF29:AJ29,$I$2:$I$9873)),0),0)),"")</f>
        <v/>
      </c>
      <c r="AL29" s="19">
        <f>IFERROR(INDEX($I$2:$I$9873,MATCH(1,INDEX(($P29=$F$2:$F$9873)*(0=COUNTIFS(AF29:AK29,$I$2:$I$9873)),0),0)),"")</f>
        <v/>
      </c>
      <c r="AM29" s="19">
        <f>IFERROR(INDEX($I$2:$I$9873,MATCH(1,INDEX(($P29=$F$2:$F$9873)*(0=COUNTIFS(AF29:AL29,$I$2:$I$9873)),0),0)),"")</f>
        <v/>
      </c>
      <c r="AN29" s="19">
        <f>IFERROR(INDEX($I$2:$I$9873,MATCH(1,INDEX(($P29=$F$2:$F$9873)*(0=COUNTIFS(AF29:AM29,$I$2:$I$9873)),0),0)),"")</f>
        <v/>
      </c>
      <c r="AO29" s="19">
        <f>IFERROR(INDEX($I$2:$I$9873,MATCH(1,INDEX(($P29=$F$2:$F$9873)*(0=COUNTIFS(AF29:AN29,$I$2:$I$9873)),0),0)),"")</f>
        <v/>
      </c>
      <c r="AP29" s="19">
        <f>IFERROR(INDEX($I$2:$I$9873,MATCH(1,INDEX(($P29=$F$2:$F$9873)*(0=COUNTIFS(AF29:AO29,$I$2:$I$9873)),0),0)),"")</f>
        <v/>
      </c>
      <c r="AQ29" s="19">
        <f>IFERROR(INDEX($I$2:$I$9873,MATCH(1,INDEX(($P29=$F$2:$F$9873)*(0=COUNTIFS(AF29:AP29,$I$2:$I$9873)),0),0)),"")</f>
        <v/>
      </c>
      <c r="AR29" s="19">
        <f>IFERROR(INDEX($I$2:$I$9873,MATCH(1,INDEX(($P29=$F$2:$F$9873)*(0=COUNTIFS(AF29:AQ29,$I$2:$I$9873)),0),0)),"")</f>
        <v/>
      </c>
      <c r="AS29" s="19">
        <f>IFERROR(VLOOKUP(AF29,[2]CUS030!$A$5:$E$10000,5,0),"")</f>
        <v/>
      </c>
      <c r="AT29" s="19">
        <f>IFERROR(VLOOKUP(AG29,[2]CUS030!$A$5:$E$10000,5,0),"")</f>
        <v/>
      </c>
      <c r="AU29" s="19">
        <f>IFERROR(VLOOKUP(AH29,[2]CUS030!$A$5:$E$10000,5,0),"")</f>
        <v/>
      </c>
      <c r="AV29" s="19">
        <f>IFERROR(VLOOKUP(AI29,[2]CUS030!$A$5:$E$10000,5,0),"")</f>
        <v/>
      </c>
      <c r="AW29" s="19">
        <f>IFERROR(VLOOKUP(AJ29,[2]CUS030!$A$5:$E$10000,5,0),"")</f>
        <v/>
      </c>
      <c r="AX29" s="19">
        <f>IFERROR(VLOOKUP(AK29,[2]CUS030!$A$5:$E$10000,5,0),"")</f>
        <v/>
      </c>
      <c r="AY29" s="19">
        <f>IFERROR(VLOOKUP(AL29,[2]CUS030!$A$5:$E$10000,5,0),"")</f>
        <v/>
      </c>
      <c r="AZ29" s="19">
        <f>IFERROR(VLOOKUP(AM29,[2]CUS030!$A$5:$E$10000,5,0),"")</f>
        <v/>
      </c>
      <c r="BA29" s="19">
        <f>IFERROR(VLOOKUP(AN29,[2]CUS030!$A$5:$E$10000,5,0),"")</f>
        <v/>
      </c>
      <c r="BB29" s="19">
        <f>IFERROR(VLOOKUP(AO29,[2]CUS030!$A$5:$E$10000,5,0),"")</f>
        <v/>
      </c>
      <c r="BC29" s="19">
        <f>IFERROR(VLOOKUP(AP29,[2]CUS030!$A$5:$E$10000,5,0),"")</f>
        <v/>
      </c>
      <c r="BD29" s="19">
        <f>IFERROR(VLOOKUP(AQ29,[2]CUS030!$A$5:$E$10000,5,0),"")</f>
        <v/>
      </c>
      <c r="BE29" s="19">
        <f>IFERROR(VLOOKUP(AR29,[2]CUS030!$A$5:$E$10000,5,0),"")</f>
        <v/>
      </c>
    </row>
    <row r="30">
      <c r="F30" s="108">
        <f>[1]!Table1[[#This Row],[Production]]</f>
        <v/>
      </c>
      <c r="G30">
        <f>MID(F30,LEN(F30)-6,4)</f>
        <v/>
      </c>
      <c r="H30">
        <f>AS30&amp;"|"&amp;AT30&amp;"|"&amp;AU30&amp;"|"&amp;AV30&amp;"|"&amp;AW30&amp;"|"&amp;AX30&amp;"|"&amp;AY30&amp;"|"&amp;AZ30&amp;"|"&amp;BA30&amp;"|"&amp;BB30&amp;"|"&amp;BC30&amp;"|"&amp;BD30&amp;"|"&amp;BE30</f>
        <v/>
      </c>
      <c r="I30" s="108">
        <f>[1]!Table1[[#This Row],[Stock]]</f>
        <v/>
      </c>
      <c r="J30">
        <f>MID(LEFT(I30,LEN(I30)-3),FIND("0|0.000",LEFT(I30,LEN(I30)-3),1)+7,6)</f>
        <v/>
      </c>
      <c r="K30" s="19" t="n"/>
      <c r="L30" s="19" t="n"/>
      <c r="M30" s="19" t="n"/>
      <c r="N30" s="19" t="n"/>
      <c r="O30" s="19" t="n"/>
      <c r="P30" s="20">
        <f>End_Cal!E30</f>
        <v/>
      </c>
      <c r="Q30" s="112">
        <f>IFERROR(INDEX($J$2:$J$9873,MATCH(1,INDEX(($P30=$F$2:$F$9873)*(0=COUNTIFS($Q$2:$Q$2,$J$2:$J$9873)),0),0)),"")</f>
        <v/>
      </c>
      <c r="R30" s="112">
        <f>IFERROR(INDEX($J$2:$J$9873,MATCH(1,INDEX(($P30=$F$2:$F$9873)*(0=COUNTIFS(Q30,$J$2:$J$9873)),0),0)),"")</f>
        <v/>
      </c>
      <c r="S30" s="112">
        <f>IFERROR(INDEX($J$2:$J$9873,MATCH(1,INDEX(($P30=$F$2:$F$9873)*(0=COUNTIFS(Q30:R30,$J$2:$J$9873)),0),0)),"")</f>
        <v/>
      </c>
      <c r="T30" s="112">
        <f>IFERROR(INDEX($J$2:$J$9873,MATCH(1,INDEX(($P30=$F$2:$F$9873)*(0=COUNTIFS(Q30:S30,$J$2:$J$9873)),0),0)),"")</f>
        <v/>
      </c>
      <c r="U30" s="112">
        <f>IFERROR(INDEX($J$2:$J$9873,MATCH(1,INDEX(($P30=$F$2:$F$9873)*(0=COUNTIFS(Q30:T30,$J$2:$J$9873)),0),0)),"")</f>
        <v/>
      </c>
      <c r="V30" s="112">
        <f>IFERROR(INDEX($J$2:$J$9873,MATCH(1,INDEX(($P30=$F$2:$F$9873)*(0=COUNTIFS(Q30:U30,$J$2:$J$9873)),0),0)),"")</f>
        <v/>
      </c>
      <c r="W30" s="112">
        <f>IFERROR(INDEX($J$2:$J$9873,MATCH(1,INDEX(($P30=$F$2:$F$9873)*(0=COUNTIFS(Q30:V30,$J$2:$J$861)),0),0)),"")</f>
        <v/>
      </c>
      <c r="X30" s="112">
        <f>IFERROR(INDEX($J$2:$J$9873,MATCH(1,INDEX(($P30=$F$2:$F$9873)*(0=COUNTIFS(Q30:W30,$J$2:$J$9873)),0),0)),"")</f>
        <v/>
      </c>
      <c r="Y30" s="112">
        <f>IFERROR(INDEX($J$2:$J$861,MATCH(1,INDEX(($P30=$F$2:$F$861)*(0=COUNTIFS(Q30:X30,$J$2:$J$861)),0),0)),"")</f>
        <v/>
      </c>
      <c r="Z30" s="112">
        <f>IFERROR(INDEX($J$2:$J$861,MATCH(1,INDEX(($P30=$F$2:$F$861)*(0=COUNTIFS(Q30:Y30,$J$2:$J$861)),0),0)),"")</f>
        <v/>
      </c>
      <c r="AA30" s="112">
        <f>IFERROR(INDEX($J$2:$J$861,MATCH(1,INDEX(($P30=$F$2:$F$861)*(0=COUNTIFS(Q30:Z30,$J$2:$J$861)),0),0)),"")</f>
        <v/>
      </c>
      <c r="AB30" s="112">
        <f>IFERROR(INDEX($J$2:$J$861,MATCH(1,INDEX(($P30=$F$2:$F$861)*(0=COUNTIFS(Q30:AA30,$J$2:$J$861)),0),0)),"")</f>
        <v/>
      </c>
      <c r="AC30" s="112">
        <f>IFERROR(INDEX($J$2:$J$861,MATCH(1,INDEX(($P30=$F$2:$F$861)*(0=COUNTIFS(Q30:AB30,$J$2:$J$861)),0),0)),"")</f>
        <v/>
      </c>
      <c r="AD30">
        <f>Q30&amp;"-"&amp;R30&amp;"-"&amp;S30&amp;"-"&amp;T30&amp;"-"&amp;U30&amp;"-"&amp;V30&amp;"-"&amp;W30&amp;"-"&amp;X30&amp;"-"&amp;Y30&amp;"-"&amp;Z30&amp;"-"&amp;AA30&amp;"-"&amp;AB30&amp;"-"&amp;AC30</f>
        <v/>
      </c>
      <c r="AF30" s="19">
        <f>IFERROR(INDEX($I$2:$I$861,MATCH(1,INDEX(($P30=$F$2:$F$861)*(0=COUNTIFS($AF$2:$AF$2,$I$2:$I$861)),0),0)),"")</f>
        <v/>
      </c>
      <c r="AG30" s="19">
        <f>IFERROR(INDEX($I$2:$I$9873,MATCH(1,INDEX(($P30=$F$2:$F$9873)*(0=COUNTIFS(AF30,$I$2:$I$9873)),0),0)),"")</f>
        <v/>
      </c>
      <c r="AH30" s="19">
        <f>IFERROR(INDEX($I$2:$I$9873,MATCH(1,INDEX(($P30=$F$2:$F$9873)*(0=COUNTIFS(AF30:AG30,$I$2:$I$9873)),0),0)),"")</f>
        <v/>
      </c>
      <c r="AI30" s="19">
        <f>IFERROR(INDEX($I$2:$I$9873,MATCH(1,INDEX(($P30=$F$2:$F$9873)*(0=COUNTIFS(AF30:AH30,$I$2:$I$9873)),0),0)),"")</f>
        <v/>
      </c>
      <c r="AJ30" s="19">
        <f>IFERROR(INDEX($I$2:$I$9873,MATCH(1,INDEX(($P30=$F$2:$F$9873)*(0=COUNTIFS(AF30:AI30,$I$2:$I$9873)),0),0)),"")</f>
        <v/>
      </c>
      <c r="AK30" s="19">
        <f>IFERROR(INDEX($I$2:$I$9873,MATCH(1,INDEX(($P30=$F$2:$F$9873)*(0=COUNTIFS(AF30:AJ30,$I$2:$I$9873)),0),0)),"")</f>
        <v/>
      </c>
      <c r="AL30" s="19">
        <f>IFERROR(INDEX($I$2:$I$9873,MATCH(1,INDEX(($P30=$F$2:$F$9873)*(0=COUNTIFS(AF30:AK30,$I$2:$I$9873)),0),0)),"")</f>
        <v/>
      </c>
      <c r="AM30" s="19">
        <f>IFERROR(INDEX($I$2:$I$9873,MATCH(1,INDEX(($P30=$F$2:$F$9873)*(0=COUNTIFS(AF30:AL30,$I$2:$I$9873)),0),0)),"")</f>
        <v/>
      </c>
      <c r="AN30" s="19">
        <f>IFERROR(INDEX($I$2:$I$9873,MATCH(1,INDEX(($P30=$F$2:$F$9873)*(0=COUNTIFS(AF30:AM30,$I$2:$I$9873)),0),0)),"")</f>
        <v/>
      </c>
      <c r="AO30" s="19">
        <f>IFERROR(INDEX($I$2:$I$9873,MATCH(1,INDEX(($P30=$F$2:$F$9873)*(0=COUNTIFS(AF30:AN30,$I$2:$I$9873)),0),0)),"")</f>
        <v/>
      </c>
      <c r="AP30" s="19">
        <f>IFERROR(INDEX($I$2:$I$9873,MATCH(1,INDEX(($P30=$F$2:$F$9873)*(0=COUNTIFS(AF30:AO30,$I$2:$I$9873)),0),0)),"")</f>
        <v/>
      </c>
      <c r="AQ30" s="19">
        <f>IFERROR(INDEX($I$2:$I$9873,MATCH(1,INDEX(($P30=$F$2:$F$9873)*(0=COUNTIFS(AF30:AP30,$I$2:$I$9873)),0),0)),"")</f>
        <v/>
      </c>
      <c r="AR30" s="19">
        <f>IFERROR(INDEX($I$2:$I$9873,MATCH(1,INDEX(($P30=$F$2:$F$9873)*(0=COUNTIFS(AF30:AQ30,$I$2:$I$9873)),0),0)),"")</f>
        <v/>
      </c>
      <c r="AS30" s="19">
        <f>IFERROR(VLOOKUP(AF30,[2]CUS030!$A$5:$E$10000,5,0),"")</f>
        <v/>
      </c>
      <c r="AT30" s="19">
        <f>IFERROR(VLOOKUP(AG30,[2]CUS030!$A$5:$E$10000,5,0),"")</f>
        <v/>
      </c>
      <c r="AU30" s="19">
        <f>IFERROR(VLOOKUP(AH30,[2]CUS030!$A$5:$E$10000,5,0),"")</f>
        <v/>
      </c>
      <c r="AV30" s="19">
        <f>IFERROR(VLOOKUP(AI30,[2]CUS030!$A$5:$E$10000,5,0),"")</f>
        <v/>
      </c>
      <c r="AW30" s="19">
        <f>IFERROR(VLOOKUP(AJ30,[2]CUS030!$A$5:$E$10000,5,0),"")</f>
        <v/>
      </c>
      <c r="AX30" s="19">
        <f>IFERROR(VLOOKUP(AK30,[2]CUS030!$A$5:$E$10000,5,0),"")</f>
        <v/>
      </c>
      <c r="AY30" s="19">
        <f>IFERROR(VLOOKUP(AL30,[2]CUS030!$A$5:$E$10000,5,0),"")</f>
        <v/>
      </c>
      <c r="AZ30" s="19">
        <f>IFERROR(VLOOKUP(AM30,[2]CUS030!$A$5:$E$10000,5,0),"")</f>
        <v/>
      </c>
      <c r="BA30" s="19">
        <f>IFERROR(VLOOKUP(AN30,[2]CUS030!$A$5:$E$10000,5,0),"")</f>
        <v/>
      </c>
      <c r="BB30" s="19">
        <f>IFERROR(VLOOKUP(AO30,[2]CUS030!$A$5:$E$10000,5,0),"")</f>
        <v/>
      </c>
      <c r="BC30" s="19">
        <f>IFERROR(VLOOKUP(AP30,[2]CUS030!$A$5:$E$10000,5,0),"")</f>
        <v/>
      </c>
      <c r="BD30" s="19">
        <f>IFERROR(VLOOKUP(AQ30,[2]CUS030!$A$5:$E$10000,5,0),"")</f>
        <v/>
      </c>
      <c r="BE30" s="19">
        <f>IFERROR(VLOOKUP(AR30,[2]CUS030!$A$5:$E$10000,5,0),"")</f>
        <v/>
      </c>
    </row>
    <row r="31">
      <c r="F31" s="108">
        <f>[1]!Table1[[#This Row],[Production]]</f>
        <v/>
      </c>
      <c r="G31">
        <f>MID(F31,LEN(F31)-6,4)</f>
        <v/>
      </c>
      <c r="H31">
        <f>AS31&amp;"|"&amp;AT31&amp;"|"&amp;AU31&amp;"|"&amp;AV31&amp;"|"&amp;AW31&amp;"|"&amp;AX31&amp;"|"&amp;AY31&amp;"|"&amp;AZ31&amp;"|"&amp;BA31&amp;"|"&amp;BB31&amp;"|"&amp;BC31&amp;"|"&amp;BD31&amp;"|"&amp;BE31</f>
        <v/>
      </c>
      <c r="I31" s="108">
        <f>[1]!Table1[[#This Row],[Stock]]</f>
        <v/>
      </c>
      <c r="J31">
        <f>MID(LEFT(I31,LEN(I31)-3),FIND("0|0.000",LEFT(I31,LEN(I31)-3),1)+7,6)</f>
        <v/>
      </c>
      <c r="K31" s="19" t="n"/>
      <c r="L31" s="19" t="n"/>
      <c r="M31" s="19" t="n"/>
      <c r="N31" s="19" t="n"/>
      <c r="O31" s="19" t="n"/>
      <c r="P31" s="20">
        <f>End_Cal!E31</f>
        <v/>
      </c>
      <c r="Q31" s="112">
        <f>IFERROR(INDEX($J$2:$J$9873,MATCH(1,INDEX(($P31=$F$2:$F$9873)*(0=COUNTIFS($Q$2:$Q$2,$J$2:$J$9873)),0),0)),"")</f>
        <v/>
      </c>
      <c r="R31" s="112">
        <f>IFERROR(INDEX($J$2:$J$9873,MATCH(1,INDEX(($P31=$F$2:$F$9873)*(0=COUNTIFS(Q31,$J$2:$J$9873)),0),0)),"")</f>
        <v/>
      </c>
      <c r="S31" s="112">
        <f>IFERROR(INDEX($J$2:$J$9873,MATCH(1,INDEX(($P31=$F$2:$F$9873)*(0=COUNTIFS(Q31:R31,$J$2:$J$9873)),0),0)),"")</f>
        <v/>
      </c>
      <c r="T31" s="112">
        <f>IFERROR(INDEX($J$2:$J$9873,MATCH(1,INDEX(($P31=$F$2:$F$9873)*(0=COUNTIFS(Q31:S31,$J$2:$J$9873)),0),0)),"")</f>
        <v/>
      </c>
      <c r="U31" s="112">
        <f>IFERROR(INDEX($J$2:$J$9873,MATCH(1,INDEX(($P31=$F$2:$F$9873)*(0=COUNTIFS(Q31:T31,$J$2:$J$9873)),0),0)),"")</f>
        <v/>
      </c>
      <c r="V31" s="112">
        <f>IFERROR(INDEX($J$2:$J$9873,MATCH(1,INDEX(($P31=$F$2:$F$9873)*(0=COUNTIFS(Q31:U31,$J$2:$J$9873)),0),0)),"")</f>
        <v/>
      </c>
      <c r="W31" s="112">
        <f>IFERROR(INDEX($J$2:$J$9873,MATCH(1,INDEX(($P31=$F$2:$F$9873)*(0=COUNTIFS(Q31:V31,$J$2:$J$861)),0),0)),"")</f>
        <v/>
      </c>
      <c r="X31" s="112">
        <f>IFERROR(INDEX($J$2:$J$9873,MATCH(1,INDEX(($P31=$F$2:$F$9873)*(0=COUNTIFS(Q31:W31,$J$2:$J$9873)),0),0)),"")</f>
        <v/>
      </c>
      <c r="Y31" s="112">
        <f>IFERROR(INDEX($J$2:$J$861,MATCH(1,INDEX(($P31=$F$2:$F$861)*(0=COUNTIFS(Q31:X31,$J$2:$J$861)),0),0)),"")</f>
        <v/>
      </c>
      <c r="Z31" s="112">
        <f>IFERROR(INDEX($J$2:$J$861,MATCH(1,INDEX(($P31=$F$2:$F$861)*(0=COUNTIFS(Q31:Y31,$J$2:$J$861)),0),0)),"")</f>
        <v/>
      </c>
      <c r="AA31" s="112">
        <f>IFERROR(INDEX($J$2:$J$861,MATCH(1,INDEX(($P31=$F$2:$F$861)*(0=COUNTIFS(Q31:Z31,$J$2:$J$861)),0),0)),"")</f>
        <v/>
      </c>
      <c r="AB31" s="112">
        <f>IFERROR(INDEX($J$2:$J$861,MATCH(1,INDEX(($P31=$F$2:$F$861)*(0=COUNTIFS(Q31:AA31,$J$2:$J$861)),0),0)),"")</f>
        <v/>
      </c>
      <c r="AC31" s="112">
        <f>IFERROR(INDEX($J$2:$J$861,MATCH(1,INDEX(($P31=$F$2:$F$861)*(0=COUNTIFS(Q31:AB31,$J$2:$J$861)),0),0)),"")</f>
        <v/>
      </c>
      <c r="AD31">
        <f>Q31&amp;"-"&amp;R31&amp;"-"&amp;S31&amp;"-"&amp;T31&amp;"-"&amp;U31&amp;"-"&amp;V31&amp;"-"&amp;W31&amp;"-"&amp;X31&amp;"-"&amp;Y31&amp;"-"&amp;Z31&amp;"-"&amp;AA31&amp;"-"&amp;AB31&amp;"-"&amp;AC31</f>
        <v/>
      </c>
      <c r="AF31" s="19">
        <f>IFERROR(INDEX($I$2:$I$861,MATCH(1,INDEX(($P31=$F$2:$F$861)*(0=COUNTIFS($AF$2:$AF$2,$I$2:$I$861)),0),0)),"")</f>
        <v/>
      </c>
      <c r="AG31" s="19">
        <f>IFERROR(INDEX($I$2:$I$9873,MATCH(1,INDEX(($P31=$F$2:$F$9873)*(0=COUNTIFS(AF31,$I$2:$I$9873)),0),0)),"")</f>
        <v/>
      </c>
      <c r="AH31" s="19">
        <f>IFERROR(INDEX($I$2:$I$9873,MATCH(1,INDEX(($P31=$F$2:$F$9873)*(0=COUNTIFS(AF31:AG31,$I$2:$I$9873)),0),0)),"")</f>
        <v/>
      </c>
      <c r="AI31" s="19">
        <f>IFERROR(INDEX($I$2:$I$9873,MATCH(1,INDEX(($P31=$F$2:$F$9873)*(0=COUNTIFS(AF31:AH31,$I$2:$I$9873)),0),0)),"")</f>
        <v/>
      </c>
      <c r="AJ31" s="19">
        <f>IFERROR(INDEX($I$2:$I$9873,MATCH(1,INDEX(($P31=$F$2:$F$9873)*(0=COUNTIFS(AF31:AI31,$I$2:$I$9873)),0),0)),"")</f>
        <v/>
      </c>
      <c r="AK31" s="19">
        <f>IFERROR(INDEX($I$2:$I$9873,MATCH(1,INDEX(($P31=$F$2:$F$9873)*(0=COUNTIFS(AF31:AJ31,$I$2:$I$9873)),0),0)),"")</f>
        <v/>
      </c>
      <c r="AL31" s="19">
        <f>IFERROR(INDEX($I$2:$I$9873,MATCH(1,INDEX(($P31=$F$2:$F$9873)*(0=COUNTIFS(AF31:AK31,$I$2:$I$9873)),0),0)),"")</f>
        <v/>
      </c>
      <c r="AM31" s="19">
        <f>IFERROR(INDEX($I$2:$I$9873,MATCH(1,INDEX(($P31=$F$2:$F$9873)*(0=COUNTIFS(AF31:AL31,$I$2:$I$9873)),0),0)),"")</f>
        <v/>
      </c>
      <c r="AN31" s="19">
        <f>IFERROR(INDEX($I$2:$I$9873,MATCH(1,INDEX(($P31=$F$2:$F$9873)*(0=COUNTIFS(AF31:AM31,$I$2:$I$9873)),0),0)),"")</f>
        <v/>
      </c>
      <c r="AO31" s="19">
        <f>IFERROR(INDEX($I$2:$I$9873,MATCH(1,INDEX(($P31=$F$2:$F$9873)*(0=COUNTIFS(AF31:AN31,$I$2:$I$9873)),0),0)),"")</f>
        <v/>
      </c>
      <c r="AP31" s="19">
        <f>IFERROR(INDEX($I$2:$I$9873,MATCH(1,INDEX(($P31=$F$2:$F$9873)*(0=COUNTIFS(AF31:AO31,$I$2:$I$9873)),0),0)),"")</f>
        <v/>
      </c>
      <c r="AQ31" s="19">
        <f>IFERROR(INDEX($I$2:$I$9873,MATCH(1,INDEX(($P31=$F$2:$F$9873)*(0=COUNTIFS(AF31:AP31,$I$2:$I$9873)),0),0)),"")</f>
        <v/>
      </c>
      <c r="AR31" s="19">
        <f>IFERROR(INDEX($I$2:$I$9873,MATCH(1,INDEX(($P31=$F$2:$F$9873)*(0=COUNTIFS(AF31:AQ31,$I$2:$I$9873)),0),0)),"")</f>
        <v/>
      </c>
      <c r="AS31" s="19">
        <f>IFERROR(VLOOKUP(AF31,[2]CUS030!$A$5:$E$10000,5,0),"")</f>
        <v/>
      </c>
      <c r="AT31" s="19">
        <f>IFERROR(VLOOKUP(AG31,[2]CUS030!$A$5:$E$10000,5,0),"")</f>
        <v/>
      </c>
      <c r="AU31" s="19">
        <f>IFERROR(VLOOKUP(AH31,[2]CUS030!$A$5:$E$10000,5,0),"")</f>
        <v/>
      </c>
      <c r="AV31" s="19">
        <f>IFERROR(VLOOKUP(AI31,[2]CUS030!$A$5:$E$10000,5,0),"")</f>
        <v/>
      </c>
      <c r="AW31" s="19">
        <f>IFERROR(VLOOKUP(AJ31,[2]CUS030!$A$5:$E$10000,5,0),"")</f>
        <v/>
      </c>
      <c r="AX31" s="19">
        <f>IFERROR(VLOOKUP(AK31,[2]CUS030!$A$5:$E$10000,5,0),"")</f>
        <v/>
      </c>
      <c r="AY31" s="19">
        <f>IFERROR(VLOOKUP(AL31,[2]CUS030!$A$5:$E$10000,5,0),"")</f>
        <v/>
      </c>
      <c r="AZ31" s="19">
        <f>IFERROR(VLOOKUP(AM31,[2]CUS030!$A$5:$E$10000,5,0),"")</f>
        <v/>
      </c>
      <c r="BA31" s="19">
        <f>IFERROR(VLOOKUP(AN31,[2]CUS030!$A$5:$E$10000,5,0),"")</f>
        <v/>
      </c>
      <c r="BB31" s="19">
        <f>IFERROR(VLOOKUP(AO31,[2]CUS030!$A$5:$E$10000,5,0),"")</f>
        <v/>
      </c>
      <c r="BC31" s="19">
        <f>IFERROR(VLOOKUP(AP31,[2]CUS030!$A$5:$E$10000,5,0),"")</f>
        <v/>
      </c>
      <c r="BD31" s="19">
        <f>IFERROR(VLOOKUP(AQ31,[2]CUS030!$A$5:$E$10000,5,0),"")</f>
        <v/>
      </c>
      <c r="BE31" s="19">
        <f>IFERROR(VLOOKUP(AR31,[2]CUS030!$A$5:$E$10000,5,0),"")</f>
        <v/>
      </c>
    </row>
    <row r="32">
      <c r="F32" s="108">
        <f>[1]!Table1[[#This Row],[Production]]</f>
        <v/>
      </c>
      <c r="G32">
        <f>MID(F32,LEN(F32)-6,4)</f>
        <v/>
      </c>
      <c r="H32">
        <f>AS32&amp;"|"&amp;AT32&amp;"|"&amp;AU32&amp;"|"&amp;AV32&amp;"|"&amp;AW32&amp;"|"&amp;AX32&amp;"|"&amp;AY32&amp;"|"&amp;AZ32&amp;"|"&amp;BA32&amp;"|"&amp;BB32&amp;"|"&amp;BC32&amp;"|"&amp;BD32&amp;"|"&amp;BE32</f>
        <v/>
      </c>
      <c r="I32" s="108">
        <f>[1]!Table1[[#This Row],[Stock]]</f>
        <v/>
      </c>
      <c r="J32">
        <f>MID(LEFT(I32,LEN(I32)-3),FIND("0|0.000",LEFT(I32,LEN(I32)-3),1)+7,6)</f>
        <v/>
      </c>
      <c r="K32" s="19" t="n"/>
      <c r="L32" s="19" t="n"/>
      <c r="M32" s="19" t="n"/>
      <c r="N32" s="19" t="n"/>
      <c r="O32" s="19" t="n"/>
      <c r="P32" s="20">
        <f>End_Cal!E32</f>
        <v/>
      </c>
      <c r="Q32" s="112">
        <f>IFERROR(INDEX($J$2:$J$9873,MATCH(1,INDEX(($P32=$F$2:$F$9873)*(0=COUNTIFS($Q$2:$Q$2,$J$2:$J$9873)),0),0)),"")</f>
        <v/>
      </c>
      <c r="R32" s="112">
        <f>IFERROR(INDEX($J$2:$J$9873,MATCH(1,INDEX(($P32=$F$2:$F$9873)*(0=COUNTIFS(Q32,$J$2:$J$9873)),0),0)),"")</f>
        <v/>
      </c>
      <c r="S32" s="112">
        <f>IFERROR(INDEX($J$2:$J$9873,MATCH(1,INDEX(($P32=$F$2:$F$9873)*(0=COUNTIFS(Q32:R32,$J$2:$J$9873)),0),0)),"")</f>
        <v/>
      </c>
      <c r="T32" s="112">
        <f>IFERROR(INDEX($J$2:$J$9873,MATCH(1,INDEX(($P32=$F$2:$F$9873)*(0=COUNTIFS(Q32:S32,$J$2:$J$9873)),0),0)),"")</f>
        <v/>
      </c>
      <c r="U32" s="112">
        <f>IFERROR(INDEX($J$2:$J$9873,MATCH(1,INDEX(($P32=$F$2:$F$9873)*(0=COUNTIFS(Q32:T32,$J$2:$J$9873)),0),0)),"")</f>
        <v/>
      </c>
      <c r="V32" s="112">
        <f>IFERROR(INDEX($J$2:$J$9873,MATCH(1,INDEX(($P32=$F$2:$F$9873)*(0=COUNTIFS(Q32:U32,$J$2:$J$9873)),0),0)),"")</f>
        <v/>
      </c>
      <c r="W32" s="112">
        <f>IFERROR(INDEX($J$2:$J$9873,MATCH(1,INDEX(($P32=$F$2:$F$9873)*(0=COUNTIFS(Q32:V32,$J$2:$J$861)),0),0)),"")</f>
        <v/>
      </c>
      <c r="X32" s="112">
        <f>IFERROR(INDEX($J$2:$J$9873,MATCH(1,INDEX(($P32=$F$2:$F$9873)*(0=COUNTIFS(Q32:W32,$J$2:$J$9873)),0),0)),"")</f>
        <v/>
      </c>
      <c r="Y32" s="112">
        <f>IFERROR(INDEX($J$2:$J$861,MATCH(1,INDEX(($P32=$F$2:$F$861)*(0=COUNTIFS(Q32:X32,$J$2:$J$861)),0),0)),"")</f>
        <v/>
      </c>
      <c r="Z32" s="112">
        <f>IFERROR(INDEX($J$2:$J$861,MATCH(1,INDEX(($P32=$F$2:$F$861)*(0=COUNTIFS(Q32:Y32,$J$2:$J$861)),0),0)),"")</f>
        <v/>
      </c>
      <c r="AA32" s="112">
        <f>IFERROR(INDEX($J$2:$J$861,MATCH(1,INDEX(($P32=$F$2:$F$861)*(0=COUNTIFS(Q32:Z32,$J$2:$J$861)),0),0)),"")</f>
        <v/>
      </c>
      <c r="AB32" s="112">
        <f>IFERROR(INDEX($J$2:$J$861,MATCH(1,INDEX(($P32=$F$2:$F$861)*(0=COUNTIFS(Q32:AA32,$J$2:$J$861)),0),0)),"")</f>
        <v/>
      </c>
      <c r="AC32" s="112">
        <f>IFERROR(INDEX($J$2:$J$861,MATCH(1,INDEX(($P32=$F$2:$F$861)*(0=COUNTIFS(Q32:AB32,$J$2:$J$861)),0),0)),"")</f>
        <v/>
      </c>
      <c r="AD32">
        <f>Q32&amp;"-"&amp;R32&amp;"-"&amp;S32&amp;"-"&amp;T32&amp;"-"&amp;U32&amp;"-"&amp;V32&amp;"-"&amp;W32&amp;"-"&amp;X32&amp;"-"&amp;Y32&amp;"-"&amp;Z32&amp;"-"&amp;AA32&amp;"-"&amp;AB32&amp;"-"&amp;AC32</f>
        <v/>
      </c>
      <c r="AF32" s="19">
        <f>IFERROR(INDEX($I$2:$I$861,MATCH(1,INDEX(($P32=$F$2:$F$861)*(0=COUNTIFS($AF$2:$AF$2,$I$2:$I$861)),0),0)),"")</f>
        <v/>
      </c>
      <c r="AG32" s="19">
        <f>IFERROR(INDEX($I$2:$I$9873,MATCH(1,INDEX(($P32=$F$2:$F$9873)*(0=COUNTIFS(AF32,$I$2:$I$9873)),0),0)),"")</f>
        <v/>
      </c>
      <c r="AH32" s="19">
        <f>IFERROR(INDEX($I$2:$I$9873,MATCH(1,INDEX(($P32=$F$2:$F$9873)*(0=COUNTIFS(AF32:AG32,$I$2:$I$9873)),0),0)),"")</f>
        <v/>
      </c>
      <c r="AI32" s="19">
        <f>IFERROR(INDEX($I$2:$I$9873,MATCH(1,INDEX(($P32=$F$2:$F$9873)*(0=COUNTIFS(AF32:AH32,$I$2:$I$9873)),0),0)),"")</f>
        <v/>
      </c>
      <c r="AJ32" s="19">
        <f>IFERROR(INDEX($I$2:$I$9873,MATCH(1,INDEX(($P32=$F$2:$F$9873)*(0=COUNTIFS(AF32:AI32,$I$2:$I$9873)),0),0)),"")</f>
        <v/>
      </c>
      <c r="AK32" s="19">
        <f>IFERROR(INDEX($I$2:$I$9873,MATCH(1,INDEX(($P32=$F$2:$F$9873)*(0=COUNTIFS(AF32:AJ32,$I$2:$I$9873)),0),0)),"")</f>
        <v/>
      </c>
      <c r="AL32" s="19">
        <f>IFERROR(INDEX($I$2:$I$9873,MATCH(1,INDEX(($P32=$F$2:$F$9873)*(0=COUNTIFS(AF32:AK32,$I$2:$I$9873)),0),0)),"")</f>
        <v/>
      </c>
      <c r="AM32" s="19">
        <f>IFERROR(INDEX($I$2:$I$9873,MATCH(1,INDEX(($P32=$F$2:$F$9873)*(0=COUNTIFS(AF32:AL32,$I$2:$I$9873)),0),0)),"")</f>
        <v/>
      </c>
      <c r="AN32" s="19">
        <f>IFERROR(INDEX($I$2:$I$9873,MATCH(1,INDEX(($P32=$F$2:$F$9873)*(0=COUNTIFS(AF32:AM32,$I$2:$I$9873)),0),0)),"")</f>
        <v/>
      </c>
      <c r="AO32" s="19">
        <f>IFERROR(INDEX($I$2:$I$9873,MATCH(1,INDEX(($P32=$F$2:$F$9873)*(0=COUNTIFS(AF32:AN32,$I$2:$I$9873)),0),0)),"")</f>
        <v/>
      </c>
      <c r="AP32" s="19">
        <f>IFERROR(INDEX($I$2:$I$9873,MATCH(1,INDEX(($P32=$F$2:$F$9873)*(0=COUNTIFS(AF32:AO32,$I$2:$I$9873)),0),0)),"")</f>
        <v/>
      </c>
      <c r="AQ32" s="19">
        <f>IFERROR(INDEX($I$2:$I$9873,MATCH(1,INDEX(($P32=$F$2:$F$9873)*(0=COUNTIFS(AF32:AP32,$I$2:$I$9873)),0),0)),"")</f>
        <v/>
      </c>
      <c r="AR32" s="19">
        <f>IFERROR(INDEX($I$2:$I$9873,MATCH(1,INDEX(($P32=$F$2:$F$9873)*(0=COUNTIFS(AF32:AQ32,$I$2:$I$9873)),0),0)),"")</f>
        <v/>
      </c>
      <c r="AS32" s="19">
        <f>IFERROR(VLOOKUP(AF32,[2]CUS030!$A$5:$E$10000,5,0),"")</f>
        <v/>
      </c>
      <c r="AT32" s="19">
        <f>IFERROR(VLOOKUP(AG32,[2]CUS030!$A$5:$E$10000,5,0),"")</f>
        <v/>
      </c>
      <c r="AU32" s="19">
        <f>IFERROR(VLOOKUP(AH32,[2]CUS030!$A$5:$E$10000,5,0),"")</f>
        <v/>
      </c>
      <c r="AV32" s="19">
        <f>IFERROR(VLOOKUP(AI32,[2]CUS030!$A$5:$E$10000,5,0),"")</f>
        <v/>
      </c>
      <c r="AW32" s="19">
        <f>IFERROR(VLOOKUP(AJ32,[2]CUS030!$A$5:$E$10000,5,0),"")</f>
        <v/>
      </c>
      <c r="AX32" s="19">
        <f>IFERROR(VLOOKUP(AK32,[2]CUS030!$A$5:$E$10000,5,0),"")</f>
        <v/>
      </c>
      <c r="AY32" s="19">
        <f>IFERROR(VLOOKUP(AL32,[2]CUS030!$A$5:$E$10000,5,0),"")</f>
        <v/>
      </c>
      <c r="AZ32" s="19">
        <f>IFERROR(VLOOKUP(AM32,[2]CUS030!$A$5:$E$10000,5,0),"")</f>
        <v/>
      </c>
      <c r="BA32" s="19">
        <f>IFERROR(VLOOKUP(AN32,[2]CUS030!$A$5:$E$10000,5,0),"")</f>
        <v/>
      </c>
      <c r="BB32" s="19">
        <f>IFERROR(VLOOKUP(AO32,[2]CUS030!$A$5:$E$10000,5,0),"")</f>
        <v/>
      </c>
      <c r="BC32" s="19">
        <f>IFERROR(VLOOKUP(AP32,[2]CUS030!$A$5:$E$10000,5,0),"")</f>
        <v/>
      </c>
      <c r="BD32" s="19">
        <f>IFERROR(VLOOKUP(AQ32,[2]CUS030!$A$5:$E$10000,5,0),"")</f>
        <v/>
      </c>
      <c r="BE32" s="19">
        <f>IFERROR(VLOOKUP(AR32,[2]CUS030!$A$5:$E$10000,5,0),"")</f>
        <v/>
      </c>
    </row>
    <row r="33">
      <c r="F33" s="108">
        <f>[1]!Table1[[#This Row],[Production]]</f>
        <v/>
      </c>
      <c r="G33">
        <f>MID(F33,LEN(F33)-6,4)</f>
        <v/>
      </c>
      <c r="H33">
        <f>AS33&amp;"|"&amp;AT33&amp;"|"&amp;AU33&amp;"|"&amp;AV33&amp;"|"&amp;AW33&amp;"|"&amp;AX33&amp;"|"&amp;AY33&amp;"|"&amp;AZ33&amp;"|"&amp;BA33&amp;"|"&amp;BB33&amp;"|"&amp;BC33&amp;"|"&amp;BD33&amp;"|"&amp;BE33</f>
        <v/>
      </c>
      <c r="I33" s="108">
        <f>[1]!Table1[[#This Row],[Stock]]</f>
        <v/>
      </c>
      <c r="J33">
        <f>MID(LEFT(I33,LEN(I33)-3),FIND("0|0.000",LEFT(I33,LEN(I33)-3),1)+7,6)</f>
        <v/>
      </c>
      <c r="K33" s="19" t="n"/>
      <c r="L33" s="19" t="n"/>
      <c r="M33" s="19" t="n"/>
      <c r="N33" s="19" t="n"/>
      <c r="O33" s="19" t="n"/>
      <c r="P33" s="20">
        <f>End_Cal!E33</f>
        <v/>
      </c>
      <c r="Q33" s="112">
        <f>IFERROR(INDEX($J$2:$J$9873,MATCH(1,INDEX(($P33=$F$2:$F$9873)*(0=COUNTIFS($Q$2:$Q$2,$J$2:$J$9873)),0),0)),"")</f>
        <v/>
      </c>
      <c r="R33" s="112">
        <f>IFERROR(INDEX($J$2:$J$9873,MATCH(1,INDEX(($P33=$F$2:$F$9873)*(0=COUNTIFS(Q33,$J$2:$J$9873)),0),0)),"")</f>
        <v/>
      </c>
      <c r="S33" s="112">
        <f>IFERROR(INDEX($J$2:$J$9873,MATCH(1,INDEX(($P33=$F$2:$F$9873)*(0=COUNTIFS(Q33:R33,$J$2:$J$9873)),0),0)),"")</f>
        <v/>
      </c>
      <c r="T33" s="112">
        <f>IFERROR(INDEX($J$2:$J$9873,MATCH(1,INDEX(($P33=$F$2:$F$9873)*(0=COUNTIFS(Q33:S33,$J$2:$J$9873)),0),0)),"")</f>
        <v/>
      </c>
      <c r="U33" s="112">
        <f>IFERROR(INDEX($J$2:$J$9873,MATCH(1,INDEX(($P33=$F$2:$F$9873)*(0=COUNTIFS(Q33:T33,$J$2:$J$9873)),0),0)),"")</f>
        <v/>
      </c>
      <c r="V33" s="112">
        <f>IFERROR(INDEX($J$2:$J$9873,MATCH(1,INDEX(($P33=$F$2:$F$9873)*(0=COUNTIFS(Q33:U33,$J$2:$J$9873)),0),0)),"")</f>
        <v/>
      </c>
      <c r="W33" s="112">
        <f>IFERROR(INDEX($J$2:$J$9873,MATCH(1,INDEX(($P33=$F$2:$F$9873)*(0=COUNTIFS(Q33:V33,$J$2:$J$861)),0),0)),"")</f>
        <v/>
      </c>
      <c r="X33" s="112">
        <f>IFERROR(INDEX($J$2:$J$9873,MATCH(1,INDEX(($P33=$F$2:$F$9873)*(0=COUNTIFS(Q33:W33,$J$2:$J$9873)),0),0)),"")</f>
        <v/>
      </c>
      <c r="Y33" s="112">
        <f>IFERROR(INDEX($J$2:$J$861,MATCH(1,INDEX(($P33=$F$2:$F$861)*(0=COUNTIFS(Q33:X33,$J$2:$J$861)),0),0)),"")</f>
        <v/>
      </c>
      <c r="Z33" s="112">
        <f>IFERROR(INDEX($J$2:$J$861,MATCH(1,INDEX(($P33=$F$2:$F$861)*(0=COUNTIFS(Q33:Y33,$J$2:$J$861)),0),0)),"")</f>
        <v/>
      </c>
      <c r="AA33" s="112">
        <f>IFERROR(INDEX($J$2:$J$861,MATCH(1,INDEX(($P33=$F$2:$F$861)*(0=COUNTIFS(Q33:Z33,$J$2:$J$861)),0),0)),"")</f>
        <v/>
      </c>
      <c r="AB33" s="112">
        <f>IFERROR(INDEX($J$2:$J$861,MATCH(1,INDEX(($P33=$F$2:$F$861)*(0=COUNTIFS(Q33:AA33,$J$2:$J$861)),0),0)),"")</f>
        <v/>
      </c>
      <c r="AC33" s="112">
        <f>IFERROR(INDEX($J$2:$J$861,MATCH(1,INDEX(($P33=$F$2:$F$861)*(0=COUNTIFS(Q33:AB33,$J$2:$J$861)),0),0)),"")</f>
        <v/>
      </c>
      <c r="AD33">
        <f>Q33&amp;"-"&amp;R33&amp;"-"&amp;S33&amp;"-"&amp;T33&amp;"-"&amp;U33&amp;"-"&amp;V33&amp;"-"&amp;W33&amp;"-"&amp;X33&amp;"-"&amp;Y33&amp;"-"&amp;Z33&amp;"-"&amp;AA33&amp;"-"&amp;AB33&amp;"-"&amp;AC33</f>
        <v/>
      </c>
      <c r="AF33" s="19">
        <f>IFERROR(INDEX($I$2:$I$861,MATCH(1,INDEX(($P33=$F$2:$F$861)*(0=COUNTIFS($AF$2:$AF$2,$I$2:$I$861)),0),0)),"")</f>
        <v/>
      </c>
      <c r="AG33" s="19">
        <f>IFERROR(INDEX($I$2:$I$9873,MATCH(1,INDEX(($P33=$F$2:$F$9873)*(0=COUNTIFS(AF33,$I$2:$I$9873)),0),0)),"")</f>
        <v/>
      </c>
      <c r="AH33" s="19">
        <f>IFERROR(INDEX($I$2:$I$9873,MATCH(1,INDEX(($P33=$F$2:$F$9873)*(0=COUNTIFS(AF33:AG33,$I$2:$I$9873)),0),0)),"")</f>
        <v/>
      </c>
      <c r="AI33" s="19">
        <f>IFERROR(INDEX($I$2:$I$9873,MATCH(1,INDEX(($P33=$F$2:$F$9873)*(0=COUNTIFS(AF33:AH33,$I$2:$I$9873)),0),0)),"")</f>
        <v/>
      </c>
      <c r="AJ33" s="19">
        <f>IFERROR(INDEX($I$2:$I$9873,MATCH(1,INDEX(($P33=$F$2:$F$9873)*(0=COUNTIFS(AF33:AI33,$I$2:$I$9873)),0),0)),"")</f>
        <v/>
      </c>
      <c r="AK33" s="19">
        <f>IFERROR(INDEX($I$2:$I$9873,MATCH(1,INDEX(($P33=$F$2:$F$9873)*(0=COUNTIFS(AF33:AJ33,$I$2:$I$9873)),0),0)),"")</f>
        <v/>
      </c>
      <c r="AL33" s="19">
        <f>IFERROR(INDEX($I$2:$I$9873,MATCH(1,INDEX(($P33=$F$2:$F$9873)*(0=COUNTIFS(AF33:AK33,$I$2:$I$9873)),0),0)),"")</f>
        <v/>
      </c>
      <c r="AM33" s="19">
        <f>IFERROR(INDEX($I$2:$I$9873,MATCH(1,INDEX(($P33=$F$2:$F$9873)*(0=COUNTIFS(AF33:AL33,$I$2:$I$9873)),0),0)),"")</f>
        <v/>
      </c>
      <c r="AN33" s="19">
        <f>IFERROR(INDEX($I$2:$I$9873,MATCH(1,INDEX(($P33=$F$2:$F$9873)*(0=COUNTIFS(AF33:AM33,$I$2:$I$9873)),0),0)),"")</f>
        <v/>
      </c>
      <c r="AO33" s="19">
        <f>IFERROR(INDEX($I$2:$I$9873,MATCH(1,INDEX(($P33=$F$2:$F$9873)*(0=COUNTIFS(AF33:AN33,$I$2:$I$9873)),0),0)),"")</f>
        <v/>
      </c>
      <c r="AP33" s="19">
        <f>IFERROR(INDEX($I$2:$I$9873,MATCH(1,INDEX(($P33=$F$2:$F$9873)*(0=COUNTIFS(AF33:AO33,$I$2:$I$9873)),0),0)),"")</f>
        <v/>
      </c>
      <c r="AQ33" s="19">
        <f>IFERROR(INDEX($I$2:$I$9873,MATCH(1,INDEX(($P33=$F$2:$F$9873)*(0=COUNTIFS(AF33:AP33,$I$2:$I$9873)),0),0)),"")</f>
        <v/>
      </c>
      <c r="AR33" s="19">
        <f>IFERROR(INDEX($I$2:$I$9873,MATCH(1,INDEX(($P33=$F$2:$F$9873)*(0=COUNTIFS(AF33:AQ33,$I$2:$I$9873)),0),0)),"")</f>
        <v/>
      </c>
      <c r="AS33" s="19">
        <f>IFERROR(VLOOKUP(AF33,[2]CUS030!$A$5:$E$10000,5,0),"")</f>
        <v/>
      </c>
      <c r="AT33" s="19">
        <f>IFERROR(VLOOKUP(AG33,[2]CUS030!$A$5:$E$10000,5,0),"")</f>
        <v/>
      </c>
      <c r="AU33" s="19">
        <f>IFERROR(VLOOKUP(AH33,[2]CUS030!$A$5:$E$10000,5,0),"")</f>
        <v/>
      </c>
      <c r="AV33" s="19">
        <f>IFERROR(VLOOKUP(AI33,[2]CUS030!$A$5:$E$10000,5,0),"")</f>
        <v/>
      </c>
      <c r="AW33" s="19">
        <f>IFERROR(VLOOKUP(AJ33,[2]CUS030!$A$5:$E$10000,5,0),"")</f>
        <v/>
      </c>
      <c r="AX33" s="19">
        <f>IFERROR(VLOOKUP(AK33,[2]CUS030!$A$5:$E$10000,5,0),"")</f>
        <v/>
      </c>
      <c r="AY33" s="19">
        <f>IFERROR(VLOOKUP(AL33,[2]CUS030!$A$5:$E$10000,5,0),"")</f>
        <v/>
      </c>
      <c r="AZ33" s="19">
        <f>IFERROR(VLOOKUP(AM33,[2]CUS030!$A$5:$E$10000,5,0),"")</f>
        <v/>
      </c>
      <c r="BA33" s="19">
        <f>IFERROR(VLOOKUP(AN33,[2]CUS030!$A$5:$E$10000,5,0),"")</f>
        <v/>
      </c>
      <c r="BB33" s="19">
        <f>IFERROR(VLOOKUP(AO33,[2]CUS030!$A$5:$E$10000,5,0),"")</f>
        <v/>
      </c>
      <c r="BC33" s="19">
        <f>IFERROR(VLOOKUP(AP33,[2]CUS030!$A$5:$E$10000,5,0),"")</f>
        <v/>
      </c>
      <c r="BD33" s="19">
        <f>IFERROR(VLOOKUP(AQ33,[2]CUS030!$A$5:$E$10000,5,0),"")</f>
        <v/>
      </c>
      <c r="BE33" s="19">
        <f>IFERROR(VLOOKUP(AR33,[2]CUS030!$A$5:$E$10000,5,0),"")</f>
        <v/>
      </c>
    </row>
    <row r="34">
      <c r="F34" s="108">
        <f>[1]!Table1[[#This Row],[Production]]</f>
        <v/>
      </c>
      <c r="G34">
        <f>MID(F34,LEN(F34)-6,4)</f>
        <v/>
      </c>
      <c r="H34">
        <f>AS34&amp;"|"&amp;AT34&amp;"|"&amp;AU34&amp;"|"&amp;AV34&amp;"|"&amp;AW34&amp;"|"&amp;AX34&amp;"|"&amp;AY34&amp;"|"&amp;AZ34&amp;"|"&amp;BA34&amp;"|"&amp;BB34&amp;"|"&amp;BC34&amp;"|"&amp;BD34&amp;"|"&amp;BE34</f>
        <v/>
      </c>
      <c r="I34" s="108">
        <f>[1]!Table1[[#This Row],[Stock]]</f>
        <v/>
      </c>
      <c r="J34">
        <f>MID(LEFT(I34,LEN(I34)-3),FIND("0|0.000",LEFT(I34,LEN(I34)-3),1)+7,6)</f>
        <v/>
      </c>
      <c r="K34" s="19" t="n"/>
      <c r="L34" s="19" t="n"/>
      <c r="M34" s="19" t="n"/>
      <c r="N34" s="19" t="n"/>
      <c r="O34" s="19" t="n"/>
      <c r="P34" s="20">
        <f>End_Cal!E34</f>
        <v/>
      </c>
      <c r="Q34" s="112">
        <f>IFERROR(INDEX($J$2:$J$9873,MATCH(1,INDEX(($P34=$F$2:$F$9873)*(0=COUNTIFS($Q$2:$Q$2,$J$2:$J$9873)),0),0)),"")</f>
        <v/>
      </c>
      <c r="R34" s="112">
        <f>IFERROR(INDEX($J$2:$J$9873,MATCH(1,INDEX(($P34=$F$2:$F$9873)*(0=COUNTIFS(Q34,$J$2:$J$9873)),0),0)),"")</f>
        <v/>
      </c>
      <c r="S34" s="112">
        <f>IFERROR(INDEX($J$2:$J$9873,MATCH(1,INDEX(($P34=$F$2:$F$9873)*(0=COUNTIFS(Q34:R34,$J$2:$J$9873)),0),0)),"")</f>
        <v/>
      </c>
      <c r="T34" s="112">
        <f>IFERROR(INDEX($J$2:$J$9873,MATCH(1,INDEX(($P34=$F$2:$F$9873)*(0=COUNTIFS(Q34:S34,$J$2:$J$9873)),0),0)),"")</f>
        <v/>
      </c>
      <c r="U34" s="112">
        <f>IFERROR(INDEX($J$2:$J$9873,MATCH(1,INDEX(($P34=$F$2:$F$9873)*(0=COUNTIFS(Q34:T34,$J$2:$J$9873)),0),0)),"")</f>
        <v/>
      </c>
      <c r="V34" s="112">
        <f>IFERROR(INDEX($J$2:$J$9873,MATCH(1,INDEX(($P34=$F$2:$F$9873)*(0=COUNTIFS(Q34:U34,$J$2:$J$9873)),0),0)),"")</f>
        <v/>
      </c>
      <c r="W34" s="112">
        <f>IFERROR(INDEX($J$2:$J$9873,MATCH(1,INDEX(($P34=$F$2:$F$9873)*(0=COUNTIFS(Q34:V34,$J$2:$J$861)),0),0)),"")</f>
        <v/>
      </c>
      <c r="X34" s="112">
        <f>IFERROR(INDEX($J$2:$J$9873,MATCH(1,INDEX(($P34=$F$2:$F$9873)*(0=COUNTIFS(Q34:W34,$J$2:$J$9873)),0),0)),"")</f>
        <v/>
      </c>
      <c r="Y34" s="112">
        <f>IFERROR(INDEX($J$2:$J$861,MATCH(1,INDEX(($P34=$F$2:$F$861)*(0=COUNTIFS(Q34:X34,$J$2:$J$861)),0),0)),"")</f>
        <v/>
      </c>
      <c r="Z34" s="112">
        <f>IFERROR(INDEX($J$2:$J$861,MATCH(1,INDEX(($P34=$F$2:$F$861)*(0=COUNTIFS(Q34:Y34,$J$2:$J$861)),0),0)),"")</f>
        <v/>
      </c>
      <c r="AA34" s="112">
        <f>IFERROR(INDEX($J$2:$J$861,MATCH(1,INDEX(($P34=$F$2:$F$861)*(0=COUNTIFS(Q34:Z34,$J$2:$J$861)),0),0)),"")</f>
        <v/>
      </c>
      <c r="AB34" s="112">
        <f>IFERROR(INDEX($J$2:$J$861,MATCH(1,INDEX(($P34=$F$2:$F$861)*(0=COUNTIFS(Q34:AA34,$J$2:$J$861)),0),0)),"")</f>
        <v/>
      </c>
      <c r="AC34" s="112">
        <f>IFERROR(INDEX($J$2:$J$861,MATCH(1,INDEX(($P34=$F$2:$F$861)*(0=COUNTIFS(Q34:AB34,$J$2:$J$861)),0),0)),"")</f>
        <v/>
      </c>
      <c r="AD34">
        <f>Q34&amp;"-"&amp;R34&amp;"-"&amp;S34&amp;"-"&amp;T34&amp;"-"&amp;U34&amp;"-"&amp;V34&amp;"-"&amp;W34&amp;"-"&amp;X34&amp;"-"&amp;Y34&amp;"-"&amp;Z34&amp;"-"&amp;AA34&amp;"-"&amp;AB34&amp;"-"&amp;AC34</f>
        <v/>
      </c>
      <c r="AF34" s="19">
        <f>IFERROR(INDEX($I$2:$I$861,MATCH(1,INDEX(($P34=$F$2:$F$861)*(0=COUNTIFS($AF$2:$AF$2,$I$2:$I$861)),0),0)),"")</f>
        <v/>
      </c>
      <c r="AG34" s="19">
        <f>IFERROR(INDEX($I$2:$I$9873,MATCH(1,INDEX(($P34=$F$2:$F$9873)*(0=COUNTIFS(AF34,$I$2:$I$9873)),0),0)),"")</f>
        <v/>
      </c>
      <c r="AH34" s="19">
        <f>IFERROR(INDEX($I$2:$I$9873,MATCH(1,INDEX(($P34=$F$2:$F$9873)*(0=COUNTIFS(AF34:AG34,$I$2:$I$9873)),0),0)),"")</f>
        <v/>
      </c>
      <c r="AI34" s="19">
        <f>IFERROR(INDEX($I$2:$I$9873,MATCH(1,INDEX(($P34=$F$2:$F$9873)*(0=COUNTIFS(AF34:AH34,$I$2:$I$9873)),0),0)),"")</f>
        <v/>
      </c>
      <c r="AJ34" s="19">
        <f>IFERROR(INDEX($I$2:$I$9873,MATCH(1,INDEX(($P34=$F$2:$F$9873)*(0=COUNTIFS(AF34:AI34,$I$2:$I$9873)),0),0)),"")</f>
        <v/>
      </c>
      <c r="AK34" s="19">
        <f>IFERROR(INDEX($I$2:$I$9873,MATCH(1,INDEX(($P34=$F$2:$F$9873)*(0=COUNTIFS(AF34:AJ34,$I$2:$I$9873)),0),0)),"")</f>
        <v/>
      </c>
      <c r="AL34" s="19">
        <f>IFERROR(INDEX($I$2:$I$9873,MATCH(1,INDEX(($P34=$F$2:$F$9873)*(0=COUNTIFS(AF34:AK34,$I$2:$I$9873)),0),0)),"")</f>
        <v/>
      </c>
      <c r="AM34" s="19">
        <f>IFERROR(INDEX($I$2:$I$9873,MATCH(1,INDEX(($P34=$F$2:$F$9873)*(0=COUNTIFS(AF34:AL34,$I$2:$I$9873)),0),0)),"")</f>
        <v/>
      </c>
      <c r="AN34" s="19">
        <f>IFERROR(INDEX($I$2:$I$9873,MATCH(1,INDEX(($P34=$F$2:$F$9873)*(0=COUNTIFS(AF34:AM34,$I$2:$I$9873)),0),0)),"")</f>
        <v/>
      </c>
      <c r="AO34" s="19">
        <f>IFERROR(INDEX($I$2:$I$9873,MATCH(1,INDEX(($P34=$F$2:$F$9873)*(0=COUNTIFS(AF34:AN34,$I$2:$I$9873)),0),0)),"")</f>
        <v/>
      </c>
      <c r="AP34" s="19">
        <f>IFERROR(INDEX($I$2:$I$9873,MATCH(1,INDEX(($P34=$F$2:$F$9873)*(0=COUNTIFS(AF34:AO34,$I$2:$I$9873)),0),0)),"")</f>
        <v/>
      </c>
      <c r="AQ34" s="19">
        <f>IFERROR(INDEX($I$2:$I$9873,MATCH(1,INDEX(($P34=$F$2:$F$9873)*(0=COUNTIFS(AF34:AP34,$I$2:$I$9873)),0),0)),"")</f>
        <v/>
      </c>
      <c r="AR34" s="19">
        <f>IFERROR(INDEX($I$2:$I$9873,MATCH(1,INDEX(($P34=$F$2:$F$9873)*(0=COUNTIFS(AF34:AQ34,$I$2:$I$9873)),0),0)),"")</f>
        <v/>
      </c>
      <c r="AS34" s="19">
        <f>IFERROR(VLOOKUP(AF34,[2]CUS030!$A$5:$E$10000,5,0),"")</f>
        <v/>
      </c>
      <c r="AT34" s="19">
        <f>IFERROR(VLOOKUP(AG34,[2]CUS030!$A$5:$E$10000,5,0),"")</f>
        <v/>
      </c>
      <c r="AU34" s="19">
        <f>IFERROR(VLOOKUP(AH34,[2]CUS030!$A$5:$E$10000,5,0),"")</f>
        <v/>
      </c>
      <c r="AV34" s="19">
        <f>IFERROR(VLOOKUP(AI34,[2]CUS030!$A$5:$E$10000,5,0),"")</f>
        <v/>
      </c>
      <c r="AW34" s="19">
        <f>IFERROR(VLOOKUP(AJ34,[2]CUS030!$A$5:$E$10000,5,0),"")</f>
        <v/>
      </c>
      <c r="AX34" s="19">
        <f>IFERROR(VLOOKUP(AK34,[2]CUS030!$A$5:$E$10000,5,0),"")</f>
        <v/>
      </c>
      <c r="AY34" s="19">
        <f>IFERROR(VLOOKUP(AL34,[2]CUS030!$A$5:$E$10000,5,0),"")</f>
        <v/>
      </c>
      <c r="AZ34" s="19">
        <f>IFERROR(VLOOKUP(AM34,[2]CUS030!$A$5:$E$10000,5,0),"")</f>
        <v/>
      </c>
      <c r="BA34" s="19">
        <f>IFERROR(VLOOKUP(AN34,[2]CUS030!$A$5:$E$10000,5,0),"")</f>
        <v/>
      </c>
      <c r="BB34" s="19">
        <f>IFERROR(VLOOKUP(AO34,[2]CUS030!$A$5:$E$10000,5,0),"")</f>
        <v/>
      </c>
      <c r="BC34" s="19">
        <f>IFERROR(VLOOKUP(AP34,[2]CUS030!$A$5:$E$10000,5,0),"")</f>
        <v/>
      </c>
      <c r="BD34" s="19">
        <f>IFERROR(VLOOKUP(AQ34,[2]CUS030!$A$5:$E$10000,5,0),"")</f>
        <v/>
      </c>
      <c r="BE34" s="19">
        <f>IFERROR(VLOOKUP(AR34,[2]CUS030!$A$5:$E$10000,5,0),"")</f>
        <v/>
      </c>
    </row>
    <row r="35">
      <c r="F35" s="108">
        <f>[1]!Table1[[#This Row],[Production]]</f>
        <v/>
      </c>
      <c r="G35">
        <f>MID(F35,LEN(F35)-6,4)</f>
        <v/>
      </c>
      <c r="H35">
        <f>AS35&amp;"|"&amp;AT35&amp;"|"&amp;AU35&amp;"|"&amp;AV35&amp;"|"&amp;AW35&amp;"|"&amp;AX35&amp;"|"&amp;AY35&amp;"|"&amp;AZ35&amp;"|"&amp;BA35&amp;"|"&amp;BB35&amp;"|"&amp;BC35&amp;"|"&amp;BD35&amp;"|"&amp;BE35</f>
        <v/>
      </c>
      <c r="I35" s="108">
        <f>[1]!Table1[[#This Row],[Stock]]</f>
        <v/>
      </c>
      <c r="J35">
        <f>MID(LEFT(I35,LEN(I35)-3),FIND("0|0.000",LEFT(I35,LEN(I35)-3),1)+7,6)</f>
        <v/>
      </c>
      <c r="K35" s="19" t="n"/>
      <c r="L35" s="19" t="n"/>
      <c r="M35" s="19" t="n"/>
      <c r="N35" s="19" t="n"/>
      <c r="O35" s="19" t="n"/>
      <c r="P35" s="20">
        <f>End_Cal!E35</f>
        <v/>
      </c>
      <c r="Q35" s="112">
        <f>IFERROR(INDEX($J$2:$J$9873,MATCH(1,INDEX(($P35=$F$2:$F$9873)*(0=COUNTIFS($Q$2:$Q$2,$J$2:$J$9873)),0),0)),"")</f>
        <v/>
      </c>
      <c r="R35" s="112">
        <f>IFERROR(INDEX($J$2:$J$9873,MATCH(1,INDEX(($P35=$F$2:$F$9873)*(0=COUNTIFS(Q35,$J$2:$J$9873)),0),0)),"")</f>
        <v/>
      </c>
      <c r="S35" s="112">
        <f>IFERROR(INDEX($J$2:$J$9873,MATCH(1,INDEX(($P35=$F$2:$F$9873)*(0=COUNTIFS(Q35:R35,$J$2:$J$9873)),0),0)),"")</f>
        <v/>
      </c>
      <c r="T35" s="112">
        <f>IFERROR(INDEX($J$2:$J$9873,MATCH(1,INDEX(($P35=$F$2:$F$9873)*(0=COUNTIFS(Q35:S35,$J$2:$J$9873)),0),0)),"")</f>
        <v/>
      </c>
      <c r="U35" s="112">
        <f>IFERROR(INDEX($J$2:$J$9873,MATCH(1,INDEX(($P35=$F$2:$F$9873)*(0=COUNTIFS(Q35:T35,$J$2:$J$9873)),0),0)),"")</f>
        <v/>
      </c>
      <c r="V35" s="112">
        <f>IFERROR(INDEX($J$2:$J$9873,MATCH(1,INDEX(($P35=$F$2:$F$9873)*(0=COUNTIFS(Q35:U35,$J$2:$J$9873)),0),0)),"")</f>
        <v/>
      </c>
      <c r="W35" s="112">
        <f>IFERROR(INDEX($J$2:$J$9873,MATCH(1,INDEX(($P35=$F$2:$F$9873)*(0=COUNTIFS(Q35:V35,$J$2:$J$861)),0),0)),"")</f>
        <v/>
      </c>
      <c r="X35" s="112">
        <f>IFERROR(INDEX($J$2:$J$9873,MATCH(1,INDEX(($P35=$F$2:$F$9873)*(0=COUNTIFS(Q35:W35,$J$2:$J$9873)),0),0)),"")</f>
        <v/>
      </c>
      <c r="Y35" s="112">
        <f>IFERROR(INDEX($J$2:$J$861,MATCH(1,INDEX(($P35=$F$2:$F$861)*(0=COUNTIFS(Q35:X35,$J$2:$J$861)),0),0)),"")</f>
        <v/>
      </c>
      <c r="Z35" s="112">
        <f>IFERROR(INDEX($J$2:$J$861,MATCH(1,INDEX(($P35=$F$2:$F$861)*(0=COUNTIFS(Q35:Y35,$J$2:$J$861)),0),0)),"")</f>
        <v/>
      </c>
      <c r="AA35" s="112">
        <f>IFERROR(INDEX($J$2:$J$861,MATCH(1,INDEX(($P35=$F$2:$F$861)*(0=COUNTIFS(Q35:Z35,$J$2:$J$861)),0),0)),"")</f>
        <v/>
      </c>
      <c r="AB35" s="112">
        <f>IFERROR(INDEX($J$2:$J$861,MATCH(1,INDEX(($P35=$F$2:$F$861)*(0=COUNTIFS(Q35:AA35,$J$2:$J$861)),0),0)),"")</f>
        <v/>
      </c>
      <c r="AC35" s="112">
        <f>IFERROR(INDEX($J$2:$J$861,MATCH(1,INDEX(($P35=$F$2:$F$861)*(0=COUNTIFS(Q35:AB35,$J$2:$J$861)),0),0)),"")</f>
        <v/>
      </c>
      <c r="AD35">
        <f>Q35&amp;"-"&amp;R35&amp;"-"&amp;S35&amp;"-"&amp;T35&amp;"-"&amp;U35&amp;"-"&amp;V35&amp;"-"&amp;W35&amp;"-"&amp;X35&amp;"-"&amp;Y35&amp;"-"&amp;Z35&amp;"-"&amp;AA35&amp;"-"&amp;AB35&amp;"-"&amp;AC35</f>
        <v/>
      </c>
      <c r="AF35" s="19">
        <f>IFERROR(INDEX($I$2:$I$861,MATCH(1,INDEX(($P35=$F$2:$F$861)*(0=COUNTIFS($AF$2:$AF$2,$I$2:$I$861)),0),0)),"")</f>
        <v/>
      </c>
      <c r="AG35" s="19">
        <f>IFERROR(INDEX($I$2:$I$9873,MATCH(1,INDEX(($P35=$F$2:$F$9873)*(0=COUNTIFS(AF35,$I$2:$I$9873)),0),0)),"")</f>
        <v/>
      </c>
      <c r="AH35" s="19">
        <f>IFERROR(INDEX($I$2:$I$9873,MATCH(1,INDEX(($P35=$F$2:$F$9873)*(0=COUNTIFS(AF35:AG35,$I$2:$I$9873)),0),0)),"")</f>
        <v/>
      </c>
      <c r="AI35" s="19">
        <f>IFERROR(INDEX($I$2:$I$9873,MATCH(1,INDEX(($P35=$F$2:$F$9873)*(0=COUNTIFS(AF35:AH35,$I$2:$I$9873)),0),0)),"")</f>
        <v/>
      </c>
      <c r="AJ35" s="19">
        <f>IFERROR(INDEX($I$2:$I$9873,MATCH(1,INDEX(($P35=$F$2:$F$9873)*(0=COUNTIFS(AF35:AI35,$I$2:$I$9873)),0),0)),"")</f>
        <v/>
      </c>
      <c r="AK35" s="19">
        <f>IFERROR(INDEX($I$2:$I$9873,MATCH(1,INDEX(($P35=$F$2:$F$9873)*(0=COUNTIFS(AF35:AJ35,$I$2:$I$9873)),0),0)),"")</f>
        <v/>
      </c>
      <c r="AL35" s="19">
        <f>IFERROR(INDEX($I$2:$I$9873,MATCH(1,INDEX(($P35=$F$2:$F$9873)*(0=COUNTIFS(AF35:AK35,$I$2:$I$9873)),0),0)),"")</f>
        <v/>
      </c>
      <c r="AM35" s="19">
        <f>IFERROR(INDEX($I$2:$I$9873,MATCH(1,INDEX(($P35=$F$2:$F$9873)*(0=COUNTIFS(AF35:AL35,$I$2:$I$9873)),0),0)),"")</f>
        <v/>
      </c>
      <c r="AN35" s="19">
        <f>IFERROR(INDEX($I$2:$I$9873,MATCH(1,INDEX(($P35=$F$2:$F$9873)*(0=COUNTIFS(AF35:AM35,$I$2:$I$9873)),0),0)),"")</f>
        <v/>
      </c>
      <c r="AO35" s="19">
        <f>IFERROR(INDEX($I$2:$I$9873,MATCH(1,INDEX(($P35=$F$2:$F$9873)*(0=COUNTIFS(AF35:AN35,$I$2:$I$9873)),0),0)),"")</f>
        <v/>
      </c>
      <c r="AP35" s="19">
        <f>IFERROR(INDEX($I$2:$I$9873,MATCH(1,INDEX(($P35=$F$2:$F$9873)*(0=COUNTIFS(AF35:AO35,$I$2:$I$9873)),0),0)),"")</f>
        <v/>
      </c>
      <c r="AQ35" s="19">
        <f>IFERROR(INDEX($I$2:$I$9873,MATCH(1,INDEX(($P35=$F$2:$F$9873)*(0=COUNTIFS(AF35:AP35,$I$2:$I$9873)),0),0)),"")</f>
        <v/>
      </c>
      <c r="AR35" s="19">
        <f>IFERROR(INDEX($I$2:$I$9873,MATCH(1,INDEX(($P35=$F$2:$F$9873)*(0=COUNTIFS(AF35:AQ35,$I$2:$I$9873)),0),0)),"")</f>
        <v/>
      </c>
      <c r="AS35" s="19">
        <f>IFERROR(VLOOKUP(AF35,[2]CUS030!$A$5:$E$10000,5,0),"")</f>
        <v/>
      </c>
      <c r="AT35" s="19">
        <f>IFERROR(VLOOKUP(AG35,[2]CUS030!$A$5:$E$10000,5,0),"")</f>
        <v/>
      </c>
      <c r="AU35" s="19">
        <f>IFERROR(VLOOKUP(AH35,[2]CUS030!$A$5:$E$10000,5,0),"")</f>
        <v/>
      </c>
      <c r="AV35" s="19">
        <f>IFERROR(VLOOKUP(AI35,[2]CUS030!$A$5:$E$10000,5,0),"")</f>
        <v/>
      </c>
      <c r="AW35" s="19">
        <f>IFERROR(VLOOKUP(AJ35,[2]CUS030!$A$5:$E$10000,5,0),"")</f>
        <v/>
      </c>
      <c r="AX35" s="19">
        <f>IFERROR(VLOOKUP(AK35,[2]CUS030!$A$5:$E$10000,5,0),"")</f>
        <v/>
      </c>
      <c r="AY35" s="19">
        <f>IFERROR(VLOOKUP(AL35,[2]CUS030!$A$5:$E$10000,5,0),"")</f>
        <v/>
      </c>
      <c r="AZ35" s="19">
        <f>IFERROR(VLOOKUP(AM35,[2]CUS030!$A$5:$E$10000,5,0),"")</f>
        <v/>
      </c>
      <c r="BA35" s="19">
        <f>IFERROR(VLOOKUP(AN35,[2]CUS030!$A$5:$E$10000,5,0),"")</f>
        <v/>
      </c>
      <c r="BB35" s="19">
        <f>IFERROR(VLOOKUP(AO35,[2]CUS030!$A$5:$E$10000,5,0),"")</f>
        <v/>
      </c>
      <c r="BC35" s="19">
        <f>IFERROR(VLOOKUP(AP35,[2]CUS030!$A$5:$E$10000,5,0),"")</f>
        <v/>
      </c>
      <c r="BD35" s="19">
        <f>IFERROR(VLOOKUP(AQ35,[2]CUS030!$A$5:$E$10000,5,0),"")</f>
        <v/>
      </c>
      <c r="BE35" s="19">
        <f>IFERROR(VLOOKUP(AR35,[2]CUS030!$A$5:$E$10000,5,0),"")</f>
        <v/>
      </c>
    </row>
    <row r="36">
      <c r="F36" s="108">
        <f>[1]!Table1[[#This Row],[Production]]</f>
        <v/>
      </c>
      <c r="G36">
        <f>MID(F36,LEN(F36)-6,4)</f>
        <v/>
      </c>
      <c r="H36">
        <f>AS36&amp;"|"&amp;AT36&amp;"|"&amp;AU36&amp;"|"&amp;AV36&amp;"|"&amp;AW36&amp;"|"&amp;AX36&amp;"|"&amp;AY36&amp;"|"&amp;AZ36&amp;"|"&amp;BA36&amp;"|"&amp;BB36&amp;"|"&amp;BC36&amp;"|"&amp;BD36&amp;"|"&amp;BE36</f>
        <v/>
      </c>
      <c r="I36" s="108">
        <f>[1]!Table1[[#This Row],[Stock]]</f>
        <v/>
      </c>
      <c r="J36">
        <f>MID(LEFT(I36,LEN(I36)-3),FIND("0|0.000",LEFT(I36,LEN(I36)-3),1)+7,6)</f>
        <v/>
      </c>
      <c r="K36" s="19" t="n"/>
      <c r="L36" s="19" t="n"/>
      <c r="M36" s="19" t="n"/>
      <c r="N36" s="19" t="n"/>
      <c r="O36" s="19" t="n"/>
      <c r="P36" s="20">
        <f>End_Cal!E36</f>
        <v/>
      </c>
      <c r="Q36" s="112">
        <f>IFERROR(INDEX($J$2:$J$9873,MATCH(1,INDEX(($P36=$F$2:$F$9873)*(0=COUNTIFS($Q$2:$Q$2,$J$2:$J$9873)),0),0)),"")</f>
        <v/>
      </c>
      <c r="R36" s="112">
        <f>IFERROR(INDEX($J$2:$J$9873,MATCH(1,INDEX(($P36=$F$2:$F$9873)*(0=COUNTIFS(Q36,$J$2:$J$9873)),0),0)),"")</f>
        <v/>
      </c>
      <c r="S36" s="112">
        <f>IFERROR(INDEX($J$2:$J$9873,MATCH(1,INDEX(($P36=$F$2:$F$9873)*(0=COUNTIFS(Q36:R36,$J$2:$J$9873)),0),0)),"")</f>
        <v/>
      </c>
      <c r="T36" s="112">
        <f>IFERROR(INDEX($J$2:$J$9873,MATCH(1,INDEX(($P36=$F$2:$F$9873)*(0=COUNTIFS(Q36:S36,$J$2:$J$9873)),0),0)),"")</f>
        <v/>
      </c>
      <c r="U36" s="112">
        <f>IFERROR(INDEX($J$2:$J$9873,MATCH(1,INDEX(($P36=$F$2:$F$9873)*(0=COUNTIFS(Q36:T36,$J$2:$J$9873)),0),0)),"")</f>
        <v/>
      </c>
      <c r="V36" s="112">
        <f>IFERROR(INDEX($J$2:$J$9873,MATCH(1,INDEX(($P36=$F$2:$F$9873)*(0=COUNTIFS(Q36:U36,$J$2:$J$9873)),0),0)),"")</f>
        <v/>
      </c>
      <c r="W36" s="112">
        <f>IFERROR(INDEX($J$2:$J$9873,MATCH(1,INDEX(($P36=$F$2:$F$9873)*(0=COUNTIFS(Q36:V36,$J$2:$J$861)),0),0)),"")</f>
        <v/>
      </c>
      <c r="X36" s="112">
        <f>IFERROR(INDEX($J$2:$J$9873,MATCH(1,INDEX(($P36=$F$2:$F$9873)*(0=COUNTIFS(Q36:W36,$J$2:$J$9873)),0),0)),"")</f>
        <v/>
      </c>
      <c r="Y36" s="112">
        <f>IFERROR(INDEX($J$2:$J$861,MATCH(1,INDEX(($P36=$F$2:$F$861)*(0=COUNTIFS(Q36:X36,$J$2:$J$861)),0),0)),"")</f>
        <v/>
      </c>
      <c r="Z36" s="112">
        <f>IFERROR(INDEX($J$2:$J$861,MATCH(1,INDEX(($P36=$F$2:$F$861)*(0=COUNTIFS(Q36:Y36,$J$2:$J$861)),0),0)),"")</f>
        <v/>
      </c>
      <c r="AA36" s="112">
        <f>IFERROR(INDEX($J$2:$J$861,MATCH(1,INDEX(($P36=$F$2:$F$861)*(0=COUNTIFS(Q36:Z36,$J$2:$J$861)),0),0)),"")</f>
        <v/>
      </c>
      <c r="AB36" s="112">
        <f>IFERROR(INDEX($J$2:$J$861,MATCH(1,INDEX(($P36=$F$2:$F$861)*(0=COUNTIFS(Q36:AA36,$J$2:$J$861)),0),0)),"")</f>
        <v/>
      </c>
      <c r="AC36" s="112">
        <f>IFERROR(INDEX($J$2:$J$861,MATCH(1,INDEX(($P36=$F$2:$F$861)*(0=COUNTIFS(Q36:AB36,$J$2:$J$861)),0),0)),"")</f>
        <v/>
      </c>
      <c r="AD36">
        <f>Q36&amp;"-"&amp;R36&amp;"-"&amp;S36&amp;"-"&amp;T36&amp;"-"&amp;U36&amp;"-"&amp;V36&amp;"-"&amp;W36&amp;"-"&amp;X36&amp;"-"&amp;Y36&amp;"-"&amp;Z36&amp;"-"&amp;AA36&amp;"-"&amp;AB36&amp;"-"&amp;AC36</f>
        <v/>
      </c>
      <c r="AF36" s="19">
        <f>IFERROR(INDEX($I$2:$I$861,MATCH(1,INDEX(($P36=$F$2:$F$861)*(0=COUNTIFS($AF$2:$AF$2,$I$2:$I$861)),0),0)),"")</f>
        <v/>
      </c>
      <c r="AG36" s="19">
        <f>IFERROR(INDEX($I$2:$I$9873,MATCH(1,INDEX(($P36=$F$2:$F$9873)*(0=COUNTIFS(AF36,$I$2:$I$9873)),0),0)),"")</f>
        <v/>
      </c>
      <c r="AH36" s="19">
        <f>IFERROR(INDEX($I$2:$I$9873,MATCH(1,INDEX(($P36=$F$2:$F$9873)*(0=COUNTIFS(AF36:AG36,$I$2:$I$9873)),0),0)),"")</f>
        <v/>
      </c>
      <c r="AI36" s="19">
        <f>IFERROR(INDEX($I$2:$I$9873,MATCH(1,INDEX(($P36=$F$2:$F$9873)*(0=COUNTIFS(AF36:AH36,$I$2:$I$9873)),0),0)),"")</f>
        <v/>
      </c>
      <c r="AJ36" s="19">
        <f>IFERROR(INDEX($I$2:$I$9873,MATCH(1,INDEX(($P36=$F$2:$F$9873)*(0=COUNTIFS(AF36:AI36,$I$2:$I$9873)),0),0)),"")</f>
        <v/>
      </c>
      <c r="AK36" s="19">
        <f>IFERROR(INDEX($I$2:$I$9873,MATCH(1,INDEX(($P36=$F$2:$F$9873)*(0=COUNTIFS(AF36:AJ36,$I$2:$I$9873)),0),0)),"")</f>
        <v/>
      </c>
      <c r="AL36" s="19">
        <f>IFERROR(INDEX($I$2:$I$9873,MATCH(1,INDEX(($P36=$F$2:$F$9873)*(0=COUNTIFS(AF36:AK36,$I$2:$I$9873)),0),0)),"")</f>
        <v/>
      </c>
      <c r="AM36" s="19">
        <f>IFERROR(INDEX($I$2:$I$9873,MATCH(1,INDEX(($P36=$F$2:$F$9873)*(0=COUNTIFS(AF36:AL36,$I$2:$I$9873)),0),0)),"")</f>
        <v/>
      </c>
      <c r="AN36" s="19">
        <f>IFERROR(INDEX($I$2:$I$9873,MATCH(1,INDEX(($P36=$F$2:$F$9873)*(0=COUNTIFS(AF36:AM36,$I$2:$I$9873)),0),0)),"")</f>
        <v/>
      </c>
      <c r="AO36" s="19">
        <f>IFERROR(INDEX($I$2:$I$9873,MATCH(1,INDEX(($P36=$F$2:$F$9873)*(0=COUNTIFS(AF36:AN36,$I$2:$I$9873)),0),0)),"")</f>
        <v/>
      </c>
      <c r="AP36" s="19">
        <f>IFERROR(INDEX($I$2:$I$9873,MATCH(1,INDEX(($P36=$F$2:$F$9873)*(0=COUNTIFS(AF36:AO36,$I$2:$I$9873)),0),0)),"")</f>
        <v/>
      </c>
      <c r="AQ36" s="19">
        <f>IFERROR(INDEX($I$2:$I$9873,MATCH(1,INDEX(($P36=$F$2:$F$9873)*(0=COUNTIFS(AF36:AP36,$I$2:$I$9873)),0),0)),"")</f>
        <v/>
      </c>
      <c r="AR36" s="19">
        <f>IFERROR(INDEX($I$2:$I$9873,MATCH(1,INDEX(($P36=$F$2:$F$9873)*(0=COUNTIFS(AF36:AQ36,$I$2:$I$9873)),0),0)),"")</f>
        <v/>
      </c>
      <c r="AS36" s="19">
        <f>IFERROR(VLOOKUP(AF36,[2]CUS030!$A$5:$E$10000,5,0),"")</f>
        <v/>
      </c>
      <c r="AT36" s="19">
        <f>IFERROR(VLOOKUP(AG36,[2]CUS030!$A$5:$E$10000,5,0),"")</f>
        <v/>
      </c>
      <c r="AU36" s="19">
        <f>IFERROR(VLOOKUP(AH36,[2]CUS030!$A$5:$E$10000,5,0),"")</f>
        <v/>
      </c>
      <c r="AV36" s="19">
        <f>IFERROR(VLOOKUP(AI36,[2]CUS030!$A$5:$E$10000,5,0),"")</f>
        <v/>
      </c>
      <c r="AW36" s="19">
        <f>IFERROR(VLOOKUP(AJ36,[2]CUS030!$A$5:$E$10000,5,0),"")</f>
        <v/>
      </c>
      <c r="AX36" s="19">
        <f>IFERROR(VLOOKUP(AK36,[2]CUS030!$A$5:$E$10000,5,0),"")</f>
        <v/>
      </c>
      <c r="AY36" s="19">
        <f>IFERROR(VLOOKUP(AL36,[2]CUS030!$A$5:$E$10000,5,0),"")</f>
        <v/>
      </c>
      <c r="AZ36" s="19">
        <f>IFERROR(VLOOKUP(AM36,[2]CUS030!$A$5:$E$10000,5,0),"")</f>
        <v/>
      </c>
      <c r="BA36" s="19">
        <f>IFERROR(VLOOKUP(AN36,[2]CUS030!$A$5:$E$10000,5,0),"")</f>
        <v/>
      </c>
      <c r="BB36" s="19">
        <f>IFERROR(VLOOKUP(AO36,[2]CUS030!$A$5:$E$10000,5,0),"")</f>
        <v/>
      </c>
      <c r="BC36" s="19">
        <f>IFERROR(VLOOKUP(AP36,[2]CUS030!$A$5:$E$10000,5,0),"")</f>
        <v/>
      </c>
      <c r="BD36" s="19">
        <f>IFERROR(VLOOKUP(AQ36,[2]CUS030!$A$5:$E$10000,5,0),"")</f>
        <v/>
      </c>
      <c r="BE36" s="19">
        <f>IFERROR(VLOOKUP(AR36,[2]CUS030!$A$5:$E$10000,5,0),"")</f>
        <v/>
      </c>
    </row>
    <row r="37">
      <c r="F37" s="108">
        <f>[1]!Table1[[#This Row],[Production]]</f>
        <v/>
      </c>
      <c r="G37">
        <f>MID(F37,LEN(F37)-6,4)</f>
        <v/>
      </c>
      <c r="H37">
        <f>AS37&amp;"|"&amp;AT37&amp;"|"&amp;AU37&amp;"|"&amp;AV37&amp;"|"&amp;AW37&amp;"|"&amp;AX37&amp;"|"&amp;AY37&amp;"|"&amp;AZ37&amp;"|"&amp;BA37&amp;"|"&amp;BB37&amp;"|"&amp;BC37&amp;"|"&amp;BD37&amp;"|"&amp;BE37</f>
        <v/>
      </c>
      <c r="I37" s="108">
        <f>[1]!Table1[[#This Row],[Stock]]</f>
        <v/>
      </c>
      <c r="J37">
        <f>MID(LEFT(I37,LEN(I37)-3),FIND("0|0.000",LEFT(I37,LEN(I37)-3),1)+7,6)</f>
        <v/>
      </c>
      <c r="K37" s="19" t="n"/>
      <c r="L37" s="19" t="n"/>
      <c r="M37" s="19" t="n"/>
      <c r="N37" s="19" t="n"/>
      <c r="O37" s="19" t="n"/>
      <c r="P37" s="20">
        <f>End_Cal!E37</f>
        <v/>
      </c>
      <c r="Q37" s="112">
        <f>IFERROR(INDEX($J$2:$J$9873,MATCH(1,INDEX(($P37=$F$2:$F$9873)*(0=COUNTIFS($Q$2:$Q$2,$J$2:$J$9873)),0),0)),"")</f>
        <v/>
      </c>
      <c r="R37" s="112">
        <f>IFERROR(INDEX($J$2:$J$9873,MATCH(1,INDEX(($P37=$F$2:$F$9873)*(0=COUNTIFS(Q37,$J$2:$J$9873)),0),0)),"")</f>
        <v/>
      </c>
      <c r="S37" s="112">
        <f>IFERROR(INDEX($J$2:$J$9873,MATCH(1,INDEX(($P37=$F$2:$F$9873)*(0=COUNTIFS(Q37:R37,$J$2:$J$9873)),0),0)),"")</f>
        <v/>
      </c>
      <c r="T37" s="112">
        <f>IFERROR(INDEX($J$2:$J$9873,MATCH(1,INDEX(($P37=$F$2:$F$9873)*(0=COUNTIFS(Q37:S37,$J$2:$J$9873)),0),0)),"")</f>
        <v/>
      </c>
      <c r="U37" s="112">
        <f>IFERROR(INDEX($J$2:$J$9873,MATCH(1,INDEX(($P37=$F$2:$F$9873)*(0=COUNTIFS(Q37:T37,$J$2:$J$9873)),0),0)),"")</f>
        <v/>
      </c>
      <c r="V37" s="112">
        <f>IFERROR(INDEX($J$2:$J$9873,MATCH(1,INDEX(($P37=$F$2:$F$9873)*(0=COUNTIFS(Q37:U37,$J$2:$J$9873)),0),0)),"")</f>
        <v/>
      </c>
      <c r="W37" s="112">
        <f>IFERROR(INDEX($J$2:$J$9873,MATCH(1,INDEX(($P37=$F$2:$F$9873)*(0=COUNTIFS(Q37:V37,$J$2:$J$861)),0),0)),"")</f>
        <v/>
      </c>
      <c r="X37" s="112">
        <f>IFERROR(INDEX($J$2:$J$9873,MATCH(1,INDEX(($P37=$F$2:$F$9873)*(0=COUNTIFS(Q37:W37,$J$2:$J$9873)),0),0)),"")</f>
        <v/>
      </c>
      <c r="Y37" s="112">
        <f>IFERROR(INDEX($J$2:$J$861,MATCH(1,INDEX(($P37=$F$2:$F$861)*(0=COUNTIFS(Q37:X37,$J$2:$J$861)),0),0)),"")</f>
        <v/>
      </c>
      <c r="Z37" s="112">
        <f>IFERROR(INDEX($J$2:$J$861,MATCH(1,INDEX(($P37=$F$2:$F$861)*(0=COUNTIFS(Q37:Y37,$J$2:$J$861)),0),0)),"")</f>
        <v/>
      </c>
      <c r="AA37" s="112">
        <f>IFERROR(INDEX($J$2:$J$861,MATCH(1,INDEX(($P37=$F$2:$F$861)*(0=COUNTIFS(Q37:Z37,$J$2:$J$861)),0),0)),"")</f>
        <v/>
      </c>
      <c r="AB37" s="112">
        <f>IFERROR(INDEX($J$2:$J$861,MATCH(1,INDEX(($P37=$F$2:$F$861)*(0=COUNTIFS(Q37:AA37,$J$2:$J$861)),0),0)),"")</f>
        <v/>
      </c>
      <c r="AC37" s="112">
        <f>IFERROR(INDEX($J$2:$J$861,MATCH(1,INDEX(($P37=$F$2:$F$861)*(0=COUNTIFS(Q37:AB37,$J$2:$J$861)),0),0)),"")</f>
        <v/>
      </c>
      <c r="AD37">
        <f>Q37&amp;"-"&amp;R37&amp;"-"&amp;S37&amp;"-"&amp;T37&amp;"-"&amp;U37&amp;"-"&amp;V37&amp;"-"&amp;W37&amp;"-"&amp;X37&amp;"-"&amp;Y37&amp;"-"&amp;Z37&amp;"-"&amp;AA37&amp;"-"&amp;AB37&amp;"-"&amp;AC37</f>
        <v/>
      </c>
      <c r="AF37" s="19">
        <f>IFERROR(INDEX($I$2:$I$861,MATCH(1,INDEX(($P37=$F$2:$F$861)*(0=COUNTIFS($AF$2:$AF$2,$I$2:$I$861)),0),0)),"")</f>
        <v/>
      </c>
      <c r="AG37" s="19">
        <f>IFERROR(INDEX($I$2:$I$9873,MATCH(1,INDEX(($P37=$F$2:$F$9873)*(0=COUNTIFS(AF37,$I$2:$I$9873)),0),0)),"")</f>
        <v/>
      </c>
      <c r="AH37" s="19">
        <f>IFERROR(INDEX($I$2:$I$9873,MATCH(1,INDEX(($P37=$F$2:$F$9873)*(0=COUNTIFS(AF37:AG37,$I$2:$I$9873)),0),0)),"")</f>
        <v/>
      </c>
      <c r="AI37" s="19">
        <f>IFERROR(INDEX($I$2:$I$9873,MATCH(1,INDEX(($P37=$F$2:$F$9873)*(0=COUNTIFS(AF37:AH37,$I$2:$I$9873)),0),0)),"")</f>
        <v/>
      </c>
      <c r="AJ37" s="19">
        <f>IFERROR(INDEX($I$2:$I$9873,MATCH(1,INDEX(($P37=$F$2:$F$9873)*(0=COUNTIFS(AF37:AI37,$I$2:$I$9873)),0),0)),"")</f>
        <v/>
      </c>
      <c r="AK37" s="19">
        <f>IFERROR(INDEX($I$2:$I$9873,MATCH(1,INDEX(($P37=$F$2:$F$9873)*(0=COUNTIFS(AF37:AJ37,$I$2:$I$9873)),0),0)),"")</f>
        <v/>
      </c>
      <c r="AL37" s="19">
        <f>IFERROR(INDEX($I$2:$I$9873,MATCH(1,INDEX(($P37=$F$2:$F$9873)*(0=COUNTIFS(AF37:AK37,$I$2:$I$9873)),0),0)),"")</f>
        <v/>
      </c>
      <c r="AM37" s="19">
        <f>IFERROR(INDEX($I$2:$I$9873,MATCH(1,INDEX(($P37=$F$2:$F$9873)*(0=COUNTIFS(AF37:AL37,$I$2:$I$9873)),0),0)),"")</f>
        <v/>
      </c>
      <c r="AN37" s="19">
        <f>IFERROR(INDEX($I$2:$I$9873,MATCH(1,INDEX(($P37=$F$2:$F$9873)*(0=COUNTIFS(AF37:AM37,$I$2:$I$9873)),0),0)),"")</f>
        <v/>
      </c>
      <c r="AO37" s="19">
        <f>IFERROR(INDEX($I$2:$I$9873,MATCH(1,INDEX(($P37=$F$2:$F$9873)*(0=COUNTIFS(AF37:AN37,$I$2:$I$9873)),0),0)),"")</f>
        <v/>
      </c>
      <c r="AP37" s="19">
        <f>IFERROR(INDEX($I$2:$I$9873,MATCH(1,INDEX(($P37=$F$2:$F$9873)*(0=COUNTIFS(AF37:AO37,$I$2:$I$9873)),0),0)),"")</f>
        <v/>
      </c>
      <c r="AQ37" s="19">
        <f>IFERROR(INDEX($I$2:$I$9873,MATCH(1,INDEX(($P37=$F$2:$F$9873)*(0=COUNTIFS(AF37:AP37,$I$2:$I$9873)),0),0)),"")</f>
        <v/>
      </c>
      <c r="AR37" s="19">
        <f>IFERROR(INDEX($I$2:$I$9873,MATCH(1,INDEX(($P37=$F$2:$F$9873)*(0=COUNTIFS(AF37:AQ37,$I$2:$I$9873)),0),0)),"")</f>
        <v/>
      </c>
      <c r="AS37" s="19">
        <f>IFERROR(VLOOKUP(AF37,[2]CUS030!$A$5:$E$10000,5,0),"")</f>
        <v/>
      </c>
      <c r="AT37" s="19">
        <f>IFERROR(VLOOKUP(AG37,[2]CUS030!$A$5:$E$10000,5,0),"")</f>
        <v/>
      </c>
      <c r="AU37" s="19">
        <f>IFERROR(VLOOKUP(AH37,[2]CUS030!$A$5:$E$10000,5,0),"")</f>
        <v/>
      </c>
      <c r="AV37" s="19">
        <f>IFERROR(VLOOKUP(AI37,[2]CUS030!$A$5:$E$10000,5,0),"")</f>
        <v/>
      </c>
      <c r="AW37" s="19">
        <f>IFERROR(VLOOKUP(AJ37,[2]CUS030!$A$5:$E$10000,5,0),"")</f>
        <v/>
      </c>
      <c r="AX37" s="19">
        <f>IFERROR(VLOOKUP(AK37,[2]CUS030!$A$5:$E$10000,5,0),"")</f>
        <v/>
      </c>
      <c r="AY37" s="19">
        <f>IFERROR(VLOOKUP(AL37,[2]CUS030!$A$5:$E$10000,5,0),"")</f>
        <v/>
      </c>
      <c r="AZ37" s="19">
        <f>IFERROR(VLOOKUP(AM37,[2]CUS030!$A$5:$E$10000,5,0),"")</f>
        <v/>
      </c>
      <c r="BA37" s="19">
        <f>IFERROR(VLOOKUP(AN37,[2]CUS030!$A$5:$E$10000,5,0),"")</f>
        <v/>
      </c>
      <c r="BB37" s="19">
        <f>IFERROR(VLOOKUP(AO37,[2]CUS030!$A$5:$E$10000,5,0),"")</f>
        <v/>
      </c>
      <c r="BC37" s="19">
        <f>IFERROR(VLOOKUP(AP37,[2]CUS030!$A$5:$E$10000,5,0),"")</f>
        <v/>
      </c>
      <c r="BD37" s="19">
        <f>IFERROR(VLOOKUP(AQ37,[2]CUS030!$A$5:$E$10000,5,0),"")</f>
        <v/>
      </c>
      <c r="BE37" s="19">
        <f>IFERROR(VLOOKUP(AR37,[2]CUS030!$A$5:$E$10000,5,0),"")</f>
        <v/>
      </c>
    </row>
    <row r="38">
      <c r="F38" s="108">
        <f>[1]!Table1[[#This Row],[Production]]</f>
        <v/>
      </c>
      <c r="G38">
        <f>MID(F38,LEN(F38)-6,4)</f>
        <v/>
      </c>
      <c r="H38">
        <f>AS38&amp;"|"&amp;AT38&amp;"|"&amp;AU38&amp;"|"&amp;AV38&amp;"|"&amp;AW38&amp;"|"&amp;AX38&amp;"|"&amp;AY38&amp;"|"&amp;AZ38&amp;"|"&amp;BA38&amp;"|"&amp;BB38&amp;"|"&amp;BC38&amp;"|"&amp;BD38&amp;"|"&amp;BE38</f>
        <v/>
      </c>
      <c r="I38" s="108">
        <f>[1]!Table1[[#This Row],[Stock]]</f>
        <v/>
      </c>
      <c r="J38">
        <f>MID(LEFT(I38,LEN(I38)-3),FIND("0|0.000",LEFT(I38,LEN(I38)-3),1)+7,6)</f>
        <v/>
      </c>
      <c r="K38" s="19" t="n"/>
      <c r="L38" s="19" t="n"/>
      <c r="M38" s="19" t="n"/>
      <c r="N38" s="19" t="n"/>
      <c r="O38" s="19" t="n"/>
      <c r="P38" s="20">
        <f>End_Cal!E38</f>
        <v/>
      </c>
      <c r="Q38" s="112">
        <f>IFERROR(INDEX($J$2:$J$9873,MATCH(1,INDEX(($P38=$F$2:$F$9873)*(0=COUNTIFS($Q$2:$Q$2,$J$2:$J$9873)),0),0)),"")</f>
        <v/>
      </c>
      <c r="R38" s="112">
        <f>IFERROR(INDEX($J$2:$J$9873,MATCH(1,INDEX(($P38=$F$2:$F$9873)*(0=COUNTIFS(Q38,$J$2:$J$9873)),0),0)),"")</f>
        <v/>
      </c>
      <c r="S38" s="112">
        <f>IFERROR(INDEX($J$2:$J$9873,MATCH(1,INDEX(($P38=$F$2:$F$9873)*(0=COUNTIFS(Q38:R38,$J$2:$J$9873)),0),0)),"")</f>
        <v/>
      </c>
      <c r="T38" s="112">
        <f>IFERROR(INDEX($J$2:$J$9873,MATCH(1,INDEX(($P38=$F$2:$F$9873)*(0=COUNTIFS(Q38:S38,$J$2:$J$9873)),0),0)),"")</f>
        <v/>
      </c>
      <c r="U38" s="112">
        <f>IFERROR(INDEX($J$2:$J$9873,MATCH(1,INDEX(($P38=$F$2:$F$9873)*(0=COUNTIFS(Q38:T38,$J$2:$J$9873)),0),0)),"")</f>
        <v/>
      </c>
      <c r="V38" s="112">
        <f>IFERROR(INDEX($J$2:$J$9873,MATCH(1,INDEX(($P38=$F$2:$F$9873)*(0=COUNTIFS(Q38:U38,$J$2:$J$9873)),0),0)),"")</f>
        <v/>
      </c>
      <c r="W38" s="112">
        <f>IFERROR(INDEX($J$2:$J$9873,MATCH(1,INDEX(($P38=$F$2:$F$9873)*(0=COUNTIFS(Q38:V38,$J$2:$J$861)),0),0)),"")</f>
        <v/>
      </c>
      <c r="X38" s="112">
        <f>IFERROR(INDEX($J$2:$J$9873,MATCH(1,INDEX(($P38=$F$2:$F$9873)*(0=COUNTIFS(Q38:W38,$J$2:$J$9873)),0),0)),"")</f>
        <v/>
      </c>
      <c r="Y38" s="112">
        <f>IFERROR(INDEX($J$2:$J$861,MATCH(1,INDEX(($P38=$F$2:$F$861)*(0=COUNTIFS(Q38:X38,$J$2:$J$861)),0),0)),"")</f>
        <v/>
      </c>
      <c r="Z38" s="112">
        <f>IFERROR(INDEX($J$2:$J$861,MATCH(1,INDEX(($P38=$F$2:$F$861)*(0=COUNTIFS(Q38:Y38,$J$2:$J$861)),0),0)),"")</f>
        <v/>
      </c>
      <c r="AA38" s="112">
        <f>IFERROR(INDEX($J$2:$J$861,MATCH(1,INDEX(($P38=$F$2:$F$861)*(0=COUNTIFS(Q38:Z38,$J$2:$J$861)),0),0)),"")</f>
        <v/>
      </c>
      <c r="AB38" s="112">
        <f>IFERROR(INDEX($J$2:$J$861,MATCH(1,INDEX(($P38=$F$2:$F$861)*(0=COUNTIFS(Q38:AA38,$J$2:$J$861)),0),0)),"")</f>
        <v/>
      </c>
      <c r="AC38" s="112">
        <f>IFERROR(INDEX($J$2:$J$861,MATCH(1,INDEX(($P38=$F$2:$F$861)*(0=COUNTIFS(Q38:AB38,$J$2:$J$861)),0),0)),"")</f>
        <v/>
      </c>
      <c r="AD38">
        <f>Q38&amp;"-"&amp;R38&amp;"-"&amp;S38&amp;"-"&amp;T38&amp;"-"&amp;U38&amp;"-"&amp;V38&amp;"-"&amp;W38&amp;"-"&amp;X38&amp;"-"&amp;Y38&amp;"-"&amp;Z38&amp;"-"&amp;AA38&amp;"-"&amp;AB38&amp;"-"&amp;AC38</f>
        <v/>
      </c>
      <c r="AF38" s="19">
        <f>IFERROR(INDEX($I$2:$I$861,MATCH(1,INDEX(($P38=$F$2:$F$861)*(0=COUNTIFS($AF$2:$AF$2,$I$2:$I$861)),0),0)),"")</f>
        <v/>
      </c>
      <c r="AG38" s="19">
        <f>IFERROR(INDEX($I$2:$I$9873,MATCH(1,INDEX(($P38=$F$2:$F$9873)*(0=COUNTIFS(AF38,$I$2:$I$9873)),0),0)),"")</f>
        <v/>
      </c>
      <c r="AH38" s="19">
        <f>IFERROR(INDEX($I$2:$I$9873,MATCH(1,INDEX(($P38=$F$2:$F$9873)*(0=COUNTIFS(AF38:AG38,$I$2:$I$9873)),0),0)),"")</f>
        <v/>
      </c>
      <c r="AI38" s="19">
        <f>IFERROR(INDEX($I$2:$I$9873,MATCH(1,INDEX(($P38=$F$2:$F$9873)*(0=COUNTIFS(AF38:AH38,$I$2:$I$9873)),0),0)),"")</f>
        <v/>
      </c>
      <c r="AJ38" s="19">
        <f>IFERROR(INDEX($I$2:$I$9873,MATCH(1,INDEX(($P38=$F$2:$F$9873)*(0=COUNTIFS(AF38:AI38,$I$2:$I$9873)),0),0)),"")</f>
        <v/>
      </c>
      <c r="AK38" s="19">
        <f>IFERROR(INDEX($I$2:$I$9873,MATCH(1,INDEX(($P38=$F$2:$F$9873)*(0=COUNTIFS(AF38:AJ38,$I$2:$I$9873)),0),0)),"")</f>
        <v/>
      </c>
      <c r="AL38" s="19">
        <f>IFERROR(INDEX($I$2:$I$9873,MATCH(1,INDEX(($P38=$F$2:$F$9873)*(0=COUNTIFS(AF38:AK38,$I$2:$I$9873)),0),0)),"")</f>
        <v/>
      </c>
      <c r="AM38" s="19">
        <f>IFERROR(INDEX($I$2:$I$9873,MATCH(1,INDEX(($P38=$F$2:$F$9873)*(0=COUNTIFS(AF38:AL38,$I$2:$I$9873)),0),0)),"")</f>
        <v/>
      </c>
      <c r="AN38" s="19">
        <f>IFERROR(INDEX($I$2:$I$9873,MATCH(1,INDEX(($P38=$F$2:$F$9873)*(0=COUNTIFS(AF38:AM38,$I$2:$I$9873)),0),0)),"")</f>
        <v/>
      </c>
      <c r="AO38" s="19">
        <f>IFERROR(INDEX($I$2:$I$9873,MATCH(1,INDEX(($P38=$F$2:$F$9873)*(0=COUNTIFS(AF38:AN38,$I$2:$I$9873)),0),0)),"")</f>
        <v/>
      </c>
      <c r="AP38" s="19">
        <f>IFERROR(INDEX($I$2:$I$9873,MATCH(1,INDEX(($P38=$F$2:$F$9873)*(0=COUNTIFS(AF38:AO38,$I$2:$I$9873)),0),0)),"")</f>
        <v/>
      </c>
      <c r="AQ38" s="19">
        <f>IFERROR(INDEX($I$2:$I$9873,MATCH(1,INDEX(($P38=$F$2:$F$9873)*(0=COUNTIFS(AF38:AP38,$I$2:$I$9873)),0),0)),"")</f>
        <v/>
      </c>
      <c r="AR38" s="19">
        <f>IFERROR(INDEX($I$2:$I$9873,MATCH(1,INDEX(($P38=$F$2:$F$9873)*(0=COUNTIFS(AF38:AQ38,$I$2:$I$9873)),0),0)),"")</f>
        <v/>
      </c>
      <c r="AS38" s="19">
        <f>IFERROR(VLOOKUP(AF38,[2]CUS030!$A$5:$E$10000,5,0),"")</f>
        <v/>
      </c>
      <c r="AT38" s="19">
        <f>IFERROR(VLOOKUP(AG38,[2]CUS030!$A$5:$E$10000,5,0),"")</f>
        <v/>
      </c>
      <c r="AU38" s="19">
        <f>IFERROR(VLOOKUP(AH38,[2]CUS030!$A$5:$E$10000,5,0),"")</f>
        <v/>
      </c>
      <c r="AV38" s="19">
        <f>IFERROR(VLOOKUP(AI38,[2]CUS030!$A$5:$E$10000,5,0),"")</f>
        <v/>
      </c>
      <c r="AW38" s="19">
        <f>IFERROR(VLOOKUP(AJ38,[2]CUS030!$A$5:$E$10000,5,0),"")</f>
        <v/>
      </c>
      <c r="AX38" s="19">
        <f>IFERROR(VLOOKUP(AK38,[2]CUS030!$A$5:$E$10000,5,0),"")</f>
        <v/>
      </c>
      <c r="AY38" s="19">
        <f>IFERROR(VLOOKUP(AL38,[2]CUS030!$A$5:$E$10000,5,0),"")</f>
        <v/>
      </c>
      <c r="AZ38" s="19">
        <f>IFERROR(VLOOKUP(AM38,[2]CUS030!$A$5:$E$10000,5,0),"")</f>
        <v/>
      </c>
      <c r="BA38" s="19">
        <f>IFERROR(VLOOKUP(AN38,[2]CUS030!$A$5:$E$10000,5,0),"")</f>
        <v/>
      </c>
      <c r="BB38" s="19">
        <f>IFERROR(VLOOKUP(AO38,[2]CUS030!$A$5:$E$10000,5,0),"")</f>
        <v/>
      </c>
      <c r="BC38" s="19">
        <f>IFERROR(VLOOKUP(AP38,[2]CUS030!$A$5:$E$10000,5,0),"")</f>
        <v/>
      </c>
      <c r="BD38" s="19">
        <f>IFERROR(VLOOKUP(AQ38,[2]CUS030!$A$5:$E$10000,5,0),"")</f>
        <v/>
      </c>
      <c r="BE38" s="19">
        <f>IFERROR(VLOOKUP(AR38,[2]CUS030!$A$5:$E$10000,5,0),"")</f>
        <v/>
      </c>
    </row>
    <row r="39">
      <c r="F39" s="108">
        <f>[1]!Table1[[#This Row],[Production]]</f>
        <v/>
      </c>
      <c r="G39">
        <f>MID(F39,LEN(F39)-6,4)</f>
        <v/>
      </c>
      <c r="H39">
        <f>AS39&amp;"|"&amp;AT39&amp;"|"&amp;AU39&amp;"|"&amp;AV39&amp;"|"&amp;AW39&amp;"|"&amp;AX39&amp;"|"&amp;AY39&amp;"|"&amp;AZ39&amp;"|"&amp;BA39&amp;"|"&amp;BB39&amp;"|"&amp;BC39&amp;"|"&amp;BD39&amp;"|"&amp;BE39</f>
        <v/>
      </c>
      <c r="I39" s="108">
        <f>[1]!Table1[[#This Row],[Stock]]</f>
        <v/>
      </c>
      <c r="J39">
        <f>MID(LEFT(I39,LEN(I39)-3),FIND("0|0.000",LEFT(I39,LEN(I39)-3),1)+7,6)</f>
        <v/>
      </c>
      <c r="K39" s="19" t="n"/>
      <c r="L39" s="19" t="n"/>
      <c r="M39" s="19" t="n"/>
      <c r="N39" s="19" t="n"/>
      <c r="O39" s="19" t="n"/>
      <c r="P39" s="20">
        <f>End_Cal!E39</f>
        <v/>
      </c>
      <c r="Q39" s="112">
        <f>IFERROR(INDEX($J$2:$J$9873,MATCH(1,INDEX(($P39=$F$2:$F$9873)*(0=COUNTIFS($Q$2:$Q$2,$J$2:$J$9873)),0),0)),"")</f>
        <v/>
      </c>
      <c r="R39" s="112">
        <f>IFERROR(INDEX($J$2:$J$9873,MATCH(1,INDEX(($P39=$F$2:$F$9873)*(0=COUNTIFS(Q39,$J$2:$J$9873)),0),0)),"")</f>
        <v/>
      </c>
      <c r="S39" s="112">
        <f>IFERROR(INDEX($J$2:$J$9873,MATCH(1,INDEX(($P39=$F$2:$F$9873)*(0=COUNTIFS(Q39:R39,$J$2:$J$9873)),0),0)),"")</f>
        <v/>
      </c>
      <c r="T39" s="112">
        <f>IFERROR(INDEX($J$2:$J$9873,MATCH(1,INDEX(($P39=$F$2:$F$9873)*(0=COUNTIFS(Q39:S39,$J$2:$J$9873)),0),0)),"")</f>
        <v/>
      </c>
      <c r="U39" s="112">
        <f>IFERROR(INDEX($J$2:$J$9873,MATCH(1,INDEX(($P39=$F$2:$F$9873)*(0=COUNTIFS(Q39:T39,$J$2:$J$9873)),0),0)),"")</f>
        <v/>
      </c>
      <c r="V39" s="112">
        <f>IFERROR(INDEX($J$2:$J$9873,MATCH(1,INDEX(($P39=$F$2:$F$9873)*(0=COUNTIFS(Q39:U39,$J$2:$J$9873)),0),0)),"")</f>
        <v/>
      </c>
      <c r="W39" s="112">
        <f>IFERROR(INDEX($J$2:$J$9873,MATCH(1,INDEX(($P39=$F$2:$F$9873)*(0=COUNTIFS(Q39:V39,$J$2:$J$861)),0),0)),"")</f>
        <v/>
      </c>
      <c r="X39" s="112">
        <f>IFERROR(INDEX($J$2:$J$9873,MATCH(1,INDEX(($P39=$F$2:$F$9873)*(0=COUNTIFS(Q39:W39,$J$2:$J$9873)),0),0)),"")</f>
        <v/>
      </c>
      <c r="Y39" s="112">
        <f>IFERROR(INDEX($J$2:$J$861,MATCH(1,INDEX(($P39=$F$2:$F$861)*(0=COUNTIFS(Q39:X39,$J$2:$J$861)),0),0)),"")</f>
        <v/>
      </c>
      <c r="Z39" s="112">
        <f>IFERROR(INDEX($J$2:$J$861,MATCH(1,INDEX(($P39=$F$2:$F$861)*(0=COUNTIFS(Q39:Y39,$J$2:$J$861)),0),0)),"")</f>
        <v/>
      </c>
      <c r="AA39" s="112">
        <f>IFERROR(INDEX($J$2:$J$861,MATCH(1,INDEX(($P39=$F$2:$F$861)*(0=COUNTIFS(Q39:Z39,$J$2:$J$861)),0),0)),"")</f>
        <v/>
      </c>
      <c r="AB39" s="112">
        <f>IFERROR(INDEX($J$2:$J$861,MATCH(1,INDEX(($P39=$F$2:$F$861)*(0=COUNTIFS(Q39:AA39,$J$2:$J$861)),0),0)),"")</f>
        <v/>
      </c>
      <c r="AC39" s="112">
        <f>IFERROR(INDEX($J$2:$J$861,MATCH(1,INDEX(($P39=$F$2:$F$861)*(0=COUNTIFS(Q39:AB39,$J$2:$J$861)),0),0)),"")</f>
        <v/>
      </c>
      <c r="AD39">
        <f>Q39&amp;"-"&amp;R39&amp;"-"&amp;S39&amp;"-"&amp;T39&amp;"-"&amp;U39&amp;"-"&amp;V39&amp;"-"&amp;W39&amp;"-"&amp;X39&amp;"-"&amp;Y39&amp;"-"&amp;Z39&amp;"-"&amp;AA39&amp;"-"&amp;AB39&amp;"-"&amp;AC39</f>
        <v/>
      </c>
      <c r="AF39" s="19">
        <f>IFERROR(INDEX($I$2:$I$861,MATCH(1,INDEX(($P39=$F$2:$F$861)*(0=COUNTIFS($AF$2:$AF$2,$I$2:$I$861)),0),0)),"")</f>
        <v/>
      </c>
      <c r="AG39" s="19">
        <f>IFERROR(INDEX($I$2:$I$9873,MATCH(1,INDEX(($P39=$F$2:$F$9873)*(0=COUNTIFS(AF39,$I$2:$I$9873)),0),0)),"")</f>
        <v/>
      </c>
      <c r="AH39" s="19">
        <f>IFERROR(INDEX($I$2:$I$9873,MATCH(1,INDEX(($P39=$F$2:$F$9873)*(0=COUNTIFS(AF39:AG39,$I$2:$I$9873)),0),0)),"")</f>
        <v/>
      </c>
      <c r="AI39" s="19">
        <f>IFERROR(INDEX($I$2:$I$9873,MATCH(1,INDEX(($P39=$F$2:$F$9873)*(0=COUNTIFS(AF39:AH39,$I$2:$I$9873)),0),0)),"")</f>
        <v/>
      </c>
      <c r="AJ39" s="19">
        <f>IFERROR(INDEX($I$2:$I$9873,MATCH(1,INDEX(($P39=$F$2:$F$9873)*(0=COUNTIFS(AF39:AI39,$I$2:$I$9873)),0),0)),"")</f>
        <v/>
      </c>
      <c r="AK39" s="19">
        <f>IFERROR(INDEX($I$2:$I$9873,MATCH(1,INDEX(($P39=$F$2:$F$9873)*(0=COUNTIFS(AF39:AJ39,$I$2:$I$9873)),0),0)),"")</f>
        <v/>
      </c>
      <c r="AL39" s="19">
        <f>IFERROR(INDEX($I$2:$I$9873,MATCH(1,INDEX(($P39=$F$2:$F$9873)*(0=COUNTIFS(AF39:AK39,$I$2:$I$9873)),0),0)),"")</f>
        <v/>
      </c>
      <c r="AM39" s="19">
        <f>IFERROR(INDEX($I$2:$I$9873,MATCH(1,INDEX(($P39=$F$2:$F$9873)*(0=COUNTIFS(AF39:AL39,$I$2:$I$9873)),0),0)),"")</f>
        <v/>
      </c>
      <c r="AN39" s="19">
        <f>IFERROR(INDEX($I$2:$I$9873,MATCH(1,INDEX(($P39=$F$2:$F$9873)*(0=COUNTIFS(AF39:AM39,$I$2:$I$9873)),0),0)),"")</f>
        <v/>
      </c>
      <c r="AO39" s="19">
        <f>IFERROR(INDEX($I$2:$I$9873,MATCH(1,INDEX(($P39=$F$2:$F$9873)*(0=COUNTIFS(AF39:AN39,$I$2:$I$9873)),0),0)),"")</f>
        <v/>
      </c>
      <c r="AP39" s="19">
        <f>IFERROR(INDEX($I$2:$I$9873,MATCH(1,INDEX(($P39=$F$2:$F$9873)*(0=COUNTIFS(AF39:AO39,$I$2:$I$9873)),0),0)),"")</f>
        <v/>
      </c>
      <c r="AQ39" s="19">
        <f>IFERROR(INDEX($I$2:$I$9873,MATCH(1,INDEX(($P39=$F$2:$F$9873)*(0=COUNTIFS(AF39:AP39,$I$2:$I$9873)),0),0)),"")</f>
        <v/>
      </c>
      <c r="AR39" s="19">
        <f>IFERROR(INDEX($I$2:$I$9873,MATCH(1,INDEX(($P39=$F$2:$F$9873)*(0=COUNTIFS(AF39:AQ39,$I$2:$I$9873)),0),0)),"")</f>
        <v/>
      </c>
      <c r="AS39" s="19">
        <f>IFERROR(VLOOKUP(AF39,[2]CUS030!$A$5:$E$10000,5,0),"")</f>
        <v/>
      </c>
      <c r="AT39" s="19">
        <f>IFERROR(VLOOKUP(AG39,[2]CUS030!$A$5:$E$10000,5,0),"")</f>
        <v/>
      </c>
      <c r="AU39" s="19">
        <f>IFERROR(VLOOKUP(AH39,[2]CUS030!$A$5:$E$10000,5,0),"")</f>
        <v/>
      </c>
      <c r="AV39" s="19">
        <f>IFERROR(VLOOKUP(AI39,[2]CUS030!$A$5:$E$10000,5,0),"")</f>
        <v/>
      </c>
      <c r="AW39" s="19">
        <f>IFERROR(VLOOKUP(AJ39,[2]CUS030!$A$5:$E$10000,5,0),"")</f>
        <v/>
      </c>
      <c r="AX39" s="19">
        <f>IFERROR(VLOOKUP(AK39,[2]CUS030!$A$5:$E$10000,5,0),"")</f>
        <v/>
      </c>
      <c r="AY39" s="19">
        <f>IFERROR(VLOOKUP(AL39,[2]CUS030!$A$5:$E$10000,5,0),"")</f>
        <v/>
      </c>
      <c r="AZ39" s="19">
        <f>IFERROR(VLOOKUP(AM39,[2]CUS030!$A$5:$E$10000,5,0),"")</f>
        <v/>
      </c>
      <c r="BA39" s="19">
        <f>IFERROR(VLOOKUP(AN39,[2]CUS030!$A$5:$E$10000,5,0),"")</f>
        <v/>
      </c>
      <c r="BB39" s="19">
        <f>IFERROR(VLOOKUP(AO39,[2]CUS030!$A$5:$E$10000,5,0),"")</f>
        <v/>
      </c>
      <c r="BC39" s="19">
        <f>IFERROR(VLOOKUP(AP39,[2]CUS030!$A$5:$E$10000,5,0),"")</f>
        <v/>
      </c>
      <c r="BD39" s="19">
        <f>IFERROR(VLOOKUP(AQ39,[2]CUS030!$A$5:$E$10000,5,0),"")</f>
        <v/>
      </c>
      <c r="BE39" s="19">
        <f>IFERROR(VLOOKUP(AR39,[2]CUS030!$A$5:$E$10000,5,0),"")</f>
        <v/>
      </c>
    </row>
    <row r="40">
      <c r="F40" s="108">
        <f>[1]!Table1[[#This Row],[Production]]</f>
        <v/>
      </c>
      <c r="G40">
        <f>MID(F40,LEN(F40)-6,4)</f>
        <v/>
      </c>
      <c r="H40">
        <f>AS40&amp;"|"&amp;AT40&amp;"|"&amp;AU40&amp;"|"&amp;AV40&amp;"|"&amp;AW40&amp;"|"&amp;AX40&amp;"|"&amp;AY40&amp;"|"&amp;AZ40&amp;"|"&amp;BA40&amp;"|"&amp;BB40&amp;"|"&amp;BC40&amp;"|"&amp;BD40&amp;"|"&amp;BE40</f>
        <v/>
      </c>
      <c r="I40" s="108">
        <f>[1]!Table1[[#This Row],[Stock]]</f>
        <v/>
      </c>
      <c r="J40">
        <f>MID(LEFT(I40,LEN(I40)-3),FIND("0|0.000",LEFT(I40,LEN(I40)-3),1)+7,6)</f>
        <v/>
      </c>
      <c r="K40" s="19" t="n"/>
      <c r="L40" s="19" t="n"/>
      <c r="M40" s="19" t="n"/>
      <c r="N40" s="19" t="n"/>
      <c r="O40" s="19" t="n"/>
      <c r="P40" s="20">
        <f>End_Cal!E40</f>
        <v/>
      </c>
      <c r="Q40" s="112">
        <f>IFERROR(INDEX($J$2:$J$9873,MATCH(1,INDEX(($P40=$F$2:$F$9873)*(0=COUNTIFS($Q$2:$Q$2,$J$2:$J$9873)),0),0)),"")</f>
        <v/>
      </c>
      <c r="R40" s="112">
        <f>IFERROR(INDEX($J$2:$J$9873,MATCH(1,INDEX(($P40=$F$2:$F$9873)*(0=COUNTIFS(Q40,$J$2:$J$9873)),0),0)),"")</f>
        <v/>
      </c>
      <c r="S40" s="112">
        <f>IFERROR(INDEX($J$2:$J$9873,MATCH(1,INDEX(($P40=$F$2:$F$9873)*(0=COUNTIFS(Q40:R40,$J$2:$J$9873)),0),0)),"")</f>
        <v/>
      </c>
      <c r="T40" s="112">
        <f>IFERROR(INDEX($J$2:$J$9873,MATCH(1,INDEX(($P40=$F$2:$F$9873)*(0=COUNTIFS(Q40:S40,$J$2:$J$9873)),0),0)),"")</f>
        <v/>
      </c>
      <c r="U40" s="112">
        <f>IFERROR(INDEX($J$2:$J$9873,MATCH(1,INDEX(($P40=$F$2:$F$9873)*(0=COUNTIFS(Q40:T40,$J$2:$J$9873)),0),0)),"")</f>
        <v/>
      </c>
      <c r="V40" s="112">
        <f>IFERROR(INDEX($J$2:$J$9873,MATCH(1,INDEX(($P40=$F$2:$F$9873)*(0=COUNTIFS(Q40:U40,$J$2:$J$9873)),0),0)),"")</f>
        <v/>
      </c>
      <c r="W40" s="112">
        <f>IFERROR(INDEX($J$2:$J$9873,MATCH(1,INDEX(($P40=$F$2:$F$9873)*(0=COUNTIFS(Q40:V40,$J$2:$J$861)),0),0)),"")</f>
        <v/>
      </c>
      <c r="X40" s="112">
        <f>IFERROR(INDEX($J$2:$J$9873,MATCH(1,INDEX(($P40=$F$2:$F$9873)*(0=COUNTIFS(Q40:W40,$J$2:$J$9873)),0),0)),"")</f>
        <v/>
      </c>
      <c r="Y40" s="112">
        <f>IFERROR(INDEX($J$2:$J$861,MATCH(1,INDEX(($P40=$F$2:$F$861)*(0=COUNTIFS(Q40:X40,$J$2:$J$861)),0),0)),"")</f>
        <v/>
      </c>
      <c r="Z40" s="112">
        <f>IFERROR(INDEX($J$2:$J$861,MATCH(1,INDEX(($P40=$F$2:$F$861)*(0=COUNTIFS(Q40:Y40,$J$2:$J$861)),0),0)),"")</f>
        <v/>
      </c>
      <c r="AA40" s="112">
        <f>IFERROR(INDEX($J$2:$J$861,MATCH(1,INDEX(($P40=$F$2:$F$861)*(0=COUNTIFS(Q40:Z40,$J$2:$J$861)),0),0)),"")</f>
        <v/>
      </c>
      <c r="AB40" s="112">
        <f>IFERROR(INDEX($J$2:$J$861,MATCH(1,INDEX(($P40=$F$2:$F$861)*(0=COUNTIFS(Q40:AA40,$J$2:$J$861)),0),0)),"")</f>
        <v/>
      </c>
      <c r="AC40" s="112">
        <f>IFERROR(INDEX($J$2:$J$861,MATCH(1,INDEX(($P40=$F$2:$F$861)*(0=COUNTIFS(Q40:AB40,$J$2:$J$861)),0),0)),"")</f>
        <v/>
      </c>
      <c r="AD40">
        <f>Q40&amp;"-"&amp;R40&amp;"-"&amp;S40&amp;"-"&amp;T40&amp;"-"&amp;U40&amp;"-"&amp;V40&amp;"-"&amp;W40&amp;"-"&amp;X40&amp;"-"&amp;Y40&amp;"-"&amp;Z40&amp;"-"&amp;AA40&amp;"-"&amp;AB40&amp;"-"&amp;AC40</f>
        <v/>
      </c>
      <c r="AF40" s="19">
        <f>IFERROR(INDEX($I$2:$I$861,MATCH(1,INDEX(($P40=$F$2:$F$861)*(0=COUNTIFS($AF$2:$AF$2,$I$2:$I$861)),0),0)),"")</f>
        <v/>
      </c>
      <c r="AG40" s="19">
        <f>IFERROR(INDEX($I$2:$I$9873,MATCH(1,INDEX(($P40=$F$2:$F$9873)*(0=COUNTIFS(AF40,$I$2:$I$9873)),0),0)),"")</f>
        <v/>
      </c>
      <c r="AH40" s="19">
        <f>IFERROR(INDEX($I$2:$I$9873,MATCH(1,INDEX(($P40=$F$2:$F$9873)*(0=COUNTIFS(AF40:AG40,$I$2:$I$9873)),0),0)),"")</f>
        <v/>
      </c>
      <c r="AI40" s="19">
        <f>IFERROR(INDEX($I$2:$I$9873,MATCH(1,INDEX(($P40=$F$2:$F$9873)*(0=COUNTIFS(AF40:AH40,$I$2:$I$9873)),0),0)),"")</f>
        <v/>
      </c>
      <c r="AJ40" s="19">
        <f>IFERROR(INDEX($I$2:$I$9873,MATCH(1,INDEX(($P40=$F$2:$F$9873)*(0=COUNTIFS(AF40:AI40,$I$2:$I$9873)),0),0)),"")</f>
        <v/>
      </c>
      <c r="AK40" s="19">
        <f>IFERROR(INDEX($I$2:$I$9873,MATCH(1,INDEX(($P40=$F$2:$F$9873)*(0=COUNTIFS(AF40:AJ40,$I$2:$I$9873)),0),0)),"")</f>
        <v/>
      </c>
      <c r="AL40" s="19">
        <f>IFERROR(INDEX($I$2:$I$9873,MATCH(1,INDEX(($P40=$F$2:$F$9873)*(0=COUNTIFS(AF40:AK40,$I$2:$I$9873)),0),0)),"")</f>
        <v/>
      </c>
      <c r="AM40" s="19">
        <f>IFERROR(INDEX($I$2:$I$9873,MATCH(1,INDEX(($P40=$F$2:$F$9873)*(0=COUNTIFS(AF40:AL40,$I$2:$I$9873)),0),0)),"")</f>
        <v/>
      </c>
      <c r="AN40" s="19">
        <f>IFERROR(INDEX($I$2:$I$9873,MATCH(1,INDEX(($P40=$F$2:$F$9873)*(0=COUNTIFS(AF40:AM40,$I$2:$I$9873)),0),0)),"")</f>
        <v/>
      </c>
      <c r="AO40" s="19">
        <f>IFERROR(INDEX($I$2:$I$9873,MATCH(1,INDEX(($P40=$F$2:$F$9873)*(0=COUNTIFS(AF40:AN40,$I$2:$I$9873)),0),0)),"")</f>
        <v/>
      </c>
      <c r="AP40" s="19">
        <f>IFERROR(INDEX($I$2:$I$9873,MATCH(1,INDEX(($P40=$F$2:$F$9873)*(0=COUNTIFS(AF40:AO40,$I$2:$I$9873)),0),0)),"")</f>
        <v/>
      </c>
      <c r="AQ40" s="19">
        <f>IFERROR(INDEX($I$2:$I$9873,MATCH(1,INDEX(($P40=$F$2:$F$9873)*(0=COUNTIFS(AF40:AP40,$I$2:$I$9873)),0),0)),"")</f>
        <v/>
      </c>
      <c r="AR40" s="19">
        <f>IFERROR(INDEX($I$2:$I$9873,MATCH(1,INDEX(($P40=$F$2:$F$9873)*(0=COUNTIFS(AF40:AQ40,$I$2:$I$9873)),0),0)),"")</f>
        <v/>
      </c>
      <c r="AS40" s="19">
        <f>IFERROR(VLOOKUP(AF40,[2]CUS030!$A$5:$E$10000,5,0),"")</f>
        <v/>
      </c>
      <c r="AT40" s="19">
        <f>IFERROR(VLOOKUP(AG40,[2]CUS030!$A$5:$E$10000,5,0),"")</f>
        <v/>
      </c>
      <c r="AU40" s="19">
        <f>IFERROR(VLOOKUP(AH40,[2]CUS030!$A$5:$E$10000,5,0),"")</f>
        <v/>
      </c>
      <c r="AV40" s="19">
        <f>IFERROR(VLOOKUP(AI40,[2]CUS030!$A$5:$E$10000,5,0),"")</f>
        <v/>
      </c>
      <c r="AW40" s="19">
        <f>IFERROR(VLOOKUP(AJ40,[2]CUS030!$A$5:$E$10000,5,0),"")</f>
        <v/>
      </c>
      <c r="AX40" s="19">
        <f>IFERROR(VLOOKUP(AK40,[2]CUS030!$A$5:$E$10000,5,0),"")</f>
        <v/>
      </c>
      <c r="AY40" s="19">
        <f>IFERROR(VLOOKUP(AL40,[2]CUS030!$A$5:$E$10000,5,0),"")</f>
        <v/>
      </c>
      <c r="AZ40" s="19">
        <f>IFERROR(VLOOKUP(AM40,[2]CUS030!$A$5:$E$10000,5,0),"")</f>
        <v/>
      </c>
      <c r="BA40" s="19">
        <f>IFERROR(VLOOKUP(AN40,[2]CUS030!$A$5:$E$10000,5,0),"")</f>
        <v/>
      </c>
      <c r="BB40" s="19">
        <f>IFERROR(VLOOKUP(AO40,[2]CUS030!$A$5:$E$10000,5,0),"")</f>
        <v/>
      </c>
      <c r="BC40" s="19">
        <f>IFERROR(VLOOKUP(AP40,[2]CUS030!$A$5:$E$10000,5,0),"")</f>
        <v/>
      </c>
      <c r="BD40" s="19">
        <f>IFERROR(VLOOKUP(AQ40,[2]CUS030!$A$5:$E$10000,5,0),"")</f>
        <v/>
      </c>
      <c r="BE40" s="19">
        <f>IFERROR(VLOOKUP(AR40,[2]CUS030!$A$5:$E$10000,5,0),"")</f>
        <v/>
      </c>
    </row>
    <row r="41">
      <c r="F41" s="108">
        <f>[1]!Table1[[#This Row],[Production]]</f>
        <v/>
      </c>
      <c r="G41">
        <f>MID(F41,LEN(F41)-6,4)</f>
        <v/>
      </c>
      <c r="H41">
        <f>AS41&amp;"|"&amp;AT41&amp;"|"&amp;AU41&amp;"|"&amp;AV41&amp;"|"&amp;AW41&amp;"|"&amp;AX41&amp;"|"&amp;AY41&amp;"|"&amp;AZ41&amp;"|"&amp;BA41&amp;"|"&amp;BB41&amp;"|"&amp;BC41&amp;"|"&amp;BD41&amp;"|"&amp;BE41</f>
        <v/>
      </c>
      <c r="I41" s="108">
        <f>[1]!Table1[[#This Row],[Stock]]</f>
        <v/>
      </c>
      <c r="J41">
        <f>MID(LEFT(I41,LEN(I41)-3),FIND("0|0.000",LEFT(I41,LEN(I41)-3),1)+7,6)</f>
        <v/>
      </c>
      <c r="K41" s="19" t="n"/>
      <c r="L41" s="19" t="n"/>
      <c r="M41" s="19" t="n"/>
      <c r="N41" s="19" t="n"/>
      <c r="O41" s="19" t="n"/>
      <c r="P41" s="20">
        <f>End_Cal!E41</f>
        <v/>
      </c>
      <c r="Q41" s="112">
        <f>IFERROR(INDEX($J$2:$J$9873,MATCH(1,INDEX(($P41=$F$2:$F$9873)*(0=COUNTIFS($Q$2:$Q$2,$J$2:$J$9873)),0),0)),"")</f>
        <v/>
      </c>
      <c r="R41" s="112">
        <f>IFERROR(INDEX($J$2:$J$9873,MATCH(1,INDEX(($P41=$F$2:$F$9873)*(0=COUNTIFS(Q41,$J$2:$J$9873)),0),0)),"")</f>
        <v/>
      </c>
      <c r="S41" s="112">
        <f>IFERROR(INDEX($J$2:$J$9873,MATCH(1,INDEX(($P41=$F$2:$F$9873)*(0=COUNTIFS(Q41:R41,$J$2:$J$9873)),0),0)),"")</f>
        <v/>
      </c>
      <c r="T41" s="112">
        <f>IFERROR(INDEX($J$2:$J$9873,MATCH(1,INDEX(($P41=$F$2:$F$9873)*(0=COUNTIFS(Q41:S41,$J$2:$J$9873)),0),0)),"")</f>
        <v/>
      </c>
      <c r="U41" s="112">
        <f>IFERROR(INDEX($J$2:$J$9873,MATCH(1,INDEX(($P41=$F$2:$F$9873)*(0=COUNTIFS(Q41:T41,$J$2:$J$9873)),0),0)),"")</f>
        <v/>
      </c>
      <c r="V41" s="112">
        <f>IFERROR(INDEX($J$2:$J$9873,MATCH(1,INDEX(($P41=$F$2:$F$9873)*(0=COUNTIFS(Q41:U41,$J$2:$J$9873)),0),0)),"")</f>
        <v/>
      </c>
      <c r="W41" s="112">
        <f>IFERROR(INDEX($J$2:$J$9873,MATCH(1,INDEX(($P41=$F$2:$F$9873)*(0=COUNTIFS(Q41:V41,$J$2:$J$861)),0),0)),"")</f>
        <v/>
      </c>
      <c r="X41" s="112">
        <f>IFERROR(INDEX($J$2:$J$9873,MATCH(1,INDEX(($P41=$F$2:$F$9873)*(0=COUNTIFS(Q41:W41,$J$2:$J$9873)),0),0)),"")</f>
        <v/>
      </c>
      <c r="Y41" s="112">
        <f>IFERROR(INDEX($J$2:$J$861,MATCH(1,INDEX(($P41=$F$2:$F$861)*(0=COUNTIFS(Q41:X41,$J$2:$J$861)),0),0)),"")</f>
        <v/>
      </c>
      <c r="Z41" s="112">
        <f>IFERROR(INDEX($J$2:$J$861,MATCH(1,INDEX(($P41=$F$2:$F$861)*(0=COUNTIFS(Q41:Y41,$J$2:$J$861)),0),0)),"")</f>
        <v/>
      </c>
      <c r="AA41" s="112">
        <f>IFERROR(INDEX($J$2:$J$861,MATCH(1,INDEX(($P41=$F$2:$F$861)*(0=COUNTIFS(Q41:Z41,$J$2:$J$861)),0),0)),"")</f>
        <v/>
      </c>
      <c r="AB41" s="112">
        <f>IFERROR(INDEX($J$2:$J$861,MATCH(1,INDEX(($P41=$F$2:$F$861)*(0=COUNTIFS(Q41:AA41,$J$2:$J$861)),0),0)),"")</f>
        <v/>
      </c>
      <c r="AC41" s="112">
        <f>IFERROR(INDEX($J$2:$J$861,MATCH(1,INDEX(($P41=$F$2:$F$861)*(0=COUNTIFS(Q41:AB41,$J$2:$J$861)),0),0)),"")</f>
        <v/>
      </c>
      <c r="AD41">
        <f>Q41&amp;"-"&amp;R41&amp;"-"&amp;S41&amp;"-"&amp;T41&amp;"-"&amp;U41&amp;"-"&amp;V41&amp;"-"&amp;W41&amp;"-"&amp;X41&amp;"-"&amp;Y41&amp;"-"&amp;Z41&amp;"-"&amp;AA41&amp;"-"&amp;AB41&amp;"-"&amp;AC41</f>
        <v/>
      </c>
      <c r="AF41" s="19">
        <f>IFERROR(INDEX($I$2:$I$861,MATCH(1,INDEX(($P41=$F$2:$F$861)*(0=COUNTIFS($AF$2:$AF$2,$I$2:$I$861)),0),0)),"")</f>
        <v/>
      </c>
      <c r="AG41" s="19">
        <f>IFERROR(INDEX($I$2:$I$9873,MATCH(1,INDEX(($P41=$F$2:$F$9873)*(0=COUNTIFS(AF41,$I$2:$I$9873)),0),0)),"")</f>
        <v/>
      </c>
      <c r="AH41" s="19">
        <f>IFERROR(INDEX($I$2:$I$9873,MATCH(1,INDEX(($P41=$F$2:$F$9873)*(0=COUNTIFS(AF41:AG41,$I$2:$I$9873)),0),0)),"")</f>
        <v/>
      </c>
      <c r="AI41" s="19">
        <f>IFERROR(INDEX($I$2:$I$9873,MATCH(1,INDEX(($P41=$F$2:$F$9873)*(0=COUNTIFS(AF41:AH41,$I$2:$I$9873)),0),0)),"")</f>
        <v/>
      </c>
      <c r="AJ41" s="19">
        <f>IFERROR(INDEX($I$2:$I$9873,MATCH(1,INDEX(($P41=$F$2:$F$9873)*(0=COUNTIFS(AF41:AI41,$I$2:$I$9873)),0),0)),"")</f>
        <v/>
      </c>
      <c r="AK41" s="19">
        <f>IFERROR(INDEX($I$2:$I$9873,MATCH(1,INDEX(($P41=$F$2:$F$9873)*(0=COUNTIFS(AF41:AJ41,$I$2:$I$9873)),0),0)),"")</f>
        <v/>
      </c>
      <c r="AL41" s="19">
        <f>IFERROR(INDEX($I$2:$I$9873,MATCH(1,INDEX(($P41=$F$2:$F$9873)*(0=COUNTIFS(AF41:AK41,$I$2:$I$9873)),0),0)),"")</f>
        <v/>
      </c>
      <c r="AM41" s="19">
        <f>IFERROR(INDEX($I$2:$I$9873,MATCH(1,INDEX(($P41=$F$2:$F$9873)*(0=COUNTIFS(AF41:AL41,$I$2:$I$9873)),0),0)),"")</f>
        <v/>
      </c>
      <c r="AN41" s="19">
        <f>IFERROR(INDEX($I$2:$I$9873,MATCH(1,INDEX(($P41=$F$2:$F$9873)*(0=COUNTIFS(AF41:AM41,$I$2:$I$9873)),0),0)),"")</f>
        <v/>
      </c>
      <c r="AO41" s="19">
        <f>IFERROR(INDEX($I$2:$I$9873,MATCH(1,INDEX(($P41=$F$2:$F$9873)*(0=COUNTIFS(AF41:AN41,$I$2:$I$9873)),0),0)),"")</f>
        <v/>
      </c>
      <c r="AP41" s="19">
        <f>IFERROR(INDEX($I$2:$I$9873,MATCH(1,INDEX(($P41=$F$2:$F$9873)*(0=COUNTIFS(AF41:AO41,$I$2:$I$9873)),0),0)),"")</f>
        <v/>
      </c>
      <c r="AQ41" s="19">
        <f>IFERROR(INDEX($I$2:$I$9873,MATCH(1,INDEX(($P41=$F$2:$F$9873)*(0=COUNTIFS(AF41:AP41,$I$2:$I$9873)),0),0)),"")</f>
        <v/>
      </c>
      <c r="AR41" s="19">
        <f>IFERROR(INDEX($I$2:$I$9873,MATCH(1,INDEX(($P41=$F$2:$F$9873)*(0=COUNTIFS(AF41:AQ41,$I$2:$I$9873)),0),0)),"")</f>
        <v/>
      </c>
      <c r="AS41" s="19">
        <f>IFERROR(VLOOKUP(AF41,[2]CUS030!$A$5:$E$10000,5,0),"")</f>
        <v/>
      </c>
      <c r="AT41" s="19">
        <f>IFERROR(VLOOKUP(AG41,[2]CUS030!$A$5:$E$10000,5,0),"")</f>
        <v/>
      </c>
      <c r="AU41" s="19">
        <f>IFERROR(VLOOKUP(AH41,[2]CUS030!$A$5:$E$10000,5,0),"")</f>
        <v/>
      </c>
      <c r="AV41" s="19">
        <f>IFERROR(VLOOKUP(AI41,[2]CUS030!$A$5:$E$10000,5,0),"")</f>
        <v/>
      </c>
      <c r="AW41" s="19">
        <f>IFERROR(VLOOKUP(AJ41,[2]CUS030!$A$5:$E$10000,5,0),"")</f>
        <v/>
      </c>
      <c r="AX41" s="19">
        <f>IFERROR(VLOOKUP(AK41,[2]CUS030!$A$5:$E$10000,5,0),"")</f>
        <v/>
      </c>
      <c r="AY41" s="19">
        <f>IFERROR(VLOOKUP(AL41,[2]CUS030!$A$5:$E$10000,5,0),"")</f>
        <v/>
      </c>
      <c r="AZ41" s="19">
        <f>IFERROR(VLOOKUP(AM41,[2]CUS030!$A$5:$E$10000,5,0),"")</f>
        <v/>
      </c>
      <c r="BA41" s="19">
        <f>IFERROR(VLOOKUP(AN41,[2]CUS030!$A$5:$E$10000,5,0),"")</f>
        <v/>
      </c>
      <c r="BB41" s="19">
        <f>IFERROR(VLOOKUP(AO41,[2]CUS030!$A$5:$E$10000,5,0),"")</f>
        <v/>
      </c>
      <c r="BC41" s="19">
        <f>IFERROR(VLOOKUP(AP41,[2]CUS030!$A$5:$E$10000,5,0),"")</f>
        <v/>
      </c>
      <c r="BD41" s="19">
        <f>IFERROR(VLOOKUP(AQ41,[2]CUS030!$A$5:$E$10000,5,0),"")</f>
        <v/>
      </c>
      <c r="BE41" s="19">
        <f>IFERROR(VLOOKUP(AR41,[2]CUS030!$A$5:$E$10000,5,0),"")</f>
        <v/>
      </c>
    </row>
    <row r="42">
      <c r="F42" s="108">
        <f>[1]!Table1[[#This Row],[Production]]</f>
        <v/>
      </c>
      <c r="G42">
        <f>MID(F42,LEN(F42)-6,4)</f>
        <v/>
      </c>
      <c r="H42">
        <f>AS42&amp;"|"&amp;AT42&amp;"|"&amp;AU42&amp;"|"&amp;AV42&amp;"|"&amp;AW42&amp;"|"&amp;AX42&amp;"|"&amp;AY42&amp;"|"&amp;AZ42&amp;"|"&amp;BA42&amp;"|"&amp;BB42&amp;"|"&amp;BC42&amp;"|"&amp;BD42&amp;"|"&amp;BE42</f>
        <v/>
      </c>
      <c r="I42" s="108">
        <f>[1]!Table1[[#This Row],[Stock]]</f>
        <v/>
      </c>
      <c r="J42">
        <f>MID(LEFT(I42,LEN(I42)-3),FIND("0|0.000",LEFT(I42,LEN(I42)-3),1)+7,6)</f>
        <v/>
      </c>
      <c r="K42" s="19" t="n"/>
      <c r="L42" s="19" t="n"/>
      <c r="M42" s="19" t="n"/>
      <c r="N42" s="19" t="n"/>
      <c r="O42" s="19" t="n"/>
      <c r="P42" s="20">
        <f>End_Cal!E42</f>
        <v/>
      </c>
      <c r="Q42" s="112">
        <f>IFERROR(INDEX($J$2:$J$9873,MATCH(1,INDEX(($P42=$F$2:$F$9873)*(0=COUNTIFS($Q$2:$Q$2,$J$2:$J$9873)),0),0)),"")</f>
        <v/>
      </c>
      <c r="R42" s="112">
        <f>IFERROR(INDEX($J$2:$J$9873,MATCH(1,INDEX(($P42=$F$2:$F$9873)*(0=COUNTIFS(Q42,$J$2:$J$9873)),0),0)),"")</f>
        <v/>
      </c>
      <c r="S42" s="112">
        <f>IFERROR(INDEX($J$2:$J$9873,MATCH(1,INDEX(($P42=$F$2:$F$9873)*(0=COUNTIFS(Q42:R42,$J$2:$J$9873)),0),0)),"")</f>
        <v/>
      </c>
      <c r="T42" s="112">
        <f>IFERROR(INDEX($J$2:$J$9873,MATCH(1,INDEX(($P42=$F$2:$F$9873)*(0=COUNTIFS(Q42:S42,$J$2:$J$9873)),0),0)),"")</f>
        <v/>
      </c>
      <c r="U42" s="112">
        <f>IFERROR(INDEX($J$2:$J$9873,MATCH(1,INDEX(($P42=$F$2:$F$9873)*(0=COUNTIFS(Q42:T42,$J$2:$J$9873)),0),0)),"")</f>
        <v/>
      </c>
      <c r="V42" s="112">
        <f>IFERROR(INDEX($J$2:$J$9873,MATCH(1,INDEX(($P42=$F$2:$F$9873)*(0=COUNTIFS(Q42:U42,$J$2:$J$9873)),0),0)),"")</f>
        <v/>
      </c>
      <c r="W42" s="112">
        <f>IFERROR(INDEX($J$2:$J$9873,MATCH(1,INDEX(($P42=$F$2:$F$9873)*(0=COUNTIFS(Q42:V42,$J$2:$J$861)),0),0)),"")</f>
        <v/>
      </c>
      <c r="X42" s="112">
        <f>IFERROR(INDEX($J$2:$J$9873,MATCH(1,INDEX(($P42=$F$2:$F$9873)*(0=COUNTIFS(Q42:W42,$J$2:$J$9873)),0),0)),"")</f>
        <v/>
      </c>
      <c r="Y42" s="112">
        <f>IFERROR(INDEX($J$2:$J$861,MATCH(1,INDEX(($P42=$F$2:$F$861)*(0=COUNTIFS(Q42:X42,$J$2:$J$861)),0),0)),"")</f>
        <v/>
      </c>
      <c r="Z42" s="112">
        <f>IFERROR(INDEX($J$2:$J$861,MATCH(1,INDEX(($P42=$F$2:$F$861)*(0=COUNTIFS(Q42:Y42,$J$2:$J$861)),0),0)),"")</f>
        <v/>
      </c>
      <c r="AA42" s="112">
        <f>IFERROR(INDEX($J$2:$J$861,MATCH(1,INDEX(($P42=$F$2:$F$861)*(0=COUNTIFS(Q42:Z42,$J$2:$J$861)),0),0)),"")</f>
        <v/>
      </c>
      <c r="AB42" s="112">
        <f>IFERROR(INDEX($J$2:$J$861,MATCH(1,INDEX(($P42=$F$2:$F$861)*(0=COUNTIFS(Q42:AA42,$J$2:$J$861)),0),0)),"")</f>
        <v/>
      </c>
      <c r="AC42" s="112">
        <f>IFERROR(INDEX($J$2:$J$861,MATCH(1,INDEX(($P42=$F$2:$F$861)*(0=COUNTIFS(Q42:AB42,$J$2:$J$861)),0),0)),"")</f>
        <v/>
      </c>
      <c r="AD42">
        <f>Q42&amp;"-"&amp;R42&amp;"-"&amp;S42&amp;"-"&amp;T42&amp;"-"&amp;U42&amp;"-"&amp;V42&amp;"-"&amp;W42&amp;"-"&amp;X42&amp;"-"&amp;Y42&amp;"-"&amp;Z42&amp;"-"&amp;AA42&amp;"-"&amp;AB42&amp;"-"&amp;AC42</f>
        <v/>
      </c>
      <c r="AF42" s="19">
        <f>IFERROR(INDEX($I$2:$I$861,MATCH(1,INDEX(($P42=$F$2:$F$861)*(0=COUNTIFS($AF$2:$AF$2,$I$2:$I$861)),0),0)),"")</f>
        <v/>
      </c>
      <c r="AG42" s="19">
        <f>IFERROR(INDEX($I$2:$I$9873,MATCH(1,INDEX(($P42=$F$2:$F$9873)*(0=COUNTIFS(AF42,$I$2:$I$9873)),0),0)),"")</f>
        <v/>
      </c>
      <c r="AH42" s="19">
        <f>IFERROR(INDEX($I$2:$I$9873,MATCH(1,INDEX(($P42=$F$2:$F$9873)*(0=COUNTIFS(AF42:AG42,$I$2:$I$9873)),0),0)),"")</f>
        <v/>
      </c>
      <c r="AI42" s="19">
        <f>IFERROR(INDEX($I$2:$I$9873,MATCH(1,INDEX(($P42=$F$2:$F$9873)*(0=COUNTIFS(AF42:AH42,$I$2:$I$9873)),0),0)),"")</f>
        <v/>
      </c>
      <c r="AJ42" s="19">
        <f>IFERROR(INDEX($I$2:$I$9873,MATCH(1,INDEX(($P42=$F$2:$F$9873)*(0=COUNTIFS(AF42:AI42,$I$2:$I$9873)),0),0)),"")</f>
        <v/>
      </c>
      <c r="AK42" s="19">
        <f>IFERROR(INDEX($I$2:$I$9873,MATCH(1,INDEX(($P42=$F$2:$F$9873)*(0=COUNTIFS(AF42:AJ42,$I$2:$I$9873)),0),0)),"")</f>
        <v/>
      </c>
      <c r="AL42" s="19">
        <f>IFERROR(INDEX($I$2:$I$9873,MATCH(1,INDEX(($P42=$F$2:$F$9873)*(0=COUNTIFS(AF42:AK42,$I$2:$I$9873)),0),0)),"")</f>
        <v/>
      </c>
      <c r="AM42" s="19">
        <f>IFERROR(INDEX($I$2:$I$9873,MATCH(1,INDEX(($P42=$F$2:$F$9873)*(0=COUNTIFS(AF42:AL42,$I$2:$I$9873)),0),0)),"")</f>
        <v/>
      </c>
      <c r="AN42" s="19">
        <f>IFERROR(INDEX($I$2:$I$9873,MATCH(1,INDEX(($P42=$F$2:$F$9873)*(0=COUNTIFS(AF42:AM42,$I$2:$I$9873)),0),0)),"")</f>
        <v/>
      </c>
      <c r="AO42" s="19">
        <f>IFERROR(INDEX($I$2:$I$9873,MATCH(1,INDEX(($P42=$F$2:$F$9873)*(0=COUNTIFS(AF42:AN42,$I$2:$I$9873)),0),0)),"")</f>
        <v/>
      </c>
      <c r="AP42" s="19">
        <f>IFERROR(INDEX($I$2:$I$9873,MATCH(1,INDEX(($P42=$F$2:$F$9873)*(0=COUNTIFS(AF42:AO42,$I$2:$I$9873)),0),0)),"")</f>
        <v/>
      </c>
      <c r="AQ42" s="19">
        <f>IFERROR(INDEX($I$2:$I$9873,MATCH(1,INDEX(($P42=$F$2:$F$9873)*(0=COUNTIFS(AF42:AP42,$I$2:$I$9873)),0),0)),"")</f>
        <v/>
      </c>
      <c r="AR42" s="19">
        <f>IFERROR(INDEX($I$2:$I$9873,MATCH(1,INDEX(($P42=$F$2:$F$9873)*(0=COUNTIFS(AF42:AQ42,$I$2:$I$9873)),0),0)),"")</f>
        <v/>
      </c>
      <c r="AS42" s="19">
        <f>IFERROR(VLOOKUP(AF42,[2]CUS030!$A$5:$E$10000,5,0),"")</f>
        <v/>
      </c>
      <c r="AT42" s="19">
        <f>IFERROR(VLOOKUP(AG42,[2]CUS030!$A$5:$E$10000,5,0),"")</f>
        <v/>
      </c>
      <c r="AU42" s="19">
        <f>IFERROR(VLOOKUP(AH42,[2]CUS030!$A$5:$E$10000,5,0),"")</f>
        <v/>
      </c>
      <c r="AV42" s="19">
        <f>IFERROR(VLOOKUP(AI42,[2]CUS030!$A$5:$E$10000,5,0),"")</f>
        <v/>
      </c>
      <c r="AW42" s="19">
        <f>IFERROR(VLOOKUP(AJ42,[2]CUS030!$A$5:$E$10000,5,0),"")</f>
        <v/>
      </c>
      <c r="AX42" s="19">
        <f>IFERROR(VLOOKUP(AK42,[2]CUS030!$A$5:$E$10000,5,0),"")</f>
        <v/>
      </c>
      <c r="AY42" s="19">
        <f>IFERROR(VLOOKUP(AL42,[2]CUS030!$A$5:$E$10000,5,0),"")</f>
        <v/>
      </c>
      <c r="AZ42" s="19">
        <f>IFERROR(VLOOKUP(AM42,[2]CUS030!$A$5:$E$10000,5,0),"")</f>
        <v/>
      </c>
      <c r="BA42" s="19">
        <f>IFERROR(VLOOKUP(AN42,[2]CUS030!$A$5:$E$10000,5,0),"")</f>
        <v/>
      </c>
      <c r="BB42" s="19">
        <f>IFERROR(VLOOKUP(AO42,[2]CUS030!$A$5:$E$10000,5,0),"")</f>
        <v/>
      </c>
      <c r="BC42" s="19">
        <f>IFERROR(VLOOKUP(AP42,[2]CUS030!$A$5:$E$10000,5,0),"")</f>
        <v/>
      </c>
      <c r="BD42" s="19">
        <f>IFERROR(VLOOKUP(AQ42,[2]CUS030!$A$5:$E$10000,5,0),"")</f>
        <v/>
      </c>
      <c r="BE42" s="19">
        <f>IFERROR(VLOOKUP(AR42,[2]CUS030!$A$5:$E$10000,5,0),"")</f>
        <v/>
      </c>
    </row>
    <row r="43">
      <c r="F43" s="108">
        <f>[1]!Table1[[#This Row],[Production]]</f>
        <v/>
      </c>
      <c r="G43">
        <f>MID(F43,LEN(F43)-6,4)</f>
        <v/>
      </c>
      <c r="H43">
        <f>AS43&amp;"|"&amp;AT43&amp;"|"&amp;AU43&amp;"|"&amp;AV43&amp;"|"&amp;AW43&amp;"|"&amp;AX43&amp;"|"&amp;AY43&amp;"|"&amp;AZ43&amp;"|"&amp;BA43&amp;"|"&amp;BB43&amp;"|"&amp;BC43&amp;"|"&amp;BD43&amp;"|"&amp;BE43</f>
        <v/>
      </c>
      <c r="I43" s="108">
        <f>[1]!Table1[[#This Row],[Stock]]</f>
        <v/>
      </c>
      <c r="J43">
        <f>MID(LEFT(I43,LEN(I43)-3),FIND("0|0.000",LEFT(I43,LEN(I43)-3),1)+7,6)</f>
        <v/>
      </c>
      <c r="K43" s="19" t="n"/>
      <c r="L43" s="19" t="n"/>
      <c r="M43" s="19" t="n"/>
      <c r="N43" s="19" t="n"/>
      <c r="O43" s="19" t="n"/>
      <c r="P43" s="20">
        <f>End_Cal!E43</f>
        <v/>
      </c>
      <c r="Q43" s="112">
        <f>IFERROR(INDEX($J$2:$J$9873,MATCH(1,INDEX(($P43=$F$2:$F$9873)*(0=COUNTIFS($Q$2:$Q$2,$J$2:$J$9873)),0),0)),"")</f>
        <v/>
      </c>
      <c r="R43" s="112">
        <f>IFERROR(INDEX($J$2:$J$9873,MATCH(1,INDEX(($P43=$F$2:$F$9873)*(0=COUNTIFS(Q43,$J$2:$J$9873)),0),0)),"")</f>
        <v/>
      </c>
      <c r="S43" s="112">
        <f>IFERROR(INDEX($J$2:$J$9873,MATCH(1,INDEX(($P43=$F$2:$F$9873)*(0=COUNTIFS(Q43:R43,$J$2:$J$9873)),0),0)),"")</f>
        <v/>
      </c>
      <c r="T43" s="112">
        <f>IFERROR(INDEX($J$2:$J$9873,MATCH(1,INDEX(($P43=$F$2:$F$9873)*(0=COUNTIFS(Q43:S43,$J$2:$J$9873)),0),0)),"")</f>
        <v/>
      </c>
      <c r="U43" s="112">
        <f>IFERROR(INDEX($J$2:$J$9873,MATCH(1,INDEX(($P43=$F$2:$F$9873)*(0=COUNTIFS(Q43:T43,$J$2:$J$9873)),0),0)),"")</f>
        <v/>
      </c>
      <c r="V43" s="112">
        <f>IFERROR(INDEX($J$2:$J$9873,MATCH(1,INDEX(($P43=$F$2:$F$9873)*(0=COUNTIFS(Q43:U43,$J$2:$J$9873)),0),0)),"")</f>
        <v/>
      </c>
      <c r="W43" s="112">
        <f>IFERROR(INDEX($J$2:$J$9873,MATCH(1,INDEX(($P43=$F$2:$F$9873)*(0=COUNTIFS(Q43:V43,$J$2:$J$861)),0),0)),"")</f>
        <v/>
      </c>
      <c r="X43" s="112">
        <f>IFERROR(INDEX($J$2:$J$9873,MATCH(1,INDEX(($P43=$F$2:$F$9873)*(0=COUNTIFS(Q43:W43,$J$2:$J$9873)),0),0)),"")</f>
        <v/>
      </c>
      <c r="Y43" s="112">
        <f>IFERROR(INDEX($J$2:$J$861,MATCH(1,INDEX(($P43=$F$2:$F$861)*(0=COUNTIFS(Q43:X43,$J$2:$J$861)),0),0)),"")</f>
        <v/>
      </c>
      <c r="Z43" s="112">
        <f>IFERROR(INDEX($J$2:$J$861,MATCH(1,INDEX(($P43=$F$2:$F$861)*(0=COUNTIFS(Q43:Y43,$J$2:$J$861)),0),0)),"")</f>
        <v/>
      </c>
      <c r="AA43" s="112">
        <f>IFERROR(INDEX($J$2:$J$861,MATCH(1,INDEX(($P43=$F$2:$F$861)*(0=COUNTIFS(Q43:Z43,$J$2:$J$861)),0),0)),"")</f>
        <v/>
      </c>
      <c r="AB43" s="112">
        <f>IFERROR(INDEX($J$2:$J$861,MATCH(1,INDEX(($P43=$F$2:$F$861)*(0=COUNTIFS(Q43:AA43,$J$2:$J$861)),0),0)),"")</f>
        <v/>
      </c>
      <c r="AC43" s="112">
        <f>IFERROR(INDEX($J$2:$J$861,MATCH(1,INDEX(($P43=$F$2:$F$861)*(0=COUNTIFS(Q43:AB43,$J$2:$J$861)),0),0)),"")</f>
        <v/>
      </c>
      <c r="AD43">
        <f>Q43&amp;"-"&amp;R43&amp;"-"&amp;S43&amp;"-"&amp;T43&amp;"-"&amp;U43&amp;"-"&amp;V43&amp;"-"&amp;W43&amp;"-"&amp;X43&amp;"-"&amp;Y43&amp;"-"&amp;Z43&amp;"-"&amp;AA43&amp;"-"&amp;AB43&amp;"-"&amp;AC43</f>
        <v/>
      </c>
      <c r="AF43" s="19">
        <f>IFERROR(INDEX($I$2:$I$861,MATCH(1,INDEX(($P43=$F$2:$F$861)*(0=COUNTIFS($AF$2:$AF$2,$I$2:$I$861)),0),0)),"")</f>
        <v/>
      </c>
      <c r="AG43" s="19">
        <f>IFERROR(INDEX($I$2:$I$9873,MATCH(1,INDEX(($P43=$F$2:$F$9873)*(0=COUNTIFS(AF43,$I$2:$I$9873)),0),0)),"")</f>
        <v/>
      </c>
      <c r="AH43" s="19">
        <f>IFERROR(INDEX($I$2:$I$9873,MATCH(1,INDEX(($P43=$F$2:$F$9873)*(0=COUNTIFS(AF43:AG43,$I$2:$I$9873)),0),0)),"")</f>
        <v/>
      </c>
      <c r="AI43" s="19">
        <f>IFERROR(INDEX($I$2:$I$9873,MATCH(1,INDEX(($P43=$F$2:$F$9873)*(0=COUNTIFS(AF43:AH43,$I$2:$I$9873)),0),0)),"")</f>
        <v/>
      </c>
      <c r="AJ43" s="19">
        <f>IFERROR(INDEX($I$2:$I$9873,MATCH(1,INDEX(($P43=$F$2:$F$9873)*(0=COUNTIFS(AF43:AI43,$I$2:$I$9873)),0),0)),"")</f>
        <v/>
      </c>
      <c r="AK43" s="19">
        <f>IFERROR(INDEX($I$2:$I$9873,MATCH(1,INDEX(($P43=$F$2:$F$9873)*(0=COUNTIFS(AF43:AJ43,$I$2:$I$9873)),0),0)),"")</f>
        <v/>
      </c>
      <c r="AL43" s="19">
        <f>IFERROR(INDEX($I$2:$I$9873,MATCH(1,INDEX(($P43=$F$2:$F$9873)*(0=COUNTIFS(AF43:AK43,$I$2:$I$9873)),0),0)),"")</f>
        <v/>
      </c>
      <c r="AM43" s="19">
        <f>IFERROR(INDEX($I$2:$I$9873,MATCH(1,INDEX(($P43=$F$2:$F$9873)*(0=COUNTIFS(AF43:AL43,$I$2:$I$9873)),0),0)),"")</f>
        <v/>
      </c>
      <c r="AN43" s="19">
        <f>IFERROR(INDEX($I$2:$I$9873,MATCH(1,INDEX(($P43=$F$2:$F$9873)*(0=COUNTIFS(AF43:AM43,$I$2:$I$9873)),0),0)),"")</f>
        <v/>
      </c>
      <c r="AO43" s="19">
        <f>IFERROR(INDEX($I$2:$I$9873,MATCH(1,INDEX(($P43=$F$2:$F$9873)*(0=COUNTIFS(AF43:AN43,$I$2:$I$9873)),0),0)),"")</f>
        <v/>
      </c>
      <c r="AP43" s="19">
        <f>IFERROR(INDEX($I$2:$I$9873,MATCH(1,INDEX(($P43=$F$2:$F$9873)*(0=COUNTIFS(AF43:AO43,$I$2:$I$9873)),0),0)),"")</f>
        <v/>
      </c>
      <c r="AQ43" s="19">
        <f>IFERROR(INDEX($I$2:$I$9873,MATCH(1,INDEX(($P43=$F$2:$F$9873)*(0=COUNTIFS(AF43:AP43,$I$2:$I$9873)),0),0)),"")</f>
        <v/>
      </c>
      <c r="AR43" s="19">
        <f>IFERROR(INDEX($I$2:$I$9873,MATCH(1,INDEX(($P43=$F$2:$F$9873)*(0=COUNTIFS(AF43:AQ43,$I$2:$I$9873)),0),0)),"")</f>
        <v/>
      </c>
      <c r="AS43" s="19">
        <f>IFERROR(VLOOKUP(AF43,[2]CUS030!$A$5:$E$10000,5,0),"")</f>
        <v/>
      </c>
      <c r="AT43" s="19">
        <f>IFERROR(VLOOKUP(AG43,[2]CUS030!$A$5:$E$10000,5,0),"")</f>
        <v/>
      </c>
      <c r="AU43" s="19">
        <f>IFERROR(VLOOKUP(AH43,[2]CUS030!$A$5:$E$10000,5,0),"")</f>
        <v/>
      </c>
      <c r="AV43" s="19">
        <f>IFERROR(VLOOKUP(AI43,[2]CUS030!$A$5:$E$10000,5,0),"")</f>
        <v/>
      </c>
      <c r="AW43" s="19">
        <f>IFERROR(VLOOKUP(AJ43,[2]CUS030!$A$5:$E$10000,5,0),"")</f>
        <v/>
      </c>
      <c r="AX43" s="19">
        <f>IFERROR(VLOOKUP(AK43,[2]CUS030!$A$5:$E$10000,5,0),"")</f>
        <v/>
      </c>
      <c r="AY43" s="19">
        <f>IFERROR(VLOOKUP(AL43,[2]CUS030!$A$5:$E$10000,5,0),"")</f>
        <v/>
      </c>
      <c r="AZ43" s="19">
        <f>IFERROR(VLOOKUP(AM43,[2]CUS030!$A$5:$E$10000,5,0),"")</f>
        <v/>
      </c>
      <c r="BA43" s="19">
        <f>IFERROR(VLOOKUP(AN43,[2]CUS030!$A$5:$E$10000,5,0),"")</f>
        <v/>
      </c>
      <c r="BB43" s="19">
        <f>IFERROR(VLOOKUP(AO43,[2]CUS030!$A$5:$E$10000,5,0),"")</f>
        <v/>
      </c>
      <c r="BC43" s="19">
        <f>IFERROR(VLOOKUP(AP43,[2]CUS030!$A$5:$E$10000,5,0),"")</f>
        <v/>
      </c>
      <c r="BD43" s="19">
        <f>IFERROR(VLOOKUP(AQ43,[2]CUS030!$A$5:$E$10000,5,0),"")</f>
        <v/>
      </c>
      <c r="BE43" s="19">
        <f>IFERROR(VLOOKUP(AR43,[2]CUS030!$A$5:$E$10000,5,0),"")</f>
        <v/>
      </c>
    </row>
    <row r="44">
      <c r="F44" s="108">
        <f>[1]!Table1[[#This Row],[Production]]</f>
        <v/>
      </c>
      <c r="G44">
        <f>MID(F44,LEN(F44)-6,4)</f>
        <v/>
      </c>
      <c r="H44">
        <f>AS44&amp;"|"&amp;AT44&amp;"|"&amp;AU44&amp;"|"&amp;AV44&amp;"|"&amp;AW44&amp;"|"&amp;AX44&amp;"|"&amp;AY44&amp;"|"&amp;AZ44&amp;"|"&amp;BA44&amp;"|"&amp;BB44&amp;"|"&amp;BC44&amp;"|"&amp;BD44&amp;"|"&amp;BE44</f>
        <v/>
      </c>
      <c r="I44" s="108">
        <f>[1]!Table1[[#This Row],[Stock]]</f>
        <v/>
      </c>
      <c r="J44">
        <f>MID(LEFT(I44,LEN(I44)-3),FIND("0|0.000",LEFT(I44,LEN(I44)-3),1)+7,6)</f>
        <v/>
      </c>
      <c r="K44" s="19" t="n"/>
      <c r="L44" s="19" t="n"/>
      <c r="M44" s="19" t="n"/>
      <c r="N44" s="19" t="n"/>
      <c r="O44" s="19" t="n"/>
      <c r="P44" s="20">
        <f>End_Cal!E44</f>
        <v/>
      </c>
      <c r="Q44" s="112">
        <f>IFERROR(INDEX($J$2:$J$9873,MATCH(1,INDEX(($P44=$F$2:$F$9873)*(0=COUNTIFS($Q$2:$Q$2,$J$2:$J$9873)),0),0)),"")</f>
        <v/>
      </c>
      <c r="R44" s="112">
        <f>IFERROR(INDEX($J$2:$J$9873,MATCH(1,INDEX(($P44=$F$2:$F$9873)*(0=COUNTIFS(Q44,$J$2:$J$9873)),0),0)),"")</f>
        <v/>
      </c>
      <c r="S44" s="112">
        <f>IFERROR(INDEX($J$2:$J$9873,MATCH(1,INDEX(($P44=$F$2:$F$9873)*(0=COUNTIFS(Q44:R44,$J$2:$J$9873)),0),0)),"")</f>
        <v/>
      </c>
      <c r="T44" s="112">
        <f>IFERROR(INDEX($J$2:$J$9873,MATCH(1,INDEX(($P44=$F$2:$F$9873)*(0=COUNTIFS(Q44:S44,$J$2:$J$9873)),0),0)),"")</f>
        <v/>
      </c>
      <c r="U44" s="112">
        <f>IFERROR(INDEX($J$2:$J$9873,MATCH(1,INDEX(($P44=$F$2:$F$9873)*(0=COUNTIFS(Q44:T44,$J$2:$J$9873)),0),0)),"")</f>
        <v/>
      </c>
      <c r="V44" s="112">
        <f>IFERROR(INDEX($J$2:$J$9873,MATCH(1,INDEX(($P44=$F$2:$F$9873)*(0=COUNTIFS(Q44:U44,$J$2:$J$9873)),0),0)),"")</f>
        <v/>
      </c>
      <c r="W44" s="112">
        <f>IFERROR(INDEX($J$2:$J$9873,MATCH(1,INDEX(($P44=$F$2:$F$9873)*(0=COUNTIFS(Q44:V44,$J$2:$J$861)),0),0)),"")</f>
        <v/>
      </c>
      <c r="X44" s="112">
        <f>IFERROR(INDEX($J$2:$J$9873,MATCH(1,INDEX(($P44=$F$2:$F$9873)*(0=COUNTIFS(Q44:W44,$J$2:$J$9873)),0),0)),"")</f>
        <v/>
      </c>
      <c r="Y44" s="112">
        <f>IFERROR(INDEX($J$2:$J$861,MATCH(1,INDEX(($P44=$F$2:$F$861)*(0=COUNTIFS(Q44:X44,$J$2:$J$861)),0),0)),"")</f>
        <v/>
      </c>
      <c r="Z44" s="112">
        <f>IFERROR(INDEX($J$2:$J$861,MATCH(1,INDEX(($P44=$F$2:$F$861)*(0=COUNTIFS(Q44:Y44,$J$2:$J$861)),0),0)),"")</f>
        <v/>
      </c>
      <c r="AA44" s="112">
        <f>IFERROR(INDEX($J$2:$J$861,MATCH(1,INDEX(($P44=$F$2:$F$861)*(0=COUNTIFS(Q44:Z44,$J$2:$J$861)),0),0)),"")</f>
        <v/>
      </c>
      <c r="AB44" s="112">
        <f>IFERROR(INDEX($J$2:$J$861,MATCH(1,INDEX(($P44=$F$2:$F$861)*(0=COUNTIFS(Q44:AA44,$J$2:$J$861)),0),0)),"")</f>
        <v/>
      </c>
      <c r="AC44" s="112">
        <f>IFERROR(INDEX($J$2:$J$861,MATCH(1,INDEX(($P44=$F$2:$F$861)*(0=COUNTIFS(Q44:AB44,$J$2:$J$861)),0),0)),"")</f>
        <v/>
      </c>
      <c r="AD44">
        <f>Q44&amp;"-"&amp;R44&amp;"-"&amp;S44&amp;"-"&amp;T44&amp;"-"&amp;U44&amp;"-"&amp;V44&amp;"-"&amp;W44&amp;"-"&amp;X44&amp;"-"&amp;Y44&amp;"-"&amp;Z44&amp;"-"&amp;AA44&amp;"-"&amp;AB44&amp;"-"&amp;AC44</f>
        <v/>
      </c>
      <c r="AF44" s="19">
        <f>IFERROR(INDEX($I$2:$I$861,MATCH(1,INDEX(($P44=$F$2:$F$861)*(0=COUNTIFS($AF$2:$AF$2,$I$2:$I$861)),0),0)),"")</f>
        <v/>
      </c>
      <c r="AG44" s="19">
        <f>IFERROR(INDEX($I$2:$I$9873,MATCH(1,INDEX(($P44=$F$2:$F$9873)*(0=COUNTIFS(AF44,$I$2:$I$9873)),0),0)),"")</f>
        <v/>
      </c>
      <c r="AH44" s="19">
        <f>IFERROR(INDEX($I$2:$I$9873,MATCH(1,INDEX(($P44=$F$2:$F$9873)*(0=COUNTIFS(AF44:AG44,$I$2:$I$9873)),0),0)),"")</f>
        <v/>
      </c>
      <c r="AI44" s="19">
        <f>IFERROR(INDEX($I$2:$I$9873,MATCH(1,INDEX(($P44=$F$2:$F$9873)*(0=COUNTIFS(AF44:AH44,$I$2:$I$9873)),0),0)),"")</f>
        <v/>
      </c>
      <c r="AJ44" s="19">
        <f>IFERROR(INDEX($I$2:$I$9873,MATCH(1,INDEX(($P44=$F$2:$F$9873)*(0=COUNTIFS(AF44:AI44,$I$2:$I$9873)),0),0)),"")</f>
        <v/>
      </c>
      <c r="AK44" s="19">
        <f>IFERROR(INDEX($I$2:$I$9873,MATCH(1,INDEX(($P44=$F$2:$F$9873)*(0=COUNTIFS(AF44:AJ44,$I$2:$I$9873)),0),0)),"")</f>
        <v/>
      </c>
      <c r="AL44" s="19">
        <f>IFERROR(INDEX($I$2:$I$9873,MATCH(1,INDEX(($P44=$F$2:$F$9873)*(0=COUNTIFS(AF44:AK44,$I$2:$I$9873)),0),0)),"")</f>
        <v/>
      </c>
      <c r="AM44" s="19">
        <f>IFERROR(INDEX($I$2:$I$9873,MATCH(1,INDEX(($P44=$F$2:$F$9873)*(0=COUNTIFS(AF44:AL44,$I$2:$I$9873)),0),0)),"")</f>
        <v/>
      </c>
      <c r="AN44" s="19">
        <f>IFERROR(INDEX($I$2:$I$9873,MATCH(1,INDEX(($P44=$F$2:$F$9873)*(0=COUNTIFS(AF44:AM44,$I$2:$I$9873)),0),0)),"")</f>
        <v/>
      </c>
      <c r="AO44" s="19">
        <f>IFERROR(INDEX($I$2:$I$9873,MATCH(1,INDEX(($P44=$F$2:$F$9873)*(0=COUNTIFS(AF44:AN44,$I$2:$I$9873)),0),0)),"")</f>
        <v/>
      </c>
      <c r="AP44" s="19">
        <f>IFERROR(INDEX($I$2:$I$9873,MATCH(1,INDEX(($P44=$F$2:$F$9873)*(0=COUNTIFS(AF44:AO44,$I$2:$I$9873)),0),0)),"")</f>
        <v/>
      </c>
      <c r="AQ44" s="19">
        <f>IFERROR(INDEX($I$2:$I$9873,MATCH(1,INDEX(($P44=$F$2:$F$9873)*(0=COUNTIFS(AF44:AP44,$I$2:$I$9873)),0),0)),"")</f>
        <v/>
      </c>
      <c r="AR44" s="19">
        <f>IFERROR(INDEX($I$2:$I$9873,MATCH(1,INDEX(($P44=$F$2:$F$9873)*(0=COUNTIFS(AF44:AQ44,$I$2:$I$9873)),0),0)),"")</f>
        <v/>
      </c>
      <c r="AS44" s="19">
        <f>IFERROR(VLOOKUP(AF44,[2]CUS030!$A$5:$E$10000,5,0),"")</f>
        <v/>
      </c>
      <c r="AT44" s="19">
        <f>IFERROR(VLOOKUP(AG44,[2]CUS030!$A$5:$E$10000,5,0),"")</f>
        <v/>
      </c>
      <c r="AU44" s="19">
        <f>IFERROR(VLOOKUP(AH44,[2]CUS030!$A$5:$E$10000,5,0),"")</f>
        <v/>
      </c>
      <c r="AV44" s="19">
        <f>IFERROR(VLOOKUP(AI44,[2]CUS030!$A$5:$E$10000,5,0),"")</f>
        <v/>
      </c>
      <c r="AW44" s="19">
        <f>IFERROR(VLOOKUP(AJ44,[2]CUS030!$A$5:$E$10000,5,0),"")</f>
        <v/>
      </c>
      <c r="AX44" s="19">
        <f>IFERROR(VLOOKUP(AK44,[2]CUS030!$A$5:$E$10000,5,0),"")</f>
        <v/>
      </c>
      <c r="AY44" s="19">
        <f>IFERROR(VLOOKUP(AL44,[2]CUS030!$A$5:$E$10000,5,0),"")</f>
        <v/>
      </c>
      <c r="AZ44" s="19">
        <f>IFERROR(VLOOKUP(AM44,[2]CUS030!$A$5:$E$10000,5,0),"")</f>
        <v/>
      </c>
      <c r="BA44" s="19">
        <f>IFERROR(VLOOKUP(AN44,[2]CUS030!$A$5:$E$10000,5,0),"")</f>
        <v/>
      </c>
      <c r="BB44" s="19">
        <f>IFERROR(VLOOKUP(AO44,[2]CUS030!$A$5:$E$10000,5,0),"")</f>
        <v/>
      </c>
      <c r="BC44" s="19">
        <f>IFERROR(VLOOKUP(AP44,[2]CUS030!$A$5:$E$10000,5,0),"")</f>
        <v/>
      </c>
      <c r="BD44" s="19">
        <f>IFERROR(VLOOKUP(AQ44,[2]CUS030!$A$5:$E$10000,5,0),"")</f>
        <v/>
      </c>
      <c r="BE44" s="19">
        <f>IFERROR(VLOOKUP(AR44,[2]CUS030!$A$5:$E$10000,5,0),"")</f>
        <v/>
      </c>
    </row>
    <row r="45">
      <c r="F45" s="108">
        <f>[1]!Table1[[#This Row],[Production]]</f>
        <v/>
      </c>
      <c r="G45">
        <f>MID(F45,LEN(F45)-6,4)</f>
        <v/>
      </c>
      <c r="H45">
        <f>AS45&amp;"|"&amp;AT45&amp;"|"&amp;AU45&amp;"|"&amp;AV45&amp;"|"&amp;AW45&amp;"|"&amp;AX45&amp;"|"&amp;AY45&amp;"|"&amp;AZ45&amp;"|"&amp;BA45&amp;"|"&amp;BB45&amp;"|"&amp;BC45&amp;"|"&amp;BD45&amp;"|"&amp;BE45</f>
        <v/>
      </c>
      <c r="I45" s="108">
        <f>[1]!Table1[[#This Row],[Stock]]</f>
        <v/>
      </c>
      <c r="J45">
        <f>MID(LEFT(I45,LEN(I45)-3),FIND("0|0.000",LEFT(I45,LEN(I45)-3),1)+7,6)</f>
        <v/>
      </c>
      <c r="K45" s="19" t="n"/>
      <c r="L45" s="19" t="n"/>
      <c r="M45" s="19" t="n"/>
      <c r="N45" s="19" t="n"/>
      <c r="O45" s="19" t="n"/>
      <c r="P45" s="20">
        <f>End_Cal!E45</f>
        <v/>
      </c>
      <c r="Q45" s="112">
        <f>IFERROR(INDEX($J$2:$J$9873,MATCH(1,INDEX(($P45=$F$2:$F$9873)*(0=COUNTIFS($Q$2:$Q$2,$J$2:$J$9873)),0),0)),"")</f>
        <v/>
      </c>
      <c r="R45" s="112">
        <f>IFERROR(INDEX($J$2:$J$9873,MATCH(1,INDEX(($P45=$F$2:$F$9873)*(0=COUNTIFS(Q45,$J$2:$J$9873)),0),0)),"")</f>
        <v/>
      </c>
      <c r="S45" s="112">
        <f>IFERROR(INDEX($J$2:$J$9873,MATCH(1,INDEX(($P45=$F$2:$F$9873)*(0=COUNTIFS(Q45:R45,$J$2:$J$9873)),0),0)),"")</f>
        <v/>
      </c>
      <c r="T45" s="112">
        <f>IFERROR(INDEX($J$2:$J$9873,MATCH(1,INDEX(($P45=$F$2:$F$9873)*(0=COUNTIFS(Q45:S45,$J$2:$J$9873)),0),0)),"")</f>
        <v/>
      </c>
      <c r="U45" s="112">
        <f>IFERROR(INDEX($J$2:$J$9873,MATCH(1,INDEX(($P45=$F$2:$F$9873)*(0=COUNTIFS(Q45:T45,$J$2:$J$9873)),0),0)),"")</f>
        <v/>
      </c>
      <c r="V45" s="112">
        <f>IFERROR(INDEX($J$2:$J$9873,MATCH(1,INDEX(($P45=$F$2:$F$9873)*(0=COUNTIFS(Q45:U45,$J$2:$J$9873)),0),0)),"")</f>
        <v/>
      </c>
      <c r="W45" s="112">
        <f>IFERROR(INDEX($J$2:$J$9873,MATCH(1,INDEX(($P45=$F$2:$F$9873)*(0=COUNTIFS(Q45:V45,$J$2:$J$861)),0),0)),"")</f>
        <v/>
      </c>
      <c r="X45" s="112">
        <f>IFERROR(INDEX($J$2:$J$9873,MATCH(1,INDEX(($P45=$F$2:$F$9873)*(0=COUNTIFS(Q45:W45,$J$2:$J$9873)),0),0)),"")</f>
        <v/>
      </c>
      <c r="Y45" s="112">
        <f>IFERROR(INDEX($J$2:$J$861,MATCH(1,INDEX(($P45=$F$2:$F$861)*(0=COUNTIFS(Q45:X45,$J$2:$J$861)),0),0)),"")</f>
        <v/>
      </c>
      <c r="Z45" s="112">
        <f>IFERROR(INDEX($J$2:$J$861,MATCH(1,INDEX(($P45=$F$2:$F$861)*(0=COUNTIFS(Q45:Y45,$J$2:$J$861)),0),0)),"")</f>
        <v/>
      </c>
      <c r="AA45" s="112">
        <f>IFERROR(INDEX($J$2:$J$861,MATCH(1,INDEX(($P45=$F$2:$F$861)*(0=COUNTIFS(Q45:Z45,$J$2:$J$861)),0),0)),"")</f>
        <v/>
      </c>
      <c r="AB45" s="112">
        <f>IFERROR(INDEX($J$2:$J$861,MATCH(1,INDEX(($P45=$F$2:$F$861)*(0=COUNTIFS(Q45:AA45,$J$2:$J$861)),0),0)),"")</f>
        <v/>
      </c>
      <c r="AC45" s="112">
        <f>IFERROR(INDEX($J$2:$J$861,MATCH(1,INDEX(($P45=$F$2:$F$861)*(0=COUNTIFS(Q45:AB45,$J$2:$J$861)),0),0)),"")</f>
        <v/>
      </c>
      <c r="AD45">
        <f>Q45&amp;"-"&amp;R45&amp;"-"&amp;S45&amp;"-"&amp;T45&amp;"-"&amp;U45&amp;"-"&amp;V45&amp;"-"&amp;W45&amp;"-"&amp;X45&amp;"-"&amp;Y45&amp;"-"&amp;Z45&amp;"-"&amp;AA45&amp;"-"&amp;AB45&amp;"-"&amp;AC45</f>
        <v/>
      </c>
      <c r="AF45" s="19">
        <f>IFERROR(INDEX($I$2:$I$861,MATCH(1,INDEX(($P45=$F$2:$F$861)*(0=COUNTIFS($AF$2:$AF$2,$I$2:$I$861)),0),0)),"")</f>
        <v/>
      </c>
      <c r="AG45" s="19">
        <f>IFERROR(INDEX($I$2:$I$9873,MATCH(1,INDEX(($P45=$F$2:$F$9873)*(0=COUNTIFS(AF45,$I$2:$I$9873)),0),0)),"")</f>
        <v/>
      </c>
      <c r="AH45" s="19">
        <f>IFERROR(INDEX($I$2:$I$9873,MATCH(1,INDEX(($P45=$F$2:$F$9873)*(0=COUNTIFS(AF45:AG45,$I$2:$I$9873)),0),0)),"")</f>
        <v/>
      </c>
      <c r="AI45" s="19">
        <f>IFERROR(INDEX($I$2:$I$9873,MATCH(1,INDEX(($P45=$F$2:$F$9873)*(0=COUNTIFS(AF45:AH45,$I$2:$I$9873)),0),0)),"")</f>
        <v/>
      </c>
      <c r="AJ45" s="19">
        <f>IFERROR(INDEX($I$2:$I$9873,MATCH(1,INDEX(($P45=$F$2:$F$9873)*(0=COUNTIFS(AF45:AI45,$I$2:$I$9873)),0),0)),"")</f>
        <v/>
      </c>
      <c r="AK45" s="19">
        <f>IFERROR(INDEX($I$2:$I$9873,MATCH(1,INDEX(($P45=$F$2:$F$9873)*(0=COUNTIFS(AF45:AJ45,$I$2:$I$9873)),0),0)),"")</f>
        <v/>
      </c>
      <c r="AL45" s="19">
        <f>IFERROR(INDEX($I$2:$I$9873,MATCH(1,INDEX(($P45=$F$2:$F$9873)*(0=COUNTIFS(AF45:AK45,$I$2:$I$9873)),0),0)),"")</f>
        <v/>
      </c>
      <c r="AM45" s="19">
        <f>IFERROR(INDEX($I$2:$I$9873,MATCH(1,INDEX(($P45=$F$2:$F$9873)*(0=COUNTIFS(AF45:AL45,$I$2:$I$9873)),0),0)),"")</f>
        <v/>
      </c>
      <c r="AN45" s="19">
        <f>IFERROR(INDEX($I$2:$I$9873,MATCH(1,INDEX(($P45=$F$2:$F$9873)*(0=COUNTIFS(AF45:AM45,$I$2:$I$9873)),0),0)),"")</f>
        <v/>
      </c>
      <c r="AO45" s="19">
        <f>IFERROR(INDEX($I$2:$I$9873,MATCH(1,INDEX(($P45=$F$2:$F$9873)*(0=COUNTIFS(AF45:AN45,$I$2:$I$9873)),0),0)),"")</f>
        <v/>
      </c>
      <c r="AP45" s="19">
        <f>IFERROR(INDEX($I$2:$I$9873,MATCH(1,INDEX(($P45=$F$2:$F$9873)*(0=COUNTIFS(AF45:AO45,$I$2:$I$9873)),0),0)),"")</f>
        <v/>
      </c>
      <c r="AQ45" s="19">
        <f>IFERROR(INDEX($I$2:$I$9873,MATCH(1,INDEX(($P45=$F$2:$F$9873)*(0=COUNTIFS(AF45:AP45,$I$2:$I$9873)),0),0)),"")</f>
        <v/>
      </c>
      <c r="AR45" s="19">
        <f>IFERROR(INDEX($I$2:$I$9873,MATCH(1,INDEX(($P45=$F$2:$F$9873)*(0=COUNTIFS(AF45:AQ45,$I$2:$I$9873)),0),0)),"")</f>
        <v/>
      </c>
      <c r="AS45" s="19">
        <f>IFERROR(VLOOKUP(AF45,[2]CUS030!$A$5:$E$10000,5,0),"")</f>
        <v/>
      </c>
      <c r="AT45" s="19">
        <f>IFERROR(VLOOKUP(AG45,[2]CUS030!$A$5:$E$10000,5,0),"")</f>
        <v/>
      </c>
      <c r="AU45" s="19">
        <f>IFERROR(VLOOKUP(AH45,[2]CUS030!$A$5:$E$10000,5,0),"")</f>
        <v/>
      </c>
      <c r="AV45" s="19">
        <f>IFERROR(VLOOKUP(AI45,[2]CUS030!$A$5:$E$10000,5,0),"")</f>
        <v/>
      </c>
      <c r="AW45" s="19">
        <f>IFERROR(VLOOKUP(AJ45,[2]CUS030!$A$5:$E$10000,5,0),"")</f>
        <v/>
      </c>
      <c r="AX45" s="19">
        <f>IFERROR(VLOOKUP(AK45,[2]CUS030!$A$5:$E$10000,5,0),"")</f>
        <v/>
      </c>
      <c r="AY45" s="19">
        <f>IFERROR(VLOOKUP(AL45,[2]CUS030!$A$5:$E$10000,5,0),"")</f>
        <v/>
      </c>
      <c r="AZ45" s="19">
        <f>IFERROR(VLOOKUP(AM45,[2]CUS030!$A$5:$E$10000,5,0),"")</f>
        <v/>
      </c>
      <c r="BA45" s="19">
        <f>IFERROR(VLOOKUP(AN45,[2]CUS030!$A$5:$E$10000,5,0),"")</f>
        <v/>
      </c>
      <c r="BB45" s="19">
        <f>IFERROR(VLOOKUP(AO45,[2]CUS030!$A$5:$E$10000,5,0),"")</f>
        <v/>
      </c>
      <c r="BC45" s="19">
        <f>IFERROR(VLOOKUP(AP45,[2]CUS030!$A$5:$E$10000,5,0),"")</f>
        <v/>
      </c>
      <c r="BD45" s="19">
        <f>IFERROR(VLOOKUP(AQ45,[2]CUS030!$A$5:$E$10000,5,0),"")</f>
        <v/>
      </c>
      <c r="BE45" s="19">
        <f>IFERROR(VLOOKUP(AR45,[2]CUS030!$A$5:$E$10000,5,0),"")</f>
        <v/>
      </c>
    </row>
    <row r="46">
      <c r="F46" s="108">
        <f>[1]!Table1[[#This Row],[Production]]</f>
        <v/>
      </c>
      <c r="G46">
        <f>MID(F46,LEN(F46)-6,4)</f>
        <v/>
      </c>
      <c r="H46">
        <f>AS46&amp;"|"&amp;AT46&amp;"|"&amp;AU46&amp;"|"&amp;AV46&amp;"|"&amp;AW46&amp;"|"&amp;AX46&amp;"|"&amp;AY46&amp;"|"&amp;AZ46&amp;"|"&amp;BA46&amp;"|"&amp;BB46&amp;"|"&amp;BC46&amp;"|"&amp;BD46&amp;"|"&amp;BE46</f>
        <v/>
      </c>
      <c r="I46" s="108">
        <f>[1]!Table1[[#This Row],[Stock]]</f>
        <v/>
      </c>
      <c r="J46">
        <f>MID(LEFT(I46,LEN(I46)-3),FIND("0|0.000",LEFT(I46,LEN(I46)-3),1)+7,6)</f>
        <v/>
      </c>
      <c r="K46" s="19" t="n"/>
      <c r="L46" s="19" t="n"/>
      <c r="M46" s="19" t="n"/>
      <c r="N46" s="19" t="n"/>
      <c r="O46" s="19" t="n"/>
      <c r="P46" s="20">
        <f>End_Cal!E46</f>
        <v/>
      </c>
      <c r="Q46" s="112">
        <f>IFERROR(INDEX($J$2:$J$9873,MATCH(1,INDEX(($P46=$F$2:$F$9873)*(0=COUNTIFS($Q$2:$Q$2,$J$2:$J$9873)),0),0)),"")</f>
        <v/>
      </c>
      <c r="R46" s="112">
        <f>IFERROR(INDEX($J$2:$J$9873,MATCH(1,INDEX(($P46=$F$2:$F$9873)*(0=COUNTIFS(Q46,$J$2:$J$9873)),0),0)),"")</f>
        <v/>
      </c>
      <c r="S46" s="112">
        <f>IFERROR(INDEX($J$2:$J$9873,MATCH(1,INDEX(($P46=$F$2:$F$9873)*(0=COUNTIFS(Q46:R46,$J$2:$J$9873)),0),0)),"")</f>
        <v/>
      </c>
      <c r="T46" s="112">
        <f>IFERROR(INDEX($J$2:$J$9873,MATCH(1,INDEX(($P46=$F$2:$F$9873)*(0=COUNTIFS(Q46:S46,$J$2:$J$9873)),0),0)),"")</f>
        <v/>
      </c>
      <c r="U46" s="112">
        <f>IFERROR(INDEX($J$2:$J$9873,MATCH(1,INDEX(($P46=$F$2:$F$9873)*(0=COUNTIFS(Q46:T46,$J$2:$J$9873)),0),0)),"")</f>
        <v/>
      </c>
      <c r="V46" s="112">
        <f>IFERROR(INDEX($J$2:$J$9873,MATCH(1,INDEX(($P46=$F$2:$F$9873)*(0=COUNTIFS(Q46:U46,$J$2:$J$9873)),0),0)),"")</f>
        <v/>
      </c>
      <c r="W46" s="112">
        <f>IFERROR(INDEX($J$2:$J$9873,MATCH(1,INDEX(($P46=$F$2:$F$9873)*(0=COUNTIFS(Q46:V46,$J$2:$J$861)),0),0)),"")</f>
        <v/>
      </c>
      <c r="X46" s="112">
        <f>IFERROR(INDEX($J$2:$J$9873,MATCH(1,INDEX(($P46=$F$2:$F$9873)*(0=COUNTIFS(Q46:W46,$J$2:$J$9873)),0),0)),"")</f>
        <v/>
      </c>
      <c r="Y46" s="112">
        <f>IFERROR(INDEX($J$2:$J$861,MATCH(1,INDEX(($P46=$F$2:$F$861)*(0=COUNTIFS(Q46:X46,$J$2:$J$861)),0),0)),"")</f>
        <v/>
      </c>
      <c r="Z46" s="112">
        <f>IFERROR(INDEX($J$2:$J$861,MATCH(1,INDEX(($P46=$F$2:$F$861)*(0=COUNTIFS(Q46:Y46,$J$2:$J$861)),0),0)),"")</f>
        <v/>
      </c>
      <c r="AA46" s="112">
        <f>IFERROR(INDEX($J$2:$J$861,MATCH(1,INDEX(($P46=$F$2:$F$861)*(0=COUNTIFS(Q46:Z46,$J$2:$J$861)),0),0)),"")</f>
        <v/>
      </c>
      <c r="AB46" s="112">
        <f>IFERROR(INDEX($J$2:$J$861,MATCH(1,INDEX(($P46=$F$2:$F$861)*(0=COUNTIFS(Q46:AA46,$J$2:$J$861)),0),0)),"")</f>
        <v/>
      </c>
      <c r="AC46" s="112">
        <f>IFERROR(INDEX($J$2:$J$861,MATCH(1,INDEX(($P46=$F$2:$F$861)*(0=COUNTIFS(Q46:AB46,$J$2:$J$861)),0),0)),"")</f>
        <v/>
      </c>
      <c r="AD46">
        <f>Q46&amp;"-"&amp;R46&amp;"-"&amp;S46&amp;"-"&amp;T46&amp;"-"&amp;U46&amp;"-"&amp;V46&amp;"-"&amp;W46&amp;"-"&amp;X46&amp;"-"&amp;Y46&amp;"-"&amp;Z46&amp;"-"&amp;AA46&amp;"-"&amp;AB46&amp;"-"&amp;AC46</f>
        <v/>
      </c>
      <c r="AF46" s="19">
        <f>IFERROR(INDEX($I$2:$I$861,MATCH(1,INDEX(($P46=$F$2:$F$861)*(0=COUNTIFS($AF$2:$AF$2,$I$2:$I$861)),0),0)),"")</f>
        <v/>
      </c>
      <c r="AG46" s="19">
        <f>IFERROR(INDEX($I$2:$I$9873,MATCH(1,INDEX(($P46=$F$2:$F$9873)*(0=COUNTIFS(AF46,$I$2:$I$9873)),0),0)),"")</f>
        <v/>
      </c>
      <c r="AH46" s="19">
        <f>IFERROR(INDEX($I$2:$I$9873,MATCH(1,INDEX(($P46=$F$2:$F$9873)*(0=COUNTIFS(AF46:AG46,$I$2:$I$9873)),0),0)),"")</f>
        <v/>
      </c>
      <c r="AI46" s="19">
        <f>IFERROR(INDEX($I$2:$I$9873,MATCH(1,INDEX(($P46=$F$2:$F$9873)*(0=COUNTIFS(AF46:AH46,$I$2:$I$9873)),0),0)),"")</f>
        <v/>
      </c>
      <c r="AJ46" s="19">
        <f>IFERROR(INDEX($I$2:$I$9873,MATCH(1,INDEX(($P46=$F$2:$F$9873)*(0=COUNTIFS(AF46:AI46,$I$2:$I$9873)),0),0)),"")</f>
        <v/>
      </c>
      <c r="AK46" s="19">
        <f>IFERROR(INDEX($I$2:$I$9873,MATCH(1,INDEX(($P46=$F$2:$F$9873)*(0=COUNTIFS(AF46:AJ46,$I$2:$I$9873)),0),0)),"")</f>
        <v/>
      </c>
      <c r="AL46" s="19">
        <f>IFERROR(INDEX($I$2:$I$9873,MATCH(1,INDEX(($P46=$F$2:$F$9873)*(0=COUNTIFS(AF46:AK46,$I$2:$I$9873)),0),0)),"")</f>
        <v/>
      </c>
      <c r="AM46" s="19">
        <f>IFERROR(INDEX($I$2:$I$9873,MATCH(1,INDEX(($P46=$F$2:$F$9873)*(0=COUNTIFS(AF46:AL46,$I$2:$I$9873)),0),0)),"")</f>
        <v/>
      </c>
      <c r="AN46" s="19">
        <f>IFERROR(INDEX($I$2:$I$9873,MATCH(1,INDEX(($P46=$F$2:$F$9873)*(0=COUNTIFS(AF46:AM46,$I$2:$I$9873)),0),0)),"")</f>
        <v/>
      </c>
      <c r="AO46" s="19">
        <f>IFERROR(INDEX($I$2:$I$9873,MATCH(1,INDEX(($P46=$F$2:$F$9873)*(0=COUNTIFS(AF46:AN46,$I$2:$I$9873)),0),0)),"")</f>
        <v/>
      </c>
      <c r="AP46" s="19">
        <f>IFERROR(INDEX($I$2:$I$9873,MATCH(1,INDEX(($P46=$F$2:$F$9873)*(0=COUNTIFS(AF46:AO46,$I$2:$I$9873)),0),0)),"")</f>
        <v/>
      </c>
      <c r="AQ46" s="19">
        <f>IFERROR(INDEX($I$2:$I$9873,MATCH(1,INDEX(($P46=$F$2:$F$9873)*(0=COUNTIFS(AF46:AP46,$I$2:$I$9873)),0),0)),"")</f>
        <v/>
      </c>
      <c r="AR46" s="19">
        <f>IFERROR(INDEX($I$2:$I$9873,MATCH(1,INDEX(($P46=$F$2:$F$9873)*(0=COUNTIFS(AF46:AQ46,$I$2:$I$9873)),0),0)),"")</f>
        <v/>
      </c>
      <c r="AS46" s="19">
        <f>IFERROR(VLOOKUP(AF46,[2]CUS030!$A$5:$E$10000,5,0),"")</f>
        <v/>
      </c>
      <c r="AT46" s="19">
        <f>IFERROR(VLOOKUP(AG46,[2]CUS030!$A$5:$E$10000,5,0),"")</f>
        <v/>
      </c>
      <c r="AU46" s="19">
        <f>IFERROR(VLOOKUP(AH46,[2]CUS030!$A$5:$E$10000,5,0),"")</f>
        <v/>
      </c>
      <c r="AV46" s="19">
        <f>IFERROR(VLOOKUP(AI46,[2]CUS030!$A$5:$E$10000,5,0),"")</f>
        <v/>
      </c>
      <c r="AW46" s="19">
        <f>IFERROR(VLOOKUP(AJ46,[2]CUS030!$A$5:$E$10000,5,0),"")</f>
        <v/>
      </c>
      <c r="AX46" s="19">
        <f>IFERROR(VLOOKUP(AK46,[2]CUS030!$A$5:$E$10000,5,0),"")</f>
        <v/>
      </c>
      <c r="AY46" s="19">
        <f>IFERROR(VLOOKUP(AL46,[2]CUS030!$A$5:$E$10000,5,0),"")</f>
        <v/>
      </c>
      <c r="AZ46" s="19">
        <f>IFERROR(VLOOKUP(AM46,[2]CUS030!$A$5:$E$10000,5,0),"")</f>
        <v/>
      </c>
      <c r="BA46" s="19">
        <f>IFERROR(VLOOKUP(AN46,[2]CUS030!$A$5:$E$10000,5,0),"")</f>
        <v/>
      </c>
      <c r="BB46" s="19">
        <f>IFERROR(VLOOKUP(AO46,[2]CUS030!$A$5:$E$10000,5,0),"")</f>
        <v/>
      </c>
      <c r="BC46" s="19">
        <f>IFERROR(VLOOKUP(AP46,[2]CUS030!$A$5:$E$10000,5,0),"")</f>
        <v/>
      </c>
      <c r="BD46" s="19">
        <f>IFERROR(VLOOKUP(AQ46,[2]CUS030!$A$5:$E$10000,5,0),"")</f>
        <v/>
      </c>
      <c r="BE46" s="19">
        <f>IFERROR(VLOOKUP(AR46,[2]CUS030!$A$5:$E$10000,5,0),"")</f>
        <v/>
      </c>
    </row>
    <row r="47">
      <c r="F47" s="108">
        <f>[1]!Table1[[#This Row],[Production]]</f>
        <v/>
      </c>
      <c r="G47">
        <f>MID(F47,LEN(F47)-6,4)</f>
        <v/>
      </c>
      <c r="H47">
        <f>AS47&amp;"|"&amp;AT47&amp;"|"&amp;AU47&amp;"|"&amp;AV47&amp;"|"&amp;AW47&amp;"|"&amp;AX47&amp;"|"&amp;AY47&amp;"|"&amp;AZ47&amp;"|"&amp;BA47&amp;"|"&amp;BB47&amp;"|"&amp;BC47&amp;"|"&amp;BD47&amp;"|"&amp;BE47</f>
        <v/>
      </c>
      <c r="I47" s="108">
        <f>[1]!Table1[[#This Row],[Stock]]</f>
        <v/>
      </c>
      <c r="J47">
        <f>MID(LEFT(I47,LEN(I47)-3),FIND("0|0.000",LEFT(I47,LEN(I47)-3),1)+7,6)</f>
        <v/>
      </c>
      <c r="K47" s="19" t="n"/>
      <c r="L47" s="19" t="n"/>
      <c r="M47" s="19" t="n"/>
      <c r="N47" s="19" t="n"/>
      <c r="O47" s="19" t="n"/>
      <c r="P47" s="20">
        <f>End_Cal!E47</f>
        <v/>
      </c>
      <c r="Q47" s="112">
        <f>IFERROR(INDEX($J$2:$J$9873,MATCH(1,INDEX(($P47=$F$2:$F$9873)*(0=COUNTIFS($Q$2:$Q$2,$J$2:$J$9873)),0),0)),"")</f>
        <v/>
      </c>
      <c r="R47" s="112">
        <f>IFERROR(INDEX($J$2:$J$9873,MATCH(1,INDEX(($P47=$F$2:$F$9873)*(0=COUNTIFS(Q47,$J$2:$J$9873)),0),0)),"")</f>
        <v/>
      </c>
      <c r="S47" s="112">
        <f>IFERROR(INDEX($J$2:$J$9873,MATCH(1,INDEX(($P47=$F$2:$F$9873)*(0=COUNTIFS(Q47:R47,$J$2:$J$9873)),0),0)),"")</f>
        <v/>
      </c>
      <c r="T47" s="112">
        <f>IFERROR(INDEX($J$2:$J$9873,MATCH(1,INDEX(($P47=$F$2:$F$9873)*(0=COUNTIFS(Q47:S47,$J$2:$J$9873)),0),0)),"")</f>
        <v/>
      </c>
      <c r="U47" s="112">
        <f>IFERROR(INDEX($J$2:$J$9873,MATCH(1,INDEX(($P47=$F$2:$F$9873)*(0=COUNTIFS(Q47:T47,$J$2:$J$9873)),0),0)),"")</f>
        <v/>
      </c>
      <c r="V47" s="112">
        <f>IFERROR(INDEX($J$2:$J$9873,MATCH(1,INDEX(($P47=$F$2:$F$9873)*(0=COUNTIFS(Q47:U47,$J$2:$J$9873)),0),0)),"")</f>
        <v/>
      </c>
      <c r="W47" s="112">
        <f>IFERROR(INDEX($J$2:$J$9873,MATCH(1,INDEX(($P47=$F$2:$F$9873)*(0=COUNTIFS(Q47:V47,$J$2:$J$861)),0),0)),"")</f>
        <v/>
      </c>
      <c r="X47" s="112">
        <f>IFERROR(INDEX($J$2:$J$9873,MATCH(1,INDEX(($P47=$F$2:$F$9873)*(0=COUNTIFS(Q47:W47,$J$2:$J$9873)),0),0)),"")</f>
        <v/>
      </c>
      <c r="Y47" s="112">
        <f>IFERROR(INDEX($J$2:$J$861,MATCH(1,INDEX(($P47=$F$2:$F$861)*(0=COUNTIFS(Q47:X47,$J$2:$J$861)),0),0)),"")</f>
        <v/>
      </c>
      <c r="Z47" s="112">
        <f>IFERROR(INDEX($J$2:$J$861,MATCH(1,INDEX(($P47=$F$2:$F$861)*(0=COUNTIFS(Q47:Y47,$J$2:$J$861)),0),0)),"")</f>
        <v/>
      </c>
      <c r="AA47" s="112">
        <f>IFERROR(INDEX($J$2:$J$861,MATCH(1,INDEX(($P47=$F$2:$F$861)*(0=COUNTIFS(Q47:Z47,$J$2:$J$861)),0),0)),"")</f>
        <v/>
      </c>
      <c r="AB47" s="112">
        <f>IFERROR(INDEX($J$2:$J$861,MATCH(1,INDEX(($P47=$F$2:$F$861)*(0=COUNTIFS(Q47:AA47,$J$2:$J$861)),0),0)),"")</f>
        <v/>
      </c>
      <c r="AC47" s="112">
        <f>IFERROR(INDEX($J$2:$J$861,MATCH(1,INDEX(($P47=$F$2:$F$861)*(0=COUNTIFS(Q47:AB47,$J$2:$J$861)),0),0)),"")</f>
        <v/>
      </c>
      <c r="AD47">
        <f>Q47&amp;"-"&amp;R47&amp;"-"&amp;S47&amp;"-"&amp;T47&amp;"-"&amp;U47&amp;"-"&amp;V47&amp;"-"&amp;W47&amp;"-"&amp;X47&amp;"-"&amp;Y47&amp;"-"&amp;Z47&amp;"-"&amp;AA47&amp;"-"&amp;AB47&amp;"-"&amp;AC47</f>
        <v/>
      </c>
      <c r="AF47" s="19">
        <f>IFERROR(INDEX($I$2:$I$861,MATCH(1,INDEX(($P47=$F$2:$F$861)*(0=COUNTIFS($AF$2:$AF$2,$I$2:$I$861)),0),0)),"")</f>
        <v/>
      </c>
      <c r="AG47" s="19">
        <f>IFERROR(INDEX($I$2:$I$9873,MATCH(1,INDEX(($P47=$F$2:$F$9873)*(0=COUNTIFS(AF47,$I$2:$I$9873)),0),0)),"")</f>
        <v/>
      </c>
      <c r="AH47" s="19">
        <f>IFERROR(INDEX($I$2:$I$9873,MATCH(1,INDEX(($P47=$F$2:$F$9873)*(0=COUNTIFS(AF47:AG47,$I$2:$I$9873)),0),0)),"")</f>
        <v/>
      </c>
      <c r="AI47" s="19">
        <f>IFERROR(INDEX($I$2:$I$9873,MATCH(1,INDEX(($P47=$F$2:$F$9873)*(0=COUNTIFS(AF47:AH47,$I$2:$I$9873)),0),0)),"")</f>
        <v/>
      </c>
      <c r="AJ47" s="19">
        <f>IFERROR(INDEX($I$2:$I$9873,MATCH(1,INDEX(($P47=$F$2:$F$9873)*(0=COUNTIFS(AF47:AI47,$I$2:$I$9873)),0),0)),"")</f>
        <v/>
      </c>
      <c r="AK47" s="19">
        <f>IFERROR(INDEX($I$2:$I$9873,MATCH(1,INDEX(($P47=$F$2:$F$9873)*(0=COUNTIFS(AF47:AJ47,$I$2:$I$9873)),0),0)),"")</f>
        <v/>
      </c>
      <c r="AL47" s="19">
        <f>IFERROR(INDEX($I$2:$I$9873,MATCH(1,INDEX(($P47=$F$2:$F$9873)*(0=COUNTIFS(AF47:AK47,$I$2:$I$9873)),0),0)),"")</f>
        <v/>
      </c>
      <c r="AM47" s="19">
        <f>IFERROR(INDEX($I$2:$I$9873,MATCH(1,INDEX(($P47=$F$2:$F$9873)*(0=COUNTIFS(AF47:AL47,$I$2:$I$9873)),0),0)),"")</f>
        <v/>
      </c>
      <c r="AN47" s="19">
        <f>IFERROR(INDEX($I$2:$I$9873,MATCH(1,INDEX(($P47=$F$2:$F$9873)*(0=COUNTIFS(AF47:AM47,$I$2:$I$9873)),0),0)),"")</f>
        <v/>
      </c>
      <c r="AO47" s="19">
        <f>IFERROR(INDEX($I$2:$I$9873,MATCH(1,INDEX(($P47=$F$2:$F$9873)*(0=COUNTIFS(AF47:AN47,$I$2:$I$9873)),0),0)),"")</f>
        <v/>
      </c>
      <c r="AP47" s="19">
        <f>IFERROR(INDEX($I$2:$I$9873,MATCH(1,INDEX(($P47=$F$2:$F$9873)*(0=COUNTIFS(AF47:AO47,$I$2:$I$9873)),0),0)),"")</f>
        <v/>
      </c>
      <c r="AQ47" s="19">
        <f>IFERROR(INDEX($I$2:$I$9873,MATCH(1,INDEX(($P47=$F$2:$F$9873)*(0=COUNTIFS(AF47:AP47,$I$2:$I$9873)),0),0)),"")</f>
        <v/>
      </c>
      <c r="AR47" s="19">
        <f>IFERROR(INDEX($I$2:$I$9873,MATCH(1,INDEX(($P47=$F$2:$F$9873)*(0=COUNTIFS(AF47:AQ47,$I$2:$I$9873)),0),0)),"")</f>
        <v/>
      </c>
      <c r="AS47" s="19">
        <f>IFERROR(VLOOKUP(AF47,[2]CUS030!$A$5:$E$10000,5,0),"")</f>
        <v/>
      </c>
      <c r="AT47" s="19">
        <f>IFERROR(VLOOKUP(AG47,[2]CUS030!$A$5:$E$10000,5,0),"")</f>
        <v/>
      </c>
      <c r="AU47" s="19">
        <f>IFERROR(VLOOKUP(AH47,[2]CUS030!$A$5:$E$10000,5,0),"")</f>
        <v/>
      </c>
      <c r="AV47" s="19">
        <f>IFERROR(VLOOKUP(AI47,[2]CUS030!$A$5:$E$10000,5,0),"")</f>
        <v/>
      </c>
      <c r="AW47" s="19">
        <f>IFERROR(VLOOKUP(AJ47,[2]CUS030!$A$5:$E$10000,5,0),"")</f>
        <v/>
      </c>
      <c r="AX47" s="19">
        <f>IFERROR(VLOOKUP(AK47,[2]CUS030!$A$5:$E$10000,5,0),"")</f>
        <v/>
      </c>
      <c r="AY47" s="19">
        <f>IFERROR(VLOOKUP(AL47,[2]CUS030!$A$5:$E$10000,5,0),"")</f>
        <v/>
      </c>
      <c r="AZ47" s="19">
        <f>IFERROR(VLOOKUP(AM47,[2]CUS030!$A$5:$E$10000,5,0),"")</f>
        <v/>
      </c>
      <c r="BA47" s="19">
        <f>IFERROR(VLOOKUP(AN47,[2]CUS030!$A$5:$E$10000,5,0),"")</f>
        <v/>
      </c>
      <c r="BB47" s="19">
        <f>IFERROR(VLOOKUP(AO47,[2]CUS030!$A$5:$E$10000,5,0),"")</f>
        <v/>
      </c>
      <c r="BC47" s="19">
        <f>IFERROR(VLOOKUP(AP47,[2]CUS030!$A$5:$E$10000,5,0),"")</f>
        <v/>
      </c>
      <c r="BD47" s="19">
        <f>IFERROR(VLOOKUP(AQ47,[2]CUS030!$A$5:$E$10000,5,0),"")</f>
        <v/>
      </c>
      <c r="BE47" s="19">
        <f>IFERROR(VLOOKUP(AR47,[2]CUS030!$A$5:$E$10000,5,0),"")</f>
        <v/>
      </c>
    </row>
    <row r="48">
      <c r="F48" s="108">
        <f>[1]!Table1[[#This Row],[Production]]</f>
        <v/>
      </c>
      <c r="G48">
        <f>MID(F48,LEN(F48)-6,4)</f>
        <v/>
      </c>
      <c r="H48">
        <f>AS48&amp;"|"&amp;AT48&amp;"|"&amp;AU48&amp;"|"&amp;AV48&amp;"|"&amp;AW48&amp;"|"&amp;AX48&amp;"|"&amp;AY48&amp;"|"&amp;AZ48&amp;"|"&amp;BA48&amp;"|"&amp;BB48&amp;"|"&amp;BC48&amp;"|"&amp;BD48&amp;"|"&amp;BE48</f>
        <v/>
      </c>
      <c r="I48" s="108">
        <f>[1]!Table1[[#This Row],[Stock]]</f>
        <v/>
      </c>
      <c r="J48">
        <f>MID(LEFT(I48,LEN(I48)-3),FIND("0|0.000",LEFT(I48,LEN(I48)-3),1)+7,6)</f>
        <v/>
      </c>
      <c r="K48" s="19" t="n"/>
      <c r="L48" s="19" t="n"/>
      <c r="M48" s="19" t="n"/>
      <c r="N48" s="19" t="n"/>
      <c r="O48" s="19" t="n"/>
      <c r="P48" s="20">
        <f>End_Cal!E48</f>
        <v/>
      </c>
      <c r="Q48" s="112">
        <f>IFERROR(INDEX($J$2:$J$9873,MATCH(1,INDEX(($P48=$F$2:$F$9873)*(0=COUNTIFS($Q$2:$Q$2,$J$2:$J$9873)),0),0)),"")</f>
        <v/>
      </c>
      <c r="R48" s="112">
        <f>IFERROR(INDEX($J$2:$J$9873,MATCH(1,INDEX(($P48=$F$2:$F$9873)*(0=COUNTIFS(Q48,$J$2:$J$9873)),0),0)),"")</f>
        <v/>
      </c>
      <c r="S48" s="112">
        <f>IFERROR(INDEX($J$2:$J$9873,MATCH(1,INDEX(($P48=$F$2:$F$9873)*(0=COUNTIFS(Q48:R48,$J$2:$J$9873)),0),0)),"")</f>
        <v/>
      </c>
      <c r="T48" s="112">
        <f>IFERROR(INDEX($J$2:$J$9873,MATCH(1,INDEX(($P48=$F$2:$F$9873)*(0=COUNTIFS(Q48:S48,$J$2:$J$9873)),0),0)),"")</f>
        <v/>
      </c>
      <c r="U48" s="112">
        <f>IFERROR(INDEX($J$2:$J$9873,MATCH(1,INDEX(($P48=$F$2:$F$9873)*(0=COUNTIFS(Q48:T48,$J$2:$J$9873)),0),0)),"")</f>
        <v/>
      </c>
      <c r="V48" s="112">
        <f>IFERROR(INDEX($J$2:$J$9873,MATCH(1,INDEX(($P48=$F$2:$F$9873)*(0=COUNTIFS(Q48:U48,$J$2:$J$9873)),0),0)),"")</f>
        <v/>
      </c>
      <c r="W48" s="112">
        <f>IFERROR(INDEX($J$2:$J$9873,MATCH(1,INDEX(($P48=$F$2:$F$9873)*(0=COUNTIFS(Q48:V48,$J$2:$J$861)),0),0)),"")</f>
        <v/>
      </c>
      <c r="X48" s="112">
        <f>IFERROR(INDEX($J$2:$J$9873,MATCH(1,INDEX(($P48=$F$2:$F$9873)*(0=COUNTIFS(Q48:W48,$J$2:$J$9873)),0),0)),"")</f>
        <v/>
      </c>
      <c r="Y48" s="112">
        <f>IFERROR(INDEX($J$2:$J$861,MATCH(1,INDEX(($P48=$F$2:$F$861)*(0=COUNTIFS(Q48:X48,$J$2:$J$861)),0),0)),"")</f>
        <v/>
      </c>
      <c r="Z48" s="112">
        <f>IFERROR(INDEX($J$2:$J$861,MATCH(1,INDEX(($P48=$F$2:$F$861)*(0=COUNTIFS(Q48:Y48,$J$2:$J$861)),0),0)),"")</f>
        <v/>
      </c>
      <c r="AA48" s="112">
        <f>IFERROR(INDEX($J$2:$J$861,MATCH(1,INDEX(($P48=$F$2:$F$861)*(0=COUNTIFS(Q48:Z48,$J$2:$J$861)),0),0)),"")</f>
        <v/>
      </c>
      <c r="AB48" s="112">
        <f>IFERROR(INDEX($J$2:$J$861,MATCH(1,INDEX(($P48=$F$2:$F$861)*(0=COUNTIFS(Q48:AA48,$J$2:$J$861)),0),0)),"")</f>
        <v/>
      </c>
      <c r="AC48" s="112">
        <f>IFERROR(INDEX($J$2:$J$861,MATCH(1,INDEX(($P48=$F$2:$F$861)*(0=COUNTIFS(Q48:AB48,$J$2:$J$861)),0),0)),"")</f>
        <v/>
      </c>
      <c r="AD48">
        <f>Q48&amp;"-"&amp;R48&amp;"-"&amp;S48&amp;"-"&amp;T48&amp;"-"&amp;U48&amp;"-"&amp;V48&amp;"-"&amp;W48&amp;"-"&amp;X48&amp;"-"&amp;Y48&amp;"-"&amp;Z48&amp;"-"&amp;AA48&amp;"-"&amp;AB48&amp;"-"&amp;AC48</f>
        <v/>
      </c>
      <c r="AF48" s="19">
        <f>IFERROR(INDEX($I$2:$I$861,MATCH(1,INDEX(($P48=$F$2:$F$861)*(0=COUNTIFS($AF$2:$AF$2,$I$2:$I$861)),0),0)),"")</f>
        <v/>
      </c>
      <c r="AG48" s="19">
        <f>IFERROR(INDEX($I$2:$I$9873,MATCH(1,INDEX(($P48=$F$2:$F$9873)*(0=COUNTIFS(AF48,$I$2:$I$9873)),0),0)),"")</f>
        <v/>
      </c>
      <c r="AH48" s="19">
        <f>IFERROR(INDEX($I$2:$I$9873,MATCH(1,INDEX(($P48=$F$2:$F$9873)*(0=COUNTIFS(AF48:AG48,$I$2:$I$9873)),0),0)),"")</f>
        <v/>
      </c>
      <c r="AI48" s="19">
        <f>IFERROR(INDEX($I$2:$I$9873,MATCH(1,INDEX(($P48=$F$2:$F$9873)*(0=COUNTIFS(AF48:AH48,$I$2:$I$9873)),0),0)),"")</f>
        <v/>
      </c>
      <c r="AJ48" s="19">
        <f>IFERROR(INDEX($I$2:$I$9873,MATCH(1,INDEX(($P48=$F$2:$F$9873)*(0=COUNTIFS(AF48:AI48,$I$2:$I$9873)),0),0)),"")</f>
        <v/>
      </c>
      <c r="AK48" s="19">
        <f>IFERROR(INDEX($I$2:$I$9873,MATCH(1,INDEX(($P48=$F$2:$F$9873)*(0=COUNTIFS(AF48:AJ48,$I$2:$I$9873)),0),0)),"")</f>
        <v/>
      </c>
      <c r="AL48" s="19">
        <f>IFERROR(INDEX($I$2:$I$9873,MATCH(1,INDEX(($P48=$F$2:$F$9873)*(0=COUNTIFS(AF48:AK48,$I$2:$I$9873)),0),0)),"")</f>
        <v/>
      </c>
      <c r="AM48" s="19">
        <f>IFERROR(INDEX($I$2:$I$9873,MATCH(1,INDEX(($P48=$F$2:$F$9873)*(0=COUNTIFS(AF48:AL48,$I$2:$I$9873)),0),0)),"")</f>
        <v/>
      </c>
      <c r="AN48" s="19">
        <f>IFERROR(INDEX($I$2:$I$9873,MATCH(1,INDEX(($P48=$F$2:$F$9873)*(0=COUNTIFS(AF48:AM48,$I$2:$I$9873)),0),0)),"")</f>
        <v/>
      </c>
      <c r="AO48" s="19">
        <f>IFERROR(INDEX($I$2:$I$9873,MATCH(1,INDEX(($P48=$F$2:$F$9873)*(0=COUNTIFS(AF48:AN48,$I$2:$I$9873)),0),0)),"")</f>
        <v/>
      </c>
      <c r="AP48" s="19">
        <f>IFERROR(INDEX($I$2:$I$9873,MATCH(1,INDEX(($P48=$F$2:$F$9873)*(0=COUNTIFS(AF48:AO48,$I$2:$I$9873)),0),0)),"")</f>
        <v/>
      </c>
      <c r="AQ48" s="19">
        <f>IFERROR(INDEX($I$2:$I$9873,MATCH(1,INDEX(($P48=$F$2:$F$9873)*(0=COUNTIFS(AF48:AP48,$I$2:$I$9873)),0),0)),"")</f>
        <v/>
      </c>
      <c r="AR48" s="19">
        <f>IFERROR(INDEX($I$2:$I$9873,MATCH(1,INDEX(($P48=$F$2:$F$9873)*(0=COUNTIFS(AF48:AQ48,$I$2:$I$9873)),0),0)),"")</f>
        <v/>
      </c>
      <c r="AS48" s="19">
        <f>IFERROR(VLOOKUP(AF48,[2]CUS030!$A$5:$E$10000,5,0),"")</f>
        <v/>
      </c>
      <c r="AT48" s="19">
        <f>IFERROR(VLOOKUP(AG48,[2]CUS030!$A$5:$E$10000,5,0),"")</f>
        <v/>
      </c>
      <c r="AU48" s="19">
        <f>IFERROR(VLOOKUP(AH48,[2]CUS030!$A$5:$E$10000,5,0),"")</f>
        <v/>
      </c>
      <c r="AV48" s="19">
        <f>IFERROR(VLOOKUP(AI48,[2]CUS030!$A$5:$E$10000,5,0),"")</f>
        <v/>
      </c>
      <c r="AW48" s="19">
        <f>IFERROR(VLOOKUP(AJ48,[2]CUS030!$A$5:$E$10000,5,0),"")</f>
        <v/>
      </c>
      <c r="AX48" s="19">
        <f>IFERROR(VLOOKUP(AK48,[2]CUS030!$A$5:$E$10000,5,0),"")</f>
        <v/>
      </c>
      <c r="AY48" s="19">
        <f>IFERROR(VLOOKUP(AL48,[2]CUS030!$A$5:$E$10000,5,0),"")</f>
        <v/>
      </c>
      <c r="AZ48" s="19">
        <f>IFERROR(VLOOKUP(AM48,[2]CUS030!$A$5:$E$10000,5,0),"")</f>
        <v/>
      </c>
      <c r="BA48" s="19">
        <f>IFERROR(VLOOKUP(AN48,[2]CUS030!$A$5:$E$10000,5,0),"")</f>
        <v/>
      </c>
      <c r="BB48" s="19">
        <f>IFERROR(VLOOKUP(AO48,[2]CUS030!$A$5:$E$10000,5,0),"")</f>
        <v/>
      </c>
      <c r="BC48" s="19">
        <f>IFERROR(VLOOKUP(AP48,[2]CUS030!$A$5:$E$10000,5,0),"")</f>
        <v/>
      </c>
      <c r="BD48" s="19">
        <f>IFERROR(VLOOKUP(AQ48,[2]CUS030!$A$5:$E$10000,5,0),"")</f>
        <v/>
      </c>
      <c r="BE48" s="19">
        <f>IFERROR(VLOOKUP(AR48,[2]CUS030!$A$5:$E$10000,5,0),"")</f>
        <v/>
      </c>
    </row>
    <row r="49">
      <c r="F49" s="108">
        <f>[1]!Table1[[#This Row],[Production]]</f>
        <v/>
      </c>
      <c r="G49">
        <f>MID(F49,LEN(F49)-6,4)</f>
        <v/>
      </c>
      <c r="H49">
        <f>AS49&amp;"|"&amp;AT49&amp;"|"&amp;AU49&amp;"|"&amp;AV49&amp;"|"&amp;AW49&amp;"|"&amp;AX49&amp;"|"&amp;AY49&amp;"|"&amp;AZ49&amp;"|"&amp;BA49&amp;"|"&amp;BB49&amp;"|"&amp;BC49&amp;"|"&amp;BD49&amp;"|"&amp;BE49</f>
        <v/>
      </c>
      <c r="I49" s="108">
        <f>[1]!Table1[[#This Row],[Stock]]</f>
        <v/>
      </c>
      <c r="J49">
        <f>MID(LEFT(I49,LEN(I49)-3),FIND("0|0.000",LEFT(I49,LEN(I49)-3),1)+7,6)</f>
        <v/>
      </c>
      <c r="K49" s="19" t="n"/>
      <c r="L49" s="19" t="n"/>
      <c r="M49" s="19" t="n"/>
      <c r="N49" s="19" t="n"/>
      <c r="O49" s="19" t="n"/>
      <c r="P49" s="20">
        <f>End_Cal!E49</f>
        <v/>
      </c>
      <c r="Q49" s="112">
        <f>IFERROR(INDEX($J$2:$J$9873,MATCH(1,INDEX(($P49=$F$2:$F$9873)*(0=COUNTIFS($Q$2:$Q$2,$J$2:$J$9873)),0),0)),"")</f>
        <v/>
      </c>
      <c r="R49" s="112">
        <f>IFERROR(INDEX($J$2:$J$9873,MATCH(1,INDEX(($P49=$F$2:$F$9873)*(0=COUNTIFS(Q49,$J$2:$J$9873)),0),0)),"")</f>
        <v/>
      </c>
      <c r="S49" s="112">
        <f>IFERROR(INDEX($J$2:$J$9873,MATCH(1,INDEX(($P49=$F$2:$F$9873)*(0=COUNTIFS(Q49:R49,$J$2:$J$9873)),0),0)),"")</f>
        <v/>
      </c>
      <c r="T49" s="112">
        <f>IFERROR(INDEX($J$2:$J$9873,MATCH(1,INDEX(($P49=$F$2:$F$9873)*(0=COUNTIFS(Q49:S49,$J$2:$J$9873)),0),0)),"")</f>
        <v/>
      </c>
      <c r="U49" s="112">
        <f>IFERROR(INDEX($J$2:$J$9873,MATCH(1,INDEX(($P49=$F$2:$F$9873)*(0=COUNTIFS(Q49:T49,$J$2:$J$9873)),0),0)),"")</f>
        <v/>
      </c>
      <c r="V49" s="112">
        <f>IFERROR(INDEX($J$2:$J$9873,MATCH(1,INDEX(($P49=$F$2:$F$9873)*(0=COUNTIFS(Q49:U49,$J$2:$J$9873)),0),0)),"")</f>
        <v/>
      </c>
      <c r="W49" s="112">
        <f>IFERROR(INDEX($J$2:$J$9873,MATCH(1,INDEX(($P49=$F$2:$F$9873)*(0=COUNTIFS(Q49:V49,$J$2:$J$861)),0),0)),"")</f>
        <v/>
      </c>
      <c r="X49" s="112">
        <f>IFERROR(INDEX($J$2:$J$9873,MATCH(1,INDEX(($P49=$F$2:$F$9873)*(0=COUNTIFS(Q49:W49,$J$2:$J$9873)),0),0)),"")</f>
        <v/>
      </c>
      <c r="Y49" s="112">
        <f>IFERROR(INDEX($J$2:$J$861,MATCH(1,INDEX(($P49=$F$2:$F$861)*(0=COUNTIFS(Q49:X49,$J$2:$J$861)),0),0)),"")</f>
        <v/>
      </c>
      <c r="Z49" s="112">
        <f>IFERROR(INDEX($J$2:$J$861,MATCH(1,INDEX(($P49=$F$2:$F$861)*(0=COUNTIFS(Q49:Y49,$J$2:$J$861)),0),0)),"")</f>
        <v/>
      </c>
      <c r="AA49" s="112">
        <f>IFERROR(INDEX($J$2:$J$861,MATCH(1,INDEX(($P49=$F$2:$F$861)*(0=COUNTIFS(Q49:Z49,$J$2:$J$861)),0),0)),"")</f>
        <v/>
      </c>
      <c r="AB49" s="112">
        <f>IFERROR(INDEX($J$2:$J$861,MATCH(1,INDEX(($P49=$F$2:$F$861)*(0=COUNTIFS(Q49:AA49,$J$2:$J$861)),0),0)),"")</f>
        <v/>
      </c>
      <c r="AC49" s="112">
        <f>IFERROR(INDEX($J$2:$J$861,MATCH(1,INDEX(($P49=$F$2:$F$861)*(0=COUNTIFS(Q49:AB49,$J$2:$J$861)),0),0)),"")</f>
        <v/>
      </c>
      <c r="AD49">
        <f>Q49&amp;"-"&amp;R49&amp;"-"&amp;S49&amp;"-"&amp;T49&amp;"-"&amp;U49&amp;"-"&amp;V49&amp;"-"&amp;W49&amp;"-"&amp;X49&amp;"-"&amp;Y49&amp;"-"&amp;Z49&amp;"-"&amp;AA49&amp;"-"&amp;AB49&amp;"-"&amp;AC49</f>
        <v/>
      </c>
      <c r="AF49" s="19">
        <f>IFERROR(INDEX($I$2:$I$861,MATCH(1,INDEX(($P49=$F$2:$F$861)*(0=COUNTIFS($AF$2:$AF$2,$I$2:$I$861)),0),0)),"")</f>
        <v/>
      </c>
      <c r="AG49" s="19">
        <f>IFERROR(INDEX($I$2:$I$9873,MATCH(1,INDEX(($P49=$F$2:$F$9873)*(0=COUNTIFS(AF49,$I$2:$I$9873)),0),0)),"")</f>
        <v/>
      </c>
      <c r="AH49" s="19">
        <f>IFERROR(INDEX($I$2:$I$9873,MATCH(1,INDEX(($P49=$F$2:$F$9873)*(0=COUNTIFS(AF49:AG49,$I$2:$I$9873)),0),0)),"")</f>
        <v/>
      </c>
      <c r="AI49" s="19">
        <f>IFERROR(INDEX($I$2:$I$9873,MATCH(1,INDEX(($P49=$F$2:$F$9873)*(0=COUNTIFS(AF49:AH49,$I$2:$I$9873)),0),0)),"")</f>
        <v/>
      </c>
      <c r="AJ49" s="19">
        <f>IFERROR(INDEX($I$2:$I$9873,MATCH(1,INDEX(($P49=$F$2:$F$9873)*(0=COUNTIFS(AF49:AI49,$I$2:$I$9873)),0),0)),"")</f>
        <v/>
      </c>
      <c r="AK49" s="19">
        <f>IFERROR(INDEX($I$2:$I$9873,MATCH(1,INDEX(($P49=$F$2:$F$9873)*(0=COUNTIFS(AF49:AJ49,$I$2:$I$9873)),0),0)),"")</f>
        <v/>
      </c>
      <c r="AL49" s="19">
        <f>IFERROR(INDEX($I$2:$I$9873,MATCH(1,INDEX(($P49=$F$2:$F$9873)*(0=COUNTIFS(AF49:AK49,$I$2:$I$9873)),0),0)),"")</f>
        <v/>
      </c>
      <c r="AM49" s="19">
        <f>IFERROR(INDEX($I$2:$I$9873,MATCH(1,INDEX(($P49=$F$2:$F$9873)*(0=COUNTIFS(AF49:AL49,$I$2:$I$9873)),0),0)),"")</f>
        <v/>
      </c>
      <c r="AN49" s="19">
        <f>IFERROR(INDEX($I$2:$I$9873,MATCH(1,INDEX(($P49=$F$2:$F$9873)*(0=COUNTIFS(AF49:AM49,$I$2:$I$9873)),0),0)),"")</f>
        <v/>
      </c>
      <c r="AO49" s="19">
        <f>IFERROR(INDEX($I$2:$I$9873,MATCH(1,INDEX(($P49=$F$2:$F$9873)*(0=COUNTIFS(AF49:AN49,$I$2:$I$9873)),0),0)),"")</f>
        <v/>
      </c>
      <c r="AP49" s="19">
        <f>IFERROR(INDEX($I$2:$I$9873,MATCH(1,INDEX(($P49=$F$2:$F$9873)*(0=COUNTIFS(AF49:AO49,$I$2:$I$9873)),0),0)),"")</f>
        <v/>
      </c>
      <c r="AQ49" s="19">
        <f>IFERROR(INDEX($I$2:$I$9873,MATCH(1,INDEX(($P49=$F$2:$F$9873)*(0=COUNTIFS(AF49:AP49,$I$2:$I$9873)),0),0)),"")</f>
        <v/>
      </c>
      <c r="AR49" s="19">
        <f>IFERROR(INDEX($I$2:$I$9873,MATCH(1,INDEX(($P49=$F$2:$F$9873)*(0=COUNTIFS(AF49:AQ49,$I$2:$I$9873)),0),0)),"")</f>
        <v/>
      </c>
      <c r="AS49" s="19">
        <f>IFERROR(VLOOKUP(AF49,[2]CUS030!$A$5:$E$10000,5,0),"")</f>
        <v/>
      </c>
      <c r="AT49" s="19">
        <f>IFERROR(VLOOKUP(AG49,[2]CUS030!$A$5:$E$10000,5,0),"")</f>
        <v/>
      </c>
      <c r="AU49" s="19">
        <f>IFERROR(VLOOKUP(AH49,[2]CUS030!$A$5:$E$10000,5,0),"")</f>
        <v/>
      </c>
      <c r="AV49" s="19">
        <f>IFERROR(VLOOKUP(AI49,[2]CUS030!$A$5:$E$10000,5,0),"")</f>
        <v/>
      </c>
      <c r="AW49" s="19">
        <f>IFERROR(VLOOKUP(AJ49,[2]CUS030!$A$5:$E$10000,5,0),"")</f>
        <v/>
      </c>
      <c r="AX49" s="19">
        <f>IFERROR(VLOOKUP(AK49,[2]CUS030!$A$5:$E$10000,5,0),"")</f>
        <v/>
      </c>
      <c r="AY49" s="19">
        <f>IFERROR(VLOOKUP(AL49,[2]CUS030!$A$5:$E$10000,5,0),"")</f>
        <v/>
      </c>
      <c r="AZ49" s="19">
        <f>IFERROR(VLOOKUP(AM49,[2]CUS030!$A$5:$E$10000,5,0),"")</f>
        <v/>
      </c>
      <c r="BA49" s="19">
        <f>IFERROR(VLOOKUP(AN49,[2]CUS030!$A$5:$E$10000,5,0),"")</f>
        <v/>
      </c>
      <c r="BB49" s="19">
        <f>IFERROR(VLOOKUP(AO49,[2]CUS030!$A$5:$E$10000,5,0),"")</f>
        <v/>
      </c>
      <c r="BC49" s="19">
        <f>IFERROR(VLOOKUP(AP49,[2]CUS030!$A$5:$E$10000,5,0),"")</f>
        <v/>
      </c>
      <c r="BD49" s="19">
        <f>IFERROR(VLOOKUP(AQ49,[2]CUS030!$A$5:$E$10000,5,0),"")</f>
        <v/>
      </c>
      <c r="BE49" s="19">
        <f>IFERROR(VLOOKUP(AR49,[2]CUS030!$A$5:$E$10000,5,0),"")</f>
        <v/>
      </c>
    </row>
    <row r="50">
      <c r="F50" s="108">
        <f>[1]!Table1[[#This Row],[Production]]</f>
        <v/>
      </c>
      <c r="G50">
        <f>MID(F50,LEN(F50)-6,4)</f>
        <v/>
      </c>
      <c r="H50">
        <f>AS50&amp;"|"&amp;AT50&amp;"|"&amp;AU50&amp;"|"&amp;AV50&amp;"|"&amp;AW50&amp;"|"&amp;AX50&amp;"|"&amp;AY50&amp;"|"&amp;AZ50&amp;"|"&amp;BA50&amp;"|"&amp;BB50&amp;"|"&amp;BC50&amp;"|"&amp;BD50&amp;"|"&amp;BE50</f>
        <v/>
      </c>
      <c r="I50" s="108">
        <f>[1]!Table1[[#This Row],[Stock]]</f>
        <v/>
      </c>
      <c r="J50">
        <f>MID(LEFT(I50,LEN(I50)-3),FIND("0|0.000",LEFT(I50,LEN(I50)-3),1)+7,6)</f>
        <v/>
      </c>
      <c r="K50" s="19" t="n"/>
      <c r="L50" s="19" t="n"/>
      <c r="M50" s="19" t="n"/>
      <c r="N50" s="19" t="n"/>
      <c r="O50" s="19" t="n"/>
      <c r="P50" s="20">
        <f>End_Cal!E50</f>
        <v/>
      </c>
      <c r="Q50" s="112">
        <f>IFERROR(INDEX($J$2:$J$9873,MATCH(1,INDEX(($P50=$F$2:$F$9873)*(0=COUNTIFS($Q$2:$Q$2,$J$2:$J$9873)),0),0)),"")</f>
        <v/>
      </c>
      <c r="R50" s="112">
        <f>IFERROR(INDEX($J$2:$J$9873,MATCH(1,INDEX(($P50=$F$2:$F$9873)*(0=COUNTIFS(Q50,$J$2:$J$9873)),0),0)),"")</f>
        <v/>
      </c>
      <c r="S50" s="112">
        <f>IFERROR(INDEX($J$2:$J$9873,MATCH(1,INDEX(($P50=$F$2:$F$9873)*(0=COUNTIFS(Q50:R50,$J$2:$J$9873)),0),0)),"")</f>
        <v/>
      </c>
      <c r="T50" s="112">
        <f>IFERROR(INDEX($J$2:$J$9873,MATCH(1,INDEX(($P50=$F$2:$F$9873)*(0=COUNTIFS(Q50:S50,$J$2:$J$9873)),0),0)),"")</f>
        <v/>
      </c>
      <c r="U50" s="112">
        <f>IFERROR(INDEX($J$2:$J$9873,MATCH(1,INDEX(($P50=$F$2:$F$9873)*(0=COUNTIFS(Q50:T50,$J$2:$J$9873)),0),0)),"")</f>
        <v/>
      </c>
      <c r="V50" s="112">
        <f>IFERROR(INDEX($J$2:$J$9873,MATCH(1,INDEX(($P50=$F$2:$F$9873)*(0=COUNTIFS(Q50:U50,$J$2:$J$9873)),0),0)),"")</f>
        <v/>
      </c>
      <c r="W50" s="112">
        <f>IFERROR(INDEX($J$2:$J$9873,MATCH(1,INDEX(($P50=$F$2:$F$9873)*(0=COUNTIFS(Q50:V50,$J$2:$J$861)),0),0)),"")</f>
        <v/>
      </c>
      <c r="X50" s="112">
        <f>IFERROR(INDEX($J$2:$J$9873,MATCH(1,INDEX(($P50=$F$2:$F$9873)*(0=COUNTIFS(Q50:W50,$J$2:$J$9873)),0),0)),"")</f>
        <v/>
      </c>
      <c r="Y50" s="112">
        <f>IFERROR(INDEX($J$2:$J$861,MATCH(1,INDEX(($P50=$F$2:$F$861)*(0=COUNTIFS(Q50:X50,$J$2:$J$861)),0),0)),"")</f>
        <v/>
      </c>
      <c r="Z50" s="112">
        <f>IFERROR(INDEX($J$2:$J$861,MATCH(1,INDEX(($P50=$F$2:$F$861)*(0=COUNTIFS(Q50:Y50,$J$2:$J$861)),0),0)),"")</f>
        <v/>
      </c>
      <c r="AA50" s="112">
        <f>IFERROR(INDEX($J$2:$J$861,MATCH(1,INDEX(($P50=$F$2:$F$861)*(0=COUNTIFS(Q50:Z50,$J$2:$J$861)),0),0)),"")</f>
        <v/>
      </c>
      <c r="AB50" s="112">
        <f>IFERROR(INDEX($J$2:$J$861,MATCH(1,INDEX(($P50=$F$2:$F$861)*(0=COUNTIFS(Q50:AA50,$J$2:$J$861)),0),0)),"")</f>
        <v/>
      </c>
      <c r="AC50" s="112">
        <f>IFERROR(INDEX($J$2:$J$861,MATCH(1,INDEX(($P50=$F$2:$F$861)*(0=COUNTIFS(Q50:AB50,$J$2:$J$861)),0),0)),"")</f>
        <v/>
      </c>
      <c r="AD50">
        <f>Q50&amp;"-"&amp;R50&amp;"-"&amp;S50&amp;"-"&amp;T50&amp;"-"&amp;U50&amp;"-"&amp;V50&amp;"-"&amp;W50&amp;"-"&amp;X50&amp;"-"&amp;Y50&amp;"-"&amp;Z50&amp;"-"&amp;AA50&amp;"-"&amp;AB50&amp;"-"&amp;AC50</f>
        <v/>
      </c>
      <c r="AF50" s="19">
        <f>IFERROR(INDEX($I$2:$I$861,MATCH(1,INDEX(($P50=$F$2:$F$861)*(0=COUNTIFS($AF$2:$AF$2,$I$2:$I$861)),0),0)),"")</f>
        <v/>
      </c>
      <c r="AG50" s="19">
        <f>IFERROR(INDEX($I$2:$I$9873,MATCH(1,INDEX(($P50=$F$2:$F$9873)*(0=COUNTIFS(AF50,$I$2:$I$9873)),0),0)),"")</f>
        <v/>
      </c>
      <c r="AH50" s="19">
        <f>IFERROR(INDEX($I$2:$I$9873,MATCH(1,INDEX(($P50=$F$2:$F$9873)*(0=COUNTIFS(AF50:AG50,$I$2:$I$9873)),0),0)),"")</f>
        <v/>
      </c>
      <c r="AI50" s="19">
        <f>IFERROR(INDEX($I$2:$I$9873,MATCH(1,INDEX(($P50=$F$2:$F$9873)*(0=COUNTIFS(AF50:AH50,$I$2:$I$9873)),0),0)),"")</f>
        <v/>
      </c>
      <c r="AJ50" s="19">
        <f>IFERROR(INDEX($I$2:$I$9873,MATCH(1,INDEX(($P50=$F$2:$F$9873)*(0=COUNTIFS(AF50:AI50,$I$2:$I$9873)),0),0)),"")</f>
        <v/>
      </c>
      <c r="AK50" s="19">
        <f>IFERROR(INDEX($I$2:$I$9873,MATCH(1,INDEX(($P50=$F$2:$F$9873)*(0=COUNTIFS(AF50:AJ50,$I$2:$I$9873)),0),0)),"")</f>
        <v/>
      </c>
      <c r="AL50" s="19">
        <f>IFERROR(INDEX($I$2:$I$9873,MATCH(1,INDEX(($P50=$F$2:$F$9873)*(0=COUNTIFS(AF50:AK50,$I$2:$I$9873)),0),0)),"")</f>
        <v/>
      </c>
      <c r="AM50" s="19">
        <f>IFERROR(INDEX($I$2:$I$9873,MATCH(1,INDEX(($P50=$F$2:$F$9873)*(0=COUNTIFS(AF50:AL50,$I$2:$I$9873)),0),0)),"")</f>
        <v/>
      </c>
      <c r="AN50" s="19">
        <f>IFERROR(INDEX($I$2:$I$9873,MATCH(1,INDEX(($P50=$F$2:$F$9873)*(0=COUNTIFS(AF50:AM50,$I$2:$I$9873)),0),0)),"")</f>
        <v/>
      </c>
      <c r="AO50" s="19">
        <f>IFERROR(INDEX($I$2:$I$9873,MATCH(1,INDEX(($P50=$F$2:$F$9873)*(0=COUNTIFS(AF50:AN50,$I$2:$I$9873)),0),0)),"")</f>
        <v/>
      </c>
      <c r="AP50" s="19">
        <f>IFERROR(INDEX($I$2:$I$9873,MATCH(1,INDEX(($P50=$F$2:$F$9873)*(0=COUNTIFS(AF50:AO50,$I$2:$I$9873)),0),0)),"")</f>
        <v/>
      </c>
      <c r="AQ50" s="19">
        <f>IFERROR(INDEX($I$2:$I$9873,MATCH(1,INDEX(($P50=$F$2:$F$9873)*(0=COUNTIFS(AF50:AP50,$I$2:$I$9873)),0),0)),"")</f>
        <v/>
      </c>
      <c r="AR50" s="19">
        <f>IFERROR(INDEX($I$2:$I$9873,MATCH(1,INDEX(($P50=$F$2:$F$9873)*(0=COUNTIFS(AF50:AQ50,$I$2:$I$9873)),0),0)),"")</f>
        <v/>
      </c>
      <c r="AS50" s="19">
        <f>IFERROR(VLOOKUP(AF50,[2]CUS030!$A$5:$E$10000,5,0),"")</f>
        <v/>
      </c>
      <c r="AT50" s="19">
        <f>IFERROR(VLOOKUP(AG50,[2]CUS030!$A$5:$E$10000,5,0),"")</f>
        <v/>
      </c>
      <c r="AU50" s="19">
        <f>IFERROR(VLOOKUP(AH50,[2]CUS030!$A$5:$E$10000,5,0),"")</f>
        <v/>
      </c>
      <c r="AV50" s="19">
        <f>IFERROR(VLOOKUP(AI50,[2]CUS030!$A$5:$E$10000,5,0),"")</f>
        <v/>
      </c>
      <c r="AW50" s="19">
        <f>IFERROR(VLOOKUP(AJ50,[2]CUS030!$A$5:$E$10000,5,0),"")</f>
        <v/>
      </c>
      <c r="AX50" s="19">
        <f>IFERROR(VLOOKUP(AK50,[2]CUS030!$A$5:$E$10000,5,0),"")</f>
        <v/>
      </c>
      <c r="AY50" s="19">
        <f>IFERROR(VLOOKUP(AL50,[2]CUS030!$A$5:$E$10000,5,0),"")</f>
        <v/>
      </c>
      <c r="AZ50" s="19">
        <f>IFERROR(VLOOKUP(AM50,[2]CUS030!$A$5:$E$10000,5,0),"")</f>
        <v/>
      </c>
      <c r="BA50" s="19">
        <f>IFERROR(VLOOKUP(AN50,[2]CUS030!$A$5:$E$10000,5,0),"")</f>
        <v/>
      </c>
      <c r="BB50" s="19">
        <f>IFERROR(VLOOKUP(AO50,[2]CUS030!$A$5:$E$10000,5,0),"")</f>
        <v/>
      </c>
      <c r="BC50" s="19">
        <f>IFERROR(VLOOKUP(AP50,[2]CUS030!$A$5:$E$10000,5,0),"")</f>
        <v/>
      </c>
      <c r="BD50" s="19">
        <f>IFERROR(VLOOKUP(AQ50,[2]CUS030!$A$5:$E$10000,5,0),"")</f>
        <v/>
      </c>
      <c r="BE50" s="19">
        <f>IFERROR(VLOOKUP(AR50,[2]CUS030!$A$5:$E$10000,5,0),"")</f>
        <v/>
      </c>
    </row>
    <row r="51">
      <c r="F51" s="108">
        <f>[1]!Table1[[#This Row],[Production]]</f>
        <v/>
      </c>
      <c r="G51">
        <f>MID(F51,LEN(F51)-6,4)</f>
        <v/>
      </c>
      <c r="H51">
        <f>AS51&amp;"|"&amp;AT51&amp;"|"&amp;AU51&amp;"|"&amp;AV51&amp;"|"&amp;AW51&amp;"|"&amp;AX51&amp;"|"&amp;AY51&amp;"|"&amp;AZ51&amp;"|"&amp;BA51&amp;"|"&amp;BB51&amp;"|"&amp;BC51&amp;"|"&amp;BD51&amp;"|"&amp;BE51</f>
        <v/>
      </c>
      <c r="I51" s="108">
        <f>[1]!Table1[[#This Row],[Stock]]</f>
        <v/>
      </c>
      <c r="J51">
        <f>MID(LEFT(I51,LEN(I51)-3),FIND("0|0.000",LEFT(I51,LEN(I51)-3),1)+7,6)</f>
        <v/>
      </c>
      <c r="K51" s="19" t="n"/>
      <c r="L51" s="19" t="n"/>
      <c r="M51" s="19" t="n"/>
      <c r="N51" s="19" t="n"/>
      <c r="O51" s="19" t="n"/>
      <c r="P51" s="20">
        <f>End_Cal!E51</f>
        <v/>
      </c>
      <c r="Q51" s="112">
        <f>IFERROR(INDEX($J$2:$J$9873,MATCH(1,INDEX(($P51=$F$2:$F$9873)*(0=COUNTIFS($Q$2:$Q$2,$J$2:$J$9873)),0),0)),"")</f>
        <v/>
      </c>
      <c r="R51" s="112">
        <f>IFERROR(INDEX($J$2:$J$9873,MATCH(1,INDEX(($P51=$F$2:$F$9873)*(0=COUNTIFS(Q51,$J$2:$J$9873)),0),0)),"")</f>
        <v/>
      </c>
      <c r="S51" s="112">
        <f>IFERROR(INDEX($J$2:$J$9873,MATCH(1,INDEX(($P51=$F$2:$F$9873)*(0=COUNTIFS(Q51:R51,$J$2:$J$9873)),0),0)),"")</f>
        <v/>
      </c>
      <c r="T51" s="112">
        <f>IFERROR(INDEX($J$2:$J$9873,MATCH(1,INDEX(($P51=$F$2:$F$9873)*(0=COUNTIFS(Q51:S51,$J$2:$J$9873)),0),0)),"")</f>
        <v/>
      </c>
      <c r="U51" s="112">
        <f>IFERROR(INDEX($J$2:$J$9873,MATCH(1,INDEX(($P51=$F$2:$F$9873)*(0=COUNTIFS(Q51:T51,$J$2:$J$9873)),0),0)),"")</f>
        <v/>
      </c>
      <c r="V51" s="112">
        <f>IFERROR(INDEX($J$2:$J$9873,MATCH(1,INDEX(($P51=$F$2:$F$9873)*(0=COUNTIFS(Q51:U51,$J$2:$J$9873)),0),0)),"")</f>
        <v/>
      </c>
      <c r="W51" s="112">
        <f>IFERROR(INDEX($J$2:$J$9873,MATCH(1,INDEX(($P51=$F$2:$F$9873)*(0=COUNTIFS(Q51:V51,$J$2:$J$861)),0),0)),"")</f>
        <v/>
      </c>
      <c r="X51" s="112">
        <f>IFERROR(INDEX($J$2:$J$9873,MATCH(1,INDEX(($P51=$F$2:$F$9873)*(0=COUNTIFS(Q51:W51,$J$2:$J$9873)),0),0)),"")</f>
        <v/>
      </c>
      <c r="Y51" s="112">
        <f>IFERROR(INDEX($J$2:$J$861,MATCH(1,INDEX(($P51=$F$2:$F$861)*(0=COUNTIFS(Q51:X51,$J$2:$J$861)),0),0)),"")</f>
        <v/>
      </c>
      <c r="Z51" s="112">
        <f>IFERROR(INDEX($J$2:$J$861,MATCH(1,INDEX(($P51=$F$2:$F$861)*(0=COUNTIFS(Q51:Y51,$J$2:$J$861)),0),0)),"")</f>
        <v/>
      </c>
      <c r="AA51" s="112">
        <f>IFERROR(INDEX($J$2:$J$861,MATCH(1,INDEX(($P51=$F$2:$F$861)*(0=COUNTIFS(Q51:Z51,$J$2:$J$861)),0),0)),"")</f>
        <v/>
      </c>
      <c r="AB51" s="112">
        <f>IFERROR(INDEX($J$2:$J$861,MATCH(1,INDEX(($P51=$F$2:$F$861)*(0=COUNTIFS(Q51:AA51,$J$2:$J$861)),0),0)),"")</f>
        <v/>
      </c>
      <c r="AC51" s="112">
        <f>IFERROR(INDEX($J$2:$J$861,MATCH(1,INDEX(($P51=$F$2:$F$861)*(0=COUNTIFS(Q51:AB51,$J$2:$J$861)),0),0)),"")</f>
        <v/>
      </c>
      <c r="AD51">
        <f>Q51&amp;"-"&amp;R51&amp;"-"&amp;S51&amp;"-"&amp;T51&amp;"-"&amp;U51&amp;"-"&amp;V51&amp;"-"&amp;W51&amp;"-"&amp;X51&amp;"-"&amp;Y51&amp;"-"&amp;Z51&amp;"-"&amp;AA51&amp;"-"&amp;AB51&amp;"-"&amp;AC51</f>
        <v/>
      </c>
      <c r="AF51" s="19">
        <f>IFERROR(INDEX($I$2:$I$861,MATCH(1,INDEX(($P51=$F$2:$F$861)*(0=COUNTIFS($AF$2:$AF$2,$I$2:$I$861)),0),0)),"")</f>
        <v/>
      </c>
      <c r="AG51" s="19">
        <f>IFERROR(INDEX($I$2:$I$9873,MATCH(1,INDEX(($P51=$F$2:$F$9873)*(0=COUNTIFS(AF51,$I$2:$I$9873)),0),0)),"")</f>
        <v/>
      </c>
      <c r="AH51" s="19">
        <f>IFERROR(INDEX($I$2:$I$9873,MATCH(1,INDEX(($P51=$F$2:$F$9873)*(0=COUNTIFS(AF51:AG51,$I$2:$I$9873)),0),0)),"")</f>
        <v/>
      </c>
      <c r="AI51" s="19">
        <f>IFERROR(INDEX($I$2:$I$9873,MATCH(1,INDEX(($P51=$F$2:$F$9873)*(0=COUNTIFS(AF51:AH51,$I$2:$I$9873)),0),0)),"")</f>
        <v/>
      </c>
      <c r="AJ51" s="19">
        <f>IFERROR(INDEX($I$2:$I$9873,MATCH(1,INDEX(($P51=$F$2:$F$9873)*(0=COUNTIFS(AF51:AI51,$I$2:$I$9873)),0),0)),"")</f>
        <v/>
      </c>
      <c r="AK51" s="19">
        <f>IFERROR(INDEX($I$2:$I$9873,MATCH(1,INDEX(($P51=$F$2:$F$9873)*(0=COUNTIFS(AF51:AJ51,$I$2:$I$9873)),0),0)),"")</f>
        <v/>
      </c>
      <c r="AL51" s="19">
        <f>IFERROR(INDEX($I$2:$I$9873,MATCH(1,INDEX(($P51=$F$2:$F$9873)*(0=COUNTIFS(AF51:AK51,$I$2:$I$9873)),0),0)),"")</f>
        <v/>
      </c>
      <c r="AM51" s="19">
        <f>IFERROR(INDEX($I$2:$I$9873,MATCH(1,INDEX(($P51=$F$2:$F$9873)*(0=COUNTIFS(AF51:AL51,$I$2:$I$9873)),0),0)),"")</f>
        <v/>
      </c>
      <c r="AN51" s="19">
        <f>IFERROR(INDEX($I$2:$I$9873,MATCH(1,INDEX(($P51=$F$2:$F$9873)*(0=COUNTIFS(AF51:AM51,$I$2:$I$9873)),0),0)),"")</f>
        <v/>
      </c>
      <c r="AO51" s="19">
        <f>IFERROR(INDEX($I$2:$I$9873,MATCH(1,INDEX(($P51=$F$2:$F$9873)*(0=COUNTIFS(AF51:AN51,$I$2:$I$9873)),0),0)),"")</f>
        <v/>
      </c>
      <c r="AP51" s="19">
        <f>IFERROR(INDEX($I$2:$I$9873,MATCH(1,INDEX(($P51=$F$2:$F$9873)*(0=COUNTIFS(AF51:AO51,$I$2:$I$9873)),0),0)),"")</f>
        <v/>
      </c>
      <c r="AQ51" s="19">
        <f>IFERROR(INDEX($I$2:$I$9873,MATCH(1,INDEX(($P51=$F$2:$F$9873)*(0=COUNTIFS(AF51:AP51,$I$2:$I$9873)),0),0)),"")</f>
        <v/>
      </c>
      <c r="AR51" s="19">
        <f>IFERROR(INDEX($I$2:$I$9873,MATCH(1,INDEX(($P51=$F$2:$F$9873)*(0=COUNTIFS(AF51:AQ51,$I$2:$I$9873)),0),0)),"")</f>
        <v/>
      </c>
      <c r="AS51" s="19">
        <f>IFERROR(VLOOKUP(AF51,[2]CUS030!$A$5:$E$10000,5,0),"")</f>
        <v/>
      </c>
      <c r="AT51" s="19">
        <f>IFERROR(VLOOKUP(AG51,[2]CUS030!$A$5:$E$10000,5,0),"")</f>
        <v/>
      </c>
      <c r="AU51" s="19">
        <f>IFERROR(VLOOKUP(AH51,[2]CUS030!$A$5:$E$10000,5,0),"")</f>
        <v/>
      </c>
      <c r="AV51" s="19">
        <f>IFERROR(VLOOKUP(AI51,[2]CUS030!$A$5:$E$10000,5,0),"")</f>
        <v/>
      </c>
      <c r="AW51" s="19">
        <f>IFERROR(VLOOKUP(AJ51,[2]CUS030!$A$5:$E$10000,5,0),"")</f>
        <v/>
      </c>
      <c r="AX51" s="19">
        <f>IFERROR(VLOOKUP(AK51,[2]CUS030!$A$5:$E$10000,5,0),"")</f>
        <v/>
      </c>
      <c r="AY51" s="19">
        <f>IFERROR(VLOOKUP(AL51,[2]CUS030!$A$5:$E$10000,5,0),"")</f>
        <v/>
      </c>
      <c r="AZ51" s="19">
        <f>IFERROR(VLOOKUP(AM51,[2]CUS030!$A$5:$E$10000,5,0),"")</f>
        <v/>
      </c>
      <c r="BA51" s="19">
        <f>IFERROR(VLOOKUP(AN51,[2]CUS030!$A$5:$E$10000,5,0),"")</f>
        <v/>
      </c>
      <c r="BB51" s="19">
        <f>IFERROR(VLOOKUP(AO51,[2]CUS030!$A$5:$E$10000,5,0),"")</f>
        <v/>
      </c>
      <c r="BC51" s="19">
        <f>IFERROR(VLOOKUP(AP51,[2]CUS030!$A$5:$E$10000,5,0),"")</f>
        <v/>
      </c>
      <c r="BD51" s="19">
        <f>IFERROR(VLOOKUP(AQ51,[2]CUS030!$A$5:$E$10000,5,0),"")</f>
        <v/>
      </c>
      <c r="BE51" s="19">
        <f>IFERROR(VLOOKUP(AR51,[2]CUS030!$A$5:$E$10000,5,0),"")</f>
        <v/>
      </c>
    </row>
    <row r="52">
      <c r="F52" s="108">
        <f>[1]!Table1[[#This Row],[Production]]</f>
        <v/>
      </c>
      <c r="G52">
        <f>MID(F52,LEN(F52)-6,4)</f>
        <v/>
      </c>
      <c r="H52">
        <f>AS52&amp;"|"&amp;AT52&amp;"|"&amp;AU52&amp;"|"&amp;AV52&amp;"|"&amp;AW52&amp;"|"&amp;AX52&amp;"|"&amp;AY52&amp;"|"&amp;AZ52&amp;"|"&amp;BA52&amp;"|"&amp;BB52&amp;"|"&amp;BC52&amp;"|"&amp;BD52&amp;"|"&amp;BE52</f>
        <v/>
      </c>
      <c r="I52" s="108">
        <f>[1]!Table1[[#This Row],[Stock]]</f>
        <v/>
      </c>
      <c r="J52">
        <f>MID(LEFT(I52,LEN(I52)-3),FIND("0|0.000",LEFT(I52,LEN(I52)-3),1)+7,6)</f>
        <v/>
      </c>
      <c r="K52" s="19" t="n"/>
      <c r="L52" s="19" t="n"/>
      <c r="M52" s="19" t="n"/>
      <c r="N52" s="19" t="n"/>
      <c r="O52" s="19" t="n"/>
      <c r="P52" s="20">
        <f>End_Cal!E52</f>
        <v/>
      </c>
      <c r="Q52" s="112">
        <f>IFERROR(INDEX($J$2:$J$9873,MATCH(1,INDEX(($P52=$F$2:$F$9873)*(0=COUNTIFS($Q$2:$Q$2,$J$2:$J$9873)),0),0)),"")</f>
        <v/>
      </c>
      <c r="R52" s="112">
        <f>IFERROR(INDEX($J$2:$J$9873,MATCH(1,INDEX(($P52=$F$2:$F$9873)*(0=COUNTIFS(Q52,$J$2:$J$9873)),0),0)),"")</f>
        <v/>
      </c>
      <c r="S52" s="112">
        <f>IFERROR(INDEX($J$2:$J$9873,MATCH(1,INDEX(($P52=$F$2:$F$9873)*(0=COUNTIFS(Q52:R52,$J$2:$J$9873)),0),0)),"")</f>
        <v/>
      </c>
      <c r="T52" s="112">
        <f>IFERROR(INDEX($J$2:$J$9873,MATCH(1,INDEX(($P52=$F$2:$F$9873)*(0=COUNTIFS(Q52:S52,$J$2:$J$9873)),0),0)),"")</f>
        <v/>
      </c>
      <c r="U52" s="112">
        <f>IFERROR(INDEX($J$2:$J$9873,MATCH(1,INDEX(($P52=$F$2:$F$9873)*(0=COUNTIFS(Q52:T52,$J$2:$J$9873)),0),0)),"")</f>
        <v/>
      </c>
      <c r="V52" s="112">
        <f>IFERROR(INDEX($J$2:$J$9873,MATCH(1,INDEX(($P52=$F$2:$F$9873)*(0=COUNTIFS(Q52:U52,$J$2:$J$9873)),0),0)),"")</f>
        <v/>
      </c>
      <c r="W52" s="112">
        <f>IFERROR(INDEX($J$2:$J$9873,MATCH(1,INDEX(($P52=$F$2:$F$9873)*(0=COUNTIFS(Q52:V52,$J$2:$J$861)),0),0)),"")</f>
        <v/>
      </c>
      <c r="X52" s="112">
        <f>IFERROR(INDEX($J$2:$J$9873,MATCH(1,INDEX(($P52=$F$2:$F$9873)*(0=COUNTIFS(Q52:W52,$J$2:$J$9873)),0),0)),"")</f>
        <v/>
      </c>
      <c r="Y52" s="112">
        <f>IFERROR(INDEX($J$2:$J$861,MATCH(1,INDEX(($P52=$F$2:$F$861)*(0=COUNTIFS(Q52:X52,$J$2:$J$861)),0),0)),"")</f>
        <v/>
      </c>
      <c r="Z52" s="112">
        <f>IFERROR(INDEX($J$2:$J$861,MATCH(1,INDEX(($P52=$F$2:$F$861)*(0=COUNTIFS(Q52:Y52,$J$2:$J$861)),0),0)),"")</f>
        <v/>
      </c>
      <c r="AA52" s="112">
        <f>IFERROR(INDEX($J$2:$J$861,MATCH(1,INDEX(($P52=$F$2:$F$861)*(0=COUNTIFS(Q52:Z52,$J$2:$J$861)),0),0)),"")</f>
        <v/>
      </c>
      <c r="AB52" s="112">
        <f>IFERROR(INDEX($J$2:$J$861,MATCH(1,INDEX(($P52=$F$2:$F$861)*(0=COUNTIFS(Q52:AA52,$J$2:$J$861)),0),0)),"")</f>
        <v/>
      </c>
      <c r="AC52" s="112">
        <f>IFERROR(INDEX($J$2:$J$861,MATCH(1,INDEX(($P52=$F$2:$F$861)*(0=COUNTIFS(Q52:AB52,$J$2:$J$861)),0),0)),"")</f>
        <v/>
      </c>
      <c r="AD52">
        <f>Q52&amp;"-"&amp;R52&amp;"-"&amp;S52&amp;"-"&amp;T52&amp;"-"&amp;U52&amp;"-"&amp;V52&amp;"-"&amp;W52&amp;"-"&amp;X52&amp;"-"&amp;Y52&amp;"-"&amp;Z52&amp;"-"&amp;AA52&amp;"-"&amp;AB52&amp;"-"&amp;AC52</f>
        <v/>
      </c>
      <c r="AF52" s="19">
        <f>IFERROR(INDEX($I$2:$I$861,MATCH(1,INDEX(($P52=$F$2:$F$861)*(0=COUNTIFS($AF$2:$AF$2,$I$2:$I$861)),0),0)),"")</f>
        <v/>
      </c>
      <c r="AG52" s="19">
        <f>IFERROR(INDEX($I$2:$I$9873,MATCH(1,INDEX(($P52=$F$2:$F$9873)*(0=COUNTIFS(AF52,$I$2:$I$9873)),0),0)),"")</f>
        <v/>
      </c>
      <c r="AH52" s="19">
        <f>IFERROR(INDEX($I$2:$I$9873,MATCH(1,INDEX(($P52=$F$2:$F$9873)*(0=COUNTIFS(AF52:AG52,$I$2:$I$9873)),0),0)),"")</f>
        <v/>
      </c>
      <c r="AI52" s="19">
        <f>IFERROR(INDEX($I$2:$I$9873,MATCH(1,INDEX(($P52=$F$2:$F$9873)*(0=COUNTIFS(AF52:AH52,$I$2:$I$9873)),0),0)),"")</f>
        <v/>
      </c>
      <c r="AJ52" s="19">
        <f>IFERROR(INDEX($I$2:$I$9873,MATCH(1,INDEX(($P52=$F$2:$F$9873)*(0=COUNTIFS(AF52:AI52,$I$2:$I$9873)),0),0)),"")</f>
        <v/>
      </c>
      <c r="AK52" s="19">
        <f>IFERROR(INDEX($I$2:$I$9873,MATCH(1,INDEX(($P52=$F$2:$F$9873)*(0=COUNTIFS(AF52:AJ52,$I$2:$I$9873)),0),0)),"")</f>
        <v/>
      </c>
      <c r="AL52" s="19">
        <f>IFERROR(INDEX($I$2:$I$9873,MATCH(1,INDEX(($P52=$F$2:$F$9873)*(0=COUNTIFS(AF52:AK52,$I$2:$I$9873)),0),0)),"")</f>
        <v/>
      </c>
      <c r="AM52" s="19">
        <f>IFERROR(INDEX($I$2:$I$9873,MATCH(1,INDEX(($P52=$F$2:$F$9873)*(0=COUNTIFS(AF52:AL52,$I$2:$I$9873)),0),0)),"")</f>
        <v/>
      </c>
      <c r="AN52" s="19">
        <f>IFERROR(INDEX($I$2:$I$9873,MATCH(1,INDEX(($P52=$F$2:$F$9873)*(0=COUNTIFS(AF52:AM52,$I$2:$I$9873)),0),0)),"")</f>
        <v/>
      </c>
      <c r="AO52" s="19">
        <f>IFERROR(INDEX($I$2:$I$9873,MATCH(1,INDEX(($P52=$F$2:$F$9873)*(0=COUNTIFS(AF52:AN52,$I$2:$I$9873)),0),0)),"")</f>
        <v/>
      </c>
      <c r="AP52" s="19">
        <f>IFERROR(INDEX($I$2:$I$9873,MATCH(1,INDEX(($P52=$F$2:$F$9873)*(0=COUNTIFS(AF52:AO52,$I$2:$I$9873)),0),0)),"")</f>
        <v/>
      </c>
      <c r="AQ52" s="19">
        <f>IFERROR(INDEX($I$2:$I$9873,MATCH(1,INDEX(($P52=$F$2:$F$9873)*(0=COUNTIFS(AF52:AP52,$I$2:$I$9873)),0),0)),"")</f>
        <v/>
      </c>
      <c r="AR52" s="19">
        <f>IFERROR(INDEX($I$2:$I$9873,MATCH(1,INDEX(($P52=$F$2:$F$9873)*(0=COUNTIFS(AF52:AQ52,$I$2:$I$9873)),0),0)),"")</f>
        <v/>
      </c>
      <c r="AS52" s="19">
        <f>IFERROR(VLOOKUP(AF52,[2]CUS030!$A$5:$E$10000,5,0),"")</f>
        <v/>
      </c>
      <c r="AT52" s="19">
        <f>IFERROR(VLOOKUP(AG52,[2]CUS030!$A$5:$E$10000,5,0),"")</f>
        <v/>
      </c>
      <c r="AU52" s="19">
        <f>IFERROR(VLOOKUP(AH52,[2]CUS030!$A$5:$E$10000,5,0),"")</f>
        <v/>
      </c>
      <c r="AV52" s="19">
        <f>IFERROR(VLOOKUP(AI52,[2]CUS030!$A$5:$E$10000,5,0),"")</f>
        <v/>
      </c>
      <c r="AW52" s="19">
        <f>IFERROR(VLOOKUP(AJ52,[2]CUS030!$A$5:$E$10000,5,0),"")</f>
        <v/>
      </c>
      <c r="AX52" s="19">
        <f>IFERROR(VLOOKUP(AK52,[2]CUS030!$A$5:$E$10000,5,0),"")</f>
        <v/>
      </c>
      <c r="AY52" s="19">
        <f>IFERROR(VLOOKUP(AL52,[2]CUS030!$A$5:$E$10000,5,0),"")</f>
        <v/>
      </c>
      <c r="AZ52" s="19">
        <f>IFERROR(VLOOKUP(AM52,[2]CUS030!$A$5:$E$10000,5,0),"")</f>
        <v/>
      </c>
      <c r="BA52" s="19">
        <f>IFERROR(VLOOKUP(AN52,[2]CUS030!$A$5:$E$10000,5,0),"")</f>
        <v/>
      </c>
      <c r="BB52" s="19">
        <f>IFERROR(VLOOKUP(AO52,[2]CUS030!$A$5:$E$10000,5,0),"")</f>
        <v/>
      </c>
      <c r="BC52" s="19">
        <f>IFERROR(VLOOKUP(AP52,[2]CUS030!$A$5:$E$10000,5,0),"")</f>
        <v/>
      </c>
      <c r="BD52" s="19">
        <f>IFERROR(VLOOKUP(AQ52,[2]CUS030!$A$5:$E$10000,5,0),"")</f>
        <v/>
      </c>
      <c r="BE52" s="19">
        <f>IFERROR(VLOOKUP(AR52,[2]CUS030!$A$5:$E$10000,5,0),"")</f>
        <v/>
      </c>
    </row>
    <row r="53">
      <c r="F53" s="108">
        <f>[1]!Table1[[#This Row],[Production]]</f>
        <v/>
      </c>
      <c r="G53">
        <f>MID(F53,LEN(F53)-6,4)</f>
        <v/>
      </c>
      <c r="H53">
        <f>AS53&amp;"|"&amp;AT53&amp;"|"&amp;AU53&amp;"|"&amp;AV53&amp;"|"&amp;AW53&amp;"|"&amp;AX53&amp;"|"&amp;AY53&amp;"|"&amp;AZ53&amp;"|"&amp;BA53&amp;"|"&amp;BB53&amp;"|"&amp;BC53&amp;"|"&amp;BD53&amp;"|"&amp;BE53</f>
        <v/>
      </c>
      <c r="I53" s="108">
        <f>[1]!Table1[[#This Row],[Stock]]</f>
        <v/>
      </c>
      <c r="J53">
        <f>MID(LEFT(I53,LEN(I53)-3),FIND("0|0.000",LEFT(I53,LEN(I53)-3),1)+7,6)</f>
        <v/>
      </c>
      <c r="K53" s="19" t="n"/>
      <c r="L53" s="19" t="n"/>
      <c r="M53" s="19" t="n"/>
      <c r="N53" s="19" t="n"/>
      <c r="O53" s="19" t="n"/>
      <c r="P53" s="20">
        <f>End_Cal!E53</f>
        <v/>
      </c>
      <c r="Q53" s="112">
        <f>IFERROR(INDEX($J$2:$J$9873,MATCH(1,INDEX(($P53=$F$2:$F$9873)*(0=COUNTIFS($Q$2:$Q$2,$J$2:$J$9873)),0),0)),"")</f>
        <v/>
      </c>
      <c r="R53" s="112">
        <f>IFERROR(INDEX($J$2:$J$9873,MATCH(1,INDEX(($P53=$F$2:$F$9873)*(0=COUNTIFS(Q53,$J$2:$J$9873)),0),0)),"")</f>
        <v/>
      </c>
      <c r="S53" s="112">
        <f>IFERROR(INDEX($J$2:$J$9873,MATCH(1,INDEX(($P53=$F$2:$F$9873)*(0=COUNTIFS(Q53:R53,$J$2:$J$9873)),0),0)),"")</f>
        <v/>
      </c>
      <c r="T53" s="112">
        <f>IFERROR(INDEX($J$2:$J$9873,MATCH(1,INDEX(($P53=$F$2:$F$9873)*(0=COUNTIFS(Q53:S53,$J$2:$J$9873)),0),0)),"")</f>
        <v/>
      </c>
      <c r="U53" s="112">
        <f>IFERROR(INDEX($J$2:$J$9873,MATCH(1,INDEX(($P53=$F$2:$F$9873)*(0=COUNTIFS(Q53:T53,$J$2:$J$9873)),0),0)),"")</f>
        <v/>
      </c>
      <c r="V53" s="112">
        <f>IFERROR(INDEX($J$2:$J$9873,MATCH(1,INDEX(($P53=$F$2:$F$9873)*(0=COUNTIFS(Q53:U53,$J$2:$J$9873)),0),0)),"")</f>
        <v/>
      </c>
      <c r="W53" s="112">
        <f>IFERROR(INDEX($J$2:$J$9873,MATCH(1,INDEX(($P53=$F$2:$F$9873)*(0=COUNTIFS(Q53:V53,$J$2:$J$861)),0),0)),"")</f>
        <v/>
      </c>
      <c r="X53" s="112">
        <f>IFERROR(INDEX($J$2:$J$9873,MATCH(1,INDEX(($P53=$F$2:$F$9873)*(0=COUNTIFS(Q53:W53,$J$2:$J$9873)),0),0)),"")</f>
        <v/>
      </c>
      <c r="Y53" s="112">
        <f>IFERROR(INDEX($J$2:$J$861,MATCH(1,INDEX(($P53=$F$2:$F$861)*(0=COUNTIFS(Q53:X53,$J$2:$J$861)),0),0)),"")</f>
        <v/>
      </c>
      <c r="Z53" s="112">
        <f>IFERROR(INDEX($J$2:$J$861,MATCH(1,INDEX(($P53=$F$2:$F$861)*(0=COUNTIFS(Q53:Y53,$J$2:$J$861)),0),0)),"")</f>
        <v/>
      </c>
      <c r="AA53" s="112">
        <f>IFERROR(INDEX($J$2:$J$861,MATCH(1,INDEX(($P53=$F$2:$F$861)*(0=COUNTIFS(Q53:Z53,$J$2:$J$861)),0),0)),"")</f>
        <v/>
      </c>
      <c r="AB53" s="112">
        <f>IFERROR(INDEX($J$2:$J$861,MATCH(1,INDEX(($P53=$F$2:$F$861)*(0=COUNTIFS(Q53:AA53,$J$2:$J$861)),0),0)),"")</f>
        <v/>
      </c>
      <c r="AC53" s="112">
        <f>IFERROR(INDEX($J$2:$J$861,MATCH(1,INDEX(($P53=$F$2:$F$861)*(0=COUNTIFS(Q53:AB53,$J$2:$J$861)),0),0)),"")</f>
        <v/>
      </c>
      <c r="AD53">
        <f>Q53&amp;"-"&amp;R53&amp;"-"&amp;S53&amp;"-"&amp;T53&amp;"-"&amp;U53&amp;"-"&amp;V53&amp;"-"&amp;W53&amp;"-"&amp;X53&amp;"-"&amp;Y53&amp;"-"&amp;Z53&amp;"-"&amp;AA53&amp;"-"&amp;AB53&amp;"-"&amp;AC53</f>
        <v/>
      </c>
      <c r="AF53" s="19">
        <f>IFERROR(INDEX($I$2:$I$861,MATCH(1,INDEX(($P53=$F$2:$F$861)*(0=COUNTIFS($AF$2:$AF$2,$I$2:$I$861)),0),0)),"")</f>
        <v/>
      </c>
      <c r="AG53" s="19">
        <f>IFERROR(INDEX($I$2:$I$9873,MATCH(1,INDEX(($P53=$F$2:$F$9873)*(0=COUNTIFS(AF53,$I$2:$I$9873)),0),0)),"")</f>
        <v/>
      </c>
      <c r="AH53" s="19">
        <f>IFERROR(INDEX($I$2:$I$9873,MATCH(1,INDEX(($P53=$F$2:$F$9873)*(0=COUNTIFS(AF53:AG53,$I$2:$I$9873)),0),0)),"")</f>
        <v/>
      </c>
      <c r="AI53" s="19">
        <f>IFERROR(INDEX($I$2:$I$9873,MATCH(1,INDEX(($P53=$F$2:$F$9873)*(0=COUNTIFS(AF53:AH53,$I$2:$I$9873)),0),0)),"")</f>
        <v/>
      </c>
      <c r="AJ53" s="19">
        <f>IFERROR(INDEX($I$2:$I$9873,MATCH(1,INDEX(($P53=$F$2:$F$9873)*(0=COUNTIFS(AF53:AI53,$I$2:$I$9873)),0),0)),"")</f>
        <v/>
      </c>
      <c r="AK53" s="19">
        <f>IFERROR(INDEX($I$2:$I$9873,MATCH(1,INDEX(($P53=$F$2:$F$9873)*(0=COUNTIFS(AF53:AJ53,$I$2:$I$9873)),0),0)),"")</f>
        <v/>
      </c>
      <c r="AL53" s="19">
        <f>IFERROR(INDEX($I$2:$I$9873,MATCH(1,INDEX(($P53=$F$2:$F$9873)*(0=COUNTIFS(AF53:AK53,$I$2:$I$9873)),0),0)),"")</f>
        <v/>
      </c>
      <c r="AM53" s="19">
        <f>IFERROR(INDEX($I$2:$I$9873,MATCH(1,INDEX(($P53=$F$2:$F$9873)*(0=COUNTIFS(AF53:AL53,$I$2:$I$9873)),0),0)),"")</f>
        <v/>
      </c>
      <c r="AN53" s="19">
        <f>IFERROR(INDEX($I$2:$I$9873,MATCH(1,INDEX(($P53=$F$2:$F$9873)*(0=COUNTIFS(AF53:AM53,$I$2:$I$9873)),0),0)),"")</f>
        <v/>
      </c>
      <c r="AO53" s="19">
        <f>IFERROR(INDEX($I$2:$I$9873,MATCH(1,INDEX(($P53=$F$2:$F$9873)*(0=COUNTIFS(AF53:AN53,$I$2:$I$9873)),0),0)),"")</f>
        <v/>
      </c>
      <c r="AP53" s="19">
        <f>IFERROR(INDEX($I$2:$I$9873,MATCH(1,INDEX(($P53=$F$2:$F$9873)*(0=COUNTIFS(AF53:AO53,$I$2:$I$9873)),0),0)),"")</f>
        <v/>
      </c>
      <c r="AQ53" s="19">
        <f>IFERROR(INDEX($I$2:$I$9873,MATCH(1,INDEX(($P53=$F$2:$F$9873)*(0=COUNTIFS(AF53:AP53,$I$2:$I$9873)),0),0)),"")</f>
        <v/>
      </c>
      <c r="AR53" s="19">
        <f>IFERROR(INDEX($I$2:$I$9873,MATCH(1,INDEX(($P53=$F$2:$F$9873)*(0=COUNTIFS(AF53:AQ53,$I$2:$I$9873)),0),0)),"")</f>
        <v/>
      </c>
      <c r="AS53" s="19">
        <f>IFERROR(VLOOKUP(AF53,[2]CUS030!$A$5:$E$10000,5,0),"")</f>
        <v/>
      </c>
      <c r="AT53" s="19">
        <f>IFERROR(VLOOKUP(AG53,[2]CUS030!$A$5:$E$10000,5,0),"")</f>
        <v/>
      </c>
      <c r="AU53" s="19">
        <f>IFERROR(VLOOKUP(AH53,[2]CUS030!$A$5:$E$10000,5,0),"")</f>
        <v/>
      </c>
      <c r="AV53" s="19">
        <f>IFERROR(VLOOKUP(AI53,[2]CUS030!$A$5:$E$10000,5,0),"")</f>
        <v/>
      </c>
      <c r="AW53" s="19">
        <f>IFERROR(VLOOKUP(AJ53,[2]CUS030!$A$5:$E$10000,5,0),"")</f>
        <v/>
      </c>
      <c r="AX53" s="19">
        <f>IFERROR(VLOOKUP(AK53,[2]CUS030!$A$5:$E$10000,5,0),"")</f>
        <v/>
      </c>
      <c r="AY53" s="19">
        <f>IFERROR(VLOOKUP(AL53,[2]CUS030!$A$5:$E$10000,5,0),"")</f>
        <v/>
      </c>
      <c r="AZ53" s="19">
        <f>IFERROR(VLOOKUP(AM53,[2]CUS030!$A$5:$E$10000,5,0),"")</f>
        <v/>
      </c>
      <c r="BA53" s="19">
        <f>IFERROR(VLOOKUP(AN53,[2]CUS030!$A$5:$E$10000,5,0),"")</f>
        <v/>
      </c>
      <c r="BB53" s="19">
        <f>IFERROR(VLOOKUP(AO53,[2]CUS030!$A$5:$E$10000,5,0),"")</f>
        <v/>
      </c>
      <c r="BC53" s="19">
        <f>IFERROR(VLOOKUP(AP53,[2]CUS030!$A$5:$E$10000,5,0),"")</f>
        <v/>
      </c>
      <c r="BD53" s="19">
        <f>IFERROR(VLOOKUP(AQ53,[2]CUS030!$A$5:$E$10000,5,0),"")</f>
        <v/>
      </c>
      <c r="BE53" s="19">
        <f>IFERROR(VLOOKUP(AR53,[2]CUS030!$A$5:$E$10000,5,0),"")</f>
        <v/>
      </c>
    </row>
    <row r="54">
      <c r="F54" s="108">
        <f>[1]!Table1[[#This Row],[Production]]</f>
        <v/>
      </c>
      <c r="G54">
        <f>MID(F54,LEN(F54)-6,4)</f>
        <v/>
      </c>
      <c r="H54">
        <f>AS54&amp;"|"&amp;AT54&amp;"|"&amp;AU54&amp;"|"&amp;AV54&amp;"|"&amp;AW54&amp;"|"&amp;AX54&amp;"|"&amp;AY54&amp;"|"&amp;AZ54&amp;"|"&amp;BA54&amp;"|"&amp;BB54&amp;"|"&amp;BC54&amp;"|"&amp;BD54&amp;"|"&amp;BE54</f>
        <v/>
      </c>
      <c r="I54" s="108">
        <f>[1]!Table1[[#This Row],[Stock]]</f>
        <v/>
      </c>
      <c r="J54">
        <f>MID(LEFT(I54,LEN(I54)-3),FIND("0|0.000",LEFT(I54,LEN(I54)-3),1)+7,6)</f>
        <v/>
      </c>
      <c r="K54" s="19" t="n"/>
      <c r="L54" s="19" t="n"/>
      <c r="M54" s="19" t="n"/>
      <c r="N54" s="19" t="n"/>
      <c r="O54" s="19" t="n"/>
      <c r="P54" s="20">
        <f>End_Cal!E54</f>
        <v/>
      </c>
      <c r="Q54" s="112">
        <f>IFERROR(INDEX($J$2:$J$9873,MATCH(1,INDEX(($P54=$F$2:$F$9873)*(0=COUNTIFS($Q$2:$Q$2,$J$2:$J$9873)),0),0)),"")</f>
        <v/>
      </c>
      <c r="R54" s="112">
        <f>IFERROR(INDEX($J$2:$J$9873,MATCH(1,INDEX(($P54=$F$2:$F$9873)*(0=COUNTIFS(Q54,$J$2:$J$9873)),0),0)),"")</f>
        <v/>
      </c>
      <c r="S54" s="112">
        <f>IFERROR(INDEX($J$2:$J$9873,MATCH(1,INDEX(($P54=$F$2:$F$9873)*(0=COUNTIFS(Q54:R54,$J$2:$J$9873)),0),0)),"")</f>
        <v/>
      </c>
      <c r="T54" s="112">
        <f>IFERROR(INDEX($J$2:$J$9873,MATCH(1,INDEX(($P54=$F$2:$F$9873)*(0=COUNTIFS(Q54:S54,$J$2:$J$9873)),0),0)),"")</f>
        <v/>
      </c>
      <c r="U54" s="112">
        <f>IFERROR(INDEX($J$2:$J$9873,MATCH(1,INDEX(($P54=$F$2:$F$9873)*(0=COUNTIFS(Q54:T54,$J$2:$J$9873)),0),0)),"")</f>
        <v/>
      </c>
      <c r="V54" s="112">
        <f>IFERROR(INDEX($J$2:$J$9873,MATCH(1,INDEX(($P54=$F$2:$F$9873)*(0=COUNTIFS(Q54:U54,$J$2:$J$9873)),0),0)),"")</f>
        <v/>
      </c>
      <c r="W54" s="112">
        <f>IFERROR(INDEX($J$2:$J$9873,MATCH(1,INDEX(($P54=$F$2:$F$9873)*(0=COUNTIFS(Q54:V54,$J$2:$J$861)),0),0)),"")</f>
        <v/>
      </c>
      <c r="X54" s="112">
        <f>IFERROR(INDEX($J$2:$J$9873,MATCH(1,INDEX(($P54=$F$2:$F$9873)*(0=COUNTIFS(Q54:W54,$J$2:$J$9873)),0),0)),"")</f>
        <v/>
      </c>
      <c r="Y54" s="112">
        <f>IFERROR(INDEX($J$2:$J$861,MATCH(1,INDEX(($P54=$F$2:$F$861)*(0=COUNTIFS(Q54:X54,$J$2:$J$861)),0),0)),"")</f>
        <v/>
      </c>
      <c r="Z54" s="112">
        <f>IFERROR(INDEX($J$2:$J$861,MATCH(1,INDEX(($P54=$F$2:$F$861)*(0=COUNTIFS(Q54:Y54,$J$2:$J$861)),0),0)),"")</f>
        <v/>
      </c>
      <c r="AA54" s="112">
        <f>IFERROR(INDEX($J$2:$J$861,MATCH(1,INDEX(($P54=$F$2:$F$861)*(0=COUNTIFS(Q54:Z54,$J$2:$J$861)),0),0)),"")</f>
        <v/>
      </c>
      <c r="AB54" s="112">
        <f>IFERROR(INDEX($J$2:$J$861,MATCH(1,INDEX(($P54=$F$2:$F$861)*(0=COUNTIFS(Q54:AA54,$J$2:$J$861)),0),0)),"")</f>
        <v/>
      </c>
      <c r="AC54" s="112">
        <f>IFERROR(INDEX($J$2:$J$861,MATCH(1,INDEX(($P54=$F$2:$F$861)*(0=COUNTIFS(Q54:AB54,$J$2:$J$861)),0),0)),"")</f>
        <v/>
      </c>
      <c r="AD54">
        <f>Q54&amp;"-"&amp;R54&amp;"-"&amp;S54&amp;"-"&amp;T54&amp;"-"&amp;U54&amp;"-"&amp;V54&amp;"-"&amp;W54&amp;"-"&amp;X54&amp;"-"&amp;Y54&amp;"-"&amp;Z54&amp;"-"&amp;AA54&amp;"-"&amp;AB54&amp;"-"&amp;AC54</f>
        <v/>
      </c>
      <c r="AF54" s="19">
        <f>IFERROR(INDEX($I$2:$I$861,MATCH(1,INDEX(($P54=$F$2:$F$861)*(0=COUNTIFS($AF$2:$AF$2,$I$2:$I$861)),0),0)),"")</f>
        <v/>
      </c>
      <c r="AG54" s="19">
        <f>IFERROR(INDEX($I$2:$I$9873,MATCH(1,INDEX(($P54=$F$2:$F$9873)*(0=COUNTIFS(AF54,$I$2:$I$9873)),0),0)),"")</f>
        <v/>
      </c>
      <c r="AH54" s="19">
        <f>IFERROR(INDEX($I$2:$I$9873,MATCH(1,INDEX(($P54=$F$2:$F$9873)*(0=COUNTIFS(AF54:AG54,$I$2:$I$9873)),0),0)),"")</f>
        <v/>
      </c>
      <c r="AI54" s="19">
        <f>IFERROR(INDEX($I$2:$I$9873,MATCH(1,INDEX(($P54=$F$2:$F$9873)*(0=COUNTIFS(AF54:AH54,$I$2:$I$9873)),0),0)),"")</f>
        <v/>
      </c>
      <c r="AJ54" s="19">
        <f>IFERROR(INDEX($I$2:$I$9873,MATCH(1,INDEX(($P54=$F$2:$F$9873)*(0=COUNTIFS(AF54:AI54,$I$2:$I$9873)),0),0)),"")</f>
        <v/>
      </c>
      <c r="AK54" s="19">
        <f>IFERROR(INDEX($I$2:$I$9873,MATCH(1,INDEX(($P54=$F$2:$F$9873)*(0=COUNTIFS(AF54:AJ54,$I$2:$I$9873)),0),0)),"")</f>
        <v/>
      </c>
      <c r="AL54" s="19">
        <f>IFERROR(INDEX($I$2:$I$9873,MATCH(1,INDEX(($P54=$F$2:$F$9873)*(0=COUNTIFS(AF54:AK54,$I$2:$I$9873)),0),0)),"")</f>
        <v/>
      </c>
      <c r="AM54" s="19">
        <f>IFERROR(INDEX($I$2:$I$9873,MATCH(1,INDEX(($P54=$F$2:$F$9873)*(0=COUNTIFS(AF54:AL54,$I$2:$I$9873)),0),0)),"")</f>
        <v/>
      </c>
      <c r="AN54" s="19">
        <f>IFERROR(INDEX($I$2:$I$9873,MATCH(1,INDEX(($P54=$F$2:$F$9873)*(0=COUNTIFS(AF54:AM54,$I$2:$I$9873)),0),0)),"")</f>
        <v/>
      </c>
      <c r="AO54" s="19">
        <f>IFERROR(INDEX($I$2:$I$9873,MATCH(1,INDEX(($P54=$F$2:$F$9873)*(0=COUNTIFS(AF54:AN54,$I$2:$I$9873)),0),0)),"")</f>
        <v/>
      </c>
      <c r="AP54" s="19">
        <f>IFERROR(INDEX($I$2:$I$9873,MATCH(1,INDEX(($P54=$F$2:$F$9873)*(0=COUNTIFS(AF54:AO54,$I$2:$I$9873)),0),0)),"")</f>
        <v/>
      </c>
      <c r="AQ54" s="19">
        <f>IFERROR(INDEX($I$2:$I$9873,MATCH(1,INDEX(($P54=$F$2:$F$9873)*(0=COUNTIFS(AF54:AP54,$I$2:$I$9873)),0),0)),"")</f>
        <v/>
      </c>
      <c r="AR54" s="19">
        <f>IFERROR(INDEX($I$2:$I$9873,MATCH(1,INDEX(($P54=$F$2:$F$9873)*(0=COUNTIFS(AF54:AQ54,$I$2:$I$9873)),0),0)),"")</f>
        <v/>
      </c>
      <c r="AS54" s="19">
        <f>IFERROR(VLOOKUP(AF54,[2]CUS030!$A$5:$E$10000,5,0),"")</f>
        <v/>
      </c>
      <c r="AT54" s="19">
        <f>IFERROR(VLOOKUP(AG54,[2]CUS030!$A$5:$E$10000,5,0),"")</f>
        <v/>
      </c>
      <c r="AU54" s="19">
        <f>IFERROR(VLOOKUP(AH54,[2]CUS030!$A$5:$E$10000,5,0),"")</f>
        <v/>
      </c>
      <c r="AV54" s="19">
        <f>IFERROR(VLOOKUP(AI54,[2]CUS030!$A$5:$E$10000,5,0),"")</f>
        <v/>
      </c>
      <c r="AW54" s="19">
        <f>IFERROR(VLOOKUP(AJ54,[2]CUS030!$A$5:$E$10000,5,0),"")</f>
        <v/>
      </c>
      <c r="AX54" s="19">
        <f>IFERROR(VLOOKUP(AK54,[2]CUS030!$A$5:$E$10000,5,0),"")</f>
        <v/>
      </c>
      <c r="AY54" s="19">
        <f>IFERROR(VLOOKUP(AL54,[2]CUS030!$A$5:$E$10000,5,0),"")</f>
        <v/>
      </c>
      <c r="AZ54" s="19">
        <f>IFERROR(VLOOKUP(AM54,[2]CUS030!$A$5:$E$10000,5,0),"")</f>
        <v/>
      </c>
      <c r="BA54" s="19">
        <f>IFERROR(VLOOKUP(AN54,[2]CUS030!$A$5:$E$10000,5,0),"")</f>
        <v/>
      </c>
      <c r="BB54" s="19">
        <f>IFERROR(VLOOKUP(AO54,[2]CUS030!$A$5:$E$10000,5,0),"")</f>
        <v/>
      </c>
      <c r="BC54" s="19">
        <f>IFERROR(VLOOKUP(AP54,[2]CUS030!$A$5:$E$10000,5,0),"")</f>
        <v/>
      </c>
      <c r="BD54" s="19">
        <f>IFERROR(VLOOKUP(AQ54,[2]CUS030!$A$5:$E$10000,5,0),"")</f>
        <v/>
      </c>
      <c r="BE54" s="19">
        <f>IFERROR(VLOOKUP(AR54,[2]CUS030!$A$5:$E$10000,5,0),"")</f>
        <v/>
      </c>
    </row>
    <row r="55">
      <c r="F55" s="108">
        <f>[1]!Table1[[#This Row],[Production]]</f>
        <v/>
      </c>
      <c r="G55">
        <f>MID(F55,LEN(F55)-6,4)</f>
        <v/>
      </c>
      <c r="H55">
        <f>AS55&amp;"|"&amp;AT55&amp;"|"&amp;AU55&amp;"|"&amp;AV55&amp;"|"&amp;AW55&amp;"|"&amp;AX55&amp;"|"&amp;AY55&amp;"|"&amp;AZ55&amp;"|"&amp;BA55&amp;"|"&amp;BB55&amp;"|"&amp;BC55&amp;"|"&amp;BD55&amp;"|"&amp;BE55</f>
        <v/>
      </c>
      <c r="I55" s="108">
        <f>[1]!Table1[[#This Row],[Stock]]</f>
        <v/>
      </c>
      <c r="J55">
        <f>MID(LEFT(I55,LEN(I55)-3),FIND("0|0.000",LEFT(I55,LEN(I55)-3),1)+7,6)</f>
        <v/>
      </c>
      <c r="K55" s="19" t="n"/>
      <c r="L55" s="19" t="n"/>
      <c r="M55" s="19" t="n"/>
      <c r="N55" s="19" t="n"/>
      <c r="O55" s="19" t="n"/>
      <c r="P55" s="20">
        <f>End_Cal!E55</f>
        <v/>
      </c>
      <c r="Q55" s="112">
        <f>IFERROR(INDEX($J$2:$J$9873,MATCH(1,INDEX(($P55=$F$2:$F$9873)*(0=COUNTIFS($Q$2:$Q$2,$J$2:$J$9873)),0),0)),"")</f>
        <v/>
      </c>
      <c r="R55" s="112">
        <f>IFERROR(INDEX($J$2:$J$9873,MATCH(1,INDEX(($P55=$F$2:$F$9873)*(0=COUNTIFS(Q55,$J$2:$J$9873)),0),0)),"")</f>
        <v/>
      </c>
      <c r="S55" s="112">
        <f>IFERROR(INDEX($J$2:$J$9873,MATCH(1,INDEX(($P55=$F$2:$F$9873)*(0=COUNTIFS(Q55:R55,$J$2:$J$9873)),0),0)),"")</f>
        <v/>
      </c>
      <c r="T55" s="112">
        <f>IFERROR(INDEX($J$2:$J$9873,MATCH(1,INDEX(($P55=$F$2:$F$9873)*(0=COUNTIFS(Q55:S55,$J$2:$J$9873)),0),0)),"")</f>
        <v/>
      </c>
      <c r="U55" s="112">
        <f>IFERROR(INDEX($J$2:$J$9873,MATCH(1,INDEX(($P55=$F$2:$F$9873)*(0=COUNTIFS(Q55:T55,$J$2:$J$9873)),0),0)),"")</f>
        <v/>
      </c>
      <c r="V55" s="112">
        <f>IFERROR(INDEX($J$2:$J$9873,MATCH(1,INDEX(($P55=$F$2:$F$9873)*(0=COUNTIFS(Q55:U55,$J$2:$J$9873)),0),0)),"")</f>
        <v/>
      </c>
      <c r="W55" s="112">
        <f>IFERROR(INDEX($J$2:$J$9873,MATCH(1,INDEX(($P55=$F$2:$F$9873)*(0=COUNTIFS(Q55:V55,$J$2:$J$861)),0),0)),"")</f>
        <v/>
      </c>
      <c r="X55" s="112">
        <f>IFERROR(INDEX($J$2:$J$9873,MATCH(1,INDEX(($P55=$F$2:$F$9873)*(0=COUNTIFS(Q55:W55,$J$2:$J$9873)),0),0)),"")</f>
        <v/>
      </c>
      <c r="Y55" s="112">
        <f>IFERROR(INDEX($J$2:$J$861,MATCH(1,INDEX(($P55=$F$2:$F$861)*(0=COUNTIFS(Q55:X55,$J$2:$J$861)),0),0)),"")</f>
        <v/>
      </c>
      <c r="Z55" s="112">
        <f>IFERROR(INDEX($J$2:$J$861,MATCH(1,INDEX(($P55=$F$2:$F$861)*(0=COUNTIFS(Q55:Y55,$J$2:$J$861)),0),0)),"")</f>
        <v/>
      </c>
      <c r="AA55" s="112">
        <f>IFERROR(INDEX($J$2:$J$861,MATCH(1,INDEX(($P55=$F$2:$F$861)*(0=COUNTIFS(Q55:Z55,$J$2:$J$861)),0),0)),"")</f>
        <v/>
      </c>
      <c r="AB55" s="112">
        <f>IFERROR(INDEX($J$2:$J$861,MATCH(1,INDEX(($P55=$F$2:$F$861)*(0=COUNTIFS(Q55:AA55,$J$2:$J$861)),0),0)),"")</f>
        <v/>
      </c>
      <c r="AC55" s="112">
        <f>IFERROR(INDEX($J$2:$J$861,MATCH(1,INDEX(($P55=$F$2:$F$861)*(0=COUNTIFS(Q55:AB55,$J$2:$J$861)),0),0)),"")</f>
        <v/>
      </c>
      <c r="AD55">
        <f>Q55&amp;"-"&amp;R55&amp;"-"&amp;S55&amp;"-"&amp;T55&amp;"-"&amp;U55&amp;"-"&amp;V55&amp;"-"&amp;W55&amp;"-"&amp;X55&amp;"-"&amp;Y55&amp;"-"&amp;Z55&amp;"-"&amp;AA55&amp;"-"&amp;AB55&amp;"-"&amp;AC55</f>
        <v/>
      </c>
      <c r="AF55" s="19">
        <f>IFERROR(INDEX($I$2:$I$861,MATCH(1,INDEX(($P55=$F$2:$F$861)*(0=COUNTIFS($AF$2:$AF$2,$I$2:$I$861)),0),0)),"")</f>
        <v/>
      </c>
      <c r="AG55" s="19">
        <f>IFERROR(INDEX($I$2:$I$9873,MATCH(1,INDEX(($P55=$F$2:$F$9873)*(0=COUNTIFS(AF55,$I$2:$I$9873)),0),0)),"")</f>
        <v/>
      </c>
      <c r="AH55" s="19">
        <f>IFERROR(INDEX($I$2:$I$9873,MATCH(1,INDEX(($P55=$F$2:$F$9873)*(0=COUNTIFS(AF55:AG55,$I$2:$I$9873)),0),0)),"")</f>
        <v/>
      </c>
      <c r="AI55" s="19">
        <f>IFERROR(INDEX($I$2:$I$9873,MATCH(1,INDEX(($P55=$F$2:$F$9873)*(0=COUNTIFS(AF55:AH55,$I$2:$I$9873)),0),0)),"")</f>
        <v/>
      </c>
      <c r="AJ55" s="19">
        <f>IFERROR(INDEX($I$2:$I$9873,MATCH(1,INDEX(($P55=$F$2:$F$9873)*(0=COUNTIFS(AF55:AI55,$I$2:$I$9873)),0),0)),"")</f>
        <v/>
      </c>
      <c r="AK55" s="19">
        <f>IFERROR(INDEX($I$2:$I$9873,MATCH(1,INDEX(($P55=$F$2:$F$9873)*(0=COUNTIFS(AF55:AJ55,$I$2:$I$9873)),0),0)),"")</f>
        <v/>
      </c>
      <c r="AL55" s="19">
        <f>IFERROR(INDEX($I$2:$I$9873,MATCH(1,INDEX(($P55=$F$2:$F$9873)*(0=COUNTIFS(AF55:AK55,$I$2:$I$9873)),0),0)),"")</f>
        <v/>
      </c>
      <c r="AM55" s="19">
        <f>IFERROR(INDEX($I$2:$I$9873,MATCH(1,INDEX(($P55=$F$2:$F$9873)*(0=COUNTIFS(AF55:AL55,$I$2:$I$9873)),0),0)),"")</f>
        <v/>
      </c>
      <c r="AN55" s="19">
        <f>IFERROR(INDEX($I$2:$I$9873,MATCH(1,INDEX(($P55=$F$2:$F$9873)*(0=COUNTIFS(AF55:AM55,$I$2:$I$9873)),0),0)),"")</f>
        <v/>
      </c>
      <c r="AO55" s="19">
        <f>IFERROR(INDEX($I$2:$I$9873,MATCH(1,INDEX(($P55=$F$2:$F$9873)*(0=COUNTIFS(AF55:AN55,$I$2:$I$9873)),0),0)),"")</f>
        <v/>
      </c>
      <c r="AP55" s="19">
        <f>IFERROR(INDEX($I$2:$I$9873,MATCH(1,INDEX(($P55=$F$2:$F$9873)*(0=COUNTIFS(AF55:AO55,$I$2:$I$9873)),0),0)),"")</f>
        <v/>
      </c>
      <c r="AQ55" s="19">
        <f>IFERROR(INDEX($I$2:$I$9873,MATCH(1,INDEX(($P55=$F$2:$F$9873)*(0=COUNTIFS(AF55:AP55,$I$2:$I$9873)),0),0)),"")</f>
        <v/>
      </c>
      <c r="AR55" s="19">
        <f>IFERROR(INDEX($I$2:$I$9873,MATCH(1,INDEX(($P55=$F$2:$F$9873)*(0=COUNTIFS(AF55:AQ55,$I$2:$I$9873)),0),0)),"")</f>
        <v/>
      </c>
      <c r="AS55" s="19">
        <f>IFERROR(VLOOKUP(AF55,[2]CUS030!$A$5:$E$10000,5,0),"")</f>
        <v/>
      </c>
      <c r="AT55" s="19">
        <f>IFERROR(VLOOKUP(AG55,[2]CUS030!$A$5:$E$10000,5,0),"")</f>
        <v/>
      </c>
      <c r="AU55" s="19">
        <f>IFERROR(VLOOKUP(AH55,[2]CUS030!$A$5:$E$10000,5,0),"")</f>
        <v/>
      </c>
      <c r="AV55" s="19">
        <f>IFERROR(VLOOKUP(AI55,[2]CUS030!$A$5:$E$10000,5,0),"")</f>
        <v/>
      </c>
      <c r="AW55" s="19">
        <f>IFERROR(VLOOKUP(AJ55,[2]CUS030!$A$5:$E$10000,5,0),"")</f>
        <v/>
      </c>
      <c r="AX55" s="19">
        <f>IFERROR(VLOOKUP(AK55,[2]CUS030!$A$5:$E$10000,5,0),"")</f>
        <v/>
      </c>
      <c r="AY55" s="19">
        <f>IFERROR(VLOOKUP(AL55,[2]CUS030!$A$5:$E$10000,5,0),"")</f>
        <v/>
      </c>
      <c r="AZ55" s="19">
        <f>IFERROR(VLOOKUP(AM55,[2]CUS030!$A$5:$E$10000,5,0),"")</f>
        <v/>
      </c>
      <c r="BA55" s="19">
        <f>IFERROR(VLOOKUP(AN55,[2]CUS030!$A$5:$E$10000,5,0),"")</f>
        <v/>
      </c>
      <c r="BB55" s="19">
        <f>IFERROR(VLOOKUP(AO55,[2]CUS030!$A$5:$E$10000,5,0),"")</f>
        <v/>
      </c>
      <c r="BC55" s="19">
        <f>IFERROR(VLOOKUP(AP55,[2]CUS030!$A$5:$E$10000,5,0),"")</f>
        <v/>
      </c>
      <c r="BD55" s="19">
        <f>IFERROR(VLOOKUP(AQ55,[2]CUS030!$A$5:$E$10000,5,0),"")</f>
        <v/>
      </c>
      <c r="BE55" s="19">
        <f>IFERROR(VLOOKUP(AR55,[2]CUS030!$A$5:$E$10000,5,0),"")</f>
        <v/>
      </c>
    </row>
    <row r="56">
      <c r="F56" s="108">
        <f>[1]!Table1[[#This Row],[Production]]</f>
        <v/>
      </c>
      <c r="G56">
        <f>MID(F56,LEN(F56)-6,4)</f>
        <v/>
      </c>
      <c r="H56">
        <f>AS56&amp;"|"&amp;AT56&amp;"|"&amp;AU56&amp;"|"&amp;AV56&amp;"|"&amp;AW56&amp;"|"&amp;AX56&amp;"|"&amp;AY56&amp;"|"&amp;AZ56&amp;"|"&amp;BA56&amp;"|"&amp;BB56&amp;"|"&amp;BC56&amp;"|"&amp;BD56&amp;"|"&amp;BE56</f>
        <v/>
      </c>
      <c r="I56" s="108">
        <f>[1]!Table1[[#This Row],[Stock]]</f>
        <v/>
      </c>
      <c r="J56">
        <f>MID(LEFT(I56,LEN(I56)-3),FIND("0|0.000",LEFT(I56,LEN(I56)-3),1)+7,6)</f>
        <v/>
      </c>
      <c r="K56" s="19" t="n"/>
      <c r="L56" s="19" t="n"/>
      <c r="M56" s="19" t="n"/>
      <c r="N56" s="19" t="n"/>
      <c r="O56" s="19" t="n"/>
      <c r="P56" s="20">
        <f>End_Cal!E56</f>
        <v/>
      </c>
      <c r="Q56" s="112">
        <f>IFERROR(INDEX($J$2:$J$9873,MATCH(1,INDEX(($P56=$F$2:$F$9873)*(0=COUNTIFS($Q$2:$Q$2,$J$2:$J$9873)),0),0)),"")</f>
        <v/>
      </c>
      <c r="R56" s="112">
        <f>IFERROR(INDEX($J$2:$J$9873,MATCH(1,INDEX(($P56=$F$2:$F$9873)*(0=COUNTIFS(Q56,$J$2:$J$9873)),0),0)),"")</f>
        <v/>
      </c>
      <c r="S56" s="112">
        <f>IFERROR(INDEX($J$2:$J$9873,MATCH(1,INDEX(($P56=$F$2:$F$9873)*(0=COUNTIFS(Q56:R56,$J$2:$J$9873)),0),0)),"")</f>
        <v/>
      </c>
      <c r="T56" s="112">
        <f>IFERROR(INDEX($J$2:$J$9873,MATCH(1,INDEX(($P56=$F$2:$F$9873)*(0=COUNTIFS(Q56:S56,$J$2:$J$9873)),0),0)),"")</f>
        <v/>
      </c>
      <c r="U56" s="112">
        <f>IFERROR(INDEX($J$2:$J$9873,MATCH(1,INDEX(($P56=$F$2:$F$9873)*(0=COUNTIFS(Q56:T56,$J$2:$J$9873)),0),0)),"")</f>
        <v/>
      </c>
      <c r="V56" s="112">
        <f>IFERROR(INDEX($J$2:$J$9873,MATCH(1,INDEX(($P56=$F$2:$F$9873)*(0=COUNTIFS(Q56:U56,$J$2:$J$9873)),0),0)),"")</f>
        <v/>
      </c>
      <c r="W56" s="112">
        <f>IFERROR(INDEX($J$2:$J$9873,MATCH(1,INDEX(($P56=$F$2:$F$9873)*(0=COUNTIFS(Q56:V56,$J$2:$J$861)),0),0)),"")</f>
        <v/>
      </c>
      <c r="X56" s="112">
        <f>IFERROR(INDEX($J$2:$J$9873,MATCH(1,INDEX(($P56=$F$2:$F$9873)*(0=COUNTIFS(Q56:W56,$J$2:$J$9873)),0),0)),"")</f>
        <v/>
      </c>
      <c r="Y56" s="112">
        <f>IFERROR(INDEX($J$2:$J$861,MATCH(1,INDEX(($P56=$F$2:$F$861)*(0=COUNTIFS(Q56:X56,$J$2:$J$861)),0),0)),"")</f>
        <v/>
      </c>
      <c r="Z56" s="112">
        <f>IFERROR(INDEX($J$2:$J$861,MATCH(1,INDEX(($P56=$F$2:$F$861)*(0=COUNTIFS(Q56:Y56,$J$2:$J$861)),0),0)),"")</f>
        <v/>
      </c>
      <c r="AA56" s="112">
        <f>IFERROR(INDEX($J$2:$J$861,MATCH(1,INDEX(($P56=$F$2:$F$861)*(0=COUNTIFS(Q56:Z56,$J$2:$J$861)),0),0)),"")</f>
        <v/>
      </c>
      <c r="AB56" s="112">
        <f>IFERROR(INDEX($J$2:$J$861,MATCH(1,INDEX(($P56=$F$2:$F$861)*(0=COUNTIFS(Q56:AA56,$J$2:$J$861)),0),0)),"")</f>
        <v/>
      </c>
      <c r="AC56" s="112">
        <f>IFERROR(INDEX($J$2:$J$861,MATCH(1,INDEX(($P56=$F$2:$F$861)*(0=COUNTIFS(Q56:AB56,$J$2:$J$861)),0),0)),"")</f>
        <v/>
      </c>
      <c r="AD56">
        <f>Q56&amp;"-"&amp;R56&amp;"-"&amp;S56&amp;"-"&amp;T56&amp;"-"&amp;U56&amp;"-"&amp;V56&amp;"-"&amp;W56&amp;"-"&amp;X56&amp;"-"&amp;Y56&amp;"-"&amp;Z56&amp;"-"&amp;AA56&amp;"-"&amp;AB56&amp;"-"&amp;AC56</f>
        <v/>
      </c>
      <c r="AF56" s="19">
        <f>IFERROR(INDEX($I$2:$I$861,MATCH(1,INDEX(($P56=$F$2:$F$861)*(0=COUNTIFS($AF$2:$AF$2,$I$2:$I$861)),0),0)),"")</f>
        <v/>
      </c>
      <c r="AG56" s="19">
        <f>IFERROR(INDEX($I$2:$I$9873,MATCH(1,INDEX(($P56=$F$2:$F$9873)*(0=COUNTIFS(AF56,$I$2:$I$9873)),0),0)),"")</f>
        <v/>
      </c>
      <c r="AH56" s="19">
        <f>IFERROR(INDEX($I$2:$I$9873,MATCH(1,INDEX(($P56=$F$2:$F$9873)*(0=COUNTIFS(AF56:AG56,$I$2:$I$9873)),0),0)),"")</f>
        <v/>
      </c>
      <c r="AI56" s="19">
        <f>IFERROR(INDEX($I$2:$I$9873,MATCH(1,INDEX(($P56=$F$2:$F$9873)*(0=COUNTIFS(AF56:AH56,$I$2:$I$9873)),0),0)),"")</f>
        <v/>
      </c>
      <c r="AJ56" s="19">
        <f>IFERROR(INDEX($I$2:$I$9873,MATCH(1,INDEX(($P56=$F$2:$F$9873)*(0=COUNTIFS(AF56:AI56,$I$2:$I$9873)),0),0)),"")</f>
        <v/>
      </c>
      <c r="AK56" s="19">
        <f>IFERROR(INDEX($I$2:$I$9873,MATCH(1,INDEX(($P56=$F$2:$F$9873)*(0=COUNTIFS(AF56:AJ56,$I$2:$I$9873)),0),0)),"")</f>
        <v/>
      </c>
      <c r="AL56" s="19">
        <f>IFERROR(INDEX($I$2:$I$9873,MATCH(1,INDEX(($P56=$F$2:$F$9873)*(0=COUNTIFS(AF56:AK56,$I$2:$I$9873)),0),0)),"")</f>
        <v/>
      </c>
      <c r="AM56" s="19">
        <f>IFERROR(INDEX($I$2:$I$9873,MATCH(1,INDEX(($P56=$F$2:$F$9873)*(0=COUNTIFS(AF56:AL56,$I$2:$I$9873)),0),0)),"")</f>
        <v/>
      </c>
      <c r="AN56" s="19">
        <f>IFERROR(INDEX($I$2:$I$9873,MATCH(1,INDEX(($P56=$F$2:$F$9873)*(0=COUNTIFS(AF56:AM56,$I$2:$I$9873)),0),0)),"")</f>
        <v/>
      </c>
      <c r="AO56" s="19">
        <f>IFERROR(INDEX($I$2:$I$9873,MATCH(1,INDEX(($P56=$F$2:$F$9873)*(0=COUNTIFS(AF56:AN56,$I$2:$I$9873)),0),0)),"")</f>
        <v/>
      </c>
      <c r="AP56" s="19">
        <f>IFERROR(INDEX($I$2:$I$9873,MATCH(1,INDEX(($P56=$F$2:$F$9873)*(0=COUNTIFS(AF56:AO56,$I$2:$I$9873)),0),0)),"")</f>
        <v/>
      </c>
      <c r="AQ56" s="19">
        <f>IFERROR(INDEX($I$2:$I$9873,MATCH(1,INDEX(($P56=$F$2:$F$9873)*(0=COUNTIFS(AF56:AP56,$I$2:$I$9873)),0),0)),"")</f>
        <v/>
      </c>
      <c r="AR56" s="19">
        <f>IFERROR(INDEX($I$2:$I$9873,MATCH(1,INDEX(($P56=$F$2:$F$9873)*(0=COUNTIFS(AF56:AQ56,$I$2:$I$9873)),0),0)),"")</f>
        <v/>
      </c>
      <c r="AS56" s="19">
        <f>IFERROR(VLOOKUP(AF56,[2]CUS030!$A$5:$E$10000,5,0),"")</f>
        <v/>
      </c>
      <c r="AT56" s="19">
        <f>IFERROR(VLOOKUP(AG56,[2]CUS030!$A$5:$E$10000,5,0),"")</f>
        <v/>
      </c>
      <c r="AU56" s="19">
        <f>IFERROR(VLOOKUP(AH56,[2]CUS030!$A$5:$E$10000,5,0),"")</f>
        <v/>
      </c>
      <c r="AV56" s="19">
        <f>IFERROR(VLOOKUP(AI56,[2]CUS030!$A$5:$E$10000,5,0),"")</f>
        <v/>
      </c>
      <c r="AW56" s="19">
        <f>IFERROR(VLOOKUP(AJ56,[2]CUS030!$A$5:$E$10000,5,0),"")</f>
        <v/>
      </c>
      <c r="AX56" s="19">
        <f>IFERROR(VLOOKUP(AK56,[2]CUS030!$A$5:$E$10000,5,0),"")</f>
        <v/>
      </c>
      <c r="AY56" s="19">
        <f>IFERROR(VLOOKUP(AL56,[2]CUS030!$A$5:$E$10000,5,0),"")</f>
        <v/>
      </c>
      <c r="AZ56" s="19">
        <f>IFERROR(VLOOKUP(AM56,[2]CUS030!$A$5:$E$10000,5,0),"")</f>
        <v/>
      </c>
      <c r="BA56" s="19">
        <f>IFERROR(VLOOKUP(AN56,[2]CUS030!$A$5:$E$10000,5,0),"")</f>
        <v/>
      </c>
      <c r="BB56" s="19">
        <f>IFERROR(VLOOKUP(AO56,[2]CUS030!$A$5:$E$10000,5,0),"")</f>
        <v/>
      </c>
      <c r="BC56" s="19">
        <f>IFERROR(VLOOKUP(AP56,[2]CUS030!$A$5:$E$10000,5,0),"")</f>
        <v/>
      </c>
      <c r="BD56" s="19">
        <f>IFERROR(VLOOKUP(AQ56,[2]CUS030!$A$5:$E$10000,5,0),"")</f>
        <v/>
      </c>
      <c r="BE56" s="19">
        <f>IFERROR(VLOOKUP(AR56,[2]CUS030!$A$5:$E$10000,5,0),"")</f>
        <v/>
      </c>
    </row>
    <row r="57">
      <c r="F57" s="108">
        <f>[1]!Table1[[#This Row],[Production]]</f>
        <v/>
      </c>
      <c r="G57">
        <f>MID(F57,LEN(F57)-6,4)</f>
        <v/>
      </c>
      <c r="H57">
        <f>AS57&amp;"|"&amp;AT57&amp;"|"&amp;AU57&amp;"|"&amp;AV57&amp;"|"&amp;AW57&amp;"|"&amp;AX57&amp;"|"&amp;AY57&amp;"|"&amp;AZ57&amp;"|"&amp;BA57&amp;"|"&amp;BB57&amp;"|"&amp;BC57&amp;"|"&amp;BD57&amp;"|"&amp;BE57</f>
        <v/>
      </c>
      <c r="I57" s="108">
        <f>[1]!Table1[[#This Row],[Stock]]</f>
        <v/>
      </c>
      <c r="J57">
        <f>MID(LEFT(I57,LEN(I57)-3),FIND("0|0.000",LEFT(I57,LEN(I57)-3),1)+7,6)</f>
        <v/>
      </c>
      <c r="K57" s="19" t="n"/>
      <c r="L57" s="19" t="n"/>
      <c r="M57" s="19" t="n"/>
      <c r="N57" s="19" t="n"/>
      <c r="O57" s="19" t="n"/>
      <c r="P57" s="20">
        <f>End_Cal!E57</f>
        <v/>
      </c>
      <c r="Q57" s="112">
        <f>IFERROR(INDEX($J$2:$J$9873,MATCH(1,INDEX(($P57=$F$2:$F$9873)*(0=COUNTIFS($Q$2:$Q$2,$J$2:$J$9873)),0),0)),"")</f>
        <v/>
      </c>
      <c r="R57" s="112">
        <f>IFERROR(INDEX($J$2:$J$9873,MATCH(1,INDEX(($P57=$F$2:$F$9873)*(0=COUNTIFS(Q57,$J$2:$J$9873)),0),0)),"")</f>
        <v/>
      </c>
      <c r="S57" s="112">
        <f>IFERROR(INDEX($J$2:$J$9873,MATCH(1,INDEX(($P57=$F$2:$F$9873)*(0=COUNTIFS(Q57:R57,$J$2:$J$9873)),0),0)),"")</f>
        <v/>
      </c>
      <c r="T57" s="112">
        <f>IFERROR(INDEX($J$2:$J$9873,MATCH(1,INDEX(($P57=$F$2:$F$9873)*(0=COUNTIFS(Q57:S57,$J$2:$J$9873)),0),0)),"")</f>
        <v/>
      </c>
      <c r="U57" s="112">
        <f>IFERROR(INDEX($J$2:$J$9873,MATCH(1,INDEX(($P57=$F$2:$F$9873)*(0=COUNTIFS(Q57:T57,$J$2:$J$9873)),0),0)),"")</f>
        <v/>
      </c>
      <c r="V57" s="112">
        <f>IFERROR(INDEX($J$2:$J$9873,MATCH(1,INDEX(($P57=$F$2:$F$9873)*(0=COUNTIFS(Q57:U57,$J$2:$J$9873)),0),0)),"")</f>
        <v/>
      </c>
      <c r="W57" s="112">
        <f>IFERROR(INDEX($J$2:$J$9873,MATCH(1,INDEX(($P57=$F$2:$F$9873)*(0=COUNTIFS(Q57:V57,$J$2:$J$861)),0),0)),"")</f>
        <v/>
      </c>
      <c r="X57" s="112">
        <f>IFERROR(INDEX($J$2:$J$9873,MATCH(1,INDEX(($P57=$F$2:$F$9873)*(0=COUNTIFS(Q57:W57,$J$2:$J$9873)),0),0)),"")</f>
        <v/>
      </c>
      <c r="Y57" s="112">
        <f>IFERROR(INDEX($J$2:$J$861,MATCH(1,INDEX(($P57=$F$2:$F$861)*(0=COUNTIFS(Q57:X57,$J$2:$J$861)),0),0)),"")</f>
        <v/>
      </c>
      <c r="Z57" s="112">
        <f>IFERROR(INDEX($J$2:$J$861,MATCH(1,INDEX(($P57=$F$2:$F$861)*(0=COUNTIFS(Q57:Y57,$J$2:$J$861)),0),0)),"")</f>
        <v/>
      </c>
      <c r="AA57" s="112">
        <f>IFERROR(INDEX($J$2:$J$861,MATCH(1,INDEX(($P57=$F$2:$F$861)*(0=COUNTIFS(Q57:Z57,$J$2:$J$861)),0),0)),"")</f>
        <v/>
      </c>
      <c r="AB57" s="112">
        <f>IFERROR(INDEX($J$2:$J$861,MATCH(1,INDEX(($P57=$F$2:$F$861)*(0=COUNTIFS(Q57:AA57,$J$2:$J$861)),0),0)),"")</f>
        <v/>
      </c>
      <c r="AC57" s="112">
        <f>IFERROR(INDEX($J$2:$J$861,MATCH(1,INDEX(($P57=$F$2:$F$861)*(0=COUNTIFS(Q57:AB57,$J$2:$J$861)),0),0)),"")</f>
        <v/>
      </c>
      <c r="AD57">
        <f>Q57&amp;"-"&amp;R57&amp;"-"&amp;S57&amp;"-"&amp;T57&amp;"-"&amp;U57&amp;"-"&amp;V57&amp;"-"&amp;W57&amp;"-"&amp;X57&amp;"-"&amp;Y57&amp;"-"&amp;Z57&amp;"-"&amp;AA57&amp;"-"&amp;AB57&amp;"-"&amp;AC57</f>
        <v/>
      </c>
      <c r="AF57" s="19">
        <f>IFERROR(INDEX($I$2:$I$861,MATCH(1,INDEX(($P57=$F$2:$F$861)*(0=COUNTIFS($AF$2:$AF$2,$I$2:$I$861)),0),0)),"")</f>
        <v/>
      </c>
      <c r="AG57" s="19">
        <f>IFERROR(INDEX($I$2:$I$9873,MATCH(1,INDEX(($P57=$F$2:$F$9873)*(0=COUNTIFS(AF57,$I$2:$I$9873)),0),0)),"")</f>
        <v/>
      </c>
      <c r="AH57" s="19">
        <f>IFERROR(INDEX($I$2:$I$9873,MATCH(1,INDEX(($P57=$F$2:$F$9873)*(0=COUNTIFS(AF57:AG57,$I$2:$I$9873)),0),0)),"")</f>
        <v/>
      </c>
      <c r="AI57" s="19">
        <f>IFERROR(INDEX($I$2:$I$9873,MATCH(1,INDEX(($P57=$F$2:$F$9873)*(0=COUNTIFS(AF57:AH57,$I$2:$I$9873)),0),0)),"")</f>
        <v/>
      </c>
      <c r="AJ57" s="19">
        <f>IFERROR(INDEX($I$2:$I$9873,MATCH(1,INDEX(($P57=$F$2:$F$9873)*(0=COUNTIFS(AF57:AI57,$I$2:$I$9873)),0),0)),"")</f>
        <v/>
      </c>
      <c r="AK57" s="19">
        <f>IFERROR(INDEX($I$2:$I$9873,MATCH(1,INDEX(($P57=$F$2:$F$9873)*(0=COUNTIFS(AF57:AJ57,$I$2:$I$9873)),0),0)),"")</f>
        <v/>
      </c>
      <c r="AL57" s="19">
        <f>IFERROR(INDEX($I$2:$I$9873,MATCH(1,INDEX(($P57=$F$2:$F$9873)*(0=COUNTIFS(AF57:AK57,$I$2:$I$9873)),0),0)),"")</f>
        <v/>
      </c>
      <c r="AM57" s="19">
        <f>IFERROR(INDEX($I$2:$I$9873,MATCH(1,INDEX(($P57=$F$2:$F$9873)*(0=COUNTIFS(AF57:AL57,$I$2:$I$9873)),0),0)),"")</f>
        <v/>
      </c>
      <c r="AN57" s="19">
        <f>IFERROR(INDEX($I$2:$I$9873,MATCH(1,INDEX(($P57=$F$2:$F$9873)*(0=COUNTIFS(AF57:AM57,$I$2:$I$9873)),0),0)),"")</f>
        <v/>
      </c>
      <c r="AO57" s="19">
        <f>IFERROR(INDEX($I$2:$I$9873,MATCH(1,INDEX(($P57=$F$2:$F$9873)*(0=COUNTIFS(AF57:AN57,$I$2:$I$9873)),0),0)),"")</f>
        <v/>
      </c>
      <c r="AP57" s="19">
        <f>IFERROR(INDEX($I$2:$I$9873,MATCH(1,INDEX(($P57=$F$2:$F$9873)*(0=COUNTIFS(AF57:AO57,$I$2:$I$9873)),0),0)),"")</f>
        <v/>
      </c>
      <c r="AQ57" s="19">
        <f>IFERROR(INDEX($I$2:$I$9873,MATCH(1,INDEX(($P57=$F$2:$F$9873)*(0=COUNTIFS(AF57:AP57,$I$2:$I$9873)),0),0)),"")</f>
        <v/>
      </c>
      <c r="AR57" s="19">
        <f>IFERROR(INDEX($I$2:$I$9873,MATCH(1,INDEX(($P57=$F$2:$F$9873)*(0=COUNTIFS(AF57:AQ57,$I$2:$I$9873)),0),0)),"")</f>
        <v/>
      </c>
      <c r="AS57" s="19">
        <f>IFERROR(VLOOKUP(AF57,[2]CUS030!$A$5:$E$10000,5,0),"")</f>
        <v/>
      </c>
      <c r="AT57" s="19">
        <f>IFERROR(VLOOKUP(AG57,[2]CUS030!$A$5:$E$10000,5,0),"")</f>
        <v/>
      </c>
      <c r="AU57" s="19">
        <f>IFERROR(VLOOKUP(AH57,[2]CUS030!$A$5:$E$10000,5,0),"")</f>
        <v/>
      </c>
      <c r="AV57" s="19">
        <f>IFERROR(VLOOKUP(AI57,[2]CUS030!$A$5:$E$10000,5,0),"")</f>
        <v/>
      </c>
      <c r="AW57" s="19">
        <f>IFERROR(VLOOKUP(AJ57,[2]CUS030!$A$5:$E$10000,5,0),"")</f>
        <v/>
      </c>
      <c r="AX57" s="19">
        <f>IFERROR(VLOOKUP(AK57,[2]CUS030!$A$5:$E$10000,5,0),"")</f>
        <v/>
      </c>
      <c r="AY57" s="19">
        <f>IFERROR(VLOOKUP(AL57,[2]CUS030!$A$5:$E$10000,5,0),"")</f>
        <v/>
      </c>
      <c r="AZ57" s="19">
        <f>IFERROR(VLOOKUP(AM57,[2]CUS030!$A$5:$E$10000,5,0),"")</f>
        <v/>
      </c>
      <c r="BA57" s="19">
        <f>IFERROR(VLOOKUP(AN57,[2]CUS030!$A$5:$E$10000,5,0),"")</f>
        <v/>
      </c>
      <c r="BB57" s="19">
        <f>IFERROR(VLOOKUP(AO57,[2]CUS030!$A$5:$E$10000,5,0),"")</f>
        <v/>
      </c>
      <c r="BC57" s="19">
        <f>IFERROR(VLOOKUP(AP57,[2]CUS030!$A$5:$E$10000,5,0),"")</f>
        <v/>
      </c>
      <c r="BD57" s="19">
        <f>IFERROR(VLOOKUP(AQ57,[2]CUS030!$A$5:$E$10000,5,0),"")</f>
        <v/>
      </c>
      <c r="BE57" s="19">
        <f>IFERROR(VLOOKUP(AR57,[2]CUS030!$A$5:$E$10000,5,0),"")</f>
        <v/>
      </c>
    </row>
    <row r="58">
      <c r="F58" s="108">
        <f>[1]!Table1[[#This Row],[Production]]</f>
        <v/>
      </c>
      <c r="G58">
        <f>MID(F58,LEN(F58)-6,4)</f>
        <v/>
      </c>
      <c r="H58">
        <f>AS58&amp;"|"&amp;AT58&amp;"|"&amp;AU58&amp;"|"&amp;AV58&amp;"|"&amp;AW58&amp;"|"&amp;AX58&amp;"|"&amp;AY58&amp;"|"&amp;AZ58&amp;"|"&amp;BA58&amp;"|"&amp;BB58&amp;"|"&amp;BC58&amp;"|"&amp;BD58&amp;"|"&amp;BE58</f>
        <v/>
      </c>
      <c r="I58" s="108">
        <f>[1]!Table1[[#This Row],[Stock]]</f>
        <v/>
      </c>
      <c r="J58">
        <f>MID(LEFT(I58,LEN(I58)-3),FIND("0|0.000",LEFT(I58,LEN(I58)-3),1)+7,6)</f>
        <v/>
      </c>
      <c r="K58" s="19" t="n"/>
      <c r="L58" s="19" t="n"/>
      <c r="M58" s="19" t="n"/>
      <c r="N58" s="19" t="n"/>
      <c r="O58" s="19" t="n"/>
      <c r="P58" s="20">
        <f>End_Cal!E58</f>
        <v/>
      </c>
      <c r="Q58" s="112">
        <f>IFERROR(INDEX($J$2:$J$9873,MATCH(1,INDEX(($P58=$F$2:$F$9873)*(0=COUNTIFS($Q$2:$Q$2,$J$2:$J$9873)),0),0)),"")</f>
        <v/>
      </c>
      <c r="R58" s="112">
        <f>IFERROR(INDEX($J$2:$J$9873,MATCH(1,INDEX(($P58=$F$2:$F$9873)*(0=COUNTIFS(Q58,$J$2:$J$9873)),0),0)),"")</f>
        <v/>
      </c>
      <c r="S58" s="112">
        <f>IFERROR(INDEX($J$2:$J$9873,MATCH(1,INDEX(($P58=$F$2:$F$9873)*(0=COUNTIFS(Q58:R58,$J$2:$J$9873)),0),0)),"")</f>
        <v/>
      </c>
      <c r="T58" s="112">
        <f>IFERROR(INDEX($J$2:$J$9873,MATCH(1,INDEX(($P58=$F$2:$F$9873)*(0=COUNTIFS(Q58:S58,$J$2:$J$9873)),0),0)),"")</f>
        <v/>
      </c>
      <c r="U58" s="112">
        <f>IFERROR(INDEX($J$2:$J$9873,MATCH(1,INDEX(($P58=$F$2:$F$9873)*(0=COUNTIFS(Q58:T58,$J$2:$J$9873)),0),0)),"")</f>
        <v/>
      </c>
      <c r="V58" s="112">
        <f>IFERROR(INDEX($J$2:$J$9873,MATCH(1,INDEX(($P58=$F$2:$F$9873)*(0=COUNTIFS(Q58:U58,$J$2:$J$9873)),0),0)),"")</f>
        <v/>
      </c>
      <c r="W58" s="112">
        <f>IFERROR(INDEX($J$2:$J$9873,MATCH(1,INDEX(($P58=$F$2:$F$9873)*(0=COUNTIFS(Q58:V58,$J$2:$J$861)),0),0)),"")</f>
        <v/>
      </c>
      <c r="X58" s="112">
        <f>IFERROR(INDEX($J$2:$J$9873,MATCH(1,INDEX(($P58=$F$2:$F$9873)*(0=COUNTIFS(Q58:W58,$J$2:$J$9873)),0),0)),"")</f>
        <v/>
      </c>
      <c r="Y58" s="112">
        <f>IFERROR(INDEX($J$2:$J$861,MATCH(1,INDEX(($P58=$F$2:$F$861)*(0=COUNTIFS(Q58:X58,$J$2:$J$861)),0),0)),"")</f>
        <v/>
      </c>
      <c r="Z58" s="112">
        <f>IFERROR(INDEX($J$2:$J$861,MATCH(1,INDEX(($P58=$F$2:$F$861)*(0=COUNTIFS(Q58:Y58,$J$2:$J$861)),0),0)),"")</f>
        <v/>
      </c>
      <c r="AA58" s="112">
        <f>IFERROR(INDEX($J$2:$J$861,MATCH(1,INDEX(($P58=$F$2:$F$861)*(0=COUNTIFS(Q58:Z58,$J$2:$J$861)),0),0)),"")</f>
        <v/>
      </c>
      <c r="AB58" s="112">
        <f>IFERROR(INDEX($J$2:$J$861,MATCH(1,INDEX(($P58=$F$2:$F$861)*(0=COUNTIFS(Q58:AA58,$J$2:$J$861)),0),0)),"")</f>
        <v/>
      </c>
      <c r="AC58" s="112">
        <f>IFERROR(INDEX($J$2:$J$861,MATCH(1,INDEX(($P58=$F$2:$F$861)*(0=COUNTIFS(Q58:AB58,$J$2:$J$861)),0),0)),"")</f>
        <v/>
      </c>
      <c r="AD58">
        <f>Q58&amp;"-"&amp;R58&amp;"-"&amp;S58&amp;"-"&amp;T58&amp;"-"&amp;U58&amp;"-"&amp;V58&amp;"-"&amp;W58&amp;"-"&amp;X58&amp;"-"&amp;Y58&amp;"-"&amp;Z58&amp;"-"&amp;AA58&amp;"-"&amp;AB58&amp;"-"&amp;AC58</f>
        <v/>
      </c>
      <c r="AF58" s="19">
        <f>IFERROR(INDEX($I$2:$I$861,MATCH(1,INDEX(($P58=$F$2:$F$861)*(0=COUNTIFS($AF$2:$AF$2,$I$2:$I$861)),0),0)),"")</f>
        <v/>
      </c>
      <c r="AG58" s="19">
        <f>IFERROR(INDEX($I$2:$I$9873,MATCH(1,INDEX(($P58=$F$2:$F$9873)*(0=COUNTIFS(AF58,$I$2:$I$9873)),0),0)),"")</f>
        <v/>
      </c>
      <c r="AH58" s="19">
        <f>IFERROR(INDEX($I$2:$I$9873,MATCH(1,INDEX(($P58=$F$2:$F$9873)*(0=COUNTIFS(AF58:AG58,$I$2:$I$9873)),0),0)),"")</f>
        <v/>
      </c>
      <c r="AI58" s="19">
        <f>IFERROR(INDEX($I$2:$I$9873,MATCH(1,INDEX(($P58=$F$2:$F$9873)*(0=COUNTIFS(AF58:AH58,$I$2:$I$9873)),0),0)),"")</f>
        <v/>
      </c>
      <c r="AJ58" s="19">
        <f>IFERROR(INDEX($I$2:$I$9873,MATCH(1,INDEX(($P58=$F$2:$F$9873)*(0=COUNTIFS(AF58:AI58,$I$2:$I$9873)),0),0)),"")</f>
        <v/>
      </c>
      <c r="AK58" s="19">
        <f>IFERROR(INDEX($I$2:$I$9873,MATCH(1,INDEX(($P58=$F$2:$F$9873)*(0=COUNTIFS(AF58:AJ58,$I$2:$I$9873)),0),0)),"")</f>
        <v/>
      </c>
      <c r="AL58" s="19">
        <f>IFERROR(INDEX($I$2:$I$9873,MATCH(1,INDEX(($P58=$F$2:$F$9873)*(0=COUNTIFS(AF58:AK58,$I$2:$I$9873)),0),0)),"")</f>
        <v/>
      </c>
      <c r="AM58" s="19">
        <f>IFERROR(INDEX($I$2:$I$9873,MATCH(1,INDEX(($P58=$F$2:$F$9873)*(0=COUNTIFS(AF58:AL58,$I$2:$I$9873)),0),0)),"")</f>
        <v/>
      </c>
      <c r="AN58" s="19">
        <f>IFERROR(INDEX($I$2:$I$9873,MATCH(1,INDEX(($P58=$F$2:$F$9873)*(0=COUNTIFS(AF58:AM58,$I$2:$I$9873)),0),0)),"")</f>
        <v/>
      </c>
      <c r="AO58" s="19">
        <f>IFERROR(INDEX($I$2:$I$9873,MATCH(1,INDEX(($P58=$F$2:$F$9873)*(0=COUNTIFS(AF58:AN58,$I$2:$I$9873)),0),0)),"")</f>
        <v/>
      </c>
      <c r="AP58" s="19">
        <f>IFERROR(INDEX($I$2:$I$9873,MATCH(1,INDEX(($P58=$F$2:$F$9873)*(0=COUNTIFS(AF58:AO58,$I$2:$I$9873)),0),0)),"")</f>
        <v/>
      </c>
      <c r="AQ58" s="19">
        <f>IFERROR(INDEX($I$2:$I$9873,MATCH(1,INDEX(($P58=$F$2:$F$9873)*(0=COUNTIFS(AF58:AP58,$I$2:$I$9873)),0),0)),"")</f>
        <v/>
      </c>
      <c r="AR58" s="19">
        <f>IFERROR(INDEX($I$2:$I$9873,MATCH(1,INDEX(($P58=$F$2:$F$9873)*(0=COUNTIFS(AF58:AQ58,$I$2:$I$9873)),0),0)),"")</f>
        <v/>
      </c>
      <c r="AS58" s="19">
        <f>IFERROR(VLOOKUP(AF58,[2]CUS030!$A$5:$E$10000,5,0),"")</f>
        <v/>
      </c>
      <c r="AT58" s="19">
        <f>IFERROR(VLOOKUP(AG58,[2]CUS030!$A$5:$E$10000,5,0),"")</f>
        <v/>
      </c>
      <c r="AU58" s="19">
        <f>IFERROR(VLOOKUP(AH58,[2]CUS030!$A$5:$E$10000,5,0),"")</f>
        <v/>
      </c>
      <c r="AV58" s="19">
        <f>IFERROR(VLOOKUP(AI58,[2]CUS030!$A$5:$E$10000,5,0),"")</f>
        <v/>
      </c>
      <c r="AW58" s="19">
        <f>IFERROR(VLOOKUP(AJ58,[2]CUS030!$A$5:$E$10000,5,0),"")</f>
        <v/>
      </c>
      <c r="AX58" s="19">
        <f>IFERROR(VLOOKUP(AK58,[2]CUS030!$A$5:$E$10000,5,0),"")</f>
        <v/>
      </c>
      <c r="AY58" s="19">
        <f>IFERROR(VLOOKUP(AL58,[2]CUS030!$A$5:$E$10000,5,0),"")</f>
        <v/>
      </c>
      <c r="AZ58" s="19">
        <f>IFERROR(VLOOKUP(AM58,[2]CUS030!$A$5:$E$10000,5,0),"")</f>
        <v/>
      </c>
      <c r="BA58" s="19">
        <f>IFERROR(VLOOKUP(AN58,[2]CUS030!$A$5:$E$10000,5,0),"")</f>
        <v/>
      </c>
      <c r="BB58" s="19">
        <f>IFERROR(VLOOKUP(AO58,[2]CUS030!$A$5:$E$10000,5,0),"")</f>
        <v/>
      </c>
      <c r="BC58" s="19">
        <f>IFERROR(VLOOKUP(AP58,[2]CUS030!$A$5:$E$10000,5,0),"")</f>
        <v/>
      </c>
      <c r="BD58" s="19">
        <f>IFERROR(VLOOKUP(AQ58,[2]CUS030!$A$5:$E$10000,5,0),"")</f>
        <v/>
      </c>
      <c r="BE58" s="19">
        <f>IFERROR(VLOOKUP(AR58,[2]CUS030!$A$5:$E$10000,5,0),"")</f>
        <v/>
      </c>
    </row>
    <row r="59">
      <c r="F59" s="108">
        <f>[1]!Table1[[#This Row],[Production]]</f>
        <v/>
      </c>
      <c r="G59">
        <f>MID(F59,LEN(F59)-6,4)</f>
        <v/>
      </c>
      <c r="H59">
        <f>AS59&amp;"|"&amp;AT59&amp;"|"&amp;AU59&amp;"|"&amp;AV59&amp;"|"&amp;AW59&amp;"|"&amp;AX59&amp;"|"&amp;AY59&amp;"|"&amp;AZ59&amp;"|"&amp;BA59&amp;"|"&amp;BB59&amp;"|"&amp;BC59&amp;"|"&amp;BD59&amp;"|"&amp;BE59</f>
        <v/>
      </c>
      <c r="I59" s="108">
        <f>[1]!Table1[[#This Row],[Stock]]</f>
        <v/>
      </c>
      <c r="J59">
        <f>MID(LEFT(I59,LEN(I59)-3),FIND("0|0.000",LEFT(I59,LEN(I59)-3),1)+7,6)</f>
        <v/>
      </c>
      <c r="K59" s="19" t="n"/>
      <c r="L59" s="19" t="n"/>
      <c r="M59" s="19" t="n"/>
      <c r="N59" s="19" t="n"/>
      <c r="O59" s="19" t="n"/>
      <c r="P59" s="20">
        <f>End_Cal!E59</f>
        <v/>
      </c>
      <c r="Q59" s="112">
        <f>IFERROR(INDEX($J$2:$J$9873,MATCH(1,INDEX(($P59=$F$2:$F$9873)*(0=COUNTIFS($Q$2:$Q$2,$J$2:$J$9873)),0),0)),"")</f>
        <v/>
      </c>
      <c r="R59" s="112">
        <f>IFERROR(INDEX($J$2:$J$9873,MATCH(1,INDEX(($P59=$F$2:$F$9873)*(0=COUNTIFS(Q59,$J$2:$J$9873)),0),0)),"")</f>
        <v/>
      </c>
      <c r="S59" s="112">
        <f>IFERROR(INDEX($J$2:$J$9873,MATCH(1,INDEX(($P59=$F$2:$F$9873)*(0=COUNTIFS(Q59:R59,$J$2:$J$9873)),0),0)),"")</f>
        <v/>
      </c>
      <c r="T59" s="112">
        <f>IFERROR(INDEX($J$2:$J$9873,MATCH(1,INDEX(($P59=$F$2:$F$9873)*(0=COUNTIFS(Q59:S59,$J$2:$J$9873)),0),0)),"")</f>
        <v/>
      </c>
      <c r="U59" s="112">
        <f>IFERROR(INDEX($J$2:$J$9873,MATCH(1,INDEX(($P59=$F$2:$F$9873)*(0=COUNTIFS(Q59:T59,$J$2:$J$9873)),0),0)),"")</f>
        <v/>
      </c>
      <c r="V59" s="112">
        <f>IFERROR(INDEX($J$2:$J$9873,MATCH(1,INDEX(($P59=$F$2:$F$9873)*(0=COUNTIFS(Q59:U59,$J$2:$J$9873)),0),0)),"")</f>
        <v/>
      </c>
      <c r="W59" s="112">
        <f>IFERROR(INDEX($J$2:$J$9873,MATCH(1,INDEX(($P59=$F$2:$F$9873)*(0=COUNTIFS(Q59:V59,$J$2:$J$861)),0),0)),"")</f>
        <v/>
      </c>
      <c r="X59" s="112">
        <f>IFERROR(INDEX($J$2:$J$9873,MATCH(1,INDEX(($P59=$F$2:$F$9873)*(0=COUNTIFS(Q59:W59,$J$2:$J$9873)),0),0)),"")</f>
        <v/>
      </c>
      <c r="Y59" s="112">
        <f>IFERROR(INDEX($J$2:$J$861,MATCH(1,INDEX(($P59=$F$2:$F$861)*(0=COUNTIFS(Q59:X59,$J$2:$J$861)),0),0)),"")</f>
        <v/>
      </c>
      <c r="Z59" s="112">
        <f>IFERROR(INDEX($J$2:$J$861,MATCH(1,INDEX(($P59=$F$2:$F$861)*(0=COUNTIFS(Q59:Y59,$J$2:$J$861)),0),0)),"")</f>
        <v/>
      </c>
      <c r="AA59" s="112">
        <f>IFERROR(INDEX($J$2:$J$861,MATCH(1,INDEX(($P59=$F$2:$F$861)*(0=COUNTIFS(Q59:Z59,$J$2:$J$861)),0),0)),"")</f>
        <v/>
      </c>
      <c r="AB59" s="112">
        <f>IFERROR(INDEX($J$2:$J$861,MATCH(1,INDEX(($P59=$F$2:$F$861)*(0=COUNTIFS(Q59:AA59,$J$2:$J$861)),0),0)),"")</f>
        <v/>
      </c>
      <c r="AC59" s="112">
        <f>IFERROR(INDEX($J$2:$J$861,MATCH(1,INDEX(($P59=$F$2:$F$861)*(0=COUNTIFS(Q59:AB59,$J$2:$J$861)),0),0)),"")</f>
        <v/>
      </c>
      <c r="AD59">
        <f>Q59&amp;"-"&amp;R59&amp;"-"&amp;S59&amp;"-"&amp;T59&amp;"-"&amp;U59&amp;"-"&amp;V59&amp;"-"&amp;W59&amp;"-"&amp;X59&amp;"-"&amp;Y59&amp;"-"&amp;Z59&amp;"-"&amp;AA59&amp;"-"&amp;AB59&amp;"-"&amp;AC59</f>
        <v/>
      </c>
      <c r="AF59" s="19">
        <f>IFERROR(INDEX($I$2:$I$861,MATCH(1,INDEX(($P59=$F$2:$F$861)*(0=COUNTIFS($AF$2:$AF$2,$I$2:$I$861)),0),0)),"")</f>
        <v/>
      </c>
      <c r="AG59" s="19">
        <f>IFERROR(INDEX($I$2:$I$9873,MATCH(1,INDEX(($P59=$F$2:$F$9873)*(0=COUNTIFS(AF59,$I$2:$I$9873)),0),0)),"")</f>
        <v/>
      </c>
      <c r="AH59" s="19">
        <f>IFERROR(INDEX($I$2:$I$9873,MATCH(1,INDEX(($P59=$F$2:$F$9873)*(0=COUNTIFS(AF59:AG59,$I$2:$I$9873)),0),0)),"")</f>
        <v/>
      </c>
      <c r="AI59" s="19">
        <f>IFERROR(INDEX($I$2:$I$9873,MATCH(1,INDEX(($P59=$F$2:$F$9873)*(0=COUNTIFS(AF59:AH59,$I$2:$I$9873)),0),0)),"")</f>
        <v/>
      </c>
      <c r="AJ59" s="19">
        <f>IFERROR(INDEX($I$2:$I$9873,MATCH(1,INDEX(($P59=$F$2:$F$9873)*(0=COUNTIFS(AF59:AI59,$I$2:$I$9873)),0),0)),"")</f>
        <v/>
      </c>
      <c r="AK59" s="19">
        <f>IFERROR(INDEX($I$2:$I$9873,MATCH(1,INDEX(($P59=$F$2:$F$9873)*(0=COUNTIFS(AF59:AJ59,$I$2:$I$9873)),0),0)),"")</f>
        <v/>
      </c>
      <c r="AL59" s="19">
        <f>IFERROR(INDEX($I$2:$I$9873,MATCH(1,INDEX(($P59=$F$2:$F$9873)*(0=COUNTIFS(AF59:AK59,$I$2:$I$9873)),0),0)),"")</f>
        <v/>
      </c>
      <c r="AM59" s="19">
        <f>IFERROR(INDEX($I$2:$I$9873,MATCH(1,INDEX(($P59=$F$2:$F$9873)*(0=COUNTIFS(AF59:AL59,$I$2:$I$9873)),0),0)),"")</f>
        <v/>
      </c>
      <c r="AN59" s="19">
        <f>IFERROR(INDEX($I$2:$I$9873,MATCH(1,INDEX(($P59=$F$2:$F$9873)*(0=COUNTIFS(AF59:AM59,$I$2:$I$9873)),0),0)),"")</f>
        <v/>
      </c>
      <c r="AO59" s="19">
        <f>IFERROR(INDEX($I$2:$I$9873,MATCH(1,INDEX(($P59=$F$2:$F$9873)*(0=COUNTIFS(AF59:AN59,$I$2:$I$9873)),0),0)),"")</f>
        <v/>
      </c>
      <c r="AP59" s="19">
        <f>IFERROR(INDEX($I$2:$I$9873,MATCH(1,INDEX(($P59=$F$2:$F$9873)*(0=COUNTIFS(AF59:AO59,$I$2:$I$9873)),0),0)),"")</f>
        <v/>
      </c>
      <c r="AQ59" s="19">
        <f>IFERROR(INDEX($I$2:$I$9873,MATCH(1,INDEX(($P59=$F$2:$F$9873)*(0=COUNTIFS(AF59:AP59,$I$2:$I$9873)),0),0)),"")</f>
        <v/>
      </c>
      <c r="AR59" s="19">
        <f>IFERROR(INDEX($I$2:$I$9873,MATCH(1,INDEX(($P59=$F$2:$F$9873)*(0=COUNTIFS(AF59:AQ59,$I$2:$I$9873)),0),0)),"")</f>
        <v/>
      </c>
      <c r="AS59" s="19">
        <f>IFERROR(VLOOKUP(AF59,[2]CUS030!$A$5:$E$10000,5,0),"")</f>
        <v/>
      </c>
      <c r="AT59" s="19">
        <f>IFERROR(VLOOKUP(AG59,[2]CUS030!$A$5:$E$10000,5,0),"")</f>
        <v/>
      </c>
      <c r="AU59" s="19">
        <f>IFERROR(VLOOKUP(AH59,[2]CUS030!$A$5:$E$10000,5,0),"")</f>
        <v/>
      </c>
      <c r="AV59" s="19">
        <f>IFERROR(VLOOKUP(AI59,[2]CUS030!$A$5:$E$10000,5,0),"")</f>
        <v/>
      </c>
      <c r="AW59" s="19">
        <f>IFERROR(VLOOKUP(AJ59,[2]CUS030!$A$5:$E$10000,5,0),"")</f>
        <v/>
      </c>
      <c r="AX59" s="19">
        <f>IFERROR(VLOOKUP(AK59,[2]CUS030!$A$5:$E$10000,5,0),"")</f>
        <v/>
      </c>
      <c r="AY59" s="19">
        <f>IFERROR(VLOOKUP(AL59,[2]CUS030!$A$5:$E$10000,5,0),"")</f>
        <v/>
      </c>
      <c r="AZ59" s="19">
        <f>IFERROR(VLOOKUP(AM59,[2]CUS030!$A$5:$E$10000,5,0),"")</f>
        <v/>
      </c>
      <c r="BA59" s="19">
        <f>IFERROR(VLOOKUP(AN59,[2]CUS030!$A$5:$E$10000,5,0),"")</f>
        <v/>
      </c>
      <c r="BB59" s="19">
        <f>IFERROR(VLOOKUP(AO59,[2]CUS030!$A$5:$E$10000,5,0),"")</f>
        <v/>
      </c>
      <c r="BC59" s="19">
        <f>IFERROR(VLOOKUP(AP59,[2]CUS030!$A$5:$E$10000,5,0),"")</f>
        <v/>
      </c>
      <c r="BD59" s="19">
        <f>IFERROR(VLOOKUP(AQ59,[2]CUS030!$A$5:$E$10000,5,0),"")</f>
        <v/>
      </c>
      <c r="BE59" s="19">
        <f>IFERROR(VLOOKUP(AR59,[2]CUS030!$A$5:$E$10000,5,0),"")</f>
        <v/>
      </c>
    </row>
    <row r="60">
      <c r="F60" s="108">
        <f>[1]!Table1[[#This Row],[Production]]</f>
        <v/>
      </c>
      <c r="G60">
        <f>MID(F60,LEN(F60)-6,4)</f>
        <v/>
      </c>
      <c r="H60">
        <f>AS60&amp;"|"&amp;AT60&amp;"|"&amp;AU60&amp;"|"&amp;AV60&amp;"|"&amp;AW60&amp;"|"&amp;AX60&amp;"|"&amp;AY60&amp;"|"&amp;AZ60&amp;"|"&amp;BA60&amp;"|"&amp;BB60&amp;"|"&amp;BC60&amp;"|"&amp;BD60&amp;"|"&amp;BE60</f>
        <v/>
      </c>
      <c r="I60" s="108">
        <f>[1]!Table1[[#This Row],[Stock]]</f>
        <v/>
      </c>
      <c r="J60">
        <f>MID(LEFT(I60,LEN(I60)-3),FIND("0|0.000",LEFT(I60,LEN(I60)-3),1)+7,6)</f>
        <v/>
      </c>
      <c r="K60" s="19" t="n"/>
      <c r="L60" s="19" t="n"/>
      <c r="M60" s="19" t="n"/>
      <c r="N60" s="19" t="n"/>
      <c r="O60" s="19" t="n"/>
      <c r="P60" s="20">
        <f>End_Cal!E60</f>
        <v/>
      </c>
      <c r="Q60" s="112">
        <f>IFERROR(INDEX($J$2:$J$9873,MATCH(1,INDEX(($P60=$F$2:$F$9873)*(0=COUNTIFS($Q$2:$Q$2,$J$2:$J$9873)),0),0)),"")</f>
        <v/>
      </c>
      <c r="R60" s="112">
        <f>IFERROR(INDEX($J$2:$J$9873,MATCH(1,INDEX(($P60=$F$2:$F$9873)*(0=COUNTIFS(Q60,$J$2:$J$9873)),0),0)),"")</f>
        <v/>
      </c>
      <c r="S60" s="112">
        <f>IFERROR(INDEX($J$2:$J$9873,MATCH(1,INDEX(($P60=$F$2:$F$9873)*(0=COUNTIFS(Q60:R60,$J$2:$J$9873)),0),0)),"")</f>
        <v/>
      </c>
      <c r="T60" s="112">
        <f>IFERROR(INDEX($J$2:$J$9873,MATCH(1,INDEX(($P60=$F$2:$F$9873)*(0=COUNTIFS(Q60:S60,$J$2:$J$9873)),0),0)),"")</f>
        <v/>
      </c>
      <c r="U60" s="112">
        <f>IFERROR(INDEX($J$2:$J$9873,MATCH(1,INDEX(($P60=$F$2:$F$9873)*(0=COUNTIFS(Q60:T60,$J$2:$J$9873)),0),0)),"")</f>
        <v/>
      </c>
      <c r="V60" s="112">
        <f>IFERROR(INDEX($J$2:$J$9873,MATCH(1,INDEX(($P60=$F$2:$F$9873)*(0=COUNTIFS(Q60:U60,$J$2:$J$9873)),0),0)),"")</f>
        <v/>
      </c>
      <c r="W60" s="112">
        <f>IFERROR(INDEX($J$2:$J$9873,MATCH(1,INDEX(($P60=$F$2:$F$9873)*(0=COUNTIFS(Q60:V60,$J$2:$J$861)),0),0)),"")</f>
        <v/>
      </c>
      <c r="X60" s="112">
        <f>IFERROR(INDEX($J$2:$J$9873,MATCH(1,INDEX(($P60=$F$2:$F$9873)*(0=COUNTIFS(Q60:W60,$J$2:$J$9873)),0),0)),"")</f>
        <v/>
      </c>
      <c r="Y60" s="112">
        <f>IFERROR(INDEX($J$2:$J$861,MATCH(1,INDEX(($P60=$F$2:$F$861)*(0=COUNTIFS(Q60:X60,$J$2:$J$861)),0),0)),"")</f>
        <v/>
      </c>
      <c r="Z60" s="112">
        <f>IFERROR(INDEX($J$2:$J$861,MATCH(1,INDEX(($P60=$F$2:$F$861)*(0=COUNTIFS(Q60:Y60,$J$2:$J$861)),0),0)),"")</f>
        <v/>
      </c>
      <c r="AA60" s="112">
        <f>IFERROR(INDEX($J$2:$J$861,MATCH(1,INDEX(($P60=$F$2:$F$861)*(0=COUNTIFS(Q60:Z60,$J$2:$J$861)),0),0)),"")</f>
        <v/>
      </c>
      <c r="AB60" s="112">
        <f>IFERROR(INDEX($J$2:$J$861,MATCH(1,INDEX(($P60=$F$2:$F$861)*(0=COUNTIFS(Q60:AA60,$J$2:$J$861)),0),0)),"")</f>
        <v/>
      </c>
      <c r="AC60" s="112">
        <f>IFERROR(INDEX($J$2:$J$861,MATCH(1,INDEX(($P60=$F$2:$F$861)*(0=COUNTIFS(Q60:AB60,$J$2:$J$861)),0),0)),"")</f>
        <v/>
      </c>
      <c r="AD60">
        <f>Q60&amp;"-"&amp;R60&amp;"-"&amp;S60&amp;"-"&amp;T60&amp;"-"&amp;U60&amp;"-"&amp;V60&amp;"-"&amp;W60&amp;"-"&amp;X60&amp;"-"&amp;Y60&amp;"-"&amp;Z60&amp;"-"&amp;AA60&amp;"-"&amp;AB60&amp;"-"&amp;AC60</f>
        <v/>
      </c>
      <c r="AF60" s="19">
        <f>IFERROR(INDEX($I$2:$I$861,MATCH(1,INDEX(($P60=$F$2:$F$861)*(0=COUNTIFS($AF$2:$AF$2,$I$2:$I$861)),0),0)),"")</f>
        <v/>
      </c>
      <c r="AG60" s="19">
        <f>IFERROR(INDEX($I$2:$I$9873,MATCH(1,INDEX(($P60=$F$2:$F$9873)*(0=COUNTIFS(AF60,$I$2:$I$9873)),0),0)),"")</f>
        <v/>
      </c>
      <c r="AH60" s="19">
        <f>IFERROR(INDEX($I$2:$I$9873,MATCH(1,INDEX(($P60=$F$2:$F$9873)*(0=COUNTIFS(AF60:AG60,$I$2:$I$9873)),0),0)),"")</f>
        <v/>
      </c>
      <c r="AI60" s="19">
        <f>IFERROR(INDEX($I$2:$I$9873,MATCH(1,INDEX(($P60=$F$2:$F$9873)*(0=COUNTIFS(AF60:AH60,$I$2:$I$9873)),0),0)),"")</f>
        <v/>
      </c>
      <c r="AJ60" s="19">
        <f>IFERROR(INDEX($I$2:$I$9873,MATCH(1,INDEX(($P60=$F$2:$F$9873)*(0=COUNTIFS(AF60:AI60,$I$2:$I$9873)),0),0)),"")</f>
        <v/>
      </c>
      <c r="AK60" s="19">
        <f>IFERROR(INDEX($I$2:$I$9873,MATCH(1,INDEX(($P60=$F$2:$F$9873)*(0=COUNTIFS(AF60:AJ60,$I$2:$I$9873)),0),0)),"")</f>
        <v/>
      </c>
      <c r="AL60" s="19">
        <f>IFERROR(INDEX($I$2:$I$9873,MATCH(1,INDEX(($P60=$F$2:$F$9873)*(0=COUNTIFS(AF60:AK60,$I$2:$I$9873)),0),0)),"")</f>
        <v/>
      </c>
      <c r="AM60" s="19">
        <f>IFERROR(INDEX($I$2:$I$9873,MATCH(1,INDEX(($P60=$F$2:$F$9873)*(0=COUNTIFS(AF60:AL60,$I$2:$I$9873)),0),0)),"")</f>
        <v/>
      </c>
      <c r="AN60" s="19">
        <f>IFERROR(INDEX($I$2:$I$9873,MATCH(1,INDEX(($P60=$F$2:$F$9873)*(0=COUNTIFS(AF60:AM60,$I$2:$I$9873)),0),0)),"")</f>
        <v/>
      </c>
      <c r="AO60" s="19">
        <f>IFERROR(INDEX($I$2:$I$9873,MATCH(1,INDEX(($P60=$F$2:$F$9873)*(0=COUNTIFS(AF60:AN60,$I$2:$I$9873)),0),0)),"")</f>
        <v/>
      </c>
      <c r="AP60" s="19">
        <f>IFERROR(INDEX($I$2:$I$9873,MATCH(1,INDEX(($P60=$F$2:$F$9873)*(0=COUNTIFS(AF60:AO60,$I$2:$I$9873)),0),0)),"")</f>
        <v/>
      </c>
      <c r="AQ60" s="19">
        <f>IFERROR(INDEX($I$2:$I$9873,MATCH(1,INDEX(($P60=$F$2:$F$9873)*(0=COUNTIFS(AF60:AP60,$I$2:$I$9873)),0),0)),"")</f>
        <v/>
      </c>
      <c r="AR60" s="19">
        <f>IFERROR(INDEX($I$2:$I$9873,MATCH(1,INDEX(($P60=$F$2:$F$9873)*(0=COUNTIFS(AF60:AQ60,$I$2:$I$9873)),0),0)),"")</f>
        <v/>
      </c>
      <c r="AS60" s="19">
        <f>IFERROR(VLOOKUP(AF60,[2]CUS030!$A$5:$E$10000,5,0),"")</f>
        <v/>
      </c>
      <c r="AT60" s="19">
        <f>IFERROR(VLOOKUP(AG60,[2]CUS030!$A$5:$E$10000,5,0),"")</f>
        <v/>
      </c>
      <c r="AU60" s="19">
        <f>IFERROR(VLOOKUP(AH60,[2]CUS030!$A$5:$E$10000,5,0),"")</f>
        <v/>
      </c>
      <c r="AV60" s="19">
        <f>IFERROR(VLOOKUP(AI60,[2]CUS030!$A$5:$E$10000,5,0),"")</f>
        <v/>
      </c>
      <c r="AW60" s="19">
        <f>IFERROR(VLOOKUP(AJ60,[2]CUS030!$A$5:$E$10000,5,0),"")</f>
        <v/>
      </c>
      <c r="AX60" s="19">
        <f>IFERROR(VLOOKUP(AK60,[2]CUS030!$A$5:$E$10000,5,0),"")</f>
        <v/>
      </c>
      <c r="AY60" s="19">
        <f>IFERROR(VLOOKUP(AL60,[2]CUS030!$A$5:$E$10000,5,0),"")</f>
        <v/>
      </c>
      <c r="AZ60" s="19">
        <f>IFERROR(VLOOKUP(AM60,[2]CUS030!$A$5:$E$10000,5,0),"")</f>
        <v/>
      </c>
      <c r="BA60" s="19">
        <f>IFERROR(VLOOKUP(AN60,[2]CUS030!$A$5:$E$10000,5,0),"")</f>
        <v/>
      </c>
      <c r="BB60" s="19">
        <f>IFERROR(VLOOKUP(AO60,[2]CUS030!$A$5:$E$10000,5,0),"")</f>
        <v/>
      </c>
      <c r="BC60" s="19">
        <f>IFERROR(VLOOKUP(AP60,[2]CUS030!$A$5:$E$10000,5,0),"")</f>
        <v/>
      </c>
      <c r="BD60" s="19">
        <f>IFERROR(VLOOKUP(AQ60,[2]CUS030!$A$5:$E$10000,5,0),"")</f>
        <v/>
      </c>
      <c r="BE60" s="19">
        <f>IFERROR(VLOOKUP(AR60,[2]CUS030!$A$5:$E$10000,5,0),"")</f>
        <v/>
      </c>
    </row>
    <row r="61">
      <c r="F61" s="108">
        <f>[1]!Table1[[#This Row],[Production]]</f>
        <v/>
      </c>
      <c r="G61">
        <f>MID(F61,LEN(F61)-6,4)</f>
        <v/>
      </c>
      <c r="H61">
        <f>AS61&amp;"|"&amp;AT61&amp;"|"&amp;AU61&amp;"|"&amp;AV61&amp;"|"&amp;AW61&amp;"|"&amp;AX61&amp;"|"&amp;AY61&amp;"|"&amp;AZ61&amp;"|"&amp;BA61&amp;"|"&amp;BB61&amp;"|"&amp;BC61&amp;"|"&amp;BD61&amp;"|"&amp;BE61</f>
        <v/>
      </c>
      <c r="I61" s="108">
        <f>[1]!Table1[[#This Row],[Stock]]</f>
        <v/>
      </c>
      <c r="J61">
        <f>MID(LEFT(I61,LEN(I61)-3),FIND("0|0.000",LEFT(I61,LEN(I61)-3),1)+7,6)</f>
        <v/>
      </c>
      <c r="K61" s="19" t="n"/>
      <c r="L61" s="19" t="n"/>
      <c r="M61" s="19" t="n"/>
      <c r="N61" s="19" t="n"/>
      <c r="O61" s="19" t="n"/>
      <c r="P61" s="20">
        <f>End_Cal!E61</f>
        <v/>
      </c>
      <c r="Q61" s="112">
        <f>IFERROR(INDEX($J$2:$J$9873,MATCH(1,INDEX(($P61=$F$2:$F$9873)*(0=COUNTIFS($Q$2:$Q$2,$J$2:$J$9873)),0),0)),"")</f>
        <v/>
      </c>
      <c r="R61" s="112">
        <f>IFERROR(INDEX($J$2:$J$9873,MATCH(1,INDEX(($P61=$F$2:$F$9873)*(0=COUNTIFS(Q61,$J$2:$J$9873)),0),0)),"")</f>
        <v/>
      </c>
      <c r="S61" s="112">
        <f>IFERROR(INDEX($J$2:$J$9873,MATCH(1,INDEX(($P61=$F$2:$F$9873)*(0=COUNTIFS(Q61:R61,$J$2:$J$9873)),0),0)),"")</f>
        <v/>
      </c>
      <c r="T61" s="112">
        <f>IFERROR(INDEX($J$2:$J$9873,MATCH(1,INDEX(($P61=$F$2:$F$9873)*(0=COUNTIFS(Q61:S61,$J$2:$J$9873)),0),0)),"")</f>
        <v/>
      </c>
      <c r="U61" s="112">
        <f>IFERROR(INDEX($J$2:$J$9873,MATCH(1,INDEX(($P61=$F$2:$F$9873)*(0=COUNTIFS(Q61:T61,$J$2:$J$9873)),0),0)),"")</f>
        <v/>
      </c>
      <c r="V61" s="112">
        <f>IFERROR(INDEX($J$2:$J$9873,MATCH(1,INDEX(($P61=$F$2:$F$9873)*(0=COUNTIFS(Q61:U61,$J$2:$J$9873)),0),0)),"")</f>
        <v/>
      </c>
      <c r="W61" s="112">
        <f>IFERROR(INDEX($J$2:$J$9873,MATCH(1,INDEX(($P61=$F$2:$F$9873)*(0=COUNTIFS(Q61:V61,$J$2:$J$861)),0),0)),"")</f>
        <v/>
      </c>
      <c r="X61" s="112">
        <f>IFERROR(INDEX($J$2:$J$9873,MATCH(1,INDEX(($P61=$F$2:$F$9873)*(0=COUNTIFS(Q61:W61,$J$2:$J$9873)),0),0)),"")</f>
        <v/>
      </c>
      <c r="Y61" s="112">
        <f>IFERROR(INDEX($J$2:$J$861,MATCH(1,INDEX(($P61=$F$2:$F$861)*(0=COUNTIFS(Q61:X61,$J$2:$J$861)),0),0)),"")</f>
        <v/>
      </c>
      <c r="Z61" s="112">
        <f>IFERROR(INDEX($J$2:$J$861,MATCH(1,INDEX(($P61=$F$2:$F$861)*(0=COUNTIFS(Q61:Y61,$J$2:$J$861)),0),0)),"")</f>
        <v/>
      </c>
      <c r="AA61" s="112">
        <f>IFERROR(INDEX($J$2:$J$861,MATCH(1,INDEX(($P61=$F$2:$F$861)*(0=COUNTIFS(Q61:Z61,$J$2:$J$861)),0),0)),"")</f>
        <v/>
      </c>
      <c r="AB61" s="112">
        <f>IFERROR(INDEX($J$2:$J$861,MATCH(1,INDEX(($P61=$F$2:$F$861)*(0=COUNTIFS(Q61:AA61,$J$2:$J$861)),0),0)),"")</f>
        <v/>
      </c>
      <c r="AC61" s="112">
        <f>IFERROR(INDEX($J$2:$J$861,MATCH(1,INDEX(($P61=$F$2:$F$861)*(0=COUNTIFS(Q61:AB61,$J$2:$J$861)),0),0)),"")</f>
        <v/>
      </c>
      <c r="AD61">
        <f>Q61&amp;"-"&amp;R61&amp;"-"&amp;S61&amp;"-"&amp;T61&amp;"-"&amp;U61&amp;"-"&amp;V61&amp;"-"&amp;W61&amp;"-"&amp;X61&amp;"-"&amp;Y61&amp;"-"&amp;Z61&amp;"-"&amp;AA61&amp;"-"&amp;AB61&amp;"-"&amp;AC61</f>
        <v/>
      </c>
      <c r="AF61" s="19">
        <f>IFERROR(INDEX($I$2:$I$861,MATCH(1,INDEX(($P61=$F$2:$F$861)*(0=COUNTIFS($AF$2:$AF$2,$I$2:$I$861)),0),0)),"")</f>
        <v/>
      </c>
      <c r="AG61" s="19">
        <f>IFERROR(INDEX($I$2:$I$9873,MATCH(1,INDEX(($P61=$F$2:$F$9873)*(0=COUNTIFS(AF61,$I$2:$I$9873)),0),0)),"")</f>
        <v/>
      </c>
      <c r="AH61" s="19">
        <f>IFERROR(INDEX($I$2:$I$9873,MATCH(1,INDEX(($P61=$F$2:$F$9873)*(0=COUNTIFS(AF61:AG61,$I$2:$I$9873)),0),0)),"")</f>
        <v/>
      </c>
      <c r="AI61" s="19">
        <f>IFERROR(INDEX($I$2:$I$9873,MATCH(1,INDEX(($P61=$F$2:$F$9873)*(0=COUNTIFS(AF61:AH61,$I$2:$I$9873)),0),0)),"")</f>
        <v/>
      </c>
      <c r="AJ61" s="19">
        <f>IFERROR(INDEX($I$2:$I$9873,MATCH(1,INDEX(($P61=$F$2:$F$9873)*(0=COUNTIFS(AF61:AI61,$I$2:$I$9873)),0),0)),"")</f>
        <v/>
      </c>
      <c r="AK61" s="19">
        <f>IFERROR(INDEX($I$2:$I$9873,MATCH(1,INDEX(($P61=$F$2:$F$9873)*(0=COUNTIFS(AF61:AJ61,$I$2:$I$9873)),0),0)),"")</f>
        <v/>
      </c>
      <c r="AL61" s="19">
        <f>IFERROR(INDEX($I$2:$I$9873,MATCH(1,INDEX(($P61=$F$2:$F$9873)*(0=COUNTIFS(AF61:AK61,$I$2:$I$9873)),0),0)),"")</f>
        <v/>
      </c>
      <c r="AM61" s="19">
        <f>IFERROR(INDEX($I$2:$I$9873,MATCH(1,INDEX(($P61=$F$2:$F$9873)*(0=COUNTIFS(AF61:AL61,$I$2:$I$9873)),0),0)),"")</f>
        <v/>
      </c>
      <c r="AN61" s="19">
        <f>IFERROR(INDEX($I$2:$I$9873,MATCH(1,INDEX(($P61=$F$2:$F$9873)*(0=COUNTIFS(AF61:AM61,$I$2:$I$9873)),0),0)),"")</f>
        <v/>
      </c>
      <c r="AO61" s="19">
        <f>IFERROR(INDEX($I$2:$I$9873,MATCH(1,INDEX(($P61=$F$2:$F$9873)*(0=COUNTIFS(AF61:AN61,$I$2:$I$9873)),0),0)),"")</f>
        <v/>
      </c>
      <c r="AP61" s="19">
        <f>IFERROR(INDEX($I$2:$I$9873,MATCH(1,INDEX(($P61=$F$2:$F$9873)*(0=COUNTIFS(AF61:AO61,$I$2:$I$9873)),0),0)),"")</f>
        <v/>
      </c>
      <c r="AQ61" s="19">
        <f>IFERROR(INDEX($I$2:$I$9873,MATCH(1,INDEX(($P61=$F$2:$F$9873)*(0=COUNTIFS(AF61:AP61,$I$2:$I$9873)),0),0)),"")</f>
        <v/>
      </c>
      <c r="AR61" s="19">
        <f>IFERROR(INDEX($I$2:$I$9873,MATCH(1,INDEX(($P61=$F$2:$F$9873)*(0=COUNTIFS(AF61:AQ61,$I$2:$I$9873)),0),0)),"")</f>
        <v/>
      </c>
      <c r="AS61" s="19">
        <f>IFERROR(VLOOKUP(AF61,[2]CUS030!$A$5:$E$10000,5,0),"")</f>
        <v/>
      </c>
      <c r="AT61" s="19">
        <f>IFERROR(VLOOKUP(AG61,[2]CUS030!$A$5:$E$10000,5,0),"")</f>
        <v/>
      </c>
      <c r="AU61" s="19">
        <f>IFERROR(VLOOKUP(AH61,[2]CUS030!$A$5:$E$10000,5,0),"")</f>
        <v/>
      </c>
      <c r="AV61" s="19">
        <f>IFERROR(VLOOKUP(AI61,[2]CUS030!$A$5:$E$10000,5,0),"")</f>
        <v/>
      </c>
      <c r="AW61" s="19">
        <f>IFERROR(VLOOKUP(AJ61,[2]CUS030!$A$5:$E$10000,5,0),"")</f>
        <v/>
      </c>
      <c r="AX61" s="19">
        <f>IFERROR(VLOOKUP(AK61,[2]CUS030!$A$5:$E$10000,5,0),"")</f>
        <v/>
      </c>
      <c r="AY61" s="19">
        <f>IFERROR(VLOOKUP(AL61,[2]CUS030!$A$5:$E$10000,5,0),"")</f>
        <v/>
      </c>
      <c r="AZ61" s="19">
        <f>IFERROR(VLOOKUP(AM61,[2]CUS030!$A$5:$E$10000,5,0),"")</f>
        <v/>
      </c>
      <c r="BA61" s="19">
        <f>IFERROR(VLOOKUP(AN61,[2]CUS030!$A$5:$E$10000,5,0),"")</f>
        <v/>
      </c>
      <c r="BB61" s="19">
        <f>IFERROR(VLOOKUP(AO61,[2]CUS030!$A$5:$E$10000,5,0),"")</f>
        <v/>
      </c>
      <c r="BC61" s="19">
        <f>IFERROR(VLOOKUP(AP61,[2]CUS030!$A$5:$E$10000,5,0),"")</f>
        <v/>
      </c>
      <c r="BD61" s="19">
        <f>IFERROR(VLOOKUP(AQ61,[2]CUS030!$A$5:$E$10000,5,0),"")</f>
        <v/>
      </c>
      <c r="BE61" s="19">
        <f>IFERROR(VLOOKUP(AR61,[2]CUS030!$A$5:$E$10000,5,0),"")</f>
        <v/>
      </c>
    </row>
    <row r="62">
      <c r="F62" s="108">
        <f>[1]!Table1[[#This Row],[Production]]</f>
        <v/>
      </c>
      <c r="G62">
        <f>MID(F62,LEN(F62)-6,4)</f>
        <v/>
      </c>
      <c r="H62">
        <f>AS62&amp;"|"&amp;AT62&amp;"|"&amp;AU62&amp;"|"&amp;AV62&amp;"|"&amp;AW62&amp;"|"&amp;AX62&amp;"|"&amp;AY62&amp;"|"&amp;AZ62&amp;"|"&amp;BA62&amp;"|"&amp;BB62&amp;"|"&amp;BC62&amp;"|"&amp;BD62&amp;"|"&amp;BE62</f>
        <v/>
      </c>
      <c r="I62" s="108">
        <f>[1]!Table1[[#This Row],[Stock]]</f>
        <v/>
      </c>
      <c r="J62">
        <f>MID(LEFT(I62,LEN(I62)-3),FIND("0|0.000",LEFT(I62,LEN(I62)-3),1)+7,6)</f>
        <v/>
      </c>
      <c r="K62" s="19" t="n"/>
      <c r="L62" s="19" t="n"/>
      <c r="M62" s="19" t="n"/>
      <c r="N62" s="19" t="n"/>
      <c r="O62" s="19" t="n"/>
      <c r="P62" s="20">
        <f>End_Cal!E62</f>
        <v/>
      </c>
      <c r="Q62" s="112">
        <f>IFERROR(INDEX($J$2:$J$9873,MATCH(1,INDEX(($P62=$F$2:$F$9873)*(0=COUNTIFS($Q$2:$Q$2,$J$2:$J$9873)),0),0)),"")</f>
        <v/>
      </c>
      <c r="R62" s="112">
        <f>IFERROR(INDEX($J$2:$J$9873,MATCH(1,INDEX(($P62=$F$2:$F$9873)*(0=COUNTIFS(Q62,$J$2:$J$9873)),0),0)),"")</f>
        <v/>
      </c>
      <c r="S62" s="112">
        <f>IFERROR(INDEX($J$2:$J$9873,MATCH(1,INDEX(($P62=$F$2:$F$9873)*(0=COUNTIFS(Q62:R62,$J$2:$J$9873)),0),0)),"")</f>
        <v/>
      </c>
      <c r="T62" s="112">
        <f>IFERROR(INDEX($J$2:$J$9873,MATCH(1,INDEX(($P62=$F$2:$F$9873)*(0=COUNTIFS(Q62:S62,$J$2:$J$9873)),0),0)),"")</f>
        <v/>
      </c>
      <c r="U62" s="112">
        <f>IFERROR(INDEX($J$2:$J$9873,MATCH(1,INDEX(($P62=$F$2:$F$9873)*(0=COUNTIFS(Q62:T62,$J$2:$J$9873)),0),0)),"")</f>
        <v/>
      </c>
      <c r="V62" s="112">
        <f>IFERROR(INDEX($J$2:$J$9873,MATCH(1,INDEX(($P62=$F$2:$F$9873)*(0=COUNTIFS(Q62:U62,$J$2:$J$9873)),0),0)),"")</f>
        <v/>
      </c>
      <c r="W62" s="112">
        <f>IFERROR(INDEX($J$2:$J$9873,MATCH(1,INDEX(($P62=$F$2:$F$9873)*(0=COUNTIFS(Q62:V62,$J$2:$J$861)),0),0)),"")</f>
        <v/>
      </c>
      <c r="X62" s="112">
        <f>IFERROR(INDEX($J$2:$J$9873,MATCH(1,INDEX(($P62=$F$2:$F$9873)*(0=COUNTIFS(Q62:W62,$J$2:$J$9873)),0),0)),"")</f>
        <v/>
      </c>
      <c r="Y62" s="112">
        <f>IFERROR(INDEX($J$2:$J$861,MATCH(1,INDEX(($P62=$F$2:$F$861)*(0=COUNTIFS(Q62:X62,$J$2:$J$861)),0),0)),"")</f>
        <v/>
      </c>
      <c r="Z62" s="112">
        <f>IFERROR(INDEX($J$2:$J$861,MATCH(1,INDEX(($P62=$F$2:$F$861)*(0=COUNTIFS(Q62:Y62,$J$2:$J$861)),0),0)),"")</f>
        <v/>
      </c>
      <c r="AA62" s="112">
        <f>IFERROR(INDEX($J$2:$J$861,MATCH(1,INDEX(($P62=$F$2:$F$861)*(0=COUNTIFS(Q62:Z62,$J$2:$J$861)),0),0)),"")</f>
        <v/>
      </c>
      <c r="AB62" s="112">
        <f>IFERROR(INDEX($J$2:$J$861,MATCH(1,INDEX(($P62=$F$2:$F$861)*(0=COUNTIFS(Q62:AA62,$J$2:$J$861)),0),0)),"")</f>
        <v/>
      </c>
      <c r="AC62" s="112">
        <f>IFERROR(INDEX($J$2:$J$861,MATCH(1,INDEX(($P62=$F$2:$F$861)*(0=COUNTIFS(Q62:AB62,$J$2:$J$861)),0),0)),"")</f>
        <v/>
      </c>
      <c r="AD62">
        <f>Q62&amp;"-"&amp;R62&amp;"-"&amp;S62&amp;"-"&amp;T62&amp;"-"&amp;U62&amp;"-"&amp;V62&amp;"-"&amp;W62&amp;"-"&amp;X62&amp;"-"&amp;Y62&amp;"-"&amp;Z62&amp;"-"&amp;AA62&amp;"-"&amp;AB62&amp;"-"&amp;AC62</f>
        <v/>
      </c>
      <c r="AF62" s="19">
        <f>IFERROR(INDEX($I$2:$I$861,MATCH(1,INDEX(($P62=$F$2:$F$861)*(0=COUNTIFS($AF$2:$AF$2,$I$2:$I$861)),0),0)),"")</f>
        <v/>
      </c>
      <c r="AG62" s="19">
        <f>IFERROR(INDEX($I$2:$I$9873,MATCH(1,INDEX(($P62=$F$2:$F$9873)*(0=COUNTIFS(AF62,$I$2:$I$9873)),0),0)),"")</f>
        <v/>
      </c>
      <c r="AH62" s="19">
        <f>IFERROR(INDEX($I$2:$I$9873,MATCH(1,INDEX(($P62=$F$2:$F$9873)*(0=COUNTIFS(AF62:AG62,$I$2:$I$9873)),0),0)),"")</f>
        <v/>
      </c>
      <c r="AI62" s="19">
        <f>IFERROR(INDEX($I$2:$I$9873,MATCH(1,INDEX(($P62=$F$2:$F$9873)*(0=COUNTIFS(AF62:AH62,$I$2:$I$9873)),0),0)),"")</f>
        <v/>
      </c>
      <c r="AJ62" s="19">
        <f>IFERROR(INDEX($I$2:$I$9873,MATCH(1,INDEX(($P62=$F$2:$F$9873)*(0=COUNTIFS(AF62:AI62,$I$2:$I$9873)),0),0)),"")</f>
        <v/>
      </c>
      <c r="AK62" s="19">
        <f>IFERROR(INDEX($I$2:$I$9873,MATCH(1,INDEX(($P62=$F$2:$F$9873)*(0=COUNTIFS(AF62:AJ62,$I$2:$I$9873)),0),0)),"")</f>
        <v/>
      </c>
      <c r="AL62" s="19">
        <f>IFERROR(INDEX($I$2:$I$9873,MATCH(1,INDEX(($P62=$F$2:$F$9873)*(0=COUNTIFS(AF62:AK62,$I$2:$I$9873)),0),0)),"")</f>
        <v/>
      </c>
      <c r="AM62" s="19">
        <f>IFERROR(INDEX($I$2:$I$9873,MATCH(1,INDEX(($P62=$F$2:$F$9873)*(0=COUNTIFS(AF62:AL62,$I$2:$I$9873)),0),0)),"")</f>
        <v/>
      </c>
      <c r="AN62" s="19">
        <f>IFERROR(INDEX($I$2:$I$9873,MATCH(1,INDEX(($P62=$F$2:$F$9873)*(0=COUNTIFS(AF62:AM62,$I$2:$I$9873)),0),0)),"")</f>
        <v/>
      </c>
      <c r="AO62" s="19">
        <f>IFERROR(INDEX($I$2:$I$9873,MATCH(1,INDEX(($P62=$F$2:$F$9873)*(0=COUNTIFS(AF62:AN62,$I$2:$I$9873)),0),0)),"")</f>
        <v/>
      </c>
      <c r="AP62" s="19">
        <f>IFERROR(INDEX($I$2:$I$9873,MATCH(1,INDEX(($P62=$F$2:$F$9873)*(0=COUNTIFS(AF62:AO62,$I$2:$I$9873)),0),0)),"")</f>
        <v/>
      </c>
      <c r="AQ62" s="19">
        <f>IFERROR(INDEX($I$2:$I$9873,MATCH(1,INDEX(($P62=$F$2:$F$9873)*(0=COUNTIFS(AF62:AP62,$I$2:$I$9873)),0),0)),"")</f>
        <v/>
      </c>
      <c r="AR62" s="19">
        <f>IFERROR(INDEX($I$2:$I$9873,MATCH(1,INDEX(($P62=$F$2:$F$9873)*(0=COUNTIFS(AF62:AQ62,$I$2:$I$9873)),0),0)),"")</f>
        <v/>
      </c>
      <c r="AS62" s="19">
        <f>IFERROR(VLOOKUP(AF62,[2]CUS030!$A$5:$E$10000,5,0),"")</f>
        <v/>
      </c>
      <c r="AT62" s="19">
        <f>IFERROR(VLOOKUP(AG62,[2]CUS030!$A$5:$E$10000,5,0),"")</f>
        <v/>
      </c>
      <c r="AU62" s="19">
        <f>IFERROR(VLOOKUP(AH62,[2]CUS030!$A$5:$E$10000,5,0),"")</f>
        <v/>
      </c>
      <c r="AV62" s="19">
        <f>IFERROR(VLOOKUP(AI62,[2]CUS030!$A$5:$E$10000,5,0),"")</f>
        <v/>
      </c>
      <c r="AW62" s="19">
        <f>IFERROR(VLOOKUP(AJ62,[2]CUS030!$A$5:$E$10000,5,0),"")</f>
        <v/>
      </c>
      <c r="AX62" s="19">
        <f>IFERROR(VLOOKUP(AK62,[2]CUS030!$A$5:$E$10000,5,0),"")</f>
        <v/>
      </c>
      <c r="AY62" s="19">
        <f>IFERROR(VLOOKUP(AL62,[2]CUS030!$A$5:$E$10000,5,0),"")</f>
        <v/>
      </c>
      <c r="AZ62" s="19">
        <f>IFERROR(VLOOKUP(AM62,[2]CUS030!$A$5:$E$10000,5,0),"")</f>
        <v/>
      </c>
      <c r="BA62" s="19">
        <f>IFERROR(VLOOKUP(AN62,[2]CUS030!$A$5:$E$10000,5,0),"")</f>
        <v/>
      </c>
      <c r="BB62" s="19">
        <f>IFERROR(VLOOKUP(AO62,[2]CUS030!$A$5:$E$10000,5,0),"")</f>
        <v/>
      </c>
      <c r="BC62" s="19">
        <f>IFERROR(VLOOKUP(AP62,[2]CUS030!$A$5:$E$10000,5,0),"")</f>
        <v/>
      </c>
      <c r="BD62" s="19">
        <f>IFERROR(VLOOKUP(AQ62,[2]CUS030!$A$5:$E$10000,5,0),"")</f>
        <v/>
      </c>
      <c r="BE62" s="19">
        <f>IFERROR(VLOOKUP(AR62,[2]CUS030!$A$5:$E$10000,5,0),"")</f>
        <v/>
      </c>
    </row>
    <row r="63">
      <c r="F63" s="108">
        <f>[1]!Table1[[#This Row],[Production]]</f>
        <v/>
      </c>
      <c r="G63">
        <f>MID(F63,LEN(F63)-6,4)</f>
        <v/>
      </c>
      <c r="H63">
        <f>AS63&amp;"|"&amp;AT63&amp;"|"&amp;AU63&amp;"|"&amp;AV63&amp;"|"&amp;AW63&amp;"|"&amp;AX63&amp;"|"&amp;AY63&amp;"|"&amp;AZ63&amp;"|"&amp;BA63&amp;"|"&amp;BB63&amp;"|"&amp;BC63&amp;"|"&amp;BD63&amp;"|"&amp;BE63</f>
        <v/>
      </c>
      <c r="I63" s="108">
        <f>[1]!Table1[[#This Row],[Stock]]</f>
        <v/>
      </c>
      <c r="J63">
        <f>MID(LEFT(I63,LEN(I63)-3),FIND("0|0.000",LEFT(I63,LEN(I63)-3),1)+7,6)</f>
        <v/>
      </c>
      <c r="K63" s="19" t="n"/>
      <c r="L63" s="19" t="n"/>
      <c r="M63" s="19" t="n"/>
      <c r="N63" s="19" t="n"/>
      <c r="O63" s="19" t="n"/>
      <c r="P63" s="20">
        <f>End_Cal!E63</f>
        <v/>
      </c>
      <c r="Q63" s="112">
        <f>IFERROR(INDEX($J$2:$J$9873,MATCH(1,INDEX(($P63=$F$2:$F$9873)*(0=COUNTIFS($Q$2:$Q$2,$J$2:$J$9873)),0),0)),"")</f>
        <v/>
      </c>
      <c r="R63" s="112">
        <f>IFERROR(INDEX($J$2:$J$9873,MATCH(1,INDEX(($P63=$F$2:$F$9873)*(0=COUNTIFS(Q63,$J$2:$J$9873)),0),0)),"")</f>
        <v/>
      </c>
      <c r="S63" s="112">
        <f>IFERROR(INDEX($J$2:$J$9873,MATCH(1,INDEX(($P63=$F$2:$F$9873)*(0=COUNTIFS(Q63:R63,$J$2:$J$9873)),0),0)),"")</f>
        <v/>
      </c>
      <c r="T63" s="112">
        <f>IFERROR(INDEX($J$2:$J$9873,MATCH(1,INDEX(($P63=$F$2:$F$9873)*(0=COUNTIFS(Q63:S63,$J$2:$J$9873)),0),0)),"")</f>
        <v/>
      </c>
      <c r="U63" s="112">
        <f>IFERROR(INDEX($J$2:$J$9873,MATCH(1,INDEX(($P63=$F$2:$F$9873)*(0=COUNTIFS(Q63:T63,$J$2:$J$9873)),0),0)),"")</f>
        <v/>
      </c>
      <c r="V63" s="112">
        <f>IFERROR(INDEX($J$2:$J$9873,MATCH(1,INDEX(($P63=$F$2:$F$9873)*(0=COUNTIFS(Q63:U63,$J$2:$J$9873)),0),0)),"")</f>
        <v/>
      </c>
      <c r="W63" s="112">
        <f>IFERROR(INDEX($J$2:$J$9873,MATCH(1,INDEX(($P63=$F$2:$F$9873)*(0=COUNTIFS(Q63:V63,$J$2:$J$861)),0),0)),"")</f>
        <v/>
      </c>
      <c r="X63" s="112">
        <f>IFERROR(INDEX($J$2:$J$9873,MATCH(1,INDEX(($P63=$F$2:$F$9873)*(0=COUNTIFS(Q63:W63,$J$2:$J$9873)),0),0)),"")</f>
        <v/>
      </c>
      <c r="Y63" s="112">
        <f>IFERROR(INDEX($J$2:$J$861,MATCH(1,INDEX(($P63=$F$2:$F$861)*(0=COUNTIFS(Q63:X63,$J$2:$J$861)),0),0)),"")</f>
        <v/>
      </c>
      <c r="Z63" s="112">
        <f>IFERROR(INDEX($J$2:$J$861,MATCH(1,INDEX(($P63=$F$2:$F$861)*(0=COUNTIFS(Q63:Y63,$J$2:$J$861)),0),0)),"")</f>
        <v/>
      </c>
      <c r="AA63" s="112">
        <f>IFERROR(INDEX($J$2:$J$861,MATCH(1,INDEX(($P63=$F$2:$F$861)*(0=COUNTIFS(Q63:Z63,$J$2:$J$861)),0),0)),"")</f>
        <v/>
      </c>
      <c r="AB63" s="112">
        <f>IFERROR(INDEX($J$2:$J$861,MATCH(1,INDEX(($P63=$F$2:$F$861)*(0=COUNTIFS(Q63:AA63,$J$2:$J$861)),0),0)),"")</f>
        <v/>
      </c>
      <c r="AC63" s="112">
        <f>IFERROR(INDEX($J$2:$J$861,MATCH(1,INDEX(($P63=$F$2:$F$861)*(0=COUNTIFS(Q63:AB63,$J$2:$J$861)),0),0)),"")</f>
        <v/>
      </c>
      <c r="AD63">
        <f>Q63&amp;"-"&amp;R63&amp;"-"&amp;S63&amp;"-"&amp;T63&amp;"-"&amp;U63&amp;"-"&amp;V63&amp;"-"&amp;W63&amp;"-"&amp;X63&amp;"-"&amp;Y63&amp;"-"&amp;Z63&amp;"-"&amp;AA63&amp;"-"&amp;AB63&amp;"-"&amp;AC63</f>
        <v/>
      </c>
      <c r="AF63" s="19">
        <f>IFERROR(INDEX($I$2:$I$861,MATCH(1,INDEX(($P63=$F$2:$F$861)*(0=COUNTIFS($AF$2:$AF$2,$I$2:$I$861)),0),0)),"")</f>
        <v/>
      </c>
      <c r="AG63" s="19">
        <f>IFERROR(INDEX($I$2:$I$9873,MATCH(1,INDEX(($P63=$F$2:$F$9873)*(0=COUNTIFS(AF63,$I$2:$I$9873)),0),0)),"")</f>
        <v/>
      </c>
      <c r="AH63" s="19">
        <f>IFERROR(INDEX($I$2:$I$9873,MATCH(1,INDEX(($P63=$F$2:$F$9873)*(0=COUNTIFS(AF63:AG63,$I$2:$I$9873)),0),0)),"")</f>
        <v/>
      </c>
      <c r="AI63" s="19">
        <f>IFERROR(INDEX($I$2:$I$9873,MATCH(1,INDEX(($P63=$F$2:$F$9873)*(0=COUNTIFS(AF63:AH63,$I$2:$I$9873)),0),0)),"")</f>
        <v/>
      </c>
      <c r="AJ63" s="19">
        <f>IFERROR(INDEX($I$2:$I$9873,MATCH(1,INDEX(($P63=$F$2:$F$9873)*(0=COUNTIFS(AF63:AI63,$I$2:$I$9873)),0),0)),"")</f>
        <v/>
      </c>
      <c r="AK63" s="19">
        <f>IFERROR(INDEX($I$2:$I$9873,MATCH(1,INDEX(($P63=$F$2:$F$9873)*(0=COUNTIFS(AF63:AJ63,$I$2:$I$9873)),0),0)),"")</f>
        <v/>
      </c>
      <c r="AL63" s="19">
        <f>IFERROR(INDEX($I$2:$I$9873,MATCH(1,INDEX(($P63=$F$2:$F$9873)*(0=COUNTIFS(AF63:AK63,$I$2:$I$9873)),0),0)),"")</f>
        <v/>
      </c>
      <c r="AM63" s="19">
        <f>IFERROR(INDEX($I$2:$I$9873,MATCH(1,INDEX(($P63=$F$2:$F$9873)*(0=COUNTIFS(AF63:AL63,$I$2:$I$9873)),0),0)),"")</f>
        <v/>
      </c>
      <c r="AN63" s="19">
        <f>IFERROR(INDEX($I$2:$I$9873,MATCH(1,INDEX(($P63=$F$2:$F$9873)*(0=COUNTIFS(AF63:AM63,$I$2:$I$9873)),0),0)),"")</f>
        <v/>
      </c>
      <c r="AO63" s="19">
        <f>IFERROR(INDEX($I$2:$I$9873,MATCH(1,INDEX(($P63=$F$2:$F$9873)*(0=COUNTIFS(AF63:AN63,$I$2:$I$9873)),0),0)),"")</f>
        <v/>
      </c>
      <c r="AP63" s="19">
        <f>IFERROR(INDEX($I$2:$I$9873,MATCH(1,INDEX(($P63=$F$2:$F$9873)*(0=COUNTIFS(AF63:AO63,$I$2:$I$9873)),0),0)),"")</f>
        <v/>
      </c>
      <c r="AQ63" s="19">
        <f>IFERROR(INDEX($I$2:$I$9873,MATCH(1,INDEX(($P63=$F$2:$F$9873)*(0=COUNTIFS(AF63:AP63,$I$2:$I$9873)),0),0)),"")</f>
        <v/>
      </c>
      <c r="AR63" s="19">
        <f>IFERROR(INDEX($I$2:$I$9873,MATCH(1,INDEX(($P63=$F$2:$F$9873)*(0=COUNTIFS(AF63:AQ63,$I$2:$I$9873)),0),0)),"")</f>
        <v/>
      </c>
      <c r="AS63" s="19">
        <f>IFERROR(VLOOKUP(AF63,[2]CUS030!$A$5:$E$10000,5,0),"")</f>
        <v/>
      </c>
      <c r="AT63" s="19">
        <f>IFERROR(VLOOKUP(AG63,[2]CUS030!$A$5:$E$10000,5,0),"")</f>
        <v/>
      </c>
      <c r="AU63" s="19">
        <f>IFERROR(VLOOKUP(AH63,[2]CUS030!$A$5:$E$10000,5,0),"")</f>
        <v/>
      </c>
      <c r="AV63" s="19">
        <f>IFERROR(VLOOKUP(AI63,[2]CUS030!$A$5:$E$10000,5,0),"")</f>
        <v/>
      </c>
      <c r="AW63" s="19">
        <f>IFERROR(VLOOKUP(AJ63,[2]CUS030!$A$5:$E$10000,5,0),"")</f>
        <v/>
      </c>
      <c r="AX63" s="19">
        <f>IFERROR(VLOOKUP(AK63,[2]CUS030!$A$5:$E$10000,5,0),"")</f>
        <v/>
      </c>
      <c r="AY63" s="19">
        <f>IFERROR(VLOOKUP(AL63,[2]CUS030!$A$5:$E$10000,5,0),"")</f>
        <v/>
      </c>
      <c r="AZ63" s="19">
        <f>IFERROR(VLOOKUP(AM63,[2]CUS030!$A$5:$E$10000,5,0),"")</f>
        <v/>
      </c>
      <c r="BA63" s="19">
        <f>IFERROR(VLOOKUP(AN63,[2]CUS030!$A$5:$E$10000,5,0),"")</f>
        <v/>
      </c>
      <c r="BB63" s="19">
        <f>IFERROR(VLOOKUP(AO63,[2]CUS030!$A$5:$E$10000,5,0),"")</f>
        <v/>
      </c>
      <c r="BC63" s="19">
        <f>IFERROR(VLOOKUP(AP63,[2]CUS030!$A$5:$E$10000,5,0),"")</f>
        <v/>
      </c>
      <c r="BD63" s="19">
        <f>IFERROR(VLOOKUP(AQ63,[2]CUS030!$A$5:$E$10000,5,0),"")</f>
        <v/>
      </c>
      <c r="BE63" s="19">
        <f>IFERROR(VLOOKUP(AR63,[2]CUS030!$A$5:$E$10000,5,0),"")</f>
        <v/>
      </c>
    </row>
    <row r="64">
      <c r="F64" s="108">
        <f>[1]!Table1[[#This Row],[Production]]</f>
        <v/>
      </c>
      <c r="G64">
        <f>MID(F64,LEN(F64)-6,4)</f>
        <v/>
      </c>
      <c r="H64">
        <f>AS64&amp;"|"&amp;AT64&amp;"|"&amp;AU64&amp;"|"&amp;AV64&amp;"|"&amp;AW64&amp;"|"&amp;AX64&amp;"|"&amp;AY64&amp;"|"&amp;AZ64&amp;"|"&amp;BA64&amp;"|"&amp;BB64&amp;"|"&amp;BC64&amp;"|"&amp;BD64&amp;"|"&amp;BE64</f>
        <v/>
      </c>
      <c r="I64" s="108">
        <f>[1]!Table1[[#This Row],[Stock]]</f>
        <v/>
      </c>
      <c r="J64">
        <f>MID(LEFT(I64,LEN(I64)-3),FIND("0|0.000",LEFT(I64,LEN(I64)-3),1)+7,6)</f>
        <v/>
      </c>
      <c r="K64" s="19" t="n"/>
      <c r="L64" s="19" t="n"/>
      <c r="M64" s="19" t="n"/>
      <c r="N64" s="19" t="n"/>
      <c r="O64" s="19" t="n"/>
      <c r="P64" s="20">
        <f>End_Cal!E64</f>
        <v/>
      </c>
      <c r="Q64" s="112">
        <f>IFERROR(INDEX($J$2:$J$9873,MATCH(1,INDEX(($P64=$F$2:$F$9873)*(0=COUNTIFS($Q$2:$Q$2,$J$2:$J$9873)),0),0)),"")</f>
        <v/>
      </c>
      <c r="R64" s="112">
        <f>IFERROR(INDEX($J$2:$J$9873,MATCH(1,INDEX(($P64=$F$2:$F$9873)*(0=COUNTIFS(Q64,$J$2:$J$9873)),0),0)),"")</f>
        <v/>
      </c>
      <c r="S64" s="112">
        <f>IFERROR(INDEX($J$2:$J$9873,MATCH(1,INDEX(($P64=$F$2:$F$9873)*(0=COUNTIFS(Q64:R64,$J$2:$J$9873)),0),0)),"")</f>
        <v/>
      </c>
      <c r="T64" s="112">
        <f>IFERROR(INDEX($J$2:$J$9873,MATCH(1,INDEX(($P64=$F$2:$F$9873)*(0=COUNTIFS(Q64:S64,$J$2:$J$9873)),0),0)),"")</f>
        <v/>
      </c>
      <c r="U64" s="112">
        <f>IFERROR(INDEX($J$2:$J$9873,MATCH(1,INDEX(($P64=$F$2:$F$9873)*(0=COUNTIFS(Q64:T64,$J$2:$J$9873)),0),0)),"")</f>
        <v/>
      </c>
      <c r="V64" s="112">
        <f>IFERROR(INDEX($J$2:$J$9873,MATCH(1,INDEX(($P64=$F$2:$F$9873)*(0=COUNTIFS(Q64:U64,$J$2:$J$9873)),0),0)),"")</f>
        <v/>
      </c>
      <c r="W64" s="112">
        <f>IFERROR(INDEX($J$2:$J$9873,MATCH(1,INDEX(($P64=$F$2:$F$9873)*(0=COUNTIFS(Q64:V64,$J$2:$J$861)),0),0)),"")</f>
        <v/>
      </c>
      <c r="X64" s="112">
        <f>IFERROR(INDEX($J$2:$J$9873,MATCH(1,INDEX(($P64=$F$2:$F$9873)*(0=COUNTIFS(Q64:W64,$J$2:$J$9873)),0),0)),"")</f>
        <v/>
      </c>
      <c r="Y64" s="112">
        <f>IFERROR(INDEX($J$2:$J$861,MATCH(1,INDEX(($P64=$F$2:$F$861)*(0=COUNTIFS(Q64:X64,$J$2:$J$861)),0),0)),"")</f>
        <v/>
      </c>
      <c r="Z64" s="112">
        <f>IFERROR(INDEX($J$2:$J$861,MATCH(1,INDEX(($P64=$F$2:$F$861)*(0=COUNTIFS(Q64:Y64,$J$2:$J$861)),0),0)),"")</f>
        <v/>
      </c>
      <c r="AA64" s="112">
        <f>IFERROR(INDEX($J$2:$J$861,MATCH(1,INDEX(($P64=$F$2:$F$861)*(0=COUNTIFS(Q64:Z64,$J$2:$J$861)),0),0)),"")</f>
        <v/>
      </c>
      <c r="AB64" s="112">
        <f>IFERROR(INDEX($J$2:$J$861,MATCH(1,INDEX(($P64=$F$2:$F$861)*(0=COUNTIFS(Q64:AA64,$J$2:$J$861)),0),0)),"")</f>
        <v/>
      </c>
      <c r="AC64" s="112">
        <f>IFERROR(INDEX($J$2:$J$861,MATCH(1,INDEX(($P64=$F$2:$F$861)*(0=COUNTIFS(Q64:AB64,$J$2:$J$861)),0),0)),"")</f>
        <v/>
      </c>
      <c r="AD64">
        <f>Q64&amp;"-"&amp;R64&amp;"-"&amp;S64&amp;"-"&amp;T64&amp;"-"&amp;U64&amp;"-"&amp;V64&amp;"-"&amp;W64&amp;"-"&amp;X64&amp;"-"&amp;Y64&amp;"-"&amp;Z64&amp;"-"&amp;AA64&amp;"-"&amp;AB64&amp;"-"&amp;AC64</f>
        <v/>
      </c>
      <c r="AF64" s="19">
        <f>IFERROR(INDEX($I$2:$I$861,MATCH(1,INDEX(($P64=$F$2:$F$861)*(0=COUNTIFS($AF$2:$AF$2,$I$2:$I$861)),0),0)),"")</f>
        <v/>
      </c>
      <c r="AG64" s="19">
        <f>IFERROR(INDEX($I$2:$I$9873,MATCH(1,INDEX(($P64=$F$2:$F$9873)*(0=COUNTIFS(AF64,$I$2:$I$9873)),0),0)),"")</f>
        <v/>
      </c>
      <c r="AH64" s="19">
        <f>IFERROR(INDEX($I$2:$I$9873,MATCH(1,INDEX(($P64=$F$2:$F$9873)*(0=COUNTIFS(AF64:AG64,$I$2:$I$9873)),0),0)),"")</f>
        <v/>
      </c>
      <c r="AI64" s="19">
        <f>IFERROR(INDEX($I$2:$I$9873,MATCH(1,INDEX(($P64=$F$2:$F$9873)*(0=COUNTIFS(AF64:AH64,$I$2:$I$9873)),0),0)),"")</f>
        <v/>
      </c>
      <c r="AJ64" s="19">
        <f>IFERROR(INDEX($I$2:$I$9873,MATCH(1,INDEX(($P64=$F$2:$F$9873)*(0=COUNTIFS(AF64:AI64,$I$2:$I$9873)),0),0)),"")</f>
        <v/>
      </c>
      <c r="AK64" s="19">
        <f>IFERROR(INDEX($I$2:$I$9873,MATCH(1,INDEX(($P64=$F$2:$F$9873)*(0=COUNTIFS(AF64:AJ64,$I$2:$I$9873)),0),0)),"")</f>
        <v/>
      </c>
      <c r="AL64" s="19">
        <f>IFERROR(INDEX($I$2:$I$9873,MATCH(1,INDEX(($P64=$F$2:$F$9873)*(0=COUNTIFS(AF64:AK64,$I$2:$I$9873)),0),0)),"")</f>
        <v/>
      </c>
      <c r="AM64" s="19">
        <f>IFERROR(INDEX($I$2:$I$9873,MATCH(1,INDEX(($P64=$F$2:$F$9873)*(0=COUNTIFS(AF64:AL64,$I$2:$I$9873)),0),0)),"")</f>
        <v/>
      </c>
      <c r="AN64" s="19">
        <f>IFERROR(INDEX($I$2:$I$9873,MATCH(1,INDEX(($P64=$F$2:$F$9873)*(0=COUNTIFS(AF64:AM64,$I$2:$I$9873)),0),0)),"")</f>
        <v/>
      </c>
      <c r="AO64" s="19">
        <f>IFERROR(INDEX($I$2:$I$9873,MATCH(1,INDEX(($P64=$F$2:$F$9873)*(0=COUNTIFS(AF64:AN64,$I$2:$I$9873)),0),0)),"")</f>
        <v/>
      </c>
      <c r="AP64" s="19">
        <f>IFERROR(INDEX($I$2:$I$9873,MATCH(1,INDEX(($P64=$F$2:$F$9873)*(0=COUNTIFS(AF64:AO64,$I$2:$I$9873)),0),0)),"")</f>
        <v/>
      </c>
      <c r="AQ64" s="19">
        <f>IFERROR(INDEX($I$2:$I$9873,MATCH(1,INDEX(($P64=$F$2:$F$9873)*(0=COUNTIFS(AF64:AP64,$I$2:$I$9873)),0),0)),"")</f>
        <v/>
      </c>
      <c r="AR64" s="19">
        <f>IFERROR(INDEX($I$2:$I$9873,MATCH(1,INDEX(($P64=$F$2:$F$9873)*(0=COUNTIFS(AF64:AQ64,$I$2:$I$9873)),0),0)),"")</f>
        <v/>
      </c>
      <c r="AS64" s="19">
        <f>IFERROR(VLOOKUP(AF64,[2]CUS030!$A$5:$E$10000,5,0),"")</f>
        <v/>
      </c>
      <c r="AT64" s="19">
        <f>IFERROR(VLOOKUP(AG64,[2]CUS030!$A$5:$E$10000,5,0),"")</f>
        <v/>
      </c>
      <c r="AU64" s="19">
        <f>IFERROR(VLOOKUP(AH64,[2]CUS030!$A$5:$E$10000,5,0),"")</f>
        <v/>
      </c>
      <c r="AV64" s="19">
        <f>IFERROR(VLOOKUP(AI64,[2]CUS030!$A$5:$E$10000,5,0),"")</f>
        <v/>
      </c>
      <c r="AW64" s="19">
        <f>IFERROR(VLOOKUP(AJ64,[2]CUS030!$A$5:$E$10000,5,0),"")</f>
        <v/>
      </c>
      <c r="AX64" s="19">
        <f>IFERROR(VLOOKUP(AK64,[2]CUS030!$A$5:$E$10000,5,0),"")</f>
        <v/>
      </c>
      <c r="AY64" s="19">
        <f>IFERROR(VLOOKUP(AL64,[2]CUS030!$A$5:$E$10000,5,0),"")</f>
        <v/>
      </c>
      <c r="AZ64" s="19">
        <f>IFERROR(VLOOKUP(AM64,[2]CUS030!$A$5:$E$10000,5,0),"")</f>
        <v/>
      </c>
      <c r="BA64" s="19">
        <f>IFERROR(VLOOKUP(AN64,[2]CUS030!$A$5:$E$10000,5,0),"")</f>
        <v/>
      </c>
      <c r="BB64" s="19">
        <f>IFERROR(VLOOKUP(AO64,[2]CUS030!$A$5:$E$10000,5,0),"")</f>
        <v/>
      </c>
      <c r="BC64" s="19">
        <f>IFERROR(VLOOKUP(AP64,[2]CUS030!$A$5:$E$10000,5,0),"")</f>
        <v/>
      </c>
      <c r="BD64" s="19">
        <f>IFERROR(VLOOKUP(AQ64,[2]CUS030!$A$5:$E$10000,5,0),"")</f>
        <v/>
      </c>
      <c r="BE64" s="19">
        <f>IFERROR(VLOOKUP(AR64,[2]CUS030!$A$5:$E$10000,5,0),"")</f>
        <v/>
      </c>
    </row>
    <row r="65">
      <c r="F65" s="108">
        <f>[1]!Table1[[#This Row],[Production]]</f>
        <v/>
      </c>
      <c r="G65">
        <f>MID(F65,LEN(F65)-6,4)</f>
        <v/>
      </c>
      <c r="H65">
        <f>AS65&amp;"|"&amp;AT65&amp;"|"&amp;AU65&amp;"|"&amp;AV65&amp;"|"&amp;AW65&amp;"|"&amp;AX65&amp;"|"&amp;AY65&amp;"|"&amp;AZ65&amp;"|"&amp;BA65&amp;"|"&amp;BB65&amp;"|"&amp;BC65&amp;"|"&amp;BD65&amp;"|"&amp;BE65</f>
        <v/>
      </c>
      <c r="I65" s="108">
        <f>[1]!Table1[[#This Row],[Stock]]</f>
        <v/>
      </c>
      <c r="J65">
        <f>MID(LEFT(I65,LEN(I65)-3),FIND("0|0.000",LEFT(I65,LEN(I65)-3),1)+7,6)</f>
        <v/>
      </c>
      <c r="K65" s="19" t="n"/>
      <c r="L65" s="19" t="n"/>
      <c r="M65" s="19" t="n"/>
      <c r="N65" s="19" t="n"/>
      <c r="O65" s="19" t="n"/>
      <c r="P65" s="20">
        <f>End_Cal!E65</f>
        <v/>
      </c>
      <c r="Q65" s="112">
        <f>IFERROR(INDEX($J$2:$J$9873,MATCH(1,INDEX(($P65=$F$2:$F$9873)*(0=COUNTIFS($Q$2:$Q$2,$J$2:$J$9873)),0),0)),"")</f>
        <v/>
      </c>
      <c r="R65" s="112">
        <f>IFERROR(INDEX($J$2:$J$9873,MATCH(1,INDEX(($P65=$F$2:$F$9873)*(0=COUNTIFS(Q65,$J$2:$J$9873)),0),0)),"")</f>
        <v/>
      </c>
      <c r="S65" s="112">
        <f>IFERROR(INDEX($J$2:$J$9873,MATCH(1,INDEX(($P65=$F$2:$F$9873)*(0=COUNTIFS(Q65:R65,$J$2:$J$9873)),0),0)),"")</f>
        <v/>
      </c>
      <c r="T65" s="112">
        <f>IFERROR(INDEX($J$2:$J$9873,MATCH(1,INDEX(($P65=$F$2:$F$9873)*(0=COUNTIFS(Q65:S65,$J$2:$J$9873)),0),0)),"")</f>
        <v/>
      </c>
      <c r="U65" s="112">
        <f>IFERROR(INDEX($J$2:$J$9873,MATCH(1,INDEX(($P65=$F$2:$F$9873)*(0=COUNTIFS(Q65:T65,$J$2:$J$9873)),0),0)),"")</f>
        <v/>
      </c>
      <c r="V65" s="112">
        <f>IFERROR(INDEX($J$2:$J$9873,MATCH(1,INDEX(($P65=$F$2:$F$9873)*(0=COUNTIFS(Q65:U65,$J$2:$J$9873)),0),0)),"")</f>
        <v/>
      </c>
      <c r="W65" s="112">
        <f>IFERROR(INDEX($J$2:$J$9873,MATCH(1,INDEX(($P65=$F$2:$F$9873)*(0=COUNTIFS(Q65:V65,$J$2:$J$861)),0),0)),"")</f>
        <v/>
      </c>
      <c r="X65" s="112">
        <f>IFERROR(INDEX($J$2:$J$9873,MATCH(1,INDEX(($P65=$F$2:$F$9873)*(0=COUNTIFS(Q65:W65,$J$2:$J$9873)),0),0)),"")</f>
        <v/>
      </c>
      <c r="Y65" s="112">
        <f>IFERROR(INDEX($J$2:$J$861,MATCH(1,INDEX(($P65=$F$2:$F$861)*(0=COUNTIFS(Q65:X65,$J$2:$J$861)),0),0)),"")</f>
        <v/>
      </c>
      <c r="Z65" s="112">
        <f>IFERROR(INDEX($J$2:$J$861,MATCH(1,INDEX(($P65=$F$2:$F$861)*(0=COUNTIFS(Q65:Y65,$J$2:$J$861)),0),0)),"")</f>
        <v/>
      </c>
      <c r="AA65" s="112">
        <f>IFERROR(INDEX($J$2:$J$861,MATCH(1,INDEX(($P65=$F$2:$F$861)*(0=COUNTIFS(Q65:Z65,$J$2:$J$861)),0),0)),"")</f>
        <v/>
      </c>
      <c r="AB65" s="112">
        <f>IFERROR(INDEX($J$2:$J$861,MATCH(1,INDEX(($P65=$F$2:$F$861)*(0=COUNTIFS(Q65:AA65,$J$2:$J$861)),0),0)),"")</f>
        <v/>
      </c>
      <c r="AC65" s="112">
        <f>IFERROR(INDEX($J$2:$J$861,MATCH(1,INDEX(($P65=$F$2:$F$861)*(0=COUNTIFS(Q65:AB65,$J$2:$J$861)),0),0)),"")</f>
        <v/>
      </c>
      <c r="AD65">
        <f>Q65&amp;"-"&amp;R65&amp;"-"&amp;S65&amp;"-"&amp;T65&amp;"-"&amp;U65&amp;"-"&amp;V65&amp;"-"&amp;W65&amp;"-"&amp;X65&amp;"-"&amp;Y65&amp;"-"&amp;Z65&amp;"-"&amp;AA65&amp;"-"&amp;AB65&amp;"-"&amp;AC65</f>
        <v/>
      </c>
      <c r="AF65" s="19">
        <f>IFERROR(INDEX($I$2:$I$861,MATCH(1,INDEX(($P65=$F$2:$F$861)*(0=COUNTIFS($AF$2:$AF$2,$I$2:$I$861)),0),0)),"")</f>
        <v/>
      </c>
      <c r="AG65" s="19">
        <f>IFERROR(INDEX($I$2:$I$9873,MATCH(1,INDEX(($P65=$F$2:$F$9873)*(0=COUNTIFS(AF65,$I$2:$I$9873)),0),0)),"")</f>
        <v/>
      </c>
      <c r="AH65" s="19">
        <f>IFERROR(INDEX($I$2:$I$9873,MATCH(1,INDEX(($P65=$F$2:$F$9873)*(0=COUNTIFS(AF65:AG65,$I$2:$I$9873)),0),0)),"")</f>
        <v/>
      </c>
      <c r="AI65" s="19">
        <f>IFERROR(INDEX($I$2:$I$9873,MATCH(1,INDEX(($P65=$F$2:$F$9873)*(0=COUNTIFS(AF65:AH65,$I$2:$I$9873)),0),0)),"")</f>
        <v/>
      </c>
      <c r="AJ65" s="19">
        <f>IFERROR(INDEX($I$2:$I$9873,MATCH(1,INDEX(($P65=$F$2:$F$9873)*(0=COUNTIFS(AF65:AI65,$I$2:$I$9873)),0),0)),"")</f>
        <v/>
      </c>
      <c r="AK65" s="19">
        <f>IFERROR(INDEX($I$2:$I$9873,MATCH(1,INDEX(($P65=$F$2:$F$9873)*(0=COUNTIFS(AF65:AJ65,$I$2:$I$9873)),0),0)),"")</f>
        <v/>
      </c>
      <c r="AL65" s="19">
        <f>IFERROR(INDEX($I$2:$I$9873,MATCH(1,INDEX(($P65=$F$2:$F$9873)*(0=COUNTIFS(AF65:AK65,$I$2:$I$9873)),0),0)),"")</f>
        <v/>
      </c>
      <c r="AM65" s="19">
        <f>IFERROR(INDEX($I$2:$I$9873,MATCH(1,INDEX(($P65=$F$2:$F$9873)*(0=COUNTIFS(AF65:AL65,$I$2:$I$9873)),0),0)),"")</f>
        <v/>
      </c>
      <c r="AN65" s="19">
        <f>IFERROR(INDEX($I$2:$I$9873,MATCH(1,INDEX(($P65=$F$2:$F$9873)*(0=COUNTIFS(AF65:AM65,$I$2:$I$9873)),0),0)),"")</f>
        <v/>
      </c>
      <c r="AO65" s="19">
        <f>IFERROR(INDEX($I$2:$I$9873,MATCH(1,INDEX(($P65=$F$2:$F$9873)*(0=COUNTIFS(AF65:AN65,$I$2:$I$9873)),0),0)),"")</f>
        <v/>
      </c>
      <c r="AP65" s="19">
        <f>IFERROR(INDEX($I$2:$I$9873,MATCH(1,INDEX(($P65=$F$2:$F$9873)*(0=COUNTIFS(AF65:AO65,$I$2:$I$9873)),0),0)),"")</f>
        <v/>
      </c>
      <c r="AQ65" s="19">
        <f>IFERROR(INDEX($I$2:$I$9873,MATCH(1,INDEX(($P65=$F$2:$F$9873)*(0=COUNTIFS(AF65:AP65,$I$2:$I$9873)),0),0)),"")</f>
        <v/>
      </c>
      <c r="AR65" s="19">
        <f>IFERROR(INDEX($I$2:$I$9873,MATCH(1,INDEX(($P65=$F$2:$F$9873)*(0=COUNTIFS(AF65:AQ65,$I$2:$I$9873)),0),0)),"")</f>
        <v/>
      </c>
      <c r="AS65" s="19">
        <f>IFERROR(VLOOKUP(AF65,[2]CUS030!$A$5:$E$10000,5,0),"")</f>
        <v/>
      </c>
      <c r="AT65" s="19">
        <f>IFERROR(VLOOKUP(AG65,[2]CUS030!$A$5:$E$10000,5,0),"")</f>
        <v/>
      </c>
      <c r="AU65" s="19">
        <f>IFERROR(VLOOKUP(AH65,[2]CUS030!$A$5:$E$10000,5,0),"")</f>
        <v/>
      </c>
      <c r="AV65" s="19">
        <f>IFERROR(VLOOKUP(AI65,[2]CUS030!$A$5:$E$10000,5,0),"")</f>
        <v/>
      </c>
      <c r="AW65" s="19">
        <f>IFERROR(VLOOKUP(AJ65,[2]CUS030!$A$5:$E$10000,5,0),"")</f>
        <v/>
      </c>
      <c r="AX65" s="19">
        <f>IFERROR(VLOOKUP(AK65,[2]CUS030!$A$5:$E$10000,5,0),"")</f>
        <v/>
      </c>
      <c r="AY65" s="19">
        <f>IFERROR(VLOOKUP(AL65,[2]CUS030!$A$5:$E$10000,5,0),"")</f>
        <v/>
      </c>
      <c r="AZ65" s="19">
        <f>IFERROR(VLOOKUP(AM65,[2]CUS030!$A$5:$E$10000,5,0),"")</f>
        <v/>
      </c>
      <c r="BA65" s="19">
        <f>IFERROR(VLOOKUP(AN65,[2]CUS030!$A$5:$E$10000,5,0),"")</f>
        <v/>
      </c>
      <c r="BB65" s="19">
        <f>IFERROR(VLOOKUP(AO65,[2]CUS030!$A$5:$E$10000,5,0),"")</f>
        <v/>
      </c>
      <c r="BC65" s="19">
        <f>IFERROR(VLOOKUP(AP65,[2]CUS030!$A$5:$E$10000,5,0),"")</f>
        <v/>
      </c>
      <c r="BD65" s="19">
        <f>IFERROR(VLOOKUP(AQ65,[2]CUS030!$A$5:$E$10000,5,0),"")</f>
        <v/>
      </c>
      <c r="BE65" s="19">
        <f>IFERROR(VLOOKUP(AR65,[2]CUS030!$A$5:$E$10000,5,0),"")</f>
        <v/>
      </c>
    </row>
    <row r="66">
      <c r="F66" s="108">
        <f>[1]!Table1[[#This Row],[Production]]</f>
        <v/>
      </c>
      <c r="G66">
        <f>MID(F66,LEN(F66)-6,4)</f>
        <v/>
      </c>
      <c r="H66">
        <f>AS66&amp;"|"&amp;AT66&amp;"|"&amp;AU66&amp;"|"&amp;AV66&amp;"|"&amp;AW66&amp;"|"&amp;AX66&amp;"|"&amp;AY66&amp;"|"&amp;AZ66&amp;"|"&amp;BA66&amp;"|"&amp;BB66&amp;"|"&amp;BC66&amp;"|"&amp;BD66&amp;"|"&amp;BE66</f>
        <v/>
      </c>
      <c r="I66" s="108">
        <f>[1]!Table1[[#This Row],[Stock]]</f>
        <v/>
      </c>
      <c r="J66">
        <f>MID(LEFT(I66,LEN(I66)-3),FIND("0|0.000",LEFT(I66,LEN(I66)-3),1)+7,6)</f>
        <v/>
      </c>
      <c r="K66" s="19" t="n"/>
      <c r="L66" s="19" t="n"/>
      <c r="M66" s="19" t="n"/>
      <c r="N66" s="19" t="n"/>
      <c r="O66" s="19" t="n"/>
      <c r="P66" s="20">
        <f>End_Cal!E66</f>
        <v/>
      </c>
      <c r="Q66" s="112">
        <f>IFERROR(INDEX($J$2:$J$9873,MATCH(1,INDEX(($P66=$F$2:$F$9873)*(0=COUNTIFS($Q$2:$Q$2,$J$2:$J$9873)),0),0)),"")</f>
        <v/>
      </c>
      <c r="R66" s="112">
        <f>IFERROR(INDEX($J$2:$J$9873,MATCH(1,INDEX(($P66=$F$2:$F$9873)*(0=COUNTIFS(Q66,$J$2:$J$9873)),0),0)),"")</f>
        <v/>
      </c>
      <c r="S66" s="112">
        <f>IFERROR(INDEX($J$2:$J$9873,MATCH(1,INDEX(($P66=$F$2:$F$9873)*(0=COUNTIFS(Q66:R66,$J$2:$J$9873)),0),0)),"")</f>
        <v/>
      </c>
      <c r="T66" s="112">
        <f>IFERROR(INDEX($J$2:$J$9873,MATCH(1,INDEX(($P66=$F$2:$F$9873)*(0=COUNTIFS(Q66:S66,$J$2:$J$9873)),0),0)),"")</f>
        <v/>
      </c>
      <c r="U66" s="112">
        <f>IFERROR(INDEX($J$2:$J$9873,MATCH(1,INDEX(($P66=$F$2:$F$9873)*(0=COUNTIFS(Q66:T66,$J$2:$J$9873)),0),0)),"")</f>
        <v/>
      </c>
      <c r="V66" s="112">
        <f>IFERROR(INDEX($J$2:$J$9873,MATCH(1,INDEX(($P66=$F$2:$F$9873)*(0=COUNTIFS(Q66:U66,$J$2:$J$9873)),0),0)),"")</f>
        <v/>
      </c>
      <c r="W66" s="112">
        <f>IFERROR(INDEX($J$2:$J$9873,MATCH(1,INDEX(($P66=$F$2:$F$9873)*(0=COUNTIFS(Q66:V66,$J$2:$J$861)),0),0)),"")</f>
        <v/>
      </c>
      <c r="X66" s="112">
        <f>IFERROR(INDEX($J$2:$J$9873,MATCH(1,INDEX(($P66=$F$2:$F$9873)*(0=COUNTIFS(Q66:W66,$J$2:$J$9873)),0),0)),"")</f>
        <v/>
      </c>
      <c r="Y66" s="112">
        <f>IFERROR(INDEX($J$2:$J$861,MATCH(1,INDEX(($P66=$F$2:$F$861)*(0=COUNTIFS(Q66:X66,$J$2:$J$861)),0),0)),"")</f>
        <v/>
      </c>
      <c r="Z66" s="112">
        <f>IFERROR(INDEX($J$2:$J$861,MATCH(1,INDEX(($P66=$F$2:$F$861)*(0=COUNTIFS(Q66:Y66,$J$2:$J$861)),0),0)),"")</f>
        <v/>
      </c>
      <c r="AA66" s="112">
        <f>IFERROR(INDEX($J$2:$J$861,MATCH(1,INDEX(($P66=$F$2:$F$861)*(0=COUNTIFS(Q66:Z66,$J$2:$J$861)),0),0)),"")</f>
        <v/>
      </c>
      <c r="AB66" s="112">
        <f>IFERROR(INDEX($J$2:$J$861,MATCH(1,INDEX(($P66=$F$2:$F$861)*(0=COUNTIFS(Q66:AA66,$J$2:$J$861)),0),0)),"")</f>
        <v/>
      </c>
      <c r="AC66" s="112">
        <f>IFERROR(INDEX($J$2:$J$861,MATCH(1,INDEX(($P66=$F$2:$F$861)*(0=COUNTIFS(Q66:AB66,$J$2:$J$861)),0),0)),"")</f>
        <v/>
      </c>
      <c r="AD66">
        <f>Q66&amp;"-"&amp;R66&amp;"-"&amp;S66&amp;"-"&amp;T66&amp;"-"&amp;U66&amp;"-"&amp;V66&amp;"-"&amp;W66&amp;"-"&amp;X66&amp;"-"&amp;Y66&amp;"-"&amp;Z66&amp;"-"&amp;AA66&amp;"-"&amp;AB66&amp;"-"&amp;AC66</f>
        <v/>
      </c>
      <c r="AF66" s="19">
        <f>IFERROR(INDEX($I$2:$I$861,MATCH(1,INDEX(($P66=$F$2:$F$861)*(0=COUNTIFS($AF$2:$AF$2,$I$2:$I$861)),0),0)),"")</f>
        <v/>
      </c>
      <c r="AG66" s="19">
        <f>IFERROR(INDEX($I$2:$I$9873,MATCH(1,INDEX(($P66=$F$2:$F$9873)*(0=COUNTIFS(AF66,$I$2:$I$9873)),0),0)),"")</f>
        <v/>
      </c>
      <c r="AH66" s="19">
        <f>IFERROR(INDEX($I$2:$I$9873,MATCH(1,INDEX(($P66=$F$2:$F$9873)*(0=COUNTIFS(AF66:AG66,$I$2:$I$9873)),0),0)),"")</f>
        <v/>
      </c>
      <c r="AI66" s="19">
        <f>IFERROR(INDEX($I$2:$I$9873,MATCH(1,INDEX(($P66=$F$2:$F$9873)*(0=COUNTIFS(AF66:AH66,$I$2:$I$9873)),0),0)),"")</f>
        <v/>
      </c>
      <c r="AJ66" s="19">
        <f>IFERROR(INDEX($I$2:$I$9873,MATCH(1,INDEX(($P66=$F$2:$F$9873)*(0=COUNTIFS(AF66:AI66,$I$2:$I$9873)),0),0)),"")</f>
        <v/>
      </c>
      <c r="AK66" s="19">
        <f>IFERROR(INDEX($I$2:$I$9873,MATCH(1,INDEX(($P66=$F$2:$F$9873)*(0=COUNTIFS(AF66:AJ66,$I$2:$I$9873)),0),0)),"")</f>
        <v/>
      </c>
      <c r="AL66" s="19">
        <f>IFERROR(INDEX($I$2:$I$9873,MATCH(1,INDEX(($P66=$F$2:$F$9873)*(0=COUNTIFS(AF66:AK66,$I$2:$I$9873)),0),0)),"")</f>
        <v/>
      </c>
      <c r="AM66" s="19">
        <f>IFERROR(INDEX($I$2:$I$9873,MATCH(1,INDEX(($P66=$F$2:$F$9873)*(0=COUNTIFS(AF66:AL66,$I$2:$I$9873)),0),0)),"")</f>
        <v/>
      </c>
      <c r="AN66" s="19">
        <f>IFERROR(INDEX($I$2:$I$9873,MATCH(1,INDEX(($P66=$F$2:$F$9873)*(0=COUNTIFS(AF66:AM66,$I$2:$I$9873)),0),0)),"")</f>
        <v/>
      </c>
      <c r="AO66" s="19">
        <f>IFERROR(INDEX($I$2:$I$9873,MATCH(1,INDEX(($P66=$F$2:$F$9873)*(0=COUNTIFS(AF66:AN66,$I$2:$I$9873)),0),0)),"")</f>
        <v/>
      </c>
      <c r="AP66" s="19">
        <f>IFERROR(INDEX($I$2:$I$9873,MATCH(1,INDEX(($P66=$F$2:$F$9873)*(0=COUNTIFS(AF66:AO66,$I$2:$I$9873)),0),0)),"")</f>
        <v/>
      </c>
      <c r="AQ66" s="19">
        <f>IFERROR(INDEX($I$2:$I$9873,MATCH(1,INDEX(($P66=$F$2:$F$9873)*(0=COUNTIFS(AF66:AP66,$I$2:$I$9873)),0),0)),"")</f>
        <v/>
      </c>
      <c r="AR66" s="19">
        <f>IFERROR(INDEX($I$2:$I$9873,MATCH(1,INDEX(($P66=$F$2:$F$9873)*(0=COUNTIFS(AF66:AQ66,$I$2:$I$9873)),0),0)),"")</f>
        <v/>
      </c>
      <c r="AS66" s="19">
        <f>IFERROR(VLOOKUP(AF66,[2]CUS030!$A$5:$E$10000,5,0),"")</f>
        <v/>
      </c>
      <c r="AT66" s="19">
        <f>IFERROR(VLOOKUP(AG66,[2]CUS030!$A$5:$E$10000,5,0),"")</f>
        <v/>
      </c>
      <c r="AU66" s="19">
        <f>IFERROR(VLOOKUP(AH66,[2]CUS030!$A$5:$E$10000,5,0),"")</f>
        <v/>
      </c>
      <c r="AV66" s="19">
        <f>IFERROR(VLOOKUP(AI66,[2]CUS030!$A$5:$E$10000,5,0),"")</f>
        <v/>
      </c>
      <c r="AW66" s="19">
        <f>IFERROR(VLOOKUP(AJ66,[2]CUS030!$A$5:$E$10000,5,0),"")</f>
        <v/>
      </c>
      <c r="AX66" s="19">
        <f>IFERROR(VLOOKUP(AK66,[2]CUS030!$A$5:$E$10000,5,0),"")</f>
        <v/>
      </c>
      <c r="AY66" s="19">
        <f>IFERROR(VLOOKUP(AL66,[2]CUS030!$A$5:$E$10000,5,0),"")</f>
        <v/>
      </c>
      <c r="AZ66" s="19">
        <f>IFERROR(VLOOKUP(AM66,[2]CUS030!$A$5:$E$10000,5,0),"")</f>
        <v/>
      </c>
      <c r="BA66" s="19">
        <f>IFERROR(VLOOKUP(AN66,[2]CUS030!$A$5:$E$10000,5,0),"")</f>
        <v/>
      </c>
      <c r="BB66" s="19">
        <f>IFERROR(VLOOKUP(AO66,[2]CUS030!$A$5:$E$10000,5,0),"")</f>
        <v/>
      </c>
      <c r="BC66" s="19">
        <f>IFERROR(VLOOKUP(AP66,[2]CUS030!$A$5:$E$10000,5,0),"")</f>
        <v/>
      </c>
      <c r="BD66" s="19">
        <f>IFERROR(VLOOKUP(AQ66,[2]CUS030!$A$5:$E$10000,5,0),"")</f>
        <v/>
      </c>
      <c r="BE66" s="19">
        <f>IFERROR(VLOOKUP(AR66,[2]CUS030!$A$5:$E$10000,5,0),"")</f>
        <v/>
      </c>
    </row>
    <row r="67">
      <c r="F67" s="108">
        <f>[1]!Table1[[#This Row],[Production]]</f>
        <v/>
      </c>
      <c r="G67">
        <f>MID(F67,LEN(F67)-6,4)</f>
        <v/>
      </c>
      <c r="H67">
        <f>AS67&amp;"|"&amp;AT67&amp;"|"&amp;AU67&amp;"|"&amp;AV67&amp;"|"&amp;AW67&amp;"|"&amp;AX67&amp;"|"&amp;AY67&amp;"|"&amp;AZ67&amp;"|"&amp;BA67&amp;"|"&amp;BB67&amp;"|"&amp;BC67&amp;"|"&amp;BD67&amp;"|"&amp;BE67</f>
        <v/>
      </c>
      <c r="I67" s="108">
        <f>[1]!Table1[[#This Row],[Stock]]</f>
        <v/>
      </c>
      <c r="J67">
        <f>MID(LEFT(I67,LEN(I67)-3),FIND("0|0.000",LEFT(I67,LEN(I67)-3),1)+7,6)</f>
        <v/>
      </c>
      <c r="K67" s="19" t="n"/>
      <c r="L67" s="19" t="n"/>
      <c r="M67" s="19" t="n"/>
      <c r="N67" s="19" t="n"/>
      <c r="O67" s="19" t="n"/>
      <c r="P67" s="20">
        <f>End_Cal!E67</f>
        <v/>
      </c>
      <c r="Q67" s="112">
        <f>IFERROR(INDEX($J$2:$J$9873,MATCH(1,INDEX(($P67=$F$2:$F$9873)*(0=COUNTIFS($Q$2:$Q$2,$J$2:$J$9873)),0),0)),"")</f>
        <v/>
      </c>
      <c r="R67" s="112">
        <f>IFERROR(INDEX($J$2:$J$9873,MATCH(1,INDEX(($P67=$F$2:$F$9873)*(0=COUNTIFS(Q67,$J$2:$J$9873)),0),0)),"")</f>
        <v/>
      </c>
      <c r="S67" s="112">
        <f>IFERROR(INDEX($J$2:$J$9873,MATCH(1,INDEX(($P67=$F$2:$F$9873)*(0=COUNTIFS(Q67:R67,$J$2:$J$9873)),0),0)),"")</f>
        <v/>
      </c>
      <c r="T67" s="112">
        <f>IFERROR(INDEX($J$2:$J$9873,MATCH(1,INDEX(($P67=$F$2:$F$9873)*(0=COUNTIFS(Q67:S67,$J$2:$J$9873)),0),0)),"")</f>
        <v/>
      </c>
      <c r="U67" s="112">
        <f>IFERROR(INDEX($J$2:$J$9873,MATCH(1,INDEX(($P67=$F$2:$F$9873)*(0=COUNTIFS(Q67:T67,$J$2:$J$9873)),0),0)),"")</f>
        <v/>
      </c>
      <c r="V67" s="112">
        <f>IFERROR(INDEX($J$2:$J$9873,MATCH(1,INDEX(($P67=$F$2:$F$9873)*(0=COUNTIFS(Q67:U67,$J$2:$J$9873)),0),0)),"")</f>
        <v/>
      </c>
      <c r="W67" s="112">
        <f>IFERROR(INDEX($J$2:$J$9873,MATCH(1,INDEX(($P67=$F$2:$F$9873)*(0=COUNTIFS(Q67:V67,$J$2:$J$861)),0),0)),"")</f>
        <v/>
      </c>
      <c r="X67" s="112">
        <f>IFERROR(INDEX($J$2:$J$9873,MATCH(1,INDEX(($P67=$F$2:$F$9873)*(0=COUNTIFS(Q67:W67,$J$2:$J$9873)),0),0)),"")</f>
        <v/>
      </c>
      <c r="Y67" s="112">
        <f>IFERROR(INDEX($J$2:$J$861,MATCH(1,INDEX(($P67=$F$2:$F$861)*(0=COUNTIFS(Q67:X67,$J$2:$J$861)),0),0)),"")</f>
        <v/>
      </c>
      <c r="Z67" s="112">
        <f>IFERROR(INDEX($J$2:$J$861,MATCH(1,INDEX(($P67=$F$2:$F$861)*(0=COUNTIFS(Q67:Y67,$J$2:$J$861)),0),0)),"")</f>
        <v/>
      </c>
      <c r="AA67" s="112">
        <f>IFERROR(INDEX($J$2:$J$861,MATCH(1,INDEX(($P67=$F$2:$F$861)*(0=COUNTIFS(Q67:Z67,$J$2:$J$861)),0),0)),"")</f>
        <v/>
      </c>
      <c r="AB67" s="112">
        <f>IFERROR(INDEX($J$2:$J$861,MATCH(1,INDEX(($P67=$F$2:$F$861)*(0=COUNTIFS(Q67:AA67,$J$2:$J$861)),0),0)),"")</f>
        <v/>
      </c>
      <c r="AC67" s="112">
        <f>IFERROR(INDEX($J$2:$J$861,MATCH(1,INDEX(($P67=$F$2:$F$861)*(0=COUNTIFS(Q67:AB67,$J$2:$J$861)),0),0)),"")</f>
        <v/>
      </c>
      <c r="AD67">
        <f>Q67&amp;"-"&amp;R67&amp;"-"&amp;S67&amp;"-"&amp;T67&amp;"-"&amp;U67&amp;"-"&amp;V67&amp;"-"&amp;W67&amp;"-"&amp;X67&amp;"-"&amp;Y67&amp;"-"&amp;Z67&amp;"-"&amp;AA67&amp;"-"&amp;AB67&amp;"-"&amp;AC67</f>
        <v/>
      </c>
      <c r="AF67" s="19">
        <f>IFERROR(INDEX($I$2:$I$861,MATCH(1,INDEX(($P67=$F$2:$F$861)*(0=COUNTIFS($AF$2:$AF$2,$I$2:$I$861)),0),0)),"")</f>
        <v/>
      </c>
      <c r="AG67" s="19">
        <f>IFERROR(INDEX($I$2:$I$9873,MATCH(1,INDEX(($P67=$F$2:$F$9873)*(0=COUNTIFS(AF67,$I$2:$I$9873)),0),0)),"")</f>
        <v/>
      </c>
      <c r="AH67" s="19">
        <f>IFERROR(INDEX($I$2:$I$9873,MATCH(1,INDEX(($P67=$F$2:$F$9873)*(0=COUNTIFS(AF67:AG67,$I$2:$I$9873)),0),0)),"")</f>
        <v/>
      </c>
      <c r="AI67" s="19">
        <f>IFERROR(INDEX($I$2:$I$9873,MATCH(1,INDEX(($P67=$F$2:$F$9873)*(0=COUNTIFS(AF67:AH67,$I$2:$I$9873)),0),0)),"")</f>
        <v/>
      </c>
      <c r="AJ67" s="19">
        <f>IFERROR(INDEX($I$2:$I$9873,MATCH(1,INDEX(($P67=$F$2:$F$9873)*(0=COUNTIFS(AF67:AI67,$I$2:$I$9873)),0),0)),"")</f>
        <v/>
      </c>
      <c r="AK67" s="19">
        <f>IFERROR(INDEX($I$2:$I$9873,MATCH(1,INDEX(($P67=$F$2:$F$9873)*(0=COUNTIFS(AF67:AJ67,$I$2:$I$9873)),0),0)),"")</f>
        <v/>
      </c>
      <c r="AL67" s="19">
        <f>IFERROR(INDEX($I$2:$I$9873,MATCH(1,INDEX(($P67=$F$2:$F$9873)*(0=COUNTIFS(AF67:AK67,$I$2:$I$9873)),0),0)),"")</f>
        <v/>
      </c>
      <c r="AM67" s="19">
        <f>IFERROR(INDEX($I$2:$I$9873,MATCH(1,INDEX(($P67=$F$2:$F$9873)*(0=COUNTIFS(AF67:AL67,$I$2:$I$9873)),0),0)),"")</f>
        <v/>
      </c>
      <c r="AN67" s="19">
        <f>IFERROR(INDEX($I$2:$I$9873,MATCH(1,INDEX(($P67=$F$2:$F$9873)*(0=COUNTIFS(AF67:AM67,$I$2:$I$9873)),0),0)),"")</f>
        <v/>
      </c>
      <c r="AO67" s="19">
        <f>IFERROR(INDEX($I$2:$I$9873,MATCH(1,INDEX(($P67=$F$2:$F$9873)*(0=COUNTIFS(AF67:AN67,$I$2:$I$9873)),0),0)),"")</f>
        <v/>
      </c>
      <c r="AP67" s="19">
        <f>IFERROR(INDEX($I$2:$I$9873,MATCH(1,INDEX(($P67=$F$2:$F$9873)*(0=COUNTIFS(AF67:AO67,$I$2:$I$9873)),0),0)),"")</f>
        <v/>
      </c>
      <c r="AQ67" s="19">
        <f>IFERROR(INDEX($I$2:$I$9873,MATCH(1,INDEX(($P67=$F$2:$F$9873)*(0=COUNTIFS(AF67:AP67,$I$2:$I$9873)),0),0)),"")</f>
        <v/>
      </c>
      <c r="AR67" s="19">
        <f>IFERROR(INDEX($I$2:$I$9873,MATCH(1,INDEX(($P67=$F$2:$F$9873)*(0=COUNTIFS(AF67:AQ67,$I$2:$I$9873)),0),0)),"")</f>
        <v/>
      </c>
      <c r="AS67" s="19">
        <f>IFERROR(VLOOKUP(AF67,[2]CUS030!$A$5:$E$10000,5,0),"")</f>
        <v/>
      </c>
      <c r="AT67" s="19">
        <f>IFERROR(VLOOKUP(AG67,[2]CUS030!$A$5:$E$10000,5,0),"")</f>
        <v/>
      </c>
      <c r="AU67" s="19">
        <f>IFERROR(VLOOKUP(AH67,[2]CUS030!$A$5:$E$10000,5,0),"")</f>
        <v/>
      </c>
      <c r="AV67" s="19">
        <f>IFERROR(VLOOKUP(AI67,[2]CUS030!$A$5:$E$10000,5,0),"")</f>
        <v/>
      </c>
      <c r="AW67" s="19">
        <f>IFERROR(VLOOKUP(AJ67,[2]CUS030!$A$5:$E$10000,5,0),"")</f>
        <v/>
      </c>
      <c r="AX67" s="19">
        <f>IFERROR(VLOOKUP(AK67,[2]CUS030!$A$5:$E$10000,5,0),"")</f>
        <v/>
      </c>
      <c r="AY67" s="19">
        <f>IFERROR(VLOOKUP(AL67,[2]CUS030!$A$5:$E$10000,5,0),"")</f>
        <v/>
      </c>
      <c r="AZ67" s="19">
        <f>IFERROR(VLOOKUP(AM67,[2]CUS030!$A$5:$E$10000,5,0),"")</f>
        <v/>
      </c>
      <c r="BA67" s="19">
        <f>IFERROR(VLOOKUP(AN67,[2]CUS030!$A$5:$E$10000,5,0),"")</f>
        <v/>
      </c>
      <c r="BB67" s="19">
        <f>IFERROR(VLOOKUP(AO67,[2]CUS030!$A$5:$E$10000,5,0),"")</f>
        <v/>
      </c>
      <c r="BC67" s="19">
        <f>IFERROR(VLOOKUP(AP67,[2]CUS030!$A$5:$E$10000,5,0),"")</f>
        <v/>
      </c>
      <c r="BD67" s="19">
        <f>IFERROR(VLOOKUP(AQ67,[2]CUS030!$A$5:$E$10000,5,0),"")</f>
        <v/>
      </c>
      <c r="BE67" s="19">
        <f>IFERROR(VLOOKUP(AR67,[2]CUS030!$A$5:$E$10000,5,0),"")</f>
        <v/>
      </c>
    </row>
    <row r="68">
      <c r="F68" s="108">
        <f>[1]!Table1[[#This Row],[Production]]</f>
        <v/>
      </c>
      <c r="G68">
        <f>MID(F68,LEN(F68)-6,4)</f>
        <v/>
      </c>
      <c r="H68">
        <f>AS68&amp;"|"&amp;AT68&amp;"|"&amp;AU68&amp;"|"&amp;AV68&amp;"|"&amp;AW68&amp;"|"&amp;AX68&amp;"|"&amp;AY68&amp;"|"&amp;AZ68&amp;"|"&amp;BA68&amp;"|"&amp;BB68&amp;"|"&amp;BC68&amp;"|"&amp;BD68&amp;"|"&amp;BE68</f>
        <v/>
      </c>
      <c r="I68" s="108">
        <f>[1]!Table1[[#This Row],[Stock]]</f>
        <v/>
      </c>
      <c r="J68">
        <f>MID(LEFT(I68,LEN(I68)-3),FIND("0|0.000",LEFT(I68,LEN(I68)-3),1)+7,6)</f>
        <v/>
      </c>
      <c r="K68" s="19" t="n"/>
      <c r="L68" s="19" t="n"/>
      <c r="M68" s="19" t="n"/>
      <c r="N68" s="19" t="n"/>
      <c r="O68" s="19" t="n"/>
      <c r="P68" s="20">
        <f>End_Cal!E68</f>
        <v/>
      </c>
      <c r="Q68" s="112">
        <f>IFERROR(INDEX($J$2:$J$9873,MATCH(1,INDEX(($P68=$F$2:$F$9873)*(0=COUNTIFS($Q$2:$Q$2,$J$2:$J$9873)),0),0)),"")</f>
        <v/>
      </c>
      <c r="R68" s="112">
        <f>IFERROR(INDEX($J$2:$J$9873,MATCH(1,INDEX(($P68=$F$2:$F$9873)*(0=COUNTIFS(Q68,$J$2:$J$9873)),0),0)),"")</f>
        <v/>
      </c>
      <c r="S68" s="112">
        <f>IFERROR(INDEX($J$2:$J$9873,MATCH(1,INDEX(($P68=$F$2:$F$9873)*(0=COUNTIFS(Q68:R68,$J$2:$J$9873)),0),0)),"")</f>
        <v/>
      </c>
      <c r="T68" s="112">
        <f>IFERROR(INDEX($J$2:$J$9873,MATCH(1,INDEX(($P68=$F$2:$F$9873)*(0=COUNTIFS(Q68:S68,$J$2:$J$9873)),0),0)),"")</f>
        <v/>
      </c>
      <c r="U68" s="112">
        <f>IFERROR(INDEX($J$2:$J$9873,MATCH(1,INDEX(($P68=$F$2:$F$9873)*(0=COUNTIFS(Q68:T68,$J$2:$J$9873)),0),0)),"")</f>
        <v/>
      </c>
      <c r="V68" s="112">
        <f>IFERROR(INDEX($J$2:$J$9873,MATCH(1,INDEX(($P68=$F$2:$F$9873)*(0=COUNTIFS(Q68:U68,$J$2:$J$9873)),0),0)),"")</f>
        <v/>
      </c>
      <c r="W68" s="112">
        <f>IFERROR(INDEX($J$2:$J$9873,MATCH(1,INDEX(($P68=$F$2:$F$9873)*(0=COUNTIFS(Q68:V68,$J$2:$J$861)),0),0)),"")</f>
        <v/>
      </c>
      <c r="X68" s="112">
        <f>IFERROR(INDEX($J$2:$J$9873,MATCH(1,INDEX(($P68=$F$2:$F$9873)*(0=COUNTIFS(Q68:W68,$J$2:$J$9873)),0),0)),"")</f>
        <v/>
      </c>
      <c r="Y68" s="112">
        <f>IFERROR(INDEX($J$2:$J$861,MATCH(1,INDEX(($P68=$F$2:$F$861)*(0=COUNTIFS(Q68:X68,$J$2:$J$861)),0),0)),"")</f>
        <v/>
      </c>
      <c r="Z68" s="112">
        <f>IFERROR(INDEX($J$2:$J$861,MATCH(1,INDEX(($P68=$F$2:$F$861)*(0=COUNTIFS(Q68:Y68,$J$2:$J$861)),0),0)),"")</f>
        <v/>
      </c>
      <c r="AA68" s="112">
        <f>IFERROR(INDEX($J$2:$J$861,MATCH(1,INDEX(($P68=$F$2:$F$861)*(0=COUNTIFS(Q68:Z68,$J$2:$J$861)),0),0)),"")</f>
        <v/>
      </c>
      <c r="AB68" s="112">
        <f>IFERROR(INDEX($J$2:$J$861,MATCH(1,INDEX(($P68=$F$2:$F$861)*(0=COUNTIFS(Q68:AA68,$J$2:$J$861)),0),0)),"")</f>
        <v/>
      </c>
      <c r="AC68" s="112">
        <f>IFERROR(INDEX($J$2:$J$861,MATCH(1,INDEX(($P68=$F$2:$F$861)*(0=COUNTIFS(Q68:AB68,$J$2:$J$861)),0),0)),"")</f>
        <v/>
      </c>
      <c r="AD68">
        <f>Q68&amp;"-"&amp;R68&amp;"-"&amp;S68&amp;"-"&amp;T68&amp;"-"&amp;U68&amp;"-"&amp;V68&amp;"-"&amp;W68&amp;"-"&amp;X68&amp;"-"&amp;Y68&amp;"-"&amp;Z68&amp;"-"&amp;AA68&amp;"-"&amp;AB68&amp;"-"&amp;AC68</f>
        <v/>
      </c>
      <c r="AF68" s="19">
        <f>IFERROR(INDEX($I$2:$I$861,MATCH(1,INDEX(($P68=$F$2:$F$861)*(0=COUNTIFS($AF$2:$AF$2,$I$2:$I$861)),0),0)),"")</f>
        <v/>
      </c>
      <c r="AG68" s="19">
        <f>IFERROR(INDEX($I$2:$I$9873,MATCH(1,INDEX(($P68=$F$2:$F$9873)*(0=COUNTIFS(AF68,$I$2:$I$9873)),0),0)),"")</f>
        <v/>
      </c>
      <c r="AH68" s="19">
        <f>IFERROR(INDEX($I$2:$I$9873,MATCH(1,INDEX(($P68=$F$2:$F$9873)*(0=COUNTIFS(AF68:AG68,$I$2:$I$9873)),0),0)),"")</f>
        <v/>
      </c>
      <c r="AI68" s="19">
        <f>IFERROR(INDEX($I$2:$I$9873,MATCH(1,INDEX(($P68=$F$2:$F$9873)*(0=COUNTIFS(AF68:AH68,$I$2:$I$9873)),0),0)),"")</f>
        <v/>
      </c>
      <c r="AJ68" s="19">
        <f>IFERROR(INDEX($I$2:$I$9873,MATCH(1,INDEX(($P68=$F$2:$F$9873)*(0=COUNTIFS(AF68:AI68,$I$2:$I$9873)),0),0)),"")</f>
        <v/>
      </c>
      <c r="AK68" s="19">
        <f>IFERROR(INDEX($I$2:$I$9873,MATCH(1,INDEX(($P68=$F$2:$F$9873)*(0=COUNTIFS(AF68:AJ68,$I$2:$I$9873)),0),0)),"")</f>
        <v/>
      </c>
      <c r="AL68" s="19">
        <f>IFERROR(INDEX($I$2:$I$9873,MATCH(1,INDEX(($P68=$F$2:$F$9873)*(0=COUNTIFS(AF68:AK68,$I$2:$I$9873)),0),0)),"")</f>
        <v/>
      </c>
      <c r="AM68" s="19">
        <f>IFERROR(INDEX($I$2:$I$9873,MATCH(1,INDEX(($P68=$F$2:$F$9873)*(0=COUNTIFS(AF68:AL68,$I$2:$I$9873)),0),0)),"")</f>
        <v/>
      </c>
      <c r="AN68" s="19">
        <f>IFERROR(INDEX($I$2:$I$9873,MATCH(1,INDEX(($P68=$F$2:$F$9873)*(0=COUNTIFS(AF68:AM68,$I$2:$I$9873)),0),0)),"")</f>
        <v/>
      </c>
      <c r="AO68" s="19">
        <f>IFERROR(INDEX($I$2:$I$9873,MATCH(1,INDEX(($P68=$F$2:$F$9873)*(0=COUNTIFS(AF68:AN68,$I$2:$I$9873)),0),0)),"")</f>
        <v/>
      </c>
      <c r="AP68" s="19">
        <f>IFERROR(INDEX($I$2:$I$9873,MATCH(1,INDEX(($P68=$F$2:$F$9873)*(0=COUNTIFS(AF68:AO68,$I$2:$I$9873)),0),0)),"")</f>
        <v/>
      </c>
      <c r="AQ68" s="19">
        <f>IFERROR(INDEX($I$2:$I$9873,MATCH(1,INDEX(($P68=$F$2:$F$9873)*(0=COUNTIFS(AF68:AP68,$I$2:$I$9873)),0),0)),"")</f>
        <v/>
      </c>
      <c r="AR68" s="19">
        <f>IFERROR(INDEX($I$2:$I$9873,MATCH(1,INDEX(($P68=$F$2:$F$9873)*(0=COUNTIFS(AF68:AQ68,$I$2:$I$9873)),0),0)),"")</f>
        <v/>
      </c>
      <c r="AS68" s="19">
        <f>IFERROR(VLOOKUP(AF68,[2]CUS030!$A$5:$E$10000,5,0),"")</f>
        <v/>
      </c>
      <c r="AT68" s="19">
        <f>IFERROR(VLOOKUP(AG68,[2]CUS030!$A$5:$E$10000,5,0),"")</f>
        <v/>
      </c>
      <c r="AU68" s="19">
        <f>IFERROR(VLOOKUP(AH68,[2]CUS030!$A$5:$E$10000,5,0),"")</f>
        <v/>
      </c>
      <c r="AV68" s="19">
        <f>IFERROR(VLOOKUP(AI68,[2]CUS030!$A$5:$E$10000,5,0),"")</f>
        <v/>
      </c>
      <c r="AW68" s="19">
        <f>IFERROR(VLOOKUP(AJ68,[2]CUS030!$A$5:$E$10000,5,0),"")</f>
        <v/>
      </c>
      <c r="AX68" s="19">
        <f>IFERROR(VLOOKUP(AK68,[2]CUS030!$A$5:$E$10000,5,0),"")</f>
        <v/>
      </c>
      <c r="AY68" s="19">
        <f>IFERROR(VLOOKUP(AL68,[2]CUS030!$A$5:$E$10000,5,0),"")</f>
        <v/>
      </c>
      <c r="AZ68" s="19">
        <f>IFERROR(VLOOKUP(AM68,[2]CUS030!$A$5:$E$10000,5,0),"")</f>
        <v/>
      </c>
      <c r="BA68" s="19">
        <f>IFERROR(VLOOKUP(AN68,[2]CUS030!$A$5:$E$10000,5,0),"")</f>
        <v/>
      </c>
      <c r="BB68" s="19">
        <f>IFERROR(VLOOKUP(AO68,[2]CUS030!$A$5:$E$10000,5,0),"")</f>
        <v/>
      </c>
      <c r="BC68" s="19">
        <f>IFERROR(VLOOKUP(AP68,[2]CUS030!$A$5:$E$10000,5,0),"")</f>
        <v/>
      </c>
      <c r="BD68" s="19">
        <f>IFERROR(VLOOKUP(AQ68,[2]CUS030!$A$5:$E$10000,5,0),"")</f>
        <v/>
      </c>
      <c r="BE68" s="19">
        <f>IFERROR(VLOOKUP(AR68,[2]CUS030!$A$5:$E$10000,5,0),"")</f>
        <v/>
      </c>
    </row>
    <row r="69">
      <c r="F69" s="108">
        <f>[1]!Table1[[#This Row],[Production]]</f>
        <v/>
      </c>
      <c r="G69">
        <f>MID(F69,LEN(F69)-6,4)</f>
        <v/>
      </c>
      <c r="H69">
        <f>AS69&amp;"|"&amp;AT69&amp;"|"&amp;AU69&amp;"|"&amp;AV69&amp;"|"&amp;AW69&amp;"|"&amp;AX69&amp;"|"&amp;AY69&amp;"|"&amp;AZ69&amp;"|"&amp;BA69&amp;"|"&amp;BB69&amp;"|"&amp;BC69&amp;"|"&amp;BD69&amp;"|"&amp;BE69</f>
        <v/>
      </c>
      <c r="I69" s="108">
        <f>[1]!Table1[[#This Row],[Stock]]</f>
        <v/>
      </c>
      <c r="J69">
        <f>MID(LEFT(I69,LEN(I69)-3),FIND("0|0.000",LEFT(I69,LEN(I69)-3),1)+7,6)</f>
        <v/>
      </c>
      <c r="K69" s="19" t="n"/>
      <c r="L69" s="19" t="n"/>
      <c r="M69" s="19" t="n"/>
      <c r="N69" s="19" t="n"/>
      <c r="O69" s="19" t="n"/>
      <c r="P69" s="20">
        <f>End_Cal!E69</f>
        <v/>
      </c>
      <c r="Q69" s="112">
        <f>IFERROR(INDEX($J$2:$J$9873,MATCH(1,INDEX(($P69=$F$2:$F$9873)*(0=COUNTIFS($Q$2:$Q$2,$J$2:$J$9873)),0),0)),"")</f>
        <v/>
      </c>
      <c r="R69" s="112">
        <f>IFERROR(INDEX($J$2:$J$9873,MATCH(1,INDEX(($P69=$F$2:$F$9873)*(0=COUNTIFS(Q69,$J$2:$J$9873)),0),0)),"")</f>
        <v/>
      </c>
      <c r="S69" s="112">
        <f>IFERROR(INDEX($J$2:$J$9873,MATCH(1,INDEX(($P69=$F$2:$F$9873)*(0=COUNTIFS(Q69:R69,$J$2:$J$9873)),0),0)),"")</f>
        <v/>
      </c>
      <c r="T69" s="112">
        <f>IFERROR(INDEX($J$2:$J$9873,MATCH(1,INDEX(($P69=$F$2:$F$9873)*(0=COUNTIFS(Q69:S69,$J$2:$J$9873)),0),0)),"")</f>
        <v/>
      </c>
      <c r="U69" s="112">
        <f>IFERROR(INDEX($J$2:$J$9873,MATCH(1,INDEX(($P69=$F$2:$F$9873)*(0=COUNTIFS(Q69:T69,$J$2:$J$9873)),0),0)),"")</f>
        <v/>
      </c>
      <c r="V69" s="112">
        <f>IFERROR(INDEX($J$2:$J$9873,MATCH(1,INDEX(($P69=$F$2:$F$9873)*(0=COUNTIFS(Q69:U69,$J$2:$J$9873)),0),0)),"")</f>
        <v/>
      </c>
      <c r="W69" s="112">
        <f>IFERROR(INDEX($J$2:$J$9873,MATCH(1,INDEX(($P69=$F$2:$F$9873)*(0=COUNTIFS(Q69:V69,$J$2:$J$861)),0),0)),"")</f>
        <v/>
      </c>
      <c r="X69" s="112">
        <f>IFERROR(INDEX($J$2:$J$9873,MATCH(1,INDEX(($P69=$F$2:$F$9873)*(0=COUNTIFS(Q69:W69,$J$2:$J$9873)),0),0)),"")</f>
        <v/>
      </c>
      <c r="Y69" s="112">
        <f>IFERROR(INDEX($J$2:$J$861,MATCH(1,INDEX(($P69=$F$2:$F$861)*(0=COUNTIFS(Q69:X69,$J$2:$J$861)),0),0)),"")</f>
        <v/>
      </c>
      <c r="Z69" s="112">
        <f>IFERROR(INDEX($J$2:$J$861,MATCH(1,INDEX(($P69=$F$2:$F$861)*(0=COUNTIFS(Q69:Y69,$J$2:$J$861)),0),0)),"")</f>
        <v/>
      </c>
      <c r="AA69" s="112">
        <f>IFERROR(INDEX($J$2:$J$861,MATCH(1,INDEX(($P69=$F$2:$F$861)*(0=COUNTIFS(Q69:Z69,$J$2:$J$861)),0),0)),"")</f>
        <v/>
      </c>
      <c r="AB69" s="112">
        <f>IFERROR(INDEX($J$2:$J$861,MATCH(1,INDEX(($P69=$F$2:$F$861)*(0=COUNTIFS(Q69:AA69,$J$2:$J$861)),0),0)),"")</f>
        <v/>
      </c>
      <c r="AC69" s="112">
        <f>IFERROR(INDEX($J$2:$J$861,MATCH(1,INDEX(($P69=$F$2:$F$861)*(0=COUNTIFS(Q69:AB69,$J$2:$J$861)),0),0)),"")</f>
        <v/>
      </c>
      <c r="AD69">
        <f>Q69&amp;"-"&amp;R69&amp;"-"&amp;S69&amp;"-"&amp;T69&amp;"-"&amp;U69&amp;"-"&amp;V69&amp;"-"&amp;W69&amp;"-"&amp;X69&amp;"-"&amp;Y69&amp;"-"&amp;Z69&amp;"-"&amp;AA69&amp;"-"&amp;AB69&amp;"-"&amp;AC69</f>
        <v/>
      </c>
      <c r="AF69" s="19">
        <f>IFERROR(INDEX($I$2:$I$861,MATCH(1,INDEX(($P69=$F$2:$F$861)*(0=COUNTIFS($AF$2:$AF$2,$I$2:$I$861)),0),0)),"")</f>
        <v/>
      </c>
      <c r="AG69" s="19">
        <f>IFERROR(INDEX($I$2:$I$9873,MATCH(1,INDEX(($P69=$F$2:$F$9873)*(0=COUNTIFS(AF69,$I$2:$I$9873)),0),0)),"")</f>
        <v/>
      </c>
      <c r="AH69" s="19">
        <f>IFERROR(INDEX($I$2:$I$9873,MATCH(1,INDEX(($P69=$F$2:$F$9873)*(0=COUNTIFS(AF69:AG69,$I$2:$I$9873)),0),0)),"")</f>
        <v/>
      </c>
      <c r="AI69" s="19">
        <f>IFERROR(INDEX($I$2:$I$9873,MATCH(1,INDEX(($P69=$F$2:$F$9873)*(0=COUNTIFS(AF69:AH69,$I$2:$I$9873)),0),0)),"")</f>
        <v/>
      </c>
      <c r="AJ69" s="19">
        <f>IFERROR(INDEX($I$2:$I$9873,MATCH(1,INDEX(($P69=$F$2:$F$9873)*(0=COUNTIFS(AF69:AI69,$I$2:$I$9873)),0),0)),"")</f>
        <v/>
      </c>
      <c r="AK69" s="19">
        <f>IFERROR(INDEX($I$2:$I$9873,MATCH(1,INDEX(($P69=$F$2:$F$9873)*(0=COUNTIFS(AF69:AJ69,$I$2:$I$9873)),0),0)),"")</f>
        <v/>
      </c>
      <c r="AL69" s="19">
        <f>IFERROR(INDEX($I$2:$I$9873,MATCH(1,INDEX(($P69=$F$2:$F$9873)*(0=COUNTIFS(AF69:AK69,$I$2:$I$9873)),0),0)),"")</f>
        <v/>
      </c>
      <c r="AM69" s="19">
        <f>IFERROR(INDEX($I$2:$I$9873,MATCH(1,INDEX(($P69=$F$2:$F$9873)*(0=COUNTIFS(AF69:AL69,$I$2:$I$9873)),0),0)),"")</f>
        <v/>
      </c>
      <c r="AN69" s="19">
        <f>IFERROR(INDEX($I$2:$I$9873,MATCH(1,INDEX(($P69=$F$2:$F$9873)*(0=COUNTIFS(AF69:AM69,$I$2:$I$9873)),0),0)),"")</f>
        <v/>
      </c>
      <c r="AO69" s="19">
        <f>IFERROR(INDEX($I$2:$I$9873,MATCH(1,INDEX(($P69=$F$2:$F$9873)*(0=COUNTIFS(AF69:AN69,$I$2:$I$9873)),0),0)),"")</f>
        <v/>
      </c>
      <c r="AP69" s="19">
        <f>IFERROR(INDEX($I$2:$I$9873,MATCH(1,INDEX(($P69=$F$2:$F$9873)*(0=COUNTIFS(AF69:AO69,$I$2:$I$9873)),0),0)),"")</f>
        <v/>
      </c>
      <c r="AQ69" s="19">
        <f>IFERROR(INDEX($I$2:$I$9873,MATCH(1,INDEX(($P69=$F$2:$F$9873)*(0=COUNTIFS(AF69:AP69,$I$2:$I$9873)),0),0)),"")</f>
        <v/>
      </c>
      <c r="AR69" s="19">
        <f>IFERROR(INDEX($I$2:$I$9873,MATCH(1,INDEX(($P69=$F$2:$F$9873)*(0=COUNTIFS(AF69:AQ69,$I$2:$I$9873)),0),0)),"")</f>
        <v/>
      </c>
      <c r="AS69" s="19">
        <f>IFERROR(VLOOKUP(AF69,[2]CUS030!$A$5:$E$10000,5,0),"")</f>
        <v/>
      </c>
      <c r="AT69" s="19">
        <f>IFERROR(VLOOKUP(AG69,[2]CUS030!$A$5:$E$10000,5,0),"")</f>
        <v/>
      </c>
      <c r="AU69" s="19">
        <f>IFERROR(VLOOKUP(AH69,[2]CUS030!$A$5:$E$10000,5,0),"")</f>
        <v/>
      </c>
      <c r="AV69" s="19">
        <f>IFERROR(VLOOKUP(AI69,[2]CUS030!$A$5:$E$10000,5,0),"")</f>
        <v/>
      </c>
      <c r="AW69" s="19">
        <f>IFERROR(VLOOKUP(AJ69,[2]CUS030!$A$5:$E$10000,5,0),"")</f>
        <v/>
      </c>
      <c r="AX69" s="19">
        <f>IFERROR(VLOOKUP(AK69,[2]CUS030!$A$5:$E$10000,5,0),"")</f>
        <v/>
      </c>
      <c r="AY69" s="19">
        <f>IFERROR(VLOOKUP(AL69,[2]CUS030!$A$5:$E$10000,5,0),"")</f>
        <v/>
      </c>
      <c r="AZ69" s="19">
        <f>IFERROR(VLOOKUP(AM69,[2]CUS030!$A$5:$E$10000,5,0),"")</f>
        <v/>
      </c>
      <c r="BA69" s="19">
        <f>IFERROR(VLOOKUP(AN69,[2]CUS030!$A$5:$E$10000,5,0),"")</f>
        <v/>
      </c>
      <c r="BB69" s="19">
        <f>IFERROR(VLOOKUP(AO69,[2]CUS030!$A$5:$E$10000,5,0),"")</f>
        <v/>
      </c>
      <c r="BC69" s="19">
        <f>IFERROR(VLOOKUP(AP69,[2]CUS030!$A$5:$E$10000,5,0),"")</f>
        <v/>
      </c>
      <c r="BD69" s="19">
        <f>IFERROR(VLOOKUP(AQ69,[2]CUS030!$A$5:$E$10000,5,0),"")</f>
        <v/>
      </c>
      <c r="BE69" s="19">
        <f>IFERROR(VLOOKUP(AR69,[2]CUS030!$A$5:$E$10000,5,0),"")</f>
        <v/>
      </c>
    </row>
    <row r="70">
      <c r="F70" s="108">
        <f>[1]!Table1[[#This Row],[Production]]</f>
        <v/>
      </c>
      <c r="G70">
        <f>MID(F70,LEN(F70)-6,4)</f>
        <v/>
      </c>
      <c r="H70">
        <f>AS70&amp;"|"&amp;AT70&amp;"|"&amp;AU70&amp;"|"&amp;AV70&amp;"|"&amp;AW70&amp;"|"&amp;AX70&amp;"|"&amp;AY70&amp;"|"&amp;AZ70&amp;"|"&amp;BA70&amp;"|"&amp;BB70&amp;"|"&amp;BC70&amp;"|"&amp;BD70&amp;"|"&amp;BE70</f>
        <v/>
      </c>
      <c r="I70" s="108">
        <f>[1]!Table1[[#This Row],[Stock]]</f>
        <v/>
      </c>
      <c r="J70">
        <f>MID(LEFT(I70,LEN(I70)-3),FIND("0|0.000",LEFT(I70,LEN(I70)-3),1)+7,6)</f>
        <v/>
      </c>
      <c r="K70" s="19" t="n"/>
      <c r="L70" s="19" t="n"/>
      <c r="M70" s="19" t="n"/>
      <c r="N70" s="19" t="n"/>
      <c r="O70" s="19" t="n"/>
      <c r="P70" s="20">
        <f>End_Cal!E70</f>
        <v/>
      </c>
      <c r="Q70" s="112">
        <f>IFERROR(INDEX($J$2:$J$9873,MATCH(1,INDEX(($P70=$F$2:$F$9873)*(0=COUNTIFS($Q$2:$Q$2,$J$2:$J$9873)),0),0)),"")</f>
        <v/>
      </c>
      <c r="R70" s="112">
        <f>IFERROR(INDEX($J$2:$J$9873,MATCH(1,INDEX(($P70=$F$2:$F$9873)*(0=COUNTIFS(Q70,$J$2:$J$9873)),0),0)),"")</f>
        <v/>
      </c>
      <c r="S70" s="112">
        <f>IFERROR(INDEX($J$2:$J$9873,MATCH(1,INDEX(($P70=$F$2:$F$9873)*(0=COUNTIFS(Q70:R70,$J$2:$J$9873)),0),0)),"")</f>
        <v/>
      </c>
      <c r="T70" s="112">
        <f>IFERROR(INDEX($J$2:$J$9873,MATCH(1,INDEX(($P70=$F$2:$F$9873)*(0=COUNTIFS(Q70:S70,$J$2:$J$9873)),0),0)),"")</f>
        <v/>
      </c>
      <c r="U70" s="112">
        <f>IFERROR(INDEX($J$2:$J$9873,MATCH(1,INDEX(($P70=$F$2:$F$9873)*(0=COUNTIFS(Q70:T70,$J$2:$J$9873)),0),0)),"")</f>
        <v/>
      </c>
      <c r="V70" s="112">
        <f>IFERROR(INDEX($J$2:$J$9873,MATCH(1,INDEX(($P70=$F$2:$F$9873)*(0=COUNTIFS(Q70:U70,$J$2:$J$9873)),0),0)),"")</f>
        <v/>
      </c>
      <c r="W70" s="112">
        <f>IFERROR(INDEX($J$2:$J$9873,MATCH(1,INDEX(($P70=$F$2:$F$9873)*(0=COUNTIFS(Q70:V70,$J$2:$J$861)),0),0)),"")</f>
        <v/>
      </c>
      <c r="X70" s="112">
        <f>IFERROR(INDEX($J$2:$J$9873,MATCH(1,INDEX(($P70=$F$2:$F$9873)*(0=COUNTIFS(Q70:W70,$J$2:$J$9873)),0),0)),"")</f>
        <v/>
      </c>
      <c r="Y70" s="112">
        <f>IFERROR(INDEX($J$2:$J$861,MATCH(1,INDEX(($P70=$F$2:$F$861)*(0=COUNTIFS(Q70:X70,$J$2:$J$861)),0),0)),"")</f>
        <v/>
      </c>
      <c r="Z70" s="112">
        <f>IFERROR(INDEX($J$2:$J$861,MATCH(1,INDEX(($P70=$F$2:$F$861)*(0=COUNTIFS(Q70:Y70,$J$2:$J$861)),0),0)),"")</f>
        <v/>
      </c>
      <c r="AA70" s="112">
        <f>IFERROR(INDEX($J$2:$J$861,MATCH(1,INDEX(($P70=$F$2:$F$861)*(0=COUNTIFS(Q70:Z70,$J$2:$J$861)),0),0)),"")</f>
        <v/>
      </c>
      <c r="AB70" s="112">
        <f>IFERROR(INDEX($J$2:$J$861,MATCH(1,INDEX(($P70=$F$2:$F$861)*(0=COUNTIFS(Q70:AA70,$J$2:$J$861)),0),0)),"")</f>
        <v/>
      </c>
      <c r="AC70" s="112">
        <f>IFERROR(INDEX($J$2:$J$861,MATCH(1,INDEX(($P70=$F$2:$F$861)*(0=COUNTIFS(Q70:AB70,$J$2:$J$861)),0),0)),"")</f>
        <v/>
      </c>
      <c r="AD70">
        <f>Q70&amp;"-"&amp;R70&amp;"-"&amp;S70&amp;"-"&amp;T70&amp;"-"&amp;U70&amp;"-"&amp;V70&amp;"-"&amp;W70&amp;"-"&amp;X70&amp;"-"&amp;Y70&amp;"-"&amp;Z70&amp;"-"&amp;AA70&amp;"-"&amp;AB70&amp;"-"&amp;AC70</f>
        <v/>
      </c>
      <c r="AF70" s="19">
        <f>IFERROR(INDEX($I$2:$I$861,MATCH(1,INDEX(($P70=$F$2:$F$861)*(0=COUNTIFS($AF$2:$AF$2,$I$2:$I$861)),0),0)),"")</f>
        <v/>
      </c>
      <c r="AG70" s="19">
        <f>IFERROR(INDEX($I$2:$I$9873,MATCH(1,INDEX(($P70=$F$2:$F$9873)*(0=COUNTIFS(AF70,$I$2:$I$9873)),0),0)),"")</f>
        <v/>
      </c>
      <c r="AH70" s="19">
        <f>IFERROR(INDEX($I$2:$I$9873,MATCH(1,INDEX(($P70=$F$2:$F$9873)*(0=COUNTIFS(AF70:AG70,$I$2:$I$9873)),0),0)),"")</f>
        <v/>
      </c>
      <c r="AI70" s="19">
        <f>IFERROR(INDEX($I$2:$I$9873,MATCH(1,INDEX(($P70=$F$2:$F$9873)*(0=COUNTIFS(AF70:AH70,$I$2:$I$9873)),0),0)),"")</f>
        <v/>
      </c>
      <c r="AJ70" s="19">
        <f>IFERROR(INDEX($I$2:$I$9873,MATCH(1,INDEX(($P70=$F$2:$F$9873)*(0=COUNTIFS(AF70:AI70,$I$2:$I$9873)),0),0)),"")</f>
        <v/>
      </c>
      <c r="AK70" s="19">
        <f>IFERROR(INDEX($I$2:$I$9873,MATCH(1,INDEX(($P70=$F$2:$F$9873)*(0=COUNTIFS(AF70:AJ70,$I$2:$I$9873)),0),0)),"")</f>
        <v/>
      </c>
      <c r="AL70" s="19">
        <f>IFERROR(INDEX($I$2:$I$9873,MATCH(1,INDEX(($P70=$F$2:$F$9873)*(0=COUNTIFS(AF70:AK70,$I$2:$I$9873)),0),0)),"")</f>
        <v/>
      </c>
      <c r="AM70" s="19">
        <f>IFERROR(INDEX($I$2:$I$9873,MATCH(1,INDEX(($P70=$F$2:$F$9873)*(0=COUNTIFS(AF70:AL70,$I$2:$I$9873)),0),0)),"")</f>
        <v/>
      </c>
      <c r="AN70" s="19">
        <f>IFERROR(INDEX($I$2:$I$9873,MATCH(1,INDEX(($P70=$F$2:$F$9873)*(0=COUNTIFS(AF70:AM70,$I$2:$I$9873)),0),0)),"")</f>
        <v/>
      </c>
      <c r="AO70" s="19">
        <f>IFERROR(INDEX($I$2:$I$9873,MATCH(1,INDEX(($P70=$F$2:$F$9873)*(0=COUNTIFS(AF70:AN70,$I$2:$I$9873)),0),0)),"")</f>
        <v/>
      </c>
      <c r="AP70" s="19">
        <f>IFERROR(INDEX($I$2:$I$9873,MATCH(1,INDEX(($P70=$F$2:$F$9873)*(0=COUNTIFS(AF70:AO70,$I$2:$I$9873)),0),0)),"")</f>
        <v/>
      </c>
      <c r="AQ70" s="19">
        <f>IFERROR(INDEX($I$2:$I$9873,MATCH(1,INDEX(($P70=$F$2:$F$9873)*(0=COUNTIFS(AF70:AP70,$I$2:$I$9873)),0),0)),"")</f>
        <v/>
      </c>
      <c r="AR70" s="19">
        <f>IFERROR(INDEX($I$2:$I$9873,MATCH(1,INDEX(($P70=$F$2:$F$9873)*(0=COUNTIFS(AF70:AQ70,$I$2:$I$9873)),0),0)),"")</f>
        <v/>
      </c>
      <c r="AS70" s="19">
        <f>IFERROR(VLOOKUP(AF70,[2]CUS030!$A$5:$E$10000,5,0),"")</f>
        <v/>
      </c>
      <c r="AT70" s="19">
        <f>IFERROR(VLOOKUP(AG70,[2]CUS030!$A$5:$E$10000,5,0),"")</f>
        <v/>
      </c>
      <c r="AU70" s="19">
        <f>IFERROR(VLOOKUP(AH70,[2]CUS030!$A$5:$E$10000,5,0),"")</f>
        <v/>
      </c>
      <c r="AV70" s="19">
        <f>IFERROR(VLOOKUP(AI70,[2]CUS030!$A$5:$E$10000,5,0),"")</f>
        <v/>
      </c>
      <c r="AW70" s="19">
        <f>IFERROR(VLOOKUP(AJ70,[2]CUS030!$A$5:$E$10000,5,0),"")</f>
        <v/>
      </c>
      <c r="AX70" s="19">
        <f>IFERROR(VLOOKUP(AK70,[2]CUS030!$A$5:$E$10000,5,0),"")</f>
        <v/>
      </c>
      <c r="AY70" s="19">
        <f>IFERROR(VLOOKUP(AL70,[2]CUS030!$A$5:$E$10000,5,0),"")</f>
        <v/>
      </c>
      <c r="AZ70" s="19">
        <f>IFERROR(VLOOKUP(AM70,[2]CUS030!$A$5:$E$10000,5,0),"")</f>
        <v/>
      </c>
      <c r="BA70" s="19">
        <f>IFERROR(VLOOKUP(AN70,[2]CUS030!$A$5:$E$10000,5,0),"")</f>
        <v/>
      </c>
      <c r="BB70" s="19">
        <f>IFERROR(VLOOKUP(AO70,[2]CUS030!$A$5:$E$10000,5,0),"")</f>
        <v/>
      </c>
      <c r="BC70" s="19">
        <f>IFERROR(VLOOKUP(AP70,[2]CUS030!$A$5:$E$10000,5,0),"")</f>
        <v/>
      </c>
      <c r="BD70" s="19">
        <f>IFERROR(VLOOKUP(AQ70,[2]CUS030!$A$5:$E$10000,5,0),"")</f>
        <v/>
      </c>
      <c r="BE70" s="19">
        <f>IFERROR(VLOOKUP(AR70,[2]CUS030!$A$5:$E$10000,5,0),"")</f>
        <v/>
      </c>
    </row>
    <row r="71">
      <c r="F71" s="108">
        <f>[1]!Table1[[#This Row],[Production]]</f>
        <v/>
      </c>
      <c r="G71">
        <f>MID(F71,LEN(F71)-6,4)</f>
        <v/>
      </c>
      <c r="H71">
        <f>AS71&amp;"|"&amp;AT71&amp;"|"&amp;AU71&amp;"|"&amp;AV71&amp;"|"&amp;AW71&amp;"|"&amp;AX71&amp;"|"&amp;AY71&amp;"|"&amp;AZ71&amp;"|"&amp;BA71&amp;"|"&amp;BB71&amp;"|"&amp;BC71&amp;"|"&amp;BD71&amp;"|"&amp;BE71</f>
        <v/>
      </c>
      <c r="I71" s="108">
        <f>[1]!Table1[[#This Row],[Stock]]</f>
        <v/>
      </c>
      <c r="J71">
        <f>MID(LEFT(I71,LEN(I71)-3),FIND("0|0.000",LEFT(I71,LEN(I71)-3),1)+7,6)</f>
        <v/>
      </c>
      <c r="K71" s="19" t="n"/>
      <c r="L71" s="19" t="n"/>
      <c r="M71" s="19" t="n"/>
      <c r="N71" s="19" t="n"/>
      <c r="O71" s="19" t="n"/>
      <c r="P71" s="20">
        <f>End_Cal!E71</f>
        <v/>
      </c>
      <c r="Q71" s="112">
        <f>IFERROR(INDEX($J$2:$J$9873,MATCH(1,INDEX(($P71=$F$2:$F$9873)*(0=COUNTIFS($Q$2:$Q$2,$J$2:$J$9873)),0),0)),"")</f>
        <v/>
      </c>
      <c r="R71" s="112">
        <f>IFERROR(INDEX($J$2:$J$9873,MATCH(1,INDEX(($P71=$F$2:$F$9873)*(0=COUNTIFS(Q71,$J$2:$J$9873)),0),0)),"")</f>
        <v/>
      </c>
      <c r="S71" s="112">
        <f>IFERROR(INDEX($J$2:$J$9873,MATCH(1,INDEX(($P71=$F$2:$F$9873)*(0=COUNTIFS(Q71:R71,$J$2:$J$9873)),0),0)),"")</f>
        <v/>
      </c>
      <c r="T71" s="112">
        <f>IFERROR(INDEX($J$2:$J$9873,MATCH(1,INDEX(($P71=$F$2:$F$9873)*(0=COUNTIFS(Q71:S71,$J$2:$J$9873)),0),0)),"")</f>
        <v/>
      </c>
      <c r="U71" s="112">
        <f>IFERROR(INDEX($J$2:$J$9873,MATCH(1,INDEX(($P71=$F$2:$F$9873)*(0=COUNTIFS(Q71:T71,$J$2:$J$9873)),0),0)),"")</f>
        <v/>
      </c>
      <c r="V71" s="112">
        <f>IFERROR(INDEX($J$2:$J$9873,MATCH(1,INDEX(($P71=$F$2:$F$9873)*(0=COUNTIFS(Q71:U71,$J$2:$J$9873)),0),0)),"")</f>
        <v/>
      </c>
      <c r="W71" s="112">
        <f>IFERROR(INDEX($J$2:$J$9873,MATCH(1,INDEX(($P71=$F$2:$F$9873)*(0=COUNTIFS(Q71:V71,$J$2:$J$861)),0),0)),"")</f>
        <v/>
      </c>
      <c r="X71" s="112">
        <f>IFERROR(INDEX($J$2:$J$9873,MATCH(1,INDEX(($P71=$F$2:$F$9873)*(0=COUNTIFS(Q71:W71,$J$2:$J$9873)),0),0)),"")</f>
        <v/>
      </c>
      <c r="Y71" s="112">
        <f>IFERROR(INDEX($J$2:$J$861,MATCH(1,INDEX(($P71=$F$2:$F$861)*(0=COUNTIFS(Q71:X71,$J$2:$J$861)),0),0)),"")</f>
        <v/>
      </c>
      <c r="Z71" s="112">
        <f>IFERROR(INDEX($J$2:$J$861,MATCH(1,INDEX(($P71=$F$2:$F$861)*(0=COUNTIFS(Q71:Y71,$J$2:$J$861)),0),0)),"")</f>
        <v/>
      </c>
      <c r="AA71" s="112">
        <f>IFERROR(INDEX($J$2:$J$861,MATCH(1,INDEX(($P71=$F$2:$F$861)*(0=COUNTIFS(Q71:Z71,$J$2:$J$861)),0),0)),"")</f>
        <v/>
      </c>
      <c r="AB71" s="112">
        <f>IFERROR(INDEX($J$2:$J$861,MATCH(1,INDEX(($P71=$F$2:$F$861)*(0=COUNTIFS(Q71:AA71,$J$2:$J$861)),0),0)),"")</f>
        <v/>
      </c>
      <c r="AC71" s="112">
        <f>IFERROR(INDEX($J$2:$J$861,MATCH(1,INDEX(($P71=$F$2:$F$861)*(0=COUNTIFS(Q71:AB71,$J$2:$J$861)),0),0)),"")</f>
        <v/>
      </c>
      <c r="AD71">
        <f>Q71&amp;"-"&amp;R71&amp;"-"&amp;S71&amp;"-"&amp;T71&amp;"-"&amp;U71&amp;"-"&amp;V71&amp;"-"&amp;W71&amp;"-"&amp;X71&amp;"-"&amp;Y71&amp;"-"&amp;Z71&amp;"-"&amp;AA71&amp;"-"&amp;AB71&amp;"-"&amp;AC71</f>
        <v/>
      </c>
      <c r="AF71" s="19">
        <f>IFERROR(INDEX($I$2:$I$861,MATCH(1,INDEX(($P71=$F$2:$F$861)*(0=COUNTIFS($AF$2:$AF$2,$I$2:$I$861)),0),0)),"")</f>
        <v/>
      </c>
      <c r="AG71" s="19">
        <f>IFERROR(INDEX($I$2:$I$9873,MATCH(1,INDEX(($P71=$F$2:$F$9873)*(0=COUNTIFS(AF71,$I$2:$I$9873)),0),0)),"")</f>
        <v/>
      </c>
      <c r="AH71" s="19">
        <f>IFERROR(INDEX($I$2:$I$9873,MATCH(1,INDEX(($P71=$F$2:$F$9873)*(0=COUNTIFS(AF71:AG71,$I$2:$I$9873)),0),0)),"")</f>
        <v/>
      </c>
      <c r="AI71" s="19">
        <f>IFERROR(INDEX($I$2:$I$9873,MATCH(1,INDEX(($P71=$F$2:$F$9873)*(0=COUNTIFS(AF71:AH71,$I$2:$I$9873)),0),0)),"")</f>
        <v/>
      </c>
      <c r="AJ71" s="19">
        <f>IFERROR(INDEX($I$2:$I$9873,MATCH(1,INDEX(($P71=$F$2:$F$9873)*(0=COUNTIFS(AF71:AI71,$I$2:$I$9873)),0),0)),"")</f>
        <v/>
      </c>
      <c r="AK71" s="19">
        <f>IFERROR(INDEX($I$2:$I$9873,MATCH(1,INDEX(($P71=$F$2:$F$9873)*(0=COUNTIFS(AF71:AJ71,$I$2:$I$9873)),0),0)),"")</f>
        <v/>
      </c>
      <c r="AL71" s="19">
        <f>IFERROR(INDEX($I$2:$I$9873,MATCH(1,INDEX(($P71=$F$2:$F$9873)*(0=COUNTIFS(AF71:AK71,$I$2:$I$9873)),0),0)),"")</f>
        <v/>
      </c>
      <c r="AM71" s="19">
        <f>IFERROR(INDEX($I$2:$I$9873,MATCH(1,INDEX(($P71=$F$2:$F$9873)*(0=COUNTIFS(AF71:AL71,$I$2:$I$9873)),0),0)),"")</f>
        <v/>
      </c>
      <c r="AN71" s="19">
        <f>IFERROR(INDEX($I$2:$I$9873,MATCH(1,INDEX(($P71=$F$2:$F$9873)*(0=COUNTIFS(AF71:AM71,$I$2:$I$9873)),0),0)),"")</f>
        <v/>
      </c>
      <c r="AO71" s="19">
        <f>IFERROR(INDEX($I$2:$I$9873,MATCH(1,INDEX(($P71=$F$2:$F$9873)*(0=COUNTIFS(AF71:AN71,$I$2:$I$9873)),0),0)),"")</f>
        <v/>
      </c>
      <c r="AP71" s="19">
        <f>IFERROR(INDEX($I$2:$I$9873,MATCH(1,INDEX(($P71=$F$2:$F$9873)*(0=COUNTIFS(AF71:AO71,$I$2:$I$9873)),0),0)),"")</f>
        <v/>
      </c>
      <c r="AQ71" s="19">
        <f>IFERROR(INDEX($I$2:$I$9873,MATCH(1,INDEX(($P71=$F$2:$F$9873)*(0=COUNTIFS(AF71:AP71,$I$2:$I$9873)),0),0)),"")</f>
        <v/>
      </c>
      <c r="AR71" s="19">
        <f>IFERROR(INDEX($I$2:$I$9873,MATCH(1,INDEX(($P71=$F$2:$F$9873)*(0=COUNTIFS(AF71:AQ71,$I$2:$I$9873)),0),0)),"")</f>
        <v/>
      </c>
      <c r="AS71" s="19">
        <f>IFERROR(VLOOKUP(AF71,[2]CUS030!$A$5:$E$10000,5,0),"")</f>
        <v/>
      </c>
      <c r="AT71" s="19">
        <f>IFERROR(VLOOKUP(AG71,[2]CUS030!$A$5:$E$10000,5,0),"")</f>
        <v/>
      </c>
      <c r="AU71" s="19">
        <f>IFERROR(VLOOKUP(AH71,[2]CUS030!$A$5:$E$10000,5,0),"")</f>
        <v/>
      </c>
      <c r="AV71" s="19">
        <f>IFERROR(VLOOKUP(AI71,[2]CUS030!$A$5:$E$10000,5,0),"")</f>
        <v/>
      </c>
      <c r="AW71" s="19">
        <f>IFERROR(VLOOKUP(AJ71,[2]CUS030!$A$5:$E$10000,5,0),"")</f>
        <v/>
      </c>
      <c r="AX71" s="19">
        <f>IFERROR(VLOOKUP(AK71,[2]CUS030!$A$5:$E$10000,5,0),"")</f>
        <v/>
      </c>
      <c r="AY71" s="19">
        <f>IFERROR(VLOOKUP(AL71,[2]CUS030!$A$5:$E$10000,5,0),"")</f>
        <v/>
      </c>
      <c r="AZ71" s="19">
        <f>IFERROR(VLOOKUP(AM71,[2]CUS030!$A$5:$E$10000,5,0),"")</f>
        <v/>
      </c>
      <c r="BA71" s="19">
        <f>IFERROR(VLOOKUP(AN71,[2]CUS030!$A$5:$E$10000,5,0),"")</f>
        <v/>
      </c>
      <c r="BB71" s="19">
        <f>IFERROR(VLOOKUP(AO71,[2]CUS030!$A$5:$E$10000,5,0),"")</f>
        <v/>
      </c>
      <c r="BC71" s="19">
        <f>IFERROR(VLOOKUP(AP71,[2]CUS030!$A$5:$E$10000,5,0),"")</f>
        <v/>
      </c>
      <c r="BD71" s="19">
        <f>IFERROR(VLOOKUP(AQ71,[2]CUS030!$A$5:$E$10000,5,0),"")</f>
        <v/>
      </c>
      <c r="BE71" s="19">
        <f>IFERROR(VLOOKUP(AR71,[2]CUS030!$A$5:$E$10000,5,0),"")</f>
        <v/>
      </c>
    </row>
    <row r="72">
      <c r="F72" s="108">
        <f>[1]!Table1[[#This Row],[Production]]</f>
        <v/>
      </c>
      <c r="G72">
        <f>MID(F72,LEN(F72)-6,4)</f>
        <v/>
      </c>
      <c r="H72">
        <f>AS72&amp;"|"&amp;AT72&amp;"|"&amp;AU72&amp;"|"&amp;AV72&amp;"|"&amp;AW72&amp;"|"&amp;AX72&amp;"|"&amp;AY72&amp;"|"&amp;AZ72&amp;"|"&amp;BA72&amp;"|"&amp;BB72&amp;"|"&amp;BC72&amp;"|"&amp;BD72&amp;"|"&amp;BE72</f>
        <v/>
      </c>
      <c r="I72" s="108">
        <f>[1]!Table1[[#This Row],[Stock]]</f>
        <v/>
      </c>
      <c r="J72">
        <f>MID(LEFT(I72,LEN(I72)-3),FIND("0|0.000",LEFT(I72,LEN(I72)-3),1)+7,6)</f>
        <v/>
      </c>
      <c r="K72" s="19" t="n"/>
      <c r="L72" s="19" t="n"/>
      <c r="M72" s="19" t="n"/>
      <c r="N72" s="19" t="n"/>
      <c r="O72" s="19" t="n"/>
      <c r="P72" s="20">
        <f>End_Cal!E72</f>
        <v/>
      </c>
      <c r="Q72" s="112">
        <f>IFERROR(INDEX($J$2:$J$9873,MATCH(1,INDEX(($P72=$F$2:$F$9873)*(0=COUNTIFS($Q$2:$Q$2,$J$2:$J$9873)),0),0)),"")</f>
        <v/>
      </c>
      <c r="R72" s="112">
        <f>IFERROR(INDEX($J$2:$J$9873,MATCH(1,INDEX(($P72=$F$2:$F$9873)*(0=COUNTIFS(Q72,$J$2:$J$9873)),0),0)),"")</f>
        <v/>
      </c>
      <c r="S72" s="112">
        <f>IFERROR(INDEX($J$2:$J$9873,MATCH(1,INDEX(($P72=$F$2:$F$9873)*(0=COUNTIFS(Q72:R72,$J$2:$J$9873)),0),0)),"")</f>
        <v/>
      </c>
      <c r="T72" s="112">
        <f>IFERROR(INDEX($J$2:$J$9873,MATCH(1,INDEX(($P72=$F$2:$F$9873)*(0=COUNTIFS(Q72:S72,$J$2:$J$9873)),0),0)),"")</f>
        <v/>
      </c>
      <c r="U72" s="112">
        <f>IFERROR(INDEX($J$2:$J$9873,MATCH(1,INDEX(($P72=$F$2:$F$9873)*(0=COUNTIFS(Q72:T72,$J$2:$J$9873)),0),0)),"")</f>
        <v/>
      </c>
      <c r="V72" s="112">
        <f>IFERROR(INDEX($J$2:$J$9873,MATCH(1,INDEX(($P72=$F$2:$F$9873)*(0=COUNTIFS(Q72:U72,$J$2:$J$9873)),0),0)),"")</f>
        <v/>
      </c>
      <c r="W72" s="112">
        <f>IFERROR(INDEX($J$2:$J$9873,MATCH(1,INDEX(($P72=$F$2:$F$9873)*(0=COUNTIFS(Q72:V72,$J$2:$J$861)),0),0)),"")</f>
        <v/>
      </c>
      <c r="X72" s="112">
        <f>IFERROR(INDEX($J$2:$J$9873,MATCH(1,INDEX(($P72=$F$2:$F$9873)*(0=COUNTIFS(Q72:W72,$J$2:$J$9873)),0),0)),"")</f>
        <v/>
      </c>
      <c r="Y72" s="112">
        <f>IFERROR(INDEX($J$2:$J$861,MATCH(1,INDEX(($P72=$F$2:$F$861)*(0=COUNTIFS(Q72:X72,$J$2:$J$861)),0),0)),"")</f>
        <v/>
      </c>
      <c r="Z72" s="112">
        <f>IFERROR(INDEX($J$2:$J$861,MATCH(1,INDEX(($P72=$F$2:$F$861)*(0=COUNTIFS(Q72:Y72,$J$2:$J$861)),0),0)),"")</f>
        <v/>
      </c>
      <c r="AA72" s="112">
        <f>IFERROR(INDEX($J$2:$J$861,MATCH(1,INDEX(($P72=$F$2:$F$861)*(0=COUNTIFS(Q72:Z72,$J$2:$J$861)),0),0)),"")</f>
        <v/>
      </c>
      <c r="AB72" s="112">
        <f>IFERROR(INDEX($J$2:$J$861,MATCH(1,INDEX(($P72=$F$2:$F$861)*(0=COUNTIFS(Q72:AA72,$J$2:$J$861)),0),0)),"")</f>
        <v/>
      </c>
      <c r="AC72" s="112">
        <f>IFERROR(INDEX($J$2:$J$861,MATCH(1,INDEX(($P72=$F$2:$F$861)*(0=COUNTIFS(Q72:AB72,$J$2:$J$861)),0),0)),"")</f>
        <v/>
      </c>
      <c r="AD72">
        <f>Q72&amp;"-"&amp;R72&amp;"-"&amp;S72&amp;"-"&amp;T72&amp;"-"&amp;U72&amp;"-"&amp;V72&amp;"-"&amp;W72&amp;"-"&amp;X72&amp;"-"&amp;Y72&amp;"-"&amp;Z72&amp;"-"&amp;AA72&amp;"-"&amp;AB72&amp;"-"&amp;AC72</f>
        <v/>
      </c>
      <c r="AF72" s="19">
        <f>IFERROR(INDEX($I$2:$I$861,MATCH(1,INDEX(($P72=$F$2:$F$861)*(0=COUNTIFS($AF$2:$AF$2,$I$2:$I$861)),0),0)),"")</f>
        <v/>
      </c>
      <c r="AG72" s="19">
        <f>IFERROR(INDEX($I$2:$I$9873,MATCH(1,INDEX(($P72=$F$2:$F$9873)*(0=COUNTIFS(AF72,$I$2:$I$9873)),0),0)),"")</f>
        <v/>
      </c>
      <c r="AH72" s="19">
        <f>IFERROR(INDEX($I$2:$I$9873,MATCH(1,INDEX(($P72=$F$2:$F$9873)*(0=COUNTIFS(AF72:AG72,$I$2:$I$9873)),0),0)),"")</f>
        <v/>
      </c>
      <c r="AI72" s="19">
        <f>IFERROR(INDEX($I$2:$I$9873,MATCH(1,INDEX(($P72=$F$2:$F$9873)*(0=COUNTIFS(AF72:AH72,$I$2:$I$9873)),0),0)),"")</f>
        <v/>
      </c>
      <c r="AJ72" s="19">
        <f>IFERROR(INDEX($I$2:$I$9873,MATCH(1,INDEX(($P72=$F$2:$F$9873)*(0=COUNTIFS(AF72:AI72,$I$2:$I$9873)),0),0)),"")</f>
        <v/>
      </c>
      <c r="AK72" s="19">
        <f>IFERROR(INDEX($I$2:$I$9873,MATCH(1,INDEX(($P72=$F$2:$F$9873)*(0=COUNTIFS(AF72:AJ72,$I$2:$I$9873)),0),0)),"")</f>
        <v/>
      </c>
      <c r="AL72" s="19">
        <f>IFERROR(INDEX($I$2:$I$9873,MATCH(1,INDEX(($P72=$F$2:$F$9873)*(0=COUNTIFS(AF72:AK72,$I$2:$I$9873)),0),0)),"")</f>
        <v/>
      </c>
      <c r="AM72" s="19">
        <f>IFERROR(INDEX($I$2:$I$9873,MATCH(1,INDEX(($P72=$F$2:$F$9873)*(0=COUNTIFS(AF72:AL72,$I$2:$I$9873)),0),0)),"")</f>
        <v/>
      </c>
      <c r="AN72" s="19">
        <f>IFERROR(INDEX($I$2:$I$9873,MATCH(1,INDEX(($P72=$F$2:$F$9873)*(0=COUNTIFS(AF72:AM72,$I$2:$I$9873)),0),0)),"")</f>
        <v/>
      </c>
      <c r="AO72" s="19">
        <f>IFERROR(INDEX($I$2:$I$9873,MATCH(1,INDEX(($P72=$F$2:$F$9873)*(0=COUNTIFS(AF72:AN72,$I$2:$I$9873)),0),0)),"")</f>
        <v/>
      </c>
      <c r="AP72" s="19">
        <f>IFERROR(INDEX($I$2:$I$9873,MATCH(1,INDEX(($P72=$F$2:$F$9873)*(0=COUNTIFS(AF72:AO72,$I$2:$I$9873)),0),0)),"")</f>
        <v/>
      </c>
      <c r="AQ72" s="19">
        <f>IFERROR(INDEX($I$2:$I$9873,MATCH(1,INDEX(($P72=$F$2:$F$9873)*(0=COUNTIFS(AF72:AP72,$I$2:$I$9873)),0),0)),"")</f>
        <v/>
      </c>
      <c r="AR72" s="19">
        <f>IFERROR(INDEX($I$2:$I$9873,MATCH(1,INDEX(($P72=$F$2:$F$9873)*(0=COUNTIFS(AF72:AQ72,$I$2:$I$9873)),0),0)),"")</f>
        <v/>
      </c>
      <c r="AS72" s="19">
        <f>IFERROR(VLOOKUP(AF72,[2]CUS030!$A$5:$E$10000,5,0),"")</f>
        <v/>
      </c>
      <c r="AT72" s="19">
        <f>IFERROR(VLOOKUP(AG72,[2]CUS030!$A$5:$E$10000,5,0),"")</f>
        <v/>
      </c>
      <c r="AU72" s="19">
        <f>IFERROR(VLOOKUP(AH72,[2]CUS030!$A$5:$E$10000,5,0),"")</f>
        <v/>
      </c>
      <c r="AV72" s="19">
        <f>IFERROR(VLOOKUP(AI72,[2]CUS030!$A$5:$E$10000,5,0),"")</f>
        <v/>
      </c>
      <c r="AW72" s="19">
        <f>IFERROR(VLOOKUP(AJ72,[2]CUS030!$A$5:$E$10000,5,0),"")</f>
        <v/>
      </c>
      <c r="AX72" s="19">
        <f>IFERROR(VLOOKUP(AK72,[2]CUS030!$A$5:$E$10000,5,0),"")</f>
        <v/>
      </c>
      <c r="AY72" s="19">
        <f>IFERROR(VLOOKUP(AL72,[2]CUS030!$A$5:$E$10000,5,0),"")</f>
        <v/>
      </c>
      <c r="AZ72" s="19">
        <f>IFERROR(VLOOKUP(AM72,[2]CUS030!$A$5:$E$10000,5,0),"")</f>
        <v/>
      </c>
      <c r="BA72" s="19">
        <f>IFERROR(VLOOKUP(AN72,[2]CUS030!$A$5:$E$10000,5,0),"")</f>
        <v/>
      </c>
      <c r="BB72" s="19">
        <f>IFERROR(VLOOKUP(AO72,[2]CUS030!$A$5:$E$10000,5,0),"")</f>
        <v/>
      </c>
      <c r="BC72" s="19">
        <f>IFERROR(VLOOKUP(AP72,[2]CUS030!$A$5:$E$10000,5,0),"")</f>
        <v/>
      </c>
      <c r="BD72" s="19">
        <f>IFERROR(VLOOKUP(AQ72,[2]CUS030!$A$5:$E$10000,5,0),"")</f>
        <v/>
      </c>
      <c r="BE72" s="19">
        <f>IFERROR(VLOOKUP(AR72,[2]CUS030!$A$5:$E$10000,5,0),"")</f>
        <v/>
      </c>
    </row>
    <row r="73">
      <c r="F73" s="108">
        <f>[1]!Table1[[#This Row],[Production]]</f>
        <v/>
      </c>
      <c r="G73">
        <f>MID(F73,LEN(F73)-6,4)</f>
        <v/>
      </c>
      <c r="H73">
        <f>AS73&amp;"|"&amp;AT73&amp;"|"&amp;AU73&amp;"|"&amp;AV73&amp;"|"&amp;AW73&amp;"|"&amp;AX73&amp;"|"&amp;AY73&amp;"|"&amp;AZ73&amp;"|"&amp;BA73&amp;"|"&amp;BB73&amp;"|"&amp;BC73&amp;"|"&amp;BD73&amp;"|"&amp;BE73</f>
        <v/>
      </c>
      <c r="I73" s="108">
        <f>[1]!Table1[[#This Row],[Stock]]</f>
        <v/>
      </c>
      <c r="J73">
        <f>MID(LEFT(I73,LEN(I73)-3),FIND("0|0.000",LEFT(I73,LEN(I73)-3),1)+7,6)</f>
        <v/>
      </c>
      <c r="K73" s="19" t="n"/>
      <c r="L73" s="19" t="n"/>
      <c r="M73" s="19" t="n"/>
      <c r="N73" s="19" t="n"/>
      <c r="O73" s="19" t="n"/>
      <c r="P73" s="20">
        <f>End_Cal!E73</f>
        <v/>
      </c>
      <c r="Q73" s="112">
        <f>IFERROR(INDEX($J$2:$J$9873,MATCH(1,INDEX(($P73=$F$2:$F$9873)*(0=COUNTIFS($Q$2:$Q$2,$J$2:$J$9873)),0),0)),"")</f>
        <v/>
      </c>
      <c r="R73" s="112">
        <f>IFERROR(INDEX($J$2:$J$9873,MATCH(1,INDEX(($P73=$F$2:$F$9873)*(0=COUNTIFS(Q73,$J$2:$J$9873)),0),0)),"")</f>
        <v/>
      </c>
      <c r="S73" s="112">
        <f>IFERROR(INDEX($J$2:$J$9873,MATCH(1,INDEX(($P73=$F$2:$F$9873)*(0=COUNTIFS(Q73:R73,$J$2:$J$9873)),0),0)),"")</f>
        <v/>
      </c>
      <c r="T73" s="112">
        <f>IFERROR(INDEX($J$2:$J$9873,MATCH(1,INDEX(($P73=$F$2:$F$9873)*(0=COUNTIFS(Q73:S73,$J$2:$J$9873)),0),0)),"")</f>
        <v/>
      </c>
      <c r="U73" s="112">
        <f>IFERROR(INDEX($J$2:$J$9873,MATCH(1,INDEX(($P73=$F$2:$F$9873)*(0=COUNTIFS(Q73:T73,$J$2:$J$9873)),0),0)),"")</f>
        <v/>
      </c>
      <c r="V73" s="112">
        <f>IFERROR(INDEX($J$2:$J$9873,MATCH(1,INDEX(($P73=$F$2:$F$9873)*(0=COUNTIFS(Q73:U73,$J$2:$J$9873)),0),0)),"")</f>
        <v/>
      </c>
      <c r="W73" s="112">
        <f>IFERROR(INDEX($J$2:$J$9873,MATCH(1,INDEX(($P73=$F$2:$F$9873)*(0=COUNTIFS(Q73:V73,$J$2:$J$861)),0),0)),"")</f>
        <v/>
      </c>
      <c r="X73" s="112">
        <f>IFERROR(INDEX($J$2:$J$9873,MATCH(1,INDEX(($P73=$F$2:$F$9873)*(0=COUNTIFS(Q73:W73,$J$2:$J$9873)),0),0)),"")</f>
        <v/>
      </c>
      <c r="Y73" s="112">
        <f>IFERROR(INDEX($J$2:$J$861,MATCH(1,INDEX(($P73=$F$2:$F$861)*(0=COUNTIFS(Q73:X73,$J$2:$J$861)),0),0)),"")</f>
        <v/>
      </c>
      <c r="Z73" s="112">
        <f>IFERROR(INDEX($J$2:$J$861,MATCH(1,INDEX(($P73=$F$2:$F$861)*(0=COUNTIFS(Q73:Y73,$J$2:$J$861)),0),0)),"")</f>
        <v/>
      </c>
      <c r="AA73" s="112">
        <f>IFERROR(INDEX($J$2:$J$861,MATCH(1,INDEX(($P73=$F$2:$F$861)*(0=COUNTIFS(Q73:Z73,$J$2:$J$861)),0),0)),"")</f>
        <v/>
      </c>
      <c r="AB73" s="112">
        <f>IFERROR(INDEX($J$2:$J$861,MATCH(1,INDEX(($P73=$F$2:$F$861)*(0=COUNTIFS(Q73:AA73,$J$2:$J$861)),0),0)),"")</f>
        <v/>
      </c>
      <c r="AC73" s="112">
        <f>IFERROR(INDEX($J$2:$J$861,MATCH(1,INDEX(($P73=$F$2:$F$861)*(0=COUNTIFS(Q73:AB73,$J$2:$J$861)),0),0)),"")</f>
        <v/>
      </c>
      <c r="AD73">
        <f>Q73&amp;"-"&amp;R73&amp;"-"&amp;S73&amp;"-"&amp;T73&amp;"-"&amp;U73&amp;"-"&amp;V73&amp;"-"&amp;W73&amp;"-"&amp;X73&amp;"-"&amp;Y73&amp;"-"&amp;Z73&amp;"-"&amp;AA73&amp;"-"&amp;AB73&amp;"-"&amp;AC73</f>
        <v/>
      </c>
      <c r="AF73" s="19">
        <f>IFERROR(INDEX($I$2:$I$861,MATCH(1,INDEX(($P73=$F$2:$F$861)*(0=COUNTIFS($AF$2:$AF$2,$I$2:$I$861)),0),0)),"")</f>
        <v/>
      </c>
      <c r="AG73" s="19">
        <f>IFERROR(INDEX($I$2:$I$9873,MATCH(1,INDEX(($P73=$F$2:$F$9873)*(0=COUNTIFS(AF73,$I$2:$I$9873)),0),0)),"")</f>
        <v/>
      </c>
      <c r="AH73" s="19">
        <f>IFERROR(INDEX($I$2:$I$9873,MATCH(1,INDEX(($P73=$F$2:$F$9873)*(0=COUNTIFS(AF73:AG73,$I$2:$I$9873)),0),0)),"")</f>
        <v/>
      </c>
      <c r="AI73" s="19">
        <f>IFERROR(INDEX($I$2:$I$9873,MATCH(1,INDEX(($P73=$F$2:$F$9873)*(0=COUNTIFS(AF73:AH73,$I$2:$I$9873)),0),0)),"")</f>
        <v/>
      </c>
      <c r="AJ73" s="19">
        <f>IFERROR(INDEX($I$2:$I$9873,MATCH(1,INDEX(($P73=$F$2:$F$9873)*(0=COUNTIFS(AF73:AI73,$I$2:$I$9873)),0),0)),"")</f>
        <v/>
      </c>
      <c r="AK73" s="19">
        <f>IFERROR(INDEX($I$2:$I$9873,MATCH(1,INDEX(($P73=$F$2:$F$9873)*(0=COUNTIFS(AF73:AJ73,$I$2:$I$9873)),0),0)),"")</f>
        <v/>
      </c>
      <c r="AL73" s="19">
        <f>IFERROR(INDEX($I$2:$I$9873,MATCH(1,INDEX(($P73=$F$2:$F$9873)*(0=COUNTIFS(AF73:AK73,$I$2:$I$9873)),0),0)),"")</f>
        <v/>
      </c>
      <c r="AM73" s="19">
        <f>IFERROR(INDEX($I$2:$I$9873,MATCH(1,INDEX(($P73=$F$2:$F$9873)*(0=COUNTIFS(AF73:AL73,$I$2:$I$9873)),0),0)),"")</f>
        <v/>
      </c>
      <c r="AN73" s="19">
        <f>IFERROR(INDEX($I$2:$I$9873,MATCH(1,INDEX(($P73=$F$2:$F$9873)*(0=COUNTIFS(AF73:AM73,$I$2:$I$9873)),0),0)),"")</f>
        <v/>
      </c>
      <c r="AO73" s="19">
        <f>IFERROR(INDEX($I$2:$I$9873,MATCH(1,INDEX(($P73=$F$2:$F$9873)*(0=COUNTIFS(AF73:AN73,$I$2:$I$9873)),0),0)),"")</f>
        <v/>
      </c>
      <c r="AP73" s="19">
        <f>IFERROR(INDEX($I$2:$I$9873,MATCH(1,INDEX(($P73=$F$2:$F$9873)*(0=COUNTIFS(AF73:AO73,$I$2:$I$9873)),0),0)),"")</f>
        <v/>
      </c>
      <c r="AQ73" s="19">
        <f>IFERROR(INDEX($I$2:$I$9873,MATCH(1,INDEX(($P73=$F$2:$F$9873)*(0=COUNTIFS(AF73:AP73,$I$2:$I$9873)),0),0)),"")</f>
        <v/>
      </c>
      <c r="AR73" s="19">
        <f>IFERROR(INDEX($I$2:$I$9873,MATCH(1,INDEX(($P73=$F$2:$F$9873)*(0=COUNTIFS(AF73:AQ73,$I$2:$I$9873)),0),0)),"")</f>
        <v/>
      </c>
      <c r="AS73" s="19">
        <f>IFERROR(VLOOKUP(AF73,[2]CUS030!$A$5:$E$10000,5,0),"")</f>
        <v/>
      </c>
      <c r="AT73" s="19">
        <f>IFERROR(VLOOKUP(AG73,[2]CUS030!$A$5:$E$10000,5,0),"")</f>
        <v/>
      </c>
      <c r="AU73" s="19">
        <f>IFERROR(VLOOKUP(AH73,[2]CUS030!$A$5:$E$10000,5,0),"")</f>
        <v/>
      </c>
      <c r="AV73" s="19">
        <f>IFERROR(VLOOKUP(AI73,[2]CUS030!$A$5:$E$10000,5,0),"")</f>
        <v/>
      </c>
      <c r="AW73" s="19">
        <f>IFERROR(VLOOKUP(AJ73,[2]CUS030!$A$5:$E$10000,5,0),"")</f>
        <v/>
      </c>
      <c r="AX73" s="19">
        <f>IFERROR(VLOOKUP(AK73,[2]CUS030!$A$5:$E$10000,5,0),"")</f>
        <v/>
      </c>
      <c r="AY73" s="19">
        <f>IFERROR(VLOOKUP(AL73,[2]CUS030!$A$5:$E$10000,5,0),"")</f>
        <v/>
      </c>
      <c r="AZ73" s="19">
        <f>IFERROR(VLOOKUP(AM73,[2]CUS030!$A$5:$E$10000,5,0),"")</f>
        <v/>
      </c>
      <c r="BA73" s="19">
        <f>IFERROR(VLOOKUP(AN73,[2]CUS030!$A$5:$E$10000,5,0),"")</f>
        <v/>
      </c>
      <c r="BB73" s="19">
        <f>IFERROR(VLOOKUP(AO73,[2]CUS030!$A$5:$E$10000,5,0),"")</f>
        <v/>
      </c>
      <c r="BC73" s="19">
        <f>IFERROR(VLOOKUP(AP73,[2]CUS030!$A$5:$E$10000,5,0),"")</f>
        <v/>
      </c>
      <c r="BD73" s="19">
        <f>IFERROR(VLOOKUP(AQ73,[2]CUS030!$A$5:$E$10000,5,0),"")</f>
        <v/>
      </c>
      <c r="BE73" s="19">
        <f>IFERROR(VLOOKUP(AR73,[2]CUS030!$A$5:$E$10000,5,0),"")</f>
        <v/>
      </c>
    </row>
    <row r="74">
      <c r="F74" s="108">
        <f>[1]!Table1[[#This Row],[Production]]</f>
        <v/>
      </c>
      <c r="G74">
        <f>MID(F74,LEN(F74)-6,4)</f>
        <v/>
      </c>
      <c r="H74">
        <f>AS74&amp;"|"&amp;AT74&amp;"|"&amp;AU74&amp;"|"&amp;AV74&amp;"|"&amp;AW74&amp;"|"&amp;AX74&amp;"|"&amp;AY74&amp;"|"&amp;AZ74&amp;"|"&amp;BA74&amp;"|"&amp;BB74&amp;"|"&amp;BC74&amp;"|"&amp;BD74&amp;"|"&amp;BE74</f>
        <v/>
      </c>
      <c r="I74" s="108">
        <f>[1]!Table1[[#This Row],[Stock]]</f>
        <v/>
      </c>
      <c r="J74">
        <f>MID(LEFT(I74,LEN(I74)-3),FIND("0|0.000",LEFT(I74,LEN(I74)-3),1)+7,6)</f>
        <v/>
      </c>
      <c r="K74" s="19" t="n"/>
      <c r="L74" s="19" t="n"/>
      <c r="M74" s="19" t="n"/>
      <c r="N74" s="19" t="n"/>
      <c r="O74" s="19" t="n"/>
      <c r="P74" s="20">
        <f>End_Cal!E74</f>
        <v/>
      </c>
      <c r="Q74" s="112">
        <f>IFERROR(INDEX($J$2:$J$9873,MATCH(1,INDEX(($P74=$F$2:$F$9873)*(0=COUNTIFS($Q$2:$Q$2,$J$2:$J$9873)),0),0)),"")</f>
        <v/>
      </c>
      <c r="R74" s="112">
        <f>IFERROR(INDEX($J$2:$J$9873,MATCH(1,INDEX(($P74=$F$2:$F$9873)*(0=COUNTIFS(Q74,$J$2:$J$9873)),0),0)),"")</f>
        <v/>
      </c>
      <c r="S74" s="112">
        <f>IFERROR(INDEX($J$2:$J$9873,MATCH(1,INDEX(($P74=$F$2:$F$9873)*(0=COUNTIFS(Q74:R74,$J$2:$J$9873)),0),0)),"")</f>
        <v/>
      </c>
      <c r="T74" s="112">
        <f>IFERROR(INDEX($J$2:$J$9873,MATCH(1,INDEX(($P74=$F$2:$F$9873)*(0=COUNTIFS(Q74:S74,$J$2:$J$9873)),0),0)),"")</f>
        <v/>
      </c>
      <c r="U74" s="112">
        <f>IFERROR(INDEX($J$2:$J$9873,MATCH(1,INDEX(($P74=$F$2:$F$9873)*(0=COUNTIFS(Q74:T74,$J$2:$J$9873)),0),0)),"")</f>
        <v/>
      </c>
      <c r="V74" s="112">
        <f>IFERROR(INDEX($J$2:$J$9873,MATCH(1,INDEX(($P74=$F$2:$F$9873)*(0=COUNTIFS(Q74:U74,$J$2:$J$9873)),0),0)),"")</f>
        <v/>
      </c>
      <c r="W74" s="112">
        <f>IFERROR(INDEX($J$2:$J$9873,MATCH(1,INDEX(($P74=$F$2:$F$9873)*(0=COUNTIFS(Q74:V74,$J$2:$J$861)),0),0)),"")</f>
        <v/>
      </c>
      <c r="X74" s="112">
        <f>IFERROR(INDEX($J$2:$J$9873,MATCH(1,INDEX(($P74=$F$2:$F$9873)*(0=COUNTIFS(Q74:W74,$J$2:$J$9873)),0),0)),"")</f>
        <v/>
      </c>
      <c r="Y74" s="112">
        <f>IFERROR(INDEX($J$2:$J$861,MATCH(1,INDEX(($P74=$F$2:$F$861)*(0=COUNTIFS(Q74:X74,$J$2:$J$861)),0),0)),"")</f>
        <v/>
      </c>
      <c r="Z74" s="112">
        <f>IFERROR(INDEX($J$2:$J$861,MATCH(1,INDEX(($P74=$F$2:$F$861)*(0=COUNTIFS(Q74:Y74,$J$2:$J$861)),0),0)),"")</f>
        <v/>
      </c>
      <c r="AA74" s="112">
        <f>IFERROR(INDEX($J$2:$J$861,MATCH(1,INDEX(($P74=$F$2:$F$861)*(0=COUNTIFS(Q74:Z74,$J$2:$J$861)),0),0)),"")</f>
        <v/>
      </c>
      <c r="AB74" s="112">
        <f>IFERROR(INDEX($J$2:$J$861,MATCH(1,INDEX(($P74=$F$2:$F$861)*(0=COUNTIFS(Q74:AA74,$J$2:$J$861)),0),0)),"")</f>
        <v/>
      </c>
      <c r="AC74" s="112">
        <f>IFERROR(INDEX($J$2:$J$861,MATCH(1,INDEX(($P74=$F$2:$F$861)*(0=COUNTIFS(Q74:AB74,$J$2:$J$861)),0),0)),"")</f>
        <v/>
      </c>
      <c r="AD74">
        <f>Q74&amp;"-"&amp;R74&amp;"-"&amp;S74&amp;"-"&amp;T74&amp;"-"&amp;U74&amp;"-"&amp;V74&amp;"-"&amp;W74&amp;"-"&amp;X74&amp;"-"&amp;Y74&amp;"-"&amp;Z74&amp;"-"&amp;AA74&amp;"-"&amp;AB74&amp;"-"&amp;AC74</f>
        <v/>
      </c>
      <c r="AF74" s="19">
        <f>IFERROR(INDEX($I$2:$I$861,MATCH(1,INDEX(($P74=$F$2:$F$861)*(0=COUNTIFS($AF$2:$AF$2,$I$2:$I$861)),0),0)),"")</f>
        <v/>
      </c>
      <c r="AG74" s="19">
        <f>IFERROR(INDEX($I$2:$I$9873,MATCH(1,INDEX(($P74=$F$2:$F$9873)*(0=COUNTIFS(AF74,$I$2:$I$9873)),0),0)),"")</f>
        <v/>
      </c>
      <c r="AH74" s="19">
        <f>IFERROR(INDEX($I$2:$I$9873,MATCH(1,INDEX(($P74=$F$2:$F$9873)*(0=COUNTIFS(AF74:AG74,$I$2:$I$9873)),0),0)),"")</f>
        <v/>
      </c>
      <c r="AI74" s="19">
        <f>IFERROR(INDEX($I$2:$I$9873,MATCH(1,INDEX(($P74=$F$2:$F$9873)*(0=COUNTIFS(AF74:AH74,$I$2:$I$9873)),0),0)),"")</f>
        <v/>
      </c>
      <c r="AJ74" s="19">
        <f>IFERROR(INDEX($I$2:$I$9873,MATCH(1,INDEX(($P74=$F$2:$F$9873)*(0=COUNTIFS(AF74:AI74,$I$2:$I$9873)),0),0)),"")</f>
        <v/>
      </c>
      <c r="AK74" s="19">
        <f>IFERROR(INDEX($I$2:$I$9873,MATCH(1,INDEX(($P74=$F$2:$F$9873)*(0=COUNTIFS(AF74:AJ74,$I$2:$I$9873)),0),0)),"")</f>
        <v/>
      </c>
      <c r="AL74" s="19">
        <f>IFERROR(INDEX($I$2:$I$9873,MATCH(1,INDEX(($P74=$F$2:$F$9873)*(0=COUNTIFS(AF74:AK74,$I$2:$I$9873)),0),0)),"")</f>
        <v/>
      </c>
      <c r="AM74" s="19">
        <f>IFERROR(INDEX($I$2:$I$9873,MATCH(1,INDEX(($P74=$F$2:$F$9873)*(0=COUNTIFS(AF74:AL74,$I$2:$I$9873)),0),0)),"")</f>
        <v/>
      </c>
      <c r="AN74" s="19">
        <f>IFERROR(INDEX($I$2:$I$9873,MATCH(1,INDEX(($P74=$F$2:$F$9873)*(0=COUNTIFS(AF74:AM74,$I$2:$I$9873)),0),0)),"")</f>
        <v/>
      </c>
      <c r="AO74" s="19">
        <f>IFERROR(INDEX($I$2:$I$9873,MATCH(1,INDEX(($P74=$F$2:$F$9873)*(0=COUNTIFS(AF74:AN74,$I$2:$I$9873)),0),0)),"")</f>
        <v/>
      </c>
      <c r="AP74" s="19">
        <f>IFERROR(INDEX($I$2:$I$9873,MATCH(1,INDEX(($P74=$F$2:$F$9873)*(0=COUNTIFS(AF74:AO74,$I$2:$I$9873)),0),0)),"")</f>
        <v/>
      </c>
      <c r="AQ74" s="19">
        <f>IFERROR(INDEX($I$2:$I$9873,MATCH(1,INDEX(($P74=$F$2:$F$9873)*(0=COUNTIFS(AF74:AP74,$I$2:$I$9873)),0),0)),"")</f>
        <v/>
      </c>
      <c r="AR74" s="19">
        <f>IFERROR(INDEX($I$2:$I$9873,MATCH(1,INDEX(($P74=$F$2:$F$9873)*(0=COUNTIFS(AF74:AQ74,$I$2:$I$9873)),0),0)),"")</f>
        <v/>
      </c>
      <c r="AS74" s="19">
        <f>IFERROR(VLOOKUP(AF74,[2]CUS030!$A$5:$E$10000,5,0),"")</f>
        <v/>
      </c>
      <c r="AT74" s="19">
        <f>IFERROR(VLOOKUP(AG74,[2]CUS030!$A$5:$E$10000,5,0),"")</f>
        <v/>
      </c>
      <c r="AU74" s="19">
        <f>IFERROR(VLOOKUP(AH74,[2]CUS030!$A$5:$E$10000,5,0),"")</f>
        <v/>
      </c>
      <c r="AV74" s="19">
        <f>IFERROR(VLOOKUP(AI74,[2]CUS030!$A$5:$E$10000,5,0),"")</f>
        <v/>
      </c>
      <c r="AW74" s="19">
        <f>IFERROR(VLOOKUP(AJ74,[2]CUS030!$A$5:$E$10000,5,0),"")</f>
        <v/>
      </c>
      <c r="AX74" s="19">
        <f>IFERROR(VLOOKUP(AK74,[2]CUS030!$A$5:$E$10000,5,0),"")</f>
        <v/>
      </c>
      <c r="AY74" s="19">
        <f>IFERROR(VLOOKUP(AL74,[2]CUS030!$A$5:$E$10000,5,0),"")</f>
        <v/>
      </c>
      <c r="AZ74" s="19">
        <f>IFERROR(VLOOKUP(AM74,[2]CUS030!$A$5:$E$10000,5,0),"")</f>
        <v/>
      </c>
      <c r="BA74" s="19">
        <f>IFERROR(VLOOKUP(AN74,[2]CUS030!$A$5:$E$10000,5,0),"")</f>
        <v/>
      </c>
      <c r="BB74" s="19">
        <f>IFERROR(VLOOKUP(AO74,[2]CUS030!$A$5:$E$10000,5,0),"")</f>
        <v/>
      </c>
      <c r="BC74" s="19">
        <f>IFERROR(VLOOKUP(AP74,[2]CUS030!$A$5:$E$10000,5,0),"")</f>
        <v/>
      </c>
      <c r="BD74" s="19">
        <f>IFERROR(VLOOKUP(AQ74,[2]CUS030!$A$5:$E$10000,5,0),"")</f>
        <v/>
      </c>
      <c r="BE74" s="19">
        <f>IFERROR(VLOOKUP(AR74,[2]CUS030!$A$5:$E$10000,5,0),"")</f>
        <v/>
      </c>
    </row>
    <row r="75">
      <c r="F75" s="108">
        <f>[1]!Table1[[#This Row],[Production]]</f>
        <v/>
      </c>
      <c r="G75">
        <f>MID(F75,LEN(F75)-6,4)</f>
        <v/>
      </c>
      <c r="H75">
        <f>AS75&amp;"|"&amp;AT75&amp;"|"&amp;AU75&amp;"|"&amp;AV75&amp;"|"&amp;AW75&amp;"|"&amp;AX75&amp;"|"&amp;AY75&amp;"|"&amp;AZ75&amp;"|"&amp;BA75&amp;"|"&amp;BB75&amp;"|"&amp;BC75&amp;"|"&amp;BD75&amp;"|"&amp;BE75</f>
        <v/>
      </c>
      <c r="I75" s="108">
        <f>[1]!Table1[[#This Row],[Stock]]</f>
        <v/>
      </c>
      <c r="J75">
        <f>MID(LEFT(I75,LEN(I75)-3),FIND("0|0.000",LEFT(I75,LEN(I75)-3),1)+7,6)</f>
        <v/>
      </c>
      <c r="K75" s="19" t="n"/>
      <c r="L75" s="19" t="n"/>
      <c r="M75" s="19" t="n"/>
      <c r="N75" s="19" t="n"/>
      <c r="O75" s="19" t="n"/>
      <c r="P75" s="20">
        <f>End_Cal!E75</f>
        <v/>
      </c>
      <c r="Q75" s="112">
        <f>IFERROR(INDEX($J$2:$J$9873,MATCH(1,INDEX(($P75=$F$2:$F$9873)*(0=COUNTIFS($Q$2:$Q$2,$J$2:$J$9873)),0),0)),"")</f>
        <v/>
      </c>
      <c r="R75" s="112">
        <f>IFERROR(INDEX($J$2:$J$9873,MATCH(1,INDEX(($P75=$F$2:$F$9873)*(0=COUNTIFS(Q75,$J$2:$J$9873)),0),0)),"")</f>
        <v/>
      </c>
      <c r="S75" s="112">
        <f>IFERROR(INDEX($J$2:$J$9873,MATCH(1,INDEX(($P75=$F$2:$F$9873)*(0=COUNTIFS(Q75:R75,$J$2:$J$9873)),0),0)),"")</f>
        <v/>
      </c>
      <c r="T75" s="112">
        <f>IFERROR(INDEX($J$2:$J$9873,MATCH(1,INDEX(($P75=$F$2:$F$9873)*(0=COUNTIFS(Q75:S75,$J$2:$J$9873)),0),0)),"")</f>
        <v/>
      </c>
      <c r="U75" s="112">
        <f>IFERROR(INDEX($J$2:$J$9873,MATCH(1,INDEX(($P75=$F$2:$F$9873)*(0=COUNTIFS(Q75:T75,$J$2:$J$9873)),0),0)),"")</f>
        <v/>
      </c>
      <c r="V75" s="112">
        <f>IFERROR(INDEX($J$2:$J$9873,MATCH(1,INDEX(($P75=$F$2:$F$9873)*(0=COUNTIFS(Q75:U75,$J$2:$J$9873)),0),0)),"")</f>
        <v/>
      </c>
      <c r="W75" s="112">
        <f>IFERROR(INDEX($J$2:$J$9873,MATCH(1,INDEX(($P75=$F$2:$F$9873)*(0=COUNTIFS(Q75:V75,$J$2:$J$861)),0),0)),"")</f>
        <v/>
      </c>
      <c r="X75" s="112">
        <f>IFERROR(INDEX($J$2:$J$9873,MATCH(1,INDEX(($P75=$F$2:$F$9873)*(0=COUNTIFS(Q75:W75,$J$2:$J$9873)),0),0)),"")</f>
        <v/>
      </c>
      <c r="Y75" s="112">
        <f>IFERROR(INDEX($J$2:$J$861,MATCH(1,INDEX(($P75=$F$2:$F$861)*(0=COUNTIFS(Q75:X75,$J$2:$J$861)),0),0)),"")</f>
        <v/>
      </c>
      <c r="Z75" s="112">
        <f>IFERROR(INDEX($J$2:$J$861,MATCH(1,INDEX(($P75=$F$2:$F$861)*(0=COUNTIFS(Q75:Y75,$J$2:$J$861)),0),0)),"")</f>
        <v/>
      </c>
      <c r="AA75" s="112">
        <f>IFERROR(INDEX($J$2:$J$861,MATCH(1,INDEX(($P75=$F$2:$F$861)*(0=COUNTIFS(Q75:Z75,$J$2:$J$861)),0),0)),"")</f>
        <v/>
      </c>
      <c r="AB75" s="112">
        <f>IFERROR(INDEX($J$2:$J$861,MATCH(1,INDEX(($P75=$F$2:$F$861)*(0=COUNTIFS(Q75:AA75,$J$2:$J$861)),0),0)),"")</f>
        <v/>
      </c>
      <c r="AC75" s="112">
        <f>IFERROR(INDEX($J$2:$J$861,MATCH(1,INDEX(($P75=$F$2:$F$861)*(0=COUNTIFS(Q75:AB75,$J$2:$J$861)),0),0)),"")</f>
        <v/>
      </c>
      <c r="AD75">
        <f>Q75&amp;"-"&amp;R75&amp;"-"&amp;S75&amp;"-"&amp;T75&amp;"-"&amp;U75&amp;"-"&amp;V75&amp;"-"&amp;W75&amp;"-"&amp;X75&amp;"-"&amp;Y75&amp;"-"&amp;Z75&amp;"-"&amp;AA75&amp;"-"&amp;AB75&amp;"-"&amp;AC75</f>
        <v/>
      </c>
      <c r="AF75" s="19">
        <f>IFERROR(INDEX($I$2:$I$861,MATCH(1,INDEX(($P75=$F$2:$F$861)*(0=COUNTIFS($AF$2:$AF$2,$I$2:$I$861)),0),0)),"")</f>
        <v/>
      </c>
      <c r="AG75" s="19">
        <f>IFERROR(INDEX($I$2:$I$9873,MATCH(1,INDEX(($P75=$F$2:$F$9873)*(0=COUNTIFS(AF75,$I$2:$I$9873)),0),0)),"")</f>
        <v/>
      </c>
      <c r="AH75" s="19">
        <f>IFERROR(INDEX($I$2:$I$9873,MATCH(1,INDEX(($P75=$F$2:$F$9873)*(0=COUNTIFS(AF75:AG75,$I$2:$I$9873)),0),0)),"")</f>
        <v/>
      </c>
      <c r="AI75" s="19">
        <f>IFERROR(INDEX($I$2:$I$9873,MATCH(1,INDEX(($P75=$F$2:$F$9873)*(0=COUNTIFS(AF75:AH75,$I$2:$I$9873)),0),0)),"")</f>
        <v/>
      </c>
      <c r="AJ75" s="19">
        <f>IFERROR(INDEX($I$2:$I$9873,MATCH(1,INDEX(($P75=$F$2:$F$9873)*(0=COUNTIFS(AF75:AI75,$I$2:$I$9873)),0),0)),"")</f>
        <v/>
      </c>
      <c r="AK75" s="19">
        <f>IFERROR(INDEX($I$2:$I$9873,MATCH(1,INDEX(($P75=$F$2:$F$9873)*(0=COUNTIFS(AF75:AJ75,$I$2:$I$9873)),0),0)),"")</f>
        <v/>
      </c>
      <c r="AL75" s="19">
        <f>IFERROR(INDEX($I$2:$I$9873,MATCH(1,INDEX(($P75=$F$2:$F$9873)*(0=COUNTIFS(AF75:AK75,$I$2:$I$9873)),0),0)),"")</f>
        <v/>
      </c>
      <c r="AM75" s="19">
        <f>IFERROR(INDEX($I$2:$I$9873,MATCH(1,INDEX(($P75=$F$2:$F$9873)*(0=COUNTIFS(AF75:AL75,$I$2:$I$9873)),0),0)),"")</f>
        <v/>
      </c>
      <c r="AN75" s="19">
        <f>IFERROR(INDEX($I$2:$I$9873,MATCH(1,INDEX(($P75=$F$2:$F$9873)*(0=COUNTIFS(AF75:AM75,$I$2:$I$9873)),0),0)),"")</f>
        <v/>
      </c>
      <c r="AO75" s="19">
        <f>IFERROR(INDEX($I$2:$I$9873,MATCH(1,INDEX(($P75=$F$2:$F$9873)*(0=COUNTIFS(AF75:AN75,$I$2:$I$9873)),0),0)),"")</f>
        <v/>
      </c>
      <c r="AP75" s="19">
        <f>IFERROR(INDEX($I$2:$I$9873,MATCH(1,INDEX(($P75=$F$2:$F$9873)*(0=COUNTIFS(AF75:AO75,$I$2:$I$9873)),0),0)),"")</f>
        <v/>
      </c>
      <c r="AQ75" s="19">
        <f>IFERROR(INDEX($I$2:$I$9873,MATCH(1,INDEX(($P75=$F$2:$F$9873)*(0=COUNTIFS(AF75:AP75,$I$2:$I$9873)),0),0)),"")</f>
        <v/>
      </c>
      <c r="AR75" s="19">
        <f>IFERROR(INDEX($I$2:$I$9873,MATCH(1,INDEX(($P75=$F$2:$F$9873)*(0=COUNTIFS(AF75:AQ75,$I$2:$I$9873)),0),0)),"")</f>
        <v/>
      </c>
      <c r="AS75" s="19">
        <f>IFERROR(VLOOKUP(AF75,[2]CUS030!$A$5:$E$10000,5,0),"")</f>
        <v/>
      </c>
      <c r="AT75" s="19">
        <f>IFERROR(VLOOKUP(AG75,[2]CUS030!$A$5:$E$10000,5,0),"")</f>
        <v/>
      </c>
      <c r="AU75" s="19">
        <f>IFERROR(VLOOKUP(AH75,[2]CUS030!$A$5:$E$10000,5,0),"")</f>
        <v/>
      </c>
      <c r="AV75" s="19">
        <f>IFERROR(VLOOKUP(AI75,[2]CUS030!$A$5:$E$10000,5,0),"")</f>
        <v/>
      </c>
      <c r="AW75" s="19">
        <f>IFERROR(VLOOKUP(AJ75,[2]CUS030!$A$5:$E$10000,5,0),"")</f>
        <v/>
      </c>
      <c r="AX75" s="19">
        <f>IFERROR(VLOOKUP(AK75,[2]CUS030!$A$5:$E$10000,5,0),"")</f>
        <v/>
      </c>
      <c r="AY75" s="19">
        <f>IFERROR(VLOOKUP(AL75,[2]CUS030!$A$5:$E$10000,5,0),"")</f>
        <v/>
      </c>
      <c r="AZ75" s="19">
        <f>IFERROR(VLOOKUP(AM75,[2]CUS030!$A$5:$E$10000,5,0),"")</f>
        <v/>
      </c>
      <c r="BA75" s="19">
        <f>IFERROR(VLOOKUP(AN75,[2]CUS030!$A$5:$E$10000,5,0),"")</f>
        <v/>
      </c>
      <c r="BB75" s="19">
        <f>IFERROR(VLOOKUP(AO75,[2]CUS030!$A$5:$E$10000,5,0),"")</f>
        <v/>
      </c>
      <c r="BC75" s="19">
        <f>IFERROR(VLOOKUP(AP75,[2]CUS030!$A$5:$E$10000,5,0),"")</f>
        <v/>
      </c>
      <c r="BD75" s="19">
        <f>IFERROR(VLOOKUP(AQ75,[2]CUS030!$A$5:$E$10000,5,0),"")</f>
        <v/>
      </c>
      <c r="BE75" s="19">
        <f>IFERROR(VLOOKUP(AR75,[2]CUS030!$A$5:$E$10000,5,0),"")</f>
        <v/>
      </c>
    </row>
    <row r="76">
      <c r="F76" s="108">
        <f>[1]!Table1[[#This Row],[Production]]</f>
        <v/>
      </c>
      <c r="G76">
        <f>MID(F76,LEN(F76)-6,4)</f>
        <v/>
      </c>
      <c r="H76">
        <f>AS76&amp;"|"&amp;AT76&amp;"|"&amp;AU76&amp;"|"&amp;AV76&amp;"|"&amp;AW76&amp;"|"&amp;AX76&amp;"|"&amp;AY76&amp;"|"&amp;AZ76&amp;"|"&amp;BA76&amp;"|"&amp;BB76&amp;"|"&amp;BC76&amp;"|"&amp;BD76&amp;"|"&amp;BE76</f>
        <v/>
      </c>
      <c r="I76" s="108">
        <f>[1]!Table1[[#This Row],[Stock]]</f>
        <v/>
      </c>
      <c r="J76">
        <f>MID(LEFT(I76,LEN(I76)-3),FIND("0|0.000",LEFT(I76,LEN(I76)-3),1)+7,6)</f>
        <v/>
      </c>
      <c r="K76" s="19" t="n"/>
      <c r="L76" s="19" t="n"/>
      <c r="M76" s="19" t="n"/>
      <c r="N76" s="19" t="n"/>
      <c r="O76" s="19" t="n"/>
      <c r="P76" s="20">
        <f>End_Cal!E76</f>
        <v/>
      </c>
      <c r="Q76" s="112">
        <f>IFERROR(INDEX($J$2:$J$9873,MATCH(1,INDEX(($P76=$F$2:$F$9873)*(0=COUNTIFS($Q$2:$Q$2,$J$2:$J$9873)),0),0)),"")</f>
        <v/>
      </c>
      <c r="R76" s="112">
        <f>IFERROR(INDEX($J$2:$J$9873,MATCH(1,INDEX(($P76=$F$2:$F$9873)*(0=COUNTIFS(Q76,$J$2:$J$9873)),0),0)),"")</f>
        <v/>
      </c>
      <c r="S76" s="112">
        <f>IFERROR(INDEX($J$2:$J$9873,MATCH(1,INDEX(($P76=$F$2:$F$9873)*(0=COUNTIFS(Q76:R76,$J$2:$J$9873)),0),0)),"")</f>
        <v/>
      </c>
      <c r="T76" s="112">
        <f>IFERROR(INDEX($J$2:$J$9873,MATCH(1,INDEX(($P76=$F$2:$F$9873)*(0=COUNTIFS(Q76:S76,$J$2:$J$9873)),0),0)),"")</f>
        <v/>
      </c>
      <c r="U76" s="112">
        <f>IFERROR(INDEX($J$2:$J$9873,MATCH(1,INDEX(($P76=$F$2:$F$9873)*(0=COUNTIFS(Q76:T76,$J$2:$J$9873)),0),0)),"")</f>
        <v/>
      </c>
      <c r="V76" s="112">
        <f>IFERROR(INDEX($J$2:$J$9873,MATCH(1,INDEX(($P76=$F$2:$F$9873)*(0=COUNTIFS(Q76:U76,$J$2:$J$9873)),0),0)),"")</f>
        <v/>
      </c>
      <c r="W76" s="112">
        <f>IFERROR(INDEX($J$2:$J$9873,MATCH(1,INDEX(($P76=$F$2:$F$9873)*(0=COUNTIFS(Q76:V76,$J$2:$J$861)),0),0)),"")</f>
        <v/>
      </c>
      <c r="X76" s="112">
        <f>IFERROR(INDEX($J$2:$J$9873,MATCH(1,INDEX(($P76=$F$2:$F$9873)*(0=COUNTIFS(Q76:W76,$J$2:$J$9873)),0),0)),"")</f>
        <v/>
      </c>
      <c r="Y76" s="112">
        <f>IFERROR(INDEX($J$2:$J$861,MATCH(1,INDEX(($P76=$F$2:$F$861)*(0=COUNTIFS(Q76:X76,$J$2:$J$861)),0),0)),"")</f>
        <v/>
      </c>
      <c r="Z76" s="112">
        <f>IFERROR(INDEX($J$2:$J$861,MATCH(1,INDEX(($P76=$F$2:$F$861)*(0=COUNTIFS(Q76:Y76,$J$2:$J$861)),0),0)),"")</f>
        <v/>
      </c>
      <c r="AA76" s="112">
        <f>IFERROR(INDEX($J$2:$J$861,MATCH(1,INDEX(($P76=$F$2:$F$861)*(0=COUNTIFS(Q76:Z76,$J$2:$J$861)),0),0)),"")</f>
        <v/>
      </c>
      <c r="AB76" s="112">
        <f>IFERROR(INDEX($J$2:$J$861,MATCH(1,INDEX(($P76=$F$2:$F$861)*(0=COUNTIFS(Q76:AA76,$J$2:$J$861)),0),0)),"")</f>
        <v/>
      </c>
      <c r="AC76" s="112">
        <f>IFERROR(INDEX($J$2:$J$861,MATCH(1,INDEX(($P76=$F$2:$F$861)*(0=COUNTIFS(Q76:AB76,$J$2:$J$861)),0),0)),"")</f>
        <v/>
      </c>
      <c r="AD76">
        <f>Q76&amp;"-"&amp;R76&amp;"-"&amp;S76&amp;"-"&amp;T76&amp;"-"&amp;U76&amp;"-"&amp;V76&amp;"-"&amp;W76&amp;"-"&amp;X76&amp;"-"&amp;Y76&amp;"-"&amp;Z76&amp;"-"&amp;AA76&amp;"-"&amp;AB76&amp;"-"&amp;AC76</f>
        <v/>
      </c>
      <c r="AF76" s="19">
        <f>IFERROR(INDEX($I$2:$I$861,MATCH(1,INDEX(($P76=$F$2:$F$861)*(0=COUNTIFS($AF$2:$AF$2,$I$2:$I$861)),0),0)),"")</f>
        <v/>
      </c>
      <c r="AG76" s="19">
        <f>IFERROR(INDEX($I$2:$I$9873,MATCH(1,INDEX(($P76=$F$2:$F$9873)*(0=COUNTIFS(AF76,$I$2:$I$9873)),0),0)),"")</f>
        <v/>
      </c>
      <c r="AH76" s="19">
        <f>IFERROR(INDEX($I$2:$I$9873,MATCH(1,INDEX(($P76=$F$2:$F$9873)*(0=COUNTIFS(AF76:AG76,$I$2:$I$9873)),0),0)),"")</f>
        <v/>
      </c>
      <c r="AI76" s="19">
        <f>IFERROR(INDEX($I$2:$I$9873,MATCH(1,INDEX(($P76=$F$2:$F$9873)*(0=COUNTIFS(AF76:AH76,$I$2:$I$9873)),0),0)),"")</f>
        <v/>
      </c>
      <c r="AJ76" s="19">
        <f>IFERROR(INDEX($I$2:$I$9873,MATCH(1,INDEX(($P76=$F$2:$F$9873)*(0=COUNTIFS(AF76:AI76,$I$2:$I$9873)),0),0)),"")</f>
        <v/>
      </c>
      <c r="AK76" s="19">
        <f>IFERROR(INDEX($I$2:$I$9873,MATCH(1,INDEX(($P76=$F$2:$F$9873)*(0=COUNTIFS(AF76:AJ76,$I$2:$I$9873)),0),0)),"")</f>
        <v/>
      </c>
      <c r="AL76" s="19">
        <f>IFERROR(INDEX($I$2:$I$9873,MATCH(1,INDEX(($P76=$F$2:$F$9873)*(0=COUNTIFS(AF76:AK76,$I$2:$I$9873)),0),0)),"")</f>
        <v/>
      </c>
      <c r="AM76" s="19">
        <f>IFERROR(INDEX($I$2:$I$9873,MATCH(1,INDEX(($P76=$F$2:$F$9873)*(0=COUNTIFS(AF76:AL76,$I$2:$I$9873)),0),0)),"")</f>
        <v/>
      </c>
      <c r="AN76" s="19">
        <f>IFERROR(INDEX($I$2:$I$9873,MATCH(1,INDEX(($P76=$F$2:$F$9873)*(0=COUNTIFS(AF76:AM76,$I$2:$I$9873)),0),0)),"")</f>
        <v/>
      </c>
      <c r="AO76" s="19">
        <f>IFERROR(INDEX($I$2:$I$9873,MATCH(1,INDEX(($P76=$F$2:$F$9873)*(0=COUNTIFS(AF76:AN76,$I$2:$I$9873)),0),0)),"")</f>
        <v/>
      </c>
      <c r="AP76" s="19">
        <f>IFERROR(INDEX($I$2:$I$9873,MATCH(1,INDEX(($P76=$F$2:$F$9873)*(0=COUNTIFS(AF76:AO76,$I$2:$I$9873)),0),0)),"")</f>
        <v/>
      </c>
      <c r="AQ76" s="19">
        <f>IFERROR(INDEX($I$2:$I$9873,MATCH(1,INDEX(($P76=$F$2:$F$9873)*(0=COUNTIFS(AF76:AP76,$I$2:$I$9873)),0),0)),"")</f>
        <v/>
      </c>
      <c r="AR76" s="19">
        <f>IFERROR(INDEX($I$2:$I$9873,MATCH(1,INDEX(($P76=$F$2:$F$9873)*(0=COUNTIFS(AF76:AQ76,$I$2:$I$9873)),0),0)),"")</f>
        <v/>
      </c>
      <c r="AS76" s="19">
        <f>IFERROR(VLOOKUP(AF76,[2]CUS030!$A$5:$E$10000,5,0),"")</f>
        <v/>
      </c>
      <c r="AT76" s="19">
        <f>IFERROR(VLOOKUP(AG76,[2]CUS030!$A$5:$E$10000,5,0),"")</f>
        <v/>
      </c>
      <c r="AU76" s="19">
        <f>IFERROR(VLOOKUP(AH76,[2]CUS030!$A$5:$E$10000,5,0),"")</f>
        <v/>
      </c>
      <c r="AV76" s="19">
        <f>IFERROR(VLOOKUP(AI76,[2]CUS030!$A$5:$E$10000,5,0),"")</f>
        <v/>
      </c>
      <c r="AW76" s="19">
        <f>IFERROR(VLOOKUP(AJ76,[2]CUS030!$A$5:$E$10000,5,0),"")</f>
        <v/>
      </c>
      <c r="AX76" s="19">
        <f>IFERROR(VLOOKUP(AK76,[2]CUS030!$A$5:$E$10000,5,0),"")</f>
        <v/>
      </c>
      <c r="AY76" s="19">
        <f>IFERROR(VLOOKUP(AL76,[2]CUS030!$A$5:$E$10000,5,0),"")</f>
        <v/>
      </c>
      <c r="AZ76" s="19">
        <f>IFERROR(VLOOKUP(AM76,[2]CUS030!$A$5:$E$10000,5,0),"")</f>
        <v/>
      </c>
      <c r="BA76" s="19">
        <f>IFERROR(VLOOKUP(AN76,[2]CUS030!$A$5:$E$10000,5,0),"")</f>
        <v/>
      </c>
      <c r="BB76" s="19">
        <f>IFERROR(VLOOKUP(AO76,[2]CUS030!$A$5:$E$10000,5,0),"")</f>
        <v/>
      </c>
      <c r="BC76" s="19">
        <f>IFERROR(VLOOKUP(AP76,[2]CUS030!$A$5:$E$10000,5,0),"")</f>
        <v/>
      </c>
      <c r="BD76" s="19">
        <f>IFERROR(VLOOKUP(AQ76,[2]CUS030!$A$5:$E$10000,5,0),"")</f>
        <v/>
      </c>
      <c r="BE76" s="19">
        <f>IFERROR(VLOOKUP(AR76,[2]CUS030!$A$5:$E$10000,5,0),"")</f>
        <v/>
      </c>
    </row>
    <row r="77">
      <c r="F77" s="108">
        <f>[1]!Table1[[#This Row],[Production]]</f>
        <v/>
      </c>
      <c r="G77">
        <f>MID(F77,LEN(F77)-6,4)</f>
        <v/>
      </c>
      <c r="H77">
        <f>AS77&amp;"|"&amp;AT77&amp;"|"&amp;AU77&amp;"|"&amp;AV77&amp;"|"&amp;AW77&amp;"|"&amp;AX77&amp;"|"&amp;AY77&amp;"|"&amp;AZ77&amp;"|"&amp;BA77&amp;"|"&amp;BB77&amp;"|"&amp;BC77&amp;"|"&amp;BD77&amp;"|"&amp;BE77</f>
        <v/>
      </c>
      <c r="I77" s="108">
        <f>[1]!Table1[[#This Row],[Stock]]</f>
        <v/>
      </c>
      <c r="J77">
        <f>MID(LEFT(I77,LEN(I77)-3),FIND("0|0.000",LEFT(I77,LEN(I77)-3),1)+7,6)</f>
        <v/>
      </c>
      <c r="K77" s="19" t="n"/>
      <c r="L77" s="19" t="n"/>
      <c r="M77" s="19" t="n"/>
      <c r="N77" s="19" t="n"/>
      <c r="O77" s="19" t="n"/>
      <c r="P77" s="20">
        <f>End_Cal!E77</f>
        <v/>
      </c>
      <c r="Q77" s="112">
        <f>IFERROR(INDEX($J$2:$J$9873,MATCH(1,INDEX(($P77=$F$2:$F$9873)*(0=COUNTIFS($Q$2:$Q$2,$J$2:$J$9873)),0),0)),"")</f>
        <v/>
      </c>
      <c r="R77" s="112">
        <f>IFERROR(INDEX($J$2:$J$9873,MATCH(1,INDEX(($P77=$F$2:$F$9873)*(0=COUNTIFS(Q77,$J$2:$J$9873)),0),0)),"")</f>
        <v/>
      </c>
      <c r="S77" s="112">
        <f>IFERROR(INDEX($J$2:$J$9873,MATCH(1,INDEX(($P77=$F$2:$F$9873)*(0=COUNTIFS(Q77:R77,$J$2:$J$9873)),0),0)),"")</f>
        <v/>
      </c>
      <c r="T77" s="112">
        <f>IFERROR(INDEX($J$2:$J$9873,MATCH(1,INDEX(($P77=$F$2:$F$9873)*(0=COUNTIFS(Q77:S77,$J$2:$J$9873)),0),0)),"")</f>
        <v/>
      </c>
      <c r="U77" s="112">
        <f>IFERROR(INDEX($J$2:$J$9873,MATCH(1,INDEX(($P77=$F$2:$F$9873)*(0=COUNTIFS(Q77:T77,$J$2:$J$9873)),0),0)),"")</f>
        <v/>
      </c>
      <c r="V77" s="112">
        <f>IFERROR(INDEX($J$2:$J$9873,MATCH(1,INDEX(($P77=$F$2:$F$9873)*(0=COUNTIFS(Q77:U77,$J$2:$J$9873)),0),0)),"")</f>
        <v/>
      </c>
      <c r="W77" s="112">
        <f>IFERROR(INDEX($J$2:$J$9873,MATCH(1,INDEX(($P77=$F$2:$F$9873)*(0=COUNTIFS(Q77:V77,$J$2:$J$861)),0),0)),"")</f>
        <v/>
      </c>
      <c r="X77" s="112">
        <f>IFERROR(INDEX($J$2:$J$9873,MATCH(1,INDEX(($P77=$F$2:$F$9873)*(0=COUNTIFS(Q77:W77,$J$2:$J$9873)),0),0)),"")</f>
        <v/>
      </c>
      <c r="Y77" s="112">
        <f>IFERROR(INDEX($J$2:$J$861,MATCH(1,INDEX(($P77=$F$2:$F$861)*(0=COUNTIFS(Q77:X77,$J$2:$J$861)),0),0)),"")</f>
        <v/>
      </c>
      <c r="Z77" s="112">
        <f>IFERROR(INDEX($J$2:$J$861,MATCH(1,INDEX(($P77=$F$2:$F$861)*(0=COUNTIFS(Q77:Y77,$J$2:$J$861)),0),0)),"")</f>
        <v/>
      </c>
      <c r="AA77" s="112">
        <f>IFERROR(INDEX($J$2:$J$861,MATCH(1,INDEX(($P77=$F$2:$F$861)*(0=COUNTIFS(Q77:Z77,$J$2:$J$861)),0),0)),"")</f>
        <v/>
      </c>
      <c r="AB77" s="112">
        <f>IFERROR(INDEX($J$2:$J$861,MATCH(1,INDEX(($P77=$F$2:$F$861)*(0=COUNTIFS(Q77:AA77,$J$2:$J$861)),0),0)),"")</f>
        <v/>
      </c>
      <c r="AC77" s="112">
        <f>IFERROR(INDEX($J$2:$J$861,MATCH(1,INDEX(($P77=$F$2:$F$861)*(0=COUNTIFS(Q77:AB77,$J$2:$J$861)),0),0)),"")</f>
        <v/>
      </c>
      <c r="AD77">
        <f>Q77&amp;"-"&amp;R77&amp;"-"&amp;S77&amp;"-"&amp;T77&amp;"-"&amp;U77&amp;"-"&amp;V77&amp;"-"&amp;W77&amp;"-"&amp;X77&amp;"-"&amp;Y77&amp;"-"&amp;Z77&amp;"-"&amp;AA77&amp;"-"&amp;AB77&amp;"-"&amp;AC77</f>
        <v/>
      </c>
      <c r="AF77" s="19">
        <f>IFERROR(INDEX($I$2:$I$861,MATCH(1,INDEX(($P77=$F$2:$F$861)*(0=COUNTIFS($AF$2:$AF$2,$I$2:$I$861)),0),0)),"")</f>
        <v/>
      </c>
      <c r="AG77" s="19">
        <f>IFERROR(INDEX($I$2:$I$9873,MATCH(1,INDEX(($P77=$F$2:$F$9873)*(0=COUNTIFS(AF77,$I$2:$I$9873)),0),0)),"")</f>
        <v/>
      </c>
      <c r="AH77" s="19">
        <f>IFERROR(INDEX($I$2:$I$9873,MATCH(1,INDEX(($P77=$F$2:$F$9873)*(0=COUNTIFS(AF77:AG77,$I$2:$I$9873)),0),0)),"")</f>
        <v/>
      </c>
      <c r="AI77" s="19">
        <f>IFERROR(INDEX($I$2:$I$9873,MATCH(1,INDEX(($P77=$F$2:$F$9873)*(0=COUNTIFS(AF77:AH77,$I$2:$I$9873)),0),0)),"")</f>
        <v/>
      </c>
      <c r="AJ77" s="19">
        <f>IFERROR(INDEX($I$2:$I$9873,MATCH(1,INDEX(($P77=$F$2:$F$9873)*(0=COUNTIFS(AF77:AI77,$I$2:$I$9873)),0),0)),"")</f>
        <v/>
      </c>
      <c r="AK77" s="19">
        <f>IFERROR(INDEX($I$2:$I$9873,MATCH(1,INDEX(($P77=$F$2:$F$9873)*(0=COUNTIFS(AF77:AJ77,$I$2:$I$9873)),0),0)),"")</f>
        <v/>
      </c>
      <c r="AL77" s="19">
        <f>IFERROR(INDEX($I$2:$I$9873,MATCH(1,INDEX(($P77=$F$2:$F$9873)*(0=COUNTIFS(AF77:AK77,$I$2:$I$9873)),0),0)),"")</f>
        <v/>
      </c>
      <c r="AM77" s="19">
        <f>IFERROR(INDEX($I$2:$I$9873,MATCH(1,INDEX(($P77=$F$2:$F$9873)*(0=COUNTIFS(AF77:AL77,$I$2:$I$9873)),0),0)),"")</f>
        <v/>
      </c>
      <c r="AN77" s="19">
        <f>IFERROR(INDEX($I$2:$I$9873,MATCH(1,INDEX(($P77=$F$2:$F$9873)*(0=COUNTIFS(AF77:AM77,$I$2:$I$9873)),0),0)),"")</f>
        <v/>
      </c>
      <c r="AO77" s="19">
        <f>IFERROR(INDEX($I$2:$I$9873,MATCH(1,INDEX(($P77=$F$2:$F$9873)*(0=COUNTIFS(AF77:AN77,$I$2:$I$9873)),0),0)),"")</f>
        <v/>
      </c>
      <c r="AP77" s="19">
        <f>IFERROR(INDEX($I$2:$I$9873,MATCH(1,INDEX(($P77=$F$2:$F$9873)*(0=COUNTIFS(AF77:AO77,$I$2:$I$9873)),0),0)),"")</f>
        <v/>
      </c>
      <c r="AQ77" s="19">
        <f>IFERROR(INDEX($I$2:$I$9873,MATCH(1,INDEX(($P77=$F$2:$F$9873)*(0=COUNTIFS(AF77:AP77,$I$2:$I$9873)),0),0)),"")</f>
        <v/>
      </c>
      <c r="AR77" s="19">
        <f>IFERROR(INDEX($I$2:$I$9873,MATCH(1,INDEX(($P77=$F$2:$F$9873)*(0=COUNTIFS(AF77:AQ77,$I$2:$I$9873)),0),0)),"")</f>
        <v/>
      </c>
      <c r="AS77" s="19">
        <f>IFERROR(VLOOKUP(AF77,[2]CUS030!$A$5:$E$10000,5,0),"")</f>
        <v/>
      </c>
      <c r="AT77" s="19">
        <f>IFERROR(VLOOKUP(AG77,[2]CUS030!$A$5:$E$10000,5,0),"")</f>
        <v/>
      </c>
      <c r="AU77" s="19">
        <f>IFERROR(VLOOKUP(AH77,[2]CUS030!$A$5:$E$10000,5,0),"")</f>
        <v/>
      </c>
      <c r="AV77" s="19">
        <f>IFERROR(VLOOKUP(AI77,[2]CUS030!$A$5:$E$10000,5,0),"")</f>
        <v/>
      </c>
      <c r="AW77" s="19">
        <f>IFERROR(VLOOKUP(AJ77,[2]CUS030!$A$5:$E$10000,5,0),"")</f>
        <v/>
      </c>
      <c r="AX77" s="19">
        <f>IFERROR(VLOOKUP(AK77,[2]CUS030!$A$5:$E$10000,5,0),"")</f>
        <v/>
      </c>
      <c r="AY77" s="19">
        <f>IFERROR(VLOOKUP(AL77,[2]CUS030!$A$5:$E$10000,5,0),"")</f>
        <v/>
      </c>
      <c r="AZ77" s="19">
        <f>IFERROR(VLOOKUP(AM77,[2]CUS030!$A$5:$E$10000,5,0),"")</f>
        <v/>
      </c>
      <c r="BA77" s="19">
        <f>IFERROR(VLOOKUP(AN77,[2]CUS030!$A$5:$E$10000,5,0),"")</f>
        <v/>
      </c>
      <c r="BB77" s="19">
        <f>IFERROR(VLOOKUP(AO77,[2]CUS030!$A$5:$E$10000,5,0),"")</f>
        <v/>
      </c>
      <c r="BC77" s="19">
        <f>IFERROR(VLOOKUP(AP77,[2]CUS030!$A$5:$E$10000,5,0),"")</f>
        <v/>
      </c>
      <c r="BD77" s="19">
        <f>IFERROR(VLOOKUP(AQ77,[2]CUS030!$A$5:$E$10000,5,0),"")</f>
        <v/>
      </c>
      <c r="BE77" s="19">
        <f>IFERROR(VLOOKUP(AR77,[2]CUS030!$A$5:$E$10000,5,0),"")</f>
        <v/>
      </c>
    </row>
    <row r="78">
      <c r="F78" s="108">
        <f>[1]!Table1[[#This Row],[Production]]</f>
        <v/>
      </c>
      <c r="G78">
        <f>MID(F78,LEN(F78)-6,4)</f>
        <v/>
      </c>
      <c r="H78">
        <f>AS78&amp;"|"&amp;AT78&amp;"|"&amp;AU78&amp;"|"&amp;AV78&amp;"|"&amp;AW78&amp;"|"&amp;AX78&amp;"|"&amp;AY78&amp;"|"&amp;AZ78&amp;"|"&amp;BA78&amp;"|"&amp;BB78&amp;"|"&amp;BC78&amp;"|"&amp;BD78&amp;"|"&amp;BE78</f>
        <v/>
      </c>
      <c r="I78" s="108">
        <f>[1]!Table1[[#This Row],[Stock]]</f>
        <v/>
      </c>
      <c r="J78">
        <f>MID(LEFT(I78,LEN(I78)-3),FIND("0|0.000",LEFT(I78,LEN(I78)-3),1)+7,6)</f>
        <v/>
      </c>
      <c r="K78" s="19" t="n"/>
      <c r="L78" s="19" t="n"/>
      <c r="M78" s="19" t="n"/>
      <c r="N78" s="19" t="n"/>
      <c r="O78" s="19" t="n"/>
      <c r="P78" s="20">
        <f>End_Cal!E78</f>
        <v/>
      </c>
      <c r="Q78" s="112">
        <f>IFERROR(INDEX($J$2:$J$9873,MATCH(1,INDEX(($P78=$F$2:$F$9873)*(0=COUNTIFS($Q$2:$Q$2,$J$2:$J$9873)),0),0)),"")</f>
        <v/>
      </c>
      <c r="R78" s="112">
        <f>IFERROR(INDEX($J$2:$J$9873,MATCH(1,INDEX(($P78=$F$2:$F$9873)*(0=COUNTIFS(Q78,$J$2:$J$9873)),0),0)),"")</f>
        <v/>
      </c>
      <c r="S78" s="112">
        <f>IFERROR(INDEX($J$2:$J$9873,MATCH(1,INDEX(($P78=$F$2:$F$9873)*(0=COUNTIFS(Q78:R78,$J$2:$J$9873)),0),0)),"")</f>
        <v/>
      </c>
      <c r="T78" s="112">
        <f>IFERROR(INDEX($J$2:$J$9873,MATCH(1,INDEX(($P78=$F$2:$F$9873)*(0=COUNTIFS(Q78:S78,$J$2:$J$9873)),0),0)),"")</f>
        <v/>
      </c>
      <c r="U78" s="112">
        <f>IFERROR(INDEX($J$2:$J$9873,MATCH(1,INDEX(($P78=$F$2:$F$9873)*(0=COUNTIFS(Q78:T78,$J$2:$J$9873)),0),0)),"")</f>
        <v/>
      </c>
      <c r="V78" s="112">
        <f>IFERROR(INDEX($J$2:$J$9873,MATCH(1,INDEX(($P78=$F$2:$F$9873)*(0=COUNTIFS(Q78:U78,$J$2:$J$9873)),0),0)),"")</f>
        <v/>
      </c>
      <c r="W78" s="112">
        <f>IFERROR(INDEX($J$2:$J$9873,MATCH(1,INDEX(($P78=$F$2:$F$9873)*(0=COUNTIFS(Q78:V78,$J$2:$J$861)),0),0)),"")</f>
        <v/>
      </c>
      <c r="X78" s="112">
        <f>IFERROR(INDEX($J$2:$J$9873,MATCH(1,INDEX(($P78=$F$2:$F$9873)*(0=COUNTIFS(Q78:W78,$J$2:$J$9873)),0),0)),"")</f>
        <v/>
      </c>
      <c r="Y78" s="112">
        <f>IFERROR(INDEX($J$2:$J$861,MATCH(1,INDEX(($P78=$F$2:$F$861)*(0=COUNTIFS(Q78:X78,$J$2:$J$861)),0),0)),"")</f>
        <v/>
      </c>
      <c r="Z78" s="112">
        <f>IFERROR(INDEX($J$2:$J$861,MATCH(1,INDEX(($P78=$F$2:$F$861)*(0=COUNTIFS(Q78:Y78,$J$2:$J$861)),0),0)),"")</f>
        <v/>
      </c>
      <c r="AA78" s="112">
        <f>IFERROR(INDEX($J$2:$J$861,MATCH(1,INDEX(($P78=$F$2:$F$861)*(0=COUNTIFS(Q78:Z78,$J$2:$J$861)),0),0)),"")</f>
        <v/>
      </c>
      <c r="AB78" s="112">
        <f>IFERROR(INDEX($J$2:$J$861,MATCH(1,INDEX(($P78=$F$2:$F$861)*(0=COUNTIFS(Q78:AA78,$J$2:$J$861)),0),0)),"")</f>
        <v/>
      </c>
      <c r="AC78" s="112">
        <f>IFERROR(INDEX($J$2:$J$861,MATCH(1,INDEX(($P78=$F$2:$F$861)*(0=COUNTIFS(Q78:AB78,$J$2:$J$861)),0),0)),"")</f>
        <v/>
      </c>
      <c r="AD78">
        <f>Q78&amp;"-"&amp;R78&amp;"-"&amp;S78&amp;"-"&amp;T78&amp;"-"&amp;U78&amp;"-"&amp;V78&amp;"-"&amp;W78&amp;"-"&amp;X78&amp;"-"&amp;Y78&amp;"-"&amp;Z78&amp;"-"&amp;AA78&amp;"-"&amp;AB78&amp;"-"&amp;AC78</f>
        <v/>
      </c>
      <c r="AF78" s="19">
        <f>IFERROR(INDEX($I$2:$I$861,MATCH(1,INDEX(($P78=$F$2:$F$861)*(0=COUNTIFS($AF$2:$AF$2,$I$2:$I$861)),0),0)),"")</f>
        <v/>
      </c>
      <c r="AG78" s="19">
        <f>IFERROR(INDEX($I$2:$I$9873,MATCH(1,INDEX(($P78=$F$2:$F$9873)*(0=COUNTIFS(AF78,$I$2:$I$9873)),0),0)),"")</f>
        <v/>
      </c>
      <c r="AH78" s="19">
        <f>IFERROR(INDEX($I$2:$I$9873,MATCH(1,INDEX(($P78=$F$2:$F$9873)*(0=COUNTIFS(AF78:AG78,$I$2:$I$9873)),0),0)),"")</f>
        <v/>
      </c>
      <c r="AI78" s="19">
        <f>IFERROR(INDEX($I$2:$I$9873,MATCH(1,INDEX(($P78=$F$2:$F$9873)*(0=COUNTIFS(AF78:AH78,$I$2:$I$9873)),0),0)),"")</f>
        <v/>
      </c>
      <c r="AJ78" s="19">
        <f>IFERROR(INDEX($I$2:$I$9873,MATCH(1,INDEX(($P78=$F$2:$F$9873)*(0=COUNTIFS(AF78:AI78,$I$2:$I$9873)),0),0)),"")</f>
        <v/>
      </c>
      <c r="AK78" s="19">
        <f>IFERROR(INDEX($I$2:$I$9873,MATCH(1,INDEX(($P78=$F$2:$F$9873)*(0=COUNTIFS(AF78:AJ78,$I$2:$I$9873)),0),0)),"")</f>
        <v/>
      </c>
      <c r="AL78" s="19">
        <f>IFERROR(INDEX($I$2:$I$9873,MATCH(1,INDEX(($P78=$F$2:$F$9873)*(0=COUNTIFS(AF78:AK78,$I$2:$I$9873)),0),0)),"")</f>
        <v/>
      </c>
      <c r="AM78" s="19">
        <f>IFERROR(INDEX($I$2:$I$9873,MATCH(1,INDEX(($P78=$F$2:$F$9873)*(0=COUNTIFS(AF78:AL78,$I$2:$I$9873)),0),0)),"")</f>
        <v/>
      </c>
      <c r="AN78" s="19">
        <f>IFERROR(INDEX($I$2:$I$9873,MATCH(1,INDEX(($P78=$F$2:$F$9873)*(0=COUNTIFS(AF78:AM78,$I$2:$I$9873)),0),0)),"")</f>
        <v/>
      </c>
      <c r="AO78" s="19">
        <f>IFERROR(INDEX($I$2:$I$9873,MATCH(1,INDEX(($P78=$F$2:$F$9873)*(0=COUNTIFS(AF78:AN78,$I$2:$I$9873)),0),0)),"")</f>
        <v/>
      </c>
      <c r="AP78" s="19">
        <f>IFERROR(INDEX($I$2:$I$9873,MATCH(1,INDEX(($P78=$F$2:$F$9873)*(0=COUNTIFS(AF78:AO78,$I$2:$I$9873)),0),0)),"")</f>
        <v/>
      </c>
      <c r="AQ78" s="19">
        <f>IFERROR(INDEX($I$2:$I$9873,MATCH(1,INDEX(($P78=$F$2:$F$9873)*(0=COUNTIFS(AF78:AP78,$I$2:$I$9873)),0),0)),"")</f>
        <v/>
      </c>
      <c r="AR78" s="19">
        <f>IFERROR(INDEX($I$2:$I$9873,MATCH(1,INDEX(($P78=$F$2:$F$9873)*(0=COUNTIFS(AF78:AQ78,$I$2:$I$9873)),0),0)),"")</f>
        <v/>
      </c>
      <c r="AS78" s="19">
        <f>IFERROR(VLOOKUP(AF78,[2]CUS030!$A$5:$E$10000,5,0),"")</f>
        <v/>
      </c>
      <c r="AT78" s="19">
        <f>IFERROR(VLOOKUP(AG78,[2]CUS030!$A$5:$E$10000,5,0),"")</f>
        <v/>
      </c>
      <c r="AU78" s="19">
        <f>IFERROR(VLOOKUP(AH78,[2]CUS030!$A$5:$E$10000,5,0),"")</f>
        <v/>
      </c>
      <c r="AV78" s="19">
        <f>IFERROR(VLOOKUP(AI78,[2]CUS030!$A$5:$E$10000,5,0),"")</f>
        <v/>
      </c>
      <c r="AW78" s="19">
        <f>IFERROR(VLOOKUP(AJ78,[2]CUS030!$A$5:$E$10000,5,0),"")</f>
        <v/>
      </c>
      <c r="AX78" s="19">
        <f>IFERROR(VLOOKUP(AK78,[2]CUS030!$A$5:$E$10000,5,0),"")</f>
        <v/>
      </c>
      <c r="AY78" s="19">
        <f>IFERROR(VLOOKUP(AL78,[2]CUS030!$A$5:$E$10000,5,0),"")</f>
        <v/>
      </c>
      <c r="AZ78" s="19">
        <f>IFERROR(VLOOKUP(AM78,[2]CUS030!$A$5:$E$10000,5,0),"")</f>
        <v/>
      </c>
      <c r="BA78" s="19">
        <f>IFERROR(VLOOKUP(AN78,[2]CUS030!$A$5:$E$10000,5,0),"")</f>
        <v/>
      </c>
      <c r="BB78" s="19">
        <f>IFERROR(VLOOKUP(AO78,[2]CUS030!$A$5:$E$10000,5,0),"")</f>
        <v/>
      </c>
      <c r="BC78" s="19">
        <f>IFERROR(VLOOKUP(AP78,[2]CUS030!$A$5:$E$10000,5,0),"")</f>
        <v/>
      </c>
      <c r="BD78" s="19">
        <f>IFERROR(VLOOKUP(AQ78,[2]CUS030!$A$5:$E$10000,5,0),"")</f>
        <v/>
      </c>
      <c r="BE78" s="19">
        <f>IFERROR(VLOOKUP(AR78,[2]CUS030!$A$5:$E$10000,5,0),"")</f>
        <v/>
      </c>
    </row>
    <row r="79">
      <c r="F79" s="108">
        <f>[1]!Table1[[#This Row],[Production]]</f>
        <v/>
      </c>
      <c r="G79">
        <f>MID(F79,LEN(F79)-6,4)</f>
        <v/>
      </c>
      <c r="H79">
        <f>AS79&amp;"|"&amp;AT79&amp;"|"&amp;AU79&amp;"|"&amp;AV79&amp;"|"&amp;AW79&amp;"|"&amp;AX79&amp;"|"&amp;AY79&amp;"|"&amp;AZ79&amp;"|"&amp;BA79&amp;"|"&amp;BB79&amp;"|"&amp;BC79&amp;"|"&amp;BD79&amp;"|"&amp;BE79</f>
        <v/>
      </c>
      <c r="I79" s="108">
        <f>[1]!Table1[[#This Row],[Stock]]</f>
        <v/>
      </c>
      <c r="J79">
        <f>MID(LEFT(I79,LEN(I79)-3),FIND("0|0.000",LEFT(I79,LEN(I79)-3),1)+7,6)</f>
        <v/>
      </c>
      <c r="K79" s="19" t="n"/>
      <c r="L79" s="19" t="n"/>
      <c r="M79" s="19" t="n"/>
      <c r="N79" s="19" t="n"/>
      <c r="O79" s="19" t="n"/>
      <c r="P79" s="20">
        <f>End_Cal!E79</f>
        <v/>
      </c>
      <c r="Q79" s="112">
        <f>IFERROR(INDEX($J$2:$J$9873,MATCH(1,INDEX(($P79=$F$2:$F$9873)*(0=COUNTIFS($Q$2:$Q$2,$J$2:$J$9873)),0),0)),"")</f>
        <v/>
      </c>
      <c r="R79" s="112">
        <f>IFERROR(INDEX($J$2:$J$9873,MATCH(1,INDEX(($P79=$F$2:$F$9873)*(0=COUNTIFS(Q79,$J$2:$J$9873)),0),0)),"")</f>
        <v/>
      </c>
      <c r="S79" s="112">
        <f>IFERROR(INDEX($J$2:$J$9873,MATCH(1,INDEX(($P79=$F$2:$F$9873)*(0=COUNTIFS(Q79:R79,$J$2:$J$9873)),0),0)),"")</f>
        <v/>
      </c>
      <c r="T79" s="112">
        <f>IFERROR(INDEX($J$2:$J$9873,MATCH(1,INDEX(($P79=$F$2:$F$9873)*(0=COUNTIFS(Q79:S79,$J$2:$J$9873)),0),0)),"")</f>
        <v/>
      </c>
      <c r="U79" s="112">
        <f>IFERROR(INDEX($J$2:$J$9873,MATCH(1,INDEX(($P79=$F$2:$F$9873)*(0=COUNTIFS(Q79:T79,$J$2:$J$9873)),0),0)),"")</f>
        <v/>
      </c>
      <c r="V79" s="112">
        <f>IFERROR(INDEX($J$2:$J$9873,MATCH(1,INDEX(($P79=$F$2:$F$9873)*(0=COUNTIFS(Q79:U79,$J$2:$J$9873)),0),0)),"")</f>
        <v/>
      </c>
      <c r="W79" s="112">
        <f>IFERROR(INDEX($J$2:$J$9873,MATCH(1,INDEX(($P79=$F$2:$F$9873)*(0=COUNTIFS(Q79:V79,$J$2:$J$861)),0),0)),"")</f>
        <v/>
      </c>
      <c r="X79" s="112">
        <f>IFERROR(INDEX($J$2:$J$9873,MATCH(1,INDEX(($P79=$F$2:$F$9873)*(0=COUNTIFS(Q79:W79,$J$2:$J$9873)),0),0)),"")</f>
        <v/>
      </c>
      <c r="Y79" s="112">
        <f>IFERROR(INDEX($J$2:$J$861,MATCH(1,INDEX(($P79=$F$2:$F$861)*(0=COUNTIFS(Q79:X79,$J$2:$J$861)),0),0)),"")</f>
        <v/>
      </c>
      <c r="Z79" s="112">
        <f>IFERROR(INDEX($J$2:$J$861,MATCH(1,INDEX(($P79=$F$2:$F$861)*(0=COUNTIFS(Q79:Y79,$J$2:$J$861)),0),0)),"")</f>
        <v/>
      </c>
      <c r="AA79" s="112">
        <f>IFERROR(INDEX($J$2:$J$861,MATCH(1,INDEX(($P79=$F$2:$F$861)*(0=COUNTIFS(Q79:Z79,$J$2:$J$861)),0),0)),"")</f>
        <v/>
      </c>
      <c r="AB79" s="112">
        <f>IFERROR(INDEX($J$2:$J$861,MATCH(1,INDEX(($P79=$F$2:$F$861)*(0=COUNTIFS(Q79:AA79,$J$2:$J$861)),0),0)),"")</f>
        <v/>
      </c>
      <c r="AC79" s="112">
        <f>IFERROR(INDEX($J$2:$J$861,MATCH(1,INDEX(($P79=$F$2:$F$861)*(0=COUNTIFS(Q79:AB79,$J$2:$J$861)),0),0)),"")</f>
        <v/>
      </c>
      <c r="AD79">
        <f>Q79&amp;"-"&amp;R79&amp;"-"&amp;S79&amp;"-"&amp;T79&amp;"-"&amp;U79&amp;"-"&amp;V79&amp;"-"&amp;W79&amp;"-"&amp;X79&amp;"-"&amp;Y79&amp;"-"&amp;Z79&amp;"-"&amp;AA79&amp;"-"&amp;AB79&amp;"-"&amp;AC79</f>
        <v/>
      </c>
      <c r="AF79" s="19">
        <f>IFERROR(INDEX($I$2:$I$861,MATCH(1,INDEX(($P79=$F$2:$F$861)*(0=COUNTIFS($AF$2:$AF$2,$I$2:$I$861)),0),0)),"")</f>
        <v/>
      </c>
      <c r="AG79" s="19">
        <f>IFERROR(INDEX($I$2:$I$9873,MATCH(1,INDEX(($P79=$F$2:$F$9873)*(0=COUNTIFS(AF79,$I$2:$I$9873)),0),0)),"")</f>
        <v/>
      </c>
      <c r="AH79" s="19">
        <f>IFERROR(INDEX($I$2:$I$9873,MATCH(1,INDEX(($P79=$F$2:$F$9873)*(0=COUNTIFS(AF79:AG79,$I$2:$I$9873)),0),0)),"")</f>
        <v/>
      </c>
      <c r="AI79" s="19">
        <f>IFERROR(INDEX($I$2:$I$9873,MATCH(1,INDEX(($P79=$F$2:$F$9873)*(0=COUNTIFS(AF79:AH79,$I$2:$I$9873)),0),0)),"")</f>
        <v/>
      </c>
      <c r="AJ79" s="19">
        <f>IFERROR(INDEX($I$2:$I$9873,MATCH(1,INDEX(($P79=$F$2:$F$9873)*(0=COUNTIFS(AF79:AI79,$I$2:$I$9873)),0),0)),"")</f>
        <v/>
      </c>
      <c r="AK79" s="19">
        <f>IFERROR(INDEX($I$2:$I$9873,MATCH(1,INDEX(($P79=$F$2:$F$9873)*(0=COUNTIFS(AF79:AJ79,$I$2:$I$9873)),0),0)),"")</f>
        <v/>
      </c>
      <c r="AL79" s="19">
        <f>IFERROR(INDEX($I$2:$I$9873,MATCH(1,INDEX(($P79=$F$2:$F$9873)*(0=COUNTIFS(AF79:AK79,$I$2:$I$9873)),0),0)),"")</f>
        <v/>
      </c>
      <c r="AM79" s="19">
        <f>IFERROR(INDEX($I$2:$I$9873,MATCH(1,INDEX(($P79=$F$2:$F$9873)*(0=COUNTIFS(AF79:AL79,$I$2:$I$9873)),0),0)),"")</f>
        <v/>
      </c>
      <c r="AN79" s="19">
        <f>IFERROR(INDEX($I$2:$I$9873,MATCH(1,INDEX(($P79=$F$2:$F$9873)*(0=COUNTIFS(AF79:AM79,$I$2:$I$9873)),0),0)),"")</f>
        <v/>
      </c>
      <c r="AO79" s="19">
        <f>IFERROR(INDEX($I$2:$I$9873,MATCH(1,INDEX(($P79=$F$2:$F$9873)*(0=COUNTIFS(AF79:AN79,$I$2:$I$9873)),0),0)),"")</f>
        <v/>
      </c>
      <c r="AP79" s="19">
        <f>IFERROR(INDEX($I$2:$I$9873,MATCH(1,INDEX(($P79=$F$2:$F$9873)*(0=COUNTIFS(AF79:AO79,$I$2:$I$9873)),0),0)),"")</f>
        <v/>
      </c>
      <c r="AQ79" s="19">
        <f>IFERROR(INDEX($I$2:$I$9873,MATCH(1,INDEX(($P79=$F$2:$F$9873)*(0=COUNTIFS(AF79:AP79,$I$2:$I$9873)),0),0)),"")</f>
        <v/>
      </c>
      <c r="AR79" s="19">
        <f>IFERROR(INDEX($I$2:$I$9873,MATCH(1,INDEX(($P79=$F$2:$F$9873)*(0=COUNTIFS(AF79:AQ79,$I$2:$I$9873)),0),0)),"")</f>
        <v/>
      </c>
      <c r="AS79" s="19">
        <f>IFERROR(VLOOKUP(AF79,[2]CUS030!$A$5:$E$10000,5,0),"")</f>
        <v/>
      </c>
      <c r="AT79" s="19">
        <f>IFERROR(VLOOKUP(AG79,[2]CUS030!$A$5:$E$10000,5,0),"")</f>
        <v/>
      </c>
      <c r="AU79" s="19">
        <f>IFERROR(VLOOKUP(AH79,[2]CUS030!$A$5:$E$10000,5,0),"")</f>
        <v/>
      </c>
      <c r="AV79" s="19">
        <f>IFERROR(VLOOKUP(AI79,[2]CUS030!$A$5:$E$10000,5,0),"")</f>
        <v/>
      </c>
      <c r="AW79" s="19">
        <f>IFERROR(VLOOKUP(AJ79,[2]CUS030!$A$5:$E$10000,5,0),"")</f>
        <v/>
      </c>
      <c r="AX79" s="19">
        <f>IFERROR(VLOOKUP(AK79,[2]CUS030!$A$5:$E$10000,5,0),"")</f>
        <v/>
      </c>
      <c r="AY79" s="19">
        <f>IFERROR(VLOOKUP(AL79,[2]CUS030!$A$5:$E$10000,5,0),"")</f>
        <v/>
      </c>
      <c r="AZ79" s="19">
        <f>IFERROR(VLOOKUP(AM79,[2]CUS030!$A$5:$E$10000,5,0),"")</f>
        <v/>
      </c>
      <c r="BA79" s="19">
        <f>IFERROR(VLOOKUP(AN79,[2]CUS030!$A$5:$E$10000,5,0),"")</f>
        <v/>
      </c>
      <c r="BB79" s="19">
        <f>IFERROR(VLOOKUP(AO79,[2]CUS030!$A$5:$E$10000,5,0),"")</f>
        <v/>
      </c>
      <c r="BC79" s="19">
        <f>IFERROR(VLOOKUP(AP79,[2]CUS030!$A$5:$E$10000,5,0),"")</f>
        <v/>
      </c>
      <c r="BD79" s="19">
        <f>IFERROR(VLOOKUP(AQ79,[2]CUS030!$A$5:$E$10000,5,0),"")</f>
        <v/>
      </c>
      <c r="BE79" s="19">
        <f>IFERROR(VLOOKUP(AR79,[2]CUS030!$A$5:$E$10000,5,0),"")</f>
        <v/>
      </c>
    </row>
    <row r="80">
      <c r="F80" s="108">
        <f>[1]!Table1[[#This Row],[Production]]</f>
        <v/>
      </c>
      <c r="G80">
        <f>MID(F80,LEN(F80)-6,4)</f>
        <v/>
      </c>
      <c r="H80">
        <f>AS80&amp;"|"&amp;AT80&amp;"|"&amp;AU80&amp;"|"&amp;AV80&amp;"|"&amp;AW80&amp;"|"&amp;AX80&amp;"|"&amp;AY80&amp;"|"&amp;AZ80&amp;"|"&amp;BA80&amp;"|"&amp;BB80&amp;"|"&amp;BC80&amp;"|"&amp;BD80&amp;"|"&amp;BE80</f>
        <v/>
      </c>
      <c r="I80" s="108">
        <f>[1]!Table1[[#This Row],[Stock]]</f>
        <v/>
      </c>
      <c r="J80">
        <f>MID(LEFT(I80,LEN(I80)-3),FIND("0|0.000",LEFT(I80,LEN(I80)-3),1)+7,6)</f>
        <v/>
      </c>
      <c r="K80" s="19" t="n"/>
      <c r="L80" s="19" t="n"/>
      <c r="M80" s="19" t="n"/>
      <c r="N80" s="19" t="n"/>
      <c r="O80" s="19" t="n"/>
      <c r="P80" s="20">
        <f>End_Cal!E80</f>
        <v/>
      </c>
      <c r="Q80" s="112">
        <f>IFERROR(INDEX($J$2:$J$9873,MATCH(1,INDEX(($P80=$F$2:$F$9873)*(0=COUNTIFS($Q$2:$Q$2,$J$2:$J$9873)),0),0)),"")</f>
        <v/>
      </c>
      <c r="R80" s="112">
        <f>IFERROR(INDEX($J$2:$J$9873,MATCH(1,INDEX(($P80=$F$2:$F$9873)*(0=COUNTIFS(Q80,$J$2:$J$9873)),0),0)),"")</f>
        <v/>
      </c>
      <c r="S80" s="112">
        <f>IFERROR(INDEX($J$2:$J$9873,MATCH(1,INDEX(($P80=$F$2:$F$9873)*(0=COUNTIFS(Q80:R80,$J$2:$J$9873)),0),0)),"")</f>
        <v/>
      </c>
      <c r="T80" s="112">
        <f>IFERROR(INDEX($J$2:$J$9873,MATCH(1,INDEX(($P80=$F$2:$F$9873)*(0=COUNTIFS(Q80:S80,$J$2:$J$9873)),0),0)),"")</f>
        <v/>
      </c>
      <c r="U80" s="112">
        <f>IFERROR(INDEX($J$2:$J$9873,MATCH(1,INDEX(($P80=$F$2:$F$9873)*(0=COUNTIFS(Q80:T80,$J$2:$J$9873)),0),0)),"")</f>
        <v/>
      </c>
      <c r="V80" s="112">
        <f>IFERROR(INDEX($J$2:$J$9873,MATCH(1,INDEX(($P80=$F$2:$F$9873)*(0=COUNTIFS(Q80:U80,$J$2:$J$9873)),0),0)),"")</f>
        <v/>
      </c>
      <c r="W80" s="112">
        <f>IFERROR(INDEX($J$2:$J$9873,MATCH(1,INDEX(($P80=$F$2:$F$9873)*(0=COUNTIFS(Q80:V80,$J$2:$J$861)),0),0)),"")</f>
        <v/>
      </c>
      <c r="X80" s="112">
        <f>IFERROR(INDEX($J$2:$J$9873,MATCH(1,INDEX(($P80=$F$2:$F$9873)*(0=COUNTIFS(Q80:W80,$J$2:$J$9873)),0),0)),"")</f>
        <v/>
      </c>
      <c r="Y80" s="112">
        <f>IFERROR(INDEX($J$2:$J$861,MATCH(1,INDEX(($P80=$F$2:$F$861)*(0=COUNTIFS(Q80:X80,$J$2:$J$861)),0),0)),"")</f>
        <v/>
      </c>
      <c r="Z80" s="112">
        <f>IFERROR(INDEX($J$2:$J$861,MATCH(1,INDEX(($P80=$F$2:$F$861)*(0=COUNTIFS(Q80:Y80,$J$2:$J$861)),0),0)),"")</f>
        <v/>
      </c>
      <c r="AA80" s="112">
        <f>IFERROR(INDEX($J$2:$J$861,MATCH(1,INDEX(($P80=$F$2:$F$861)*(0=COUNTIFS(Q80:Z80,$J$2:$J$861)),0),0)),"")</f>
        <v/>
      </c>
      <c r="AB80" s="112">
        <f>IFERROR(INDEX($J$2:$J$861,MATCH(1,INDEX(($P80=$F$2:$F$861)*(0=COUNTIFS(Q80:AA80,$J$2:$J$861)),0),0)),"")</f>
        <v/>
      </c>
      <c r="AC80" s="112">
        <f>IFERROR(INDEX($J$2:$J$861,MATCH(1,INDEX(($P80=$F$2:$F$861)*(0=COUNTIFS(Q80:AB80,$J$2:$J$861)),0),0)),"")</f>
        <v/>
      </c>
      <c r="AD80">
        <f>Q80&amp;"-"&amp;R80&amp;"-"&amp;S80&amp;"-"&amp;T80&amp;"-"&amp;U80&amp;"-"&amp;V80&amp;"-"&amp;W80&amp;"-"&amp;X80&amp;"-"&amp;Y80&amp;"-"&amp;Z80&amp;"-"&amp;AA80&amp;"-"&amp;AB80&amp;"-"&amp;AC80</f>
        <v/>
      </c>
      <c r="AF80" s="19">
        <f>IFERROR(INDEX($I$2:$I$861,MATCH(1,INDEX(($P80=$F$2:$F$861)*(0=COUNTIFS($AF$2:$AF$2,$I$2:$I$861)),0),0)),"")</f>
        <v/>
      </c>
      <c r="AG80" s="19">
        <f>IFERROR(INDEX($I$2:$I$9873,MATCH(1,INDEX(($P80=$F$2:$F$9873)*(0=COUNTIFS(AF80,$I$2:$I$9873)),0),0)),"")</f>
        <v/>
      </c>
      <c r="AH80" s="19">
        <f>IFERROR(INDEX($I$2:$I$9873,MATCH(1,INDEX(($P80=$F$2:$F$9873)*(0=COUNTIFS(AF80:AG80,$I$2:$I$9873)),0),0)),"")</f>
        <v/>
      </c>
      <c r="AI80" s="19">
        <f>IFERROR(INDEX($I$2:$I$9873,MATCH(1,INDEX(($P80=$F$2:$F$9873)*(0=COUNTIFS(AF80:AH80,$I$2:$I$9873)),0),0)),"")</f>
        <v/>
      </c>
      <c r="AJ80" s="19">
        <f>IFERROR(INDEX($I$2:$I$9873,MATCH(1,INDEX(($P80=$F$2:$F$9873)*(0=COUNTIFS(AF80:AI80,$I$2:$I$9873)),0),0)),"")</f>
        <v/>
      </c>
      <c r="AK80" s="19">
        <f>IFERROR(INDEX($I$2:$I$9873,MATCH(1,INDEX(($P80=$F$2:$F$9873)*(0=COUNTIFS(AF80:AJ80,$I$2:$I$9873)),0),0)),"")</f>
        <v/>
      </c>
      <c r="AL80" s="19">
        <f>IFERROR(INDEX($I$2:$I$9873,MATCH(1,INDEX(($P80=$F$2:$F$9873)*(0=COUNTIFS(AF80:AK80,$I$2:$I$9873)),0),0)),"")</f>
        <v/>
      </c>
      <c r="AM80" s="19">
        <f>IFERROR(INDEX($I$2:$I$9873,MATCH(1,INDEX(($P80=$F$2:$F$9873)*(0=COUNTIFS(AF80:AL80,$I$2:$I$9873)),0),0)),"")</f>
        <v/>
      </c>
      <c r="AN80" s="19">
        <f>IFERROR(INDEX($I$2:$I$9873,MATCH(1,INDEX(($P80=$F$2:$F$9873)*(0=COUNTIFS(AF80:AM80,$I$2:$I$9873)),0),0)),"")</f>
        <v/>
      </c>
      <c r="AO80" s="19">
        <f>IFERROR(INDEX($I$2:$I$9873,MATCH(1,INDEX(($P80=$F$2:$F$9873)*(0=COUNTIFS(AF80:AN80,$I$2:$I$9873)),0),0)),"")</f>
        <v/>
      </c>
      <c r="AP80" s="19">
        <f>IFERROR(INDEX($I$2:$I$9873,MATCH(1,INDEX(($P80=$F$2:$F$9873)*(0=COUNTIFS(AF80:AO80,$I$2:$I$9873)),0),0)),"")</f>
        <v/>
      </c>
      <c r="AQ80" s="19">
        <f>IFERROR(INDEX($I$2:$I$9873,MATCH(1,INDEX(($P80=$F$2:$F$9873)*(0=COUNTIFS(AF80:AP80,$I$2:$I$9873)),0),0)),"")</f>
        <v/>
      </c>
      <c r="AR80" s="19">
        <f>IFERROR(INDEX($I$2:$I$9873,MATCH(1,INDEX(($P80=$F$2:$F$9873)*(0=COUNTIFS(AF80:AQ80,$I$2:$I$9873)),0),0)),"")</f>
        <v/>
      </c>
      <c r="AS80" s="19">
        <f>IFERROR(VLOOKUP(AF80,[2]CUS030!$A$5:$E$10000,5,0),"")</f>
        <v/>
      </c>
      <c r="AT80" s="19">
        <f>IFERROR(VLOOKUP(AG80,[2]CUS030!$A$5:$E$10000,5,0),"")</f>
        <v/>
      </c>
      <c r="AU80" s="19">
        <f>IFERROR(VLOOKUP(AH80,[2]CUS030!$A$5:$E$10000,5,0),"")</f>
        <v/>
      </c>
      <c r="AV80" s="19">
        <f>IFERROR(VLOOKUP(AI80,[2]CUS030!$A$5:$E$10000,5,0),"")</f>
        <v/>
      </c>
      <c r="AW80" s="19">
        <f>IFERROR(VLOOKUP(AJ80,[2]CUS030!$A$5:$E$10000,5,0),"")</f>
        <v/>
      </c>
      <c r="AX80" s="19">
        <f>IFERROR(VLOOKUP(AK80,[2]CUS030!$A$5:$E$10000,5,0),"")</f>
        <v/>
      </c>
      <c r="AY80" s="19">
        <f>IFERROR(VLOOKUP(AL80,[2]CUS030!$A$5:$E$10000,5,0),"")</f>
        <v/>
      </c>
      <c r="AZ80" s="19">
        <f>IFERROR(VLOOKUP(AM80,[2]CUS030!$A$5:$E$10000,5,0),"")</f>
        <v/>
      </c>
      <c r="BA80" s="19">
        <f>IFERROR(VLOOKUP(AN80,[2]CUS030!$A$5:$E$10000,5,0),"")</f>
        <v/>
      </c>
      <c r="BB80" s="19">
        <f>IFERROR(VLOOKUP(AO80,[2]CUS030!$A$5:$E$10000,5,0),"")</f>
        <v/>
      </c>
      <c r="BC80" s="19">
        <f>IFERROR(VLOOKUP(AP80,[2]CUS030!$A$5:$E$10000,5,0),"")</f>
        <v/>
      </c>
      <c r="BD80" s="19">
        <f>IFERROR(VLOOKUP(AQ80,[2]CUS030!$A$5:$E$10000,5,0),"")</f>
        <v/>
      </c>
      <c r="BE80" s="19">
        <f>IFERROR(VLOOKUP(AR80,[2]CUS030!$A$5:$E$10000,5,0),"")</f>
        <v/>
      </c>
    </row>
    <row r="81">
      <c r="F81" s="108">
        <f>[1]!Table1[[#This Row],[Production]]</f>
        <v/>
      </c>
      <c r="G81">
        <f>MID(F81,LEN(F81)-6,4)</f>
        <v/>
      </c>
      <c r="H81">
        <f>AS81&amp;"|"&amp;AT81&amp;"|"&amp;AU81&amp;"|"&amp;AV81&amp;"|"&amp;AW81&amp;"|"&amp;AX81&amp;"|"&amp;AY81&amp;"|"&amp;AZ81&amp;"|"&amp;BA81&amp;"|"&amp;BB81&amp;"|"&amp;BC81&amp;"|"&amp;BD81&amp;"|"&amp;BE81</f>
        <v/>
      </c>
      <c r="I81" s="108">
        <f>[1]!Table1[[#This Row],[Stock]]</f>
        <v/>
      </c>
      <c r="J81">
        <f>MID(LEFT(I81,LEN(I81)-3),FIND("0|0.000",LEFT(I81,LEN(I81)-3),1)+7,6)</f>
        <v/>
      </c>
      <c r="K81" s="19" t="n"/>
      <c r="L81" s="19" t="n"/>
      <c r="M81" s="19" t="n"/>
      <c r="N81" s="19" t="n"/>
      <c r="O81" s="19" t="n"/>
      <c r="P81" s="20">
        <f>End_Cal!E81</f>
        <v/>
      </c>
      <c r="Q81" s="112">
        <f>IFERROR(INDEX($J$2:$J$9873,MATCH(1,INDEX(($P81=$F$2:$F$9873)*(0=COUNTIFS($Q$2:$Q$2,$J$2:$J$9873)),0),0)),"")</f>
        <v/>
      </c>
      <c r="R81" s="112">
        <f>IFERROR(INDEX($J$2:$J$9873,MATCH(1,INDEX(($P81=$F$2:$F$9873)*(0=COUNTIFS(Q81,$J$2:$J$9873)),0),0)),"")</f>
        <v/>
      </c>
      <c r="S81" s="112">
        <f>IFERROR(INDEX($J$2:$J$9873,MATCH(1,INDEX(($P81=$F$2:$F$9873)*(0=COUNTIFS(Q81:R81,$J$2:$J$9873)),0),0)),"")</f>
        <v/>
      </c>
      <c r="T81" s="112">
        <f>IFERROR(INDEX($J$2:$J$9873,MATCH(1,INDEX(($P81=$F$2:$F$9873)*(0=COUNTIFS(Q81:S81,$J$2:$J$9873)),0),0)),"")</f>
        <v/>
      </c>
      <c r="U81" s="112">
        <f>IFERROR(INDEX($J$2:$J$9873,MATCH(1,INDEX(($P81=$F$2:$F$9873)*(0=COUNTIFS(Q81:T81,$J$2:$J$9873)),0),0)),"")</f>
        <v/>
      </c>
      <c r="V81" s="112">
        <f>IFERROR(INDEX($J$2:$J$9873,MATCH(1,INDEX(($P81=$F$2:$F$9873)*(0=COUNTIFS(Q81:U81,$J$2:$J$9873)),0),0)),"")</f>
        <v/>
      </c>
      <c r="W81" s="112">
        <f>IFERROR(INDEX($J$2:$J$9873,MATCH(1,INDEX(($P81=$F$2:$F$9873)*(0=COUNTIFS(Q81:V81,$J$2:$J$861)),0),0)),"")</f>
        <v/>
      </c>
      <c r="X81" s="112">
        <f>IFERROR(INDEX($J$2:$J$9873,MATCH(1,INDEX(($P81=$F$2:$F$9873)*(0=COUNTIFS(Q81:W81,$J$2:$J$9873)),0),0)),"")</f>
        <v/>
      </c>
      <c r="Y81" s="112">
        <f>IFERROR(INDEX($J$2:$J$861,MATCH(1,INDEX(($P81=$F$2:$F$861)*(0=COUNTIFS(Q81:X81,$J$2:$J$861)),0),0)),"")</f>
        <v/>
      </c>
      <c r="Z81" s="112">
        <f>IFERROR(INDEX($J$2:$J$861,MATCH(1,INDEX(($P81=$F$2:$F$861)*(0=COUNTIFS(Q81:Y81,$J$2:$J$861)),0),0)),"")</f>
        <v/>
      </c>
      <c r="AA81" s="112">
        <f>IFERROR(INDEX($J$2:$J$861,MATCH(1,INDEX(($P81=$F$2:$F$861)*(0=COUNTIFS(Q81:Z81,$J$2:$J$861)),0),0)),"")</f>
        <v/>
      </c>
      <c r="AB81" s="112">
        <f>IFERROR(INDEX($J$2:$J$861,MATCH(1,INDEX(($P81=$F$2:$F$861)*(0=COUNTIFS(Q81:AA81,$J$2:$J$861)),0),0)),"")</f>
        <v/>
      </c>
      <c r="AC81" s="112">
        <f>IFERROR(INDEX($J$2:$J$861,MATCH(1,INDEX(($P81=$F$2:$F$861)*(0=COUNTIFS(Q81:AB81,$J$2:$J$861)),0),0)),"")</f>
        <v/>
      </c>
      <c r="AD81">
        <f>Q81&amp;"-"&amp;R81&amp;"-"&amp;S81&amp;"-"&amp;T81&amp;"-"&amp;U81&amp;"-"&amp;V81&amp;"-"&amp;W81&amp;"-"&amp;X81&amp;"-"&amp;Y81&amp;"-"&amp;Z81&amp;"-"&amp;AA81&amp;"-"&amp;AB81&amp;"-"&amp;AC81</f>
        <v/>
      </c>
      <c r="AF81" s="19">
        <f>IFERROR(INDEX($I$2:$I$861,MATCH(1,INDEX(($P81=$F$2:$F$861)*(0=COUNTIFS($AF$2:$AF$2,$I$2:$I$861)),0),0)),"")</f>
        <v/>
      </c>
      <c r="AG81" s="19">
        <f>IFERROR(INDEX($I$2:$I$9873,MATCH(1,INDEX(($P81=$F$2:$F$9873)*(0=COUNTIFS(AF81,$I$2:$I$9873)),0),0)),"")</f>
        <v/>
      </c>
      <c r="AH81" s="19">
        <f>IFERROR(INDEX($I$2:$I$9873,MATCH(1,INDEX(($P81=$F$2:$F$9873)*(0=COUNTIFS(AF81:AG81,$I$2:$I$9873)),0),0)),"")</f>
        <v/>
      </c>
      <c r="AI81" s="19">
        <f>IFERROR(INDEX($I$2:$I$9873,MATCH(1,INDEX(($P81=$F$2:$F$9873)*(0=COUNTIFS(AF81:AH81,$I$2:$I$9873)),0),0)),"")</f>
        <v/>
      </c>
      <c r="AJ81" s="19">
        <f>IFERROR(INDEX($I$2:$I$9873,MATCH(1,INDEX(($P81=$F$2:$F$9873)*(0=COUNTIFS(AF81:AI81,$I$2:$I$9873)),0),0)),"")</f>
        <v/>
      </c>
      <c r="AK81" s="19">
        <f>IFERROR(INDEX($I$2:$I$9873,MATCH(1,INDEX(($P81=$F$2:$F$9873)*(0=COUNTIFS(AF81:AJ81,$I$2:$I$9873)),0),0)),"")</f>
        <v/>
      </c>
      <c r="AL81" s="19">
        <f>IFERROR(INDEX($I$2:$I$9873,MATCH(1,INDEX(($P81=$F$2:$F$9873)*(0=COUNTIFS(AF81:AK81,$I$2:$I$9873)),0),0)),"")</f>
        <v/>
      </c>
      <c r="AM81" s="19">
        <f>IFERROR(INDEX($I$2:$I$9873,MATCH(1,INDEX(($P81=$F$2:$F$9873)*(0=COUNTIFS(AF81:AL81,$I$2:$I$9873)),0),0)),"")</f>
        <v/>
      </c>
      <c r="AN81" s="19">
        <f>IFERROR(INDEX($I$2:$I$9873,MATCH(1,INDEX(($P81=$F$2:$F$9873)*(0=COUNTIFS(AF81:AM81,$I$2:$I$9873)),0),0)),"")</f>
        <v/>
      </c>
      <c r="AO81" s="19">
        <f>IFERROR(INDEX($I$2:$I$9873,MATCH(1,INDEX(($P81=$F$2:$F$9873)*(0=COUNTIFS(AF81:AN81,$I$2:$I$9873)),0),0)),"")</f>
        <v/>
      </c>
      <c r="AP81" s="19">
        <f>IFERROR(INDEX($I$2:$I$9873,MATCH(1,INDEX(($P81=$F$2:$F$9873)*(0=COUNTIFS(AF81:AO81,$I$2:$I$9873)),0),0)),"")</f>
        <v/>
      </c>
      <c r="AQ81" s="19">
        <f>IFERROR(INDEX($I$2:$I$9873,MATCH(1,INDEX(($P81=$F$2:$F$9873)*(0=COUNTIFS(AF81:AP81,$I$2:$I$9873)),0),0)),"")</f>
        <v/>
      </c>
      <c r="AR81" s="19">
        <f>IFERROR(INDEX($I$2:$I$9873,MATCH(1,INDEX(($P81=$F$2:$F$9873)*(0=COUNTIFS(AF81:AQ81,$I$2:$I$9873)),0),0)),"")</f>
        <v/>
      </c>
      <c r="AS81" s="19">
        <f>IFERROR(VLOOKUP(AF81,[2]CUS030!$A$5:$E$10000,5,0),"")</f>
        <v/>
      </c>
      <c r="AT81" s="19">
        <f>IFERROR(VLOOKUP(AG81,[2]CUS030!$A$5:$E$10000,5,0),"")</f>
        <v/>
      </c>
      <c r="AU81" s="19">
        <f>IFERROR(VLOOKUP(AH81,[2]CUS030!$A$5:$E$10000,5,0),"")</f>
        <v/>
      </c>
      <c r="AV81" s="19">
        <f>IFERROR(VLOOKUP(AI81,[2]CUS030!$A$5:$E$10000,5,0),"")</f>
        <v/>
      </c>
      <c r="AW81" s="19">
        <f>IFERROR(VLOOKUP(AJ81,[2]CUS030!$A$5:$E$10000,5,0),"")</f>
        <v/>
      </c>
      <c r="AX81" s="19">
        <f>IFERROR(VLOOKUP(AK81,[2]CUS030!$A$5:$E$10000,5,0),"")</f>
        <v/>
      </c>
      <c r="AY81" s="19">
        <f>IFERROR(VLOOKUP(AL81,[2]CUS030!$A$5:$E$10000,5,0),"")</f>
        <v/>
      </c>
      <c r="AZ81" s="19">
        <f>IFERROR(VLOOKUP(AM81,[2]CUS030!$A$5:$E$10000,5,0),"")</f>
        <v/>
      </c>
      <c r="BA81" s="19">
        <f>IFERROR(VLOOKUP(AN81,[2]CUS030!$A$5:$E$10000,5,0),"")</f>
        <v/>
      </c>
      <c r="BB81" s="19">
        <f>IFERROR(VLOOKUP(AO81,[2]CUS030!$A$5:$E$10000,5,0),"")</f>
        <v/>
      </c>
      <c r="BC81" s="19">
        <f>IFERROR(VLOOKUP(AP81,[2]CUS030!$A$5:$E$10000,5,0),"")</f>
        <v/>
      </c>
      <c r="BD81" s="19">
        <f>IFERROR(VLOOKUP(AQ81,[2]CUS030!$A$5:$E$10000,5,0),"")</f>
        <v/>
      </c>
      <c r="BE81" s="19">
        <f>IFERROR(VLOOKUP(AR81,[2]CUS030!$A$5:$E$10000,5,0),"")</f>
        <v/>
      </c>
    </row>
    <row r="82">
      <c r="F82" s="108">
        <f>[1]!Table1[[#This Row],[Production]]</f>
        <v/>
      </c>
      <c r="G82">
        <f>MID(F82,LEN(F82)-6,4)</f>
        <v/>
      </c>
      <c r="H82">
        <f>AS82&amp;"|"&amp;AT82&amp;"|"&amp;AU82&amp;"|"&amp;AV82&amp;"|"&amp;AW82&amp;"|"&amp;AX82&amp;"|"&amp;AY82&amp;"|"&amp;AZ82&amp;"|"&amp;BA82&amp;"|"&amp;BB82&amp;"|"&amp;BC82&amp;"|"&amp;BD82&amp;"|"&amp;BE82</f>
        <v/>
      </c>
      <c r="I82" s="108">
        <f>[1]!Table1[[#This Row],[Stock]]</f>
        <v/>
      </c>
      <c r="J82">
        <f>MID(LEFT(I82,LEN(I82)-3),FIND("0|0.000",LEFT(I82,LEN(I82)-3),1)+7,6)</f>
        <v/>
      </c>
      <c r="K82" s="19" t="n"/>
      <c r="L82" s="19" t="n"/>
      <c r="M82" s="19" t="n"/>
      <c r="N82" s="19" t="n"/>
      <c r="O82" s="19" t="n"/>
      <c r="P82" s="20">
        <f>End_Cal!E82</f>
        <v/>
      </c>
      <c r="Q82" s="112">
        <f>IFERROR(INDEX($J$2:$J$9873,MATCH(1,INDEX(($P82=$F$2:$F$9873)*(0=COUNTIFS($Q$2:$Q$2,$J$2:$J$9873)),0),0)),"")</f>
        <v/>
      </c>
      <c r="R82" s="112">
        <f>IFERROR(INDEX($J$2:$J$9873,MATCH(1,INDEX(($P82=$F$2:$F$9873)*(0=COUNTIFS(Q82,$J$2:$J$9873)),0),0)),"")</f>
        <v/>
      </c>
      <c r="S82" s="112">
        <f>IFERROR(INDEX($J$2:$J$9873,MATCH(1,INDEX(($P82=$F$2:$F$9873)*(0=COUNTIFS(Q82:R82,$J$2:$J$9873)),0),0)),"")</f>
        <v/>
      </c>
      <c r="T82" s="112">
        <f>IFERROR(INDEX($J$2:$J$9873,MATCH(1,INDEX(($P82=$F$2:$F$9873)*(0=COUNTIFS(Q82:S82,$J$2:$J$9873)),0),0)),"")</f>
        <v/>
      </c>
      <c r="U82" s="112">
        <f>IFERROR(INDEX($J$2:$J$9873,MATCH(1,INDEX(($P82=$F$2:$F$9873)*(0=COUNTIFS(Q82:T82,$J$2:$J$9873)),0),0)),"")</f>
        <v/>
      </c>
      <c r="V82" s="112">
        <f>IFERROR(INDEX($J$2:$J$9873,MATCH(1,INDEX(($P82=$F$2:$F$9873)*(0=COUNTIFS(Q82:U82,$J$2:$J$9873)),0),0)),"")</f>
        <v/>
      </c>
      <c r="W82" s="112">
        <f>IFERROR(INDEX($J$2:$J$9873,MATCH(1,INDEX(($P82=$F$2:$F$9873)*(0=COUNTIFS(Q82:V82,$J$2:$J$861)),0),0)),"")</f>
        <v/>
      </c>
      <c r="X82" s="112">
        <f>IFERROR(INDEX($J$2:$J$9873,MATCH(1,INDEX(($P82=$F$2:$F$9873)*(0=COUNTIFS(Q82:W82,$J$2:$J$9873)),0),0)),"")</f>
        <v/>
      </c>
      <c r="Y82" s="112">
        <f>IFERROR(INDEX($J$2:$J$861,MATCH(1,INDEX(($P82=$F$2:$F$861)*(0=COUNTIFS(Q82:X82,$J$2:$J$861)),0),0)),"")</f>
        <v/>
      </c>
      <c r="Z82" s="112">
        <f>IFERROR(INDEX($J$2:$J$861,MATCH(1,INDEX(($P82=$F$2:$F$861)*(0=COUNTIFS(Q82:Y82,$J$2:$J$861)),0),0)),"")</f>
        <v/>
      </c>
      <c r="AA82" s="112">
        <f>IFERROR(INDEX($J$2:$J$861,MATCH(1,INDEX(($P82=$F$2:$F$861)*(0=COUNTIFS(Q82:Z82,$J$2:$J$861)),0),0)),"")</f>
        <v/>
      </c>
      <c r="AB82" s="112">
        <f>IFERROR(INDEX($J$2:$J$861,MATCH(1,INDEX(($P82=$F$2:$F$861)*(0=COUNTIFS(Q82:AA82,$J$2:$J$861)),0),0)),"")</f>
        <v/>
      </c>
      <c r="AC82" s="112">
        <f>IFERROR(INDEX($J$2:$J$861,MATCH(1,INDEX(($P82=$F$2:$F$861)*(0=COUNTIFS(Q82:AB82,$J$2:$J$861)),0),0)),"")</f>
        <v/>
      </c>
      <c r="AD82">
        <f>Q82&amp;"-"&amp;R82&amp;"-"&amp;S82&amp;"-"&amp;T82&amp;"-"&amp;U82&amp;"-"&amp;V82&amp;"-"&amp;W82&amp;"-"&amp;X82&amp;"-"&amp;Y82&amp;"-"&amp;Z82&amp;"-"&amp;AA82&amp;"-"&amp;AB82&amp;"-"&amp;AC82</f>
        <v/>
      </c>
      <c r="AF82" s="19">
        <f>IFERROR(INDEX($I$2:$I$861,MATCH(1,INDEX(($P82=$F$2:$F$861)*(0=COUNTIFS($AF$2:$AF$2,$I$2:$I$861)),0),0)),"")</f>
        <v/>
      </c>
      <c r="AG82" s="19">
        <f>IFERROR(INDEX($I$2:$I$9873,MATCH(1,INDEX(($P82=$F$2:$F$9873)*(0=COUNTIFS(AF82,$I$2:$I$9873)),0),0)),"")</f>
        <v/>
      </c>
      <c r="AH82" s="19">
        <f>IFERROR(INDEX($I$2:$I$9873,MATCH(1,INDEX(($P82=$F$2:$F$9873)*(0=COUNTIFS(AF82:AG82,$I$2:$I$9873)),0),0)),"")</f>
        <v/>
      </c>
      <c r="AI82" s="19">
        <f>IFERROR(INDEX($I$2:$I$9873,MATCH(1,INDEX(($P82=$F$2:$F$9873)*(0=COUNTIFS(AF82:AH82,$I$2:$I$9873)),0),0)),"")</f>
        <v/>
      </c>
      <c r="AJ82" s="19">
        <f>IFERROR(INDEX($I$2:$I$9873,MATCH(1,INDEX(($P82=$F$2:$F$9873)*(0=COUNTIFS(AF82:AI82,$I$2:$I$9873)),0),0)),"")</f>
        <v/>
      </c>
      <c r="AK82" s="19">
        <f>IFERROR(INDEX($I$2:$I$9873,MATCH(1,INDEX(($P82=$F$2:$F$9873)*(0=COUNTIFS(AF82:AJ82,$I$2:$I$9873)),0),0)),"")</f>
        <v/>
      </c>
      <c r="AL82" s="19">
        <f>IFERROR(INDEX($I$2:$I$9873,MATCH(1,INDEX(($P82=$F$2:$F$9873)*(0=COUNTIFS(AF82:AK82,$I$2:$I$9873)),0),0)),"")</f>
        <v/>
      </c>
      <c r="AM82" s="19">
        <f>IFERROR(INDEX($I$2:$I$9873,MATCH(1,INDEX(($P82=$F$2:$F$9873)*(0=COUNTIFS(AF82:AL82,$I$2:$I$9873)),0),0)),"")</f>
        <v/>
      </c>
      <c r="AN82" s="19">
        <f>IFERROR(INDEX($I$2:$I$9873,MATCH(1,INDEX(($P82=$F$2:$F$9873)*(0=COUNTIFS(AF82:AM82,$I$2:$I$9873)),0),0)),"")</f>
        <v/>
      </c>
      <c r="AO82" s="19">
        <f>IFERROR(INDEX($I$2:$I$9873,MATCH(1,INDEX(($P82=$F$2:$F$9873)*(0=COUNTIFS(AF82:AN82,$I$2:$I$9873)),0),0)),"")</f>
        <v/>
      </c>
      <c r="AP82" s="19">
        <f>IFERROR(INDEX($I$2:$I$9873,MATCH(1,INDEX(($P82=$F$2:$F$9873)*(0=COUNTIFS(AF82:AO82,$I$2:$I$9873)),0),0)),"")</f>
        <v/>
      </c>
      <c r="AQ82" s="19">
        <f>IFERROR(INDEX($I$2:$I$9873,MATCH(1,INDEX(($P82=$F$2:$F$9873)*(0=COUNTIFS(AF82:AP82,$I$2:$I$9873)),0),0)),"")</f>
        <v/>
      </c>
      <c r="AR82" s="19">
        <f>IFERROR(INDEX($I$2:$I$9873,MATCH(1,INDEX(($P82=$F$2:$F$9873)*(0=COUNTIFS(AF82:AQ82,$I$2:$I$9873)),0),0)),"")</f>
        <v/>
      </c>
      <c r="AS82" s="19">
        <f>IFERROR(VLOOKUP(AF82,[2]CUS030!$A$5:$E$10000,5,0),"")</f>
        <v/>
      </c>
      <c r="AT82" s="19">
        <f>IFERROR(VLOOKUP(AG82,[2]CUS030!$A$5:$E$10000,5,0),"")</f>
        <v/>
      </c>
      <c r="AU82" s="19">
        <f>IFERROR(VLOOKUP(AH82,[2]CUS030!$A$5:$E$10000,5,0),"")</f>
        <v/>
      </c>
      <c r="AV82" s="19">
        <f>IFERROR(VLOOKUP(AI82,[2]CUS030!$A$5:$E$10000,5,0),"")</f>
        <v/>
      </c>
      <c r="AW82" s="19">
        <f>IFERROR(VLOOKUP(AJ82,[2]CUS030!$A$5:$E$10000,5,0),"")</f>
        <v/>
      </c>
      <c r="AX82" s="19">
        <f>IFERROR(VLOOKUP(AK82,[2]CUS030!$A$5:$E$10000,5,0),"")</f>
        <v/>
      </c>
      <c r="AY82" s="19">
        <f>IFERROR(VLOOKUP(AL82,[2]CUS030!$A$5:$E$10000,5,0),"")</f>
        <v/>
      </c>
      <c r="AZ82" s="19">
        <f>IFERROR(VLOOKUP(AM82,[2]CUS030!$A$5:$E$10000,5,0),"")</f>
        <v/>
      </c>
      <c r="BA82" s="19">
        <f>IFERROR(VLOOKUP(AN82,[2]CUS030!$A$5:$E$10000,5,0),"")</f>
        <v/>
      </c>
      <c r="BB82" s="19">
        <f>IFERROR(VLOOKUP(AO82,[2]CUS030!$A$5:$E$10000,5,0),"")</f>
        <v/>
      </c>
      <c r="BC82" s="19">
        <f>IFERROR(VLOOKUP(AP82,[2]CUS030!$A$5:$E$10000,5,0),"")</f>
        <v/>
      </c>
      <c r="BD82" s="19">
        <f>IFERROR(VLOOKUP(AQ82,[2]CUS030!$A$5:$E$10000,5,0),"")</f>
        <v/>
      </c>
      <c r="BE82" s="19">
        <f>IFERROR(VLOOKUP(AR82,[2]CUS030!$A$5:$E$10000,5,0),"")</f>
        <v/>
      </c>
    </row>
    <row r="83">
      <c r="F83" s="108">
        <f>[1]!Table1[[#This Row],[Production]]</f>
        <v/>
      </c>
      <c r="G83">
        <f>MID(F83,LEN(F83)-6,4)</f>
        <v/>
      </c>
      <c r="H83">
        <f>AS83&amp;"|"&amp;AT83&amp;"|"&amp;AU83&amp;"|"&amp;AV83&amp;"|"&amp;AW83&amp;"|"&amp;AX83&amp;"|"&amp;AY83&amp;"|"&amp;AZ83&amp;"|"&amp;BA83&amp;"|"&amp;BB83&amp;"|"&amp;BC83&amp;"|"&amp;BD83&amp;"|"&amp;BE83</f>
        <v/>
      </c>
      <c r="I83" s="108">
        <f>[1]!Table1[[#This Row],[Stock]]</f>
        <v/>
      </c>
      <c r="J83">
        <f>MID(LEFT(I83,LEN(I83)-3),FIND("0|0.000",LEFT(I83,LEN(I83)-3),1)+7,6)</f>
        <v/>
      </c>
      <c r="K83" s="19" t="n"/>
      <c r="L83" s="19" t="n"/>
      <c r="M83" s="19" t="n"/>
      <c r="N83" s="19" t="n"/>
      <c r="O83" s="19" t="n"/>
      <c r="P83" s="20">
        <f>End_Cal!E83</f>
        <v/>
      </c>
      <c r="Q83" s="112">
        <f>IFERROR(INDEX($J$2:$J$9873,MATCH(1,INDEX(($P83=$F$2:$F$9873)*(0=COUNTIFS($Q$2:$Q$2,$J$2:$J$9873)),0),0)),"")</f>
        <v/>
      </c>
      <c r="R83" s="112">
        <f>IFERROR(INDEX($J$2:$J$9873,MATCH(1,INDEX(($P83=$F$2:$F$9873)*(0=COUNTIFS(Q83,$J$2:$J$9873)),0),0)),"")</f>
        <v/>
      </c>
      <c r="S83" s="112">
        <f>IFERROR(INDEX($J$2:$J$9873,MATCH(1,INDEX(($P83=$F$2:$F$9873)*(0=COUNTIFS(Q83:R83,$J$2:$J$9873)),0),0)),"")</f>
        <v/>
      </c>
      <c r="T83" s="112">
        <f>IFERROR(INDEX($J$2:$J$9873,MATCH(1,INDEX(($P83=$F$2:$F$9873)*(0=COUNTIFS(Q83:S83,$J$2:$J$9873)),0),0)),"")</f>
        <v/>
      </c>
      <c r="U83" s="112">
        <f>IFERROR(INDEX($J$2:$J$9873,MATCH(1,INDEX(($P83=$F$2:$F$9873)*(0=COUNTIFS(Q83:T83,$J$2:$J$9873)),0),0)),"")</f>
        <v/>
      </c>
      <c r="V83" s="112">
        <f>IFERROR(INDEX($J$2:$J$9873,MATCH(1,INDEX(($P83=$F$2:$F$9873)*(0=COUNTIFS(Q83:U83,$J$2:$J$9873)),0),0)),"")</f>
        <v/>
      </c>
      <c r="W83" s="112">
        <f>IFERROR(INDEX($J$2:$J$9873,MATCH(1,INDEX(($P83=$F$2:$F$9873)*(0=COUNTIFS(Q83:V83,$J$2:$J$861)),0),0)),"")</f>
        <v/>
      </c>
      <c r="X83" s="112">
        <f>IFERROR(INDEX($J$2:$J$9873,MATCH(1,INDEX(($P83=$F$2:$F$9873)*(0=COUNTIFS(Q83:W83,$J$2:$J$9873)),0),0)),"")</f>
        <v/>
      </c>
      <c r="Y83" s="112">
        <f>IFERROR(INDEX($J$2:$J$861,MATCH(1,INDEX(($P83=$F$2:$F$861)*(0=COUNTIFS(Q83:X83,$J$2:$J$861)),0),0)),"")</f>
        <v/>
      </c>
      <c r="Z83" s="112">
        <f>IFERROR(INDEX($J$2:$J$861,MATCH(1,INDEX(($P83=$F$2:$F$861)*(0=COUNTIFS(Q83:Y83,$J$2:$J$861)),0),0)),"")</f>
        <v/>
      </c>
      <c r="AA83" s="112">
        <f>IFERROR(INDEX($J$2:$J$861,MATCH(1,INDEX(($P83=$F$2:$F$861)*(0=COUNTIFS(Q83:Z83,$J$2:$J$861)),0),0)),"")</f>
        <v/>
      </c>
      <c r="AB83" s="112">
        <f>IFERROR(INDEX($J$2:$J$861,MATCH(1,INDEX(($P83=$F$2:$F$861)*(0=COUNTIFS(Q83:AA83,$J$2:$J$861)),0),0)),"")</f>
        <v/>
      </c>
      <c r="AC83" s="112">
        <f>IFERROR(INDEX($J$2:$J$861,MATCH(1,INDEX(($P83=$F$2:$F$861)*(0=COUNTIFS(Q83:AB83,$J$2:$J$861)),0),0)),"")</f>
        <v/>
      </c>
      <c r="AD83">
        <f>Q83&amp;"-"&amp;R83&amp;"-"&amp;S83&amp;"-"&amp;T83&amp;"-"&amp;U83&amp;"-"&amp;V83&amp;"-"&amp;W83&amp;"-"&amp;X83&amp;"-"&amp;Y83&amp;"-"&amp;Z83&amp;"-"&amp;AA83&amp;"-"&amp;AB83&amp;"-"&amp;AC83</f>
        <v/>
      </c>
      <c r="AF83" s="19">
        <f>IFERROR(INDEX($I$2:$I$861,MATCH(1,INDEX(($P83=$F$2:$F$861)*(0=COUNTIFS($AF$2:$AF$2,$I$2:$I$861)),0),0)),"")</f>
        <v/>
      </c>
      <c r="AG83" s="19">
        <f>IFERROR(INDEX($I$2:$I$9873,MATCH(1,INDEX(($P83=$F$2:$F$9873)*(0=COUNTIFS(AF83,$I$2:$I$9873)),0),0)),"")</f>
        <v/>
      </c>
      <c r="AH83" s="19">
        <f>IFERROR(INDEX($I$2:$I$9873,MATCH(1,INDEX(($P83=$F$2:$F$9873)*(0=COUNTIFS(AF83:AG83,$I$2:$I$9873)),0),0)),"")</f>
        <v/>
      </c>
      <c r="AI83" s="19">
        <f>IFERROR(INDEX($I$2:$I$9873,MATCH(1,INDEX(($P83=$F$2:$F$9873)*(0=COUNTIFS(AF83:AH83,$I$2:$I$9873)),0),0)),"")</f>
        <v/>
      </c>
      <c r="AJ83" s="19">
        <f>IFERROR(INDEX($I$2:$I$9873,MATCH(1,INDEX(($P83=$F$2:$F$9873)*(0=COUNTIFS(AF83:AI83,$I$2:$I$9873)),0),0)),"")</f>
        <v/>
      </c>
      <c r="AK83" s="19">
        <f>IFERROR(INDEX($I$2:$I$9873,MATCH(1,INDEX(($P83=$F$2:$F$9873)*(0=COUNTIFS(AF83:AJ83,$I$2:$I$9873)),0),0)),"")</f>
        <v/>
      </c>
      <c r="AL83" s="19">
        <f>IFERROR(INDEX($I$2:$I$9873,MATCH(1,INDEX(($P83=$F$2:$F$9873)*(0=COUNTIFS(AF83:AK83,$I$2:$I$9873)),0),0)),"")</f>
        <v/>
      </c>
      <c r="AM83" s="19">
        <f>IFERROR(INDEX($I$2:$I$9873,MATCH(1,INDEX(($P83=$F$2:$F$9873)*(0=COUNTIFS(AF83:AL83,$I$2:$I$9873)),0),0)),"")</f>
        <v/>
      </c>
      <c r="AN83" s="19">
        <f>IFERROR(INDEX($I$2:$I$9873,MATCH(1,INDEX(($P83=$F$2:$F$9873)*(0=COUNTIFS(AF83:AM83,$I$2:$I$9873)),0),0)),"")</f>
        <v/>
      </c>
      <c r="AO83" s="19">
        <f>IFERROR(INDEX($I$2:$I$9873,MATCH(1,INDEX(($P83=$F$2:$F$9873)*(0=COUNTIFS(AF83:AN83,$I$2:$I$9873)),0),0)),"")</f>
        <v/>
      </c>
      <c r="AP83" s="19">
        <f>IFERROR(INDEX($I$2:$I$9873,MATCH(1,INDEX(($P83=$F$2:$F$9873)*(0=COUNTIFS(AF83:AO83,$I$2:$I$9873)),0),0)),"")</f>
        <v/>
      </c>
      <c r="AQ83" s="19">
        <f>IFERROR(INDEX($I$2:$I$9873,MATCH(1,INDEX(($P83=$F$2:$F$9873)*(0=COUNTIFS(AF83:AP83,$I$2:$I$9873)),0),0)),"")</f>
        <v/>
      </c>
      <c r="AR83" s="19">
        <f>IFERROR(INDEX($I$2:$I$9873,MATCH(1,INDEX(($P83=$F$2:$F$9873)*(0=COUNTIFS(AF83:AQ83,$I$2:$I$9873)),0),0)),"")</f>
        <v/>
      </c>
      <c r="AS83" s="19">
        <f>IFERROR(VLOOKUP(AF83,[2]CUS030!$A$5:$E$10000,5,0),"")</f>
        <v/>
      </c>
      <c r="AT83" s="19">
        <f>IFERROR(VLOOKUP(AG83,[2]CUS030!$A$5:$E$10000,5,0),"")</f>
        <v/>
      </c>
      <c r="AU83" s="19">
        <f>IFERROR(VLOOKUP(AH83,[2]CUS030!$A$5:$E$10000,5,0),"")</f>
        <v/>
      </c>
      <c r="AV83" s="19">
        <f>IFERROR(VLOOKUP(AI83,[2]CUS030!$A$5:$E$10000,5,0),"")</f>
        <v/>
      </c>
      <c r="AW83" s="19">
        <f>IFERROR(VLOOKUP(AJ83,[2]CUS030!$A$5:$E$10000,5,0),"")</f>
        <v/>
      </c>
      <c r="AX83" s="19">
        <f>IFERROR(VLOOKUP(AK83,[2]CUS030!$A$5:$E$10000,5,0),"")</f>
        <v/>
      </c>
      <c r="AY83" s="19">
        <f>IFERROR(VLOOKUP(AL83,[2]CUS030!$A$5:$E$10000,5,0),"")</f>
        <v/>
      </c>
      <c r="AZ83" s="19">
        <f>IFERROR(VLOOKUP(AM83,[2]CUS030!$A$5:$E$10000,5,0),"")</f>
        <v/>
      </c>
      <c r="BA83" s="19">
        <f>IFERROR(VLOOKUP(AN83,[2]CUS030!$A$5:$E$10000,5,0),"")</f>
        <v/>
      </c>
      <c r="BB83" s="19">
        <f>IFERROR(VLOOKUP(AO83,[2]CUS030!$A$5:$E$10000,5,0),"")</f>
        <v/>
      </c>
      <c r="BC83" s="19">
        <f>IFERROR(VLOOKUP(AP83,[2]CUS030!$A$5:$E$10000,5,0),"")</f>
        <v/>
      </c>
      <c r="BD83" s="19">
        <f>IFERROR(VLOOKUP(AQ83,[2]CUS030!$A$5:$E$10000,5,0),"")</f>
        <v/>
      </c>
      <c r="BE83" s="19">
        <f>IFERROR(VLOOKUP(AR83,[2]CUS030!$A$5:$E$10000,5,0),"")</f>
        <v/>
      </c>
    </row>
    <row r="84">
      <c r="F84" s="108">
        <f>[1]!Table1[[#This Row],[Production]]</f>
        <v/>
      </c>
      <c r="G84">
        <f>MID(F84,LEN(F84)-6,4)</f>
        <v/>
      </c>
      <c r="H84">
        <f>AS84&amp;"|"&amp;AT84&amp;"|"&amp;AU84&amp;"|"&amp;AV84&amp;"|"&amp;AW84&amp;"|"&amp;AX84&amp;"|"&amp;AY84&amp;"|"&amp;AZ84&amp;"|"&amp;BA84&amp;"|"&amp;BB84&amp;"|"&amp;BC84&amp;"|"&amp;BD84&amp;"|"&amp;BE84</f>
        <v/>
      </c>
      <c r="I84" s="108">
        <f>[1]!Table1[[#This Row],[Stock]]</f>
        <v/>
      </c>
      <c r="J84">
        <f>MID(LEFT(I84,LEN(I84)-3),FIND("0|0.000",LEFT(I84,LEN(I84)-3),1)+7,6)</f>
        <v/>
      </c>
      <c r="K84" s="19" t="n"/>
      <c r="L84" s="19" t="n"/>
      <c r="M84" s="19" t="n"/>
      <c r="N84" s="19" t="n"/>
      <c r="O84" s="19" t="n"/>
      <c r="P84" s="20">
        <f>End_Cal!E84</f>
        <v/>
      </c>
      <c r="Q84" s="112">
        <f>IFERROR(INDEX($J$2:$J$9873,MATCH(1,INDEX(($P84=$F$2:$F$9873)*(0=COUNTIFS($Q$2:$Q$2,$J$2:$J$9873)),0),0)),"")</f>
        <v/>
      </c>
      <c r="R84" s="112">
        <f>IFERROR(INDEX($J$2:$J$9873,MATCH(1,INDEX(($P84=$F$2:$F$9873)*(0=COUNTIFS(Q84,$J$2:$J$9873)),0),0)),"")</f>
        <v/>
      </c>
      <c r="S84" s="112">
        <f>IFERROR(INDEX($J$2:$J$9873,MATCH(1,INDEX(($P84=$F$2:$F$9873)*(0=COUNTIFS(Q84:R84,$J$2:$J$9873)),0),0)),"")</f>
        <v/>
      </c>
      <c r="T84" s="112">
        <f>IFERROR(INDEX($J$2:$J$9873,MATCH(1,INDEX(($P84=$F$2:$F$9873)*(0=COUNTIFS(Q84:S84,$J$2:$J$9873)),0),0)),"")</f>
        <v/>
      </c>
      <c r="U84" s="112">
        <f>IFERROR(INDEX($J$2:$J$9873,MATCH(1,INDEX(($P84=$F$2:$F$9873)*(0=COUNTIFS(Q84:T84,$J$2:$J$9873)),0),0)),"")</f>
        <v/>
      </c>
      <c r="V84" s="112">
        <f>IFERROR(INDEX($J$2:$J$9873,MATCH(1,INDEX(($P84=$F$2:$F$9873)*(0=COUNTIFS(Q84:U84,$J$2:$J$9873)),0),0)),"")</f>
        <v/>
      </c>
      <c r="W84" s="112">
        <f>IFERROR(INDEX($J$2:$J$9873,MATCH(1,INDEX(($P84=$F$2:$F$9873)*(0=COUNTIFS(Q84:V84,$J$2:$J$861)),0),0)),"")</f>
        <v/>
      </c>
      <c r="X84" s="112">
        <f>IFERROR(INDEX($J$2:$J$9873,MATCH(1,INDEX(($P84=$F$2:$F$9873)*(0=COUNTIFS(Q84:W84,$J$2:$J$9873)),0),0)),"")</f>
        <v/>
      </c>
      <c r="Y84" s="112">
        <f>IFERROR(INDEX($J$2:$J$861,MATCH(1,INDEX(($P84=$F$2:$F$861)*(0=COUNTIFS(Q84:X84,$J$2:$J$861)),0),0)),"")</f>
        <v/>
      </c>
      <c r="Z84" s="112">
        <f>IFERROR(INDEX($J$2:$J$861,MATCH(1,INDEX(($P84=$F$2:$F$861)*(0=COUNTIFS(Q84:Y84,$J$2:$J$861)),0),0)),"")</f>
        <v/>
      </c>
      <c r="AA84" s="112">
        <f>IFERROR(INDEX($J$2:$J$861,MATCH(1,INDEX(($P84=$F$2:$F$861)*(0=COUNTIFS(Q84:Z84,$J$2:$J$861)),0),0)),"")</f>
        <v/>
      </c>
      <c r="AB84" s="112">
        <f>IFERROR(INDEX($J$2:$J$861,MATCH(1,INDEX(($P84=$F$2:$F$861)*(0=COUNTIFS(Q84:AA84,$J$2:$J$861)),0),0)),"")</f>
        <v/>
      </c>
      <c r="AC84" s="112">
        <f>IFERROR(INDEX($J$2:$J$861,MATCH(1,INDEX(($P84=$F$2:$F$861)*(0=COUNTIFS(Q84:AB84,$J$2:$J$861)),0),0)),"")</f>
        <v/>
      </c>
      <c r="AD84">
        <f>Q84&amp;"-"&amp;R84&amp;"-"&amp;S84&amp;"-"&amp;T84&amp;"-"&amp;U84&amp;"-"&amp;V84&amp;"-"&amp;W84&amp;"-"&amp;X84&amp;"-"&amp;Y84&amp;"-"&amp;Z84&amp;"-"&amp;AA84&amp;"-"&amp;AB84&amp;"-"&amp;AC84</f>
        <v/>
      </c>
      <c r="AF84" s="19">
        <f>IFERROR(INDEX($I$2:$I$861,MATCH(1,INDEX(($P84=$F$2:$F$861)*(0=COUNTIFS($AF$2:$AF$2,$I$2:$I$861)),0),0)),"")</f>
        <v/>
      </c>
      <c r="AG84" s="19">
        <f>IFERROR(INDEX($I$2:$I$9873,MATCH(1,INDEX(($P84=$F$2:$F$9873)*(0=COUNTIFS(AF84,$I$2:$I$9873)),0),0)),"")</f>
        <v/>
      </c>
      <c r="AH84" s="19">
        <f>IFERROR(INDEX($I$2:$I$9873,MATCH(1,INDEX(($P84=$F$2:$F$9873)*(0=COUNTIFS(AF84:AG84,$I$2:$I$9873)),0),0)),"")</f>
        <v/>
      </c>
      <c r="AI84" s="19">
        <f>IFERROR(INDEX($I$2:$I$9873,MATCH(1,INDEX(($P84=$F$2:$F$9873)*(0=COUNTIFS(AF84:AH84,$I$2:$I$9873)),0),0)),"")</f>
        <v/>
      </c>
      <c r="AJ84" s="19">
        <f>IFERROR(INDEX($I$2:$I$9873,MATCH(1,INDEX(($P84=$F$2:$F$9873)*(0=COUNTIFS(AF84:AI84,$I$2:$I$9873)),0),0)),"")</f>
        <v/>
      </c>
      <c r="AK84" s="19">
        <f>IFERROR(INDEX($I$2:$I$9873,MATCH(1,INDEX(($P84=$F$2:$F$9873)*(0=COUNTIFS(AF84:AJ84,$I$2:$I$9873)),0),0)),"")</f>
        <v/>
      </c>
      <c r="AL84" s="19">
        <f>IFERROR(INDEX($I$2:$I$9873,MATCH(1,INDEX(($P84=$F$2:$F$9873)*(0=COUNTIFS(AF84:AK84,$I$2:$I$9873)),0),0)),"")</f>
        <v/>
      </c>
      <c r="AM84" s="19">
        <f>IFERROR(INDEX($I$2:$I$9873,MATCH(1,INDEX(($P84=$F$2:$F$9873)*(0=COUNTIFS(AF84:AL84,$I$2:$I$9873)),0),0)),"")</f>
        <v/>
      </c>
      <c r="AN84" s="19">
        <f>IFERROR(INDEX($I$2:$I$9873,MATCH(1,INDEX(($P84=$F$2:$F$9873)*(0=COUNTIFS(AF84:AM84,$I$2:$I$9873)),0),0)),"")</f>
        <v/>
      </c>
      <c r="AO84" s="19">
        <f>IFERROR(INDEX($I$2:$I$9873,MATCH(1,INDEX(($P84=$F$2:$F$9873)*(0=COUNTIFS(AF84:AN84,$I$2:$I$9873)),0),0)),"")</f>
        <v/>
      </c>
      <c r="AP84" s="19">
        <f>IFERROR(INDEX($I$2:$I$9873,MATCH(1,INDEX(($P84=$F$2:$F$9873)*(0=COUNTIFS(AF84:AO84,$I$2:$I$9873)),0),0)),"")</f>
        <v/>
      </c>
      <c r="AQ84" s="19">
        <f>IFERROR(INDEX($I$2:$I$9873,MATCH(1,INDEX(($P84=$F$2:$F$9873)*(0=COUNTIFS(AF84:AP84,$I$2:$I$9873)),0),0)),"")</f>
        <v/>
      </c>
      <c r="AR84" s="19">
        <f>IFERROR(INDEX($I$2:$I$9873,MATCH(1,INDEX(($P84=$F$2:$F$9873)*(0=COUNTIFS(AF84:AQ84,$I$2:$I$9873)),0),0)),"")</f>
        <v/>
      </c>
      <c r="AS84" s="19">
        <f>IFERROR(VLOOKUP(AF84,[2]CUS030!$A$5:$E$10000,5,0),"")</f>
        <v/>
      </c>
      <c r="AT84" s="19">
        <f>IFERROR(VLOOKUP(AG84,[2]CUS030!$A$5:$E$10000,5,0),"")</f>
        <v/>
      </c>
      <c r="AU84" s="19">
        <f>IFERROR(VLOOKUP(AH84,[2]CUS030!$A$5:$E$10000,5,0),"")</f>
        <v/>
      </c>
      <c r="AV84" s="19">
        <f>IFERROR(VLOOKUP(AI84,[2]CUS030!$A$5:$E$10000,5,0),"")</f>
        <v/>
      </c>
      <c r="AW84" s="19">
        <f>IFERROR(VLOOKUP(AJ84,[2]CUS030!$A$5:$E$10000,5,0),"")</f>
        <v/>
      </c>
      <c r="AX84" s="19">
        <f>IFERROR(VLOOKUP(AK84,[2]CUS030!$A$5:$E$10000,5,0),"")</f>
        <v/>
      </c>
      <c r="AY84" s="19">
        <f>IFERROR(VLOOKUP(AL84,[2]CUS030!$A$5:$E$10000,5,0),"")</f>
        <v/>
      </c>
      <c r="AZ84" s="19">
        <f>IFERROR(VLOOKUP(AM84,[2]CUS030!$A$5:$E$10000,5,0),"")</f>
        <v/>
      </c>
      <c r="BA84" s="19">
        <f>IFERROR(VLOOKUP(AN84,[2]CUS030!$A$5:$E$10000,5,0),"")</f>
        <v/>
      </c>
      <c r="BB84" s="19">
        <f>IFERROR(VLOOKUP(AO84,[2]CUS030!$A$5:$E$10000,5,0),"")</f>
        <v/>
      </c>
      <c r="BC84" s="19">
        <f>IFERROR(VLOOKUP(AP84,[2]CUS030!$A$5:$E$10000,5,0),"")</f>
        <v/>
      </c>
      <c r="BD84" s="19">
        <f>IFERROR(VLOOKUP(AQ84,[2]CUS030!$A$5:$E$10000,5,0),"")</f>
        <v/>
      </c>
      <c r="BE84" s="19">
        <f>IFERROR(VLOOKUP(AR84,[2]CUS030!$A$5:$E$10000,5,0),"")</f>
        <v/>
      </c>
    </row>
    <row r="85">
      <c r="F85" s="108">
        <f>[1]!Table1[[#This Row],[Production]]</f>
        <v/>
      </c>
      <c r="G85">
        <f>MID(F85,LEN(F85)-6,4)</f>
        <v/>
      </c>
      <c r="H85">
        <f>AS85&amp;"|"&amp;AT85&amp;"|"&amp;AU85&amp;"|"&amp;AV85&amp;"|"&amp;AW85&amp;"|"&amp;AX85&amp;"|"&amp;AY85&amp;"|"&amp;AZ85&amp;"|"&amp;BA85&amp;"|"&amp;BB85&amp;"|"&amp;BC85&amp;"|"&amp;BD85&amp;"|"&amp;BE85</f>
        <v/>
      </c>
      <c r="I85" s="108">
        <f>[1]!Table1[[#This Row],[Stock]]</f>
        <v/>
      </c>
      <c r="J85">
        <f>MID(LEFT(I85,LEN(I85)-3),FIND("0|0.000",LEFT(I85,LEN(I85)-3),1)+7,6)</f>
        <v/>
      </c>
      <c r="K85" s="19" t="n"/>
      <c r="L85" s="19" t="n"/>
      <c r="M85" s="19" t="n"/>
      <c r="N85" s="19" t="n"/>
      <c r="O85" s="19" t="n"/>
      <c r="P85" s="20">
        <f>End_Cal!E85</f>
        <v/>
      </c>
      <c r="Q85" s="112">
        <f>IFERROR(INDEX($J$2:$J$9873,MATCH(1,INDEX(($P85=$F$2:$F$9873)*(0=COUNTIFS($Q$2:$Q$2,$J$2:$J$9873)),0),0)),"")</f>
        <v/>
      </c>
      <c r="R85" s="112">
        <f>IFERROR(INDEX($J$2:$J$9873,MATCH(1,INDEX(($P85=$F$2:$F$9873)*(0=COUNTIFS(Q85,$J$2:$J$9873)),0),0)),"")</f>
        <v/>
      </c>
      <c r="S85" s="112">
        <f>IFERROR(INDEX($J$2:$J$9873,MATCH(1,INDEX(($P85=$F$2:$F$9873)*(0=COUNTIFS(Q85:R85,$J$2:$J$9873)),0),0)),"")</f>
        <v/>
      </c>
      <c r="T85" s="112">
        <f>IFERROR(INDEX($J$2:$J$9873,MATCH(1,INDEX(($P85=$F$2:$F$9873)*(0=COUNTIFS(Q85:S85,$J$2:$J$9873)),0),0)),"")</f>
        <v/>
      </c>
      <c r="U85" s="112">
        <f>IFERROR(INDEX($J$2:$J$9873,MATCH(1,INDEX(($P85=$F$2:$F$9873)*(0=COUNTIFS(Q85:T85,$J$2:$J$9873)),0),0)),"")</f>
        <v/>
      </c>
      <c r="V85" s="112">
        <f>IFERROR(INDEX($J$2:$J$9873,MATCH(1,INDEX(($P85=$F$2:$F$9873)*(0=COUNTIFS(Q85:U85,$J$2:$J$9873)),0),0)),"")</f>
        <v/>
      </c>
      <c r="W85" s="112">
        <f>IFERROR(INDEX($J$2:$J$9873,MATCH(1,INDEX(($P85=$F$2:$F$9873)*(0=COUNTIFS(Q85:V85,$J$2:$J$861)),0),0)),"")</f>
        <v/>
      </c>
      <c r="X85" s="112">
        <f>IFERROR(INDEX($J$2:$J$9873,MATCH(1,INDEX(($P85=$F$2:$F$9873)*(0=COUNTIFS(Q85:W85,$J$2:$J$9873)),0),0)),"")</f>
        <v/>
      </c>
      <c r="Y85" s="112">
        <f>IFERROR(INDEX($J$2:$J$861,MATCH(1,INDEX(($P85=$F$2:$F$861)*(0=COUNTIFS(Q85:X85,$J$2:$J$861)),0),0)),"")</f>
        <v/>
      </c>
      <c r="Z85" s="112">
        <f>IFERROR(INDEX($J$2:$J$861,MATCH(1,INDEX(($P85=$F$2:$F$861)*(0=COUNTIFS(Q85:Y85,$J$2:$J$861)),0),0)),"")</f>
        <v/>
      </c>
      <c r="AA85" s="112">
        <f>IFERROR(INDEX($J$2:$J$861,MATCH(1,INDEX(($P85=$F$2:$F$861)*(0=COUNTIFS(Q85:Z85,$J$2:$J$861)),0),0)),"")</f>
        <v/>
      </c>
      <c r="AB85" s="112">
        <f>IFERROR(INDEX($J$2:$J$861,MATCH(1,INDEX(($P85=$F$2:$F$861)*(0=COUNTIFS(Q85:AA85,$J$2:$J$861)),0),0)),"")</f>
        <v/>
      </c>
      <c r="AC85" s="112">
        <f>IFERROR(INDEX($J$2:$J$861,MATCH(1,INDEX(($P85=$F$2:$F$861)*(0=COUNTIFS(Q85:AB85,$J$2:$J$861)),0),0)),"")</f>
        <v/>
      </c>
      <c r="AD85">
        <f>Q85&amp;"-"&amp;R85&amp;"-"&amp;S85&amp;"-"&amp;T85&amp;"-"&amp;U85&amp;"-"&amp;V85&amp;"-"&amp;W85&amp;"-"&amp;X85&amp;"-"&amp;Y85&amp;"-"&amp;Z85&amp;"-"&amp;AA85&amp;"-"&amp;AB85&amp;"-"&amp;AC85</f>
        <v/>
      </c>
      <c r="AF85" s="19">
        <f>IFERROR(INDEX($I$2:$I$861,MATCH(1,INDEX(($P85=$F$2:$F$861)*(0=COUNTIFS($AF$2:$AF$2,$I$2:$I$861)),0),0)),"")</f>
        <v/>
      </c>
      <c r="AG85" s="19">
        <f>IFERROR(INDEX($I$2:$I$9873,MATCH(1,INDEX(($P85=$F$2:$F$9873)*(0=COUNTIFS(AF85,$I$2:$I$9873)),0),0)),"")</f>
        <v/>
      </c>
      <c r="AH85" s="19">
        <f>IFERROR(INDEX($I$2:$I$9873,MATCH(1,INDEX(($P85=$F$2:$F$9873)*(0=COUNTIFS(AF85:AG85,$I$2:$I$9873)),0),0)),"")</f>
        <v/>
      </c>
      <c r="AI85" s="19">
        <f>IFERROR(INDEX($I$2:$I$9873,MATCH(1,INDEX(($P85=$F$2:$F$9873)*(0=COUNTIFS(AF85:AH85,$I$2:$I$9873)),0),0)),"")</f>
        <v/>
      </c>
      <c r="AJ85" s="19">
        <f>IFERROR(INDEX($I$2:$I$9873,MATCH(1,INDEX(($P85=$F$2:$F$9873)*(0=COUNTIFS(AF85:AI85,$I$2:$I$9873)),0),0)),"")</f>
        <v/>
      </c>
      <c r="AK85" s="19">
        <f>IFERROR(INDEX($I$2:$I$9873,MATCH(1,INDEX(($P85=$F$2:$F$9873)*(0=COUNTIFS(AF85:AJ85,$I$2:$I$9873)),0),0)),"")</f>
        <v/>
      </c>
      <c r="AL85" s="19">
        <f>IFERROR(INDEX($I$2:$I$9873,MATCH(1,INDEX(($P85=$F$2:$F$9873)*(0=COUNTIFS(AF85:AK85,$I$2:$I$9873)),0),0)),"")</f>
        <v/>
      </c>
      <c r="AM85" s="19">
        <f>IFERROR(INDEX($I$2:$I$9873,MATCH(1,INDEX(($P85=$F$2:$F$9873)*(0=COUNTIFS(AF85:AL85,$I$2:$I$9873)),0),0)),"")</f>
        <v/>
      </c>
      <c r="AN85" s="19">
        <f>IFERROR(INDEX($I$2:$I$9873,MATCH(1,INDEX(($P85=$F$2:$F$9873)*(0=COUNTIFS(AF85:AM85,$I$2:$I$9873)),0),0)),"")</f>
        <v/>
      </c>
      <c r="AO85" s="19">
        <f>IFERROR(INDEX($I$2:$I$9873,MATCH(1,INDEX(($P85=$F$2:$F$9873)*(0=COUNTIFS(AF85:AN85,$I$2:$I$9873)),0),0)),"")</f>
        <v/>
      </c>
      <c r="AP85" s="19">
        <f>IFERROR(INDEX($I$2:$I$9873,MATCH(1,INDEX(($P85=$F$2:$F$9873)*(0=COUNTIFS(AF85:AO85,$I$2:$I$9873)),0),0)),"")</f>
        <v/>
      </c>
      <c r="AQ85" s="19">
        <f>IFERROR(INDEX($I$2:$I$9873,MATCH(1,INDEX(($P85=$F$2:$F$9873)*(0=COUNTIFS(AF85:AP85,$I$2:$I$9873)),0),0)),"")</f>
        <v/>
      </c>
      <c r="AR85" s="19">
        <f>IFERROR(INDEX($I$2:$I$9873,MATCH(1,INDEX(($P85=$F$2:$F$9873)*(0=COUNTIFS(AF85:AQ85,$I$2:$I$9873)),0),0)),"")</f>
        <v/>
      </c>
      <c r="AS85" s="19">
        <f>IFERROR(VLOOKUP(AF85,[2]CUS030!$A$5:$E$10000,5,0),"")</f>
        <v/>
      </c>
      <c r="AT85" s="19">
        <f>IFERROR(VLOOKUP(AG85,[2]CUS030!$A$5:$E$10000,5,0),"")</f>
        <v/>
      </c>
      <c r="AU85" s="19">
        <f>IFERROR(VLOOKUP(AH85,[2]CUS030!$A$5:$E$10000,5,0),"")</f>
        <v/>
      </c>
      <c r="AV85" s="19">
        <f>IFERROR(VLOOKUP(AI85,[2]CUS030!$A$5:$E$10000,5,0),"")</f>
        <v/>
      </c>
      <c r="AW85" s="19">
        <f>IFERROR(VLOOKUP(AJ85,[2]CUS030!$A$5:$E$10000,5,0),"")</f>
        <v/>
      </c>
      <c r="AX85" s="19">
        <f>IFERROR(VLOOKUP(AK85,[2]CUS030!$A$5:$E$10000,5,0),"")</f>
        <v/>
      </c>
      <c r="AY85" s="19">
        <f>IFERROR(VLOOKUP(AL85,[2]CUS030!$A$5:$E$10000,5,0),"")</f>
        <v/>
      </c>
      <c r="AZ85" s="19">
        <f>IFERROR(VLOOKUP(AM85,[2]CUS030!$A$5:$E$10000,5,0),"")</f>
        <v/>
      </c>
      <c r="BA85" s="19">
        <f>IFERROR(VLOOKUP(AN85,[2]CUS030!$A$5:$E$10000,5,0),"")</f>
        <v/>
      </c>
      <c r="BB85" s="19">
        <f>IFERROR(VLOOKUP(AO85,[2]CUS030!$A$5:$E$10000,5,0),"")</f>
        <v/>
      </c>
      <c r="BC85" s="19">
        <f>IFERROR(VLOOKUP(AP85,[2]CUS030!$A$5:$E$10000,5,0),"")</f>
        <v/>
      </c>
      <c r="BD85" s="19">
        <f>IFERROR(VLOOKUP(AQ85,[2]CUS030!$A$5:$E$10000,5,0),"")</f>
        <v/>
      </c>
      <c r="BE85" s="19">
        <f>IFERROR(VLOOKUP(AR85,[2]CUS030!$A$5:$E$10000,5,0),"")</f>
        <v/>
      </c>
    </row>
    <row r="86">
      <c r="F86" s="108">
        <f>[1]!Table1[[#This Row],[Production]]</f>
        <v/>
      </c>
      <c r="G86">
        <f>MID(F86,LEN(F86)-6,4)</f>
        <v/>
      </c>
      <c r="H86">
        <f>AS86&amp;"|"&amp;AT86&amp;"|"&amp;AU86&amp;"|"&amp;AV86&amp;"|"&amp;AW86&amp;"|"&amp;AX86&amp;"|"&amp;AY86&amp;"|"&amp;AZ86&amp;"|"&amp;BA86&amp;"|"&amp;BB86&amp;"|"&amp;BC86&amp;"|"&amp;BD86&amp;"|"&amp;BE86</f>
        <v/>
      </c>
      <c r="I86" s="108">
        <f>[1]!Table1[[#This Row],[Stock]]</f>
        <v/>
      </c>
      <c r="J86">
        <f>MID(LEFT(I86,LEN(I86)-3),FIND("0|0.000",LEFT(I86,LEN(I86)-3),1)+7,6)</f>
        <v/>
      </c>
      <c r="K86" s="19" t="n"/>
      <c r="L86" s="19" t="n"/>
      <c r="M86" s="19" t="n"/>
      <c r="N86" s="19" t="n"/>
      <c r="O86" s="19" t="n"/>
      <c r="P86" s="20">
        <f>End_Cal!E86</f>
        <v/>
      </c>
      <c r="Q86" s="112">
        <f>IFERROR(INDEX($J$2:$J$9873,MATCH(1,INDEX(($P86=$F$2:$F$9873)*(0=COUNTIFS($Q$2:$Q$2,$J$2:$J$9873)),0),0)),"")</f>
        <v/>
      </c>
      <c r="R86" s="112">
        <f>IFERROR(INDEX($J$2:$J$9873,MATCH(1,INDEX(($P86=$F$2:$F$9873)*(0=COUNTIFS(Q86,$J$2:$J$9873)),0),0)),"")</f>
        <v/>
      </c>
      <c r="S86" s="112">
        <f>IFERROR(INDEX($J$2:$J$9873,MATCH(1,INDEX(($P86=$F$2:$F$9873)*(0=COUNTIFS(Q86:R86,$J$2:$J$9873)),0),0)),"")</f>
        <v/>
      </c>
      <c r="T86" s="112">
        <f>IFERROR(INDEX($J$2:$J$9873,MATCH(1,INDEX(($P86=$F$2:$F$9873)*(0=COUNTIFS(Q86:S86,$J$2:$J$9873)),0),0)),"")</f>
        <v/>
      </c>
      <c r="U86" s="112">
        <f>IFERROR(INDEX($J$2:$J$9873,MATCH(1,INDEX(($P86=$F$2:$F$9873)*(0=COUNTIFS(Q86:T86,$J$2:$J$9873)),0),0)),"")</f>
        <v/>
      </c>
      <c r="V86" s="112">
        <f>IFERROR(INDEX($J$2:$J$9873,MATCH(1,INDEX(($P86=$F$2:$F$9873)*(0=COUNTIFS(Q86:U86,$J$2:$J$9873)),0),0)),"")</f>
        <v/>
      </c>
      <c r="W86" s="112">
        <f>IFERROR(INDEX($J$2:$J$9873,MATCH(1,INDEX(($P86=$F$2:$F$9873)*(0=COUNTIFS(Q86:V86,$J$2:$J$861)),0),0)),"")</f>
        <v/>
      </c>
      <c r="X86" s="112">
        <f>IFERROR(INDEX($J$2:$J$9873,MATCH(1,INDEX(($P86=$F$2:$F$9873)*(0=COUNTIFS(Q86:W86,$J$2:$J$9873)),0),0)),"")</f>
        <v/>
      </c>
      <c r="Y86" s="112">
        <f>IFERROR(INDEX($J$2:$J$861,MATCH(1,INDEX(($P86=$F$2:$F$861)*(0=COUNTIFS(Q86:X86,$J$2:$J$861)),0),0)),"")</f>
        <v/>
      </c>
      <c r="Z86" s="112">
        <f>IFERROR(INDEX($J$2:$J$861,MATCH(1,INDEX(($P86=$F$2:$F$861)*(0=COUNTIFS(Q86:Y86,$J$2:$J$861)),0),0)),"")</f>
        <v/>
      </c>
      <c r="AA86" s="112">
        <f>IFERROR(INDEX($J$2:$J$861,MATCH(1,INDEX(($P86=$F$2:$F$861)*(0=COUNTIFS(Q86:Z86,$J$2:$J$861)),0),0)),"")</f>
        <v/>
      </c>
      <c r="AB86" s="112">
        <f>IFERROR(INDEX($J$2:$J$861,MATCH(1,INDEX(($P86=$F$2:$F$861)*(0=COUNTIFS(Q86:AA86,$J$2:$J$861)),0),0)),"")</f>
        <v/>
      </c>
      <c r="AC86" s="112">
        <f>IFERROR(INDEX($J$2:$J$861,MATCH(1,INDEX(($P86=$F$2:$F$861)*(0=COUNTIFS(Q86:AB86,$J$2:$J$861)),0),0)),"")</f>
        <v/>
      </c>
      <c r="AD86">
        <f>Q86&amp;"-"&amp;R86&amp;"-"&amp;S86&amp;"-"&amp;T86&amp;"-"&amp;U86&amp;"-"&amp;V86&amp;"-"&amp;W86&amp;"-"&amp;X86&amp;"-"&amp;Y86&amp;"-"&amp;Z86&amp;"-"&amp;AA86&amp;"-"&amp;AB86&amp;"-"&amp;AC86</f>
        <v/>
      </c>
      <c r="AF86" s="19">
        <f>IFERROR(INDEX($I$2:$I$861,MATCH(1,INDEX(($P86=$F$2:$F$861)*(0=COUNTIFS($AF$2:$AF$2,$I$2:$I$861)),0),0)),"")</f>
        <v/>
      </c>
      <c r="AG86" s="19">
        <f>IFERROR(INDEX($I$2:$I$9873,MATCH(1,INDEX(($P86=$F$2:$F$9873)*(0=COUNTIFS(AF86,$I$2:$I$9873)),0),0)),"")</f>
        <v/>
      </c>
      <c r="AH86" s="19">
        <f>IFERROR(INDEX($I$2:$I$9873,MATCH(1,INDEX(($P86=$F$2:$F$9873)*(0=COUNTIFS(AF86:AG86,$I$2:$I$9873)),0),0)),"")</f>
        <v/>
      </c>
      <c r="AI86" s="19">
        <f>IFERROR(INDEX($I$2:$I$9873,MATCH(1,INDEX(($P86=$F$2:$F$9873)*(0=COUNTIFS(AF86:AH86,$I$2:$I$9873)),0),0)),"")</f>
        <v/>
      </c>
      <c r="AJ86" s="19">
        <f>IFERROR(INDEX($I$2:$I$9873,MATCH(1,INDEX(($P86=$F$2:$F$9873)*(0=COUNTIFS(AF86:AI86,$I$2:$I$9873)),0),0)),"")</f>
        <v/>
      </c>
      <c r="AK86" s="19">
        <f>IFERROR(INDEX($I$2:$I$9873,MATCH(1,INDEX(($P86=$F$2:$F$9873)*(0=COUNTIFS(AF86:AJ86,$I$2:$I$9873)),0),0)),"")</f>
        <v/>
      </c>
      <c r="AL86" s="19">
        <f>IFERROR(INDEX($I$2:$I$9873,MATCH(1,INDEX(($P86=$F$2:$F$9873)*(0=COUNTIFS(AF86:AK86,$I$2:$I$9873)),0),0)),"")</f>
        <v/>
      </c>
      <c r="AM86" s="19">
        <f>IFERROR(INDEX($I$2:$I$9873,MATCH(1,INDEX(($P86=$F$2:$F$9873)*(0=COUNTIFS(AF86:AL86,$I$2:$I$9873)),0),0)),"")</f>
        <v/>
      </c>
      <c r="AN86" s="19">
        <f>IFERROR(INDEX($I$2:$I$9873,MATCH(1,INDEX(($P86=$F$2:$F$9873)*(0=COUNTIFS(AF86:AM86,$I$2:$I$9873)),0),0)),"")</f>
        <v/>
      </c>
      <c r="AO86" s="19">
        <f>IFERROR(INDEX($I$2:$I$9873,MATCH(1,INDEX(($P86=$F$2:$F$9873)*(0=COUNTIFS(AF86:AN86,$I$2:$I$9873)),0),0)),"")</f>
        <v/>
      </c>
      <c r="AP86" s="19">
        <f>IFERROR(INDEX($I$2:$I$9873,MATCH(1,INDEX(($P86=$F$2:$F$9873)*(0=COUNTIFS(AF86:AO86,$I$2:$I$9873)),0),0)),"")</f>
        <v/>
      </c>
      <c r="AQ86" s="19">
        <f>IFERROR(INDEX($I$2:$I$9873,MATCH(1,INDEX(($P86=$F$2:$F$9873)*(0=COUNTIFS(AF86:AP86,$I$2:$I$9873)),0),0)),"")</f>
        <v/>
      </c>
      <c r="AR86" s="19">
        <f>IFERROR(INDEX($I$2:$I$9873,MATCH(1,INDEX(($P86=$F$2:$F$9873)*(0=COUNTIFS(AF86:AQ86,$I$2:$I$9873)),0),0)),"")</f>
        <v/>
      </c>
      <c r="AS86" s="19">
        <f>IFERROR(VLOOKUP(AF86,[2]CUS030!$A$5:$E$10000,5,0),"")</f>
        <v/>
      </c>
      <c r="AT86" s="19">
        <f>IFERROR(VLOOKUP(AG86,[2]CUS030!$A$5:$E$10000,5,0),"")</f>
        <v/>
      </c>
      <c r="AU86" s="19">
        <f>IFERROR(VLOOKUP(AH86,[2]CUS030!$A$5:$E$10000,5,0),"")</f>
        <v/>
      </c>
      <c r="AV86" s="19">
        <f>IFERROR(VLOOKUP(AI86,[2]CUS030!$A$5:$E$10000,5,0),"")</f>
        <v/>
      </c>
      <c r="AW86" s="19">
        <f>IFERROR(VLOOKUP(AJ86,[2]CUS030!$A$5:$E$10000,5,0),"")</f>
        <v/>
      </c>
      <c r="AX86" s="19">
        <f>IFERROR(VLOOKUP(AK86,[2]CUS030!$A$5:$E$10000,5,0),"")</f>
        <v/>
      </c>
      <c r="AY86" s="19">
        <f>IFERROR(VLOOKUP(AL86,[2]CUS030!$A$5:$E$10000,5,0),"")</f>
        <v/>
      </c>
      <c r="AZ86" s="19">
        <f>IFERROR(VLOOKUP(AM86,[2]CUS030!$A$5:$E$10000,5,0),"")</f>
        <v/>
      </c>
      <c r="BA86" s="19">
        <f>IFERROR(VLOOKUP(AN86,[2]CUS030!$A$5:$E$10000,5,0),"")</f>
        <v/>
      </c>
      <c r="BB86" s="19">
        <f>IFERROR(VLOOKUP(AO86,[2]CUS030!$A$5:$E$10000,5,0),"")</f>
        <v/>
      </c>
      <c r="BC86" s="19">
        <f>IFERROR(VLOOKUP(AP86,[2]CUS030!$A$5:$E$10000,5,0),"")</f>
        <v/>
      </c>
      <c r="BD86" s="19">
        <f>IFERROR(VLOOKUP(AQ86,[2]CUS030!$A$5:$E$10000,5,0),"")</f>
        <v/>
      </c>
      <c r="BE86" s="19">
        <f>IFERROR(VLOOKUP(AR86,[2]CUS030!$A$5:$E$10000,5,0),"")</f>
        <v/>
      </c>
    </row>
    <row r="87">
      <c r="F87" s="108">
        <f>[1]!Table1[[#This Row],[Production]]</f>
        <v/>
      </c>
      <c r="G87">
        <f>MID(F87,LEN(F87)-6,4)</f>
        <v/>
      </c>
      <c r="H87">
        <f>AS87&amp;"|"&amp;AT87&amp;"|"&amp;AU87&amp;"|"&amp;AV87&amp;"|"&amp;AW87&amp;"|"&amp;AX87&amp;"|"&amp;AY87&amp;"|"&amp;AZ87&amp;"|"&amp;BA87&amp;"|"&amp;BB87&amp;"|"&amp;BC87&amp;"|"&amp;BD87&amp;"|"&amp;BE87</f>
        <v/>
      </c>
      <c r="I87" s="108">
        <f>[1]!Table1[[#This Row],[Stock]]</f>
        <v/>
      </c>
      <c r="J87">
        <f>MID(LEFT(I87,LEN(I87)-3),FIND("0|0.000",LEFT(I87,LEN(I87)-3),1)+7,6)</f>
        <v/>
      </c>
      <c r="K87" s="19" t="n"/>
      <c r="L87" s="19" t="n"/>
      <c r="M87" s="19" t="n"/>
      <c r="N87" s="19" t="n"/>
      <c r="O87" s="19" t="n"/>
      <c r="P87" s="20">
        <f>End_Cal!E87</f>
        <v/>
      </c>
      <c r="Q87" s="112">
        <f>IFERROR(INDEX($J$2:$J$9873,MATCH(1,INDEX(($P87=$F$2:$F$9873)*(0=COUNTIFS($Q$2:$Q$2,$J$2:$J$9873)),0),0)),"")</f>
        <v/>
      </c>
      <c r="R87" s="112">
        <f>IFERROR(INDEX($J$2:$J$9873,MATCH(1,INDEX(($P87=$F$2:$F$9873)*(0=COUNTIFS(Q87,$J$2:$J$9873)),0),0)),"")</f>
        <v/>
      </c>
      <c r="S87" s="112">
        <f>IFERROR(INDEX($J$2:$J$9873,MATCH(1,INDEX(($P87=$F$2:$F$9873)*(0=COUNTIFS(Q87:R87,$J$2:$J$9873)),0),0)),"")</f>
        <v/>
      </c>
      <c r="T87" s="112">
        <f>IFERROR(INDEX($J$2:$J$9873,MATCH(1,INDEX(($P87=$F$2:$F$9873)*(0=COUNTIFS(Q87:S87,$J$2:$J$9873)),0),0)),"")</f>
        <v/>
      </c>
      <c r="U87" s="112">
        <f>IFERROR(INDEX($J$2:$J$9873,MATCH(1,INDEX(($P87=$F$2:$F$9873)*(0=COUNTIFS(Q87:T87,$J$2:$J$9873)),0),0)),"")</f>
        <v/>
      </c>
      <c r="V87" s="112">
        <f>IFERROR(INDEX($J$2:$J$9873,MATCH(1,INDEX(($P87=$F$2:$F$9873)*(0=COUNTIFS(Q87:U87,$J$2:$J$9873)),0),0)),"")</f>
        <v/>
      </c>
      <c r="W87" s="112">
        <f>IFERROR(INDEX($J$2:$J$9873,MATCH(1,INDEX(($P87=$F$2:$F$9873)*(0=COUNTIFS(Q87:V87,$J$2:$J$861)),0),0)),"")</f>
        <v/>
      </c>
      <c r="X87" s="112">
        <f>IFERROR(INDEX($J$2:$J$9873,MATCH(1,INDEX(($P87=$F$2:$F$9873)*(0=COUNTIFS(Q87:W87,$J$2:$J$9873)),0),0)),"")</f>
        <v/>
      </c>
      <c r="Y87" s="112">
        <f>IFERROR(INDEX($J$2:$J$861,MATCH(1,INDEX(($P87=$F$2:$F$861)*(0=COUNTIFS(Q87:X87,$J$2:$J$861)),0),0)),"")</f>
        <v/>
      </c>
      <c r="Z87" s="112">
        <f>IFERROR(INDEX($J$2:$J$861,MATCH(1,INDEX(($P87=$F$2:$F$861)*(0=COUNTIFS(Q87:Y87,$J$2:$J$861)),0),0)),"")</f>
        <v/>
      </c>
      <c r="AA87" s="112">
        <f>IFERROR(INDEX($J$2:$J$861,MATCH(1,INDEX(($P87=$F$2:$F$861)*(0=COUNTIFS(Q87:Z87,$J$2:$J$861)),0),0)),"")</f>
        <v/>
      </c>
      <c r="AB87" s="112">
        <f>IFERROR(INDEX($J$2:$J$861,MATCH(1,INDEX(($P87=$F$2:$F$861)*(0=COUNTIFS(Q87:AA87,$J$2:$J$861)),0),0)),"")</f>
        <v/>
      </c>
      <c r="AC87" s="112">
        <f>IFERROR(INDEX($J$2:$J$861,MATCH(1,INDEX(($P87=$F$2:$F$861)*(0=COUNTIFS(Q87:AB87,$J$2:$J$861)),0),0)),"")</f>
        <v/>
      </c>
      <c r="AD87">
        <f>Q87&amp;"-"&amp;R87&amp;"-"&amp;S87&amp;"-"&amp;T87&amp;"-"&amp;U87&amp;"-"&amp;V87&amp;"-"&amp;W87&amp;"-"&amp;X87&amp;"-"&amp;Y87&amp;"-"&amp;Z87&amp;"-"&amp;AA87&amp;"-"&amp;AB87&amp;"-"&amp;AC87</f>
        <v/>
      </c>
      <c r="AF87" s="19">
        <f>IFERROR(INDEX($I$2:$I$861,MATCH(1,INDEX(($P87=$F$2:$F$861)*(0=COUNTIFS($AF$2:$AF$2,$I$2:$I$861)),0),0)),"")</f>
        <v/>
      </c>
      <c r="AG87" s="19">
        <f>IFERROR(INDEX($I$2:$I$9873,MATCH(1,INDEX(($P87=$F$2:$F$9873)*(0=COUNTIFS(AF87,$I$2:$I$9873)),0),0)),"")</f>
        <v/>
      </c>
      <c r="AH87" s="19">
        <f>IFERROR(INDEX($I$2:$I$9873,MATCH(1,INDEX(($P87=$F$2:$F$9873)*(0=COUNTIFS(AF87:AG87,$I$2:$I$9873)),0),0)),"")</f>
        <v/>
      </c>
      <c r="AI87" s="19">
        <f>IFERROR(INDEX($I$2:$I$9873,MATCH(1,INDEX(($P87=$F$2:$F$9873)*(0=COUNTIFS(AF87:AH87,$I$2:$I$9873)),0),0)),"")</f>
        <v/>
      </c>
      <c r="AJ87" s="19">
        <f>IFERROR(INDEX($I$2:$I$9873,MATCH(1,INDEX(($P87=$F$2:$F$9873)*(0=COUNTIFS(AF87:AI87,$I$2:$I$9873)),0),0)),"")</f>
        <v/>
      </c>
      <c r="AK87" s="19">
        <f>IFERROR(INDEX($I$2:$I$9873,MATCH(1,INDEX(($P87=$F$2:$F$9873)*(0=COUNTIFS(AF87:AJ87,$I$2:$I$9873)),0),0)),"")</f>
        <v/>
      </c>
      <c r="AL87" s="19">
        <f>IFERROR(INDEX($I$2:$I$9873,MATCH(1,INDEX(($P87=$F$2:$F$9873)*(0=COUNTIFS(AF87:AK87,$I$2:$I$9873)),0),0)),"")</f>
        <v/>
      </c>
      <c r="AM87" s="19">
        <f>IFERROR(INDEX($I$2:$I$9873,MATCH(1,INDEX(($P87=$F$2:$F$9873)*(0=COUNTIFS(AF87:AL87,$I$2:$I$9873)),0),0)),"")</f>
        <v/>
      </c>
      <c r="AN87" s="19">
        <f>IFERROR(INDEX($I$2:$I$9873,MATCH(1,INDEX(($P87=$F$2:$F$9873)*(0=COUNTIFS(AF87:AM87,$I$2:$I$9873)),0),0)),"")</f>
        <v/>
      </c>
      <c r="AO87" s="19">
        <f>IFERROR(INDEX($I$2:$I$9873,MATCH(1,INDEX(($P87=$F$2:$F$9873)*(0=COUNTIFS(AF87:AN87,$I$2:$I$9873)),0),0)),"")</f>
        <v/>
      </c>
      <c r="AP87" s="19">
        <f>IFERROR(INDEX($I$2:$I$9873,MATCH(1,INDEX(($P87=$F$2:$F$9873)*(0=COUNTIFS(AF87:AO87,$I$2:$I$9873)),0),0)),"")</f>
        <v/>
      </c>
      <c r="AQ87" s="19">
        <f>IFERROR(INDEX($I$2:$I$9873,MATCH(1,INDEX(($P87=$F$2:$F$9873)*(0=COUNTIFS(AF87:AP87,$I$2:$I$9873)),0),0)),"")</f>
        <v/>
      </c>
      <c r="AR87" s="19">
        <f>IFERROR(INDEX($I$2:$I$9873,MATCH(1,INDEX(($P87=$F$2:$F$9873)*(0=COUNTIFS(AF87:AQ87,$I$2:$I$9873)),0),0)),"")</f>
        <v/>
      </c>
      <c r="AS87" s="19">
        <f>IFERROR(VLOOKUP(AF87,[2]CUS030!$A$5:$E$10000,5,0),"")</f>
        <v/>
      </c>
      <c r="AT87" s="19">
        <f>IFERROR(VLOOKUP(AG87,[2]CUS030!$A$5:$E$10000,5,0),"")</f>
        <v/>
      </c>
      <c r="AU87" s="19">
        <f>IFERROR(VLOOKUP(AH87,[2]CUS030!$A$5:$E$10000,5,0),"")</f>
        <v/>
      </c>
      <c r="AV87" s="19">
        <f>IFERROR(VLOOKUP(AI87,[2]CUS030!$A$5:$E$10000,5,0),"")</f>
        <v/>
      </c>
      <c r="AW87" s="19">
        <f>IFERROR(VLOOKUP(AJ87,[2]CUS030!$A$5:$E$10000,5,0),"")</f>
        <v/>
      </c>
      <c r="AX87" s="19">
        <f>IFERROR(VLOOKUP(AK87,[2]CUS030!$A$5:$E$10000,5,0),"")</f>
        <v/>
      </c>
      <c r="AY87" s="19">
        <f>IFERROR(VLOOKUP(AL87,[2]CUS030!$A$5:$E$10000,5,0),"")</f>
        <v/>
      </c>
      <c r="AZ87" s="19">
        <f>IFERROR(VLOOKUP(AM87,[2]CUS030!$A$5:$E$10000,5,0),"")</f>
        <v/>
      </c>
      <c r="BA87" s="19">
        <f>IFERROR(VLOOKUP(AN87,[2]CUS030!$A$5:$E$10000,5,0),"")</f>
        <v/>
      </c>
      <c r="BB87" s="19">
        <f>IFERROR(VLOOKUP(AO87,[2]CUS030!$A$5:$E$10000,5,0),"")</f>
        <v/>
      </c>
      <c r="BC87" s="19">
        <f>IFERROR(VLOOKUP(AP87,[2]CUS030!$A$5:$E$10000,5,0),"")</f>
        <v/>
      </c>
      <c r="BD87" s="19">
        <f>IFERROR(VLOOKUP(AQ87,[2]CUS030!$A$5:$E$10000,5,0),"")</f>
        <v/>
      </c>
      <c r="BE87" s="19">
        <f>IFERROR(VLOOKUP(AR87,[2]CUS030!$A$5:$E$10000,5,0),"")</f>
        <v/>
      </c>
    </row>
    <row r="88">
      <c r="F88" s="108">
        <f>[1]!Table1[[#This Row],[Production]]</f>
        <v/>
      </c>
      <c r="G88">
        <f>MID(F88,LEN(F88)-6,4)</f>
        <v/>
      </c>
      <c r="H88">
        <f>AS88&amp;"|"&amp;AT88&amp;"|"&amp;AU88&amp;"|"&amp;AV88&amp;"|"&amp;AW88&amp;"|"&amp;AX88&amp;"|"&amp;AY88&amp;"|"&amp;AZ88&amp;"|"&amp;BA88&amp;"|"&amp;BB88&amp;"|"&amp;BC88&amp;"|"&amp;BD88&amp;"|"&amp;BE88</f>
        <v/>
      </c>
      <c r="I88" s="108">
        <f>[1]!Table1[[#This Row],[Stock]]</f>
        <v/>
      </c>
      <c r="J88">
        <f>MID(LEFT(I88,LEN(I88)-3),FIND("0|0.000",LEFT(I88,LEN(I88)-3),1)+7,6)</f>
        <v/>
      </c>
      <c r="K88" s="19" t="n"/>
      <c r="L88" s="19" t="n"/>
      <c r="M88" s="19" t="n"/>
      <c r="N88" s="19" t="n"/>
      <c r="O88" s="19" t="n"/>
      <c r="P88" s="20">
        <f>End_Cal!E88</f>
        <v/>
      </c>
      <c r="Q88" s="112">
        <f>IFERROR(INDEX($J$2:$J$9873,MATCH(1,INDEX(($P88=$F$2:$F$9873)*(0=COUNTIFS($Q$2:$Q$2,$J$2:$J$9873)),0),0)),"")</f>
        <v/>
      </c>
      <c r="R88" s="112">
        <f>IFERROR(INDEX($J$2:$J$9873,MATCH(1,INDEX(($P88=$F$2:$F$9873)*(0=COUNTIFS(Q88,$J$2:$J$9873)),0),0)),"")</f>
        <v/>
      </c>
      <c r="S88" s="112">
        <f>IFERROR(INDEX($J$2:$J$9873,MATCH(1,INDEX(($P88=$F$2:$F$9873)*(0=COUNTIFS(Q88:R88,$J$2:$J$9873)),0),0)),"")</f>
        <v/>
      </c>
      <c r="T88" s="112">
        <f>IFERROR(INDEX($J$2:$J$9873,MATCH(1,INDEX(($P88=$F$2:$F$9873)*(0=COUNTIFS(Q88:S88,$J$2:$J$9873)),0),0)),"")</f>
        <v/>
      </c>
      <c r="U88" s="112">
        <f>IFERROR(INDEX($J$2:$J$9873,MATCH(1,INDEX(($P88=$F$2:$F$9873)*(0=COUNTIFS(Q88:T88,$J$2:$J$9873)),0),0)),"")</f>
        <v/>
      </c>
      <c r="V88" s="112">
        <f>IFERROR(INDEX($J$2:$J$9873,MATCH(1,INDEX(($P88=$F$2:$F$9873)*(0=COUNTIFS(Q88:U88,$J$2:$J$9873)),0),0)),"")</f>
        <v/>
      </c>
      <c r="W88" s="112">
        <f>IFERROR(INDEX($J$2:$J$9873,MATCH(1,INDEX(($P88=$F$2:$F$9873)*(0=COUNTIFS(Q88:V88,$J$2:$J$861)),0),0)),"")</f>
        <v/>
      </c>
      <c r="X88" s="112">
        <f>IFERROR(INDEX($J$2:$J$9873,MATCH(1,INDEX(($P88=$F$2:$F$9873)*(0=COUNTIFS(Q88:W88,$J$2:$J$9873)),0),0)),"")</f>
        <v/>
      </c>
      <c r="Y88" s="112">
        <f>IFERROR(INDEX($J$2:$J$861,MATCH(1,INDEX(($P88=$F$2:$F$861)*(0=COUNTIFS(Q88:X88,$J$2:$J$861)),0),0)),"")</f>
        <v/>
      </c>
      <c r="Z88" s="112">
        <f>IFERROR(INDEX($J$2:$J$861,MATCH(1,INDEX(($P88=$F$2:$F$861)*(0=COUNTIFS(Q88:Y88,$J$2:$J$861)),0),0)),"")</f>
        <v/>
      </c>
      <c r="AA88" s="112">
        <f>IFERROR(INDEX($J$2:$J$861,MATCH(1,INDEX(($P88=$F$2:$F$861)*(0=COUNTIFS(Q88:Z88,$J$2:$J$861)),0),0)),"")</f>
        <v/>
      </c>
      <c r="AB88" s="112">
        <f>IFERROR(INDEX($J$2:$J$861,MATCH(1,INDEX(($P88=$F$2:$F$861)*(0=COUNTIFS(Q88:AA88,$J$2:$J$861)),0),0)),"")</f>
        <v/>
      </c>
      <c r="AC88" s="112">
        <f>IFERROR(INDEX($J$2:$J$861,MATCH(1,INDEX(($P88=$F$2:$F$861)*(0=COUNTIFS(Q88:AB88,$J$2:$J$861)),0),0)),"")</f>
        <v/>
      </c>
      <c r="AD88">
        <f>Q88&amp;"-"&amp;R88&amp;"-"&amp;S88&amp;"-"&amp;T88&amp;"-"&amp;U88&amp;"-"&amp;V88&amp;"-"&amp;W88&amp;"-"&amp;X88&amp;"-"&amp;Y88&amp;"-"&amp;Z88&amp;"-"&amp;AA88&amp;"-"&amp;AB88&amp;"-"&amp;AC88</f>
        <v/>
      </c>
      <c r="AF88" s="19">
        <f>IFERROR(INDEX($I$2:$I$861,MATCH(1,INDEX(($P88=$F$2:$F$861)*(0=COUNTIFS($AF$2:$AF$2,$I$2:$I$861)),0),0)),"")</f>
        <v/>
      </c>
      <c r="AG88" s="19">
        <f>IFERROR(INDEX($I$2:$I$9873,MATCH(1,INDEX(($P88=$F$2:$F$9873)*(0=COUNTIFS(AF88,$I$2:$I$9873)),0),0)),"")</f>
        <v/>
      </c>
      <c r="AH88" s="19">
        <f>IFERROR(INDEX($I$2:$I$9873,MATCH(1,INDEX(($P88=$F$2:$F$9873)*(0=COUNTIFS(AF88:AG88,$I$2:$I$9873)),0),0)),"")</f>
        <v/>
      </c>
      <c r="AI88" s="19">
        <f>IFERROR(INDEX($I$2:$I$9873,MATCH(1,INDEX(($P88=$F$2:$F$9873)*(0=COUNTIFS(AF88:AH88,$I$2:$I$9873)),0),0)),"")</f>
        <v/>
      </c>
      <c r="AJ88" s="19">
        <f>IFERROR(INDEX($I$2:$I$9873,MATCH(1,INDEX(($P88=$F$2:$F$9873)*(0=COUNTIFS(AF88:AI88,$I$2:$I$9873)),0),0)),"")</f>
        <v/>
      </c>
      <c r="AK88" s="19">
        <f>IFERROR(INDEX($I$2:$I$9873,MATCH(1,INDEX(($P88=$F$2:$F$9873)*(0=COUNTIFS(AF88:AJ88,$I$2:$I$9873)),0),0)),"")</f>
        <v/>
      </c>
      <c r="AL88" s="19">
        <f>IFERROR(INDEX($I$2:$I$9873,MATCH(1,INDEX(($P88=$F$2:$F$9873)*(0=COUNTIFS(AF88:AK88,$I$2:$I$9873)),0),0)),"")</f>
        <v/>
      </c>
      <c r="AM88" s="19">
        <f>IFERROR(INDEX($I$2:$I$9873,MATCH(1,INDEX(($P88=$F$2:$F$9873)*(0=COUNTIFS(AF88:AL88,$I$2:$I$9873)),0),0)),"")</f>
        <v/>
      </c>
      <c r="AN88" s="19">
        <f>IFERROR(INDEX($I$2:$I$9873,MATCH(1,INDEX(($P88=$F$2:$F$9873)*(0=COUNTIFS(AF88:AM88,$I$2:$I$9873)),0),0)),"")</f>
        <v/>
      </c>
      <c r="AO88" s="19">
        <f>IFERROR(INDEX($I$2:$I$9873,MATCH(1,INDEX(($P88=$F$2:$F$9873)*(0=COUNTIFS(AF88:AN88,$I$2:$I$9873)),0),0)),"")</f>
        <v/>
      </c>
      <c r="AP88" s="19">
        <f>IFERROR(INDEX($I$2:$I$9873,MATCH(1,INDEX(($P88=$F$2:$F$9873)*(0=COUNTIFS(AF88:AO88,$I$2:$I$9873)),0),0)),"")</f>
        <v/>
      </c>
      <c r="AQ88" s="19">
        <f>IFERROR(INDEX($I$2:$I$9873,MATCH(1,INDEX(($P88=$F$2:$F$9873)*(0=COUNTIFS(AF88:AP88,$I$2:$I$9873)),0),0)),"")</f>
        <v/>
      </c>
      <c r="AR88" s="19">
        <f>IFERROR(INDEX($I$2:$I$9873,MATCH(1,INDEX(($P88=$F$2:$F$9873)*(0=COUNTIFS(AF88:AQ88,$I$2:$I$9873)),0),0)),"")</f>
        <v/>
      </c>
      <c r="AS88" s="19">
        <f>IFERROR(VLOOKUP(AF88,[2]CUS030!$A$5:$E$10000,5,0),"")</f>
        <v/>
      </c>
      <c r="AT88" s="19">
        <f>IFERROR(VLOOKUP(AG88,[2]CUS030!$A$5:$E$10000,5,0),"")</f>
        <v/>
      </c>
      <c r="AU88" s="19">
        <f>IFERROR(VLOOKUP(AH88,[2]CUS030!$A$5:$E$10000,5,0),"")</f>
        <v/>
      </c>
      <c r="AV88" s="19">
        <f>IFERROR(VLOOKUP(AI88,[2]CUS030!$A$5:$E$10000,5,0),"")</f>
        <v/>
      </c>
      <c r="AW88" s="19">
        <f>IFERROR(VLOOKUP(AJ88,[2]CUS030!$A$5:$E$10000,5,0),"")</f>
        <v/>
      </c>
      <c r="AX88" s="19">
        <f>IFERROR(VLOOKUP(AK88,[2]CUS030!$A$5:$E$10000,5,0),"")</f>
        <v/>
      </c>
      <c r="AY88" s="19">
        <f>IFERROR(VLOOKUP(AL88,[2]CUS030!$A$5:$E$10000,5,0),"")</f>
        <v/>
      </c>
      <c r="AZ88" s="19">
        <f>IFERROR(VLOOKUP(AM88,[2]CUS030!$A$5:$E$10000,5,0),"")</f>
        <v/>
      </c>
      <c r="BA88" s="19">
        <f>IFERROR(VLOOKUP(AN88,[2]CUS030!$A$5:$E$10000,5,0),"")</f>
        <v/>
      </c>
      <c r="BB88" s="19">
        <f>IFERROR(VLOOKUP(AO88,[2]CUS030!$A$5:$E$10000,5,0),"")</f>
        <v/>
      </c>
      <c r="BC88" s="19">
        <f>IFERROR(VLOOKUP(AP88,[2]CUS030!$A$5:$E$10000,5,0),"")</f>
        <v/>
      </c>
      <c r="BD88" s="19">
        <f>IFERROR(VLOOKUP(AQ88,[2]CUS030!$A$5:$E$10000,5,0),"")</f>
        <v/>
      </c>
      <c r="BE88" s="19">
        <f>IFERROR(VLOOKUP(AR88,[2]CUS030!$A$5:$E$10000,5,0),"")</f>
        <v/>
      </c>
    </row>
    <row r="89">
      <c r="F89" s="108">
        <f>[1]!Table1[[#This Row],[Production]]</f>
        <v/>
      </c>
      <c r="G89">
        <f>MID(F89,LEN(F89)-6,4)</f>
        <v/>
      </c>
      <c r="H89">
        <f>AS89&amp;"|"&amp;AT89&amp;"|"&amp;AU89&amp;"|"&amp;AV89&amp;"|"&amp;AW89&amp;"|"&amp;AX89&amp;"|"&amp;AY89&amp;"|"&amp;AZ89&amp;"|"&amp;BA89&amp;"|"&amp;BB89&amp;"|"&amp;BC89&amp;"|"&amp;BD89&amp;"|"&amp;BE89</f>
        <v/>
      </c>
      <c r="I89" s="108">
        <f>[1]!Table1[[#This Row],[Stock]]</f>
        <v/>
      </c>
      <c r="J89">
        <f>MID(LEFT(I89,LEN(I89)-3),FIND("0|0.000",LEFT(I89,LEN(I89)-3),1)+7,6)</f>
        <v/>
      </c>
      <c r="K89" s="19" t="n"/>
      <c r="L89" s="19" t="n"/>
      <c r="M89" s="19" t="n"/>
      <c r="N89" s="19" t="n"/>
      <c r="O89" s="19" t="n"/>
      <c r="P89" s="20">
        <f>End_Cal!E89</f>
        <v/>
      </c>
      <c r="Q89" s="112">
        <f>IFERROR(INDEX($J$2:$J$9873,MATCH(1,INDEX(($P89=$F$2:$F$9873)*(0=COUNTIFS($Q$2:$Q$2,$J$2:$J$9873)),0),0)),"")</f>
        <v/>
      </c>
      <c r="R89" s="112">
        <f>IFERROR(INDEX($J$2:$J$9873,MATCH(1,INDEX(($P89=$F$2:$F$9873)*(0=COUNTIFS(Q89,$J$2:$J$9873)),0),0)),"")</f>
        <v/>
      </c>
      <c r="S89" s="112">
        <f>IFERROR(INDEX($J$2:$J$9873,MATCH(1,INDEX(($P89=$F$2:$F$9873)*(0=COUNTIFS(Q89:R89,$J$2:$J$9873)),0),0)),"")</f>
        <v/>
      </c>
      <c r="T89" s="112">
        <f>IFERROR(INDEX($J$2:$J$9873,MATCH(1,INDEX(($P89=$F$2:$F$9873)*(0=COUNTIFS(Q89:S89,$J$2:$J$9873)),0),0)),"")</f>
        <v/>
      </c>
      <c r="U89" s="112">
        <f>IFERROR(INDEX($J$2:$J$9873,MATCH(1,INDEX(($P89=$F$2:$F$9873)*(0=COUNTIFS(Q89:T89,$J$2:$J$9873)),0),0)),"")</f>
        <v/>
      </c>
      <c r="V89" s="112">
        <f>IFERROR(INDEX($J$2:$J$9873,MATCH(1,INDEX(($P89=$F$2:$F$9873)*(0=COUNTIFS(Q89:U89,$J$2:$J$9873)),0),0)),"")</f>
        <v/>
      </c>
      <c r="W89" s="112">
        <f>IFERROR(INDEX($J$2:$J$9873,MATCH(1,INDEX(($P89=$F$2:$F$9873)*(0=COUNTIFS(Q89:V89,$J$2:$J$861)),0),0)),"")</f>
        <v/>
      </c>
      <c r="X89" s="112">
        <f>IFERROR(INDEX($J$2:$J$9873,MATCH(1,INDEX(($P89=$F$2:$F$9873)*(0=COUNTIFS(Q89:W89,$J$2:$J$9873)),0),0)),"")</f>
        <v/>
      </c>
      <c r="Y89" s="112">
        <f>IFERROR(INDEX($J$2:$J$861,MATCH(1,INDEX(($P89=$F$2:$F$861)*(0=COUNTIFS(Q89:X89,$J$2:$J$861)),0),0)),"")</f>
        <v/>
      </c>
      <c r="Z89" s="112">
        <f>IFERROR(INDEX($J$2:$J$861,MATCH(1,INDEX(($P89=$F$2:$F$861)*(0=COUNTIFS(Q89:Y89,$J$2:$J$861)),0),0)),"")</f>
        <v/>
      </c>
      <c r="AA89" s="112">
        <f>IFERROR(INDEX($J$2:$J$861,MATCH(1,INDEX(($P89=$F$2:$F$861)*(0=COUNTIFS(Q89:Z89,$J$2:$J$861)),0),0)),"")</f>
        <v/>
      </c>
      <c r="AB89" s="112">
        <f>IFERROR(INDEX($J$2:$J$861,MATCH(1,INDEX(($P89=$F$2:$F$861)*(0=COUNTIFS(Q89:AA89,$J$2:$J$861)),0),0)),"")</f>
        <v/>
      </c>
      <c r="AC89" s="112">
        <f>IFERROR(INDEX($J$2:$J$861,MATCH(1,INDEX(($P89=$F$2:$F$861)*(0=COUNTIFS(Q89:AB89,$J$2:$J$861)),0),0)),"")</f>
        <v/>
      </c>
      <c r="AD89">
        <f>Q89&amp;"-"&amp;R89&amp;"-"&amp;S89&amp;"-"&amp;T89&amp;"-"&amp;U89&amp;"-"&amp;V89&amp;"-"&amp;W89&amp;"-"&amp;X89&amp;"-"&amp;Y89&amp;"-"&amp;Z89&amp;"-"&amp;AA89&amp;"-"&amp;AB89&amp;"-"&amp;AC89</f>
        <v/>
      </c>
      <c r="AF89" s="19">
        <f>IFERROR(INDEX($I$2:$I$861,MATCH(1,INDEX(($P89=$F$2:$F$861)*(0=COUNTIFS($AF$2:$AF$2,$I$2:$I$861)),0),0)),"")</f>
        <v/>
      </c>
      <c r="AG89" s="19">
        <f>IFERROR(INDEX($I$2:$I$9873,MATCH(1,INDEX(($P89=$F$2:$F$9873)*(0=COUNTIFS(AF89,$I$2:$I$9873)),0),0)),"")</f>
        <v/>
      </c>
      <c r="AH89" s="19">
        <f>IFERROR(INDEX($I$2:$I$9873,MATCH(1,INDEX(($P89=$F$2:$F$9873)*(0=COUNTIFS(AF89:AG89,$I$2:$I$9873)),0),0)),"")</f>
        <v/>
      </c>
      <c r="AI89" s="19">
        <f>IFERROR(INDEX($I$2:$I$9873,MATCH(1,INDEX(($P89=$F$2:$F$9873)*(0=COUNTIFS(AF89:AH89,$I$2:$I$9873)),0),0)),"")</f>
        <v/>
      </c>
      <c r="AJ89" s="19">
        <f>IFERROR(INDEX($I$2:$I$9873,MATCH(1,INDEX(($P89=$F$2:$F$9873)*(0=COUNTIFS(AF89:AI89,$I$2:$I$9873)),0),0)),"")</f>
        <v/>
      </c>
      <c r="AK89" s="19">
        <f>IFERROR(INDEX($I$2:$I$9873,MATCH(1,INDEX(($P89=$F$2:$F$9873)*(0=COUNTIFS(AF89:AJ89,$I$2:$I$9873)),0),0)),"")</f>
        <v/>
      </c>
      <c r="AL89" s="19">
        <f>IFERROR(INDEX($I$2:$I$9873,MATCH(1,INDEX(($P89=$F$2:$F$9873)*(0=COUNTIFS(AF89:AK89,$I$2:$I$9873)),0),0)),"")</f>
        <v/>
      </c>
      <c r="AM89" s="19">
        <f>IFERROR(INDEX($I$2:$I$9873,MATCH(1,INDEX(($P89=$F$2:$F$9873)*(0=COUNTIFS(AF89:AL89,$I$2:$I$9873)),0),0)),"")</f>
        <v/>
      </c>
      <c r="AN89" s="19">
        <f>IFERROR(INDEX($I$2:$I$9873,MATCH(1,INDEX(($P89=$F$2:$F$9873)*(0=COUNTIFS(AF89:AM89,$I$2:$I$9873)),0),0)),"")</f>
        <v/>
      </c>
      <c r="AO89" s="19">
        <f>IFERROR(INDEX($I$2:$I$9873,MATCH(1,INDEX(($P89=$F$2:$F$9873)*(0=COUNTIFS(AF89:AN89,$I$2:$I$9873)),0),0)),"")</f>
        <v/>
      </c>
      <c r="AP89" s="19">
        <f>IFERROR(INDEX($I$2:$I$9873,MATCH(1,INDEX(($P89=$F$2:$F$9873)*(0=COUNTIFS(AF89:AO89,$I$2:$I$9873)),0),0)),"")</f>
        <v/>
      </c>
      <c r="AQ89" s="19">
        <f>IFERROR(INDEX($I$2:$I$9873,MATCH(1,INDEX(($P89=$F$2:$F$9873)*(0=COUNTIFS(AF89:AP89,$I$2:$I$9873)),0),0)),"")</f>
        <v/>
      </c>
      <c r="AR89" s="19">
        <f>IFERROR(INDEX($I$2:$I$9873,MATCH(1,INDEX(($P89=$F$2:$F$9873)*(0=COUNTIFS(AF89:AQ89,$I$2:$I$9873)),0),0)),"")</f>
        <v/>
      </c>
      <c r="AS89" s="19">
        <f>IFERROR(VLOOKUP(AF89,[2]CUS030!$A$5:$E$10000,5,0),"")</f>
        <v/>
      </c>
      <c r="AT89" s="19">
        <f>IFERROR(VLOOKUP(AG89,[2]CUS030!$A$5:$E$10000,5,0),"")</f>
        <v/>
      </c>
      <c r="AU89" s="19">
        <f>IFERROR(VLOOKUP(AH89,[2]CUS030!$A$5:$E$10000,5,0),"")</f>
        <v/>
      </c>
      <c r="AV89" s="19">
        <f>IFERROR(VLOOKUP(AI89,[2]CUS030!$A$5:$E$10000,5,0),"")</f>
        <v/>
      </c>
      <c r="AW89" s="19">
        <f>IFERROR(VLOOKUP(AJ89,[2]CUS030!$A$5:$E$10000,5,0),"")</f>
        <v/>
      </c>
      <c r="AX89" s="19">
        <f>IFERROR(VLOOKUP(AK89,[2]CUS030!$A$5:$E$10000,5,0),"")</f>
        <v/>
      </c>
      <c r="AY89" s="19">
        <f>IFERROR(VLOOKUP(AL89,[2]CUS030!$A$5:$E$10000,5,0),"")</f>
        <v/>
      </c>
      <c r="AZ89" s="19">
        <f>IFERROR(VLOOKUP(AM89,[2]CUS030!$A$5:$E$10000,5,0),"")</f>
        <v/>
      </c>
      <c r="BA89" s="19">
        <f>IFERROR(VLOOKUP(AN89,[2]CUS030!$A$5:$E$10000,5,0),"")</f>
        <v/>
      </c>
      <c r="BB89" s="19">
        <f>IFERROR(VLOOKUP(AO89,[2]CUS030!$A$5:$E$10000,5,0),"")</f>
        <v/>
      </c>
      <c r="BC89" s="19">
        <f>IFERROR(VLOOKUP(AP89,[2]CUS030!$A$5:$E$10000,5,0),"")</f>
        <v/>
      </c>
      <c r="BD89" s="19">
        <f>IFERROR(VLOOKUP(AQ89,[2]CUS030!$A$5:$E$10000,5,0),"")</f>
        <v/>
      </c>
      <c r="BE89" s="19">
        <f>IFERROR(VLOOKUP(AR89,[2]CUS030!$A$5:$E$10000,5,0),"")</f>
        <v/>
      </c>
    </row>
    <row r="90">
      <c r="F90" s="108">
        <f>[1]!Table1[[#This Row],[Production]]</f>
        <v/>
      </c>
      <c r="G90">
        <f>MID(F90,LEN(F90)-6,4)</f>
        <v/>
      </c>
      <c r="H90">
        <f>AS90&amp;"|"&amp;AT90&amp;"|"&amp;AU90&amp;"|"&amp;AV90&amp;"|"&amp;AW90&amp;"|"&amp;AX90&amp;"|"&amp;AY90&amp;"|"&amp;AZ90&amp;"|"&amp;BA90&amp;"|"&amp;BB90&amp;"|"&amp;BC90&amp;"|"&amp;BD90&amp;"|"&amp;BE90</f>
        <v/>
      </c>
      <c r="I90" s="108">
        <f>[1]!Table1[[#This Row],[Stock]]</f>
        <v/>
      </c>
      <c r="J90">
        <f>MID(LEFT(I90,LEN(I90)-3),FIND("0|0.000",LEFT(I90,LEN(I90)-3),1)+7,6)</f>
        <v/>
      </c>
      <c r="K90" s="19" t="n"/>
      <c r="L90" s="19" t="n"/>
      <c r="M90" s="19" t="n"/>
      <c r="N90" s="19" t="n"/>
      <c r="O90" s="19" t="n"/>
      <c r="P90" s="20">
        <f>End_Cal!E90</f>
        <v/>
      </c>
      <c r="Q90" s="112">
        <f>IFERROR(INDEX($J$2:$J$9873,MATCH(1,INDEX(($P90=$F$2:$F$9873)*(0=COUNTIFS($Q$2:$Q$2,$J$2:$J$9873)),0),0)),"")</f>
        <v/>
      </c>
      <c r="R90" s="112">
        <f>IFERROR(INDEX($J$2:$J$9873,MATCH(1,INDEX(($P90=$F$2:$F$9873)*(0=COUNTIFS(Q90,$J$2:$J$9873)),0),0)),"")</f>
        <v/>
      </c>
      <c r="S90" s="112">
        <f>IFERROR(INDEX($J$2:$J$9873,MATCH(1,INDEX(($P90=$F$2:$F$9873)*(0=COUNTIFS(Q90:R90,$J$2:$J$9873)),0),0)),"")</f>
        <v/>
      </c>
      <c r="T90" s="112">
        <f>IFERROR(INDEX($J$2:$J$9873,MATCH(1,INDEX(($P90=$F$2:$F$9873)*(0=COUNTIFS(Q90:S90,$J$2:$J$9873)),0),0)),"")</f>
        <v/>
      </c>
      <c r="U90" s="112">
        <f>IFERROR(INDEX($J$2:$J$9873,MATCH(1,INDEX(($P90=$F$2:$F$9873)*(0=COUNTIFS(Q90:T90,$J$2:$J$9873)),0),0)),"")</f>
        <v/>
      </c>
      <c r="V90" s="112">
        <f>IFERROR(INDEX($J$2:$J$9873,MATCH(1,INDEX(($P90=$F$2:$F$9873)*(0=COUNTIFS(Q90:U90,$J$2:$J$9873)),0),0)),"")</f>
        <v/>
      </c>
      <c r="W90" s="112">
        <f>IFERROR(INDEX($J$2:$J$9873,MATCH(1,INDEX(($P90=$F$2:$F$9873)*(0=COUNTIFS(Q90:V90,$J$2:$J$861)),0),0)),"")</f>
        <v/>
      </c>
      <c r="X90" s="112">
        <f>IFERROR(INDEX($J$2:$J$9873,MATCH(1,INDEX(($P90=$F$2:$F$9873)*(0=COUNTIFS(Q90:W90,$J$2:$J$9873)),0),0)),"")</f>
        <v/>
      </c>
      <c r="Y90" s="112">
        <f>IFERROR(INDEX($J$2:$J$861,MATCH(1,INDEX(($P90=$F$2:$F$861)*(0=COUNTIFS(Q90:X90,$J$2:$J$861)),0),0)),"")</f>
        <v/>
      </c>
      <c r="Z90" s="112">
        <f>IFERROR(INDEX($J$2:$J$861,MATCH(1,INDEX(($P90=$F$2:$F$861)*(0=COUNTIFS(Q90:Y90,$J$2:$J$861)),0),0)),"")</f>
        <v/>
      </c>
      <c r="AA90" s="112">
        <f>IFERROR(INDEX($J$2:$J$861,MATCH(1,INDEX(($P90=$F$2:$F$861)*(0=COUNTIFS(Q90:Z90,$J$2:$J$861)),0),0)),"")</f>
        <v/>
      </c>
      <c r="AB90" s="112">
        <f>IFERROR(INDEX($J$2:$J$861,MATCH(1,INDEX(($P90=$F$2:$F$861)*(0=COUNTIFS(Q90:AA90,$J$2:$J$861)),0),0)),"")</f>
        <v/>
      </c>
      <c r="AC90" s="112">
        <f>IFERROR(INDEX($J$2:$J$861,MATCH(1,INDEX(($P90=$F$2:$F$861)*(0=COUNTIFS(Q90:AB90,$J$2:$J$861)),0),0)),"")</f>
        <v/>
      </c>
      <c r="AD90">
        <f>Q90&amp;"-"&amp;R90&amp;"-"&amp;S90&amp;"-"&amp;T90&amp;"-"&amp;U90&amp;"-"&amp;V90&amp;"-"&amp;W90&amp;"-"&amp;X90&amp;"-"&amp;Y90&amp;"-"&amp;Z90&amp;"-"&amp;AA90&amp;"-"&amp;AB90&amp;"-"&amp;AC90</f>
        <v/>
      </c>
      <c r="AF90" s="19">
        <f>IFERROR(INDEX($I$2:$I$861,MATCH(1,INDEX(($P90=$F$2:$F$861)*(0=COUNTIFS($AF$2:$AF$2,$I$2:$I$861)),0),0)),"")</f>
        <v/>
      </c>
      <c r="AG90" s="19">
        <f>IFERROR(INDEX($I$2:$I$9873,MATCH(1,INDEX(($P90=$F$2:$F$9873)*(0=COUNTIFS(AF90,$I$2:$I$9873)),0),0)),"")</f>
        <v/>
      </c>
      <c r="AH90" s="19">
        <f>IFERROR(INDEX($I$2:$I$9873,MATCH(1,INDEX(($P90=$F$2:$F$9873)*(0=COUNTIFS(AF90:AG90,$I$2:$I$9873)),0),0)),"")</f>
        <v/>
      </c>
      <c r="AI90" s="19">
        <f>IFERROR(INDEX($I$2:$I$9873,MATCH(1,INDEX(($P90=$F$2:$F$9873)*(0=COUNTIFS(AF90:AH90,$I$2:$I$9873)),0),0)),"")</f>
        <v/>
      </c>
      <c r="AJ90" s="19">
        <f>IFERROR(INDEX($I$2:$I$9873,MATCH(1,INDEX(($P90=$F$2:$F$9873)*(0=COUNTIFS(AF90:AI90,$I$2:$I$9873)),0),0)),"")</f>
        <v/>
      </c>
      <c r="AK90" s="19">
        <f>IFERROR(INDEX($I$2:$I$9873,MATCH(1,INDEX(($P90=$F$2:$F$9873)*(0=COUNTIFS(AF90:AJ90,$I$2:$I$9873)),0),0)),"")</f>
        <v/>
      </c>
      <c r="AL90" s="19">
        <f>IFERROR(INDEX($I$2:$I$9873,MATCH(1,INDEX(($P90=$F$2:$F$9873)*(0=COUNTIFS(AF90:AK90,$I$2:$I$9873)),0),0)),"")</f>
        <v/>
      </c>
      <c r="AM90" s="19">
        <f>IFERROR(INDEX($I$2:$I$9873,MATCH(1,INDEX(($P90=$F$2:$F$9873)*(0=COUNTIFS(AF90:AL90,$I$2:$I$9873)),0),0)),"")</f>
        <v/>
      </c>
      <c r="AN90" s="19">
        <f>IFERROR(INDEX($I$2:$I$9873,MATCH(1,INDEX(($P90=$F$2:$F$9873)*(0=COUNTIFS(AF90:AM90,$I$2:$I$9873)),0),0)),"")</f>
        <v/>
      </c>
      <c r="AO90" s="19">
        <f>IFERROR(INDEX($I$2:$I$9873,MATCH(1,INDEX(($P90=$F$2:$F$9873)*(0=COUNTIFS(AF90:AN90,$I$2:$I$9873)),0),0)),"")</f>
        <v/>
      </c>
      <c r="AP90" s="19">
        <f>IFERROR(INDEX($I$2:$I$9873,MATCH(1,INDEX(($P90=$F$2:$F$9873)*(0=COUNTIFS(AF90:AO90,$I$2:$I$9873)),0),0)),"")</f>
        <v/>
      </c>
      <c r="AQ90" s="19">
        <f>IFERROR(INDEX($I$2:$I$9873,MATCH(1,INDEX(($P90=$F$2:$F$9873)*(0=COUNTIFS(AF90:AP90,$I$2:$I$9873)),0),0)),"")</f>
        <v/>
      </c>
      <c r="AR90" s="19">
        <f>IFERROR(INDEX($I$2:$I$9873,MATCH(1,INDEX(($P90=$F$2:$F$9873)*(0=COUNTIFS(AF90:AQ90,$I$2:$I$9873)),0),0)),"")</f>
        <v/>
      </c>
      <c r="AS90" s="19">
        <f>IFERROR(VLOOKUP(AF90,[2]CUS030!$A$5:$E$10000,5,0),"")</f>
        <v/>
      </c>
      <c r="AT90" s="19">
        <f>IFERROR(VLOOKUP(AG90,[2]CUS030!$A$5:$E$10000,5,0),"")</f>
        <v/>
      </c>
      <c r="AU90" s="19">
        <f>IFERROR(VLOOKUP(AH90,[2]CUS030!$A$5:$E$10000,5,0),"")</f>
        <v/>
      </c>
      <c r="AV90" s="19">
        <f>IFERROR(VLOOKUP(AI90,[2]CUS030!$A$5:$E$10000,5,0),"")</f>
        <v/>
      </c>
      <c r="AW90" s="19">
        <f>IFERROR(VLOOKUP(AJ90,[2]CUS030!$A$5:$E$10000,5,0),"")</f>
        <v/>
      </c>
      <c r="AX90" s="19">
        <f>IFERROR(VLOOKUP(AK90,[2]CUS030!$A$5:$E$10000,5,0),"")</f>
        <v/>
      </c>
      <c r="AY90" s="19">
        <f>IFERROR(VLOOKUP(AL90,[2]CUS030!$A$5:$E$10000,5,0),"")</f>
        <v/>
      </c>
      <c r="AZ90" s="19">
        <f>IFERROR(VLOOKUP(AM90,[2]CUS030!$A$5:$E$10000,5,0),"")</f>
        <v/>
      </c>
      <c r="BA90" s="19">
        <f>IFERROR(VLOOKUP(AN90,[2]CUS030!$A$5:$E$10000,5,0),"")</f>
        <v/>
      </c>
      <c r="BB90" s="19">
        <f>IFERROR(VLOOKUP(AO90,[2]CUS030!$A$5:$E$10000,5,0),"")</f>
        <v/>
      </c>
      <c r="BC90" s="19">
        <f>IFERROR(VLOOKUP(AP90,[2]CUS030!$A$5:$E$10000,5,0),"")</f>
        <v/>
      </c>
      <c r="BD90" s="19">
        <f>IFERROR(VLOOKUP(AQ90,[2]CUS030!$A$5:$E$10000,5,0),"")</f>
        <v/>
      </c>
      <c r="BE90" s="19">
        <f>IFERROR(VLOOKUP(AR90,[2]CUS030!$A$5:$E$10000,5,0),"")</f>
        <v/>
      </c>
    </row>
    <row r="91">
      <c r="F91" s="108">
        <f>[1]!Table1[[#This Row],[Production]]</f>
        <v/>
      </c>
      <c r="G91">
        <f>MID(F91,LEN(F91)-6,4)</f>
        <v/>
      </c>
      <c r="H91">
        <f>AS91&amp;"|"&amp;AT91&amp;"|"&amp;AU91&amp;"|"&amp;AV91&amp;"|"&amp;AW91&amp;"|"&amp;AX91&amp;"|"&amp;AY91&amp;"|"&amp;AZ91&amp;"|"&amp;BA91&amp;"|"&amp;BB91&amp;"|"&amp;BC91&amp;"|"&amp;BD91&amp;"|"&amp;BE91</f>
        <v/>
      </c>
      <c r="I91" s="108">
        <f>[1]!Table1[[#This Row],[Stock]]</f>
        <v/>
      </c>
      <c r="J91">
        <f>MID(LEFT(I91,LEN(I91)-3),FIND("0|0.000",LEFT(I91,LEN(I91)-3),1)+7,6)</f>
        <v/>
      </c>
      <c r="K91" s="19" t="n"/>
      <c r="L91" s="19" t="n"/>
      <c r="M91" s="19" t="n"/>
      <c r="N91" s="19" t="n"/>
      <c r="O91" s="19" t="n"/>
      <c r="P91" s="20">
        <f>End_Cal!E91</f>
        <v/>
      </c>
      <c r="Q91" s="112">
        <f>IFERROR(INDEX($J$2:$J$9873,MATCH(1,INDEX(($P91=$F$2:$F$9873)*(0=COUNTIFS($Q$2:$Q$2,$J$2:$J$9873)),0),0)),"")</f>
        <v/>
      </c>
      <c r="R91" s="112">
        <f>IFERROR(INDEX($J$2:$J$9873,MATCH(1,INDEX(($P91=$F$2:$F$9873)*(0=COUNTIFS(Q91,$J$2:$J$9873)),0),0)),"")</f>
        <v/>
      </c>
      <c r="S91" s="112">
        <f>IFERROR(INDEX($J$2:$J$9873,MATCH(1,INDEX(($P91=$F$2:$F$9873)*(0=COUNTIFS(Q91:R91,$J$2:$J$9873)),0),0)),"")</f>
        <v/>
      </c>
      <c r="T91" s="112">
        <f>IFERROR(INDEX($J$2:$J$9873,MATCH(1,INDEX(($P91=$F$2:$F$9873)*(0=COUNTIFS(Q91:S91,$J$2:$J$9873)),0),0)),"")</f>
        <v/>
      </c>
      <c r="U91" s="112">
        <f>IFERROR(INDEX($J$2:$J$9873,MATCH(1,INDEX(($P91=$F$2:$F$9873)*(0=COUNTIFS(Q91:T91,$J$2:$J$9873)),0),0)),"")</f>
        <v/>
      </c>
      <c r="V91" s="112">
        <f>IFERROR(INDEX($J$2:$J$9873,MATCH(1,INDEX(($P91=$F$2:$F$9873)*(0=COUNTIFS(Q91:U91,$J$2:$J$9873)),0),0)),"")</f>
        <v/>
      </c>
      <c r="W91" s="112">
        <f>IFERROR(INDEX($J$2:$J$9873,MATCH(1,INDEX(($P91=$F$2:$F$9873)*(0=COUNTIFS(Q91:V91,$J$2:$J$861)),0),0)),"")</f>
        <v/>
      </c>
      <c r="X91" s="112">
        <f>IFERROR(INDEX($J$2:$J$9873,MATCH(1,INDEX(($P91=$F$2:$F$9873)*(0=COUNTIFS(Q91:W91,$J$2:$J$9873)),0),0)),"")</f>
        <v/>
      </c>
      <c r="Y91" s="112">
        <f>IFERROR(INDEX($J$2:$J$861,MATCH(1,INDEX(($P91=$F$2:$F$861)*(0=COUNTIFS(Q91:X91,$J$2:$J$861)),0),0)),"")</f>
        <v/>
      </c>
      <c r="Z91" s="112">
        <f>IFERROR(INDEX($J$2:$J$861,MATCH(1,INDEX(($P91=$F$2:$F$861)*(0=COUNTIFS(Q91:Y91,$J$2:$J$861)),0),0)),"")</f>
        <v/>
      </c>
      <c r="AA91" s="112">
        <f>IFERROR(INDEX($J$2:$J$861,MATCH(1,INDEX(($P91=$F$2:$F$861)*(0=COUNTIFS(Q91:Z91,$J$2:$J$861)),0),0)),"")</f>
        <v/>
      </c>
      <c r="AB91" s="112">
        <f>IFERROR(INDEX($J$2:$J$861,MATCH(1,INDEX(($P91=$F$2:$F$861)*(0=COUNTIFS(Q91:AA91,$J$2:$J$861)),0),0)),"")</f>
        <v/>
      </c>
      <c r="AC91" s="112">
        <f>IFERROR(INDEX($J$2:$J$861,MATCH(1,INDEX(($P91=$F$2:$F$861)*(0=COUNTIFS(Q91:AB91,$J$2:$J$861)),0),0)),"")</f>
        <v/>
      </c>
      <c r="AD91">
        <f>Q91&amp;"-"&amp;R91&amp;"-"&amp;S91&amp;"-"&amp;T91&amp;"-"&amp;U91&amp;"-"&amp;V91&amp;"-"&amp;W91&amp;"-"&amp;X91&amp;"-"&amp;Y91&amp;"-"&amp;Z91&amp;"-"&amp;AA91&amp;"-"&amp;AB91&amp;"-"&amp;AC91</f>
        <v/>
      </c>
      <c r="AF91" s="19">
        <f>IFERROR(INDEX($I$2:$I$861,MATCH(1,INDEX(($P91=$F$2:$F$861)*(0=COUNTIFS($AF$2:$AF$2,$I$2:$I$861)),0),0)),"")</f>
        <v/>
      </c>
      <c r="AG91" s="19">
        <f>IFERROR(INDEX($I$2:$I$9873,MATCH(1,INDEX(($P91=$F$2:$F$9873)*(0=COUNTIFS(AF91,$I$2:$I$9873)),0),0)),"")</f>
        <v/>
      </c>
      <c r="AH91" s="19">
        <f>IFERROR(INDEX($I$2:$I$9873,MATCH(1,INDEX(($P91=$F$2:$F$9873)*(0=COUNTIFS(AF91:AG91,$I$2:$I$9873)),0),0)),"")</f>
        <v/>
      </c>
      <c r="AI91" s="19">
        <f>IFERROR(INDEX($I$2:$I$9873,MATCH(1,INDEX(($P91=$F$2:$F$9873)*(0=COUNTIFS(AF91:AH91,$I$2:$I$9873)),0),0)),"")</f>
        <v/>
      </c>
      <c r="AJ91" s="19">
        <f>IFERROR(INDEX($I$2:$I$9873,MATCH(1,INDEX(($P91=$F$2:$F$9873)*(0=COUNTIFS(AF91:AI91,$I$2:$I$9873)),0),0)),"")</f>
        <v/>
      </c>
      <c r="AK91" s="19">
        <f>IFERROR(INDEX($I$2:$I$9873,MATCH(1,INDEX(($P91=$F$2:$F$9873)*(0=COUNTIFS(AF91:AJ91,$I$2:$I$9873)),0),0)),"")</f>
        <v/>
      </c>
      <c r="AL91" s="19">
        <f>IFERROR(INDEX($I$2:$I$9873,MATCH(1,INDEX(($P91=$F$2:$F$9873)*(0=COUNTIFS(AF91:AK91,$I$2:$I$9873)),0),0)),"")</f>
        <v/>
      </c>
      <c r="AM91" s="19">
        <f>IFERROR(INDEX($I$2:$I$9873,MATCH(1,INDEX(($P91=$F$2:$F$9873)*(0=COUNTIFS(AF91:AL91,$I$2:$I$9873)),0),0)),"")</f>
        <v/>
      </c>
      <c r="AN91" s="19">
        <f>IFERROR(INDEX($I$2:$I$9873,MATCH(1,INDEX(($P91=$F$2:$F$9873)*(0=COUNTIFS(AF91:AM91,$I$2:$I$9873)),0),0)),"")</f>
        <v/>
      </c>
      <c r="AO91" s="19">
        <f>IFERROR(INDEX($I$2:$I$9873,MATCH(1,INDEX(($P91=$F$2:$F$9873)*(0=COUNTIFS(AF91:AN91,$I$2:$I$9873)),0),0)),"")</f>
        <v/>
      </c>
      <c r="AP91" s="19">
        <f>IFERROR(INDEX($I$2:$I$9873,MATCH(1,INDEX(($P91=$F$2:$F$9873)*(0=COUNTIFS(AF91:AO91,$I$2:$I$9873)),0),0)),"")</f>
        <v/>
      </c>
      <c r="AQ91" s="19">
        <f>IFERROR(INDEX($I$2:$I$9873,MATCH(1,INDEX(($P91=$F$2:$F$9873)*(0=COUNTIFS(AF91:AP91,$I$2:$I$9873)),0),0)),"")</f>
        <v/>
      </c>
      <c r="AR91" s="19">
        <f>IFERROR(INDEX($I$2:$I$9873,MATCH(1,INDEX(($P91=$F$2:$F$9873)*(0=COUNTIFS(AF91:AQ91,$I$2:$I$9873)),0),0)),"")</f>
        <v/>
      </c>
      <c r="AS91" s="19">
        <f>IFERROR(VLOOKUP(AF91,[2]CUS030!$A$5:$E$10000,5,0),"")</f>
        <v/>
      </c>
      <c r="AT91" s="19">
        <f>IFERROR(VLOOKUP(AG91,[2]CUS030!$A$5:$E$10000,5,0),"")</f>
        <v/>
      </c>
      <c r="AU91" s="19">
        <f>IFERROR(VLOOKUP(AH91,[2]CUS030!$A$5:$E$10000,5,0),"")</f>
        <v/>
      </c>
      <c r="AV91" s="19">
        <f>IFERROR(VLOOKUP(AI91,[2]CUS030!$A$5:$E$10000,5,0),"")</f>
        <v/>
      </c>
      <c r="AW91" s="19">
        <f>IFERROR(VLOOKUP(AJ91,[2]CUS030!$A$5:$E$10000,5,0),"")</f>
        <v/>
      </c>
      <c r="AX91" s="19">
        <f>IFERROR(VLOOKUP(AK91,[2]CUS030!$A$5:$E$10000,5,0),"")</f>
        <v/>
      </c>
      <c r="AY91" s="19">
        <f>IFERROR(VLOOKUP(AL91,[2]CUS030!$A$5:$E$10000,5,0),"")</f>
        <v/>
      </c>
      <c r="AZ91" s="19">
        <f>IFERROR(VLOOKUP(AM91,[2]CUS030!$A$5:$E$10000,5,0),"")</f>
        <v/>
      </c>
      <c r="BA91" s="19">
        <f>IFERROR(VLOOKUP(AN91,[2]CUS030!$A$5:$E$10000,5,0),"")</f>
        <v/>
      </c>
      <c r="BB91" s="19">
        <f>IFERROR(VLOOKUP(AO91,[2]CUS030!$A$5:$E$10000,5,0),"")</f>
        <v/>
      </c>
      <c r="BC91" s="19">
        <f>IFERROR(VLOOKUP(AP91,[2]CUS030!$A$5:$E$10000,5,0),"")</f>
        <v/>
      </c>
      <c r="BD91" s="19">
        <f>IFERROR(VLOOKUP(AQ91,[2]CUS030!$A$5:$E$10000,5,0),"")</f>
        <v/>
      </c>
      <c r="BE91" s="19">
        <f>IFERROR(VLOOKUP(AR91,[2]CUS030!$A$5:$E$10000,5,0),"")</f>
        <v/>
      </c>
    </row>
    <row r="92">
      <c r="F92" s="108">
        <f>[1]!Table1[[#This Row],[Production]]</f>
        <v/>
      </c>
      <c r="G92">
        <f>MID(F92,LEN(F92)-6,4)</f>
        <v/>
      </c>
      <c r="H92">
        <f>AS92&amp;"|"&amp;AT92&amp;"|"&amp;AU92&amp;"|"&amp;AV92&amp;"|"&amp;AW92&amp;"|"&amp;AX92&amp;"|"&amp;AY92&amp;"|"&amp;AZ92&amp;"|"&amp;BA92&amp;"|"&amp;BB92&amp;"|"&amp;BC92&amp;"|"&amp;BD92&amp;"|"&amp;BE92</f>
        <v/>
      </c>
      <c r="I92" s="108">
        <f>[1]!Table1[[#This Row],[Stock]]</f>
        <v/>
      </c>
      <c r="J92">
        <f>MID(LEFT(I92,LEN(I92)-3),FIND("0|0.000",LEFT(I92,LEN(I92)-3),1)+7,6)</f>
        <v/>
      </c>
      <c r="K92" s="19" t="n"/>
      <c r="L92" s="19" t="n"/>
      <c r="M92" s="19" t="n"/>
      <c r="N92" s="19" t="n"/>
      <c r="O92" s="19" t="n"/>
      <c r="P92" s="20">
        <f>End_Cal!E92</f>
        <v/>
      </c>
      <c r="Q92" s="112">
        <f>IFERROR(INDEX($J$2:$J$9873,MATCH(1,INDEX(($P92=$F$2:$F$9873)*(0=COUNTIFS($Q$2:$Q$2,$J$2:$J$9873)),0),0)),"")</f>
        <v/>
      </c>
      <c r="R92" s="112">
        <f>IFERROR(INDEX($J$2:$J$9873,MATCH(1,INDEX(($P92=$F$2:$F$9873)*(0=COUNTIFS(Q92,$J$2:$J$9873)),0),0)),"")</f>
        <v/>
      </c>
      <c r="S92" s="112">
        <f>IFERROR(INDEX($J$2:$J$9873,MATCH(1,INDEX(($P92=$F$2:$F$9873)*(0=COUNTIFS(Q92:R92,$J$2:$J$9873)),0),0)),"")</f>
        <v/>
      </c>
      <c r="T92" s="112">
        <f>IFERROR(INDEX($J$2:$J$9873,MATCH(1,INDEX(($P92=$F$2:$F$9873)*(0=COUNTIFS(Q92:S92,$J$2:$J$9873)),0),0)),"")</f>
        <v/>
      </c>
      <c r="U92" s="112">
        <f>IFERROR(INDEX($J$2:$J$9873,MATCH(1,INDEX(($P92=$F$2:$F$9873)*(0=COUNTIFS(Q92:T92,$J$2:$J$9873)),0),0)),"")</f>
        <v/>
      </c>
      <c r="V92" s="112">
        <f>IFERROR(INDEX($J$2:$J$9873,MATCH(1,INDEX(($P92=$F$2:$F$9873)*(0=COUNTIFS(Q92:U92,$J$2:$J$9873)),0),0)),"")</f>
        <v/>
      </c>
      <c r="W92" s="112">
        <f>IFERROR(INDEX($J$2:$J$9873,MATCH(1,INDEX(($P92=$F$2:$F$9873)*(0=COUNTIFS(Q92:V92,$J$2:$J$861)),0),0)),"")</f>
        <v/>
      </c>
      <c r="X92" s="112">
        <f>IFERROR(INDEX($J$2:$J$9873,MATCH(1,INDEX(($P92=$F$2:$F$9873)*(0=COUNTIFS(Q92:W92,$J$2:$J$9873)),0),0)),"")</f>
        <v/>
      </c>
      <c r="Y92" s="112">
        <f>IFERROR(INDEX($J$2:$J$861,MATCH(1,INDEX(($P92=$F$2:$F$861)*(0=COUNTIFS(Q92:X92,$J$2:$J$861)),0),0)),"")</f>
        <v/>
      </c>
      <c r="Z92" s="112">
        <f>IFERROR(INDEX($J$2:$J$861,MATCH(1,INDEX(($P92=$F$2:$F$861)*(0=COUNTIFS(Q92:Y92,$J$2:$J$861)),0),0)),"")</f>
        <v/>
      </c>
      <c r="AA92" s="112">
        <f>IFERROR(INDEX($J$2:$J$861,MATCH(1,INDEX(($P92=$F$2:$F$861)*(0=COUNTIFS(Q92:Z92,$J$2:$J$861)),0),0)),"")</f>
        <v/>
      </c>
      <c r="AB92" s="112">
        <f>IFERROR(INDEX($J$2:$J$861,MATCH(1,INDEX(($P92=$F$2:$F$861)*(0=COUNTIFS(Q92:AA92,$J$2:$J$861)),0),0)),"")</f>
        <v/>
      </c>
      <c r="AC92" s="112">
        <f>IFERROR(INDEX($J$2:$J$861,MATCH(1,INDEX(($P92=$F$2:$F$861)*(0=COUNTIFS(Q92:AB92,$J$2:$J$861)),0),0)),"")</f>
        <v/>
      </c>
      <c r="AD92">
        <f>Q92&amp;"-"&amp;R92&amp;"-"&amp;S92&amp;"-"&amp;T92&amp;"-"&amp;U92&amp;"-"&amp;V92&amp;"-"&amp;W92&amp;"-"&amp;X92&amp;"-"&amp;Y92&amp;"-"&amp;Z92&amp;"-"&amp;AA92&amp;"-"&amp;AB92&amp;"-"&amp;AC92</f>
        <v/>
      </c>
      <c r="AF92" s="19">
        <f>IFERROR(INDEX($I$2:$I$861,MATCH(1,INDEX(($P92=$F$2:$F$861)*(0=COUNTIFS($AF$2:$AF$2,$I$2:$I$861)),0),0)),"")</f>
        <v/>
      </c>
      <c r="AG92" s="19">
        <f>IFERROR(INDEX($I$2:$I$9873,MATCH(1,INDEX(($P92=$F$2:$F$9873)*(0=COUNTIFS(AF92,$I$2:$I$9873)),0),0)),"")</f>
        <v/>
      </c>
      <c r="AH92" s="19">
        <f>IFERROR(INDEX($I$2:$I$9873,MATCH(1,INDEX(($P92=$F$2:$F$9873)*(0=COUNTIFS(AF92:AG92,$I$2:$I$9873)),0),0)),"")</f>
        <v/>
      </c>
      <c r="AI92" s="19">
        <f>IFERROR(INDEX($I$2:$I$9873,MATCH(1,INDEX(($P92=$F$2:$F$9873)*(0=COUNTIFS(AF92:AH92,$I$2:$I$9873)),0),0)),"")</f>
        <v/>
      </c>
      <c r="AJ92" s="19">
        <f>IFERROR(INDEX($I$2:$I$9873,MATCH(1,INDEX(($P92=$F$2:$F$9873)*(0=COUNTIFS(AF92:AI92,$I$2:$I$9873)),0),0)),"")</f>
        <v/>
      </c>
      <c r="AK92" s="19">
        <f>IFERROR(INDEX($I$2:$I$9873,MATCH(1,INDEX(($P92=$F$2:$F$9873)*(0=COUNTIFS(AF92:AJ92,$I$2:$I$9873)),0),0)),"")</f>
        <v/>
      </c>
      <c r="AL92" s="19">
        <f>IFERROR(INDEX($I$2:$I$9873,MATCH(1,INDEX(($P92=$F$2:$F$9873)*(0=COUNTIFS(AF92:AK92,$I$2:$I$9873)),0),0)),"")</f>
        <v/>
      </c>
      <c r="AM92" s="19">
        <f>IFERROR(INDEX($I$2:$I$9873,MATCH(1,INDEX(($P92=$F$2:$F$9873)*(0=COUNTIFS(AF92:AL92,$I$2:$I$9873)),0),0)),"")</f>
        <v/>
      </c>
      <c r="AN92" s="19">
        <f>IFERROR(INDEX($I$2:$I$9873,MATCH(1,INDEX(($P92=$F$2:$F$9873)*(0=COUNTIFS(AF92:AM92,$I$2:$I$9873)),0),0)),"")</f>
        <v/>
      </c>
      <c r="AO92" s="19">
        <f>IFERROR(INDEX($I$2:$I$9873,MATCH(1,INDEX(($P92=$F$2:$F$9873)*(0=COUNTIFS(AF92:AN92,$I$2:$I$9873)),0),0)),"")</f>
        <v/>
      </c>
      <c r="AP92" s="19">
        <f>IFERROR(INDEX($I$2:$I$9873,MATCH(1,INDEX(($P92=$F$2:$F$9873)*(0=COUNTIFS(AF92:AO92,$I$2:$I$9873)),0),0)),"")</f>
        <v/>
      </c>
      <c r="AQ92" s="19">
        <f>IFERROR(INDEX($I$2:$I$9873,MATCH(1,INDEX(($P92=$F$2:$F$9873)*(0=COUNTIFS(AF92:AP92,$I$2:$I$9873)),0),0)),"")</f>
        <v/>
      </c>
      <c r="AR92" s="19">
        <f>IFERROR(INDEX($I$2:$I$9873,MATCH(1,INDEX(($P92=$F$2:$F$9873)*(0=COUNTIFS(AF92:AQ92,$I$2:$I$9873)),0),0)),"")</f>
        <v/>
      </c>
      <c r="AS92" s="19">
        <f>IFERROR(VLOOKUP(AF92,[2]CUS030!$A$5:$E$10000,5,0),"")</f>
        <v/>
      </c>
      <c r="AT92" s="19">
        <f>IFERROR(VLOOKUP(AG92,[2]CUS030!$A$5:$E$10000,5,0),"")</f>
        <v/>
      </c>
      <c r="AU92" s="19">
        <f>IFERROR(VLOOKUP(AH92,[2]CUS030!$A$5:$E$10000,5,0),"")</f>
        <v/>
      </c>
      <c r="AV92" s="19">
        <f>IFERROR(VLOOKUP(AI92,[2]CUS030!$A$5:$E$10000,5,0),"")</f>
        <v/>
      </c>
      <c r="AW92" s="19">
        <f>IFERROR(VLOOKUP(AJ92,[2]CUS030!$A$5:$E$10000,5,0),"")</f>
        <v/>
      </c>
      <c r="AX92" s="19">
        <f>IFERROR(VLOOKUP(AK92,[2]CUS030!$A$5:$E$10000,5,0),"")</f>
        <v/>
      </c>
      <c r="AY92" s="19">
        <f>IFERROR(VLOOKUP(AL92,[2]CUS030!$A$5:$E$10000,5,0),"")</f>
        <v/>
      </c>
      <c r="AZ92" s="19">
        <f>IFERROR(VLOOKUP(AM92,[2]CUS030!$A$5:$E$10000,5,0),"")</f>
        <v/>
      </c>
      <c r="BA92" s="19">
        <f>IFERROR(VLOOKUP(AN92,[2]CUS030!$A$5:$E$10000,5,0),"")</f>
        <v/>
      </c>
      <c r="BB92" s="19">
        <f>IFERROR(VLOOKUP(AO92,[2]CUS030!$A$5:$E$10000,5,0),"")</f>
        <v/>
      </c>
      <c r="BC92" s="19">
        <f>IFERROR(VLOOKUP(AP92,[2]CUS030!$A$5:$E$10000,5,0),"")</f>
        <v/>
      </c>
      <c r="BD92" s="19">
        <f>IFERROR(VLOOKUP(AQ92,[2]CUS030!$A$5:$E$10000,5,0),"")</f>
        <v/>
      </c>
      <c r="BE92" s="19">
        <f>IFERROR(VLOOKUP(AR92,[2]CUS030!$A$5:$E$10000,5,0),"")</f>
        <v/>
      </c>
    </row>
    <row r="93">
      <c r="F93" s="108">
        <f>[1]!Table1[[#This Row],[Production]]</f>
        <v/>
      </c>
      <c r="G93">
        <f>MID(F93,LEN(F93)-6,4)</f>
        <v/>
      </c>
      <c r="H93">
        <f>AS93&amp;"|"&amp;AT93&amp;"|"&amp;AU93&amp;"|"&amp;AV93&amp;"|"&amp;AW93&amp;"|"&amp;AX93&amp;"|"&amp;AY93&amp;"|"&amp;AZ93&amp;"|"&amp;BA93&amp;"|"&amp;BB93&amp;"|"&amp;BC93&amp;"|"&amp;BD93&amp;"|"&amp;BE93</f>
        <v/>
      </c>
      <c r="I93" s="108">
        <f>[1]!Table1[[#This Row],[Stock]]</f>
        <v/>
      </c>
      <c r="J93">
        <f>MID(LEFT(I93,LEN(I93)-3),FIND("0|0.000",LEFT(I93,LEN(I93)-3),1)+7,6)</f>
        <v/>
      </c>
      <c r="K93" s="19" t="n"/>
      <c r="L93" s="19" t="n"/>
      <c r="M93" s="19" t="n"/>
      <c r="N93" s="19" t="n"/>
      <c r="O93" s="19" t="n"/>
      <c r="P93" s="20">
        <f>End_Cal!E93</f>
        <v/>
      </c>
      <c r="Q93" s="112">
        <f>IFERROR(INDEX($J$2:$J$9873,MATCH(1,INDEX(($P93=$F$2:$F$9873)*(0=COUNTIFS($Q$2:$Q$2,$J$2:$J$9873)),0),0)),"")</f>
        <v/>
      </c>
      <c r="R93" s="112">
        <f>IFERROR(INDEX($J$2:$J$9873,MATCH(1,INDEX(($P93=$F$2:$F$9873)*(0=COUNTIFS(Q93,$J$2:$J$9873)),0),0)),"")</f>
        <v/>
      </c>
      <c r="S93" s="112">
        <f>IFERROR(INDEX($J$2:$J$9873,MATCH(1,INDEX(($P93=$F$2:$F$9873)*(0=COUNTIFS(Q93:R93,$J$2:$J$9873)),0),0)),"")</f>
        <v/>
      </c>
      <c r="T93" s="112">
        <f>IFERROR(INDEX($J$2:$J$9873,MATCH(1,INDEX(($P93=$F$2:$F$9873)*(0=COUNTIFS(Q93:S93,$J$2:$J$9873)),0),0)),"")</f>
        <v/>
      </c>
      <c r="U93" s="112">
        <f>IFERROR(INDEX($J$2:$J$9873,MATCH(1,INDEX(($P93=$F$2:$F$9873)*(0=COUNTIFS(Q93:T93,$J$2:$J$9873)),0),0)),"")</f>
        <v/>
      </c>
      <c r="V93" s="112">
        <f>IFERROR(INDEX($J$2:$J$9873,MATCH(1,INDEX(($P93=$F$2:$F$9873)*(0=COUNTIFS(Q93:U93,$J$2:$J$9873)),0),0)),"")</f>
        <v/>
      </c>
      <c r="W93" s="112">
        <f>IFERROR(INDEX($J$2:$J$9873,MATCH(1,INDEX(($P93=$F$2:$F$9873)*(0=COUNTIFS(Q93:V93,$J$2:$J$861)),0),0)),"")</f>
        <v/>
      </c>
      <c r="X93" s="112">
        <f>IFERROR(INDEX($J$2:$J$9873,MATCH(1,INDEX(($P93=$F$2:$F$9873)*(0=COUNTIFS(Q93:W93,$J$2:$J$9873)),0),0)),"")</f>
        <v/>
      </c>
      <c r="Y93" s="112">
        <f>IFERROR(INDEX($J$2:$J$861,MATCH(1,INDEX(($P93=$F$2:$F$861)*(0=COUNTIFS(Q93:X93,$J$2:$J$861)),0),0)),"")</f>
        <v/>
      </c>
      <c r="Z93" s="112">
        <f>IFERROR(INDEX($J$2:$J$861,MATCH(1,INDEX(($P93=$F$2:$F$861)*(0=COUNTIFS(Q93:Y93,$J$2:$J$861)),0),0)),"")</f>
        <v/>
      </c>
      <c r="AA93" s="112">
        <f>IFERROR(INDEX($J$2:$J$861,MATCH(1,INDEX(($P93=$F$2:$F$861)*(0=COUNTIFS(Q93:Z93,$J$2:$J$861)),0),0)),"")</f>
        <v/>
      </c>
      <c r="AB93" s="112">
        <f>IFERROR(INDEX($J$2:$J$861,MATCH(1,INDEX(($P93=$F$2:$F$861)*(0=COUNTIFS(Q93:AA93,$J$2:$J$861)),0),0)),"")</f>
        <v/>
      </c>
      <c r="AC93" s="112">
        <f>IFERROR(INDEX($J$2:$J$861,MATCH(1,INDEX(($P93=$F$2:$F$861)*(0=COUNTIFS(Q93:AB93,$J$2:$J$861)),0),0)),"")</f>
        <v/>
      </c>
      <c r="AD93">
        <f>Q93&amp;"-"&amp;R93&amp;"-"&amp;S93&amp;"-"&amp;T93&amp;"-"&amp;U93&amp;"-"&amp;V93&amp;"-"&amp;W93&amp;"-"&amp;X93&amp;"-"&amp;Y93&amp;"-"&amp;Z93&amp;"-"&amp;AA93&amp;"-"&amp;AB93&amp;"-"&amp;AC93</f>
        <v/>
      </c>
      <c r="AF93" s="19">
        <f>IFERROR(INDEX($I$2:$I$861,MATCH(1,INDEX(($P93=$F$2:$F$861)*(0=COUNTIFS($AF$2:$AF$2,$I$2:$I$861)),0),0)),"")</f>
        <v/>
      </c>
      <c r="AG93" s="19">
        <f>IFERROR(INDEX($I$2:$I$9873,MATCH(1,INDEX(($P93=$F$2:$F$9873)*(0=COUNTIFS(AF93,$I$2:$I$9873)),0),0)),"")</f>
        <v/>
      </c>
      <c r="AH93" s="19">
        <f>IFERROR(INDEX($I$2:$I$9873,MATCH(1,INDEX(($P93=$F$2:$F$9873)*(0=COUNTIFS(AF93:AG93,$I$2:$I$9873)),0),0)),"")</f>
        <v/>
      </c>
      <c r="AI93" s="19">
        <f>IFERROR(INDEX($I$2:$I$9873,MATCH(1,INDEX(($P93=$F$2:$F$9873)*(0=COUNTIFS(AF93:AH93,$I$2:$I$9873)),0),0)),"")</f>
        <v/>
      </c>
      <c r="AJ93" s="19">
        <f>IFERROR(INDEX($I$2:$I$9873,MATCH(1,INDEX(($P93=$F$2:$F$9873)*(0=COUNTIFS(AF93:AI93,$I$2:$I$9873)),0),0)),"")</f>
        <v/>
      </c>
      <c r="AK93" s="19">
        <f>IFERROR(INDEX($I$2:$I$9873,MATCH(1,INDEX(($P93=$F$2:$F$9873)*(0=COUNTIFS(AF93:AJ93,$I$2:$I$9873)),0),0)),"")</f>
        <v/>
      </c>
      <c r="AL93" s="19">
        <f>IFERROR(INDEX($I$2:$I$9873,MATCH(1,INDEX(($P93=$F$2:$F$9873)*(0=COUNTIFS(AF93:AK93,$I$2:$I$9873)),0),0)),"")</f>
        <v/>
      </c>
      <c r="AM93" s="19">
        <f>IFERROR(INDEX($I$2:$I$9873,MATCH(1,INDEX(($P93=$F$2:$F$9873)*(0=COUNTIFS(AF93:AL93,$I$2:$I$9873)),0),0)),"")</f>
        <v/>
      </c>
      <c r="AN93" s="19">
        <f>IFERROR(INDEX($I$2:$I$9873,MATCH(1,INDEX(($P93=$F$2:$F$9873)*(0=COUNTIFS(AF93:AM93,$I$2:$I$9873)),0),0)),"")</f>
        <v/>
      </c>
      <c r="AO93" s="19">
        <f>IFERROR(INDEX($I$2:$I$9873,MATCH(1,INDEX(($P93=$F$2:$F$9873)*(0=COUNTIFS(AF93:AN93,$I$2:$I$9873)),0),0)),"")</f>
        <v/>
      </c>
      <c r="AP93" s="19">
        <f>IFERROR(INDEX($I$2:$I$9873,MATCH(1,INDEX(($P93=$F$2:$F$9873)*(0=COUNTIFS(AF93:AO93,$I$2:$I$9873)),0),0)),"")</f>
        <v/>
      </c>
      <c r="AQ93" s="19">
        <f>IFERROR(INDEX($I$2:$I$9873,MATCH(1,INDEX(($P93=$F$2:$F$9873)*(0=COUNTIFS(AF93:AP93,$I$2:$I$9873)),0),0)),"")</f>
        <v/>
      </c>
      <c r="AR93" s="19">
        <f>IFERROR(INDEX($I$2:$I$9873,MATCH(1,INDEX(($P93=$F$2:$F$9873)*(0=COUNTIFS(AF93:AQ93,$I$2:$I$9873)),0),0)),"")</f>
        <v/>
      </c>
      <c r="AS93" s="19">
        <f>IFERROR(VLOOKUP(AF93,[2]CUS030!$A$5:$E$10000,5,0),"")</f>
        <v/>
      </c>
      <c r="AT93" s="19">
        <f>IFERROR(VLOOKUP(AG93,[2]CUS030!$A$5:$E$10000,5,0),"")</f>
        <v/>
      </c>
      <c r="AU93" s="19">
        <f>IFERROR(VLOOKUP(AH93,[2]CUS030!$A$5:$E$10000,5,0),"")</f>
        <v/>
      </c>
      <c r="AV93" s="19">
        <f>IFERROR(VLOOKUP(AI93,[2]CUS030!$A$5:$E$10000,5,0),"")</f>
        <v/>
      </c>
      <c r="AW93" s="19">
        <f>IFERROR(VLOOKUP(AJ93,[2]CUS030!$A$5:$E$10000,5,0),"")</f>
        <v/>
      </c>
      <c r="AX93" s="19">
        <f>IFERROR(VLOOKUP(AK93,[2]CUS030!$A$5:$E$10000,5,0),"")</f>
        <v/>
      </c>
      <c r="AY93" s="19">
        <f>IFERROR(VLOOKUP(AL93,[2]CUS030!$A$5:$E$10000,5,0),"")</f>
        <v/>
      </c>
      <c r="AZ93" s="19">
        <f>IFERROR(VLOOKUP(AM93,[2]CUS030!$A$5:$E$10000,5,0),"")</f>
        <v/>
      </c>
      <c r="BA93" s="19">
        <f>IFERROR(VLOOKUP(AN93,[2]CUS030!$A$5:$E$10000,5,0),"")</f>
        <v/>
      </c>
      <c r="BB93" s="19">
        <f>IFERROR(VLOOKUP(AO93,[2]CUS030!$A$5:$E$10000,5,0),"")</f>
        <v/>
      </c>
      <c r="BC93" s="19">
        <f>IFERROR(VLOOKUP(AP93,[2]CUS030!$A$5:$E$10000,5,0),"")</f>
        <v/>
      </c>
      <c r="BD93" s="19">
        <f>IFERROR(VLOOKUP(AQ93,[2]CUS030!$A$5:$E$10000,5,0),"")</f>
        <v/>
      </c>
      <c r="BE93" s="19">
        <f>IFERROR(VLOOKUP(AR93,[2]CUS030!$A$5:$E$10000,5,0),"")</f>
        <v/>
      </c>
    </row>
    <row r="94">
      <c r="F94" s="108">
        <f>[1]!Table1[[#This Row],[Production]]</f>
        <v/>
      </c>
      <c r="G94">
        <f>MID(F94,LEN(F94)-6,4)</f>
        <v/>
      </c>
      <c r="H94">
        <f>AS94&amp;"|"&amp;AT94&amp;"|"&amp;AU94&amp;"|"&amp;AV94&amp;"|"&amp;AW94&amp;"|"&amp;AX94&amp;"|"&amp;AY94&amp;"|"&amp;AZ94&amp;"|"&amp;BA94&amp;"|"&amp;BB94&amp;"|"&amp;BC94&amp;"|"&amp;BD94&amp;"|"&amp;BE94</f>
        <v/>
      </c>
      <c r="I94" s="108">
        <f>[1]!Table1[[#This Row],[Stock]]</f>
        <v/>
      </c>
      <c r="J94">
        <f>MID(LEFT(I94,LEN(I94)-3),FIND("0|0.000",LEFT(I94,LEN(I94)-3),1)+7,6)</f>
        <v/>
      </c>
      <c r="K94" s="19" t="n"/>
      <c r="L94" s="19" t="n"/>
      <c r="M94" s="19" t="n"/>
      <c r="N94" s="19" t="n"/>
      <c r="O94" s="19" t="n"/>
      <c r="P94" s="20">
        <f>End_Cal!E94</f>
        <v/>
      </c>
      <c r="Q94" s="112">
        <f>IFERROR(INDEX($J$2:$J$9873,MATCH(1,INDEX(($P94=$F$2:$F$9873)*(0=COUNTIFS($Q$2:$Q$2,$J$2:$J$9873)),0),0)),"")</f>
        <v/>
      </c>
      <c r="R94" s="112">
        <f>IFERROR(INDEX($J$2:$J$9873,MATCH(1,INDEX(($P94=$F$2:$F$9873)*(0=COUNTIFS(Q94,$J$2:$J$9873)),0),0)),"")</f>
        <v/>
      </c>
      <c r="S94" s="112">
        <f>IFERROR(INDEX($J$2:$J$9873,MATCH(1,INDEX(($P94=$F$2:$F$9873)*(0=COUNTIFS(Q94:R94,$J$2:$J$9873)),0),0)),"")</f>
        <v/>
      </c>
      <c r="T94" s="112">
        <f>IFERROR(INDEX($J$2:$J$9873,MATCH(1,INDEX(($P94=$F$2:$F$9873)*(0=COUNTIFS(Q94:S94,$J$2:$J$9873)),0),0)),"")</f>
        <v/>
      </c>
      <c r="U94" s="112">
        <f>IFERROR(INDEX($J$2:$J$9873,MATCH(1,INDEX(($P94=$F$2:$F$9873)*(0=COUNTIFS(Q94:T94,$J$2:$J$9873)),0),0)),"")</f>
        <v/>
      </c>
      <c r="V94" s="112">
        <f>IFERROR(INDEX($J$2:$J$9873,MATCH(1,INDEX(($P94=$F$2:$F$9873)*(0=COUNTIFS(Q94:U94,$J$2:$J$9873)),0),0)),"")</f>
        <v/>
      </c>
      <c r="W94" s="112">
        <f>IFERROR(INDEX($J$2:$J$9873,MATCH(1,INDEX(($P94=$F$2:$F$9873)*(0=COUNTIFS(Q94:V94,$J$2:$J$861)),0),0)),"")</f>
        <v/>
      </c>
      <c r="X94" s="112">
        <f>IFERROR(INDEX($J$2:$J$9873,MATCH(1,INDEX(($P94=$F$2:$F$9873)*(0=COUNTIFS(Q94:W94,$J$2:$J$9873)),0),0)),"")</f>
        <v/>
      </c>
      <c r="Y94" s="112">
        <f>IFERROR(INDEX($J$2:$J$861,MATCH(1,INDEX(($P94=$F$2:$F$861)*(0=COUNTIFS(Q94:X94,$J$2:$J$861)),0),0)),"")</f>
        <v/>
      </c>
      <c r="Z94" s="112">
        <f>IFERROR(INDEX($J$2:$J$861,MATCH(1,INDEX(($P94=$F$2:$F$861)*(0=COUNTIFS(Q94:Y94,$J$2:$J$861)),0),0)),"")</f>
        <v/>
      </c>
      <c r="AA94" s="112">
        <f>IFERROR(INDEX($J$2:$J$861,MATCH(1,INDEX(($P94=$F$2:$F$861)*(0=COUNTIFS(Q94:Z94,$J$2:$J$861)),0),0)),"")</f>
        <v/>
      </c>
      <c r="AB94" s="112">
        <f>IFERROR(INDEX($J$2:$J$861,MATCH(1,INDEX(($P94=$F$2:$F$861)*(0=COUNTIFS(Q94:AA94,$J$2:$J$861)),0),0)),"")</f>
        <v/>
      </c>
      <c r="AC94" s="112">
        <f>IFERROR(INDEX($J$2:$J$861,MATCH(1,INDEX(($P94=$F$2:$F$861)*(0=COUNTIFS(Q94:AB94,$J$2:$J$861)),0),0)),"")</f>
        <v/>
      </c>
      <c r="AD94">
        <f>Q94&amp;"-"&amp;R94&amp;"-"&amp;S94&amp;"-"&amp;T94&amp;"-"&amp;U94&amp;"-"&amp;V94&amp;"-"&amp;W94&amp;"-"&amp;X94&amp;"-"&amp;Y94&amp;"-"&amp;Z94&amp;"-"&amp;AA94&amp;"-"&amp;AB94&amp;"-"&amp;AC94</f>
        <v/>
      </c>
      <c r="AF94" s="19">
        <f>IFERROR(INDEX($I$2:$I$861,MATCH(1,INDEX(($P94=$F$2:$F$861)*(0=COUNTIFS($AF$2:$AF$2,$I$2:$I$861)),0),0)),"")</f>
        <v/>
      </c>
      <c r="AG94" s="19">
        <f>IFERROR(INDEX($I$2:$I$9873,MATCH(1,INDEX(($P94=$F$2:$F$9873)*(0=COUNTIFS(AF94,$I$2:$I$9873)),0),0)),"")</f>
        <v/>
      </c>
      <c r="AH94" s="19">
        <f>IFERROR(INDEX($I$2:$I$9873,MATCH(1,INDEX(($P94=$F$2:$F$9873)*(0=COUNTIFS(AF94:AG94,$I$2:$I$9873)),0),0)),"")</f>
        <v/>
      </c>
      <c r="AI94" s="19">
        <f>IFERROR(INDEX($I$2:$I$9873,MATCH(1,INDEX(($P94=$F$2:$F$9873)*(0=COUNTIFS(AF94:AH94,$I$2:$I$9873)),0),0)),"")</f>
        <v/>
      </c>
      <c r="AJ94" s="19">
        <f>IFERROR(INDEX($I$2:$I$9873,MATCH(1,INDEX(($P94=$F$2:$F$9873)*(0=COUNTIFS(AF94:AI94,$I$2:$I$9873)),0),0)),"")</f>
        <v/>
      </c>
      <c r="AK94" s="19">
        <f>IFERROR(INDEX($I$2:$I$9873,MATCH(1,INDEX(($P94=$F$2:$F$9873)*(0=COUNTIFS(AF94:AJ94,$I$2:$I$9873)),0),0)),"")</f>
        <v/>
      </c>
      <c r="AL94" s="19">
        <f>IFERROR(INDEX($I$2:$I$9873,MATCH(1,INDEX(($P94=$F$2:$F$9873)*(0=COUNTIFS(AF94:AK94,$I$2:$I$9873)),0),0)),"")</f>
        <v/>
      </c>
      <c r="AM94" s="19">
        <f>IFERROR(INDEX($I$2:$I$9873,MATCH(1,INDEX(($P94=$F$2:$F$9873)*(0=COUNTIFS(AF94:AL94,$I$2:$I$9873)),0),0)),"")</f>
        <v/>
      </c>
      <c r="AN94" s="19">
        <f>IFERROR(INDEX($I$2:$I$9873,MATCH(1,INDEX(($P94=$F$2:$F$9873)*(0=COUNTIFS(AF94:AM94,$I$2:$I$9873)),0),0)),"")</f>
        <v/>
      </c>
      <c r="AO94" s="19">
        <f>IFERROR(INDEX($I$2:$I$9873,MATCH(1,INDEX(($P94=$F$2:$F$9873)*(0=COUNTIFS(AF94:AN94,$I$2:$I$9873)),0),0)),"")</f>
        <v/>
      </c>
      <c r="AP94" s="19">
        <f>IFERROR(INDEX($I$2:$I$9873,MATCH(1,INDEX(($P94=$F$2:$F$9873)*(0=COUNTIFS(AF94:AO94,$I$2:$I$9873)),0),0)),"")</f>
        <v/>
      </c>
      <c r="AQ94" s="19">
        <f>IFERROR(INDEX($I$2:$I$9873,MATCH(1,INDEX(($P94=$F$2:$F$9873)*(0=COUNTIFS(AF94:AP94,$I$2:$I$9873)),0),0)),"")</f>
        <v/>
      </c>
      <c r="AR94" s="19">
        <f>IFERROR(INDEX($I$2:$I$9873,MATCH(1,INDEX(($P94=$F$2:$F$9873)*(0=COUNTIFS(AF94:AQ94,$I$2:$I$9873)),0),0)),"")</f>
        <v/>
      </c>
      <c r="AS94" s="19">
        <f>IFERROR(VLOOKUP(AF94,[2]CUS030!$A$5:$E$10000,5,0),"")</f>
        <v/>
      </c>
      <c r="AT94" s="19">
        <f>IFERROR(VLOOKUP(AG94,[2]CUS030!$A$5:$E$10000,5,0),"")</f>
        <v/>
      </c>
      <c r="AU94" s="19">
        <f>IFERROR(VLOOKUP(AH94,[2]CUS030!$A$5:$E$10000,5,0),"")</f>
        <v/>
      </c>
      <c r="AV94" s="19">
        <f>IFERROR(VLOOKUP(AI94,[2]CUS030!$A$5:$E$10000,5,0),"")</f>
        <v/>
      </c>
      <c r="AW94" s="19">
        <f>IFERROR(VLOOKUP(AJ94,[2]CUS030!$A$5:$E$10000,5,0),"")</f>
        <v/>
      </c>
      <c r="AX94" s="19">
        <f>IFERROR(VLOOKUP(AK94,[2]CUS030!$A$5:$E$10000,5,0),"")</f>
        <v/>
      </c>
      <c r="AY94" s="19">
        <f>IFERROR(VLOOKUP(AL94,[2]CUS030!$A$5:$E$10000,5,0),"")</f>
        <v/>
      </c>
      <c r="AZ94" s="19">
        <f>IFERROR(VLOOKUP(AM94,[2]CUS030!$A$5:$E$10000,5,0),"")</f>
        <v/>
      </c>
      <c r="BA94" s="19">
        <f>IFERROR(VLOOKUP(AN94,[2]CUS030!$A$5:$E$10000,5,0),"")</f>
        <v/>
      </c>
      <c r="BB94" s="19">
        <f>IFERROR(VLOOKUP(AO94,[2]CUS030!$A$5:$E$10000,5,0),"")</f>
        <v/>
      </c>
      <c r="BC94" s="19">
        <f>IFERROR(VLOOKUP(AP94,[2]CUS030!$A$5:$E$10000,5,0),"")</f>
        <v/>
      </c>
      <c r="BD94" s="19">
        <f>IFERROR(VLOOKUP(AQ94,[2]CUS030!$A$5:$E$10000,5,0),"")</f>
        <v/>
      </c>
      <c r="BE94" s="19">
        <f>IFERROR(VLOOKUP(AR94,[2]CUS030!$A$5:$E$10000,5,0),"")</f>
        <v/>
      </c>
    </row>
    <row r="95">
      <c r="F95" s="108">
        <f>[1]!Table1[[#This Row],[Production]]</f>
        <v/>
      </c>
      <c r="G95">
        <f>MID(F95,LEN(F95)-6,4)</f>
        <v/>
      </c>
      <c r="H95">
        <f>AS95&amp;"|"&amp;AT95&amp;"|"&amp;AU95&amp;"|"&amp;AV95&amp;"|"&amp;AW95&amp;"|"&amp;AX95&amp;"|"&amp;AY95&amp;"|"&amp;AZ95&amp;"|"&amp;BA95&amp;"|"&amp;BB95&amp;"|"&amp;BC95&amp;"|"&amp;BD95&amp;"|"&amp;BE95</f>
        <v/>
      </c>
      <c r="I95" s="108">
        <f>[1]!Table1[[#This Row],[Stock]]</f>
        <v/>
      </c>
      <c r="J95">
        <f>MID(LEFT(I95,LEN(I95)-3),FIND("0|0.000",LEFT(I95,LEN(I95)-3),1)+7,6)</f>
        <v/>
      </c>
      <c r="K95" s="19" t="n"/>
      <c r="L95" s="19" t="n"/>
      <c r="M95" s="19" t="n"/>
      <c r="N95" s="19" t="n"/>
      <c r="O95" s="19" t="n"/>
      <c r="P95" s="20">
        <f>End_Cal!E95</f>
        <v/>
      </c>
      <c r="Q95" s="112">
        <f>IFERROR(INDEX($J$2:$J$9873,MATCH(1,INDEX(($P95=$F$2:$F$9873)*(0=COUNTIFS($Q$2:$Q$2,$J$2:$J$9873)),0),0)),"")</f>
        <v/>
      </c>
      <c r="R95" s="112">
        <f>IFERROR(INDEX($J$2:$J$9873,MATCH(1,INDEX(($P95=$F$2:$F$9873)*(0=COUNTIFS(Q95,$J$2:$J$9873)),0),0)),"")</f>
        <v/>
      </c>
      <c r="S95" s="112">
        <f>IFERROR(INDEX($J$2:$J$9873,MATCH(1,INDEX(($P95=$F$2:$F$9873)*(0=COUNTIFS(Q95:R95,$J$2:$J$9873)),0),0)),"")</f>
        <v/>
      </c>
      <c r="T95" s="112">
        <f>IFERROR(INDEX($J$2:$J$9873,MATCH(1,INDEX(($P95=$F$2:$F$9873)*(0=COUNTIFS(Q95:S95,$J$2:$J$9873)),0),0)),"")</f>
        <v/>
      </c>
      <c r="U95" s="112">
        <f>IFERROR(INDEX($J$2:$J$9873,MATCH(1,INDEX(($P95=$F$2:$F$9873)*(0=COUNTIFS(Q95:T95,$J$2:$J$9873)),0),0)),"")</f>
        <v/>
      </c>
      <c r="V95" s="112">
        <f>IFERROR(INDEX($J$2:$J$9873,MATCH(1,INDEX(($P95=$F$2:$F$9873)*(0=COUNTIFS(Q95:U95,$J$2:$J$9873)),0),0)),"")</f>
        <v/>
      </c>
      <c r="W95" s="112">
        <f>IFERROR(INDEX($J$2:$J$9873,MATCH(1,INDEX(($P95=$F$2:$F$9873)*(0=COUNTIFS(Q95:V95,$J$2:$J$861)),0),0)),"")</f>
        <v/>
      </c>
      <c r="X95" s="112">
        <f>IFERROR(INDEX($J$2:$J$9873,MATCH(1,INDEX(($P95=$F$2:$F$9873)*(0=COUNTIFS(Q95:W95,$J$2:$J$9873)),0),0)),"")</f>
        <v/>
      </c>
      <c r="Y95" s="112">
        <f>IFERROR(INDEX($J$2:$J$861,MATCH(1,INDEX(($P95=$F$2:$F$861)*(0=COUNTIFS(Q95:X95,$J$2:$J$861)),0),0)),"")</f>
        <v/>
      </c>
      <c r="Z95" s="112">
        <f>IFERROR(INDEX($J$2:$J$861,MATCH(1,INDEX(($P95=$F$2:$F$861)*(0=COUNTIFS(Q95:Y95,$J$2:$J$861)),0),0)),"")</f>
        <v/>
      </c>
      <c r="AA95" s="112">
        <f>IFERROR(INDEX($J$2:$J$861,MATCH(1,INDEX(($P95=$F$2:$F$861)*(0=COUNTIFS(Q95:Z95,$J$2:$J$861)),0),0)),"")</f>
        <v/>
      </c>
      <c r="AB95" s="112">
        <f>IFERROR(INDEX($J$2:$J$861,MATCH(1,INDEX(($P95=$F$2:$F$861)*(0=COUNTIFS(Q95:AA95,$J$2:$J$861)),0),0)),"")</f>
        <v/>
      </c>
      <c r="AC95" s="112">
        <f>IFERROR(INDEX($J$2:$J$861,MATCH(1,INDEX(($P95=$F$2:$F$861)*(0=COUNTIFS(Q95:AB95,$J$2:$J$861)),0),0)),"")</f>
        <v/>
      </c>
      <c r="AD95">
        <f>Q95&amp;"-"&amp;R95&amp;"-"&amp;S95&amp;"-"&amp;T95&amp;"-"&amp;U95&amp;"-"&amp;V95&amp;"-"&amp;W95&amp;"-"&amp;X95&amp;"-"&amp;Y95&amp;"-"&amp;Z95&amp;"-"&amp;AA95&amp;"-"&amp;AB95&amp;"-"&amp;AC95</f>
        <v/>
      </c>
      <c r="AF95" s="19">
        <f>IFERROR(INDEX($I$2:$I$861,MATCH(1,INDEX(($P95=$F$2:$F$861)*(0=COUNTIFS($AF$2:$AF$2,$I$2:$I$861)),0),0)),"")</f>
        <v/>
      </c>
      <c r="AG95" s="19">
        <f>IFERROR(INDEX($I$2:$I$9873,MATCH(1,INDEX(($P95=$F$2:$F$9873)*(0=COUNTIFS(AF95,$I$2:$I$9873)),0),0)),"")</f>
        <v/>
      </c>
      <c r="AH95" s="19">
        <f>IFERROR(INDEX($I$2:$I$9873,MATCH(1,INDEX(($P95=$F$2:$F$9873)*(0=COUNTIFS(AF95:AG95,$I$2:$I$9873)),0),0)),"")</f>
        <v/>
      </c>
      <c r="AI95" s="19">
        <f>IFERROR(INDEX($I$2:$I$9873,MATCH(1,INDEX(($P95=$F$2:$F$9873)*(0=COUNTIFS(AF95:AH95,$I$2:$I$9873)),0),0)),"")</f>
        <v/>
      </c>
      <c r="AJ95" s="19">
        <f>IFERROR(INDEX($I$2:$I$9873,MATCH(1,INDEX(($P95=$F$2:$F$9873)*(0=COUNTIFS(AF95:AI95,$I$2:$I$9873)),0),0)),"")</f>
        <v/>
      </c>
      <c r="AK95" s="19">
        <f>IFERROR(INDEX($I$2:$I$9873,MATCH(1,INDEX(($P95=$F$2:$F$9873)*(0=COUNTIFS(AF95:AJ95,$I$2:$I$9873)),0),0)),"")</f>
        <v/>
      </c>
      <c r="AL95" s="19">
        <f>IFERROR(INDEX($I$2:$I$9873,MATCH(1,INDEX(($P95=$F$2:$F$9873)*(0=COUNTIFS(AF95:AK95,$I$2:$I$9873)),0),0)),"")</f>
        <v/>
      </c>
      <c r="AM95" s="19">
        <f>IFERROR(INDEX($I$2:$I$9873,MATCH(1,INDEX(($P95=$F$2:$F$9873)*(0=COUNTIFS(AF95:AL95,$I$2:$I$9873)),0),0)),"")</f>
        <v/>
      </c>
      <c r="AN95" s="19">
        <f>IFERROR(INDEX($I$2:$I$9873,MATCH(1,INDEX(($P95=$F$2:$F$9873)*(0=COUNTIFS(AF95:AM95,$I$2:$I$9873)),0),0)),"")</f>
        <v/>
      </c>
      <c r="AO95" s="19">
        <f>IFERROR(INDEX($I$2:$I$9873,MATCH(1,INDEX(($P95=$F$2:$F$9873)*(0=COUNTIFS(AF95:AN95,$I$2:$I$9873)),0),0)),"")</f>
        <v/>
      </c>
      <c r="AP95" s="19">
        <f>IFERROR(INDEX($I$2:$I$9873,MATCH(1,INDEX(($P95=$F$2:$F$9873)*(0=COUNTIFS(AF95:AO95,$I$2:$I$9873)),0),0)),"")</f>
        <v/>
      </c>
      <c r="AQ95" s="19">
        <f>IFERROR(INDEX($I$2:$I$9873,MATCH(1,INDEX(($P95=$F$2:$F$9873)*(0=COUNTIFS(AF95:AP95,$I$2:$I$9873)),0),0)),"")</f>
        <v/>
      </c>
      <c r="AR95" s="19">
        <f>IFERROR(INDEX($I$2:$I$9873,MATCH(1,INDEX(($P95=$F$2:$F$9873)*(0=COUNTIFS(AF95:AQ95,$I$2:$I$9873)),0),0)),"")</f>
        <v/>
      </c>
      <c r="AS95" s="19">
        <f>IFERROR(VLOOKUP(AF95,[2]CUS030!$A$5:$E$10000,5,0),"")</f>
        <v/>
      </c>
      <c r="AT95" s="19">
        <f>IFERROR(VLOOKUP(AG95,[2]CUS030!$A$5:$E$10000,5,0),"")</f>
        <v/>
      </c>
      <c r="AU95" s="19">
        <f>IFERROR(VLOOKUP(AH95,[2]CUS030!$A$5:$E$10000,5,0),"")</f>
        <v/>
      </c>
      <c r="AV95" s="19">
        <f>IFERROR(VLOOKUP(AI95,[2]CUS030!$A$5:$E$10000,5,0),"")</f>
        <v/>
      </c>
      <c r="AW95" s="19">
        <f>IFERROR(VLOOKUP(AJ95,[2]CUS030!$A$5:$E$10000,5,0),"")</f>
        <v/>
      </c>
      <c r="AX95" s="19">
        <f>IFERROR(VLOOKUP(AK95,[2]CUS030!$A$5:$E$10000,5,0),"")</f>
        <v/>
      </c>
      <c r="AY95" s="19">
        <f>IFERROR(VLOOKUP(AL95,[2]CUS030!$A$5:$E$10000,5,0),"")</f>
        <v/>
      </c>
      <c r="AZ95" s="19">
        <f>IFERROR(VLOOKUP(AM95,[2]CUS030!$A$5:$E$10000,5,0),"")</f>
        <v/>
      </c>
      <c r="BA95" s="19">
        <f>IFERROR(VLOOKUP(AN95,[2]CUS030!$A$5:$E$10000,5,0),"")</f>
        <v/>
      </c>
      <c r="BB95" s="19">
        <f>IFERROR(VLOOKUP(AO95,[2]CUS030!$A$5:$E$10000,5,0),"")</f>
        <v/>
      </c>
      <c r="BC95" s="19">
        <f>IFERROR(VLOOKUP(AP95,[2]CUS030!$A$5:$E$10000,5,0),"")</f>
        <v/>
      </c>
      <c r="BD95" s="19">
        <f>IFERROR(VLOOKUP(AQ95,[2]CUS030!$A$5:$E$10000,5,0),"")</f>
        <v/>
      </c>
      <c r="BE95" s="19">
        <f>IFERROR(VLOOKUP(AR95,[2]CUS030!$A$5:$E$10000,5,0),"")</f>
        <v/>
      </c>
    </row>
    <row r="96">
      <c r="F96" s="108">
        <f>[1]!Table1[[#This Row],[Production]]</f>
        <v/>
      </c>
      <c r="G96">
        <f>MID(F96,LEN(F96)-6,4)</f>
        <v/>
      </c>
      <c r="H96">
        <f>AS96&amp;"|"&amp;AT96&amp;"|"&amp;AU96&amp;"|"&amp;AV96&amp;"|"&amp;AW96&amp;"|"&amp;AX96&amp;"|"&amp;AY96&amp;"|"&amp;AZ96&amp;"|"&amp;BA96&amp;"|"&amp;BB96&amp;"|"&amp;BC96&amp;"|"&amp;BD96&amp;"|"&amp;BE96</f>
        <v/>
      </c>
      <c r="I96" s="108">
        <f>[1]!Table1[[#This Row],[Stock]]</f>
        <v/>
      </c>
      <c r="J96">
        <f>MID(LEFT(I96,LEN(I96)-3),FIND("0|0.000",LEFT(I96,LEN(I96)-3),1)+7,6)</f>
        <v/>
      </c>
      <c r="K96" s="19" t="n"/>
      <c r="L96" s="19" t="n"/>
      <c r="M96" s="19" t="n"/>
      <c r="N96" s="19" t="n"/>
      <c r="O96" s="19" t="n"/>
      <c r="P96" s="20">
        <f>End_Cal!E96</f>
        <v/>
      </c>
      <c r="Q96" s="112">
        <f>IFERROR(INDEX($J$2:$J$9873,MATCH(1,INDEX(($P96=$F$2:$F$9873)*(0=COUNTIFS($Q$2:$Q$2,$J$2:$J$9873)),0),0)),"")</f>
        <v/>
      </c>
      <c r="R96" s="112">
        <f>IFERROR(INDEX($J$2:$J$9873,MATCH(1,INDEX(($P96=$F$2:$F$9873)*(0=COUNTIFS(Q96,$J$2:$J$9873)),0),0)),"")</f>
        <v/>
      </c>
      <c r="S96" s="112">
        <f>IFERROR(INDEX($J$2:$J$9873,MATCH(1,INDEX(($P96=$F$2:$F$9873)*(0=COUNTIFS(Q96:R96,$J$2:$J$9873)),0),0)),"")</f>
        <v/>
      </c>
      <c r="T96" s="112">
        <f>IFERROR(INDEX($J$2:$J$9873,MATCH(1,INDEX(($P96=$F$2:$F$9873)*(0=COUNTIFS(Q96:S96,$J$2:$J$9873)),0),0)),"")</f>
        <v/>
      </c>
      <c r="U96" s="112">
        <f>IFERROR(INDEX($J$2:$J$9873,MATCH(1,INDEX(($P96=$F$2:$F$9873)*(0=COUNTIFS(Q96:T96,$J$2:$J$9873)),0),0)),"")</f>
        <v/>
      </c>
      <c r="V96" s="112">
        <f>IFERROR(INDEX($J$2:$J$9873,MATCH(1,INDEX(($P96=$F$2:$F$9873)*(0=COUNTIFS(Q96:U96,$J$2:$J$9873)),0),0)),"")</f>
        <v/>
      </c>
      <c r="W96" s="112">
        <f>IFERROR(INDEX($J$2:$J$9873,MATCH(1,INDEX(($P96=$F$2:$F$9873)*(0=COUNTIFS(Q96:V96,$J$2:$J$861)),0),0)),"")</f>
        <v/>
      </c>
      <c r="X96" s="112">
        <f>IFERROR(INDEX($J$2:$J$9873,MATCH(1,INDEX(($P96=$F$2:$F$9873)*(0=COUNTIFS(Q96:W96,$J$2:$J$9873)),0),0)),"")</f>
        <v/>
      </c>
      <c r="Y96" s="112">
        <f>IFERROR(INDEX($J$2:$J$861,MATCH(1,INDEX(($P96=$F$2:$F$861)*(0=COUNTIFS(Q96:X96,$J$2:$J$861)),0),0)),"")</f>
        <v/>
      </c>
      <c r="Z96" s="112">
        <f>IFERROR(INDEX($J$2:$J$861,MATCH(1,INDEX(($P96=$F$2:$F$861)*(0=COUNTIFS(Q96:Y96,$J$2:$J$861)),0),0)),"")</f>
        <v/>
      </c>
      <c r="AA96" s="112">
        <f>IFERROR(INDEX($J$2:$J$861,MATCH(1,INDEX(($P96=$F$2:$F$861)*(0=COUNTIFS(Q96:Z96,$J$2:$J$861)),0),0)),"")</f>
        <v/>
      </c>
      <c r="AB96" s="112">
        <f>IFERROR(INDEX($J$2:$J$861,MATCH(1,INDEX(($P96=$F$2:$F$861)*(0=COUNTIFS(Q96:AA96,$J$2:$J$861)),0),0)),"")</f>
        <v/>
      </c>
      <c r="AC96" s="112">
        <f>IFERROR(INDEX($J$2:$J$861,MATCH(1,INDEX(($P96=$F$2:$F$861)*(0=COUNTIFS(Q96:AB96,$J$2:$J$861)),0),0)),"")</f>
        <v/>
      </c>
      <c r="AD96">
        <f>Q96&amp;"-"&amp;R96&amp;"-"&amp;S96&amp;"-"&amp;T96&amp;"-"&amp;U96&amp;"-"&amp;V96&amp;"-"&amp;W96&amp;"-"&amp;X96&amp;"-"&amp;Y96&amp;"-"&amp;Z96&amp;"-"&amp;AA96&amp;"-"&amp;AB96&amp;"-"&amp;AC96</f>
        <v/>
      </c>
      <c r="AF96" s="19">
        <f>IFERROR(INDEX($I$2:$I$861,MATCH(1,INDEX(($P96=$F$2:$F$861)*(0=COUNTIFS($AF$2:$AF$2,$I$2:$I$861)),0),0)),"")</f>
        <v/>
      </c>
      <c r="AG96" s="19">
        <f>IFERROR(INDEX($I$2:$I$9873,MATCH(1,INDEX(($P96=$F$2:$F$9873)*(0=COUNTIFS(AF96,$I$2:$I$9873)),0),0)),"")</f>
        <v/>
      </c>
      <c r="AH96" s="19">
        <f>IFERROR(INDEX($I$2:$I$9873,MATCH(1,INDEX(($P96=$F$2:$F$9873)*(0=COUNTIFS(AF96:AG96,$I$2:$I$9873)),0),0)),"")</f>
        <v/>
      </c>
      <c r="AI96" s="19">
        <f>IFERROR(INDEX($I$2:$I$9873,MATCH(1,INDEX(($P96=$F$2:$F$9873)*(0=COUNTIFS(AF96:AH96,$I$2:$I$9873)),0),0)),"")</f>
        <v/>
      </c>
      <c r="AJ96" s="19">
        <f>IFERROR(INDEX($I$2:$I$9873,MATCH(1,INDEX(($P96=$F$2:$F$9873)*(0=COUNTIFS(AF96:AI96,$I$2:$I$9873)),0),0)),"")</f>
        <v/>
      </c>
      <c r="AK96" s="19">
        <f>IFERROR(INDEX($I$2:$I$9873,MATCH(1,INDEX(($P96=$F$2:$F$9873)*(0=COUNTIFS(AF96:AJ96,$I$2:$I$9873)),0),0)),"")</f>
        <v/>
      </c>
      <c r="AL96" s="19">
        <f>IFERROR(INDEX($I$2:$I$9873,MATCH(1,INDEX(($P96=$F$2:$F$9873)*(0=COUNTIFS(AF96:AK96,$I$2:$I$9873)),0),0)),"")</f>
        <v/>
      </c>
      <c r="AM96" s="19">
        <f>IFERROR(INDEX($I$2:$I$9873,MATCH(1,INDEX(($P96=$F$2:$F$9873)*(0=COUNTIFS(AF96:AL96,$I$2:$I$9873)),0),0)),"")</f>
        <v/>
      </c>
      <c r="AN96" s="19">
        <f>IFERROR(INDEX($I$2:$I$9873,MATCH(1,INDEX(($P96=$F$2:$F$9873)*(0=COUNTIFS(AF96:AM96,$I$2:$I$9873)),0),0)),"")</f>
        <v/>
      </c>
      <c r="AO96" s="19">
        <f>IFERROR(INDEX($I$2:$I$9873,MATCH(1,INDEX(($P96=$F$2:$F$9873)*(0=COUNTIFS(AF96:AN96,$I$2:$I$9873)),0),0)),"")</f>
        <v/>
      </c>
      <c r="AP96" s="19">
        <f>IFERROR(INDEX($I$2:$I$9873,MATCH(1,INDEX(($P96=$F$2:$F$9873)*(0=COUNTIFS(AF96:AO96,$I$2:$I$9873)),0),0)),"")</f>
        <v/>
      </c>
      <c r="AQ96" s="19">
        <f>IFERROR(INDEX($I$2:$I$9873,MATCH(1,INDEX(($P96=$F$2:$F$9873)*(0=COUNTIFS(AF96:AP96,$I$2:$I$9873)),0),0)),"")</f>
        <v/>
      </c>
      <c r="AR96" s="19">
        <f>IFERROR(INDEX($I$2:$I$9873,MATCH(1,INDEX(($P96=$F$2:$F$9873)*(0=COUNTIFS(AF96:AQ96,$I$2:$I$9873)),0),0)),"")</f>
        <v/>
      </c>
      <c r="AS96" s="19">
        <f>IFERROR(VLOOKUP(AF96,[2]CUS030!$A$5:$E$10000,5,0),"")</f>
        <v/>
      </c>
      <c r="AT96" s="19">
        <f>IFERROR(VLOOKUP(AG96,[2]CUS030!$A$5:$E$10000,5,0),"")</f>
        <v/>
      </c>
      <c r="AU96" s="19">
        <f>IFERROR(VLOOKUP(AH96,[2]CUS030!$A$5:$E$10000,5,0),"")</f>
        <v/>
      </c>
      <c r="AV96" s="19">
        <f>IFERROR(VLOOKUP(AI96,[2]CUS030!$A$5:$E$10000,5,0),"")</f>
        <v/>
      </c>
      <c r="AW96" s="19">
        <f>IFERROR(VLOOKUP(AJ96,[2]CUS030!$A$5:$E$10000,5,0),"")</f>
        <v/>
      </c>
      <c r="AX96" s="19">
        <f>IFERROR(VLOOKUP(AK96,[2]CUS030!$A$5:$E$10000,5,0),"")</f>
        <v/>
      </c>
      <c r="AY96" s="19">
        <f>IFERROR(VLOOKUP(AL96,[2]CUS030!$A$5:$E$10000,5,0),"")</f>
        <v/>
      </c>
      <c r="AZ96" s="19">
        <f>IFERROR(VLOOKUP(AM96,[2]CUS030!$A$5:$E$10000,5,0),"")</f>
        <v/>
      </c>
      <c r="BA96" s="19">
        <f>IFERROR(VLOOKUP(AN96,[2]CUS030!$A$5:$E$10000,5,0),"")</f>
        <v/>
      </c>
      <c r="BB96" s="19">
        <f>IFERROR(VLOOKUP(AO96,[2]CUS030!$A$5:$E$10000,5,0),"")</f>
        <v/>
      </c>
      <c r="BC96" s="19">
        <f>IFERROR(VLOOKUP(AP96,[2]CUS030!$A$5:$E$10000,5,0),"")</f>
        <v/>
      </c>
      <c r="BD96" s="19">
        <f>IFERROR(VLOOKUP(AQ96,[2]CUS030!$A$5:$E$10000,5,0),"")</f>
        <v/>
      </c>
      <c r="BE96" s="19">
        <f>IFERROR(VLOOKUP(AR96,[2]CUS030!$A$5:$E$10000,5,0),"")</f>
        <v/>
      </c>
    </row>
    <row r="97">
      <c r="F97" s="108">
        <f>[1]!Table1[[#This Row],[Production]]</f>
        <v/>
      </c>
      <c r="G97">
        <f>MID(F97,LEN(F97)-6,4)</f>
        <v/>
      </c>
      <c r="H97">
        <f>AS97&amp;"|"&amp;AT97&amp;"|"&amp;AU97&amp;"|"&amp;AV97&amp;"|"&amp;AW97&amp;"|"&amp;AX97&amp;"|"&amp;AY97&amp;"|"&amp;AZ97&amp;"|"&amp;BA97&amp;"|"&amp;BB97&amp;"|"&amp;BC97&amp;"|"&amp;BD97&amp;"|"&amp;BE97</f>
        <v/>
      </c>
      <c r="I97" s="108">
        <f>[1]!Table1[[#This Row],[Stock]]</f>
        <v/>
      </c>
      <c r="J97">
        <f>MID(LEFT(I97,LEN(I97)-3),FIND("0|0.000",LEFT(I97,LEN(I97)-3),1)+7,6)</f>
        <v/>
      </c>
      <c r="K97" s="19" t="n"/>
      <c r="L97" s="19" t="n"/>
      <c r="M97" s="19" t="n"/>
      <c r="N97" s="19" t="n"/>
      <c r="O97" s="19" t="n"/>
      <c r="P97" s="20">
        <f>End_Cal!E97</f>
        <v/>
      </c>
      <c r="Q97" s="112">
        <f>IFERROR(INDEX($J$2:$J$9873,MATCH(1,INDEX(($P97=$F$2:$F$9873)*(0=COUNTIFS($Q$2:$Q$2,$J$2:$J$9873)),0),0)),"")</f>
        <v/>
      </c>
      <c r="R97" s="112">
        <f>IFERROR(INDEX($J$2:$J$9873,MATCH(1,INDEX(($P97=$F$2:$F$9873)*(0=COUNTIFS(Q97,$J$2:$J$9873)),0),0)),"")</f>
        <v/>
      </c>
      <c r="S97" s="112">
        <f>IFERROR(INDEX($J$2:$J$9873,MATCH(1,INDEX(($P97=$F$2:$F$9873)*(0=COUNTIFS(Q97:R97,$J$2:$J$9873)),0),0)),"")</f>
        <v/>
      </c>
      <c r="T97" s="112">
        <f>IFERROR(INDEX($J$2:$J$9873,MATCH(1,INDEX(($P97=$F$2:$F$9873)*(0=COUNTIFS(Q97:S97,$J$2:$J$9873)),0),0)),"")</f>
        <v/>
      </c>
      <c r="U97" s="112">
        <f>IFERROR(INDEX($J$2:$J$9873,MATCH(1,INDEX(($P97=$F$2:$F$9873)*(0=COUNTIFS(Q97:T97,$J$2:$J$9873)),0),0)),"")</f>
        <v/>
      </c>
      <c r="V97" s="112">
        <f>IFERROR(INDEX($J$2:$J$9873,MATCH(1,INDEX(($P97=$F$2:$F$9873)*(0=COUNTIFS(Q97:U97,$J$2:$J$9873)),0),0)),"")</f>
        <v/>
      </c>
      <c r="W97" s="112">
        <f>IFERROR(INDEX($J$2:$J$9873,MATCH(1,INDEX(($P97=$F$2:$F$9873)*(0=COUNTIFS(Q97:V97,$J$2:$J$861)),0),0)),"")</f>
        <v/>
      </c>
      <c r="X97" s="112">
        <f>IFERROR(INDEX($J$2:$J$9873,MATCH(1,INDEX(($P97=$F$2:$F$9873)*(0=COUNTIFS(Q97:W97,$J$2:$J$9873)),0),0)),"")</f>
        <v/>
      </c>
      <c r="Y97" s="112">
        <f>IFERROR(INDEX($J$2:$J$861,MATCH(1,INDEX(($P97=$F$2:$F$861)*(0=COUNTIFS(Q97:X97,$J$2:$J$861)),0),0)),"")</f>
        <v/>
      </c>
      <c r="Z97" s="112">
        <f>IFERROR(INDEX($J$2:$J$861,MATCH(1,INDEX(($P97=$F$2:$F$861)*(0=COUNTIFS(Q97:Y97,$J$2:$J$861)),0),0)),"")</f>
        <v/>
      </c>
      <c r="AA97" s="112">
        <f>IFERROR(INDEX($J$2:$J$861,MATCH(1,INDEX(($P97=$F$2:$F$861)*(0=COUNTIFS(Q97:Z97,$J$2:$J$861)),0),0)),"")</f>
        <v/>
      </c>
      <c r="AB97" s="112">
        <f>IFERROR(INDEX($J$2:$J$861,MATCH(1,INDEX(($P97=$F$2:$F$861)*(0=COUNTIFS(Q97:AA97,$J$2:$J$861)),0),0)),"")</f>
        <v/>
      </c>
      <c r="AC97" s="112">
        <f>IFERROR(INDEX($J$2:$J$861,MATCH(1,INDEX(($P97=$F$2:$F$861)*(0=COUNTIFS(Q97:AB97,$J$2:$J$861)),0),0)),"")</f>
        <v/>
      </c>
      <c r="AD97">
        <f>Q97&amp;"-"&amp;R97&amp;"-"&amp;S97&amp;"-"&amp;T97&amp;"-"&amp;U97&amp;"-"&amp;V97&amp;"-"&amp;W97&amp;"-"&amp;X97&amp;"-"&amp;Y97&amp;"-"&amp;Z97&amp;"-"&amp;AA97&amp;"-"&amp;AB97&amp;"-"&amp;AC97</f>
        <v/>
      </c>
      <c r="AF97" s="19">
        <f>IFERROR(INDEX($I$2:$I$861,MATCH(1,INDEX(($P97=$F$2:$F$861)*(0=COUNTIFS($AF$2:$AF$2,$I$2:$I$861)),0),0)),"")</f>
        <v/>
      </c>
      <c r="AG97" s="19">
        <f>IFERROR(INDEX($I$2:$I$9873,MATCH(1,INDEX(($P97=$F$2:$F$9873)*(0=COUNTIFS(AF97,$I$2:$I$9873)),0),0)),"")</f>
        <v/>
      </c>
      <c r="AH97" s="19">
        <f>IFERROR(INDEX($I$2:$I$9873,MATCH(1,INDEX(($P97=$F$2:$F$9873)*(0=COUNTIFS(AF97:AG97,$I$2:$I$9873)),0),0)),"")</f>
        <v/>
      </c>
      <c r="AI97" s="19">
        <f>IFERROR(INDEX($I$2:$I$9873,MATCH(1,INDEX(($P97=$F$2:$F$9873)*(0=COUNTIFS(AF97:AH97,$I$2:$I$9873)),0),0)),"")</f>
        <v/>
      </c>
      <c r="AJ97" s="19">
        <f>IFERROR(INDEX($I$2:$I$9873,MATCH(1,INDEX(($P97=$F$2:$F$9873)*(0=COUNTIFS(AF97:AI97,$I$2:$I$9873)),0),0)),"")</f>
        <v/>
      </c>
      <c r="AK97" s="19">
        <f>IFERROR(INDEX($I$2:$I$9873,MATCH(1,INDEX(($P97=$F$2:$F$9873)*(0=COUNTIFS(AF97:AJ97,$I$2:$I$9873)),0),0)),"")</f>
        <v/>
      </c>
      <c r="AL97" s="19">
        <f>IFERROR(INDEX($I$2:$I$9873,MATCH(1,INDEX(($P97=$F$2:$F$9873)*(0=COUNTIFS(AF97:AK97,$I$2:$I$9873)),0),0)),"")</f>
        <v/>
      </c>
      <c r="AM97" s="19">
        <f>IFERROR(INDEX($I$2:$I$9873,MATCH(1,INDEX(($P97=$F$2:$F$9873)*(0=COUNTIFS(AF97:AL97,$I$2:$I$9873)),0),0)),"")</f>
        <v/>
      </c>
      <c r="AN97" s="19">
        <f>IFERROR(INDEX($I$2:$I$9873,MATCH(1,INDEX(($P97=$F$2:$F$9873)*(0=COUNTIFS(AF97:AM97,$I$2:$I$9873)),0),0)),"")</f>
        <v/>
      </c>
      <c r="AO97" s="19">
        <f>IFERROR(INDEX($I$2:$I$9873,MATCH(1,INDEX(($P97=$F$2:$F$9873)*(0=COUNTIFS(AF97:AN97,$I$2:$I$9873)),0),0)),"")</f>
        <v/>
      </c>
      <c r="AP97" s="19">
        <f>IFERROR(INDEX($I$2:$I$9873,MATCH(1,INDEX(($P97=$F$2:$F$9873)*(0=COUNTIFS(AF97:AO97,$I$2:$I$9873)),0),0)),"")</f>
        <v/>
      </c>
      <c r="AQ97" s="19">
        <f>IFERROR(INDEX($I$2:$I$9873,MATCH(1,INDEX(($P97=$F$2:$F$9873)*(0=COUNTIFS(AF97:AP97,$I$2:$I$9873)),0),0)),"")</f>
        <v/>
      </c>
      <c r="AR97" s="19">
        <f>IFERROR(INDEX($I$2:$I$9873,MATCH(1,INDEX(($P97=$F$2:$F$9873)*(0=COUNTIFS(AF97:AQ97,$I$2:$I$9873)),0),0)),"")</f>
        <v/>
      </c>
      <c r="AS97" s="19">
        <f>IFERROR(VLOOKUP(AF97,[2]CUS030!$A$5:$E$10000,5,0),"")</f>
        <v/>
      </c>
      <c r="AT97" s="19">
        <f>IFERROR(VLOOKUP(AG97,[2]CUS030!$A$5:$E$10000,5,0),"")</f>
        <v/>
      </c>
      <c r="AU97" s="19">
        <f>IFERROR(VLOOKUP(AH97,[2]CUS030!$A$5:$E$10000,5,0),"")</f>
        <v/>
      </c>
      <c r="AV97" s="19">
        <f>IFERROR(VLOOKUP(AI97,[2]CUS030!$A$5:$E$10000,5,0),"")</f>
        <v/>
      </c>
      <c r="AW97" s="19">
        <f>IFERROR(VLOOKUP(AJ97,[2]CUS030!$A$5:$E$10000,5,0),"")</f>
        <v/>
      </c>
      <c r="AX97" s="19">
        <f>IFERROR(VLOOKUP(AK97,[2]CUS030!$A$5:$E$10000,5,0),"")</f>
        <v/>
      </c>
      <c r="AY97" s="19">
        <f>IFERROR(VLOOKUP(AL97,[2]CUS030!$A$5:$E$10000,5,0),"")</f>
        <v/>
      </c>
      <c r="AZ97" s="19">
        <f>IFERROR(VLOOKUP(AM97,[2]CUS030!$A$5:$E$10000,5,0),"")</f>
        <v/>
      </c>
      <c r="BA97" s="19">
        <f>IFERROR(VLOOKUP(AN97,[2]CUS030!$A$5:$E$10000,5,0),"")</f>
        <v/>
      </c>
      <c r="BB97" s="19">
        <f>IFERROR(VLOOKUP(AO97,[2]CUS030!$A$5:$E$10000,5,0),"")</f>
        <v/>
      </c>
      <c r="BC97" s="19">
        <f>IFERROR(VLOOKUP(AP97,[2]CUS030!$A$5:$E$10000,5,0),"")</f>
        <v/>
      </c>
      <c r="BD97" s="19">
        <f>IFERROR(VLOOKUP(AQ97,[2]CUS030!$A$5:$E$10000,5,0),"")</f>
        <v/>
      </c>
      <c r="BE97" s="19">
        <f>IFERROR(VLOOKUP(AR97,[2]CUS030!$A$5:$E$10000,5,0),"")</f>
        <v/>
      </c>
    </row>
    <row r="98">
      <c r="F98" s="108">
        <f>[1]!Table1[[#This Row],[Production]]</f>
        <v/>
      </c>
      <c r="G98">
        <f>MID(F98,LEN(F98)-6,4)</f>
        <v/>
      </c>
      <c r="H98">
        <f>AS98&amp;"|"&amp;AT98&amp;"|"&amp;AU98&amp;"|"&amp;AV98&amp;"|"&amp;AW98&amp;"|"&amp;AX98&amp;"|"&amp;AY98&amp;"|"&amp;AZ98&amp;"|"&amp;BA98&amp;"|"&amp;BB98&amp;"|"&amp;BC98&amp;"|"&amp;BD98&amp;"|"&amp;BE98</f>
        <v/>
      </c>
      <c r="I98" s="108">
        <f>[1]!Table1[[#This Row],[Stock]]</f>
        <v/>
      </c>
      <c r="J98">
        <f>MID(LEFT(I98,LEN(I98)-3),FIND("0|0.000",LEFT(I98,LEN(I98)-3),1)+7,6)</f>
        <v/>
      </c>
      <c r="K98" s="19" t="n"/>
      <c r="L98" s="19" t="n"/>
      <c r="M98" s="19" t="n"/>
      <c r="N98" s="19" t="n"/>
      <c r="O98" s="19" t="n"/>
      <c r="P98" s="20">
        <f>End_Cal!E98</f>
        <v/>
      </c>
      <c r="Q98" s="112">
        <f>IFERROR(INDEX($J$2:$J$9873,MATCH(1,INDEX(($P98=$F$2:$F$9873)*(0=COUNTIFS($Q$2:$Q$2,$J$2:$J$9873)),0),0)),"")</f>
        <v/>
      </c>
      <c r="R98" s="112">
        <f>IFERROR(INDEX($J$2:$J$9873,MATCH(1,INDEX(($P98=$F$2:$F$9873)*(0=COUNTIFS(Q98,$J$2:$J$9873)),0),0)),"")</f>
        <v/>
      </c>
      <c r="S98" s="112">
        <f>IFERROR(INDEX($J$2:$J$9873,MATCH(1,INDEX(($P98=$F$2:$F$9873)*(0=COUNTIFS(Q98:R98,$J$2:$J$9873)),0),0)),"")</f>
        <v/>
      </c>
      <c r="T98" s="112">
        <f>IFERROR(INDEX($J$2:$J$9873,MATCH(1,INDEX(($P98=$F$2:$F$9873)*(0=COUNTIFS(Q98:S98,$J$2:$J$9873)),0),0)),"")</f>
        <v/>
      </c>
      <c r="U98" s="112">
        <f>IFERROR(INDEX($J$2:$J$9873,MATCH(1,INDEX(($P98=$F$2:$F$9873)*(0=COUNTIFS(Q98:T98,$J$2:$J$9873)),0),0)),"")</f>
        <v/>
      </c>
      <c r="V98" s="112">
        <f>IFERROR(INDEX($J$2:$J$9873,MATCH(1,INDEX(($P98=$F$2:$F$9873)*(0=COUNTIFS(Q98:U98,$J$2:$J$9873)),0),0)),"")</f>
        <v/>
      </c>
      <c r="W98" s="112">
        <f>IFERROR(INDEX($J$2:$J$9873,MATCH(1,INDEX(($P98=$F$2:$F$9873)*(0=COUNTIFS(Q98:V98,$J$2:$J$861)),0),0)),"")</f>
        <v/>
      </c>
      <c r="X98" s="112">
        <f>IFERROR(INDEX($J$2:$J$9873,MATCH(1,INDEX(($P98=$F$2:$F$9873)*(0=COUNTIFS(Q98:W98,$J$2:$J$9873)),0),0)),"")</f>
        <v/>
      </c>
      <c r="Y98" s="112">
        <f>IFERROR(INDEX($J$2:$J$861,MATCH(1,INDEX(($P98=$F$2:$F$861)*(0=COUNTIFS(Q98:X98,$J$2:$J$861)),0),0)),"")</f>
        <v/>
      </c>
      <c r="Z98" s="112">
        <f>IFERROR(INDEX($J$2:$J$861,MATCH(1,INDEX(($P98=$F$2:$F$861)*(0=COUNTIFS(Q98:Y98,$J$2:$J$861)),0),0)),"")</f>
        <v/>
      </c>
      <c r="AA98" s="112">
        <f>IFERROR(INDEX($J$2:$J$861,MATCH(1,INDEX(($P98=$F$2:$F$861)*(0=COUNTIFS(Q98:Z98,$J$2:$J$861)),0),0)),"")</f>
        <v/>
      </c>
      <c r="AB98" s="112">
        <f>IFERROR(INDEX($J$2:$J$861,MATCH(1,INDEX(($P98=$F$2:$F$861)*(0=COUNTIFS(Q98:AA98,$J$2:$J$861)),0),0)),"")</f>
        <v/>
      </c>
      <c r="AC98" s="112">
        <f>IFERROR(INDEX($J$2:$J$861,MATCH(1,INDEX(($P98=$F$2:$F$861)*(0=COUNTIFS(Q98:AB98,$J$2:$J$861)),0),0)),"")</f>
        <v/>
      </c>
      <c r="AD98">
        <f>Q98&amp;"-"&amp;R98&amp;"-"&amp;S98&amp;"-"&amp;T98&amp;"-"&amp;U98&amp;"-"&amp;V98&amp;"-"&amp;W98&amp;"-"&amp;X98&amp;"-"&amp;Y98&amp;"-"&amp;Z98&amp;"-"&amp;AA98&amp;"-"&amp;AB98&amp;"-"&amp;AC98</f>
        <v/>
      </c>
      <c r="AF98" s="19">
        <f>IFERROR(INDEX($I$2:$I$861,MATCH(1,INDEX(($P98=$F$2:$F$861)*(0=COUNTIFS($AF$2:$AF$2,$I$2:$I$861)),0),0)),"")</f>
        <v/>
      </c>
      <c r="AG98" s="19">
        <f>IFERROR(INDEX($I$2:$I$9873,MATCH(1,INDEX(($P98=$F$2:$F$9873)*(0=COUNTIFS(AF98,$I$2:$I$9873)),0),0)),"")</f>
        <v/>
      </c>
      <c r="AH98" s="19">
        <f>IFERROR(INDEX($I$2:$I$9873,MATCH(1,INDEX(($P98=$F$2:$F$9873)*(0=COUNTIFS(AF98:AG98,$I$2:$I$9873)),0),0)),"")</f>
        <v/>
      </c>
      <c r="AI98" s="19">
        <f>IFERROR(INDEX($I$2:$I$9873,MATCH(1,INDEX(($P98=$F$2:$F$9873)*(0=COUNTIFS(AF98:AH98,$I$2:$I$9873)),0),0)),"")</f>
        <v/>
      </c>
      <c r="AJ98" s="19">
        <f>IFERROR(INDEX($I$2:$I$9873,MATCH(1,INDEX(($P98=$F$2:$F$9873)*(0=COUNTIFS(AF98:AI98,$I$2:$I$9873)),0),0)),"")</f>
        <v/>
      </c>
      <c r="AK98" s="19">
        <f>IFERROR(INDEX($I$2:$I$9873,MATCH(1,INDEX(($P98=$F$2:$F$9873)*(0=COUNTIFS(AF98:AJ98,$I$2:$I$9873)),0),0)),"")</f>
        <v/>
      </c>
      <c r="AL98" s="19">
        <f>IFERROR(INDEX($I$2:$I$9873,MATCH(1,INDEX(($P98=$F$2:$F$9873)*(0=COUNTIFS(AF98:AK98,$I$2:$I$9873)),0),0)),"")</f>
        <v/>
      </c>
      <c r="AM98" s="19">
        <f>IFERROR(INDEX($I$2:$I$9873,MATCH(1,INDEX(($P98=$F$2:$F$9873)*(0=COUNTIFS(AF98:AL98,$I$2:$I$9873)),0),0)),"")</f>
        <v/>
      </c>
      <c r="AN98" s="19">
        <f>IFERROR(INDEX($I$2:$I$9873,MATCH(1,INDEX(($P98=$F$2:$F$9873)*(0=COUNTIFS(AF98:AM98,$I$2:$I$9873)),0),0)),"")</f>
        <v/>
      </c>
      <c r="AO98" s="19">
        <f>IFERROR(INDEX($I$2:$I$9873,MATCH(1,INDEX(($P98=$F$2:$F$9873)*(0=COUNTIFS(AF98:AN98,$I$2:$I$9873)),0),0)),"")</f>
        <v/>
      </c>
      <c r="AP98" s="19">
        <f>IFERROR(INDEX($I$2:$I$9873,MATCH(1,INDEX(($P98=$F$2:$F$9873)*(0=COUNTIFS(AF98:AO98,$I$2:$I$9873)),0),0)),"")</f>
        <v/>
      </c>
      <c r="AQ98" s="19">
        <f>IFERROR(INDEX($I$2:$I$9873,MATCH(1,INDEX(($P98=$F$2:$F$9873)*(0=COUNTIFS(AF98:AP98,$I$2:$I$9873)),0),0)),"")</f>
        <v/>
      </c>
      <c r="AR98" s="19">
        <f>IFERROR(INDEX($I$2:$I$9873,MATCH(1,INDEX(($P98=$F$2:$F$9873)*(0=COUNTIFS(AF98:AQ98,$I$2:$I$9873)),0),0)),"")</f>
        <v/>
      </c>
      <c r="AS98" s="19">
        <f>IFERROR(VLOOKUP(AF98,[2]CUS030!$A$5:$E$10000,5,0),"")</f>
        <v/>
      </c>
      <c r="AT98" s="19">
        <f>IFERROR(VLOOKUP(AG98,[2]CUS030!$A$5:$E$10000,5,0),"")</f>
        <v/>
      </c>
      <c r="AU98" s="19">
        <f>IFERROR(VLOOKUP(AH98,[2]CUS030!$A$5:$E$10000,5,0),"")</f>
        <v/>
      </c>
      <c r="AV98" s="19">
        <f>IFERROR(VLOOKUP(AI98,[2]CUS030!$A$5:$E$10000,5,0),"")</f>
        <v/>
      </c>
      <c r="AW98" s="19">
        <f>IFERROR(VLOOKUP(AJ98,[2]CUS030!$A$5:$E$10000,5,0),"")</f>
        <v/>
      </c>
      <c r="AX98" s="19">
        <f>IFERROR(VLOOKUP(AK98,[2]CUS030!$A$5:$E$10000,5,0),"")</f>
        <v/>
      </c>
      <c r="AY98" s="19">
        <f>IFERROR(VLOOKUP(AL98,[2]CUS030!$A$5:$E$10000,5,0),"")</f>
        <v/>
      </c>
      <c r="AZ98" s="19">
        <f>IFERROR(VLOOKUP(AM98,[2]CUS030!$A$5:$E$10000,5,0),"")</f>
        <v/>
      </c>
      <c r="BA98" s="19">
        <f>IFERROR(VLOOKUP(AN98,[2]CUS030!$A$5:$E$10000,5,0),"")</f>
        <v/>
      </c>
      <c r="BB98" s="19">
        <f>IFERROR(VLOOKUP(AO98,[2]CUS030!$A$5:$E$10000,5,0),"")</f>
        <v/>
      </c>
      <c r="BC98" s="19">
        <f>IFERROR(VLOOKUP(AP98,[2]CUS030!$A$5:$E$10000,5,0),"")</f>
        <v/>
      </c>
      <c r="BD98" s="19">
        <f>IFERROR(VLOOKUP(AQ98,[2]CUS030!$A$5:$E$10000,5,0),"")</f>
        <v/>
      </c>
      <c r="BE98" s="19">
        <f>IFERROR(VLOOKUP(AR98,[2]CUS030!$A$5:$E$10000,5,0),"")</f>
        <v/>
      </c>
    </row>
    <row r="99">
      <c r="F99" s="108">
        <f>[1]!Table1[[#This Row],[Production]]</f>
        <v/>
      </c>
      <c r="G99">
        <f>MID(F99,LEN(F99)-6,4)</f>
        <v/>
      </c>
      <c r="H99">
        <f>AS99&amp;"|"&amp;AT99&amp;"|"&amp;AU99&amp;"|"&amp;AV99&amp;"|"&amp;AW99&amp;"|"&amp;AX99&amp;"|"&amp;AY99&amp;"|"&amp;AZ99&amp;"|"&amp;BA99&amp;"|"&amp;BB99&amp;"|"&amp;BC99&amp;"|"&amp;BD99&amp;"|"&amp;BE99</f>
        <v/>
      </c>
      <c r="I99" s="108">
        <f>[1]!Table1[[#This Row],[Stock]]</f>
        <v/>
      </c>
      <c r="J99">
        <f>MID(LEFT(I99,LEN(I99)-3),FIND("0|0.000",LEFT(I99,LEN(I99)-3),1)+7,6)</f>
        <v/>
      </c>
      <c r="K99" s="19" t="n"/>
      <c r="L99" s="19" t="n"/>
      <c r="M99" s="19" t="n"/>
      <c r="N99" s="19" t="n"/>
      <c r="O99" s="19" t="n"/>
      <c r="P99" s="20">
        <f>End_Cal!E99</f>
        <v/>
      </c>
      <c r="Q99" s="112">
        <f>IFERROR(INDEX($J$2:$J$9873,MATCH(1,INDEX(($P99=$F$2:$F$9873)*(0=COUNTIFS($Q$2:$Q$2,$J$2:$J$9873)),0),0)),"")</f>
        <v/>
      </c>
      <c r="R99" s="112">
        <f>IFERROR(INDEX($J$2:$J$9873,MATCH(1,INDEX(($P99=$F$2:$F$9873)*(0=COUNTIFS(Q99,$J$2:$J$9873)),0),0)),"")</f>
        <v/>
      </c>
      <c r="S99" s="112">
        <f>IFERROR(INDEX($J$2:$J$9873,MATCH(1,INDEX(($P99=$F$2:$F$9873)*(0=COUNTIFS(Q99:R99,$J$2:$J$9873)),0),0)),"")</f>
        <v/>
      </c>
      <c r="T99" s="112">
        <f>IFERROR(INDEX($J$2:$J$9873,MATCH(1,INDEX(($P99=$F$2:$F$9873)*(0=COUNTIFS(Q99:S99,$J$2:$J$9873)),0),0)),"")</f>
        <v/>
      </c>
      <c r="U99" s="112">
        <f>IFERROR(INDEX($J$2:$J$9873,MATCH(1,INDEX(($P99=$F$2:$F$9873)*(0=COUNTIFS(Q99:T99,$J$2:$J$9873)),0),0)),"")</f>
        <v/>
      </c>
      <c r="V99" s="112">
        <f>IFERROR(INDEX($J$2:$J$9873,MATCH(1,INDEX(($P99=$F$2:$F$9873)*(0=COUNTIFS(Q99:U99,$J$2:$J$9873)),0),0)),"")</f>
        <v/>
      </c>
      <c r="W99" s="112">
        <f>IFERROR(INDEX($J$2:$J$9873,MATCH(1,INDEX(($P99=$F$2:$F$9873)*(0=COUNTIFS(Q99:V99,$J$2:$J$861)),0),0)),"")</f>
        <v/>
      </c>
      <c r="X99" s="112">
        <f>IFERROR(INDEX($J$2:$J$9873,MATCH(1,INDEX(($P99=$F$2:$F$9873)*(0=COUNTIFS(Q99:W99,$J$2:$J$9873)),0),0)),"")</f>
        <v/>
      </c>
      <c r="Y99" s="112">
        <f>IFERROR(INDEX($J$2:$J$861,MATCH(1,INDEX(($P99=$F$2:$F$861)*(0=COUNTIFS(Q99:X99,$J$2:$J$861)),0),0)),"")</f>
        <v/>
      </c>
      <c r="Z99" s="112">
        <f>IFERROR(INDEX($J$2:$J$861,MATCH(1,INDEX(($P99=$F$2:$F$861)*(0=COUNTIFS(Q99:Y99,$J$2:$J$861)),0),0)),"")</f>
        <v/>
      </c>
      <c r="AA99" s="112">
        <f>IFERROR(INDEX($J$2:$J$861,MATCH(1,INDEX(($P99=$F$2:$F$861)*(0=COUNTIFS(Q99:Z99,$J$2:$J$861)),0),0)),"")</f>
        <v/>
      </c>
      <c r="AB99" s="112">
        <f>IFERROR(INDEX($J$2:$J$861,MATCH(1,INDEX(($P99=$F$2:$F$861)*(0=COUNTIFS(Q99:AA99,$J$2:$J$861)),0),0)),"")</f>
        <v/>
      </c>
      <c r="AC99" s="112">
        <f>IFERROR(INDEX($J$2:$J$861,MATCH(1,INDEX(($P99=$F$2:$F$861)*(0=COUNTIFS(Q99:AB99,$J$2:$J$861)),0),0)),"")</f>
        <v/>
      </c>
      <c r="AD99">
        <f>Q99&amp;"-"&amp;R99&amp;"-"&amp;S99&amp;"-"&amp;T99&amp;"-"&amp;U99&amp;"-"&amp;V99&amp;"-"&amp;W99&amp;"-"&amp;X99&amp;"-"&amp;Y99&amp;"-"&amp;Z99&amp;"-"&amp;AA99&amp;"-"&amp;AB99&amp;"-"&amp;AC99</f>
        <v/>
      </c>
      <c r="AF99" s="19">
        <f>IFERROR(INDEX($I$2:$I$861,MATCH(1,INDEX(($P99=$F$2:$F$861)*(0=COUNTIFS($AF$2:$AF$2,$I$2:$I$861)),0),0)),"")</f>
        <v/>
      </c>
      <c r="AG99" s="19">
        <f>IFERROR(INDEX($I$2:$I$9873,MATCH(1,INDEX(($P99=$F$2:$F$9873)*(0=COUNTIFS(AF99,$I$2:$I$9873)),0),0)),"")</f>
        <v/>
      </c>
      <c r="AH99" s="19">
        <f>IFERROR(INDEX($I$2:$I$9873,MATCH(1,INDEX(($P99=$F$2:$F$9873)*(0=COUNTIFS(AF99:AG99,$I$2:$I$9873)),0),0)),"")</f>
        <v/>
      </c>
      <c r="AI99" s="19">
        <f>IFERROR(INDEX($I$2:$I$9873,MATCH(1,INDEX(($P99=$F$2:$F$9873)*(0=COUNTIFS(AF99:AH99,$I$2:$I$9873)),0),0)),"")</f>
        <v/>
      </c>
      <c r="AJ99" s="19">
        <f>IFERROR(INDEX($I$2:$I$9873,MATCH(1,INDEX(($P99=$F$2:$F$9873)*(0=COUNTIFS(AF99:AI99,$I$2:$I$9873)),0),0)),"")</f>
        <v/>
      </c>
      <c r="AK99" s="19">
        <f>IFERROR(INDEX($I$2:$I$9873,MATCH(1,INDEX(($P99=$F$2:$F$9873)*(0=COUNTIFS(AF99:AJ99,$I$2:$I$9873)),0),0)),"")</f>
        <v/>
      </c>
      <c r="AL99" s="19">
        <f>IFERROR(INDEX($I$2:$I$9873,MATCH(1,INDEX(($P99=$F$2:$F$9873)*(0=COUNTIFS(AF99:AK99,$I$2:$I$9873)),0),0)),"")</f>
        <v/>
      </c>
      <c r="AM99" s="19">
        <f>IFERROR(INDEX($I$2:$I$9873,MATCH(1,INDEX(($P99=$F$2:$F$9873)*(0=COUNTIFS(AF99:AL99,$I$2:$I$9873)),0),0)),"")</f>
        <v/>
      </c>
      <c r="AN99" s="19">
        <f>IFERROR(INDEX($I$2:$I$9873,MATCH(1,INDEX(($P99=$F$2:$F$9873)*(0=COUNTIFS(AF99:AM99,$I$2:$I$9873)),0),0)),"")</f>
        <v/>
      </c>
      <c r="AO99" s="19">
        <f>IFERROR(INDEX($I$2:$I$9873,MATCH(1,INDEX(($P99=$F$2:$F$9873)*(0=COUNTIFS(AF99:AN99,$I$2:$I$9873)),0),0)),"")</f>
        <v/>
      </c>
      <c r="AP99" s="19">
        <f>IFERROR(INDEX($I$2:$I$9873,MATCH(1,INDEX(($P99=$F$2:$F$9873)*(0=COUNTIFS(AF99:AO99,$I$2:$I$9873)),0),0)),"")</f>
        <v/>
      </c>
      <c r="AQ99" s="19">
        <f>IFERROR(INDEX($I$2:$I$9873,MATCH(1,INDEX(($P99=$F$2:$F$9873)*(0=COUNTIFS(AF99:AP99,$I$2:$I$9873)),0),0)),"")</f>
        <v/>
      </c>
      <c r="AR99" s="19">
        <f>IFERROR(INDEX($I$2:$I$9873,MATCH(1,INDEX(($P99=$F$2:$F$9873)*(0=COUNTIFS(AF99:AQ99,$I$2:$I$9873)),0),0)),"")</f>
        <v/>
      </c>
      <c r="AS99" s="19">
        <f>IFERROR(VLOOKUP(AF99,[2]CUS030!$A$5:$E$10000,5,0),"")</f>
        <v/>
      </c>
      <c r="AT99" s="19">
        <f>IFERROR(VLOOKUP(AG99,[2]CUS030!$A$5:$E$10000,5,0),"")</f>
        <v/>
      </c>
      <c r="AU99" s="19">
        <f>IFERROR(VLOOKUP(AH99,[2]CUS030!$A$5:$E$10000,5,0),"")</f>
        <v/>
      </c>
      <c r="AV99" s="19">
        <f>IFERROR(VLOOKUP(AI99,[2]CUS030!$A$5:$E$10000,5,0),"")</f>
        <v/>
      </c>
      <c r="AW99" s="19">
        <f>IFERROR(VLOOKUP(AJ99,[2]CUS030!$A$5:$E$10000,5,0),"")</f>
        <v/>
      </c>
      <c r="AX99" s="19">
        <f>IFERROR(VLOOKUP(AK99,[2]CUS030!$A$5:$E$10000,5,0),"")</f>
        <v/>
      </c>
      <c r="AY99" s="19">
        <f>IFERROR(VLOOKUP(AL99,[2]CUS030!$A$5:$E$10000,5,0),"")</f>
        <v/>
      </c>
      <c r="AZ99" s="19">
        <f>IFERROR(VLOOKUP(AM99,[2]CUS030!$A$5:$E$10000,5,0),"")</f>
        <v/>
      </c>
      <c r="BA99" s="19">
        <f>IFERROR(VLOOKUP(AN99,[2]CUS030!$A$5:$E$10000,5,0),"")</f>
        <v/>
      </c>
      <c r="BB99" s="19">
        <f>IFERROR(VLOOKUP(AO99,[2]CUS030!$A$5:$E$10000,5,0),"")</f>
        <v/>
      </c>
      <c r="BC99" s="19">
        <f>IFERROR(VLOOKUP(AP99,[2]CUS030!$A$5:$E$10000,5,0),"")</f>
        <v/>
      </c>
      <c r="BD99" s="19">
        <f>IFERROR(VLOOKUP(AQ99,[2]CUS030!$A$5:$E$10000,5,0),"")</f>
        <v/>
      </c>
      <c r="BE99" s="19">
        <f>IFERROR(VLOOKUP(AR99,[2]CUS030!$A$5:$E$10000,5,0),"")</f>
        <v/>
      </c>
    </row>
    <row r="100">
      <c r="F100" s="108">
        <f>[1]!Table1[[#This Row],[Production]]</f>
        <v/>
      </c>
      <c r="G100">
        <f>MID(F100,LEN(F100)-6,4)</f>
        <v/>
      </c>
      <c r="H100">
        <f>AS100&amp;"|"&amp;AT100&amp;"|"&amp;AU100&amp;"|"&amp;AV100&amp;"|"&amp;AW100&amp;"|"&amp;AX100&amp;"|"&amp;AY100&amp;"|"&amp;AZ100&amp;"|"&amp;BA100&amp;"|"&amp;BB100&amp;"|"&amp;BC100&amp;"|"&amp;BD100&amp;"|"&amp;BE100</f>
        <v/>
      </c>
      <c r="I100" s="108">
        <f>[1]!Table1[[#This Row],[Stock]]</f>
        <v/>
      </c>
      <c r="J100">
        <f>MID(LEFT(I100,LEN(I100)-3),FIND("0|0.000",LEFT(I100,LEN(I100)-3),1)+7,6)</f>
        <v/>
      </c>
      <c r="K100" s="19" t="n"/>
      <c r="L100" s="19" t="n"/>
      <c r="M100" s="19" t="n"/>
      <c r="N100" s="19" t="n"/>
      <c r="O100" s="19" t="n"/>
      <c r="P100" s="20">
        <f>End_Cal!E100</f>
        <v/>
      </c>
      <c r="Q100" s="112">
        <f>IFERROR(INDEX($J$2:$J$9873,MATCH(1,INDEX(($P100=$F$2:$F$9873)*(0=COUNTIFS($Q$2:$Q$2,$J$2:$J$9873)),0),0)),"")</f>
        <v/>
      </c>
      <c r="R100" s="112">
        <f>IFERROR(INDEX($J$2:$J$9873,MATCH(1,INDEX(($P100=$F$2:$F$9873)*(0=COUNTIFS(Q100,$J$2:$J$9873)),0),0)),"")</f>
        <v/>
      </c>
      <c r="S100" s="112">
        <f>IFERROR(INDEX($J$2:$J$9873,MATCH(1,INDEX(($P100=$F$2:$F$9873)*(0=COUNTIFS(Q100:R100,$J$2:$J$9873)),0),0)),"")</f>
        <v/>
      </c>
      <c r="T100" s="112">
        <f>IFERROR(INDEX($J$2:$J$9873,MATCH(1,INDEX(($P100=$F$2:$F$9873)*(0=COUNTIFS(Q100:S100,$J$2:$J$9873)),0),0)),"")</f>
        <v/>
      </c>
      <c r="U100" s="112">
        <f>IFERROR(INDEX($J$2:$J$9873,MATCH(1,INDEX(($P100=$F$2:$F$9873)*(0=COUNTIFS(Q100:T100,$J$2:$J$9873)),0),0)),"")</f>
        <v/>
      </c>
      <c r="V100" s="112">
        <f>IFERROR(INDEX($J$2:$J$9873,MATCH(1,INDEX(($P100=$F$2:$F$9873)*(0=COUNTIFS(Q100:U100,$J$2:$J$9873)),0),0)),"")</f>
        <v/>
      </c>
      <c r="W100" s="112">
        <f>IFERROR(INDEX($J$2:$J$9873,MATCH(1,INDEX(($P100=$F$2:$F$9873)*(0=COUNTIFS(Q100:V100,$J$2:$J$861)),0),0)),"")</f>
        <v/>
      </c>
      <c r="X100" s="112">
        <f>IFERROR(INDEX($J$2:$J$9873,MATCH(1,INDEX(($P100=$F$2:$F$9873)*(0=COUNTIFS(Q100:W100,$J$2:$J$9873)),0),0)),"")</f>
        <v/>
      </c>
      <c r="Y100" s="112">
        <f>IFERROR(INDEX($J$2:$J$861,MATCH(1,INDEX(($P100=$F$2:$F$861)*(0=COUNTIFS(Q100:X100,$J$2:$J$861)),0),0)),"")</f>
        <v/>
      </c>
      <c r="Z100" s="112">
        <f>IFERROR(INDEX($J$2:$J$861,MATCH(1,INDEX(($P100=$F$2:$F$861)*(0=COUNTIFS(Q100:Y100,$J$2:$J$861)),0),0)),"")</f>
        <v/>
      </c>
      <c r="AA100" s="112">
        <f>IFERROR(INDEX($J$2:$J$861,MATCH(1,INDEX(($P100=$F$2:$F$861)*(0=COUNTIFS(Q100:Z100,$J$2:$J$861)),0),0)),"")</f>
        <v/>
      </c>
      <c r="AB100" s="112">
        <f>IFERROR(INDEX($J$2:$J$861,MATCH(1,INDEX(($P100=$F$2:$F$861)*(0=COUNTIFS(Q100:AA100,$J$2:$J$861)),0),0)),"")</f>
        <v/>
      </c>
      <c r="AC100" s="112">
        <f>IFERROR(INDEX($J$2:$J$861,MATCH(1,INDEX(($P100=$F$2:$F$861)*(0=COUNTIFS(Q100:AB100,$J$2:$J$861)),0),0)),"")</f>
        <v/>
      </c>
      <c r="AD100">
        <f>Q100&amp;"-"&amp;R100&amp;"-"&amp;S100&amp;"-"&amp;T100&amp;"-"&amp;U100&amp;"-"&amp;V100&amp;"-"&amp;W100&amp;"-"&amp;X100&amp;"-"&amp;Y100&amp;"-"&amp;Z100&amp;"-"&amp;AA100&amp;"-"&amp;AB100&amp;"-"&amp;AC100</f>
        <v/>
      </c>
      <c r="AF100" s="19">
        <f>IFERROR(INDEX($I$2:$I$861,MATCH(1,INDEX(($P100=$F$2:$F$861)*(0=COUNTIFS($AF$2:$AF$2,$I$2:$I$861)),0),0)),"")</f>
        <v/>
      </c>
      <c r="AG100" s="19">
        <f>IFERROR(INDEX($I$2:$I$9873,MATCH(1,INDEX(($P100=$F$2:$F$9873)*(0=COUNTIFS(AF100,$I$2:$I$9873)),0),0)),"")</f>
        <v/>
      </c>
      <c r="AH100" s="19">
        <f>IFERROR(INDEX($I$2:$I$9873,MATCH(1,INDEX(($P100=$F$2:$F$9873)*(0=COUNTIFS(AF100:AG100,$I$2:$I$9873)),0),0)),"")</f>
        <v/>
      </c>
      <c r="AI100" s="19">
        <f>IFERROR(INDEX($I$2:$I$9873,MATCH(1,INDEX(($P100=$F$2:$F$9873)*(0=COUNTIFS(AF100:AH100,$I$2:$I$9873)),0),0)),"")</f>
        <v/>
      </c>
      <c r="AJ100" s="19">
        <f>IFERROR(INDEX($I$2:$I$9873,MATCH(1,INDEX(($P100=$F$2:$F$9873)*(0=COUNTIFS(AF100:AI100,$I$2:$I$9873)),0),0)),"")</f>
        <v/>
      </c>
      <c r="AK100" s="19">
        <f>IFERROR(INDEX($I$2:$I$9873,MATCH(1,INDEX(($P100=$F$2:$F$9873)*(0=COUNTIFS(AF100:AJ100,$I$2:$I$9873)),0),0)),"")</f>
        <v/>
      </c>
      <c r="AL100" s="19">
        <f>IFERROR(INDEX($I$2:$I$9873,MATCH(1,INDEX(($P100=$F$2:$F$9873)*(0=COUNTIFS(AF100:AK100,$I$2:$I$9873)),0),0)),"")</f>
        <v/>
      </c>
      <c r="AM100" s="19">
        <f>IFERROR(INDEX($I$2:$I$9873,MATCH(1,INDEX(($P100=$F$2:$F$9873)*(0=COUNTIFS(AF100:AL100,$I$2:$I$9873)),0),0)),"")</f>
        <v/>
      </c>
      <c r="AN100" s="19">
        <f>IFERROR(INDEX($I$2:$I$9873,MATCH(1,INDEX(($P100=$F$2:$F$9873)*(0=COUNTIFS(AF100:AM100,$I$2:$I$9873)),0),0)),"")</f>
        <v/>
      </c>
      <c r="AO100" s="19">
        <f>IFERROR(INDEX($I$2:$I$9873,MATCH(1,INDEX(($P100=$F$2:$F$9873)*(0=COUNTIFS(AF100:AN100,$I$2:$I$9873)),0),0)),"")</f>
        <v/>
      </c>
      <c r="AP100" s="19">
        <f>IFERROR(INDEX($I$2:$I$9873,MATCH(1,INDEX(($P100=$F$2:$F$9873)*(0=COUNTIFS(AF100:AO100,$I$2:$I$9873)),0),0)),"")</f>
        <v/>
      </c>
      <c r="AQ100" s="19">
        <f>IFERROR(INDEX($I$2:$I$9873,MATCH(1,INDEX(($P100=$F$2:$F$9873)*(0=COUNTIFS(AF100:AP100,$I$2:$I$9873)),0),0)),"")</f>
        <v/>
      </c>
      <c r="AR100" s="19">
        <f>IFERROR(INDEX($I$2:$I$9873,MATCH(1,INDEX(($P100=$F$2:$F$9873)*(0=COUNTIFS(AF100:AQ100,$I$2:$I$9873)),0),0)),"")</f>
        <v/>
      </c>
      <c r="AS100" s="19">
        <f>IFERROR(VLOOKUP(AF100,[2]CUS030!$A$5:$E$10000,5,0),"")</f>
        <v/>
      </c>
      <c r="AT100" s="19">
        <f>IFERROR(VLOOKUP(AG100,[2]CUS030!$A$5:$E$10000,5,0),"")</f>
        <v/>
      </c>
      <c r="AU100" s="19">
        <f>IFERROR(VLOOKUP(AH100,[2]CUS030!$A$5:$E$10000,5,0),"")</f>
        <v/>
      </c>
      <c r="AV100" s="19">
        <f>IFERROR(VLOOKUP(AI100,[2]CUS030!$A$5:$E$10000,5,0),"")</f>
        <v/>
      </c>
      <c r="AW100" s="19">
        <f>IFERROR(VLOOKUP(AJ100,[2]CUS030!$A$5:$E$10000,5,0),"")</f>
        <v/>
      </c>
      <c r="AX100" s="19">
        <f>IFERROR(VLOOKUP(AK100,[2]CUS030!$A$5:$E$10000,5,0),"")</f>
        <v/>
      </c>
      <c r="AY100" s="19">
        <f>IFERROR(VLOOKUP(AL100,[2]CUS030!$A$5:$E$10000,5,0),"")</f>
        <v/>
      </c>
      <c r="AZ100" s="19">
        <f>IFERROR(VLOOKUP(AM100,[2]CUS030!$A$5:$E$10000,5,0),"")</f>
        <v/>
      </c>
      <c r="BA100" s="19">
        <f>IFERROR(VLOOKUP(AN100,[2]CUS030!$A$5:$E$10000,5,0),"")</f>
        <v/>
      </c>
      <c r="BB100" s="19">
        <f>IFERROR(VLOOKUP(AO100,[2]CUS030!$A$5:$E$10000,5,0),"")</f>
        <v/>
      </c>
      <c r="BC100" s="19">
        <f>IFERROR(VLOOKUP(AP100,[2]CUS030!$A$5:$E$10000,5,0),"")</f>
        <v/>
      </c>
      <c r="BD100" s="19">
        <f>IFERROR(VLOOKUP(AQ100,[2]CUS030!$A$5:$E$10000,5,0),"")</f>
        <v/>
      </c>
      <c r="BE100" s="19">
        <f>IFERROR(VLOOKUP(AR100,[2]CUS030!$A$5:$E$10000,5,0),"")</f>
        <v/>
      </c>
    </row>
    <row r="101">
      <c r="F101" s="108">
        <f>[1]!Table1[[#This Row],[Production]]</f>
        <v/>
      </c>
      <c r="G101">
        <f>MID(F101,LEN(F101)-6,4)</f>
        <v/>
      </c>
      <c r="H101">
        <f>AS101&amp;"|"&amp;AT101&amp;"|"&amp;AU101&amp;"|"&amp;AV101&amp;"|"&amp;AW101&amp;"|"&amp;AX101&amp;"|"&amp;AY101&amp;"|"&amp;AZ101&amp;"|"&amp;BA101&amp;"|"&amp;BB101&amp;"|"&amp;BC101&amp;"|"&amp;BD101&amp;"|"&amp;BE101</f>
        <v/>
      </c>
      <c r="I101" s="108">
        <f>[1]!Table1[[#This Row],[Stock]]</f>
        <v/>
      </c>
      <c r="J101">
        <f>MID(LEFT(I101,LEN(I101)-3),FIND("0|0.000",LEFT(I101,LEN(I101)-3),1)+7,6)</f>
        <v/>
      </c>
      <c r="K101" s="19" t="n"/>
      <c r="L101" s="19" t="n"/>
      <c r="M101" s="19" t="n"/>
      <c r="N101" s="19" t="n"/>
      <c r="O101" s="19" t="n"/>
      <c r="P101" s="20">
        <f>End_Cal!E101</f>
        <v/>
      </c>
      <c r="Q101" s="112">
        <f>IFERROR(INDEX($J$2:$J$9873,MATCH(1,INDEX(($P101=$F$2:$F$9873)*(0=COUNTIFS($Q$2:$Q$2,$J$2:$J$9873)),0),0)),"")</f>
        <v/>
      </c>
      <c r="R101" s="112">
        <f>IFERROR(INDEX($J$2:$J$9873,MATCH(1,INDEX(($P101=$F$2:$F$9873)*(0=COUNTIFS(Q101,$J$2:$J$9873)),0),0)),"")</f>
        <v/>
      </c>
      <c r="S101" s="112">
        <f>IFERROR(INDEX($J$2:$J$9873,MATCH(1,INDEX(($P101=$F$2:$F$9873)*(0=COUNTIFS(Q101:R101,$J$2:$J$9873)),0),0)),"")</f>
        <v/>
      </c>
      <c r="T101" s="112">
        <f>IFERROR(INDEX($J$2:$J$9873,MATCH(1,INDEX(($P101=$F$2:$F$9873)*(0=COUNTIFS(Q101:S101,$J$2:$J$9873)),0),0)),"")</f>
        <v/>
      </c>
      <c r="U101" s="112">
        <f>IFERROR(INDEX($J$2:$J$9873,MATCH(1,INDEX(($P101=$F$2:$F$9873)*(0=COUNTIFS(Q101:T101,$J$2:$J$9873)),0),0)),"")</f>
        <v/>
      </c>
      <c r="V101" s="112">
        <f>IFERROR(INDEX($J$2:$J$9873,MATCH(1,INDEX(($P101=$F$2:$F$9873)*(0=COUNTIFS(Q101:U101,$J$2:$J$9873)),0),0)),"")</f>
        <v/>
      </c>
      <c r="W101" s="112">
        <f>IFERROR(INDEX($J$2:$J$9873,MATCH(1,INDEX(($P101=$F$2:$F$9873)*(0=COUNTIFS(Q101:V101,$J$2:$J$861)),0),0)),"")</f>
        <v/>
      </c>
      <c r="X101" s="112">
        <f>IFERROR(INDEX($J$2:$J$9873,MATCH(1,INDEX(($P101=$F$2:$F$9873)*(0=COUNTIFS(Q101:W101,$J$2:$J$9873)),0),0)),"")</f>
        <v/>
      </c>
      <c r="Y101" s="112">
        <f>IFERROR(INDEX($J$2:$J$861,MATCH(1,INDEX(($P101=$F$2:$F$861)*(0=COUNTIFS(Q101:X101,$J$2:$J$861)),0),0)),"")</f>
        <v/>
      </c>
      <c r="Z101" s="112">
        <f>IFERROR(INDEX($J$2:$J$861,MATCH(1,INDEX(($P101=$F$2:$F$861)*(0=COUNTIFS(Q101:Y101,$J$2:$J$861)),0),0)),"")</f>
        <v/>
      </c>
      <c r="AA101" s="112">
        <f>IFERROR(INDEX($J$2:$J$861,MATCH(1,INDEX(($P101=$F$2:$F$861)*(0=COUNTIFS(Q101:Z101,$J$2:$J$861)),0),0)),"")</f>
        <v/>
      </c>
      <c r="AB101" s="112">
        <f>IFERROR(INDEX($J$2:$J$861,MATCH(1,INDEX(($P101=$F$2:$F$861)*(0=COUNTIFS(Q101:AA101,$J$2:$J$861)),0),0)),"")</f>
        <v/>
      </c>
      <c r="AC101" s="112">
        <f>IFERROR(INDEX($J$2:$J$861,MATCH(1,INDEX(($P101=$F$2:$F$861)*(0=COUNTIFS(Q101:AB101,$J$2:$J$861)),0),0)),"")</f>
        <v/>
      </c>
      <c r="AD101">
        <f>Q101&amp;"-"&amp;R101&amp;"-"&amp;S101&amp;"-"&amp;T101&amp;"-"&amp;U101&amp;"-"&amp;V101&amp;"-"&amp;W101&amp;"-"&amp;X101&amp;"-"&amp;Y101&amp;"-"&amp;Z101&amp;"-"&amp;AA101&amp;"-"&amp;AB101&amp;"-"&amp;AC101</f>
        <v/>
      </c>
      <c r="AF101" s="19">
        <f>IFERROR(INDEX($I$2:$I$861,MATCH(1,INDEX(($P101=$F$2:$F$861)*(0=COUNTIFS($AF$2:$AF$2,$I$2:$I$861)),0),0)),"")</f>
        <v/>
      </c>
      <c r="AG101" s="19">
        <f>IFERROR(INDEX($I$2:$I$9873,MATCH(1,INDEX(($P101=$F$2:$F$9873)*(0=COUNTIFS(AF101,$I$2:$I$9873)),0),0)),"")</f>
        <v/>
      </c>
      <c r="AH101" s="19">
        <f>IFERROR(INDEX($I$2:$I$9873,MATCH(1,INDEX(($P101=$F$2:$F$9873)*(0=COUNTIFS(AF101:AG101,$I$2:$I$9873)),0),0)),"")</f>
        <v/>
      </c>
      <c r="AI101" s="19">
        <f>IFERROR(INDEX($I$2:$I$9873,MATCH(1,INDEX(($P101=$F$2:$F$9873)*(0=COUNTIFS(AF101:AH101,$I$2:$I$9873)),0),0)),"")</f>
        <v/>
      </c>
      <c r="AJ101" s="19">
        <f>IFERROR(INDEX($I$2:$I$9873,MATCH(1,INDEX(($P101=$F$2:$F$9873)*(0=COUNTIFS(AF101:AI101,$I$2:$I$9873)),0),0)),"")</f>
        <v/>
      </c>
      <c r="AK101" s="19">
        <f>IFERROR(INDEX($I$2:$I$9873,MATCH(1,INDEX(($P101=$F$2:$F$9873)*(0=COUNTIFS(AF101:AJ101,$I$2:$I$9873)),0),0)),"")</f>
        <v/>
      </c>
      <c r="AL101" s="19">
        <f>IFERROR(INDEX($I$2:$I$9873,MATCH(1,INDEX(($P101=$F$2:$F$9873)*(0=COUNTIFS(AF101:AK101,$I$2:$I$9873)),0),0)),"")</f>
        <v/>
      </c>
      <c r="AM101" s="19">
        <f>IFERROR(INDEX($I$2:$I$9873,MATCH(1,INDEX(($P101=$F$2:$F$9873)*(0=COUNTIFS(AF101:AL101,$I$2:$I$9873)),0),0)),"")</f>
        <v/>
      </c>
      <c r="AN101" s="19">
        <f>IFERROR(INDEX($I$2:$I$9873,MATCH(1,INDEX(($P101=$F$2:$F$9873)*(0=COUNTIFS(AF101:AM101,$I$2:$I$9873)),0),0)),"")</f>
        <v/>
      </c>
      <c r="AO101" s="19">
        <f>IFERROR(INDEX($I$2:$I$9873,MATCH(1,INDEX(($P101=$F$2:$F$9873)*(0=COUNTIFS(AF101:AN101,$I$2:$I$9873)),0),0)),"")</f>
        <v/>
      </c>
      <c r="AP101" s="19">
        <f>IFERROR(INDEX($I$2:$I$9873,MATCH(1,INDEX(($P101=$F$2:$F$9873)*(0=COUNTIFS(AF101:AO101,$I$2:$I$9873)),0),0)),"")</f>
        <v/>
      </c>
      <c r="AQ101" s="19">
        <f>IFERROR(INDEX($I$2:$I$9873,MATCH(1,INDEX(($P101=$F$2:$F$9873)*(0=COUNTIFS(AF101:AP101,$I$2:$I$9873)),0),0)),"")</f>
        <v/>
      </c>
      <c r="AR101" s="19">
        <f>IFERROR(INDEX($I$2:$I$9873,MATCH(1,INDEX(($P101=$F$2:$F$9873)*(0=COUNTIFS(AF101:AQ101,$I$2:$I$9873)),0),0)),"")</f>
        <v/>
      </c>
      <c r="AS101" s="19">
        <f>IFERROR(VLOOKUP(AF101,[2]CUS030!$A$5:$E$10000,5,0),"")</f>
        <v/>
      </c>
      <c r="AT101" s="19">
        <f>IFERROR(VLOOKUP(AG101,[2]CUS030!$A$5:$E$10000,5,0),"")</f>
        <v/>
      </c>
      <c r="AU101" s="19">
        <f>IFERROR(VLOOKUP(AH101,[2]CUS030!$A$5:$E$10000,5,0),"")</f>
        <v/>
      </c>
      <c r="AV101" s="19">
        <f>IFERROR(VLOOKUP(AI101,[2]CUS030!$A$5:$E$10000,5,0),"")</f>
        <v/>
      </c>
      <c r="AW101" s="19">
        <f>IFERROR(VLOOKUP(AJ101,[2]CUS030!$A$5:$E$10000,5,0),"")</f>
        <v/>
      </c>
      <c r="AX101" s="19">
        <f>IFERROR(VLOOKUP(AK101,[2]CUS030!$A$5:$E$10000,5,0),"")</f>
        <v/>
      </c>
      <c r="AY101" s="19">
        <f>IFERROR(VLOOKUP(AL101,[2]CUS030!$A$5:$E$10000,5,0),"")</f>
        <v/>
      </c>
      <c r="AZ101" s="19">
        <f>IFERROR(VLOOKUP(AM101,[2]CUS030!$A$5:$E$10000,5,0),"")</f>
        <v/>
      </c>
      <c r="BA101" s="19">
        <f>IFERROR(VLOOKUP(AN101,[2]CUS030!$A$5:$E$10000,5,0),"")</f>
        <v/>
      </c>
      <c r="BB101" s="19">
        <f>IFERROR(VLOOKUP(AO101,[2]CUS030!$A$5:$E$10000,5,0),"")</f>
        <v/>
      </c>
      <c r="BC101" s="19">
        <f>IFERROR(VLOOKUP(AP101,[2]CUS030!$A$5:$E$10000,5,0),"")</f>
        <v/>
      </c>
      <c r="BD101" s="19">
        <f>IFERROR(VLOOKUP(AQ101,[2]CUS030!$A$5:$E$10000,5,0),"")</f>
        <v/>
      </c>
      <c r="BE101" s="19">
        <f>IFERROR(VLOOKUP(AR101,[2]CUS030!$A$5:$E$10000,5,0),"")</f>
        <v/>
      </c>
    </row>
    <row r="102">
      <c r="F102" s="108">
        <f>[1]!Table1[[#This Row],[Production]]</f>
        <v/>
      </c>
      <c r="G102">
        <f>MID(F102,LEN(F102)-6,4)</f>
        <v/>
      </c>
      <c r="H102">
        <f>AS102&amp;"|"&amp;AT102&amp;"|"&amp;AU102&amp;"|"&amp;AV102&amp;"|"&amp;AW102&amp;"|"&amp;AX102&amp;"|"&amp;AY102&amp;"|"&amp;AZ102&amp;"|"&amp;BA102&amp;"|"&amp;BB102&amp;"|"&amp;BC102&amp;"|"&amp;BD102&amp;"|"&amp;BE102</f>
        <v/>
      </c>
      <c r="I102" s="108">
        <f>[1]!Table1[[#This Row],[Stock]]</f>
        <v/>
      </c>
      <c r="J102">
        <f>MID(LEFT(I102,LEN(I102)-3),FIND("0|0.000",LEFT(I102,LEN(I102)-3),1)+7,6)</f>
        <v/>
      </c>
      <c r="K102" s="19" t="n"/>
      <c r="L102" s="19" t="n"/>
      <c r="M102" s="19" t="n"/>
      <c r="N102" s="19" t="n"/>
      <c r="O102" s="19" t="n"/>
      <c r="P102" s="20">
        <f>End_Cal!E102</f>
        <v/>
      </c>
      <c r="Q102" s="112">
        <f>IFERROR(INDEX($J$2:$J$9873,MATCH(1,INDEX(($P102=$F$2:$F$9873)*(0=COUNTIFS($Q$2:$Q$2,$J$2:$J$9873)),0),0)),"")</f>
        <v/>
      </c>
      <c r="R102" s="112">
        <f>IFERROR(INDEX($J$2:$J$9873,MATCH(1,INDEX(($P102=$F$2:$F$9873)*(0=COUNTIFS(Q102,$J$2:$J$9873)),0),0)),"")</f>
        <v/>
      </c>
      <c r="S102" s="112">
        <f>IFERROR(INDEX($J$2:$J$9873,MATCH(1,INDEX(($P102=$F$2:$F$9873)*(0=COUNTIFS(Q102:R102,$J$2:$J$9873)),0),0)),"")</f>
        <v/>
      </c>
      <c r="T102" s="112">
        <f>IFERROR(INDEX($J$2:$J$9873,MATCH(1,INDEX(($P102=$F$2:$F$9873)*(0=COUNTIFS(Q102:S102,$J$2:$J$9873)),0),0)),"")</f>
        <v/>
      </c>
      <c r="U102" s="112">
        <f>IFERROR(INDEX($J$2:$J$9873,MATCH(1,INDEX(($P102=$F$2:$F$9873)*(0=COUNTIFS(Q102:T102,$J$2:$J$9873)),0),0)),"")</f>
        <v/>
      </c>
      <c r="V102" s="112">
        <f>IFERROR(INDEX($J$2:$J$9873,MATCH(1,INDEX(($P102=$F$2:$F$9873)*(0=COUNTIFS(Q102:U102,$J$2:$J$9873)),0),0)),"")</f>
        <v/>
      </c>
      <c r="W102" s="112">
        <f>IFERROR(INDEX($J$2:$J$9873,MATCH(1,INDEX(($P102=$F$2:$F$9873)*(0=COUNTIFS(Q102:V102,$J$2:$J$861)),0),0)),"")</f>
        <v/>
      </c>
      <c r="X102" s="112">
        <f>IFERROR(INDEX($J$2:$J$9873,MATCH(1,INDEX(($P102=$F$2:$F$9873)*(0=COUNTIFS(Q102:W102,$J$2:$J$9873)),0),0)),"")</f>
        <v/>
      </c>
      <c r="Y102" s="112">
        <f>IFERROR(INDEX($J$2:$J$861,MATCH(1,INDEX(($P102=$F$2:$F$861)*(0=COUNTIFS(Q102:X102,$J$2:$J$861)),0),0)),"")</f>
        <v/>
      </c>
      <c r="Z102" s="112">
        <f>IFERROR(INDEX($J$2:$J$861,MATCH(1,INDEX(($P102=$F$2:$F$861)*(0=COUNTIFS(Q102:Y102,$J$2:$J$861)),0),0)),"")</f>
        <v/>
      </c>
      <c r="AA102" s="112">
        <f>IFERROR(INDEX($J$2:$J$861,MATCH(1,INDEX(($P102=$F$2:$F$861)*(0=COUNTIFS(Q102:Z102,$J$2:$J$861)),0),0)),"")</f>
        <v/>
      </c>
      <c r="AB102" s="112">
        <f>IFERROR(INDEX($J$2:$J$861,MATCH(1,INDEX(($P102=$F$2:$F$861)*(0=COUNTIFS(Q102:AA102,$J$2:$J$861)),0),0)),"")</f>
        <v/>
      </c>
      <c r="AC102" s="112">
        <f>IFERROR(INDEX($J$2:$J$861,MATCH(1,INDEX(($P102=$F$2:$F$861)*(0=COUNTIFS(Q102:AB102,$J$2:$J$861)),0),0)),"")</f>
        <v/>
      </c>
      <c r="AD102">
        <f>Q102&amp;"-"&amp;R102&amp;"-"&amp;S102&amp;"-"&amp;T102&amp;"-"&amp;U102&amp;"-"&amp;V102&amp;"-"&amp;W102&amp;"-"&amp;X102&amp;"-"&amp;Y102&amp;"-"&amp;Z102&amp;"-"&amp;AA102&amp;"-"&amp;AB102&amp;"-"&amp;AC102</f>
        <v/>
      </c>
      <c r="AF102" s="19">
        <f>IFERROR(INDEX($I$2:$I$861,MATCH(1,INDEX(($P102=$F$2:$F$861)*(0=COUNTIFS($AF$2:$AF$2,$I$2:$I$861)),0),0)),"")</f>
        <v/>
      </c>
      <c r="AG102" s="19">
        <f>IFERROR(INDEX($I$2:$I$9873,MATCH(1,INDEX(($P102=$F$2:$F$9873)*(0=COUNTIFS(AF102,$I$2:$I$9873)),0),0)),"")</f>
        <v/>
      </c>
      <c r="AH102" s="19">
        <f>IFERROR(INDEX($I$2:$I$9873,MATCH(1,INDEX(($P102=$F$2:$F$9873)*(0=COUNTIFS(AF102:AG102,$I$2:$I$9873)),0),0)),"")</f>
        <v/>
      </c>
      <c r="AI102" s="19">
        <f>IFERROR(INDEX($I$2:$I$9873,MATCH(1,INDEX(($P102=$F$2:$F$9873)*(0=COUNTIFS(AF102:AH102,$I$2:$I$9873)),0),0)),"")</f>
        <v/>
      </c>
      <c r="AJ102" s="19">
        <f>IFERROR(INDEX($I$2:$I$9873,MATCH(1,INDEX(($P102=$F$2:$F$9873)*(0=COUNTIFS(AF102:AI102,$I$2:$I$9873)),0),0)),"")</f>
        <v/>
      </c>
      <c r="AK102" s="19">
        <f>IFERROR(INDEX($I$2:$I$9873,MATCH(1,INDEX(($P102=$F$2:$F$9873)*(0=COUNTIFS(AF102:AJ102,$I$2:$I$9873)),0),0)),"")</f>
        <v/>
      </c>
      <c r="AL102" s="19">
        <f>IFERROR(INDEX($I$2:$I$9873,MATCH(1,INDEX(($P102=$F$2:$F$9873)*(0=COUNTIFS(AF102:AK102,$I$2:$I$9873)),0),0)),"")</f>
        <v/>
      </c>
      <c r="AM102" s="19">
        <f>IFERROR(INDEX($I$2:$I$9873,MATCH(1,INDEX(($P102=$F$2:$F$9873)*(0=COUNTIFS(AF102:AL102,$I$2:$I$9873)),0),0)),"")</f>
        <v/>
      </c>
      <c r="AN102" s="19">
        <f>IFERROR(INDEX($I$2:$I$9873,MATCH(1,INDEX(($P102=$F$2:$F$9873)*(0=COUNTIFS(AF102:AM102,$I$2:$I$9873)),0),0)),"")</f>
        <v/>
      </c>
      <c r="AO102" s="19">
        <f>IFERROR(INDEX($I$2:$I$9873,MATCH(1,INDEX(($P102=$F$2:$F$9873)*(0=COUNTIFS(AF102:AN102,$I$2:$I$9873)),0),0)),"")</f>
        <v/>
      </c>
      <c r="AP102" s="19">
        <f>IFERROR(INDEX($I$2:$I$9873,MATCH(1,INDEX(($P102=$F$2:$F$9873)*(0=COUNTIFS(AF102:AO102,$I$2:$I$9873)),0),0)),"")</f>
        <v/>
      </c>
      <c r="AQ102" s="19">
        <f>IFERROR(INDEX($I$2:$I$9873,MATCH(1,INDEX(($P102=$F$2:$F$9873)*(0=COUNTIFS(AF102:AP102,$I$2:$I$9873)),0),0)),"")</f>
        <v/>
      </c>
      <c r="AR102" s="19">
        <f>IFERROR(INDEX($I$2:$I$9873,MATCH(1,INDEX(($P102=$F$2:$F$9873)*(0=COUNTIFS(AF102:AQ102,$I$2:$I$9873)),0),0)),"")</f>
        <v/>
      </c>
      <c r="AS102" s="19">
        <f>IFERROR(VLOOKUP(AF102,[2]CUS030!$A$5:$E$10000,5,0),"")</f>
        <v/>
      </c>
      <c r="AT102" s="19">
        <f>IFERROR(VLOOKUP(AG102,[2]CUS030!$A$5:$E$10000,5,0),"")</f>
        <v/>
      </c>
      <c r="AU102" s="19">
        <f>IFERROR(VLOOKUP(AH102,[2]CUS030!$A$5:$E$10000,5,0),"")</f>
        <v/>
      </c>
      <c r="AV102" s="19">
        <f>IFERROR(VLOOKUP(AI102,[2]CUS030!$A$5:$E$10000,5,0),"")</f>
        <v/>
      </c>
      <c r="AW102" s="19">
        <f>IFERROR(VLOOKUP(AJ102,[2]CUS030!$A$5:$E$10000,5,0),"")</f>
        <v/>
      </c>
      <c r="AX102" s="19">
        <f>IFERROR(VLOOKUP(AK102,[2]CUS030!$A$5:$E$10000,5,0),"")</f>
        <v/>
      </c>
      <c r="AY102" s="19">
        <f>IFERROR(VLOOKUP(AL102,[2]CUS030!$A$5:$E$10000,5,0),"")</f>
        <v/>
      </c>
      <c r="AZ102" s="19">
        <f>IFERROR(VLOOKUP(AM102,[2]CUS030!$A$5:$E$10000,5,0),"")</f>
        <v/>
      </c>
      <c r="BA102" s="19">
        <f>IFERROR(VLOOKUP(AN102,[2]CUS030!$A$5:$E$10000,5,0),"")</f>
        <v/>
      </c>
      <c r="BB102" s="19">
        <f>IFERROR(VLOOKUP(AO102,[2]CUS030!$A$5:$E$10000,5,0),"")</f>
        <v/>
      </c>
      <c r="BC102" s="19">
        <f>IFERROR(VLOOKUP(AP102,[2]CUS030!$A$5:$E$10000,5,0),"")</f>
        <v/>
      </c>
      <c r="BD102" s="19">
        <f>IFERROR(VLOOKUP(AQ102,[2]CUS030!$A$5:$E$10000,5,0),"")</f>
        <v/>
      </c>
      <c r="BE102" s="19">
        <f>IFERROR(VLOOKUP(AR102,[2]CUS030!$A$5:$E$10000,5,0),"")</f>
        <v/>
      </c>
    </row>
    <row r="103">
      <c r="F103" s="108">
        <f>[1]!Table1[[#This Row],[Production]]</f>
        <v/>
      </c>
      <c r="G103">
        <f>MID(F103,LEN(F103)-6,4)</f>
        <v/>
      </c>
      <c r="H103">
        <f>AS103&amp;"|"&amp;AT103&amp;"|"&amp;AU103&amp;"|"&amp;AV103&amp;"|"&amp;AW103&amp;"|"&amp;AX103&amp;"|"&amp;AY103&amp;"|"&amp;AZ103&amp;"|"&amp;BA103&amp;"|"&amp;BB103&amp;"|"&amp;BC103&amp;"|"&amp;BD103&amp;"|"&amp;BE103</f>
        <v/>
      </c>
      <c r="I103" s="108">
        <f>[1]!Table1[[#This Row],[Stock]]</f>
        <v/>
      </c>
      <c r="J103">
        <f>MID(LEFT(I103,LEN(I103)-3),FIND("0|0.000",LEFT(I103,LEN(I103)-3),1)+7,6)</f>
        <v/>
      </c>
      <c r="K103" s="19" t="n"/>
      <c r="L103" s="19" t="n"/>
      <c r="M103" s="19" t="n"/>
      <c r="N103" s="19" t="n"/>
      <c r="O103" s="19" t="n"/>
      <c r="P103" s="20">
        <f>End_Cal!E103</f>
        <v/>
      </c>
      <c r="Q103" s="112">
        <f>IFERROR(INDEX($J$2:$J$9873,MATCH(1,INDEX(($P103=$F$2:$F$9873)*(0=COUNTIFS($Q$2:$Q$2,$J$2:$J$9873)),0),0)),"")</f>
        <v/>
      </c>
      <c r="R103" s="112">
        <f>IFERROR(INDEX($J$2:$J$9873,MATCH(1,INDEX(($P103=$F$2:$F$9873)*(0=COUNTIFS(Q103,$J$2:$J$9873)),0),0)),"")</f>
        <v/>
      </c>
      <c r="S103" s="112">
        <f>IFERROR(INDEX($J$2:$J$9873,MATCH(1,INDEX(($P103=$F$2:$F$9873)*(0=COUNTIFS(Q103:R103,$J$2:$J$9873)),0),0)),"")</f>
        <v/>
      </c>
      <c r="T103" s="112">
        <f>IFERROR(INDEX($J$2:$J$9873,MATCH(1,INDEX(($P103=$F$2:$F$9873)*(0=COUNTIFS(Q103:S103,$J$2:$J$9873)),0),0)),"")</f>
        <v/>
      </c>
      <c r="U103" s="112">
        <f>IFERROR(INDEX($J$2:$J$9873,MATCH(1,INDEX(($P103=$F$2:$F$9873)*(0=COUNTIFS(Q103:T103,$J$2:$J$9873)),0),0)),"")</f>
        <v/>
      </c>
      <c r="V103" s="112">
        <f>IFERROR(INDEX($J$2:$J$9873,MATCH(1,INDEX(($P103=$F$2:$F$9873)*(0=COUNTIFS(Q103:U103,$J$2:$J$9873)),0),0)),"")</f>
        <v/>
      </c>
      <c r="W103" s="112">
        <f>IFERROR(INDEX($J$2:$J$9873,MATCH(1,INDEX(($P103=$F$2:$F$9873)*(0=COUNTIFS(Q103:V103,$J$2:$J$861)),0),0)),"")</f>
        <v/>
      </c>
      <c r="X103" s="112">
        <f>IFERROR(INDEX($J$2:$J$9873,MATCH(1,INDEX(($P103=$F$2:$F$9873)*(0=COUNTIFS(Q103:W103,$J$2:$J$9873)),0),0)),"")</f>
        <v/>
      </c>
      <c r="Y103" s="112">
        <f>IFERROR(INDEX($J$2:$J$861,MATCH(1,INDEX(($P103=$F$2:$F$861)*(0=COUNTIFS(Q103:X103,$J$2:$J$861)),0),0)),"")</f>
        <v/>
      </c>
      <c r="Z103" s="112">
        <f>IFERROR(INDEX($J$2:$J$861,MATCH(1,INDEX(($P103=$F$2:$F$861)*(0=COUNTIFS(Q103:Y103,$J$2:$J$861)),0),0)),"")</f>
        <v/>
      </c>
      <c r="AA103" s="112">
        <f>IFERROR(INDEX($J$2:$J$861,MATCH(1,INDEX(($P103=$F$2:$F$861)*(0=COUNTIFS(Q103:Z103,$J$2:$J$861)),0),0)),"")</f>
        <v/>
      </c>
      <c r="AB103" s="112">
        <f>IFERROR(INDEX($J$2:$J$861,MATCH(1,INDEX(($P103=$F$2:$F$861)*(0=COUNTIFS(Q103:AA103,$J$2:$J$861)),0),0)),"")</f>
        <v/>
      </c>
      <c r="AC103" s="112">
        <f>IFERROR(INDEX($J$2:$J$861,MATCH(1,INDEX(($P103=$F$2:$F$861)*(0=COUNTIFS(Q103:AB103,$J$2:$J$861)),0),0)),"")</f>
        <v/>
      </c>
      <c r="AD103">
        <f>Q103&amp;"-"&amp;R103&amp;"-"&amp;S103&amp;"-"&amp;T103&amp;"-"&amp;U103&amp;"-"&amp;V103&amp;"-"&amp;W103&amp;"-"&amp;X103&amp;"-"&amp;Y103&amp;"-"&amp;Z103&amp;"-"&amp;AA103&amp;"-"&amp;AB103&amp;"-"&amp;AC103</f>
        <v/>
      </c>
      <c r="AF103" s="19">
        <f>IFERROR(INDEX($I$2:$I$861,MATCH(1,INDEX(($P103=$F$2:$F$861)*(0=COUNTIFS($AF$2:$AF$2,$I$2:$I$861)),0),0)),"")</f>
        <v/>
      </c>
      <c r="AG103" s="19">
        <f>IFERROR(INDEX($I$2:$I$9873,MATCH(1,INDEX(($P103=$F$2:$F$9873)*(0=COUNTIFS(AF103,$I$2:$I$9873)),0),0)),"")</f>
        <v/>
      </c>
      <c r="AH103" s="19">
        <f>IFERROR(INDEX($I$2:$I$9873,MATCH(1,INDEX(($P103=$F$2:$F$9873)*(0=COUNTIFS(AF103:AG103,$I$2:$I$9873)),0),0)),"")</f>
        <v/>
      </c>
      <c r="AI103" s="19">
        <f>IFERROR(INDEX($I$2:$I$9873,MATCH(1,INDEX(($P103=$F$2:$F$9873)*(0=COUNTIFS(AF103:AH103,$I$2:$I$9873)),0),0)),"")</f>
        <v/>
      </c>
      <c r="AJ103" s="19">
        <f>IFERROR(INDEX($I$2:$I$9873,MATCH(1,INDEX(($P103=$F$2:$F$9873)*(0=COUNTIFS(AF103:AI103,$I$2:$I$9873)),0),0)),"")</f>
        <v/>
      </c>
      <c r="AK103" s="19">
        <f>IFERROR(INDEX($I$2:$I$9873,MATCH(1,INDEX(($P103=$F$2:$F$9873)*(0=COUNTIFS(AF103:AJ103,$I$2:$I$9873)),0),0)),"")</f>
        <v/>
      </c>
      <c r="AL103" s="19">
        <f>IFERROR(INDEX($I$2:$I$9873,MATCH(1,INDEX(($P103=$F$2:$F$9873)*(0=COUNTIFS(AF103:AK103,$I$2:$I$9873)),0),0)),"")</f>
        <v/>
      </c>
      <c r="AM103" s="19">
        <f>IFERROR(INDEX($I$2:$I$9873,MATCH(1,INDEX(($P103=$F$2:$F$9873)*(0=COUNTIFS(AF103:AL103,$I$2:$I$9873)),0),0)),"")</f>
        <v/>
      </c>
      <c r="AN103" s="19">
        <f>IFERROR(INDEX($I$2:$I$9873,MATCH(1,INDEX(($P103=$F$2:$F$9873)*(0=COUNTIFS(AF103:AM103,$I$2:$I$9873)),0),0)),"")</f>
        <v/>
      </c>
      <c r="AO103" s="19">
        <f>IFERROR(INDEX($I$2:$I$9873,MATCH(1,INDEX(($P103=$F$2:$F$9873)*(0=COUNTIFS(AF103:AN103,$I$2:$I$9873)),0),0)),"")</f>
        <v/>
      </c>
      <c r="AP103" s="19">
        <f>IFERROR(INDEX($I$2:$I$9873,MATCH(1,INDEX(($P103=$F$2:$F$9873)*(0=COUNTIFS(AF103:AO103,$I$2:$I$9873)),0),0)),"")</f>
        <v/>
      </c>
      <c r="AQ103" s="19">
        <f>IFERROR(INDEX($I$2:$I$9873,MATCH(1,INDEX(($P103=$F$2:$F$9873)*(0=COUNTIFS(AF103:AP103,$I$2:$I$9873)),0),0)),"")</f>
        <v/>
      </c>
      <c r="AR103" s="19">
        <f>IFERROR(INDEX($I$2:$I$9873,MATCH(1,INDEX(($P103=$F$2:$F$9873)*(0=COUNTIFS(AF103:AQ103,$I$2:$I$9873)),0),0)),"")</f>
        <v/>
      </c>
      <c r="AS103" s="19">
        <f>IFERROR(VLOOKUP(AF103,[2]CUS030!$A$5:$E$10000,5,0),"")</f>
        <v/>
      </c>
      <c r="AT103" s="19">
        <f>IFERROR(VLOOKUP(AG103,[2]CUS030!$A$5:$E$10000,5,0),"")</f>
        <v/>
      </c>
      <c r="AU103" s="19">
        <f>IFERROR(VLOOKUP(AH103,[2]CUS030!$A$5:$E$10000,5,0),"")</f>
        <v/>
      </c>
      <c r="AV103" s="19">
        <f>IFERROR(VLOOKUP(AI103,[2]CUS030!$A$5:$E$10000,5,0),"")</f>
        <v/>
      </c>
      <c r="AW103" s="19">
        <f>IFERROR(VLOOKUP(AJ103,[2]CUS030!$A$5:$E$10000,5,0),"")</f>
        <v/>
      </c>
      <c r="AX103" s="19">
        <f>IFERROR(VLOOKUP(AK103,[2]CUS030!$A$5:$E$10000,5,0),"")</f>
        <v/>
      </c>
      <c r="AY103" s="19">
        <f>IFERROR(VLOOKUP(AL103,[2]CUS030!$A$5:$E$10000,5,0),"")</f>
        <v/>
      </c>
      <c r="AZ103" s="19">
        <f>IFERROR(VLOOKUP(AM103,[2]CUS030!$A$5:$E$10000,5,0),"")</f>
        <v/>
      </c>
      <c r="BA103" s="19">
        <f>IFERROR(VLOOKUP(AN103,[2]CUS030!$A$5:$E$10000,5,0),"")</f>
        <v/>
      </c>
      <c r="BB103" s="19">
        <f>IFERROR(VLOOKUP(AO103,[2]CUS030!$A$5:$E$10000,5,0),"")</f>
        <v/>
      </c>
      <c r="BC103" s="19">
        <f>IFERROR(VLOOKUP(AP103,[2]CUS030!$A$5:$E$10000,5,0),"")</f>
        <v/>
      </c>
      <c r="BD103" s="19">
        <f>IFERROR(VLOOKUP(AQ103,[2]CUS030!$A$5:$E$10000,5,0),"")</f>
        <v/>
      </c>
      <c r="BE103" s="19">
        <f>IFERROR(VLOOKUP(AR103,[2]CUS030!$A$5:$E$10000,5,0),"")</f>
        <v/>
      </c>
    </row>
    <row r="104">
      <c r="F104" s="108">
        <f>[1]!Table1[[#This Row],[Production]]</f>
        <v/>
      </c>
      <c r="G104">
        <f>MID(F104,LEN(F104)-6,4)</f>
        <v/>
      </c>
      <c r="H104">
        <f>AS104&amp;"|"&amp;AT104&amp;"|"&amp;AU104&amp;"|"&amp;AV104&amp;"|"&amp;AW104&amp;"|"&amp;AX104&amp;"|"&amp;AY104&amp;"|"&amp;AZ104&amp;"|"&amp;BA104&amp;"|"&amp;BB104&amp;"|"&amp;BC104&amp;"|"&amp;BD104&amp;"|"&amp;BE104</f>
        <v/>
      </c>
      <c r="I104" s="108">
        <f>[1]!Table1[[#This Row],[Stock]]</f>
        <v/>
      </c>
      <c r="J104">
        <f>MID(LEFT(I104,LEN(I104)-3),FIND("0|0.000",LEFT(I104,LEN(I104)-3),1)+7,6)</f>
        <v/>
      </c>
      <c r="K104" s="19" t="n"/>
      <c r="L104" s="19" t="n"/>
      <c r="M104" s="19" t="n"/>
      <c r="N104" s="19" t="n"/>
      <c r="O104" s="19" t="n"/>
      <c r="P104" s="20">
        <f>End_Cal!E104</f>
        <v/>
      </c>
      <c r="Q104" s="112">
        <f>IFERROR(INDEX($J$2:$J$9873,MATCH(1,INDEX(($P104=$F$2:$F$9873)*(0=COUNTIFS($Q$2:$Q$2,$J$2:$J$9873)),0),0)),"")</f>
        <v/>
      </c>
      <c r="R104" s="112">
        <f>IFERROR(INDEX($J$2:$J$9873,MATCH(1,INDEX(($P104=$F$2:$F$9873)*(0=COUNTIFS(Q104,$J$2:$J$9873)),0),0)),"")</f>
        <v/>
      </c>
      <c r="S104" s="112">
        <f>IFERROR(INDEX($J$2:$J$9873,MATCH(1,INDEX(($P104=$F$2:$F$9873)*(0=COUNTIFS(Q104:R104,$J$2:$J$9873)),0),0)),"")</f>
        <v/>
      </c>
      <c r="T104" s="112">
        <f>IFERROR(INDEX($J$2:$J$9873,MATCH(1,INDEX(($P104=$F$2:$F$9873)*(0=COUNTIFS(Q104:S104,$J$2:$J$9873)),0),0)),"")</f>
        <v/>
      </c>
      <c r="U104" s="112">
        <f>IFERROR(INDEX($J$2:$J$9873,MATCH(1,INDEX(($P104=$F$2:$F$9873)*(0=COUNTIFS(Q104:T104,$J$2:$J$9873)),0),0)),"")</f>
        <v/>
      </c>
      <c r="V104" s="112">
        <f>IFERROR(INDEX($J$2:$J$9873,MATCH(1,INDEX(($P104=$F$2:$F$9873)*(0=COUNTIFS(Q104:U104,$J$2:$J$9873)),0),0)),"")</f>
        <v/>
      </c>
      <c r="W104" s="112">
        <f>IFERROR(INDEX($J$2:$J$9873,MATCH(1,INDEX(($P104=$F$2:$F$9873)*(0=COUNTIFS(Q104:V104,$J$2:$J$861)),0),0)),"")</f>
        <v/>
      </c>
      <c r="X104" s="112">
        <f>IFERROR(INDEX($J$2:$J$9873,MATCH(1,INDEX(($P104=$F$2:$F$9873)*(0=COUNTIFS(Q104:W104,$J$2:$J$9873)),0),0)),"")</f>
        <v/>
      </c>
      <c r="Y104" s="112">
        <f>IFERROR(INDEX($J$2:$J$861,MATCH(1,INDEX(($P104=$F$2:$F$861)*(0=COUNTIFS(Q104:X104,$J$2:$J$861)),0),0)),"")</f>
        <v/>
      </c>
      <c r="Z104" s="112">
        <f>IFERROR(INDEX($J$2:$J$861,MATCH(1,INDEX(($P104=$F$2:$F$861)*(0=COUNTIFS(Q104:Y104,$J$2:$J$861)),0),0)),"")</f>
        <v/>
      </c>
      <c r="AA104" s="112">
        <f>IFERROR(INDEX($J$2:$J$861,MATCH(1,INDEX(($P104=$F$2:$F$861)*(0=COUNTIFS(Q104:Z104,$J$2:$J$861)),0),0)),"")</f>
        <v/>
      </c>
      <c r="AB104" s="112">
        <f>IFERROR(INDEX($J$2:$J$861,MATCH(1,INDEX(($P104=$F$2:$F$861)*(0=COUNTIFS(Q104:AA104,$J$2:$J$861)),0),0)),"")</f>
        <v/>
      </c>
      <c r="AC104" s="112">
        <f>IFERROR(INDEX($J$2:$J$861,MATCH(1,INDEX(($P104=$F$2:$F$861)*(0=COUNTIFS(Q104:AB104,$J$2:$J$861)),0),0)),"")</f>
        <v/>
      </c>
      <c r="AD104">
        <f>Q104&amp;"-"&amp;R104&amp;"-"&amp;S104&amp;"-"&amp;T104&amp;"-"&amp;U104&amp;"-"&amp;V104&amp;"-"&amp;W104&amp;"-"&amp;X104&amp;"-"&amp;Y104&amp;"-"&amp;Z104&amp;"-"&amp;AA104&amp;"-"&amp;AB104&amp;"-"&amp;AC104</f>
        <v/>
      </c>
      <c r="AF104" s="19">
        <f>IFERROR(INDEX($I$2:$I$861,MATCH(1,INDEX(($P104=$F$2:$F$861)*(0=COUNTIFS($AF$2:$AF$2,$I$2:$I$861)),0),0)),"")</f>
        <v/>
      </c>
      <c r="AG104" s="19">
        <f>IFERROR(INDEX($I$2:$I$9873,MATCH(1,INDEX(($P104=$F$2:$F$9873)*(0=COUNTIFS(AF104,$I$2:$I$9873)),0),0)),"")</f>
        <v/>
      </c>
      <c r="AH104" s="19">
        <f>IFERROR(INDEX($I$2:$I$9873,MATCH(1,INDEX(($P104=$F$2:$F$9873)*(0=COUNTIFS(AF104:AG104,$I$2:$I$9873)),0),0)),"")</f>
        <v/>
      </c>
      <c r="AI104" s="19">
        <f>IFERROR(INDEX($I$2:$I$9873,MATCH(1,INDEX(($P104=$F$2:$F$9873)*(0=COUNTIFS(AF104:AH104,$I$2:$I$9873)),0),0)),"")</f>
        <v/>
      </c>
      <c r="AJ104" s="19">
        <f>IFERROR(INDEX($I$2:$I$9873,MATCH(1,INDEX(($P104=$F$2:$F$9873)*(0=COUNTIFS(AF104:AI104,$I$2:$I$9873)),0),0)),"")</f>
        <v/>
      </c>
      <c r="AK104" s="19">
        <f>IFERROR(INDEX($I$2:$I$9873,MATCH(1,INDEX(($P104=$F$2:$F$9873)*(0=COUNTIFS(AF104:AJ104,$I$2:$I$9873)),0),0)),"")</f>
        <v/>
      </c>
      <c r="AL104" s="19">
        <f>IFERROR(INDEX($I$2:$I$9873,MATCH(1,INDEX(($P104=$F$2:$F$9873)*(0=COUNTIFS(AF104:AK104,$I$2:$I$9873)),0),0)),"")</f>
        <v/>
      </c>
      <c r="AM104" s="19">
        <f>IFERROR(INDEX($I$2:$I$9873,MATCH(1,INDEX(($P104=$F$2:$F$9873)*(0=COUNTIFS(AF104:AL104,$I$2:$I$9873)),0),0)),"")</f>
        <v/>
      </c>
      <c r="AN104" s="19">
        <f>IFERROR(INDEX($I$2:$I$9873,MATCH(1,INDEX(($P104=$F$2:$F$9873)*(0=COUNTIFS(AF104:AM104,$I$2:$I$9873)),0),0)),"")</f>
        <v/>
      </c>
      <c r="AO104" s="19">
        <f>IFERROR(INDEX($I$2:$I$9873,MATCH(1,INDEX(($P104=$F$2:$F$9873)*(0=COUNTIFS(AF104:AN104,$I$2:$I$9873)),0),0)),"")</f>
        <v/>
      </c>
      <c r="AP104" s="19">
        <f>IFERROR(INDEX($I$2:$I$9873,MATCH(1,INDEX(($P104=$F$2:$F$9873)*(0=COUNTIFS(AF104:AO104,$I$2:$I$9873)),0),0)),"")</f>
        <v/>
      </c>
      <c r="AQ104" s="19">
        <f>IFERROR(INDEX($I$2:$I$9873,MATCH(1,INDEX(($P104=$F$2:$F$9873)*(0=COUNTIFS(AF104:AP104,$I$2:$I$9873)),0),0)),"")</f>
        <v/>
      </c>
      <c r="AR104" s="19">
        <f>IFERROR(INDEX($I$2:$I$9873,MATCH(1,INDEX(($P104=$F$2:$F$9873)*(0=COUNTIFS(AF104:AQ104,$I$2:$I$9873)),0),0)),"")</f>
        <v/>
      </c>
      <c r="AS104" s="19">
        <f>IFERROR(VLOOKUP(AF104,[2]CUS030!$A$5:$E$10000,5,0),"")</f>
        <v/>
      </c>
      <c r="AT104" s="19">
        <f>IFERROR(VLOOKUP(AG104,[2]CUS030!$A$5:$E$10000,5,0),"")</f>
        <v/>
      </c>
      <c r="AU104" s="19">
        <f>IFERROR(VLOOKUP(AH104,[2]CUS030!$A$5:$E$10000,5,0),"")</f>
        <v/>
      </c>
      <c r="AV104" s="19">
        <f>IFERROR(VLOOKUP(AI104,[2]CUS030!$A$5:$E$10000,5,0),"")</f>
        <v/>
      </c>
      <c r="AW104" s="19">
        <f>IFERROR(VLOOKUP(AJ104,[2]CUS030!$A$5:$E$10000,5,0),"")</f>
        <v/>
      </c>
      <c r="AX104" s="19">
        <f>IFERROR(VLOOKUP(AK104,[2]CUS030!$A$5:$E$10000,5,0),"")</f>
        <v/>
      </c>
      <c r="AY104" s="19">
        <f>IFERROR(VLOOKUP(AL104,[2]CUS030!$A$5:$E$10000,5,0),"")</f>
        <v/>
      </c>
      <c r="AZ104" s="19">
        <f>IFERROR(VLOOKUP(AM104,[2]CUS030!$A$5:$E$10000,5,0),"")</f>
        <v/>
      </c>
      <c r="BA104" s="19">
        <f>IFERROR(VLOOKUP(AN104,[2]CUS030!$A$5:$E$10000,5,0),"")</f>
        <v/>
      </c>
      <c r="BB104" s="19">
        <f>IFERROR(VLOOKUP(AO104,[2]CUS030!$A$5:$E$10000,5,0),"")</f>
        <v/>
      </c>
      <c r="BC104" s="19">
        <f>IFERROR(VLOOKUP(AP104,[2]CUS030!$A$5:$E$10000,5,0),"")</f>
        <v/>
      </c>
      <c r="BD104" s="19">
        <f>IFERROR(VLOOKUP(AQ104,[2]CUS030!$A$5:$E$10000,5,0),"")</f>
        <v/>
      </c>
      <c r="BE104" s="19">
        <f>IFERROR(VLOOKUP(AR104,[2]CUS030!$A$5:$E$10000,5,0),"")</f>
        <v/>
      </c>
    </row>
    <row r="105">
      <c r="F105" s="108">
        <f>[1]!Table1[[#This Row],[Production]]</f>
        <v/>
      </c>
      <c r="G105">
        <f>MID(F105,LEN(F105)-6,4)</f>
        <v/>
      </c>
      <c r="H105">
        <f>AS105&amp;"|"&amp;AT105&amp;"|"&amp;AU105&amp;"|"&amp;AV105&amp;"|"&amp;AW105&amp;"|"&amp;AX105&amp;"|"&amp;AY105&amp;"|"&amp;AZ105&amp;"|"&amp;BA105&amp;"|"&amp;BB105&amp;"|"&amp;BC105&amp;"|"&amp;BD105&amp;"|"&amp;BE105</f>
        <v/>
      </c>
      <c r="I105" s="108">
        <f>[1]!Table1[[#This Row],[Stock]]</f>
        <v/>
      </c>
      <c r="J105">
        <f>MID(LEFT(I105,LEN(I105)-3),FIND("0|0.000",LEFT(I105,LEN(I105)-3),1)+7,6)</f>
        <v/>
      </c>
      <c r="K105" s="19" t="n"/>
      <c r="L105" s="19" t="n"/>
      <c r="M105" s="19" t="n"/>
      <c r="N105" s="19" t="n"/>
      <c r="O105" s="19" t="n"/>
      <c r="P105" s="20">
        <f>End_Cal!E105</f>
        <v/>
      </c>
      <c r="Q105" s="112">
        <f>IFERROR(INDEX($J$2:$J$9873,MATCH(1,INDEX(($P105=$F$2:$F$9873)*(0=COUNTIFS($Q$2:$Q$2,$J$2:$J$9873)),0),0)),"")</f>
        <v/>
      </c>
      <c r="R105" s="112">
        <f>IFERROR(INDEX($J$2:$J$9873,MATCH(1,INDEX(($P105=$F$2:$F$9873)*(0=COUNTIFS(Q105,$J$2:$J$9873)),0),0)),"")</f>
        <v/>
      </c>
      <c r="S105" s="112">
        <f>IFERROR(INDEX($J$2:$J$9873,MATCH(1,INDEX(($P105=$F$2:$F$9873)*(0=COUNTIFS(Q105:R105,$J$2:$J$9873)),0),0)),"")</f>
        <v/>
      </c>
      <c r="T105" s="112">
        <f>IFERROR(INDEX($J$2:$J$9873,MATCH(1,INDEX(($P105=$F$2:$F$9873)*(0=COUNTIFS(Q105:S105,$J$2:$J$9873)),0),0)),"")</f>
        <v/>
      </c>
      <c r="U105" s="112">
        <f>IFERROR(INDEX($J$2:$J$9873,MATCH(1,INDEX(($P105=$F$2:$F$9873)*(0=COUNTIFS(Q105:T105,$J$2:$J$9873)),0),0)),"")</f>
        <v/>
      </c>
      <c r="V105" s="112">
        <f>IFERROR(INDEX($J$2:$J$9873,MATCH(1,INDEX(($P105=$F$2:$F$9873)*(0=COUNTIFS(Q105:U105,$J$2:$J$9873)),0),0)),"")</f>
        <v/>
      </c>
      <c r="W105" s="112">
        <f>IFERROR(INDEX($J$2:$J$9873,MATCH(1,INDEX(($P105=$F$2:$F$9873)*(0=COUNTIFS(Q105:V105,$J$2:$J$861)),0),0)),"")</f>
        <v/>
      </c>
      <c r="X105" s="112">
        <f>IFERROR(INDEX($J$2:$J$9873,MATCH(1,INDEX(($P105=$F$2:$F$9873)*(0=COUNTIFS(Q105:W105,$J$2:$J$9873)),0),0)),"")</f>
        <v/>
      </c>
      <c r="Y105" s="112">
        <f>IFERROR(INDEX($J$2:$J$861,MATCH(1,INDEX(($P105=$F$2:$F$861)*(0=COUNTIFS(Q105:X105,$J$2:$J$861)),0),0)),"")</f>
        <v/>
      </c>
      <c r="Z105" s="112">
        <f>IFERROR(INDEX($J$2:$J$861,MATCH(1,INDEX(($P105=$F$2:$F$861)*(0=COUNTIFS(Q105:Y105,$J$2:$J$861)),0),0)),"")</f>
        <v/>
      </c>
      <c r="AA105" s="112">
        <f>IFERROR(INDEX($J$2:$J$861,MATCH(1,INDEX(($P105=$F$2:$F$861)*(0=COUNTIFS(Q105:Z105,$J$2:$J$861)),0),0)),"")</f>
        <v/>
      </c>
      <c r="AB105" s="112">
        <f>IFERROR(INDEX($J$2:$J$861,MATCH(1,INDEX(($P105=$F$2:$F$861)*(0=COUNTIFS(Q105:AA105,$J$2:$J$861)),0),0)),"")</f>
        <v/>
      </c>
      <c r="AC105" s="112">
        <f>IFERROR(INDEX($J$2:$J$861,MATCH(1,INDEX(($P105=$F$2:$F$861)*(0=COUNTIFS(Q105:AB105,$J$2:$J$861)),0),0)),"")</f>
        <v/>
      </c>
      <c r="AD105">
        <f>Q105&amp;"-"&amp;R105&amp;"-"&amp;S105&amp;"-"&amp;T105&amp;"-"&amp;U105&amp;"-"&amp;V105&amp;"-"&amp;W105&amp;"-"&amp;X105&amp;"-"&amp;Y105&amp;"-"&amp;Z105&amp;"-"&amp;AA105&amp;"-"&amp;AB105&amp;"-"&amp;AC105</f>
        <v/>
      </c>
      <c r="AF105" s="19">
        <f>IFERROR(INDEX($I$2:$I$861,MATCH(1,INDEX(($P105=$F$2:$F$861)*(0=COUNTIFS($AF$2:$AF$2,$I$2:$I$861)),0),0)),"")</f>
        <v/>
      </c>
      <c r="AG105" s="19">
        <f>IFERROR(INDEX($I$2:$I$9873,MATCH(1,INDEX(($P105=$F$2:$F$9873)*(0=COUNTIFS(AF105,$I$2:$I$9873)),0),0)),"")</f>
        <v/>
      </c>
      <c r="AH105" s="19">
        <f>IFERROR(INDEX($I$2:$I$9873,MATCH(1,INDEX(($P105=$F$2:$F$9873)*(0=COUNTIFS(AF105:AG105,$I$2:$I$9873)),0),0)),"")</f>
        <v/>
      </c>
      <c r="AI105" s="19">
        <f>IFERROR(INDEX($I$2:$I$9873,MATCH(1,INDEX(($P105=$F$2:$F$9873)*(0=COUNTIFS(AF105:AH105,$I$2:$I$9873)),0),0)),"")</f>
        <v/>
      </c>
      <c r="AJ105" s="19">
        <f>IFERROR(INDEX($I$2:$I$9873,MATCH(1,INDEX(($P105=$F$2:$F$9873)*(0=COUNTIFS(AF105:AI105,$I$2:$I$9873)),0),0)),"")</f>
        <v/>
      </c>
      <c r="AK105" s="19">
        <f>IFERROR(INDEX($I$2:$I$9873,MATCH(1,INDEX(($P105=$F$2:$F$9873)*(0=COUNTIFS(AF105:AJ105,$I$2:$I$9873)),0),0)),"")</f>
        <v/>
      </c>
      <c r="AL105" s="19">
        <f>IFERROR(INDEX($I$2:$I$9873,MATCH(1,INDEX(($P105=$F$2:$F$9873)*(0=COUNTIFS(AF105:AK105,$I$2:$I$9873)),0),0)),"")</f>
        <v/>
      </c>
      <c r="AM105" s="19">
        <f>IFERROR(INDEX($I$2:$I$9873,MATCH(1,INDEX(($P105=$F$2:$F$9873)*(0=COUNTIFS(AF105:AL105,$I$2:$I$9873)),0),0)),"")</f>
        <v/>
      </c>
      <c r="AN105" s="19">
        <f>IFERROR(INDEX($I$2:$I$9873,MATCH(1,INDEX(($P105=$F$2:$F$9873)*(0=COUNTIFS(AF105:AM105,$I$2:$I$9873)),0),0)),"")</f>
        <v/>
      </c>
      <c r="AO105" s="19">
        <f>IFERROR(INDEX($I$2:$I$9873,MATCH(1,INDEX(($P105=$F$2:$F$9873)*(0=COUNTIFS(AF105:AN105,$I$2:$I$9873)),0),0)),"")</f>
        <v/>
      </c>
      <c r="AP105" s="19">
        <f>IFERROR(INDEX($I$2:$I$9873,MATCH(1,INDEX(($P105=$F$2:$F$9873)*(0=COUNTIFS(AF105:AO105,$I$2:$I$9873)),0),0)),"")</f>
        <v/>
      </c>
      <c r="AQ105" s="19">
        <f>IFERROR(INDEX($I$2:$I$9873,MATCH(1,INDEX(($P105=$F$2:$F$9873)*(0=COUNTIFS(AF105:AP105,$I$2:$I$9873)),0),0)),"")</f>
        <v/>
      </c>
      <c r="AR105" s="19">
        <f>IFERROR(INDEX($I$2:$I$9873,MATCH(1,INDEX(($P105=$F$2:$F$9873)*(0=COUNTIFS(AF105:AQ105,$I$2:$I$9873)),0),0)),"")</f>
        <v/>
      </c>
      <c r="AS105" s="19">
        <f>IFERROR(VLOOKUP(AF105,[2]CUS030!$A$5:$E$10000,5,0),"")</f>
        <v/>
      </c>
      <c r="AT105" s="19">
        <f>IFERROR(VLOOKUP(AG105,[2]CUS030!$A$5:$E$10000,5,0),"")</f>
        <v/>
      </c>
      <c r="AU105" s="19">
        <f>IFERROR(VLOOKUP(AH105,[2]CUS030!$A$5:$E$10000,5,0),"")</f>
        <v/>
      </c>
      <c r="AV105" s="19">
        <f>IFERROR(VLOOKUP(AI105,[2]CUS030!$A$5:$E$10000,5,0),"")</f>
        <v/>
      </c>
      <c r="AW105" s="19">
        <f>IFERROR(VLOOKUP(AJ105,[2]CUS030!$A$5:$E$10000,5,0),"")</f>
        <v/>
      </c>
      <c r="AX105" s="19">
        <f>IFERROR(VLOOKUP(AK105,[2]CUS030!$A$5:$E$10000,5,0),"")</f>
        <v/>
      </c>
      <c r="AY105" s="19">
        <f>IFERROR(VLOOKUP(AL105,[2]CUS030!$A$5:$E$10000,5,0),"")</f>
        <v/>
      </c>
      <c r="AZ105" s="19">
        <f>IFERROR(VLOOKUP(AM105,[2]CUS030!$A$5:$E$10000,5,0),"")</f>
        <v/>
      </c>
      <c r="BA105" s="19">
        <f>IFERROR(VLOOKUP(AN105,[2]CUS030!$A$5:$E$10000,5,0),"")</f>
        <v/>
      </c>
      <c r="BB105" s="19">
        <f>IFERROR(VLOOKUP(AO105,[2]CUS030!$A$5:$E$10000,5,0),"")</f>
        <v/>
      </c>
      <c r="BC105" s="19">
        <f>IFERROR(VLOOKUP(AP105,[2]CUS030!$A$5:$E$10000,5,0),"")</f>
        <v/>
      </c>
      <c r="BD105" s="19">
        <f>IFERROR(VLOOKUP(AQ105,[2]CUS030!$A$5:$E$10000,5,0),"")</f>
        <v/>
      </c>
      <c r="BE105" s="19">
        <f>IFERROR(VLOOKUP(AR105,[2]CUS030!$A$5:$E$10000,5,0),"")</f>
        <v/>
      </c>
    </row>
    <row r="106">
      <c r="F106" s="108">
        <f>[1]!Table1[[#This Row],[Production]]</f>
        <v/>
      </c>
      <c r="G106">
        <f>MID(F106,LEN(F106)-6,4)</f>
        <v/>
      </c>
      <c r="H106">
        <f>AS106&amp;"|"&amp;AT106&amp;"|"&amp;AU106&amp;"|"&amp;AV106&amp;"|"&amp;AW106&amp;"|"&amp;AX106&amp;"|"&amp;AY106&amp;"|"&amp;AZ106&amp;"|"&amp;BA106&amp;"|"&amp;BB106&amp;"|"&amp;BC106&amp;"|"&amp;BD106&amp;"|"&amp;BE106</f>
        <v/>
      </c>
      <c r="I106" s="108">
        <f>[1]!Table1[[#This Row],[Stock]]</f>
        <v/>
      </c>
      <c r="J106">
        <f>MID(LEFT(I106,LEN(I106)-3),FIND("0|0.000",LEFT(I106,LEN(I106)-3),1)+7,6)</f>
        <v/>
      </c>
      <c r="K106" s="19" t="n"/>
      <c r="L106" s="19" t="n"/>
      <c r="M106" s="19" t="n"/>
      <c r="N106" s="19" t="n"/>
      <c r="O106" s="19" t="n"/>
      <c r="P106" s="20">
        <f>End_Cal!E106</f>
        <v/>
      </c>
      <c r="Q106" s="112">
        <f>IFERROR(INDEX($J$2:$J$9873,MATCH(1,INDEX(($P106=$F$2:$F$9873)*(0=COUNTIFS($Q$2:$Q$2,$J$2:$J$9873)),0),0)),"")</f>
        <v/>
      </c>
      <c r="R106" s="112">
        <f>IFERROR(INDEX($J$2:$J$9873,MATCH(1,INDEX(($P106=$F$2:$F$9873)*(0=COUNTIFS(Q106,$J$2:$J$9873)),0),0)),"")</f>
        <v/>
      </c>
      <c r="S106" s="112">
        <f>IFERROR(INDEX($J$2:$J$9873,MATCH(1,INDEX(($P106=$F$2:$F$9873)*(0=COUNTIFS(Q106:R106,$J$2:$J$9873)),0),0)),"")</f>
        <v/>
      </c>
      <c r="T106" s="112">
        <f>IFERROR(INDEX($J$2:$J$9873,MATCH(1,INDEX(($P106=$F$2:$F$9873)*(0=COUNTIFS(Q106:S106,$J$2:$J$9873)),0),0)),"")</f>
        <v/>
      </c>
      <c r="U106" s="112">
        <f>IFERROR(INDEX($J$2:$J$9873,MATCH(1,INDEX(($P106=$F$2:$F$9873)*(0=COUNTIFS(Q106:T106,$J$2:$J$9873)),0),0)),"")</f>
        <v/>
      </c>
      <c r="V106" s="112">
        <f>IFERROR(INDEX($J$2:$J$9873,MATCH(1,INDEX(($P106=$F$2:$F$9873)*(0=COUNTIFS(Q106:U106,$J$2:$J$9873)),0),0)),"")</f>
        <v/>
      </c>
      <c r="W106" s="112">
        <f>IFERROR(INDEX($J$2:$J$9873,MATCH(1,INDEX(($P106=$F$2:$F$9873)*(0=COUNTIFS(Q106:V106,$J$2:$J$861)),0),0)),"")</f>
        <v/>
      </c>
      <c r="X106" s="112">
        <f>IFERROR(INDEX($J$2:$J$9873,MATCH(1,INDEX(($P106=$F$2:$F$9873)*(0=COUNTIFS(Q106:W106,$J$2:$J$9873)),0),0)),"")</f>
        <v/>
      </c>
      <c r="Y106" s="112">
        <f>IFERROR(INDEX($J$2:$J$861,MATCH(1,INDEX(($P106=$F$2:$F$861)*(0=COUNTIFS(Q106:X106,$J$2:$J$861)),0),0)),"")</f>
        <v/>
      </c>
      <c r="Z106" s="112">
        <f>IFERROR(INDEX($J$2:$J$861,MATCH(1,INDEX(($P106=$F$2:$F$861)*(0=COUNTIFS(Q106:Y106,$J$2:$J$861)),0),0)),"")</f>
        <v/>
      </c>
      <c r="AA106" s="112">
        <f>IFERROR(INDEX($J$2:$J$861,MATCH(1,INDEX(($P106=$F$2:$F$861)*(0=COUNTIFS(Q106:Z106,$J$2:$J$861)),0),0)),"")</f>
        <v/>
      </c>
      <c r="AB106" s="112">
        <f>IFERROR(INDEX($J$2:$J$861,MATCH(1,INDEX(($P106=$F$2:$F$861)*(0=COUNTIFS(Q106:AA106,$J$2:$J$861)),0),0)),"")</f>
        <v/>
      </c>
      <c r="AC106" s="112">
        <f>IFERROR(INDEX($J$2:$J$861,MATCH(1,INDEX(($P106=$F$2:$F$861)*(0=COUNTIFS(Q106:AB106,$J$2:$J$861)),0),0)),"")</f>
        <v/>
      </c>
      <c r="AD106">
        <f>Q106&amp;"-"&amp;R106&amp;"-"&amp;S106&amp;"-"&amp;T106&amp;"-"&amp;U106&amp;"-"&amp;V106&amp;"-"&amp;W106&amp;"-"&amp;X106&amp;"-"&amp;Y106&amp;"-"&amp;Z106&amp;"-"&amp;AA106&amp;"-"&amp;AB106&amp;"-"&amp;AC106</f>
        <v/>
      </c>
      <c r="AF106" s="19">
        <f>IFERROR(INDEX($I$2:$I$861,MATCH(1,INDEX(($P106=$F$2:$F$861)*(0=COUNTIFS($AF$2:$AF$2,$I$2:$I$861)),0),0)),"")</f>
        <v/>
      </c>
      <c r="AG106" s="19">
        <f>IFERROR(INDEX($I$2:$I$9873,MATCH(1,INDEX(($P106=$F$2:$F$9873)*(0=COUNTIFS(AF106,$I$2:$I$9873)),0),0)),"")</f>
        <v/>
      </c>
      <c r="AH106" s="19">
        <f>IFERROR(INDEX($I$2:$I$9873,MATCH(1,INDEX(($P106=$F$2:$F$9873)*(0=COUNTIFS(AF106:AG106,$I$2:$I$9873)),0),0)),"")</f>
        <v/>
      </c>
      <c r="AI106" s="19">
        <f>IFERROR(INDEX($I$2:$I$9873,MATCH(1,INDEX(($P106=$F$2:$F$9873)*(0=COUNTIFS(AF106:AH106,$I$2:$I$9873)),0),0)),"")</f>
        <v/>
      </c>
      <c r="AJ106" s="19">
        <f>IFERROR(INDEX($I$2:$I$9873,MATCH(1,INDEX(($P106=$F$2:$F$9873)*(0=COUNTIFS(AF106:AI106,$I$2:$I$9873)),0),0)),"")</f>
        <v/>
      </c>
      <c r="AK106" s="19">
        <f>IFERROR(INDEX($I$2:$I$9873,MATCH(1,INDEX(($P106=$F$2:$F$9873)*(0=COUNTIFS(AF106:AJ106,$I$2:$I$9873)),0),0)),"")</f>
        <v/>
      </c>
      <c r="AL106" s="19">
        <f>IFERROR(INDEX($I$2:$I$9873,MATCH(1,INDEX(($P106=$F$2:$F$9873)*(0=COUNTIFS(AF106:AK106,$I$2:$I$9873)),0),0)),"")</f>
        <v/>
      </c>
      <c r="AM106" s="19">
        <f>IFERROR(INDEX($I$2:$I$9873,MATCH(1,INDEX(($P106=$F$2:$F$9873)*(0=COUNTIFS(AF106:AL106,$I$2:$I$9873)),0),0)),"")</f>
        <v/>
      </c>
      <c r="AN106" s="19">
        <f>IFERROR(INDEX($I$2:$I$9873,MATCH(1,INDEX(($P106=$F$2:$F$9873)*(0=COUNTIFS(AF106:AM106,$I$2:$I$9873)),0),0)),"")</f>
        <v/>
      </c>
      <c r="AO106" s="19">
        <f>IFERROR(INDEX($I$2:$I$9873,MATCH(1,INDEX(($P106=$F$2:$F$9873)*(0=COUNTIFS(AF106:AN106,$I$2:$I$9873)),0),0)),"")</f>
        <v/>
      </c>
      <c r="AP106" s="19">
        <f>IFERROR(INDEX($I$2:$I$9873,MATCH(1,INDEX(($P106=$F$2:$F$9873)*(0=COUNTIFS(AF106:AO106,$I$2:$I$9873)),0),0)),"")</f>
        <v/>
      </c>
      <c r="AQ106" s="19">
        <f>IFERROR(INDEX($I$2:$I$9873,MATCH(1,INDEX(($P106=$F$2:$F$9873)*(0=COUNTIFS(AF106:AP106,$I$2:$I$9873)),0),0)),"")</f>
        <v/>
      </c>
      <c r="AR106" s="19">
        <f>IFERROR(INDEX($I$2:$I$9873,MATCH(1,INDEX(($P106=$F$2:$F$9873)*(0=COUNTIFS(AF106:AQ106,$I$2:$I$9873)),0),0)),"")</f>
        <v/>
      </c>
      <c r="AS106" s="19">
        <f>IFERROR(VLOOKUP(AF106,[2]CUS030!$A$5:$E$10000,5,0),"")</f>
        <v/>
      </c>
      <c r="AT106" s="19">
        <f>IFERROR(VLOOKUP(AG106,[2]CUS030!$A$5:$E$10000,5,0),"")</f>
        <v/>
      </c>
      <c r="AU106" s="19">
        <f>IFERROR(VLOOKUP(AH106,[2]CUS030!$A$5:$E$10000,5,0),"")</f>
        <v/>
      </c>
      <c r="AV106" s="19">
        <f>IFERROR(VLOOKUP(AI106,[2]CUS030!$A$5:$E$10000,5,0),"")</f>
        <v/>
      </c>
      <c r="AW106" s="19">
        <f>IFERROR(VLOOKUP(AJ106,[2]CUS030!$A$5:$E$10000,5,0),"")</f>
        <v/>
      </c>
      <c r="AX106" s="19">
        <f>IFERROR(VLOOKUP(AK106,[2]CUS030!$A$5:$E$10000,5,0),"")</f>
        <v/>
      </c>
      <c r="AY106" s="19">
        <f>IFERROR(VLOOKUP(AL106,[2]CUS030!$A$5:$E$10000,5,0),"")</f>
        <v/>
      </c>
      <c r="AZ106" s="19">
        <f>IFERROR(VLOOKUP(AM106,[2]CUS030!$A$5:$E$10000,5,0),"")</f>
        <v/>
      </c>
      <c r="BA106" s="19">
        <f>IFERROR(VLOOKUP(AN106,[2]CUS030!$A$5:$E$10000,5,0),"")</f>
        <v/>
      </c>
      <c r="BB106" s="19">
        <f>IFERROR(VLOOKUP(AO106,[2]CUS030!$A$5:$E$10000,5,0),"")</f>
        <v/>
      </c>
      <c r="BC106" s="19">
        <f>IFERROR(VLOOKUP(AP106,[2]CUS030!$A$5:$E$10000,5,0),"")</f>
        <v/>
      </c>
      <c r="BD106" s="19">
        <f>IFERROR(VLOOKUP(AQ106,[2]CUS030!$A$5:$E$10000,5,0),"")</f>
        <v/>
      </c>
      <c r="BE106" s="19">
        <f>IFERROR(VLOOKUP(AR106,[2]CUS030!$A$5:$E$10000,5,0),"")</f>
        <v/>
      </c>
    </row>
    <row r="107">
      <c r="F107" s="108">
        <f>[1]!Table1[[#This Row],[Production]]</f>
        <v/>
      </c>
      <c r="G107">
        <f>MID(F107,LEN(F107)-6,4)</f>
        <v/>
      </c>
      <c r="H107">
        <f>AS107&amp;"|"&amp;AT107&amp;"|"&amp;AU107&amp;"|"&amp;AV107&amp;"|"&amp;AW107&amp;"|"&amp;AX107&amp;"|"&amp;AY107&amp;"|"&amp;AZ107&amp;"|"&amp;BA107&amp;"|"&amp;BB107&amp;"|"&amp;BC107&amp;"|"&amp;BD107&amp;"|"&amp;BE107</f>
        <v/>
      </c>
      <c r="I107" s="108">
        <f>[1]!Table1[[#This Row],[Stock]]</f>
        <v/>
      </c>
      <c r="J107">
        <f>MID(LEFT(I107,LEN(I107)-3),FIND("0|0.000",LEFT(I107,LEN(I107)-3),1)+7,6)</f>
        <v/>
      </c>
      <c r="K107" s="19" t="n"/>
      <c r="L107" s="19" t="n"/>
      <c r="M107" s="19" t="n"/>
      <c r="N107" s="19" t="n"/>
      <c r="O107" s="19" t="n"/>
      <c r="P107" s="20">
        <f>End_Cal!E107</f>
        <v/>
      </c>
      <c r="Q107" s="112">
        <f>IFERROR(INDEX($J$2:$J$9873,MATCH(1,INDEX(($P107=$F$2:$F$9873)*(0=COUNTIFS($Q$2:$Q$2,$J$2:$J$9873)),0),0)),"")</f>
        <v/>
      </c>
      <c r="R107" s="112">
        <f>IFERROR(INDEX($J$2:$J$9873,MATCH(1,INDEX(($P107=$F$2:$F$9873)*(0=COUNTIFS(Q107,$J$2:$J$9873)),0),0)),"")</f>
        <v/>
      </c>
      <c r="S107" s="112">
        <f>IFERROR(INDEX($J$2:$J$9873,MATCH(1,INDEX(($P107=$F$2:$F$9873)*(0=COUNTIFS(Q107:R107,$J$2:$J$9873)),0),0)),"")</f>
        <v/>
      </c>
      <c r="T107" s="112">
        <f>IFERROR(INDEX($J$2:$J$9873,MATCH(1,INDEX(($P107=$F$2:$F$9873)*(0=COUNTIFS(Q107:S107,$J$2:$J$9873)),0),0)),"")</f>
        <v/>
      </c>
      <c r="U107" s="112">
        <f>IFERROR(INDEX($J$2:$J$9873,MATCH(1,INDEX(($P107=$F$2:$F$9873)*(0=COUNTIFS(Q107:T107,$J$2:$J$9873)),0),0)),"")</f>
        <v/>
      </c>
      <c r="V107" s="112">
        <f>IFERROR(INDEX($J$2:$J$9873,MATCH(1,INDEX(($P107=$F$2:$F$9873)*(0=COUNTIFS(Q107:U107,$J$2:$J$9873)),0),0)),"")</f>
        <v/>
      </c>
      <c r="W107" s="112">
        <f>IFERROR(INDEX($J$2:$J$9873,MATCH(1,INDEX(($P107=$F$2:$F$9873)*(0=COUNTIFS(Q107:V107,$J$2:$J$861)),0),0)),"")</f>
        <v/>
      </c>
      <c r="X107" s="112">
        <f>IFERROR(INDEX($J$2:$J$9873,MATCH(1,INDEX(($P107=$F$2:$F$9873)*(0=COUNTIFS(Q107:W107,$J$2:$J$9873)),0),0)),"")</f>
        <v/>
      </c>
      <c r="Y107" s="112">
        <f>IFERROR(INDEX($J$2:$J$861,MATCH(1,INDEX(($P107=$F$2:$F$861)*(0=COUNTIFS(Q107:X107,$J$2:$J$861)),0),0)),"")</f>
        <v/>
      </c>
      <c r="Z107" s="112">
        <f>IFERROR(INDEX($J$2:$J$861,MATCH(1,INDEX(($P107=$F$2:$F$861)*(0=COUNTIFS(Q107:Y107,$J$2:$J$861)),0),0)),"")</f>
        <v/>
      </c>
      <c r="AA107" s="112">
        <f>IFERROR(INDEX($J$2:$J$861,MATCH(1,INDEX(($P107=$F$2:$F$861)*(0=COUNTIFS(Q107:Z107,$J$2:$J$861)),0),0)),"")</f>
        <v/>
      </c>
      <c r="AB107" s="112">
        <f>IFERROR(INDEX($J$2:$J$861,MATCH(1,INDEX(($P107=$F$2:$F$861)*(0=COUNTIFS(Q107:AA107,$J$2:$J$861)),0),0)),"")</f>
        <v/>
      </c>
      <c r="AC107" s="112">
        <f>IFERROR(INDEX($J$2:$J$861,MATCH(1,INDEX(($P107=$F$2:$F$861)*(0=COUNTIFS(Q107:AB107,$J$2:$J$861)),0),0)),"")</f>
        <v/>
      </c>
      <c r="AD107">
        <f>Q107&amp;"-"&amp;R107&amp;"-"&amp;S107&amp;"-"&amp;T107&amp;"-"&amp;U107&amp;"-"&amp;V107&amp;"-"&amp;W107&amp;"-"&amp;X107&amp;"-"&amp;Y107&amp;"-"&amp;Z107&amp;"-"&amp;AA107&amp;"-"&amp;AB107&amp;"-"&amp;AC107</f>
        <v/>
      </c>
      <c r="AF107" s="19">
        <f>IFERROR(INDEX($I$2:$I$861,MATCH(1,INDEX(($P107=$F$2:$F$861)*(0=COUNTIFS($AF$2:$AF$2,$I$2:$I$861)),0),0)),"")</f>
        <v/>
      </c>
      <c r="AG107" s="19">
        <f>IFERROR(INDEX($I$2:$I$9873,MATCH(1,INDEX(($P107=$F$2:$F$9873)*(0=COUNTIFS(AF107,$I$2:$I$9873)),0),0)),"")</f>
        <v/>
      </c>
      <c r="AH107" s="19">
        <f>IFERROR(INDEX($I$2:$I$9873,MATCH(1,INDEX(($P107=$F$2:$F$9873)*(0=COUNTIFS(AF107:AG107,$I$2:$I$9873)),0),0)),"")</f>
        <v/>
      </c>
      <c r="AI107" s="19">
        <f>IFERROR(INDEX($I$2:$I$9873,MATCH(1,INDEX(($P107=$F$2:$F$9873)*(0=COUNTIFS(AF107:AH107,$I$2:$I$9873)),0),0)),"")</f>
        <v/>
      </c>
      <c r="AJ107" s="19">
        <f>IFERROR(INDEX($I$2:$I$9873,MATCH(1,INDEX(($P107=$F$2:$F$9873)*(0=COUNTIFS(AF107:AI107,$I$2:$I$9873)),0),0)),"")</f>
        <v/>
      </c>
      <c r="AK107" s="19">
        <f>IFERROR(INDEX($I$2:$I$9873,MATCH(1,INDEX(($P107=$F$2:$F$9873)*(0=COUNTIFS(AF107:AJ107,$I$2:$I$9873)),0),0)),"")</f>
        <v/>
      </c>
      <c r="AL107" s="19">
        <f>IFERROR(INDEX($I$2:$I$9873,MATCH(1,INDEX(($P107=$F$2:$F$9873)*(0=COUNTIFS(AF107:AK107,$I$2:$I$9873)),0),0)),"")</f>
        <v/>
      </c>
      <c r="AM107" s="19">
        <f>IFERROR(INDEX($I$2:$I$9873,MATCH(1,INDEX(($P107=$F$2:$F$9873)*(0=COUNTIFS(AF107:AL107,$I$2:$I$9873)),0),0)),"")</f>
        <v/>
      </c>
      <c r="AN107" s="19">
        <f>IFERROR(INDEX($I$2:$I$9873,MATCH(1,INDEX(($P107=$F$2:$F$9873)*(0=COUNTIFS(AF107:AM107,$I$2:$I$9873)),0),0)),"")</f>
        <v/>
      </c>
      <c r="AO107" s="19">
        <f>IFERROR(INDEX($I$2:$I$9873,MATCH(1,INDEX(($P107=$F$2:$F$9873)*(0=COUNTIFS(AF107:AN107,$I$2:$I$9873)),0),0)),"")</f>
        <v/>
      </c>
      <c r="AP107" s="19">
        <f>IFERROR(INDEX($I$2:$I$9873,MATCH(1,INDEX(($P107=$F$2:$F$9873)*(0=COUNTIFS(AF107:AO107,$I$2:$I$9873)),0),0)),"")</f>
        <v/>
      </c>
      <c r="AQ107" s="19">
        <f>IFERROR(INDEX($I$2:$I$9873,MATCH(1,INDEX(($P107=$F$2:$F$9873)*(0=COUNTIFS(AF107:AP107,$I$2:$I$9873)),0),0)),"")</f>
        <v/>
      </c>
      <c r="AR107" s="19">
        <f>IFERROR(INDEX($I$2:$I$9873,MATCH(1,INDEX(($P107=$F$2:$F$9873)*(0=COUNTIFS(AF107:AQ107,$I$2:$I$9873)),0),0)),"")</f>
        <v/>
      </c>
      <c r="AS107" s="19">
        <f>IFERROR(VLOOKUP(AF107,[2]CUS030!$A$5:$E$10000,5,0),"")</f>
        <v/>
      </c>
      <c r="AT107" s="19">
        <f>IFERROR(VLOOKUP(AG107,[2]CUS030!$A$5:$E$10000,5,0),"")</f>
        <v/>
      </c>
      <c r="AU107" s="19">
        <f>IFERROR(VLOOKUP(AH107,[2]CUS030!$A$5:$E$10000,5,0),"")</f>
        <v/>
      </c>
      <c r="AV107" s="19">
        <f>IFERROR(VLOOKUP(AI107,[2]CUS030!$A$5:$E$10000,5,0),"")</f>
        <v/>
      </c>
      <c r="AW107" s="19">
        <f>IFERROR(VLOOKUP(AJ107,[2]CUS030!$A$5:$E$10000,5,0),"")</f>
        <v/>
      </c>
      <c r="AX107" s="19">
        <f>IFERROR(VLOOKUP(AK107,[2]CUS030!$A$5:$E$10000,5,0),"")</f>
        <v/>
      </c>
      <c r="AY107" s="19">
        <f>IFERROR(VLOOKUP(AL107,[2]CUS030!$A$5:$E$10000,5,0),"")</f>
        <v/>
      </c>
      <c r="AZ107" s="19">
        <f>IFERROR(VLOOKUP(AM107,[2]CUS030!$A$5:$E$10000,5,0),"")</f>
        <v/>
      </c>
      <c r="BA107" s="19">
        <f>IFERROR(VLOOKUP(AN107,[2]CUS030!$A$5:$E$10000,5,0),"")</f>
        <v/>
      </c>
      <c r="BB107" s="19">
        <f>IFERROR(VLOOKUP(AO107,[2]CUS030!$A$5:$E$10000,5,0),"")</f>
        <v/>
      </c>
      <c r="BC107" s="19">
        <f>IFERROR(VLOOKUP(AP107,[2]CUS030!$A$5:$E$10000,5,0),"")</f>
        <v/>
      </c>
      <c r="BD107" s="19">
        <f>IFERROR(VLOOKUP(AQ107,[2]CUS030!$A$5:$E$10000,5,0),"")</f>
        <v/>
      </c>
      <c r="BE107" s="19">
        <f>IFERROR(VLOOKUP(AR107,[2]CUS030!$A$5:$E$10000,5,0),"")</f>
        <v/>
      </c>
    </row>
    <row r="108">
      <c r="F108" s="108">
        <f>[1]!Table1[[#This Row],[Production]]</f>
        <v/>
      </c>
      <c r="G108">
        <f>MID(F108,LEN(F108)-6,4)</f>
        <v/>
      </c>
      <c r="H108">
        <f>AS108&amp;"|"&amp;AT108&amp;"|"&amp;AU108&amp;"|"&amp;AV108&amp;"|"&amp;AW108&amp;"|"&amp;AX108&amp;"|"&amp;AY108&amp;"|"&amp;AZ108&amp;"|"&amp;BA108&amp;"|"&amp;BB108&amp;"|"&amp;BC108&amp;"|"&amp;BD108&amp;"|"&amp;BE108</f>
        <v/>
      </c>
      <c r="I108" s="108">
        <f>[1]!Table1[[#This Row],[Stock]]</f>
        <v/>
      </c>
      <c r="J108">
        <f>MID(LEFT(I108,LEN(I108)-3),FIND("0|0.000",LEFT(I108,LEN(I108)-3),1)+7,6)</f>
        <v/>
      </c>
      <c r="K108" s="19" t="n"/>
      <c r="L108" s="19" t="n"/>
      <c r="M108" s="19" t="n"/>
      <c r="N108" s="19" t="n"/>
      <c r="O108" s="19" t="n"/>
      <c r="P108" s="20">
        <f>End_Cal!E108</f>
        <v/>
      </c>
      <c r="Q108" s="112">
        <f>IFERROR(INDEX($J$2:$J$9873,MATCH(1,INDEX(($P108=$F$2:$F$9873)*(0=COUNTIFS($Q$2:$Q$2,$J$2:$J$9873)),0),0)),"")</f>
        <v/>
      </c>
      <c r="R108" s="112">
        <f>IFERROR(INDEX($J$2:$J$9873,MATCH(1,INDEX(($P108=$F$2:$F$9873)*(0=COUNTIFS(Q108,$J$2:$J$9873)),0),0)),"")</f>
        <v/>
      </c>
      <c r="S108" s="112">
        <f>IFERROR(INDEX($J$2:$J$9873,MATCH(1,INDEX(($P108=$F$2:$F$9873)*(0=COUNTIFS(Q108:R108,$J$2:$J$9873)),0),0)),"")</f>
        <v/>
      </c>
      <c r="T108" s="112">
        <f>IFERROR(INDEX($J$2:$J$9873,MATCH(1,INDEX(($P108=$F$2:$F$9873)*(0=COUNTIFS(Q108:S108,$J$2:$J$9873)),0),0)),"")</f>
        <v/>
      </c>
      <c r="U108" s="112">
        <f>IFERROR(INDEX($J$2:$J$9873,MATCH(1,INDEX(($P108=$F$2:$F$9873)*(0=COUNTIFS(Q108:T108,$J$2:$J$9873)),0),0)),"")</f>
        <v/>
      </c>
      <c r="V108" s="112">
        <f>IFERROR(INDEX($J$2:$J$9873,MATCH(1,INDEX(($P108=$F$2:$F$9873)*(0=COUNTIFS(Q108:U108,$J$2:$J$9873)),0),0)),"")</f>
        <v/>
      </c>
      <c r="W108" s="112">
        <f>IFERROR(INDEX($J$2:$J$9873,MATCH(1,INDEX(($P108=$F$2:$F$9873)*(0=COUNTIFS(Q108:V108,$J$2:$J$861)),0),0)),"")</f>
        <v/>
      </c>
      <c r="X108" s="112">
        <f>IFERROR(INDEX($J$2:$J$9873,MATCH(1,INDEX(($P108=$F$2:$F$9873)*(0=COUNTIFS(Q108:W108,$J$2:$J$9873)),0),0)),"")</f>
        <v/>
      </c>
      <c r="Y108" s="112">
        <f>IFERROR(INDEX($J$2:$J$861,MATCH(1,INDEX(($P108=$F$2:$F$861)*(0=COUNTIFS(Q108:X108,$J$2:$J$861)),0),0)),"")</f>
        <v/>
      </c>
      <c r="Z108" s="112">
        <f>IFERROR(INDEX($J$2:$J$861,MATCH(1,INDEX(($P108=$F$2:$F$861)*(0=COUNTIFS(Q108:Y108,$J$2:$J$861)),0),0)),"")</f>
        <v/>
      </c>
      <c r="AA108" s="112">
        <f>IFERROR(INDEX($J$2:$J$861,MATCH(1,INDEX(($P108=$F$2:$F$861)*(0=COUNTIFS(Q108:Z108,$J$2:$J$861)),0),0)),"")</f>
        <v/>
      </c>
      <c r="AB108" s="112">
        <f>IFERROR(INDEX($J$2:$J$861,MATCH(1,INDEX(($P108=$F$2:$F$861)*(0=COUNTIFS(Q108:AA108,$J$2:$J$861)),0),0)),"")</f>
        <v/>
      </c>
      <c r="AC108" s="112">
        <f>IFERROR(INDEX($J$2:$J$861,MATCH(1,INDEX(($P108=$F$2:$F$861)*(0=COUNTIFS(Q108:AB108,$J$2:$J$861)),0),0)),"")</f>
        <v/>
      </c>
      <c r="AD108">
        <f>Q108&amp;"-"&amp;R108&amp;"-"&amp;S108&amp;"-"&amp;T108&amp;"-"&amp;U108&amp;"-"&amp;V108&amp;"-"&amp;W108&amp;"-"&amp;X108&amp;"-"&amp;Y108&amp;"-"&amp;Z108&amp;"-"&amp;AA108&amp;"-"&amp;AB108&amp;"-"&amp;AC108</f>
        <v/>
      </c>
      <c r="AF108" s="19">
        <f>IFERROR(INDEX($I$2:$I$861,MATCH(1,INDEX(($P108=$F$2:$F$861)*(0=COUNTIFS($AF$2:$AF$2,$I$2:$I$861)),0),0)),"")</f>
        <v/>
      </c>
      <c r="AG108" s="19">
        <f>IFERROR(INDEX($I$2:$I$9873,MATCH(1,INDEX(($P108=$F$2:$F$9873)*(0=COUNTIFS(AF108,$I$2:$I$9873)),0),0)),"")</f>
        <v/>
      </c>
      <c r="AH108" s="19">
        <f>IFERROR(INDEX($I$2:$I$9873,MATCH(1,INDEX(($P108=$F$2:$F$9873)*(0=COUNTIFS(AF108:AG108,$I$2:$I$9873)),0),0)),"")</f>
        <v/>
      </c>
      <c r="AI108" s="19">
        <f>IFERROR(INDEX($I$2:$I$9873,MATCH(1,INDEX(($P108=$F$2:$F$9873)*(0=COUNTIFS(AF108:AH108,$I$2:$I$9873)),0),0)),"")</f>
        <v/>
      </c>
      <c r="AJ108" s="19">
        <f>IFERROR(INDEX($I$2:$I$9873,MATCH(1,INDEX(($P108=$F$2:$F$9873)*(0=COUNTIFS(AF108:AI108,$I$2:$I$9873)),0),0)),"")</f>
        <v/>
      </c>
      <c r="AK108" s="19">
        <f>IFERROR(INDEX($I$2:$I$9873,MATCH(1,INDEX(($P108=$F$2:$F$9873)*(0=COUNTIFS(AF108:AJ108,$I$2:$I$9873)),0),0)),"")</f>
        <v/>
      </c>
      <c r="AL108" s="19">
        <f>IFERROR(INDEX($I$2:$I$9873,MATCH(1,INDEX(($P108=$F$2:$F$9873)*(0=COUNTIFS(AF108:AK108,$I$2:$I$9873)),0),0)),"")</f>
        <v/>
      </c>
      <c r="AM108" s="19">
        <f>IFERROR(INDEX($I$2:$I$9873,MATCH(1,INDEX(($P108=$F$2:$F$9873)*(0=COUNTIFS(AF108:AL108,$I$2:$I$9873)),0),0)),"")</f>
        <v/>
      </c>
      <c r="AN108" s="19">
        <f>IFERROR(INDEX($I$2:$I$9873,MATCH(1,INDEX(($P108=$F$2:$F$9873)*(0=COUNTIFS(AF108:AM108,$I$2:$I$9873)),0),0)),"")</f>
        <v/>
      </c>
      <c r="AO108" s="19">
        <f>IFERROR(INDEX($I$2:$I$9873,MATCH(1,INDEX(($P108=$F$2:$F$9873)*(0=COUNTIFS(AF108:AN108,$I$2:$I$9873)),0),0)),"")</f>
        <v/>
      </c>
      <c r="AP108" s="19">
        <f>IFERROR(INDEX($I$2:$I$9873,MATCH(1,INDEX(($P108=$F$2:$F$9873)*(0=COUNTIFS(AF108:AO108,$I$2:$I$9873)),0),0)),"")</f>
        <v/>
      </c>
      <c r="AQ108" s="19">
        <f>IFERROR(INDEX($I$2:$I$9873,MATCH(1,INDEX(($P108=$F$2:$F$9873)*(0=COUNTIFS(AF108:AP108,$I$2:$I$9873)),0),0)),"")</f>
        <v/>
      </c>
      <c r="AR108" s="19">
        <f>IFERROR(INDEX($I$2:$I$9873,MATCH(1,INDEX(($P108=$F$2:$F$9873)*(0=COUNTIFS(AF108:AQ108,$I$2:$I$9873)),0),0)),"")</f>
        <v/>
      </c>
      <c r="AS108" s="19">
        <f>IFERROR(VLOOKUP(AF108,[2]CUS030!$A$5:$E$10000,5,0),"")</f>
        <v/>
      </c>
      <c r="AT108" s="19">
        <f>IFERROR(VLOOKUP(AG108,[2]CUS030!$A$5:$E$10000,5,0),"")</f>
        <v/>
      </c>
      <c r="AU108" s="19">
        <f>IFERROR(VLOOKUP(AH108,[2]CUS030!$A$5:$E$10000,5,0),"")</f>
        <v/>
      </c>
      <c r="AV108" s="19">
        <f>IFERROR(VLOOKUP(AI108,[2]CUS030!$A$5:$E$10000,5,0),"")</f>
        <v/>
      </c>
      <c r="AW108" s="19">
        <f>IFERROR(VLOOKUP(AJ108,[2]CUS030!$A$5:$E$10000,5,0),"")</f>
        <v/>
      </c>
      <c r="AX108" s="19">
        <f>IFERROR(VLOOKUP(AK108,[2]CUS030!$A$5:$E$10000,5,0),"")</f>
        <v/>
      </c>
      <c r="AY108" s="19">
        <f>IFERROR(VLOOKUP(AL108,[2]CUS030!$A$5:$E$10000,5,0),"")</f>
        <v/>
      </c>
      <c r="AZ108" s="19">
        <f>IFERROR(VLOOKUP(AM108,[2]CUS030!$A$5:$E$10000,5,0),"")</f>
        <v/>
      </c>
      <c r="BA108" s="19">
        <f>IFERROR(VLOOKUP(AN108,[2]CUS030!$A$5:$E$10000,5,0),"")</f>
        <v/>
      </c>
      <c r="BB108" s="19">
        <f>IFERROR(VLOOKUP(AO108,[2]CUS030!$A$5:$E$10000,5,0),"")</f>
        <v/>
      </c>
      <c r="BC108" s="19">
        <f>IFERROR(VLOOKUP(AP108,[2]CUS030!$A$5:$E$10000,5,0),"")</f>
        <v/>
      </c>
      <c r="BD108" s="19">
        <f>IFERROR(VLOOKUP(AQ108,[2]CUS030!$A$5:$E$10000,5,0),"")</f>
        <v/>
      </c>
      <c r="BE108" s="19">
        <f>IFERROR(VLOOKUP(AR108,[2]CUS030!$A$5:$E$10000,5,0),"")</f>
        <v/>
      </c>
    </row>
    <row r="109">
      <c r="F109" s="108">
        <f>[1]!Table1[[#This Row],[Production]]</f>
        <v/>
      </c>
      <c r="G109">
        <f>MID(F109,LEN(F109)-6,4)</f>
        <v/>
      </c>
      <c r="H109">
        <f>AS109&amp;"|"&amp;AT109&amp;"|"&amp;AU109&amp;"|"&amp;AV109&amp;"|"&amp;AW109&amp;"|"&amp;AX109&amp;"|"&amp;AY109&amp;"|"&amp;AZ109&amp;"|"&amp;BA109&amp;"|"&amp;BB109&amp;"|"&amp;BC109&amp;"|"&amp;BD109&amp;"|"&amp;BE109</f>
        <v/>
      </c>
      <c r="I109" s="108">
        <f>[1]!Table1[[#This Row],[Stock]]</f>
        <v/>
      </c>
      <c r="J109">
        <f>MID(LEFT(I109,LEN(I109)-3),FIND("0|0.000",LEFT(I109,LEN(I109)-3),1)+7,6)</f>
        <v/>
      </c>
      <c r="K109" s="19" t="n"/>
      <c r="L109" s="19" t="n"/>
      <c r="M109" s="19" t="n"/>
      <c r="N109" s="19" t="n"/>
      <c r="O109" s="19" t="n"/>
      <c r="P109" s="20">
        <f>End_Cal!E109</f>
        <v/>
      </c>
      <c r="Q109" s="112">
        <f>IFERROR(INDEX($J$2:$J$9873,MATCH(1,INDEX(($P109=$F$2:$F$9873)*(0=COUNTIFS($Q$2:$Q$2,$J$2:$J$9873)),0),0)),"")</f>
        <v/>
      </c>
      <c r="R109" s="112">
        <f>IFERROR(INDEX($J$2:$J$9873,MATCH(1,INDEX(($P109=$F$2:$F$9873)*(0=COUNTIFS(Q109,$J$2:$J$9873)),0),0)),"")</f>
        <v/>
      </c>
      <c r="S109" s="112">
        <f>IFERROR(INDEX($J$2:$J$9873,MATCH(1,INDEX(($P109=$F$2:$F$9873)*(0=COUNTIFS(Q109:R109,$J$2:$J$9873)),0),0)),"")</f>
        <v/>
      </c>
      <c r="T109" s="112">
        <f>IFERROR(INDEX($J$2:$J$9873,MATCH(1,INDEX(($P109=$F$2:$F$9873)*(0=COUNTIFS(Q109:S109,$J$2:$J$9873)),0),0)),"")</f>
        <v/>
      </c>
      <c r="U109" s="112">
        <f>IFERROR(INDEX($J$2:$J$9873,MATCH(1,INDEX(($P109=$F$2:$F$9873)*(0=COUNTIFS(Q109:T109,$J$2:$J$9873)),0),0)),"")</f>
        <v/>
      </c>
      <c r="V109" s="112">
        <f>IFERROR(INDEX($J$2:$J$9873,MATCH(1,INDEX(($P109=$F$2:$F$9873)*(0=COUNTIFS(Q109:U109,$J$2:$J$9873)),0),0)),"")</f>
        <v/>
      </c>
      <c r="W109" s="112">
        <f>IFERROR(INDEX($J$2:$J$9873,MATCH(1,INDEX(($P109=$F$2:$F$9873)*(0=COUNTIFS(Q109:V109,$J$2:$J$861)),0),0)),"")</f>
        <v/>
      </c>
      <c r="X109" s="112">
        <f>IFERROR(INDEX($J$2:$J$9873,MATCH(1,INDEX(($P109=$F$2:$F$9873)*(0=COUNTIFS(Q109:W109,$J$2:$J$9873)),0),0)),"")</f>
        <v/>
      </c>
      <c r="Y109" s="112">
        <f>IFERROR(INDEX($J$2:$J$861,MATCH(1,INDEX(($P109=$F$2:$F$861)*(0=COUNTIFS(Q109:X109,$J$2:$J$861)),0),0)),"")</f>
        <v/>
      </c>
      <c r="Z109" s="112">
        <f>IFERROR(INDEX($J$2:$J$861,MATCH(1,INDEX(($P109=$F$2:$F$861)*(0=COUNTIFS(Q109:Y109,$J$2:$J$861)),0),0)),"")</f>
        <v/>
      </c>
      <c r="AA109" s="112">
        <f>IFERROR(INDEX($J$2:$J$861,MATCH(1,INDEX(($P109=$F$2:$F$861)*(0=COUNTIFS(Q109:Z109,$J$2:$J$861)),0),0)),"")</f>
        <v/>
      </c>
      <c r="AB109" s="112">
        <f>IFERROR(INDEX($J$2:$J$861,MATCH(1,INDEX(($P109=$F$2:$F$861)*(0=COUNTIFS(Q109:AA109,$J$2:$J$861)),0),0)),"")</f>
        <v/>
      </c>
      <c r="AC109" s="112">
        <f>IFERROR(INDEX($J$2:$J$861,MATCH(1,INDEX(($P109=$F$2:$F$861)*(0=COUNTIFS(Q109:AB109,$J$2:$J$861)),0),0)),"")</f>
        <v/>
      </c>
      <c r="AD109">
        <f>Q109&amp;"-"&amp;R109&amp;"-"&amp;S109&amp;"-"&amp;T109&amp;"-"&amp;U109&amp;"-"&amp;V109&amp;"-"&amp;W109&amp;"-"&amp;X109&amp;"-"&amp;Y109&amp;"-"&amp;Z109&amp;"-"&amp;AA109&amp;"-"&amp;AB109&amp;"-"&amp;AC109</f>
        <v/>
      </c>
      <c r="AF109" s="19">
        <f>IFERROR(INDEX($I$2:$I$861,MATCH(1,INDEX(($P109=$F$2:$F$861)*(0=COUNTIFS($AF$2:$AF$2,$I$2:$I$861)),0),0)),"")</f>
        <v/>
      </c>
      <c r="AG109" s="19">
        <f>IFERROR(INDEX($I$2:$I$9873,MATCH(1,INDEX(($P109=$F$2:$F$9873)*(0=COUNTIFS(AF109,$I$2:$I$9873)),0),0)),"")</f>
        <v/>
      </c>
      <c r="AH109" s="19">
        <f>IFERROR(INDEX($I$2:$I$9873,MATCH(1,INDEX(($P109=$F$2:$F$9873)*(0=COUNTIFS(AF109:AG109,$I$2:$I$9873)),0),0)),"")</f>
        <v/>
      </c>
      <c r="AI109" s="19">
        <f>IFERROR(INDEX($I$2:$I$9873,MATCH(1,INDEX(($P109=$F$2:$F$9873)*(0=COUNTIFS(AF109:AH109,$I$2:$I$9873)),0),0)),"")</f>
        <v/>
      </c>
      <c r="AJ109" s="19">
        <f>IFERROR(INDEX($I$2:$I$9873,MATCH(1,INDEX(($P109=$F$2:$F$9873)*(0=COUNTIFS(AF109:AI109,$I$2:$I$9873)),0),0)),"")</f>
        <v/>
      </c>
      <c r="AK109" s="19">
        <f>IFERROR(INDEX($I$2:$I$9873,MATCH(1,INDEX(($P109=$F$2:$F$9873)*(0=COUNTIFS(AF109:AJ109,$I$2:$I$9873)),0),0)),"")</f>
        <v/>
      </c>
      <c r="AL109" s="19">
        <f>IFERROR(INDEX($I$2:$I$9873,MATCH(1,INDEX(($P109=$F$2:$F$9873)*(0=COUNTIFS(AF109:AK109,$I$2:$I$9873)),0),0)),"")</f>
        <v/>
      </c>
      <c r="AM109" s="19">
        <f>IFERROR(INDEX($I$2:$I$9873,MATCH(1,INDEX(($P109=$F$2:$F$9873)*(0=COUNTIFS(AF109:AL109,$I$2:$I$9873)),0),0)),"")</f>
        <v/>
      </c>
      <c r="AN109" s="19">
        <f>IFERROR(INDEX($I$2:$I$9873,MATCH(1,INDEX(($P109=$F$2:$F$9873)*(0=COUNTIFS(AF109:AM109,$I$2:$I$9873)),0),0)),"")</f>
        <v/>
      </c>
      <c r="AO109" s="19">
        <f>IFERROR(INDEX($I$2:$I$9873,MATCH(1,INDEX(($P109=$F$2:$F$9873)*(0=COUNTIFS(AF109:AN109,$I$2:$I$9873)),0),0)),"")</f>
        <v/>
      </c>
      <c r="AP109" s="19">
        <f>IFERROR(INDEX($I$2:$I$9873,MATCH(1,INDEX(($P109=$F$2:$F$9873)*(0=COUNTIFS(AF109:AO109,$I$2:$I$9873)),0),0)),"")</f>
        <v/>
      </c>
      <c r="AQ109" s="19">
        <f>IFERROR(INDEX($I$2:$I$9873,MATCH(1,INDEX(($P109=$F$2:$F$9873)*(0=COUNTIFS(AF109:AP109,$I$2:$I$9873)),0),0)),"")</f>
        <v/>
      </c>
      <c r="AR109" s="19">
        <f>IFERROR(INDEX($I$2:$I$9873,MATCH(1,INDEX(($P109=$F$2:$F$9873)*(0=COUNTIFS(AF109:AQ109,$I$2:$I$9873)),0),0)),"")</f>
        <v/>
      </c>
      <c r="AS109" s="19">
        <f>IFERROR(VLOOKUP(AF109,[2]CUS030!$A$5:$E$10000,5,0),"")</f>
        <v/>
      </c>
      <c r="AT109" s="19">
        <f>IFERROR(VLOOKUP(AG109,[2]CUS030!$A$5:$E$10000,5,0),"")</f>
        <v/>
      </c>
      <c r="AU109" s="19">
        <f>IFERROR(VLOOKUP(AH109,[2]CUS030!$A$5:$E$10000,5,0),"")</f>
        <v/>
      </c>
      <c r="AV109" s="19">
        <f>IFERROR(VLOOKUP(AI109,[2]CUS030!$A$5:$E$10000,5,0),"")</f>
        <v/>
      </c>
      <c r="AW109" s="19">
        <f>IFERROR(VLOOKUP(AJ109,[2]CUS030!$A$5:$E$10000,5,0),"")</f>
        <v/>
      </c>
      <c r="AX109" s="19">
        <f>IFERROR(VLOOKUP(AK109,[2]CUS030!$A$5:$E$10000,5,0),"")</f>
        <v/>
      </c>
      <c r="AY109" s="19">
        <f>IFERROR(VLOOKUP(AL109,[2]CUS030!$A$5:$E$10000,5,0),"")</f>
        <v/>
      </c>
      <c r="AZ109" s="19">
        <f>IFERROR(VLOOKUP(AM109,[2]CUS030!$A$5:$E$10000,5,0),"")</f>
        <v/>
      </c>
      <c r="BA109" s="19">
        <f>IFERROR(VLOOKUP(AN109,[2]CUS030!$A$5:$E$10000,5,0),"")</f>
        <v/>
      </c>
      <c r="BB109" s="19">
        <f>IFERROR(VLOOKUP(AO109,[2]CUS030!$A$5:$E$10000,5,0),"")</f>
        <v/>
      </c>
      <c r="BC109" s="19">
        <f>IFERROR(VLOOKUP(AP109,[2]CUS030!$A$5:$E$10000,5,0),"")</f>
        <v/>
      </c>
      <c r="BD109" s="19">
        <f>IFERROR(VLOOKUP(AQ109,[2]CUS030!$A$5:$E$10000,5,0),"")</f>
        <v/>
      </c>
      <c r="BE109" s="19">
        <f>IFERROR(VLOOKUP(AR109,[2]CUS030!$A$5:$E$10000,5,0),"")</f>
        <v/>
      </c>
    </row>
    <row r="110">
      <c r="F110" s="108">
        <f>[1]!Table1[[#This Row],[Production]]</f>
        <v/>
      </c>
      <c r="G110">
        <f>MID(F110,LEN(F110)-6,4)</f>
        <v/>
      </c>
      <c r="H110">
        <f>AS110&amp;"|"&amp;AT110&amp;"|"&amp;AU110&amp;"|"&amp;AV110&amp;"|"&amp;AW110&amp;"|"&amp;AX110&amp;"|"&amp;AY110&amp;"|"&amp;AZ110&amp;"|"&amp;BA110&amp;"|"&amp;BB110&amp;"|"&amp;BC110&amp;"|"&amp;BD110&amp;"|"&amp;BE110</f>
        <v/>
      </c>
      <c r="I110" s="108">
        <f>[1]!Table1[[#This Row],[Stock]]</f>
        <v/>
      </c>
      <c r="J110">
        <f>MID(LEFT(I110,LEN(I110)-3),FIND("0|0.000",LEFT(I110,LEN(I110)-3),1)+7,6)</f>
        <v/>
      </c>
      <c r="K110" s="19" t="n"/>
      <c r="L110" s="19" t="n"/>
      <c r="M110" s="19" t="n"/>
      <c r="N110" s="19" t="n"/>
      <c r="O110" s="19" t="n"/>
      <c r="P110" s="20">
        <f>End_Cal!E110</f>
        <v/>
      </c>
      <c r="Q110" s="112">
        <f>IFERROR(INDEX($J$2:$J$9873,MATCH(1,INDEX(($P110=$F$2:$F$9873)*(0=COUNTIFS($Q$2:$Q$2,$J$2:$J$9873)),0),0)),"")</f>
        <v/>
      </c>
      <c r="R110" s="112">
        <f>IFERROR(INDEX($J$2:$J$9873,MATCH(1,INDEX(($P110=$F$2:$F$9873)*(0=COUNTIFS(Q110,$J$2:$J$9873)),0),0)),"")</f>
        <v/>
      </c>
      <c r="S110" s="112">
        <f>IFERROR(INDEX($J$2:$J$9873,MATCH(1,INDEX(($P110=$F$2:$F$9873)*(0=COUNTIFS(Q110:R110,$J$2:$J$9873)),0),0)),"")</f>
        <v/>
      </c>
      <c r="T110" s="112">
        <f>IFERROR(INDEX($J$2:$J$9873,MATCH(1,INDEX(($P110=$F$2:$F$9873)*(0=COUNTIFS(Q110:S110,$J$2:$J$9873)),0),0)),"")</f>
        <v/>
      </c>
      <c r="U110" s="112">
        <f>IFERROR(INDEX($J$2:$J$9873,MATCH(1,INDEX(($P110=$F$2:$F$9873)*(0=COUNTIFS(Q110:T110,$J$2:$J$9873)),0),0)),"")</f>
        <v/>
      </c>
      <c r="V110" s="112">
        <f>IFERROR(INDEX($J$2:$J$9873,MATCH(1,INDEX(($P110=$F$2:$F$9873)*(0=COUNTIFS(Q110:U110,$J$2:$J$9873)),0),0)),"")</f>
        <v/>
      </c>
      <c r="W110" s="112">
        <f>IFERROR(INDEX($J$2:$J$9873,MATCH(1,INDEX(($P110=$F$2:$F$9873)*(0=COUNTIFS(Q110:V110,$J$2:$J$861)),0),0)),"")</f>
        <v/>
      </c>
      <c r="X110" s="112">
        <f>IFERROR(INDEX($J$2:$J$9873,MATCH(1,INDEX(($P110=$F$2:$F$9873)*(0=COUNTIFS(Q110:W110,$J$2:$J$9873)),0),0)),"")</f>
        <v/>
      </c>
      <c r="Y110" s="112">
        <f>IFERROR(INDEX($J$2:$J$861,MATCH(1,INDEX(($P110=$F$2:$F$861)*(0=COUNTIFS(Q110:X110,$J$2:$J$861)),0),0)),"")</f>
        <v/>
      </c>
      <c r="Z110" s="112">
        <f>IFERROR(INDEX($J$2:$J$861,MATCH(1,INDEX(($P110=$F$2:$F$861)*(0=COUNTIFS(Q110:Y110,$J$2:$J$861)),0),0)),"")</f>
        <v/>
      </c>
      <c r="AA110" s="112">
        <f>IFERROR(INDEX($J$2:$J$861,MATCH(1,INDEX(($P110=$F$2:$F$861)*(0=COUNTIFS(Q110:Z110,$J$2:$J$861)),0),0)),"")</f>
        <v/>
      </c>
      <c r="AB110" s="112">
        <f>IFERROR(INDEX($J$2:$J$861,MATCH(1,INDEX(($P110=$F$2:$F$861)*(0=COUNTIFS(Q110:AA110,$J$2:$J$861)),0),0)),"")</f>
        <v/>
      </c>
      <c r="AC110" s="112">
        <f>IFERROR(INDEX($J$2:$J$861,MATCH(1,INDEX(($P110=$F$2:$F$861)*(0=COUNTIFS(Q110:AB110,$J$2:$J$861)),0),0)),"")</f>
        <v/>
      </c>
      <c r="AD110">
        <f>Q110&amp;"-"&amp;R110&amp;"-"&amp;S110&amp;"-"&amp;T110&amp;"-"&amp;U110&amp;"-"&amp;V110&amp;"-"&amp;W110&amp;"-"&amp;X110&amp;"-"&amp;Y110&amp;"-"&amp;Z110&amp;"-"&amp;AA110&amp;"-"&amp;AB110&amp;"-"&amp;AC110</f>
        <v/>
      </c>
      <c r="AF110" s="19">
        <f>IFERROR(INDEX($I$2:$I$861,MATCH(1,INDEX(($P110=$F$2:$F$861)*(0=COUNTIFS($AF$2:$AF$2,$I$2:$I$861)),0),0)),"")</f>
        <v/>
      </c>
      <c r="AG110" s="19">
        <f>IFERROR(INDEX($I$2:$I$9873,MATCH(1,INDEX(($P110=$F$2:$F$9873)*(0=COUNTIFS(AF110,$I$2:$I$9873)),0),0)),"")</f>
        <v/>
      </c>
      <c r="AH110" s="19">
        <f>IFERROR(INDEX($I$2:$I$9873,MATCH(1,INDEX(($P110=$F$2:$F$9873)*(0=COUNTIFS(AF110:AG110,$I$2:$I$9873)),0),0)),"")</f>
        <v/>
      </c>
      <c r="AI110" s="19">
        <f>IFERROR(INDEX($I$2:$I$9873,MATCH(1,INDEX(($P110=$F$2:$F$9873)*(0=COUNTIFS(AF110:AH110,$I$2:$I$9873)),0),0)),"")</f>
        <v/>
      </c>
      <c r="AJ110" s="19">
        <f>IFERROR(INDEX($I$2:$I$9873,MATCH(1,INDEX(($P110=$F$2:$F$9873)*(0=COUNTIFS(AF110:AI110,$I$2:$I$9873)),0),0)),"")</f>
        <v/>
      </c>
      <c r="AK110" s="19">
        <f>IFERROR(INDEX($I$2:$I$9873,MATCH(1,INDEX(($P110=$F$2:$F$9873)*(0=COUNTIFS(AF110:AJ110,$I$2:$I$9873)),0),0)),"")</f>
        <v/>
      </c>
      <c r="AL110" s="19">
        <f>IFERROR(INDEX($I$2:$I$9873,MATCH(1,INDEX(($P110=$F$2:$F$9873)*(0=COUNTIFS(AF110:AK110,$I$2:$I$9873)),0),0)),"")</f>
        <v/>
      </c>
      <c r="AM110" s="19">
        <f>IFERROR(INDEX($I$2:$I$9873,MATCH(1,INDEX(($P110=$F$2:$F$9873)*(0=COUNTIFS(AF110:AL110,$I$2:$I$9873)),0),0)),"")</f>
        <v/>
      </c>
      <c r="AN110" s="19">
        <f>IFERROR(INDEX($I$2:$I$9873,MATCH(1,INDEX(($P110=$F$2:$F$9873)*(0=COUNTIFS(AF110:AM110,$I$2:$I$9873)),0),0)),"")</f>
        <v/>
      </c>
      <c r="AO110" s="19">
        <f>IFERROR(INDEX($I$2:$I$9873,MATCH(1,INDEX(($P110=$F$2:$F$9873)*(0=COUNTIFS(AF110:AN110,$I$2:$I$9873)),0),0)),"")</f>
        <v/>
      </c>
      <c r="AP110" s="19">
        <f>IFERROR(INDEX($I$2:$I$9873,MATCH(1,INDEX(($P110=$F$2:$F$9873)*(0=COUNTIFS(AF110:AO110,$I$2:$I$9873)),0),0)),"")</f>
        <v/>
      </c>
      <c r="AQ110" s="19">
        <f>IFERROR(INDEX($I$2:$I$9873,MATCH(1,INDEX(($P110=$F$2:$F$9873)*(0=COUNTIFS(AF110:AP110,$I$2:$I$9873)),0),0)),"")</f>
        <v/>
      </c>
      <c r="AR110" s="19">
        <f>IFERROR(INDEX($I$2:$I$9873,MATCH(1,INDEX(($P110=$F$2:$F$9873)*(0=COUNTIFS(AF110:AQ110,$I$2:$I$9873)),0),0)),"")</f>
        <v/>
      </c>
      <c r="AS110" s="19">
        <f>IFERROR(VLOOKUP(AF110,[2]CUS030!$A$5:$E$10000,5,0),"")</f>
        <v/>
      </c>
      <c r="AT110" s="19">
        <f>IFERROR(VLOOKUP(AG110,[2]CUS030!$A$5:$E$10000,5,0),"")</f>
        <v/>
      </c>
      <c r="AU110" s="19">
        <f>IFERROR(VLOOKUP(AH110,[2]CUS030!$A$5:$E$10000,5,0),"")</f>
        <v/>
      </c>
      <c r="AV110" s="19">
        <f>IFERROR(VLOOKUP(AI110,[2]CUS030!$A$5:$E$10000,5,0),"")</f>
        <v/>
      </c>
      <c r="AW110" s="19">
        <f>IFERROR(VLOOKUP(AJ110,[2]CUS030!$A$5:$E$10000,5,0),"")</f>
        <v/>
      </c>
      <c r="AX110" s="19">
        <f>IFERROR(VLOOKUP(AK110,[2]CUS030!$A$5:$E$10000,5,0),"")</f>
        <v/>
      </c>
      <c r="AY110" s="19">
        <f>IFERROR(VLOOKUP(AL110,[2]CUS030!$A$5:$E$10000,5,0),"")</f>
        <v/>
      </c>
      <c r="AZ110" s="19">
        <f>IFERROR(VLOOKUP(AM110,[2]CUS030!$A$5:$E$10000,5,0),"")</f>
        <v/>
      </c>
      <c r="BA110" s="19">
        <f>IFERROR(VLOOKUP(AN110,[2]CUS030!$A$5:$E$10000,5,0),"")</f>
        <v/>
      </c>
      <c r="BB110" s="19">
        <f>IFERROR(VLOOKUP(AO110,[2]CUS030!$A$5:$E$10000,5,0),"")</f>
        <v/>
      </c>
      <c r="BC110" s="19">
        <f>IFERROR(VLOOKUP(AP110,[2]CUS030!$A$5:$E$10000,5,0),"")</f>
        <v/>
      </c>
      <c r="BD110" s="19">
        <f>IFERROR(VLOOKUP(AQ110,[2]CUS030!$A$5:$E$10000,5,0),"")</f>
        <v/>
      </c>
      <c r="BE110" s="19">
        <f>IFERROR(VLOOKUP(AR110,[2]CUS030!$A$5:$E$10000,5,0),"")</f>
        <v/>
      </c>
    </row>
    <row r="111">
      <c r="F111" s="108">
        <f>[1]!Table1[[#This Row],[Production]]</f>
        <v/>
      </c>
      <c r="G111">
        <f>MID(F111,LEN(F111)-6,4)</f>
        <v/>
      </c>
      <c r="H111">
        <f>AS111&amp;"|"&amp;AT111&amp;"|"&amp;AU111&amp;"|"&amp;AV111&amp;"|"&amp;AW111&amp;"|"&amp;AX111&amp;"|"&amp;AY111&amp;"|"&amp;AZ111&amp;"|"&amp;BA111&amp;"|"&amp;BB111&amp;"|"&amp;BC111&amp;"|"&amp;BD111&amp;"|"&amp;BE111</f>
        <v/>
      </c>
      <c r="I111" s="108">
        <f>[1]!Table1[[#This Row],[Stock]]</f>
        <v/>
      </c>
      <c r="J111">
        <f>MID(LEFT(I111,LEN(I111)-3),FIND("0|0.000",LEFT(I111,LEN(I111)-3),1)+7,6)</f>
        <v/>
      </c>
      <c r="K111" s="19" t="n"/>
      <c r="L111" s="19" t="n"/>
      <c r="M111" s="19" t="n"/>
      <c r="N111" s="19" t="n"/>
      <c r="O111" s="19" t="n"/>
      <c r="P111" s="20">
        <f>End_Cal!E111</f>
        <v/>
      </c>
      <c r="Q111" s="112">
        <f>IFERROR(INDEX($J$2:$J$9873,MATCH(1,INDEX(($P111=$F$2:$F$9873)*(0=COUNTIFS($Q$2:$Q$2,$J$2:$J$9873)),0),0)),"")</f>
        <v/>
      </c>
      <c r="R111" s="112">
        <f>IFERROR(INDEX($J$2:$J$9873,MATCH(1,INDEX(($P111=$F$2:$F$9873)*(0=COUNTIFS(Q111,$J$2:$J$9873)),0),0)),"")</f>
        <v/>
      </c>
      <c r="S111" s="112">
        <f>IFERROR(INDEX($J$2:$J$9873,MATCH(1,INDEX(($P111=$F$2:$F$9873)*(0=COUNTIFS(Q111:R111,$J$2:$J$9873)),0),0)),"")</f>
        <v/>
      </c>
      <c r="T111" s="112">
        <f>IFERROR(INDEX($J$2:$J$9873,MATCH(1,INDEX(($P111=$F$2:$F$9873)*(0=COUNTIFS(Q111:S111,$J$2:$J$9873)),0),0)),"")</f>
        <v/>
      </c>
      <c r="U111" s="112">
        <f>IFERROR(INDEX($J$2:$J$9873,MATCH(1,INDEX(($P111=$F$2:$F$9873)*(0=COUNTIFS(Q111:T111,$J$2:$J$9873)),0),0)),"")</f>
        <v/>
      </c>
      <c r="V111" s="112">
        <f>IFERROR(INDEX($J$2:$J$9873,MATCH(1,INDEX(($P111=$F$2:$F$9873)*(0=COUNTIFS(Q111:U111,$J$2:$J$9873)),0),0)),"")</f>
        <v/>
      </c>
      <c r="W111" s="112">
        <f>IFERROR(INDEX($J$2:$J$9873,MATCH(1,INDEX(($P111=$F$2:$F$9873)*(0=COUNTIFS(Q111:V111,$J$2:$J$861)),0),0)),"")</f>
        <v/>
      </c>
      <c r="X111" s="112">
        <f>IFERROR(INDEX($J$2:$J$9873,MATCH(1,INDEX(($P111=$F$2:$F$9873)*(0=COUNTIFS(Q111:W111,$J$2:$J$9873)),0),0)),"")</f>
        <v/>
      </c>
      <c r="Y111" s="112">
        <f>IFERROR(INDEX($J$2:$J$861,MATCH(1,INDEX(($P111=$F$2:$F$861)*(0=COUNTIFS(Q111:X111,$J$2:$J$861)),0),0)),"")</f>
        <v/>
      </c>
      <c r="Z111" s="112">
        <f>IFERROR(INDEX($J$2:$J$861,MATCH(1,INDEX(($P111=$F$2:$F$861)*(0=COUNTIFS(Q111:Y111,$J$2:$J$861)),0),0)),"")</f>
        <v/>
      </c>
      <c r="AA111" s="112">
        <f>IFERROR(INDEX($J$2:$J$861,MATCH(1,INDEX(($P111=$F$2:$F$861)*(0=COUNTIFS(Q111:Z111,$J$2:$J$861)),0),0)),"")</f>
        <v/>
      </c>
      <c r="AB111" s="112">
        <f>IFERROR(INDEX($J$2:$J$861,MATCH(1,INDEX(($P111=$F$2:$F$861)*(0=COUNTIFS(Q111:AA111,$J$2:$J$861)),0),0)),"")</f>
        <v/>
      </c>
      <c r="AC111" s="112">
        <f>IFERROR(INDEX($J$2:$J$861,MATCH(1,INDEX(($P111=$F$2:$F$861)*(0=COUNTIFS(Q111:AB111,$J$2:$J$861)),0),0)),"")</f>
        <v/>
      </c>
      <c r="AD111">
        <f>Q111&amp;"-"&amp;R111&amp;"-"&amp;S111&amp;"-"&amp;T111&amp;"-"&amp;U111&amp;"-"&amp;V111&amp;"-"&amp;W111&amp;"-"&amp;X111&amp;"-"&amp;Y111&amp;"-"&amp;Z111&amp;"-"&amp;AA111&amp;"-"&amp;AB111&amp;"-"&amp;AC111</f>
        <v/>
      </c>
      <c r="AF111" s="19">
        <f>IFERROR(INDEX($I$2:$I$861,MATCH(1,INDEX(($P111=$F$2:$F$861)*(0=COUNTIFS($AF$2:$AF$2,$I$2:$I$861)),0),0)),"")</f>
        <v/>
      </c>
      <c r="AG111" s="19">
        <f>IFERROR(INDEX($I$2:$I$9873,MATCH(1,INDEX(($P111=$F$2:$F$9873)*(0=COUNTIFS(AF111,$I$2:$I$9873)),0),0)),"")</f>
        <v/>
      </c>
      <c r="AH111" s="19">
        <f>IFERROR(INDEX($I$2:$I$9873,MATCH(1,INDEX(($P111=$F$2:$F$9873)*(0=COUNTIFS(AF111:AG111,$I$2:$I$9873)),0),0)),"")</f>
        <v/>
      </c>
      <c r="AI111" s="19">
        <f>IFERROR(INDEX($I$2:$I$9873,MATCH(1,INDEX(($P111=$F$2:$F$9873)*(0=COUNTIFS(AF111:AH111,$I$2:$I$9873)),0),0)),"")</f>
        <v/>
      </c>
      <c r="AJ111" s="19">
        <f>IFERROR(INDEX($I$2:$I$9873,MATCH(1,INDEX(($P111=$F$2:$F$9873)*(0=COUNTIFS(AF111:AI111,$I$2:$I$9873)),0),0)),"")</f>
        <v/>
      </c>
      <c r="AK111" s="19">
        <f>IFERROR(INDEX($I$2:$I$9873,MATCH(1,INDEX(($P111=$F$2:$F$9873)*(0=COUNTIFS(AF111:AJ111,$I$2:$I$9873)),0),0)),"")</f>
        <v/>
      </c>
      <c r="AL111" s="19">
        <f>IFERROR(INDEX($I$2:$I$9873,MATCH(1,INDEX(($P111=$F$2:$F$9873)*(0=COUNTIFS(AF111:AK111,$I$2:$I$9873)),0),0)),"")</f>
        <v/>
      </c>
      <c r="AM111" s="19">
        <f>IFERROR(INDEX($I$2:$I$9873,MATCH(1,INDEX(($P111=$F$2:$F$9873)*(0=COUNTIFS(AF111:AL111,$I$2:$I$9873)),0),0)),"")</f>
        <v/>
      </c>
      <c r="AN111" s="19">
        <f>IFERROR(INDEX($I$2:$I$9873,MATCH(1,INDEX(($P111=$F$2:$F$9873)*(0=COUNTIFS(AF111:AM111,$I$2:$I$9873)),0),0)),"")</f>
        <v/>
      </c>
      <c r="AO111" s="19">
        <f>IFERROR(INDEX($I$2:$I$9873,MATCH(1,INDEX(($P111=$F$2:$F$9873)*(0=COUNTIFS(AF111:AN111,$I$2:$I$9873)),0),0)),"")</f>
        <v/>
      </c>
      <c r="AP111" s="19">
        <f>IFERROR(INDEX($I$2:$I$9873,MATCH(1,INDEX(($P111=$F$2:$F$9873)*(0=COUNTIFS(AF111:AO111,$I$2:$I$9873)),0),0)),"")</f>
        <v/>
      </c>
      <c r="AQ111" s="19">
        <f>IFERROR(INDEX($I$2:$I$9873,MATCH(1,INDEX(($P111=$F$2:$F$9873)*(0=COUNTIFS(AF111:AP111,$I$2:$I$9873)),0),0)),"")</f>
        <v/>
      </c>
      <c r="AR111" s="19">
        <f>IFERROR(INDEX($I$2:$I$9873,MATCH(1,INDEX(($P111=$F$2:$F$9873)*(0=COUNTIFS(AF111:AQ111,$I$2:$I$9873)),0),0)),"")</f>
        <v/>
      </c>
      <c r="AS111" s="19">
        <f>IFERROR(VLOOKUP(AF111,[2]CUS030!$A$5:$E$10000,5,0),"")</f>
        <v/>
      </c>
      <c r="AT111" s="19">
        <f>IFERROR(VLOOKUP(AG111,[2]CUS030!$A$5:$E$10000,5,0),"")</f>
        <v/>
      </c>
      <c r="AU111" s="19">
        <f>IFERROR(VLOOKUP(AH111,[2]CUS030!$A$5:$E$10000,5,0),"")</f>
        <v/>
      </c>
      <c r="AV111" s="19">
        <f>IFERROR(VLOOKUP(AI111,[2]CUS030!$A$5:$E$10000,5,0),"")</f>
        <v/>
      </c>
      <c r="AW111" s="19">
        <f>IFERROR(VLOOKUP(AJ111,[2]CUS030!$A$5:$E$10000,5,0),"")</f>
        <v/>
      </c>
      <c r="AX111" s="19">
        <f>IFERROR(VLOOKUP(AK111,[2]CUS030!$A$5:$E$10000,5,0),"")</f>
        <v/>
      </c>
      <c r="AY111" s="19">
        <f>IFERROR(VLOOKUP(AL111,[2]CUS030!$A$5:$E$10000,5,0),"")</f>
        <v/>
      </c>
      <c r="AZ111" s="19">
        <f>IFERROR(VLOOKUP(AM111,[2]CUS030!$A$5:$E$10000,5,0),"")</f>
        <v/>
      </c>
      <c r="BA111" s="19">
        <f>IFERROR(VLOOKUP(AN111,[2]CUS030!$A$5:$E$10000,5,0),"")</f>
        <v/>
      </c>
      <c r="BB111" s="19">
        <f>IFERROR(VLOOKUP(AO111,[2]CUS030!$A$5:$E$10000,5,0),"")</f>
        <v/>
      </c>
      <c r="BC111" s="19">
        <f>IFERROR(VLOOKUP(AP111,[2]CUS030!$A$5:$E$10000,5,0),"")</f>
        <v/>
      </c>
      <c r="BD111" s="19">
        <f>IFERROR(VLOOKUP(AQ111,[2]CUS030!$A$5:$E$10000,5,0),"")</f>
        <v/>
      </c>
      <c r="BE111" s="19">
        <f>IFERROR(VLOOKUP(AR111,[2]CUS030!$A$5:$E$10000,5,0),"")</f>
        <v/>
      </c>
    </row>
    <row r="112">
      <c r="F112" s="108">
        <f>[1]!Table1[[#This Row],[Production]]</f>
        <v/>
      </c>
      <c r="G112">
        <f>MID(F112,LEN(F112)-6,4)</f>
        <v/>
      </c>
      <c r="H112">
        <f>AS112&amp;"|"&amp;AT112&amp;"|"&amp;AU112&amp;"|"&amp;AV112&amp;"|"&amp;AW112&amp;"|"&amp;AX112&amp;"|"&amp;AY112&amp;"|"&amp;AZ112&amp;"|"&amp;BA112&amp;"|"&amp;BB112&amp;"|"&amp;BC112&amp;"|"&amp;BD112&amp;"|"&amp;BE112</f>
        <v/>
      </c>
      <c r="I112" s="108">
        <f>[1]!Table1[[#This Row],[Stock]]</f>
        <v/>
      </c>
      <c r="J112">
        <f>MID(LEFT(I112,LEN(I112)-3),FIND("0|0.000",LEFT(I112,LEN(I112)-3),1)+7,6)</f>
        <v/>
      </c>
      <c r="K112" s="19" t="n"/>
      <c r="L112" s="19" t="n"/>
      <c r="M112" s="19" t="n"/>
      <c r="N112" s="19" t="n"/>
      <c r="O112" s="19" t="n"/>
      <c r="P112" s="20">
        <f>End_Cal!E112</f>
        <v/>
      </c>
      <c r="Q112" s="112">
        <f>IFERROR(INDEX($J$2:$J$9873,MATCH(1,INDEX(($P112=$F$2:$F$9873)*(0=COUNTIFS($Q$2:$Q$2,$J$2:$J$9873)),0),0)),"")</f>
        <v/>
      </c>
      <c r="R112" s="112">
        <f>IFERROR(INDEX($J$2:$J$9873,MATCH(1,INDEX(($P112=$F$2:$F$9873)*(0=COUNTIFS(Q112,$J$2:$J$9873)),0),0)),"")</f>
        <v/>
      </c>
      <c r="S112" s="112">
        <f>IFERROR(INDEX($J$2:$J$9873,MATCH(1,INDEX(($P112=$F$2:$F$9873)*(0=COUNTIFS(Q112:R112,$J$2:$J$9873)),0),0)),"")</f>
        <v/>
      </c>
      <c r="T112" s="112">
        <f>IFERROR(INDEX($J$2:$J$9873,MATCH(1,INDEX(($P112=$F$2:$F$9873)*(0=COUNTIFS(Q112:S112,$J$2:$J$9873)),0),0)),"")</f>
        <v/>
      </c>
      <c r="U112" s="112">
        <f>IFERROR(INDEX($J$2:$J$9873,MATCH(1,INDEX(($P112=$F$2:$F$9873)*(0=COUNTIFS(Q112:T112,$J$2:$J$9873)),0),0)),"")</f>
        <v/>
      </c>
      <c r="V112" s="112">
        <f>IFERROR(INDEX($J$2:$J$9873,MATCH(1,INDEX(($P112=$F$2:$F$9873)*(0=COUNTIFS(Q112:U112,$J$2:$J$9873)),0),0)),"")</f>
        <v/>
      </c>
      <c r="W112" s="112">
        <f>IFERROR(INDEX($J$2:$J$9873,MATCH(1,INDEX(($P112=$F$2:$F$9873)*(0=COUNTIFS(Q112:V112,$J$2:$J$861)),0),0)),"")</f>
        <v/>
      </c>
      <c r="X112" s="112">
        <f>IFERROR(INDEX($J$2:$J$9873,MATCH(1,INDEX(($P112=$F$2:$F$9873)*(0=COUNTIFS(Q112:W112,$J$2:$J$9873)),0),0)),"")</f>
        <v/>
      </c>
      <c r="Y112" s="112">
        <f>IFERROR(INDEX($J$2:$J$861,MATCH(1,INDEX(($P112=$F$2:$F$861)*(0=COUNTIFS(Q112:X112,$J$2:$J$861)),0),0)),"")</f>
        <v/>
      </c>
      <c r="Z112" s="112">
        <f>IFERROR(INDEX($J$2:$J$861,MATCH(1,INDEX(($P112=$F$2:$F$861)*(0=COUNTIFS(Q112:Y112,$J$2:$J$861)),0),0)),"")</f>
        <v/>
      </c>
      <c r="AA112" s="112">
        <f>IFERROR(INDEX($J$2:$J$861,MATCH(1,INDEX(($P112=$F$2:$F$861)*(0=COUNTIFS(Q112:Z112,$J$2:$J$861)),0),0)),"")</f>
        <v/>
      </c>
      <c r="AB112" s="112">
        <f>IFERROR(INDEX($J$2:$J$861,MATCH(1,INDEX(($P112=$F$2:$F$861)*(0=COUNTIFS(Q112:AA112,$J$2:$J$861)),0),0)),"")</f>
        <v/>
      </c>
      <c r="AC112" s="112">
        <f>IFERROR(INDEX($J$2:$J$861,MATCH(1,INDEX(($P112=$F$2:$F$861)*(0=COUNTIFS(Q112:AB112,$J$2:$J$861)),0),0)),"")</f>
        <v/>
      </c>
      <c r="AD112">
        <f>Q112&amp;"-"&amp;R112&amp;"-"&amp;S112&amp;"-"&amp;T112&amp;"-"&amp;U112&amp;"-"&amp;V112&amp;"-"&amp;W112&amp;"-"&amp;X112&amp;"-"&amp;Y112&amp;"-"&amp;Z112&amp;"-"&amp;AA112&amp;"-"&amp;AB112&amp;"-"&amp;AC112</f>
        <v/>
      </c>
      <c r="AF112" s="19">
        <f>IFERROR(INDEX($I$2:$I$861,MATCH(1,INDEX(($P112=$F$2:$F$861)*(0=COUNTIFS($AF$2:$AF$2,$I$2:$I$861)),0),0)),"")</f>
        <v/>
      </c>
      <c r="AG112" s="19">
        <f>IFERROR(INDEX($I$2:$I$9873,MATCH(1,INDEX(($P112=$F$2:$F$9873)*(0=COUNTIFS(AF112,$I$2:$I$9873)),0),0)),"")</f>
        <v/>
      </c>
      <c r="AH112" s="19">
        <f>IFERROR(INDEX($I$2:$I$9873,MATCH(1,INDEX(($P112=$F$2:$F$9873)*(0=COUNTIFS(AF112:AG112,$I$2:$I$9873)),0),0)),"")</f>
        <v/>
      </c>
      <c r="AI112" s="19">
        <f>IFERROR(INDEX($I$2:$I$9873,MATCH(1,INDEX(($P112=$F$2:$F$9873)*(0=COUNTIFS(AF112:AH112,$I$2:$I$9873)),0),0)),"")</f>
        <v/>
      </c>
      <c r="AJ112" s="19">
        <f>IFERROR(INDEX($I$2:$I$9873,MATCH(1,INDEX(($P112=$F$2:$F$9873)*(0=COUNTIFS(AF112:AI112,$I$2:$I$9873)),0),0)),"")</f>
        <v/>
      </c>
      <c r="AK112" s="19">
        <f>IFERROR(INDEX($I$2:$I$9873,MATCH(1,INDEX(($P112=$F$2:$F$9873)*(0=COUNTIFS(AF112:AJ112,$I$2:$I$9873)),0),0)),"")</f>
        <v/>
      </c>
      <c r="AL112" s="19">
        <f>IFERROR(INDEX($I$2:$I$9873,MATCH(1,INDEX(($P112=$F$2:$F$9873)*(0=COUNTIFS(AF112:AK112,$I$2:$I$9873)),0),0)),"")</f>
        <v/>
      </c>
      <c r="AM112" s="19">
        <f>IFERROR(INDEX($I$2:$I$9873,MATCH(1,INDEX(($P112=$F$2:$F$9873)*(0=COUNTIFS(AF112:AL112,$I$2:$I$9873)),0),0)),"")</f>
        <v/>
      </c>
      <c r="AN112" s="19">
        <f>IFERROR(INDEX($I$2:$I$9873,MATCH(1,INDEX(($P112=$F$2:$F$9873)*(0=COUNTIFS(AF112:AM112,$I$2:$I$9873)),0),0)),"")</f>
        <v/>
      </c>
      <c r="AO112" s="19">
        <f>IFERROR(INDEX($I$2:$I$9873,MATCH(1,INDEX(($P112=$F$2:$F$9873)*(0=COUNTIFS(AF112:AN112,$I$2:$I$9873)),0),0)),"")</f>
        <v/>
      </c>
      <c r="AP112" s="19">
        <f>IFERROR(INDEX($I$2:$I$9873,MATCH(1,INDEX(($P112=$F$2:$F$9873)*(0=COUNTIFS(AF112:AO112,$I$2:$I$9873)),0),0)),"")</f>
        <v/>
      </c>
      <c r="AQ112" s="19">
        <f>IFERROR(INDEX($I$2:$I$9873,MATCH(1,INDEX(($P112=$F$2:$F$9873)*(0=COUNTIFS(AF112:AP112,$I$2:$I$9873)),0),0)),"")</f>
        <v/>
      </c>
      <c r="AR112" s="19">
        <f>IFERROR(INDEX($I$2:$I$9873,MATCH(1,INDEX(($P112=$F$2:$F$9873)*(0=COUNTIFS(AF112:AQ112,$I$2:$I$9873)),0),0)),"")</f>
        <v/>
      </c>
      <c r="AS112" s="19">
        <f>IFERROR(VLOOKUP(AF112,[2]CUS030!$A$5:$E$10000,5,0),"")</f>
        <v/>
      </c>
      <c r="AT112" s="19">
        <f>IFERROR(VLOOKUP(AG112,[2]CUS030!$A$5:$E$10000,5,0),"")</f>
        <v/>
      </c>
      <c r="AU112" s="19">
        <f>IFERROR(VLOOKUP(AH112,[2]CUS030!$A$5:$E$10000,5,0),"")</f>
        <v/>
      </c>
      <c r="AV112" s="19">
        <f>IFERROR(VLOOKUP(AI112,[2]CUS030!$A$5:$E$10000,5,0),"")</f>
        <v/>
      </c>
      <c r="AW112" s="19">
        <f>IFERROR(VLOOKUP(AJ112,[2]CUS030!$A$5:$E$10000,5,0),"")</f>
        <v/>
      </c>
      <c r="AX112" s="19">
        <f>IFERROR(VLOOKUP(AK112,[2]CUS030!$A$5:$E$10000,5,0),"")</f>
        <v/>
      </c>
      <c r="AY112" s="19">
        <f>IFERROR(VLOOKUP(AL112,[2]CUS030!$A$5:$E$10000,5,0),"")</f>
        <v/>
      </c>
      <c r="AZ112" s="19">
        <f>IFERROR(VLOOKUP(AM112,[2]CUS030!$A$5:$E$10000,5,0),"")</f>
        <v/>
      </c>
      <c r="BA112" s="19">
        <f>IFERROR(VLOOKUP(AN112,[2]CUS030!$A$5:$E$10000,5,0),"")</f>
        <v/>
      </c>
      <c r="BB112" s="19">
        <f>IFERROR(VLOOKUP(AO112,[2]CUS030!$A$5:$E$10000,5,0),"")</f>
        <v/>
      </c>
      <c r="BC112" s="19">
        <f>IFERROR(VLOOKUP(AP112,[2]CUS030!$A$5:$E$10000,5,0),"")</f>
        <v/>
      </c>
      <c r="BD112" s="19">
        <f>IFERROR(VLOOKUP(AQ112,[2]CUS030!$A$5:$E$10000,5,0),"")</f>
        <v/>
      </c>
      <c r="BE112" s="19">
        <f>IFERROR(VLOOKUP(AR112,[2]CUS030!$A$5:$E$10000,5,0),"")</f>
        <v/>
      </c>
    </row>
    <row r="113">
      <c r="F113" s="108">
        <f>[1]!Table1[[#This Row],[Production]]</f>
        <v/>
      </c>
      <c r="G113">
        <f>MID(F113,LEN(F113)-6,4)</f>
        <v/>
      </c>
      <c r="H113">
        <f>AS113&amp;"|"&amp;AT113&amp;"|"&amp;AU113&amp;"|"&amp;AV113&amp;"|"&amp;AW113&amp;"|"&amp;AX113&amp;"|"&amp;AY113&amp;"|"&amp;AZ113&amp;"|"&amp;BA113&amp;"|"&amp;BB113&amp;"|"&amp;BC113&amp;"|"&amp;BD113&amp;"|"&amp;BE113</f>
        <v/>
      </c>
      <c r="I113" s="108">
        <f>[1]!Table1[[#This Row],[Stock]]</f>
        <v/>
      </c>
      <c r="J113">
        <f>MID(LEFT(I113,LEN(I113)-3),FIND("0|0.000",LEFT(I113,LEN(I113)-3),1)+7,6)</f>
        <v/>
      </c>
      <c r="K113" s="19" t="n"/>
      <c r="L113" s="19" t="n"/>
      <c r="M113" s="19" t="n"/>
      <c r="N113" s="19" t="n"/>
      <c r="O113" s="19" t="n"/>
      <c r="P113" s="20">
        <f>End_Cal!E113</f>
        <v/>
      </c>
      <c r="Q113" s="112">
        <f>IFERROR(INDEX($J$2:$J$9873,MATCH(1,INDEX(($P113=$F$2:$F$9873)*(0=COUNTIFS($Q$2:$Q$2,$J$2:$J$9873)),0),0)),"")</f>
        <v/>
      </c>
      <c r="R113" s="112">
        <f>IFERROR(INDEX($J$2:$J$9873,MATCH(1,INDEX(($P113=$F$2:$F$9873)*(0=COUNTIFS(Q113,$J$2:$J$9873)),0),0)),"")</f>
        <v/>
      </c>
      <c r="S113" s="112">
        <f>IFERROR(INDEX($J$2:$J$9873,MATCH(1,INDEX(($P113=$F$2:$F$9873)*(0=COUNTIFS(Q113:R113,$J$2:$J$9873)),0),0)),"")</f>
        <v/>
      </c>
      <c r="T113" s="112">
        <f>IFERROR(INDEX($J$2:$J$9873,MATCH(1,INDEX(($P113=$F$2:$F$9873)*(0=COUNTIFS(Q113:S113,$J$2:$J$9873)),0),0)),"")</f>
        <v/>
      </c>
      <c r="U113" s="112">
        <f>IFERROR(INDEX($J$2:$J$9873,MATCH(1,INDEX(($P113=$F$2:$F$9873)*(0=COUNTIFS(Q113:T113,$J$2:$J$9873)),0),0)),"")</f>
        <v/>
      </c>
      <c r="V113" s="112">
        <f>IFERROR(INDEX($J$2:$J$9873,MATCH(1,INDEX(($P113=$F$2:$F$9873)*(0=COUNTIFS(Q113:U113,$J$2:$J$9873)),0),0)),"")</f>
        <v/>
      </c>
      <c r="W113" s="112">
        <f>IFERROR(INDEX($J$2:$J$9873,MATCH(1,INDEX(($P113=$F$2:$F$9873)*(0=COUNTIFS(Q113:V113,$J$2:$J$861)),0),0)),"")</f>
        <v/>
      </c>
      <c r="X113" s="112">
        <f>IFERROR(INDEX($J$2:$J$9873,MATCH(1,INDEX(($P113=$F$2:$F$9873)*(0=COUNTIFS(Q113:W113,$J$2:$J$9873)),0),0)),"")</f>
        <v/>
      </c>
      <c r="Y113" s="112">
        <f>IFERROR(INDEX($J$2:$J$861,MATCH(1,INDEX(($P113=$F$2:$F$861)*(0=COUNTIFS(Q113:X113,$J$2:$J$861)),0),0)),"")</f>
        <v/>
      </c>
      <c r="Z113" s="112">
        <f>IFERROR(INDEX($J$2:$J$861,MATCH(1,INDEX(($P113=$F$2:$F$861)*(0=COUNTIFS(Q113:Y113,$J$2:$J$861)),0),0)),"")</f>
        <v/>
      </c>
      <c r="AA113" s="112">
        <f>IFERROR(INDEX($J$2:$J$861,MATCH(1,INDEX(($P113=$F$2:$F$861)*(0=COUNTIFS(Q113:Z113,$J$2:$J$861)),0),0)),"")</f>
        <v/>
      </c>
      <c r="AB113" s="112">
        <f>IFERROR(INDEX($J$2:$J$861,MATCH(1,INDEX(($P113=$F$2:$F$861)*(0=COUNTIFS(Q113:AA113,$J$2:$J$861)),0),0)),"")</f>
        <v/>
      </c>
      <c r="AC113" s="112">
        <f>IFERROR(INDEX($J$2:$J$861,MATCH(1,INDEX(($P113=$F$2:$F$861)*(0=COUNTIFS(Q113:AB113,$J$2:$J$861)),0),0)),"")</f>
        <v/>
      </c>
      <c r="AD113">
        <f>Q113&amp;"-"&amp;R113&amp;"-"&amp;S113&amp;"-"&amp;T113&amp;"-"&amp;U113&amp;"-"&amp;V113&amp;"-"&amp;W113&amp;"-"&amp;X113&amp;"-"&amp;Y113&amp;"-"&amp;Z113&amp;"-"&amp;AA113&amp;"-"&amp;AB113&amp;"-"&amp;AC113</f>
        <v/>
      </c>
      <c r="AF113" s="19">
        <f>IFERROR(INDEX($I$2:$I$861,MATCH(1,INDEX(($P113=$F$2:$F$861)*(0=COUNTIFS($AF$2:$AF$2,$I$2:$I$861)),0),0)),"")</f>
        <v/>
      </c>
      <c r="AG113" s="19">
        <f>IFERROR(INDEX($I$2:$I$9873,MATCH(1,INDEX(($P113=$F$2:$F$9873)*(0=COUNTIFS(AF113,$I$2:$I$9873)),0),0)),"")</f>
        <v/>
      </c>
      <c r="AH113" s="19">
        <f>IFERROR(INDEX($I$2:$I$9873,MATCH(1,INDEX(($P113=$F$2:$F$9873)*(0=COUNTIFS(AF113:AG113,$I$2:$I$9873)),0),0)),"")</f>
        <v/>
      </c>
      <c r="AI113" s="19">
        <f>IFERROR(INDEX($I$2:$I$9873,MATCH(1,INDEX(($P113=$F$2:$F$9873)*(0=COUNTIFS(AF113:AH113,$I$2:$I$9873)),0),0)),"")</f>
        <v/>
      </c>
      <c r="AJ113" s="19">
        <f>IFERROR(INDEX($I$2:$I$9873,MATCH(1,INDEX(($P113=$F$2:$F$9873)*(0=COUNTIFS(AF113:AI113,$I$2:$I$9873)),0),0)),"")</f>
        <v/>
      </c>
      <c r="AK113" s="19">
        <f>IFERROR(INDEX($I$2:$I$9873,MATCH(1,INDEX(($P113=$F$2:$F$9873)*(0=COUNTIFS(AF113:AJ113,$I$2:$I$9873)),0),0)),"")</f>
        <v/>
      </c>
      <c r="AL113" s="19">
        <f>IFERROR(INDEX($I$2:$I$9873,MATCH(1,INDEX(($P113=$F$2:$F$9873)*(0=COUNTIFS(AF113:AK113,$I$2:$I$9873)),0),0)),"")</f>
        <v/>
      </c>
      <c r="AM113" s="19">
        <f>IFERROR(INDEX($I$2:$I$9873,MATCH(1,INDEX(($P113=$F$2:$F$9873)*(0=COUNTIFS(AF113:AL113,$I$2:$I$9873)),0),0)),"")</f>
        <v/>
      </c>
      <c r="AN113" s="19">
        <f>IFERROR(INDEX($I$2:$I$9873,MATCH(1,INDEX(($P113=$F$2:$F$9873)*(0=COUNTIFS(AF113:AM113,$I$2:$I$9873)),0),0)),"")</f>
        <v/>
      </c>
      <c r="AO113" s="19">
        <f>IFERROR(INDEX($I$2:$I$9873,MATCH(1,INDEX(($P113=$F$2:$F$9873)*(0=COUNTIFS(AF113:AN113,$I$2:$I$9873)),0),0)),"")</f>
        <v/>
      </c>
      <c r="AP113" s="19">
        <f>IFERROR(INDEX($I$2:$I$9873,MATCH(1,INDEX(($P113=$F$2:$F$9873)*(0=COUNTIFS(AF113:AO113,$I$2:$I$9873)),0),0)),"")</f>
        <v/>
      </c>
      <c r="AQ113" s="19">
        <f>IFERROR(INDEX($I$2:$I$9873,MATCH(1,INDEX(($P113=$F$2:$F$9873)*(0=COUNTIFS(AF113:AP113,$I$2:$I$9873)),0),0)),"")</f>
        <v/>
      </c>
      <c r="AR113" s="19">
        <f>IFERROR(INDEX($I$2:$I$9873,MATCH(1,INDEX(($P113=$F$2:$F$9873)*(0=COUNTIFS(AF113:AQ113,$I$2:$I$9873)),0),0)),"")</f>
        <v/>
      </c>
      <c r="AS113" s="19">
        <f>IFERROR(VLOOKUP(AF113,[2]CUS030!$A$5:$E$10000,5,0),"")</f>
        <v/>
      </c>
      <c r="AT113" s="19">
        <f>IFERROR(VLOOKUP(AG113,[2]CUS030!$A$5:$E$10000,5,0),"")</f>
        <v/>
      </c>
      <c r="AU113" s="19">
        <f>IFERROR(VLOOKUP(AH113,[2]CUS030!$A$5:$E$10000,5,0),"")</f>
        <v/>
      </c>
      <c r="AV113" s="19">
        <f>IFERROR(VLOOKUP(AI113,[2]CUS030!$A$5:$E$10000,5,0),"")</f>
        <v/>
      </c>
      <c r="AW113" s="19">
        <f>IFERROR(VLOOKUP(AJ113,[2]CUS030!$A$5:$E$10000,5,0),"")</f>
        <v/>
      </c>
      <c r="AX113" s="19">
        <f>IFERROR(VLOOKUP(AK113,[2]CUS030!$A$5:$E$10000,5,0),"")</f>
        <v/>
      </c>
      <c r="AY113" s="19">
        <f>IFERROR(VLOOKUP(AL113,[2]CUS030!$A$5:$E$10000,5,0),"")</f>
        <v/>
      </c>
      <c r="AZ113" s="19">
        <f>IFERROR(VLOOKUP(AM113,[2]CUS030!$A$5:$E$10000,5,0),"")</f>
        <v/>
      </c>
      <c r="BA113" s="19">
        <f>IFERROR(VLOOKUP(AN113,[2]CUS030!$A$5:$E$10000,5,0),"")</f>
        <v/>
      </c>
      <c r="BB113" s="19">
        <f>IFERROR(VLOOKUP(AO113,[2]CUS030!$A$5:$E$10000,5,0),"")</f>
        <v/>
      </c>
      <c r="BC113" s="19">
        <f>IFERROR(VLOOKUP(AP113,[2]CUS030!$A$5:$E$10000,5,0),"")</f>
        <v/>
      </c>
      <c r="BD113" s="19">
        <f>IFERROR(VLOOKUP(AQ113,[2]CUS030!$A$5:$E$10000,5,0),"")</f>
        <v/>
      </c>
      <c r="BE113" s="19">
        <f>IFERROR(VLOOKUP(AR113,[2]CUS030!$A$5:$E$10000,5,0),"")</f>
        <v/>
      </c>
    </row>
    <row r="114">
      <c r="F114" s="108">
        <f>[1]!Table1[[#This Row],[Production]]</f>
        <v/>
      </c>
      <c r="G114">
        <f>MID(F114,LEN(F114)-6,4)</f>
        <v/>
      </c>
      <c r="H114">
        <f>AS114&amp;"|"&amp;AT114&amp;"|"&amp;AU114&amp;"|"&amp;AV114&amp;"|"&amp;AW114&amp;"|"&amp;AX114&amp;"|"&amp;AY114&amp;"|"&amp;AZ114&amp;"|"&amp;BA114&amp;"|"&amp;BB114&amp;"|"&amp;BC114&amp;"|"&amp;BD114&amp;"|"&amp;BE114</f>
        <v/>
      </c>
      <c r="I114" s="108">
        <f>[1]!Table1[[#This Row],[Stock]]</f>
        <v/>
      </c>
      <c r="J114">
        <f>MID(LEFT(I114,LEN(I114)-3),FIND("0|0.000",LEFT(I114,LEN(I114)-3),1)+7,6)</f>
        <v/>
      </c>
      <c r="K114" s="19" t="n"/>
      <c r="L114" s="19" t="n"/>
      <c r="M114" s="19" t="n"/>
      <c r="N114" s="19" t="n"/>
      <c r="O114" s="19" t="n"/>
      <c r="P114" s="20">
        <f>End_Cal!E114</f>
        <v/>
      </c>
      <c r="Q114" s="112">
        <f>IFERROR(INDEX($J$2:$J$9873,MATCH(1,INDEX(($P114=$F$2:$F$9873)*(0=COUNTIFS($Q$2:$Q$2,$J$2:$J$9873)),0),0)),"")</f>
        <v/>
      </c>
      <c r="R114" s="112">
        <f>IFERROR(INDEX($J$2:$J$9873,MATCH(1,INDEX(($P114=$F$2:$F$9873)*(0=COUNTIFS(Q114,$J$2:$J$9873)),0),0)),"")</f>
        <v/>
      </c>
      <c r="S114" s="112">
        <f>IFERROR(INDEX($J$2:$J$9873,MATCH(1,INDEX(($P114=$F$2:$F$9873)*(0=COUNTIFS(Q114:R114,$J$2:$J$9873)),0),0)),"")</f>
        <v/>
      </c>
      <c r="T114" s="112">
        <f>IFERROR(INDEX($J$2:$J$9873,MATCH(1,INDEX(($P114=$F$2:$F$9873)*(0=COUNTIFS(Q114:S114,$J$2:$J$9873)),0),0)),"")</f>
        <v/>
      </c>
      <c r="U114" s="112">
        <f>IFERROR(INDEX($J$2:$J$9873,MATCH(1,INDEX(($P114=$F$2:$F$9873)*(0=COUNTIFS(Q114:T114,$J$2:$J$9873)),0),0)),"")</f>
        <v/>
      </c>
      <c r="V114" s="112">
        <f>IFERROR(INDEX($J$2:$J$9873,MATCH(1,INDEX(($P114=$F$2:$F$9873)*(0=COUNTIFS(Q114:U114,$J$2:$J$9873)),0),0)),"")</f>
        <v/>
      </c>
      <c r="W114" s="112">
        <f>IFERROR(INDEX($J$2:$J$9873,MATCH(1,INDEX(($P114=$F$2:$F$9873)*(0=COUNTIFS(Q114:V114,$J$2:$J$861)),0),0)),"")</f>
        <v/>
      </c>
      <c r="X114" s="112">
        <f>IFERROR(INDEX($J$2:$J$9873,MATCH(1,INDEX(($P114=$F$2:$F$9873)*(0=COUNTIFS(Q114:W114,$J$2:$J$9873)),0),0)),"")</f>
        <v/>
      </c>
      <c r="Y114" s="112">
        <f>IFERROR(INDEX($J$2:$J$861,MATCH(1,INDEX(($P114=$F$2:$F$861)*(0=COUNTIFS(Q114:X114,$J$2:$J$861)),0),0)),"")</f>
        <v/>
      </c>
      <c r="Z114" s="112">
        <f>IFERROR(INDEX($J$2:$J$861,MATCH(1,INDEX(($P114=$F$2:$F$861)*(0=COUNTIFS(Q114:Y114,$J$2:$J$861)),0),0)),"")</f>
        <v/>
      </c>
      <c r="AA114" s="112">
        <f>IFERROR(INDEX($J$2:$J$861,MATCH(1,INDEX(($P114=$F$2:$F$861)*(0=COUNTIFS(Q114:Z114,$J$2:$J$861)),0),0)),"")</f>
        <v/>
      </c>
      <c r="AB114" s="112">
        <f>IFERROR(INDEX($J$2:$J$861,MATCH(1,INDEX(($P114=$F$2:$F$861)*(0=COUNTIFS(Q114:AA114,$J$2:$J$861)),0),0)),"")</f>
        <v/>
      </c>
      <c r="AC114" s="112">
        <f>IFERROR(INDEX($J$2:$J$861,MATCH(1,INDEX(($P114=$F$2:$F$861)*(0=COUNTIFS(Q114:AB114,$J$2:$J$861)),0),0)),"")</f>
        <v/>
      </c>
      <c r="AD114">
        <f>Q114&amp;"-"&amp;R114&amp;"-"&amp;S114&amp;"-"&amp;T114&amp;"-"&amp;U114&amp;"-"&amp;V114&amp;"-"&amp;W114&amp;"-"&amp;X114&amp;"-"&amp;Y114&amp;"-"&amp;Z114&amp;"-"&amp;AA114&amp;"-"&amp;AB114&amp;"-"&amp;AC114</f>
        <v/>
      </c>
      <c r="AF114" s="19">
        <f>IFERROR(INDEX($I$2:$I$861,MATCH(1,INDEX(($P114=$F$2:$F$861)*(0=COUNTIFS($AF$2:$AF$2,$I$2:$I$861)),0),0)),"")</f>
        <v/>
      </c>
      <c r="AG114" s="19">
        <f>IFERROR(INDEX($I$2:$I$9873,MATCH(1,INDEX(($P114=$F$2:$F$9873)*(0=COUNTIFS(AF114,$I$2:$I$9873)),0),0)),"")</f>
        <v/>
      </c>
      <c r="AH114" s="19">
        <f>IFERROR(INDEX($I$2:$I$9873,MATCH(1,INDEX(($P114=$F$2:$F$9873)*(0=COUNTIFS(AF114:AG114,$I$2:$I$9873)),0),0)),"")</f>
        <v/>
      </c>
      <c r="AI114" s="19">
        <f>IFERROR(INDEX($I$2:$I$9873,MATCH(1,INDEX(($P114=$F$2:$F$9873)*(0=COUNTIFS(AF114:AH114,$I$2:$I$9873)),0),0)),"")</f>
        <v/>
      </c>
      <c r="AJ114" s="19">
        <f>IFERROR(INDEX($I$2:$I$9873,MATCH(1,INDEX(($P114=$F$2:$F$9873)*(0=COUNTIFS(AF114:AI114,$I$2:$I$9873)),0),0)),"")</f>
        <v/>
      </c>
      <c r="AK114" s="19">
        <f>IFERROR(INDEX($I$2:$I$9873,MATCH(1,INDEX(($P114=$F$2:$F$9873)*(0=COUNTIFS(AF114:AJ114,$I$2:$I$9873)),0),0)),"")</f>
        <v/>
      </c>
      <c r="AL114" s="19">
        <f>IFERROR(INDEX($I$2:$I$9873,MATCH(1,INDEX(($P114=$F$2:$F$9873)*(0=COUNTIFS(AF114:AK114,$I$2:$I$9873)),0),0)),"")</f>
        <v/>
      </c>
      <c r="AM114" s="19">
        <f>IFERROR(INDEX($I$2:$I$9873,MATCH(1,INDEX(($P114=$F$2:$F$9873)*(0=COUNTIFS(AF114:AL114,$I$2:$I$9873)),0),0)),"")</f>
        <v/>
      </c>
      <c r="AN114" s="19">
        <f>IFERROR(INDEX($I$2:$I$9873,MATCH(1,INDEX(($P114=$F$2:$F$9873)*(0=COUNTIFS(AF114:AM114,$I$2:$I$9873)),0),0)),"")</f>
        <v/>
      </c>
      <c r="AO114" s="19">
        <f>IFERROR(INDEX($I$2:$I$9873,MATCH(1,INDEX(($P114=$F$2:$F$9873)*(0=COUNTIFS(AF114:AN114,$I$2:$I$9873)),0),0)),"")</f>
        <v/>
      </c>
      <c r="AP114" s="19">
        <f>IFERROR(INDEX($I$2:$I$9873,MATCH(1,INDEX(($P114=$F$2:$F$9873)*(0=COUNTIFS(AF114:AO114,$I$2:$I$9873)),0),0)),"")</f>
        <v/>
      </c>
      <c r="AQ114" s="19">
        <f>IFERROR(INDEX($I$2:$I$9873,MATCH(1,INDEX(($P114=$F$2:$F$9873)*(0=COUNTIFS(AF114:AP114,$I$2:$I$9873)),0),0)),"")</f>
        <v/>
      </c>
      <c r="AR114" s="19">
        <f>IFERROR(INDEX($I$2:$I$9873,MATCH(1,INDEX(($P114=$F$2:$F$9873)*(0=COUNTIFS(AF114:AQ114,$I$2:$I$9873)),0),0)),"")</f>
        <v/>
      </c>
      <c r="AS114" s="19">
        <f>IFERROR(VLOOKUP(AF114,[2]CUS030!$A$5:$E$10000,5,0),"")</f>
        <v/>
      </c>
      <c r="AT114" s="19">
        <f>IFERROR(VLOOKUP(AG114,[2]CUS030!$A$5:$E$10000,5,0),"")</f>
        <v/>
      </c>
      <c r="AU114" s="19">
        <f>IFERROR(VLOOKUP(AH114,[2]CUS030!$A$5:$E$10000,5,0),"")</f>
        <v/>
      </c>
      <c r="AV114" s="19">
        <f>IFERROR(VLOOKUP(AI114,[2]CUS030!$A$5:$E$10000,5,0),"")</f>
        <v/>
      </c>
      <c r="AW114" s="19">
        <f>IFERROR(VLOOKUP(AJ114,[2]CUS030!$A$5:$E$10000,5,0),"")</f>
        <v/>
      </c>
      <c r="AX114" s="19">
        <f>IFERROR(VLOOKUP(AK114,[2]CUS030!$A$5:$E$10000,5,0),"")</f>
        <v/>
      </c>
      <c r="AY114" s="19">
        <f>IFERROR(VLOOKUP(AL114,[2]CUS030!$A$5:$E$10000,5,0),"")</f>
        <v/>
      </c>
      <c r="AZ114" s="19">
        <f>IFERROR(VLOOKUP(AM114,[2]CUS030!$A$5:$E$10000,5,0),"")</f>
        <v/>
      </c>
      <c r="BA114" s="19">
        <f>IFERROR(VLOOKUP(AN114,[2]CUS030!$A$5:$E$10000,5,0),"")</f>
        <v/>
      </c>
      <c r="BB114" s="19">
        <f>IFERROR(VLOOKUP(AO114,[2]CUS030!$A$5:$E$10000,5,0),"")</f>
        <v/>
      </c>
      <c r="BC114" s="19">
        <f>IFERROR(VLOOKUP(AP114,[2]CUS030!$A$5:$E$10000,5,0),"")</f>
        <v/>
      </c>
      <c r="BD114" s="19">
        <f>IFERROR(VLOOKUP(AQ114,[2]CUS030!$A$5:$E$10000,5,0),"")</f>
        <v/>
      </c>
      <c r="BE114" s="19">
        <f>IFERROR(VLOOKUP(AR114,[2]CUS030!$A$5:$E$10000,5,0),"")</f>
        <v/>
      </c>
    </row>
    <row r="115">
      <c r="F115" s="108">
        <f>[1]!Table1[[#This Row],[Production]]</f>
        <v/>
      </c>
      <c r="G115">
        <f>MID(F115,LEN(F115)-6,4)</f>
        <v/>
      </c>
      <c r="H115">
        <f>AS115&amp;"|"&amp;AT115&amp;"|"&amp;AU115&amp;"|"&amp;AV115&amp;"|"&amp;AW115&amp;"|"&amp;AX115&amp;"|"&amp;AY115&amp;"|"&amp;AZ115&amp;"|"&amp;BA115&amp;"|"&amp;BB115&amp;"|"&amp;BC115&amp;"|"&amp;BD115&amp;"|"&amp;BE115</f>
        <v/>
      </c>
      <c r="I115" s="108">
        <f>[1]!Table1[[#This Row],[Stock]]</f>
        <v/>
      </c>
      <c r="J115">
        <f>MID(LEFT(I115,LEN(I115)-3),FIND("0|0.000",LEFT(I115,LEN(I115)-3),1)+7,6)</f>
        <v/>
      </c>
      <c r="K115" s="19" t="n"/>
      <c r="L115" s="19" t="n"/>
      <c r="M115" s="19" t="n"/>
      <c r="N115" s="19" t="n"/>
      <c r="O115" s="19" t="n"/>
      <c r="P115" s="20">
        <f>End_Cal!E115</f>
        <v/>
      </c>
      <c r="Q115" s="112">
        <f>IFERROR(INDEX($J$2:$J$9873,MATCH(1,INDEX(($P115=$F$2:$F$9873)*(0=COUNTIFS($Q$2:$Q$2,$J$2:$J$9873)),0),0)),"")</f>
        <v/>
      </c>
      <c r="R115" s="112">
        <f>IFERROR(INDEX($J$2:$J$9873,MATCH(1,INDEX(($P115=$F$2:$F$9873)*(0=COUNTIFS(Q115,$J$2:$J$9873)),0),0)),"")</f>
        <v/>
      </c>
      <c r="S115" s="112">
        <f>IFERROR(INDEX($J$2:$J$9873,MATCH(1,INDEX(($P115=$F$2:$F$9873)*(0=COUNTIFS(Q115:R115,$J$2:$J$9873)),0),0)),"")</f>
        <v/>
      </c>
      <c r="T115" s="112">
        <f>IFERROR(INDEX($J$2:$J$9873,MATCH(1,INDEX(($P115=$F$2:$F$9873)*(0=COUNTIFS(Q115:S115,$J$2:$J$9873)),0),0)),"")</f>
        <v/>
      </c>
      <c r="U115" s="112">
        <f>IFERROR(INDEX($J$2:$J$9873,MATCH(1,INDEX(($P115=$F$2:$F$9873)*(0=COUNTIFS(Q115:T115,$J$2:$J$9873)),0),0)),"")</f>
        <v/>
      </c>
      <c r="V115" s="112">
        <f>IFERROR(INDEX($J$2:$J$9873,MATCH(1,INDEX(($P115=$F$2:$F$9873)*(0=COUNTIFS(Q115:U115,$J$2:$J$9873)),0),0)),"")</f>
        <v/>
      </c>
      <c r="W115" s="112">
        <f>IFERROR(INDEX($J$2:$J$9873,MATCH(1,INDEX(($P115=$F$2:$F$9873)*(0=COUNTIFS(Q115:V115,$J$2:$J$861)),0),0)),"")</f>
        <v/>
      </c>
      <c r="X115" s="112">
        <f>IFERROR(INDEX($J$2:$J$9873,MATCH(1,INDEX(($P115=$F$2:$F$9873)*(0=COUNTIFS(Q115:W115,$J$2:$J$9873)),0),0)),"")</f>
        <v/>
      </c>
      <c r="Y115" s="112">
        <f>IFERROR(INDEX($J$2:$J$861,MATCH(1,INDEX(($P115=$F$2:$F$861)*(0=COUNTIFS(Q115:X115,$J$2:$J$861)),0),0)),"")</f>
        <v/>
      </c>
      <c r="Z115" s="112">
        <f>IFERROR(INDEX($J$2:$J$861,MATCH(1,INDEX(($P115=$F$2:$F$861)*(0=COUNTIFS(Q115:Y115,$J$2:$J$861)),0),0)),"")</f>
        <v/>
      </c>
      <c r="AA115" s="112">
        <f>IFERROR(INDEX($J$2:$J$861,MATCH(1,INDEX(($P115=$F$2:$F$861)*(0=COUNTIFS(Q115:Z115,$J$2:$J$861)),0),0)),"")</f>
        <v/>
      </c>
      <c r="AB115" s="112">
        <f>IFERROR(INDEX($J$2:$J$861,MATCH(1,INDEX(($P115=$F$2:$F$861)*(0=COUNTIFS(Q115:AA115,$J$2:$J$861)),0),0)),"")</f>
        <v/>
      </c>
      <c r="AC115" s="112">
        <f>IFERROR(INDEX($J$2:$J$861,MATCH(1,INDEX(($P115=$F$2:$F$861)*(0=COUNTIFS(Q115:AB115,$J$2:$J$861)),0),0)),"")</f>
        <v/>
      </c>
      <c r="AD115">
        <f>Q115&amp;"-"&amp;R115&amp;"-"&amp;S115&amp;"-"&amp;T115&amp;"-"&amp;U115&amp;"-"&amp;V115&amp;"-"&amp;W115&amp;"-"&amp;X115&amp;"-"&amp;Y115&amp;"-"&amp;Z115&amp;"-"&amp;AA115&amp;"-"&amp;AB115&amp;"-"&amp;AC115</f>
        <v/>
      </c>
      <c r="AF115" s="19">
        <f>IFERROR(INDEX($I$2:$I$861,MATCH(1,INDEX(($P115=$F$2:$F$861)*(0=COUNTIFS($AF$2:$AF$2,$I$2:$I$861)),0),0)),"")</f>
        <v/>
      </c>
      <c r="AG115" s="19">
        <f>IFERROR(INDEX($I$2:$I$9873,MATCH(1,INDEX(($P115=$F$2:$F$9873)*(0=COUNTIFS(AF115,$I$2:$I$9873)),0),0)),"")</f>
        <v/>
      </c>
      <c r="AH115" s="19">
        <f>IFERROR(INDEX($I$2:$I$9873,MATCH(1,INDEX(($P115=$F$2:$F$9873)*(0=COUNTIFS(AF115:AG115,$I$2:$I$9873)),0),0)),"")</f>
        <v/>
      </c>
      <c r="AI115" s="19">
        <f>IFERROR(INDEX($I$2:$I$9873,MATCH(1,INDEX(($P115=$F$2:$F$9873)*(0=COUNTIFS(AF115:AH115,$I$2:$I$9873)),0),0)),"")</f>
        <v/>
      </c>
      <c r="AJ115" s="19">
        <f>IFERROR(INDEX($I$2:$I$9873,MATCH(1,INDEX(($P115=$F$2:$F$9873)*(0=COUNTIFS(AF115:AI115,$I$2:$I$9873)),0),0)),"")</f>
        <v/>
      </c>
      <c r="AK115" s="19">
        <f>IFERROR(INDEX($I$2:$I$9873,MATCH(1,INDEX(($P115=$F$2:$F$9873)*(0=COUNTIFS(AF115:AJ115,$I$2:$I$9873)),0),0)),"")</f>
        <v/>
      </c>
      <c r="AL115" s="19">
        <f>IFERROR(INDEX($I$2:$I$9873,MATCH(1,INDEX(($P115=$F$2:$F$9873)*(0=COUNTIFS(AF115:AK115,$I$2:$I$9873)),0),0)),"")</f>
        <v/>
      </c>
      <c r="AM115" s="19">
        <f>IFERROR(INDEX($I$2:$I$9873,MATCH(1,INDEX(($P115=$F$2:$F$9873)*(0=COUNTIFS(AF115:AL115,$I$2:$I$9873)),0),0)),"")</f>
        <v/>
      </c>
      <c r="AN115" s="19">
        <f>IFERROR(INDEX($I$2:$I$9873,MATCH(1,INDEX(($P115=$F$2:$F$9873)*(0=COUNTIFS(AF115:AM115,$I$2:$I$9873)),0),0)),"")</f>
        <v/>
      </c>
      <c r="AO115" s="19">
        <f>IFERROR(INDEX($I$2:$I$9873,MATCH(1,INDEX(($P115=$F$2:$F$9873)*(0=COUNTIFS(AF115:AN115,$I$2:$I$9873)),0),0)),"")</f>
        <v/>
      </c>
      <c r="AP115" s="19">
        <f>IFERROR(INDEX($I$2:$I$9873,MATCH(1,INDEX(($P115=$F$2:$F$9873)*(0=COUNTIFS(AF115:AO115,$I$2:$I$9873)),0),0)),"")</f>
        <v/>
      </c>
      <c r="AQ115" s="19">
        <f>IFERROR(INDEX($I$2:$I$9873,MATCH(1,INDEX(($P115=$F$2:$F$9873)*(0=COUNTIFS(AF115:AP115,$I$2:$I$9873)),0),0)),"")</f>
        <v/>
      </c>
      <c r="AR115" s="19">
        <f>IFERROR(INDEX($I$2:$I$9873,MATCH(1,INDEX(($P115=$F$2:$F$9873)*(0=COUNTIFS(AF115:AQ115,$I$2:$I$9873)),0),0)),"")</f>
        <v/>
      </c>
      <c r="AS115" s="19">
        <f>IFERROR(VLOOKUP(AF115,[2]CUS030!$A$5:$E$10000,5,0),"")</f>
        <v/>
      </c>
      <c r="AT115" s="19">
        <f>IFERROR(VLOOKUP(AG115,[2]CUS030!$A$5:$E$10000,5,0),"")</f>
        <v/>
      </c>
      <c r="AU115" s="19">
        <f>IFERROR(VLOOKUP(AH115,[2]CUS030!$A$5:$E$10000,5,0),"")</f>
        <v/>
      </c>
      <c r="AV115" s="19">
        <f>IFERROR(VLOOKUP(AI115,[2]CUS030!$A$5:$E$10000,5,0),"")</f>
        <v/>
      </c>
      <c r="AW115" s="19">
        <f>IFERROR(VLOOKUP(AJ115,[2]CUS030!$A$5:$E$10000,5,0),"")</f>
        <v/>
      </c>
      <c r="AX115" s="19">
        <f>IFERROR(VLOOKUP(AK115,[2]CUS030!$A$5:$E$10000,5,0),"")</f>
        <v/>
      </c>
      <c r="AY115" s="19">
        <f>IFERROR(VLOOKUP(AL115,[2]CUS030!$A$5:$E$10000,5,0),"")</f>
        <v/>
      </c>
      <c r="AZ115" s="19">
        <f>IFERROR(VLOOKUP(AM115,[2]CUS030!$A$5:$E$10000,5,0),"")</f>
        <v/>
      </c>
      <c r="BA115" s="19">
        <f>IFERROR(VLOOKUP(AN115,[2]CUS030!$A$5:$E$10000,5,0),"")</f>
        <v/>
      </c>
      <c r="BB115" s="19">
        <f>IFERROR(VLOOKUP(AO115,[2]CUS030!$A$5:$E$10000,5,0),"")</f>
        <v/>
      </c>
      <c r="BC115" s="19">
        <f>IFERROR(VLOOKUP(AP115,[2]CUS030!$A$5:$E$10000,5,0),"")</f>
        <v/>
      </c>
      <c r="BD115" s="19">
        <f>IFERROR(VLOOKUP(AQ115,[2]CUS030!$A$5:$E$10000,5,0),"")</f>
        <v/>
      </c>
      <c r="BE115" s="19">
        <f>IFERROR(VLOOKUP(AR115,[2]CUS030!$A$5:$E$10000,5,0),"")</f>
        <v/>
      </c>
    </row>
    <row r="116">
      <c r="F116" s="108">
        <f>[1]!Table1[[#This Row],[Production]]</f>
        <v/>
      </c>
      <c r="G116">
        <f>MID(F116,LEN(F116)-6,4)</f>
        <v/>
      </c>
      <c r="H116">
        <f>AS116&amp;"|"&amp;AT116&amp;"|"&amp;AU116&amp;"|"&amp;AV116&amp;"|"&amp;AW116&amp;"|"&amp;AX116&amp;"|"&amp;AY116&amp;"|"&amp;AZ116&amp;"|"&amp;BA116&amp;"|"&amp;BB116&amp;"|"&amp;BC116&amp;"|"&amp;BD116&amp;"|"&amp;BE116</f>
        <v/>
      </c>
      <c r="I116" s="108">
        <f>[1]!Table1[[#This Row],[Stock]]</f>
        <v/>
      </c>
      <c r="J116">
        <f>MID(LEFT(I116,LEN(I116)-3),FIND("0|0.000",LEFT(I116,LEN(I116)-3),1)+7,6)</f>
        <v/>
      </c>
      <c r="K116" s="19" t="n"/>
      <c r="L116" s="19" t="n"/>
      <c r="M116" s="19" t="n"/>
      <c r="N116" s="19" t="n"/>
      <c r="O116" s="19" t="n"/>
      <c r="P116" s="20">
        <f>End_Cal!E116</f>
        <v/>
      </c>
      <c r="Q116" s="112">
        <f>IFERROR(INDEX($J$2:$J$9873,MATCH(1,INDEX(($P116=$F$2:$F$9873)*(0=COUNTIFS($Q$2:$Q$2,$J$2:$J$9873)),0),0)),"")</f>
        <v/>
      </c>
      <c r="R116" s="112">
        <f>IFERROR(INDEX($J$2:$J$9873,MATCH(1,INDEX(($P116=$F$2:$F$9873)*(0=COUNTIFS(Q116,$J$2:$J$9873)),0),0)),"")</f>
        <v/>
      </c>
      <c r="S116" s="112">
        <f>IFERROR(INDEX($J$2:$J$9873,MATCH(1,INDEX(($P116=$F$2:$F$9873)*(0=COUNTIFS(Q116:R116,$J$2:$J$9873)),0),0)),"")</f>
        <v/>
      </c>
      <c r="T116" s="112">
        <f>IFERROR(INDEX($J$2:$J$9873,MATCH(1,INDEX(($P116=$F$2:$F$9873)*(0=COUNTIFS(Q116:S116,$J$2:$J$9873)),0),0)),"")</f>
        <v/>
      </c>
      <c r="U116" s="112">
        <f>IFERROR(INDEX($J$2:$J$9873,MATCH(1,INDEX(($P116=$F$2:$F$9873)*(0=COUNTIFS(Q116:T116,$J$2:$J$9873)),0),0)),"")</f>
        <v/>
      </c>
      <c r="V116" s="112">
        <f>IFERROR(INDEX($J$2:$J$9873,MATCH(1,INDEX(($P116=$F$2:$F$9873)*(0=COUNTIFS(Q116:U116,$J$2:$J$9873)),0),0)),"")</f>
        <v/>
      </c>
      <c r="W116" s="112">
        <f>IFERROR(INDEX($J$2:$J$9873,MATCH(1,INDEX(($P116=$F$2:$F$9873)*(0=COUNTIFS(Q116:V116,$J$2:$J$861)),0),0)),"")</f>
        <v/>
      </c>
      <c r="X116" s="112">
        <f>IFERROR(INDEX($J$2:$J$9873,MATCH(1,INDEX(($P116=$F$2:$F$9873)*(0=COUNTIFS(Q116:W116,$J$2:$J$9873)),0),0)),"")</f>
        <v/>
      </c>
      <c r="Y116" s="112">
        <f>IFERROR(INDEX($J$2:$J$861,MATCH(1,INDEX(($P116=$F$2:$F$861)*(0=COUNTIFS(Q116:X116,$J$2:$J$861)),0),0)),"")</f>
        <v/>
      </c>
      <c r="Z116" s="112">
        <f>IFERROR(INDEX($J$2:$J$861,MATCH(1,INDEX(($P116=$F$2:$F$861)*(0=COUNTIFS(Q116:Y116,$J$2:$J$861)),0),0)),"")</f>
        <v/>
      </c>
      <c r="AA116" s="112">
        <f>IFERROR(INDEX($J$2:$J$861,MATCH(1,INDEX(($P116=$F$2:$F$861)*(0=COUNTIFS(Q116:Z116,$J$2:$J$861)),0),0)),"")</f>
        <v/>
      </c>
      <c r="AB116" s="112">
        <f>IFERROR(INDEX($J$2:$J$861,MATCH(1,INDEX(($P116=$F$2:$F$861)*(0=COUNTIFS(Q116:AA116,$J$2:$J$861)),0),0)),"")</f>
        <v/>
      </c>
      <c r="AC116" s="112">
        <f>IFERROR(INDEX($J$2:$J$861,MATCH(1,INDEX(($P116=$F$2:$F$861)*(0=COUNTIFS(Q116:AB116,$J$2:$J$861)),0),0)),"")</f>
        <v/>
      </c>
      <c r="AD116">
        <f>Q116&amp;"-"&amp;R116&amp;"-"&amp;S116&amp;"-"&amp;T116&amp;"-"&amp;U116&amp;"-"&amp;V116&amp;"-"&amp;W116&amp;"-"&amp;X116&amp;"-"&amp;Y116&amp;"-"&amp;Z116&amp;"-"&amp;AA116&amp;"-"&amp;AB116&amp;"-"&amp;AC116</f>
        <v/>
      </c>
      <c r="AF116" s="19">
        <f>IFERROR(INDEX($I$2:$I$861,MATCH(1,INDEX(($P116=$F$2:$F$861)*(0=COUNTIFS($AF$2:$AF$2,$I$2:$I$861)),0),0)),"")</f>
        <v/>
      </c>
      <c r="AG116" s="19">
        <f>IFERROR(INDEX($I$2:$I$9873,MATCH(1,INDEX(($P116=$F$2:$F$9873)*(0=COUNTIFS(AF116,$I$2:$I$9873)),0),0)),"")</f>
        <v/>
      </c>
      <c r="AH116" s="19">
        <f>IFERROR(INDEX($I$2:$I$9873,MATCH(1,INDEX(($P116=$F$2:$F$9873)*(0=COUNTIFS(AF116:AG116,$I$2:$I$9873)),0),0)),"")</f>
        <v/>
      </c>
      <c r="AI116" s="19">
        <f>IFERROR(INDEX($I$2:$I$9873,MATCH(1,INDEX(($P116=$F$2:$F$9873)*(0=COUNTIFS(AF116:AH116,$I$2:$I$9873)),0),0)),"")</f>
        <v/>
      </c>
      <c r="AJ116" s="19">
        <f>IFERROR(INDEX($I$2:$I$9873,MATCH(1,INDEX(($P116=$F$2:$F$9873)*(0=COUNTIFS(AF116:AI116,$I$2:$I$9873)),0),0)),"")</f>
        <v/>
      </c>
      <c r="AK116" s="19">
        <f>IFERROR(INDEX($I$2:$I$9873,MATCH(1,INDEX(($P116=$F$2:$F$9873)*(0=COUNTIFS(AF116:AJ116,$I$2:$I$9873)),0),0)),"")</f>
        <v/>
      </c>
      <c r="AL116" s="19">
        <f>IFERROR(INDEX($I$2:$I$9873,MATCH(1,INDEX(($P116=$F$2:$F$9873)*(0=COUNTIFS(AF116:AK116,$I$2:$I$9873)),0),0)),"")</f>
        <v/>
      </c>
      <c r="AM116" s="19">
        <f>IFERROR(INDEX($I$2:$I$9873,MATCH(1,INDEX(($P116=$F$2:$F$9873)*(0=COUNTIFS(AF116:AL116,$I$2:$I$9873)),0),0)),"")</f>
        <v/>
      </c>
      <c r="AN116" s="19">
        <f>IFERROR(INDEX($I$2:$I$9873,MATCH(1,INDEX(($P116=$F$2:$F$9873)*(0=COUNTIFS(AF116:AM116,$I$2:$I$9873)),0),0)),"")</f>
        <v/>
      </c>
      <c r="AO116" s="19">
        <f>IFERROR(INDEX($I$2:$I$9873,MATCH(1,INDEX(($P116=$F$2:$F$9873)*(0=COUNTIFS(AF116:AN116,$I$2:$I$9873)),0),0)),"")</f>
        <v/>
      </c>
      <c r="AP116" s="19">
        <f>IFERROR(INDEX($I$2:$I$9873,MATCH(1,INDEX(($P116=$F$2:$F$9873)*(0=COUNTIFS(AF116:AO116,$I$2:$I$9873)),0),0)),"")</f>
        <v/>
      </c>
      <c r="AQ116" s="19">
        <f>IFERROR(INDEX($I$2:$I$9873,MATCH(1,INDEX(($P116=$F$2:$F$9873)*(0=COUNTIFS(AF116:AP116,$I$2:$I$9873)),0),0)),"")</f>
        <v/>
      </c>
      <c r="AR116" s="19">
        <f>IFERROR(INDEX($I$2:$I$9873,MATCH(1,INDEX(($P116=$F$2:$F$9873)*(0=COUNTIFS(AF116:AQ116,$I$2:$I$9873)),0),0)),"")</f>
        <v/>
      </c>
      <c r="AS116" s="19">
        <f>IFERROR(VLOOKUP(AF116,[2]CUS030!$A$5:$E$10000,5,0),"")</f>
        <v/>
      </c>
      <c r="AT116" s="19">
        <f>IFERROR(VLOOKUP(AG116,[2]CUS030!$A$5:$E$10000,5,0),"")</f>
        <v/>
      </c>
      <c r="AU116" s="19">
        <f>IFERROR(VLOOKUP(AH116,[2]CUS030!$A$5:$E$10000,5,0),"")</f>
        <v/>
      </c>
      <c r="AV116" s="19">
        <f>IFERROR(VLOOKUP(AI116,[2]CUS030!$A$5:$E$10000,5,0),"")</f>
        <v/>
      </c>
      <c r="AW116" s="19">
        <f>IFERROR(VLOOKUP(AJ116,[2]CUS030!$A$5:$E$10000,5,0),"")</f>
        <v/>
      </c>
      <c r="AX116" s="19">
        <f>IFERROR(VLOOKUP(AK116,[2]CUS030!$A$5:$E$10000,5,0),"")</f>
        <v/>
      </c>
      <c r="AY116" s="19">
        <f>IFERROR(VLOOKUP(AL116,[2]CUS030!$A$5:$E$10000,5,0),"")</f>
        <v/>
      </c>
      <c r="AZ116" s="19">
        <f>IFERROR(VLOOKUP(AM116,[2]CUS030!$A$5:$E$10000,5,0),"")</f>
        <v/>
      </c>
      <c r="BA116" s="19">
        <f>IFERROR(VLOOKUP(AN116,[2]CUS030!$A$5:$E$10000,5,0),"")</f>
        <v/>
      </c>
      <c r="BB116" s="19">
        <f>IFERROR(VLOOKUP(AO116,[2]CUS030!$A$5:$E$10000,5,0),"")</f>
        <v/>
      </c>
      <c r="BC116" s="19">
        <f>IFERROR(VLOOKUP(AP116,[2]CUS030!$A$5:$E$10000,5,0),"")</f>
        <v/>
      </c>
      <c r="BD116" s="19">
        <f>IFERROR(VLOOKUP(AQ116,[2]CUS030!$A$5:$E$10000,5,0),"")</f>
        <v/>
      </c>
      <c r="BE116" s="19">
        <f>IFERROR(VLOOKUP(AR116,[2]CUS030!$A$5:$E$10000,5,0),"")</f>
        <v/>
      </c>
    </row>
    <row r="117">
      <c r="F117" s="108">
        <f>[1]!Table1[[#This Row],[Production]]</f>
        <v/>
      </c>
      <c r="G117">
        <f>MID(F117,LEN(F117)-6,4)</f>
        <v/>
      </c>
      <c r="H117">
        <f>AS117&amp;"|"&amp;AT117&amp;"|"&amp;AU117&amp;"|"&amp;AV117&amp;"|"&amp;AW117&amp;"|"&amp;AX117&amp;"|"&amp;AY117&amp;"|"&amp;AZ117&amp;"|"&amp;BA117&amp;"|"&amp;BB117&amp;"|"&amp;BC117&amp;"|"&amp;BD117&amp;"|"&amp;BE117</f>
        <v/>
      </c>
      <c r="I117" s="108">
        <f>[1]!Table1[[#This Row],[Stock]]</f>
        <v/>
      </c>
      <c r="J117">
        <f>MID(LEFT(I117,LEN(I117)-3),FIND("0|0.000",LEFT(I117,LEN(I117)-3),1)+7,6)</f>
        <v/>
      </c>
      <c r="K117" s="19" t="n"/>
      <c r="L117" s="19" t="n"/>
      <c r="M117" s="19" t="n"/>
      <c r="N117" s="19" t="n"/>
      <c r="O117" s="19" t="n"/>
      <c r="P117" s="20">
        <f>End_Cal!E117</f>
        <v/>
      </c>
      <c r="Q117" s="112">
        <f>IFERROR(INDEX($J$2:$J$9873,MATCH(1,INDEX(($P117=$F$2:$F$9873)*(0=COUNTIFS($Q$2:$Q$2,$J$2:$J$9873)),0),0)),"")</f>
        <v/>
      </c>
      <c r="R117" s="112">
        <f>IFERROR(INDEX($J$2:$J$9873,MATCH(1,INDEX(($P117=$F$2:$F$9873)*(0=COUNTIFS(Q117,$J$2:$J$9873)),0),0)),"")</f>
        <v/>
      </c>
      <c r="S117" s="112">
        <f>IFERROR(INDEX($J$2:$J$9873,MATCH(1,INDEX(($P117=$F$2:$F$9873)*(0=COUNTIFS(Q117:R117,$J$2:$J$9873)),0),0)),"")</f>
        <v/>
      </c>
      <c r="T117" s="112">
        <f>IFERROR(INDEX($J$2:$J$9873,MATCH(1,INDEX(($P117=$F$2:$F$9873)*(0=COUNTIFS(Q117:S117,$J$2:$J$9873)),0),0)),"")</f>
        <v/>
      </c>
      <c r="U117" s="112">
        <f>IFERROR(INDEX($J$2:$J$9873,MATCH(1,INDEX(($P117=$F$2:$F$9873)*(0=COUNTIFS(Q117:T117,$J$2:$J$9873)),0),0)),"")</f>
        <v/>
      </c>
      <c r="V117" s="112">
        <f>IFERROR(INDEX($J$2:$J$9873,MATCH(1,INDEX(($P117=$F$2:$F$9873)*(0=COUNTIFS(Q117:U117,$J$2:$J$9873)),0),0)),"")</f>
        <v/>
      </c>
      <c r="W117" s="112">
        <f>IFERROR(INDEX($J$2:$J$9873,MATCH(1,INDEX(($P117=$F$2:$F$9873)*(0=COUNTIFS(Q117:V117,$J$2:$J$861)),0),0)),"")</f>
        <v/>
      </c>
      <c r="X117" s="112">
        <f>IFERROR(INDEX($J$2:$J$9873,MATCH(1,INDEX(($P117=$F$2:$F$9873)*(0=COUNTIFS(Q117:W117,$J$2:$J$9873)),0),0)),"")</f>
        <v/>
      </c>
      <c r="Y117" s="112">
        <f>IFERROR(INDEX($J$2:$J$861,MATCH(1,INDEX(($P117=$F$2:$F$861)*(0=COUNTIFS(Q117:X117,$J$2:$J$861)),0),0)),"")</f>
        <v/>
      </c>
      <c r="Z117" s="112">
        <f>IFERROR(INDEX($J$2:$J$861,MATCH(1,INDEX(($P117=$F$2:$F$861)*(0=COUNTIFS(Q117:Y117,$J$2:$J$861)),0),0)),"")</f>
        <v/>
      </c>
      <c r="AA117" s="112">
        <f>IFERROR(INDEX($J$2:$J$861,MATCH(1,INDEX(($P117=$F$2:$F$861)*(0=COUNTIFS(Q117:Z117,$J$2:$J$861)),0),0)),"")</f>
        <v/>
      </c>
      <c r="AB117" s="112">
        <f>IFERROR(INDEX($J$2:$J$861,MATCH(1,INDEX(($P117=$F$2:$F$861)*(0=COUNTIFS(Q117:AA117,$J$2:$J$861)),0),0)),"")</f>
        <v/>
      </c>
      <c r="AC117" s="112">
        <f>IFERROR(INDEX($J$2:$J$861,MATCH(1,INDEX(($P117=$F$2:$F$861)*(0=COUNTIFS(Q117:AB117,$J$2:$J$861)),0),0)),"")</f>
        <v/>
      </c>
      <c r="AD117">
        <f>Q117&amp;"-"&amp;R117&amp;"-"&amp;S117&amp;"-"&amp;T117&amp;"-"&amp;U117&amp;"-"&amp;V117&amp;"-"&amp;W117&amp;"-"&amp;X117&amp;"-"&amp;Y117&amp;"-"&amp;Z117&amp;"-"&amp;AA117&amp;"-"&amp;AB117&amp;"-"&amp;AC117</f>
        <v/>
      </c>
      <c r="AF117" s="19">
        <f>IFERROR(INDEX($I$2:$I$861,MATCH(1,INDEX(($P117=$F$2:$F$861)*(0=COUNTIFS($AF$2:$AF$2,$I$2:$I$861)),0),0)),"")</f>
        <v/>
      </c>
      <c r="AG117" s="19">
        <f>IFERROR(INDEX($I$2:$I$9873,MATCH(1,INDEX(($P117=$F$2:$F$9873)*(0=COUNTIFS(AF117,$I$2:$I$9873)),0),0)),"")</f>
        <v/>
      </c>
      <c r="AH117" s="19">
        <f>IFERROR(INDEX($I$2:$I$9873,MATCH(1,INDEX(($P117=$F$2:$F$9873)*(0=COUNTIFS(AF117:AG117,$I$2:$I$9873)),0),0)),"")</f>
        <v/>
      </c>
      <c r="AI117" s="19">
        <f>IFERROR(INDEX($I$2:$I$9873,MATCH(1,INDEX(($P117=$F$2:$F$9873)*(0=COUNTIFS(AF117:AH117,$I$2:$I$9873)),0),0)),"")</f>
        <v/>
      </c>
      <c r="AJ117" s="19">
        <f>IFERROR(INDEX($I$2:$I$9873,MATCH(1,INDEX(($P117=$F$2:$F$9873)*(0=COUNTIFS(AF117:AI117,$I$2:$I$9873)),0),0)),"")</f>
        <v/>
      </c>
      <c r="AK117" s="19">
        <f>IFERROR(INDEX($I$2:$I$9873,MATCH(1,INDEX(($P117=$F$2:$F$9873)*(0=COUNTIFS(AF117:AJ117,$I$2:$I$9873)),0),0)),"")</f>
        <v/>
      </c>
      <c r="AL117" s="19">
        <f>IFERROR(INDEX($I$2:$I$9873,MATCH(1,INDEX(($P117=$F$2:$F$9873)*(0=COUNTIFS(AF117:AK117,$I$2:$I$9873)),0),0)),"")</f>
        <v/>
      </c>
      <c r="AM117" s="19">
        <f>IFERROR(INDEX($I$2:$I$9873,MATCH(1,INDEX(($P117=$F$2:$F$9873)*(0=COUNTIFS(AF117:AL117,$I$2:$I$9873)),0),0)),"")</f>
        <v/>
      </c>
      <c r="AN117" s="19">
        <f>IFERROR(INDEX($I$2:$I$9873,MATCH(1,INDEX(($P117=$F$2:$F$9873)*(0=COUNTIFS(AF117:AM117,$I$2:$I$9873)),0),0)),"")</f>
        <v/>
      </c>
      <c r="AO117" s="19">
        <f>IFERROR(INDEX($I$2:$I$9873,MATCH(1,INDEX(($P117=$F$2:$F$9873)*(0=COUNTIFS(AF117:AN117,$I$2:$I$9873)),0),0)),"")</f>
        <v/>
      </c>
      <c r="AP117" s="19">
        <f>IFERROR(INDEX($I$2:$I$9873,MATCH(1,INDEX(($P117=$F$2:$F$9873)*(0=COUNTIFS(AF117:AO117,$I$2:$I$9873)),0),0)),"")</f>
        <v/>
      </c>
      <c r="AQ117" s="19">
        <f>IFERROR(INDEX($I$2:$I$9873,MATCH(1,INDEX(($P117=$F$2:$F$9873)*(0=COUNTIFS(AF117:AP117,$I$2:$I$9873)),0),0)),"")</f>
        <v/>
      </c>
      <c r="AR117" s="19">
        <f>IFERROR(INDEX($I$2:$I$9873,MATCH(1,INDEX(($P117=$F$2:$F$9873)*(0=COUNTIFS(AF117:AQ117,$I$2:$I$9873)),0),0)),"")</f>
        <v/>
      </c>
      <c r="AS117" s="19">
        <f>IFERROR(VLOOKUP(AF117,[2]CUS030!$A$5:$E$10000,5,0),"")</f>
        <v/>
      </c>
      <c r="AT117" s="19">
        <f>IFERROR(VLOOKUP(AG117,[2]CUS030!$A$5:$E$10000,5,0),"")</f>
        <v/>
      </c>
      <c r="AU117" s="19">
        <f>IFERROR(VLOOKUP(AH117,[2]CUS030!$A$5:$E$10000,5,0),"")</f>
        <v/>
      </c>
      <c r="AV117" s="19">
        <f>IFERROR(VLOOKUP(AI117,[2]CUS030!$A$5:$E$10000,5,0),"")</f>
        <v/>
      </c>
      <c r="AW117" s="19">
        <f>IFERROR(VLOOKUP(AJ117,[2]CUS030!$A$5:$E$10000,5,0),"")</f>
        <v/>
      </c>
      <c r="AX117" s="19">
        <f>IFERROR(VLOOKUP(AK117,[2]CUS030!$A$5:$E$10000,5,0),"")</f>
        <v/>
      </c>
      <c r="AY117" s="19">
        <f>IFERROR(VLOOKUP(AL117,[2]CUS030!$A$5:$E$10000,5,0),"")</f>
        <v/>
      </c>
      <c r="AZ117" s="19">
        <f>IFERROR(VLOOKUP(AM117,[2]CUS030!$A$5:$E$10000,5,0),"")</f>
        <v/>
      </c>
      <c r="BA117" s="19">
        <f>IFERROR(VLOOKUP(AN117,[2]CUS030!$A$5:$E$10000,5,0),"")</f>
        <v/>
      </c>
      <c r="BB117" s="19">
        <f>IFERROR(VLOOKUP(AO117,[2]CUS030!$A$5:$E$10000,5,0),"")</f>
        <v/>
      </c>
      <c r="BC117" s="19">
        <f>IFERROR(VLOOKUP(AP117,[2]CUS030!$A$5:$E$10000,5,0),"")</f>
        <v/>
      </c>
      <c r="BD117" s="19">
        <f>IFERROR(VLOOKUP(AQ117,[2]CUS030!$A$5:$E$10000,5,0),"")</f>
        <v/>
      </c>
      <c r="BE117" s="19">
        <f>IFERROR(VLOOKUP(AR117,[2]CUS030!$A$5:$E$10000,5,0),"")</f>
        <v/>
      </c>
    </row>
    <row r="118">
      <c r="F118" s="108">
        <f>[1]!Table1[[#This Row],[Production]]</f>
        <v/>
      </c>
      <c r="G118">
        <f>MID(F118,LEN(F118)-6,4)</f>
        <v/>
      </c>
      <c r="H118">
        <f>AS118&amp;"|"&amp;AT118&amp;"|"&amp;AU118&amp;"|"&amp;AV118&amp;"|"&amp;AW118&amp;"|"&amp;AX118&amp;"|"&amp;AY118&amp;"|"&amp;AZ118&amp;"|"&amp;BA118&amp;"|"&amp;BB118&amp;"|"&amp;BC118&amp;"|"&amp;BD118&amp;"|"&amp;BE118</f>
        <v/>
      </c>
      <c r="I118" s="108">
        <f>[1]!Table1[[#This Row],[Stock]]</f>
        <v/>
      </c>
      <c r="J118">
        <f>MID(LEFT(I118,LEN(I118)-3),FIND("0|0.000",LEFT(I118,LEN(I118)-3),1)+7,6)</f>
        <v/>
      </c>
      <c r="K118" s="19" t="n"/>
      <c r="L118" s="19" t="n"/>
      <c r="M118" s="19" t="n"/>
      <c r="N118" s="19" t="n"/>
      <c r="O118" s="19" t="n"/>
      <c r="P118" s="20">
        <f>End_Cal!E118</f>
        <v/>
      </c>
      <c r="Q118" s="112">
        <f>IFERROR(INDEX($J$2:$J$9873,MATCH(1,INDEX(($P118=$F$2:$F$9873)*(0=COUNTIFS($Q$2:$Q$2,$J$2:$J$9873)),0),0)),"")</f>
        <v/>
      </c>
      <c r="R118" s="112">
        <f>IFERROR(INDEX($J$2:$J$9873,MATCH(1,INDEX(($P118=$F$2:$F$9873)*(0=COUNTIFS(Q118,$J$2:$J$9873)),0),0)),"")</f>
        <v/>
      </c>
      <c r="S118" s="112">
        <f>IFERROR(INDEX($J$2:$J$9873,MATCH(1,INDEX(($P118=$F$2:$F$9873)*(0=COUNTIFS(Q118:R118,$J$2:$J$9873)),0),0)),"")</f>
        <v/>
      </c>
      <c r="T118" s="112">
        <f>IFERROR(INDEX($J$2:$J$9873,MATCH(1,INDEX(($P118=$F$2:$F$9873)*(0=COUNTIFS(Q118:S118,$J$2:$J$9873)),0),0)),"")</f>
        <v/>
      </c>
      <c r="U118" s="112">
        <f>IFERROR(INDEX($J$2:$J$9873,MATCH(1,INDEX(($P118=$F$2:$F$9873)*(0=COUNTIFS(Q118:T118,$J$2:$J$9873)),0),0)),"")</f>
        <v/>
      </c>
      <c r="V118" s="112">
        <f>IFERROR(INDEX($J$2:$J$9873,MATCH(1,INDEX(($P118=$F$2:$F$9873)*(0=COUNTIFS(Q118:U118,$J$2:$J$9873)),0),0)),"")</f>
        <v/>
      </c>
      <c r="W118" s="112">
        <f>IFERROR(INDEX($J$2:$J$9873,MATCH(1,INDEX(($P118=$F$2:$F$9873)*(0=COUNTIFS(Q118:V118,$J$2:$J$861)),0),0)),"")</f>
        <v/>
      </c>
      <c r="X118" s="112">
        <f>IFERROR(INDEX($J$2:$J$9873,MATCH(1,INDEX(($P118=$F$2:$F$9873)*(0=COUNTIFS(Q118:W118,$J$2:$J$9873)),0),0)),"")</f>
        <v/>
      </c>
      <c r="Y118" s="112">
        <f>IFERROR(INDEX($J$2:$J$861,MATCH(1,INDEX(($P118=$F$2:$F$861)*(0=COUNTIFS(Q118:X118,$J$2:$J$861)),0),0)),"")</f>
        <v/>
      </c>
      <c r="Z118" s="112">
        <f>IFERROR(INDEX($J$2:$J$861,MATCH(1,INDEX(($P118=$F$2:$F$861)*(0=COUNTIFS(Q118:Y118,$J$2:$J$861)),0),0)),"")</f>
        <v/>
      </c>
      <c r="AA118" s="112">
        <f>IFERROR(INDEX($J$2:$J$861,MATCH(1,INDEX(($P118=$F$2:$F$861)*(0=COUNTIFS(Q118:Z118,$J$2:$J$861)),0),0)),"")</f>
        <v/>
      </c>
      <c r="AB118" s="112">
        <f>IFERROR(INDEX($J$2:$J$861,MATCH(1,INDEX(($P118=$F$2:$F$861)*(0=COUNTIFS(Q118:AA118,$J$2:$J$861)),0),0)),"")</f>
        <v/>
      </c>
      <c r="AC118" s="112">
        <f>IFERROR(INDEX($J$2:$J$861,MATCH(1,INDEX(($P118=$F$2:$F$861)*(0=COUNTIFS(Q118:AB118,$J$2:$J$861)),0),0)),"")</f>
        <v/>
      </c>
      <c r="AD118">
        <f>Q118&amp;"-"&amp;R118&amp;"-"&amp;S118&amp;"-"&amp;T118&amp;"-"&amp;U118&amp;"-"&amp;V118&amp;"-"&amp;W118&amp;"-"&amp;X118&amp;"-"&amp;Y118&amp;"-"&amp;Z118&amp;"-"&amp;AA118&amp;"-"&amp;AB118&amp;"-"&amp;AC118</f>
        <v/>
      </c>
      <c r="AF118" s="19">
        <f>IFERROR(INDEX($I$2:$I$861,MATCH(1,INDEX(($P118=$F$2:$F$861)*(0=COUNTIFS($AF$2:$AF$2,$I$2:$I$861)),0),0)),"")</f>
        <v/>
      </c>
      <c r="AG118" s="19">
        <f>IFERROR(INDEX($I$2:$I$9873,MATCH(1,INDEX(($P118=$F$2:$F$9873)*(0=COUNTIFS(AF118,$I$2:$I$9873)),0),0)),"")</f>
        <v/>
      </c>
      <c r="AH118" s="19">
        <f>IFERROR(INDEX($I$2:$I$9873,MATCH(1,INDEX(($P118=$F$2:$F$9873)*(0=COUNTIFS(AF118:AG118,$I$2:$I$9873)),0),0)),"")</f>
        <v/>
      </c>
      <c r="AI118" s="19">
        <f>IFERROR(INDEX($I$2:$I$9873,MATCH(1,INDEX(($P118=$F$2:$F$9873)*(0=COUNTIFS(AF118:AH118,$I$2:$I$9873)),0),0)),"")</f>
        <v/>
      </c>
      <c r="AJ118" s="19">
        <f>IFERROR(INDEX($I$2:$I$9873,MATCH(1,INDEX(($P118=$F$2:$F$9873)*(0=COUNTIFS(AF118:AI118,$I$2:$I$9873)),0),0)),"")</f>
        <v/>
      </c>
      <c r="AK118" s="19">
        <f>IFERROR(INDEX($I$2:$I$9873,MATCH(1,INDEX(($P118=$F$2:$F$9873)*(0=COUNTIFS(AF118:AJ118,$I$2:$I$9873)),0),0)),"")</f>
        <v/>
      </c>
      <c r="AL118" s="19">
        <f>IFERROR(INDEX($I$2:$I$9873,MATCH(1,INDEX(($P118=$F$2:$F$9873)*(0=COUNTIFS(AF118:AK118,$I$2:$I$9873)),0),0)),"")</f>
        <v/>
      </c>
      <c r="AM118" s="19">
        <f>IFERROR(INDEX($I$2:$I$9873,MATCH(1,INDEX(($P118=$F$2:$F$9873)*(0=COUNTIFS(AF118:AL118,$I$2:$I$9873)),0),0)),"")</f>
        <v/>
      </c>
      <c r="AN118" s="19">
        <f>IFERROR(INDEX($I$2:$I$9873,MATCH(1,INDEX(($P118=$F$2:$F$9873)*(0=COUNTIFS(AF118:AM118,$I$2:$I$9873)),0),0)),"")</f>
        <v/>
      </c>
      <c r="AO118" s="19">
        <f>IFERROR(INDEX($I$2:$I$9873,MATCH(1,INDEX(($P118=$F$2:$F$9873)*(0=COUNTIFS(AF118:AN118,$I$2:$I$9873)),0),0)),"")</f>
        <v/>
      </c>
      <c r="AP118" s="19">
        <f>IFERROR(INDEX($I$2:$I$9873,MATCH(1,INDEX(($P118=$F$2:$F$9873)*(0=COUNTIFS(AF118:AO118,$I$2:$I$9873)),0),0)),"")</f>
        <v/>
      </c>
      <c r="AQ118" s="19">
        <f>IFERROR(INDEX($I$2:$I$9873,MATCH(1,INDEX(($P118=$F$2:$F$9873)*(0=COUNTIFS(AF118:AP118,$I$2:$I$9873)),0),0)),"")</f>
        <v/>
      </c>
      <c r="AR118" s="19">
        <f>IFERROR(INDEX($I$2:$I$9873,MATCH(1,INDEX(($P118=$F$2:$F$9873)*(0=COUNTIFS(AF118:AQ118,$I$2:$I$9873)),0),0)),"")</f>
        <v/>
      </c>
      <c r="AS118" s="19">
        <f>IFERROR(VLOOKUP(AF118,[2]CUS030!$A$5:$E$10000,5,0),"")</f>
        <v/>
      </c>
      <c r="AT118" s="19">
        <f>IFERROR(VLOOKUP(AG118,[2]CUS030!$A$5:$E$10000,5,0),"")</f>
        <v/>
      </c>
      <c r="AU118" s="19">
        <f>IFERROR(VLOOKUP(AH118,[2]CUS030!$A$5:$E$10000,5,0),"")</f>
        <v/>
      </c>
      <c r="AV118" s="19">
        <f>IFERROR(VLOOKUP(AI118,[2]CUS030!$A$5:$E$10000,5,0),"")</f>
        <v/>
      </c>
      <c r="AW118" s="19">
        <f>IFERROR(VLOOKUP(AJ118,[2]CUS030!$A$5:$E$10000,5,0),"")</f>
        <v/>
      </c>
      <c r="AX118" s="19">
        <f>IFERROR(VLOOKUP(AK118,[2]CUS030!$A$5:$E$10000,5,0),"")</f>
        <v/>
      </c>
      <c r="AY118" s="19">
        <f>IFERROR(VLOOKUP(AL118,[2]CUS030!$A$5:$E$10000,5,0),"")</f>
        <v/>
      </c>
      <c r="AZ118" s="19">
        <f>IFERROR(VLOOKUP(AM118,[2]CUS030!$A$5:$E$10000,5,0),"")</f>
        <v/>
      </c>
      <c r="BA118" s="19">
        <f>IFERROR(VLOOKUP(AN118,[2]CUS030!$A$5:$E$10000,5,0),"")</f>
        <v/>
      </c>
      <c r="BB118" s="19">
        <f>IFERROR(VLOOKUP(AO118,[2]CUS030!$A$5:$E$10000,5,0),"")</f>
        <v/>
      </c>
      <c r="BC118" s="19">
        <f>IFERROR(VLOOKUP(AP118,[2]CUS030!$A$5:$E$10000,5,0),"")</f>
        <v/>
      </c>
      <c r="BD118" s="19">
        <f>IFERROR(VLOOKUP(AQ118,[2]CUS030!$A$5:$E$10000,5,0),"")</f>
        <v/>
      </c>
      <c r="BE118" s="19">
        <f>IFERROR(VLOOKUP(AR118,[2]CUS030!$A$5:$E$10000,5,0),"")</f>
        <v/>
      </c>
    </row>
    <row r="119">
      <c r="F119" s="108">
        <f>[1]!Table1[[#This Row],[Production]]</f>
        <v/>
      </c>
      <c r="G119">
        <f>MID(F119,LEN(F119)-6,4)</f>
        <v/>
      </c>
      <c r="H119">
        <f>AS119&amp;"|"&amp;AT119&amp;"|"&amp;AU119&amp;"|"&amp;AV119&amp;"|"&amp;AW119&amp;"|"&amp;AX119&amp;"|"&amp;AY119&amp;"|"&amp;AZ119&amp;"|"&amp;BA119&amp;"|"&amp;BB119&amp;"|"&amp;BC119&amp;"|"&amp;BD119&amp;"|"&amp;BE119</f>
        <v/>
      </c>
      <c r="I119" s="108">
        <f>[1]!Table1[[#This Row],[Stock]]</f>
        <v/>
      </c>
      <c r="J119">
        <f>MID(LEFT(I119,LEN(I119)-3),FIND("0|0.000",LEFT(I119,LEN(I119)-3),1)+7,6)</f>
        <v/>
      </c>
      <c r="K119" s="19" t="n"/>
      <c r="L119" s="19" t="n"/>
      <c r="M119" s="19" t="n"/>
      <c r="N119" s="19" t="n"/>
      <c r="O119" s="19" t="n"/>
      <c r="P119" s="20">
        <f>End_Cal!E119</f>
        <v/>
      </c>
      <c r="Q119" s="112">
        <f>IFERROR(INDEX($J$2:$J$9873,MATCH(1,INDEX(($P119=$F$2:$F$9873)*(0=COUNTIFS($Q$2:$Q$2,$J$2:$J$9873)),0),0)),"")</f>
        <v/>
      </c>
      <c r="R119" s="112">
        <f>IFERROR(INDEX($J$2:$J$9873,MATCH(1,INDEX(($P119=$F$2:$F$9873)*(0=COUNTIFS(Q119,$J$2:$J$9873)),0),0)),"")</f>
        <v/>
      </c>
      <c r="S119" s="112">
        <f>IFERROR(INDEX($J$2:$J$9873,MATCH(1,INDEX(($P119=$F$2:$F$9873)*(0=COUNTIFS(Q119:R119,$J$2:$J$9873)),0),0)),"")</f>
        <v/>
      </c>
      <c r="T119" s="112">
        <f>IFERROR(INDEX($J$2:$J$9873,MATCH(1,INDEX(($P119=$F$2:$F$9873)*(0=COUNTIFS(Q119:S119,$J$2:$J$9873)),0),0)),"")</f>
        <v/>
      </c>
      <c r="U119" s="112">
        <f>IFERROR(INDEX($J$2:$J$9873,MATCH(1,INDEX(($P119=$F$2:$F$9873)*(0=COUNTIFS(Q119:T119,$J$2:$J$9873)),0),0)),"")</f>
        <v/>
      </c>
      <c r="V119" s="112">
        <f>IFERROR(INDEX($J$2:$J$9873,MATCH(1,INDEX(($P119=$F$2:$F$9873)*(0=COUNTIFS(Q119:U119,$J$2:$J$9873)),0),0)),"")</f>
        <v/>
      </c>
      <c r="W119" s="112">
        <f>IFERROR(INDEX($J$2:$J$9873,MATCH(1,INDEX(($P119=$F$2:$F$9873)*(0=COUNTIFS(Q119:V119,$J$2:$J$861)),0),0)),"")</f>
        <v/>
      </c>
      <c r="X119" s="112">
        <f>IFERROR(INDEX($J$2:$J$9873,MATCH(1,INDEX(($P119=$F$2:$F$9873)*(0=COUNTIFS(Q119:W119,$J$2:$J$9873)),0),0)),"")</f>
        <v/>
      </c>
      <c r="Y119" s="112">
        <f>IFERROR(INDEX($J$2:$J$861,MATCH(1,INDEX(($P119=$F$2:$F$861)*(0=COUNTIFS(Q119:X119,$J$2:$J$861)),0),0)),"")</f>
        <v/>
      </c>
      <c r="Z119" s="112">
        <f>IFERROR(INDEX($J$2:$J$861,MATCH(1,INDEX(($P119=$F$2:$F$861)*(0=COUNTIFS(Q119:Y119,$J$2:$J$861)),0),0)),"")</f>
        <v/>
      </c>
      <c r="AA119" s="112">
        <f>IFERROR(INDEX($J$2:$J$861,MATCH(1,INDEX(($P119=$F$2:$F$861)*(0=COUNTIFS(Q119:Z119,$J$2:$J$861)),0),0)),"")</f>
        <v/>
      </c>
      <c r="AB119" s="112">
        <f>IFERROR(INDEX($J$2:$J$861,MATCH(1,INDEX(($P119=$F$2:$F$861)*(0=COUNTIFS(Q119:AA119,$J$2:$J$861)),0),0)),"")</f>
        <v/>
      </c>
      <c r="AC119" s="112">
        <f>IFERROR(INDEX($J$2:$J$861,MATCH(1,INDEX(($P119=$F$2:$F$861)*(0=COUNTIFS(Q119:AB119,$J$2:$J$861)),0),0)),"")</f>
        <v/>
      </c>
      <c r="AD119">
        <f>Q119&amp;"-"&amp;R119&amp;"-"&amp;S119&amp;"-"&amp;T119&amp;"-"&amp;U119&amp;"-"&amp;V119&amp;"-"&amp;W119&amp;"-"&amp;X119&amp;"-"&amp;Y119&amp;"-"&amp;Z119&amp;"-"&amp;AA119&amp;"-"&amp;AB119&amp;"-"&amp;AC119</f>
        <v/>
      </c>
      <c r="AF119" s="19">
        <f>IFERROR(INDEX($I$2:$I$861,MATCH(1,INDEX(($P119=$F$2:$F$861)*(0=COUNTIFS($AF$2:$AF$2,$I$2:$I$861)),0),0)),"")</f>
        <v/>
      </c>
      <c r="AG119" s="19">
        <f>IFERROR(INDEX($I$2:$I$9873,MATCH(1,INDEX(($P119=$F$2:$F$9873)*(0=COUNTIFS(AF119,$I$2:$I$9873)),0),0)),"")</f>
        <v/>
      </c>
      <c r="AH119" s="19">
        <f>IFERROR(INDEX($I$2:$I$9873,MATCH(1,INDEX(($P119=$F$2:$F$9873)*(0=COUNTIFS(AF119:AG119,$I$2:$I$9873)),0),0)),"")</f>
        <v/>
      </c>
      <c r="AI119" s="19">
        <f>IFERROR(INDEX($I$2:$I$9873,MATCH(1,INDEX(($P119=$F$2:$F$9873)*(0=COUNTIFS(AF119:AH119,$I$2:$I$9873)),0),0)),"")</f>
        <v/>
      </c>
      <c r="AJ119" s="19">
        <f>IFERROR(INDEX($I$2:$I$9873,MATCH(1,INDEX(($P119=$F$2:$F$9873)*(0=COUNTIFS(AF119:AI119,$I$2:$I$9873)),0),0)),"")</f>
        <v/>
      </c>
      <c r="AK119" s="19">
        <f>IFERROR(INDEX($I$2:$I$9873,MATCH(1,INDEX(($P119=$F$2:$F$9873)*(0=COUNTIFS(AF119:AJ119,$I$2:$I$9873)),0),0)),"")</f>
        <v/>
      </c>
      <c r="AL119" s="19">
        <f>IFERROR(INDEX($I$2:$I$9873,MATCH(1,INDEX(($P119=$F$2:$F$9873)*(0=COUNTIFS(AF119:AK119,$I$2:$I$9873)),0),0)),"")</f>
        <v/>
      </c>
      <c r="AM119" s="19">
        <f>IFERROR(INDEX($I$2:$I$9873,MATCH(1,INDEX(($P119=$F$2:$F$9873)*(0=COUNTIFS(AF119:AL119,$I$2:$I$9873)),0),0)),"")</f>
        <v/>
      </c>
      <c r="AN119" s="19">
        <f>IFERROR(INDEX($I$2:$I$9873,MATCH(1,INDEX(($P119=$F$2:$F$9873)*(0=COUNTIFS(AF119:AM119,$I$2:$I$9873)),0),0)),"")</f>
        <v/>
      </c>
      <c r="AO119" s="19">
        <f>IFERROR(INDEX($I$2:$I$9873,MATCH(1,INDEX(($P119=$F$2:$F$9873)*(0=COUNTIFS(AF119:AN119,$I$2:$I$9873)),0),0)),"")</f>
        <v/>
      </c>
      <c r="AP119" s="19">
        <f>IFERROR(INDEX($I$2:$I$9873,MATCH(1,INDEX(($P119=$F$2:$F$9873)*(0=COUNTIFS(AF119:AO119,$I$2:$I$9873)),0),0)),"")</f>
        <v/>
      </c>
      <c r="AQ119" s="19">
        <f>IFERROR(INDEX($I$2:$I$9873,MATCH(1,INDEX(($P119=$F$2:$F$9873)*(0=COUNTIFS(AF119:AP119,$I$2:$I$9873)),0),0)),"")</f>
        <v/>
      </c>
      <c r="AR119" s="19">
        <f>IFERROR(INDEX($I$2:$I$9873,MATCH(1,INDEX(($P119=$F$2:$F$9873)*(0=COUNTIFS(AF119:AQ119,$I$2:$I$9873)),0),0)),"")</f>
        <v/>
      </c>
      <c r="AS119" s="19">
        <f>IFERROR(VLOOKUP(AF119,[2]CUS030!$A$5:$E$10000,5,0),"")</f>
        <v/>
      </c>
      <c r="AT119" s="19">
        <f>IFERROR(VLOOKUP(AG119,[2]CUS030!$A$5:$E$10000,5,0),"")</f>
        <v/>
      </c>
      <c r="AU119" s="19">
        <f>IFERROR(VLOOKUP(AH119,[2]CUS030!$A$5:$E$10000,5,0),"")</f>
        <v/>
      </c>
      <c r="AV119" s="19">
        <f>IFERROR(VLOOKUP(AI119,[2]CUS030!$A$5:$E$10000,5,0),"")</f>
        <v/>
      </c>
      <c r="AW119" s="19">
        <f>IFERROR(VLOOKUP(AJ119,[2]CUS030!$A$5:$E$10000,5,0),"")</f>
        <v/>
      </c>
      <c r="AX119" s="19">
        <f>IFERROR(VLOOKUP(AK119,[2]CUS030!$A$5:$E$10000,5,0),"")</f>
        <v/>
      </c>
      <c r="AY119" s="19">
        <f>IFERROR(VLOOKUP(AL119,[2]CUS030!$A$5:$E$10000,5,0),"")</f>
        <v/>
      </c>
      <c r="AZ119" s="19">
        <f>IFERROR(VLOOKUP(AM119,[2]CUS030!$A$5:$E$10000,5,0),"")</f>
        <v/>
      </c>
      <c r="BA119" s="19">
        <f>IFERROR(VLOOKUP(AN119,[2]CUS030!$A$5:$E$10000,5,0),"")</f>
        <v/>
      </c>
      <c r="BB119" s="19">
        <f>IFERROR(VLOOKUP(AO119,[2]CUS030!$A$5:$E$10000,5,0),"")</f>
        <v/>
      </c>
      <c r="BC119" s="19">
        <f>IFERROR(VLOOKUP(AP119,[2]CUS030!$A$5:$E$10000,5,0),"")</f>
        <v/>
      </c>
      <c r="BD119" s="19">
        <f>IFERROR(VLOOKUP(AQ119,[2]CUS030!$A$5:$E$10000,5,0),"")</f>
        <v/>
      </c>
      <c r="BE119" s="19">
        <f>IFERROR(VLOOKUP(AR119,[2]CUS030!$A$5:$E$10000,5,0),"")</f>
        <v/>
      </c>
    </row>
    <row r="120">
      <c r="F120" s="108">
        <f>[1]!Table1[[#This Row],[Production]]</f>
        <v/>
      </c>
      <c r="G120">
        <f>MID(F120,LEN(F120)-6,4)</f>
        <v/>
      </c>
      <c r="H120">
        <f>AS120&amp;"|"&amp;AT120&amp;"|"&amp;AU120&amp;"|"&amp;AV120&amp;"|"&amp;AW120&amp;"|"&amp;AX120&amp;"|"&amp;AY120&amp;"|"&amp;AZ120&amp;"|"&amp;BA120&amp;"|"&amp;BB120&amp;"|"&amp;BC120&amp;"|"&amp;BD120&amp;"|"&amp;BE120</f>
        <v/>
      </c>
      <c r="I120" s="108">
        <f>[1]!Table1[[#This Row],[Stock]]</f>
        <v/>
      </c>
      <c r="J120">
        <f>MID(LEFT(I120,LEN(I120)-3),FIND("0|0.000",LEFT(I120,LEN(I120)-3),1)+7,6)</f>
        <v/>
      </c>
      <c r="K120" s="19" t="n"/>
      <c r="L120" s="19" t="n"/>
      <c r="M120" s="19" t="n"/>
      <c r="N120" s="19" t="n"/>
      <c r="O120" s="19" t="n"/>
      <c r="P120" s="20">
        <f>End_Cal!E120</f>
        <v/>
      </c>
      <c r="Q120" s="112">
        <f>IFERROR(INDEX($J$2:$J$9873,MATCH(1,INDEX(($P120=$F$2:$F$9873)*(0=COUNTIFS($Q$2:$Q$2,$J$2:$J$9873)),0),0)),"")</f>
        <v/>
      </c>
      <c r="R120" s="112">
        <f>IFERROR(INDEX($J$2:$J$9873,MATCH(1,INDEX(($P120=$F$2:$F$9873)*(0=COUNTIFS(Q120,$J$2:$J$9873)),0),0)),"")</f>
        <v/>
      </c>
      <c r="S120" s="112">
        <f>IFERROR(INDEX($J$2:$J$9873,MATCH(1,INDEX(($P120=$F$2:$F$9873)*(0=COUNTIFS(Q120:R120,$J$2:$J$9873)),0),0)),"")</f>
        <v/>
      </c>
      <c r="T120" s="112">
        <f>IFERROR(INDEX($J$2:$J$9873,MATCH(1,INDEX(($P120=$F$2:$F$9873)*(0=COUNTIFS(Q120:S120,$J$2:$J$9873)),0),0)),"")</f>
        <v/>
      </c>
      <c r="U120" s="112">
        <f>IFERROR(INDEX($J$2:$J$9873,MATCH(1,INDEX(($P120=$F$2:$F$9873)*(0=COUNTIFS(Q120:T120,$J$2:$J$9873)),0),0)),"")</f>
        <v/>
      </c>
      <c r="V120" s="112">
        <f>IFERROR(INDEX($J$2:$J$9873,MATCH(1,INDEX(($P120=$F$2:$F$9873)*(0=COUNTIFS(Q120:U120,$J$2:$J$9873)),0),0)),"")</f>
        <v/>
      </c>
      <c r="W120" s="112">
        <f>IFERROR(INDEX($J$2:$J$9873,MATCH(1,INDEX(($P120=$F$2:$F$9873)*(0=COUNTIFS(Q120:V120,$J$2:$J$861)),0),0)),"")</f>
        <v/>
      </c>
      <c r="X120" s="112">
        <f>IFERROR(INDEX($J$2:$J$9873,MATCH(1,INDEX(($P120=$F$2:$F$9873)*(0=COUNTIFS(Q120:W120,$J$2:$J$9873)),0),0)),"")</f>
        <v/>
      </c>
      <c r="Y120" s="112">
        <f>IFERROR(INDEX($J$2:$J$861,MATCH(1,INDEX(($P120=$F$2:$F$861)*(0=COUNTIFS(Q120:X120,$J$2:$J$861)),0),0)),"")</f>
        <v/>
      </c>
      <c r="Z120" s="112">
        <f>IFERROR(INDEX($J$2:$J$861,MATCH(1,INDEX(($P120=$F$2:$F$861)*(0=COUNTIFS(Q120:Y120,$J$2:$J$861)),0),0)),"")</f>
        <v/>
      </c>
      <c r="AA120" s="112">
        <f>IFERROR(INDEX($J$2:$J$861,MATCH(1,INDEX(($P120=$F$2:$F$861)*(0=COUNTIFS(Q120:Z120,$J$2:$J$861)),0),0)),"")</f>
        <v/>
      </c>
      <c r="AB120" s="112">
        <f>IFERROR(INDEX($J$2:$J$861,MATCH(1,INDEX(($P120=$F$2:$F$861)*(0=COUNTIFS(Q120:AA120,$J$2:$J$861)),0),0)),"")</f>
        <v/>
      </c>
      <c r="AC120" s="112">
        <f>IFERROR(INDEX($J$2:$J$861,MATCH(1,INDEX(($P120=$F$2:$F$861)*(0=COUNTIFS(Q120:AB120,$J$2:$J$861)),0),0)),"")</f>
        <v/>
      </c>
      <c r="AD120">
        <f>Q120&amp;"-"&amp;R120&amp;"-"&amp;S120&amp;"-"&amp;T120&amp;"-"&amp;U120&amp;"-"&amp;V120&amp;"-"&amp;W120&amp;"-"&amp;X120&amp;"-"&amp;Y120&amp;"-"&amp;Z120&amp;"-"&amp;AA120&amp;"-"&amp;AB120&amp;"-"&amp;AC120</f>
        <v/>
      </c>
      <c r="AF120" s="19">
        <f>IFERROR(INDEX($I$2:$I$861,MATCH(1,INDEX(($P120=$F$2:$F$861)*(0=COUNTIFS($AF$2:$AF$2,$I$2:$I$861)),0),0)),"")</f>
        <v/>
      </c>
      <c r="AG120" s="19">
        <f>IFERROR(INDEX($I$2:$I$9873,MATCH(1,INDEX(($P120=$F$2:$F$9873)*(0=COUNTIFS(AF120,$I$2:$I$9873)),0),0)),"")</f>
        <v/>
      </c>
      <c r="AH120" s="19">
        <f>IFERROR(INDEX($I$2:$I$9873,MATCH(1,INDEX(($P120=$F$2:$F$9873)*(0=COUNTIFS(AF120:AG120,$I$2:$I$9873)),0),0)),"")</f>
        <v/>
      </c>
      <c r="AI120" s="19">
        <f>IFERROR(INDEX($I$2:$I$9873,MATCH(1,INDEX(($P120=$F$2:$F$9873)*(0=COUNTIFS(AF120:AH120,$I$2:$I$9873)),0),0)),"")</f>
        <v/>
      </c>
      <c r="AJ120" s="19">
        <f>IFERROR(INDEX($I$2:$I$9873,MATCH(1,INDEX(($P120=$F$2:$F$9873)*(0=COUNTIFS(AF120:AI120,$I$2:$I$9873)),0),0)),"")</f>
        <v/>
      </c>
      <c r="AK120" s="19">
        <f>IFERROR(INDEX($I$2:$I$9873,MATCH(1,INDEX(($P120=$F$2:$F$9873)*(0=COUNTIFS(AF120:AJ120,$I$2:$I$9873)),0),0)),"")</f>
        <v/>
      </c>
      <c r="AL120" s="19">
        <f>IFERROR(INDEX($I$2:$I$9873,MATCH(1,INDEX(($P120=$F$2:$F$9873)*(0=COUNTIFS(AF120:AK120,$I$2:$I$9873)),0),0)),"")</f>
        <v/>
      </c>
      <c r="AM120" s="19">
        <f>IFERROR(INDEX($I$2:$I$9873,MATCH(1,INDEX(($P120=$F$2:$F$9873)*(0=COUNTIFS(AF120:AL120,$I$2:$I$9873)),0),0)),"")</f>
        <v/>
      </c>
      <c r="AN120" s="19">
        <f>IFERROR(INDEX($I$2:$I$9873,MATCH(1,INDEX(($P120=$F$2:$F$9873)*(0=COUNTIFS(AF120:AM120,$I$2:$I$9873)),0),0)),"")</f>
        <v/>
      </c>
      <c r="AO120" s="19">
        <f>IFERROR(INDEX($I$2:$I$9873,MATCH(1,INDEX(($P120=$F$2:$F$9873)*(0=COUNTIFS(AF120:AN120,$I$2:$I$9873)),0),0)),"")</f>
        <v/>
      </c>
      <c r="AP120" s="19">
        <f>IFERROR(INDEX($I$2:$I$9873,MATCH(1,INDEX(($P120=$F$2:$F$9873)*(0=COUNTIFS(AF120:AO120,$I$2:$I$9873)),0),0)),"")</f>
        <v/>
      </c>
      <c r="AQ120" s="19">
        <f>IFERROR(INDEX($I$2:$I$9873,MATCH(1,INDEX(($P120=$F$2:$F$9873)*(0=COUNTIFS(AF120:AP120,$I$2:$I$9873)),0),0)),"")</f>
        <v/>
      </c>
      <c r="AR120" s="19">
        <f>IFERROR(INDEX($I$2:$I$9873,MATCH(1,INDEX(($P120=$F$2:$F$9873)*(0=COUNTIFS(AF120:AQ120,$I$2:$I$9873)),0),0)),"")</f>
        <v/>
      </c>
      <c r="AS120" s="19">
        <f>IFERROR(VLOOKUP(AF120,[2]CUS030!$A$5:$E$10000,5,0),"")</f>
        <v/>
      </c>
      <c r="AT120" s="19">
        <f>IFERROR(VLOOKUP(AG120,[2]CUS030!$A$5:$E$10000,5,0),"")</f>
        <v/>
      </c>
      <c r="AU120" s="19">
        <f>IFERROR(VLOOKUP(AH120,[2]CUS030!$A$5:$E$10000,5,0),"")</f>
        <v/>
      </c>
      <c r="AV120" s="19">
        <f>IFERROR(VLOOKUP(AI120,[2]CUS030!$A$5:$E$10000,5,0),"")</f>
        <v/>
      </c>
      <c r="AW120" s="19">
        <f>IFERROR(VLOOKUP(AJ120,[2]CUS030!$A$5:$E$10000,5,0),"")</f>
        <v/>
      </c>
      <c r="AX120" s="19">
        <f>IFERROR(VLOOKUP(AK120,[2]CUS030!$A$5:$E$10000,5,0),"")</f>
        <v/>
      </c>
      <c r="AY120" s="19">
        <f>IFERROR(VLOOKUP(AL120,[2]CUS030!$A$5:$E$10000,5,0),"")</f>
        <v/>
      </c>
      <c r="AZ120" s="19">
        <f>IFERROR(VLOOKUP(AM120,[2]CUS030!$A$5:$E$10000,5,0),"")</f>
        <v/>
      </c>
      <c r="BA120" s="19">
        <f>IFERROR(VLOOKUP(AN120,[2]CUS030!$A$5:$E$10000,5,0),"")</f>
        <v/>
      </c>
      <c r="BB120" s="19">
        <f>IFERROR(VLOOKUP(AO120,[2]CUS030!$A$5:$E$10000,5,0),"")</f>
        <v/>
      </c>
      <c r="BC120" s="19">
        <f>IFERROR(VLOOKUP(AP120,[2]CUS030!$A$5:$E$10000,5,0),"")</f>
        <v/>
      </c>
      <c r="BD120" s="19">
        <f>IFERROR(VLOOKUP(AQ120,[2]CUS030!$A$5:$E$10000,5,0),"")</f>
        <v/>
      </c>
      <c r="BE120" s="19">
        <f>IFERROR(VLOOKUP(AR120,[2]CUS030!$A$5:$E$10000,5,0),"")</f>
        <v/>
      </c>
    </row>
    <row r="121">
      <c r="F121" s="108">
        <f>[1]!Table1[[#This Row],[Production]]</f>
        <v/>
      </c>
      <c r="G121">
        <f>MID(F121,LEN(F121)-6,4)</f>
        <v/>
      </c>
      <c r="H121">
        <f>AS121&amp;"|"&amp;AT121&amp;"|"&amp;AU121&amp;"|"&amp;AV121&amp;"|"&amp;AW121&amp;"|"&amp;AX121&amp;"|"&amp;AY121&amp;"|"&amp;AZ121&amp;"|"&amp;BA121&amp;"|"&amp;BB121&amp;"|"&amp;BC121&amp;"|"&amp;BD121&amp;"|"&amp;BE121</f>
        <v/>
      </c>
      <c r="I121" s="108">
        <f>[1]!Table1[[#This Row],[Stock]]</f>
        <v/>
      </c>
      <c r="J121">
        <f>MID(LEFT(I121,LEN(I121)-3),FIND("0|0.000",LEFT(I121,LEN(I121)-3),1)+7,6)</f>
        <v/>
      </c>
      <c r="K121" s="19" t="n"/>
      <c r="L121" s="19" t="n"/>
      <c r="M121" s="19" t="n"/>
      <c r="N121" s="19" t="n"/>
      <c r="O121" s="19" t="n"/>
      <c r="P121" s="20">
        <f>End_Cal!E121</f>
        <v/>
      </c>
      <c r="Q121" s="112">
        <f>IFERROR(INDEX($J$2:$J$9873,MATCH(1,INDEX(($P121=$F$2:$F$9873)*(0=COUNTIFS($Q$2:$Q$2,$J$2:$J$9873)),0),0)),"")</f>
        <v/>
      </c>
      <c r="R121" s="112">
        <f>IFERROR(INDEX($J$2:$J$9873,MATCH(1,INDEX(($P121=$F$2:$F$9873)*(0=COUNTIFS(Q121,$J$2:$J$9873)),0),0)),"")</f>
        <v/>
      </c>
      <c r="S121" s="112">
        <f>IFERROR(INDEX($J$2:$J$9873,MATCH(1,INDEX(($P121=$F$2:$F$9873)*(0=COUNTIFS(Q121:R121,$J$2:$J$9873)),0),0)),"")</f>
        <v/>
      </c>
      <c r="T121" s="112">
        <f>IFERROR(INDEX($J$2:$J$9873,MATCH(1,INDEX(($P121=$F$2:$F$9873)*(0=COUNTIFS(Q121:S121,$J$2:$J$9873)),0),0)),"")</f>
        <v/>
      </c>
      <c r="U121" s="112">
        <f>IFERROR(INDEX($J$2:$J$9873,MATCH(1,INDEX(($P121=$F$2:$F$9873)*(0=COUNTIFS(Q121:T121,$J$2:$J$9873)),0),0)),"")</f>
        <v/>
      </c>
      <c r="V121" s="112">
        <f>IFERROR(INDEX($J$2:$J$9873,MATCH(1,INDEX(($P121=$F$2:$F$9873)*(0=COUNTIFS(Q121:U121,$J$2:$J$9873)),0),0)),"")</f>
        <v/>
      </c>
      <c r="W121" s="112">
        <f>IFERROR(INDEX($J$2:$J$9873,MATCH(1,INDEX(($P121=$F$2:$F$9873)*(0=COUNTIFS(Q121:V121,$J$2:$J$861)),0),0)),"")</f>
        <v/>
      </c>
      <c r="X121" s="112">
        <f>IFERROR(INDEX($J$2:$J$9873,MATCH(1,INDEX(($P121=$F$2:$F$9873)*(0=COUNTIFS(Q121:W121,$J$2:$J$9873)),0),0)),"")</f>
        <v/>
      </c>
      <c r="Y121" s="112">
        <f>IFERROR(INDEX($J$2:$J$861,MATCH(1,INDEX(($P121=$F$2:$F$861)*(0=COUNTIFS(Q121:X121,$J$2:$J$861)),0),0)),"")</f>
        <v/>
      </c>
      <c r="Z121" s="112">
        <f>IFERROR(INDEX($J$2:$J$861,MATCH(1,INDEX(($P121=$F$2:$F$861)*(0=COUNTIFS(Q121:Y121,$J$2:$J$861)),0),0)),"")</f>
        <v/>
      </c>
      <c r="AA121" s="112">
        <f>IFERROR(INDEX($J$2:$J$861,MATCH(1,INDEX(($P121=$F$2:$F$861)*(0=COUNTIFS(Q121:Z121,$J$2:$J$861)),0),0)),"")</f>
        <v/>
      </c>
      <c r="AB121" s="112">
        <f>IFERROR(INDEX($J$2:$J$861,MATCH(1,INDEX(($P121=$F$2:$F$861)*(0=COUNTIFS(Q121:AA121,$J$2:$J$861)),0),0)),"")</f>
        <v/>
      </c>
      <c r="AC121" s="112">
        <f>IFERROR(INDEX($J$2:$J$861,MATCH(1,INDEX(($P121=$F$2:$F$861)*(0=COUNTIFS(Q121:AB121,$J$2:$J$861)),0),0)),"")</f>
        <v/>
      </c>
      <c r="AD121">
        <f>Q121&amp;"-"&amp;R121&amp;"-"&amp;S121&amp;"-"&amp;T121&amp;"-"&amp;U121&amp;"-"&amp;V121&amp;"-"&amp;W121&amp;"-"&amp;X121&amp;"-"&amp;Y121&amp;"-"&amp;Z121&amp;"-"&amp;AA121&amp;"-"&amp;AB121&amp;"-"&amp;AC121</f>
        <v/>
      </c>
      <c r="AF121" s="19">
        <f>IFERROR(INDEX($I$2:$I$861,MATCH(1,INDEX(($P121=$F$2:$F$861)*(0=COUNTIFS($AF$2:$AF$2,$I$2:$I$861)),0),0)),"")</f>
        <v/>
      </c>
      <c r="AG121" s="19">
        <f>IFERROR(INDEX($I$2:$I$9873,MATCH(1,INDEX(($P121=$F$2:$F$9873)*(0=COUNTIFS(AF121,$I$2:$I$9873)),0),0)),"")</f>
        <v/>
      </c>
      <c r="AH121" s="19">
        <f>IFERROR(INDEX($I$2:$I$9873,MATCH(1,INDEX(($P121=$F$2:$F$9873)*(0=COUNTIFS(AF121:AG121,$I$2:$I$9873)),0),0)),"")</f>
        <v/>
      </c>
      <c r="AI121" s="19">
        <f>IFERROR(INDEX($I$2:$I$9873,MATCH(1,INDEX(($P121=$F$2:$F$9873)*(0=COUNTIFS(AF121:AH121,$I$2:$I$9873)),0),0)),"")</f>
        <v/>
      </c>
      <c r="AJ121" s="19">
        <f>IFERROR(INDEX($I$2:$I$9873,MATCH(1,INDEX(($P121=$F$2:$F$9873)*(0=COUNTIFS(AF121:AI121,$I$2:$I$9873)),0),0)),"")</f>
        <v/>
      </c>
      <c r="AK121" s="19">
        <f>IFERROR(INDEX($I$2:$I$9873,MATCH(1,INDEX(($P121=$F$2:$F$9873)*(0=COUNTIFS(AF121:AJ121,$I$2:$I$9873)),0),0)),"")</f>
        <v/>
      </c>
      <c r="AL121" s="19">
        <f>IFERROR(INDEX($I$2:$I$9873,MATCH(1,INDEX(($P121=$F$2:$F$9873)*(0=COUNTIFS(AF121:AK121,$I$2:$I$9873)),0),0)),"")</f>
        <v/>
      </c>
      <c r="AM121" s="19">
        <f>IFERROR(INDEX($I$2:$I$9873,MATCH(1,INDEX(($P121=$F$2:$F$9873)*(0=COUNTIFS(AF121:AL121,$I$2:$I$9873)),0),0)),"")</f>
        <v/>
      </c>
      <c r="AN121" s="19">
        <f>IFERROR(INDEX($I$2:$I$9873,MATCH(1,INDEX(($P121=$F$2:$F$9873)*(0=COUNTIFS(AF121:AM121,$I$2:$I$9873)),0),0)),"")</f>
        <v/>
      </c>
      <c r="AO121" s="19">
        <f>IFERROR(INDEX($I$2:$I$9873,MATCH(1,INDEX(($P121=$F$2:$F$9873)*(0=COUNTIFS(AF121:AN121,$I$2:$I$9873)),0),0)),"")</f>
        <v/>
      </c>
      <c r="AP121" s="19">
        <f>IFERROR(INDEX($I$2:$I$9873,MATCH(1,INDEX(($P121=$F$2:$F$9873)*(0=COUNTIFS(AF121:AO121,$I$2:$I$9873)),0),0)),"")</f>
        <v/>
      </c>
      <c r="AQ121" s="19">
        <f>IFERROR(INDEX($I$2:$I$9873,MATCH(1,INDEX(($P121=$F$2:$F$9873)*(0=COUNTIFS(AF121:AP121,$I$2:$I$9873)),0),0)),"")</f>
        <v/>
      </c>
      <c r="AR121" s="19">
        <f>IFERROR(INDEX($I$2:$I$9873,MATCH(1,INDEX(($P121=$F$2:$F$9873)*(0=COUNTIFS(AF121:AQ121,$I$2:$I$9873)),0),0)),"")</f>
        <v/>
      </c>
      <c r="AS121" s="19">
        <f>IFERROR(VLOOKUP(AF121,[2]CUS030!$A$5:$E$10000,5,0),"")</f>
        <v/>
      </c>
      <c r="AT121" s="19">
        <f>IFERROR(VLOOKUP(AG121,[2]CUS030!$A$5:$E$10000,5,0),"")</f>
        <v/>
      </c>
      <c r="AU121" s="19">
        <f>IFERROR(VLOOKUP(AH121,[2]CUS030!$A$5:$E$10000,5,0),"")</f>
        <v/>
      </c>
      <c r="AV121" s="19">
        <f>IFERROR(VLOOKUP(AI121,[2]CUS030!$A$5:$E$10000,5,0),"")</f>
        <v/>
      </c>
      <c r="AW121" s="19">
        <f>IFERROR(VLOOKUP(AJ121,[2]CUS030!$A$5:$E$10000,5,0),"")</f>
        <v/>
      </c>
      <c r="AX121" s="19">
        <f>IFERROR(VLOOKUP(AK121,[2]CUS030!$A$5:$E$10000,5,0),"")</f>
        <v/>
      </c>
      <c r="AY121" s="19">
        <f>IFERROR(VLOOKUP(AL121,[2]CUS030!$A$5:$E$10000,5,0),"")</f>
        <v/>
      </c>
      <c r="AZ121" s="19">
        <f>IFERROR(VLOOKUP(AM121,[2]CUS030!$A$5:$E$10000,5,0),"")</f>
        <v/>
      </c>
      <c r="BA121" s="19">
        <f>IFERROR(VLOOKUP(AN121,[2]CUS030!$A$5:$E$10000,5,0),"")</f>
        <v/>
      </c>
      <c r="BB121" s="19">
        <f>IFERROR(VLOOKUP(AO121,[2]CUS030!$A$5:$E$10000,5,0),"")</f>
        <v/>
      </c>
      <c r="BC121" s="19">
        <f>IFERROR(VLOOKUP(AP121,[2]CUS030!$A$5:$E$10000,5,0),"")</f>
        <v/>
      </c>
      <c r="BD121" s="19">
        <f>IFERROR(VLOOKUP(AQ121,[2]CUS030!$A$5:$E$10000,5,0),"")</f>
        <v/>
      </c>
      <c r="BE121" s="19">
        <f>IFERROR(VLOOKUP(AR121,[2]CUS030!$A$5:$E$10000,5,0),"")</f>
        <v/>
      </c>
    </row>
    <row r="122">
      <c r="F122" s="108">
        <f>[1]!Table1[[#This Row],[Production]]</f>
        <v/>
      </c>
      <c r="G122">
        <f>MID(F122,LEN(F122)-6,4)</f>
        <v/>
      </c>
      <c r="H122">
        <f>AS122&amp;"|"&amp;AT122&amp;"|"&amp;AU122&amp;"|"&amp;AV122&amp;"|"&amp;AW122&amp;"|"&amp;AX122&amp;"|"&amp;AY122&amp;"|"&amp;AZ122&amp;"|"&amp;BA122&amp;"|"&amp;BB122&amp;"|"&amp;BC122&amp;"|"&amp;BD122&amp;"|"&amp;BE122</f>
        <v/>
      </c>
      <c r="I122" s="108">
        <f>[1]!Table1[[#This Row],[Stock]]</f>
        <v/>
      </c>
      <c r="J122">
        <f>MID(LEFT(I122,LEN(I122)-3),FIND("0|0.000",LEFT(I122,LEN(I122)-3),1)+7,6)</f>
        <v/>
      </c>
      <c r="K122" s="19" t="n"/>
      <c r="L122" s="19" t="n"/>
      <c r="M122" s="19" t="n"/>
      <c r="N122" s="19" t="n"/>
      <c r="O122" s="19" t="n"/>
      <c r="P122" s="20">
        <f>End_Cal!E122</f>
        <v/>
      </c>
      <c r="Q122" s="112">
        <f>IFERROR(INDEX($J$2:$J$9873,MATCH(1,INDEX(($P122=$F$2:$F$9873)*(0=COUNTIFS($Q$2:$Q$2,$J$2:$J$9873)),0),0)),"")</f>
        <v/>
      </c>
      <c r="R122" s="112">
        <f>IFERROR(INDEX($J$2:$J$9873,MATCH(1,INDEX(($P122=$F$2:$F$9873)*(0=COUNTIFS(Q122,$J$2:$J$9873)),0),0)),"")</f>
        <v/>
      </c>
      <c r="S122" s="112">
        <f>IFERROR(INDEX($J$2:$J$9873,MATCH(1,INDEX(($P122=$F$2:$F$9873)*(0=COUNTIFS(Q122:R122,$J$2:$J$9873)),0),0)),"")</f>
        <v/>
      </c>
      <c r="T122" s="112">
        <f>IFERROR(INDEX($J$2:$J$9873,MATCH(1,INDEX(($P122=$F$2:$F$9873)*(0=COUNTIFS(Q122:S122,$J$2:$J$9873)),0),0)),"")</f>
        <v/>
      </c>
      <c r="U122" s="112">
        <f>IFERROR(INDEX($J$2:$J$9873,MATCH(1,INDEX(($P122=$F$2:$F$9873)*(0=COUNTIFS(Q122:T122,$J$2:$J$9873)),0),0)),"")</f>
        <v/>
      </c>
      <c r="V122" s="112">
        <f>IFERROR(INDEX($J$2:$J$9873,MATCH(1,INDEX(($P122=$F$2:$F$9873)*(0=COUNTIFS(Q122:U122,$J$2:$J$9873)),0),0)),"")</f>
        <v/>
      </c>
      <c r="W122" s="112">
        <f>IFERROR(INDEX($J$2:$J$9873,MATCH(1,INDEX(($P122=$F$2:$F$9873)*(0=COUNTIFS(Q122:V122,$J$2:$J$861)),0),0)),"")</f>
        <v/>
      </c>
      <c r="X122" s="112">
        <f>IFERROR(INDEX($J$2:$J$9873,MATCH(1,INDEX(($P122=$F$2:$F$9873)*(0=COUNTIFS(Q122:W122,$J$2:$J$9873)),0),0)),"")</f>
        <v/>
      </c>
      <c r="Y122" s="112">
        <f>IFERROR(INDEX($J$2:$J$861,MATCH(1,INDEX(($P122=$F$2:$F$861)*(0=COUNTIFS(Q122:X122,$J$2:$J$861)),0),0)),"")</f>
        <v/>
      </c>
      <c r="Z122" s="112">
        <f>IFERROR(INDEX($J$2:$J$861,MATCH(1,INDEX(($P122=$F$2:$F$861)*(0=COUNTIFS(Q122:Y122,$J$2:$J$861)),0),0)),"")</f>
        <v/>
      </c>
      <c r="AA122" s="112">
        <f>IFERROR(INDEX($J$2:$J$861,MATCH(1,INDEX(($P122=$F$2:$F$861)*(0=COUNTIFS(Q122:Z122,$J$2:$J$861)),0),0)),"")</f>
        <v/>
      </c>
      <c r="AB122" s="112">
        <f>IFERROR(INDEX($J$2:$J$861,MATCH(1,INDEX(($P122=$F$2:$F$861)*(0=COUNTIFS(Q122:AA122,$J$2:$J$861)),0),0)),"")</f>
        <v/>
      </c>
      <c r="AC122" s="112">
        <f>IFERROR(INDEX($J$2:$J$861,MATCH(1,INDEX(($P122=$F$2:$F$861)*(0=COUNTIFS(Q122:AB122,$J$2:$J$861)),0),0)),"")</f>
        <v/>
      </c>
      <c r="AD122">
        <f>Q122&amp;"-"&amp;R122&amp;"-"&amp;S122&amp;"-"&amp;T122&amp;"-"&amp;U122&amp;"-"&amp;V122&amp;"-"&amp;W122&amp;"-"&amp;X122&amp;"-"&amp;Y122&amp;"-"&amp;Z122&amp;"-"&amp;AA122&amp;"-"&amp;AB122&amp;"-"&amp;AC122</f>
        <v/>
      </c>
      <c r="AF122" s="19">
        <f>IFERROR(INDEX($I$2:$I$861,MATCH(1,INDEX(($P122=$F$2:$F$861)*(0=COUNTIFS($AF$2:$AF$2,$I$2:$I$861)),0),0)),"")</f>
        <v/>
      </c>
      <c r="AG122" s="19">
        <f>IFERROR(INDEX($I$2:$I$9873,MATCH(1,INDEX(($P122=$F$2:$F$9873)*(0=COUNTIFS(AF122,$I$2:$I$9873)),0),0)),"")</f>
        <v/>
      </c>
      <c r="AH122" s="19">
        <f>IFERROR(INDEX($I$2:$I$9873,MATCH(1,INDEX(($P122=$F$2:$F$9873)*(0=COUNTIFS(AF122:AG122,$I$2:$I$9873)),0),0)),"")</f>
        <v/>
      </c>
      <c r="AI122" s="19">
        <f>IFERROR(INDEX($I$2:$I$9873,MATCH(1,INDEX(($P122=$F$2:$F$9873)*(0=COUNTIFS(AF122:AH122,$I$2:$I$9873)),0),0)),"")</f>
        <v/>
      </c>
      <c r="AJ122" s="19">
        <f>IFERROR(INDEX($I$2:$I$9873,MATCH(1,INDEX(($P122=$F$2:$F$9873)*(0=COUNTIFS(AF122:AI122,$I$2:$I$9873)),0),0)),"")</f>
        <v/>
      </c>
      <c r="AK122" s="19">
        <f>IFERROR(INDEX($I$2:$I$9873,MATCH(1,INDEX(($P122=$F$2:$F$9873)*(0=COUNTIFS(AF122:AJ122,$I$2:$I$9873)),0),0)),"")</f>
        <v/>
      </c>
      <c r="AL122" s="19">
        <f>IFERROR(INDEX($I$2:$I$9873,MATCH(1,INDEX(($P122=$F$2:$F$9873)*(0=COUNTIFS(AF122:AK122,$I$2:$I$9873)),0),0)),"")</f>
        <v/>
      </c>
      <c r="AM122" s="19">
        <f>IFERROR(INDEX($I$2:$I$9873,MATCH(1,INDEX(($P122=$F$2:$F$9873)*(0=COUNTIFS(AF122:AL122,$I$2:$I$9873)),0),0)),"")</f>
        <v/>
      </c>
      <c r="AN122" s="19">
        <f>IFERROR(INDEX($I$2:$I$9873,MATCH(1,INDEX(($P122=$F$2:$F$9873)*(0=COUNTIFS(AF122:AM122,$I$2:$I$9873)),0),0)),"")</f>
        <v/>
      </c>
      <c r="AO122" s="19">
        <f>IFERROR(INDEX($I$2:$I$9873,MATCH(1,INDEX(($P122=$F$2:$F$9873)*(0=COUNTIFS(AF122:AN122,$I$2:$I$9873)),0),0)),"")</f>
        <v/>
      </c>
      <c r="AP122" s="19">
        <f>IFERROR(INDEX($I$2:$I$9873,MATCH(1,INDEX(($P122=$F$2:$F$9873)*(0=COUNTIFS(AF122:AO122,$I$2:$I$9873)),0),0)),"")</f>
        <v/>
      </c>
      <c r="AQ122" s="19">
        <f>IFERROR(INDEX($I$2:$I$9873,MATCH(1,INDEX(($P122=$F$2:$F$9873)*(0=COUNTIFS(AF122:AP122,$I$2:$I$9873)),0),0)),"")</f>
        <v/>
      </c>
      <c r="AR122" s="19">
        <f>IFERROR(INDEX($I$2:$I$9873,MATCH(1,INDEX(($P122=$F$2:$F$9873)*(0=COUNTIFS(AF122:AQ122,$I$2:$I$9873)),0),0)),"")</f>
        <v/>
      </c>
      <c r="AS122" s="19">
        <f>IFERROR(VLOOKUP(AF122,[2]CUS030!$A$5:$E$10000,5,0),"")</f>
        <v/>
      </c>
      <c r="AT122" s="19">
        <f>IFERROR(VLOOKUP(AG122,[2]CUS030!$A$5:$E$10000,5,0),"")</f>
        <v/>
      </c>
      <c r="AU122" s="19">
        <f>IFERROR(VLOOKUP(AH122,[2]CUS030!$A$5:$E$10000,5,0),"")</f>
        <v/>
      </c>
      <c r="AV122" s="19">
        <f>IFERROR(VLOOKUP(AI122,[2]CUS030!$A$5:$E$10000,5,0),"")</f>
        <v/>
      </c>
      <c r="AW122" s="19">
        <f>IFERROR(VLOOKUP(AJ122,[2]CUS030!$A$5:$E$10000,5,0),"")</f>
        <v/>
      </c>
      <c r="AX122" s="19">
        <f>IFERROR(VLOOKUP(AK122,[2]CUS030!$A$5:$E$10000,5,0),"")</f>
        <v/>
      </c>
      <c r="AY122" s="19">
        <f>IFERROR(VLOOKUP(AL122,[2]CUS030!$A$5:$E$10000,5,0),"")</f>
        <v/>
      </c>
      <c r="AZ122" s="19">
        <f>IFERROR(VLOOKUP(AM122,[2]CUS030!$A$5:$E$10000,5,0),"")</f>
        <v/>
      </c>
      <c r="BA122" s="19">
        <f>IFERROR(VLOOKUP(AN122,[2]CUS030!$A$5:$E$10000,5,0),"")</f>
        <v/>
      </c>
      <c r="BB122" s="19">
        <f>IFERROR(VLOOKUP(AO122,[2]CUS030!$A$5:$E$10000,5,0),"")</f>
        <v/>
      </c>
      <c r="BC122" s="19">
        <f>IFERROR(VLOOKUP(AP122,[2]CUS030!$A$5:$E$10000,5,0),"")</f>
        <v/>
      </c>
      <c r="BD122" s="19">
        <f>IFERROR(VLOOKUP(AQ122,[2]CUS030!$A$5:$E$10000,5,0),"")</f>
        <v/>
      </c>
      <c r="BE122" s="19">
        <f>IFERROR(VLOOKUP(AR122,[2]CUS030!$A$5:$E$10000,5,0),"")</f>
        <v/>
      </c>
    </row>
    <row r="123">
      <c r="F123" s="108">
        <f>[1]!Table1[[#This Row],[Production]]</f>
        <v/>
      </c>
      <c r="G123">
        <f>MID(F123,LEN(F123)-6,4)</f>
        <v/>
      </c>
      <c r="H123">
        <f>AS123&amp;"|"&amp;AT123&amp;"|"&amp;AU123&amp;"|"&amp;AV123&amp;"|"&amp;AW123&amp;"|"&amp;AX123&amp;"|"&amp;AY123&amp;"|"&amp;AZ123&amp;"|"&amp;BA123&amp;"|"&amp;BB123&amp;"|"&amp;BC123&amp;"|"&amp;BD123&amp;"|"&amp;BE123</f>
        <v/>
      </c>
      <c r="I123" s="108">
        <f>[1]!Table1[[#This Row],[Stock]]</f>
        <v/>
      </c>
      <c r="J123">
        <f>MID(LEFT(I123,LEN(I123)-3),FIND("0|0.000",LEFT(I123,LEN(I123)-3),1)+7,6)</f>
        <v/>
      </c>
      <c r="K123" s="19" t="n"/>
      <c r="L123" s="19" t="n"/>
      <c r="M123" s="19" t="n"/>
      <c r="N123" s="19" t="n"/>
      <c r="O123" s="19" t="n"/>
      <c r="P123" s="20">
        <f>End_Cal!E123</f>
        <v/>
      </c>
      <c r="Q123" s="112">
        <f>IFERROR(INDEX($J$2:$J$9873,MATCH(1,INDEX(($P123=$F$2:$F$9873)*(0=COUNTIFS($Q$2:$Q$2,$J$2:$J$9873)),0),0)),"")</f>
        <v/>
      </c>
      <c r="R123" s="112">
        <f>IFERROR(INDEX($J$2:$J$9873,MATCH(1,INDEX(($P123=$F$2:$F$9873)*(0=COUNTIFS(Q123,$J$2:$J$9873)),0),0)),"")</f>
        <v/>
      </c>
      <c r="S123" s="112">
        <f>IFERROR(INDEX($J$2:$J$9873,MATCH(1,INDEX(($P123=$F$2:$F$9873)*(0=COUNTIFS(Q123:R123,$J$2:$J$9873)),0),0)),"")</f>
        <v/>
      </c>
      <c r="T123" s="112">
        <f>IFERROR(INDEX($J$2:$J$9873,MATCH(1,INDEX(($P123=$F$2:$F$9873)*(0=COUNTIFS(Q123:S123,$J$2:$J$9873)),0),0)),"")</f>
        <v/>
      </c>
      <c r="U123" s="112">
        <f>IFERROR(INDEX($J$2:$J$9873,MATCH(1,INDEX(($P123=$F$2:$F$9873)*(0=COUNTIFS(Q123:T123,$J$2:$J$9873)),0),0)),"")</f>
        <v/>
      </c>
      <c r="V123" s="112">
        <f>IFERROR(INDEX($J$2:$J$9873,MATCH(1,INDEX(($P123=$F$2:$F$9873)*(0=COUNTIFS(Q123:U123,$J$2:$J$9873)),0),0)),"")</f>
        <v/>
      </c>
      <c r="W123" s="112">
        <f>IFERROR(INDEX($J$2:$J$9873,MATCH(1,INDEX(($P123=$F$2:$F$9873)*(0=COUNTIFS(Q123:V123,$J$2:$J$861)),0),0)),"")</f>
        <v/>
      </c>
      <c r="X123" s="112">
        <f>IFERROR(INDEX($J$2:$J$9873,MATCH(1,INDEX(($P123=$F$2:$F$9873)*(0=COUNTIFS(Q123:W123,$J$2:$J$9873)),0),0)),"")</f>
        <v/>
      </c>
      <c r="Y123" s="112">
        <f>IFERROR(INDEX($J$2:$J$861,MATCH(1,INDEX(($P123=$F$2:$F$861)*(0=COUNTIFS(Q123:X123,$J$2:$J$861)),0),0)),"")</f>
        <v/>
      </c>
      <c r="Z123" s="112">
        <f>IFERROR(INDEX($J$2:$J$861,MATCH(1,INDEX(($P123=$F$2:$F$861)*(0=COUNTIFS(Q123:Y123,$J$2:$J$861)),0),0)),"")</f>
        <v/>
      </c>
      <c r="AA123" s="112">
        <f>IFERROR(INDEX($J$2:$J$861,MATCH(1,INDEX(($P123=$F$2:$F$861)*(0=COUNTIFS(Q123:Z123,$J$2:$J$861)),0),0)),"")</f>
        <v/>
      </c>
      <c r="AB123" s="112">
        <f>IFERROR(INDEX($J$2:$J$861,MATCH(1,INDEX(($P123=$F$2:$F$861)*(0=COUNTIFS(Q123:AA123,$J$2:$J$861)),0),0)),"")</f>
        <v/>
      </c>
      <c r="AC123" s="112">
        <f>IFERROR(INDEX($J$2:$J$861,MATCH(1,INDEX(($P123=$F$2:$F$861)*(0=COUNTIFS(Q123:AB123,$J$2:$J$861)),0),0)),"")</f>
        <v/>
      </c>
      <c r="AD123">
        <f>Q123&amp;"-"&amp;R123&amp;"-"&amp;S123&amp;"-"&amp;T123&amp;"-"&amp;U123&amp;"-"&amp;V123&amp;"-"&amp;W123&amp;"-"&amp;X123&amp;"-"&amp;Y123&amp;"-"&amp;Z123&amp;"-"&amp;AA123&amp;"-"&amp;AB123&amp;"-"&amp;AC123</f>
        <v/>
      </c>
      <c r="AF123" s="19">
        <f>IFERROR(INDEX($I$2:$I$861,MATCH(1,INDEX(($P123=$F$2:$F$861)*(0=COUNTIFS($AF$2:$AF$2,$I$2:$I$861)),0),0)),"")</f>
        <v/>
      </c>
      <c r="AG123" s="19">
        <f>IFERROR(INDEX($I$2:$I$9873,MATCH(1,INDEX(($P123=$F$2:$F$9873)*(0=COUNTIFS(AF123,$I$2:$I$9873)),0),0)),"")</f>
        <v/>
      </c>
      <c r="AH123" s="19">
        <f>IFERROR(INDEX($I$2:$I$9873,MATCH(1,INDEX(($P123=$F$2:$F$9873)*(0=COUNTIFS(AF123:AG123,$I$2:$I$9873)),0),0)),"")</f>
        <v/>
      </c>
      <c r="AI123" s="19">
        <f>IFERROR(INDEX($I$2:$I$9873,MATCH(1,INDEX(($P123=$F$2:$F$9873)*(0=COUNTIFS(AF123:AH123,$I$2:$I$9873)),0),0)),"")</f>
        <v/>
      </c>
      <c r="AJ123" s="19">
        <f>IFERROR(INDEX($I$2:$I$9873,MATCH(1,INDEX(($P123=$F$2:$F$9873)*(0=COUNTIFS(AF123:AI123,$I$2:$I$9873)),0),0)),"")</f>
        <v/>
      </c>
      <c r="AK123" s="19">
        <f>IFERROR(INDEX($I$2:$I$9873,MATCH(1,INDEX(($P123=$F$2:$F$9873)*(0=COUNTIFS(AF123:AJ123,$I$2:$I$9873)),0),0)),"")</f>
        <v/>
      </c>
      <c r="AL123" s="19">
        <f>IFERROR(INDEX($I$2:$I$9873,MATCH(1,INDEX(($P123=$F$2:$F$9873)*(0=COUNTIFS(AF123:AK123,$I$2:$I$9873)),0),0)),"")</f>
        <v/>
      </c>
      <c r="AM123" s="19">
        <f>IFERROR(INDEX($I$2:$I$9873,MATCH(1,INDEX(($P123=$F$2:$F$9873)*(0=COUNTIFS(AF123:AL123,$I$2:$I$9873)),0),0)),"")</f>
        <v/>
      </c>
      <c r="AN123" s="19">
        <f>IFERROR(INDEX($I$2:$I$9873,MATCH(1,INDEX(($P123=$F$2:$F$9873)*(0=COUNTIFS(AF123:AM123,$I$2:$I$9873)),0),0)),"")</f>
        <v/>
      </c>
      <c r="AO123" s="19">
        <f>IFERROR(INDEX($I$2:$I$9873,MATCH(1,INDEX(($P123=$F$2:$F$9873)*(0=COUNTIFS(AF123:AN123,$I$2:$I$9873)),0),0)),"")</f>
        <v/>
      </c>
      <c r="AP123" s="19">
        <f>IFERROR(INDEX($I$2:$I$9873,MATCH(1,INDEX(($P123=$F$2:$F$9873)*(0=COUNTIFS(AF123:AO123,$I$2:$I$9873)),0),0)),"")</f>
        <v/>
      </c>
      <c r="AQ123" s="19">
        <f>IFERROR(INDEX($I$2:$I$9873,MATCH(1,INDEX(($P123=$F$2:$F$9873)*(0=COUNTIFS(AF123:AP123,$I$2:$I$9873)),0),0)),"")</f>
        <v/>
      </c>
      <c r="AR123" s="19">
        <f>IFERROR(INDEX($I$2:$I$9873,MATCH(1,INDEX(($P123=$F$2:$F$9873)*(0=COUNTIFS(AF123:AQ123,$I$2:$I$9873)),0),0)),"")</f>
        <v/>
      </c>
      <c r="AS123" s="19">
        <f>IFERROR(VLOOKUP(AF123,[2]CUS030!$A$5:$E$10000,5,0),"")</f>
        <v/>
      </c>
      <c r="AT123" s="19">
        <f>IFERROR(VLOOKUP(AG123,[2]CUS030!$A$5:$E$10000,5,0),"")</f>
        <v/>
      </c>
      <c r="AU123" s="19">
        <f>IFERROR(VLOOKUP(AH123,[2]CUS030!$A$5:$E$10000,5,0),"")</f>
        <v/>
      </c>
      <c r="AV123" s="19">
        <f>IFERROR(VLOOKUP(AI123,[2]CUS030!$A$5:$E$10000,5,0),"")</f>
        <v/>
      </c>
      <c r="AW123" s="19">
        <f>IFERROR(VLOOKUP(AJ123,[2]CUS030!$A$5:$E$10000,5,0),"")</f>
        <v/>
      </c>
      <c r="AX123" s="19">
        <f>IFERROR(VLOOKUP(AK123,[2]CUS030!$A$5:$E$10000,5,0),"")</f>
        <v/>
      </c>
      <c r="AY123" s="19">
        <f>IFERROR(VLOOKUP(AL123,[2]CUS030!$A$5:$E$10000,5,0),"")</f>
        <v/>
      </c>
      <c r="AZ123" s="19">
        <f>IFERROR(VLOOKUP(AM123,[2]CUS030!$A$5:$E$10000,5,0),"")</f>
        <v/>
      </c>
      <c r="BA123" s="19">
        <f>IFERROR(VLOOKUP(AN123,[2]CUS030!$A$5:$E$10000,5,0),"")</f>
        <v/>
      </c>
      <c r="BB123" s="19">
        <f>IFERROR(VLOOKUP(AO123,[2]CUS030!$A$5:$E$10000,5,0),"")</f>
        <v/>
      </c>
      <c r="BC123" s="19">
        <f>IFERROR(VLOOKUP(AP123,[2]CUS030!$A$5:$E$10000,5,0),"")</f>
        <v/>
      </c>
      <c r="BD123" s="19">
        <f>IFERROR(VLOOKUP(AQ123,[2]CUS030!$A$5:$E$10000,5,0),"")</f>
        <v/>
      </c>
      <c r="BE123" s="19">
        <f>IFERROR(VLOOKUP(AR123,[2]CUS030!$A$5:$E$10000,5,0),"")</f>
        <v/>
      </c>
    </row>
    <row r="124">
      <c r="F124" s="108">
        <f>[1]!Table1[[#This Row],[Production]]</f>
        <v/>
      </c>
      <c r="G124">
        <f>MID(F124,LEN(F124)-6,4)</f>
        <v/>
      </c>
      <c r="H124">
        <f>AS124&amp;"|"&amp;AT124&amp;"|"&amp;AU124&amp;"|"&amp;AV124&amp;"|"&amp;AW124&amp;"|"&amp;AX124&amp;"|"&amp;AY124&amp;"|"&amp;AZ124&amp;"|"&amp;BA124&amp;"|"&amp;BB124&amp;"|"&amp;BC124&amp;"|"&amp;BD124&amp;"|"&amp;BE124</f>
        <v/>
      </c>
      <c r="I124" s="108">
        <f>[1]!Table1[[#This Row],[Stock]]</f>
        <v/>
      </c>
      <c r="J124">
        <f>MID(LEFT(I124,LEN(I124)-3),FIND("0|0.000",LEFT(I124,LEN(I124)-3),1)+7,6)</f>
        <v/>
      </c>
      <c r="K124" s="19" t="n"/>
      <c r="L124" s="19" t="n"/>
      <c r="M124" s="19" t="n"/>
      <c r="N124" s="19" t="n"/>
      <c r="O124" s="19" t="n"/>
      <c r="P124" s="20">
        <f>End_Cal!E124</f>
        <v/>
      </c>
      <c r="Q124" s="112">
        <f>IFERROR(INDEX($J$2:$J$9873,MATCH(1,INDEX(($P124=$F$2:$F$9873)*(0=COUNTIFS($Q$2:$Q$2,$J$2:$J$9873)),0),0)),"")</f>
        <v/>
      </c>
      <c r="R124" s="112">
        <f>IFERROR(INDEX($J$2:$J$9873,MATCH(1,INDEX(($P124=$F$2:$F$9873)*(0=COUNTIFS(Q124,$J$2:$J$9873)),0),0)),"")</f>
        <v/>
      </c>
      <c r="S124" s="112">
        <f>IFERROR(INDEX($J$2:$J$9873,MATCH(1,INDEX(($P124=$F$2:$F$9873)*(0=COUNTIFS(Q124:R124,$J$2:$J$9873)),0),0)),"")</f>
        <v/>
      </c>
      <c r="T124" s="112">
        <f>IFERROR(INDEX($J$2:$J$9873,MATCH(1,INDEX(($P124=$F$2:$F$9873)*(0=COUNTIFS(Q124:S124,$J$2:$J$9873)),0),0)),"")</f>
        <v/>
      </c>
      <c r="U124" s="112">
        <f>IFERROR(INDEX($J$2:$J$9873,MATCH(1,INDEX(($P124=$F$2:$F$9873)*(0=COUNTIFS(Q124:T124,$J$2:$J$9873)),0),0)),"")</f>
        <v/>
      </c>
      <c r="V124" s="112">
        <f>IFERROR(INDEX($J$2:$J$9873,MATCH(1,INDEX(($P124=$F$2:$F$9873)*(0=COUNTIFS(Q124:U124,$J$2:$J$9873)),0),0)),"")</f>
        <v/>
      </c>
      <c r="W124" s="112">
        <f>IFERROR(INDEX($J$2:$J$9873,MATCH(1,INDEX(($P124=$F$2:$F$9873)*(0=COUNTIFS(Q124:V124,$J$2:$J$861)),0),0)),"")</f>
        <v/>
      </c>
      <c r="X124" s="112">
        <f>IFERROR(INDEX($J$2:$J$9873,MATCH(1,INDEX(($P124=$F$2:$F$9873)*(0=COUNTIFS(Q124:W124,$J$2:$J$9873)),0),0)),"")</f>
        <v/>
      </c>
      <c r="Y124" s="112">
        <f>IFERROR(INDEX($J$2:$J$861,MATCH(1,INDEX(($P124=$F$2:$F$861)*(0=COUNTIFS(Q124:X124,$J$2:$J$861)),0),0)),"")</f>
        <v/>
      </c>
      <c r="Z124" s="112">
        <f>IFERROR(INDEX($J$2:$J$861,MATCH(1,INDEX(($P124=$F$2:$F$861)*(0=COUNTIFS(Q124:Y124,$J$2:$J$861)),0),0)),"")</f>
        <v/>
      </c>
      <c r="AA124" s="112">
        <f>IFERROR(INDEX($J$2:$J$861,MATCH(1,INDEX(($P124=$F$2:$F$861)*(0=COUNTIFS(Q124:Z124,$J$2:$J$861)),0),0)),"")</f>
        <v/>
      </c>
      <c r="AB124" s="112">
        <f>IFERROR(INDEX($J$2:$J$861,MATCH(1,INDEX(($P124=$F$2:$F$861)*(0=COUNTIFS(Q124:AA124,$J$2:$J$861)),0),0)),"")</f>
        <v/>
      </c>
      <c r="AC124" s="112">
        <f>IFERROR(INDEX($J$2:$J$861,MATCH(1,INDEX(($P124=$F$2:$F$861)*(0=COUNTIFS(Q124:AB124,$J$2:$J$861)),0),0)),"")</f>
        <v/>
      </c>
      <c r="AD124">
        <f>Q124&amp;"-"&amp;R124&amp;"-"&amp;S124&amp;"-"&amp;T124&amp;"-"&amp;U124&amp;"-"&amp;V124&amp;"-"&amp;W124&amp;"-"&amp;X124&amp;"-"&amp;Y124&amp;"-"&amp;Z124&amp;"-"&amp;AA124&amp;"-"&amp;AB124&amp;"-"&amp;AC124</f>
        <v/>
      </c>
      <c r="AF124" s="19">
        <f>IFERROR(INDEX($I$2:$I$861,MATCH(1,INDEX(($P124=$F$2:$F$861)*(0=COUNTIFS($AF$2:$AF$2,$I$2:$I$861)),0),0)),"")</f>
        <v/>
      </c>
      <c r="AG124" s="19">
        <f>IFERROR(INDEX($I$2:$I$9873,MATCH(1,INDEX(($P124=$F$2:$F$9873)*(0=COUNTIFS(AF124,$I$2:$I$9873)),0),0)),"")</f>
        <v/>
      </c>
      <c r="AH124" s="19">
        <f>IFERROR(INDEX($I$2:$I$9873,MATCH(1,INDEX(($P124=$F$2:$F$9873)*(0=COUNTIFS(AF124:AG124,$I$2:$I$9873)),0),0)),"")</f>
        <v/>
      </c>
      <c r="AI124" s="19">
        <f>IFERROR(INDEX($I$2:$I$9873,MATCH(1,INDEX(($P124=$F$2:$F$9873)*(0=COUNTIFS(AF124:AH124,$I$2:$I$9873)),0),0)),"")</f>
        <v/>
      </c>
      <c r="AJ124" s="19">
        <f>IFERROR(INDEX($I$2:$I$9873,MATCH(1,INDEX(($P124=$F$2:$F$9873)*(0=COUNTIFS(AF124:AI124,$I$2:$I$9873)),0),0)),"")</f>
        <v/>
      </c>
      <c r="AK124" s="19">
        <f>IFERROR(INDEX($I$2:$I$9873,MATCH(1,INDEX(($P124=$F$2:$F$9873)*(0=COUNTIFS(AF124:AJ124,$I$2:$I$9873)),0),0)),"")</f>
        <v/>
      </c>
      <c r="AL124" s="19">
        <f>IFERROR(INDEX($I$2:$I$9873,MATCH(1,INDEX(($P124=$F$2:$F$9873)*(0=COUNTIFS(AF124:AK124,$I$2:$I$9873)),0),0)),"")</f>
        <v/>
      </c>
      <c r="AM124" s="19">
        <f>IFERROR(INDEX($I$2:$I$9873,MATCH(1,INDEX(($P124=$F$2:$F$9873)*(0=COUNTIFS(AF124:AL124,$I$2:$I$9873)),0),0)),"")</f>
        <v/>
      </c>
      <c r="AN124" s="19">
        <f>IFERROR(INDEX($I$2:$I$9873,MATCH(1,INDEX(($P124=$F$2:$F$9873)*(0=COUNTIFS(AF124:AM124,$I$2:$I$9873)),0),0)),"")</f>
        <v/>
      </c>
      <c r="AO124" s="19">
        <f>IFERROR(INDEX($I$2:$I$9873,MATCH(1,INDEX(($P124=$F$2:$F$9873)*(0=COUNTIFS(AF124:AN124,$I$2:$I$9873)),0),0)),"")</f>
        <v/>
      </c>
      <c r="AP124" s="19">
        <f>IFERROR(INDEX($I$2:$I$9873,MATCH(1,INDEX(($P124=$F$2:$F$9873)*(0=COUNTIFS(AF124:AO124,$I$2:$I$9873)),0),0)),"")</f>
        <v/>
      </c>
      <c r="AQ124" s="19">
        <f>IFERROR(INDEX($I$2:$I$9873,MATCH(1,INDEX(($P124=$F$2:$F$9873)*(0=COUNTIFS(AF124:AP124,$I$2:$I$9873)),0),0)),"")</f>
        <v/>
      </c>
      <c r="AR124" s="19">
        <f>IFERROR(INDEX($I$2:$I$9873,MATCH(1,INDEX(($P124=$F$2:$F$9873)*(0=COUNTIFS(AF124:AQ124,$I$2:$I$9873)),0),0)),"")</f>
        <v/>
      </c>
      <c r="AS124" s="19">
        <f>IFERROR(VLOOKUP(AF124,[2]CUS030!$A$5:$E$10000,5,0),"")</f>
        <v/>
      </c>
      <c r="AT124" s="19">
        <f>IFERROR(VLOOKUP(AG124,[2]CUS030!$A$5:$E$10000,5,0),"")</f>
        <v/>
      </c>
      <c r="AU124" s="19">
        <f>IFERROR(VLOOKUP(AH124,[2]CUS030!$A$5:$E$10000,5,0),"")</f>
        <v/>
      </c>
      <c r="AV124" s="19">
        <f>IFERROR(VLOOKUP(AI124,[2]CUS030!$A$5:$E$10000,5,0),"")</f>
        <v/>
      </c>
      <c r="AW124" s="19">
        <f>IFERROR(VLOOKUP(AJ124,[2]CUS030!$A$5:$E$10000,5,0),"")</f>
        <v/>
      </c>
      <c r="AX124" s="19">
        <f>IFERROR(VLOOKUP(AK124,[2]CUS030!$A$5:$E$10000,5,0),"")</f>
        <v/>
      </c>
      <c r="AY124" s="19">
        <f>IFERROR(VLOOKUP(AL124,[2]CUS030!$A$5:$E$10000,5,0),"")</f>
        <v/>
      </c>
      <c r="AZ124" s="19">
        <f>IFERROR(VLOOKUP(AM124,[2]CUS030!$A$5:$E$10000,5,0),"")</f>
        <v/>
      </c>
      <c r="BA124" s="19">
        <f>IFERROR(VLOOKUP(AN124,[2]CUS030!$A$5:$E$10000,5,0),"")</f>
        <v/>
      </c>
      <c r="BB124" s="19">
        <f>IFERROR(VLOOKUP(AO124,[2]CUS030!$A$5:$E$10000,5,0),"")</f>
        <v/>
      </c>
      <c r="BC124" s="19">
        <f>IFERROR(VLOOKUP(AP124,[2]CUS030!$A$5:$E$10000,5,0),"")</f>
        <v/>
      </c>
      <c r="BD124" s="19">
        <f>IFERROR(VLOOKUP(AQ124,[2]CUS030!$A$5:$E$10000,5,0),"")</f>
        <v/>
      </c>
      <c r="BE124" s="19">
        <f>IFERROR(VLOOKUP(AR124,[2]CUS030!$A$5:$E$10000,5,0),"")</f>
        <v/>
      </c>
    </row>
    <row r="125">
      <c r="F125" s="108">
        <f>[1]!Table1[[#This Row],[Production]]</f>
        <v/>
      </c>
      <c r="G125">
        <f>MID(F125,LEN(F125)-6,4)</f>
        <v/>
      </c>
      <c r="H125">
        <f>AS125&amp;"|"&amp;AT125&amp;"|"&amp;AU125&amp;"|"&amp;AV125&amp;"|"&amp;AW125&amp;"|"&amp;AX125&amp;"|"&amp;AY125&amp;"|"&amp;AZ125&amp;"|"&amp;BA125&amp;"|"&amp;BB125&amp;"|"&amp;BC125&amp;"|"&amp;BD125&amp;"|"&amp;BE125</f>
        <v/>
      </c>
      <c r="I125" s="108">
        <f>[1]!Table1[[#This Row],[Stock]]</f>
        <v/>
      </c>
      <c r="J125">
        <f>MID(LEFT(I125,LEN(I125)-3),FIND("0|0.000",LEFT(I125,LEN(I125)-3),1)+7,6)</f>
        <v/>
      </c>
      <c r="K125" s="19" t="n"/>
      <c r="L125" s="19" t="n"/>
      <c r="M125" s="19" t="n"/>
      <c r="N125" s="19" t="n"/>
      <c r="O125" s="19" t="n"/>
      <c r="P125" s="20">
        <f>End_Cal!E125</f>
        <v/>
      </c>
      <c r="Q125" s="112">
        <f>IFERROR(INDEX($J$2:$J$9873,MATCH(1,INDEX(($P125=$F$2:$F$9873)*(0=COUNTIFS($Q$2:$Q$2,$J$2:$J$9873)),0),0)),"")</f>
        <v/>
      </c>
      <c r="R125" s="112">
        <f>IFERROR(INDEX($J$2:$J$9873,MATCH(1,INDEX(($P125=$F$2:$F$9873)*(0=COUNTIFS(Q125,$J$2:$J$9873)),0),0)),"")</f>
        <v/>
      </c>
      <c r="S125" s="112">
        <f>IFERROR(INDEX($J$2:$J$9873,MATCH(1,INDEX(($P125=$F$2:$F$9873)*(0=COUNTIFS(Q125:R125,$J$2:$J$9873)),0),0)),"")</f>
        <v/>
      </c>
      <c r="T125" s="112">
        <f>IFERROR(INDEX($J$2:$J$9873,MATCH(1,INDEX(($P125=$F$2:$F$9873)*(0=COUNTIFS(Q125:S125,$J$2:$J$9873)),0),0)),"")</f>
        <v/>
      </c>
      <c r="U125" s="112">
        <f>IFERROR(INDEX($J$2:$J$9873,MATCH(1,INDEX(($P125=$F$2:$F$9873)*(0=COUNTIFS(Q125:T125,$J$2:$J$9873)),0),0)),"")</f>
        <v/>
      </c>
      <c r="V125" s="112">
        <f>IFERROR(INDEX($J$2:$J$9873,MATCH(1,INDEX(($P125=$F$2:$F$9873)*(0=COUNTIFS(Q125:U125,$J$2:$J$9873)),0),0)),"")</f>
        <v/>
      </c>
      <c r="W125" s="112">
        <f>IFERROR(INDEX($J$2:$J$9873,MATCH(1,INDEX(($P125=$F$2:$F$9873)*(0=COUNTIFS(Q125:V125,$J$2:$J$861)),0),0)),"")</f>
        <v/>
      </c>
      <c r="X125" s="112">
        <f>IFERROR(INDEX($J$2:$J$9873,MATCH(1,INDEX(($P125=$F$2:$F$9873)*(0=COUNTIFS(Q125:W125,$J$2:$J$9873)),0),0)),"")</f>
        <v/>
      </c>
      <c r="Y125" s="112">
        <f>IFERROR(INDEX($J$2:$J$861,MATCH(1,INDEX(($P125=$F$2:$F$861)*(0=COUNTIFS(Q125:X125,$J$2:$J$861)),0),0)),"")</f>
        <v/>
      </c>
      <c r="Z125" s="112">
        <f>IFERROR(INDEX($J$2:$J$861,MATCH(1,INDEX(($P125=$F$2:$F$861)*(0=COUNTIFS(Q125:Y125,$J$2:$J$861)),0),0)),"")</f>
        <v/>
      </c>
      <c r="AA125" s="112">
        <f>IFERROR(INDEX($J$2:$J$861,MATCH(1,INDEX(($P125=$F$2:$F$861)*(0=COUNTIFS(Q125:Z125,$J$2:$J$861)),0),0)),"")</f>
        <v/>
      </c>
      <c r="AB125" s="112">
        <f>IFERROR(INDEX($J$2:$J$861,MATCH(1,INDEX(($P125=$F$2:$F$861)*(0=COUNTIFS(Q125:AA125,$J$2:$J$861)),0),0)),"")</f>
        <v/>
      </c>
      <c r="AC125" s="112">
        <f>IFERROR(INDEX($J$2:$J$861,MATCH(1,INDEX(($P125=$F$2:$F$861)*(0=COUNTIFS(Q125:AB125,$J$2:$J$861)),0),0)),"")</f>
        <v/>
      </c>
      <c r="AD125">
        <f>Q125&amp;"-"&amp;R125&amp;"-"&amp;S125&amp;"-"&amp;T125&amp;"-"&amp;U125&amp;"-"&amp;V125&amp;"-"&amp;W125&amp;"-"&amp;X125&amp;"-"&amp;Y125&amp;"-"&amp;Z125&amp;"-"&amp;AA125&amp;"-"&amp;AB125&amp;"-"&amp;AC125</f>
        <v/>
      </c>
      <c r="AF125" s="19">
        <f>IFERROR(INDEX($I$2:$I$861,MATCH(1,INDEX(($P125=$F$2:$F$861)*(0=COUNTIFS($AF$2:$AF$2,$I$2:$I$861)),0),0)),"")</f>
        <v/>
      </c>
      <c r="AG125" s="19">
        <f>IFERROR(INDEX($I$2:$I$9873,MATCH(1,INDEX(($P125=$F$2:$F$9873)*(0=COUNTIFS(AF125,$I$2:$I$9873)),0),0)),"")</f>
        <v/>
      </c>
      <c r="AH125" s="19">
        <f>IFERROR(INDEX($I$2:$I$9873,MATCH(1,INDEX(($P125=$F$2:$F$9873)*(0=COUNTIFS(AF125:AG125,$I$2:$I$9873)),0),0)),"")</f>
        <v/>
      </c>
      <c r="AI125" s="19">
        <f>IFERROR(INDEX($I$2:$I$9873,MATCH(1,INDEX(($P125=$F$2:$F$9873)*(0=COUNTIFS(AF125:AH125,$I$2:$I$9873)),0),0)),"")</f>
        <v/>
      </c>
      <c r="AJ125" s="19">
        <f>IFERROR(INDEX($I$2:$I$9873,MATCH(1,INDEX(($P125=$F$2:$F$9873)*(0=COUNTIFS(AF125:AI125,$I$2:$I$9873)),0),0)),"")</f>
        <v/>
      </c>
      <c r="AK125" s="19">
        <f>IFERROR(INDEX($I$2:$I$9873,MATCH(1,INDEX(($P125=$F$2:$F$9873)*(0=COUNTIFS(AF125:AJ125,$I$2:$I$9873)),0),0)),"")</f>
        <v/>
      </c>
      <c r="AL125" s="19">
        <f>IFERROR(INDEX($I$2:$I$9873,MATCH(1,INDEX(($P125=$F$2:$F$9873)*(0=COUNTIFS(AF125:AK125,$I$2:$I$9873)),0),0)),"")</f>
        <v/>
      </c>
      <c r="AM125" s="19">
        <f>IFERROR(INDEX($I$2:$I$9873,MATCH(1,INDEX(($P125=$F$2:$F$9873)*(0=COUNTIFS(AF125:AL125,$I$2:$I$9873)),0),0)),"")</f>
        <v/>
      </c>
      <c r="AN125" s="19">
        <f>IFERROR(INDEX($I$2:$I$9873,MATCH(1,INDEX(($P125=$F$2:$F$9873)*(0=COUNTIFS(AF125:AM125,$I$2:$I$9873)),0),0)),"")</f>
        <v/>
      </c>
      <c r="AO125" s="19">
        <f>IFERROR(INDEX($I$2:$I$9873,MATCH(1,INDEX(($P125=$F$2:$F$9873)*(0=COUNTIFS(AF125:AN125,$I$2:$I$9873)),0),0)),"")</f>
        <v/>
      </c>
      <c r="AP125" s="19">
        <f>IFERROR(INDEX($I$2:$I$9873,MATCH(1,INDEX(($P125=$F$2:$F$9873)*(0=COUNTIFS(AF125:AO125,$I$2:$I$9873)),0),0)),"")</f>
        <v/>
      </c>
      <c r="AQ125" s="19">
        <f>IFERROR(INDEX($I$2:$I$9873,MATCH(1,INDEX(($P125=$F$2:$F$9873)*(0=COUNTIFS(AF125:AP125,$I$2:$I$9873)),0),0)),"")</f>
        <v/>
      </c>
      <c r="AR125" s="19">
        <f>IFERROR(INDEX($I$2:$I$9873,MATCH(1,INDEX(($P125=$F$2:$F$9873)*(0=COUNTIFS(AF125:AQ125,$I$2:$I$9873)),0),0)),"")</f>
        <v/>
      </c>
      <c r="AS125" s="19">
        <f>IFERROR(VLOOKUP(AF125,[2]CUS030!$A$5:$E$10000,5,0),"")</f>
        <v/>
      </c>
      <c r="AT125" s="19">
        <f>IFERROR(VLOOKUP(AG125,[2]CUS030!$A$5:$E$10000,5,0),"")</f>
        <v/>
      </c>
      <c r="AU125" s="19">
        <f>IFERROR(VLOOKUP(AH125,[2]CUS030!$A$5:$E$10000,5,0),"")</f>
        <v/>
      </c>
      <c r="AV125" s="19">
        <f>IFERROR(VLOOKUP(AI125,[2]CUS030!$A$5:$E$10000,5,0),"")</f>
        <v/>
      </c>
      <c r="AW125" s="19">
        <f>IFERROR(VLOOKUP(AJ125,[2]CUS030!$A$5:$E$10000,5,0),"")</f>
        <v/>
      </c>
      <c r="AX125" s="19">
        <f>IFERROR(VLOOKUP(AK125,[2]CUS030!$A$5:$E$10000,5,0),"")</f>
        <v/>
      </c>
      <c r="AY125" s="19">
        <f>IFERROR(VLOOKUP(AL125,[2]CUS030!$A$5:$E$10000,5,0),"")</f>
        <v/>
      </c>
      <c r="AZ125" s="19">
        <f>IFERROR(VLOOKUP(AM125,[2]CUS030!$A$5:$E$10000,5,0),"")</f>
        <v/>
      </c>
      <c r="BA125" s="19">
        <f>IFERROR(VLOOKUP(AN125,[2]CUS030!$A$5:$E$10000,5,0),"")</f>
        <v/>
      </c>
      <c r="BB125" s="19">
        <f>IFERROR(VLOOKUP(AO125,[2]CUS030!$A$5:$E$10000,5,0),"")</f>
        <v/>
      </c>
      <c r="BC125" s="19">
        <f>IFERROR(VLOOKUP(AP125,[2]CUS030!$A$5:$E$10000,5,0),"")</f>
        <v/>
      </c>
      <c r="BD125" s="19">
        <f>IFERROR(VLOOKUP(AQ125,[2]CUS030!$A$5:$E$10000,5,0),"")</f>
        <v/>
      </c>
      <c r="BE125" s="19">
        <f>IFERROR(VLOOKUP(AR125,[2]CUS030!$A$5:$E$10000,5,0),"")</f>
        <v/>
      </c>
    </row>
    <row r="126">
      <c r="F126" s="108">
        <f>[1]!Table1[[#This Row],[Production]]</f>
        <v/>
      </c>
      <c r="G126">
        <f>MID(F126,LEN(F126)-6,4)</f>
        <v/>
      </c>
      <c r="H126">
        <f>AS126&amp;"|"&amp;AT126&amp;"|"&amp;AU126&amp;"|"&amp;AV126&amp;"|"&amp;AW126&amp;"|"&amp;AX126&amp;"|"&amp;AY126&amp;"|"&amp;AZ126&amp;"|"&amp;BA126&amp;"|"&amp;BB126&amp;"|"&amp;BC126&amp;"|"&amp;BD126&amp;"|"&amp;BE126</f>
        <v/>
      </c>
      <c r="I126" s="108">
        <f>[1]!Table1[[#This Row],[Stock]]</f>
        <v/>
      </c>
      <c r="J126">
        <f>MID(LEFT(I126,LEN(I126)-3),FIND("0|0.000",LEFT(I126,LEN(I126)-3),1)+7,6)</f>
        <v/>
      </c>
      <c r="K126" s="19" t="n"/>
      <c r="L126" s="19" t="n"/>
      <c r="M126" s="19" t="n"/>
      <c r="N126" s="19" t="n"/>
      <c r="O126" s="19" t="n"/>
      <c r="P126" s="20">
        <f>End_Cal!E126</f>
        <v/>
      </c>
      <c r="Q126" s="112">
        <f>IFERROR(INDEX($J$2:$J$9873,MATCH(1,INDEX(($P126=$F$2:$F$9873)*(0=COUNTIFS($Q$2:$Q$2,$J$2:$J$9873)),0),0)),"")</f>
        <v/>
      </c>
      <c r="R126" s="112">
        <f>IFERROR(INDEX($J$2:$J$9873,MATCH(1,INDEX(($P126=$F$2:$F$9873)*(0=COUNTIFS(Q126,$J$2:$J$9873)),0),0)),"")</f>
        <v/>
      </c>
      <c r="S126" s="112">
        <f>IFERROR(INDEX($J$2:$J$9873,MATCH(1,INDEX(($P126=$F$2:$F$9873)*(0=COUNTIFS(Q126:R126,$J$2:$J$9873)),0),0)),"")</f>
        <v/>
      </c>
      <c r="T126" s="112">
        <f>IFERROR(INDEX($J$2:$J$9873,MATCH(1,INDEX(($P126=$F$2:$F$9873)*(0=COUNTIFS(Q126:S126,$J$2:$J$9873)),0),0)),"")</f>
        <v/>
      </c>
      <c r="U126" s="112">
        <f>IFERROR(INDEX($J$2:$J$9873,MATCH(1,INDEX(($P126=$F$2:$F$9873)*(0=COUNTIFS(Q126:T126,$J$2:$J$9873)),0),0)),"")</f>
        <v/>
      </c>
      <c r="V126" s="112">
        <f>IFERROR(INDEX($J$2:$J$9873,MATCH(1,INDEX(($P126=$F$2:$F$9873)*(0=COUNTIFS(Q126:U126,$J$2:$J$9873)),0),0)),"")</f>
        <v/>
      </c>
      <c r="W126" s="112">
        <f>IFERROR(INDEX($J$2:$J$9873,MATCH(1,INDEX(($P126=$F$2:$F$9873)*(0=COUNTIFS(Q126:V126,$J$2:$J$861)),0),0)),"")</f>
        <v/>
      </c>
      <c r="X126" s="112">
        <f>IFERROR(INDEX($J$2:$J$9873,MATCH(1,INDEX(($P126=$F$2:$F$9873)*(0=COUNTIFS(Q126:W126,$J$2:$J$9873)),0),0)),"")</f>
        <v/>
      </c>
      <c r="Y126" s="112">
        <f>IFERROR(INDEX($J$2:$J$861,MATCH(1,INDEX(($P126=$F$2:$F$861)*(0=COUNTIFS(Q126:X126,$J$2:$J$861)),0),0)),"")</f>
        <v/>
      </c>
      <c r="Z126" s="112">
        <f>IFERROR(INDEX($J$2:$J$861,MATCH(1,INDEX(($P126=$F$2:$F$861)*(0=COUNTIFS(Q126:Y126,$J$2:$J$861)),0),0)),"")</f>
        <v/>
      </c>
      <c r="AA126" s="112">
        <f>IFERROR(INDEX($J$2:$J$861,MATCH(1,INDEX(($P126=$F$2:$F$861)*(0=COUNTIFS(Q126:Z126,$J$2:$J$861)),0),0)),"")</f>
        <v/>
      </c>
      <c r="AB126" s="112">
        <f>IFERROR(INDEX($J$2:$J$861,MATCH(1,INDEX(($P126=$F$2:$F$861)*(0=COUNTIFS(Q126:AA126,$J$2:$J$861)),0),0)),"")</f>
        <v/>
      </c>
      <c r="AC126" s="112">
        <f>IFERROR(INDEX($J$2:$J$861,MATCH(1,INDEX(($P126=$F$2:$F$861)*(0=COUNTIFS(Q126:AB126,$J$2:$J$861)),0),0)),"")</f>
        <v/>
      </c>
      <c r="AD126">
        <f>Q126&amp;"-"&amp;R126&amp;"-"&amp;S126&amp;"-"&amp;T126&amp;"-"&amp;U126&amp;"-"&amp;V126&amp;"-"&amp;W126&amp;"-"&amp;X126&amp;"-"&amp;Y126&amp;"-"&amp;Z126&amp;"-"&amp;AA126&amp;"-"&amp;AB126&amp;"-"&amp;AC126</f>
        <v/>
      </c>
      <c r="AF126" s="19">
        <f>IFERROR(INDEX($I$2:$I$861,MATCH(1,INDEX(($P126=$F$2:$F$861)*(0=COUNTIFS($AF$2:$AF$2,$I$2:$I$861)),0),0)),"")</f>
        <v/>
      </c>
      <c r="AG126" s="19">
        <f>IFERROR(INDEX($I$2:$I$9873,MATCH(1,INDEX(($P126=$F$2:$F$9873)*(0=COUNTIFS(AF126,$I$2:$I$9873)),0),0)),"")</f>
        <v/>
      </c>
      <c r="AH126" s="19">
        <f>IFERROR(INDEX($I$2:$I$9873,MATCH(1,INDEX(($P126=$F$2:$F$9873)*(0=COUNTIFS(AF126:AG126,$I$2:$I$9873)),0),0)),"")</f>
        <v/>
      </c>
      <c r="AI126" s="19">
        <f>IFERROR(INDEX($I$2:$I$9873,MATCH(1,INDEX(($P126=$F$2:$F$9873)*(0=COUNTIFS(AF126:AH126,$I$2:$I$9873)),0),0)),"")</f>
        <v/>
      </c>
      <c r="AJ126" s="19">
        <f>IFERROR(INDEX($I$2:$I$9873,MATCH(1,INDEX(($P126=$F$2:$F$9873)*(0=COUNTIFS(AF126:AI126,$I$2:$I$9873)),0),0)),"")</f>
        <v/>
      </c>
      <c r="AK126" s="19">
        <f>IFERROR(INDEX($I$2:$I$9873,MATCH(1,INDEX(($P126=$F$2:$F$9873)*(0=COUNTIFS(AF126:AJ126,$I$2:$I$9873)),0),0)),"")</f>
        <v/>
      </c>
      <c r="AL126" s="19">
        <f>IFERROR(INDEX($I$2:$I$9873,MATCH(1,INDEX(($P126=$F$2:$F$9873)*(0=COUNTIFS(AF126:AK126,$I$2:$I$9873)),0),0)),"")</f>
        <v/>
      </c>
      <c r="AM126" s="19">
        <f>IFERROR(INDEX($I$2:$I$9873,MATCH(1,INDEX(($P126=$F$2:$F$9873)*(0=COUNTIFS(AF126:AL126,$I$2:$I$9873)),0),0)),"")</f>
        <v/>
      </c>
      <c r="AN126" s="19">
        <f>IFERROR(INDEX($I$2:$I$9873,MATCH(1,INDEX(($P126=$F$2:$F$9873)*(0=COUNTIFS(AF126:AM126,$I$2:$I$9873)),0),0)),"")</f>
        <v/>
      </c>
      <c r="AO126" s="19">
        <f>IFERROR(INDEX($I$2:$I$9873,MATCH(1,INDEX(($P126=$F$2:$F$9873)*(0=COUNTIFS(AF126:AN126,$I$2:$I$9873)),0),0)),"")</f>
        <v/>
      </c>
      <c r="AP126" s="19">
        <f>IFERROR(INDEX($I$2:$I$9873,MATCH(1,INDEX(($P126=$F$2:$F$9873)*(0=COUNTIFS(AF126:AO126,$I$2:$I$9873)),0),0)),"")</f>
        <v/>
      </c>
      <c r="AQ126" s="19">
        <f>IFERROR(INDEX($I$2:$I$9873,MATCH(1,INDEX(($P126=$F$2:$F$9873)*(0=COUNTIFS(AF126:AP126,$I$2:$I$9873)),0),0)),"")</f>
        <v/>
      </c>
      <c r="AR126" s="19">
        <f>IFERROR(INDEX($I$2:$I$9873,MATCH(1,INDEX(($P126=$F$2:$F$9873)*(0=COUNTIFS(AF126:AQ126,$I$2:$I$9873)),0),0)),"")</f>
        <v/>
      </c>
      <c r="AS126" s="19">
        <f>IFERROR(VLOOKUP(AF126,[2]CUS030!$A$5:$E$10000,5,0),"")</f>
        <v/>
      </c>
      <c r="AT126" s="19">
        <f>IFERROR(VLOOKUP(AG126,[2]CUS030!$A$5:$E$10000,5,0),"")</f>
        <v/>
      </c>
      <c r="AU126" s="19">
        <f>IFERROR(VLOOKUP(AH126,[2]CUS030!$A$5:$E$10000,5,0),"")</f>
        <v/>
      </c>
      <c r="AV126" s="19">
        <f>IFERROR(VLOOKUP(AI126,[2]CUS030!$A$5:$E$10000,5,0),"")</f>
        <v/>
      </c>
      <c r="AW126" s="19">
        <f>IFERROR(VLOOKUP(AJ126,[2]CUS030!$A$5:$E$10000,5,0),"")</f>
        <v/>
      </c>
      <c r="AX126" s="19">
        <f>IFERROR(VLOOKUP(AK126,[2]CUS030!$A$5:$E$10000,5,0),"")</f>
        <v/>
      </c>
      <c r="AY126" s="19">
        <f>IFERROR(VLOOKUP(AL126,[2]CUS030!$A$5:$E$10000,5,0),"")</f>
        <v/>
      </c>
      <c r="AZ126" s="19">
        <f>IFERROR(VLOOKUP(AM126,[2]CUS030!$A$5:$E$10000,5,0),"")</f>
        <v/>
      </c>
      <c r="BA126" s="19">
        <f>IFERROR(VLOOKUP(AN126,[2]CUS030!$A$5:$E$10000,5,0),"")</f>
        <v/>
      </c>
      <c r="BB126" s="19">
        <f>IFERROR(VLOOKUP(AO126,[2]CUS030!$A$5:$E$10000,5,0),"")</f>
        <v/>
      </c>
      <c r="BC126" s="19">
        <f>IFERROR(VLOOKUP(AP126,[2]CUS030!$A$5:$E$10000,5,0),"")</f>
        <v/>
      </c>
      <c r="BD126" s="19">
        <f>IFERROR(VLOOKUP(AQ126,[2]CUS030!$A$5:$E$10000,5,0),"")</f>
        <v/>
      </c>
      <c r="BE126" s="19">
        <f>IFERROR(VLOOKUP(AR126,[2]CUS030!$A$5:$E$10000,5,0),"")</f>
        <v/>
      </c>
    </row>
    <row r="127">
      <c r="F127" s="108">
        <f>[1]!Table1[[#This Row],[Production]]</f>
        <v/>
      </c>
      <c r="G127">
        <f>MID(F127,LEN(F127)-6,4)</f>
        <v/>
      </c>
      <c r="H127">
        <f>AS127&amp;"|"&amp;AT127&amp;"|"&amp;AU127&amp;"|"&amp;AV127&amp;"|"&amp;AW127&amp;"|"&amp;AX127&amp;"|"&amp;AY127&amp;"|"&amp;AZ127&amp;"|"&amp;BA127&amp;"|"&amp;BB127&amp;"|"&amp;BC127&amp;"|"&amp;BD127&amp;"|"&amp;BE127</f>
        <v/>
      </c>
      <c r="I127" s="108">
        <f>[1]!Table1[[#This Row],[Stock]]</f>
        <v/>
      </c>
      <c r="J127">
        <f>MID(LEFT(I127,LEN(I127)-3),FIND("0|0.000",LEFT(I127,LEN(I127)-3),1)+7,6)</f>
        <v/>
      </c>
      <c r="K127" s="19" t="n"/>
      <c r="L127" s="19" t="n"/>
      <c r="M127" s="19" t="n"/>
      <c r="N127" s="19" t="n"/>
      <c r="O127" s="19" t="n"/>
      <c r="P127" s="20">
        <f>End_Cal!E127</f>
        <v/>
      </c>
      <c r="Q127" s="112">
        <f>IFERROR(INDEX($J$2:$J$9873,MATCH(1,INDEX(($P127=$F$2:$F$9873)*(0=COUNTIFS($Q$2:$Q$2,$J$2:$J$9873)),0),0)),"")</f>
        <v/>
      </c>
      <c r="R127" s="112">
        <f>IFERROR(INDEX($J$2:$J$9873,MATCH(1,INDEX(($P127=$F$2:$F$9873)*(0=COUNTIFS(Q127,$J$2:$J$9873)),0),0)),"")</f>
        <v/>
      </c>
      <c r="S127" s="112">
        <f>IFERROR(INDEX($J$2:$J$9873,MATCH(1,INDEX(($P127=$F$2:$F$9873)*(0=COUNTIFS(Q127:R127,$J$2:$J$9873)),0),0)),"")</f>
        <v/>
      </c>
      <c r="T127" s="112">
        <f>IFERROR(INDEX($J$2:$J$9873,MATCH(1,INDEX(($P127=$F$2:$F$9873)*(0=COUNTIFS(Q127:S127,$J$2:$J$9873)),0),0)),"")</f>
        <v/>
      </c>
      <c r="U127" s="112">
        <f>IFERROR(INDEX($J$2:$J$9873,MATCH(1,INDEX(($P127=$F$2:$F$9873)*(0=COUNTIFS(Q127:T127,$J$2:$J$9873)),0),0)),"")</f>
        <v/>
      </c>
      <c r="V127" s="112">
        <f>IFERROR(INDEX($J$2:$J$9873,MATCH(1,INDEX(($P127=$F$2:$F$9873)*(0=COUNTIFS(Q127:U127,$J$2:$J$9873)),0),0)),"")</f>
        <v/>
      </c>
      <c r="W127" s="112">
        <f>IFERROR(INDEX($J$2:$J$9873,MATCH(1,INDEX(($P127=$F$2:$F$9873)*(0=COUNTIFS(Q127:V127,$J$2:$J$861)),0),0)),"")</f>
        <v/>
      </c>
      <c r="X127" s="112">
        <f>IFERROR(INDEX($J$2:$J$9873,MATCH(1,INDEX(($P127=$F$2:$F$9873)*(0=COUNTIFS(Q127:W127,$J$2:$J$9873)),0),0)),"")</f>
        <v/>
      </c>
      <c r="Y127" s="112">
        <f>IFERROR(INDEX($J$2:$J$861,MATCH(1,INDEX(($P127=$F$2:$F$861)*(0=COUNTIFS(Q127:X127,$J$2:$J$861)),0),0)),"")</f>
        <v/>
      </c>
      <c r="Z127" s="112">
        <f>IFERROR(INDEX($J$2:$J$861,MATCH(1,INDEX(($P127=$F$2:$F$861)*(0=COUNTIFS(Q127:Y127,$J$2:$J$861)),0),0)),"")</f>
        <v/>
      </c>
      <c r="AA127" s="112">
        <f>IFERROR(INDEX($J$2:$J$861,MATCH(1,INDEX(($P127=$F$2:$F$861)*(0=COUNTIFS(Q127:Z127,$J$2:$J$861)),0),0)),"")</f>
        <v/>
      </c>
      <c r="AB127" s="112">
        <f>IFERROR(INDEX($J$2:$J$861,MATCH(1,INDEX(($P127=$F$2:$F$861)*(0=COUNTIFS(Q127:AA127,$J$2:$J$861)),0),0)),"")</f>
        <v/>
      </c>
      <c r="AC127" s="112">
        <f>IFERROR(INDEX($J$2:$J$861,MATCH(1,INDEX(($P127=$F$2:$F$861)*(0=COUNTIFS(Q127:AB127,$J$2:$J$861)),0),0)),"")</f>
        <v/>
      </c>
      <c r="AD127">
        <f>Q127&amp;"-"&amp;R127&amp;"-"&amp;S127&amp;"-"&amp;T127&amp;"-"&amp;U127&amp;"-"&amp;V127&amp;"-"&amp;W127&amp;"-"&amp;X127&amp;"-"&amp;Y127&amp;"-"&amp;Z127&amp;"-"&amp;AA127&amp;"-"&amp;AB127&amp;"-"&amp;AC127</f>
        <v/>
      </c>
      <c r="AF127" s="19">
        <f>IFERROR(INDEX($I$2:$I$861,MATCH(1,INDEX(($P127=$F$2:$F$861)*(0=COUNTIFS($AF$2:$AF$2,$I$2:$I$861)),0),0)),"")</f>
        <v/>
      </c>
      <c r="AG127" s="19">
        <f>IFERROR(INDEX($I$2:$I$9873,MATCH(1,INDEX(($P127=$F$2:$F$9873)*(0=COUNTIFS(AF127,$I$2:$I$9873)),0),0)),"")</f>
        <v/>
      </c>
      <c r="AH127" s="19">
        <f>IFERROR(INDEX($I$2:$I$9873,MATCH(1,INDEX(($P127=$F$2:$F$9873)*(0=COUNTIFS(AF127:AG127,$I$2:$I$9873)),0),0)),"")</f>
        <v/>
      </c>
      <c r="AI127" s="19">
        <f>IFERROR(INDEX($I$2:$I$9873,MATCH(1,INDEX(($P127=$F$2:$F$9873)*(0=COUNTIFS(AF127:AH127,$I$2:$I$9873)),0),0)),"")</f>
        <v/>
      </c>
      <c r="AJ127" s="19">
        <f>IFERROR(INDEX($I$2:$I$9873,MATCH(1,INDEX(($P127=$F$2:$F$9873)*(0=COUNTIFS(AF127:AI127,$I$2:$I$9873)),0),0)),"")</f>
        <v/>
      </c>
      <c r="AK127" s="19">
        <f>IFERROR(INDEX($I$2:$I$9873,MATCH(1,INDEX(($P127=$F$2:$F$9873)*(0=COUNTIFS(AF127:AJ127,$I$2:$I$9873)),0),0)),"")</f>
        <v/>
      </c>
      <c r="AL127" s="19">
        <f>IFERROR(INDEX($I$2:$I$9873,MATCH(1,INDEX(($P127=$F$2:$F$9873)*(0=COUNTIFS(AF127:AK127,$I$2:$I$9873)),0),0)),"")</f>
        <v/>
      </c>
      <c r="AM127" s="19">
        <f>IFERROR(INDEX($I$2:$I$9873,MATCH(1,INDEX(($P127=$F$2:$F$9873)*(0=COUNTIFS(AF127:AL127,$I$2:$I$9873)),0),0)),"")</f>
        <v/>
      </c>
      <c r="AN127" s="19">
        <f>IFERROR(INDEX($I$2:$I$9873,MATCH(1,INDEX(($P127=$F$2:$F$9873)*(0=COUNTIFS(AF127:AM127,$I$2:$I$9873)),0),0)),"")</f>
        <v/>
      </c>
      <c r="AO127" s="19">
        <f>IFERROR(INDEX($I$2:$I$9873,MATCH(1,INDEX(($P127=$F$2:$F$9873)*(0=COUNTIFS(AF127:AN127,$I$2:$I$9873)),0),0)),"")</f>
        <v/>
      </c>
      <c r="AP127" s="19">
        <f>IFERROR(INDEX($I$2:$I$9873,MATCH(1,INDEX(($P127=$F$2:$F$9873)*(0=COUNTIFS(AF127:AO127,$I$2:$I$9873)),0),0)),"")</f>
        <v/>
      </c>
      <c r="AQ127" s="19">
        <f>IFERROR(INDEX($I$2:$I$9873,MATCH(1,INDEX(($P127=$F$2:$F$9873)*(0=COUNTIFS(AF127:AP127,$I$2:$I$9873)),0),0)),"")</f>
        <v/>
      </c>
      <c r="AR127" s="19">
        <f>IFERROR(INDEX($I$2:$I$9873,MATCH(1,INDEX(($P127=$F$2:$F$9873)*(0=COUNTIFS(AF127:AQ127,$I$2:$I$9873)),0),0)),"")</f>
        <v/>
      </c>
      <c r="AS127" s="19">
        <f>IFERROR(VLOOKUP(AF127,[2]CUS030!$A$5:$E$10000,5,0),"")</f>
        <v/>
      </c>
      <c r="AT127" s="19">
        <f>IFERROR(VLOOKUP(AG127,[2]CUS030!$A$5:$E$10000,5,0),"")</f>
        <v/>
      </c>
      <c r="AU127" s="19">
        <f>IFERROR(VLOOKUP(AH127,[2]CUS030!$A$5:$E$10000,5,0),"")</f>
        <v/>
      </c>
      <c r="AV127" s="19">
        <f>IFERROR(VLOOKUP(AI127,[2]CUS030!$A$5:$E$10000,5,0),"")</f>
        <v/>
      </c>
      <c r="AW127" s="19">
        <f>IFERROR(VLOOKUP(AJ127,[2]CUS030!$A$5:$E$10000,5,0),"")</f>
        <v/>
      </c>
      <c r="AX127" s="19">
        <f>IFERROR(VLOOKUP(AK127,[2]CUS030!$A$5:$E$10000,5,0),"")</f>
        <v/>
      </c>
      <c r="AY127" s="19">
        <f>IFERROR(VLOOKUP(AL127,[2]CUS030!$A$5:$E$10000,5,0),"")</f>
        <v/>
      </c>
      <c r="AZ127" s="19">
        <f>IFERROR(VLOOKUP(AM127,[2]CUS030!$A$5:$E$10000,5,0),"")</f>
        <v/>
      </c>
      <c r="BA127" s="19">
        <f>IFERROR(VLOOKUP(AN127,[2]CUS030!$A$5:$E$10000,5,0),"")</f>
        <v/>
      </c>
      <c r="BB127" s="19">
        <f>IFERROR(VLOOKUP(AO127,[2]CUS030!$A$5:$E$10000,5,0),"")</f>
        <v/>
      </c>
      <c r="BC127" s="19">
        <f>IFERROR(VLOOKUP(AP127,[2]CUS030!$A$5:$E$10000,5,0),"")</f>
        <v/>
      </c>
      <c r="BD127" s="19">
        <f>IFERROR(VLOOKUP(AQ127,[2]CUS030!$A$5:$E$10000,5,0),"")</f>
        <v/>
      </c>
      <c r="BE127" s="19">
        <f>IFERROR(VLOOKUP(AR127,[2]CUS030!$A$5:$E$10000,5,0),"")</f>
        <v/>
      </c>
    </row>
    <row r="128">
      <c r="F128" s="108">
        <f>[1]!Table1[[#This Row],[Production]]</f>
        <v/>
      </c>
      <c r="G128">
        <f>MID(F128,LEN(F128)-6,4)</f>
        <v/>
      </c>
      <c r="H128">
        <f>AS128&amp;"|"&amp;AT128&amp;"|"&amp;AU128&amp;"|"&amp;AV128&amp;"|"&amp;AW128&amp;"|"&amp;AX128&amp;"|"&amp;AY128&amp;"|"&amp;AZ128&amp;"|"&amp;BA128&amp;"|"&amp;BB128&amp;"|"&amp;BC128&amp;"|"&amp;BD128&amp;"|"&amp;BE128</f>
        <v/>
      </c>
      <c r="I128" s="108">
        <f>[1]!Table1[[#This Row],[Stock]]</f>
        <v/>
      </c>
      <c r="J128">
        <f>MID(LEFT(I128,LEN(I128)-3),FIND("0|0.000",LEFT(I128,LEN(I128)-3),1)+7,6)</f>
        <v/>
      </c>
      <c r="K128" s="19" t="n"/>
      <c r="L128" s="19" t="n"/>
      <c r="M128" s="19" t="n"/>
      <c r="N128" s="19" t="n"/>
      <c r="O128" s="19" t="n"/>
      <c r="P128" s="20">
        <f>End_Cal!E128</f>
        <v/>
      </c>
      <c r="Q128" s="112">
        <f>IFERROR(INDEX($J$2:$J$9873,MATCH(1,INDEX(($P128=$F$2:$F$9873)*(0=COUNTIFS($Q$2:$Q$2,$J$2:$J$9873)),0),0)),"")</f>
        <v/>
      </c>
      <c r="R128" s="112">
        <f>IFERROR(INDEX($J$2:$J$9873,MATCH(1,INDEX(($P128=$F$2:$F$9873)*(0=COUNTIFS(Q128,$J$2:$J$9873)),0),0)),"")</f>
        <v/>
      </c>
      <c r="S128" s="112">
        <f>IFERROR(INDEX($J$2:$J$9873,MATCH(1,INDEX(($P128=$F$2:$F$9873)*(0=COUNTIFS(Q128:R128,$J$2:$J$9873)),0),0)),"")</f>
        <v/>
      </c>
      <c r="T128" s="112">
        <f>IFERROR(INDEX($J$2:$J$9873,MATCH(1,INDEX(($P128=$F$2:$F$9873)*(0=COUNTIFS(Q128:S128,$J$2:$J$9873)),0),0)),"")</f>
        <v/>
      </c>
      <c r="U128" s="112">
        <f>IFERROR(INDEX($J$2:$J$9873,MATCH(1,INDEX(($P128=$F$2:$F$9873)*(0=COUNTIFS(Q128:T128,$J$2:$J$9873)),0),0)),"")</f>
        <v/>
      </c>
      <c r="V128" s="112">
        <f>IFERROR(INDEX($J$2:$J$9873,MATCH(1,INDEX(($P128=$F$2:$F$9873)*(0=COUNTIFS(Q128:U128,$J$2:$J$9873)),0),0)),"")</f>
        <v/>
      </c>
      <c r="W128" s="112">
        <f>IFERROR(INDEX($J$2:$J$9873,MATCH(1,INDEX(($P128=$F$2:$F$9873)*(0=COUNTIFS(Q128:V128,$J$2:$J$861)),0),0)),"")</f>
        <v/>
      </c>
      <c r="X128" s="112">
        <f>IFERROR(INDEX($J$2:$J$9873,MATCH(1,INDEX(($P128=$F$2:$F$9873)*(0=COUNTIFS(Q128:W128,$J$2:$J$9873)),0),0)),"")</f>
        <v/>
      </c>
      <c r="Y128" s="112">
        <f>IFERROR(INDEX($J$2:$J$861,MATCH(1,INDEX(($P128=$F$2:$F$861)*(0=COUNTIFS(Q128:X128,$J$2:$J$861)),0),0)),"")</f>
        <v/>
      </c>
      <c r="Z128" s="112">
        <f>IFERROR(INDEX($J$2:$J$861,MATCH(1,INDEX(($P128=$F$2:$F$861)*(0=COUNTIFS(Q128:Y128,$J$2:$J$861)),0),0)),"")</f>
        <v/>
      </c>
      <c r="AA128" s="112">
        <f>IFERROR(INDEX($J$2:$J$861,MATCH(1,INDEX(($P128=$F$2:$F$861)*(0=COUNTIFS(Q128:Z128,$J$2:$J$861)),0),0)),"")</f>
        <v/>
      </c>
      <c r="AB128" s="112">
        <f>IFERROR(INDEX($J$2:$J$861,MATCH(1,INDEX(($P128=$F$2:$F$861)*(0=COUNTIFS(Q128:AA128,$J$2:$J$861)),0),0)),"")</f>
        <v/>
      </c>
      <c r="AC128" s="112">
        <f>IFERROR(INDEX($J$2:$J$861,MATCH(1,INDEX(($P128=$F$2:$F$861)*(0=COUNTIFS(Q128:AB128,$J$2:$J$861)),0),0)),"")</f>
        <v/>
      </c>
      <c r="AD128">
        <f>Q128&amp;"-"&amp;R128&amp;"-"&amp;S128&amp;"-"&amp;T128&amp;"-"&amp;U128&amp;"-"&amp;V128&amp;"-"&amp;W128&amp;"-"&amp;X128&amp;"-"&amp;Y128&amp;"-"&amp;Z128&amp;"-"&amp;AA128&amp;"-"&amp;AB128&amp;"-"&amp;AC128</f>
        <v/>
      </c>
      <c r="AF128" s="19">
        <f>IFERROR(INDEX($I$2:$I$861,MATCH(1,INDEX(($P128=$F$2:$F$861)*(0=COUNTIFS($AF$2:$AF$2,$I$2:$I$861)),0),0)),"")</f>
        <v/>
      </c>
      <c r="AG128" s="19">
        <f>IFERROR(INDEX($I$2:$I$9873,MATCH(1,INDEX(($P128=$F$2:$F$9873)*(0=COUNTIFS(AF128,$I$2:$I$9873)),0),0)),"")</f>
        <v/>
      </c>
      <c r="AH128" s="19">
        <f>IFERROR(INDEX($I$2:$I$9873,MATCH(1,INDEX(($P128=$F$2:$F$9873)*(0=COUNTIFS(AF128:AG128,$I$2:$I$9873)),0),0)),"")</f>
        <v/>
      </c>
      <c r="AI128" s="19">
        <f>IFERROR(INDEX($I$2:$I$9873,MATCH(1,INDEX(($P128=$F$2:$F$9873)*(0=COUNTIFS(AF128:AH128,$I$2:$I$9873)),0),0)),"")</f>
        <v/>
      </c>
      <c r="AJ128" s="19">
        <f>IFERROR(INDEX($I$2:$I$9873,MATCH(1,INDEX(($P128=$F$2:$F$9873)*(0=COUNTIFS(AF128:AI128,$I$2:$I$9873)),0),0)),"")</f>
        <v/>
      </c>
      <c r="AK128" s="19">
        <f>IFERROR(INDEX($I$2:$I$9873,MATCH(1,INDEX(($P128=$F$2:$F$9873)*(0=COUNTIFS(AF128:AJ128,$I$2:$I$9873)),0),0)),"")</f>
        <v/>
      </c>
      <c r="AL128" s="19">
        <f>IFERROR(INDEX($I$2:$I$9873,MATCH(1,INDEX(($P128=$F$2:$F$9873)*(0=COUNTIFS(AF128:AK128,$I$2:$I$9873)),0),0)),"")</f>
        <v/>
      </c>
      <c r="AM128" s="19">
        <f>IFERROR(INDEX($I$2:$I$9873,MATCH(1,INDEX(($P128=$F$2:$F$9873)*(0=COUNTIFS(AF128:AL128,$I$2:$I$9873)),0),0)),"")</f>
        <v/>
      </c>
      <c r="AN128" s="19">
        <f>IFERROR(INDEX($I$2:$I$9873,MATCH(1,INDEX(($P128=$F$2:$F$9873)*(0=COUNTIFS(AF128:AM128,$I$2:$I$9873)),0),0)),"")</f>
        <v/>
      </c>
      <c r="AO128" s="19">
        <f>IFERROR(INDEX($I$2:$I$9873,MATCH(1,INDEX(($P128=$F$2:$F$9873)*(0=COUNTIFS(AF128:AN128,$I$2:$I$9873)),0),0)),"")</f>
        <v/>
      </c>
      <c r="AP128" s="19">
        <f>IFERROR(INDEX($I$2:$I$9873,MATCH(1,INDEX(($P128=$F$2:$F$9873)*(0=COUNTIFS(AF128:AO128,$I$2:$I$9873)),0),0)),"")</f>
        <v/>
      </c>
      <c r="AQ128" s="19">
        <f>IFERROR(INDEX($I$2:$I$9873,MATCH(1,INDEX(($P128=$F$2:$F$9873)*(0=COUNTIFS(AF128:AP128,$I$2:$I$9873)),0),0)),"")</f>
        <v/>
      </c>
      <c r="AR128" s="19">
        <f>IFERROR(INDEX($I$2:$I$9873,MATCH(1,INDEX(($P128=$F$2:$F$9873)*(0=COUNTIFS(AF128:AQ128,$I$2:$I$9873)),0),0)),"")</f>
        <v/>
      </c>
      <c r="AS128" s="19">
        <f>IFERROR(VLOOKUP(AF128,[2]CUS030!$A$5:$E$10000,5,0),"")</f>
        <v/>
      </c>
      <c r="AT128" s="19">
        <f>IFERROR(VLOOKUP(AG128,[2]CUS030!$A$5:$E$10000,5,0),"")</f>
        <v/>
      </c>
      <c r="AU128" s="19">
        <f>IFERROR(VLOOKUP(AH128,[2]CUS030!$A$5:$E$10000,5,0),"")</f>
        <v/>
      </c>
      <c r="AV128" s="19">
        <f>IFERROR(VLOOKUP(AI128,[2]CUS030!$A$5:$E$10000,5,0),"")</f>
        <v/>
      </c>
      <c r="AW128" s="19">
        <f>IFERROR(VLOOKUP(AJ128,[2]CUS030!$A$5:$E$10000,5,0),"")</f>
        <v/>
      </c>
      <c r="AX128" s="19">
        <f>IFERROR(VLOOKUP(AK128,[2]CUS030!$A$5:$E$10000,5,0),"")</f>
        <v/>
      </c>
      <c r="AY128" s="19">
        <f>IFERROR(VLOOKUP(AL128,[2]CUS030!$A$5:$E$10000,5,0),"")</f>
        <v/>
      </c>
      <c r="AZ128" s="19">
        <f>IFERROR(VLOOKUP(AM128,[2]CUS030!$A$5:$E$10000,5,0),"")</f>
        <v/>
      </c>
      <c r="BA128" s="19">
        <f>IFERROR(VLOOKUP(AN128,[2]CUS030!$A$5:$E$10000,5,0),"")</f>
        <v/>
      </c>
      <c r="BB128" s="19">
        <f>IFERROR(VLOOKUP(AO128,[2]CUS030!$A$5:$E$10000,5,0),"")</f>
        <v/>
      </c>
      <c r="BC128" s="19">
        <f>IFERROR(VLOOKUP(AP128,[2]CUS030!$A$5:$E$10000,5,0),"")</f>
        <v/>
      </c>
      <c r="BD128" s="19">
        <f>IFERROR(VLOOKUP(AQ128,[2]CUS030!$A$5:$E$10000,5,0),"")</f>
        <v/>
      </c>
      <c r="BE128" s="19">
        <f>IFERROR(VLOOKUP(AR128,[2]CUS030!$A$5:$E$10000,5,0),"")</f>
        <v/>
      </c>
    </row>
    <row r="129">
      <c r="F129" s="108">
        <f>[1]!Table1[[#This Row],[Production]]</f>
        <v/>
      </c>
      <c r="G129">
        <f>MID(F129,LEN(F129)-6,4)</f>
        <v/>
      </c>
      <c r="H129">
        <f>AS129&amp;"|"&amp;AT129&amp;"|"&amp;AU129&amp;"|"&amp;AV129&amp;"|"&amp;AW129&amp;"|"&amp;AX129&amp;"|"&amp;AY129&amp;"|"&amp;AZ129&amp;"|"&amp;BA129&amp;"|"&amp;BB129&amp;"|"&amp;BC129&amp;"|"&amp;BD129&amp;"|"&amp;BE129</f>
        <v/>
      </c>
      <c r="I129" s="108">
        <f>[1]!Table1[[#This Row],[Stock]]</f>
        <v/>
      </c>
      <c r="J129">
        <f>MID(LEFT(I129,LEN(I129)-3),FIND("0|0.000",LEFT(I129,LEN(I129)-3),1)+7,6)</f>
        <v/>
      </c>
      <c r="K129" s="19" t="n"/>
      <c r="L129" s="19" t="n"/>
      <c r="M129" s="19" t="n"/>
      <c r="N129" s="19" t="n"/>
      <c r="O129" s="19" t="n"/>
      <c r="P129" s="20">
        <f>End_Cal!E129</f>
        <v/>
      </c>
      <c r="Q129" s="112">
        <f>IFERROR(INDEX($J$2:$J$9873,MATCH(1,INDEX(($P129=$F$2:$F$9873)*(0=COUNTIFS($Q$2:$Q$2,$J$2:$J$9873)),0),0)),"")</f>
        <v/>
      </c>
      <c r="R129" s="112">
        <f>IFERROR(INDEX($J$2:$J$9873,MATCH(1,INDEX(($P129=$F$2:$F$9873)*(0=COUNTIFS(Q129,$J$2:$J$9873)),0),0)),"")</f>
        <v/>
      </c>
      <c r="S129" s="112">
        <f>IFERROR(INDEX($J$2:$J$9873,MATCH(1,INDEX(($P129=$F$2:$F$9873)*(0=COUNTIFS(Q129:R129,$J$2:$J$9873)),0),0)),"")</f>
        <v/>
      </c>
      <c r="T129" s="112">
        <f>IFERROR(INDEX($J$2:$J$9873,MATCH(1,INDEX(($P129=$F$2:$F$9873)*(0=COUNTIFS(Q129:S129,$J$2:$J$9873)),0),0)),"")</f>
        <v/>
      </c>
      <c r="U129" s="112">
        <f>IFERROR(INDEX($J$2:$J$9873,MATCH(1,INDEX(($P129=$F$2:$F$9873)*(0=COUNTIFS(Q129:T129,$J$2:$J$9873)),0),0)),"")</f>
        <v/>
      </c>
      <c r="V129" s="112">
        <f>IFERROR(INDEX($J$2:$J$9873,MATCH(1,INDEX(($P129=$F$2:$F$9873)*(0=COUNTIFS(Q129:U129,$J$2:$J$9873)),0),0)),"")</f>
        <v/>
      </c>
      <c r="W129" s="112">
        <f>IFERROR(INDEX($J$2:$J$9873,MATCH(1,INDEX(($P129=$F$2:$F$9873)*(0=COUNTIFS(Q129:V129,$J$2:$J$861)),0),0)),"")</f>
        <v/>
      </c>
      <c r="X129" s="112">
        <f>IFERROR(INDEX($J$2:$J$9873,MATCH(1,INDEX(($P129=$F$2:$F$9873)*(0=COUNTIFS(Q129:W129,$J$2:$J$9873)),0),0)),"")</f>
        <v/>
      </c>
      <c r="Y129" s="112">
        <f>IFERROR(INDEX($J$2:$J$861,MATCH(1,INDEX(($P129=$F$2:$F$861)*(0=COUNTIFS(Q129:X129,$J$2:$J$861)),0),0)),"")</f>
        <v/>
      </c>
      <c r="Z129" s="112">
        <f>IFERROR(INDEX($J$2:$J$861,MATCH(1,INDEX(($P129=$F$2:$F$861)*(0=COUNTIFS(Q129:Y129,$J$2:$J$861)),0),0)),"")</f>
        <v/>
      </c>
      <c r="AA129" s="112">
        <f>IFERROR(INDEX($J$2:$J$861,MATCH(1,INDEX(($P129=$F$2:$F$861)*(0=COUNTIFS(Q129:Z129,$J$2:$J$861)),0),0)),"")</f>
        <v/>
      </c>
      <c r="AB129" s="112">
        <f>IFERROR(INDEX($J$2:$J$861,MATCH(1,INDEX(($P129=$F$2:$F$861)*(0=COUNTIFS(Q129:AA129,$J$2:$J$861)),0),0)),"")</f>
        <v/>
      </c>
      <c r="AC129" s="112">
        <f>IFERROR(INDEX($J$2:$J$861,MATCH(1,INDEX(($P129=$F$2:$F$861)*(0=COUNTIFS(Q129:AB129,$J$2:$J$861)),0),0)),"")</f>
        <v/>
      </c>
      <c r="AD129">
        <f>Q129&amp;"-"&amp;R129&amp;"-"&amp;S129&amp;"-"&amp;T129&amp;"-"&amp;U129&amp;"-"&amp;V129&amp;"-"&amp;W129&amp;"-"&amp;X129&amp;"-"&amp;Y129&amp;"-"&amp;Z129&amp;"-"&amp;AA129&amp;"-"&amp;AB129&amp;"-"&amp;AC129</f>
        <v/>
      </c>
      <c r="AF129" s="19">
        <f>IFERROR(INDEX($I$2:$I$861,MATCH(1,INDEX(($P129=$F$2:$F$861)*(0=COUNTIFS($AF$2:$AF$2,$I$2:$I$861)),0),0)),"")</f>
        <v/>
      </c>
      <c r="AG129" s="19">
        <f>IFERROR(INDEX($I$2:$I$9873,MATCH(1,INDEX(($P129=$F$2:$F$9873)*(0=COUNTIFS(AF129,$I$2:$I$9873)),0),0)),"")</f>
        <v/>
      </c>
      <c r="AH129" s="19">
        <f>IFERROR(INDEX($I$2:$I$9873,MATCH(1,INDEX(($P129=$F$2:$F$9873)*(0=COUNTIFS(AF129:AG129,$I$2:$I$9873)),0),0)),"")</f>
        <v/>
      </c>
      <c r="AI129" s="19">
        <f>IFERROR(INDEX($I$2:$I$9873,MATCH(1,INDEX(($P129=$F$2:$F$9873)*(0=COUNTIFS(AF129:AH129,$I$2:$I$9873)),0),0)),"")</f>
        <v/>
      </c>
      <c r="AJ129" s="19">
        <f>IFERROR(INDEX($I$2:$I$9873,MATCH(1,INDEX(($P129=$F$2:$F$9873)*(0=COUNTIFS(AF129:AI129,$I$2:$I$9873)),0),0)),"")</f>
        <v/>
      </c>
      <c r="AK129" s="19">
        <f>IFERROR(INDEX($I$2:$I$9873,MATCH(1,INDEX(($P129=$F$2:$F$9873)*(0=COUNTIFS(AF129:AJ129,$I$2:$I$9873)),0),0)),"")</f>
        <v/>
      </c>
      <c r="AL129" s="19">
        <f>IFERROR(INDEX($I$2:$I$9873,MATCH(1,INDEX(($P129=$F$2:$F$9873)*(0=COUNTIFS(AF129:AK129,$I$2:$I$9873)),0),0)),"")</f>
        <v/>
      </c>
      <c r="AM129" s="19">
        <f>IFERROR(INDEX($I$2:$I$9873,MATCH(1,INDEX(($P129=$F$2:$F$9873)*(0=COUNTIFS(AF129:AL129,$I$2:$I$9873)),0),0)),"")</f>
        <v/>
      </c>
      <c r="AN129" s="19">
        <f>IFERROR(INDEX($I$2:$I$9873,MATCH(1,INDEX(($P129=$F$2:$F$9873)*(0=COUNTIFS(AF129:AM129,$I$2:$I$9873)),0),0)),"")</f>
        <v/>
      </c>
      <c r="AO129" s="19">
        <f>IFERROR(INDEX($I$2:$I$9873,MATCH(1,INDEX(($P129=$F$2:$F$9873)*(0=COUNTIFS(AF129:AN129,$I$2:$I$9873)),0),0)),"")</f>
        <v/>
      </c>
      <c r="AP129" s="19">
        <f>IFERROR(INDEX($I$2:$I$9873,MATCH(1,INDEX(($P129=$F$2:$F$9873)*(0=COUNTIFS(AF129:AO129,$I$2:$I$9873)),0),0)),"")</f>
        <v/>
      </c>
      <c r="AQ129" s="19">
        <f>IFERROR(INDEX($I$2:$I$9873,MATCH(1,INDEX(($P129=$F$2:$F$9873)*(0=COUNTIFS(AF129:AP129,$I$2:$I$9873)),0),0)),"")</f>
        <v/>
      </c>
      <c r="AR129" s="19">
        <f>IFERROR(INDEX($I$2:$I$9873,MATCH(1,INDEX(($P129=$F$2:$F$9873)*(0=COUNTIFS(AF129:AQ129,$I$2:$I$9873)),0),0)),"")</f>
        <v/>
      </c>
      <c r="AS129" s="19">
        <f>IFERROR(VLOOKUP(AF129,[2]CUS030!$A$5:$E$10000,5,0),"")</f>
        <v/>
      </c>
      <c r="AT129" s="19">
        <f>IFERROR(VLOOKUP(AG129,[2]CUS030!$A$5:$E$10000,5,0),"")</f>
        <v/>
      </c>
      <c r="AU129" s="19">
        <f>IFERROR(VLOOKUP(AH129,[2]CUS030!$A$5:$E$10000,5,0),"")</f>
        <v/>
      </c>
      <c r="AV129" s="19">
        <f>IFERROR(VLOOKUP(AI129,[2]CUS030!$A$5:$E$10000,5,0),"")</f>
        <v/>
      </c>
      <c r="AW129" s="19">
        <f>IFERROR(VLOOKUP(AJ129,[2]CUS030!$A$5:$E$10000,5,0),"")</f>
        <v/>
      </c>
      <c r="AX129" s="19">
        <f>IFERROR(VLOOKUP(AK129,[2]CUS030!$A$5:$E$10000,5,0),"")</f>
        <v/>
      </c>
      <c r="AY129" s="19">
        <f>IFERROR(VLOOKUP(AL129,[2]CUS030!$A$5:$E$10000,5,0),"")</f>
        <v/>
      </c>
      <c r="AZ129" s="19">
        <f>IFERROR(VLOOKUP(AM129,[2]CUS030!$A$5:$E$10000,5,0),"")</f>
        <v/>
      </c>
      <c r="BA129" s="19">
        <f>IFERROR(VLOOKUP(AN129,[2]CUS030!$A$5:$E$10000,5,0),"")</f>
        <v/>
      </c>
      <c r="BB129" s="19">
        <f>IFERROR(VLOOKUP(AO129,[2]CUS030!$A$5:$E$10000,5,0),"")</f>
        <v/>
      </c>
      <c r="BC129" s="19">
        <f>IFERROR(VLOOKUP(AP129,[2]CUS030!$A$5:$E$10000,5,0),"")</f>
        <v/>
      </c>
      <c r="BD129" s="19">
        <f>IFERROR(VLOOKUP(AQ129,[2]CUS030!$A$5:$E$10000,5,0),"")</f>
        <v/>
      </c>
      <c r="BE129" s="19">
        <f>IFERROR(VLOOKUP(AR129,[2]CUS030!$A$5:$E$10000,5,0),"")</f>
        <v/>
      </c>
    </row>
    <row r="130">
      <c r="F130" s="108">
        <f>[1]!Table1[[#This Row],[Production]]</f>
        <v/>
      </c>
      <c r="G130">
        <f>MID(F130,LEN(F130)-6,4)</f>
        <v/>
      </c>
      <c r="H130">
        <f>AS130&amp;"|"&amp;AT130&amp;"|"&amp;AU130&amp;"|"&amp;AV130&amp;"|"&amp;AW130&amp;"|"&amp;AX130&amp;"|"&amp;AY130&amp;"|"&amp;AZ130&amp;"|"&amp;BA130&amp;"|"&amp;BB130&amp;"|"&amp;BC130&amp;"|"&amp;BD130&amp;"|"&amp;BE130</f>
        <v/>
      </c>
      <c r="I130" s="108">
        <f>[1]!Table1[[#This Row],[Stock]]</f>
        <v/>
      </c>
      <c r="J130">
        <f>MID(LEFT(I130,LEN(I130)-3),FIND("0|0.000",LEFT(I130,LEN(I130)-3),1)+7,6)</f>
        <v/>
      </c>
      <c r="K130" s="19" t="n"/>
      <c r="L130" s="19" t="n"/>
      <c r="M130" s="19" t="n"/>
      <c r="N130" s="19" t="n"/>
      <c r="O130" s="19" t="n"/>
      <c r="P130" s="20">
        <f>End_Cal!E130</f>
        <v/>
      </c>
      <c r="Q130" s="112">
        <f>IFERROR(INDEX($J$2:$J$9873,MATCH(1,INDEX(($P130=$F$2:$F$9873)*(0=COUNTIFS($Q$2:$Q$2,$J$2:$J$9873)),0),0)),"")</f>
        <v/>
      </c>
      <c r="R130" s="112">
        <f>IFERROR(INDEX($J$2:$J$9873,MATCH(1,INDEX(($P130=$F$2:$F$9873)*(0=COUNTIFS(Q130,$J$2:$J$9873)),0),0)),"")</f>
        <v/>
      </c>
      <c r="S130" s="112">
        <f>IFERROR(INDEX($J$2:$J$9873,MATCH(1,INDEX(($P130=$F$2:$F$9873)*(0=COUNTIFS(Q130:R130,$J$2:$J$9873)),0),0)),"")</f>
        <v/>
      </c>
      <c r="T130" s="112">
        <f>IFERROR(INDEX($J$2:$J$9873,MATCH(1,INDEX(($P130=$F$2:$F$9873)*(0=COUNTIFS(Q130:S130,$J$2:$J$9873)),0),0)),"")</f>
        <v/>
      </c>
      <c r="U130" s="112">
        <f>IFERROR(INDEX($J$2:$J$9873,MATCH(1,INDEX(($P130=$F$2:$F$9873)*(0=COUNTIFS(Q130:T130,$J$2:$J$9873)),0),0)),"")</f>
        <v/>
      </c>
      <c r="V130" s="112">
        <f>IFERROR(INDEX($J$2:$J$9873,MATCH(1,INDEX(($P130=$F$2:$F$9873)*(0=COUNTIFS(Q130:U130,$J$2:$J$9873)),0),0)),"")</f>
        <v/>
      </c>
      <c r="W130" s="112">
        <f>IFERROR(INDEX($J$2:$J$9873,MATCH(1,INDEX(($P130=$F$2:$F$9873)*(0=COUNTIFS(Q130:V130,$J$2:$J$861)),0),0)),"")</f>
        <v/>
      </c>
      <c r="X130" s="112">
        <f>IFERROR(INDEX($J$2:$J$9873,MATCH(1,INDEX(($P130=$F$2:$F$9873)*(0=COUNTIFS(Q130:W130,$J$2:$J$9873)),0),0)),"")</f>
        <v/>
      </c>
      <c r="Y130" s="112">
        <f>IFERROR(INDEX($J$2:$J$861,MATCH(1,INDEX(($P130=$F$2:$F$861)*(0=COUNTIFS(Q130:X130,$J$2:$J$861)),0),0)),"")</f>
        <v/>
      </c>
      <c r="Z130" s="112">
        <f>IFERROR(INDEX($J$2:$J$861,MATCH(1,INDEX(($P130=$F$2:$F$861)*(0=COUNTIFS(Q130:Y130,$J$2:$J$861)),0),0)),"")</f>
        <v/>
      </c>
      <c r="AA130" s="112">
        <f>IFERROR(INDEX($J$2:$J$861,MATCH(1,INDEX(($P130=$F$2:$F$861)*(0=COUNTIFS(Q130:Z130,$J$2:$J$861)),0),0)),"")</f>
        <v/>
      </c>
      <c r="AB130" s="112">
        <f>IFERROR(INDEX($J$2:$J$861,MATCH(1,INDEX(($P130=$F$2:$F$861)*(0=COUNTIFS(Q130:AA130,$J$2:$J$861)),0),0)),"")</f>
        <v/>
      </c>
      <c r="AC130" s="112">
        <f>IFERROR(INDEX($J$2:$J$861,MATCH(1,INDEX(($P130=$F$2:$F$861)*(0=COUNTIFS(Q130:AB130,$J$2:$J$861)),0),0)),"")</f>
        <v/>
      </c>
      <c r="AD130">
        <f>Q130&amp;"-"&amp;R130&amp;"-"&amp;S130&amp;"-"&amp;T130&amp;"-"&amp;U130&amp;"-"&amp;V130&amp;"-"&amp;W130&amp;"-"&amp;X130&amp;"-"&amp;Y130&amp;"-"&amp;Z130&amp;"-"&amp;AA130&amp;"-"&amp;AB130&amp;"-"&amp;AC130</f>
        <v/>
      </c>
      <c r="AF130" s="19">
        <f>IFERROR(INDEX($I$2:$I$861,MATCH(1,INDEX(($P130=$F$2:$F$861)*(0=COUNTIFS($AF$2:$AF$2,$I$2:$I$861)),0),0)),"")</f>
        <v/>
      </c>
      <c r="AG130" s="19">
        <f>IFERROR(INDEX($I$2:$I$9873,MATCH(1,INDEX(($P130=$F$2:$F$9873)*(0=COUNTIFS(AF130,$I$2:$I$9873)),0),0)),"")</f>
        <v/>
      </c>
      <c r="AH130" s="19">
        <f>IFERROR(INDEX($I$2:$I$9873,MATCH(1,INDEX(($P130=$F$2:$F$9873)*(0=COUNTIFS(AF130:AG130,$I$2:$I$9873)),0),0)),"")</f>
        <v/>
      </c>
      <c r="AI130" s="19">
        <f>IFERROR(INDEX($I$2:$I$9873,MATCH(1,INDEX(($P130=$F$2:$F$9873)*(0=COUNTIFS(AF130:AH130,$I$2:$I$9873)),0),0)),"")</f>
        <v/>
      </c>
      <c r="AJ130" s="19">
        <f>IFERROR(INDEX($I$2:$I$9873,MATCH(1,INDEX(($P130=$F$2:$F$9873)*(0=COUNTIFS(AF130:AI130,$I$2:$I$9873)),0),0)),"")</f>
        <v/>
      </c>
      <c r="AK130" s="19">
        <f>IFERROR(INDEX($I$2:$I$9873,MATCH(1,INDEX(($P130=$F$2:$F$9873)*(0=COUNTIFS(AF130:AJ130,$I$2:$I$9873)),0),0)),"")</f>
        <v/>
      </c>
      <c r="AL130" s="19">
        <f>IFERROR(INDEX($I$2:$I$9873,MATCH(1,INDEX(($P130=$F$2:$F$9873)*(0=COUNTIFS(AF130:AK130,$I$2:$I$9873)),0),0)),"")</f>
        <v/>
      </c>
      <c r="AM130" s="19">
        <f>IFERROR(INDEX($I$2:$I$9873,MATCH(1,INDEX(($P130=$F$2:$F$9873)*(0=COUNTIFS(AF130:AL130,$I$2:$I$9873)),0),0)),"")</f>
        <v/>
      </c>
      <c r="AN130" s="19">
        <f>IFERROR(INDEX($I$2:$I$9873,MATCH(1,INDEX(($P130=$F$2:$F$9873)*(0=COUNTIFS(AF130:AM130,$I$2:$I$9873)),0),0)),"")</f>
        <v/>
      </c>
      <c r="AO130" s="19">
        <f>IFERROR(INDEX($I$2:$I$9873,MATCH(1,INDEX(($P130=$F$2:$F$9873)*(0=COUNTIFS(AF130:AN130,$I$2:$I$9873)),0),0)),"")</f>
        <v/>
      </c>
      <c r="AP130" s="19">
        <f>IFERROR(INDEX($I$2:$I$9873,MATCH(1,INDEX(($P130=$F$2:$F$9873)*(0=COUNTIFS(AF130:AO130,$I$2:$I$9873)),0),0)),"")</f>
        <v/>
      </c>
      <c r="AQ130" s="19">
        <f>IFERROR(INDEX($I$2:$I$9873,MATCH(1,INDEX(($P130=$F$2:$F$9873)*(0=COUNTIFS(AF130:AP130,$I$2:$I$9873)),0),0)),"")</f>
        <v/>
      </c>
      <c r="AR130" s="19">
        <f>IFERROR(INDEX($I$2:$I$9873,MATCH(1,INDEX(($P130=$F$2:$F$9873)*(0=COUNTIFS(AF130:AQ130,$I$2:$I$9873)),0),0)),"")</f>
        <v/>
      </c>
      <c r="AS130" s="19">
        <f>IFERROR(VLOOKUP(AF130,[2]CUS030!$A$5:$E$10000,5,0),"")</f>
        <v/>
      </c>
      <c r="AT130" s="19">
        <f>IFERROR(VLOOKUP(AG130,[2]CUS030!$A$5:$E$10000,5,0),"")</f>
        <v/>
      </c>
      <c r="AU130" s="19">
        <f>IFERROR(VLOOKUP(AH130,[2]CUS030!$A$5:$E$10000,5,0),"")</f>
        <v/>
      </c>
      <c r="AV130" s="19">
        <f>IFERROR(VLOOKUP(AI130,[2]CUS030!$A$5:$E$10000,5,0),"")</f>
        <v/>
      </c>
      <c r="AW130" s="19">
        <f>IFERROR(VLOOKUP(AJ130,[2]CUS030!$A$5:$E$10000,5,0),"")</f>
        <v/>
      </c>
      <c r="AX130" s="19">
        <f>IFERROR(VLOOKUP(AK130,[2]CUS030!$A$5:$E$10000,5,0),"")</f>
        <v/>
      </c>
      <c r="AY130" s="19">
        <f>IFERROR(VLOOKUP(AL130,[2]CUS030!$A$5:$E$10000,5,0),"")</f>
        <v/>
      </c>
      <c r="AZ130" s="19">
        <f>IFERROR(VLOOKUP(AM130,[2]CUS030!$A$5:$E$10000,5,0),"")</f>
        <v/>
      </c>
      <c r="BA130" s="19">
        <f>IFERROR(VLOOKUP(AN130,[2]CUS030!$A$5:$E$10000,5,0),"")</f>
        <v/>
      </c>
      <c r="BB130" s="19">
        <f>IFERROR(VLOOKUP(AO130,[2]CUS030!$A$5:$E$10000,5,0),"")</f>
        <v/>
      </c>
      <c r="BC130" s="19">
        <f>IFERROR(VLOOKUP(AP130,[2]CUS030!$A$5:$E$10000,5,0),"")</f>
        <v/>
      </c>
      <c r="BD130" s="19">
        <f>IFERROR(VLOOKUP(AQ130,[2]CUS030!$A$5:$E$10000,5,0),"")</f>
        <v/>
      </c>
      <c r="BE130" s="19">
        <f>IFERROR(VLOOKUP(AR130,[2]CUS030!$A$5:$E$10000,5,0),"")</f>
        <v/>
      </c>
    </row>
    <row r="131">
      <c r="F131" s="108">
        <f>[1]!Table1[[#This Row],[Production]]</f>
        <v/>
      </c>
      <c r="G131">
        <f>MID(F131,LEN(F131)-6,4)</f>
        <v/>
      </c>
      <c r="H131">
        <f>AS131&amp;"|"&amp;AT131&amp;"|"&amp;AU131&amp;"|"&amp;AV131&amp;"|"&amp;AW131&amp;"|"&amp;AX131&amp;"|"&amp;AY131&amp;"|"&amp;AZ131&amp;"|"&amp;BA131&amp;"|"&amp;BB131&amp;"|"&amp;BC131&amp;"|"&amp;BD131&amp;"|"&amp;BE131</f>
        <v/>
      </c>
      <c r="I131" s="108">
        <f>[1]!Table1[[#This Row],[Stock]]</f>
        <v/>
      </c>
      <c r="J131">
        <f>MID(LEFT(I131,LEN(I131)-3),FIND("0|0.000",LEFT(I131,LEN(I131)-3),1)+7,6)</f>
        <v/>
      </c>
      <c r="K131" s="19" t="n"/>
      <c r="L131" s="19" t="n"/>
      <c r="M131" s="19" t="n"/>
      <c r="N131" s="19" t="n"/>
      <c r="O131" s="19" t="n"/>
      <c r="P131" s="20">
        <f>End_Cal!E131</f>
        <v/>
      </c>
      <c r="Q131" s="112">
        <f>IFERROR(INDEX($J$2:$J$9873,MATCH(1,INDEX(($P131=$F$2:$F$9873)*(0=COUNTIFS($Q$2:$Q$2,$J$2:$J$9873)),0),0)),"")</f>
        <v/>
      </c>
      <c r="R131" s="112">
        <f>IFERROR(INDEX($J$2:$J$9873,MATCH(1,INDEX(($P131=$F$2:$F$9873)*(0=COUNTIFS(Q131,$J$2:$J$9873)),0),0)),"")</f>
        <v/>
      </c>
      <c r="S131" s="112">
        <f>IFERROR(INDEX($J$2:$J$9873,MATCH(1,INDEX(($P131=$F$2:$F$9873)*(0=COUNTIFS(Q131:R131,$J$2:$J$9873)),0),0)),"")</f>
        <v/>
      </c>
      <c r="T131" s="112">
        <f>IFERROR(INDEX($J$2:$J$9873,MATCH(1,INDEX(($P131=$F$2:$F$9873)*(0=COUNTIFS(Q131:S131,$J$2:$J$9873)),0),0)),"")</f>
        <v/>
      </c>
      <c r="U131" s="112">
        <f>IFERROR(INDEX($J$2:$J$9873,MATCH(1,INDEX(($P131=$F$2:$F$9873)*(0=COUNTIFS(Q131:T131,$J$2:$J$9873)),0),0)),"")</f>
        <v/>
      </c>
      <c r="V131" s="112">
        <f>IFERROR(INDEX($J$2:$J$9873,MATCH(1,INDEX(($P131=$F$2:$F$9873)*(0=COUNTIFS(Q131:U131,$J$2:$J$9873)),0),0)),"")</f>
        <v/>
      </c>
      <c r="W131" s="112">
        <f>IFERROR(INDEX($J$2:$J$9873,MATCH(1,INDEX(($P131=$F$2:$F$9873)*(0=COUNTIFS(Q131:V131,$J$2:$J$861)),0),0)),"")</f>
        <v/>
      </c>
      <c r="X131" s="112">
        <f>IFERROR(INDEX($J$2:$J$9873,MATCH(1,INDEX(($P131=$F$2:$F$9873)*(0=COUNTIFS(Q131:W131,$J$2:$J$9873)),0),0)),"")</f>
        <v/>
      </c>
      <c r="Y131" s="112">
        <f>IFERROR(INDEX($J$2:$J$861,MATCH(1,INDEX(($P131=$F$2:$F$861)*(0=COUNTIFS(Q131:X131,$J$2:$J$861)),0),0)),"")</f>
        <v/>
      </c>
      <c r="Z131" s="112">
        <f>IFERROR(INDEX($J$2:$J$861,MATCH(1,INDEX(($P131=$F$2:$F$861)*(0=COUNTIFS(Q131:Y131,$J$2:$J$861)),0),0)),"")</f>
        <v/>
      </c>
      <c r="AA131" s="112">
        <f>IFERROR(INDEX($J$2:$J$861,MATCH(1,INDEX(($P131=$F$2:$F$861)*(0=COUNTIFS(Q131:Z131,$J$2:$J$861)),0),0)),"")</f>
        <v/>
      </c>
      <c r="AB131" s="112">
        <f>IFERROR(INDEX($J$2:$J$861,MATCH(1,INDEX(($P131=$F$2:$F$861)*(0=COUNTIFS(Q131:AA131,$J$2:$J$861)),0),0)),"")</f>
        <v/>
      </c>
      <c r="AC131" s="112">
        <f>IFERROR(INDEX($J$2:$J$861,MATCH(1,INDEX(($P131=$F$2:$F$861)*(0=COUNTIFS(Q131:AB131,$J$2:$J$861)),0),0)),"")</f>
        <v/>
      </c>
      <c r="AD131">
        <f>Q131&amp;"-"&amp;R131&amp;"-"&amp;S131&amp;"-"&amp;T131&amp;"-"&amp;U131&amp;"-"&amp;V131&amp;"-"&amp;W131&amp;"-"&amp;X131&amp;"-"&amp;Y131&amp;"-"&amp;Z131&amp;"-"&amp;AA131&amp;"-"&amp;AB131&amp;"-"&amp;AC131</f>
        <v/>
      </c>
      <c r="AF131" s="19">
        <f>IFERROR(INDEX($I$2:$I$861,MATCH(1,INDEX(($P131=$F$2:$F$861)*(0=COUNTIFS($AF$2:$AF$2,$I$2:$I$861)),0),0)),"")</f>
        <v/>
      </c>
      <c r="AG131" s="19">
        <f>IFERROR(INDEX($I$2:$I$9873,MATCH(1,INDEX(($P131=$F$2:$F$9873)*(0=COUNTIFS(AF131,$I$2:$I$9873)),0),0)),"")</f>
        <v/>
      </c>
      <c r="AH131" s="19">
        <f>IFERROR(INDEX($I$2:$I$9873,MATCH(1,INDEX(($P131=$F$2:$F$9873)*(0=COUNTIFS(AF131:AG131,$I$2:$I$9873)),0),0)),"")</f>
        <v/>
      </c>
      <c r="AI131" s="19">
        <f>IFERROR(INDEX($I$2:$I$9873,MATCH(1,INDEX(($P131=$F$2:$F$9873)*(0=COUNTIFS(AF131:AH131,$I$2:$I$9873)),0),0)),"")</f>
        <v/>
      </c>
      <c r="AJ131" s="19">
        <f>IFERROR(INDEX($I$2:$I$9873,MATCH(1,INDEX(($P131=$F$2:$F$9873)*(0=COUNTIFS(AF131:AI131,$I$2:$I$9873)),0),0)),"")</f>
        <v/>
      </c>
      <c r="AK131" s="19">
        <f>IFERROR(INDEX($I$2:$I$9873,MATCH(1,INDEX(($P131=$F$2:$F$9873)*(0=COUNTIFS(AF131:AJ131,$I$2:$I$9873)),0),0)),"")</f>
        <v/>
      </c>
      <c r="AL131" s="19">
        <f>IFERROR(INDEX($I$2:$I$9873,MATCH(1,INDEX(($P131=$F$2:$F$9873)*(0=COUNTIFS(AF131:AK131,$I$2:$I$9873)),0),0)),"")</f>
        <v/>
      </c>
      <c r="AM131" s="19">
        <f>IFERROR(INDEX($I$2:$I$9873,MATCH(1,INDEX(($P131=$F$2:$F$9873)*(0=COUNTIFS(AF131:AL131,$I$2:$I$9873)),0),0)),"")</f>
        <v/>
      </c>
      <c r="AN131" s="19">
        <f>IFERROR(INDEX($I$2:$I$9873,MATCH(1,INDEX(($P131=$F$2:$F$9873)*(0=COUNTIFS(AF131:AM131,$I$2:$I$9873)),0),0)),"")</f>
        <v/>
      </c>
      <c r="AO131" s="19">
        <f>IFERROR(INDEX($I$2:$I$9873,MATCH(1,INDEX(($P131=$F$2:$F$9873)*(0=COUNTIFS(AF131:AN131,$I$2:$I$9873)),0),0)),"")</f>
        <v/>
      </c>
      <c r="AP131" s="19">
        <f>IFERROR(INDEX($I$2:$I$9873,MATCH(1,INDEX(($P131=$F$2:$F$9873)*(0=COUNTIFS(AF131:AO131,$I$2:$I$9873)),0),0)),"")</f>
        <v/>
      </c>
      <c r="AQ131" s="19">
        <f>IFERROR(INDEX($I$2:$I$9873,MATCH(1,INDEX(($P131=$F$2:$F$9873)*(0=COUNTIFS(AF131:AP131,$I$2:$I$9873)),0),0)),"")</f>
        <v/>
      </c>
      <c r="AR131" s="19">
        <f>IFERROR(INDEX($I$2:$I$9873,MATCH(1,INDEX(($P131=$F$2:$F$9873)*(0=COUNTIFS(AF131:AQ131,$I$2:$I$9873)),0),0)),"")</f>
        <v/>
      </c>
      <c r="AS131" s="19">
        <f>IFERROR(VLOOKUP(AF131,[2]CUS030!$A$5:$E$10000,5,0),"")</f>
        <v/>
      </c>
      <c r="AT131" s="19">
        <f>IFERROR(VLOOKUP(AG131,[2]CUS030!$A$5:$E$10000,5,0),"")</f>
        <v/>
      </c>
      <c r="AU131" s="19">
        <f>IFERROR(VLOOKUP(AH131,[2]CUS030!$A$5:$E$10000,5,0),"")</f>
        <v/>
      </c>
      <c r="AV131" s="19">
        <f>IFERROR(VLOOKUP(AI131,[2]CUS030!$A$5:$E$10000,5,0),"")</f>
        <v/>
      </c>
      <c r="AW131" s="19">
        <f>IFERROR(VLOOKUP(AJ131,[2]CUS030!$A$5:$E$10000,5,0),"")</f>
        <v/>
      </c>
      <c r="AX131" s="19">
        <f>IFERROR(VLOOKUP(AK131,[2]CUS030!$A$5:$E$10000,5,0),"")</f>
        <v/>
      </c>
      <c r="AY131" s="19">
        <f>IFERROR(VLOOKUP(AL131,[2]CUS030!$A$5:$E$10000,5,0),"")</f>
        <v/>
      </c>
      <c r="AZ131" s="19">
        <f>IFERROR(VLOOKUP(AM131,[2]CUS030!$A$5:$E$10000,5,0),"")</f>
        <v/>
      </c>
      <c r="BA131" s="19">
        <f>IFERROR(VLOOKUP(AN131,[2]CUS030!$A$5:$E$10000,5,0),"")</f>
        <v/>
      </c>
      <c r="BB131" s="19">
        <f>IFERROR(VLOOKUP(AO131,[2]CUS030!$A$5:$E$10000,5,0),"")</f>
        <v/>
      </c>
      <c r="BC131" s="19">
        <f>IFERROR(VLOOKUP(AP131,[2]CUS030!$A$5:$E$10000,5,0),"")</f>
        <v/>
      </c>
      <c r="BD131" s="19">
        <f>IFERROR(VLOOKUP(AQ131,[2]CUS030!$A$5:$E$10000,5,0),"")</f>
        <v/>
      </c>
      <c r="BE131" s="19">
        <f>IFERROR(VLOOKUP(AR131,[2]CUS030!$A$5:$E$10000,5,0),"")</f>
        <v/>
      </c>
    </row>
    <row r="132">
      <c r="F132" s="108">
        <f>[1]!Table1[[#This Row],[Production]]</f>
        <v/>
      </c>
      <c r="G132">
        <f>MID(F132,LEN(F132)-6,4)</f>
        <v/>
      </c>
      <c r="H132">
        <f>AS132&amp;"|"&amp;AT132&amp;"|"&amp;AU132&amp;"|"&amp;AV132&amp;"|"&amp;AW132&amp;"|"&amp;AX132&amp;"|"&amp;AY132&amp;"|"&amp;AZ132&amp;"|"&amp;BA132&amp;"|"&amp;BB132&amp;"|"&amp;BC132&amp;"|"&amp;BD132&amp;"|"&amp;BE132</f>
        <v/>
      </c>
      <c r="I132" s="108">
        <f>[1]!Table1[[#This Row],[Stock]]</f>
        <v/>
      </c>
      <c r="J132">
        <f>MID(LEFT(I132,LEN(I132)-3),FIND("0|0.000",LEFT(I132,LEN(I132)-3),1)+7,6)</f>
        <v/>
      </c>
      <c r="K132" s="19" t="n"/>
      <c r="L132" s="19" t="n"/>
      <c r="M132" s="19" t="n"/>
      <c r="N132" s="19" t="n"/>
      <c r="O132" s="19" t="n"/>
      <c r="P132" s="20">
        <f>End_Cal!E132</f>
        <v/>
      </c>
      <c r="Q132" s="112">
        <f>IFERROR(INDEX($J$2:$J$9873,MATCH(1,INDEX(($P132=$F$2:$F$9873)*(0=COUNTIFS($Q$2:$Q$2,$J$2:$J$9873)),0),0)),"")</f>
        <v/>
      </c>
      <c r="R132" s="112">
        <f>IFERROR(INDEX($J$2:$J$9873,MATCH(1,INDEX(($P132=$F$2:$F$9873)*(0=COUNTIFS(Q132,$J$2:$J$9873)),0),0)),"")</f>
        <v/>
      </c>
      <c r="S132" s="112">
        <f>IFERROR(INDEX($J$2:$J$9873,MATCH(1,INDEX(($P132=$F$2:$F$9873)*(0=COUNTIFS(Q132:R132,$J$2:$J$9873)),0),0)),"")</f>
        <v/>
      </c>
      <c r="T132" s="112">
        <f>IFERROR(INDEX($J$2:$J$9873,MATCH(1,INDEX(($P132=$F$2:$F$9873)*(0=COUNTIFS(Q132:S132,$J$2:$J$9873)),0),0)),"")</f>
        <v/>
      </c>
      <c r="U132" s="112">
        <f>IFERROR(INDEX($J$2:$J$9873,MATCH(1,INDEX(($P132=$F$2:$F$9873)*(0=COUNTIFS(Q132:T132,$J$2:$J$9873)),0),0)),"")</f>
        <v/>
      </c>
      <c r="V132" s="112">
        <f>IFERROR(INDEX($J$2:$J$9873,MATCH(1,INDEX(($P132=$F$2:$F$9873)*(0=COUNTIFS(Q132:U132,$J$2:$J$9873)),0),0)),"")</f>
        <v/>
      </c>
      <c r="W132" s="112">
        <f>IFERROR(INDEX($J$2:$J$9873,MATCH(1,INDEX(($P132=$F$2:$F$9873)*(0=COUNTIFS(Q132:V132,$J$2:$J$861)),0),0)),"")</f>
        <v/>
      </c>
      <c r="X132" s="112">
        <f>IFERROR(INDEX($J$2:$J$9873,MATCH(1,INDEX(($P132=$F$2:$F$9873)*(0=COUNTIFS(Q132:W132,$J$2:$J$9873)),0),0)),"")</f>
        <v/>
      </c>
      <c r="Y132" s="112">
        <f>IFERROR(INDEX($J$2:$J$861,MATCH(1,INDEX(($P132=$F$2:$F$861)*(0=COUNTIFS(Q132:X132,$J$2:$J$861)),0),0)),"")</f>
        <v/>
      </c>
      <c r="Z132" s="112">
        <f>IFERROR(INDEX($J$2:$J$861,MATCH(1,INDEX(($P132=$F$2:$F$861)*(0=COUNTIFS(Q132:Y132,$J$2:$J$861)),0),0)),"")</f>
        <v/>
      </c>
      <c r="AA132" s="112">
        <f>IFERROR(INDEX($J$2:$J$861,MATCH(1,INDEX(($P132=$F$2:$F$861)*(0=COUNTIFS(Q132:Z132,$J$2:$J$861)),0),0)),"")</f>
        <v/>
      </c>
      <c r="AB132" s="112">
        <f>IFERROR(INDEX($J$2:$J$861,MATCH(1,INDEX(($P132=$F$2:$F$861)*(0=COUNTIFS(Q132:AA132,$J$2:$J$861)),0),0)),"")</f>
        <v/>
      </c>
      <c r="AC132" s="112">
        <f>IFERROR(INDEX($J$2:$J$861,MATCH(1,INDEX(($P132=$F$2:$F$861)*(0=COUNTIFS(Q132:AB132,$J$2:$J$861)),0),0)),"")</f>
        <v/>
      </c>
      <c r="AD132">
        <f>Q132&amp;"-"&amp;R132&amp;"-"&amp;S132&amp;"-"&amp;T132&amp;"-"&amp;U132&amp;"-"&amp;V132&amp;"-"&amp;W132&amp;"-"&amp;X132&amp;"-"&amp;Y132&amp;"-"&amp;Z132&amp;"-"&amp;AA132&amp;"-"&amp;AB132&amp;"-"&amp;AC132</f>
        <v/>
      </c>
      <c r="AF132" s="19">
        <f>IFERROR(INDEX($I$2:$I$861,MATCH(1,INDEX(($P132=$F$2:$F$861)*(0=COUNTIFS($AF$2:$AF$2,$I$2:$I$861)),0),0)),"")</f>
        <v/>
      </c>
      <c r="AG132" s="19">
        <f>IFERROR(INDEX($I$2:$I$9873,MATCH(1,INDEX(($P132=$F$2:$F$9873)*(0=COUNTIFS(AF132,$I$2:$I$9873)),0),0)),"")</f>
        <v/>
      </c>
      <c r="AH132" s="19">
        <f>IFERROR(INDEX($I$2:$I$9873,MATCH(1,INDEX(($P132=$F$2:$F$9873)*(0=COUNTIFS(AF132:AG132,$I$2:$I$9873)),0),0)),"")</f>
        <v/>
      </c>
      <c r="AI132" s="19">
        <f>IFERROR(INDEX($I$2:$I$9873,MATCH(1,INDEX(($P132=$F$2:$F$9873)*(0=COUNTIFS(AF132:AH132,$I$2:$I$9873)),0),0)),"")</f>
        <v/>
      </c>
      <c r="AJ132" s="19">
        <f>IFERROR(INDEX($I$2:$I$9873,MATCH(1,INDEX(($P132=$F$2:$F$9873)*(0=COUNTIFS(AF132:AI132,$I$2:$I$9873)),0),0)),"")</f>
        <v/>
      </c>
      <c r="AK132" s="19">
        <f>IFERROR(INDEX($I$2:$I$9873,MATCH(1,INDEX(($P132=$F$2:$F$9873)*(0=COUNTIFS(AF132:AJ132,$I$2:$I$9873)),0),0)),"")</f>
        <v/>
      </c>
      <c r="AL132" s="19">
        <f>IFERROR(INDEX($I$2:$I$9873,MATCH(1,INDEX(($P132=$F$2:$F$9873)*(0=COUNTIFS(AF132:AK132,$I$2:$I$9873)),0),0)),"")</f>
        <v/>
      </c>
      <c r="AM132" s="19">
        <f>IFERROR(INDEX($I$2:$I$9873,MATCH(1,INDEX(($P132=$F$2:$F$9873)*(0=COUNTIFS(AF132:AL132,$I$2:$I$9873)),0),0)),"")</f>
        <v/>
      </c>
      <c r="AN132" s="19">
        <f>IFERROR(INDEX($I$2:$I$9873,MATCH(1,INDEX(($P132=$F$2:$F$9873)*(0=COUNTIFS(AF132:AM132,$I$2:$I$9873)),0),0)),"")</f>
        <v/>
      </c>
      <c r="AO132" s="19">
        <f>IFERROR(INDEX($I$2:$I$9873,MATCH(1,INDEX(($P132=$F$2:$F$9873)*(0=COUNTIFS(AF132:AN132,$I$2:$I$9873)),0),0)),"")</f>
        <v/>
      </c>
      <c r="AP132" s="19">
        <f>IFERROR(INDEX($I$2:$I$9873,MATCH(1,INDEX(($P132=$F$2:$F$9873)*(0=COUNTIFS(AF132:AO132,$I$2:$I$9873)),0),0)),"")</f>
        <v/>
      </c>
      <c r="AQ132" s="19">
        <f>IFERROR(INDEX($I$2:$I$9873,MATCH(1,INDEX(($P132=$F$2:$F$9873)*(0=COUNTIFS(AF132:AP132,$I$2:$I$9873)),0),0)),"")</f>
        <v/>
      </c>
      <c r="AR132" s="19">
        <f>IFERROR(INDEX($I$2:$I$9873,MATCH(1,INDEX(($P132=$F$2:$F$9873)*(0=COUNTIFS(AF132:AQ132,$I$2:$I$9873)),0),0)),"")</f>
        <v/>
      </c>
      <c r="AS132" s="19">
        <f>IFERROR(VLOOKUP(AF132,[2]CUS030!$A$5:$E$10000,5,0),"")</f>
        <v/>
      </c>
      <c r="AT132" s="19">
        <f>IFERROR(VLOOKUP(AG132,[2]CUS030!$A$5:$E$10000,5,0),"")</f>
        <v/>
      </c>
      <c r="AU132" s="19">
        <f>IFERROR(VLOOKUP(AH132,[2]CUS030!$A$5:$E$10000,5,0),"")</f>
        <v/>
      </c>
      <c r="AV132" s="19">
        <f>IFERROR(VLOOKUP(AI132,[2]CUS030!$A$5:$E$10000,5,0),"")</f>
        <v/>
      </c>
      <c r="AW132" s="19">
        <f>IFERROR(VLOOKUP(AJ132,[2]CUS030!$A$5:$E$10000,5,0),"")</f>
        <v/>
      </c>
      <c r="AX132" s="19">
        <f>IFERROR(VLOOKUP(AK132,[2]CUS030!$A$5:$E$10000,5,0),"")</f>
        <v/>
      </c>
      <c r="AY132" s="19">
        <f>IFERROR(VLOOKUP(AL132,[2]CUS030!$A$5:$E$10000,5,0),"")</f>
        <v/>
      </c>
      <c r="AZ132" s="19">
        <f>IFERROR(VLOOKUP(AM132,[2]CUS030!$A$5:$E$10000,5,0),"")</f>
        <v/>
      </c>
      <c r="BA132" s="19">
        <f>IFERROR(VLOOKUP(AN132,[2]CUS030!$A$5:$E$10000,5,0),"")</f>
        <v/>
      </c>
      <c r="BB132" s="19">
        <f>IFERROR(VLOOKUP(AO132,[2]CUS030!$A$5:$E$10000,5,0),"")</f>
        <v/>
      </c>
      <c r="BC132" s="19">
        <f>IFERROR(VLOOKUP(AP132,[2]CUS030!$A$5:$E$10000,5,0),"")</f>
        <v/>
      </c>
      <c r="BD132" s="19">
        <f>IFERROR(VLOOKUP(AQ132,[2]CUS030!$A$5:$E$10000,5,0),"")</f>
        <v/>
      </c>
      <c r="BE132" s="19">
        <f>IFERROR(VLOOKUP(AR132,[2]CUS030!$A$5:$E$10000,5,0),"")</f>
        <v/>
      </c>
    </row>
    <row r="133">
      <c r="F133" s="108">
        <f>[1]!Table1[[#This Row],[Production]]</f>
        <v/>
      </c>
      <c r="G133">
        <f>MID(F133,LEN(F133)-6,4)</f>
        <v/>
      </c>
      <c r="H133">
        <f>AS133&amp;"|"&amp;AT133&amp;"|"&amp;AU133&amp;"|"&amp;AV133&amp;"|"&amp;AW133&amp;"|"&amp;AX133&amp;"|"&amp;AY133&amp;"|"&amp;AZ133&amp;"|"&amp;BA133&amp;"|"&amp;BB133&amp;"|"&amp;BC133&amp;"|"&amp;BD133&amp;"|"&amp;BE133</f>
        <v/>
      </c>
      <c r="I133" s="108">
        <f>[1]!Table1[[#This Row],[Stock]]</f>
        <v/>
      </c>
      <c r="J133">
        <f>MID(LEFT(I133,LEN(I133)-3),FIND("0|0.000",LEFT(I133,LEN(I133)-3),1)+7,6)</f>
        <v/>
      </c>
      <c r="K133" s="19" t="n"/>
      <c r="L133" s="19" t="n"/>
      <c r="M133" s="19" t="n"/>
      <c r="N133" s="19" t="n"/>
      <c r="O133" s="19" t="n"/>
      <c r="P133" s="20">
        <f>End_Cal!E133</f>
        <v/>
      </c>
      <c r="Q133" s="112">
        <f>IFERROR(INDEX($J$2:$J$9873,MATCH(1,INDEX(($P133=$F$2:$F$9873)*(0=COUNTIFS($Q$2:$Q$2,$J$2:$J$9873)),0),0)),"")</f>
        <v/>
      </c>
      <c r="R133" s="112">
        <f>IFERROR(INDEX($J$2:$J$9873,MATCH(1,INDEX(($P133=$F$2:$F$9873)*(0=COUNTIFS(Q133,$J$2:$J$9873)),0),0)),"")</f>
        <v/>
      </c>
      <c r="S133" s="112">
        <f>IFERROR(INDEX($J$2:$J$9873,MATCH(1,INDEX(($P133=$F$2:$F$9873)*(0=COUNTIFS(Q133:R133,$J$2:$J$9873)),0),0)),"")</f>
        <v/>
      </c>
      <c r="T133" s="112">
        <f>IFERROR(INDEX($J$2:$J$9873,MATCH(1,INDEX(($P133=$F$2:$F$9873)*(0=COUNTIFS(Q133:S133,$J$2:$J$9873)),0),0)),"")</f>
        <v/>
      </c>
      <c r="U133" s="112">
        <f>IFERROR(INDEX($J$2:$J$9873,MATCH(1,INDEX(($P133=$F$2:$F$9873)*(0=COUNTIFS(Q133:T133,$J$2:$J$9873)),0),0)),"")</f>
        <v/>
      </c>
      <c r="V133" s="112">
        <f>IFERROR(INDEX($J$2:$J$9873,MATCH(1,INDEX(($P133=$F$2:$F$9873)*(0=COUNTIFS(Q133:U133,$J$2:$J$9873)),0),0)),"")</f>
        <v/>
      </c>
      <c r="W133" s="112">
        <f>IFERROR(INDEX($J$2:$J$9873,MATCH(1,INDEX(($P133=$F$2:$F$9873)*(0=COUNTIFS(Q133:V133,$J$2:$J$861)),0),0)),"")</f>
        <v/>
      </c>
      <c r="X133" s="112">
        <f>IFERROR(INDEX($J$2:$J$9873,MATCH(1,INDEX(($P133=$F$2:$F$9873)*(0=COUNTIFS(Q133:W133,$J$2:$J$9873)),0),0)),"")</f>
        <v/>
      </c>
      <c r="Y133" s="112">
        <f>IFERROR(INDEX($J$2:$J$861,MATCH(1,INDEX(($P133=$F$2:$F$861)*(0=COUNTIFS(Q133:X133,$J$2:$J$861)),0),0)),"")</f>
        <v/>
      </c>
      <c r="Z133" s="112">
        <f>IFERROR(INDEX($J$2:$J$861,MATCH(1,INDEX(($P133=$F$2:$F$861)*(0=COUNTIFS(Q133:Y133,$J$2:$J$861)),0),0)),"")</f>
        <v/>
      </c>
      <c r="AA133" s="112">
        <f>IFERROR(INDEX($J$2:$J$861,MATCH(1,INDEX(($P133=$F$2:$F$861)*(0=COUNTIFS(Q133:Z133,$J$2:$J$861)),0),0)),"")</f>
        <v/>
      </c>
      <c r="AB133" s="112">
        <f>IFERROR(INDEX($J$2:$J$861,MATCH(1,INDEX(($P133=$F$2:$F$861)*(0=COUNTIFS(Q133:AA133,$J$2:$J$861)),0),0)),"")</f>
        <v/>
      </c>
      <c r="AC133" s="112">
        <f>IFERROR(INDEX($J$2:$J$861,MATCH(1,INDEX(($P133=$F$2:$F$861)*(0=COUNTIFS(Q133:AB133,$J$2:$J$861)),0),0)),"")</f>
        <v/>
      </c>
      <c r="AD133">
        <f>Q133&amp;"-"&amp;R133&amp;"-"&amp;S133&amp;"-"&amp;T133&amp;"-"&amp;U133&amp;"-"&amp;V133&amp;"-"&amp;W133&amp;"-"&amp;X133&amp;"-"&amp;Y133&amp;"-"&amp;Z133&amp;"-"&amp;AA133&amp;"-"&amp;AB133&amp;"-"&amp;AC133</f>
        <v/>
      </c>
      <c r="AF133" s="19">
        <f>IFERROR(INDEX($I$2:$I$861,MATCH(1,INDEX(($P133=$F$2:$F$861)*(0=COUNTIFS($AF$2:$AF$2,$I$2:$I$861)),0),0)),"")</f>
        <v/>
      </c>
      <c r="AG133" s="19">
        <f>IFERROR(INDEX($I$2:$I$9873,MATCH(1,INDEX(($P133=$F$2:$F$9873)*(0=COUNTIFS(AF133,$I$2:$I$9873)),0),0)),"")</f>
        <v/>
      </c>
      <c r="AH133" s="19">
        <f>IFERROR(INDEX($I$2:$I$9873,MATCH(1,INDEX(($P133=$F$2:$F$9873)*(0=COUNTIFS(AF133:AG133,$I$2:$I$9873)),0),0)),"")</f>
        <v/>
      </c>
      <c r="AI133" s="19">
        <f>IFERROR(INDEX($I$2:$I$9873,MATCH(1,INDEX(($P133=$F$2:$F$9873)*(0=COUNTIFS(AF133:AH133,$I$2:$I$9873)),0),0)),"")</f>
        <v/>
      </c>
      <c r="AJ133" s="19">
        <f>IFERROR(INDEX($I$2:$I$9873,MATCH(1,INDEX(($P133=$F$2:$F$9873)*(0=COUNTIFS(AF133:AI133,$I$2:$I$9873)),0),0)),"")</f>
        <v/>
      </c>
      <c r="AK133" s="19">
        <f>IFERROR(INDEX($I$2:$I$9873,MATCH(1,INDEX(($P133=$F$2:$F$9873)*(0=COUNTIFS(AF133:AJ133,$I$2:$I$9873)),0),0)),"")</f>
        <v/>
      </c>
      <c r="AL133" s="19">
        <f>IFERROR(INDEX($I$2:$I$9873,MATCH(1,INDEX(($P133=$F$2:$F$9873)*(0=COUNTIFS(AF133:AK133,$I$2:$I$9873)),0),0)),"")</f>
        <v/>
      </c>
      <c r="AM133" s="19">
        <f>IFERROR(INDEX($I$2:$I$9873,MATCH(1,INDEX(($P133=$F$2:$F$9873)*(0=COUNTIFS(AF133:AL133,$I$2:$I$9873)),0),0)),"")</f>
        <v/>
      </c>
      <c r="AN133" s="19">
        <f>IFERROR(INDEX($I$2:$I$9873,MATCH(1,INDEX(($P133=$F$2:$F$9873)*(0=COUNTIFS(AF133:AM133,$I$2:$I$9873)),0),0)),"")</f>
        <v/>
      </c>
      <c r="AO133" s="19">
        <f>IFERROR(INDEX($I$2:$I$9873,MATCH(1,INDEX(($P133=$F$2:$F$9873)*(0=COUNTIFS(AF133:AN133,$I$2:$I$9873)),0),0)),"")</f>
        <v/>
      </c>
      <c r="AP133" s="19">
        <f>IFERROR(INDEX($I$2:$I$9873,MATCH(1,INDEX(($P133=$F$2:$F$9873)*(0=COUNTIFS(AF133:AO133,$I$2:$I$9873)),0),0)),"")</f>
        <v/>
      </c>
      <c r="AQ133" s="19">
        <f>IFERROR(INDEX($I$2:$I$9873,MATCH(1,INDEX(($P133=$F$2:$F$9873)*(0=COUNTIFS(AF133:AP133,$I$2:$I$9873)),0),0)),"")</f>
        <v/>
      </c>
      <c r="AR133" s="19">
        <f>IFERROR(INDEX($I$2:$I$9873,MATCH(1,INDEX(($P133=$F$2:$F$9873)*(0=COUNTIFS(AF133:AQ133,$I$2:$I$9873)),0),0)),"")</f>
        <v/>
      </c>
      <c r="AS133" s="19">
        <f>IFERROR(VLOOKUP(AF133,[2]CUS030!$A$5:$E$10000,5,0),"")</f>
        <v/>
      </c>
      <c r="AT133" s="19">
        <f>IFERROR(VLOOKUP(AG133,[2]CUS030!$A$5:$E$10000,5,0),"")</f>
        <v/>
      </c>
      <c r="AU133" s="19">
        <f>IFERROR(VLOOKUP(AH133,[2]CUS030!$A$5:$E$10000,5,0),"")</f>
        <v/>
      </c>
      <c r="AV133" s="19">
        <f>IFERROR(VLOOKUP(AI133,[2]CUS030!$A$5:$E$10000,5,0),"")</f>
        <v/>
      </c>
      <c r="AW133" s="19">
        <f>IFERROR(VLOOKUP(AJ133,[2]CUS030!$A$5:$E$10000,5,0),"")</f>
        <v/>
      </c>
      <c r="AX133" s="19">
        <f>IFERROR(VLOOKUP(AK133,[2]CUS030!$A$5:$E$10000,5,0),"")</f>
        <v/>
      </c>
      <c r="AY133" s="19">
        <f>IFERROR(VLOOKUP(AL133,[2]CUS030!$A$5:$E$10000,5,0),"")</f>
        <v/>
      </c>
      <c r="AZ133" s="19">
        <f>IFERROR(VLOOKUP(AM133,[2]CUS030!$A$5:$E$10000,5,0),"")</f>
        <v/>
      </c>
      <c r="BA133" s="19">
        <f>IFERROR(VLOOKUP(AN133,[2]CUS030!$A$5:$E$10000,5,0),"")</f>
        <v/>
      </c>
      <c r="BB133" s="19">
        <f>IFERROR(VLOOKUP(AO133,[2]CUS030!$A$5:$E$10000,5,0),"")</f>
        <v/>
      </c>
      <c r="BC133" s="19">
        <f>IFERROR(VLOOKUP(AP133,[2]CUS030!$A$5:$E$10000,5,0),"")</f>
        <v/>
      </c>
      <c r="BD133" s="19">
        <f>IFERROR(VLOOKUP(AQ133,[2]CUS030!$A$5:$E$10000,5,0),"")</f>
        <v/>
      </c>
      <c r="BE133" s="19">
        <f>IFERROR(VLOOKUP(AR133,[2]CUS030!$A$5:$E$10000,5,0),"")</f>
        <v/>
      </c>
    </row>
    <row r="134">
      <c r="F134" s="108">
        <f>[1]!Table1[[#This Row],[Production]]</f>
        <v/>
      </c>
      <c r="G134">
        <f>MID(F134,LEN(F134)-6,4)</f>
        <v/>
      </c>
      <c r="H134">
        <f>AS134&amp;"|"&amp;AT134&amp;"|"&amp;AU134&amp;"|"&amp;AV134&amp;"|"&amp;AW134&amp;"|"&amp;AX134&amp;"|"&amp;AY134&amp;"|"&amp;AZ134&amp;"|"&amp;BA134&amp;"|"&amp;BB134&amp;"|"&amp;BC134&amp;"|"&amp;BD134&amp;"|"&amp;BE134</f>
        <v/>
      </c>
      <c r="I134" s="108">
        <f>[1]!Table1[[#This Row],[Stock]]</f>
        <v/>
      </c>
      <c r="J134">
        <f>MID(LEFT(I134,LEN(I134)-3),FIND("0|0.000",LEFT(I134,LEN(I134)-3),1)+7,6)</f>
        <v/>
      </c>
      <c r="K134" s="19" t="n"/>
      <c r="L134" s="19" t="n"/>
      <c r="M134" s="19" t="n"/>
      <c r="N134" s="19" t="n"/>
      <c r="O134" s="19" t="n"/>
      <c r="P134" s="20">
        <f>End_Cal!E134</f>
        <v/>
      </c>
      <c r="Q134" s="112">
        <f>IFERROR(INDEX($J$2:$J$9873,MATCH(1,INDEX(($P134=$F$2:$F$9873)*(0=COUNTIFS($Q$2:$Q$2,$J$2:$J$9873)),0),0)),"")</f>
        <v/>
      </c>
      <c r="R134" s="112">
        <f>IFERROR(INDEX($J$2:$J$9873,MATCH(1,INDEX(($P134=$F$2:$F$9873)*(0=COUNTIFS(Q134,$J$2:$J$9873)),0),0)),"")</f>
        <v/>
      </c>
      <c r="S134" s="112">
        <f>IFERROR(INDEX($J$2:$J$9873,MATCH(1,INDEX(($P134=$F$2:$F$9873)*(0=COUNTIFS(Q134:R134,$J$2:$J$9873)),0),0)),"")</f>
        <v/>
      </c>
      <c r="T134" s="112">
        <f>IFERROR(INDEX($J$2:$J$9873,MATCH(1,INDEX(($P134=$F$2:$F$9873)*(0=COUNTIFS(Q134:S134,$J$2:$J$9873)),0),0)),"")</f>
        <v/>
      </c>
      <c r="U134" s="112">
        <f>IFERROR(INDEX($J$2:$J$9873,MATCH(1,INDEX(($P134=$F$2:$F$9873)*(0=COUNTIFS(Q134:T134,$J$2:$J$9873)),0),0)),"")</f>
        <v/>
      </c>
      <c r="V134" s="112">
        <f>IFERROR(INDEX($J$2:$J$9873,MATCH(1,INDEX(($P134=$F$2:$F$9873)*(0=COUNTIFS(Q134:U134,$J$2:$J$9873)),0),0)),"")</f>
        <v/>
      </c>
      <c r="W134" s="112">
        <f>IFERROR(INDEX($J$2:$J$9873,MATCH(1,INDEX(($P134=$F$2:$F$9873)*(0=COUNTIFS(Q134:V134,$J$2:$J$861)),0),0)),"")</f>
        <v/>
      </c>
      <c r="X134" s="112">
        <f>IFERROR(INDEX($J$2:$J$9873,MATCH(1,INDEX(($P134=$F$2:$F$9873)*(0=COUNTIFS(Q134:W134,$J$2:$J$9873)),0),0)),"")</f>
        <v/>
      </c>
      <c r="Y134" s="112">
        <f>IFERROR(INDEX($J$2:$J$861,MATCH(1,INDEX(($P134=$F$2:$F$861)*(0=COUNTIFS(Q134:X134,$J$2:$J$861)),0),0)),"")</f>
        <v/>
      </c>
      <c r="Z134" s="112">
        <f>IFERROR(INDEX($J$2:$J$861,MATCH(1,INDEX(($P134=$F$2:$F$861)*(0=COUNTIFS(Q134:Y134,$J$2:$J$861)),0),0)),"")</f>
        <v/>
      </c>
      <c r="AA134" s="112">
        <f>IFERROR(INDEX($J$2:$J$861,MATCH(1,INDEX(($P134=$F$2:$F$861)*(0=COUNTIFS(Q134:Z134,$J$2:$J$861)),0),0)),"")</f>
        <v/>
      </c>
      <c r="AB134" s="112">
        <f>IFERROR(INDEX($J$2:$J$861,MATCH(1,INDEX(($P134=$F$2:$F$861)*(0=COUNTIFS(Q134:AA134,$J$2:$J$861)),0),0)),"")</f>
        <v/>
      </c>
      <c r="AC134" s="112">
        <f>IFERROR(INDEX($J$2:$J$861,MATCH(1,INDEX(($P134=$F$2:$F$861)*(0=COUNTIFS(Q134:AB134,$J$2:$J$861)),0),0)),"")</f>
        <v/>
      </c>
      <c r="AD134">
        <f>Q134&amp;"-"&amp;R134&amp;"-"&amp;S134&amp;"-"&amp;T134&amp;"-"&amp;U134&amp;"-"&amp;V134&amp;"-"&amp;W134&amp;"-"&amp;X134&amp;"-"&amp;Y134&amp;"-"&amp;Z134&amp;"-"&amp;AA134&amp;"-"&amp;AB134&amp;"-"&amp;AC134</f>
        <v/>
      </c>
      <c r="AF134" s="19">
        <f>IFERROR(INDEX($I$2:$I$861,MATCH(1,INDEX(($P134=$F$2:$F$861)*(0=COUNTIFS($AF$2:$AF$2,$I$2:$I$861)),0),0)),"")</f>
        <v/>
      </c>
      <c r="AG134" s="19">
        <f>IFERROR(INDEX($I$2:$I$9873,MATCH(1,INDEX(($P134=$F$2:$F$9873)*(0=COUNTIFS(AF134,$I$2:$I$9873)),0),0)),"")</f>
        <v/>
      </c>
      <c r="AH134" s="19">
        <f>IFERROR(INDEX($I$2:$I$9873,MATCH(1,INDEX(($P134=$F$2:$F$9873)*(0=COUNTIFS(AF134:AG134,$I$2:$I$9873)),0),0)),"")</f>
        <v/>
      </c>
      <c r="AI134" s="19">
        <f>IFERROR(INDEX($I$2:$I$9873,MATCH(1,INDEX(($P134=$F$2:$F$9873)*(0=COUNTIFS(AF134:AH134,$I$2:$I$9873)),0),0)),"")</f>
        <v/>
      </c>
      <c r="AJ134" s="19">
        <f>IFERROR(INDEX($I$2:$I$9873,MATCH(1,INDEX(($P134=$F$2:$F$9873)*(0=COUNTIFS(AF134:AI134,$I$2:$I$9873)),0),0)),"")</f>
        <v/>
      </c>
      <c r="AK134" s="19">
        <f>IFERROR(INDEX($I$2:$I$9873,MATCH(1,INDEX(($P134=$F$2:$F$9873)*(0=COUNTIFS(AF134:AJ134,$I$2:$I$9873)),0),0)),"")</f>
        <v/>
      </c>
      <c r="AL134" s="19">
        <f>IFERROR(INDEX($I$2:$I$9873,MATCH(1,INDEX(($P134=$F$2:$F$9873)*(0=COUNTIFS(AF134:AK134,$I$2:$I$9873)),0),0)),"")</f>
        <v/>
      </c>
      <c r="AM134" s="19">
        <f>IFERROR(INDEX($I$2:$I$9873,MATCH(1,INDEX(($P134=$F$2:$F$9873)*(0=COUNTIFS(AF134:AL134,$I$2:$I$9873)),0),0)),"")</f>
        <v/>
      </c>
      <c r="AN134" s="19">
        <f>IFERROR(INDEX($I$2:$I$9873,MATCH(1,INDEX(($P134=$F$2:$F$9873)*(0=COUNTIFS(AF134:AM134,$I$2:$I$9873)),0),0)),"")</f>
        <v/>
      </c>
      <c r="AO134" s="19">
        <f>IFERROR(INDEX($I$2:$I$9873,MATCH(1,INDEX(($P134=$F$2:$F$9873)*(0=COUNTIFS(AF134:AN134,$I$2:$I$9873)),0),0)),"")</f>
        <v/>
      </c>
      <c r="AP134" s="19">
        <f>IFERROR(INDEX($I$2:$I$9873,MATCH(1,INDEX(($P134=$F$2:$F$9873)*(0=COUNTIFS(AF134:AO134,$I$2:$I$9873)),0),0)),"")</f>
        <v/>
      </c>
      <c r="AQ134" s="19">
        <f>IFERROR(INDEX($I$2:$I$9873,MATCH(1,INDEX(($P134=$F$2:$F$9873)*(0=COUNTIFS(AF134:AP134,$I$2:$I$9873)),0),0)),"")</f>
        <v/>
      </c>
      <c r="AR134" s="19">
        <f>IFERROR(INDEX($I$2:$I$9873,MATCH(1,INDEX(($P134=$F$2:$F$9873)*(0=COUNTIFS(AF134:AQ134,$I$2:$I$9873)),0),0)),"")</f>
        <v/>
      </c>
      <c r="AS134" s="19">
        <f>IFERROR(VLOOKUP(AF134,[2]CUS030!$A$5:$E$10000,5,0),"")</f>
        <v/>
      </c>
      <c r="AT134" s="19">
        <f>IFERROR(VLOOKUP(AG134,[2]CUS030!$A$5:$E$10000,5,0),"")</f>
        <v/>
      </c>
      <c r="AU134" s="19">
        <f>IFERROR(VLOOKUP(AH134,[2]CUS030!$A$5:$E$10000,5,0),"")</f>
        <v/>
      </c>
      <c r="AV134" s="19">
        <f>IFERROR(VLOOKUP(AI134,[2]CUS030!$A$5:$E$10000,5,0),"")</f>
        <v/>
      </c>
      <c r="AW134" s="19">
        <f>IFERROR(VLOOKUP(AJ134,[2]CUS030!$A$5:$E$10000,5,0),"")</f>
        <v/>
      </c>
      <c r="AX134" s="19">
        <f>IFERROR(VLOOKUP(AK134,[2]CUS030!$A$5:$E$10000,5,0),"")</f>
        <v/>
      </c>
      <c r="AY134" s="19">
        <f>IFERROR(VLOOKUP(AL134,[2]CUS030!$A$5:$E$10000,5,0),"")</f>
        <v/>
      </c>
      <c r="AZ134" s="19">
        <f>IFERROR(VLOOKUP(AM134,[2]CUS030!$A$5:$E$10000,5,0),"")</f>
        <v/>
      </c>
      <c r="BA134" s="19">
        <f>IFERROR(VLOOKUP(AN134,[2]CUS030!$A$5:$E$10000,5,0),"")</f>
        <v/>
      </c>
      <c r="BB134" s="19">
        <f>IFERROR(VLOOKUP(AO134,[2]CUS030!$A$5:$E$10000,5,0),"")</f>
        <v/>
      </c>
      <c r="BC134" s="19">
        <f>IFERROR(VLOOKUP(AP134,[2]CUS030!$A$5:$E$10000,5,0),"")</f>
        <v/>
      </c>
      <c r="BD134" s="19">
        <f>IFERROR(VLOOKUP(AQ134,[2]CUS030!$A$5:$E$10000,5,0),"")</f>
        <v/>
      </c>
      <c r="BE134" s="19">
        <f>IFERROR(VLOOKUP(AR134,[2]CUS030!$A$5:$E$10000,5,0),"")</f>
        <v/>
      </c>
    </row>
    <row r="135">
      <c r="F135" s="108">
        <f>[1]!Table1[[#This Row],[Production]]</f>
        <v/>
      </c>
      <c r="G135">
        <f>MID(F135,LEN(F135)-6,4)</f>
        <v/>
      </c>
      <c r="H135">
        <f>AS135&amp;"|"&amp;AT135&amp;"|"&amp;AU135&amp;"|"&amp;AV135&amp;"|"&amp;AW135&amp;"|"&amp;AX135&amp;"|"&amp;AY135&amp;"|"&amp;AZ135&amp;"|"&amp;BA135&amp;"|"&amp;BB135&amp;"|"&amp;BC135&amp;"|"&amp;BD135&amp;"|"&amp;BE135</f>
        <v/>
      </c>
      <c r="I135" s="108">
        <f>[1]!Table1[[#This Row],[Stock]]</f>
        <v/>
      </c>
      <c r="J135">
        <f>MID(LEFT(I135,LEN(I135)-3),FIND("0|0.000",LEFT(I135,LEN(I135)-3),1)+7,6)</f>
        <v/>
      </c>
      <c r="K135" s="19" t="n"/>
      <c r="L135" s="19" t="n"/>
      <c r="M135" s="19" t="n"/>
      <c r="N135" s="19" t="n"/>
      <c r="O135" s="19" t="n"/>
      <c r="P135" s="20">
        <f>End_Cal!E135</f>
        <v/>
      </c>
      <c r="Q135" s="112">
        <f>IFERROR(INDEX($J$2:$J$9873,MATCH(1,INDEX(($P135=$F$2:$F$9873)*(0=COUNTIFS($Q$2:$Q$2,$J$2:$J$9873)),0),0)),"")</f>
        <v/>
      </c>
      <c r="R135" s="112">
        <f>IFERROR(INDEX($J$2:$J$9873,MATCH(1,INDEX(($P135=$F$2:$F$9873)*(0=COUNTIFS(Q135,$J$2:$J$9873)),0),0)),"")</f>
        <v/>
      </c>
      <c r="S135" s="112">
        <f>IFERROR(INDEX($J$2:$J$9873,MATCH(1,INDEX(($P135=$F$2:$F$9873)*(0=COUNTIFS(Q135:R135,$J$2:$J$9873)),0),0)),"")</f>
        <v/>
      </c>
      <c r="T135" s="112">
        <f>IFERROR(INDEX($J$2:$J$9873,MATCH(1,INDEX(($P135=$F$2:$F$9873)*(0=COUNTIFS(Q135:S135,$J$2:$J$9873)),0),0)),"")</f>
        <v/>
      </c>
      <c r="U135" s="112">
        <f>IFERROR(INDEX($J$2:$J$9873,MATCH(1,INDEX(($P135=$F$2:$F$9873)*(0=COUNTIFS(Q135:T135,$J$2:$J$9873)),0),0)),"")</f>
        <v/>
      </c>
      <c r="V135" s="112">
        <f>IFERROR(INDEX($J$2:$J$9873,MATCH(1,INDEX(($P135=$F$2:$F$9873)*(0=COUNTIFS(Q135:U135,$J$2:$J$9873)),0),0)),"")</f>
        <v/>
      </c>
      <c r="W135" s="112">
        <f>IFERROR(INDEX($J$2:$J$9873,MATCH(1,INDEX(($P135=$F$2:$F$9873)*(0=COUNTIFS(Q135:V135,$J$2:$J$861)),0),0)),"")</f>
        <v/>
      </c>
      <c r="X135" s="112">
        <f>IFERROR(INDEX($J$2:$J$9873,MATCH(1,INDEX(($P135=$F$2:$F$9873)*(0=COUNTIFS(Q135:W135,$J$2:$J$9873)),0),0)),"")</f>
        <v/>
      </c>
      <c r="Y135" s="112">
        <f>IFERROR(INDEX($J$2:$J$861,MATCH(1,INDEX(($P135=$F$2:$F$861)*(0=COUNTIFS(Q135:X135,$J$2:$J$861)),0),0)),"")</f>
        <v/>
      </c>
      <c r="Z135" s="112">
        <f>IFERROR(INDEX($J$2:$J$861,MATCH(1,INDEX(($P135=$F$2:$F$861)*(0=COUNTIFS(Q135:Y135,$J$2:$J$861)),0),0)),"")</f>
        <v/>
      </c>
      <c r="AA135" s="112">
        <f>IFERROR(INDEX($J$2:$J$861,MATCH(1,INDEX(($P135=$F$2:$F$861)*(0=COUNTIFS(Q135:Z135,$J$2:$J$861)),0),0)),"")</f>
        <v/>
      </c>
      <c r="AB135" s="112">
        <f>IFERROR(INDEX($J$2:$J$861,MATCH(1,INDEX(($P135=$F$2:$F$861)*(0=COUNTIFS(Q135:AA135,$J$2:$J$861)),0),0)),"")</f>
        <v/>
      </c>
      <c r="AC135" s="112">
        <f>IFERROR(INDEX($J$2:$J$861,MATCH(1,INDEX(($P135=$F$2:$F$861)*(0=COUNTIFS(Q135:AB135,$J$2:$J$861)),0),0)),"")</f>
        <v/>
      </c>
      <c r="AD135">
        <f>Q135&amp;"-"&amp;R135&amp;"-"&amp;S135&amp;"-"&amp;T135&amp;"-"&amp;U135&amp;"-"&amp;V135&amp;"-"&amp;W135&amp;"-"&amp;X135&amp;"-"&amp;Y135&amp;"-"&amp;Z135&amp;"-"&amp;AA135&amp;"-"&amp;AB135&amp;"-"&amp;AC135</f>
        <v/>
      </c>
      <c r="AF135" s="19">
        <f>IFERROR(INDEX($I$2:$I$861,MATCH(1,INDEX(($P135=$F$2:$F$861)*(0=COUNTIFS($AF$2:$AF$2,$I$2:$I$861)),0),0)),"")</f>
        <v/>
      </c>
      <c r="AG135" s="19">
        <f>IFERROR(INDEX($I$2:$I$9873,MATCH(1,INDEX(($P135=$F$2:$F$9873)*(0=COUNTIFS(AF135,$I$2:$I$9873)),0),0)),"")</f>
        <v/>
      </c>
      <c r="AH135" s="19">
        <f>IFERROR(INDEX($I$2:$I$9873,MATCH(1,INDEX(($P135=$F$2:$F$9873)*(0=COUNTIFS(AF135:AG135,$I$2:$I$9873)),0),0)),"")</f>
        <v/>
      </c>
      <c r="AI135" s="19">
        <f>IFERROR(INDEX($I$2:$I$9873,MATCH(1,INDEX(($P135=$F$2:$F$9873)*(0=COUNTIFS(AF135:AH135,$I$2:$I$9873)),0),0)),"")</f>
        <v/>
      </c>
      <c r="AJ135" s="19">
        <f>IFERROR(INDEX($I$2:$I$9873,MATCH(1,INDEX(($P135=$F$2:$F$9873)*(0=COUNTIFS(AF135:AI135,$I$2:$I$9873)),0),0)),"")</f>
        <v/>
      </c>
      <c r="AK135" s="19">
        <f>IFERROR(INDEX($I$2:$I$9873,MATCH(1,INDEX(($P135=$F$2:$F$9873)*(0=COUNTIFS(AF135:AJ135,$I$2:$I$9873)),0),0)),"")</f>
        <v/>
      </c>
      <c r="AL135" s="19">
        <f>IFERROR(INDEX($I$2:$I$9873,MATCH(1,INDEX(($P135=$F$2:$F$9873)*(0=COUNTIFS(AF135:AK135,$I$2:$I$9873)),0),0)),"")</f>
        <v/>
      </c>
      <c r="AM135" s="19">
        <f>IFERROR(INDEX($I$2:$I$9873,MATCH(1,INDEX(($P135=$F$2:$F$9873)*(0=COUNTIFS(AF135:AL135,$I$2:$I$9873)),0),0)),"")</f>
        <v/>
      </c>
      <c r="AN135" s="19">
        <f>IFERROR(INDEX($I$2:$I$9873,MATCH(1,INDEX(($P135=$F$2:$F$9873)*(0=COUNTIFS(AF135:AM135,$I$2:$I$9873)),0),0)),"")</f>
        <v/>
      </c>
      <c r="AO135" s="19">
        <f>IFERROR(INDEX($I$2:$I$9873,MATCH(1,INDEX(($P135=$F$2:$F$9873)*(0=COUNTIFS(AF135:AN135,$I$2:$I$9873)),0),0)),"")</f>
        <v/>
      </c>
      <c r="AP135" s="19">
        <f>IFERROR(INDEX($I$2:$I$9873,MATCH(1,INDEX(($P135=$F$2:$F$9873)*(0=COUNTIFS(AF135:AO135,$I$2:$I$9873)),0),0)),"")</f>
        <v/>
      </c>
      <c r="AQ135" s="19">
        <f>IFERROR(INDEX($I$2:$I$9873,MATCH(1,INDEX(($P135=$F$2:$F$9873)*(0=COUNTIFS(AF135:AP135,$I$2:$I$9873)),0),0)),"")</f>
        <v/>
      </c>
      <c r="AR135" s="19">
        <f>IFERROR(INDEX($I$2:$I$9873,MATCH(1,INDEX(($P135=$F$2:$F$9873)*(0=COUNTIFS(AF135:AQ135,$I$2:$I$9873)),0),0)),"")</f>
        <v/>
      </c>
      <c r="AS135" s="19">
        <f>IFERROR(VLOOKUP(AF135,[2]CUS030!$A$5:$E$10000,5,0),"")</f>
        <v/>
      </c>
      <c r="AT135" s="19">
        <f>IFERROR(VLOOKUP(AG135,[2]CUS030!$A$5:$E$10000,5,0),"")</f>
        <v/>
      </c>
      <c r="AU135" s="19">
        <f>IFERROR(VLOOKUP(AH135,[2]CUS030!$A$5:$E$10000,5,0),"")</f>
        <v/>
      </c>
      <c r="AV135" s="19">
        <f>IFERROR(VLOOKUP(AI135,[2]CUS030!$A$5:$E$10000,5,0),"")</f>
        <v/>
      </c>
      <c r="AW135" s="19">
        <f>IFERROR(VLOOKUP(AJ135,[2]CUS030!$A$5:$E$10000,5,0),"")</f>
        <v/>
      </c>
      <c r="AX135" s="19">
        <f>IFERROR(VLOOKUP(AK135,[2]CUS030!$A$5:$E$10000,5,0),"")</f>
        <v/>
      </c>
      <c r="AY135" s="19">
        <f>IFERROR(VLOOKUP(AL135,[2]CUS030!$A$5:$E$10000,5,0),"")</f>
        <v/>
      </c>
      <c r="AZ135" s="19">
        <f>IFERROR(VLOOKUP(AM135,[2]CUS030!$A$5:$E$10000,5,0),"")</f>
        <v/>
      </c>
      <c r="BA135" s="19">
        <f>IFERROR(VLOOKUP(AN135,[2]CUS030!$A$5:$E$10000,5,0),"")</f>
        <v/>
      </c>
      <c r="BB135" s="19">
        <f>IFERROR(VLOOKUP(AO135,[2]CUS030!$A$5:$E$10000,5,0),"")</f>
        <v/>
      </c>
      <c r="BC135" s="19">
        <f>IFERROR(VLOOKUP(AP135,[2]CUS030!$A$5:$E$10000,5,0),"")</f>
        <v/>
      </c>
      <c r="BD135" s="19">
        <f>IFERROR(VLOOKUP(AQ135,[2]CUS030!$A$5:$E$10000,5,0),"")</f>
        <v/>
      </c>
      <c r="BE135" s="19">
        <f>IFERROR(VLOOKUP(AR135,[2]CUS030!$A$5:$E$10000,5,0),"")</f>
        <v/>
      </c>
    </row>
    <row r="136">
      <c r="F136" s="108">
        <f>[1]!Table1[[#This Row],[Production]]</f>
        <v/>
      </c>
      <c r="G136">
        <f>MID(F136,LEN(F136)-6,4)</f>
        <v/>
      </c>
      <c r="H136">
        <f>AS136&amp;"|"&amp;AT136&amp;"|"&amp;AU136&amp;"|"&amp;AV136&amp;"|"&amp;AW136&amp;"|"&amp;AX136&amp;"|"&amp;AY136&amp;"|"&amp;AZ136&amp;"|"&amp;BA136&amp;"|"&amp;BB136&amp;"|"&amp;BC136&amp;"|"&amp;BD136&amp;"|"&amp;BE136</f>
        <v/>
      </c>
      <c r="I136" s="108">
        <f>[1]!Table1[[#This Row],[Stock]]</f>
        <v/>
      </c>
      <c r="J136">
        <f>MID(LEFT(I136,LEN(I136)-3),FIND("0|0.000",LEFT(I136,LEN(I136)-3),1)+7,6)</f>
        <v/>
      </c>
      <c r="K136" s="19" t="n"/>
      <c r="L136" s="19" t="n"/>
      <c r="M136" s="19" t="n"/>
      <c r="N136" s="19" t="n"/>
      <c r="O136" s="19" t="n"/>
      <c r="P136" s="20">
        <f>End_Cal!E136</f>
        <v/>
      </c>
      <c r="Q136" s="112">
        <f>IFERROR(INDEX($J$2:$J$9873,MATCH(1,INDEX(($P136=$F$2:$F$9873)*(0=COUNTIFS($Q$2:$Q$2,$J$2:$J$9873)),0),0)),"")</f>
        <v/>
      </c>
      <c r="R136" s="112">
        <f>IFERROR(INDEX($J$2:$J$9873,MATCH(1,INDEX(($P136=$F$2:$F$9873)*(0=COUNTIFS(Q136,$J$2:$J$9873)),0),0)),"")</f>
        <v/>
      </c>
      <c r="S136" s="112">
        <f>IFERROR(INDEX($J$2:$J$9873,MATCH(1,INDEX(($P136=$F$2:$F$9873)*(0=COUNTIFS(Q136:R136,$J$2:$J$9873)),0),0)),"")</f>
        <v/>
      </c>
      <c r="T136" s="112">
        <f>IFERROR(INDEX($J$2:$J$9873,MATCH(1,INDEX(($P136=$F$2:$F$9873)*(0=COUNTIFS(Q136:S136,$J$2:$J$9873)),0),0)),"")</f>
        <v/>
      </c>
      <c r="U136" s="112">
        <f>IFERROR(INDEX($J$2:$J$9873,MATCH(1,INDEX(($P136=$F$2:$F$9873)*(0=COUNTIFS(Q136:T136,$J$2:$J$9873)),0),0)),"")</f>
        <v/>
      </c>
      <c r="V136" s="112">
        <f>IFERROR(INDEX($J$2:$J$9873,MATCH(1,INDEX(($P136=$F$2:$F$9873)*(0=COUNTIFS(Q136:U136,$J$2:$J$9873)),0),0)),"")</f>
        <v/>
      </c>
      <c r="W136" s="112">
        <f>IFERROR(INDEX($J$2:$J$9873,MATCH(1,INDEX(($P136=$F$2:$F$9873)*(0=COUNTIFS(Q136:V136,$J$2:$J$861)),0),0)),"")</f>
        <v/>
      </c>
      <c r="X136" s="112">
        <f>IFERROR(INDEX($J$2:$J$9873,MATCH(1,INDEX(($P136=$F$2:$F$9873)*(0=COUNTIFS(Q136:W136,$J$2:$J$9873)),0),0)),"")</f>
        <v/>
      </c>
      <c r="Y136" s="112">
        <f>IFERROR(INDEX($J$2:$J$861,MATCH(1,INDEX(($P136=$F$2:$F$861)*(0=COUNTIFS(Q136:X136,$J$2:$J$861)),0),0)),"")</f>
        <v/>
      </c>
      <c r="Z136" s="112">
        <f>IFERROR(INDEX($J$2:$J$861,MATCH(1,INDEX(($P136=$F$2:$F$861)*(0=COUNTIFS(Q136:Y136,$J$2:$J$861)),0),0)),"")</f>
        <v/>
      </c>
      <c r="AA136" s="112">
        <f>IFERROR(INDEX($J$2:$J$861,MATCH(1,INDEX(($P136=$F$2:$F$861)*(0=COUNTIFS(Q136:Z136,$J$2:$J$861)),0),0)),"")</f>
        <v/>
      </c>
      <c r="AB136" s="112">
        <f>IFERROR(INDEX($J$2:$J$861,MATCH(1,INDEX(($P136=$F$2:$F$861)*(0=COUNTIFS(Q136:AA136,$J$2:$J$861)),0),0)),"")</f>
        <v/>
      </c>
      <c r="AC136" s="112">
        <f>IFERROR(INDEX($J$2:$J$861,MATCH(1,INDEX(($P136=$F$2:$F$861)*(0=COUNTIFS(Q136:AB136,$J$2:$J$861)),0),0)),"")</f>
        <v/>
      </c>
      <c r="AD136">
        <f>Q136&amp;"-"&amp;R136&amp;"-"&amp;S136&amp;"-"&amp;T136&amp;"-"&amp;U136&amp;"-"&amp;V136&amp;"-"&amp;W136&amp;"-"&amp;X136&amp;"-"&amp;Y136&amp;"-"&amp;Z136&amp;"-"&amp;AA136&amp;"-"&amp;AB136&amp;"-"&amp;AC136</f>
        <v/>
      </c>
      <c r="AF136" s="19">
        <f>IFERROR(INDEX($I$2:$I$861,MATCH(1,INDEX(($P136=$F$2:$F$861)*(0=COUNTIFS($AF$2:$AF$2,$I$2:$I$861)),0),0)),"")</f>
        <v/>
      </c>
      <c r="AG136" s="19">
        <f>IFERROR(INDEX($I$2:$I$9873,MATCH(1,INDEX(($P136=$F$2:$F$9873)*(0=COUNTIFS(AF136,$I$2:$I$9873)),0),0)),"")</f>
        <v/>
      </c>
      <c r="AH136" s="19">
        <f>IFERROR(INDEX($I$2:$I$9873,MATCH(1,INDEX(($P136=$F$2:$F$9873)*(0=COUNTIFS(AF136:AG136,$I$2:$I$9873)),0),0)),"")</f>
        <v/>
      </c>
      <c r="AI136" s="19">
        <f>IFERROR(INDEX($I$2:$I$9873,MATCH(1,INDEX(($P136=$F$2:$F$9873)*(0=COUNTIFS(AF136:AH136,$I$2:$I$9873)),0),0)),"")</f>
        <v/>
      </c>
      <c r="AJ136" s="19">
        <f>IFERROR(INDEX($I$2:$I$9873,MATCH(1,INDEX(($P136=$F$2:$F$9873)*(0=COUNTIFS(AF136:AI136,$I$2:$I$9873)),0),0)),"")</f>
        <v/>
      </c>
      <c r="AK136" s="19">
        <f>IFERROR(INDEX($I$2:$I$9873,MATCH(1,INDEX(($P136=$F$2:$F$9873)*(0=COUNTIFS(AF136:AJ136,$I$2:$I$9873)),0),0)),"")</f>
        <v/>
      </c>
      <c r="AL136" s="19">
        <f>IFERROR(INDEX($I$2:$I$9873,MATCH(1,INDEX(($P136=$F$2:$F$9873)*(0=COUNTIFS(AF136:AK136,$I$2:$I$9873)),0),0)),"")</f>
        <v/>
      </c>
      <c r="AM136" s="19">
        <f>IFERROR(INDEX($I$2:$I$9873,MATCH(1,INDEX(($P136=$F$2:$F$9873)*(0=COUNTIFS(AF136:AL136,$I$2:$I$9873)),0),0)),"")</f>
        <v/>
      </c>
      <c r="AN136" s="19">
        <f>IFERROR(INDEX($I$2:$I$9873,MATCH(1,INDEX(($P136=$F$2:$F$9873)*(0=COUNTIFS(AF136:AM136,$I$2:$I$9873)),0),0)),"")</f>
        <v/>
      </c>
      <c r="AO136" s="19">
        <f>IFERROR(INDEX($I$2:$I$9873,MATCH(1,INDEX(($P136=$F$2:$F$9873)*(0=COUNTIFS(AF136:AN136,$I$2:$I$9873)),0),0)),"")</f>
        <v/>
      </c>
      <c r="AP136" s="19">
        <f>IFERROR(INDEX($I$2:$I$9873,MATCH(1,INDEX(($P136=$F$2:$F$9873)*(0=COUNTIFS(AF136:AO136,$I$2:$I$9873)),0),0)),"")</f>
        <v/>
      </c>
      <c r="AQ136" s="19">
        <f>IFERROR(INDEX($I$2:$I$9873,MATCH(1,INDEX(($P136=$F$2:$F$9873)*(0=COUNTIFS(AF136:AP136,$I$2:$I$9873)),0),0)),"")</f>
        <v/>
      </c>
      <c r="AR136" s="19">
        <f>IFERROR(INDEX($I$2:$I$9873,MATCH(1,INDEX(($P136=$F$2:$F$9873)*(0=COUNTIFS(AF136:AQ136,$I$2:$I$9873)),0),0)),"")</f>
        <v/>
      </c>
      <c r="AS136" s="19">
        <f>IFERROR(VLOOKUP(AF136,[2]CUS030!$A$5:$E$10000,5,0),"")</f>
        <v/>
      </c>
      <c r="AT136" s="19">
        <f>IFERROR(VLOOKUP(AG136,[2]CUS030!$A$5:$E$10000,5,0),"")</f>
        <v/>
      </c>
      <c r="AU136" s="19">
        <f>IFERROR(VLOOKUP(AH136,[2]CUS030!$A$5:$E$10000,5,0),"")</f>
        <v/>
      </c>
      <c r="AV136" s="19">
        <f>IFERROR(VLOOKUP(AI136,[2]CUS030!$A$5:$E$10000,5,0),"")</f>
        <v/>
      </c>
      <c r="AW136" s="19">
        <f>IFERROR(VLOOKUP(AJ136,[2]CUS030!$A$5:$E$10000,5,0),"")</f>
        <v/>
      </c>
      <c r="AX136" s="19">
        <f>IFERROR(VLOOKUP(AK136,[2]CUS030!$A$5:$E$10000,5,0),"")</f>
        <v/>
      </c>
      <c r="AY136" s="19">
        <f>IFERROR(VLOOKUP(AL136,[2]CUS030!$A$5:$E$10000,5,0),"")</f>
        <v/>
      </c>
      <c r="AZ136" s="19">
        <f>IFERROR(VLOOKUP(AM136,[2]CUS030!$A$5:$E$10000,5,0),"")</f>
        <v/>
      </c>
      <c r="BA136" s="19">
        <f>IFERROR(VLOOKUP(AN136,[2]CUS030!$A$5:$E$10000,5,0),"")</f>
        <v/>
      </c>
      <c r="BB136" s="19">
        <f>IFERROR(VLOOKUP(AO136,[2]CUS030!$A$5:$E$10000,5,0),"")</f>
        <v/>
      </c>
      <c r="BC136" s="19">
        <f>IFERROR(VLOOKUP(AP136,[2]CUS030!$A$5:$E$10000,5,0),"")</f>
        <v/>
      </c>
      <c r="BD136" s="19">
        <f>IFERROR(VLOOKUP(AQ136,[2]CUS030!$A$5:$E$10000,5,0),"")</f>
        <v/>
      </c>
      <c r="BE136" s="19">
        <f>IFERROR(VLOOKUP(AR136,[2]CUS030!$A$5:$E$10000,5,0),"")</f>
        <v/>
      </c>
    </row>
    <row r="137">
      <c r="F137" s="108">
        <f>[1]!Table1[[#This Row],[Production]]</f>
        <v/>
      </c>
      <c r="G137">
        <f>MID(F137,LEN(F137)-6,4)</f>
        <v/>
      </c>
      <c r="H137">
        <f>AS137&amp;"|"&amp;AT137&amp;"|"&amp;AU137&amp;"|"&amp;AV137&amp;"|"&amp;AW137&amp;"|"&amp;AX137&amp;"|"&amp;AY137&amp;"|"&amp;AZ137&amp;"|"&amp;BA137&amp;"|"&amp;BB137&amp;"|"&amp;BC137&amp;"|"&amp;BD137&amp;"|"&amp;BE137</f>
        <v/>
      </c>
      <c r="I137" s="108">
        <f>[1]!Table1[[#This Row],[Stock]]</f>
        <v/>
      </c>
      <c r="J137">
        <f>MID(LEFT(I137,LEN(I137)-3),FIND("0|0.000",LEFT(I137,LEN(I137)-3),1)+7,6)</f>
        <v/>
      </c>
      <c r="K137" s="19" t="n"/>
      <c r="L137" s="19" t="n"/>
      <c r="M137" s="19" t="n"/>
      <c r="N137" s="19" t="n"/>
      <c r="O137" s="19" t="n"/>
      <c r="P137" s="20">
        <f>End_Cal!E137</f>
        <v/>
      </c>
      <c r="Q137" s="112">
        <f>IFERROR(INDEX($J$2:$J$9873,MATCH(1,INDEX(($P137=$F$2:$F$9873)*(0=COUNTIFS($Q$2:$Q$2,$J$2:$J$9873)),0),0)),"")</f>
        <v/>
      </c>
      <c r="R137" s="112">
        <f>IFERROR(INDEX($J$2:$J$9873,MATCH(1,INDEX(($P137=$F$2:$F$9873)*(0=COUNTIFS(Q137,$J$2:$J$9873)),0),0)),"")</f>
        <v/>
      </c>
      <c r="S137" s="112">
        <f>IFERROR(INDEX($J$2:$J$9873,MATCH(1,INDEX(($P137=$F$2:$F$9873)*(0=COUNTIFS(Q137:R137,$J$2:$J$9873)),0),0)),"")</f>
        <v/>
      </c>
      <c r="T137" s="112">
        <f>IFERROR(INDEX($J$2:$J$9873,MATCH(1,INDEX(($P137=$F$2:$F$9873)*(0=COUNTIFS(Q137:S137,$J$2:$J$9873)),0),0)),"")</f>
        <v/>
      </c>
      <c r="U137" s="112">
        <f>IFERROR(INDEX($J$2:$J$9873,MATCH(1,INDEX(($P137=$F$2:$F$9873)*(0=COUNTIFS(Q137:T137,$J$2:$J$9873)),0),0)),"")</f>
        <v/>
      </c>
      <c r="V137" s="112">
        <f>IFERROR(INDEX($J$2:$J$9873,MATCH(1,INDEX(($P137=$F$2:$F$9873)*(0=COUNTIFS(Q137:U137,$J$2:$J$9873)),0),0)),"")</f>
        <v/>
      </c>
      <c r="W137" s="112">
        <f>IFERROR(INDEX($J$2:$J$9873,MATCH(1,INDEX(($P137=$F$2:$F$9873)*(0=COUNTIFS(Q137:V137,$J$2:$J$861)),0),0)),"")</f>
        <v/>
      </c>
      <c r="X137" s="112">
        <f>IFERROR(INDEX($J$2:$J$9873,MATCH(1,INDEX(($P137=$F$2:$F$9873)*(0=COUNTIFS(Q137:W137,$J$2:$J$9873)),0),0)),"")</f>
        <v/>
      </c>
      <c r="Y137" s="112">
        <f>IFERROR(INDEX($J$2:$J$861,MATCH(1,INDEX(($P137=$F$2:$F$861)*(0=COUNTIFS(Q137:X137,$J$2:$J$861)),0),0)),"")</f>
        <v/>
      </c>
      <c r="Z137" s="112">
        <f>IFERROR(INDEX($J$2:$J$861,MATCH(1,INDEX(($P137=$F$2:$F$861)*(0=COUNTIFS(Q137:Y137,$J$2:$J$861)),0),0)),"")</f>
        <v/>
      </c>
      <c r="AA137" s="112">
        <f>IFERROR(INDEX($J$2:$J$861,MATCH(1,INDEX(($P137=$F$2:$F$861)*(0=COUNTIFS(Q137:Z137,$J$2:$J$861)),0),0)),"")</f>
        <v/>
      </c>
      <c r="AB137" s="112">
        <f>IFERROR(INDEX($J$2:$J$861,MATCH(1,INDEX(($P137=$F$2:$F$861)*(0=COUNTIFS(Q137:AA137,$J$2:$J$861)),0),0)),"")</f>
        <v/>
      </c>
      <c r="AC137" s="112">
        <f>IFERROR(INDEX($J$2:$J$861,MATCH(1,INDEX(($P137=$F$2:$F$861)*(0=COUNTIFS(Q137:AB137,$J$2:$J$861)),0),0)),"")</f>
        <v/>
      </c>
      <c r="AD137">
        <f>Q137&amp;"-"&amp;R137&amp;"-"&amp;S137&amp;"-"&amp;T137&amp;"-"&amp;U137&amp;"-"&amp;V137&amp;"-"&amp;W137&amp;"-"&amp;X137&amp;"-"&amp;Y137&amp;"-"&amp;Z137&amp;"-"&amp;AA137&amp;"-"&amp;AB137&amp;"-"&amp;AC137</f>
        <v/>
      </c>
      <c r="AF137" s="19">
        <f>IFERROR(INDEX($I$2:$I$861,MATCH(1,INDEX(($P137=$F$2:$F$861)*(0=COUNTIFS($AF$2:$AF$2,$I$2:$I$861)),0),0)),"")</f>
        <v/>
      </c>
      <c r="AG137" s="19">
        <f>IFERROR(INDEX($I$2:$I$9873,MATCH(1,INDEX(($P137=$F$2:$F$9873)*(0=COUNTIFS(AF137,$I$2:$I$9873)),0),0)),"")</f>
        <v/>
      </c>
      <c r="AH137" s="19">
        <f>IFERROR(INDEX($I$2:$I$9873,MATCH(1,INDEX(($P137=$F$2:$F$9873)*(0=COUNTIFS(AF137:AG137,$I$2:$I$9873)),0),0)),"")</f>
        <v/>
      </c>
      <c r="AI137" s="19">
        <f>IFERROR(INDEX($I$2:$I$9873,MATCH(1,INDEX(($P137=$F$2:$F$9873)*(0=COUNTIFS(AF137:AH137,$I$2:$I$9873)),0),0)),"")</f>
        <v/>
      </c>
      <c r="AJ137" s="19">
        <f>IFERROR(INDEX($I$2:$I$9873,MATCH(1,INDEX(($P137=$F$2:$F$9873)*(0=COUNTIFS(AF137:AI137,$I$2:$I$9873)),0),0)),"")</f>
        <v/>
      </c>
      <c r="AK137" s="19">
        <f>IFERROR(INDEX($I$2:$I$9873,MATCH(1,INDEX(($P137=$F$2:$F$9873)*(0=COUNTIFS(AF137:AJ137,$I$2:$I$9873)),0),0)),"")</f>
        <v/>
      </c>
      <c r="AL137" s="19">
        <f>IFERROR(INDEX($I$2:$I$9873,MATCH(1,INDEX(($P137=$F$2:$F$9873)*(0=COUNTIFS(AF137:AK137,$I$2:$I$9873)),0),0)),"")</f>
        <v/>
      </c>
      <c r="AM137" s="19">
        <f>IFERROR(INDEX($I$2:$I$9873,MATCH(1,INDEX(($P137=$F$2:$F$9873)*(0=COUNTIFS(AF137:AL137,$I$2:$I$9873)),0),0)),"")</f>
        <v/>
      </c>
      <c r="AN137" s="19">
        <f>IFERROR(INDEX($I$2:$I$9873,MATCH(1,INDEX(($P137=$F$2:$F$9873)*(0=COUNTIFS(AF137:AM137,$I$2:$I$9873)),0),0)),"")</f>
        <v/>
      </c>
      <c r="AO137" s="19">
        <f>IFERROR(INDEX($I$2:$I$9873,MATCH(1,INDEX(($P137=$F$2:$F$9873)*(0=COUNTIFS(AF137:AN137,$I$2:$I$9873)),0),0)),"")</f>
        <v/>
      </c>
      <c r="AP137" s="19">
        <f>IFERROR(INDEX($I$2:$I$9873,MATCH(1,INDEX(($P137=$F$2:$F$9873)*(0=COUNTIFS(AF137:AO137,$I$2:$I$9873)),0),0)),"")</f>
        <v/>
      </c>
      <c r="AQ137" s="19">
        <f>IFERROR(INDEX($I$2:$I$9873,MATCH(1,INDEX(($P137=$F$2:$F$9873)*(0=COUNTIFS(AF137:AP137,$I$2:$I$9873)),0),0)),"")</f>
        <v/>
      </c>
      <c r="AR137" s="19">
        <f>IFERROR(INDEX($I$2:$I$9873,MATCH(1,INDEX(($P137=$F$2:$F$9873)*(0=COUNTIFS(AF137:AQ137,$I$2:$I$9873)),0),0)),"")</f>
        <v/>
      </c>
      <c r="AS137" s="19">
        <f>IFERROR(VLOOKUP(AF137,[2]CUS030!$A$5:$E$10000,5,0),"")</f>
        <v/>
      </c>
      <c r="AT137" s="19">
        <f>IFERROR(VLOOKUP(AG137,[2]CUS030!$A$5:$E$10000,5,0),"")</f>
        <v/>
      </c>
      <c r="AU137" s="19">
        <f>IFERROR(VLOOKUP(AH137,[2]CUS030!$A$5:$E$10000,5,0),"")</f>
        <v/>
      </c>
      <c r="AV137" s="19">
        <f>IFERROR(VLOOKUP(AI137,[2]CUS030!$A$5:$E$10000,5,0),"")</f>
        <v/>
      </c>
      <c r="AW137" s="19">
        <f>IFERROR(VLOOKUP(AJ137,[2]CUS030!$A$5:$E$10000,5,0),"")</f>
        <v/>
      </c>
      <c r="AX137" s="19">
        <f>IFERROR(VLOOKUP(AK137,[2]CUS030!$A$5:$E$10000,5,0),"")</f>
        <v/>
      </c>
      <c r="AY137" s="19">
        <f>IFERROR(VLOOKUP(AL137,[2]CUS030!$A$5:$E$10000,5,0),"")</f>
        <v/>
      </c>
      <c r="AZ137" s="19">
        <f>IFERROR(VLOOKUP(AM137,[2]CUS030!$A$5:$E$10000,5,0),"")</f>
        <v/>
      </c>
      <c r="BA137" s="19">
        <f>IFERROR(VLOOKUP(AN137,[2]CUS030!$A$5:$E$10000,5,0),"")</f>
        <v/>
      </c>
      <c r="BB137" s="19">
        <f>IFERROR(VLOOKUP(AO137,[2]CUS030!$A$5:$E$10000,5,0),"")</f>
        <v/>
      </c>
      <c r="BC137" s="19">
        <f>IFERROR(VLOOKUP(AP137,[2]CUS030!$A$5:$E$10000,5,0),"")</f>
        <v/>
      </c>
      <c r="BD137" s="19">
        <f>IFERROR(VLOOKUP(AQ137,[2]CUS030!$A$5:$E$10000,5,0),"")</f>
        <v/>
      </c>
      <c r="BE137" s="19">
        <f>IFERROR(VLOOKUP(AR137,[2]CUS030!$A$5:$E$10000,5,0),"")</f>
        <v/>
      </c>
    </row>
    <row r="138">
      <c r="F138" s="108">
        <f>[1]!Table1[[#This Row],[Production]]</f>
        <v/>
      </c>
      <c r="G138">
        <f>MID(F138,LEN(F138)-6,4)</f>
        <v/>
      </c>
      <c r="H138">
        <f>AS138&amp;"|"&amp;AT138&amp;"|"&amp;AU138&amp;"|"&amp;AV138&amp;"|"&amp;AW138&amp;"|"&amp;AX138&amp;"|"&amp;AY138&amp;"|"&amp;AZ138&amp;"|"&amp;BA138&amp;"|"&amp;BB138&amp;"|"&amp;BC138&amp;"|"&amp;BD138&amp;"|"&amp;BE138</f>
        <v/>
      </c>
      <c r="I138" s="108">
        <f>[1]!Table1[[#This Row],[Stock]]</f>
        <v/>
      </c>
      <c r="J138">
        <f>MID(LEFT(I138,LEN(I138)-3),FIND("0|0.000",LEFT(I138,LEN(I138)-3),1)+7,6)</f>
        <v/>
      </c>
      <c r="K138" s="19" t="n"/>
      <c r="L138" s="19" t="n"/>
      <c r="M138" s="19" t="n"/>
      <c r="N138" s="19" t="n"/>
      <c r="O138" s="19" t="n"/>
      <c r="P138" s="20">
        <f>End_Cal!E138</f>
        <v/>
      </c>
      <c r="Q138" s="112">
        <f>IFERROR(INDEX($J$2:$J$9873,MATCH(1,INDEX(($P138=$F$2:$F$9873)*(0=COUNTIFS($Q$2:$Q$2,$J$2:$J$9873)),0),0)),"")</f>
        <v/>
      </c>
      <c r="R138" s="112">
        <f>IFERROR(INDEX($J$2:$J$9873,MATCH(1,INDEX(($P138=$F$2:$F$9873)*(0=COUNTIFS(Q138,$J$2:$J$9873)),0),0)),"")</f>
        <v/>
      </c>
      <c r="S138" s="112">
        <f>IFERROR(INDEX($J$2:$J$9873,MATCH(1,INDEX(($P138=$F$2:$F$9873)*(0=COUNTIFS(Q138:R138,$J$2:$J$9873)),0),0)),"")</f>
        <v/>
      </c>
      <c r="T138" s="112">
        <f>IFERROR(INDEX($J$2:$J$9873,MATCH(1,INDEX(($P138=$F$2:$F$9873)*(0=COUNTIFS(Q138:S138,$J$2:$J$9873)),0),0)),"")</f>
        <v/>
      </c>
      <c r="U138" s="112">
        <f>IFERROR(INDEX($J$2:$J$9873,MATCH(1,INDEX(($P138=$F$2:$F$9873)*(0=COUNTIFS(Q138:T138,$J$2:$J$9873)),0),0)),"")</f>
        <v/>
      </c>
      <c r="V138" s="112">
        <f>IFERROR(INDEX($J$2:$J$9873,MATCH(1,INDEX(($P138=$F$2:$F$9873)*(0=COUNTIFS(Q138:U138,$J$2:$J$9873)),0),0)),"")</f>
        <v/>
      </c>
      <c r="W138" s="112">
        <f>IFERROR(INDEX($J$2:$J$9873,MATCH(1,INDEX(($P138=$F$2:$F$9873)*(0=COUNTIFS(Q138:V138,$J$2:$J$861)),0),0)),"")</f>
        <v/>
      </c>
      <c r="X138" s="112">
        <f>IFERROR(INDEX($J$2:$J$9873,MATCH(1,INDEX(($P138=$F$2:$F$9873)*(0=COUNTIFS(Q138:W138,$J$2:$J$9873)),0),0)),"")</f>
        <v/>
      </c>
      <c r="Y138" s="112">
        <f>IFERROR(INDEX($J$2:$J$861,MATCH(1,INDEX(($P138=$F$2:$F$861)*(0=COUNTIFS(Q138:X138,$J$2:$J$861)),0),0)),"")</f>
        <v/>
      </c>
      <c r="Z138" s="112">
        <f>IFERROR(INDEX($J$2:$J$861,MATCH(1,INDEX(($P138=$F$2:$F$861)*(0=COUNTIFS(Q138:Y138,$J$2:$J$861)),0),0)),"")</f>
        <v/>
      </c>
      <c r="AA138" s="112">
        <f>IFERROR(INDEX($J$2:$J$861,MATCH(1,INDEX(($P138=$F$2:$F$861)*(0=COUNTIFS(Q138:Z138,$J$2:$J$861)),0),0)),"")</f>
        <v/>
      </c>
      <c r="AB138" s="112">
        <f>IFERROR(INDEX($J$2:$J$861,MATCH(1,INDEX(($P138=$F$2:$F$861)*(0=COUNTIFS(Q138:AA138,$J$2:$J$861)),0),0)),"")</f>
        <v/>
      </c>
      <c r="AC138" s="112">
        <f>IFERROR(INDEX($J$2:$J$861,MATCH(1,INDEX(($P138=$F$2:$F$861)*(0=COUNTIFS(Q138:AB138,$J$2:$J$861)),0),0)),"")</f>
        <v/>
      </c>
      <c r="AD138">
        <f>Q138&amp;"-"&amp;R138&amp;"-"&amp;S138&amp;"-"&amp;T138&amp;"-"&amp;U138&amp;"-"&amp;V138&amp;"-"&amp;W138&amp;"-"&amp;X138&amp;"-"&amp;Y138&amp;"-"&amp;Z138&amp;"-"&amp;AA138&amp;"-"&amp;AB138&amp;"-"&amp;AC138</f>
        <v/>
      </c>
      <c r="AF138" s="19">
        <f>IFERROR(INDEX($I$2:$I$861,MATCH(1,INDEX(($P138=$F$2:$F$861)*(0=COUNTIFS($AF$2:$AF$2,$I$2:$I$861)),0),0)),"")</f>
        <v/>
      </c>
      <c r="AG138" s="19">
        <f>IFERROR(INDEX($I$2:$I$9873,MATCH(1,INDEX(($P138=$F$2:$F$9873)*(0=COUNTIFS(AF138,$I$2:$I$9873)),0),0)),"")</f>
        <v/>
      </c>
      <c r="AH138" s="19">
        <f>IFERROR(INDEX($I$2:$I$9873,MATCH(1,INDEX(($P138=$F$2:$F$9873)*(0=COUNTIFS(AF138:AG138,$I$2:$I$9873)),0),0)),"")</f>
        <v/>
      </c>
      <c r="AI138" s="19">
        <f>IFERROR(INDEX($I$2:$I$9873,MATCH(1,INDEX(($P138=$F$2:$F$9873)*(0=COUNTIFS(AF138:AH138,$I$2:$I$9873)),0),0)),"")</f>
        <v/>
      </c>
      <c r="AJ138" s="19">
        <f>IFERROR(INDEX($I$2:$I$9873,MATCH(1,INDEX(($P138=$F$2:$F$9873)*(0=COUNTIFS(AF138:AI138,$I$2:$I$9873)),0),0)),"")</f>
        <v/>
      </c>
      <c r="AK138" s="19">
        <f>IFERROR(INDEX($I$2:$I$9873,MATCH(1,INDEX(($P138=$F$2:$F$9873)*(0=COUNTIFS(AF138:AJ138,$I$2:$I$9873)),0),0)),"")</f>
        <v/>
      </c>
      <c r="AL138" s="19">
        <f>IFERROR(INDEX($I$2:$I$9873,MATCH(1,INDEX(($P138=$F$2:$F$9873)*(0=COUNTIFS(AF138:AK138,$I$2:$I$9873)),0),0)),"")</f>
        <v/>
      </c>
      <c r="AM138" s="19">
        <f>IFERROR(INDEX($I$2:$I$9873,MATCH(1,INDEX(($P138=$F$2:$F$9873)*(0=COUNTIFS(AF138:AL138,$I$2:$I$9873)),0),0)),"")</f>
        <v/>
      </c>
      <c r="AN138" s="19">
        <f>IFERROR(INDEX($I$2:$I$9873,MATCH(1,INDEX(($P138=$F$2:$F$9873)*(0=COUNTIFS(AF138:AM138,$I$2:$I$9873)),0),0)),"")</f>
        <v/>
      </c>
      <c r="AO138" s="19">
        <f>IFERROR(INDEX($I$2:$I$9873,MATCH(1,INDEX(($P138=$F$2:$F$9873)*(0=COUNTIFS(AF138:AN138,$I$2:$I$9873)),0),0)),"")</f>
        <v/>
      </c>
      <c r="AP138" s="19">
        <f>IFERROR(INDEX($I$2:$I$9873,MATCH(1,INDEX(($P138=$F$2:$F$9873)*(0=COUNTIFS(AF138:AO138,$I$2:$I$9873)),0),0)),"")</f>
        <v/>
      </c>
      <c r="AQ138" s="19">
        <f>IFERROR(INDEX($I$2:$I$9873,MATCH(1,INDEX(($P138=$F$2:$F$9873)*(0=COUNTIFS(AF138:AP138,$I$2:$I$9873)),0),0)),"")</f>
        <v/>
      </c>
      <c r="AR138" s="19">
        <f>IFERROR(INDEX($I$2:$I$9873,MATCH(1,INDEX(($P138=$F$2:$F$9873)*(0=COUNTIFS(AF138:AQ138,$I$2:$I$9873)),0),0)),"")</f>
        <v/>
      </c>
      <c r="AS138" s="19">
        <f>IFERROR(VLOOKUP(AF138,[2]CUS030!$A$5:$E$10000,5,0),"")</f>
        <v/>
      </c>
      <c r="AT138" s="19">
        <f>IFERROR(VLOOKUP(AG138,[2]CUS030!$A$5:$E$10000,5,0),"")</f>
        <v/>
      </c>
      <c r="AU138" s="19">
        <f>IFERROR(VLOOKUP(AH138,[2]CUS030!$A$5:$E$10000,5,0),"")</f>
        <v/>
      </c>
      <c r="AV138" s="19">
        <f>IFERROR(VLOOKUP(AI138,[2]CUS030!$A$5:$E$10000,5,0),"")</f>
        <v/>
      </c>
      <c r="AW138" s="19">
        <f>IFERROR(VLOOKUP(AJ138,[2]CUS030!$A$5:$E$10000,5,0),"")</f>
        <v/>
      </c>
      <c r="AX138" s="19">
        <f>IFERROR(VLOOKUP(AK138,[2]CUS030!$A$5:$E$10000,5,0),"")</f>
        <v/>
      </c>
      <c r="AY138" s="19">
        <f>IFERROR(VLOOKUP(AL138,[2]CUS030!$A$5:$E$10000,5,0),"")</f>
        <v/>
      </c>
      <c r="AZ138" s="19">
        <f>IFERROR(VLOOKUP(AM138,[2]CUS030!$A$5:$E$10000,5,0),"")</f>
        <v/>
      </c>
      <c r="BA138" s="19">
        <f>IFERROR(VLOOKUP(AN138,[2]CUS030!$A$5:$E$10000,5,0),"")</f>
        <v/>
      </c>
      <c r="BB138" s="19">
        <f>IFERROR(VLOOKUP(AO138,[2]CUS030!$A$5:$E$10000,5,0),"")</f>
        <v/>
      </c>
      <c r="BC138" s="19">
        <f>IFERROR(VLOOKUP(AP138,[2]CUS030!$A$5:$E$10000,5,0),"")</f>
        <v/>
      </c>
      <c r="BD138" s="19">
        <f>IFERROR(VLOOKUP(AQ138,[2]CUS030!$A$5:$E$10000,5,0),"")</f>
        <v/>
      </c>
      <c r="BE138" s="19">
        <f>IFERROR(VLOOKUP(AR138,[2]CUS030!$A$5:$E$10000,5,0),"")</f>
        <v/>
      </c>
    </row>
    <row r="139">
      <c r="F139" s="108">
        <f>[1]!Table1[[#This Row],[Production]]</f>
        <v/>
      </c>
      <c r="G139">
        <f>MID(F139,LEN(F139)-6,4)</f>
        <v/>
      </c>
      <c r="H139">
        <f>AS139&amp;"|"&amp;AT139&amp;"|"&amp;AU139&amp;"|"&amp;AV139&amp;"|"&amp;AW139&amp;"|"&amp;AX139&amp;"|"&amp;AY139&amp;"|"&amp;AZ139&amp;"|"&amp;BA139&amp;"|"&amp;BB139&amp;"|"&amp;BC139&amp;"|"&amp;BD139&amp;"|"&amp;BE139</f>
        <v/>
      </c>
      <c r="I139" s="108">
        <f>[1]!Table1[[#This Row],[Stock]]</f>
        <v/>
      </c>
      <c r="J139">
        <f>MID(LEFT(I139,LEN(I139)-3),FIND("0|0.000",LEFT(I139,LEN(I139)-3),1)+7,6)</f>
        <v/>
      </c>
      <c r="K139" s="19" t="n"/>
      <c r="L139" s="19" t="n"/>
      <c r="M139" s="19" t="n"/>
      <c r="N139" s="19" t="n"/>
      <c r="O139" s="19" t="n"/>
      <c r="P139" s="20">
        <f>End_Cal!E139</f>
        <v/>
      </c>
      <c r="Q139" s="112">
        <f>IFERROR(INDEX($J$2:$J$9873,MATCH(1,INDEX(($P139=$F$2:$F$9873)*(0=COUNTIFS($Q$2:$Q$2,$J$2:$J$9873)),0),0)),"")</f>
        <v/>
      </c>
      <c r="R139" s="112">
        <f>IFERROR(INDEX($J$2:$J$9873,MATCH(1,INDEX(($P139=$F$2:$F$9873)*(0=COUNTIFS(Q139,$J$2:$J$9873)),0),0)),"")</f>
        <v/>
      </c>
      <c r="S139" s="112">
        <f>IFERROR(INDEX($J$2:$J$9873,MATCH(1,INDEX(($P139=$F$2:$F$9873)*(0=COUNTIFS(Q139:R139,$J$2:$J$9873)),0),0)),"")</f>
        <v/>
      </c>
      <c r="T139" s="112">
        <f>IFERROR(INDEX($J$2:$J$9873,MATCH(1,INDEX(($P139=$F$2:$F$9873)*(0=COUNTIFS(Q139:S139,$J$2:$J$9873)),0),0)),"")</f>
        <v/>
      </c>
      <c r="U139" s="112">
        <f>IFERROR(INDEX($J$2:$J$9873,MATCH(1,INDEX(($P139=$F$2:$F$9873)*(0=COUNTIFS(Q139:T139,$J$2:$J$9873)),0),0)),"")</f>
        <v/>
      </c>
      <c r="V139" s="112">
        <f>IFERROR(INDEX($J$2:$J$9873,MATCH(1,INDEX(($P139=$F$2:$F$9873)*(0=COUNTIFS(Q139:U139,$J$2:$J$9873)),0),0)),"")</f>
        <v/>
      </c>
      <c r="W139" s="112">
        <f>IFERROR(INDEX($J$2:$J$9873,MATCH(1,INDEX(($P139=$F$2:$F$9873)*(0=COUNTIFS(Q139:V139,$J$2:$J$861)),0),0)),"")</f>
        <v/>
      </c>
      <c r="X139" s="112">
        <f>IFERROR(INDEX($J$2:$J$9873,MATCH(1,INDEX(($P139=$F$2:$F$9873)*(0=COUNTIFS(Q139:W139,$J$2:$J$9873)),0),0)),"")</f>
        <v/>
      </c>
      <c r="Y139" s="112">
        <f>IFERROR(INDEX($J$2:$J$861,MATCH(1,INDEX(($P139=$F$2:$F$861)*(0=COUNTIFS(Q139:X139,$J$2:$J$861)),0),0)),"")</f>
        <v/>
      </c>
      <c r="Z139" s="112">
        <f>IFERROR(INDEX($J$2:$J$861,MATCH(1,INDEX(($P139=$F$2:$F$861)*(0=COUNTIFS(Q139:Y139,$J$2:$J$861)),0),0)),"")</f>
        <v/>
      </c>
      <c r="AA139" s="112">
        <f>IFERROR(INDEX($J$2:$J$861,MATCH(1,INDEX(($P139=$F$2:$F$861)*(0=COUNTIFS(Q139:Z139,$J$2:$J$861)),0),0)),"")</f>
        <v/>
      </c>
      <c r="AB139" s="112">
        <f>IFERROR(INDEX($J$2:$J$861,MATCH(1,INDEX(($P139=$F$2:$F$861)*(0=COUNTIFS(Q139:AA139,$J$2:$J$861)),0),0)),"")</f>
        <v/>
      </c>
      <c r="AC139" s="112">
        <f>IFERROR(INDEX($J$2:$J$861,MATCH(1,INDEX(($P139=$F$2:$F$861)*(0=COUNTIFS(Q139:AB139,$J$2:$J$861)),0),0)),"")</f>
        <v/>
      </c>
      <c r="AD139">
        <f>Q139&amp;"-"&amp;R139&amp;"-"&amp;S139&amp;"-"&amp;T139&amp;"-"&amp;U139&amp;"-"&amp;V139&amp;"-"&amp;W139&amp;"-"&amp;X139&amp;"-"&amp;Y139&amp;"-"&amp;Z139&amp;"-"&amp;AA139&amp;"-"&amp;AB139&amp;"-"&amp;AC139</f>
        <v/>
      </c>
      <c r="AF139" s="19">
        <f>IFERROR(INDEX($I$2:$I$861,MATCH(1,INDEX(($P139=$F$2:$F$861)*(0=COUNTIFS($AF$2:$AF$2,$I$2:$I$861)),0),0)),"")</f>
        <v/>
      </c>
      <c r="AG139" s="19">
        <f>IFERROR(INDEX($I$2:$I$9873,MATCH(1,INDEX(($P139=$F$2:$F$9873)*(0=COUNTIFS(AF139,$I$2:$I$9873)),0),0)),"")</f>
        <v/>
      </c>
      <c r="AH139" s="19">
        <f>IFERROR(INDEX($I$2:$I$9873,MATCH(1,INDEX(($P139=$F$2:$F$9873)*(0=COUNTIFS(AF139:AG139,$I$2:$I$9873)),0),0)),"")</f>
        <v/>
      </c>
      <c r="AI139" s="19">
        <f>IFERROR(INDEX($I$2:$I$9873,MATCH(1,INDEX(($P139=$F$2:$F$9873)*(0=COUNTIFS(AF139:AH139,$I$2:$I$9873)),0),0)),"")</f>
        <v/>
      </c>
      <c r="AJ139" s="19">
        <f>IFERROR(INDEX($I$2:$I$9873,MATCH(1,INDEX(($P139=$F$2:$F$9873)*(0=COUNTIFS(AF139:AI139,$I$2:$I$9873)),0),0)),"")</f>
        <v/>
      </c>
      <c r="AK139" s="19">
        <f>IFERROR(INDEX($I$2:$I$9873,MATCH(1,INDEX(($P139=$F$2:$F$9873)*(0=COUNTIFS(AF139:AJ139,$I$2:$I$9873)),0),0)),"")</f>
        <v/>
      </c>
      <c r="AL139" s="19">
        <f>IFERROR(INDEX($I$2:$I$9873,MATCH(1,INDEX(($P139=$F$2:$F$9873)*(0=COUNTIFS(AF139:AK139,$I$2:$I$9873)),0),0)),"")</f>
        <v/>
      </c>
      <c r="AM139" s="19">
        <f>IFERROR(INDEX($I$2:$I$9873,MATCH(1,INDEX(($P139=$F$2:$F$9873)*(0=COUNTIFS(AF139:AL139,$I$2:$I$9873)),0),0)),"")</f>
        <v/>
      </c>
      <c r="AN139" s="19">
        <f>IFERROR(INDEX($I$2:$I$9873,MATCH(1,INDEX(($P139=$F$2:$F$9873)*(0=COUNTIFS(AF139:AM139,$I$2:$I$9873)),0),0)),"")</f>
        <v/>
      </c>
      <c r="AO139" s="19">
        <f>IFERROR(INDEX($I$2:$I$9873,MATCH(1,INDEX(($P139=$F$2:$F$9873)*(0=COUNTIFS(AF139:AN139,$I$2:$I$9873)),0),0)),"")</f>
        <v/>
      </c>
      <c r="AP139" s="19">
        <f>IFERROR(INDEX($I$2:$I$9873,MATCH(1,INDEX(($P139=$F$2:$F$9873)*(0=COUNTIFS(AF139:AO139,$I$2:$I$9873)),0),0)),"")</f>
        <v/>
      </c>
      <c r="AQ139" s="19">
        <f>IFERROR(INDEX($I$2:$I$9873,MATCH(1,INDEX(($P139=$F$2:$F$9873)*(0=COUNTIFS(AF139:AP139,$I$2:$I$9873)),0),0)),"")</f>
        <v/>
      </c>
      <c r="AR139" s="19">
        <f>IFERROR(INDEX($I$2:$I$9873,MATCH(1,INDEX(($P139=$F$2:$F$9873)*(0=COUNTIFS(AF139:AQ139,$I$2:$I$9873)),0),0)),"")</f>
        <v/>
      </c>
      <c r="AS139" s="19">
        <f>IFERROR(VLOOKUP(AF139,[2]CUS030!$A$5:$E$10000,5,0),"")</f>
        <v/>
      </c>
      <c r="AT139" s="19">
        <f>IFERROR(VLOOKUP(AG139,[2]CUS030!$A$5:$E$10000,5,0),"")</f>
        <v/>
      </c>
      <c r="AU139" s="19">
        <f>IFERROR(VLOOKUP(AH139,[2]CUS030!$A$5:$E$10000,5,0),"")</f>
        <v/>
      </c>
      <c r="AV139" s="19">
        <f>IFERROR(VLOOKUP(AI139,[2]CUS030!$A$5:$E$10000,5,0),"")</f>
        <v/>
      </c>
      <c r="AW139" s="19">
        <f>IFERROR(VLOOKUP(AJ139,[2]CUS030!$A$5:$E$10000,5,0),"")</f>
        <v/>
      </c>
      <c r="AX139" s="19">
        <f>IFERROR(VLOOKUP(AK139,[2]CUS030!$A$5:$E$10000,5,0),"")</f>
        <v/>
      </c>
      <c r="AY139" s="19">
        <f>IFERROR(VLOOKUP(AL139,[2]CUS030!$A$5:$E$10000,5,0),"")</f>
        <v/>
      </c>
      <c r="AZ139" s="19">
        <f>IFERROR(VLOOKUP(AM139,[2]CUS030!$A$5:$E$10000,5,0),"")</f>
        <v/>
      </c>
      <c r="BA139" s="19">
        <f>IFERROR(VLOOKUP(AN139,[2]CUS030!$A$5:$E$10000,5,0),"")</f>
        <v/>
      </c>
      <c r="BB139" s="19">
        <f>IFERROR(VLOOKUP(AO139,[2]CUS030!$A$5:$E$10000,5,0),"")</f>
        <v/>
      </c>
      <c r="BC139" s="19">
        <f>IFERROR(VLOOKUP(AP139,[2]CUS030!$A$5:$E$10000,5,0),"")</f>
        <v/>
      </c>
      <c r="BD139" s="19">
        <f>IFERROR(VLOOKUP(AQ139,[2]CUS030!$A$5:$E$10000,5,0),"")</f>
        <v/>
      </c>
      <c r="BE139" s="19">
        <f>IFERROR(VLOOKUP(AR139,[2]CUS030!$A$5:$E$10000,5,0),"")</f>
        <v/>
      </c>
    </row>
    <row r="140">
      <c r="F140" s="108">
        <f>[1]!Table1[[#This Row],[Production]]</f>
        <v/>
      </c>
      <c r="G140">
        <f>MID(F140,LEN(F140)-6,4)</f>
        <v/>
      </c>
      <c r="H140">
        <f>AS140&amp;"|"&amp;AT140&amp;"|"&amp;AU140&amp;"|"&amp;AV140&amp;"|"&amp;AW140&amp;"|"&amp;AX140&amp;"|"&amp;AY140&amp;"|"&amp;AZ140&amp;"|"&amp;BA140&amp;"|"&amp;BB140&amp;"|"&amp;BC140&amp;"|"&amp;BD140&amp;"|"&amp;BE140</f>
        <v/>
      </c>
      <c r="I140" s="108">
        <f>[1]!Table1[[#This Row],[Stock]]</f>
        <v/>
      </c>
      <c r="J140">
        <f>MID(LEFT(I140,LEN(I140)-3),FIND("0|0.000",LEFT(I140,LEN(I140)-3),1)+7,6)</f>
        <v/>
      </c>
      <c r="K140" s="19" t="n"/>
      <c r="L140" s="19" t="n"/>
      <c r="M140" s="19" t="n"/>
      <c r="N140" s="19" t="n"/>
      <c r="O140" s="19" t="n"/>
      <c r="P140" s="20">
        <f>End_Cal!E140</f>
        <v/>
      </c>
      <c r="Q140" s="112">
        <f>IFERROR(INDEX($J$2:$J$9873,MATCH(1,INDEX(($P140=$F$2:$F$9873)*(0=COUNTIFS($Q$2:$Q$2,$J$2:$J$9873)),0),0)),"")</f>
        <v/>
      </c>
      <c r="R140" s="112">
        <f>IFERROR(INDEX($J$2:$J$9873,MATCH(1,INDEX(($P140=$F$2:$F$9873)*(0=COUNTIFS(Q140,$J$2:$J$9873)),0),0)),"")</f>
        <v/>
      </c>
      <c r="S140" s="112">
        <f>IFERROR(INDEX($J$2:$J$9873,MATCH(1,INDEX(($P140=$F$2:$F$9873)*(0=COUNTIFS(Q140:R140,$J$2:$J$9873)),0),0)),"")</f>
        <v/>
      </c>
      <c r="T140" s="112">
        <f>IFERROR(INDEX($J$2:$J$9873,MATCH(1,INDEX(($P140=$F$2:$F$9873)*(0=COUNTIFS(Q140:S140,$J$2:$J$9873)),0),0)),"")</f>
        <v/>
      </c>
      <c r="U140" s="112">
        <f>IFERROR(INDEX($J$2:$J$9873,MATCH(1,INDEX(($P140=$F$2:$F$9873)*(0=COUNTIFS(Q140:T140,$J$2:$J$9873)),0),0)),"")</f>
        <v/>
      </c>
      <c r="V140" s="112">
        <f>IFERROR(INDEX($J$2:$J$9873,MATCH(1,INDEX(($P140=$F$2:$F$9873)*(0=COUNTIFS(Q140:U140,$J$2:$J$9873)),0),0)),"")</f>
        <v/>
      </c>
      <c r="W140" s="112">
        <f>IFERROR(INDEX($J$2:$J$9873,MATCH(1,INDEX(($P140=$F$2:$F$9873)*(0=COUNTIFS(Q140:V140,$J$2:$J$861)),0),0)),"")</f>
        <v/>
      </c>
      <c r="X140" s="112">
        <f>IFERROR(INDEX($J$2:$J$9873,MATCH(1,INDEX(($P140=$F$2:$F$9873)*(0=COUNTIFS(Q140:W140,$J$2:$J$9873)),0),0)),"")</f>
        <v/>
      </c>
      <c r="Y140" s="112">
        <f>IFERROR(INDEX($J$2:$J$861,MATCH(1,INDEX(($P140=$F$2:$F$861)*(0=COUNTIFS(Q140:X140,$J$2:$J$861)),0),0)),"")</f>
        <v/>
      </c>
      <c r="Z140" s="112">
        <f>IFERROR(INDEX($J$2:$J$861,MATCH(1,INDEX(($P140=$F$2:$F$861)*(0=COUNTIFS(Q140:Y140,$J$2:$J$861)),0),0)),"")</f>
        <v/>
      </c>
      <c r="AA140" s="112">
        <f>IFERROR(INDEX($J$2:$J$861,MATCH(1,INDEX(($P140=$F$2:$F$861)*(0=COUNTIFS(Q140:Z140,$J$2:$J$861)),0),0)),"")</f>
        <v/>
      </c>
      <c r="AB140" s="112">
        <f>IFERROR(INDEX($J$2:$J$861,MATCH(1,INDEX(($P140=$F$2:$F$861)*(0=COUNTIFS(Q140:AA140,$J$2:$J$861)),0),0)),"")</f>
        <v/>
      </c>
      <c r="AC140" s="112">
        <f>IFERROR(INDEX($J$2:$J$861,MATCH(1,INDEX(($P140=$F$2:$F$861)*(0=COUNTIFS(Q140:AB140,$J$2:$J$861)),0),0)),"")</f>
        <v/>
      </c>
      <c r="AD140">
        <f>Q140&amp;"-"&amp;R140&amp;"-"&amp;S140&amp;"-"&amp;T140&amp;"-"&amp;U140&amp;"-"&amp;V140&amp;"-"&amp;W140&amp;"-"&amp;X140&amp;"-"&amp;Y140&amp;"-"&amp;Z140&amp;"-"&amp;AA140&amp;"-"&amp;AB140&amp;"-"&amp;AC140</f>
        <v/>
      </c>
      <c r="AF140" s="19">
        <f>IFERROR(INDEX($I$2:$I$861,MATCH(1,INDEX(($P140=$F$2:$F$861)*(0=COUNTIFS($AF$2:$AF$2,$I$2:$I$861)),0),0)),"")</f>
        <v/>
      </c>
      <c r="AG140" s="19">
        <f>IFERROR(INDEX($I$2:$I$9873,MATCH(1,INDEX(($P140=$F$2:$F$9873)*(0=COUNTIFS(AF140,$I$2:$I$9873)),0),0)),"")</f>
        <v/>
      </c>
      <c r="AH140" s="19">
        <f>IFERROR(INDEX($I$2:$I$9873,MATCH(1,INDEX(($P140=$F$2:$F$9873)*(0=COUNTIFS(AF140:AG140,$I$2:$I$9873)),0),0)),"")</f>
        <v/>
      </c>
      <c r="AI140" s="19">
        <f>IFERROR(INDEX($I$2:$I$9873,MATCH(1,INDEX(($P140=$F$2:$F$9873)*(0=COUNTIFS(AF140:AH140,$I$2:$I$9873)),0),0)),"")</f>
        <v/>
      </c>
      <c r="AJ140" s="19">
        <f>IFERROR(INDEX($I$2:$I$9873,MATCH(1,INDEX(($P140=$F$2:$F$9873)*(0=COUNTIFS(AF140:AI140,$I$2:$I$9873)),0),0)),"")</f>
        <v/>
      </c>
      <c r="AK140" s="19">
        <f>IFERROR(INDEX($I$2:$I$9873,MATCH(1,INDEX(($P140=$F$2:$F$9873)*(0=COUNTIFS(AF140:AJ140,$I$2:$I$9873)),0),0)),"")</f>
        <v/>
      </c>
      <c r="AL140" s="19">
        <f>IFERROR(INDEX($I$2:$I$9873,MATCH(1,INDEX(($P140=$F$2:$F$9873)*(0=COUNTIFS(AF140:AK140,$I$2:$I$9873)),0),0)),"")</f>
        <v/>
      </c>
      <c r="AM140" s="19">
        <f>IFERROR(INDEX($I$2:$I$9873,MATCH(1,INDEX(($P140=$F$2:$F$9873)*(0=COUNTIFS(AF140:AL140,$I$2:$I$9873)),0),0)),"")</f>
        <v/>
      </c>
      <c r="AN140" s="19">
        <f>IFERROR(INDEX($I$2:$I$9873,MATCH(1,INDEX(($P140=$F$2:$F$9873)*(0=COUNTIFS(AF140:AM140,$I$2:$I$9873)),0),0)),"")</f>
        <v/>
      </c>
      <c r="AO140" s="19">
        <f>IFERROR(INDEX($I$2:$I$9873,MATCH(1,INDEX(($P140=$F$2:$F$9873)*(0=COUNTIFS(AF140:AN140,$I$2:$I$9873)),0),0)),"")</f>
        <v/>
      </c>
      <c r="AP140" s="19">
        <f>IFERROR(INDEX($I$2:$I$9873,MATCH(1,INDEX(($P140=$F$2:$F$9873)*(0=COUNTIFS(AF140:AO140,$I$2:$I$9873)),0),0)),"")</f>
        <v/>
      </c>
      <c r="AQ140" s="19">
        <f>IFERROR(INDEX($I$2:$I$9873,MATCH(1,INDEX(($P140=$F$2:$F$9873)*(0=COUNTIFS(AF140:AP140,$I$2:$I$9873)),0),0)),"")</f>
        <v/>
      </c>
      <c r="AR140" s="19">
        <f>IFERROR(INDEX($I$2:$I$9873,MATCH(1,INDEX(($P140=$F$2:$F$9873)*(0=COUNTIFS(AF140:AQ140,$I$2:$I$9873)),0),0)),"")</f>
        <v/>
      </c>
      <c r="AS140" s="19">
        <f>IFERROR(VLOOKUP(AF140,[2]CUS030!$A$5:$E$10000,5,0),"")</f>
        <v/>
      </c>
      <c r="AT140" s="19">
        <f>IFERROR(VLOOKUP(AG140,[2]CUS030!$A$5:$E$10000,5,0),"")</f>
        <v/>
      </c>
      <c r="AU140" s="19">
        <f>IFERROR(VLOOKUP(AH140,[2]CUS030!$A$5:$E$10000,5,0),"")</f>
        <v/>
      </c>
      <c r="AV140" s="19">
        <f>IFERROR(VLOOKUP(AI140,[2]CUS030!$A$5:$E$10000,5,0),"")</f>
        <v/>
      </c>
      <c r="AW140" s="19">
        <f>IFERROR(VLOOKUP(AJ140,[2]CUS030!$A$5:$E$10000,5,0),"")</f>
        <v/>
      </c>
      <c r="AX140" s="19">
        <f>IFERROR(VLOOKUP(AK140,[2]CUS030!$A$5:$E$10000,5,0),"")</f>
        <v/>
      </c>
      <c r="AY140" s="19">
        <f>IFERROR(VLOOKUP(AL140,[2]CUS030!$A$5:$E$10000,5,0),"")</f>
        <v/>
      </c>
      <c r="AZ140" s="19">
        <f>IFERROR(VLOOKUP(AM140,[2]CUS030!$A$5:$E$10000,5,0),"")</f>
        <v/>
      </c>
      <c r="BA140" s="19">
        <f>IFERROR(VLOOKUP(AN140,[2]CUS030!$A$5:$E$10000,5,0),"")</f>
        <v/>
      </c>
      <c r="BB140" s="19">
        <f>IFERROR(VLOOKUP(AO140,[2]CUS030!$A$5:$E$10000,5,0),"")</f>
        <v/>
      </c>
      <c r="BC140" s="19">
        <f>IFERROR(VLOOKUP(AP140,[2]CUS030!$A$5:$E$10000,5,0),"")</f>
        <v/>
      </c>
      <c r="BD140" s="19">
        <f>IFERROR(VLOOKUP(AQ140,[2]CUS030!$A$5:$E$10000,5,0),"")</f>
        <v/>
      </c>
      <c r="BE140" s="19">
        <f>IFERROR(VLOOKUP(AR140,[2]CUS030!$A$5:$E$10000,5,0),"")</f>
        <v/>
      </c>
    </row>
    <row r="141">
      <c r="F141" s="108">
        <f>[1]!Table1[[#This Row],[Production]]</f>
        <v/>
      </c>
      <c r="G141">
        <f>MID(F141,LEN(F141)-6,4)</f>
        <v/>
      </c>
      <c r="H141">
        <f>AS141&amp;"|"&amp;AT141&amp;"|"&amp;AU141&amp;"|"&amp;AV141&amp;"|"&amp;AW141&amp;"|"&amp;AX141&amp;"|"&amp;AY141&amp;"|"&amp;AZ141&amp;"|"&amp;BA141&amp;"|"&amp;BB141&amp;"|"&amp;BC141&amp;"|"&amp;BD141&amp;"|"&amp;BE141</f>
        <v/>
      </c>
      <c r="I141" s="108">
        <f>[1]!Table1[[#This Row],[Stock]]</f>
        <v/>
      </c>
      <c r="J141">
        <f>MID(LEFT(I141,LEN(I141)-3),FIND("0|0.000",LEFT(I141,LEN(I141)-3),1)+7,6)</f>
        <v/>
      </c>
      <c r="K141" s="19" t="n"/>
      <c r="L141" s="19" t="n"/>
      <c r="M141" s="19" t="n"/>
      <c r="N141" s="19" t="n"/>
      <c r="O141" s="19" t="n"/>
      <c r="P141" s="20">
        <f>End_Cal!E141</f>
        <v/>
      </c>
      <c r="Q141" s="112">
        <f>IFERROR(INDEX($J$2:$J$9873,MATCH(1,INDEX(($P141=$F$2:$F$9873)*(0=COUNTIFS($Q$2:$Q$2,$J$2:$J$9873)),0),0)),"")</f>
        <v/>
      </c>
      <c r="R141" s="112">
        <f>IFERROR(INDEX($J$2:$J$9873,MATCH(1,INDEX(($P141=$F$2:$F$9873)*(0=COUNTIFS(Q141,$J$2:$J$9873)),0),0)),"")</f>
        <v/>
      </c>
      <c r="S141" s="112">
        <f>IFERROR(INDEX($J$2:$J$9873,MATCH(1,INDEX(($P141=$F$2:$F$9873)*(0=COUNTIFS(Q141:R141,$J$2:$J$9873)),0),0)),"")</f>
        <v/>
      </c>
      <c r="T141" s="112">
        <f>IFERROR(INDEX($J$2:$J$9873,MATCH(1,INDEX(($P141=$F$2:$F$9873)*(0=COUNTIFS(Q141:S141,$J$2:$J$9873)),0),0)),"")</f>
        <v/>
      </c>
      <c r="U141" s="112">
        <f>IFERROR(INDEX($J$2:$J$9873,MATCH(1,INDEX(($P141=$F$2:$F$9873)*(0=COUNTIFS(Q141:T141,$J$2:$J$9873)),0),0)),"")</f>
        <v/>
      </c>
      <c r="V141" s="112">
        <f>IFERROR(INDEX($J$2:$J$9873,MATCH(1,INDEX(($P141=$F$2:$F$9873)*(0=COUNTIFS(Q141:U141,$J$2:$J$9873)),0),0)),"")</f>
        <v/>
      </c>
      <c r="W141" s="112">
        <f>IFERROR(INDEX($J$2:$J$9873,MATCH(1,INDEX(($P141=$F$2:$F$9873)*(0=COUNTIFS(Q141:V141,$J$2:$J$861)),0),0)),"")</f>
        <v/>
      </c>
      <c r="X141" s="112">
        <f>IFERROR(INDEX($J$2:$J$9873,MATCH(1,INDEX(($P141=$F$2:$F$9873)*(0=COUNTIFS(Q141:W141,$J$2:$J$9873)),0),0)),"")</f>
        <v/>
      </c>
      <c r="Y141" s="112">
        <f>IFERROR(INDEX($J$2:$J$861,MATCH(1,INDEX(($P141=$F$2:$F$861)*(0=COUNTIFS(Q141:X141,$J$2:$J$861)),0),0)),"")</f>
        <v/>
      </c>
      <c r="Z141" s="112">
        <f>IFERROR(INDEX($J$2:$J$861,MATCH(1,INDEX(($P141=$F$2:$F$861)*(0=COUNTIFS(Q141:Y141,$J$2:$J$861)),0),0)),"")</f>
        <v/>
      </c>
      <c r="AA141" s="112">
        <f>IFERROR(INDEX($J$2:$J$861,MATCH(1,INDEX(($P141=$F$2:$F$861)*(0=COUNTIFS(Q141:Z141,$J$2:$J$861)),0),0)),"")</f>
        <v/>
      </c>
      <c r="AB141" s="112">
        <f>IFERROR(INDEX($J$2:$J$861,MATCH(1,INDEX(($P141=$F$2:$F$861)*(0=COUNTIFS(Q141:AA141,$J$2:$J$861)),0),0)),"")</f>
        <v/>
      </c>
      <c r="AC141" s="112">
        <f>IFERROR(INDEX($J$2:$J$861,MATCH(1,INDEX(($P141=$F$2:$F$861)*(0=COUNTIFS(Q141:AB141,$J$2:$J$861)),0),0)),"")</f>
        <v/>
      </c>
      <c r="AD141">
        <f>Q141&amp;"-"&amp;R141&amp;"-"&amp;S141&amp;"-"&amp;T141&amp;"-"&amp;U141&amp;"-"&amp;V141&amp;"-"&amp;W141&amp;"-"&amp;X141&amp;"-"&amp;Y141&amp;"-"&amp;Z141&amp;"-"&amp;AA141&amp;"-"&amp;AB141&amp;"-"&amp;AC141</f>
        <v/>
      </c>
      <c r="AF141" s="19">
        <f>IFERROR(INDEX($I$2:$I$861,MATCH(1,INDEX(($P141=$F$2:$F$861)*(0=COUNTIFS($AF$2:$AF$2,$I$2:$I$861)),0),0)),"")</f>
        <v/>
      </c>
      <c r="AG141" s="19">
        <f>IFERROR(INDEX($I$2:$I$9873,MATCH(1,INDEX(($P141=$F$2:$F$9873)*(0=COUNTIFS(AF141,$I$2:$I$9873)),0),0)),"")</f>
        <v/>
      </c>
      <c r="AH141" s="19">
        <f>IFERROR(INDEX($I$2:$I$9873,MATCH(1,INDEX(($P141=$F$2:$F$9873)*(0=COUNTIFS(AF141:AG141,$I$2:$I$9873)),0),0)),"")</f>
        <v/>
      </c>
      <c r="AI141" s="19">
        <f>IFERROR(INDEX($I$2:$I$9873,MATCH(1,INDEX(($P141=$F$2:$F$9873)*(0=COUNTIFS(AF141:AH141,$I$2:$I$9873)),0),0)),"")</f>
        <v/>
      </c>
      <c r="AJ141" s="19">
        <f>IFERROR(INDEX($I$2:$I$9873,MATCH(1,INDEX(($P141=$F$2:$F$9873)*(0=COUNTIFS(AF141:AI141,$I$2:$I$9873)),0),0)),"")</f>
        <v/>
      </c>
      <c r="AK141" s="19">
        <f>IFERROR(INDEX($I$2:$I$9873,MATCH(1,INDEX(($P141=$F$2:$F$9873)*(0=COUNTIFS(AF141:AJ141,$I$2:$I$9873)),0),0)),"")</f>
        <v/>
      </c>
      <c r="AL141" s="19">
        <f>IFERROR(INDEX($I$2:$I$9873,MATCH(1,INDEX(($P141=$F$2:$F$9873)*(0=COUNTIFS(AF141:AK141,$I$2:$I$9873)),0),0)),"")</f>
        <v/>
      </c>
      <c r="AM141" s="19">
        <f>IFERROR(INDEX($I$2:$I$9873,MATCH(1,INDEX(($P141=$F$2:$F$9873)*(0=COUNTIFS(AF141:AL141,$I$2:$I$9873)),0),0)),"")</f>
        <v/>
      </c>
      <c r="AN141" s="19">
        <f>IFERROR(INDEX($I$2:$I$9873,MATCH(1,INDEX(($P141=$F$2:$F$9873)*(0=COUNTIFS(AF141:AM141,$I$2:$I$9873)),0),0)),"")</f>
        <v/>
      </c>
      <c r="AO141" s="19">
        <f>IFERROR(INDEX($I$2:$I$9873,MATCH(1,INDEX(($P141=$F$2:$F$9873)*(0=COUNTIFS(AF141:AN141,$I$2:$I$9873)),0),0)),"")</f>
        <v/>
      </c>
      <c r="AP141" s="19">
        <f>IFERROR(INDEX($I$2:$I$9873,MATCH(1,INDEX(($P141=$F$2:$F$9873)*(0=COUNTIFS(AF141:AO141,$I$2:$I$9873)),0),0)),"")</f>
        <v/>
      </c>
      <c r="AQ141" s="19">
        <f>IFERROR(INDEX($I$2:$I$9873,MATCH(1,INDEX(($P141=$F$2:$F$9873)*(0=COUNTIFS(AF141:AP141,$I$2:$I$9873)),0),0)),"")</f>
        <v/>
      </c>
      <c r="AR141" s="19">
        <f>IFERROR(INDEX($I$2:$I$9873,MATCH(1,INDEX(($P141=$F$2:$F$9873)*(0=COUNTIFS(AF141:AQ141,$I$2:$I$9873)),0),0)),"")</f>
        <v/>
      </c>
      <c r="AS141" s="19">
        <f>IFERROR(VLOOKUP(AF141,[2]CUS030!$A$5:$E$10000,5,0),"")</f>
        <v/>
      </c>
      <c r="AT141" s="19">
        <f>IFERROR(VLOOKUP(AG141,[2]CUS030!$A$5:$E$10000,5,0),"")</f>
        <v/>
      </c>
      <c r="AU141" s="19">
        <f>IFERROR(VLOOKUP(AH141,[2]CUS030!$A$5:$E$10000,5,0),"")</f>
        <v/>
      </c>
      <c r="AV141" s="19">
        <f>IFERROR(VLOOKUP(AI141,[2]CUS030!$A$5:$E$10000,5,0),"")</f>
        <v/>
      </c>
      <c r="AW141" s="19">
        <f>IFERROR(VLOOKUP(AJ141,[2]CUS030!$A$5:$E$10000,5,0),"")</f>
        <v/>
      </c>
      <c r="AX141" s="19">
        <f>IFERROR(VLOOKUP(AK141,[2]CUS030!$A$5:$E$10000,5,0),"")</f>
        <v/>
      </c>
      <c r="AY141" s="19">
        <f>IFERROR(VLOOKUP(AL141,[2]CUS030!$A$5:$E$10000,5,0),"")</f>
        <v/>
      </c>
      <c r="AZ141" s="19">
        <f>IFERROR(VLOOKUP(AM141,[2]CUS030!$A$5:$E$10000,5,0),"")</f>
        <v/>
      </c>
      <c r="BA141" s="19">
        <f>IFERROR(VLOOKUP(AN141,[2]CUS030!$A$5:$E$10000,5,0),"")</f>
        <v/>
      </c>
      <c r="BB141" s="19">
        <f>IFERROR(VLOOKUP(AO141,[2]CUS030!$A$5:$E$10000,5,0),"")</f>
        <v/>
      </c>
      <c r="BC141" s="19">
        <f>IFERROR(VLOOKUP(AP141,[2]CUS030!$A$5:$E$10000,5,0),"")</f>
        <v/>
      </c>
      <c r="BD141" s="19">
        <f>IFERROR(VLOOKUP(AQ141,[2]CUS030!$A$5:$E$10000,5,0),"")</f>
        <v/>
      </c>
      <c r="BE141" s="19">
        <f>IFERROR(VLOOKUP(AR141,[2]CUS030!$A$5:$E$10000,5,0),"")</f>
        <v/>
      </c>
    </row>
    <row r="142">
      <c r="F142" s="108">
        <f>[1]!Table1[[#This Row],[Production]]</f>
        <v/>
      </c>
      <c r="G142">
        <f>MID(F142,LEN(F142)-6,4)</f>
        <v/>
      </c>
      <c r="H142">
        <f>AS142&amp;"|"&amp;AT142&amp;"|"&amp;AU142&amp;"|"&amp;AV142&amp;"|"&amp;AW142&amp;"|"&amp;AX142&amp;"|"&amp;AY142&amp;"|"&amp;AZ142&amp;"|"&amp;BA142&amp;"|"&amp;BB142&amp;"|"&amp;BC142&amp;"|"&amp;BD142&amp;"|"&amp;BE142</f>
        <v/>
      </c>
      <c r="I142" s="108">
        <f>[1]!Table1[[#This Row],[Stock]]</f>
        <v/>
      </c>
      <c r="J142">
        <f>MID(LEFT(I142,LEN(I142)-3),FIND("0|0.000",LEFT(I142,LEN(I142)-3),1)+7,6)</f>
        <v/>
      </c>
      <c r="K142" s="19" t="n"/>
      <c r="L142" s="19" t="n"/>
      <c r="M142" s="19" t="n"/>
      <c r="N142" s="19" t="n"/>
      <c r="O142" s="19" t="n"/>
      <c r="P142" s="20">
        <f>End_Cal!E142</f>
        <v/>
      </c>
      <c r="Q142" s="112">
        <f>IFERROR(INDEX($J$2:$J$9873,MATCH(1,INDEX(($P142=$F$2:$F$9873)*(0=COUNTIFS($Q$2:$Q$2,$J$2:$J$9873)),0),0)),"")</f>
        <v/>
      </c>
      <c r="R142" s="112">
        <f>IFERROR(INDEX($J$2:$J$9873,MATCH(1,INDEX(($P142=$F$2:$F$9873)*(0=COUNTIFS(Q142,$J$2:$J$9873)),0),0)),"")</f>
        <v/>
      </c>
      <c r="S142" s="112">
        <f>IFERROR(INDEX($J$2:$J$9873,MATCH(1,INDEX(($P142=$F$2:$F$9873)*(0=COUNTIFS(Q142:R142,$J$2:$J$9873)),0),0)),"")</f>
        <v/>
      </c>
      <c r="T142" s="112">
        <f>IFERROR(INDEX($J$2:$J$9873,MATCH(1,INDEX(($P142=$F$2:$F$9873)*(0=COUNTIFS(Q142:S142,$J$2:$J$9873)),0),0)),"")</f>
        <v/>
      </c>
      <c r="U142" s="112">
        <f>IFERROR(INDEX($J$2:$J$9873,MATCH(1,INDEX(($P142=$F$2:$F$9873)*(0=COUNTIFS(Q142:T142,$J$2:$J$9873)),0),0)),"")</f>
        <v/>
      </c>
      <c r="V142" s="112">
        <f>IFERROR(INDEX($J$2:$J$9873,MATCH(1,INDEX(($P142=$F$2:$F$9873)*(0=COUNTIFS(Q142:U142,$J$2:$J$9873)),0),0)),"")</f>
        <v/>
      </c>
      <c r="W142" s="112">
        <f>IFERROR(INDEX($J$2:$J$9873,MATCH(1,INDEX(($P142=$F$2:$F$9873)*(0=COUNTIFS(Q142:V142,$J$2:$J$861)),0),0)),"")</f>
        <v/>
      </c>
      <c r="X142" s="112">
        <f>IFERROR(INDEX($J$2:$J$9873,MATCH(1,INDEX(($P142=$F$2:$F$9873)*(0=COUNTIFS(Q142:W142,$J$2:$J$9873)),0),0)),"")</f>
        <v/>
      </c>
      <c r="Y142" s="112">
        <f>IFERROR(INDEX($J$2:$J$861,MATCH(1,INDEX(($P142=$F$2:$F$861)*(0=COUNTIFS(Q142:X142,$J$2:$J$861)),0),0)),"")</f>
        <v/>
      </c>
      <c r="Z142" s="112">
        <f>IFERROR(INDEX($J$2:$J$861,MATCH(1,INDEX(($P142=$F$2:$F$861)*(0=COUNTIFS(Q142:Y142,$J$2:$J$861)),0),0)),"")</f>
        <v/>
      </c>
      <c r="AA142" s="112">
        <f>IFERROR(INDEX($J$2:$J$861,MATCH(1,INDEX(($P142=$F$2:$F$861)*(0=COUNTIFS(Q142:Z142,$J$2:$J$861)),0),0)),"")</f>
        <v/>
      </c>
      <c r="AB142" s="112">
        <f>IFERROR(INDEX($J$2:$J$861,MATCH(1,INDEX(($P142=$F$2:$F$861)*(0=COUNTIFS(Q142:AA142,$J$2:$J$861)),0),0)),"")</f>
        <v/>
      </c>
      <c r="AC142" s="112">
        <f>IFERROR(INDEX($J$2:$J$861,MATCH(1,INDEX(($P142=$F$2:$F$861)*(0=COUNTIFS(Q142:AB142,$J$2:$J$861)),0),0)),"")</f>
        <v/>
      </c>
      <c r="AD142">
        <f>Q142&amp;"-"&amp;R142&amp;"-"&amp;S142&amp;"-"&amp;T142&amp;"-"&amp;U142&amp;"-"&amp;V142&amp;"-"&amp;W142&amp;"-"&amp;X142&amp;"-"&amp;Y142&amp;"-"&amp;Z142&amp;"-"&amp;AA142&amp;"-"&amp;AB142&amp;"-"&amp;AC142</f>
        <v/>
      </c>
      <c r="AF142" s="19">
        <f>IFERROR(INDEX($I$2:$I$861,MATCH(1,INDEX(($P142=$F$2:$F$861)*(0=COUNTIFS($AF$2:$AF$2,$I$2:$I$861)),0),0)),"")</f>
        <v/>
      </c>
      <c r="AG142" s="19">
        <f>IFERROR(INDEX($I$2:$I$9873,MATCH(1,INDEX(($P142=$F$2:$F$9873)*(0=COUNTIFS(AF142,$I$2:$I$9873)),0),0)),"")</f>
        <v/>
      </c>
      <c r="AH142" s="19">
        <f>IFERROR(INDEX($I$2:$I$9873,MATCH(1,INDEX(($P142=$F$2:$F$9873)*(0=COUNTIFS(AF142:AG142,$I$2:$I$9873)),0),0)),"")</f>
        <v/>
      </c>
      <c r="AI142" s="19">
        <f>IFERROR(INDEX($I$2:$I$9873,MATCH(1,INDEX(($P142=$F$2:$F$9873)*(0=COUNTIFS(AF142:AH142,$I$2:$I$9873)),0),0)),"")</f>
        <v/>
      </c>
      <c r="AJ142" s="19">
        <f>IFERROR(INDEX($I$2:$I$9873,MATCH(1,INDEX(($P142=$F$2:$F$9873)*(0=COUNTIFS(AF142:AI142,$I$2:$I$9873)),0),0)),"")</f>
        <v/>
      </c>
      <c r="AK142" s="19">
        <f>IFERROR(INDEX($I$2:$I$9873,MATCH(1,INDEX(($P142=$F$2:$F$9873)*(0=COUNTIFS(AF142:AJ142,$I$2:$I$9873)),0),0)),"")</f>
        <v/>
      </c>
      <c r="AL142" s="19">
        <f>IFERROR(INDEX($I$2:$I$9873,MATCH(1,INDEX(($P142=$F$2:$F$9873)*(0=COUNTIFS(AF142:AK142,$I$2:$I$9873)),0),0)),"")</f>
        <v/>
      </c>
      <c r="AM142" s="19">
        <f>IFERROR(INDEX($I$2:$I$9873,MATCH(1,INDEX(($P142=$F$2:$F$9873)*(0=COUNTIFS(AF142:AL142,$I$2:$I$9873)),0),0)),"")</f>
        <v/>
      </c>
      <c r="AN142" s="19">
        <f>IFERROR(INDEX($I$2:$I$9873,MATCH(1,INDEX(($P142=$F$2:$F$9873)*(0=COUNTIFS(AF142:AM142,$I$2:$I$9873)),0),0)),"")</f>
        <v/>
      </c>
      <c r="AO142" s="19">
        <f>IFERROR(INDEX($I$2:$I$9873,MATCH(1,INDEX(($P142=$F$2:$F$9873)*(0=COUNTIFS(AF142:AN142,$I$2:$I$9873)),0),0)),"")</f>
        <v/>
      </c>
      <c r="AP142" s="19">
        <f>IFERROR(INDEX($I$2:$I$9873,MATCH(1,INDEX(($P142=$F$2:$F$9873)*(0=COUNTIFS(AF142:AO142,$I$2:$I$9873)),0),0)),"")</f>
        <v/>
      </c>
      <c r="AQ142" s="19">
        <f>IFERROR(INDEX($I$2:$I$9873,MATCH(1,INDEX(($P142=$F$2:$F$9873)*(0=COUNTIFS(AF142:AP142,$I$2:$I$9873)),0),0)),"")</f>
        <v/>
      </c>
      <c r="AR142" s="19">
        <f>IFERROR(INDEX($I$2:$I$9873,MATCH(1,INDEX(($P142=$F$2:$F$9873)*(0=COUNTIFS(AF142:AQ142,$I$2:$I$9873)),0),0)),"")</f>
        <v/>
      </c>
      <c r="AS142" s="19">
        <f>IFERROR(VLOOKUP(AF142,[2]CUS030!$A$5:$E$10000,5,0),"")</f>
        <v/>
      </c>
      <c r="AT142" s="19">
        <f>IFERROR(VLOOKUP(AG142,[2]CUS030!$A$5:$E$10000,5,0),"")</f>
        <v/>
      </c>
      <c r="AU142" s="19">
        <f>IFERROR(VLOOKUP(AH142,[2]CUS030!$A$5:$E$10000,5,0),"")</f>
        <v/>
      </c>
      <c r="AV142" s="19">
        <f>IFERROR(VLOOKUP(AI142,[2]CUS030!$A$5:$E$10000,5,0),"")</f>
        <v/>
      </c>
      <c r="AW142" s="19">
        <f>IFERROR(VLOOKUP(AJ142,[2]CUS030!$A$5:$E$10000,5,0),"")</f>
        <v/>
      </c>
      <c r="AX142" s="19">
        <f>IFERROR(VLOOKUP(AK142,[2]CUS030!$A$5:$E$10000,5,0),"")</f>
        <v/>
      </c>
      <c r="AY142" s="19">
        <f>IFERROR(VLOOKUP(AL142,[2]CUS030!$A$5:$E$10000,5,0),"")</f>
        <v/>
      </c>
      <c r="AZ142" s="19">
        <f>IFERROR(VLOOKUP(AM142,[2]CUS030!$A$5:$E$10000,5,0),"")</f>
        <v/>
      </c>
      <c r="BA142" s="19">
        <f>IFERROR(VLOOKUP(AN142,[2]CUS030!$A$5:$E$10000,5,0),"")</f>
        <v/>
      </c>
      <c r="BB142" s="19">
        <f>IFERROR(VLOOKUP(AO142,[2]CUS030!$A$5:$E$10000,5,0),"")</f>
        <v/>
      </c>
      <c r="BC142" s="19">
        <f>IFERROR(VLOOKUP(AP142,[2]CUS030!$A$5:$E$10000,5,0),"")</f>
        <v/>
      </c>
      <c r="BD142" s="19">
        <f>IFERROR(VLOOKUP(AQ142,[2]CUS030!$A$5:$E$10000,5,0),"")</f>
        <v/>
      </c>
      <c r="BE142" s="19">
        <f>IFERROR(VLOOKUP(AR142,[2]CUS030!$A$5:$E$10000,5,0),"")</f>
        <v/>
      </c>
    </row>
    <row r="143">
      <c r="F143" s="108">
        <f>[1]!Table1[[#This Row],[Production]]</f>
        <v/>
      </c>
      <c r="G143">
        <f>MID(F143,LEN(F143)-6,4)</f>
        <v/>
      </c>
      <c r="H143">
        <f>AS143&amp;"|"&amp;AT143&amp;"|"&amp;AU143&amp;"|"&amp;AV143&amp;"|"&amp;AW143&amp;"|"&amp;AX143&amp;"|"&amp;AY143&amp;"|"&amp;AZ143&amp;"|"&amp;BA143&amp;"|"&amp;BB143&amp;"|"&amp;BC143&amp;"|"&amp;BD143&amp;"|"&amp;BE143</f>
        <v/>
      </c>
      <c r="I143" s="108">
        <f>[1]!Table1[[#This Row],[Stock]]</f>
        <v/>
      </c>
      <c r="J143">
        <f>MID(LEFT(I143,LEN(I143)-3),FIND("0|0.000",LEFT(I143,LEN(I143)-3),1)+7,6)</f>
        <v/>
      </c>
      <c r="K143" s="19" t="n"/>
      <c r="L143" s="19" t="n"/>
      <c r="M143" s="19" t="n"/>
      <c r="N143" s="19" t="n"/>
      <c r="O143" s="19" t="n"/>
      <c r="P143" s="20">
        <f>End_Cal!E143</f>
        <v/>
      </c>
      <c r="Q143" s="112">
        <f>IFERROR(INDEX($J$2:$J$9873,MATCH(1,INDEX(($P143=$F$2:$F$9873)*(0=COUNTIFS($Q$2:$Q$2,$J$2:$J$9873)),0),0)),"")</f>
        <v/>
      </c>
      <c r="R143" s="112">
        <f>IFERROR(INDEX($J$2:$J$9873,MATCH(1,INDEX(($P143=$F$2:$F$9873)*(0=COUNTIFS(Q143,$J$2:$J$9873)),0),0)),"")</f>
        <v/>
      </c>
      <c r="S143" s="112">
        <f>IFERROR(INDEX($J$2:$J$9873,MATCH(1,INDEX(($P143=$F$2:$F$9873)*(0=COUNTIFS(Q143:R143,$J$2:$J$9873)),0),0)),"")</f>
        <v/>
      </c>
      <c r="T143" s="112">
        <f>IFERROR(INDEX($J$2:$J$9873,MATCH(1,INDEX(($P143=$F$2:$F$9873)*(0=COUNTIFS(Q143:S143,$J$2:$J$9873)),0),0)),"")</f>
        <v/>
      </c>
      <c r="U143" s="112">
        <f>IFERROR(INDEX($J$2:$J$9873,MATCH(1,INDEX(($P143=$F$2:$F$9873)*(0=COUNTIFS(Q143:T143,$J$2:$J$9873)),0),0)),"")</f>
        <v/>
      </c>
      <c r="V143" s="112">
        <f>IFERROR(INDEX($J$2:$J$9873,MATCH(1,INDEX(($P143=$F$2:$F$9873)*(0=COUNTIFS(Q143:U143,$J$2:$J$9873)),0),0)),"")</f>
        <v/>
      </c>
      <c r="W143" s="112">
        <f>IFERROR(INDEX($J$2:$J$9873,MATCH(1,INDEX(($P143=$F$2:$F$9873)*(0=COUNTIFS(Q143:V143,$J$2:$J$861)),0),0)),"")</f>
        <v/>
      </c>
      <c r="X143" s="112">
        <f>IFERROR(INDEX($J$2:$J$9873,MATCH(1,INDEX(($P143=$F$2:$F$9873)*(0=COUNTIFS(Q143:W143,$J$2:$J$9873)),0),0)),"")</f>
        <v/>
      </c>
      <c r="Y143" s="112">
        <f>IFERROR(INDEX($J$2:$J$861,MATCH(1,INDEX(($P143=$F$2:$F$861)*(0=COUNTIFS(Q143:X143,$J$2:$J$861)),0),0)),"")</f>
        <v/>
      </c>
      <c r="Z143" s="112">
        <f>IFERROR(INDEX($J$2:$J$861,MATCH(1,INDEX(($P143=$F$2:$F$861)*(0=COUNTIFS(Q143:Y143,$J$2:$J$861)),0),0)),"")</f>
        <v/>
      </c>
      <c r="AA143" s="112">
        <f>IFERROR(INDEX($J$2:$J$861,MATCH(1,INDEX(($P143=$F$2:$F$861)*(0=COUNTIFS(Q143:Z143,$J$2:$J$861)),0),0)),"")</f>
        <v/>
      </c>
      <c r="AB143" s="112">
        <f>IFERROR(INDEX($J$2:$J$861,MATCH(1,INDEX(($P143=$F$2:$F$861)*(0=COUNTIFS(Q143:AA143,$J$2:$J$861)),0),0)),"")</f>
        <v/>
      </c>
      <c r="AC143" s="112">
        <f>IFERROR(INDEX($J$2:$J$861,MATCH(1,INDEX(($P143=$F$2:$F$861)*(0=COUNTIFS(Q143:AB143,$J$2:$J$861)),0),0)),"")</f>
        <v/>
      </c>
      <c r="AD143">
        <f>Q143&amp;"-"&amp;R143&amp;"-"&amp;S143&amp;"-"&amp;T143&amp;"-"&amp;U143&amp;"-"&amp;V143&amp;"-"&amp;W143&amp;"-"&amp;X143&amp;"-"&amp;Y143&amp;"-"&amp;Z143&amp;"-"&amp;AA143&amp;"-"&amp;AB143&amp;"-"&amp;AC143</f>
        <v/>
      </c>
      <c r="AF143" s="19">
        <f>IFERROR(INDEX($I$2:$I$861,MATCH(1,INDEX(($P143=$F$2:$F$861)*(0=COUNTIFS($AF$2:$AF$2,$I$2:$I$861)),0),0)),"")</f>
        <v/>
      </c>
      <c r="AG143" s="19">
        <f>IFERROR(INDEX($I$2:$I$9873,MATCH(1,INDEX(($P143=$F$2:$F$9873)*(0=COUNTIFS(AF143,$I$2:$I$9873)),0),0)),"")</f>
        <v/>
      </c>
      <c r="AH143" s="19">
        <f>IFERROR(INDEX($I$2:$I$9873,MATCH(1,INDEX(($P143=$F$2:$F$9873)*(0=COUNTIFS(AF143:AG143,$I$2:$I$9873)),0),0)),"")</f>
        <v/>
      </c>
      <c r="AI143" s="19">
        <f>IFERROR(INDEX($I$2:$I$9873,MATCH(1,INDEX(($P143=$F$2:$F$9873)*(0=COUNTIFS(AF143:AH143,$I$2:$I$9873)),0),0)),"")</f>
        <v/>
      </c>
      <c r="AJ143" s="19">
        <f>IFERROR(INDEX($I$2:$I$9873,MATCH(1,INDEX(($P143=$F$2:$F$9873)*(0=COUNTIFS(AF143:AI143,$I$2:$I$9873)),0),0)),"")</f>
        <v/>
      </c>
      <c r="AK143" s="19">
        <f>IFERROR(INDEX($I$2:$I$9873,MATCH(1,INDEX(($P143=$F$2:$F$9873)*(0=COUNTIFS(AF143:AJ143,$I$2:$I$9873)),0),0)),"")</f>
        <v/>
      </c>
      <c r="AL143" s="19">
        <f>IFERROR(INDEX($I$2:$I$9873,MATCH(1,INDEX(($P143=$F$2:$F$9873)*(0=COUNTIFS(AF143:AK143,$I$2:$I$9873)),0),0)),"")</f>
        <v/>
      </c>
      <c r="AM143" s="19">
        <f>IFERROR(INDEX($I$2:$I$9873,MATCH(1,INDEX(($P143=$F$2:$F$9873)*(0=COUNTIFS(AF143:AL143,$I$2:$I$9873)),0),0)),"")</f>
        <v/>
      </c>
      <c r="AN143" s="19">
        <f>IFERROR(INDEX($I$2:$I$9873,MATCH(1,INDEX(($P143=$F$2:$F$9873)*(0=COUNTIFS(AF143:AM143,$I$2:$I$9873)),0),0)),"")</f>
        <v/>
      </c>
      <c r="AO143" s="19">
        <f>IFERROR(INDEX($I$2:$I$9873,MATCH(1,INDEX(($P143=$F$2:$F$9873)*(0=COUNTIFS(AF143:AN143,$I$2:$I$9873)),0),0)),"")</f>
        <v/>
      </c>
      <c r="AP143" s="19">
        <f>IFERROR(INDEX($I$2:$I$9873,MATCH(1,INDEX(($P143=$F$2:$F$9873)*(0=COUNTIFS(AF143:AO143,$I$2:$I$9873)),0),0)),"")</f>
        <v/>
      </c>
      <c r="AQ143" s="19">
        <f>IFERROR(INDEX($I$2:$I$9873,MATCH(1,INDEX(($P143=$F$2:$F$9873)*(0=COUNTIFS(AF143:AP143,$I$2:$I$9873)),0),0)),"")</f>
        <v/>
      </c>
      <c r="AR143" s="19">
        <f>IFERROR(INDEX($I$2:$I$9873,MATCH(1,INDEX(($P143=$F$2:$F$9873)*(0=COUNTIFS(AF143:AQ143,$I$2:$I$9873)),0),0)),"")</f>
        <v/>
      </c>
      <c r="AS143" s="19">
        <f>IFERROR(VLOOKUP(AF143,[2]CUS030!$A$5:$E$10000,5,0),"")</f>
        <v/>
      </c>
      <c r="AT143" s="19">
        <f>IFERROR(VLOOKUP(AG143,[2]CUS030!$A$5:$E$10000,5,0),"")</f>
        <v/>
      </c>
      <c r="AU143" s="19">
        <f>IFERROR(VLOOKUP(AH143,[2]CUS030!$A$5:$E$10000,5,0),"")</f>
        <v/>
      </c>
      <c r="AV143" s="19">
        <f>IFERROR(VLOOKUP(AI143,[2]CUS030!$A$5:$E$10000,5,0),"")</f>
        <v/>
      </c>
      <c r="AW143" s="19">
        <f>IFERROR(VLOOKUP(AJ143,[2]CUS030!$A$5:$E$10000,5,0),"")</f>
        <v/>
      </c>
      <c r="AX143" s="19">
        <f>IFERROR(VLOOKUP(AK143,[2]CUS030!$A$5:$E$10000,5,0),"")</f>
        <v/>
      </c>
      <c r="AY143" s="19">
        <f>IFERROR(VLOOKUP(AL143,[2]CUS030!$A$5:$E$10000,5,0),"")</f>
        <v/>
      </c>
      <c r="AZ143" s="19">
        <f>IFERROR(VLOOKUP(AM143,[2]CUS030!$A$5:$E$10000,5,0),"")</f>
        <v/>
      </c>
      <c r="BA143" s="19">
        <f>IFERROR(VLOOKUP(AN143,[2]CUS030!$A$5:$E$10000,5,0),"")</f>
        <v/>
      </c>
      <c r="BB143" s="19">
        <f>IFERROR(VLOOKUP(AO143,[2]CUS030!$A$5:$E$10000,5,0),"")</f>
        <v/>
      </c>
      <c r="BC143" s="19">
        <f>IFERROR(VLOOKUP(AP143,[2]CUS030!$A$5:$E$10000,5,0),"")</f>
        <v/>
      </c>
      <c r="BD143" s="19">
        <f>IFERROR(VLOOKUP(AQ143,[2]CUS030!$A$5:$E$10000,5,0),"")</f>
        <v/>
      </c>
      <c r="BE143" s="19">
        <f>IFERROR(VLOOKUP(AR143,[2]CUS030!$A$5:$E$10000,5,0),"")</f>
        <v/>
      </c>
    </row>
    <row r="144">
      <c r="F144" s="108">
        <f>[1]!Table1[[#This Row],[Production]]</f>
        <v/>
      </c>
      <c r="G144">
        <f>MID(F144,LEN(F144)-6,4)</f>
        <v/>
      </c>
      <c r="H144">
        <f>AS144&amp;"|"&amp;AT144&amp;"|"&amp;AU144&amp;"|"&amp;AV144&amp;"|"&amp;AW144&amp;"|"&amp;AX144&amp;"|"&amp;AY144&amp;"|"&amp;AZ144&amp;"|"&amp;BA144&amp;"|"&amp;BB144&amp;"|"&amp;BC144&amp;"|"&amp;BD144&amp;"|"&amp;BE144</f>
        <v/>
      </c>
      <c r="I144" s="108">
        <f>[1]!Table1[[#This Row],[Stock]]</f>
        <v/>
      </c>
      <c r="J144">
        <f>MID(LEFT(I144,LEN(I144)-3),FIND("0|0.000",LEFT(I144,LEN(I144)-3),1)+7,6)</f>
        <v/>
      </c>
      <c r="K144" s="19" t="n"/>
      <c r="L144" s="19" t="n"/>
      <c r="M144" s="19" t="n"/>
      <c r="N144" s="19" t="n"/>
      <c r="O144" s="19" t="n"/>
      <c r="P144" s="20">
        <f>End_Cal!E144</f>
        <v/>
      </c>
      <c r="Q144" s="112">
        <f>IFERROR(INDEX($J$2:$J$9873,MATCH(1,INDEX(($P144=$F$2:$F$9873)*(0=COUNTIFS($Q$2:$Q$2,$J$2:$J$9873)),0),0)),"")</f>
        <v/>
      </c>
      <c r="R144" s="112">
        <f>IFERROR(INDEX($J$2:$J$9873,MATCH(1,INDEX(($P144=$F$2:$F$9873)*(0=COUNTIFS(Q144,$J$2:$J$9873)),0),0)),"")</f>
        <v/>
      </c>
      <c r="S144" s="112">
        <f>IFERROR(INDEX($J$2:$J$9873,MATCH(1,INDEX(($P144=$F$2:$F$9873)*(0=COUNTIFS(Q144:R144,$J$2:$J$9873)),0),0)),"")</f>
        <v/>
      </c>
      <c r="T144" s="112">
        <f>IFERROR(INDEX($J$2:$J$9873,MATCH(1,INDEX(($P144=$F$2:$F$9873)*(0=COUNTIFS(Q144:S144,$J$2:$J$9873)),0),0)),"")</f>
        <v/>
      </c>
      <c r="U144" s="112">
        <f>IFERROR(INDEX($J$2:$J$9873,MATCH(1,INDEX(($P144=$F$2:$F$9873)*(0=COUNTIFS(Q144:T144,$J$2:$J$9873)),0),0)),"")</f>
        <v/>
      </c>
      <c r="V144" s="112">
        <f>IFERROR(INDEX($J$2:$J$9873,MATCH(1,INDEX(($P144=$F$2:$F$9873)*(0=COUNTIFS(Q144:U144,$J$2:$J$9873)),0),0)),"")</f>
        <v/>
      </c>
      <c r="W144" s="112">
        <f>IFERROR(INDEX($J$2:$J$9873,MATCH(1,INDEX(($P144=$F$2:$F$9873)*(0=COUNTIFS(Q144:V144,$J$2:$J$861)),0),0)),"")</f>
        <v/>
      </c>
      <c r="X144" s="112">
        <f>IFERROR(INDEX($J$2:$J$9873,MATCH(1,INDEX(($P144=$F$2:$F$9873)*(0=COUNTIFS(Q144:W144,$J$2:$J$9873)),0),0)),"")</f>
        <v/>
      </c>
      <c r="Y144" s="112">
        <f>IFERROR(INDEX($J$2:$J$861,MATCH(1,INDEX(($P144=$F$2:$F$861)*(0=COUNTIFS(Q144:X144,$J$2:$J$861)),0),0)),"")</f>
        <v/>
      </c>
      <c r="Z144" s="112">
        <f>IFERROR(INDEX($J$2:$J$861,MATCH(1,INDEX(($P144=$F$2:$F$861)*(0=COUNTIFS(Q144:Y144,$J$2:$J$861)),0),0)),"")</f>
        <v/>
      </c>
      <c r="AA144" s="112">
        <f>IFERROR(INDEX($J$2:$J$861,MATCH(1,INDEX(($P144=$F$2:$F$861)*(0=COUNTIFS(Q144:Z144,$J$2:$J$861)),0),0)),"")</f>
        <v/>
      </c>
      <c r="AB144" s="112">
        <f>IFERROR(INDEX($J$2:$J$861,MATCH(1,INDEX(($P144=$F$2:$F$861)*(0=COUNTIFS(Q144:AA144,$J$2:$J$861)),0),0)),"")</f>
        <v/>
      </c>
      <c r="AC144" s="112">
        <f>IFERROR(INDEX($J$2:$J$861,MATCH(1,INDEX(($P144=$F$2:$F$861)*(0=COUNTIFS(Q144:AB144,$J$2:$J$861)),0),0)),"")</f>
        <v/>
      </c>
      <c r="AD144">
        <f>Q144&amp;"-"&amp;R144&amp;"-"&amp;S144&amp;"-"&amp;T144&amp;"-"&amp;U144&amp;"-"&amp;V144&amp;"-"&amp;W144&amp;"-"&amp;X144&amp;"-"&amp;Y144&amp;"-"&amp;Z144&amp;"-"&amp;AA144&amp;"-"&amp;AB144&amp;"-"&amp;AC144</f>
        <v/>
      </c>
      <c r="AF144" s="19">
        <f>IFERROR(INDEX($I$2:$I$861,MATCH(1,INDEX(($P144=$F$2:$F$861)*(0=COUNTIFS($AF$2:$AF$2,$I$2:$I$861)),0),0)),"")</f>
        <v/>
      </c>
      <c r="AG144" s="19">
        <f>IFERROR(INDEX($I$2:$I$9873,MATCH(1,INDEX(($P144=$F$2:$F$9873)*(0=COUNTIFS(AF144,$I$2:$I$9873)),0),0)),"")</f>
        <v/>
      </c>
      <c r="AH144" s="19">
        <f>IFERROR(INDEX($I$2:$I$9873,MATCH(1,INDEX(($P144=$F$2:$F$9873)*(0=COUNTIFS(AF144:AG144,$I$2:$I$9873)),0),0)),"")</f>
        <v/>
      </c>
      <c r="AI144" s="19">
        <f>IFERROR(INDEX($I$2:$I$9873,MATCH(1,INDEX(($P144=$F$2:$F$9873)*(0=COUNTIFS(AF144:AH144,$I$2:$I$9873)),0),0)),"")</f>
        <v/>
      </c>
      <c r="AJ144" s="19">
        <f>IFERROR(INDEX($I$2:$I$9873,MATCH(1,INDEX(($P144=$F$2:$F$9873)*(0=COUNTIFS(AF144:AI144,$I$2:$I$9873)),0),0)),"")</f>
        <v/>
      </c>
      <c r="AK144" s="19">
        <f>IFERROR(INDEX($I$2:$I$9873,MATCH(1,INDEX(($P144=$F$2:$F$9873)*(0=COUNTIFS(AF144:AJ144,$I$2:$I$9873)),0),0)),"")</f>
        <v/>
      </c>
      <c r="AL144" s="19">
        <f>IFERROR(INDEX($I$2:$I$9873,MATCH(1,INDEX(($P144=$F$2:$F$9873)*(0=COUNTIFS(AF144:AK144,$I$2:$I$9873)),0),0)),"")</f>
        <v/>
      </c>
      <c r="AM144" s="19">
        <f>IFERROR(INDEX($I$2:$I$9873,MATCH(1,INDEX(($P144=$F$2:$F$9873)*(0=COUNTIFS(AF144:AL144,$I$2:$I$9873)),0),0)),"")</f>
        <v/>
      </c>
      <c r="AN144" s="19">
        <f>IFERROR(INDEX($I$2:$I$9873,MATCH(1,INDEX(($P144=$F$2:$F$9873)*(0=COUNTIFS(AF144:AM144,$I$2:$I$9873)),0),0)),"")</f>
        <v/>
      </c>
      <c r="AO144" s="19">
        <f>IFERROR(INDEX($I$2:$I$9873,MATCH(1,INDEX(($P144=$F$2:$F$9873)*(0=COUNTIFS(AF144:AN144,$I$2:$I$9873)),0),0)),"")</f>
        <v/>
      </c>
      <c r="AP144" s="19">
        <f>IFERROR(INDEX($I$2:$I$9873,MATCH(1,INDEX(($P144=$F$2:$F$9873)*(0=COUNTIFS(AF144:AO144,$I$2:$I$9873)),0),0)),"")</f>
        <v/>
      </c>
      <c r="AQ144" s="19">
        <f>IFERROR(INDEX($I$2:$I$9873,MATCH(1,INDEX(($P144=$F$2:$F$9873)*(0=COUNTIFS(AF144:AP144,$I$2:$I$9873)),0),0)),"")</f>
        <v/>
      </c>
      <c r="AR144" s="19">
        <f>IFERROR(INDEX($I$2:$I$9873,MATCH(1,INDEX(($P144=$F$2:$F$9873)*(0=COUNTIFS(AF144:AQ144,$I$2:$I$9873)),0),0)),"")</f>
        <v/>
      </c>
      <c r="AS144" s="19">
        <f>IFERROR(VLOOKUP(AF144,[2]CUS030!$A$5:$E$10000,5,0),"")</f>
        <v/>
      </c>
      <c r="AT144" s="19">
        <f>IFERROR(VLOOKUP(AG144,[2]CUS030!$A$5:$E$10000,5,0),"")</f>
        <v/>
      </c>
      <c r="AU144" s="19">
        <f>IFERROR(VLOOKUP(AH144,[2]CUS030!$A$5:$E$10000,5,0),"")</f>
        <v/>
      </c>
      <c r="AV144" s="19">
        <f>IFERROR(VLOOKUP(AI144,[2]CUS030!$A$5:$E$10000,5,0),"")</f>
        <v/>
      </c>
      <c r="AW144" s="19">
        <f>IFERROR(VLOOKUP(AJ144,[2]CUS030!$A$5:$E$10000,5,0),"")</f>
        <v/>
      </c>
      <c r="AX144" s="19">
        <f>IFERROR(VLOOKUP(AK144,[2]CUS030!$A$5:$E$10000,5,0),"")</f>
        <v/>
      </c>
      <c r="AY144" s="19">
        <f>IFERROR(VLOOKUP(AL144,[2]CUS030!$A$5:$E$10000,5,0),"")</f>
        <v/>
      </c>
      <c r="AZ144" s="19">
        <f>IFERROR(VLOOKUP(AM144,[2]CUS030!$A$5:$E$10000,5,0),"")</f>
        <v/>
      </c>
      <c r="BA144" s="19">
        <f>IFERROR(VLOOKUP(AN144,[2]CUS030!$A$5:$E$10000,5,0),"")</f>
        <v/>
      </c>
      <c r="BB144" s="19">
        <f>IFERROR(VLOOKUP(AO144,[2]CUS030!$A$5:$E$10000,5,0),"")</f>
        <v/>
      </c>
      <c r="BC144" s="19">
        <f>IFERROR(VLOOKUP(AP144,[2]CUS030!$A$5:$E$10000,5,0),"")</f>
        <v/>
      </c>
      <c r="BD144" s="19">
        <f>IFERROR(VLOOKUP(AQ144,[2]CUS030!$A$5:$E$10000,5,0),"")</f>
        <v/>
      </c>
      <c r="BE144" s="19">
        <f>IFERROR(VLOOKUP(AR144,[2]CUS030!$A$5:$E$10000,5,0),"")</f>
        <v/>
      </c>
    </row>
    <row r="145">
      <c r="F145" s="108">
        <f>[1]!Table1[[#This Row],[Production]]</f>
        <v/>
      </c>
      <c r="G145">
        <f>MID(F145,LEN(F145)-6,4)</f>
        <v/>
      </c>
      <c r="H145">
        <f>AS145&amp;"|"&amp;AT145&amp;"|"&amp;AU145&amp;"|"&amp;AV145&amp;"|"&amp;AW145&amp;"|"&amp;AX145&amp;"|"&amp;AY145&amp;"|"&amp;AZ145&amp;"|"&amp;BA145&amp;"|"&amp;BB145&amp;"|"&amp;BC145&amp;"|"&amp;BD145&amp;"|"&amp;BE145</f>
        <v/>
      </c>
      <c r="I145" s="108">
        <f>[1]!Table1[[#This Row],[Stock]]</f>
        <v/>
      </c>
      <c r="J145">
        <f>MID(LEFT(I145,LEN(I145)-3),FIND("0|0.000",LEFT(I145,LEN(I145)-3),1)+7,6)</f>
        <v/>
      </c>
      <c r="K145" s="19" t="n"/>
      <c r="L145" s="19" t="n"/>
      <c r="M145" s="19" t="n"/>
      <c r="N145" s="19" t="n"/>
      <c r="O145" s="19" t="n"/>
      <c r="P145" s="20">
        <f>End_Cal!E145</f>
        <v/>
      </c>
      <c r="Q145" s="112">
        <f>IFERROR(INDEX($J$2:$J$9873,MATCH(1,INDEX(($P145=$F$2:$F$9873)*(0=COUNTIFS($Q$2:$Q$2,$J$2:$J$9873)),0),0)),"")</f>
        <v/>
      </c>
      <c r="R145" s="112">
        <f>IFERROR(INDEX($J$2:$J$9873,MATCH(1,INDEX(($P145=$F$2:$F$9873)*(0=COUNTIFS(Q145,$J$2:$J$9873)),0),0)),"")</f>
        <v/>
      </c>
      <c r="S145" s="112">
        <f>IFERROR(INDEX($J$2:$J$9873,MATCH(1,INDEX(($P145=$F$2:$F$9873)*(0=COUNTIFS(Q145:R145,$J$2:$J$9873)),0),0)),"")</f>
        <v/>
      </c>
      <c r="T145" s="112">
        <f>IFERROR(INDEX($J$2:$J$9873,MATCH(1,INDEX(($P145=$F$2:$F$9873)*(0=COUNTIFS(Q145:S145,$J$2:$J$9873)),0),0)),"")</f>
        <v/>
      </c>
      <c r="U145" s="112">
        <f>IFERROR(INDEX($J$2:$J$9873,MATCH(1,INDEX(($P145=$F$2:$F$9873)*(0=COUNTIFS(Q145:T145,$J$2:$J$9873)),0),0)),"")</f>
        <v/>
      </c>
      <c r="V145" s="112">
        <f>IFERROR(INDEX($J$2:$J$9873,MATCH(1,INDEX(($P145=$F$2:$F$9873)*(0=COUNTIFS(Q145:U145,$J$2:$J$9873)),0),0)),"")</f>
        <v/>
      </c>
      <c r="W145" s="112">
        <f>IFERROR(INDEX($J$2:$J$9873,MATCH(1,INDEX(($P145=$F$2:$F$9873)*(0=COUNTIFS(Q145:V145,$J$2:$J$861)),0),0)),"")</f>
        <v/>
      </c>
      <c r="X145" s="112">
        <f>IFERROR(INDEX($J$2:$J$9873,MATCH(1,INDEX(($P145=$F$2:$F$9873)*(0=COUNTIFS(Q145:W145,$J$2:$J$9873)),0),0)),"")</f>
        <v/>
      </c>
      <c r="Y145" s="112">
        <f>IFERROR(INDEX($J$2:$J$861,MATCH(1,INDEX(($P145=$F$2:$F$861)*(0=COUNTIFS(Q145:X145,$J$2:$J$861)),0),0)),"")</f>
        <v/>
      </c>
      <c r="Z145" s="112">
        <f>IFERROR(INDEX($J$2:$J$861,MATCH(1,INDEX(($P145=$F$2:$F$861)*(0=COUNTIFS(Q145:Y145,$J$2:$J$861)),0),0)),"")</f>
        <v/>
      </c>
      <c r="AA145" s="112">
        <f>IFERROR(INDEX($J$2:$J$861,MATCH(1,INDEX(($P145=$F$2:$F$861)*(0=COUNTIFS(Q145:Z145,$J$2:$J$861)),0),0)),"")</f>
        <v/>
      </c>
      <c r="AB145" s="112">
        <f>IFERROR(INDEX($J$2:$J$861,MATCH(1,INDEX(($P145=$F$2:$F$861)*(0=COUNTIFS(Q145:AA145,$J$2:$J$861)),0),0)),"")</f>
        <v/>
      </c>
      <c r="AC145" s="112">
        <f>IFERROR(INDEX($J$2:$J$861,MATCH(1,INDEX(($P145=$F$2:$F$861)*(0=COUNTIFS(Q145:AB145,$J$2:$J$861)),0),0)),"")</f>
        <v/>
      </c>
      <c r="AD145">
        <f>Q145&amp;"-"&amp;R145&amp;"-"&amp;S145&amp;"-"&amp;T145&amp;"-"&amp;U145&amp;"-"&amp;V145&amp;"-"&amp;W145&amp;"-"&amp;X145&amp;"-"&amp;Y145&amp;"-"&amp;Z145&amp;"-"&amp;AA145&amp;"-"&amp;AB145&amp;"-"&amp;AC145</f>
        <v/>
      </c>
      <c r="AF145" s="19">
        <f>IFERROR(INDEX($I$2:$I$861,MATCH(1,INDEX(($P145=$F$2:$F$861)*(0=COUNTIFS($AF$2:$AF$2,$I$2:$I$861)),0),0)),"")</f>
        <v/>
      </c>
      <c r="AG145" s="19">
        <f>IFERROR(INDEX($I$2:$I$9873,MATCH(1,INDEX(($P145=$F$2:$F$9873)*(0=COUNTIFS(AF145,$I$2:$I$9873)),0),0)),"")</f>
        <v/>
      </c>
      <c r="AH145" s="19">
        <f>IFERROR(INDEX($I$2:$I$9873,MATCH(1,INDEX(($P145=$F$2:$F$9873)*(0=COUNTIFS(AF145:AG145,$I$2:$I$9873)),0),0)),"")</f>
        <v/>
      </c>
      <c r="AI145" s="19">
        <f>IFERROR(INDEX($I$2:$I$9873,MATCH(1,INDEX(($P145=$F$2:$F$9873)*(0=COUNTIFS(AF145:AH145,$I$2:$I$9873)),0),0)),"")</f>
        <v/>
      </c>
      <c r="AJ145" s="19">
        <f>IFERROR(INDEX($I$2:$I$9873,MATCH(1,INDEX(($P145=$F$2:$F$9873)*(0=COUNTIFS(AF145:AI145,$I$2:$I$9873)),0),0)),"")</f>
        <v/>
      </c>
      <c r="AK145" s="19">
        <f>IFERROR(INDEX($I$2:$I$9873,MATCH(1,INDEX(($P145=$F$2:$F$9873)*(0=COUNTIFS(AF145:AJ145,$I$2:$I$9873)),0),0)),"")</f>
        <v/>
      </c>
      <c r="AL145" s="19">
        <f>IFERROR(INDEX($I$2:$I$9873,MATCH(1,INDEX(($P145=$F$2:$F$9873)*(0=COUNTIFS(AF145:AK145,$I$2:$I$9873)),0),0)),"")</f>
        <v/>
      </c>
      <c r="AM145" s="19">
        <f>IFERROR(INDEX($I$2:$I$9873,MATCH(1,INDEX(($P145=$F$2:$F$9873)*(0=COUNTIFS(AF145:AL145,$I$2:$I$9873)),0),0)),"")</f>
        <v/>
      </c>
      <c r="AN145" s="19">
        <f>IFERROR(INDEX($I$2:$I$9873,MATCH(1,INDEX(($P145=$F$2:$F$9873)*(0=COUNTIFS(AF145:AM145,$I$2:$I$9873)),0),0)),"")</f>
        <v/>
      </c>
      <c r="AO145" s="19">
        <f>IFERROR(INDEX($I$2:$I$9873,MATCH(1,INDEX(($P145=$F$2:$F$9873)*(0=COUNTIFS(AF145:AN145,$I$2:$I$9873)),0),0)),"")</f>
        <v/>
      </c>
      <c r="AP145" s="19">
        <f>IFERROR(INDEX($I$2:$I$9873,MATCH(1,INDEX(($P145=$F$2:$F$9873)*(0=COUNTIFS(AF145:AO145,$I$2:$I$9873)),0),0)),"")</f>
        <v/>
      </c>
      <c r="AQ145" s="19">
        <f>IFERROR(INDEX($I$2:$I$9873,MATCH(1,INDEX(($P145=$F$2:$F$9873)*(0=COUNTIFS(AF145:AP145,$I$2:$I$9873)),0),0)),"")</f>
        <v/>
      </c>
      <c r="AR145" s="19">
        <f>IFERROR(INDEX($I$2:$I$9873,MATCH(1,INDEX(($P145=$F$2:$F$9873)*(0=COUNTIFS(AF145:AQ145,$I$2:$I$9873)),0),0)),"")</f>
        <v/>
      </c>
      <c r="AS145" s="19">
        <f>IFERROR(VLOOKUP(AF145,[2]CUS030!$A$5:$E$10000,5,0),"")</f>
        <v/>
      </c>
      <c r="AT145" s="19">
        <f>IFERROR(VLOOKUP(AG145,[2]CUS030!$A$5:$E$10000,5,0),"")</f>
        <v/>
      </c>
      <c r="AU145" s="19">
        <f>IFERROR(VLOOKUP(AH145,[2]CUS030!$A$5:$E$10000,5,0),"")</f>
        <v/>
      </c>
      <c r="AV145" s="19">
        <f>IFERROR(VLOOKUP(AI145,[2]CUS030!$A$5:$E$10000,5,0),"")</f>
        <v/>
      </c>
      <c r="AW145" s="19">
        <f>IFERROR(VLOOKUP(AJ145,[2]CUS030!$A$5:$E$10000,5,0),"")</f>
        <v/>
      </c>
      <c r="AX145" s="19">
        <f>IFERROR(VLOOKUP(AK145,[2]CUS030!$A$5:$E$10000,5,0),"")</f>
        <v/>
      </c>
      <c r="AY145" s="19">
        <f>IFERROR(VLOOKUP(AL145,[2]CUS030!$A$5:$E$10000,5,0),"")</f>
        <v/>
      </c>
      <c r="AZ145" s="19">
        <f>IFERROR(VLOOKUP(AM145,[2]CUS030!$A$5:$E$10000,5,0),"")</f>
        <v/>
      </c>
      <c r="BA145" s="19">
        <f>IFERROR(VLOOKUP(AN145,[2]CUS030!$A$5:$E$10000,5,0),"")</f>
        <v/>
      </c>
      <c r="BB145" s="19">
        <f>IFERROR(VLOOKUP(AO145,[2]CUS030!$A$5:$E$10000,5,0),"")</f>
        <v/>
      </c>
      <c r="BC145" s="19">
        <f>IFERROR(VLOOKUP(AP145,[2]CUS030!$A$5:$E$10000,5,0),"")</f>
        <v/>
      </c>
      <c r="BD145" s="19">
        <f>IFERROR(VLOOKUP(AQ145,[2]CUS030!$A$5:$E$10000,5,0),"")</f>
        <v/>
      </c>
      <c r="BE145" s="19">
        <f>IFERROR(VLOOKUP(AR145,[2]CUS030!$A$5:$E$10000,5,0),"")</f>
        <v/>
      </c>
    </row>
    <row r="146">
      <c r="F146" s="108">
        <f>[1]!Table1[[#This Row],[Production]]</f>
        <v/>
      </c>
      <c r="G146">
        <f>MID(F146,LEN(F146)-6,4)</f>
        <v/>
      </c>
      <c r="H146">
        <f>AS146&amp;"|"&amp;AT146&amp;"|"&amp;AU146&amp;"|"&amp;AV146&amp;"|"&amp;AW146&amp;"|"&amp;AX146&amp;"|"&amp;AY146&amp;"|"&amp;AZ146&amp;"|"&amp;BA146&amp;"|"&amp;BB146&amp;"|"&amp;BC146&amp;"|"&amp;BD146&amp;"|"&amp;BE146</f>
        <v/>
      </c>
      <c r="I146" s="108">
        <f>[1]!Table1[[#This Row],[Stock]]</f>
        <v/>
      </c>
      <c r="J146">
        <f>MID(LEFT(I146,LEN(I146)-3),FIND("0|0.000",LEFT(I146,LEN(I146)-3),1)+7,6)</f>
        <v/>
      </c>
      <c r="K146" s="19" t="n"/>
      <c r="L146" s="19" t="n"/>
      <c r="M146" s="19" t="n"/>
      <c r="N146" s="19" t="n"/>
      <c r="O146" s="19" t="n"/>
      <c r="P146" s="20">
        <f>End_Cal!E146</f>
        <v/>
      </c>
      <c r="Q146" s="112">
        <f>IFERROR(INDEX($J$2:$J$9873,MATCH(1,INDEX(($P146=$F$2:$F$9873)*(0=COUNTIFS($Q$2:$Q$2,$J$2:$J$9873)),0),0)),"")</f>
        <v/>
      </c>
      <c r="R146" s="112">
        <f>IFERROR(INDEX($J$2:$J$9873,MATCH(1,INDEX(($P146=$F$2:$F$9873)*(0=COUNTIFS(Q146,$J$2:$J$9873)),0),0)),"")</f>
        <v/>
      </c>
      <c r="S146" s="112">
        <f>IFERROR(INDEX($J$2:$J$9873,MATCH(1,INDEX(($P146=$F$2:$F$9873)*(0=COUNTIFS(Q146:R146,$J$2:$J$9873)),0),0)),"")</f>
        <v/>
      </c>
      <c r="T146" s="112">
        <f>IFERROR(INDEX($J$2:$J$9873,MATCH(1,INDEX(($P146=$F$2:$F$9873)*(0=COUNTIFS(Q146:S146,$J$2:$J$9873)),0),0)),"")</f>
        <v/>
      </c>
      <c r="U146" s="112">
        <f>IFERROR(INDEX($J$2:$J$9873,MATCH(1,INDEX(($P146=$F$2:$F$9873)*(0=COUNTIFS(Q146:T146,$J$2:$J$9873)),0),0)),"")</f>
        <v/>
      </c>
      <c r="V146" s="112">
        <f>IFERROR(INDEX($J$2:$J$9873,MATCH(1,INDEX(($P146=$F$2:$F$9873)*(0=COUNTIFS(Q146:U146,$J$2:$J$9873)),0),0)),"")</f>
        <v/>
      </c>
      <c r="W146" s="112">
        <f>IFERROR(INDEX($J$2:$J$9873,MATCH(1,INDEX(($P146=$F$2:$F$9873)*(0=COUNTIFS(Q146:V146,$J$2:$J$861)),0),0)),"")</f>
        <v/>
      </c>
      <c r="X146" s="112">
        <f>IFERROR(INDEX($J$2:$J$9873,MATCH(1,INDEX(($P146=$F$2:$F$9873)*(0=COUNTIFS(Q146:W146,$J$2:$J$9873)),0),0)),"")</f>
        <v/>
      </c>
      <c r="Y146" s="112">
        <f>IFERROR(INDEX($J$2:$J$861,MATCH(1,INDEX(($P146=$F$2:$F$861)*(0=COUNTIFS(Q146:X146,$J$2:$J$861)),0),0)),"")</f>
        <v/>
      </c>
      <c r="Z146" s="112">
        <f>IFERROR(INDEX($J$2:$J$861,MATCH(1,INDEX(($P146=$F$2:$F$861)*(0=COUNTIFS(Q146:Y146,$J$2:$J$861)),0),0)),"")</f>
        <v/>
      </c>
      <c r="AA146" s="112">
        <f>IFERROR(INDEX($J$2:$J$861,MATCH(1,INDEX(($P146=$F$2:$F$861)*(0=COUNTIFS(Q146:Z146,$J$2:$J$861)),0),0)),"")</f>
        <v/>
      </c>
      <c r="AB146" s="112">
        <f>IFERROR(INDEX($J$2:$J$861,MATCH(1,INDEX(($P146=$F$2:$F$861)*(0=COUNTIFS(Q146:AA146,$J$2:$J$861)),0),0)),"")</f>
        <v/>
      </c>
      <c r="AC146" s="112">
        <f>IFERROR(INDEX($J$2:$J$861,MATCH(1,INDEX(($P146=$F$2:$F$861)*(0=COUNTIFS(Q146:AB146,$J$2:$J$861)),0),0)),"")</f>
        <v/>
      </c>
      <c r="AD146">
        <f>Q146&amp;"-"&amp;R146&amp;"-"&amp;S146&amp;"-"&amp;T146&amp;"-"&amp;U146&amp;"-"&amp;V146&amp;"-"&amp;W146&amp;"-"&amp;X146&amp;"-"&amp;Y146&amp;"-"&amp;Z146&amp;"-"&amp;AA146&amp;"-"&amp;AB146&amp;"-"&amp;AC146</f>
        <v/>
      </c>
      <c r="AF146" s="19">
        <f>IFERROR(INDEX($I$2:$I$861,MATCH(1,INDEX(($P146=$F$2:$F$861)*(0=COUNTIFS($AF$2:$AF$2,$I$2:$I$861)),0),0)),"")</f>
        <v/>
      </c>
      <c r="AG146" s="19">
        <f>IFERROR(INDEX($I$2:$I$9873,MATCH(1,INDEX(($P146=$F$2:$F$9873)*(0=COUNTIFS(AF146,$I$2:$I$9873)),0),0)),"")</f>
        <v/>
      </c>
      <c r="AH146" s="19">
        <f>IFERROR(INDEX($I$2:$I$9873,MATCH(1,INDEX(($P146=$F$2:$F$9873)*(0=COUNTIFS(AF146:AG146,$I$2:$I$9873)),0),0)),"")</f>
        <v/>
      </c>
      <c r="AI146" s="19">
        <f>IFERROR(INDEX($I$2:$I$9873,MATCH(1,INDEX(($P146=$F$2:$F$9873)*(0=COUNTIFS(AF146:AH146,$I$2:$I$9873)),0),0)),"")</f>
        <v/>
      </c>
      <c r="AJ146" s="19">
        <f>IFERROR(INDEX($I$2:$I$9873,MATCH(1,INDEX(($P146=$F$2:$F$9873)*(0=COUNTIFS(AF146:AI146,$I$2:$I$9873)),0),0)),"")</f>
        <v/>
      </c>
      <c r="AK146" s="19">
        <f>IFERROR(INDEX($I$2:$I$9873,MATCH(1,INDEX(($P146=$F$2:$F$9873)*(0=COUNTIFS(AF146:AJ146,$I$2:$I$9873)),0),0)),"")</f>
        <v/>
      </c>
      <c r="AL146" s="19">
        <f>IFERROR(INDEX($I$2:$I$9873,MATCH(1,INDEX(($P146=$F$2:$F$9873)*(0=COUNTIFS(AF146:AK146,$I$2:$I$9873)),0),0)),"")</f>
        <v/>
      </c>
      <c r="AM146" s="19">
        <f>IFERROR(INDEX($I$2:$I$9873,MATCH(1,INDEX(($P146=$F$2:$F$9873)*(0=COUNTIFS(AF146:AL146,$I$2:$I$9873)),0),0)),"")</f>
        <v/>
      </c>
      <c r="AN146" s="19">
        <f>IFERROR(INDEX($I$2:$I$9873,MATCH(1,INDEX(($P146=$F$2:$F$9873)*(0=COUNTIFS(AF146:AM146,$I$2:$I$9873)),0),0)),"")</f>
        <v/>
      </c>
      <c r="AO146" s="19">
        <f>IFERROR(INDEX($I$2:$I$9873,MATCH(1,INDEX(($P146=$F$2:$F$9873)*(0=COUNTIFS(AF146:AN146,$I$2:$I$9873)),0),0)),"")</f>
        <v/>
      </c>
      <c r="AP146" s="19">
        <f>IFERROR(INDEX($I$2:$I$9873,MATCH(1,INDEX(($P146=$F$2:$F$9873)*(0=COUNTIFS(AF146:AO146,$I$2:$I$9873)),0),0)),"")</f>
        <v/>
      </c>
      <c r="AQ146" s="19">
        <f>IFERROR(INDEX($I$2:$I$9873,MATCH(1,INDEX(($P146=$F$2:$F$9873)*(0=COUNTIFS(AF146:AP146,$I$2:$I$9873)),0),0)),"")</f>
        <v/>
      </c>
      <c r="AR146" s="19">
        <f>IFERROR(INDEX($I$2:$I$9873,MATCH(1,INDEX(($P146=$F$2:$F$9873)*(0=COUNTIFS(AF146:AQ146,$I$2:$I$9873)),0),0)),"")</f>
        <v/>
      </c>
      <c r="AS146" s="19">
        <f>IFERROR(VLOOKUP(AF146,[2]CUS030!$A$5:$E$10000,5,0),"")</f>
        <v/>
      </c>
      <c r="AT146" s="19">
        <f>IFERROR(VLOOKUP(AG146,[2]CUS030!$A$5:$E$10000,5,0),"")</f>
        <v/>
      </c>
      <c r="AU146" s="19">
        <f>IFERROR(VLOOKUP(AH146,[2]CUS030!$A$5:$E$10000,5,0),"")</f>
        <v/>
      </c>
      <c r="AV146" s="19">
        <f>IFERROR(VLOOKUP(AI146,[2]CUS030!$A$5:$E$10000,5,0),"")</f>
        <v/>
      </c>
      <c r="AW146" s="19">
        <f>IFERROR(VLOOKUP(AJ146,[2]CUS030!$A$5:$E$10000,5,0),"")</f>
        <v/>
      </c>
      <c r="AX146" s="19">
        <f>IFERROR(VLOOKUP(AK146,[2]CUS030!$A$5:$E$10000,5,0),"")</f>
        <v/>
      </c>
      <c r="AY146" s="19">
        <f>IFERROR(VLOOKUP(AL146,[2]CUS030!$A$5:$E$10000,5,0),"")</f>
        <v/>
      </c>
      <c r="AZ146" s="19">
        <f>IFERROR(VLOOKUP(AM146,[2]CUS030!$A$5:$E$10000,5,0),"")</f>
        <v/>
      </c>
      <c r="BA146" s="19">
        <f>IFERROR(VLOOKUP(AN146,[2]CUS030!$A$5:$E$10000,5,0),"")</f>
        <v/>
      </c>
      <c r="BB146" s="19">
        <f>IFERROR(VLOOKUP(AO146,[2]CUS030!$A$5:$E$10000,5,0),"")</f>
        <v/>
      </c>
      <c r="BC146" s="19">
        <f>IFERROR(VLOOKUP(AP146,[2]CUS030!$A$5:$E$10000,5,0),"")</f>
        <v/>
      </c>
      <c r="BD146" s="19">
        <f>IFERROR(VLOOKUP(AQ146,[2]CUS030!$A$5:$E$10000,5,0),"")</f>
        <v/>
      </c>
      <c r="BE146" s="19">
        <f>IFERROR(VLOOKUP(AR146,[2]CUS030!$A$5:$E$10000,5,0),"")</f>
        <v/>
      </c>
    </row>
    <row r="147">
      <c r="F147" s="108">
        <f>[1]!Table1[[#This Row],[Production]]</f>
        <v/>
      </c>
      <c r="G147">
        <f>MID(F147,LEN(F147)-6,4)</f>
        <v/>
      </c>
      <c r="H147">
        <f>AS147&amp;"|"&amp;AT147&amp;"|"&amp;AU147&amp;"|"&amp;AV147&amp;"|"&amp;AW147&amp;"|"&amp;AX147&amp;"|"&amp;AY147&amp;"|"&amp;AZ147&amp;"|"&amp;BA147&amp;"|"&amp;BB147&amp;"|"&amp;BC147&amp;"|"&amp;BD147&amp;"|"&amp;BE147</f>
        <v/>
      </c>
      <c r="I147" s="108">
        <f>[1]!Table1[[#This Row],[Stock]]</f>
        <v/>
      </c>
      <c r="J147">
        <f>MID(LEFT(I147,LEN(I147)-3),FIND("0|0.000",LEFT(I147,LEN(I147)-3),1)+7,6)</f>
        <v/>
      </c>
      <c r="K147" s="19" t="n"/>
      <c r="L147" s="19" t="n"/>
      <c r="M147" s="19" t="n"/>
      <c r="N147" s="19" t="n"/>
      <c r="O147" s="19" t="n"/>
      <c r="P147" s="20">
        <f>End_Cal!E147</f>
        <v/>
      </c>
      <c r="Q147" s="112">
        <f>IFERROR(INDEX($J$2:$J$9873,MATCH(1,INDEX(($P147=$F$2:$F$9873)*(0=COUNTIFS($Q$2:$Q$2,$J$2:$J$9873)),0),0)),"")</f>
        <v/>
      </c>
      <c r="R147" s="112">
        <f>IFERROR(INDEX($J$2:$J$9873,MATCH(1,INDEX(($P147=$F$2:$F$9873)*(0=COUNTIFS(Q147,$J$2:$J$9873)),0),0)),"")</f>
        <v/>
      </c>
      <c r="S147" s="112">
        <f>IFERROR(INDEX($J$2:$J$9873,MATCH(1,INDEX(($P147=$F$2:$F$9873)*(0=COUNTIFS(Q147:R147,$J$2:$J$9873)),0),0)),"")</f>
        <v/>
      </c>
      <c r="T147" s="112">
        <f>IFERROR(INDEX($J$2:$J$9873,MATCH(1,INDEX(($P147=$F$2:$F$9873)*(0=COUNTIFS(Q147:S147,$J$2:$J$9873)),0),0)),"")</f>
        <v/>
      </c>
      <c r="U147" s="112">
        <f>IFERROR(INDEX($J$2:$J$9873,MATCH(1,INDEX(($P147=$F$2:$F$9873)*(0=COUNTIFS(Q147:T147,$J$2:$J$9873)),0),0)),"")</f>
        <v/>
      </c>
      <c r="V147" s="112">
        <f>IFERROR(INDEX($J$2:$J$9873,MATCH(1,INDEX(($P147=$F$2:$F$9873)*(0=COUNTIFS(Q147:U147,$J$2:$J$9873)),0),0)),"")</f>
        <v/>
      </c>
      <c r="W147" s="112">
        <f>IFERROR(INDEX($J$2:$J$9873,MATCH(1,INDEX(($P147=$F$2:$F$9873)*(0=COUNTIFS(Q147:V147,$J$2:$J$861)),0),0)),"")</f>
        <v/>
      </c>
      <c r="X147" s="112">
        <f>IFERROR(INDEX($J$2:$J$9873,MATCH(1,INDEX(($P147=$F$2:$F$9873)*(0=COUNTIFS(Q147:W147,$J$2:$J$9873)),0),0)),"")</f>
        <v/>
      </c>
      <c r="Y147" s="112">
        <f>IFERROR(INDEX($J$2:$J$861,MATCH(1,INDEX(($P147=$F$2:$F$861)*(0=COUNTIFS(Q147:X147,$J$2:$J$861)),0),0)),"")</f>
        <v/>
      </c>
      <c r="Z147" s="112">
        <f>IFERROR(INDEX($J$2:$J$861,MATCH(1,INDEX(($P147=$F$2:$F$861)*(0=COUNTIFS(Q147:Y147,$J$2:$J$861)),0),0)),"")</f>
        <v/>
      </c>
      <c r="AA147" s="112">
        <f>IFERROR(INDEX($J$2:$J$861,MATCH(1,INDEX(($P147=$F$2:$F$861)*(0=COUNTIFS(Q147:Z147,$J$2:$J$861)),0),0)),"")</f>
        <v/>
      </c>
      <c r="AB147" s="112">
        <f>IFERROR(INDEX($J$2:$J$861,MATCH(1,INDEX(($P147=$F$2:$F$861)*(0=COUNTIFS(Q147:AA147,$J$2:$J$861)),0),0)),"")</f>
        <v/>
      </c>
      <c r="AC147" s="112">
        <f>IFERROR(INDEX($J$2:$J$861,MATCH(1,INDEX(($P147=$F$2:$F$861)*(0=COUNTIFS(Q147:AB147,$J$2:$J$861)),0),0)),"")</f>
        <v/>
      </c>
      <c r="AD147">
        <f>Q147&amp;"-"&amp;R147&amp;"-"&amp;S147&amp;"-"&amp;T147&amp;"-"&amp;U147&amp;"-"&amp;V147&amp;"-"&amp;W147&amp;"-"&amp;X147&amp;"-"&amp;Y147&amp;"-"&amp;Z147&amp;"-"&amp;AA147&amp;"-"&amp;AB147&amp;"-"&amp;AC147</f>
        <v/>
      </c>
      <c r="AF147" s="19">
        <f>IFERROR(INDEX($I$2:$I$861,MATCH(1,INDEX(($P147=$F$2:$F$861)*(0=COUNTIFS($AF$2:$AF$2,$I$2:$I$861)),0),0)),"")</f>
        <v/>
      </c>
      <c r="AG147" s="19">
        <f>IFERROR(INDEX($I$2:$I$9873,MATCH(1,INDEX(($P147=$F$2:$F$9873)*(0=COUNTIFS(AF147,$I$2:$I$9873)),0),0)),"")</f>
        <v/>
      </c>
      <c r="AH147" s="19">
        <f>IFERROR(INDEX($I$2:$I$9873,MATCH(1,INDEX(($P147=$F$2:$F$9873)*(0=COUNTIFS(AF147:AG147,$I$2:$I$9873)),0),0)),"")</f>
        <v/>
      </c>
      <c r="AI147" s="19">
        <f>IFERROR(INDEX($I$2:$I$9873,MATCH(1,INDEX(($P147=$F$2:$F$9873)*(0=COUNTIFS(AF147:AH147,$I$2:$I$9873)),0),0)),"")</f>
        <v/>
      </c>
      <c r="AJ147" s="19">
        <f>IFERROR(INDEX($I$2:$I$9873,MATCH(1,INDEX(($P147=$F$2:$F$9873)*(0=COUNTIFS(AF147:AI147,$I$2:$I$9873)),0),0)),"")</f>
        <v/>
      </c>
      <c r="AK147" s="19">
        <f>IFERROR(INDEX($I$2:$I$9873,MATCH(1,INDEX(($P147=$F$2:$F$9873)*(0=COUNTIFS(AF147:AJ147,$I$2:$I$9873)),0),0)),"")</f>
        <v/>
      </c>
      <c r="AL147" s="19">
        <f>IFERROR(INDEX($I$2:$I$9873,MATCH(1,INDEX(($P147=$F$2:$F$9873)*(0=COUNTIFS(AF147:AK147,$I$2:$I$9873)),0),0)),"")</f>
        <v/>
      </c>
      <c r="AM147" s="19">
        <f>IFERROR(INDEX($I$2:$I$9873,MATCH(1,INDEX(($P147=$F$2:$F$9873)*(0=COUNTIFS(AF147:AL147,$I$2:$I$9873)),0),0)),"")</f>
        <v/>
      </c>
      <c r="AN147" s="19">
        <f>IFERROR(INDEX($I$2:$I$9873,MATCH(1,INDEX(($P147=$F$2:$F$9873)*(0=COUNTIFS(AF147:AM147,$I$2:$I$9873)),0),0)),"")</f>
        <v/>
      </c>
      <c r="AO147" s="19">
        <f>IFERROR(INDEX($I$2:$I$9873,MATCH(1,INDEX(($P147=$F$2:$F$9873)*(0=COUNTIFS(AF147:AN147,$I$2:$I$9873)),0),0)),"")</f>
        <v/>
      </c>
      <c r="AP147" s="19">
        <f>IFERROR(INDEX($I$2:$I$9873,MATCH(1,INDEX(($P147=$F$2:$F$9873)*(0=COUNTIFS(AF147:AO147,$I$2:$I$9873)),0),0)),"")</f>
        <v/>
      </c>
      <c r="AQ147" s="19">
        <f>IFERROR(INDEX($I$2:$I$9873,MATCH(1,INDEX(($P147=$F$2:$F$9873)*(0=COUNTIFS(AF147:AP147,$I$2:$I$9873)),0),0)),"")</f>
        <v/>
      </c>
      <c r="AR147" s="19">
        <f>IFERROR(INDEX($I$2:$I$9873,MATCH(1,INDEX(($P147=$F$2:$F$9873)*(0=COUNTIFS(AF147:AQ147,$I$2:$I$9873)),0),0)),"")</f>
        <v/>
      </c>
      <c r="AS147" s="19">
        <f>IFERROR(VLOOKUP(AF147,[2]CUS030!$A$5:$E$10000,5,0),"")</f>
        <v/>
      </c>
      <c r="AT147" s="19">
        <f>IFERROR(VLOOKUP(AG147,[2]CUS030!$A$5:$E$10000,5,0),"")</f>
        <v/>
      </c>
      <c r="AU147" s="19">
        <f>IFERROR(VLOOKUP(AH147,[2]CUS030!$A$5:$E$10000,5,0),"")</f>
        <v/>
      </c>
      <c r="AV147" s="19">
        <f>IFERROR(VLOOKUP(AI147,[2]CUS030!$A$5:$E$10000,5,0),"")</f>
        <v/>
      </c>
      <c r="AW147" s="19">
        <f>IFERROR(VLOOKUP(AJ147,[2]CUS030!$A$5:$E$10000,5,0),"")</f>
        <v/>
      </c>
      <c r="AX147" s="19">
        <f>IFERROR(VLOOKUP(AK147,[2]CUS030!$A$5:$E$10000,5,0),"")</f>
        <v/>
      </c>
      <c r="AY147" s="19">
        <f>IFERROR(VLOOKUP(AL147,[2]CUS030!$A$5:$E$10000,5,0),"")</f>
        <v/>
      </c>
      <c r="AZ147" s="19">
        <f>IFERROR(VLOOKUP(AM147,[2]CUS030!$A$5:$E$10000,5,0),"")</f>
        <v/>
      </c>
      <c r="BA147" s="19">
        <f>IFERROR(VLOOKUP(AN147,[2]CUS030!$A$5:$E$10000,5,0),"")</f>
        <v/>
      </c>
      <c r="BB147" s="19">
        <f>IFERROR(VLOOKUP(AO147,[2]CUS030!$A$5:$E$10000,5,0),"")</f>
        <v/>
      </c>
      <c r="BC147" s="19">
        <f>IFERROR(VLOOKUP(AP147,[2]CUS030!$A$5:$E$10000,5,0),"")</f>
        <v/>
      </c>
      <c r="BD147" s="19">
        <f>IFERROR(VLOOKUP(AQ147,[2]CUS030!$A$5:$E$10000,5,0),"")</f>
        <v/>
      </c>
      <c r="BE147" s="19">
        <f>IFERROR(VLOOKUP(AR147,[2]CUS030!$A$5:$E$10000,5,0),"")</f>
        <v/>
      </c>
    </row>
    <row r="148">
      <c r="F148" s="108">
        <f>[1]!Table1[[#This Row],[Production]]</f>
        <v/>
      </c>
      <c r="G148">
        <f>MID(F148,LEN(F148)-6,4)</f>
        <v/>
      </c>
      <c r="H148">
        <f>AS148&amp;"|"&amp;AT148&amp;"|"&amp;AU148&amp;"|"&amp;AV148&amp;"|"&amp;AW148&amp;"|"&amp;AX148&amp;"|"&amp;AY148&amp;"|"&amp;AZ148&amp;"|"&amp;BA148&amp;"|"&amp;BB148&amp;"|"&amp;BC148&amp;"|"&amp;BD148&amp;"|"&amp;BE148</f>
        <v/>
      </c>
      <c r="I148" s="108">
        <f>[1]!Table1[[#This Row],[Stock]]</f>
        <v/>
      </c>
      <c r="J148">
        <f>MID(LEFT(I148,LEN(I148)-3),FIND("0|0.000",LEFT(I148,LEN(I148)-3),1)+7,6)</f>
        <v/>
      </c>
      <c r="K148" s="19" t="n"/>
      <c r="L148" s="19" t="n"/>
      <c r="M148" s="19" t="n"/>
      <c r="N148" s="19" t="n"/>
      <c r="O148" s="19" t="n"/>
      <c r="P148" s="20">
        <f>End_Cal!E148</f>
        <v/>
      </c>
      <c r="Q148" s="112">
        <f>IFERROR(INDEX($J$2:$J$9873,MATCH(1,INDEX(($P148=$F$2:$F$9873)*(0=COUNTIFS($Q$2:$Q$2,$J$2:$J$9873)),0),0)),"")</f>
        <v/>
      </c>
      <c r="R148" s="112">
        <f>IFERROR(INDEX($J$2:$J$9873,MATCH(1,INDEX(($P148=$F$2:$F$9873)*(0=COUNTIFS(Q148,$J$2:$J$9873)),0),0)),"")</f>
        <v/>
      </c>
      <c r="S148" s="112">
        <f>IFERROR(INDEX($J$2:$J$9873,MATCH(1,INDEX(($P148=$F$2:$F$9873)*(0=COUNTIFS(Q148:R148,$J$2:$J$9873)),0),0)),"")</f>
        <v/>
      </c>
      <c r="T148" s="112">
        <f>IFERROR(INDEX($J$2:$J$9873,MATCH(1,INDEX(($P148=$F$2:$F$9873)*(0=COUNTIFS(Q148:S148,$J$2:$J$9873)),0),0)),"")</f>
        <v/>
      </c>
      <c r="U148" s="112">
        <f>IFERROR(INDEX($J$2:$J$9873,MATCH(1,INDEX(($P148=$F$2:$F$9873)*(0=COUNTIFS(Q148:T148,$J$2:$J$9873)),0),0)),"")</f>
        <v/>
      </c>
      <c r="V148" s="112">
        <f>IFERROR(INDEX($J$2:$J$9873,MATCH(1,INDEX(($P148=$F$2:$F$9873)*(0=COUNTIFS(Q148:U148,$J$2:$J$9873)),0),0)),"")</f>
        <v/>
      </c>
      <c r="W148" s="112">
        <f>IFERROR(INDEX($J$2:$J$9873,MATCH(1,INDEX(($P148=$F$2:$F$9873)*(0=COUNTIFS(Q148:V148,$J$2:$J$861)),0),0)),"")</f>
        <v/>
      </c>
      <c r="X148" s="112">
        <f>IFERROR(INDEX($J$2:$J$9873,MATCH(1,INDEX(($P148=$F$2:$F$9873)*(0=COUNTIFS(Q148:W148,$J$2:$J$9873)),0),0)),"")</f>
        <v/>
      </c>
      <c r="Y148" s="112">
        <f>IFERROR(INDEX($J$2:$J$861,MATCH(1,INDEX(($P148=$F$2:$F$861)*(0=COUNTIFS(Q148:X148,$J$2:$J$861)),0),0)),"")</f>
        <v/>
      </c>
      <c r="Z148" s="112">
        <f>IFERROR(INDEX($J$2:$J$861,MATCH(1,INDEX(($P148=$F$2:$F$861)*(0=COUNTIFS(Q148:Y148,$J$2:$J$861)),0),0)),"")</f>
        <v/>
      </c>
      <c r="AA148" s="112">
        <f>IFERROR(INDEX($J$2:$J$861,MATCH(1,INDEX(($P148=$F$2:$F$861)*(0=COUNTIFS(Q148:Z148,$J$2:$J$861)),0),0)),"")</f>
        <v/>
      </c>
      <c r="AB148" s="112">
        <f>IFERROR(INDEX($J$2:$J$861,MATCH(1,INDEX(($P148=$F$2:$F$861)*(0=COUNTIFS(Q148:AA148,$J$2:$J$861)),0),0)),"")</f>
        <v/>
      </c>
      <c r="AC148" s="112">
        <f>IFERROR(INDEX($J$2:$J$861,MATCH(1,INDEX(($P148=$F$2:$F$861)*(0=COUNTIFS(Q148:AB148,$J$2:$J$861)),0),0)),"")</f>
        <v/>
      </c>
      <c r="AD148">
        <f>Q148&amp;"-"&amp;R148&amp;"-"&amp;S148&amp;"-"&amp;T148&amp;"-"&amp;U148&amp;"-"&amp;V148&amp;"-"&amp;W148&amp;"-"&amp;X148&amp;"-"&amp;Y148&amp;"-"&amp;Z148&amp;"-"&amp;AA148&amp;"-"&amp;AB148&amp;"-"&amp;AC148</f>
        <v/>
      </c>
      <c r="AF148" s="19">
        <f>IFERROR(INDEX($I$2:$I$861,MATCH(1,INDEX(($P148=$F$2:$F$861)*(0=COUNTIFS($AF$2:$AF$2,$I$2:$I$861)),0),0)),"")</f>
        <v/>
      </c>
      <c r="AG148" s="19">
        <f>IFERROR(INDEX($I$2:$I$9873,MATCH(1,INDEX(($P148=$F$2:$F$9873)*(0=COUNTIFS(AF148,$I$2:$I$9873)),0),0)),"")</f>
        <v/>
      </c>
      <c r="AH148" s="19">
        <f>IFERROR(INDEX($I$2:$I$9873,MATCH(1,INDEX(($P148=$F$2:$F$9873)*(0=COUNTIFS(AF148:AG148,$I$2:$I$9873)),0),0)),"")</f>
        <v/>
      </c>
      <c r="AI148" s="19">
        <f>IFERROR(INDEX($I$2:$I$9873,MATCH(1,INDEX(($P148=$F$2:$F$9873)*(0=COUNTIFS(AF148:AH148,$I$2:$I$9873)),0),0)),"")</f>
        <v/>
      </c>
      <c r="AJ148" s="19">
        <f>IFERROR(INDEX($I$2:$I$9873,MATCH(1,INDEX(($P148=$F$2:$F$9873)*(0=COUNTIFS(AF148:AI148,$I$2:$I$9873)),0),0)),"")</f>
        <v/>
      </c>
      <c r="AK148" s="19">
        <f>IFERROR(INDEX($I$2:$I$9873,MATCH(1,INDEX(($P148=$F$2:$F$9873)*(0=COUNTIFS(AF148:AJ148,$I$2:$I$9873)),0),0)),"")</f>
        <v/>
      </c>
      <c r="AL148" s="19">
        <f>IFERROR(INDEX($I$2:$I$9873,MATCH(1,INDEX(($P148=$F$2:$F$9873)*(0=COUNTIFS(AF148:AK148,$I$2:$I$9873)),0),0)),"")</f>
        <v/>
      </c>
      <c r="AM148" s="19">
        <f>IFERROR(INDEX($I$2:$I$9873,MATCH(1,INDEX(($P148=$F$2:$F$9873)*(0=COUNTIFS(AF148:AL148,$I$2:$I$9873)),0),0)),"")</f>
        <v/>
      </c>
      <c r="AN148" s="19">
        <f>IFERROR(INDEX($I$2:$I$9873,MATCH(1,INDEX(($P148=$F$2:$F$9873)*(0=COUNTIFS(AF148:AM148,$I$2:$I$9873)),0),0)),"")</f>
        <v/>
      </c>
      <c r="AO148" s="19">
        <f>IFERROR(INDEX($I$2:$I$9873,MATCH(1,INDEX(($P148=$F$2:$F$9873)*(0=COUNTIFS(AF148:AN148,$I$2:$I$9873)),0),0)),"")</f>
        <v/>
      </c>
      <c r="AP148" s="19">
        <f>IFERROR(INDEX($I$2:$I$9873,MATCH(1,INDEX(($P148=$F$2:$F$9873)*(0=COUNTIFS(AF148:AO148,$I$2:$I$9873)),0),0)),"")</f>
        <v/>
      </c>
      <c r="AQ148" s="19">
        <f>IFERROR(INDEX($I$2:$I$9873,MATCH(1,INDEX(($P148=$F$2:$F$9873)*(0=COUNTIFS(AF148:AP148,$I$2:$I$9873)),0),0)),"")</f>
        <v/>
      </c>
      <c r="AR148" s="19">
        <f>IFERROR(INDEX($I$2:$I$9873,MATCH(1,INDEX(($P148=$F$2:$F$9873)*(0=COUNTIFS(AF148:AQ148,$I$2:$I$9873)),0),0)),"")</f>
        <v/>
      </c>
      <c r="AS148" s="19">
        <f>IFERROR(VLOOKUP(AF148,[2]CUS030!$A$5:$E$10000,5,0),"")</f>
        <v/>
      </c>
      <c r="AT148" s="19">
        <f>IFERROR(VLOOKUP(AG148,[2]CUS030!$A$5:$E$10000,5,0),"")</f>
        <v/>
      </c>
      <c r="AU148" s="19">
        <f>IFERROR(VLOOKUP(AH148,[2]CUS030!$A$5:$E$10000,5,0),"")</f>
        <v/>
      </c>
      <c r="AV148" s="19">
        <f>IFERROR(VLOOKUP(AI148,[2]CUS030!$A$5:$E$10000,5,0),"")</f>
        <v/>
      </c>
      <c r="AW148" s="19">
        <f>IFERROR(VLOOKUP(AJ148,[2]CUS030!$A$5:$E$10000,5,0),"")</f>
        <v/>
      </c>
      <c r="AX148" s="19">
        <f>IFERROR(VLOOKUP(AK148,[2]CUS030!$A$5:$E$10000,5,0),"")</f>
        <v/>
      </c>
      <c r="AY148" s="19">
        <f>IFERROR(VLOOKUP(AL148,[2]CUS030!$A$5:$E$10000,5,0),"")</f>
        <v/>
      </c>
      <c r="AZ148" s="19">
        <f>IFERROR(VLOOKUP(AM148,[2]CUS030!$A$5:$E$10000,5,0),"")</f>
        <v/>
      </c>
      <c r="BA148" s="19">
        <f>IFERROR(VLOOKUP(AN148,[2]CUS030!$A$5:$E$10000,5,0),"")</f>
        <v/>
      </c>
      <c r="BB148" s="19">
        <f>IFERROR(VLOOKUP(AO148,[2]CUS030!$A$5:$E$10000,5,0),"")</f>
        <v/>
      </c>
      <c r="BC148" s="19">
        <f>IFERROR(VLOOKUP(AP148,[2]CUS030!$A$5:$E$10000,5,0),"")</f>
        <v/>
      </c>
      <c r="BD148" s="19">
        <f>IFERROR(VLOOKUP(AQ148,[2]CUS030!$A$5:$E$10000,5,0),"")</f>
        <v/>
      </c>
      <c r="BE148" s="19">
        <f>IFERROR(VLOOKUP(AR148,[2]CUS030!$A$5:$E$10000,5,0),"")</f>
        <v/>
      </c>
    </row>
    <row r="149">
      <c r="F149" s="108">
        <f>[1]!Table1[[#This Row],[Production]]</f>
        <v/>
      </c>
      <c r="G149">
        <f>MID(F149,LEN(F149)-6,4)</f>
        <v/>
      </c>
      <c r="H149">
        <f>AS149&amp;"|"&amp;AT149&amp;"|"&amp;AU149&amp;"|"&amp;AV149&amp;"|"&amp;AW149&amp;"|"&amp;AX149&amp;"|"&amp;AY149&amp;"|"&amp;AZ149&amp;"|"&amp;BA149&amp;"|"&amp;BB149&amp;"|"&amp;BC149&amp;"|"&amp;BD149&amp;"|"&amp;BE149</f>
        <v/>
      </c>
      <c r="I149" s="108">
        <f>[1]!Table1[[#This Row],[Stock]]</f>
        <v/>
      </c>
      <c r="J149">
        <f>MID(LEFT(I149,LEN(I149)-3),FIND("0|0.000",LEFT(I149,LEN(I149)-3),1)+7,6)</f>
        <v/>
      </c>
      <c r="K149" s="19" t="n"/>
      <c r="L149" s="19" t="n"/>
      <c r="M149" s="19" t="n"/>
      <c r="N149" s="19" t="n"/>
      <c r="O149" s="19" t="n"/>
      <c r="P149" s="20">
        <f>End_Cal!E149</f>
        <v/>
      </c>
      <c r="Q149" s="112">
        <f>IFERROR(INDEX($J$2:$J$9873,MATCH(1,INDEX(($P149=$F$2:$F$9873)*(0=COUNTIFS($Q$2:$Q$2,$J$2:$J$9873)),0),0)),"")</f>
        <v/>
      </c>
      <c r="R149" s="112">
        <f>IFERROR(INDEX($J$2:$J$9873,MATCH(1,INDEX(($P149=$F$2:$F$9873)*(0=COUNTIFS(Q149,$J$2:$J$9873)),0),0)),"")</f>
        <v/>
      </c>
      <c r="S149" s="112">
        <f>IFERROR(INDEX($J$2:$J$9873,MATCH(1,INDEX(($P149=$F$2:$F$9873)*(0=COUNTIFS(Q149:R149,$J$2:$J$9873)),0),0)),"")</f>
        <v/>
      </c>
      <c r="T149" s="112">
        <f>IFERROR(INDEX($J$2:$J$9873,MATCH(1,INDEX(($P149=$F$2:$F$9873)*(0=COUNTIFS(Q149:S149,$J$2:$J$9873)),0),0)),"")</f>
        <v/>
      </c>
      <c r="U149" s="112">
        <f>IFERROR(INDEX($J$2:$J$9873,MATCH(1,INDEX(($P149=$F$2:$F$9873)*(0=COUNTIFS(Q149:T149,$J$2:$J$9873)),0),0)),"")</f>
        <v/>
      </c>
      <c r="V149" s="112">
        <f>IFERROR(INDEX($J$2:$J$9873,MATCH(1,INDEX(($P149=$F$2:$F$9873)*(0=COUNTIFS(Q149:U149,$J$2:$J$9873)),0),0)),"")</f>
        <v/>
      </c>
      <c r="W149" s="112">
        <f>IFERROR(INDEX($J$2:$J$9873,MATCH(1,INDEX(($P149=$F$2:$F$9873)*(0=COUNTIFS(Q149:V149,$J$2:$J$861)),0),0)),"")</f>
        <v/>
      </c>
      <c r="X149" s="112">
        <f>IFERROR(INDEX($J$2:$J$9873,MATCH(1,INDEX(($P149=$F$2:$F$9873)*(0=COUNTIFS(Q149:W149,$J$2:$J$9873)),0),0)),"")</f>
        <v/>
      </c>
      <c r="Y149" s="112">
        <f>IFERROR(INDEX($J$2:$J$861,MATCH(1,INDEX(($P149=$F$2:$F$861)*(0=COUNTIFS(Q149:X149,$J$2:$J$861)),0),0)),"")</f>
        <v/>
      </c>
      <c r="Z149" s="112">
        <f>IFERROR(INDEX($J$2:$J$861,MATCH(1,INDEX(($P149=$F$2:$F$861)*(0=COUNTIFS(Q149:Y149,$J$2:$J$861)),0),0)),"")</f>
        <v/>
      </c>
      <c r="AA149" s="112">
        <f>IFERROR(INDEX($J$2:$J$861,MATCH(1,INDEX(($P149=$F$2:$F$861)*(0=COUNTIFS(Q149:Z149,$J$2:$J$861)),0),0)),"")</f>
        <v/>
      </c>
      <c r="AB149" s="112">
        <f>IFERROR(INDEX($J$2:$J$861,MATCH(1,INDEX(($P149=$F$2:$F$861)*(0=COUNTIFS(Q149:AA149,$J$2:$J$861)),0),0)),"")</f>
        <v/>
      </c>
      <c r="AC149" s="112">
        <f>IFERROR(INDEX($J$2:$J$861,MATCH(1,INDEX(($P149=$F$2:$F$861)*(0=COUNTIFS(Q149:AB149,$J$2:$J$861)),0),0)),"")</f>
        <v/>
      </c>
      <c r="AD149">
        <f>Q149&amp;"-"&amp;R149&amp;"-"&amp;S149&amp;"-"&amp;T149&amp;"-"&amp;U149&amp;"-"&amp;V149&amp;"-"&amp;W149&amp;"-"&amp;X149&amp;"-"&amp;Y149&amp;"-"&amp;Z149&amp;"-"&amp;AA149&amp;"-"&amp;AB149&amp;"-"&amp;AC149</f>
        <v/>
      </c>
      <c r="AF149" s="19">
        <f>IFERROR(INDEX($I$2:$I$861,MATCH(1,INDEX(($P149=$F$2:$F$861)*(0=COUNTIFS($AF$2:$AF$2,$I$2:$I$861)),0),0)),"")</f>
        <v/>
      </c>
      <c r="AG149" s="19">
        <f>IFERROR(INDEX($I$2:$I$9873,MATCH(1,INDEX(($P149=$F$2:$F$9873)*(0=COUNTIFS(AF149,$I$2:$I$9873)),0),0)),"")</f>
        <v/>
      </c>
      <c r="AH149" s="19">
        <f>IFERROR(INDEX($I$2:$I$9873,MATCH(1,INDEX(($P149=$F$2:$F$9873)*(0=COUNTIFS(AF149:AG149,$I$2:$I$9873)),0),0)),"")</f>
        <v/>
      </c>
      <c r="AI149" s="19">
        <f>IFERROR(INDEX($I$2:$I$9873,MATCH(1,INDEX(($P149=$F$2:$F$9873)*(0=COUNTIFS(AF149:AH149,$I$2:$I$9873)),0),0)),"")</f>
        <v/>
      </c>
      <c r="AJ149" s="19">
        <f>IFERROR(INDEX($I$2:$I$9873,MATCH(1,INDEX(($P149=$F$2:$F$9873)*(0=COUNTIFS(AF149:AI149,$I$2:$I$9873)),0),0)),"")</f>
        <v/>
      </c>
      <c r="AK149" s="19">
        <f>IFERROR(INDEX($I$2:$I$9873,MATCH(1,INDEX(($P149=$F$2:$F$9873)*(0=COUNTIFS(AF149:AJ149,$I$2:$I$9873)),0),0)),"")</f>
        <v/>
      </c>
      <c r="AL149" s="19">
        <f>IFERROR(INDEX($I$2:$I$9873,MATCH(1,INDEX(($P149=$F$2:$F$9873)*(0=COUNTIFS(AF149:AK149,$I$2:$I$9873)),0),0)),"")</f>
        <v/>
      </c>
      <c r="AM149" s="19">
        <f>IFERROR(INDEX($I$2:$I$9873,MATCH(1,INDEX(($P149=$F$2:$F$9873)*(0=COUNTIFS(AF149:AL149,$I$2:$I$9873)),0),0)),"")</f>
        <v/>
      </c>
      <c r="AN149" s="19">
        <f>IFERROR(INDEX($I$2:$I$9873,MATCH(1,INDEX(($P149=$F$2:$F$9873)*(0=COUNTIFS(AF149:AM149,$I$2:$I$9873)),0),0)),"")</f>
        <v/>
      </c>
      <c r="AO149" s="19">
        <f>IFERROR(INDEX($I$2:$I$9873,MATCH(1,INDEX(($P149=$F$2:$F$9873)*(0=COUNTIFS(AF149:AN149,$I$2:$I$9873)),0),0)),"")</f>
        <v/>
      </c>
      <c r="AP149" s="19">
        <f>IFERROR(INDEX($I$2:$I$9873,MATCH(1,INDEX(($P149=$F$2:$F$9873)*(0=COUNTIFS(AF149:AO149,$I$2:$I$9873)),0),0)),"")</f>
        <v/>
      </c>
      <c r="AQ149" s="19">
        <f>IFERROR(INDEX($I$2:$I$9873,MATCH(1,INDEX(($P149=$F$2:$F$9873)*(0=COUNTIFS(AF149:AP149,$I$2:$I$9873)),0),0)),"")</f>
        <v/>
      </c>
      <c r="AR149" s="19">
        <f>IFERROR(INDEX($I$2:$I$9873,MATCH(1,INDEX(($P149=$F$2:$F$9873)*(0=COUNTIFS(AF149:AQ149,$I$2:$I$9873)),0),0)),"")</f>
        <v/>
      </c>
      <c r="AS149" s="19">
        <f>IFERROR(VLOOKUP(AF149,[2]CUS030!$A$5:$E$10000,5,0),"")</f>
        <v/>
      </c>
      <c r="AT149" s="19">
        <f>IFERROR(VLOOKUP(AG149,[2]CUS030!$A$5:$E$10000,5,0),"")</f>
        <v/>
      </c>
      <c r="AU149" s="19">
        <f>IFERROR(VLOOKUP(AH149,[2]CUS030!$A$5:$E$10000,5,0),"")</f>
        <v/>
      </c>
      <c r="AV149" s="19">
        <f>IFERROR(VLOOKUP(AI149,[2]CUS030!$A$5:$E$10000,5,0),"")</f>
        <v/>
      </c>
      <c r="AW149" s="19">
        <f>IFERROR(VLOOKUP(AJ149,[2]CUS030!$A$5:$E$10000,5,0),"")</f>
        <v/>
      </c>
      <c r="AX149" s="19">
        <f>IFERROR(VLOOKUP(AK149,[2]CUS030!$A$5:$E$10000,5,0),"")</f>
        <v/>
      </c>
      <c r="AY149" s="19">
        <f>IFERROR(VLOOKUP(AL149,[2]CUS030!$A$5:$E$10000,5,0),"")</f>
        <v/>
      </c>
      <c r="AZ149" s="19">
        <f>IFERROR(VLOOKUP(AM149,[2]CUS030!$A$5:$E$10000,5,0),"")</f>
        <v/>
      </c>
      <c r="BA149" s="19">
        <f>IFERROR(VLOOKUP(AN149,[2]CUS030!$A$5:$E$10000,5,0),"")</f>
        <v/>
      </c>
      <c r="BB149" s="19">
        <f>IFERROR(VLOOKUP(AO149,[2]CUS030!$A$5:$E$10000,5,0),"")</f>
        <v/>
      </c>
      <c r="BC149" s="19">
        <f>IFERROR(VLOOKUP(AP149,[2]CUS030!$A$5:$E$10000,5,0),"")</f>
        <v/>
      </c>
      <c r="BD149" s="19">
        <f>IFERROR(VLOOKUP(AQ149,[2]CUS030!$A$5:$E$10000,5,0),"")</f>
        <v/>
      </c>
      <c r="BE149" s="19">
        <f>IFERROR(VLOOKUP(AR149,[2]CUS030!$A$5:$E$10000,5,0),"")</f>
        <v/>
      </c>
    </row>
    <row r="150">
      <c r="F150" s="108">
        <f>[1]!Table1[[#This Row],[Production]]</f>
        <v/>
      </c>
      <c r="G150">
        <f>MID(F150,LEN(F150)-6,4)</f>
        <v/>
      </c>
      <c r="H150">
        <f>AS150&amp;"|"&amp;AT150&amp;"|"&amp;AU150&amp;"|"&amp;AV150&amp;"|"&amp;AW150&amp;"|"&amp;AX150&amp;"|"&amp;AY150&amp;"|"&amp;AZ150&amp;"|"&amp;BA150&amp;"|"&amp;BB150&amp;"|"&amp;BC150&amp;"|"&amp;BD150&amp;"|"&amp;BE150</f>
        <v/>
      </c>
      <c r="I150" s="108">
        <f>[1]!Table1[[#This Row],[Stock]]</f>
        <v/>
      </c>
      <c r="J150">
        <f>MID(LEFT(I150,LEN(I150)-3),FIND("0|0.000",LEFT(I150,LEN(I150)-3),1)+7,6)</f>
        <v/>
      </c>
      <c r="K150" s="19" t="n"/>
      <c r="L150" s="19" t="n"/>
      <c r="M150" s="19" t="n"/>
      <c r="N150" s="19" t="n"/>
      <c r="O150" s="19" t="n"/>
      <c r="P150" s="20">
        <f>End_Cal!E150</f>
        <v/>
      </c>
      <c r="Q150" s="112">
        <f>IFERROR(INDEX($J$2:$J$9873,MATCH(1,INDEX(($P150=$F$2:$F$9873)*(0=COUNTIFS($Q$2:$Q$2,$J$2:$J$9873)),0),0)),"")</f>
        <v/>
      </c>
      <c r="R150" s="112">
        <f>IFERROR(INDEX($J$2:$J$9873,MATCH(1,INDEX(($P150=$F$2:$F$9873)*(0=COUNTIFS(Q150,$J$2:$J$9873)),0),0)),"")</f>
        <v/>
      </c>
      <c r="S150" s="112">
        <f>IFERROR(INDEX($J$2:$J$9873,MATCH(1,INDEX(($P150=$F$2:$F$9873)*(0=COUNTIFS(Q150:R150,$J$2:$J$9873)),0),0)),"")</f>
        <v/>
      </c>
      <c r="T150" s="112">
        <f>IFERROR(INDEX($J$2:$J$9873,MATCH(1,INDEX(($P150=$F$2:$F$9873)*(0=COUNTIFS(Q150:S150,$J$2:$J$9873)),0),0)),"")</f>
        <v/>
      </c>
      <c r="U150" s="112">
        <f>IFERROR(INDEX($J$2:$J$9873,MATCH(1,INDEX(($P150=$F$2:$F$9873)*(0=COUNTIFS(Q150:T150,$J$2:$J$9873)),0),0)),"")</f>
        <v/>
      </c>
      <c r="V150" s="112">
        <f>IFERROR(INDEX($J$2:$J$9873,MATCH(1,INDEX(($P150=$F$2:$F$9873)*(0=COUNTIFS(Q150:U150,$J$2:$J$9873)),0),0)),"")</f>
        <v/>
      </c>
      <c r="W150" s="112">
        <f>IFERROR(INDEX($J$2:$J$9873,MATCH(1,INDEX(($P150=$F$2:$F$9873)*(0=COUNTIFS(Q150:V150,$J$2:$J$861)),0),0)),"")</f>
        <v/>
      </c>
      <c r="X150" s="112">
        <f>IFERROR(INDEX($J$2:$J$9873,MATCH(1,INDEX(($P150=$F$2:$F$9873)*(0=COUNTIFS(Q150:W150,$J$2:$J$9873)),0),0)),"")</f>
        <v/>
      </c>
      <c r="Y150" s="112">
        <f>IFERROR(INDEX($J$2:$J$861,MATCH(1,INDEX(($P150=$F$2:$F$861)*(0=COUNTIFS(Q150:X150,$J$2:$J$861)),0),0)),"")</f>
        <v/>
      </c>
      <c r="Z150" s="112">
        <f>IFERROR(INDEX($J$2:$J$861,MATCH(1,INDEX(($P150=$F$2:$F$861)*(0=COUNTIFS(Q150:Y150,$J$2:$J$861)),0),0)),"")</f>
        <v/>
      </c>
      <c r="AA150" s="112">
        <f>IFERROR(INDEX($J$2:$J$861,MATCH(1,INDEX(($P150=$F$2:$F$861)*(0=COUNTIFS(Q150:Z150,$J$2:$J$861)),0),0)),"")</f>
        <v/>
      </c>
      <c r="AB150" s="112">
        <f>IFERROR(INDEX($J$2:$J$861,MATCH(1,INDEX(($P150=$F$2:$F$861)*(0=COUNTIFS(Q150:AA150,$J$2:$J$861)),0),0)),"")</f>
        <v/>
      </c>
      <c r="AC150" s="112">
        <f>IFERROR(INDEX($J$2:$J$861,MATCH(1,INDEX(($P150=$F$2:$F$861)*(0=COUNTIFS(Q150:AB150,$J$2:$J$861)),0),0)),"")</f>
        <v/>
      </c>
      <c r="AD150">
        <f>Q150&amp;"-"&amp;R150&amp;"-"&amp;S150&amp;"-"&amp;T150&amp;"-"&amp;U150&amp;"-"&amp;V150&amp;"-"&amp;W150&amp;"-"&amp;X150&amp;"-"&amp;Y150&amp;"-"&amp;Z150&amp;"-"&amp;AA150&amp;"-"&amp;AB150&amp;"-"&amp;AC150</f>
        <v/>
      </c>
      <c r="AF150" s="19">
        <f>IFERROR(INDEX($I$2:$I$861,MATCH(1,INDEX(($P150=$F$2:$F$861)*(0=COUNTIFS($AF$2:$AF$2,$I$2:$I$861)),0),0)),"")</f>
        <v/>
      </c>
      <c r="AG150" s="19">
        <f>IFERROR(INDEX($I$2:$I$9873,MATCH(1,INDEX(($P150=$F$2:$F$9873)*(0=COUNTIFS(AF150,$I$2:$I$9873)),0),0)),"")</f>
        <v/>
      </c>
      <c r="AH150" s="19">
        <f>IFERROR(INDEX($I$2:$I$9873,MATCH(1,INDEX(($P150=$F$2:$F$9873)*(0=COUNTIFS(AF150:AG150,$I$2:$I$9873)),0),0)),"")</f>
        <v/>
      </c>
      <c r="AI150" s="19">
        <f>IFERROR(INDEX($I$2:$I$9873,MATCH(1,INDEX(($P150=$F$2:$F$9873)*(0=COUNTIFS(AF150:AH150,$I$2:$I$9873)),0),0)),"")</f>
        <v/>
      </c>
      <c r="AJ150" s="19">
        <f>IFERROR(INDEX($I$2:$I$9873,MATCH(1,INDEX(($P150=$F$2:$F$9873)*(0=COUNTIFS(AF150:AI150,$I$2:$I$9873)),0),0)),"")</f>
        <v/>
      </c>
      <c r="AK150" s="19">
        <f>IFERROR(INDEX($I$2:$I$9873,MATCH(1,INDEX(($P150=$F$2:$F$9873)*(0=COUNTIFS(AF150:AJ150,$I$2:$I$9873)),0),0)),"")</f>
        <v/>
      </c>
      <c r="AL150" s="19">
        <f>IFERROR(INDEX($I$2:$I$9873,MATCH(1,INDEX(($P150=$F$2:$F$9873)*(0=COUNTIFS(AF150:AK150,$I$2:$I$9873)),0),0)),"")</f>
        <v/>
      </c>
      <c r="AM150" s="19">
        <f>IFERROR(INDEX($I$2:$I$9873,MATCH(1,INDEX(($P150=$F$2:$F$9873)*(0=COUNTIFS(AF150:AL150,$I$2:$I$9873)),0),0)),"")</f>
        <v/>
      </c>
      <c r="AN150" s="19">
        <f>IFERROR(INDEX($I$2:$I$9873,MATCH(1,INDEX(($P150=$F$2:$F$9873)*(0=COUNTIFS(AF150:AM150,$I$2:$I$9873)),0),0)),"")</f>
        <v/>
      </c>
      <c r="AO150" s="19">
        <f>IFERROR(INDEX($I$2:$I$9873,MATCH(1,INDEX(($P150=$F$2:$F$9873)*(0=COUNTIFS(AF150:AN150,$I$2:$I$9873)),0),0)),"")</f>
        <v/>
      </c>
      <c r="AP150" s="19">
        <f>IFERROR(INDEX($I$2:$I$9873,MATCH(1,INDEX(($P150=$F$2:$F$9873)*(0=COUNTIFS(AF150:AO150,$I$2:$I$9873)),0),0)),"")</f>
        <v/>
      </c>
      <c r="AQ150" s="19">
        <f>IFERROR(INDEX($I$2:$I$9873,MATCH(1,INDEX(($P150=$F$2:$F$9873)*(0=COUNTIFS(AF150:AP150,$I$2:$I$9873)),0),0)),"")</f>
        <v/>
      </c>
      <c r="AR150" s="19">
        <f>IFERROR(INDEX($I$2:$I$9873,MATCH(1,INDEX(($P150=$F$2:$F$9873)*(0=COUNTIFS(AF150:AQ150,$I$2:$I$9873)),0),0)),"")</f>
        <v/>
      </c>
      <c r="AS150" s="19">
        <f>IFERROR(VLOOKUP(AF150,[2]CUS030!$A$5:$E$10000,5,0),"")</f>
        <v/>
      </c>
      <c r="AT150" s="19">
        <f>IFERROR(VLOOKUP(AG150,[2]CUS030!$A$5:$E$10000,5,0),"")</f>
        <v/>
      </c>
      <c r="AU150" s="19">
        <f>IFERROR(VLOOKUP(AH150,[2]CUS030!$A$5:$E$10000,5,0),"")</f>
        <v/>
      </c>
      <c r="AV150" s="19">
        <f>IFERROR(VLOOKUP(AI150,[2]CUS030!$A$5:$E$10000,5,0),"")</f>
        <v/>
      </c>
      <c r="AW150" s="19">
        <f>IFERROR(VLOOKUP(AJ150,[2]CUS030!$A$5:$E$10000,5,0),"")</f>
        <v/>
      </c>
      <c r="AX150" s="19">
        <f>IFERROR(VLOOKUP(AK150,[2]CUS030!$A$5:$E$10000,5,0),"")</f>
        <v/>
      </c>
      <c r="AY150" s="19">
        <f>IFERROR(VLOOKUP(AL150,[2]CUS030!$A$5:$E$10000,5,0),"")</f>
        <v/>
      </c>
      <c r="AZ150" s="19">
        <f>IFERROR(VLOOKUP(AM150,[2]CUS030!$A$5:$E$10000,5,0),"")</f>
        <v/>
      </c>
      <c r="BA150" s="19">
        <f>IFERROR(VLOOKUP(AN150,[2]CUS030!$A$5:$E$10000,5,0),"")</f>
        <v/>
      </c>
      <c r="BB150" s="19">
        <f>IFERROR(VLOOKUP(AO150,[2]CUS030!$A$5:$E$10000,5,0),"")</f>
        <v/>
      </c>
      <c r="BC150" s="19">
        <f>IFERROR(VLOOKUP(AP150,[2]CUS030!$A$5:$E$10000,5,0),"")</f>
        <v/>
      </c>
      <c r="BD150" s="19">
        <f>IFERROR(VLOOKUP(AQ150,[2]CUS030!$A$5:$E$10000,5,0),"")</f>
        <v/>
      </c>
      <c r="BE150" s="19">
        <f>IFERROR(VLOOKUP(AR150,[2]CUS030!$A$5:$E$10000,5,0),"")</f>
        <v/>
      </c>
    </row>
    <row r="151">
      <c r="F151" s="108">
        <f>[1]!Table1[[#This Row],[Production]]</f>
        <v/>
      </c>
      <c r="G151">
        <f>MID(F151,LEN(F151)-6,4)</f>
        <v/>
      </c>
      <c r="H151">
        <f>AS151&amp;"|"&amp;AT151&amp;"|"&amp;AU151&amp;"|"&amp;AV151&amp;"|"&amp;AW151&amp;"|"&amp;AX151&amp;"|"&amp;AY151&amp;"|"&amp;AZ151&amp;"|"&amp;BA151&amp;"|"&amp;BB151&amp;"|"&amp;BC151&amp;"|"&amp;BD151&amp;"|"&amp;BE151</f>
        <v/>
      </c>
      <c r="I151" s="108">
        <f>[1]!Table1[[#This Row],[Stock]]</f>
        <v/>
      </c>
      <c r="J151">
        <f>MID(LEFT(I151,LEN(I151)-3),FIND("0|0.000",LEFT(I151,LEN(I151)-3),1)+7,6)</f>
        <v/>
      </c>
      <c r="K151" s="19" t="n"/>
      <c r="L151" s="19" t="n"/>
      <c r="M151" s="19" t="n"/>
      <c r="N151" s="19" t="n"/>
      <c r="O151" s="19" t="n"/>
      <c r="P151" s="20">
        <f>End_Cal!E151</f>
        <v/>
      </c>
      <c r="Q151" s="112">
        <f>IFERROR(INDEX($J$2:$J$9873,MATCH(1,INDEX(($P151=$F$2:$F$9873)*(0=COUNTIFS($Q$2:$Q$2,$J$2:$J$9873)),0),0)),"")</f>
        <v/>
      </c>
      <c r="R151" s="112">
        <f>IFERROR(INDEX($J$2:$J$9873,MATCH(1,INDEX(($P151=$F$2:$F$9873)*(0=COUNTIFS(Q151,$J$2:$J$9873)),0),0)),"")</f>
        <v/>
      </c>
      <c r="S151" s="112">
        <f>IFERROR(INDEX($J$2:$J$9873,MATCH(1,INDEX(($P151=$F$2:$F$9873)*(0=COUNTIFS(Q151:R151,$J$2:$J$9873)),0),0)),"")</f>
        <v/>
      </c>
      <c r="T151" s="112">
        <f>IFERROR(INDEX($J$2:$J$9873,MATCH(1,INDEX(($P151=$F$2:$F$9873)*(0=COUNTIFS(Q151:S151,$J$2:$J$9873)),0),0)),"")</f>
        <v/>
      </c>
      <c r="U151" s="112">
        <f>IFERROR(INDEX($J$2:$J$9873,MATCH(1,INDEX(($P151=$F$2:$F$9873)*(0=COUNTIFS(Q151:T151,$J$2:$J$9873)),0),0)),"")</f>
        <v/>
      </c>
      <c r="V151" s="112">
        <f>IFERROR(INDEX($J$2:$J$9873,MATCH(1,INDEX(($P151=$F$2:$F$9873)*(0=COUNTIFS(Q151:U151,$J$2:$J$9873)),0),0)),"")</f>
        <v/>
      </c>
      <c r="W151" s="112">
        <f>IFERROR(INDEX($J$2:$J$9873,MATCH(1,INDEX(($P151=$F$2:$F$9873)*(0=COUNTIFS(Q151:V151,$J$2:$J$861)),0),0)),"")</f>
        <v/>
      </c>
      <c r="X151" s="112">
        <f>IFERROR(INDEX($J$2:$J$9873,MATCH(1,INDEX(($P151=$F$2:$F$9873)*(0=COUNTIFS(Q151:W151,$J$2:$J$9873)),0),0)),"")</f>
        <v/>
      </c>
      <c r="Y151" s="112">
        <f>IFERROR(INDEX($J$2:$J$861,MATCH(1,INDEX(($P151=$F$2:$F$861)*(0=COUNTIFS(Q151:X151,$J$2:$J$861)),0),0)),"")</f>
        <v/>
      </c>
      <c r="Z151" s="112">
        <f>IFERROR(INDEX($J$2:$J$861,MATCH(1,INDEX(($P151=$F$2:$F$861)*(0=COUNTIFS(Q151:Y151,$J$2:$J$861)),0),0)),"")</f>
        <v/>
      </c>
      <c r="AA151" s="112">
        <f>IFERROR(INDEX($J$2:$J$861,MATCH(1,INDEX(($P151=$F$2:$F$861)*(0=COUNTIFS(Q151:Z151,$J$2:$J$861)),0),0)),"")</f>
        <v/>
      </c>
      <c r="AB151" s="112">
        <f>IFERROR(INDEX($J$2:$J$861,MATCH(1,INDEX(($P151=$F$2:$F$861)*(0=COUNTIFS(Q151:AA151,$J$2:$J$861)),0),0)),"")</f>
        <v/>
      </c>
      <c r="AC151" s="112">
        <f>IFERROR(INDEX($J$2:$J$861,MATCH(1,INDEX(($P151=$F$2:$F$861)*(0=COUNTIFS(Q151:AB151,$J$2:$J$861)),0),0)),"")</f>
        <v/>
      </c>
      <c r="AD151">
        <f>Q151&amp;"-"&amp;R151&amp;"-"&amp;S151&amp;"-"&amp;T151&amp;"-"&amp;U151&amp;"-"&amp;V151&amp;"-"&amp;W151&amp;"-"&amp;X151&amp;"-"&amp;Y151&amp;"-"&amp;Z151&amp;"-"&amp;AA151&amp;"-"&amp;AB151&amp;"-"&amp;AC151</f>
        <v/>
      </c>
      <c r="AF151" s="19">
        <f>IFERROR(INDEX($I$2:$I$861,MATCH(1,INDEX(($P151=$F$2:$F$861)*(0=COUNTIFS($AF$2:$AF$2,$I$2:$I$861)),0),0)),"")</f>
        <v/>
      </c>
      <c r="AG151" s="19">
        <f>IFERROR(INDEX($I$2:$I$9873,MATCH(1,INDEX(($P151=$F$2:$F$9873)*(0=COUNTIFS(AF151,$I$2:$I$9873)),0),0)),"")</f>
        <v/>
      </c>
      <c r="AH151" s="19">
        <f>IFERROR(INDEX($I$2:$I$9873,MATCH(1,INDEX(($P151=$F$2:$F$9873)*(0=COUNTIFS(AF151:AG151,$I$2:$I$9873)),0),0)),"")</f>
        <v/>
      </c>
      <c r="AI151" s="19">
        <f>IFERROR(INDEX($I$2:$I$9873,MATCH(1,INDEX(($P151=$F$2:$F$9873)*(0=COUNTIFS(AF151:AH151,$I$2:$I$9873)),0),0)),"")</f>
        <v/>
      </c>
      <c r="AJ151" s="19">
        <f>IFERROR(INDEX($I$2:$I$9873,MATCH(1,INDEX(($P151=$F$2:$F$9873)*(0=COUNTIFS(AF151:AI151,$I$2:$I$9873)),0),0)),"")</f>
        <v/>
      </c>
      <c r="AK151" s="19">
        <f>IFERROR(INDEX($I$2:$I$9873,MATCH(1,INDEX(($P151=$F$2:$F$9873)*(0=COUNTIFS(AF151:AJ151,$I$2:$I$9873)),0),0)),"")</f>
        <v/>
      </c>
      <c r="AL151" s="19">
        <f>IFERROR(INDEX($I$2:$I$9873,MATCH(1,INDEX(($P151=$F$2:$F$9873)*(0=COUNTIFS(AF151:AK151,$I$2:$I$9873)),0),0)),"")</f>
        <v/>
      </c>
      <c r="AM151" s="19">
        <f>IFERROR(INDEX($I$2:$I$9873,MATCH(1,INDEX(($P151=$F$2:$F$9873)*(0=COUNTIFS(AF151:AL151,$I$2:$I$9873)),0),0)),"")</f>
        <v/>
      </c>
      <c r="AN151" s="19">
        <f>IFERROR(INDEX($I$2:$I$9873,MATCH(1,INDEX(($P151=$F$2:$F$9873)*(0=COUNTIFS(AF151:AM151,$I$2:$I$9873)),0),0)),"")</f>
        <v/>
      </c>
      <c r="AO151" s="19">
        <f>IFERROR(INDEX($I$2:$I$9873,MATCH(1,INDEX(($P151=$F$2:$F$9873)*(0=COUNTIFS(AF151:AN151,$I$2:$I$9873)),0),0)),"")</f>
        <v/>
      </c>
      <c r="AP151" s="19">
        <f>IFERROR(INDEX($I$2:$I$9873,MATCH(1,INDEX(($P151=$F$2:$F$9873)*(0=COUNTIFS(AF151:AO151,$I$2:$I$9873)),0),0)),"")</f>
        <v/>
      </c>
      <c r="AQ151" s="19">
        <f>IFERROR(INDEX($I$2:$I$9873,MATCH(1,INDEX(($P151=$F$2:$F$9873)*(0=COUNTIFS(AF151:AP151,$I$2:$I$9873)),0),0)),"")</f>
        <v/>
      </c>
      <c r="AR151" s="19">
        <f>IFERROR(INDEX($I$2:$I$9873,MATCH(1,INDEX(($P151=$F$2:$F$9873)*(0=COUNTIFS(AF151:AQ151,$I$2:$I$9873)),0),0)),"")</f>
        <v/>
      </c>
      <c r="AS151" s="19">
        <f>IFERROR(VLOOKUP(AF151,[2]CUS030!$A$5:$E$10000,5,0),"")</f>
        <v/>
      </c>
      <c r="AT151" s="19">
        <f>IFERROR(VLOOKUP(AG151,[2]CUS030!$A$5:$E$10000,5,0),"")</f>
        <v/>
      </c>
      <c r="AU151" s="19">
        <f>IFERROR(VLOOKUP(AH151,[2]CUS030!$A$5:$E$10000,5,0),"")</f>
        <v/>
      </c>
      <c r="AV151" s="19">
        <f>IFERROR(VLOOKUP(AI151,[2]CUS030!$A$5:$E$10000,5,0),"")</f>
        <v/>
      </c>
      <c r="AW151" s="19">
        <f>IFERROR(VLOOKUP(AJ151,[2]CUS030!$A$5:$E$10000,5,0),"")</f>
        <v/>
      </c>
      <c r="AX151" s="19">
        <f>IFERROR(VLOOKUP(AK151,[2]CUS030!$A$5:$E$10000,5,0),"")</f>
        <v/>
      </c>
      <c r="AY151" s="19">
        <f>IFERROR(VLOOKUP(AL151,[2]CUS030!$A$5:$E$10000,5,0),"")</f>
        <v/>
      </c>
      <c r="AZ151" s="19">
        <f>IFERROR(VLOOKUP(AM151,[2]CUS030!$A$5:$E$10000,5,0),"")</f>
        <v/>
      </c>
      <c r="BA151" s="19">
        <f>IFERROR(VLOOKUP(AN151,[2]CUS030!$A$5:$E$10000,5,0),"")</f>
        <v/>
      </c>
      <c r="BB151" s="19">
        <f>IFERROR(VLOOKUP(AO151,[2]CUS030!$A$5:$E$10000,5,0),"")</f>
        <v/>
      </c>
      <c r="BC151" s="19">
        <f>IFERROR(VLOOKUP(AP151,[2]CUS030!$A$5:$E$10000,5,0),"")</f>
        <v/>
      </c>
      <c r="BD151" s="19">
        <f>IFERROR(VLOOKUP(AQ151,[2]CUS030!$A$5:$E$10000,5,0),"")</f>
        <v/>
      </c>
      <c r="BE151" s="19">
        <f>IFERROR(VLOOKUP(AR151,[2]CUS030!$A$5:$E$10000,5,0),"")</f>
        <v/>
      </c>
    </row>
    <row r="152">
      <c r="F152" s="108">
        <f>[1]!Table1[[#This Row],[Production]]</f>
        <v/>
      </c>
      <c r="G152">
        <f>MID(F152,LEN(F152)-6,4)</f>
        <v/>
      </c>
      <c r="H152">
        <f>AS152&amp;"|"&amp;AT152&amp;"|"&amp;AU152&amp;"|"&amp;AV152&amp;"|"&amp;AW152&amp;"|"&amp;AX152&amp;"|"&amp;AY152&amp;"|"&amp;AZ152&amp;"|"&amp;BA152&amp;"|"&amp;BB152&amp;"|"&amp;BC152&amp;"|"&amp;BD152&amp;"|"&amp;BE152</f>
        <v/>
      </c>
      <c r="I152" s="108">
        <f>[1]!Table1[[#This Row],[Stock]]</f>
        <v/>
      </c>
      <c r="J152">
        <f>MID(LEFT(I152,LEN(I152)-3),FIND("0|0.000",LEFT(I152,LEN(I152)-3),1)+7,6)</f>
        <v/>
      </c>
      <c r="K152" s="19" t="n"/>
      <c r="L152" s="19" t="n"/>
      <c r="M152" s="19" t="n"/>
      <c r="N152" s="19" t="n"/>
      <c r="O152" s="19" t="n"/>
      <c r="P152" s="20">
        <f>End_Cal!E152</f>
        <v/>
      </c>
      <c r="Q152" s="112">
        <f>IFERROR(INDEX($J$2:$J$9873,MATCH(1,INDEX(($P152=$F$2:$F$9873)*(0=COUNTIFS($Q$2:$Q$2,$J$2:$J$9873)),0),0)),"")</f>
        <v/>
      </c>
      <c r="R152" s="112">
        <f>IFERROR(INDEX($J$2:$J$9873,MATCH(1,INDEX(($P152=$F$2:$F$9873)*(0=COUNTIFS(Q152,$J$2:$J$9873)),0),0)),"")</f>
        <v/>
      </c>
      <c r="S152" s="112">
        <f>IFERROR(INDEX($J$2:$J$9873,MATCH(1,INDEX(($P152=$F$2:$F$9873)*(0=COUNTIFS(Q152:R152,$J$2:$J$9873)),0),0)),"")</f>
        <v/>
      </c>
      <c r="T152" s="112">
        <f>IFERROR(INDEX($J$2:$J$9873,MATCH(1,INDEX(($P152=$F$2:$F$9873)*(0=COUNTIFS(Q152:S152,$J$2:$J$9873)),0),0)),"")</f>
        <v/>
      </c>
      <c r="U152" s="112">
        <f>IFERROR(INDEX($J$2:$J$9873,MATCH(1,INDEX(($P152=$F$2:$F$9873)*(0=COUNTIFS(Q152:T152,$J$2:$J$9873)),0),0)),"")</f>
        <v/>
      </c>
      <c r="V152" s="112">
        <f>IFERROR(INDEX($J$2:$J$9873,MATCH(1,INDEX(($P152=$F$2:$F$9873)*(0=COUNTIFS(Q152:U152,$J$2:$J$9873)),0),0)),"")</f>
        <v/>
      </c>
      <c r="W152" s="112">
        <f>IFERROR(INDEX($J$2:$J$9873,MATCH(1,INDEX(($P152=$F$2:$F$9873)*(0=COUNTIFS(Q152:V152,$J$2:$J$861)),0),0)),"")</f>
        <v/>
      </c>
      <c r="X152" s="112">
        <f>IFERROR(INDEX($J$2:$J$9873,MATCH(1,INDEX(($P152=$F$2:$F$9873)*(0=COUNTIFS(Q152:W152,$J$2:$J$9873)),0),0)),"")</f>
        <v/>
      </c>
      <c r="Y152" s="112">
        <f>IFERROR(INDEX($J$2:$J$861,MATCH(1,INDEX(($P152=$F$2:$F$861)*(0=COUNTIFS(Q152:X152,$J$2:$J$861)),0),0)),"")</f>
        <v/>
      </c>
      <c r="Z152" s="112">
        <f>IFERROR(INDEX($J$2:$J$861,MATCH(1,INDEX(($P152=$F$2:$F$861)*(0=COUNTIFS(Q152:Y152,$J$2:$J$861)),0),0)),"")</f>
        <v/>
      </c>
      <c r="AA152" s="112">
        <f>IFERROR(INDEX($J$2:$J$861,MATCH(1,INDEX(($P152=$F$2:$F$861)*(0=COUNTIFS(Q152:Z152,$J$2:$J$861)),0),0)),"")</f>
        <v/>
      </c>
      <c r="AB152" s="112">
        <f>IFERROR(INDEX($J$2:$J$861,MATCH(1,INDEX(($P152=$F$2:$F$861)*(0=COUNTIFS(Q152:AA152,$J$2:$J$861)),0),0)),"")</f>
        <v/>
      </c>
      <c r="AC152" s="112">
        <f>IFERROR(INDEX($J$2:$J$861,MATCH(1,INDEX(($P152=$F$2:$F$861)*(0=COUNTIFS(Q152:AB152,$J$2:$J$861)),0),0)),"")</f>
        <v/>
      </c>
      <c r="AD152">
        <f>Q152&amp;"-"&amp;R152&amp;"-"&amp;S152&amp;"-"&amp;T152&amp;"-"&amp;U152&amp;"-"&amp;V152&amp;"-"&amp;W152&amp;"-"&amp;X152&amp;"-"&amp;Y152&amp;"-"&amp;Z152&amp;"-"&amp;AA152&amp;"-"&amp;AB152&amp;"-"&amp;AC152</f>
        <v/>
      </c>
      <c r="AF152" s="19">
        <f>IFERROR(INDEX($I$2:$I$861,MATCH(1,INDEX(($P152=$F$2:$F$861)*(0=COUNTIFS($AF$2:$AF$2,$I$2:$I$861)),0),0)),"")</f>
        <v/>
      </c>
      <c r="AG152" s="19">
        <f>IFERROR(INDEX($I$2:$I$9873,MATCH(1,INDEX(($P152=$F$2:$F$9873)*(0=COUNTIFS(AF152,$I$2:$I$9873)),0),0)),"")</f>
        <v/>
      </c>
      <c r="AH152" s="19">
        <f>IFERROR(INDEX($I$2:$I$9873,MATCH(1,INDEX(($P152=$F$2:$F$9873)*(0=COUNTIFS(AF152:AG152,$I$2:$I$9873)),0),0)),"")</f>
        <v/>
      </c>
      <c r="AI152" s="19">
        <f>IFERROR(INDEX($I$2:$I$9873,MATCH(1,INDEX(($P152=$F$2:$F$9873)*(0=COUNTIFS(AF152:AH152,$I$2:$I$9873)),0),0)),"")</f>
        <v/>
      </c>
      <c r="AJ152" s="19">
        <f>IFERROR(INDEX($I$2:$I$9873,MATCH(1,INDEX(($P152=$F$2:$F$9873)*(0=COUNTIFS(AF152:AI152,$I$2:$I$9873)),0),0)),"")</f>
        <v/>
      </c>
      <c r="AK152" s="19">
        <f>IFERROR(INDEX($I$2:$I$9873,MATCH(1,INDEX(($P152=$F$2:$F$9873)*(0=COUNTIFS(AF152:AJ152,$I$2:$I$9873)),0),0)),"")</f>
        <v/>
      </c>
      <c r="AL152" s="19">
        <f>IFERROR(INDEX($I$2:$I$9873,MATCH(1,INDEX(($P152=$F$2:$F$9873)*(0=COUNTIFS(AF152:AK152,$I$2:$I$9873)),0),0)),"")</f>
        <v/>
      </c>
      <c r="AM152" s="19">
        <f>IFERROR(INDEX($I$2:$I$9873,MATCH(1,INDEX(($P152=$F$2:$F$9873)*(0=COUNTIFS(AF152:AL152,$I$2:$I$9873)),0),0)),"")</f>
        <v/>
      </c>
      <c r="AN152" s="19">
        <f>IFERROR(INDEX($I$2:$I$9873,MATCH(1,INDEX(($P152=$F$2:$F$9873)*(0=COUNTIFS(AF152:AM152,$I$2:$I$9873)),0),0)),"")</f>
        <v/>
      </c>
      <c r="AO152" s="19">
        <f>IFERROR(INDEX($I$2:$I$9873,MATCH(1,INDEX(($P152=$F$2:$F$9873)*(0=COUNTIFS(AF152:AN152,$I$2:$I$9873)),0),0)),"")</f>
        <v/>
      </c>
      <c r="AP152" s="19">
        <f>IFERROR(INDEX($I$2:$I$9873,MATCH(1,INDEX(($P152=$F$2:$F$9873)*(0=COUNTIFS(AF152:AO152,$I$2:$I$9873)),0),0)),"")</f>
        <v/>
      </c>
      <c r="AQ152" s="19">
        <f>IFERROR(INDEX($I$2:$I$9873,MATCH(1,INDEX(($P152=$F$2:$F$9873)*(0=COUNTIFS(AF152:AP152,$I$2:$I$9873)),0),0)),"")</f>
        <v/>
      </c>
      <c r="AR152" s="19">
        <f>IFERROR(INDEX($I$2:$I$9873,MATCH(1,INDEX(($P152=$F$2:$F$9873)*(0=COUNTIFS(AF152:AQ152,$I$2:$I$9873)),0),0)),"")</f>
        <v/>
      </c>
      <c r="AS152" s="19">
        <f>IFERROR(VLOOKUP(AF152,[2]CUS030!$A$5:$E$10000,5,0),"")</f>
        <v/>
      </c>
      <c r="AT152" s="19">
        <f>IFERROR(VLOOKUP(AG152,[2]CUS030!$A$5:$E$10000,5,0),"")</f>
        <v/>
      </c>
      <c r="AU152" s="19">
        <f>IFERROR(VLOOKUP(AH152,[2]CUS030!$A$5:$E$10000,5,0),"")</f>
        <v/>
      </c>
      <c r="AV152" s="19">
        <f>IFERROR(VLOOKUP(AI152,[2]CUS030!$A$5:$E$10000,5,0),"")</f>
        <v/>
      </c>
      <c r="AW152" s="19">
        <f>IFERROR(VLOOKUP(AJ152,[2]CUS030!$A$5:$E$10000,5,0),"")</f>
        <v/>
      </c>
      <c r="AX152" s="19">
        <f>IFERROR(VLOOKUP(AK152,[2]CUS030!$A$5:$E$10000,5,0),"")</f>
        <v/>
      </c>
      <c r="AY152" s="19">
        <f>IFERROR(VLOOKUP(AL152,[2]CUS030!$A$5:$E$10000,5,0),"")</f>
        <v/>
      </c>
      <c r="AZ152" s="19">
        <f>IFERROR(VLOOKUP(AM152,[2]CUS030!$A$5:$E$10000,5,0),"")</f>
        <v/>
      </c>
      <c r="BA152" s="19">
        <f>IFERROR(VLOOKUP(AN152,[2]CUS030!$A$5:$E$10000,5,0),"")</f>
        <v/>
      </c>
      <c r="BB152" s="19">
        <f>IFERROR(VLOOKUP(AO152,[2]CUS030!$A$5:$E$10000,5,0),"")</f>
        <v/>
      </c>
      <c r="BC152" s="19">
        <f>IFERROR(VLOOKUP(AP152,[2]CUS030!$A$5:$E$10000,5,0),"")</f>
        <v/>
      </c>
      <c r="BD152" s="19">
        <f>IFERROR(VLOOKUP(AQ152,[2]CUS030!$A$5:$E$10000,5,0),"")</f>
        <v/>
      </c>
      <c r="BE152" s="19">
        <f>IFERROR(VLOOKUP(AR152,[2]CUS030!$A$5:$E$10000,5,0),"")</f>
        <v/>
      </c>
    </row>
    <row r="153">
      <c r="F153" s="108">
        <f>[1]!Table1[[#This Row],[Production]]</f>
        <v/>
      </c>
      <c r="G153">
        <f>MID(F153,LEN(F153)-6,4)</f>
        <v/>
      </c>
      <c r="H153">
        <f>AS153&amp;"|"&amp;AT153&amp;"|"&amp;AU153&amp;"|"&amp;AV153&amp;"|"&amp;AW153&amp;"|"&amp;AX153&amp;"|"&amp;AY153&amp;"|"&amp;AZ153&amp;"|"&amp;BA153&amp;"|"&amp;BB153&amp;"|"&amp;BC153&amp;"|"&amp;BD153&amp;"|"&amp;BE153</f>
        <v/>
      </c>
      <c r="I153" s="108">
        <f>[1]!Table1[[#This Row],[Stock]]</f>
        <v/>
      </c>
      <c r="J153">
        <f>MID(LEFT(I153,LEN(I153)-3),FIND("0|0.000",LEFT(I153,LEN(I153)-3),1)+7,6)</f>
        <v/>
      </c>
      <c r="K153" s="19" t="n"/>
      <c r="L153" s="19" t="n"/>
      <c r="M153" s="19" t="n"/>
      <c r="N153" s="19" t="n"/>
      <c r="O153" s="19" t="n"/>
      <c r="P153" s="20">
        <f>End_Cal!E153</f>
        <v/>
      </c>
      <c r="Q153" s="112">
        <f>IFERROR(INDEX($J$2:$J$9873,MATCH(1,INDEX(($P153=$F$2:$F$9873)*(0=COUNTIFS($Q$2:$Q$2,$J$2:$J$9873)),0),0)),"")</f>
        <v/>
      </c>
      <c r="R153" s="112">
        <f>IFERROR(INDEX($J$2:$J$9873,MATCH(1,INDEX(($P153=$F$2:$F$9873)*(0=COUNTIFS(Q153,$J$2:$J$9873)),0),0)),"")</f>
        <v/>
      </c>
      <c r="S153" s="112">
        <f>IFERROR(INDEX($J$2:$J$9873,MATCH(1,INDEX(($P153=$F$2:$F$9873)*(0=COUNTIFS(Q153:R153,$J$2:$J$9873)),0),0)),"")</f>
        <v/>
      </c>
      <c r="T153" s="112">
        <f>IFERROR(INDEX($J$2:$J$9873,MATCH(1,INDEX(($P153=$F$2:$F$9873)*(0=COUNTIFS(Q153:S153,$J$2:$J$9873)),0),0)),"")</f>
        <v/>
      </c>
      <c r="U153" s="112">
        <f>IFERROR(INDEX($J$2:$J$9873,MATCH(1,INDEX(($P153=$F$2:$F$9873)*(0=COUNTIFS(Q153:T153,$J$2:$J$9873)),0),0)),"")</f>
        <v/>
      </c>
      <c r="V153" s="112">
        <f>IFERROR(INDEX($J$2:$J$9873,MATCH(1,INDEX(($P153=$F$2:$F$9873)*(0=COUNTIFS(Q153:U153,$J$2:$J$9873)),0),0)),"")</f>
        <v/>
      </c>
      <c r="W153" s="112">
        <f>IFERROR(INDEX($J$2:$J$9873,MATCH(1,INDEX(($P153=$F$2:$F$9873)*(0=COUNTIFS(Q153:V153,$J$2:$J$861)),0),0)),"")</f>
        <v/>
      </c>
      <c r="X153" s="112">
        <f>IFERROR(INDEX($J$2:$J$9873,MATCH(1,INDEX(($P153=$F$2:$F$9873)*(0=COUNTIFS(Q153:W153,$J$2:$J$9873)),0),0)),"")</f>
        <v/>
      </c>
      <c r="Y153" s="112">
        <f>IFERROR(INDEX($J$2:$J$861,MATCH(1,INDEX(($P153=$F$2:$F$861)*(0=COUNTIFS(Q153:X153,$J$2:$J$861)),0),0)),"")</f>
        <v/>
      </c>
      <c r="Z153" s="112">
        <f>IFERROR(INDEX($J$2:$J$861,MATCH(1,INDEX(($P153=$F$2:$F$861)*(0=COUNTIFS(Q153:Y153,$J$2:$J$861)),0),0)),"")</f>
        <v/>
      </c>
      <c r="AA153" s="112">
        <f>IFERROR(INDEX($J$2:$J$861,MATCH(1,INDEX(($P153=$F$2:$F$861)*(0=COUNTIFS(Q153:Z153,$J$2:$J$861)),0),0)),"")</f>
        <v/>
      </c>
      <c r="AB153" s="112">
        <f>IFERROR(INDEX($J$2:$J$861,MATCH(1,INDEX(($P153=$F$2:$F$861)*(0=COUNTIFS(Q153:AA153,$J$2:$J$861)),0),0)),"")</f>
        <v/>
      </c>
      <c r="AC153" s="112">
        <f>IFERROR(INDEX($J$2:$J$861,MATCH(1,INDEX(($P153=$F$2:$F$861)*(0=COUNTIFS(Q153:AB153,$J$2:$J$861)),0),0)),"")</f>
        <v/>
      </c>
      <c r="AD153">
        <f>Q153&amp;"-"&amp;R153&amp;"-"&amp;S153&amp;"-"&amp;T153&amp;"-"&amp;U153&amp;"-"&amp;V153&amp;"-"&amp;W153&amp;"-"&amp;X153&amp;"-"&amp;Y153&amp;"-"&amp;Z153&amp;"-"&amp;AA153&amp;"-"&amp;AB153&amp;"-"&amp;AC153</f>
        <v/>
      </c>
      <c r="AF153" s="19">
        <f>IFERROR(INDEX($I$2:$I$861,MATCH(1,INDEX(($P153=$F$2:$F$861)*(0=COUNTIFS($AF$2:$AF$2,$I$2:$I$861)),0),0)),"")</f>
        <v/>
      </c>
      <c r="AG153" s="19">
        <f>IFERROR(INDEX($I$2:$I$9873,MATCH(1,INDEX(($P153=$F$2:$F$9873)*(0=COUNTIFS(AF153,$I$2:$I$9873)),0),0)),"")</f>
        <v/>
      </c>
      <c r="AH153" s="19">
        <f>IFERROR(INDEX($I$2:$I$9873,MATCH(1,INDEX(($P153=$F$2:$F$9873)*(0=COUNTIFS(AF153:AG153,$I$2:$I$9873)),0),0)),"")</f>
        <v/>
      </c>
      <c r="AI153" s="19">
        <f>IFERROR(INDEX($I$2:$I$9873,MATCH(1,INDEX(($P153=$F$2:$F$9873)*(0=COUNTIFS(AF153:AH153,$I$2:$I$9873)),0),0)),"")</f>
        <v/>
      </c>
      <c r="AJ153" s="19">
        <f>IFERROR(INDEX($I$2:$I$9873,MATCH(1,INDEX(($P153=$F$2:$F$9873)*(0=COUNTIFS(AF153:AI153,$I$2:$I$9873)),0),0)),"")</f>
        <v/>
      </c>
      <c r="AK153" s="19">
        <f>IFERROR(INDEX($I$2:$I$9873,MATCH(1,INDEX(($P153=$F$2:$F$9873)*(0=COUNTIFS(AF153:AJ153,$I$2:$I$9873)),0),0)),"")</f>
        <v/>
      </c>
      <c r="AL153" s="19">
        <f>IFERROR(INDEX($I$2:$I$9873,MATCH(1,INDEX(($P153=$F$2:$F$9873)*(0=COUNTIFS(AF153:AK153,$I$2:$I$9873)),0),0)),"")</f>
        <v/>
      </c>
      <c r="AM153" s="19">
        <f>IFERROR(INDEX($I$2:$I$9873,MATCH(1,INDEX(($P153=$F$2:$F$9873)*(0=COUNTIFS(AF153:AL153,$I$2:$I$9873)),0),0)),"")</f>
        <v/>
      </c>
      <c r="AN153" s="19">
        <f>IFERROR(INDEX($I$2:$I$9873,MATCH(1,INDEX(($P153=$F$2:$F$9873)*(0=COUNTIFS(AF153:AM153,$I$2:$I$9873)),0),0)),"")</f>
        <v/>
      </c>
      <c r="AO153" s="19">
        <f>IFERROR(INDEX($I$2:$I$9873,MATCH(1,INDEX(($P153=$F$2:$F$9873)*(0=COUNTIFS(AF153:AN153,$I$2:$I$9873)),0),0)),"")</f>
        <v/>
      </c>
      <c r="AP153" s="19">
        <f>IFERROR(INDEX($I$2:$I$9873,MATCH(1,INDEX(($P153=$F$2:$F$9873)*(0=COUNTIFS(AF153:AO153,$I$2:$I$9873)),0),0)),"")</f>
        <v/>
      </c>
      <c r="AQ153" s="19">
        <f>IFERROR(INDEX($I$2:$I$9873,MATCH(1,INDEX(($P153=$F$2:$F$9873)*(0=COUNTIFS(AF153:AP153,$I$2:$I$9873)),0),0)),"")</f>
        <v/>
      </c>
      <c r="AR153" s="19">
        <f>IFERROR(INDEX($I$2:$I$9873,MATCH(1,INDEX(($P153=$F$2:$F$9873)*(0=COUNTIFS(AF153:AQ153,$I$2:$I$9873)),0),0)),"")</f>
        <v/>
      </c>
      <c r="AS153" s="19">
        <f>IFERROR(VLOOKUP(AF153,[2]CUS030!$A$5:$E$10000,5,0),"")</f>
        <v/>
      </c>
      <c r="AT153" s="19">
        <f>IFERROR(VLOOKUP(AG153,[2]CUS030!$A$5:$E$10000,5,0),"")</f>
        <v/>
      </c>
      <c r="AU153" s="19">
        <f>IFERROR(VLOOKUP(AH153,[2]CUS030!$A$5:$E$10000,5,0),"")</f>
        <v/>
      </c>
      <c r="AV153" s="19">
        <f>IFERROR(VLOOKUP(AI153,[2]CUS030!$A$5:$E$10000,5,0),"")</f>
        <v/>
      </c>
      <c r="AW153" s="19">
        <f>IFERROR(VLOOKUP(AJ153,[2]CUS030!$A$5:$E$10000,5,0),"")</f>
        <v/>
      </c>
      <c r="AX153" s="19">
        <f>IFERROR(VLOOKUP(AK153,[2]CUS030!$A$5:$E$10000,5,0),"")</f>
        <v/>
      </c>
      <c r="AY153" s="19">
        <f>IFERROR(VLOOKUP(AL153,[2]CUS030!$A$5:$E$10000,5,0),"")</f>
        <v/>
      </c>
      <c r="AZ153" s="19">
        <f>IFERROR(VLOOKUP(AM153,[2]CUS030!$A$5:$E$10000,5,0),"")</f>
        <v/>
      </c>
      <c r="BA153" s="19">
        <f>IFERROR(VLOOKUP(AN153,[2]CUS030!$A$5:$E$10000,5,0),"")</f>
        <v/>
      </c>
      <c r="BB153" s="19">
        <f>IFERROR(VLOOKUP(AO153,[2]CUS030!$A$5:$E$10000,5,0),"")</f>
        <v/>
      </c>
      <c r="BC153" s="19">
        <f>IFERROR(VLOOKUP(AP153,[2]CUS030!$A$5:$E$10000,5,0),"")</f>
        <v/>
      </c>
      <c r="BD153" s="19">
        <f>IFERROR(VLOOKUP(AQ153,[2]CUS030!$A$5:$E$10000,5,0),"")</f>
        <v/>
      </c>
      <c r="BE153" s="19">
        <f>IFERROR(VLOOKUP(AR153,[2]CUS030!$A$5:$E$10000,5,0),"")</f>
        <v/>
      </c>
    </row>
    <row r="154">
      <c r="F154" s="108">
        <f>[1]!Table1[[#This Row],[Production]]</f>
        <v/>
      </c>
      <c r="G154">
        <f>MID(F154,LEN(F154)-6,4)</f>
        <v/>
      </c>
      <c r="H154">
        <f>AS154&amp;"|"&amp;AT154&amp;"|"&amp;AU154&amp;"|"&amp;AV154&amp;"|"&amp;AW154&amp;"|"&amp;AX154&amp;"|"&amp;AY154&amp;"|"&amp;AZ154&amp;"|"&amp;BA154&amp;"|"&amp;BB154&amp;"|"&amp;BC154&amp;"|"&amp;BD154&amp;"|"&amp;BE154</f>
        <v/>
      </c>
      <c r="I154" s="108">
        <f>[1]!Table1[[#This Row],[Stock]]</f>
        <v/>
      </c>
      <c r="J154">
        <f>MID(LEFT(I154,LEN(I154)-3),FIND("0|0.000",LEFT(I154,LEN(I154)-3),1)+7,6)</f>
        <v/>
      </c>
      <c r="K154" s="19" t="n"/>
      <c r="L154" s="19" t="n"/>
      <c r="M154" s="19" t="n"/>
      <c r="N154" s="19" t="n"/>
      <c r="O154" s="19" t="n"/>
      <c r="P154" s="20">
        <f>End_Cal!E154</f>
        <v/>
      </c>
      <c r="Q154" s="112">
        <f>IFERROR(INDEX($J$2:$J$9873,MATCH(1,INDEX(($P154=$F$2:$F$9873)*(0=COUNTIFS($Q$2:$Q$2,$J$2:$J$9873)),0),0)),"")</f>
        <v/>
      </c>
      <c r="R154" s="112">
        <f>IFERROR(INDEX($J$2:$J$9873,MATCH(1,INDEX(($P154=$F$2:$F$9873)*(0=COUNTIFS(Q154,$J$2:$J$9873)),0),0)),"")</f>
        <v/>
      </c>
      <c r="S154" s="112">
        <f>IFERROR(INDEX($J$2:$J$9873,MATCH(1,INDEX(($P154=$F$2:$F$9873)*(0=COUNTIFS(Q154:R154,$J$2:$J$9873)),0),0)),"")</f>
        <v/>
      </c>
      <c r="T154" s="112">
        <f>IFERROR(INDEX($J$2:$J$9873,MATCH(1,INDEX(($P154=$F$2:$F$9873)*(0=COUNTIFS(Q154:S154,$J$2:$J$9873)),0),0)),"")</f>
        <v/>
      </c>
      <c r="U154" s="112">
        <f>IFERROR(INDEX($J$2:$J$9873,MATCH(1,INDEX(($P154=$F$2:$F$9873)*(0=COUNTIFS(Q154:T154,$J$2:$J$9873)),0),0)),"")</f>
        <v/>
      </c>
      <c r="V154" s="112">
        <f>IFERROR(INDEX($J$2:$J$9873,MATCH(1,INDEX(($P154=$F$2:$F$9873)*(0=COUNTIFS(Q154:U154,$J$2:$J$9873)),0),0)),"")</f>
        <v/>
      </c>
      <c r="W154" s="112">
        <f>IFERROR(INDEX($J$2:$J$9873,MATCH(1,INDEX(($P154=$F$2:$F$9873)*(0=COUNTIFS(Q154:V154,$J$2:$J$861)),0),0)),"")</f>
        <v/>
      </c>
      <c r="X154" s="112">
        <f>IFERROR(INDEX($J$2:$J$9873,MATCH(1,INDEX(($P154=$F$2:$F$9873)*(0=COUNTIFS(Q154:W154,$J$2:$J$9873)),0),0)),"")</f>
        <v/>
      </c>
      <c r="Y154" s="112">
        <f>IFERROR(INDEX($J$2:$J$861,MATCH(1,INDEX(($P154=$F$2:$F$861)*(0=COUNTIFS(Q154:X154,$J$2:$J$861)),0),0)),"")</f>
        <v/>
      </c>
      <c r="Z154" s="112">
        <f>IFERROR(INDEX($J$2:$J$861,MATCH(1,INDEX(($P154=$F$2:$F$861)*(0=COUNTIFS(Q154:Y154,$J$2:$J$861)),0),0)),"")</f>
        <v/>
      </c>
      <c r="AA154" s="112">
        <f>IFERROR(INDEX($J$2:$J$861,MATCH(1,INDEX(($P154=$F$2:$F$861)*(0=COUNTIFS(Q154:Z154,$J$2:$J$861)),0),0)),"")</f>
        <v/>
      </c>
      <c r="AB154" s="112">
        <f>IFERROR(INDEX($J$2:$J$861,MATCH(1,INDEX(($P154=$F$2:$F$861)*(0=COUNTIFS(Q154:AA154,$J$2:$J$861)),0),0)),"")</f>
        <v/>
      </c>
      <c r="AC154" s="112">
        <f>IFERROR(INDEX($J$2:$J$861,MATCH(1,INDEX(($P154=$F$2:$F$861)*(0=COUNTIFS(Q154:AB154,$J$2:$J$861)),0),0)),"")</f>
        <v/>
      </c>
      <c r="AD154">
        <f>Q154&amp;"-"&amp;R154&amp;"-"&amp;S154&amp;"-"&amp;T154&amp;"-"&amp;U154&amp;"-"&amp;V154&amp;"-"&amp;W154&amp;"-"&amp;X154&amp;"-"&amp;Y154&amp;"-"&amp;Z154&amp;"-"&amp;AA154&amp;"-"&amp;AB154&amp;"-"&amp;AC154</f>
        <v/>
      </c>
      <c r="AF154" s="19">
        <f>IFERROR(INDEX($I$2:$I$861,MATCH(1,INDEX(($P154=$F$2:$F$861)*(0=COUNTIFS($AF$2:$AF$2,$I$2:$I$861)),0),0)),"")</f>
        <v/>
      </c>
      <c r="AG154" s="19">
        <f>IFERROR(INDEX($I$2:$I$9873,MATCH(1,INDEX(($P154=$F$2:$F$9873)*(0=COUNTIFS(AF154,$I$2:$I$9873)),0),0)),"")</f>
        <v/>
      </c>
      <c r="AH154" s="19">
        <f>IFERROR(INDEX($I$2:$I$9873,MATCH(1,INDEX(($P154=$F$2:$F$9873)*(0=COUNTIFS(AF154:AG154,$I$2:$I$9873)),0),0)),"")</f>
        <v/>
      </c>
      <c r="AI154" s="19">
        <f>IFERROR(INDEX($I$2:$I$9873,MATCH(1,INDEX(($P154=$F$2:$F$9873)*(0=COUNTIFS(AF154:AH154,$I$2:$I$9873)),0),0)),"")</f>
        <v/>
      </c>
      <c r="AJ154" s="19">
        <f>IFERROR(INDEX($I$2:$I$9873,MATCH(1,INDEX(($P154=$F$2:$F$9873)*(0=COUNTIFS(AF154:AI154,$I$2:$I$9873)),0),0)),"")</f>
        <v/>
      </c>
      <c r="AK154" s="19">
        <f>IFERROR(INDEX($I$2:$I$9873,MATCH(1,INDEX(($P154=$F$2:$F$9873)*(0=COUNTIFS(AF154:AJ154,$I$2:$I$9873)),0),0)),"")</f>
        <v/>
      </c>
      <c r="AL154" s="19">
        <f>IFERROR(INDEX($I$2:$I$9873,MATCH(1,INDEX(($P154=$F$2:$F$9873)*(0=COUNTIFS(AF154:AK154,$I$2:$I$9873)),0),0)),"")</f>
        <v/>
      </c>
      <c r="AM154" s="19">
        <f>IFERROR(INDEX($I$2:$I$9873,MATCH(1,INDEX(($P154=$F$2:$F$9873)*(0=COUNTIFS(AF154:AL154,$I$2:$I$9873)),0),0)),"")</f>
        <v/>
      </c>
      <c r="AN154" s="19">
        <f>IFERROR(INDEX($I$2:$I$9873,MATCH(1,INDEX(($P154=$F$2:$F$9873)*(0=COUNTIFS(AF154:AM154,$I$2:$I$9873)),0),0)),"")</f>
        <v/>
      </c>
      <c r="AO154" s="19">
        <f>IFERROR(INDEX($I$2:$I$9873,MATCH(1,INDEX(($P154=$F$2:$F$9873)*(0=COUNTIFS(AF154:AN154,$I$2:$I$9873)),0),0)),"")</f>
        <v/>
      </c>
      <c r="AP154" s="19">
        <f>IFERROR(INDEX($I$2:$I$9873,MATCH(1,INDEX(($P154=$F$2:$F$9873)*(0=COUNTIFS(AF154:AO154,$I$2:$I$9873)),0),0)),"")</f>
        <v/>
      </c>
      <c r="AQ154" s="19">
        <f>IFERROR(INDEX($I$2:$I$9873,MATCH(1,INDEX(($P154=$F$2:$F$9873)*(0=COUNTIFS(AF154:AP154,$I$2:$I$9873)),0),0)),"")</f>
        <v/>
      </c>
      <c r="AR154" s="19">
        <f>IFERROR(INDEX($I$2:$I$9873,MATCH(1,INDEX(($P154=$F$2:$F$9873)*(0=COUNTIFS(AF154:AQ154,$I$2:$I$9873)),0),0)),"")</f>
        <v/>
      </c>
      <c r="AS154" s="19">
        <f>IFERROR(VLOOKUP(AF154,[2]CUS030!$A$5:$E$10000,5,0),"")</f>
        <v/>
      </c>
      <c r="AT154" s="19">
        <f>IFERROR(VLOOKUP(AG154,[2]CUS030!$A$5:$E$10000,5,0),"")</f>
        <v/>
      </c>
      <c r="AU154" s="19">
        <f>IFERROR(VLOOKUP(AH154,[2]CUS030!$A$5:$E$10000,5,0),"")</f>
        <v/>
      </c>
      <c r="AV154" s="19">
        <f>IFERROR(VLOOKUP(AI154,[2]CUS030!$A$5:$E$10000,5,0),"")</f>
        <v/>
      </c>
      <c r="AW154" s="19">
        <f>IFERROR(VLOOKUP(AJ154,[2]CUS030!$A$5:$E$10000,5,0),"")</f>
        <v/>
      </c>
      <c r="AX154" s="19">
        <f>IFERROR(VLOOKUP(AK154,[2]CUS030!$A$5:$E$10000,5,0),"")</f>
        <v/>
      </c>
      <c r="AY154" s="19">
        <f>IFERROR(VLOOKUP(AL154,[2]CUS030!$A$5:$E$10000,5,0),"")</f>
        <v/>
      </c>
      <c r="AZ154" s="19">
        <f>IFERROR(VLOOKUP(AM154,[2]CUS030!$A$5:$E$10000,5,0),"")</f>
        <v/>
      </c>
      <c r="BA154" s="19">
        <f>IFERROR(VLOOKUP(AN154,[2]CUS030!$A$5:$E$10000,5,0),"")</f>
        <v/>
      </c>
      <c r="BB154" s="19">
        <f>IFERROR(VLOOKUP(AO154,[2]CUS030!$A$5:$E$10000,5,0),"")</f>
        <v/>
      </c>
      <c r="BC154" s="19">
        <f>IFERROR(VLOOKUP(AP154,[2]CUS030!$A$5:$E$10000,5,0),"")</f>
        <v/>
      </c>
      <c r="BD154" s="19">
        <f>IFERROR(VLOOKUP(AQ154,[2]CUS030!$A$5:$E$10000,5,0),"")</f>
        <v/>
      </c>
      <c r="BE154" s="19">
        <f>IFERROR(VLOOKUP(AR154,[2]CUS030!$A$5:$E$10000,5,0),"")</f>
        <v/>
      </c>
    </row>
    <row r="155">
      <c r="F155" s="108">
        <f>[1]!Table1[[#This Row],[Production]]</f>
        <v/>
      </c>
      <c r="G155">
        <f>MID(F155,LEN(F155)-6,4)</f>
        <v/>
      </c>
      <c r="H155">
        <f>AS155&amp;"|"&amp;AT155&amp;"|"&amp;AU155&amp;"|"&amp;AV155&amp;"|"&amp;AW155&amp;"|"&amp;AX155&amp;"|"&amp;AY155&amp;"|"&amp;AZ155&amp;"|"&amp;BA155&amp;"|"&amp;BB155&amp;"|"&amp;BC155&amp;"|"&amp;BD155&amp;"|"&amp;BE155</f>
        <v/>
      </c>
      <c r="I155" s="108">
        <f>[1]!Table1[[#This Row],[Stock]]</f>
        <v/>
      </c>
      <c r="J155">
        <f>MID(LEFT(I155,LEN(I155)-3),FIND("0|0.000",LEFT(I155,LEN(I155)-3),1)+7,6)</f>
        <v/>
      </c>
      <c r="K155" s="19" t="n"/>
      <c r="L155" s="19" t="n"/>
      <c r="M155" s="19" t="n"/>
      <c r="N155" s="19" t="n"/>
      <c r="O155" s="19" t="n"/>
      <c r="P155" s="20">
        <f>End_Cal!E155</f>
        <v/>
      </c>
      <c r="Q155" s="112">
        <f>IFERROR(INDEX($J$2:$J$9873,MATCH(1,INDEX(($P155=$F$2:$F$9873)*(0=COUNTIFS($Q$2:$Q$2,$J$2:$J$9873)),0),0)),"")</f>
        <v/>
      </c>
      <c r="R155" s="112">
        <f>IFERROR(INDEX($J$2:$J$9873,MATCH(1,INDEX(($P155=$F$2:$F$9873)*(0=COUNTIFS(Q155,$J$2:$J$9873)),0),0)),"")</f>
        <v/>
      </c>
      <c r="S155" s="112">
        <f>IFERROR(INDEX($J$2:$J$9873,MATCH(1,INDEX(($P155=$F$2:$F$9873)*(0=COUNTIFS(Q155:R155,$J$2:$J$9873)),0),0)),"")</f>
        <v/>
      </c>
      <c r="T155" s="112">
        <f>IFERROR(INDEX($J$2:$J$9873,MATCH(1,INDEX(($P155=$F$2:$F$9873)*(0=COUNTIFS(Q155:S155,$J$2:$J$9873)),0),0)),"")</f>
        <v/>
      </c>
      <c r="U155" s="112">
        <f>IFERROR(INDEX($J$2:$J$9873,MATCH(1,INDEX(($P155=$F$2:$F$9873)*(0=COUNTIFS(Q155:T155,$J$2:$J$9873)),0),0)),"")</f>
        <v/>
      </c>
      <c r="V155" s="112">
        <f>IFERROR(INDEX($J$2:$J$9873,MATCH(1,INDEX(($P155=$F$2:$F$9873)*(0=COUNTIFS(Q155:U155,$J$2:$J$9873)),0),0)),"")</f>
        <v/>
      </c>
      <c r="W155" s="112">
        <f>IFERROR(INDEX($J$2:$J$9873,MATCH(1,INDEX(($P155=$F$2:$F$9873)*(0=COUNTIFS(Q155:V155,$J$2:$J$861)),0),0)),"")</f>
        <v/>
      </c>
      <c r="X155" s="112">
        <f>IFERROR(INDEX($J$2:$J$9873,MATCH(1,INDEX(($P155=$F$2:$F$9873)*(0=COUNTIFS(Q155:W155,$J$2:$J$9873)),0),0)),"")</f>
        <v/>
      </c>
      <c r="Y155" s="112">
        <f>IFERROR(INDEX($J$2:$J$861,MATCH(1,INDEX(($P155=$F$2:$F$861)*(0=COUNTIFS(Q155:X155,$J$2:$J$861)),0),0)),"")</f>
        <v/>
      </c>
      <c r="Z155" s="112">
        <f>IFERROR(INDEX($J$2:$J$861,MATCH(1,INDEX(($P155=$F$2:$F$861)*(0=COUNTIFS(Q155:Y155,$J$2:$J$861)),0),0)),"")</f>
        <v/>
      </c>
      <c r="AA155" s="112">
        <f>IFERROR(INDEX($J$2:$J$861,MATCH(1,INDEX(($P155=$F$2:$F$861)*(0=COUNTIFS(Q155:Z155,$J$2:$J$861)),0),0)),"")</f>
        <v/>
      </c>
      <c r="AB155" s="112">
        <f>IFERROR(INDEX($J$2:$J$861,MATCH(1,INDEX(($P155=$F$2:$F$861)*(0=COUNTIFS(Q155:AA155,$J$2:$J$861)),0),0)),"")</f>
        <v/>
      </c>
      <c r="AC155" s="112">
        <f>IFERROR(INDEX($J$2:$J$861,MATCH(1,INDEX(($P155=$F$2:$F$861)*(0=COUNTIFS(Q155:AB155,$J$2:$J$861)),0),0)),"")</f>
        <v/>
      </c>
      <c r="AD155">
        <f>Q155&amp;"-"&amp;R155&amp;"-"&amp;S155&amp;"-"&amp;T155&amp;"-"&amp;U155&amp;"-"&amp;V155&amp;"-"&amp;W155&amp;"-"&amp;X155&amp;"-"&amp;Y155&amp;"-"&amp;Z155&amp;"-"&amp;AA155&amp;"-"&amp;AB155&amp;"-"&amp;AC155</f>
        <v/>
      </c>
      <c r="AF155" s="19">
        <f>IFERROR(INDEX($I$2:$I$861,MATCH(1,INDEX(($P155=$F$2:$F$861)*(0=COUNTIFS($AF$2:$AF$2,$I$2:$I$861)),0),0)),"")</f>
        <v/>
      </c>
      <c r="AG155" s="19">
        <f>IFERROR(INDEX($I$2:$I$9873,MATCH(1,INDEX(($P155=$F$2:$F$9873)*(0=COUNTIFS(AF155,$I$2:$I$9873)),0),0)),"")</f>
        <v/>
      </c>
      <c r="AH155" s="19">
        <f>IFERROR(INDEX($I$2:$I$9873,MATCH(1,INDEX(($P155=$F$2:$F$9873)*(0=COUNTIFS(AF155:AG155,$I$2:$I$9873)),0),0)),"")</f>
        <v/>
      </c>
      <c r="AI155" s="19">
        <f>IFERROR(INDEX($I$2:$I$9873,MATCH(1,INDEX(($P155=$F$2:$F$9873)*(0=COUNTIFS(AF155:AH155,$I$2:$I$9873)),0),0)),"")</f>
        <v/>
      </c>
      <c r="AJ155" s="19">
        <f>IFERROR(INDEX($I$2:$I$9873,MATCH(1,INDEX(($P155=$F$2:$F$9873)*(0=COUNTIFS(AF155:AI155,$I$2:$I$9873)),0),0)),"")</f>
        <v/>
      </c>
      <c r="AK155" s="19">
        <f>IFERROR(INDEX($I$2:$I$9873,MATCH(1,INDEX(($P155=$F$2:$F$9873)*(0=COUNTIFS(AF155:AJ155,$I$2:$I$9873)),0),0)),"")</f>
        <v/>
      </c>
      <c r="AL155" s="19">
        <f>IFERROR(INDEX($I$2:$I$9873,MATCH(1,INDEX(($P155=$F$2:$F$9873)*(0=COUNTIFS(AF155:AK155,$I$2:$I$9873)),0),0)),"")</f>
        <v/>
      </c>
      <c r="AM155" s="19">
        <f>IFERROR(INDEX($I$2:$I$9873,MATCH(1,INDEX(($P155=$F$2:$F$9873)*(0=COUNTIFS(AF155:AL155,$I$2:$I$9873)),0),0)),"")</f>
        <v/>
      </c>
      <c r="AN155" s="19">
        <f>IFERROR(INDEX($I$2:$I$9873,MATCH(1,INDEX(($P155=$F$2:$F$9873)*(0=COUNTIFS(AF155:AM155,$I$2:$I$9873)),0),0)),"")</f>
        <v/>
      </c>
      <c r="AO155" s="19">
        <f>IFERROR(INDEX($I$2:$I$9873,MATCH(1,INDEX(($P155=$F$2:$F$9873)*(0=COUNTIFS(AF155:AN155,$I$2:$I$9873)),0),0)),"")</f>
        <v/>
      </c>
      <c r="AP155" s="19">
        <f>IFERROR(INDEX($I$2:$I$9873,MATCH(1,INDEX(($P155=$F$2:$F$9873)*(0=COUNTIFS(AF155:AO155,$I$2:$I$9873)),0),0)),"")</f>
        <v/>
      </c>
      <c r="AQ155" s="19">
        <f>IFERROR(INDEX($I$2:$I$9873,MATCH(1,INDEX(($P155=$F$2:$F$9873)*(0=COUNTIFS(AF155:AP155,$I$2:$I$9873)),0),0)),"")</f>
        <v/>
      </c>
      <c r="AR155" s="19">
        <f>IFERROR(INDEX($I$2:$I$9873,MATCH(1,INDEX(($P155=$F$2:$F$9873)*(0=COUNTIFS(AF155:AQ155,$I$2:$I$9873)),0),0)),"")</f>
        <v/>
      </c>
      <c r="AS155" s="19">
        <f>IFERROR(VLOOKUP(AF155,[2]CUS030!$A$5:$E$10000,5,0),"")</f>
        <v/>
      </c>
      <c r="AT155" s="19">
        <f>IFERROR(VLOOKUP(AG155,[2]CUS030!$A$5:$E$10000,5,0),"")</f>
        <v/>
      </c>
      <c r="AU155" s="19">
        <f>IFERROR(VLOOKUP(AH155,[2]CUS030!$A$5:$E$10000,5,0),"")</f>
        <v/>
      </c>
      <c r="AV155" s="19">
        <f>IFERROR(VLOOKUP(AI155,[2]CUS030!$A$5:$E$10000,5,0),"")</f>
        <v/>
      </c>
      <c r="AW155" s="19">
        <f>IFERROR(VLOOKUP(AJ155,[2]CUS030!$A$5:$E$10000,5,0),"")</f>
        <v/>
      </c>
      <c r="AX155" s="19">
        <f>IFERROR(VLOOKUP(AK155,[2]CUS030!$A$5:$E$10000,5,0),"")</f>
        <v/>
      </c>
      <c r="AY155" s="19">
        <f>IFERROR(VLOOKUP(AL155,[2]CUS030!$A$5:$E$10000,5,0),"")</f>
        <v/>
      </c>
      <c r="AZ155" s="19">
        <f>IFERROR(VLOOKUP(AM155,[2]CUS030!$A$5:$E$10000,5,0),"")</f>
        <v/>
      </c>
      <c r="BA155" s="19">
        <f>IFERROR(VLOOKUP(AN155,[2]CUS030!$A$5:$E$10000,5,0),"")</f>
        <v/>
      </c>
      <c r="BB155" s="19">
        <f>IFERROR(VLOOKUP(AO155,[2]CUS030!$A$5:$E$10000,5,0),"")</f>
        <v/>
      </c>
      <c r="BC155" s="19">
        <f>IFERROR(VLOOKUP(AP155,[2]CUS030!$A$5:$E$10000,5,0),"")</f>
        <v/>
      </c>
      <c r="BD155" s="19">
        <f>IFERROR(VLOOKUP(AQ155,[2]CUS030!$A$5:$E$10000,5,0),"")</f>
        <v/>
      </c>
      <c r="BE155" s="19">
        <f>IFERROR(VLOOKUP(AR155,[2]CUS030!$A$5:$E$10000,5,0),"")</f>
        <v/>
      </c>
    </row>
    <row r="156">
      <c r="F156" s="108">
        <f>[1]!Table1[[#This Row],[Production]]</f>
        <v/>
      </c>
      <c r="G156">
        <f>MID(F156,LEN(F156)-6,4)</f>
        <v/>
      </c>
      <c r="H156">
        <f>AS156&amp;"|"&amp;AT156&amp;"|"&amp;AU156&amp;"|"&amp;AV156&amp;"|"&amp;AW156&amp;"|"&amp;AX156&amp;"|"&amp;AY156&amp;"|"&amp;AZ156&amp;"|"&amp;BA156&amp;"|"&amp;BB156&amp;"|"&amp;BC156&amp;"|"&amp;BD156&amp;"|"&amp;BE156</f>
        <v/>
      </c>
      <c r="I156" s="108">
        <f>[1]!Table1[[#This Row],[Stock]]</f>
        <v/>
      </c>
      <c r="J156">
        <f>MID(LEFT(I156,LEN(I156)-3),FIND("0|0.000",LEFT(I156,LEN(I156)-3),1)+7,6)</f>
        <v/>
      </c>
      <c r="K156" s="19" t="n"/>
      <c r="L156" s="19" t="n"/>
      <c r="M156" s="19" t="n"/>
      <c r="N156" s="19" t="n"/>
      <c r="O156" s="19" t="n"/>
      <c r="P156" s="20">
        <f>End_Cal!E156</f>
        <v/>
      </c>
      <c r="Q156" s="112">
        <f>IFERROR(INDEX($J$2:$J$9873,MATCH(1,INDEX(($P156=$F$2:$F$9873)*(0=COUNTIFS($Q$2:$Q$2,$J$2:$J$9873)),0),0)),"")</f>
        <v/>
      </c>
      <c r="R156" s="112">
        <f>IFERROR(INDEX($J$2:$J$9873,MATCH(1,INDEX(($P156=$F$2:$F$9873)*(0=COUNTIFS(Q156,$J$2:$J$9873)),0),0)),"")</f>
        <v/>
      </c>
      <c r="S156" s="112">
        <f>IFERROR(INDEX($J$2:$J$9873,MATCH(1,INDEX(($P156=$F$2:$F$9873)*(0=COUNTIFS(Q156:R156,$J$2:$J$9873)),0),0)),"")</f>
        <v/>
      </c>
      <c r="T156" s="112">
        <f>IFERROR(INDEX($J$2:$J$9873,MATCH(1,INDEX(($P156=$F$2:$F$9873)*(0=COUNTIFS(Q156:S156,$J$2:$J$9873)),0),0)),"")</f>
        <v/>
      </c>
      <c r="U156" s="112">
        <f>IFERROR(INDEX($J$2:$J$9873,MATCH(1,INDEX(($P156=$F$2:$F$9873)*(0=COUNTIFS(Q156:T156,$J$2:$J$9873)),0),0)),"")</f>
        <v/>
      </c>
      <c r="V156" s="112">
        <f>IFERROR(INDEX($J$2:$J$9873,MATCH(1,INDEX(($P156=$F$2:$F$9873)*(0=COUNTIFS(Q156:U156,$J$2:$J$9873)),0),0)),"")</f>
        <v/>
      </c>
      <c r="W156" s="112">
        <f>IFERROR(INDEX($J$2:$J$9873,MATCH(1,INDEX(($P156=$F$2:$F$9873)*(0=COUNTIFS(Q156:V156,$J$2:$J$861)),0),0)),"")</f>
        <v/>
      </c>
      <c r="X156" s="112">
        <f>IFERROR(INDEX($J$2:$J$9873,MATCH(1,INDEX(($P156=$F$2:$F$9873)*(0=COUNTIFS(Q156:W156,$J$2:$J$9873)),0),0)),"")</f>
        <v/>
      </c>
      <c r="Y156" s="112">
        <f>IFERROR(INDEX($J$2:$J$861,MATCH(1,INDEX(($P156=$F$2:$F$861)*(0=COUNTIFS(Q156:X156,$J$2:$J$861)),0),0)),"")</f>
        <v/>
      </c>
      <c r="Z156" s="112">
        <f>IFERROR(INDEX($J$2:$J$861,MATCH(1,INDEX(($P156=$F$2:$F$861)*(0=COUNTIFS(Q156:Y156,$J$2:$J$861)),0),0)),"")</f>
        <v/>
      </c>
      <c r="AA156" s="112">
        <f>IFERROR(INDEX($J$2:$J$861,MATCH(1,INDEX(($P156=$F$2:$F$861)*(0=COUNTIFS(Q156:Z156,$J$2:$J$861)),0),0)),"")</f>
        <v/>
      </c>
      <c r="AB156" s="112">
        <f>IFERROR(INDEX($J$2:$J$861,MATCH(1,INDEX(($P156=$F$2:$F$861)*(0=COUNTIFS(Q156:AA156,$J$2:$J$861)),0),0)),"")</f>
        <v/>
      </c>
      <c r="AC156" s="112">
        <f>IFERROR(INDEX($J$2:$J$861,MATCH(1,INDEX(($P156=$F$2:$F$861)*(0=COUNTIFS(Q156:AB156,$J$2:$J$861)),0),0)),"")</f>
        <v/>
      </c>
      <c r="AD156">
        <f>Q156&amp;"-"&amp;R156&amp;"-"&amp;S156&amp;"-"&amp;T156&amp;"-"&amp;U156&amp;"-"&amp;V156&amp;"-"&amp;W156&amp;"-"&amp;X156&amp;"-"&amp;Y156&amp;"-"&amp;Z156&amp;"-"&amp;AA156&amp;"-"&amp;AB156&amp;"-"&amp;AC156</f>
        <v/>
      </c>
      <c r="AF156" s="19">
        <f>IFERROR(INDEX($I$2:$I$861,MATCH(1,INDEX(($P156=$F$2:$F$861)*(0=COUNTIFS($AF$2:$AF$2,$I$2:$I$861)),0),0)),"")</f>
        <v/>
      </c>
      <c r="AG156" s="19">
        <f>IFERROR(INDEX($I$2:$I$9873,MATCH(1,INDEX(($P156=$F$2:$F$9873)*(0=COUNTIFS(AF156,$I$2:$I$9873)),0),0)),"")</f>
        <v/>
      </c>
      <c r="AH156" s="19">
        <f>IFERROR(INDEX($I$2:$I$9873,MATCH(1,INDEX(($P156=$F$2:$F$9873)*(0=COUNTIFS(AF156:AG156,$I$2:$I$9873)),0),0)),"")</f>
        <v/>
      </c>
      <c r="AI156" s="19">
        <f>IFERROR(INDEX($I$2:$I$9873,MATCH(1,INDEX(($P156=$F$2:$F$9873)*(0=COUNTIFS(AF156:AH156,$I$2:$I$9873)),0),0)),"")</f>
        <v/>
      </c>
      <c r="AJ156" s="19">
        <f>IFERROR(INDEX($I$2:$I$9873,MATCH(1,INDEX(($P156=$F$2:$F$9873)*(0=COUNTIFS(AF156:AI156,$I$2:$I$9873)),0),0)),"")</f>
        <v/>
      </c>
      <c r="AK156" s="19">
        <f>IFERROR(INDEX($I$2:$I$9873,MATCH(1,INDEX(($P156=$F$2:$F$9873)*(0=COUNTIFS(AF156:AJ156,$I$2:$I$9873)),0),0)),"")</f>
        <v/>
      </c>
      <c r="AL156" s="19">
        <f>IFERROR(INDEX($I$2:$I$9873,MATCH(1,INDEX(($P156=$F$2:$F$9873)*(0=COUNTIFS(AF156:AK156,$I$2:$I$9873)),0),0)),"")</f>
        <v/>
      </c>
      <c r="AM156" s="19">
        <f>IFERROR(INDEX($I$2:$I$9873,MATCH(1,INDEX(($P156=$F$2:$F$9873)*(0=COUNTIFS(AF156:AL156,$I$2:$I$9873)),0),0)),"")</f>
        <v/>
      </c>
      <c r="AN156" s="19">
        <f>IFERROR(INDEX($I$2:$I$9873,MATCH(1,INDEX(($P156=$F$2:$F$9873)*(0=COUNTIFS(AF156:AM156,$I$2:$I$9873)),0),0)),"")</f>
        <v/>
      </c>
      <c r="AO156" s="19">
        <f>IFERROR(INDEX($I$2:$I$9873,MATCH(1,INDEX(($P156=$F$2:$F$9873)*(0=COUNTIFS(AF156:AN156,$I$2:$I$9873)),0),0)),"")</f>
        <v/>
      </c>
      <c r="AP156" s="19">
        <f>IFERROR(INDEX($I$2:$I$9873,MATCH(1,INDEX(($P156=$F$2:$F$9873)*(0=COUNTIFS(AF156:AO156,$I$2:$I$9873)),0),0)),"")</f>
        <v/>
      </c>
      <c r="AQ156" s="19">
        <f>IFERROR(INDEX($I$2:$I$9873,MATCH(1,INDEX(($P156=$F$2:$F$9873)*(0=COUNTIFS(AF156:AP156,$I$2:$I$9873)),0),0)),"")</f>
        <v/>
      </c>
      <c r="AR156" s="19">
        <f>IFERROR(INDEX($I$2:$I$9873,MATCH(1,INDEX(($P156=$F$2:$F$9873)*(0=COUNTIFS(AF156:AQ156,$I$2:$I$9873)),0),0)),"")</f>
        <v/>
      </c>
      <c r="AS156" s="19">
        <f>IFERROR(VLOOKUP(AF156,[2]CUS030!$A$5:$E$10000,5,0),"")</f>
        <v/>
      </c>
      <c r="AT156" s="19">
        <f>IFERROR(VLOOKUP(AG156,[2]CUS030!$A$5:$E$10000,5,0),"")</f>
        <v/>
      </c>
      <c r="AU156" s="19">
        <f>IFERROR(VLOOKUP(AH156,[2]CUS030!$A$5:$E$10000,5,0),"")</f>
        <v/>
      </c>
      <c r="AV156" s="19">
        <f>IFERROR(VLOOKUP(AI156,[2]CUS030!$A$5:$E$10000,5,0),"")</f>
        <v/>
      </c>
      <c r="AW156" s="19">
        <f>IFERROR(VLOOKUP(AJ156,[2]CUS030!$A$5:$E$10000,5,0),"")</f>
        <v/>
      </c>
      <c r="AX156" s="19">
        <f>IFERROR(VLOOKUP(AK156,[2]CUS030!$A$5:$E$10000,5,0),"")</f>
        <v/>
      </c>
      <c r="AY156" s="19">
        <f>IFERROR(VLOOKUP(AL156,[2]CUS030!$A$5:$E$10000,5,0),"")</f>
        <v/>
      </c>
      <c r="AZ156" s="19">
        <f>IFERROR(VLOOKUP(AM156,[2]CUS030!$A$5:$E$10000,5,0),"")</f>
        <v/>
      </c>
      <c r="BA156" s="19">
        <f>IFERROR(VLOOKUP(AN156,[2]CUS030!$A$5:$E$10000,5,0),"")</f>
        <v/>
      </c>
      <c r="BB156" s="19">
        <f>IFERROR(VLOOKUP(AO156,[2]CUS030!$A$5:$E$10000,5,0),"")</f>
        <v/>
      </c>
      <c r="BC156" s="19">
        <f>IFERROR(VLOOKUP(AP156,[2]CUS030!$A$5:$E$10000,5,0),"")</f>
        <v/>
      </c>
      <c r="BD156" s="19">
        <f>IFERROR(VLOOKUP(AQ156,[2]CUS030!$A$5:$E$10000,5,0),"")</f>
        <v/>
      </c>
      <c r="BE156" s="19">
        <f>IFERROR(VLOOKUP(AR156,[2]CUS030!$A$5:$E$10000,5,0),"")</f>
        <v/>
      </c>
    </row>
    <row r="157">
      <c r="F157" s="108">
        <f>[1]!Table1[[#This Row],[Production]]</f>
        <v/>
      </c>
      <c r="G157">
        <f>MID(F157,LEN(F157)-6,4)</f>
        <v/>
      </c>
      <c r="H157">
        <f>AS157&amp;"|"&amp;AT157&amp;"|"&amp;AU157&amp;"|"&amp;AV157&amp;"|"&amp;AW157&amp;"|"&amp;AX157&amp;"|"&amp;AY157&amp;"|"&amp;AZ157&amp;"|"&amp;BA157&amp;"|"&amp;BB157&amp;"|"&amp;BC157&amp;"|"&amp;BD157&amp;"|"&amp;BE157</f>
        <v/>
      </c>
      <c r="I157" s="108">
        <f>[1]!Table1[[#This Row],[Stock]]</f>
        <v/>
      </c>
      <c r="J157">
        <f>MID(LEFT(I157,LEN(I157)-3),FIND("0|0.000",LEFT(I157,LEN(I157)-3),1)+7,6)</f>
        <v/>
      </c>
      <c r="K157" s="19" t="n"/>
      <c r="L157" s="19" t="n"/>
      <c r="M157" s="19" t="n"/>
      <c r="N157" s="19" t="n"/>
      <c r="O157" s="19" t="n"/>
      <c r="P157" s="20">
        <f>End_Cal!E157</f>
        <v/>
      </c>
      <c r="Q157" s="112">
        <f>IFERROR(INDEX($J$2:$J$9873,MATCH(1,INDEX(($P157=$F$2:$F$9873)*(0=COUNTIFS($Q$2:$Q$2,$J$2:$J$9873)),0),0)),"")</f>
        <v/>
      </c>
      <c r="R157" s="112">
        <f>IFERROR(INDEX($J$2:$J$9873,MATCH(1,INDEX(($P157=$F$2:$F$9873)*(0=COUNTIFS(Q157,$J$2:$J$9873)),0),0)),"")</f>
        <v/>
      </c>
      <c r="S157" s="112">
        <f>IFERROR(INDEX($J$2:$J$9873,MATCH(1,INDEX(($P157=$F$2:$F$9873)*(0=COUNTIFS(Q157:R157,$J$2:$J$9873)),0),0)),"")</f>
        <v/>
      </c>
      <c r="T157" s="112">
        <f>IFERROR(INDEX($J$2:$J$9873,MATCH(1,INDEX(($P157=$F$2:$F$9873)*(0=COUNTIFS(Q157:S157,$J$2:$J$9873)),0),0)),"")</f>
        <v/>
      </c>
      <c r="U157" s="112">
        <f>IFERROR(INDEX($J$2:$J$9873,MATCH(1,INDEX(($P157=$F$2:$F$9873)*(0=COUNTIFS(Q157:T157,$J$2:$J$9873)),0),0)),"")</f>
        <v/>
      </c>
      <c r="V157" s="112">
        <f>IFERROR(INDEX($J$2:$J$9873,MATCH(1,INDEX(($P157=$F$2:$F$9873)*(0=COUNTIFS(Q157:U157,$J$2:$J$9873)),0),0)),"")</f>
        <v/>
      </c>
      <c r="W157" s="112">
        <f>IFERROR(INDEX($J$2:$J$9873,MATCH(1,INDEX(($P157=$F$2:$F$9873)*(0=COUNTIFS(Q157:V157,$J$2:$J$861)),0),0)),"")</f>
        <v/>
      </c>
      <c r="X157" s="112">
        <f>IFERROR(INDEX($J$2:$J$9873,MATCH(1,INDEX(($P157=$F$2:$F$9873)*(0=COUNTIFS(Q157:W157,$J$2:$J$9873)),0),0)),"")</f>
        <v/>
      </c>
      <c r="Y157" s="112">
        <f>IFERROR(INDEX($J$2:$J$861,MATCH(1,INDEX(($P157=$F$2:$F$861)*(0=COUNTIFS(Q157:X157,$J$2:$J$861)),0),0)),"")</f>
        <v/>
      </c>
      <c r="Z157" s="112">
        <f>IFERROR(INDEX($J$2:$J$861,MATCH(1,INDEX(($P157=$F$2:$F$861)*(0=COUNTIFS(Q157:Y157,$J$2:$J$861)),0),0)),"")</f>
        <v/>
      </c>
      <c r="AA157" s="112">
        <f>IFERROR(INDEX($J$2:$J$861,MATCH(1,INDEX(($P157=$F$2:$F$861)*(0=COUNTIFS(Q157:Z157,$J$2:$J$861)),0),0)),"")</f>
        <v/>
      </c>
      <c r="AB157" s="112">
        <f>IFERROR(INDEX($J$2:$J$861,MATCH(1,INDEX(($P157=$F$2:$F$861)*(0=COUNTIFS(Q157:AA157,$J$2:$J$861)),0),0)),"")</f>
        <v/>
      </c>
      <c r="AC157" s="112">
        <f>IFERROR(INDEX($J$2:$J$861,MATCH(1,INDEX(($P157=$F$2:$F$861)*(0=COUNTIFS(Q157:AB157,$J$2:$J$861)),0),0)),"")</f>
        <v/>
      </c>
      <c r="AD157">
        <f>Q157&amp;"-"&amp;R157&amp;"-"&amp;S157&amp;"-"&amp;T157&amp;"-"&amp;U157&amp;"-"&amp;V157&amp;"-"&amp;W157&amp;"-"&amp;X157&amp;"-"&amp;Y157&amp;"-"&amp;Z157&amp;"-"&amp;AA157&amp;"-"&amp;AB157&amp;"-"&amp;AC157</f>
        <v/>
      </c>
      <c r="AF157" s="19">
        <f>IFERROR(INDEX($I$2:$I$861,MATCH(1,INDEX(($P157=$F$2:$F$861)*(0=COUNTIFS($AF$2:$AF$2,$I$2:$I$861)),0),0)),"")</f>
        <v/>
      </c>
      <c r="AG157" s="19">
        <f>IFERROR(INDEX($I$2:$I$9873,MATCH(1,INDEX(($P157=$F$2:$F$9873)*(0=COUNTIFS(AF157,$I$2:$I$9873)),0),0)),"")</f>
        <v/>
      </c>
      <c r="AH157" s="19">
        <f>IFERROR(INDEX($I$2:$I$9873,MATCH(1,INDEX(($P157=$F$2:$F$9873)*(0=COUNTIFS(AF157:AG157,$I$2:$I$9873)),0),0)),"")</f>
        <v/>
      </c>
      <c r="AI157" s="19">
        <f>IFERROR(INDEX($I$2:$I$9873,MATCH(1,INDEX(($P157=$F$2:$F$9873)*(0=COUNTIFS(AF157:AH157,$I$2:$I$9873)),0),0)),"")</f>
        <v/>
      </c>
      <c r="AJ157" s="19">
        <f>IFERROR(INDEX($I$2:$I$9873,MATCH(1,INDEX(($P157=$F$2:$F$9873)*(0=COUNTIFS(AF157:AI157,$I$2:$I$9873)),0),0)),"")</f>
        <v/>
      </c>
      <c r="AK157" s="19">
        <f>IFERROR(INDEX($I$2:$I$9873,MATCH(1,INDEX(($P157=$F$2:$F$9873)*(0=COUNTIFS(AF157:AJ157,$I$2:$I$9873)),0),0)),"")</f>
        <v/>
      </c>
      <c r="AL157" s="19">
        <f>IFERROR(INDEX($I$2:$I$9873,MATCH(1,INDEX(($P157=$F$2:$F$9873)*(0=COUNTIFS(AF157:AK157,$I$2:$I$9873)),0),0)),"")</f>
        <v/>
      </c>
      <c r="AM157" s="19">
        <f>IFERROR(INDEX($I$2:$I$9873,MATCH(1,INDEX(($P157=$F$2:$F$9873)*(0=COUNTIFS(AF157:AL157,$I$2:$I$9873)),0),0)),"")</f>
        <v/>
      </c>
      <c r="AN157" s="19">
        <f>IFERROR(INDEX($I$2:$I$9873,MATCH(1,INDEX(($P157=$F$2:$F$9873)*(0=COUNTIFS(AF157:AM157,$I$2:$I$9873)),0),0)),"")</f>
        <v/>
      </c>
      <c r="AO157" s="19">
        <f>IFERROR(INDEX($I$2:$I$9873,MATCH(1,INDEX(($P157=$F$2:$F$9873)*(0=COUNTIFS(AF157:AN157,$I$2:$I$9873)),0),0)),"")</f>
        <v/>
      </c>
      <c r="AP157" s="19">
        <f>IFERROR(INDEX($I$2:$I$9873,MATCH(1,INDEX(($P157=$F$2:$F$9873)*(0=COUNTIFS(AF157:AO157,$I$2:$I$9873)),0),0)),"")</f>
        <v/>
      </c>
      <c r="AQ157" s="19">
        <f>IFERROR(INDEX($I$2:$I$9873,MATCH(1,INDEX(($P157=$F$2:$F$9873)*(0=COUNTIFS(AF157:AP157,$I$2:$I$9873)),0),0)),"")</f>
        <v/>
      </c>
      <c r="AR157" s="19">
        <f>IFERROR(INDEX($I$2:$I$9873,MATCH(1,INDEX(($P157=$F$2:$F$9873)*(0=COUNTIFS(AF157:AQ157,$I$2:$I$9873)),0),0)),"")</f>
        <v/>
      </c>
      <c r="AS157" s="19">
        <f>IFERROR(VLOOKUP(AF157,[2]CUS030!$A$5:$E$10000,5,0),"")</f>
        <v/>
      </c>
      <c r="AT157" s="19">
        <f>IFERROR(VLOOKUP(AG157,[2]CUS030!$A$5:$E$10000,5,0),"")</f>
        <v/>
      </c>
      <c r="AU157" s="19">
        <f>IFERROR(VLOOKUP(AH157,[2]CUS030!$A$5:$E$10000,5,0),"")</f>
        <v/>
      </c>
      <c r="AV157" s="19">
        <f>IFERROR(VLOOKUP(AI157,[2]CUS030!$A$5:$E$10000,5,0),"")</f>
        <v/>
      </c>
      <c r="AW157" s="19">
        <f>IFERROR(VLOOKUP(AJ157,[2]CUS030!$A$5:$E$10000,5,0),"")</f>
        <v/>
      </c>
      <c r="AX157" s="19">
        <f>IFERROR(VLOOKUP(AK157,[2]CUS030!$A$5:$E$10000,5,0),"")</f>
        <v/>
      </c>
      <c r="AY157" s="19">
        <f>IFERROR(VLOOKUP(AL157,[2]CUS030!$A$5:$E$10000,5,0),"")</f>
        <v/>
      </c>
      <c r="AZ157" s="19">
        <f>IFERROR(VLOOKUP(AM157,[2]CUS030!$A$5:$E$10000,5,0),"")</f>
        <v/>
      </c>
      <c r="BA157" s="19">
        <f>IFERROR(VLOOKUP(AN157,[2]CUS030!$A$5:$E$10000,5,0),"")</f>
        <v/>
      </c>
      <c r="BB157" s="19">
        <f>IFERROR(VLOOKUP(AO157,[2]CUS030!$A$5:$E$10000,5,0),"")</f>
        <v/>
      </c>
      <c r="BC157" s="19">
        <f>IFERROR(VLOOKUP(AP157,[2]CUS030!$A$5:$E$10000,5,0),"")</f>
        <v/>
      </c>
      <c r="BD157" s="19">
        <f>IFERROR(VLOOKUP(AQ157,[2]CUS030!$A$5:$E$10000,5,0),"")</f>
        <v/>
      </c>
      <c r="BE157" s="19">
        <f>IFERROR(VLOOKUP(AR157,[2]CUS030!$A$5:$E$10000,5,0),"")</f>
        <v/>
      </c>
    </row>
    <row r="158">
      <c r="F158" s="108">
        <f>[1]!Table1[[#This Row],[Production]]</f>
        <v/>
      </c>
      <c r="G158">
        <f>MID(F158,LEN(F158)-6,4)</f>
        <v/>
      </c>
      <c r="H158">
        <f>AS158&amp;"|"&amp;AT158&amp;"|"&amp;AU158&amp;"|"&amp;AV158&amp;"|"&amp;AW158&amp;"|"&amp;AX158&amp;"|"&amp;AY158&amp;"|"&amp;AZ158&amp;"|"&amp;BA158&amp;"|"&amp;BB158&amp;"|"&amp;BC158&amp;"|"&amp;BD158&amp;"|"&amp;BE158</f>
        <v/>
      </c>
      <c r="I158" s="108">
        <f>[1]!Table1[[#This Row],[Stock]]</f>
        <v/>
      </c>
      <c r="J158">
        <f>MID(LEFT(I158,LEN(I158)-3),FIND("0|0.000",LEFT(I158,LEN(I158)-3),1)+7,6)</f>
        <v/>
      </c>
      <c r="K158" s="19" t="n"/>
      <c r="L158" s="19" t="n"/>
      <c r="M158" s="19" t="n"/>
      <c r="N158" s="19" t="n"/>
      <c r="O158" s="19" t="n"/>
      <c r="P158" s="20">
        <f>End_Cal!E158</f>
        <v/>
      </c>
      <c r="Q158" s="112">
        <f>IFERROR(INDEX($J$2:$J$9873,MATCH(1,INDEX(($P158=$F$2:$F$9873)*(0=COUNTIFS($Q$2:$Q$2,$J$2:$J$9873)),0),0)),"")</f>
        <v/>
      </c>
      <c r="R158" s="112">
        <f>IFERROR(INDEX($J$2:$J$9873,MATCH(1,INDEX(($P158=$F$2:$F$9873)*(0=COUNTIFS(Q158,$J$2:$J$9873)),0),0)),"")</f>
        <v/>
      </c>
      <c r="S158" s="112">
        <f>IFERROR(INDEX($J$2:$J$9873,MATCH(1,INDEX(($P158=$F$2:$F$9873)*(0=COUNTIFS(Q158:R158,$J$2:$J$9873)),0),0)),"")</f>
        <v/>
      </c>
      <c r="T158" s="112">
        <f>IFERROR(INDEX($J$2:$J$9873,MATCH(1,INDEX(($P158=$F$2:$F$9873)*(0=COUNTIFS(Q158:S158,$J$2:$J$9873)),0),0)),"")</f>
        <v/>
      </c>
      <c r="U158" s="112">
        <f>IFERROR(INDEX($J$2:$J$9873,MATCH(1,INDEX(($P158=$F$2:$F$9873)*(0=COUNTIFS(Q158:T158,$J$2:$J$9873)),0),0)),"")</f>
        <v/>
      </c>
      <c r="V158" s="112">
        <f>IFERROR(INDEX($J$2:$J$9873,MATCH(1,INDEX(($P158=$F$2:$F$9873)*(0=COUNTIFS(Q158:U158,$J$2:$J$9873)),0),0)),"")</f>
        <v/>
      </c>
      <c r="W158" s="112">
        <f>IFERROR(INDEX($J$2:$J$9873,MATCH(1,INDEX(($P158=$F$2:$F$9873)*(0=COUNTIFS(Q158:V158,$J$2:$J$861)),0),0)),"")</f>
        <v/>
      </c>
      <c r="X158" s="112">
        <f>IFERROR(INDEX($J$2:$J$9873,MATCH(1,INDEX(($P158=$F$2:$F$9873)*(0=COUNTIFS(Q158:W158,$J$2:$J$9873)),0),0)),"")</f>
        <v/>
      </c>
      <c r="Y158" s="112">
        <f>IFERROR(INDEX($J$2:$J$861,MATCH(1,INDEX(($P158=$F$2:$F$861)*(0=COUNTIFS(Q158:X158,$J$2:$J$861)),0),0)),"")</f>
        <v/>
      </c>
      <c r="Z158" s="112">
        <f>IFERROR(INDEX($J$2:$J$861,MATCH(1,INDEX(($P158=$F$2:$F$861)*(0=COUNTIFS(Q158:Y158,$J$2:$J$861)),0),0)),"")</f>
        <v/>
      </c>
      <c r="AA158" s="112">
        <f>IFERROR(INDEX($J$2:$J$861,MATCH(1,INDEX(($P158=$F$2:$F$861)*(0=COUNTIFS(Q158:Z158,$J$2:$J$861)),0),0)),"")</f>
        <v/>
      </c>
      <c r="AB158" s="112">
        <f>IFERROR(INDEX($J$2:$J$861,MATCH(1,INDEX(($P158=$F$2:$F$861)*(0=COUNTIFS(Q158:AA158,$J$2:$J$861)),0),0)),"")</f>
        <v/>
      </c>
      <c r="AC158" s="112">
        <f>IFERROR(INDEX($J$2:$J$861,MATCH(1,INDEX(($P158=$F$2:$F$861)*(0=COUNTIFS(Q158:AB158,$J$2:$J$861)),0),0)),"")</f>
        <v/>
      </c>
      <c r="AD158">
        <f>Q158&amp;"-"&amp;R158&amp;"-"&amp;S158&amp;"-"&amp;T158&amp;"-"&amp;U158&amp;"-"&amp;V158&amp;"-"&amp;W158&amp;"-"&amp;X158&amp;"-"&amp;Y158&amp;"-"&amp;Z158&amp;"-"&amp;AA158&amp;"-"&amp;AB158&amp;"-"&amp;AC158</f>
        <v/>
      </c>
      <c r="AF158" s="19">
        <f>IFERROR(INDEX($I$2:$I$861,MATCH(1,INDEX(($P158=$F$2:$F$861)*(0=COUNTIFS($AF$2:$AF$2,$I$2:$I$861)),0),0)),"")</f>
        <v/>
      </c>
      <c r="AG158" s="19">
        <f>IFERROR(INDEX($I$2:$I$9873,MATCH(1,INDEX(($P158=$F$2:$F$9873)*(0=COUNTIFS(AF158,$I$2:$I$9873)),0),0)),"")</f>
        <v/>
      </c>
      <c r="AH158" s="19">
        <f>IFERROR(INDEX($I$2:$I$9873,MATCH(1,INDEX(($P158=$F$2:$F$9873)*(0=COUNTIFS(AF158:AG158,$I$2:$I$9873)),0),0)),"")</f>
        <v/>
      </c>
      <c r="AI158" s="19">
        <f>IFERROR(INDEX($I$2:$I$9873,MATCH(1,INDEX(($P158=$F$2:$F$9873)*(0=COUNTIFS(AF158:AH158,$I$2:$I$9873)),0),0)),"")</f>
        <v/>
      </c>
      <c r="AJ158" s="19">
        <f>IFERROR(INDEX($I$2:$I$9873,MATCH(1,INDEX(($P158=$F$2:$F$9873)*(0=COUNTIFS(AF158:AI158,$I$2:$I$9873)),0),0)),"")</f>
        <v/>
      </c>
      <c r="AK158" s="19">
        <f>IFERROR(INDEX($I$2:$I$9873,MATCH(1,INDEX(($P158=$F$2:$F$9873)*(0=COUNTIFS(AF158:AJ158,$I$2:$I$9873)),0),0)),"")</f>
        <v/>
      </c>
      <c r="AL158" s="19">
        <f>IFERROR(INDEX($I$2:$I$9873,MATCH(1,INDEX(($P158=$F$2:$F$9873)*(0=COUNTIFS(AF158:AK158,$I$2:$I$9873)),0),0)),"")</f>
        <v/>
      </c>
      <c r="AM158" s="19">
        <f>IFERROR(INDEX($I$2:$I$9873,MATCH(1,INDEX(($P158=$F$2:$F$9873)*(0=COUNTIFS(AF158:AL158,$I$2:$I$9873)),0),0)),"")</f>
        <v/>
      </c>
      <c r="AN158" s="19">
        <f>IFERROR(INDEX($I$2:$I$9873,MATCH(1,INDEX(($P158=$F$2:$F$9873)*(0=COUNTIFS(AF158:AM158,$I$2:$I$9873)),0),0)),"")</f>
        <v/>
      </c>
      <c r="AO158" s="19">
        <f>IFERROR(INDEX($I$2:$I$9873,MATCH(1,INDEX(($P158=$F$2:$F$9873)*(0=COUNTIFS(AF158:AN158,$I$2:$I$9873)),0),0)),"")</f>
        <v/>
      </c>
      <c r="AP158" s="19">
        <f>IFERROR(INDEX($I$2:$I$9873,MATCH(1,INDEX(($P158=$F$2:$F$9873)*(0=COUNTIFS(AF158:AO158,$I$2:$I$9873)),0),0)),"")</f>
        <v/>
      </c>
      <c r="AQ158" s="19">
        <f>IFERROR(INDEX($I$2:$I$9873,MATCH(1,INDEX(($P158=$F$2:$F$9873)*(0=COUNTIFS(AF158:AP158,$I$2:$I$9873)),0),0)),"")</f>
        <v/>
      </c>
      <c r="AR158" s="19">
        <f>IFERROR(INDEX($I$2:$I$9873,MATCH(1,INDEX(($P158=$F$2:$F$9873)*(0=COUNTIFS(AF158:AQ158,$I$2:$I$9873)),0),0)),"")</f>
        <v/>
      </c>
      <c r="AS158" s="19">
        <f>IFERROR(VLOOKUP(AF158,[2]CUS030!$A$5:$E$10000,5,0),"")</f>
        <v/>
      </c>
      <c r="AT158" s="19">
        <f>IFERROR(VLOOKUP(AG158,[2]CUS030!$A$5:$E$10000,5,0),"")</f>
        <v/>
      </c>
      <c r="AU158" s="19">
        <f>IFERROR(VLOOKUP(AH158,[2]CUS030!$A$5:$E$10000,5,0),"")</f>
        <v/>
      </c>
      <c r="AV158" s="19">
        <f>IFERROR(VLOOKUP(AI158,[2]CUS030!$A$5:$E$10000,5,0),"")</f>
        <v/>
      </c>
      <c r="AW158" s="19">
        <f>IFERROR(VLOOKUP(AJ158,[2]CUS030!$A$5:$E$10000,5,0),"")</f>
        <v/>
      </c>
      <c r="AX158" s="19">
        <f>IFERROR(VLOOKUP(AK158,[2]CUS030!$A$5:$E$10000,5,0),"")</f>
        <v/>
      </c>
      <c r="AY158" s="19">
        <f>IFERROR(VLOOKUP(AL158,[2]CUS030!$A$5:$E$10000,5,0),"")</f>
        <v/>
      </c>
      <c r="AZ158" s="19">
        <f>IFERROR(VLOOKUP(AM158,[2]CUS030!$A$5:$E$10000,5,0),"")</f>
        <v/>
      </c>
      <c r="BA158" s="19">
        <f>IFERROR(VLOOKUP(AN158,[2]CUS030!$A$5:$E$10000,5,0),"")</f>
        <v/>
      </c>
      <c r="BB158" s="19">
        <f>IFERROR(VLOOKUP(AO158,[2]CUS030!$A$5:$E$10000,5,0),"")</f>
        <v/>
      </c>
      <c r="BC158" s="19">
        <f>IFERROR(VLOOKUP(AP158,[2]CUS030!$A$5:$E$10000,5,0),"")</f>
        <v/>
      </c>
      <c r="BD158" s="19">
        <f>IFERROR(VLOOKUP(AQ158,[2]CUS030!$A$5:$E$10000,5,0),"")</f>
        <v/>
      </c>
      <c r="BE158" s="19">
        <f>IFERROR(VLOOKUP(AR158,[2]CUS030!$A$5:$E$10000,5,0),"")</f>
        <v/>
      </c>
    </row>
    <row r="159">
      <c r="F159" s="108">
        <f>[1]!Table1[[#This Row],[Production]]</f>
        <v/>
      </c>
      <c r="G159">
        <f>MID(F159,LEN(F159)-6,4)</f>
        <v/>
      </c>
      <c r="H159">
        <f>AS159&amp;"|"&amp;AT159&amp;"|"&amp;AU159&amp;"|"&amp;AV159&amp;"|"&amp;AW159&amp;"|"&amp;AX159&amp;"|"&amp;AY159&amp;"|"&amp;AZ159&amp;"|"&amp;BA159&amp;"|"&amp;BB159&amp;"|"&amp;BC159&amp;"|"&amp;BD159&amp;"|"&amp;BE159</f>
        <v/>
      </c>
      <c r="I159" s="108">
        <f>[1]!Table1[[#This Row],[Stock]]</f>
        <v/>
      </c>
      <c r="J159">
        <f>MID(LEFT(I159,LEN(I159)-3),FIND("0|0.000",LEFT(I159,LEN(I159)-3),1)+7,6)</f>
        <v/>
      </c>
      <c r="K159" s="19" t="n"/>
      <c r="L159" s="19" t="n"/>
      <c r="M159" s="19" t="n"/>
      <c r="N159" s="19" t="n"/>
      <c r="O159" s="19" t="n"/>
      <c r="P159" s="20">
        <f>End_Cal!E159</f>
        <v/>
      </c>
      <c r="Q159" s="112">
        <f>IFERROR(INDEX($J$2:$J$9873,MATCH(1,INDEX(($P159=$F$2:$F$9873)*(0=COUNTIFS($Q$2:$Q$2,$J$2:$J$9873)),0),0)),"")</f>
        <v/>
      </c>
      <c r="R159" s="112">
        <f>IFERROR(INDEX($J$2:$J$9873,MATCH(1,INDEX(($P159=$F$2:$F$9873)*(0=COUNTIFS(Q159,$J$2:$J$9873)),0),0)),"")</f>
        <v/>
      </c>
      <c r="S159" s="112">
        <f>IFERROR(INDEX($J$2:$J$9873,MATCH(1,INDEX(($P159=$F$2:$F$9873)*(0=COUNTIFS(Q159:R159,$J$2:$J$9873)),0),0)),"")</f>
        <v/>
      </c>
      <c r="T159" s="112">
        <f>IFERROR(INDEX($J$2:$J$9873,MATCH(1,INDEX(($P159=$F$2:$F$9873)*(0=COUNTIFS(Q159:S159,$J$2:$J$9873)),0),0)),"")</f>
        <v/>
      </c>
      <c r="U159" s="112">
        <f>IFERROR(INDEX($J$2:$J$9873,MATCH(1,INDEX(($P159=$F$2:$F$9873)*(0=COUNTIFS(Q159:T159,$J$2:$J$9873)),0),0)),"")</f>
        <v/>
      </c>
      <c r="V159" s="112">
        <f>IFERROR(INDEX($J$2:$J$9873,MATCH(1,INDEX(($P159=$F$2:$F$9873)*(0=COUNTIFS(Q159:U159,$J$2:$J$9873)),0),0)),"")</f>
        <v/>
      </c>
      <c r="W159" s="112">
        <f>IFERROR(INDEX($J$2:$J$9873,MATCH(1,INDEX(($P159=$F$2:$F$9873)*(0=COUNTIFS(Q159:V159,$J$2:$J$861)),0),0)),"")</f>
        <v/>
      </c>
      <c r="X159" s="112">
        <f>IFERROR(INDEX($J$2:$J$9873,MATCH(1,INDEX(($P159=$F$2:$F$9873)*(0=COUNTIFS(Q159:W159,$J$2:$J$9873)),0),0)),"")</f>
        <v/>
      </c>
      <c r="Y159" s="112">
        <f>IFERROR(INDEX($J$2:$J$861,MATCH(1,INDEX(($P159=$F$2:$F$861)*(0=COUNTIFS(Q159:X159,$J$2:$J$861)),0),0)),"")</f>
        <v/>
      </c>
      <c r="Z159" s="112">
        <f>IFERROR(INDEX($J$2:$J$861,MATCH(1,INDEX(($P159=$F$2:$F$861)*(0=COUNTIFS(Q159:Y159,$J$2:$J$861)),0),0)),"")</f>
        <v/>
      </c>
      <c r="AA159" s="112">
        <f>IFERROR(INDEX($J$2:$J$861,MATCH(1,INDEX(($P159=$F$2:$F$861)*(0=COUNTIFS(Q159:Z159,$J$2:$J$861)),0),0)),"")</f>
        <v/>
      </c>
      <c r="AB159" s="112">
        <f>IFERROR(INDEX($J$2:$J$861,MATCH(1,INDEX(($P159=$F$2:$F$861)*(0=COUNTIFS(Q159:AA159,$J$2:$J$861)),0),0)),"")</f>
        <v/>
      </c>
      <c r="AC159" s="112">
        <f>IFERROR(INDEX($J$2:$J$861,MATCH(1,INDEX(($P159=$F$2:$F$861)*(0=COUNTIFS(Q159:AB159,$J$2:$J$861)),0),0)),"")</f>
        <v/>
      </c>
      <c r="AD159">
        <f>Q159&amp;"-"&amp;R159&amp;"-"&amp;S159&amp;"-"&amp;T159&amp;"-"&amp;U159&amp;"-"&amp;V159&amp;"-"&amp;W159&amp;"-"&amp;X159&amp;"-"&amp;Y159&amp;"-"&amp;Z159&amp;"-"&amp;AA159&amp;"-"&amp;AB159&amp;"-"&amp;AC159</f>
        <v/>
      </c>
      <c r="AF159" s="19">
        <f>IFERROR(INDEX($I$2:$I$861,MATCH(1,INDEX(($P159=$F$2:$F$861)*(0=COUNTIFS($AF$2:$AF$2,$I$2:$I$861)),0),0)),"")</f>
        <v/>
      </c>
      <c r="AG159" s="19">
        <f>IFERROR(INDEX($I$2:$I$9873,MATCH(1,INDEX(($P159=$F$2:$F$9873)*(0=COUNTIFS(AF159,$I$2:$I$9873)),0),0)),"")</f>
        <v/>
      </c>
      <c r="AH159" s="19">
        <f>IFERROR(INDEX($I$2:$I$9873,MATCH(1,INDEX(($P159=$F$2:$F$9873)*(0=COUNTIFS(AF159:AG159,$I$2:$I$9873)),0),0)),"")</f>
        <v/>
      </c>
      <c r="AI159" s="19">
        <f>IFERROR(INDEX($I$2:$I$9873,MATCH(1,INDEX(($P159=$F$2:$F$9873)*(0=COUNTIFS(AF159:AH159,$I$2:$I$9873)),0),0)),"")</f>
        <v/>
      </c>
      <c r="AJ159" s="19">
        <f>IFERROR(INDEX($I$2:$I$9873,MATCH(1,INDEX(($P159=$F$2:$F$9873)*(0=COUNTIFS(AF159:AI159,$I$2:$I$9873)),0),0)),"")</f>
        <v/>
      </c>
      <c r="AK159" s="19">
        <f>IFERROR(INDEX($I$2:$I$9873,MATCH(1,INDEX(($P159=$F$2:$F$9873)*(0=COUNTIFS(AF159:AJ159,$I$2:$I$9873)),0),0)),"")</f>
        <v/>
      </c>
      <c r="AL159" s="19">
        <f>IFERROR(INDEX($I$2:$I$9873,MATCH(1,INDEX(($P159=$F$2:$F$9873)*(0=COUNTIFS(AF159:AK159,$I$2:$I$9873)),0),0)),"")</f>
        <v/>
      </c>
      <c r="AM159" s="19">
        <f>IFERROR(INDEX($I$2:$I$9873,MATCH(1,INDEX(($P159=$F$2:$F$9873)*(0=COUNTIFS(AF159:AL159,$I$2:$I$9873)),0),0)),"")</f>
        <v/>
      </c>
      <c r="AN159" s="19">
        <f>IFERROR(INDEX($I$2:$I$9873,MATCH(1,INDEX(($P159=$F$2:$F$9873)*(0=COUNTIFS(AF159:AM159,$I$2:$I$9873)),0),0)),"")</f>
        <v/>
      </c>
      <c r="AO159" s="19">
        <f>IFERROR(INDEX($I$2:$I$9873,MATCH(1,INDEX(($P159=$F$2:$F$9873)*(0=COUNTIFS(AF159:AN159,$I$2:$I$9873)),0),0)),"")</f>
        <v/>
      </c>
      <c r="AP159" s="19">
        <f>IFERROR(INDEX($I$2:$I$9873,MATCH(1,INDEX(($P159=$F$2:$F$9873)*(0=COUNTIFS(AF159:AO159,$I$2:$I$9873)),0),0)),"")</f>
        <v/>
      </c>
      <c r="AQ159" s="19">
        <f>IFERROR(INDEX($I$2:$I$9873,MATCH(1,INDEX(($P159=$F$2:$F$9873)*(0=COUNTIFS(AF159:AP159,$I$2:$I$9873)),0),0)),"")</f>
        <v/>
      </c>
      <c r="AR159" s="19">
        <f>IFERROR(INDEX($I$2:$I$9873,MATCH(1,INDEX(($P159=$F$2:$F$9873)*(0=COUNTIFS(AF159:AQ159,$I$2:$I$9873)),0),0)),"")</f>
        <v/>
      </c>
      <c r="AS159" s="19">
        <f>IFERROR(VLOOKUP(AF159,[2]CUS030!$A$5:$E$10000,5,0),"")</f>
        <v/>
      </c>
      <c r="AT159" s="19">
        <f>IFERROR(VLOOKUP(AG159,[2]CUS030!$A$5:$E$10000,5,0),"")</f>
        <v/>
      </c>
      <c r="AU159" s="19">
        <f>IFERROR(VLOOKUP(AH159,[2]CUS030!$A$5:$E$10000,5,0),"")</f>
        <v/>
      </c>
      <c r="AV159" s="19">
        <f>IFERROR(VLOOKUP(AI159,[2]CUS030!$A$5:$E$10000,5,0),"")</f>
        <v/>
      </c>
      <c r="AW159" s="19">
        <f>IFERROR(VLOOKUP(AJ159,[2]CUS030!$A$5:$E$10000,5,0),"")</f>
        <v/>
      </c>
      <c r="AX159" s="19">
        <f>IFERROR(VLOOKUP(AK159,[2]CUS030!$A$5:$E$10000,5,0),"")</f>
        <v/>
      </c>
      <c r="AY159" s="19">
        <f>IFERROR(VLOOKUP(AL159,[2]CUS030!$A$5:$E$10000,5,0),"")</f>
        <v/>
      </c>
      <c r="AZ159" s="19">
        <f>IFERROR(VLOOKUP(AM159,[2]CUS030!$A$5:$E$10000,5,0),"")</f>
        <v/>
      </c>
      <c r="BA159" s="19">
        <f>IFERROR(VLOOKUP(AN159,[2]CUS030!$A$5:$E$10000,5,0),"")</f>
        <v/>
      </c>
      <c r="BB159" s="19">
        <f>IFERROR(VLOOKUP(AO159,[2]CUS030!$A$5:$E$10000,5,0),"")</f>
        <v/>
      </c>
      <c r="BC159" s="19">
        <f>IFERROR(VLOOKUP(AP159,[2]CUS030!$A$5:$E$10000,5,0),"")</f>
        <v/>
      </c>
      <c r="BD159" s="19">
        <f>IFERROR(VLOOKUP(AQ159,[2]CUS030!$A$5:$E$10000,5,0),"")</f>
        <v/>
      </c>
      <c r="BE159" s="19">
        <f>IFERROR(VLOOKUP(AR159,[2]CUS030!$A$5:$E$10000,5,0),"")</f>
        <v/>
      </c>
    </row>
    <row r="160">
      <c r="F160" s="108">
        <f>[1]!Table1[[#This Row],[Production]]</f>
        <v/>
      </c>
      <c r="G160">
        <f>MID(F160,LEN(F160)-6,4)</f>
        <v/>
      </c>
      <c r="H160">
        <f>AS160&amp;"|"&amp;AT160&amp;"|"&amp;AU160&amp;"|"&amp;AV160&amp;"|"&amp;AW160&amp;"|"&amp;AX160&amp;"|"&amp;AY160&amp;"|"&amp;AZ160&amp;"|"&amp;BA160&amp;"|"&amp;BB160&amp;"|"&amp;BC160&amp;"|"&amp;BD160&amp;"|"&amp;BE160</f>
        <v/>
      </c>
      <c r="I160" s="108">
        <f>[1]!Table1[[#This Row],[Stock]]</f>
        <v/>
      </c>
      <c r="J160">
        <f>MID(LEFT(I160,LEN(I160)-3),FIND("0|0.000",LEFT(I160,LEN(I160)-3),1)+7,6)</f>
        <v/>
      </c>
      <c r="K160" s="19" t="n"/>
      <c r="L160" s="19" t="n"/>
      <c r="M160" s="19" t="n"/>
      <c r="N160" s="19" t="n"/>
      <c r="O160" s="19" t="n"/>
      <c r="P160" s="20">
        <f>End_Cal!E160</f>
        <v/>
      </c>
      <c r="Q160" s="112">
        <f>IFERROR(INDEX($J$2:$J$9873,MATCH(1,INDEX(($P160=$F$2:$F$9873)*(0=COUNTIFS($Q$2:$Q$2,$J$2:$J$9873)),0),0)),"")</f>
        <v/>
      </c>
      <c r="R160" s="112">
        <f>IFERROR(INDEX($J$2:$J$9873,MATCH(1,INDEX(($P160=$F$2:$F$9873)*(0=COUNTIFS(Q160,$J$2:$J$9873)),0),0)),"")</f>
        <v/>
      </c>
      <c r="S160" s="112">
        <f>IFERROR(INDEX($J$2:$J$9873,MATCH(1,INDEX(($P160=$F$2:$F$9873)*(0=COUNTIFS(Q160:R160,$J$2:$J$9873)),0),0)),"")</f>
        <v/>
      </c>
      <c r="T160" s="112">
        <f>IFERROR(INDEX($J$2:$J$9873,MATCH(1,INDEX(($P160=$F$2:$F$9873)*(0=COUNTIFS(Q160:S160,$J$2:$J$9873)),0),0)),"")</f>
        <v/>
      </c>
      <c r="U160" s="112">
        <f>IFERROR(INDEX($J$2:$J$9873,MATCH(1,INDEX(($P160=$F$2:$F$9873)*(0=COUNTIFS(Q160:T160,$J$2:$J$9873)),0),0)),"")</f>
        <v/>
      </c>
      <c r="V160" s="112">
        <f>IFERROR(INDEX($J$2:$J$9873,MATCH(1,INDEX(($P160=$F$2:$F$9873)*(0=COUNTIFS(Q160:U160,$J$2:$J$9873)),0),0)),"")</f>
        <v/>
      </c>
      <c r="W160" s="112">
        <f>IFERROR(INDEX($J$2:$J$9873,MATCH(1,INDEX(($P160=$F$2:$F$9873)*(0=COUNTIFS(Q160:V160,$J$2:$J$861)),0),0)),"")</f>
        <v/>
      </c>
      <c r="X160" s="112">
        <f>IFERROR(INDEX($J$2:$J$9873,MATCH(1,INDEX(($P160=$F$2:$F$9873)*(0=COUNTIFS(Q160:W160,$J$2:$J$9873)),0),0)),"")</f>
        <v/>
      </c>
      <c r="Y160" s="112">
        <f>IFERROR(INDEX($J$2:$J$861,MATCH(1,INDEX(($P160=$F$2:$F$861)*(0=COUNTIFS(Q160:X160,$J$2:$J$861)),0),0)),"")</f>
        <v/>
      </c>
      <c r="Z160" s="112">
        <f>IFERROR(INDEX($J$2:$J$861,MATCH(1,INDEX(($P160=$F$2:$F$861)*(0=COUNTIFS(Q160:Y160,$J$2:$J$861)),0),0)),"")</f>
        <v/>
      </c>
      <c r="AA160" s="112">
        <f>IFERROR(INDEX($J$2:$J$861,MATCH(1,INDEX(($P160=$F$2:$F$861)*(0=COUNTIFS(Q160:Z160,$J$2:$J$861)),0),0)),"")</f>
        <v/>
      </c>
      <c r="AB160" s="112">
        <f>IFERROR(INDEX($J$2:$J$861,MATCH(1,INDEX(($P160=$F$2:$F$861)*(0=COUNTIFS(Q160:AA160,$J$2:$J$861)),0),0)),"")</f>
        <v/>
      </c>
      <c r="AC160" s="112">
        <f>IFERROR(INDEX($J$2:$J$861,MATCH(1,INDEX(($P160=$F$2:$F$861)*(0=COUNTIFS(Q160:AB160,$J$2:$J$861)),0),0)),"")</f>
        <v/>
      </c>
      <c r="AD160">
        <f>Q160&amp;"-"&amp;R160&amp;"-"&amp;S160&amp;"-"&amp;T160&amp;"-"&amp;U160&amp;"-"&amp;V160&amp;"-"&amp;W160&amp;"-"&amp;X160&amp;"-"&amp;Y160&amp;"-"&amp;Z160&amp;"-"&amp;AA160&amp;"-"&amp;AB160&amp;"-"&amp;AC160</f>
        <v/>
      </c>
      <c r="AF160" s="19">
        <f>IFERROR(INDEX($I$2:$I$861,MATCH(1,INDEX(($P160=$F$2:$F$861)*(0=COUNTIFS($AF$2:$AF$2,$I$2:$I$861)),0),0)),"")</f>
        <v/>
      </c>
      <c r="AG160" s="19">
        <f>IFERROR(INDEX($I$2:$I$9873,MATCH(1,INDEX(($P160=$F$2:$F$9873)*(0=COUNTIFS(AF160,$I$2:$I$9873)),0),0)),"")</f>
        <v/>
      </c>
      <c r="AH160" s="19">
        <f>IFERROR(INDEX($I$2:$I$9873,MATCH(1,INDEX(($P160=$F$2:$F$9873)*(0=COUNTIFS(AF160:AG160,$I$2:$I$9873)),0),0)),"")</f>
        <v/>
      </c>
      <c r="AI160" s="19">
        <f>IFERROR(INDEX($I$2:$I$9873,MATCH(1,INDEX(($P160=$F$2:$F$9873)*(0=COUNTIFS(AF160:AH160,$I$2:$I$9873)),0),0)),"")</f>
        <v/>
      </c>
      <c r="AJ160" s="19">
        <f>IFERROR(INDEX($I$2:$I$9873,MATCH(1,INDEX(($P160=$F$2:$F$9873)*(0=COUNTIFS(AF160:AI160,$I$2:$I$9873)),0),0)),"")</f>
        <v/>
      </c>
      <c r="AK160" s="19">
        <f>IFERROR(INDEX($I$2:$I$9873,MATCH(1,INDEX(($P160=$F$2:$F$9873)*(0=COUNTIFS(AF160:AJ160,$I$2:$I$9873)),0),0)),"")</f>
        <v/>
      </c>
      <c r="AL160" s="19">
        <f>IFERROR(INDEX($I$2:$I$9873,MATCH(1,INDEX(($P160=$F$2:$F$9873)*(0=COUNTIFS(AF160:AK160,$I$2:$I$9873)),0),0)),"")</f>
        <v/>
      </c>
      <c r="AM160" s="19">
        <f>IFERROR(INDEX($I$2:$I$9873,MATCH(1,INDEX(($P160=$F$2:$F$9873)*(0=COUNTIFS(AF160:AL160,$I$2:$I$9873)),0),0)),"")</f>
        <v/>
      </c>
      <c r="AN160" s="19">
        <f>IFERROR(INDEX($I$2:$I$9873,MATCH(1,INDEX(($P160=$F$2:$F$9873)*(0=COUNTIFS(AF160:AM160,$I$2:$I$9873)),0),0)),"")</f>
        <v/>
      </c>
      <c r="AO160" s="19">
        <f>IFERROR(INDEX($I$2:$I$9873,MATCH(1,INDEX(($P160=$F$2:$F$9873)*(0=COUNTIFS(AF160:AN160,$I$2:$I$9873)),0),0)),"")</f>
        <v/>
      </c>
      <c r="AP160" s="19">
        <f>IFERROR(INDEX($I$2:$I$9873,MATCH(1,INDEX(($P160=$F$2:$F$9873)*(0=COUNTIFS(AF160:AO160,$I$2:$I$9873)),0),0)),"")</f>
        <v/>
      </c>
      <c r="AQ160" s="19">
        <f>IFERROR(INDEX($I$2:$I$9873,MATCH(1,INDEX(($P160=$F$2:$F$9873)*(0=COUNTIFS(AF160:AP160,$I$2:$I$9873)),0),0)),"")</f>
        <v/>
      </c>
      <c r="AR160" s="19">
        <f>IFERROR(INDEX($I$2:$I$9873,MATCH(1,INDEX(($P160=$F$2:$F$9873)*(0=COUNTIFS(AF160:AQ160,$I$2:$I$9873)),0),0)),"")</f>
        <v/>
      </c>
      <c r="AS160" s="19">
        <f>IFERROR(VLOOKUP(AF160,[2]CUS030!$A$5:$E$10000,5,0),"")</f>
        <v/>
      </c>
      <c r="AT160" s="19">
        <f>IFERROR(VLOOKUP(AG160,[2]CUS030!$A$5:$E$10000,5,0),"")</f>
        <v/>
      </c>
      <c r="AU160" s="19">
        <f>IFERROR(VLOOKUP(AH160,[2]CUS030!$A$5:$E$10000,5,0),"")</f>
        <v/>
      </c>
      <c r="AV160" s="19">
        <f>IFERROR(VLOOKUP(AI160,[2]CUS030!$A$5:$E$10000,5,0),"")</f>
        <v/>
      </c>
      <c r="AW160" s="19">
        <f>IFERROR(VLOOKUP(AJ160,[2]CUS030!$A$5:$E$10000,5,0),"")</f>
        <v/>
      </c>
      <c r="AX160" s="19">
        <f>IFERROR(VLOOKUP(AK160,[2]CUS030!$A$5:$E$10000,5,0),"")</f>
        <v/>
      </c>
      <c r="AY160" s="19">
        <f>IFERROR(VLOOKUP(AL160,[2]CUS030!$A$5:$E$10000,5,0),"")</f>
        <v/>
      </c>
      <c r="AZ160" s="19">
        <f>IFERROR(VLOOKUP(AM160,[2]CUS030!$A$5:$E$10000,5,0),"")</f>
        <v/>
      </c>
      <c r="BA160" s="19">
        <f>IFERROR(VLOOKUP(AN160,[2]CUS030!$A$5:$E$10000,5,0),"")</f>
        <v/>
      </c>
      <c r="BB160" s="19">
        <f>IFERROR(VLOOKUP(AO160,[2]CUS030!$A$5:$E$10000,5,0),"")</f>
        <v/>
      </c>
      <c r="BC160" s="19">
        <f>IFERROR(VLOOKUP(AP160,[2]CUS030!$A$5:$E$10000,5,0),"")</f>
        <v/>
      </c>
      <c r="BD160" s="19">
        <f>IFERROR(VLOOKUP(AQ160,[2]CUS030!$A$5:$E$10000,5,0),"")</f>
        <v/>
      </c>
      <c r="BE160" s="19">
        <f>IFERROR(VLOOKUP(AR160,[2]CUS030!$A$5:$E$10000,5,0),"")</f>
        <v/>
      </c>
    </row>
    <row r="161">
      <c r="F161" s="108">
        <f>[1]!Table1[[#This Row],[Production]]</f>
        <v/>
      </c>
      <c r="G161">
        <f>MID(F161,LEN(F161)-6,4)</f>
        <v/>
      </c>
      <c r="H161">
        <f>AS161&amp;"|"&amp;AT161&amp;"|"&amp;AU161&amp;"|"&amp;AV161&amp;"|"&amp;AW161&amp;"|"&amp;AX161&amp;"|"&amp;AY161&amp;"|"&amp;AZ161&amp;"|"&amp;BA161&amp;"|"&amp;BB161&amp;"|"&amp;BC161&amp;"|"&amp;BD161&amp;"|"&amp;BE161</f>
        <v/>
      </c>
      <c r="I161" s="108">
        <f>[1]!Table1[[#This Row],[Stock]]</f>
        <v/>
      </c>
      <c r="J161">
        <f>MID(LEFT(I161,LEN(I161)-3),FIND("0|0.000",LEFT(I161,LEN(I161)-3),1)+7,6)</f>
        <v/>
      </c>
      <c r="K161" s="19" t="n"/>
      <c r="L161" s="19" t="n"/>
      <c r="M161" s="19" t="n"/>
      <c r="N161" s="19" t="n"/>
      <c r="O161" s="19" t="n"/>
      <c r="P161" s="20">
        <f>End_Cal!E161</f>
        <v/>
      </c>
      <c r="Q161" s="112">
        <f>IFERROR(INDEX($J$2:$J$9873,MATCH(1,INDEX(($P161=$F$2:$F$9873)*(0=COUNTIFS($Q$2:$Q$2,$J$2:$J$9873)),0),0)),"")</f>
        <v/>
      </c>
      <c r="R161" s="112">
        <f>IFERROR(INDEX($J$2:$J$9873,MATCH(1,INDEX(($P161=$F$2:$F$9873)*(0=COUNTIFS(Q161,$J$2:$J$9873)),0),0)),"")</f>
        <v/>
      </c>
      <c r="S161" s="112">
        <f>IFERROR(INDEX($J$2:$J$9873,MATCH(1,INDEX(($P161=$F$2:$F$9873)*(0=COUNTIFS(Q161:R161,$J$2:$J$9873)),0),0)),"")</f>
        <v/>
      </c>
      <c r="T161" s="112">
        <f>IFERROR(INDEX($J$2:$J$9873,MATCH(1,INDEX(($P161=$F$2:$F$9873)*(0=COUNTIFS(Q161:S161,$J$2:$J$9873)),0),0)),"")</f>
        <v/>
      </c>
      <c r="U161" s="112">
        <f>IFERROR(INDEX($J$2:$J$9873,MATCH(1,INDEX(($P161=$F$2:$F$9873)*(0=COUNTIFS(Q161:T161,$J$2:$J$9873)),0),0)),"")</f>
        <v/>
      </c>
      <c r="V161" s="112">
        <f>IFERROR(INDEX($J$2:$J$9873,MATCH(1,INDEX(($P161=$F$2:$F$9873)*(0=COUNTIFS(Q161:U161,$J$2:$J$9873)),0),0)),"")</f>
        <v/>
      </c>
      <c r="W161" s="112">
        <f>IFERROR(INDEX($J$2:$J$9873,MATCH(1,INDEX(($P161=$F$2:$F$9873)*(0=COUNTIFS(Q161:V161,$J$2:$J$861)),0),0)),"")</f>
        <v/>
      </c>
      <c r="X161" s="112">
        <f>IFERROR(INDEX($J$2:$J$9873,MATCH(1,INDEX(($P161=$F$2:$F$9873)*(0=COUNTIFS(Q161:W161,$J$2:$J$9873)),0),0)),"")</f>
        <v/>
      </c>
      <c r="Y161" s="112">
        <f>IFERROR(INDEX($J$2:$J$861,MATCH(1,INDEX(($P161=$F$2:$F$861)*(0=COUNTIFS(Q161:X161,$J$2:$J$861)),0),0)),"")</f>
        <v/>
      </c>
      <c r="Z161" s="112">
        <f>IFERROR(INDEX($J$2:$J$861,MATCH(1,INDEX(($P161=$F$2:$F$861)*(0=COUNTIFS(Q161:Y161,$J$2:$J$861)),0),0)),"")</f>
        <v/>
      </c>
      <c r="AA161" s="112">
        <f>IFERROR(INDEX($J$2:$J$861,MATCH(1,INDEX(($P161=$F$2:$F$861)*(0=COUNTIFS(Q161:Z161,$J$2:$J$861)),0),0)),"")</f>
        <v/>
      </c>
      <c r="AB161" s="112">
        <f>IFERROR(INDEX($J$2:$J$861,MATCH(1,INDEX(($P161=$F$2:$F$861)*(0=COUNTIFS(Q161:AA161,$J$2:$J$861)),0),0)),"")</f>
        <v/>
      </c>
      <c r="AC161" s="112">
        <f>IFERROR(INDEX($J$2:$J$861,MATCH(1,INDEX(($P161=$F$2:$F$861)*(0=COUNTIFS(Q161:AB161,$J$2:$J$861)),0),0)),"")</f>
        <v/>
      </c>
      <c r="AD161">
        <f>Q161&amp;"-"&amp;R161&amp;"-"&amp;S161&amp;"-"&amp;T161&amp;"-"&amp;U161&amp;"-"&amp;V161&amp;"-"&amp;W161&amp;"-"&amp;X161&amp;"-"&amp;Y161&amp;"-"&amp;Z161&amp;"-"&amp;AA161&amp;"-"&amp;AB161&amp;"-"&amp;AC161</f>
        <v/>
      </c>
      <c r="AF161" s="19">
        <f>IFERROR(INDEX($I$2:$I$861,MATCH(1,INDEX(($P161=$F$2:$F$861)*(0=COUNTIFS($AF$2:$AF$2,$I$2:$I$861)),0),0)),"")</f>
        <v/>
      </c>
      <c r="AG161" s="19">
        <f>IFERROR(INDEX($I$2:$I$9873,MATCH(1,INDEX(($P161=$F$2:$F$9873)*(0=COUNTIFS(AF161,$I$2:$I$9873)),0),0)),"")</f>
        <v/>
      </c>
      <c r="AH161" s="19">
        <f>IFERROR(INDEX($I$2:$I$9873,MATCH(1,INDEX(($P161=$F$2:$F$9873)*(0=COUNTIFS(AF161:AG161,$I$2:$I$9873)),0),0)),"")</f>
        <v/>
      </c>
      <c r="AI161" s="19">
        <f>IFERROR(INDEX($I$2:$I$9873,MATCH(1,INDEX(($P161=$F$2:$F$9873)*(0=COUNTIFS(AF161:AH161,$I$2:$I$9873)),0),0)),"")</f>
        <v/>
      </c>
      <c r="AJ161" s="19">
        <f>IFERROR(INDEX($I$2:$I$9873,MATCH(1,INDEX(($P161=$F$2:$F$9873)*(0=COUNTIFS(AF161:AI161,$I$2:$I$9873)),0),0)),"")</f>
        <v/>
      </c>
      <c r="AK161" s="19">
        <f>IFERROR(INDEX($I$2:$I$9873,MATCH(1,INDEX(($P161=$F$2:$F$9873)*(0=COUNTIFS(AF161:AJ161,$I$2:$I$9873)),0),0)),"")</f>
        <v/>
      </c>
      <c r="AL161" s="19">
        <f>IFERROR(INDEX($I$2:$I$9873,MATCH(1,INDEX(($P161=$F$2:$F$9873)*(0=COUNTIFS(AF161:AK161,$I$2:$I$9873)),0),0)),"")</f>
        <v/>
      </c>
      <c r="AM161" s="19">
        <f>IFERROR(INDEX($I$2:$I$9873,MATCH(1,INDEX(($P161=$F$2:$F$9873)*(0=COUNTIFS(AF161:AL161,$I$2:$I$9873)),0),0)),"")</f>
        <v/>
      </c>
      <c r="AN161" s="19">
        <f>IFERROR(INDEX($I$2:$I$9873,MATCH(1,INDEX(($P161=$F$2:$F$9873)*(0=COUNTIFS(AF161:AM161,$I$2:$I$9873)),0),0)),"")</f>
        <v/>
      </c>
      <c r="AO161" s="19">
        <f>IFERROR(INDEX($I$2:$I$9873,MATCH(1,INDEX(($P161=$F$2:$F$9873)*(0=COUNTIFS(AF161:AN161,$I$2:$I$9873)),0),0)),"")</f>
        <v/>
      </c>
      <c r="AP161" s="19">
        <f>IFERROR(INDEX($I$2:$I$9873,MATCH(1,INDEX(($P161=$F$2:$F$9873)*(0=COUNTIFS(AF161:AO161,$I$2:$I$9873)),0),0)),"")</f>
        <v/>
      </c>
      <c r="AQ161" s="19">
        <f>IFERROR(INDEX($I$2:$I$9873,MATCH(1,INDEX(($P161=$F$2:$F$9873)*(0=COUNTIFS(AF161:AP161,$I$2:$I$9873)),0),0)),"")</f>
        <v/>
      </c>
      <c r="AR161" s="19">
        <f>IFERROR(INDEX($I$2:$I$9873,MATCH(1,INDEX(($P161=$F$2:$F$9873)*(0=COUNTIFS(AF161:AQ161,$I$2:$I$9873)),0),0)),"")</f>
        <v/>
      </c>
      <c r="AS161" s="19">
        <f>IFERROR(VLOOKUP(AF161,[2]CUS030!$A$5:$E$10000,5,0),"")</f>
        <v/>
      </c>
      <c r="AT161" s="19">
        <f>IFERROR(VLOOKUP(AG161,[2]CUS030!$A$5:$E$10000,5,0),"")</f>
        <v/>
      </c>
      <c r="AU161" s="19">
        <f>IFERROR(VLOOKUP(AH161,[2]CUS030!$A$5:$E$10000,5,0),"")</f>
        <v/>
      </c>
      <c r="AV161" s="19">
        <f>IFERROR(VLOOKUP(AI161,[2]CUS030!$A$5:$E$10000,5,0),"")</f>
        <v/>
      </c>
      <c r="AW161" s="19">
        <f>IFERROR(VLOOKUP(AJ161,[2]CUS030!$A$5:$E$10000,5,0),"")</f>
        <v/>
      </c>
      <c r="AX161" s="19">
        <f>IFERROR(VLOOKUP(AK161,[2]CUS030!$A$5:$E$10000,5,0),"")</f>
        <v/>
      </c>
      <c r="AY161" s="19">
        <f>IFERROR(VLOOKUP(AL161,[2]CUS030!$A$5:$E$10000,5,0),"")</f>
        <v/>
      </c>
      <c r="AZ161" s="19">
        <f>IFERROR(VLOOKUP(AM161,[2]CUS030!$A$5:$E$10000,5,0),"")</f>
        <v/>
      </c>
      <c r="BA161" s="19">
        <f>IFERROR(VLOOKUP(AN161,[2]CUS030!$A$5:$E$10000,5,0),"")</f>
        <v/>
      </c>
      <c r="BB161" s="19">
        <f>IFERROR(VLOOKUP(AO161,[2]CUS030!$A$5:$E$10000,5,0),"")</f>
        <v/>
      </c>
      <c r="BC161" s="19">
        <f>IFERROR(VLOOKUP(AP161,[2]CUS030!$A$5:$E$10000,5,0),"")</f>
        <v/>
      </c>
      <c r="BD161" s="19">
        <f>IFERROR(VLOOKUP(AQ161,[2]CUS030!$A$5:$E$10000,5,0),"")</f>
        <v/>
      </c>
      <c r="BE161" s="19">
        <f>IFERROR(VLOOKUP(AR161,[2]CUS030!$A$5:$E$10000,5,0),"")</f>
        <v/>
      </c>
    </row>
    <row r="162">
      <c r="F162" s="108">
        <f>[1]!Table1[[#This Row],[Production]]</f>
        <v/>
      </c>
      <c r="G162">
        <f>MID(F162,LEN(F162)-6,4)</f>
        <v/>
      </c>
      <c r="H162">
        <f>AS162&amp;"|"&amp;AT162&amp;"|"&amp;AU162&amp;"|"&amp;AV162&amp;"|"&amp;AW162&amp;"|"&amp;AX162&amp;"|"&amp;AY162&amp;"|"&amp;AZ162&amp;"|"&amp;BA162&amp;"|"&amp;BB162&amp;"|"&amp;BC162&amp;"|"&amp;BD162&amp;"|"&amp;BE162</f>
        <v/>
      </c>
      <c r="I162" s="108">
        <f>[1]!Table1[[#This Row],[Stock]]</f>
        <v/>
      </c>
      <c r="J162">
        <f>MID(LEFT(I162,LEN(I162)-3),FIND("0|0.000",LEFT(I162,LEN(I162)-3),1)+7,6)</f>
        <v/>
      </c>
      <c r="K162" s="19" t="n"/>
      <c r="L162" s="19" t="n"/>
      <c r="M162" s="19" t="n"/>
      <c r="N162" s="19" t="n"/>
      <c r="O162" s="19" t="n"/>
      <c r="P162" s="20">
        <f>End_Cal!E162</f>
        <v/>
      </c>
      <c r="Q162" s="112">
        <f>IFERROR(INDEX($J$2:$J$9873,MATCH(1,INDEX(($P162=$F$2:$F$9873)*(0=COUNTIFS($Q$2:$Q$2,$J$2:$J$9873)),0),0)),"")</f>
        <v/>
      </c>
      <c r="R162" s="112">
        <f>IFERROR(INDEX($J$2:$J$9873,MATCH(1,INDEX(($P162=$F$2:$F$9873)*(0=COUNTIFS(Q162,$J$2:$J$9873)),0),0)),"")</f>
        <v/>
      </c>
      <c r="S162" s="112">
        <f>IFERROR(INDEX($J$2:$J$9873,MATCH(1,INDEX(($P162=$F$2:$F$9873)*(0=COUNTIFS(Q162:R162,$J$2:$J$9873)),0),0)),"")</f>
        <v/>
      </c>
      <c r="T162" s="112">
        <f>IFERROR(INDEX($J$2:$J$9873,MATCH(1,INDEX(($P162=$F$2:$F$9873)*(0=COUNTIFS(Q162:S162,$J$2:$J$9873)),0),0)),"")</f>
        <v/>
      </c>
      <c r="U162" s="112">
        <f>IFERROR(INDEX($J$2:$J$9873,MATCH(1,INDEX(($P162=$F$2:$F$9873)*(0=COUNTIFS(Q162:T162,$J$2:$J$9873)),0),0)),"")</f>
        <v/>
      </c>
      <c r="V162" s="112">
        <f>IFERROR(INDEX($J$2:$J$9873,MATCH(1,INDEX(($P162=$F$2:$F$9873)*(0=COUNTIFS(Q162:U162,$J$2:$J$9873)),0),0)),"")</f>
        <v/>
      </c>
      <c r="W162" s="112">
        <f>IFERROR(INDEX($J$2:$J$9873,MATCH(1,INDEX(($P162=$F$2:$F$9873)*(0=COUNTIFS(Q162:V162,$J$2:$J$861)),0),0)),"")</f>
        <v/>
      </c>
      <c r="X162" s="112">
        <f>IFERROR(INDEX($J$2:$J$9873,MATCH(1,INDEX(($P162=$F$2:$F$9873)*(0=COUNTIFS(Q162:W162,$J$2:$J$9873)),0),0)),"")</f>
        <v/>
      </c>
      <c r="Y162" s="112">
        <f>IFERROR(INDEX($J$2:$J$861,MATCH(1,INDEX(($P162=$F$2:$F$861)*(0=COUNTIFS(Q162:X162,$J$2:$J$861)),0),0)),"")</f>
        <v/>
      </c>
      <c r="Z162" s="112">
        <f>IFERROR(INDEX($J$2:$J$861,MATCH(1,INDEX(($P162=$F$2:$F$861)*(0=COUNTIFS(Q162:Y162,$J$2:$J$861)),0),0)),"")</f>
        <v/>
      </c>
      <c r="AA162" s="112">
        <f>IFERROR(INDEX($J$2:$J$861,MATCH(1,INDEX(($P162=$F$2:$F$861)*(0=COUNTIFS(Q162:Z162,$J$2:$J$861)),0),0)),"")</f>
        <v/>
      </c>
      <c r="AB162" s="112">
        <f>IFERROR(INDEX($J$2:$J$861,MATCH(1,INDEX(($P162=$F$2:$F$861)*(0=COUNTIFS(Q162:AA162,$J$2:$J$861)),0),0)),"")</f>
        <v/>
      </c>
      <c r="AC162" s="112">
        <f>IFERROR(INDEX($J$2:$J$861,MATCH(1,INDEX(($P162=$F$2:$F$861)*(0=COUNTIFS(Q162:AB162,$J$2:$J$861)),0),0)),"")</f>
        <v/>
      </c>
      <c r="AD162">
        <f>Q162&amp;"-"&amp;R162&amp;"-"&amp;S162&amp;"-"&amp;T162&amp;"-"&amp;U162&amp;"-"&amp;V162&amp;"-"&amp;W162&amp;"-"&amp;X162&amp;"-"&amp;Y162&amp;"-"&amp;Z162&amp;"-"&amp;AA162&amp;"-"&amp;AB162&amp;"-"&amp;AC162</f>
        <v/>
      </c>
      <c r="AF162" s="19">
        <f>IFERROR(INDEX($I$2:$I$861,MATCH(1,INDEX(($P162=$F$2:$F$861)*(0=COUNTIFS($AF$2:$AF$2,$I$2:$I$861)),0),0)),"")</f>
        <v/>
      </c>
      <c r="AG162" s="19">
        <f>IFERROR(INDEX($I$2:$I$9873,MATCH(1,INDEX(($P162=$F$2:$F$9873)*(0=COUNTIFS(AF162,$I$2:$I$9873)),0),0)),"")</f>
        <v/>
      </c>
      <c r="AH162" s="19">
        <f>IFERROR(INDEX($I$2:$I$9873,MATCH(1,INDEX(($P162=$F$2:$F$9873)*(0=COUNTIFS(AF162:AG162,$I$2:$I$9873)),0),0)),"")</f>
        <v/>
      </c>
      <c r="AI162" s="19">
        <f>IFERROR(INDEX($I$2:$I$9873,MATCH(1,INDEX(($P162=$F$2:$F$9873)*(0=COUNTIFS(AF162:AH162,$I$2:$I$9873)),0),0)),"")</f>
        <v/>
      </c>
      <c r="AJ162" s="19">
        <f>IFERROR(INDEX($I$2:$I$9873,MATCH(1,INDEX(($P162=$F$2:$F$9873)*(0=COUNTIFS(AF162:AI162,$I$2:$I$9873)),0),0)),"")</f>
        <v/>
      </c>
      <c r="AK162" s="19">
        <f>IFERROR(INDEX($I$2:$I$9873,MATCH(1,INDEX(($P162=$F$2:$F$9873)*(0=COUNTIFS(AF162:AJ162,$I$2:$I$9873)),0),0)),"")</f>
        <v/>
      </c>
      <c r="AL162" s="19">
        <f>IFERROR(INDEX($I$2:$I$9873,MATCH(1,INDEX(($P162=$F$2:$F$9873)*(0=COUNTIFS(AF162:AK162,$I$2:$I$9873)),0),0)),"")</f>
        <v/>
      </c>
      <c r="AM162" s="19">
        <f>IFERROR(INDEX($I$2:$I$9873,MATCH(1,INDEX(($P162=$F$2:$F$9873)*(0=COUNTIFS(AF162:AL162,$I$2:$I$9873)),0),0)),"")</f>
        <v/>
      </c>
      <c r="AN162" s="19">
        <f>IFERROR(INDEX($I$2:$I$9873,MATCH(1,INDEX(($P162=$F$2:$F$9873)*(0=COUNTIFS(AF162:AM162,$I$2:$I$9873)),0),0)),"")</f>
        <v/>
      </c>
      <c r="AO162" s="19">
        <f>IFERROR(INDEX($I$2:$I$9873,MATCH(1,INDEX(($P162=$F$2:$F$9873)*(0=COUNTIFS(AF162:AN162,$I$2:$I$9873)),0),0)),"")</f>
        <v/>
      </c>
      <c r="AP162" s="19">
        <f>IFERROR(INDEX($I$2:$I$9873,MATCH(1,INDEX(($P162=$F$2:$F$9873)*(0=COUNTIFS(AF162:AO162,$I$2:$I$9873)),0),0)),"")</f>
        <v/>
      </c>
      <c r="AQ162" s="19">
        <f>IFERROR(INDEX($I$2:$I$9873,MATCH(1,INDEX(($P162=$F$2:$F$9873)*(0=COUNTIFS(AF162:AP162,$I$2:$I$9873)),0),0)),"")</f>
        <v/>
      </c>
      <c r="AR162" s="19">
        <f>IFERROR(INDEX($I$2:$I$9873,MATCH(1,INDEX(($P162=$F$2:$F$9873)*(0=COUNTIFS(AF162:AQ162,$I$2:$I$9873)),0),0)),"")</f>
        <v/>
      </c>
      <c r="AS162" s="19">
        <f>IFERROR(VLOOKUP(AF162,[2]CUS030!$A$5:$E$10000,5,0),"")</f>
        <v/>
      </c>
      <c r="AT162" s="19">
        <f>IFERROR(VLOOKUP(AG162,[2]CUS030!$A$5:$E$10000,5,0),"")</f>
        <v/>
      </c>
      <c r="AU162" s="19">
        <f>IFERROR(VLOOKUP(AH162,[2]CUS030!$A$5:$E$10000,5,0),"")</f>
        <v/>
      </c>
      <c r="AV162" s="19">
        <f>IFERROR(VLOOKUP(AI162,[2]CUS030!$A$5:$E$10000,5,0),"")</f>
        <v/>
      </c>
      <c r="AW162" s="19">
        <f>IFERROR(VLOOKUP(AJ162,[2]CUS030!$A$5:$E$10000,5,0),"")</f>
        <v/>
      </c>
      <c r="AX162" s="19">
        <f>IFERROR(VLOOKUP(AK162,[2]CUS030!$A$5:$E$10000,5,0),"")</f>
        <v/>
      </c>
      <c r="AY162" s="19">
        <f>IFERROR(VLOOKUP(AL162,[2]CUS030!$A$5:$E$10000,5,0),"")</f>
        <v/>
      </c>
      <c r="AZ162" s="19">
        <f>IFERROR(VLOOKUP(AM162,[2]CUS030!$A$5:$E$10000,5,0),"")</f>
        <v/>
      </c>
      <c r="BA162" s="19">
        <f>IFERROR(VLOOKUP(AN162,[2]CUS030!$A$5:$E$10000,5,0),"")</f>
        <v/>
      </c>
      <c r="BB162" s="19">
        <f>IFERROR(VLOOKUP(AO162,[2]CUS030!$A$5:$E$10000,5,0),"")</f>
        <v/>
      </c>
      <c r="BC162" s="19">
        <f>IFERROR(VLOOKUP(AP162,[2]CUS030!$A$5:$E$10000,5,0),"")</f>
        <v/>
      </c>
      <c r="BD162" s="19">
        <f>IFERROR(VLOOKUP(AQ162,[2]CUS030!$A$5:$E$10000,5,0),"")</f>
        <v/>
      </c>
      <c r="BE162" s="19">
        <f>IFERROR(VLOOKUP(AR162,[2]CUS030!$A$5:$E$10000,5,0),"")</f>
        <v/>
      </c>
    </row>
    <row r="163">
      <c r="F163" s="108">
        <f>[1]!Table1[[#This Row],[Production]]</f>
        <v/>
      </c>
      <c r="G163">
        <f>MID(F163,LEN(F163)-6,4)</f>
        <v/>
      </c>
      <c r="H163">
        <f>AS163&amp;"|"&amp;AT163&amp;"|"&amp;AU163&amp;"|"&amp;AV163&amp;"|"&amp;AW163&amp;"|"&amp;AX163&amp;"|"&amp;AY163&amp;"|"&amp;AZ163&amp;"|"&amp;BA163&amp;"|"&amp;BB163&amp;"|"&amp;BC163&amp;"|"&amp;BD163&amp;"|"&amp;BE163</f>
        <v/>
      </c>
      <c r="I163" s="108">
        <f>[1]!Table1[[#This Row],[Stock]]</f>
        <v/>
      </c>
      <c r="J163">
        <f>MID(LEFT(I163,LEN(I163)-3),FIND("0|0.000",LEFT(I163,LEN(I163)-3),1)+7,6)</f>
        <v/>
      </c>
      <c r="K163" s="19" t="n"/>
      <c r="L163" s="19" t="n"/>
      <c r="M163" s="19" t="n"/>
      <c r="N163" s="19" t="n"/>
      <c r="O163" s="19" t="n"/>
      <c r="P163" s="20">
        <f>End_Cal!E163</f>
        <v/>
      </c>
      <c r="Q163" s="112">
        <f>IFERROR(INDEX($J$2:$J$9873,MATCH(1,INDEX(($P163=$F$2:$F$9873)*(0=COUNTIFS($Q$2:$Q$2,$J$2:$J$9873)),0),0)),"")</f>
        <v/>
      </c>
      <c r="R163" s="112">
        <f>IFERROR(INDEX($J$2:$J$9873,MATCH(1,INDEX(($P163=$F$2:$F$9873)*(0=COUNTIFS(Q163,$J$2:$J$9873)),0),0)),"")</f>
        <v/>
      </c>
      <c r="S163" s="112">
        <f>IFERROR(INDEX($J$2:$J$9873,MATCH(1,INDEX(($P163=$F$2:$F$9873)*(0=COUNTIFS(Q163:R163,$J$2:$J$9873)),0),0)),"")</f>
        <v/>
      </c>
      <c r="T163" s="112">
        <f>IFERROR(INDEX($J$2:$J$9873,MATCH(1,INDEX(($P163=$F$2:$F$9873)*(0=COUNTIFS(Q163:S163,$J$2:$J$9873)),0),0)),"")</f>
        <v/>
      </c>
      <c r="U163" s="112">
        <f>IFERROR(INDEX($J$2:$J$9873,MATCH(1,INDEX(($P163=$F$2:$F$9873)*(0=COUNTIFS(Q163:T163,$J$2:$J$9873)),0),0)),"")</f>
        <v/>
      </c>
      <c r="V163" s="112">
        <f>IFERROR(INDEX($J$2:$J$9873,MATCH(1,INDEX(($P163=$F$2:$F$9873)*(0=COUNTIFS(Q163:U163,$J$2:$J$9873)),0),0)),"")</f>
        <v/>
      </c>
      <c r="W163" s="112">
        <f>IFERROR(INDEX($J$2:$J$9873,MATCH(1,INDEX(($P163=$F$2:$F$9873)*(0=COUNTIFS(Q163:V163,$J$2:$J$861)),0),0)),"")</f>
        <v/>
      </c>
      <c r="X163" s="112">
        <f>IFERROR(INDEX($J$2:$J$9873,MATCH(1,INDEX(($P163=$F$2:$F$9873)*(0=COUNTIFS(Q163:W163,$J$2:$J$9873)),0),0)),"")</f>
        <v/>
      </c>
      <c r="Y163" s="112">
        <f>IFERROR(INDEX($J$2:$J$861,MATCH(1,INDEX(($P163=$F$2:$F$861)*(0=COUNTIFS(Q163:X163,$J$2:$J$861)),0),0)),"")</f>
        <v/>
      </c>
      <c r="Z163" s="112">
        <f>IFERROR(INDEX($J$2:$J$861,MATCH(1,INDEX(($P163=$F$2:$F$861)*(0=COUNTIFS(Q163:Y163,$J$2:$J$861)),0),0)),"")</f>
        <v/>
      </c>
      <c r="AA163" s="112">
        <f>IFERROR(INDEX($J$2:$J$861,MATCH(1,INDEX(($P163=$F$2:$F$861)*(0=COUNTIFS(Q163:Z163,$J$2:$J$861)),0),0)),"")</f>
        <v/>
      </c>
      <c r="AB163" s="112">
        <f>IFERROR(INDEX($J$2:$J$861,MATCH(1,INDEX(($P163=$F$2:$F$861)*(0=COUNTIFS(Q163:AA163,$J$2:$J$861)),0),0)),"")</f>
        <v/>
      </c>
      <c r="AC163" s="112">
        <f>IFERROR(INDEX($J$2:$J$861,MATCH(1,INDEX(($P163=$F$2:$F$861)*(0=COUNTIFS(Q163:AB163,$J$2:$J$861)),0),0)),"")</f>
        <v/>
      </c>
      <c r="AD163">
        <f>Q163&amp;"-"&amp;R163&amp;"-"&amp;S163&amp;"-"&amp;T163&amp;"-"&amp;U163&amp;"-"&amp;V163&amp;"-"&amp;W163&amp;"-"&amp;X163&amp;"-"&amp;Y163&amp;"-"&amp;Z163&amp;"-"&amp;AA163&amp;"-"&amp;AB163&amp;"-"&amp;AC163</f>
        <v/>
      </c>
      <c r="AF163" s="19">
        <f>IFERROR(INDEX($I$2:$I$861,MATCH(1,INDEX(($P163=$F$2:$F$861)*(0=COUNTIFS($AF$2:$AF$2,$I$2:$I$861)),0),0)),"")</f>
        <v/>
      </c>
      <c r="AG163" s="19">
        <f>IFERROR(INDEX($I$2:$I$9873,MATCH(1,INDEX(($P163=$F$2:$F$9873)*(0=COUNTIFS(AF163,$I$2:$I$9873)),0),0)),"")</f>
        <v/>
      </c>
      <c r="AH163" s="19">
        <f>IFERROR(INDEX($I$2:$I$9873,MATCH(1,INDEX(($P163=$F$2:$F$9873)*(0=COUNTIFS(AF163:AG163,$I$2:$I$9873)),0),0)),"")</f>
        <v/>
      </c>
      <c r="AI163" s="19">
        <f>IFERROR(INDEX($I$2:$I$9873,MATCH(1,INDEX(($P163=$F$2:$F$9873)*(0=COUNTIFS(AF163:AH163,$I$2:$I$9873)),0),0)),"")</f>
        <v/>
      </c>
      <c r="AJ163" s="19">
        <f>IFERROR(INDEX($I$2:$I$9873,MATCH(1,INDEX(($P163=$F$2:$F$9873)*(0=COUNTIFS(AF163:AI163,$I$2:$I$9873)),0),0)),"")</f>
        <v/>
      </c>
      <c r="AK163" s="19">
        <f>IFERROR(INDEX($I$2:$I$9873,MATCH(1,INDEX(($P163=$F$2:$F$9873)*(0=COUNTIFS(AF163:AJ163,$I$2:$I$9873)),0),0)),"")</f>
        <v/>
      </c>
      <c r="AL163" s="19">
        <f>IFERROR(INDEX($I$2:$I$9873,MATCH(1,INDEX(($P163=$F$2:$F$9873)*(0=COUNTIFS(AF163:AK163,$I$2:$I$9873)),0),0)),"")</f>
        <v/>
      </c>
      <c r="AM163" s="19">
        <f>IFERROR(INDEX($I$2:$I$9873,MATCH(1,INDEX(($P163=$F$2:$F$9873)*(0=COUNTIFS(AF163:AL163,$I$2:$I$9873)),0),0)),"")</f>
        <v/>
      </c>
      <c r="AN163" s="19">
        <f>IFERROR(INDEX($I$2:$I$9873,MATCH(1,INDEX(($P163=$F$2:$F$9873)*(0=COUNTIFS(AF163:AM163,$I$2:$I$9873)),0),0)),"")</f>
        <v/>
      </c>
      <c r="AO163" s="19">
        <f>IFERROR(INDEX($I$2:$I$9873,MATCH(1,INDEX(($P163=$F$2:$F$9873)*(0=COUNTIFS(AF163:AN163,$I$2:$I$9873)),0),0)),"")</f>
        <v/>
      </c>
      <c r="AP163" s="19">
        <f>IFERROR(INDEX($I$2:$I$9873,MATCH(1,INDEX(($P163=$F$2:$F$9873)*(0=COUNTIFS(AF163:AO163,$I$2:$I$9873)),0),0)),"")</f>
        <v/>
      </c>
      <c r="AQ163" s="19">
        <f>IFERROR(INDEX($I$2:$I$9873,MATCH(1,INDEX(($P163=$F$2:$F$9873)*(0=COUNTIFS(AF163:AP163,$I$2:$I$9873)),0),0)),"")</f>
        <v/>
      </c>
      <c r="AR163" s="19">
        <f>IFERROR(INDEX($I$2:$I$9873,MATCH(1,INDEX(($P163=$F$2:$F$9873)*(0=COUNTIFS(AF163:AQ163,$I$2:$I$9873)),0),0)),"")</f>
        <v/>
      </c>
      <c r="AS163" s="19">
        <f>IFERROR(VLOOKUP(AF163,[2]CUS030!$A$5:$E$10000,5,0),"")</f>
        <v/>
      </c>
      <c r="AT163" s="19">
        <f>IFERROR(VLOOKUP(AG163,[2]CUS030!$A$5:$E$10000,5,0),"")</f>
        <v/>
      </c>
      <c r="AU163" s="19">
        <f>IFERROR(VLOOKUP(AH163,[2]CUS030!$A$5:$E$10000,5,0),"")</f>
        <v/>
      </c>
      <c r="AV163" s="19">
        <f>IFERROR(VLOOKUP(AI163,[2]CUS030!$A$5:$E$10000,5,0),"")</f>
        <v/>
      </c>
      <c r="AW163" s="19">
        <f>IFERROR(VLOOKUP(AJ163,[2]CUS030!$A$5:$E$10000,5,0),"")</f>
        <v/>
      </c>
      <c r="AX163" s="19">
        <f>IFERROR(VLOOKUP(AK163,[2]CUS030!$A$5:$E$10000,5,0),"")</f>
        <v/>
      </c>
      <c r="AY163" s="19">
        <f>IFERROR(VLOOKUP(AL163,[2]CUS030!$A$5:$E$10000,5,0),"")</f>
        <v/>
      </c>
      <c r="AZ163" s="19">
        <f>IFERROR(VLOOKUP(AM163,[2]CUS030!$A$5:$E$10000,5,0),"")</f>
        <v/>
      </c>
      <c r="BA163" s="19">
        <f>IFERROR(VLOOKUP(AN163,[2]CUS030!$A$5:$E$10000,5,0),"")</f>
        <v/>
      </c>
      <c r="BB163" s="19">
        <f>IFERROR(VLOOKUP(AO163,[2]CUS030!$A$5:$E$10000,5,0),"")</f>
        <v/>
      </c>
      <c r="BC163" s="19">
        <f>IFERROR(VLOOKUP(AP163,[2]CUS030!$A$5:$E$10000,5,0),"")</f>
        <v/>
      </c>
      <c r="BD163" s="19">
        <f>IFERROR(VLOOKUP(AQ163,[2]CUS030!$A$5:$E$10000,5,0),"")</f>
        <v/>
      </c>
      <c r="BE163" s="19">
        <f>IFERROR(VLOOKUP(AR163,[2]CUS030!$A$5:$E$10000,5,0),"")</f>
        <v/>
      </c>
    </row>
    <row r="164">
      <c r="F164" s="108">
        <f>[1]!Table1[[#This Row],[Production]]</f>
        <v/>
      </c>
      <c r="G164">
        <f>MID(F164,LEN(F164)-6,4)</f>
        <v/>
      </c>
      <c r="H164">
        <f>AS164&amp;"|"&amp;AT164&amp;"|"&amp;AU164&amp;"|"&amp;AV164&amp;"|"&amp;AW164&amp;"|"&amp;AX164&amp;"|"&amp;AY164&amp;"|"&amp;AZ164&amp;"|"&amp;BA164&amp;"|"&amp;BB164&amp;"|"&amp;BC164&amp;"|"&amp;BD164&amp;"|"&amp;BE164</f>
        <v/>
      </c>
      <c r="I164" s="108">
        <f>[1]!Table1[[#This Row],[Stock]]</f>
        <v/>
      </c>
      <c r="J164">
        <f>MID(LEFT(I164,LEN(I164)-3),FIND("0|0.000",LEFT(I164,LEN(I164)-3),1)+7,6)</f>
        <v/>
      </c>
      <c r="K164" s="19" t="n"/>
      <c r="L164" s="19" t="n"/>
      <c r="M164" s="19" t="n"/>
      <c r="N164" s="19" t="n"/>
      <c r="O164" s="19" t="n"/>
      <c r="P164" s="20">
        <f>End_Cal!E164</f>
        <v/>
      </c>
      <c r="Q164" s="112">
        <f>IFERROR(INDEX($J$2:$J$9873,MATCH(1,INDEX(($P164=$F$2:$F$9873)*(0=COUNTIFS($Q$2:$Q$2,$J$2:$J$9873)),0),0)),"")</f>
        <v/>
      </c>
      <c r="R164" s="112">
        <f>IFERROR(INDEX($J$2:$J$9873,MATCH(1,INDEX(($P164=$F$2:$F$9873)*(0=COUNTIFS(Q164,$J$2:$J$9873)),0),0)),"")</f>
        <v/>
      </c>
      <c r="S164" s="112">
        <f>IFERROR(INDEX($J$2:$J$9873,MATCH(1,INDEX(($P164=$F$2:$F$9873)*(0=COUNTIFS(Q164:R164,$J$2:$J$9873)),0),0)),"")</f>
        <v/>
      </c>
      <c r="T164" s="112">
        <f>IFERROR(INDEX($J$2:$J$9873,MATCH(1,INDEX(($P164=$F$2:$F$9873)*(0=COUNTIFS(Q164:S164,$J$2:$J$9873)),0),0)),"")</f>
        <v/>
      </c>
      <c r="U164" s="112">
        <f>IFERROR(INDEX($J$2:$J$9873,MATCH(1,INDEX(($P164=$F$2:$F$9873)*(0=COUNTIFS(Q164:T164,$J$2:$J$9873)),0),0)),"")</f>
        <v/>
      </c>
      <c r="V164" s="112">
        <f>IFERROR(INDEX($J$2:$J$9873,MATCH(1,INDEX(($P164=$F$2:$F$9873)*(0=COUNTIFS(Q164:U164,$J$2:$J$9873)),0),0)),"")</f>
        <v/>
      </c>
      <c r="W164" s="112">
        <f>IFERROR(INDEX($J$2:$J$9873,MATCH(1,INDEX(($P164=$F$2:$F$9873)*(0=COUNTIFS(Q164:V164,$J$2:$J$861)),0),0)),"")</f>
        <v/>
      </c>
      <c r="X164" s="112">
        <f>IFERROR(INDEX($J$2:$J$9873,MATCH(1,INDEX(($P164=$F$2:$F$9873)*(0=COUNTIFS(Q164:W164,$J$2:$J$9873)),0),0)),"")</f>
        <v/>
      </c>
      <c r="Y164" s="112">
        <f>IFERROR(INDEX($J$2:$J$861,MATCH(1,INDEX(($P164=$F$2:$F$861)*(0=COUNTIFS(Q164:X164,$J$2:$J$861)),0),0)),"")</f>
        <v/>
      </c>
      <c r="Z164" s="112">
        <f>IFERROR(INDEX($J$2:$J$861,MATCH(1,INDEX(($P164=$F$2:$F$861)*(0=COUNTIFS(Q164:Y164,$J$2:$J$861)),0),0)),"")</f>
        <v/>
      </c>
      <c r="AA164" s="112">
        <f>IFERROR(INDEX($J$2:$J$861,MATCH(1,INDEX(($P164=$F$2:$F$861)*(0=COUNTIFS(Q164:Z164,$J$2:$J$861)),0),0)),"")</f>
        <v/>
      </c>
      <c r="AB164" s="112">
        <f>IFERROR(INDEX($J$2:$J$861,MATCH(1,INDEX(($P164=$F$2:$F$861)*(0=COUNTIFS(Q164:AA164,$J$2:$J$861)),0),0)),"")</f>
        <v/>
      </c>
      <c r="AC164" s="112">
        <f>IFERROR(INDEX($J$2:$J$861,MATCH(1,INDEX(($P164=$F$2:$F$861)*(0=COUNTIFS(Q164:AB164,$J$2:$J$861)),0),0)),"")</f>
        <v/>
      </c>
      <c r="AD164">
        <f>Q164&amp;"-"&amp;R164&amp;"-"&amp;S164&amp;"-"&amp;T164&amp;"-"&amp;U164&amp;"-"&amp;V164&amp;"-"&amp;W164&amp;"-"&amp;X164&amp;"-"&amp;Y164&amp;"-"&amp;Z164&amp;"-"&amp;AA164&amp;"-"&amp;AB164&amp;"-"&amp;AC164</f>
        <v/>
      </c>
      <c r="AF164" s="19">
        <f>IFERROR(INDEX($I$2:$I$861,MATCH(1,INDEX(($P164=$F$2:$F$861)*(0=COUNTIFS($AF$2:$AF$2,$I$2:$I$861)),0),0)),"")</f>
        <v/>
      </c>
      <c r="AG164" s="19">
        <f>IFERROR(INDEX($I$2:$I$9873,MATCH(1,INDEX(($P164=$F$2:$F$9873)*(0=COUNTIFS(AF164,$I$2:$I$9873)),0),0)),"")</f>
        <v/>
      </c>
      <c r="AH164" s="19">
        <f>IFERROR(INDEX($I$2:$I$9873,MATCH(1,INDEX(($P164=$F$2:$F$9873)*(0=COUNTIFS(AF164:AG164,$I$2:$I$9873)),0),0)),"")</f>
        <v/>
      </c>
      <c r="AI164" s="19">
        <f>IFERROR(INDEX($I$2:$I$9873,MATCH(1,INDEX(($P164=$F$2:$F$9873)*(0=COUNTIFS(AF164:AH164,$I$2:$I$9873)),0),0)),"")</f>
        <v/>
      </c>
      <c r="AJ164" s="19">
        <f>IFERROR(INDEX($I$2:$I$9873,MATCH(1,INDEX(($P164=$F$2:$F$9873)*(0=COUNTIFS(AF164:AI164,$I$2:$I$9873)),0),0)),"")</f>
        <v/>
      </c>
      <c r="AK164" s="19">
        <f>IFERROR(INDEX($I$2:$I$9873,MATCH(1,INDEX(($P164=$F$2:$F$9873)*(0=COUNTIFS(AF164:AJ164,$I$2:$I$9873)),0),0)),"")</f>
        <v/>
      </c>
      <c r="AL164" s="19">
        <f>IFERROR(INDEX($I$2:$I$9873,MATCH(1,INDEX(($P164=$F$2:$F$9873)*(0=COUNTIFS(AF164:AK164,$I$2:$I$9873)),0),0)),"")</f>
        <v/>
      </c>
      <c r="AM164" s="19">
        <f>IFERROR(INDEX($I$2:$I$9873,MATCH(1,INDEX(($P164=$F$2:$F$9873)*(0=COUNTIFS(AF164:AL164,$I$2:$I$9873)),0),0)),"")</f>
        <v/>
      </c>
      <c r="AN164" s="19">
        <f>IFERROR(INDEX($I$2:$I$9873,MATCH(1,INDEX(($P164=$F$2:$F$9873)*(0=COUNTIFS(AF164:AM164,$I$2:$I$9873)),0),0)),"")</f>
        <v/>
      </c>
      <c r="AO164" s="19">
        <f>IFERROR(INDEX($I$2:$I$9873,MATCH(1,INDEX(($P164=$F$2:$F$9873)*(0=COUNTIFS(AF164:AN164,$I$2:$I$9873)),0),0)),"")</f>
        <v/>
      </c>
      <c r="AP164" s="19">
        <f>IFERROR(INDEX($I$2:$I$9873,MATCH(1,INDEX(($P164=$F$2:$F$9873)*(0=COUNTIFS(AF164:AO164,$I$2:$I$9873)),0),0)),"")</f>
        <v/>
      </c>
      <c r="AQ164" s="19">
        <f>IFERROR(INDEX($I$2:$I$9873,MATCH(1,INDEX(($P164=$F$2:$F$9873)*(0=COUNTIFS(AF164:AP164,$I$2:$I$9873)),0),0)),"")</f>
        <v/>
      </c>
      <c r="AR164" s="19">
        <f>IFERROR(INDEX($I$2:$I$9873,MATCH(1,INDEX(($P164=$F$2:$F$9873)*(0=COUNTIFS(AF164:AQ164,$I$2:$I$9873)),0),0)),"")</f>
        <v/>
      </c>
      <c r="AS164" s="19">
        <f>IFERROR(VLOOKUP(AF164,[2]CUS030!$A$5:$E$10000,5,0),"")</f>
        <v/>
      </c>
      <c r="AT164" s="19">
        <f>IFERROR(VLOOKUP(AG164,[2]CUS030!$A$5:$E$10000,5,0),"")</f>
        <v/>
      </c>
      <c r="AU164" s="19">
        <f>IFERROR(VLOOKUP(AH164,[2]CUS030!$A$5:$E$10000,5,0),"")</f>
        <v/>
      </c>
      <c r="AV164" s="19">
        <f>IFERROR(VLOOKUP(AI164,[2]CUS030!$A$5:$E$10000,5,0),"")</f>
        <v/>
      </c>
      <c r="AW164" s="19">
        <f>IFERROR(VLOOKUP(AJ164,[2]CUS030!$A$5:$E$10000,5,0),"")</f>
        <v/>
      </c>
      <c r="AX164" s="19">
        <f>IFERROR(VLOOKUP(AK164,[2]CUS030!$A$5:$E$10000,5,0),"")</f>
        <v/>
      </c>
      <c r="AY164" s="19">
        <f>IFERROR(VLOOKUP(AL164,[2]CUS030!$A$5:$E$10000,5,0),"")</f>
        <v/>
      </c>
      <c r="AZ164" s="19">
        <f>IFERROR(VLOOKUP(AM164,[2]CUS030!$A$5:$E$10000,5,0),"")</f>
        <v/>
      </c>
      <c r="BA164" s="19">
        <f>IFERROR(VLOOKUP(AN164,[2]CUS030!$A$5:$E$10000,5,0),"")</f>
        <v/>
      </c>
      <c r="BB164" s="19">
        <f>IFERROR(VLOOKUP(AO164,[2]CUS030!$A$5:$E$10000,5,0),"")</f>
        <v/>
      </c>
      <c r="BC164" s="19">
        <f>IFERROR(VLOOKUP(AP164,[2]CUS030!$A$5:$E$10000,5,0),"")</f>
        <v/>
      </c>
      <c r="BD164" s="19">
        <f>IFERROR(VLOOKUP(AQ164,[2]CUS030!$A$5:$E$10000,5,0),"")</f>
        <v/>
      </c>
      <c r="BE164" s="19">
        <f>IFERROR(VLOOKUP(AR164,[2]CUS030!$A$5:$E$10000,5,0),"")</f>
        <v/>
      </c>
    </row>
    <row r="165">
      <c r="F165" s="108">
        <f>[1]!Table1[[#This Row],[Production]]</f>
        <v/>
      </c>
      <c r="G165">
        <f>MID(F165,LEN(F165)-6,4)</f>
        <v/>
      </c>
      <c r="H165">
        <f>AS165&amp;"|"&amp;AT165&amp;"|"&amp;AU165&amp;"|"&amp;AV165&amp;"|"&amp;AW165&amp;"|"&amp;AX165&amp;"|"&amp;AY165&amp;"|"&amp;AZ165&amp;"|"&amp;BA165&amp;"|"&amp;BB165&amp;"|"&amp;BC165&amp;"|"&amp;BD165&amp;"|"&amp;BE165</f>
        <v/>
      </c>
      <c r="I165" s="108">
        <f>[1]!Table1[[#This Row],[Stock]]</f>
        <v/>
      </c>
      <c r="J165">
        <f>MID(LEFT(I165,LEN(I165)-3),FIND("0|0.000",LEFT(I165,LEN(I165)-3),1)+7,6)</f>
        <v/>
      </c>
      <c r="K165" s="19" t="n"/>
      <c r="L165" s="19" t="n"/>
      <c r="M165" s="19" t="n"/>
      <c r="N165" s="19" t="n"/>
      <c r="O165" s="19" t="n"/>
      <c r="P165" s="20">
        <f>End_Cal!E165</f>
        <v/>
      </c>
      <c r="Q165" s="112">
        <f>IFERROR(INDEX($J$2:$J$9873,MATCH(1,INDEX(($P165=$F$2:$F$9873)*(0=COUNTIFS($Q$2:$Q$2,$J$2:$J$9873)),0),0)),"")</f>
        <v/>
      </c>
      <c r="R165" s="112">
        <f>IFERROR(INDEX($J$2:$J$9873,MATCH(1,INDEX(($P165=$F$2:$F$9873)*(0=COUNTIFS(Q165,$J$2:$J$9873)),0),0)),"")</f>
        <v/>
      </c>
      <c r="S165" s="112">
        <f>IFERROR(INDEX($J$2:$J$9873,MATCH(1,INDEX(($P165=$F$2:$F$9873)*(0=COUNTIFS(Q165:R165,$J$2:$J$9873)),0),0)),"")</f>
        <v/>
      </c>
      <c r="T165" s="112">
        <f>IFERROR(INDEX($J$2:$J$9873,MATCH(1,INDEX(($P165=$F$2:$F$9873)*(0=COUNTIFS(Q165:S165,$J$2:$J$9873)),0),0)),"")</f>
        <v/>
      </c>
      <c r="U165" s="112">
        <f>IFERROR(INDEX($J$2:$J$9873,MATCH(1,INDEX(($P165=$F$2:$F$9873)*(0=COUNTIFS(Q165:T165,$J$2:$J$9873)),0),0)),"")</f>
        <v/>
      </c>
      <c r="V165" s="112">
        <f>IFERROR(INDEX($J$2:$J$9873,MATCH(1,INDEX(($P165=$F$2:$F$9873)*(0=COUNTIFS(Q165:U165,$J$2:$J$9873)),0),0)),"")</f>
        <v/>
      </c>
      <c r="W165" s="112">
        <f>IFERROR(INDEX($J$2:$J$9873,MATCH(1,INDEX(($P165=$F$2:$F$9873)*(0=COUNTIFS(Q165:V165,$J$2:$J$861)),0),0)),"")</f>
        <v/>
      </c>
      <c r="X165" s="112">
        <f>IFERROR(INDEX($J$2:$J$9873,MATCH(1,INDEX(($P165=$F$2:$F$9873)*(0=COUNTIFS(Q165:W165,$J$2:$J$9873)),0),0)),"")</f>
        <v/>
      </c>
      <c r="Y165" s="112">
        <f>IFERROR(INDEX($J$2:$J$861,MATCH(1,INDEX(($P165=$F$2:$F$861)*(0=COUNTIFS(Q165:X165,$J$2:$J$861)),0),0)),"")</f>
        <v/>
      </c>
      <c r="Z165" s="112">
        <f>IFERROR(INDEX($J$2:$J$861,MATCH(1,INDEX(($P165=$F$2:$F$861)*(0=COUNTIFS(Q165:Y165,$J$2:$J$861)),0),0)),"")</f>
        <v/>
      </c>
      <c r="AA165" s="112">
        <f>IFERROR(INDEX($J$2:$J$861,MATCH(1,INDEX(($P165=$F$2:$F$861)*(0=COUNTIFS(Q165:Z165,$J$2:$J$861)),0),0)),"")</f>
        <v/>
      </c>
      <c r="AB165" s="112">
        <f>IFERROR(INDEX($J$2:$J$861,MATCH(1,INDEX(($P165=$F$2:$F$861)*(0=COUNTIFS(Q165:AA165,$J$2:$J$861)),0),0)),"")</f>
        <v/>
      </c>
      <c r="AC165" s="112">
        <f>IFERROR(INDEX($J$2:$J$861,MATCH(1,INDEX(($P165=$F$2:$F$861)*(0=COUNTIFS(Q165:AB165,$J$2:$J$861)),0),0)),"")</f>
        <v/>
      </c>
      <c r="AD165">
        <f>Q165&amp;"-"&amp;R165&amp;"-"&amp;S165&amp;"-"&amp;T165&amp;"-"&amp;U165&amp;"-"&amp;V165&amp;"-"&amp;W165&amp;"-"&amp;X165&amp;"-"&amp;Y165&amp;"-"&amp;Z165&amp;"-"&amp;AA165&amp;"-"&amp;AB165&amp;"-"&amp;AC165</f>
        <v/>
      </c>
      <c r="AF165" s="19">
        <f>IFERROR(INDEX($I$2:$I$861,MATCH(1,INDEX(($P165=$F$2:$F$861)*(0=COUNTIFS($AF$2:$AF$2,$I$2:$I$861)),0),0)),"")</f>
        <v/>
      </c>
      <c r="AG165" s="19">
        <f>IFERROR(INDEX($I$2:$I$9873,MATCH(1,INDEX(($P165=$F$2:$F$9873)*(0=COUNTIFS(AF165,$I$2:$I$9873)),0),0)),"")</f>
        <v/>
      </c>
      <c r="AH165" s="19">
        <f>IFERROR(INDEX($I$2:$I$9873,MATCH(1,INDEX(($P165=$F$2:$F$9873)*(0=COUNTIFS(AF165:AG165,$I$2:$I$9873)),0),0)),"")</f>
        <v/>
      </c>
      <c r="AI165" s="19">
        <f>IFERROR(INDEX($I$2:$I$9873,MATCH(1,INDEX(($P165=$F$2:$F$9873)*(0=COUNTIFS(AF165:AH165,$I$2:$I$9873)),0),0)),"")</f>
        <v/>
      </c>
      <c r="AJ165" s="19">
        <f>IFERROR(INDEX($I$2:$I$9873,MATCH(1,INDEX(($P165=$F$2:$F$9873)*(0=COUNTIFS(AF165:AI165,$I$2:$I$9873)),0),0)),"")</f>
        <v/>
      </c>
      <c r="AK165" s="19">
        <f>IFERROR(INDEX($I$2:$I$9873,MATCH(1,INDEX(($P165=$F$2:$F$9873)*(0=COUNTIFS(AF165:AJ165,$I$2:$I$9873)),0),0)),"")</f>
        <v/>
      </c>
      <c r="AL165" s="19">
        <f>IFERROR(INDEX($I$2:$I$9873,MATCH(1,INDEX(($P165=$F$2:$F$9873)*(0=COUNTIFS(AF165:AK165,$I$2:$I$9873)),0),0)),"")</f>
        <v/>
      </c>
      <c r="AM165" s="19">
        <f>IFERROR(INDEX($I$2:$I$9873,MATCH(1,INDEX(($P165=$F$2:$F$9873)*(0=COUNTIFS(AF165:AL165,$I$2:$I$9873)),0),0)),"")</f>
        <v/>
      </c>
      <c r="AN165" s="19">
        <f>IFERROR(INDEX($I$2:$I$9873,MATCH(1,INDEX(($P165=$F$2:$F$9873)*(0=COUNTIFS(AF165:AM165,$I$2:$I$9873)),0),0)),"")</f>
        <v/>
      </c>
      <c r="AO165" s="19">
        <f>IFERROR(INDEX($I$2:$I$9873,MATCH(1,INDEX(($P165=$F$2:$F$9873)*(0=COUNTIFS(AF165:AN165,$I$2:$I$9873)),0),0)),"")</f>
        <v/>
      </c>
      <c r="AP165" s="19">
        <f>IFERROR(INDEX($I$2:$I$9873,MATCH(1,INDEX(($P165=$F$2:$F$9873)*(0=COUNTIFS(AF165:AO165,$I$2:$I$9873)),0),0)),"")</f>
        <v/>
      </c>
      <c r="AQ165" s="19">
        <f>IFERROR(INDEX($I$2:$I$9873,MATCH(1,INDEX(($P165=$F$2:$F$9873)*(0=COUNTIFS(AF165:AP165,$I$2:$I$9873)),0),0)),"")</f>
        <v/>
      </c>
      <c r="AR165" s="19">
        <f>IFERROR(INDEX($I$2:$I$9873,MATCH(1,INDEX(($P165=$F$2:$F$9873)*(0=COUNTIFS(AF165:AQ165,$I$2:$I$9873)),0),0)),"")</f>
        <v/>
      </c>
      <c r="AS165" s="19">
        <f>IFERROR(VLOOKUP(AF165,[2]CUS030!$A$5:$E$10000,5,0),"")</f>
        <v/>
      </c>
      <c r="AT165" s="19">
        <f>IFERROR(VLOOKUP(AG165,[2]CUS030!$A$5:$E$10000,5,0),"")</f>
        <v/>
      </c>
      <c r="AU165" s="19">
        <f>IFERROR(VLOOKUP(AH165,[2]CUS030!$A$5:$E$10000,5,0),"")</f>
        <v/>
      </c>
      <c r="AV165" s="19">
        <f>IFERROR(VLOOKUP(AI165,[2]CUS030!$A$5:$E$10000,5,0),"")</f>
        <v/>
      </c>
      <c r="AW165" s="19">
        <f>IFERROR(VLOOKUP(AJ165,[2]CUS030!$A$5:$E$10000,5,0),"")</f>
        <v/>
      </c>
      <c r="AX165" s="19">
        <f>IFERROR(VLOOKUP(AK165,[2]CUS030!$A$5:$E$10000,5,0),"")</f>
        <v/>
      </c>
      <c r="AY165" s="19">
        <f>IFERROR(VLOOKUP(AL165,[2]CUS030!$A$5:$E$10000,5,0),"")</f>
        <v/>
      </c>
      <c r="AZ165" s="19">
        <f>IFERROR(VLOOKUP(AM165,[2]CUS030!$A$5:$E$10000,5,0),"")</f>
        <v/>
      </c>
      <c r="BA165" s="19">
        <f>IFERROR(VLOOKUP(AN165,[2]CUS030!$A$5:$E$10000,5,0),"")</f>
        <v/>
      </c>
      <c r="BB165" s="19">
        <f>IFERROR(VLOOKUP(AO165,[2]CUS030!$A$5:$E$10000,5,0),"")</f>
        <v/>
      </c>
      <c r="BC165" s="19">
        <f>IFERROR(VLOOKUP(AP165,[2]CUS030!$A$5:$E$10000,5,0),"")</f>
        <v/>
      </c>
      <c r="BD165" s="19">
        <f>IFERROR(VLOOKUP(AQ165,[2]CUS030!$A$5:$E$10000,5,0),"")</f>
        <v/>
      </c>
      <c r="BE165" s="19">
        <f>IFERROR(VLOOKUP(AR165,[2]CUS030!$A$5:$E$10000,5,0),"")</f>
        <v/>
      </c>
    </row>
    <row r="166">
      <c r="F166" s="108">
        <f>[1]!Table1[[#This Row],[Production]]</f>
        <v/>
      </c>
      <c r="G166">
        <f>MID(F166,LEN(F166)-6,4)</f>
        <v/>
      </c>
      <c r="H166">
        <f>AS166&amp;"|"&amp;AT166&amp;"|"&amp;AU166&amp;"|"&amp;AV166&amp;"|"&amp;AW166&amp;"|"&amp;AX166&amp;"|"&amp;AY166&amp;"|"&amp;AZ166&amp;"|"&amp;BA166&amp;"|"&amp;BB166&amp;"|"&amp;BC166&amp;"|"&amp;BD166&amp;"|"&amp;BE166</f>
        <v/>
      </c>
      <c r="I166" s="108">
        <f>[1]!Table1[[#This Row],[Stock]]</f>
        <v/>
      </c>
      <c r="J166">
        <f>MID(LEFT(I166,LEN(I166)-3),FIND("0|0.000",LEFT(I166,LEN(I166)-3),1)+7,6)</f>
        <v/>
      </c>
      <c r="K166" s="19" t="n"/>
      <c r="L166" s="19" t="n"/>
      <c r="M166" s="19" t="n"/>
      <c r="N166" s="19" t="n"/>
      <c r="O166" s="19" t="n"/>
      <c r="P166" s="20">
        <f>End_Cal!E166</f>
        <v/>
      </c>
      <c r="Q166" s="112">
        <f>IFERROR(INDEX($J$2:$J$9873,MATCH(1,INDEX(($P166=$F$2:$F$9873)*(0=COUNTIFS($Q$2:$Q$2,$J$2:$J$9873)),0),0)),"")</f>
        <v/>
      </c>
      <c r="R166" s="112">
        <f>IFERROR(INDEX($J$2:$J$9873,MATCH(1,INDEX(($P166=$F$2:$F$9873)*(0=COUNTIFS(Q166,$J$2:$J$9873)),0),0)),"")</f>
        <v/>
      </c>
      <c r="S166" s="112">
        <f>IFERROR(INDEX($J$2:$J$9873,MATCH(1,INDEX(($P166=$F$2:$F$9873)*(0=COUNTIFS(Q166:R166,$J$2:$J$9873)),0),0)),"")</f>
        <v/>
      </c>
      <c r="T166" s="112">
        <f>IFERROR(INDEX($J$2:$J$9873,MATCH(1,INDEX(($P166=$F$2:$F$9873)*(0=COUNTIFS(Q166:S166,$J$2:$J$9873)),0),0)),"")</f>
        <v/>
      </c>
      <c r="U166" s="112">
        <f>IFERROR(INDEX($J$2:$J$9873,MATCH(1,INDEX(($P166=$F$2:$F$9873)*(0=COUNTIFS(Q166:T166,$J$2:$J$9873)),0),0)),"")</f>
        <v/>
      </c>
      <c r="V166" s="112">
        <f>IFERROR(INDEX($J$2:$J$9873,MATCH(1,INDEX(($P166=$F$2:$F$9873)*(0=COUNTIFS(Q166:U166,$J$2:$J$9873)),0),0)),"")</f>
        <v/>
      </c>
      <c r="W166" s="112">
        <f>IFERROR(INDEX($J$2:$J$9873,MATCH(1,INDEX(($P166=$F$2:$F$9873)*(0=COUNTIFS(Q166:V166,$J$2:$J$861)),0),0)),"")</f>
        <v/>
      </c>
      <c r="X166" s="112">
        <f>IFERROR(INDEX($J$2:$J$9873,MATCH(1,INDEX(($P166=$F$2:$F$9873)*(0=COUNTIFS(Q166:W166,$J$2:$J$9873)),0),0)),"")</f>
        <v/>
      </c>
      <c r="Y166" s="112">
        <f>IFERROR(INDEX($J$2:$J$861,MATCH(1,INDEX(($P166=$F$2:$F$861)*(0=COUNTIFS(Q166:X166,$J$2:$J$861)),0),0)),"")</f>
        <v/>
      </c>
      <c r="Z166" s="112">
        <f>IFERROR(INDEX($J$2:$J$861,MATCH(1,INDEX(($P166=$F$2:$F$861)*(0=COUNTIFS(Q166:Y166,$J$2:$J$861)),0),0)),"")</f>
        <v/>
      </c>
      <c r="AA166" s="112">
        <f>IFERROR(INDEX($J$2:$J$861,MATCH(1,INDEX(($P166=$F$2:$F$861)*(0=COUNTIFS(Q166:Z166,$J$2:$J$861)),0),0)),"")</f>
        <v/>
      </c>
      <c r="AB166" s="112">
        <f>IFERROR(INDEX($J$2:$J$861,MATCH(1,INDEX(($P166=$F$2:$F$861)*(0=COUNTIFS(Q166:AA166,$J$2:$J$861)),0),0)),"")</f>
        <v/>
      </c>
      <c r="AC166" s="112">
        <f>IFERROR(INDEX($J$2:$J$861,MATCH(1,INDEX(($P166=$F$2:$F$861)*(0=COUNTIFS(Q166:AB166,$J$2:$J$861)),0),0)),"")</f>
        <v/>
      </c>
      <c r="AD166">
        <f>Q166&amp;"-"&amp;R166&amp;"-"&amp;S166&amp;"-"&amp;T166&amp;"-"&amp;U166&amp;"-"&amp;V166&amp;"-"&amp;W166&amp;"-"&amp;X166&amp;"-"&amp;Y166&amp;"-"&amp;Z166&amp;"-"&amp;AA166&amp;"-"&amp;AB166&amp;"-"&amp;AC166</f>
        <v/>
      </c>
      <c r="AF166" s="19">
        <f>IFERROR(INDEX($I$2:$I$861,MATCH(1,INDEX(($P166=$F$2:$F$861)*(0=COUNTIFS($AF$2:$AF$2,$I$2:$I$861)),0),0)),"")</f>
        <v/>
      </c>
      <c r="AG166" s="19">
        <f>IFERROR(INDEX($I$2:$I$9873,MATCH(1,INDEX(($P166=$F$2:$F$9873)*(0=COUNTIFS(AF166,$I$2:$I$9873)),0),0)),"")</f>
        <v/>
      </c>
      <c r="AH166" s="19">
        <f>IFERROR(INDEX($I$2:$I$9873,MATCH(1,INDEX(($P166=$F$2:$F$9873)*(0=COUNTIFS(AF166:AG166,$I$2:$I$9873)),0),0)),"")</f>
        <v/>
      </c>
      <c r="AI166" s="19">
        <f>IFERROR(INDEX($I$2:$I$9873,MATCH(1,INDEX(($P166=$F$2:$F$9873)*(0=COUNTIFS(AF166:AH166,$I$2:$I$9873)),0),0)),"")</f>
        <v/>
      </c>
      <c r="AJ166" s="19">
        <f>IFERROR(INDEX($I$2:$I$9873,MATCH(1,INDEX(($P166=$F$2:$F$9873)*(0=COUNTIFS(AF166:AI166,$I$2:$I$9873)),0),0)),"")</f>
        <v/>
      </c>
      <c r="AK166" s="19">
        <f>IFERROR(INDEX($I$2:$I$9873,MATCH(1,INDEX(($P166=$F$2:$F$9873)*(0=COUNTIFS(AF166:AJ166,$I$2:$I$9873)),0),0)),"")</f>
        <v/>
      </c>
      <c r="AL166" s="19">
        <f>IFERROR(INDEX($I$2:$I$9873,MATCH(1,INDEX(($P166=$F$2:$F$9873)*(0=COUNTIFS(AF166:AK166,$I$2:$I$9873)),0),0)),"")</f>
        <v/>
      </c>
      <c r="AM166" s="19">
        <f>IFERROR(INDEX($I$2:$I$9873,MATCH(1,INDEX(($P166=$F$2:$F$9873)*(0=COUNTIFS(AF166:AL166,$I$2:$I$9873)),0),0)),"")</f>
        <v/>
      </c>
      <c r="AN166" s="19">
        <f>IFERROR(INDEX($I$2:$I$9873,MATCH(1,INDEX(($P166=$F$2:$F$9873)*(0=COUNTIFS(AF166:AM166,$I$2:$I$9873)),0),0)),"")</f>
        <v/>
      </c>
      <c r="AO166" s="19">
        <f>IFERROR(INDEX($I$2:$I$9873,MATCH(1,INDEX(($P166=$F$2:$F$9873)*(0=COUNTIFS(AF166:AN166,$I$2:$I$9873)),0),0)),"")</f>
        <v/>
      </c>
      <c r="AP166" s="19">
        <f>IFERROR(INDEX($I$2:$I$9873,MATCH(1,INDEX(($P166=$F$2:$F$9873)*(0=COUNTIFS(AF166:AO166,$I$2:$I$9873)),0),0)),"")</f>
        <v/>
      </c>
      <c r="AQ166" s="19">
        <f>IFERROR(INDEX($I$2:$I$9873,MATCH(1,INDEX(($P166=$F$2:$F$9873)*(0=COUNTIFS(AF166:AP166,$I$2:$I$9873)),0),0)),"")</f>
        <v/>
      </c>
      <c r="AR166" s="19">
        <f>IFERROR(INDEX($I$2:$I$9873,MATCH(1,INDEX(($P166=$F$2:$F$9873)*(0=COUNTIFS(AF166:AQ166,$I$2:$I$9873)),0),0)),"")</f>
        <v/>
      </c>
      <c r="AS166" s="19">
        <f>IFERROR(VLOOKUP(AF166,[2]CUS030!$A$5:$E$10000,5,0),"")</f>
        <v/>
      </c>
      <c r="AT166" s="19">
        <f>IFERROR(VLOOKUP(AG166,[2]CUS030!$A$5:$E$10000,5,0),"")</f>
        <v/>
      </c>
      <c r="AU166" s="19">
        <f>IFERROR(VLOOKUP(AH166,[2]CUS030!$A$5:$E$10000,5,0),"")</f>
        <v/>
      </c>
      <c r="AV166" s="19">
        <f>IFERROR(VLOOKUP(AI166,[2]CUS030!$A$5:$E$10000,5,0),"")</f>
        <v/>
      </c>
      <c r="AW166" s="19">
        <f>IFERROR(VLOOKUP(AJ166,[2]CUS030!$A$5:$E$10000,5,0),"")</f>
        <v/>
      </c>
      <c r="AX166" s="19">
        <f>IFERROR(VLOOKUP(AK166,[2]CUS030!$A$5:$E$10000,5,0),"")</f>
        <v/>
      </c>
      <c r="AY166" s="19">
        <f>IFERROR(VLOOKUP(AL166,[2]CUS030!$A$5:$E$10000,5,0),"")</f>
        <v/>
      </c>
      <c r="AZ166" s="19">
        <f>IFERROR(VLOOKUP(AM166,[2]CUS030!$A$5:$E$10000,5,0),"")</f>
        <v/>
      </c>
      <c r="BA166" s="19">
        <f>IFERROR(VLOOKUP(AN166,[2]CUS030!$A$5:$E$10000,5,0),"")</f>
        <v/>
      </c>
      <c r="BB166" s="19">
        <f>IFERROR(VLOOKUP(AO166,[2]CUS030!$A$5:$E$10000,5,0),"")</f>
        <v/>
      </c>
      <c r="BC166" s="19">
        <f>IFERROR(VLOOKUP(AP166,[2]CUS030!$A$5:$E$10000,5,0),"")</f>
        <v/>
      </c>
      <c r="BD166" s="19">
        <f>IFERROR(VLOOKUP(AQ166,[2]CUS030!$A$5:$E$10000,5,0),"")</f>
        <v/>
      </c>
      <c r="BE166" s="19">
        <f>IFERROR(VLOOKUP(AR166,[2]CUS030!$A$5:$E$10000,5,0),"")</f>
        <v/>
      </c>
    </row>
    <row r="167">
      <c r="F167" s="108">
        <f>[1]!Table1[[#This Row],[Production]]</f>
        <v/>
      </c>
      <c r="G167">
        <f>MID(F167,LEN(F167)-6,4)</f>
        <v/>
      </c>
      <c r="H167">
        <f>AS167&amp;"|"&amp;AT167&amp;"|"&amp;AU167&amp;"|"&amp;AV167&amp;"|"&amp;AW167&amp;"|"&amp;AX167&amp;"|"&amp;AY167&amp;"|"&amp;AZ167&amp;"|"&amp;BA167&amp;"|"&amp;BB167&amp;"|"&amp;BC167&amp;"|"&amp;BD167&amp;"|"&amp;BE167</f>
        <v/>
      </c>
      <c r="I167" s="108">
        <f>[1]!Table1[[#This Row],[Stock]]</f>
        <v/>
      </c>
      <c r="J167">
        <f>MID(LEFT(I167,LEN(I167)-3),FIND("0|0.000",LEFT(I167,LEN(I167)-3),1)+7,6)</f>
        <v/>
      </c>
      <c r="K167" s="19" t="n"/>
      <c r="L167" s="19" t="n"/>
      <c r="M167" s="19" t="n"/>
      <c r="N167" s="19" t="n"/>
      <c r="O167" s="19" t="n"/>
      <c r="P167" s="20">
        <f>End_Cal!E167</f>
        <v/>
      </c>
      <c r="Q167" s="112">
        <f>IFERROR(INDEX($J$2:$J$9873,MATCH(1,INDEX(($P167=$F$2:$F$9873)*(0=COUNTIFS($Q$2:$Q$2,$J$2:$J$9873)),0),0)),"")</f>
        <v/>
      </c>
      <c r="R167" s="112">
        <f>IFERROR(INDEX($J$2:$J$9873,MATCH(1,INDEX(($P167=$F$2:$F$9873)*(0=COUNTIFS(Q167,$J$2:$J$9873)),0),0)),"")</f>
        <v/>
      </c>
      <c r="S167" s="112">
        <f>IFERROR(INDEX($J$2:$J$9873,MATCH(1,INDEX(($P167=$F$2:$F$9873)*(0=COUNTIFS(Q167:R167,$J$2:$J$9873)),0),0)),"")</f>
        <v/>
      </c>
      <c r="T167" s="112">
        <f>IFERROR(INDEX($J$2:$J$9873,MATCH(1,INDEX(($P167=$F$2:$F$9873)*(0=COUNTIFS(Q167:S167,$J$2:$J$9873)),0),0)),"")</f>
        <v/>
      </c>
      <c r="U167" s="112">
        <f>IFERROR(INDEX($J$2:$J$9873,MATCH(1,INDEX(($P167=$F$2:$F$9873)*(0=COUNTIFS(Q167:T167,$J$2:$J$9873)),0),0)),"")</f>
        <v/>
      </c>
      <c r="V167" s="112">
        <f>IFERROR(INDEX($J$2:$J$9873,MATCH(1,INDEX(($P167=$F$2:$F$9873)*(0=COUNTIFS(Q167:U167,$J$2:$J$9873)),0),0)),"")</f>
        <v/>
      </c>
      <c r="W167" s="112">
        <f>IFERROR(INDEX($J$2:$J$9873,MATCH(1,INDEX(($P167=$F$2:$F$9873)*(0=COUNTIFS(Q167:V167,$J$2:$J$861)),0),0)),"")</f>
        <v/>
      </c>
      <c r="X167" s="112">
        <f>IFERROR(INDEX($J$2:$J$9873,MATCH(1,INDEX(($P167=$F$2:$F$9873)*(0=COUNTIFS(Q167:W167,$J$2:$J$9873)),0),0)),"")</f>
        <v/>
      </c>
      <c r="Y167" s="112">
        <f>IFERROR(INDEX($J$2:$J$861,MATCH(1,INDEX(($P167=$F$2:$F$861)*(0=COUNTIFS(Q167:X167,$J$2:$J$861)),0),0)),"")</f>
        <v/>
      </c>
      <c r="Z167" s="112">
        <f>IFERROR(INDEX($J$2:$J$861,MATCH(1,INDEX(($P167=$F$2:$F$861)*(0=COUNTIFS(Q167:Y167,$J$2:$J$861)),0),0)),"")</f>
        <v/>
      </c>
      <c r="AA167" s="112">
        <f>IFERROR(INDEX($J$2:$J$861,MATCH(1,INDEX(($P167=$F$2:$F$861)*(0=COUNTIFS(Q167:Z167,$J$2:$J$861)),0),0)),"")</f>
        <v/>
      </c>
      <c r="AB167" s="112">
        <f>IFERROR(INDEX($J$2:$J$861,MATCH(1,INDEX(($P167=$F$2:$F$861)*(0=COUNTIFS(Q167:AA167,$J$2:$J$861)),0),0)),"")</f>
        <v/>
      </c>
      <c r="AC167" s="112">
        <f>IFERROR(INDEX($J$2:$J$861,MATCH(1,INDEX(($P167=$F$2:$F$861)*(0=COUNTIFS(Q167:AB167,$J$2:$J$861)),0),0)),"")</f>
        <v/>
      </c>
      <c r="AD167">
        <f>Q167&amp;"-"&amp;R167&amp;"-"&amp;S167&amp;"-"&amp;T167&amp;"-"&amp;U167&amp;"-"&amp;V167&amp;"-"&amp;W167&amp;"-"&amp;X167&amp;"-"&amp;Y167&amp;"-"&amp;Z167&amp;"-"&amp;AA167&amp;"-"&amp;AB167&amp;"-"&amp;AC167</f>
        <v/>
      </c>
      <c r="AF167" s="19">
        <f>IFERROR(INDEX($I$2:$I$861,MATCH(1,INDEX(($P167=$F$2:$F$861)*(0=COUNTIFS($AF$2:$AF$2,$I$2:$I$861)),0),0)),"")</f>
        <v/>
      </c>
      <c r="AG167" s="19">
        <f>IFERROR(INDEX($I$2:$I$9873,MATCH(1,INDEX(($P167=$F$2:$F$9873)*(0=COUNTIFS(AF167,$I$2:$I$9873)),0),0)),"")</f>
        <v/>
      </c>
      <c r="AH167" s="19">
        <f>IFERROR(INDEX($I$2:$I$9873,MATCH(1,INDEX(($P167=$F$2:$F$9873)*(0=COUNTIFS(AF167:AG167,$I$2:$I$9873)),0),0)),"")</f>
        <v/>
      </c>
      <c r="AI167" s="19">
        <f>IFERROR(INDEX($I$2:$I$9873,MATCH(1,INDEX(($P167=$F$2:$F$9873)*(0=COUNTIFS(AF167:AH167,$I$2:$I$9873)),0),0)),"")</f>
        <v/>
      </c>
      <c r="AJ167" s="19">
        <f>IFERROR(INDEX($I$2:$I$9873,MATCH(1,INDEX(($P167=$F$2:$F$9873)*(0=COUNTIFS(AF167:AI167,$I$2:$I$9873)),0),0)),"")</f>
        <v/>
      </c>
      <c r="AK167" s="19">
        <f>IFERROR(INDEX($I$2:$I$9873,MATCH(1,INDEX(($P167=$F$2:$F$9873)*(0=COUNTIFS(AF167:AJ167,$I$2:$I$9873)),0),0)),"")</f>
        <v/>
      </c>
      <c r="AL167" s="19">
        <f>IFERROR(INDEX($I$2:$I$9873,MATCH(1,INDEX(($P167=$F$2:$F$9873)*(0=COUNTIFS(AF167:AK167,$I$2:$I$9873)),0),0)),"")</f>
        <v/>
      </c>
      <c r="AM167" s="19">
        <f>IFERROR(INDEX($I$2:$I$9873,MATCH(1,INDEX(($P167=$F$2:$F$9873)*(0=COUNTIFS(AF167:AL167,$I$2:$I$9873)),0),0)),"")</f>
        <v/>
      </c>
      <c r="AN167" s="19">
        <f>IFERROR(INDEX($I$2:$I$9873,MATCH(1,INDEX(($P167=$F$2:$F$9873)*(0=COUNTIFS(AF167:AM167,$I$2:$I$9873)),0),0)),"")</f>
        <v/>
      </c>
      <c r="AO167" s="19">
        <f>IFERROR(INDEX($I$2:$I$9873,MATCH(1,INDEX(($P167=$F$2:$F$9873)*(0=COUNTIFS(AF167:AN167,$I$2:$I$9873)),0),0)),"")</f>
        <v/>
      </c>
      <c r="AP167" s="19">
        <f>IFERROR(INDEX($I$2:$I$9873,MATCH(1,INDEX(($P167=$F$2:$F$9873)*(0=COUNTIFS(AF167:AO167,$I$2:$I$9873)),0),0)),"")</f>
        <v/>
      </c>
      <c r="AQ167" s="19">
        <f>IFERROR(INDEX($I$2:$I$9873,MATCH(1,INDEX(($P167=$F$2:$F$9873)*(0=COUNTIFS(AF167:AP167,$I$2:$I$9873)),0),0)),"")</f>
        <v/>
      </c>
      <c r="AR167" s="19">
        <f>IFERROR(INDEX($I$2:$I$9873,MATCH(1,INDEX(($P167=$F$2:$F$9873)*(0=COUNTIFS(AF167:AQ167,$I$2:$I$9873)),0),0)),"")</f>
        <v/>
      </c>
      <c r="AS167" s="19">
        <f>IFERROR(VLOOKUP(AF167,[2]CUS030!$A$5:$E$10000,5,0),"")</f>
        <v/>
      </c>
      <c r="AT167" s="19">
        <f>IFERROR(VLOOKUP(AG167,[2]CUS030!$A$5:$E$10000,5,0),"")</f>
        <v/>
      </c>
      <c r="AU167" s="19">
        <f>IFERROR(VLOOKUP(AH167,[2]CUS030!$A$5:$E$10000,5,0),"")</f>
        <v/>
      </c>
      <c r="AV167" s="19">
        <f>IFERROR(VLOOKUP(AI167,[2]CUS030!$A$5:$E$10000,5,0),"")</f>
        <v/>
      </c>
      <c r="AW167" s="19">
        <f>IFERROR(VLOOKUP(AJ167,[2]CUS030!$A$5:$E$10000,5,0),"")</f>
        <v/>
      </c>
      <c r="AX167" s="19">
        <f>IFERROR(VLOOKUP(AK167,[2]CUS030!$A$5:$E$10000,5,0),"")</f>
        <v/>
      </c>
      <c r="AY167" s="19">
        <f>IFERROR(VLOOKUP(AL167,[2]CUS030!$A$5:$E$10000,5,0),"")</f>
        <v/>
      </c>
      <c r="AZ167" s="19">
        <f>IFERROR(VLOOKUP(AM167,[2]CUS030!$A$5:$E$10000,5,0),"")</f>
        <v/>
      </c>
      <c r="BA167" s="19">
        <f>IFERROR(VLOOKUP(AN167,[2]CUS030!$A$5:$E$10000,5,0),"")</f>
        <v/>
      </c>
      <c r="BB167" s="19">
        <f>IFERROR(VLOOKUP(AO167,[2]CUS030!$A$5:$E$10000,5,0),"")</f>
        <v/>
      </c>
      <c r="BC167" s="19">
        <f>IFERROR(VLOOKUP(AP167,[2]CUS030!$A$5:$E$10000,5,0),"")</f>
        <v/>
      </c>
      <c r="BD167" s="19">
        <f>IFERROR(VLOOKUP(AQ167,[2]CUS030!$A$5:$E$10000,5,0),"")</f>
        <v/>
      </c>
      <c r="BE167" s="19">
        <f>IFERROR(VLOOKUP(AR167,[2]CUS030!$A$5:$E$10000,5,0),"")</f>
        <v/>
      </c>
    </row>
    <row r="168">
      <c r="F168" s="108">
        <f>[1]!Table1[[#This Row],[Production]]</f>
        <v/>
      </c>
      <c r="G168">
        <f>MID(F168,LEN(F168)-6,4)</f>
        <v/>
      </c>
      <c r="H168">
        <f>AS168&amp;"|"&amp;AT168&amp;"|"&amp;AU168&amp;"|"&amp;AV168&amp;"|"&amp;AW168&amp;"|"&amp;AX168&amp;"|"&amp;AY168&amp;"|"&amp;AZ168&amp;"|"&amp;BA168&amp;"|"&amp;BB168&amp;"|"&amp;BC168&amp;"|"&amp;BD168&amp;"|"&amp;BE168</f>
        <v/>
      </c>
      <c r="I168" s="108">
        <f>[1]!Table1[[#This Row],[Stock]]</f>
        <v/>
      </c>
      <c r="J168">
        <f>MID(LEFT(I168,LEN(I168)-3),FIND("0|0.000",LEFT(I168,LEN(I168)-3),1)+7,6)</f>
        <v/>
      </c>
      <c r="K168" s="19" t="n"/>
      <c r="L168" s="19" t="n"/>
      <c r="M168" s="19" t="n"/>
      <c r="N168" s="19" t="n"/>
      <c r="O168" s="19" t="n"/>
      <c r="P168" s="20">
        <f>End_Cal!E168</f>
        <v/>
      </c>
      <c r="Q168" s="112">
        <f>IFERROR(INDEX($J$2:$J$9873,MATCH(1,INDEX(($P168=$F$2:$F$9873)*(0=COUNTIFS($Q$2:$Q$2,$J$2:$J$9873)),0),0)),"")</f>
        <v/>
      </c>
      <c r="R168" s="112">
        <f>IFERROR(INDEX($J$2:$J$9873,MATCH(1,INDEX(($P168=$F$2:$F$9873)*(0=COUNTIFS(Q168,$J$2:$J$9873)),0),0)),"")</f>
        <v/>
      </c>
      <c r="S168" s="112">
        <f>IFERROR(INDEX($J$2:$J$9873,MATCH(1,INDEX(($P168=$F$2:$F$9873)*(0=COUNTIFS(Q168:R168,$J$2:$J$9873)),0),0)),"")</f>
        <v/>
      </c>
      <c r="T168" s="112">
        <f>IFERROR(INDEX($J$2:$J$9873,MATCH(1,INDEX(($P168=$F$2:$F$9873)*(0=COUNTIFS(Q168:S168,$J$2:$J$9873)),0),0)),"")</f>
        <v/>
      </c>
      <c r="U168" s="112">
        <f>IFERROR(INDEX($J$2:$J$9873,MATCH(1,INDEX(($P168=$F$2:$F$9873)*(0=COUNTIFS(Q168:T168,$J$2:$J$9873)),0),0)),"")</f>
        <v/>
      </c>
      <c r="V168" s="112">
        <f>IFERROR(INDEX($J$2:$J$9873,MATCH(1,INDEX(($P168=$F$2:$F$9873)*(0=COUNTIFS(Q168:U168,$J$2:$J$9873)),0),0)),"")</f>
        <v/>
      </c>
      <c r="W168" s="112">
        <f>IFERROR(INDEX($J$2:$J$9873,MATCH(1,INDEX(($P168=$F$2:$F$9873)*(0=COUNTIFS(Q168:V168,$J$2:$J$861)),0),0)),"")</f>
        <v/>
      </c>
      <c r="X168" s="112">
        <f>IFERROR(INDEX($J$2:$J$9873,MATCH(1,INDEX(($P168=$F$2:$F$9873)*(0=COUNTIFS(Q168:W168,$J$2:$J$9873)),0),0)),"")</f>
        <v/>
      </c>
      <c r="Y168" s="112">
        <f>IFERROR(INDEX($J$2:$J$861,MATCH(1,INDEX(($P168=$F$2:$F$861)*(0=COUNTIFS(Q168:X168,$J$2:$J$861)),0),0)),"")</f>
        <v/>
      </c>
      <c r="Z168" s="112">
        <f>IFERROR(INDEX($J$2:$J$861,MATCH(1,INDEX(($P168=$F$2:$F$861)*(0=COUNTIFS(Q168:Y168,$J$2:$J$861)),0),0)),"")</f>
        <v/>
      </c>
      <c r="AA168" s="112">
        <f>IFERROR(INDEX($J$2:$J$861,MATCH(1,INDEX(($P168=$F$2:$F$861)*(0=COUNTIFS(Q168:Z168,$J$2:$J$861)),0),0)),"")</f>
        <v/>
      </c>
      <c r="AB168" s="112">
        <f>IFERROR(INDEX($J$2:$J$861,MATCH(1,INDEX(($P168=$F$2:$F$861)*(0=COUNTIFS(Q168:AA168,$J$2:$J$861)),0),0)),"")</f>
        <v/>
      </c>
      <c r="AC168" s="112">
        <f>IFERROR(INDEX($J$2:$J$861,MATCH(1,INDEX(($P168=$F$2:$F$861)*(0=COUNTIFS(Q168:AB168,$J$2:$J$861)),0),0)),"")</f>
        <v/>
      </c>
      <c r="AD168">
        <f>Q168&amp;"-"&amp;R168&amp;"-"&amp;S168&amp;"-"&amp;T168&amp;"-"&amp;U168&amp;"-"&amp;V168&amp;"-"&amp;W168&amp;"-"&amp;X168&amp;"-"&amp;Y168&amp;"-"&amp;Z168&amp;"-"&amp;AA168&amp;"-"&amp;AB168&amp;"-"&amp;AC168</f>
        <v/>
      </c>
      <c r="AF168" s="19">
        <f>IFERROR(INDEX($I$2:$I$861,MATCH(1,INDEX(($P168=$F$2:$F$861)*(0=COUNTIFS($AF$2:$AF$2,$I$2:$I$861)),0),0)),"")</f>
        <v/>
      </c>
      <c r="AG168" s="19">
        <f>IFERROR(INDEX($I$2:$I$9873,MATCH(1,INDEX(($P168=$F$2:$F$9873)*(0=COUNTIFS(AF168,$I$2:$I$9873)),0),0)),"")</f>
        <v/>
      </c>
      <c r="AH168" s="19">
        <f>IFERROR(INDEX($I$2:$I$9873,MATCH(1,INDEX(($P168=$F$2:$F$9873)*(0=COUNTIFS(AF168:AG168,$I$2:$I$9873)),0),0)),"")</f>
        <v/>
      </c>
      <c r="AI168" s="19">
        <f>IFERROR(INDEX($I$2:$I$9873,MATCH(1,INDEX(($P168=$F$2:$F$9873)*(0=COUNTIFS(AF168:AH168,$I$2:$I$9873)),0),0)),"")</f>
        <v/>
      </c>
      <c r="AJ168" s="19">
        <f>IFERROR(INDEX($I$2:$I$9873,MATCH(1,INDEX(($P168=$F$2:$F$9873)*(0=COUNTIFS(AF168:AI168,$I$2:$I$9873)),0),0)),"")</f>
        <v/>
      </c>
      <c r="AK168" s="19">
        <f>IFERROR(INDEX($I$2:$I$9873,MATCH(1,INDEX(($P168=$F$2:$F$9873)*(0=COUNTIFS(AF168:AJ168,$I$2:$I$9873)),0),0)),"")</f>
        <v/>
      </c>
      <c r="AL168" s="19">
        <f>IFERROR(INDEX($I$2:$I$9873,MATCH(1,INDEX(($P168=$F$2:$F$9873)*(0=COUNTIFS(AF168:AK168,$I$2:$I$9873)),0),0)),"")</f>
        <v/>
      </c>
      <c r="AM168" s="19">
        <f>IFERROR(INDEX($I$2:$I$9873,MATCH(1,INDEX(($P168=$F$2:$F$9873)*(0=COUNTIFS(AF168:AL168,$I$2:$I$9873)),0),0)),"")</f>
        <v/>
      </c>
      <c r="AN168" s="19">
        <f>IFERROR(INDEX($I$2:$I$9873,MATCH(1,INDEX(($P168=$F$2:$F$9873)*(0=COUNTIFS(AF168:AM168,$I$2:$I$9873)),0),0)),"")</f>
        <v/>
      </c>
      <c r="AO168" s="19">
        <f>IFERROR(INDEX($I$2:$I$9873,MATCH(1,INDEX(($P168=$F$2:$F$9873)*(0=COUNTIFS(AF168:AN168,$I$2:$I$9873)),0),0)),"")</f>
        <v/>
      </c>
      <c r="AP168" s="19">
        <f>IFERROR(INDEX($I$2:$I$9873,MATCH(1,INDEX(($P168=$F$2:$F$9873)*(0=COUNTIFS(AF168:AO168,$I$2:$I$9873)),0),0)),"")</f>
        <v/>
      </c>
      <c r="AQ168" s="19">
        <f>IFERROR(INDEX($I$2:$I$9873,MATCH(1,INDEX(($P168=$F$2:$F$9873)*(0=COUNTIFS(AF168:AP168,$I$2:$I$9873)),0),0)),"")</f>
        <v/>
      </c>
      <c r="AR168" s="19">
        <f>IFERROR(INDEX($I$2:$I$9873,MATCH(1,INDEX(($P168=$F$2:$F$9873)*(0=COUNTIFS(AF168:AQ168,$I$2:$I$9873)),0),0)),"")</f>
        <v/>
      </c>
      <c r="AS168" s="19">
        <f>IFERROR(VLOOKUP(AF168,[2]CUS030!$A$5:$E$10000,5,0),"")</f>
        <v/>
      </c>
      <c r="AT168" s="19">
        <f>IFERROR(VLOOKUP(AG168,[2]CUS030!$A$5:$E$10000,5,0),"")</f>
        <v/>
      </c>
      <c r="AU168" s="19">
        <f>IFERROR(VLOOKUP(AH168,[2]CUS030!$A$5:$E$10000,5,0),"")</f>
        <v/>
      </c>
      <c r="AV168" s="19">
        <f>IFERROR(VLOOKUP(AI168,[2]CUS030!$A$5:$E$10000,5,0),"")</f>
        <v/>
      </c>
      <c r="AW168" s="19">
        <f>IFERROR(VLOOKUP(AJ168,[2]CUS030!$A$5:$E$10000,5,0),"")</f>
        <v/>
      </c>
      <c r="AX168" s="19">
        <f>IFERROR(VLOOKUP(AK168,[2]CUS030!$A$5:$E$10000,5,0),"")</f>
        <v/>
      </c>
      <c r="AY168" s="19">
        <f>IFERROR(VLOOKUP(AL168,[2]CUS030!$A$5:$E$10000,5,0),"")</f>
        <v/>
      </c>
      <c r="AZ168" s="19">
        <f>IFERROR(VLOOKUP(AM168,[2]CUS030!$A$5:$E$10000,5,0),"")</f>
        <v/>
      </c>
      <c r="BA168" s="19">
        <f>IFERROR(VLOOKUP(AN168,[2]CUS030!$A$5:$E$10000,5,0),"")</f>
        <v/>
      </c>
      <c r="BB168" s="19">
        <f>IFERROR(VLOOKUP(AO168,[2]CUS030!$A$5:$E$10000,5,0),"")</f>
        <v/>
      </c>
      <c r="BC168" s="19">
        <f>IFERROR(VLOOKUP(AP168,[2]CUS030!$A$5:$E$10000,5,0),"")</f>
        <v/>
      </c>
      <c r="BD168" s="19">
        <f>IFERROR(VLOOKUP(AQ168,[2]CUS030!$A$5:$E$10000,5,0),"")</f>
        <v/>
      </c>
      <c r="BE168" s="19">
        <f>IFERROR(VLOOKUP(AR168,[2]CUS030!$A$5:$E$10000,5,0),"")</f>
        <v/>
      </c>
    </row>
    <row r="169">
      <c r="F169" s="108">
        <f>[1]!Table1[[#This Row],[Production]]</f>
        <v/>
      </c>
      <c r="G169">
        <f>MID(F169,LEN(F169)-6,4)</f>
        <v/>
      </c>
      <c r="H169">
        <f>AS169&amp;"|"&amp;AT169&amp;"|"&amp;AU169&amp;"|"&amp;AV169&amp;"|"&amp;AW169&amp;"|"&amp;AX169&amp;"|"&amp;AY169&amp;"|"&amp;AZ169&amp;"|"&amp;BA169&amp;"|"&amp;BB169&amp;"|"&amp;BC169&amp;"|"&amp;BD169&amp;"|"&amp;BE169</f>
        <v/>
      </c>
      <c r="I169" s="108">
        <f>[1]!Table1[[#This Row],[Stock]]</f>
        <v/>
      </c>
      <c r="J169">
        <f>MID(LEFT(I169,LEN(I169)-3),FIND("0|0.000",LEFT(I169,LEN(I169)-3),1)+7,6)</f>
        <v/>
      </c>
      <c r="K169" s="19" t="n"/>
      <c r="L169" s="19" t="n"/>
      <c r="M169" s="19" t="n"/>
      <c r="N169" s="19" t="n"/>
      <c r="O169" s="19" t="n"/>
      <c r="P169" s="20">
        <f>End_Cal!E169</f>
        <v/>
      </c>
      <c r="Q169" s="112">
        <f>IFERROR(INDEX($J$2:$J$9873,MATCH(1,INDEX(($P169=$F$2:$F$9873)*(0=COUNTIFS($Q$2:$Q$2,$J$2:$J$9873)),0),0)),"")</f>
        <v/>
      </c>
      <c r="R169" s="112">
        <f>IFERROR(INDEX($J$2:$J$9873,MATCH(1,INDEX(($P169=$F$2:$F$9873)*(0=COUNTIFS(Q169,$J$2:$J$9873)),0),0)),"")</f>
        <v/>
      </c>
      <c r="S169" s="112">
        <f>IFERROR(INDEX($J$2:$J$9873,MATCH(1,INDEX(($P169=$F$2:$F$9873)*(0=COUNTIFS(Q169:R169,$J$2:$J$9873)),0),0)),"")</f>
        <v/>
      </c>
      <c r="T169" s="112">
        <f>IFERROR(INDEX($J$2:$J$9873,MATCH(1,INDEX(($P169=$F$2:$F$9873)*(0=COUNTIFS(Q169:S169,$J$2:$J$9873)),0),0)),"")</f>
        <v/>
      </c>
      <c r="U169" s="112">
        <f>IFERROR(INDEX($J$2:$J$9873,MATCH(1,INDEX(($P169=$F$2:$F$9873)*(0=COUNTIFS(Q169:T169,$J$2:$J$9873)),0),0)),"")</f>
        <v/>
      </c>
      <c r="V169" s="112">
        <f>IFERROR(INDEX($J$2:$J$9873,MATCH(1,INDEX(($P169=$F$2:$F$9873)*(0=COUNTIFS(Q169:U169,$J$2:$J$9873)),0),0)),"")</f>
        <v/>
      </c>
      <c r="W169" s="112">
        <f>IFERROR(INDEX($J$2:$J$9873,MATCH(1,INDEX(($P169=$F$2:$F$9873)*(0=COUNTIFS(Q169:V169,$J$2:$J$861)),0),0)),"")</f>
        <v/>
      </c>
      <c r="X169" s="112">
        <f>IFERROR(INDEX($J$2:$J$9873,MATCH(1,INDEX(($P169=$F$2:$F$9873)*(0=COUNTIFS(Q169:W169,$J$2:$J$9873)),0),0)),"")</f>
        <v/>
      </c>
      <c r="Y169" s="112">
        <f>IFERROR(INDEX($J$2:$J$861,MATCH(1,INDEX(($P169=$F$2:$F$861)*(0=COUNTIFS(Q169:X169,$J$2:$J$861)),0),0)),"")</f>
        <v/>
      </c>
      <c r="Z169" s="112">
        <f>IFERROR(INDEX($J$2:$J$861,MATCH(1,INDEX(($P169=$F$2:$F$861)*(0=COUNTIFS(Q169:Y169,$J$2:$J$861)),0),0)),"")</f>
        <v/>
      </c>
      <c r="AA169" s="112">
        <f>IFERROR(INDEX($J$2:$J$861,MATCH(1,INDEX(($P169=$F$2:$F$861)*(0=COUNTIFS(Q169:Z169,$J$2:$J$861)),0),0)),"")</f>
        <v/>
      </c>
      <c r="AB169" s="112">
        <f>IFERROR(INDEX($J$2:$J$861,MATCH(1,INDEX(($P169=$F$2:$F$861)*(0=COUNTIFS(Q169:AA169,$J$2:$J$861)),0),0)),"")</f>
        <v/>
      </c>
      <c r="AC169" s="112">
        <f>IFERROR(INDEX($J$2:$J$861,MATCH(1,INDEX(($P169=$F$2:$F$861)*(0=COUNTIFS(Q169:AB169,$J$2:$J$861)),0),0)),"")</f>
        <v/>
      </c>
      <c r="AD169">
        <f>Q169&amp;"-"&amp;R169&amp;"-"&amp;S169&amp;"-"&amp;T169&amp;"-"&amp;U169&amp;"-"&amp;V169&amp;"-"&amp;W169&amp;"-"&amp;X169&amp;"-"&amp;Y169&amp;"-"&amp;Z169&amp;"-"&amp;AA169&amp;"-"&amp;AB169&amp;"-"&amp;AC169</f>
        <v/>
      </c>
      <c r="AF169" s="19">
        <f>IFERROR(INDEX($I$2:$I$861,MATCH(1,INDEX(($P169=$F$2:$F$861)*(0=COUNTIFS($AF$2:$AF$2,$I$2:$I$861)),0),0)),"")</f>
        <v/>
      </c>
      <c r="AG169" s="19">
        <f>IFERROR(INDEX($I$2:$I$9873,MATCH(1,INDEX(($P169=$F$2:$F$9873)*(0=COUNTIFS(AF169,$I$2:$I$9873)),0),0)),"")</f>
        <v/>
      </c>
      <c r="AH169" s="19">
        <f>IFERROR(INDEX($I$2:$I$9873,MATCH(1,INDEX(($P169=$F$2:$F$9873)*(0=COUNTIFS(AF169:AG169,$I$2:$I$9873)),0),0)),"")</f>
        <v/>
      </c>
      <c r="AI169" s="19">
        <f>IFERROR(INDEX($I$2:$I$9873,MATCH(1,INDEX(($P169=$F$2:$F$9873)*(0=COUNTIFS(AF169:AH169,$I$2:$I$9873)),0),0)),"")</f>
        <v/>
      </c>
      <c r="AJ169" s="19">
        <f>IFERROR(INDEX($I$2:$I$9873,MATCH(1,INDEX(($P169=$F$2:$F$9873)*(0=COUNTIFS(AF169:AI169,$I$2:$I$9873)),0),0)),"")</f>
        <v/>
      </c>
      <c r="AK169" s="19">
        <f>IFERROR(INDEX($I$2:$I$9873,MATCH(1,INDEX(($P169=$F$2:$F$9873)*(0=COUNTIFS(AF169:AJ169,$I$2:$I$9873)),0),0)),"")</f>
        <v/>
      </c>
      <c r="AL169" s="19">
        <f>IFERROR(INDEX($I$2:$I$9873,MATCH(1,INDEX(($P169=$F$2:$F$9873)*(0=COUNTIFS(AF169:AK169,$I$2:$I$9873)),0),0)),"")</f>
        <v/>
      </c>
      <c r="AM169" s="19">
        <f>IFERROR(INDEX($I$2:$I$9873,MATCH(1,INDEX(($P169=$F$2:$F$9873)*(0=COUNTIFS(AF169:AL169,$I$2:$I$9873)),0),0)),"")</f>
        <v/>
      </c>
      <c r="AN169" s="19">
        <f>IFERROR(INDEX($I$2:$I$9873,MATCH(1,INDEX(($P169=$F$2:$F$9873)*(0=COUNTIFS(AF169:AM169,$I$2:$I$9873)),0),0)),"")</f>
        <v/>
      </c>
      <c r="AO169" s="19">
        <f>IFERROR(INDEX($I$2:$I$9873,MATCH(1,INDEX(($P169=$F$2:$F$9873)*(0=COUNTIFS(AF169:AN169,$I$2:$I$9873)),0),0)),"")</f>
        <v/>
      </c>
      <c r="AP169" s="19">
        <f>IFERROR(INDEX($I$2:$I$9873,MATCH(1,INDEX(($P169=$F$2:$F$9873)*(0=COUNTIFS(AF169:AO169,$I$2:$I$9873)),0),0)),"")</f>
        <v/>
      </c>
      <c r="AQ169" s="19">
        <f>IFERROR(INDEX($I$2:$I$9873,MATCH(1,INDEX(($P169=$F$2:$F$9873)*(0=COUNTIFS(AF169:AP169,$I$2:$I$9873)),0),0)),"")</f>
        <v/>
      </c>
      <c r="AR169" s="19">
        <f>IFERROR(INDEX($I$2:$I$9873,MATCH(1,INDEX(($P169=$F$2:$F$9873)*(0=COUNTIFS(AF169:AQ169,$I$2:$I$9873)),0),0)),"")</f>
        <v/>
      </c>
      <c r="AS169" s="19">
        <f>IFERROR(VLOOKUP(AF169,[2]CUS030!$A$5:$E$10000,5,0),"")</f>
        <v/>
      </c>
      <c r="AT169" s="19">
        <f>IFERROR(VLOOKUP(AG169,[2]CUS030!$A$5:$E$10000,5,0),"")</f>
        <v/>
      </c>
      <c r="AU169" s="19">
        <f>IFERROR(VLOOKUP(AH169,[2]CUS030!$A$5:$E$10000,5,0),"")</f>
        <v/>
      </c>
      <c r="AV169" s="19">
        <f>IFERROR(VLOOKUP(AI169,[2]CUS030!$A$5:$E$10000,5,0),"")</f>
        <v/>
      </c>
      <c r="AW169" s="19">
        <f>IFERROR(VLOOKUP(AJ169,[2]CUS030!$A$5:$E$10000,5,0),"")</f>
        <v/>
      </c>
      <c r="AX169" s="19">
        <f>IFERROR(VLOOKUP(AK169,[2]CUS030!$A$5:$E$10000,5,0),"")</f>
        <v/>
      </c>
      <c r="AY169" s="19">
        <f>IFERROR(VLOOKUP(AL169,[2]CUS030!$A$5:$E$10000,5,0),"")</f>
        <v/>
      </c>
      <c r="AZ169" s="19">
        <f>IFERROR(VLOOKUP(AM169,[2]CUS030!$A$5:$E$10000,5,0),"")</f>
        <v/>
      </c>
      <c r="BA169" s="19">
        <f>IFERROR(VLOOKUP(AN169,[2]CUS030!$A$5:$E$10000,5,0),"")</f>
        <v/>
      </c>
      <c r="BB169" s="19">
        <f>IFERROR(VLOOKUP(AO169,[2]CUS030!$A$5:$E$10000,5,0),"")</f>
        <v/>
      </c>
      <c r="BC169" s="19">
        <f>IFERROR(VLOOKUP(AP169,[2]CUS030!$A$5:$E$10000,5,0),"")</f>
        <v/>
      </c>
      <c r="BD169" s="19">
        <f>IFERROR(VLOOKUP(AQ169,[2]CUS030!$A$5:$E$10000,5,0),"")</f>
        <v/>
      </c>
      <c r="BE169" s="19">
        <f>IFERROR(VLOOKUP(AR169,[2]CUS030!$A$5:$E$10000,5,0),"")</f>
        <v/>
      </c>
    </row>
    <row r="170">
      <c r="F170" s="108">
        <f>[1]!Table1[[#This Row],[Production]]</f>
        <v/>
      </c>
      <c r="G170">
        <f>MID(F170,LEN(F170)-6,4)</f>
        <v/>
      </c>
      <c r="H170">
        <f>AS170&amp;"|"&amp;AT170&amp;"|"&amp;AU170&amp;"|"&amp;AV170&amp;"|"&amp;AW170&amp;"|"&amp;AX170&amp;"|"&amp;AY170&amp;"|"&amp;AZ170&amp;"|"&amp;BA170&amp;"|"&amp;BB170&amp;"|"&amp;BC170&amp;"|"&amp;BD170&amp;"|"&amp;BE170</f>
        <v/>
      </c>
      <c r="I170" s="108">
        <f>[1]!Table1[[#This Row],[Stock]]</f>
        <v/>
      </c>
      <c r="J170">
        <f>MID(LEFT(I170,LEN(I170)-3),FIND("0|0.000",LEFT(I170,LEN(I170)-3),1)+7,6)</f>
        <v/>
      </c>
      <c r="K170" s="19" t="n"/>
      <c r="L170" s="19" t="n"/>
      <c r="M170" s="19" t="n"/>
      <c r="N170" s="19" t="n"/>
      <c r="O170" s="19" t="n"/>
      <c r="P170" s="20">
        <f>End_Cal!E170</f>
        <v/>
      </c>
      <c r="Q170" s="112">
        <f>IFERROR(INDEX($J$2:$J$9873,MATCH(1,INDEX(($P170=$F$2:$F$9873)*(0=COUNTIFS($Q$2:$Q$2,$J$2:$J$9873)),0),0)),"")</f>
        <v/>
      </c>
      <c r="R170" s="112">
        <f>IFERROR(INDEX($J$2:$J$9873,MATCH(1,INDEX(($P170=$F$2:$F$9873)*(0=COUNTIFS(Q170,$J$2:$J$9873)),0),0)),"")</f>
        <v/>
      </c>
      <c r="S170" s="112">
        <f>IFERROR(INDEX($J$2:$J$9873,MATCH(1,INDEX(($P170=$F$2:$F$9873)*(0=COUNTIFS(Q170:R170,$J$2:$J$9873)),0),0)),"")</f>
        <v/>
      </c>
      <c r="T170" s="112">
        <f>IFERROR(INDEX($J$2:$J$9873,MATCH(1,INDEX(($P170=$F$2:$F$9873)*(0=COUNTIFS(Q170:S170,$J$2:$J$9873)),0),0)),"")</f>
        <v/>
      </c>
      <c r="U170" s="112">
        <f>IFERROR(INDEX($J$2:$J$9873,MATCH(1,INDEX(($P170=$F$2:$F$9873)*(0=COUNTIFS(Q170:T170,$J$2:$J$9873)),0),0)),"")</f>
        <v/>
      </c>
      <c r="V170" s="112">
        <f>IFERROR(INDEX($J$2:$J$9873,MATCH(1,INDEX(($P170=$F$2:$F$9873)*(0=COUNTIFS(Q170:U170,$J$2:$J$9873)),0),0)),"")</f>
        <v/>
      </c>
      <c r="W170" s="112">
        <f>IFERROR(INDEX($J$2:$J$9873,MATCH(1,INDEX(($P170=$F$2:$F$9873)*(0=COUNTIFS(Q170:V170,$J$2:$J$861)),0),0)),"")</f>
        <v/>
      </c>
      <c r="X170" s="112">
        <f>IFERROR(INDEX($J$2:$J$9873,MATCH(1,INDEX(($P170=$F$2:$F$9873)*(0=COUNTIFS(Q170:W170,$J$2:$J$9873)),0),0)),"")</f>
        <v/>
      </c>
      <c r="Y170" s="112">
        <f>IFERROR(INDEX($J$2:$J$861,MATCH(1,INDEX(($P170=$F$2:$F$861)*(0=COUNTIFS(Q170:X170,$J$2:$J$861)),0),0)),"")</f>
        <v/>
      </c>
      <c r="Z170" s="112">
        <f>IFERROR(INDEX($J$2:$J$861,MATCH(1,INDEX(($P170=$F$2:$F$861)*(0=COUNTIFS(Q170:Y170,$J$2:$J$861)),0),0)),"")</f>
        <v/>
      </c>
      <c r="AA170" s="112">
        <f>IFERROR(INDEX($J$2:$J$861,MATCH(1,INDEX(($P170=$F$2:$F$861)*(0=COUNTIFS(Q170:Z170,$J$2:$J$861)),0),0)),"")</f>
        <v/>
      </c>
      <c r="AB170" s="112">
        <f>IFERROR(INDEX($J$2:$J$861,MATCH(1,INDEX(($P170=$F$2:$F$861)*(0=COUNTIFS(Q170:AA170,$J$2:$J$861)),0),0)),"")</f>
        <v/>
      </c>
      <c r="AC170" s="112">
        <f>IFERROR(INDEX($J$2:$J$861,MATCH(1,INDEX(($P170=$F$2:$F$861)*(0=COUNTIFS(Q170:AB170,$J$2:$J$861)),0),0)),"")</f>
        <v/>
      </c>
      <c r="AD170">
        <f>Q170&amp;"-"&amp;R170&amp;"-"&amp;S170&amp;"-"&amp;T170&amp;"-"&amp;U170&amp;"-"&amp;V170&amp;"-"&amp;W170&amp;"-"&amp;X170&amp;"-"&amp;Y170&amp;"-"&amp;Z170&amp;"-"&amp;AA170&amp;"-"&amp;AB170&amp;"-"&amp;AC170</f>
        <v/>
      </c>
      <c r="AF170" s="19">
        <f>IFERROR(INDEX($I$2:$I$861,MATCH(1,INDEX(($P170=$F$2:$F$861)*(0=COUNTIFS($AF$2:$AF$2,$I$2:$I$861)),0),0)),"")</f>
        <v/>
      </c>
      <c r="AG170" s="19">
        <f>IFERROR(INDEX($I$2:$I$9873,MATCH(1,INDEX(($P170=$F$2:$F$9873)*(0=COUNTIFS(AF170,$I$2:$I$9873)),0),0)),"")</f>
        <v/>
      </c>
      <c r="AH170" s="19">
        <f>IFERROR(INDEX($I$2:$I$9873,MATCH(1,INDEX(($P170=$F$2:$F$9873)*(0=COUNTIFS(AF170:AG170,$I$2:$I$9873)),0),0)),"")</f>
        <v/>
      </c>
      <c r="AI170" s="19">
        <f>IFERROR(INDEX($I$2:$I$9873,MATCH(1,INDEX(($P170=$F$2:$F$9873)*(0=COUNTIFS(AF170:AH170,$I$2:$I$9873)),0),0)),"")</f>
        <v/>
      </c>
      <c r="AJ170" s="19">
        <f>IFERROR(INDEX($I$2:$I$9873,MATCH(1,INDEX(($P170=$F$2:$F$9873)*(0=COUNTIFS(AF170:AI170,$I$2:$I$9873)),0),0)),"")</f>
        <v/>
      </c>
      <c r="AK170" s="19">
        <f>IFERROR(INDEX($I$2:$I$9873,MATCH(1,INDEX(($P170=$F$2:$F$9873)*(0=COUNTIFS(AF170:AJ170,$I$2:$I$9873)),0),0)),"")</f>
        <v/>
      </c>
      <c r="AL170" s="19">
        <f>IFERROR(INDEX($I$2:$I$9873,MATCH(1,INDEX(($P170=$F$2:$F$9873)*(0=COUNTIFS(AF170:AK170,$I$2:$I$9873)),0),0)),"")</f>
        <v/>
      </c>
      <c r="AM170" s="19">
        <f>IFERROR(INDEX($I$2:$I$9873,MATCH(1,INDEX(($P170=$F$2:$F$9873)*(0=COUNTIFS(AF170:AL170,$I$2:$I$9873)),0),0)),"")</f>
        <v/>
      </c>
      <c r="AN170" s="19">
        <f>IFERROR(INDEX($I$2:$I$9873,MATCH(1,INDEX(($P170=$F$2:$F$9873)*(0=COUNTIFS(AF170:AM170,$I$2:$I$9873)),0),0)),"")</f>
        <v/>
      </c>
      <c r="AO170" s="19">
        <f>IFERROR(INDEX($I$2:$I$9873,MATCH(1,INDEX(($P170=$F$2:$F$9873)*(0=COUNTIFS(AF170:AN170,$I$2:$I$9873)),0),0)),"")</f>
        <v/>
      </c>
      <c r="AP170" s="19">
        <f>IFERROR(INDEX($I$2:$I$9873,MATCH(1,INDEX(($P170=$F$2:$F$9873)*(0=COUNTIFS(AF170:AO170,$I$2:$I$9873)),0),0)),"")</f>
        <v/>
      </c>
      <c r="AQ170" s="19">
        <f>IFERROR(INDEX($I$2:$I$9873,MATCH(1,INDEX(($P170=$F$2:$F$9873)*(0=COUNTIFS(AF170:AP170,$I$2:$I$9873)),0),0)),"")</f>
        <v/>
      </c>
      <c r="AR170" s="19">
        <f>IFERROR(INDEX($I$2:$I$9873,MATCH(1,INDEX(($P170=$F$2:$F$9873)*(0=COUNTIFS(AF170:AQ170,$I$2:$I$9873)),0),0)),"")</f>
        <v/>
      </c>
      <c r="AS170" s="19">
        <f>IFERROR(VLOOKUP(AF170,[2]CUS030!$A$5:$E$10000,5,0),"")</f>
        <v/>
      </c>
      <c r="AT170" s="19">
        <f>IFERROR(VLOOKUP(AG170,[2]CUS030!$A$5:$E$10000,5,0),"")</f>
        <v/>
      </c>
      <c r="AU170" s="19">
        <f>IFERROR(VLOOKUP(AH170,[2]CUS030!$A$5:$E$10000,5,0),"")</f>
        <v/>
      </c>
      <c r="AV170" s="19">
        <f>IFERROR(VLOOKUP(AI170,[2]CUS030!$A$5:$E$10000,5,0),"")</f>
        <v/>
      </c>
      <c r="AW170" s="19">
        <f>IFERROR(VLOOKUP(AJ170,[2]CUS030!$A$5:$E$10000,5,0),"")</f>
        <v/>
      </c>
      <c r="AX170" s="19">
        <f>IFERROR(VLOOKUP(AK170,[2]CUS030!$A$5:$E$10000,5,0),"")</f>
        <v/>
      </c>
      <c r="AY170" s="19">
        <f>IFERROR(VLOOKUP(AL170,[2]CUS030!$A$5:$E$10000,5,0),"")</f>
        <v/>
      </c>
      <c r="AZ170" s="19">
        <f>IFERROR(VLOOKUP(AM170,[2]CUS030!$A$5:$E$10000,5,0),"")</f>
        <v/>
      </c>
      <c r="BA170" s="19">
        <f>IFERROR(VLOOKUP(AN170,[2]CUS030!$A$5:$E$10000,5,0),"")</f>
        <v/>
      </c>
      <c r="BB170" s="19">
        <f>IFERROR(VLOOKUP(AO170,[2]CUS030!$A$5:$E$10000,5,0),"")</f>
        <v/>
      </c>
      <c r="BC170" s="19">
        <f>IFERROR(VLOOKUP(AP170,[2]CUS030!$A$5:$E$10000,5,0),"")</f>
        <v/>
      </c>
      <c r="BD170" s="19">
        <f>IFERROR(VLOOKUP(AQ170,[2]CUS030!$A$5:$E$10000,5,0),"")</f>
        <v/>
      </c>
      <c r="BE170" s="19">
        <f>IFERROR(VLOOKUP(AR170,[2]CUS030!$A$5:$E$10000,5,0),"")</f>
        <v/>
      </c>
    </row>
    <row r="171">
      <c r="F171" s="108">
        <f>[1]!Table1[[#This Row],[Production]]</f>
        <v/>
      </c>
      <c r="G171">
        <f>MID(F171,LEN(F171)-6,4)</f>
        <v/>
      </c>
      <c r="H171">
        <f>AS171&amp;"|"&amp;AT171&amp;"|"&amp;AU171&amp;"|"&amp;AV171&amp;"|"&amp;AW171&amp;"|"&amp;AX171&amp;"|"&amp;AY171&amp;"|"&amp;AZ171&amp;"|"&amp;BA171&amp;"|"&amp;BB171&amp;"|"&amp;BC171&amp;"|"&amp;BD171&amp;"|"&amp;BE171</f>
        <v/>
      </c>
      <c r="I171" s="108">
        <f>[1]!Table1[[#This Row],[Stock]]</f>
        <v/>
      </c>
      <c r="J171">
        <f>MID(LEFT(I171,LEN(I171)-3),FIND("0|0.000",LEFT(I171,LEN(I171)-3),1)+7,6)</f>
        <v/>
      </c>
      <c r="K171" s="19" t="n"/>
      <c r="L171" s="19" t="n"/>
      <c r="M171" s="19" t="n"/>
      <c r="N171" s="19" t="n"/>
      <c r="O171" s="19" t="n"/>
      <c r="P171" s="20">
        <f>End_Cal!E171</f>
        <v/>
      </c>
      <c r="Q171" s="112">
        <f>IFERROR(INDEX($J$2:$J$9873,MATCH(1,INDEX(($P171=$F$2:$F$9873)*(0=COUNTIFS($Q$2:$Q$2,$J$2:$J$9873)),0),0)),"")</f>
        <v/>
      </c>
      <c r="R171" s="112">
        <f>IFERROR(INDEX($J$2:$J$9873,MATCH(1,INDEX(($P171=$F$2:$F$9873)*(0=COUNTIFS(Q171,$J$2:$J$9873)),0),0)),"")</f>
        <v/>
      </c>
      <c r="S171" s="112">
        <f>IFERROR(INDEX($J$2:$J$9873,MATCH(1,INDEX(($P171=$F$2:$F$9873)*(0=COUNTIFS(Q171:R171,$J$2:$J$9873)),0),0)),"")</f>
        <v/>
      </c>
      <c r="T171" s="112">
        <f>IFERROR(INDEX($J$2:$J$9873,MATCH(1,INDEX(($P171=$F$2:$F$9873)*(0=COUNTIFS(Q171:S171,$J$2:$J$9873)),0),0)),"")</f>
        <v/>
      </c>
      <c r="U171" s="112">
        <f>IFERROR(INDEX($J$2:$J$9873,MATCH(1,INDEX(($P171=$F$2:$F$9873)*(0=COUNTIFS(Q171:T171,$J$2:$J$9873)),0),0)),"")</f>
        <v/>
      </c>
      <c r="V171" s="112">
        <f>IFERROR(INDEX($J$2:$J$9873,MATCH(1,INDEX(($P171=$F$2:$F$9873)*(0=COUNTIFS(Q171:U171,$J$2:$J$9873)),0),0)),"")</f>
        <v/>
      </c>
      <c r="W171" s="112">
        <f>IFERROR(INDEX($J$2:$J$9873,MATCH(1,INDEX(($P171=$F$2:$F$9873)*(0=COUNTIFS(Q171:V171,$J$2:$J$861)),0),0)),"")</f>
        <v/>
      </c>
      <c r="X171" s="112">
        <f>IFERROR(INDEX($J$2:$J$9873,MATCH(1,INDEX(($P171=$F$2:$F$9873)*(0=COUNTIFS(Q171:W171,$J$2:$J$9873)),0),0)),"")</f>
        <v/>
      </c>
      <c r="Y171" s="112">
        <f>IFERROR(INDEX($J$2:$J$861,MATCH(1,INDEX(($P171=$F$2:$F$861)*(0=COUNTIFS(Q171:X171,$J$2:$J$861)),0),0)),"")</f>
        <v/>
      </c>
      <c r="Z171" s="112">
        <f>IFERROR(INDEX($J$2:$J$861,MATCH(1,INDEX(($P171=$F$2:$F$861)*(0=COUNTIFS(Q171:Y171,$J$2:$J$861)),0),0)),"")</f>
        <v/>
      </c>
      <c r="AA171" s="112">
        <f>IFERROR(INDEX($J$2:$J$861,MATCH(1,INDEX(($P171=$F$2:$F$861)*(0=COUNTIFS(Q171:Z171,$J$2:$J$861)),0),0)),"")</f>
        <v/>
      </c>
      <c r="AB171" s="112">
        <f>IFERROR(INDEX($J$2:$J$861,MATCH(1,INDEX(($P171=$F$2:$F$861)*(0=COUNTIFS(Q171:AA171,$J$2:$J$861)),0),0)),"")</f>
        <v/>
      </c>
      <c r="AC171" s="112">
        <f>IFERROR(INDEX($J$2:$J$861,MATCH(1,INDEX(($P171=$F$2:$F$861)*(0=COUNTIFS(Q171:AB171,$J$2:$J$861)),0),0)),"")</f>
        <v/>
      </c>
      <c r="AD171">
        <f>Q171&amp;"-"&amp;R171&amp;"-"&amp;S171&amp;"-"&amp;T171&amp;"-"&amp;U171&amp;"-"&amp;V171&amp;"-"&amp;W171&amp;"-"&amp;X171&amp;"-"&amp;Y171&amp;"-"&amp;Z171&amp;"-"&amp;AA171&amp;"-"&amp;AB171&amp;"-"&amp;AC171</f>
        <v/>
      </c>
      <c r="AF171" s="19">
        <f>IFERROR(INDEX($I$2:$I$861,MATCH(1,INDEX(($P171=$F$2:$F$861)*(0=COUNTIFS($AF$2:$AF$2,$I$2:$I$861)),0),0)),"")</f>
        <v/>
      </c>
      <c r="AG171" s="19">
        <f>IFERROR(INDEX($I$2:$I$9873,MATCH(1,INDEX(($P171=$F$2:$F$9873)*(0=COUNTIFS(AF171,$I$2:$I$9873)),0),0)),"")</f>
        <v/>
      </c>
      <c r="AH171" s="19">
        <f>IFERROR(INDEX($I$2:$I$9873,MATCH(1,INDEX(($P171=$F$2:$F$9873)*(0=COUNTIFS(AF171:AG171,$I$2:$I$9873)),0),0)),"")</f>
        <v/>
      </c>
      <c r="AI171" s="19">
        <f>IFERROR(INDEX($I$2:$I$9873,MATCH(1,INDEX(($P171=$F$2:$F$9873)*(0=COUNTIFS(AF171:AH171,$I$2:$I$9873)),0),0)),"")</f>
        <v/>
      </c>
      <c r="AJ171" s="19">
        <f>IFERROR(INDEX($I$2:$I$9873,MATCH(1,INDEX(($P171=$F$2:$F$9873)*(0=COUNTIFS(AF171:AI171,$I$2:$I$9873)),0),0)),"")</f>
        <v/>
      </c>
      <c r="AK171" s="19">
        <f>IFERROR(INDEX($I$2:$I$9873,MATCH(1,INDEX(($P171=$F$2:$F$9873)*(0=COUNTIFS(AF171:AJ171,$I$2:$I$9873)),0),0)),"")</f>
        <v/>
      </c>
      <c r="AL171" s="19">
        <f>IFERROR(INDEX($I$2:$I$9873,MATCH(1,INDEX(($P171=$F$2:$F$9873)*(0=COUNTIFS(AF171:AK171,$I$2:$I$9873)),0),0)),"")</f>
        <v/>
      </c>
      <c r="AM171" s="19">
        <f>IFERROR(INDEX($I$2:$I$9873,MATCH(1,INDEX(($P171=$F$2:$F$9873)*(0=COUNTIFS(AF171:AL171,$I$2:$I$9873)),0),0)),"")</f>
        <v/>
      </c>
      <c r="AN171" s="19">
        <f>IFERROR(INDEX($I$2:$I$9873,MATCH(1,INDEX(($P171=$F$2:$F$9873)*(0=COUNTIFS(AF171:AM171,$I$2:$I$9873)),0),0)),"")</f>
        <v/>
      </c>
      <c r="AO171" s="19">
        <f>IFERROR(INDEX($I$2:$I$9873,MATCH(1,INDEX(($P171=$F$2:$F$9873)*(0=COUNTIFS(AF171:AN171,$I$2:$I$9873)),0),0)),"")</f>
        <v/>
      </c>
      <c r="AP171" s="19">
        <f>IFERROR(INDEX($I$2:$I$9873,MATCH(1,INDEX(($P171=$F$2:$F$9873)*(0=COUNTIFS(AF171:AO171,$I$2:$I$9873)),0),0)),"")</f>
        <v/>
      </c>
      <c r="AQ171" s="19">
        <f>IFERROR(INDEX($I$2:$I$9873,MATCH(1,INDEX(($P171=$F$2:$F$9873)*(0=COUNTIFS(AF171:AP171,$I$2:$I$9873)),0),0)),"")</f>
        <v/>
      </c>
      <c r="AR171" s="19">
        <f>IFERROR(INDEX($I$2:$I$9873,MATCH(1,INDEX(($P171=$F$2:$F$9873)*(0=COUNTIFS(AF171:AQ171,$I$2:$I$9873)),0),0)),"")</f>
        <v/>
      </c>
      <c r="AS171" s="19">
        <f>IFERROR(VLOOKUP(AF171,[2]CUS030!$A$5:$E$10000,5,0),"")</f>
        <v/>
      </c>
      <c r="AT171" s="19">
        <f>IFERROR(VLOOKUP(AG171,[2]CUS030!$A$5:$E$10000,5,0),"")</f>
        <v/>
      </c>
      <c r="AU171" s="19">
        <f>IFERROR(VLOOKUP(AH171,[2]CUS030!$A$5:$E$10000,5,0),"")</f>
        <v/>
      </c>
      <c r="AV171" s="19">
        <f>IFERROR(VLOOKUP(AI171,[2]CUS030!$A$5:$E$10000,5,0),"")</f>
        <v/>
      </c>
      <c r="AW171" s="19">
        <f>IFERROR(VLOOKUP(AJ171,[2]CUS030!$A$5:$E$10000,5,0),"")</f>
        <v/>
      </c>
      <c r="AX171" s="19">
        <f>IFERROR(VLOOKUP(AK171,[2]CUS030!$A$5:$E$10000,5,0),"")</f>
        <v/>
      </c>
      <c r="AY171" s="19">
        <f>IFERROR(VLOOKUP(AL171,[2]CUS030!$A$5:$E$10000,5,0),"")</f>
        <v/>
      </c>
      <c r="AZ171" s="19">
        <f>IFERROR(VLOOKUP(AM171,[2]CUS030!$A$5:$E$10000,5,0),"")</f>
        <v/>
      </c>
      <c r="BA171" s="19">
        <f>IFERROR(VLOOKUP(AN171,[2]CUS030!$A$5:$E$10000,5,0),"")</f>
        <v/>
      </c>
      <c r="BB171" s="19">
        <f>IFERROR(VLOOKUP(AO171,[2]CUS030!$A$5:$E$10000,5,0),"")</f>
        <v/>
      </c>
      <c r="BC171" s="19">
        <f>IFERROR(VLOOKUP(AP171,[2]CUS030!$A$5:$E$10000,5,0),"")</f>
        <v/>
      </c>
      <c r="BD171" s="19">
        <f>IFERROR(VLOOKUP(AQ171,[2]CUS030!$A$5:$E$10000,5,0),"")</f>
        <v/>
      </c>
      <c r="BE171" s="19">
        <f>IFERROR(VLOOKUP(AR171,[2]CUS030!$A$5:$E$10000,5,0),"")</f>
        <v/>
      </c>
    </row>
    <row r="172">
      <c r="F172" s="108">
        <f>[1]!Table1[[#This Row],[Production]]</f>
        <v/>
      </c>
      <c r="G172">
        <f>MID(F172,LEN(F172)-6,4)</f>
        <v/>
      </c>
      <c r="H172">
        <f>AS172&amp;"|"&amp;AT172&amp;"|"&amp;AU172&amp;"|"&amp;AV172&amp;"|"&amp;AW172&amp;"|"&amp;AX172&amp;"|"&amp;AY172&amp;"|"&amp;AZ172&amp;"|"&amp;BA172&amp;"|"&amp;BB172&amp;"|"&amp;BC172&amp;"|"&amp;BD172&amp;"|"&amp;BE172</f>
        <v/>
      </c>
      <c r="I172" s="108">
        <f>[1]!Table1[[#This Row],[Stock]]</f>
        <v/>
      </c>
      <c r="J172">
        <f>MID(LEFT(I172,LEN(I172)-3),FIND("0|0.000",LEFT(I172,LEN(I172)-3),1)+7,6)</f>
        <v/>
      </c>
      <c r="K172" s="19" t="n"/>
      <c r="L172" s="19" t="n"/>
      <c r="M172" s="19" t="n"/>
      <c r="N172" s="19" t="n"/>
      <c r="O172" s="19" t="n"/>
      <c r="P172" s="20">
        <f>End_Cal!E172</f>
        <v/>
      </c>
      <c r="Q172" s="112">
        <f>IFERROR(INDEX($J$2:$J$9873,MATCH(1,INDEX(($P172=$F$2:$F$9873)*(0=COUNTIFS($Q$2:$Q$2,$J$2:$J$9873)),0),0)),"")</f>
        <v/>
      </c>
      <c r="R172" s="112">
        <f>IFERROR(INDEX($J$2:$J$9873,MATCH(1,INDEX(($P172=$F$2:$F$9873)*(0=COUNTIFS(Q172,$J$2:$J$9873)),0),0)),"")</f>
        <v/>
      </c>
      <c r="S172" s="112">
        <f>IFERROR(INDEX($J$2:$J$9873,MATCH(1,INDEX(($P172=$F$2:$F$9873)*(0=COUNTIFS(Q172:R172,$J$2:$J$9873)),0),0)),"")</f>
        <v/>
      </c>
      <c r="T172" s="112">
        <f>IFERROR(INDEX($J$2:$J$9873,MATCH(1,INDEX(($P172=$F$2:$F$9873)*(0=COUNTIFS(Q172:S172,$J$2:$J$9873)),0),0)),"")</f>
        <v/>
      </c>
      <c r="U172" s="112">
        <f>IFERROR(INDEX($J$2:$J$9873,MATCH(1,INDEX(($P172=$F$2:$F$9873)*(0=COUNTIFS(Q172:T172,$J$2:$J$9873)),0),0)),"")</f>
        <v/>
      </c>
      <c r="V172" s="112">
        <f>IFERROR(INDEX($J$2:$J$9873,MATCH(1,INDEX(($P172=$F$2:$F$9873)*(0=COUNTIFS(Q172:U172,$J$2:$J$9873)),0),0)),"")</f>
        <v/>
      </c>
      <c r="W172" s="112">
        <f>IFERROR(INDEX($J$2:$J$9873,MATCH(1,INDEX(($P172=$F$2:$F$9873)*(0=COUNTIFS(Q172:V172,$J$2:$J$861)),0),0)),"")</f>
        <v/>
      </c>
      <c r="X172" s="112">
        <f>IFERROR(INDEX($J$2:$J$9873,MATCH(1,INDEX(($P172=$F$2:$F$9873)*(0=COUNTIFS(Q172:W172,$J$2:$J$9873)),0),0)),"")</f>
        <v/>
      </c>
      <c r="Y172" s="112">
        <f>IFERROR(INDEX($J$2:$J$861,MATCH(1,INDEX(($P172=$F$2:$F$861)*(0=COUNTIFS(Q172:X172,$J$2:$J$861)),0),0)),"")</f>
        <v/>
      </c>
      <c r="Z172" s="112">
        <f>IFERROR(INDEX($J$2:$J$861,MATCH(1,INDEX(($P172=$F$2:$F$861)*(0=COUNTIFS(Q172:Y172,$J$2:$J$861)),0),0)),"")</f>
        <v/>
      </c>
      <c r="AA172" s="112">
        <f>IFERROR(INDEX($J$2:$J$861,MATCH(1,INDEX(($P172=$F$2:$F$861)*(0=COUNTIFS(Q172:Z172,$J$2:$J$861)),0),0)),"")</f>
        <v/>
      </c>
      <c r="AB172" s="112">
        <f>IFERROR(INDEX($J$2:$J$861,MATCH(1,INDEX(($P172=$F$2:$F$861)*(0=COUNTIFS(Q172:AA172,$J$2:$J$861)),0),0)),"")</f>
        <v/>
      </c>
      <c r="AC172" s="112">
        <f>IFERROR(INDEX($J$2:$J$861,MATCH(1,INDEX(($P172=$F$2:$F$861)*(0=COUNTIFS(Q172:AB172,$J$2:$J$861)),0),0)),"")</f>
        <v/>
      </c>
      <c r="AD172">
        <f>Q172&amp;"-"&amp;R172&amp;"-"&amp;S172&amp;"-"&amp;T172&amp;"-"&amp;U172&amp;"-"&amp;V172&amp;"-"&amp;W172&amp;"-"&amp;X172&amp;"-"&amp;Y172&amp;"-"&amp;Z172&amp;"-"&amp;AA172&amp;"-"&amp;AB172&amp;"-"&amp;AC172</f>
        <v/>
      </c>
      <c r="AF172" s="19">
        <f>IFERROR(INDEX($I$2:$I$861,MATCH(1,INDEX(($P172=$F$2:$F$861)*(0=COUNTIFS($AF$2:$AF$2,$I$2:$I$861)),0),0)),"")</f>
        <v/>
      </c>
      <c r="AG172" s="19">
        <f>IFERROR(INDEX($I$2:$I$9873,MATCH(1,INDEX(($P172=$F$2:$F$9873)*(0=COUNTIFS(AF172,$I$2:$I$9873)),0),0)),"")</f>
        <v/>
      </c>
      <c r="AH172" s="19">
        <f>IFERROR(INDEX($I$2:$I$9873,MATCH(1,INDEX(($P172=$F$2:$F$9873)*(0=COUNTIFS(AF172:AG172,$I$2:$I$9873)),0),0)),"")</f>
        <v/>
      </c>
      <c r="AI172" s="19">
        <f>IFERROR(INDEX($I$2:$I$9873,MATCH(1,INDEX(($P172=$F$2:$F$9873)*(0=COUNTIFS(AF172:AH172,$I$2:$I$9873)),0),0)),"")</f>
        <v/>
      </c>
      <c r="AJ172" s="19">
        <f>IFERROR(INDEX($I$2:$I$9873,MATCH(1,INDEX(($P172=$F$2:$F$9873)*(0=COUNTIFS(AF172:AI172,$I$2:$I$9873)),0),0)),"")</f>
        <v/>
      </c>
      <c r="AK172" s="19">
        <f>IFERROR(INDEX($I$2:$I$9873,MATCH(1,INDEX(($P172=$F$2:$F$9873)*(0=COUNTIFS(AF172:AJ172,$I$2:$I$9873)),0),0)),"")</f>
        <v/>
      </c>
      <c r="AL172" s="19">
        <f>IFERROR(INDEX($I$2:$I$9873,MATCH(1,INDEX(($P172=$F$2:$F$9873)*(0=COUNTIFS(AF172:AK172,$I$2:$I$9873)),0),0)),"")</f>
        <v/>
      </c>
      <c r="AM172" s="19">
        <f>IFERROR(INDEX($I$2:$I$9873,MATCH(1,INDEX(($P172=$F$2:$F$9873)*(0=COUNTIFS(AF172:AL172,$I$2:$I$9873)),0),0)),"")</f>
        <v/>
      </c>
      <c r="AN172" s="19">
        <f>IFERROR(INDEX($I$2:$I$9873,MATCH(1,INDEX(($P172=$F$2:$F$9873)*(0=COUNTIFS(AF172:AM172,$I$2:$I$9873)),0),0)),"")</f>
        <v/>
      </c>
      <c r="AO172" s="19">
        <f>IFERROR(INDEX($I$2:$I$9873,MATCH(1,INDEX(($P172=$F$2:$F$9873)*(0=COUNTIFS(AF172:AN172,$I$2:$I$9873)),0),0)),"")</f>
        <v/>
      </c>
      <c r="AP172" s="19">
        <f>IFERROR(INDEX($I$2:$I$9873,MATCH(1,INDEX(($P172=$F$2:$F$9873)*(0=COUNTIFS(AF172:AO172,$I$2:$I$9873)),0),0)),"")</f>
        <v/>
      </c>
      <c r="AQ172" s="19">
        <f>IFERROR(INDEX($I$2:$I$9873,MATCH(1,INDEX(($P172=$F$2:$F$9873)*(0=COUNTIFS(AF172:AP172,$I$2:$I$9873)),0),0)),"")</f>
        <v/>
      </c>
      <c r="AR172" s="19">
        <f>IFERROR(INDEX($I$2:$I$9873,MATCH(1,INDEX(($P172=$F$2:$F$9873)*(0=COUNTIFS(AF172:AQ172,$I$2:$I$9873)),0),0)),"")</f>
        <v/>
      </c>
      <c r="AS172" s="19">
        <f>IFERROR(VLOOKUP(AF172,[2]CUS030!$A$5:$E$10000,5,0),"")</f>
        <v/>
      </c>
      <c r="AT172" s="19">
        <f>IFERROR(VLOOKUP(AG172,[2]CUS030!$A$5:$E$10000,5,0),"")</f>
        <v/>
      </c>
      <c r="AU172" s="19">
        <f>IFERROR(VLOOKUP(AH172,[2]CUS030!$A$5:$E$10000,5,0),"")</f>
        <v/>
      </c>
      <c r="AV172" s="19">
        <f>IFERROR(VLOOKUP(AI172,[2]CUS030!$A$5:$E$10000,5,0),"")</f>
        <v/>
      </c>
      <c r="AW172" s="19">
        <f>IFERROR(VLOOKUP(AJ172,[2]CUS030!$A$5:$E$10000,5,0),"")</f>
        <v/>
      </c>
      <c r="AX172" s="19">
        <f>IFERROR(VLOOKUP(AK172,[2]CUS030!$A$5:$E$10000,5,0),"")</f>
        <v/>
      </c>
      <c r="AY172" s="19">
        <f>IFERROR(VLOOKUP(AL172,[2]CUS030!$A$5:$E$10000,5,0),"")</f>
        <v/>
      </c>
      <c r="AZ172" s="19">
        <f>IFERROR(VLOOKUP(AM172,[2]CUS030!$A$5:$E$10000,5,0),"")</f>
        <v/>
      </c>
      <c r="BA172" s="19">
        <f>IFERROR(VLOOKUP(AN172,[2]CUS030!$A$5:$E$10000,5,0),"")</f>
        <v/>
      </c>
      <c r="BB172" s="19">
        <f>IFERROR(VLOOKUP(AO172,[2]CUS030!$A$5:$E$10000,5,0),"")</f>
        <v/>
      </c>
      <c r="BC172" s="19">
        <f>IFERROR(VLOOKUP(AP172,[2]CUS030!$A$5:$E$10000,5,0),"")</f>
        <v/>
      </c>
      <c r="BD172" s="19">
        <f>IFERROR(VLOOKUP(AQ172,[2]CUS030!$A$5:$E$10000,5,0),"")</f>
        <v/>
      </c>
      <c r="BE172" s="19">
        <f>IFERROR(VLOOKUP(AR172,[2]CUS030!$A$5:$E$10000,5,0),"")</f>
        <v/>
      </c>
    </row>
    <row r="173">
      <c r="F173" s="108">
        <f>[1]!Table1[[#This Row],[Production]]</f>
        <v/>
      </c>
      <c r="G173">
        <f>MID(F173,LEN(F173)-6,4)</f>
        <v/>
      </c>
      <c r="H173">
        <f>AS173&amp;"|"&amp;AT173&amp;"|"&amp;AU173&amp;"|"&amp;AV173&amp;"|"&amp;AW173&amp;"|"&amp;AX173&amp;"|"&amp;AY173&amp;"|"&amp;AZ173&amp;"|"&amp;BA173&amp;"|"&amp;BB173&amp;"|"&amp;BC173&amp;"|"&amp;BD173&amp;"|"&amp;BE173</f>
        <v/>
      </c>
      <c r="I173" s="108">
        <f>[1]!Table1[[#This Row],[Stock]]</f>
        <v/>
      </c>
      <c r="J173">
        <f>MID(LEFT(I173,LEN(I173)-3),FIND("0|0.000",LEFT(I173,LEN(I173)-3),1)+7,6)</f>
        <v/>
      </c>
      <c r="K173" s="19" t="n"/>
      <c r="L173" s="19" t="n"/>
      <c r="M173" s="19" t="n"/>
      <c r="N173" s="19" t="n"/>
      <c r="O173" s="19" t="n"/>
      <c r="P173" s="20">
        <f>End_Cal!E173</f>
        <v/>
      </c>
      <c r="Q173" s="112">
        <f>IFERROR(INDEX($J$2:$J$9873,MATCH(1,INDEX(($P173=$F$2:$F$9873)*(0=COUNTIFS($Q$2:$Q$2,$J$2:$J$9873)),0),0)),"")</f>
        <v/>
      </c>
      <c r="R173" s="112">
        <f>IFERROR(INDEX($J$2:$J$9873,MATCH(1,INDEX(($P173=$F$2:$F$9873)*(0=COUNTIFS(Q173,$J$2:$J$9873)),0),0)),"")</f>
        <v/>
      </c>
      <c r="S173" s="112">
        <f>IFERROR(INDEX($J$2:$J$9873,MATCH(1,INDEX(($P173=$F$2:$F$9873)*(0=COUNTIFS(Q173:R173,$J$2:$J$9873)),0),0)),"")</f>
        <v/>
      </c>
      <c r="T173" s="112">
        <f>IFERROR(INDEX($J$2:$J$9873,MATCH(1,INDEX(($P173=$F$2:$F$9873)*(0=COUNTIFS(Q173:S173,$J$2:$J$9873)),0),0)),"")</f>
        <v/>
      </c>
      <c r="U173" s="112">
        <f>IFERROR(INDEX($J$2:$J$9873,MATCH(1,INDEX(($P173=$F$2:$F$9873)*(0=COUNTIFS(Q173:T173,$J$2:$J$9873)),0),0)),"")</f>
        <v/>
      </c>
      <c r="V173" s="112">
        <f>IFERROR(INDEX($J$2:$J$9873,MATCH(1,INDEX(($P173=$F$2:$F$9873)*(0=COUNTIFS(Q173:U173,$J$2:$J$9873)),0),0)),"")</f>
        <v/>
      </c>
      <c r="W173" s="112">
        <f>IFERROR(INDEX($J$2:$J$9873,MATCH(1,INDEX(($P173=$F$2:$F$9873)*(0=COUNTIFS(Q173:V173,$J$2:$J$861)),0),0)),"")</f>
        <v/>
      </c>
      <c r="X173" s="112">
        <f>IFERROR(INDEX($J$2:$J$9873,MATCH(1,INDEX(($P173=$F$2:$F$9873)*(0=COUNTIFS(Q173:W173,$J$2:$J$9873)),0),0)),"")</f>
        <v/>
      </c>
      <c r="Y173" s="112">
        <f>IFERROR(INDEX($J$2:$J$861,MATCH(1,INDEX(($P173=$F$2:$F$861)*(0=COUNTIFS(Q173:X173,$J$2:$J$861)),0),0)),"")</f>
        <v/>
      </c>
      <c r="Z173" s="112">
        <f>IFERROR(INDEX($J$2:$J$861,MATCH(1,INDEX(($P173=$F$2:$F$861)*(0=COUNTIFS(Q173:Y173,$J$2:$J$861)),0),0)),"")</f>
        <v/>
      </c>
      <c r="AA173" s="112">
        <f>IFERROR(INDEX($J$2:$J$861,MATCH(1,INDEX(($P173=$F$2:$F$861)*(0=COUNTIFS(Q173:Z173,$J$2:$J$861)),0),0)),"")</f>
        <v/>
      </c>
      <c r="AB173" s="112">
        <f>IFERROR(INDEX($J$2:$J$861,MATCH(1,INDEX(($P173=$F$2:$F$861)*(0=COUNTIFS(Q173:AA173,$J$2:$J$861)),0),0)),"")</f>
        <v/>
      </c>
      <c r="AC173" s="112">
        <f>IFERROR(INDEX($J$2:$J$861,MATCH(1,INDEX(($P173=$F$2:$F$861)*(0=COUNTIFS(Q173:AB173,$J$2:$J$861)),0),0)),"")</f>
        <v/>
      </c>
      <c r="AD173">
        <f>Q173&amp;"-"&amp;R173&amp;"-"&amp;S173&amp;"-"&amp;T173&amp;"-"&amp;U173&amp;"-"&amp;V173&amp;"-"&amp;W173&amp;"-"&amp;X173&amp;"-"&amp;Y173&amp;"-"&amp;Z173&amp;"-"&amp;AA173&amp;"-"&amp;AB173&amp;"-"&amp;AC173</f>
        <v/>
      </c>
      <c r="AF173" s="19">
        <f>IFERROR(INDEX($I$2:$I$861,MATCH(1,INDEX(($P173=$F$2:$F$861)*(0=COUNTIFS($AF$2:$AF$2,$I$2:$I$861)),0),0)),"")</f>
        <v/>
      </c>
      <c r="AG173" s="19">
        <f>IFERROR(INDEX($I$2:$I$9873,MATCH(1,INDEX(($P173=$F$2:$F$9873)*(0=COUNTIFS(AF173,$I$2:$I$9873)),0),0)),"")</f>
        <v/>
      </c>
      <c r="AH173" s="19">
        <f>IFERROR(INDEX($I$2:$I$9873,MATCH(1,INDEX(($P173=$F$2:$F$9873)*(0=COUNTIFS(AF173:AG173,$I$2:$I$9873)),0),0)),"")</f>
        <v/>
      </c>
      <c r="AI173" s="19">
        <f>IFERROR(INDEX($I$2:$I$9873,MATCH(1,INDEX(($P173=$F$2:$F$9873)*(0=COUNTIFS(AF173:AH173,$I$2:$I$9873)),0),0)),"")</f>
        <v/>
      </c>
      <c r="AJ173" s="19">
        <f>IFERROR(INDEX($I$2:$I$9873,MATCH(1,INDEX(($P173=$F$2:$F$9873)*(0=COUNTIFS(AF173:AI173,$I$2:$I$9873)),0),0)),"")</f>
        <v/>
      </c>
      <c r="AK173" s="19">
        <f>IFERROR(INDEX($I$2:$I$9873,MATCH(1,INDEX(($P173=$F$2:$F$9873)*(0=COUNTIFS(AF173:AJ173,$I$2:$I$9873)),0),0)),"")</f>
        <v/>
      </c>
      <c r="AL173" s="19">
        <f>IFERROR(INDEX($I$2:$I$9873,MATCH(1,INDEX(($P173=$F$2:$F$9873)*(0=COUNTIFS(AF173:AK173,$I$2:$I$9873)),0),0)),"")</f>
        <v/>
      </c>
      <c r="AM173" s="19">
        <f>IFERROR(INDEX($I$2:$I$9873,MATCH(1,INDEX(($P173=$F$2:$F$9873)*(0=COUNTIFS(AF173:AL173,$I$2:$I$9873)),0),0)),"")</f>
        <v/>
      </c>
      <c r="AN173" s="19">
        <f>IFERROR(INDEX($I$2:$I$9873,MATCH(1,INDEX(($P173=$F$2:$F$9873)*(0=COUNTIFS(AF173:AM173,$I$2:$I$9873)),0),0)),"")</f>
        <v/>
      </c>
      <c r="AO173" s="19">
        <f>IFERROR(INDEX($I$2:$I$9873,MATCH(1,INDEX(($P173=$F$2:$F$9873)*(0=COUNTIFS(AF173:AN173,$I$2:$I$9873)),0),0)),"")</f>
        <v/>
      </c>
      <c r="AP173" s="19">
        <f>IFERROR(INDEX($I$2:$I$9873,MATCH(1,INDEX(($P173=$F$2:$F$9873)*(0=COUNTIFS(AF173:AO173,$I$2:$I$9873)),0),0)),"")</f>
        <v/>
      </c>
      <c r="AQ173" s="19">
        <f>IFERROR(INDEX($I$2:$I$9873,MATCH(1,INDEX(($P173=$F$2:$F$9873)*(0=COUNTIFS(AF173:AP173,$I$2:$I$9873)),0),0)),"")</f>
        <v/>
      </c>
      <c r="AR173" s="19">
        <f>IFERROR(INDEX($I$2:$I$9873,MATCH(1,INDEX(($P173=$F$2:$F$9873)*(0=COUNTIFS(AF173:AQ173,$I$2:$I$9873)),0),0)),"")</f>
        <v/>
      </c>
      <c r="AS173" s="19">
        <f>IFERROR(VLOOKUP(AF173,[2]CUS030!$A$5:$E$10000,5,0),"")</f>
        <v/>
      </c>
      <c r="AT173" s="19">
        <f>IFERROR(VLOOKUP(AG173,[2]CUS030!$A$5:$E$10000,5,0),"")</f>
        <v/>
      </c>
      <c r="AU173" s="19">
        <f>IFERROR(VLOOKUP(AH173,[2]CUS030!$A$5:$E$10000,5,0),"")</f>
        <v/>
      </c>
      <c r="AV173" s="19">
        <f>IFERROR(VLOOKUP(AI173,[2]CUS030!$A$5:$E$10000,5,0),"")</f>
        <v/>
      </c>
      <c r="AW173" s="19">
        <f>IFERROR(VLOOKUP(AJ173,[2]CUS030!$A$5:$E$10000,5,0),"")</f>
        <v/>
      </c>
      <c r="AX173" s="19">
        <f>IFERROR(VLOOKUP(AK173,[2]CUS030!$A$5:$E$10000,5,0),"")</f>
        <v/>
      </c>
      <c r="AY173" s="19">
        <f>IFERROR(VLOOKUP(AL173,[2]CUS030!$A$5:$E$10000,5,0),"")</f>
        <v/>
      </c>
      <c r="AZ173" s="19">
        <f>IFERROR(VLOOKUP(AM173,[2]CUS030!$A$5:$E$10000,5,0),"")</f>
        <v/>
      </c>
      <c r="BA173" s="19">
        <f>IFERROR(VLOOKUP(AN173,[2]CUS030!$A$5:$E$10000,5,0),"")</f>
        <v/>
      </c>
      <c r="BB173" s="19">
        <f>IFERROR(VLOOKUP(AO173,[2]CUS030!$A$5:$E$10000,5,0),"")</f>
        <v/>
      </c>
      <c r="BC173" s="19">
        <f>IFERROR(VLOOKUP(AP173,[2]CUS030!$A$5:$E$10000,5,0),"")</f>
        <v/>
      </c>
      <c r="BD173" s="19">
        <f>IFERROR(VLOOKUP(AQ173,[2]CUS030!$A$5:$E$10000,5,0),"")</f>
        <v/>
      </c>
      <c r="BE173" s="19">
        <f>IFERROR(VLOOKUP(AR173,[2]CUS030!$A$5:$E$10000,5,0),"")</f>
        <v/>
      </c>
    </row>
    <row r="174">
      <c r="F174" s="108">
        <f>[1]!Table1[[#This Row],[Production]]</f>
        <v/>
      </c>
      <c r="G174">
        <f>MID(F174,LEN(F174)-6,4)</f>
        <v/>
      </c>
      <c r="H174">
        <f>AS174&amp;"|"&amp;AT174&amp;"|"&amp;AU174&amp;"|"&amp;AV174&amp;"|"&amp;AW174&amp;"|"&amp;AX174&amp;"|"&amp;AY174&amp;"|"&amp;AZ174&amp;"|"&amp;BA174&amp;"|"&amp;BB174&amp;"|"&amp;BC174&amp;"|"&amp;BD174&amp;"|"&amp;BE174</f>
        <v/>
      </c>
      <c r="I174" s="108">
        <f>[1]!Table1[[#This Row],[Stock]]</f>
        <v/>
      </c>
      <c r="J174">
        <f>MID(LEFT(I174,LEN(I174)-3),FIND("0|0.000",LEFT(I174,LEN(I174)-3),1)+7,6)</f>
        <v/>
      </c>
      <c r="K174" s="19" t="n"/>
      <c r="L174" s="19" t="n"/>
      <c r="M174" s="19" t="n"/>
      <c r="N174" s="19" t="n"/>
      <c r="O174" s="19" t="n"/>
      <c r="P174" s="20">
        <f>End_Cal!E174</f>
        <v/>
      </c>
      <c r="Q174" s="112">
        <f>IFERROR(INDEX($J$2:$J$9873,MATCH(1,INDEX(($P174=$F$2:$F$9873)*(0=COUNTIFS($Q$2:$Q$2,$J$2:$J$9873)),0),0)),"")</f>
        <v/>
      </c>
      <c r="R174" s="112">
        <f>IFERROR(INDEX($J$2:$J$9873,MATCH(1,INDEX(($P174=$F$2:$F$9873)*(0=COUNTIFS(Q174,$J$2:$J$9873)),0),0)),"")</f>
        <v/>
      </c>
      <c r="S174" s="112">
        <f>IFERROR(INDEX($J$2:$J$9873,MATCH(1,INDEX(($P174=$F$2:$F$9873)*(0=COUNTIFS(Q174:R174,$J$2:$J$9873)),0),0)),"")</f>
        <v/>
      </c>
      <c r="T174" s="112">
        <f>IFERROR(INDEX($J$2:$J$9873,MATCH(1,INDEX(($P174=$F$2:$F$9873)*(0=COUNTIFS(Q174:S174,$J$2:$J$9873)),0),0)),"")</f>
        <v/>
      </c>
      <c r="U174" s="112">
        <f>IFERROR(INDEX($J$2:$J$9873,MATCH(1,INDEX(($P174=$F$2:$F$9873)*(0=COUNTIFS(Q174:T174,$J$2:$J$9873)),0),0)),"")</f>
        <v/>
      </c>
      <c r="V174" s="112">
        <f>IFERROR(INDEX($J$2:$J$9873,MATCH(1,INDEX(($P174=$F$2:$F$9873)*(0=COUNTIFS(Q174:U174,$J$2:$J$9873)),0),0)),"")</f>
        <v/>
      </c>
      <c r="W174" s="112">
        <f>IFERROR(INDEX($J$2:$J$9873,MATCH(1,INDEX(($P174=$F$2:$F$9873)*(0=COUNTIFS(Q174:V174,$J$2:$J$861)),0),0)),"")</f>
        <v/>
      </c>
      <c r="X174" s="112">
        <f>IFERROR(INDEX($J$2:$J$9873,MATCH(1,INDEX(($P174=$F$2:$F$9873)*(0=COUNTIFS(Q174:W174,$J$2:$J$9873)),0),0)),"")</f>
        <v/>
      </c>
      <c r="Y174" s="112">
        <f>IFERROR(INDEX($J$2:$J$861,MATCH(1,INDEX(($P174=$F$2:$F$861)*(0=COUNTIFS(Q174:X174,$J$2:$J$861)),0),0)),"")</f>
        <v/>
      </c>
      <c r="Z174" s="112">
        <f>IFERROR(INDEX($J$2:$J$861,MATCH(1,INDEX(($P174=$F$2:$F$861)*(0=COUNTIFS(Q174:Y174,$J$2:$J$861)),0),0)),"")</f>
        <v/>
      </c>
      <c r="AA174" s="112">
        <f>IFERROR(INDEX($J$2:$J$861,MATCH(1,INDEX(($P174=$F$2:$F$861)*(0=COUNTIFS(Q174:Z174,$J$2:$J$861)),0),0)),"")</f>
        <v/>
      </c>
      <c r="AB174" s="112">
        <f>IFERROR(INDEX($J$2:$J$861,MATCH(1,INDEX(($P174=$F$2:$F$861)*(0=COUNTIFS(Q174:AA174,$J$2:$J$861)),0),0)),"")</f>
        <v/>
      </c>
      <c r="AC174" s="112">
        <f>IFERROR(INDEX($J$2:$J$861,MATCH(1,INDEX(($P174=$F$2:$F$861)*(0=COUNTIFS(Q174:AB174,$J$2:$J$861)),0),0)),"")</f>
        <v/>
      </c>
      <c r="AD174">
        <f>Q174&amp;"-"&amp;R174&amp;"-"&amp;S174&amp;"-"&amp;T174&amp;"-"&amp;U174&amp;"-"&amp;V174&amp;"-"&amp;W174&amp;"-"&amp;X174&amp;"-"&amp;Y174&amp;"-"&amp;Z174&amp;"-"&amp;AA174&amp;"-"&amp;AB174&amp;"-"&amp;AC174</f>
        <v/>
      </c>
      <c r="AF174" s="19">
        <f>IFERROR(INDEX($I$2:$I$861,MATCH(1,INDEX(($P174=$F$2:$F$861)*(0=COUNTIFS($AF$2:$AF$2,$I$2:$I$861)),0),0)),"")</f>
        <v/>
      </c>
      <c r="AG174" s="19">
        <f>IFERROR(INDEX($I$2:$I$9873,MATCH(1,INDEX(($P174=$F$2:$F$9873)*(0=COUNTIFS(AF174,$I$2:$I$9873)),0),0)),"")</f>
        <v/>
      </c>
      <c r="AH174" s="19">
        <f>IFERROR(INDEX($I$2:$I$9873,MATCH(1,INDEX(($P174=$F$2:$F$9873)*(0=COUNTIFS(AF174:AG174,$I$2:$I$9873)),0),0)),"")</f>
        <v/>
      </c>
      <c r="AI174" s="19">
        <f>IFERROR(INDEX($I$2:$I$9873,MATCH(1,INDEX(($P174=$F$2:$F$9873)*(0=COUNTIFS(AF174:AH174,$I$2:$I$9873)),0),0)),"")</f>
        <v/>
      </c>
      <c r="AJ174" s="19">
        <f>IFERROR(INDEX($I$2:$I$9873,MATCH(1,INDEX(($P174=$F$2:$F$9873)*(0=COUNTIFS(AF174:AI174,$I$2:$I$9873)),0),0)),"")</f>
        <v/>
      </c>
      <c r="AK174" s="19">
        <f>IFERROR(INDEX($I$2:$I$9873,MATCH(1,INDEX(($P174=$F$2:$F$9873)*(0=COUNTIFS(AF174:AJ174,$I$2:$I$9873)),0),0)),"")</f>
        <v/>
      </c>
      <c r="AL174" s="19">
        <f>IFERROR(INDEX($I$2:$I$9873,MATCH(1,INDEX(($P174=$F$2:$F$9873)*(0=COUNTIFS(AF174:AK174,$I$2:$I$9873)),0),0)),"")</f>
        <v/>
      </c>
      <c r="AM174" s="19">
        <f>IFERROR(INDEX($I$2:$I$9873,MATCH(1,INDEX(($P174=$F$2:$F$9873)*(0=COUNTIFS(AF174:AL174,$I$2:$I$9873)),0),0)),"")</f>
        <v/>
      </c>
      <c r="AN174" s="19">
        <f>IFERROR(INDEX($I$2:$I$9873,MATCH(1,INDEX(($P174=$F$2:$F$9873)*(0=COUNTIFS(AF174:AM174,$I$2:$I$9873)),0),0)),"")</f>
        <v/>
      </c>
      <c r="AO174" s="19">
        <f>IFERROR(INDEX($I$2:$I$9873,MATCH(1,INDEX(($P174=$F$2:$F$9873)*(0=COUNTIFS(AF174:AN174,$I$2:$I$9873)),0),0)),"")</f>
        <v/>
      </c>
      <c r="AP174" s="19">
        <f>IFERROR(INDEX($I$2:$I$9873,MATCH(1,INDEX(($P174=$F$2:$F$9873)*(0=COUNTIFS(AF174:AO174,$I$2:$I$9873)),0),0)),"")</f>
        <v/>
      </c>
      <c r="AQ174" s="19">
        <f>IFERROR(INDEX($I$2:$I$9873,MATCH(1,INDEX(($P174=$F$2:$F$9873)*(0=COUNTIFS(AF174:AP174,$I$2:$I$9873)),0),0)),"")</f>
        <v/>
      </c>
      <c r="AR174" s="19">
        <f>IFERROR(INDEX($I$2:$I$9873,MATCH(1,INDEX(($P174=$F$2:$F$9873)*(0=COUNTIFS(AF174:AQ174,$I$2:$I$9873)),0),0)),"")</f>
        <v/>
      </c>
      <c r="AS174" s="19">
        <f>IFERROR(VLOOKUP(AF174,[2]CUS030!$A$5:$E$10000,5,0),"")</f>
        <v/>
      </c>
      <c r="AT174" s="19">
        <f>IFERROR(VLOOKUP(AG174,[2]CUS030!$A$5:$E$10000,5,0),"")</f>
        <v/>
      </c>
      <c r="AU174" s="19">
        <f>IFERROR(VLOOKUP(AH174,[2]CUS030!$A$5:$E$10000,5,0),"")</f>
        <v/>
      </c>
      <c r="AV174" s="19">
        <f>IFERROR(VLOOKUP(AI174,[2]CUS030!$A$5:$E$10000,5,0),"")</f>
        <v/>
      </c>
      <c r="AW174" s="19">
        <f>IFERROR(VLOOKUP(AJ174,[2]CUS030!$A$5:$E$10000,5,0),"")</f>
        <v/>
      </c>
      <c r="AX174" s="19">
        <f>IFERROR(VLOOKUP(AK174,[2]CUS030!$A$5:$E$10000,5,0),"")</f>
        <v/>
      </c>
      <c r="AY174" s="19">
        <f>IFERROR(VLOOKUP(AL174,[2]CUS030!$A$5:$E$10000,5,0),"")</f>
        <v/>
      </c>
      <c r="AZ174" s="19">
        <f>IFERROR(VLOOKUP(AM174,[2]CUS030!$A$5:$E$10000,5,0),"")</f>
        <v/>
      </c>
      <c r="BA174" s="19">
        <f>IFERROR(VLOOKUP(AN174,[2]CUS030!$A$5:$E$10000,5,0),"")</f>
        <v/>
      </c>
      <c r="BB174" s="19">
        <f>IFERROR(VLOOKUP(AO174,[2]CUS030!$A$5:$E$10000,5,0),"")</f>
        <v/>
      </c>
      <c r="BC174" s="19">
        <f>IFERROR(VLOOKUP(AP174,[2]CUS030!$A$5:$E$10000,5,0),"")</f>
        <v/>
      </c>
      <c r="BD174" s="19">
        <f>IFERROR(VLOOKUP(AQ174,[2]CUS030!$A$5:$E$10000,5,0),"")</f>
        <v/>
      </c>
      <c r="BE174" s="19">
        <f>IFERROR(VLOOKUP(AR174,[2]CUS030!$A$5:$E$10000,5,0),"")</f>
        <v/>
      </c>
    </row>
    <row r="175">
      <c r="F175" s="108">
        <f>[1]!Table1[[#This Row],[Production]]</f>
        <v/>
      </c>
      <c r="G175">
        <f>MID(F175,LEN(F175)-6,4)</f>
        <v/>
      </c>
      <c r="H175">
        <f>AS175&amp;"|"&amp;AT175&amp;"|"&amp;AU175&amp;"|"&amp;AV175&amp;"|"&amp;AW175&amp;"|"&amp;AX175&amp;"|"&amp;AY175&amp;"|"&amp;AZ175&amp;"|"&amp;BA175&amp;"|"&amp;BB175&amp;"|"&amp;BC175&amp;"|"&amp;BD175&amp;"|"&amp;BE175</f>
        <v/>
      </c>
      <c r="I175" s="108">
        <f>[1]!Table1[[#This Row],[Stock]]</f>
        <v/>
      </c>
      <c r="J175">
        <f>MID(LEFT(I175,LEN(I175)-3),FIND("0|0.000",LEFT(I175,LEN(I175)-3),1)+7,6)</f>
        <v/>
      </c>
      <c r="K175" s="19" t="n"/>
      <c r="L175" s="19" t="n"/>
      <c r="M175" s="19" t="n"/>
      <c r="N175" s="19" t="n"/>
      <c r="O175" s="19" t="n"/>
      <c r="P175" s="20">
        <f>End_Cal!E175</f>
        <v/>
      </c>
      <c r="Q175" s="112">
        <f>IFERROR(INDEX($J$2:$J$9873,MATCH(1,INDEX(($P175=$F$2:$F$9873)*(0=COUNTIFS($Q$2:$Q$2,$J$2:$J$9873)),0),0)),"")</f>
        <v/>
      </c>
      <c r="R175" s="112">
        <f>IFERROR(INDEX($J$2:$J$9873,MATCH(1,INDEX(($P175=$F$2:$F$9873)*(0=COUNTIFS(Q175,$J$2:$J$9873)),0),0)),"")</f>
        <v/>
      </c>
      <c r="S175" s="112">
        <f>IFERROR(INDEX($J$2:$J$9873,MATCH(1,INDEX(($P175=$F$2:$F$9873)*(0=COUNTIFS(Q175:R175,$J$2:$J$9873)),0),0)),"")</f>
        <v/>
      </c>
      <c r="T175" s="112">
        <f>IFERROR(INDEX($J$2:$J$9873,MATCH(1,INDEX(($P175=$F$2:$F$9873)*(0=COUNTIFS(Q175:S175,$J$2:$J$9873)),0),0)),"")</f>
        <v/>
      </c>
      <c r="U175" s="112">
        <f>IFERROR(INDEX($J$2:$J$9873,MATCH(1,INDEX(($P175=$F$2:$F$9873)*(0=COUNTIFS(Q175:T175,$J$2:$J$9873)),0),0)),"")</f>
        <v/>
      </c>
      <c r="V175" s="112">
        <f>IFERROR(INDEX($J$2:$J$9873,MATCH(1,INDEX(($P175=$F$2:$F$9873)*(0=COUNTIFS(Q175:U175,$J$2:$J$9873)),0),0)),"")</f>
        <v/>
      </c>
      <c r="W175" s="112">
        <f>IFERROR(INDEX($J$2:$J$9873,MATCH(1,INDEX(($P175=$F$2:$F$9873)*(0=COUNTIFS(Q175:V175,$J$2:$J$861)),0),0)),"")</f>
        <v/>
      </c>
      <c r="X175" s="112">
        <f>IFERROR(INDEX($J$2:$J$9873,MATCH(1,INDEX(($P175=$F$2:$F$9873)*(0=COUNTIFS(Q175:W175,$J$2:$J$9873)),0),0)),"")</f>
        <v/>
      </c>
      <c r="Y175" s="112">
        <f>IFERROR(INDEX($J$2:$J$861,MATCH(1,INDEX(($P175=$F$2:$F$861)*(0=COUNTIFS(Q175:X175,$J$2:$J$861)),0),0)),"")</f>
        <v/>
      </c>
      <c r="Z175" s="112">
        <f>IFERROR(INDEX($J$2:$J$861,MATCH(1,INDEX(($P175=$F$2:$F$861)*(0=COUNTIFS(Q175:Y175,$J$2:$J$861)),0),0)),"")</f>
        <v/>
      </c>
      <c r="AA175" s="112">
        <f>IFERROR(INDEX($J$2:$J$861,MATCH(1,INDEX(($P175=$F$2:$F$861)*(0=COUNTIFS(Q175:Z175,$J$2:$J$861)),0),0)),"")</f>
        <v/>
      </c>
      <c r="AB175" s="112">
        <f>IFERROR(INDEX($J$2:$J$861,MATCH(1,INDEX(($P175=$F$2:$F$861)*(0=COUNTIFS(Q175:AA175,$J$2:$J$861)),0),0)),"")</f>
        <v/>
      </c>
      <c r="AC175" s="112">
        <f>IFERROR(INDEX($J$2:$J$861,MATCH(1,INDEX(($P175=$F$2:$F$861)*(0=COUNTIFS(Q175:AB175,$J$2:$J$861)),0),0)),"")</f>
        <v/>
      </c>
      <c r="AD175">
        <f>Q175&amp;"-"&amp;R175&amp;"-"&amp;S175&amp;"-"&amp;T175&amp;"-"&amp;U175&amp;"-"&amp;V175&amp;"-"&amp;W175&amp;"-"&amp;X175&amp;"-"&amp;Y175&amp;"-"&amp;Z175&amp;"-"&amp;AA175&amp;"-"&amp;AB175&amp;"-"&amp;AC175</f>
        <v/>
      </c>
      <c r="AF175" s="19">
        <f>IFERROR(INDEX($I$2:$I$861,MATCH(1,INDEX(($P175=$F$2:$F$861)*(0=COUNTIFS($AF$2:$AF$2,$I$2:$I$861)),0),0)),"")</f>
        <v/>
      </c>
      <c r="AG175" s="19">
        <f>IFERROR(INDEX($I$2:$I$9873,MATCH(1,INDEX(($P175=$F$2:$F$9873)*(0=COUNTIFS(AF175,$I$2:$I$9873)),0),0)),"")</f>
        <v/>
      </c>
      <c r="AH175" s="19">
        <f>IFERROR(INDEX($I$2:$I$9873,MATCH(1,INDEX(($P175=$F$2:$F$9873)*(0=COUNTIFS(AF175:AG175,$I$2:$I$9873)),0),0)),"")</f>
        <v/>
      </c>
      <c r="AI175" s="19">
        <f>IFERROR(INDEX($I$2:$I$9873,MATCH(1,INDEX(($P175=$F$2:$F$9873)*(0=COUNTIFS(AF175:AH175,$I$2:$I$9873)),0),0)),"")</f>
        <v/>
      </c>
      <c r="AJ175" s="19">
        <f>IFERROR(INDEX($I$2:$I$9873,MATCH(1,INDEX(($P175=$F$2:$F$9873)*(0=COUNTIFS(AF175:AI175,$I$2:$I$9873)),0),0)),"")</f>
        <v/>
      </c>
      <c r="AK175" s="19">
        <f>IFERROR(INDEX($I$2:$I$9873,MATCH(1,INDEX(($P175=$F$2:$F$9873)*(0=COUNTIFS(AF175:AJ175,$I$2:$I$9873)),0),0)),"")</f>
        <v/>
      </c>
      <c r="AL175" s="19">
        <f>IFERROR(INDEX($I$2:$I$9873,MATCH(1,INDEX(($P175=$F$2:$F$9873)*(0=COUNTIFS(AF175:AK175,$I$2:$I$9873)),0),0)),"")</f>
        <v/>
      </c>
      <c r="AM175" s="19">
        <f>IFERROR(INDEX($I$2:$I$9873,MATCH(1,INDEX(($P175=$F$2:$F$9873)*(0=COUNTIFS(AF175:AL175,$I$2:$I$9873)),0),0)),"")</f>
        <v/>
      </c>
      <c r="AN175" s="19">
        <f>IFERROR(INDEX($I$2:$I$9873,MATCH(1,INDEX(($P175=$F$2:$F$9873)*(0=COUNTIFS(AF175:AM175,$I$2:$I$9873)),0),0)),"")</f>
        <v/>
      </c>
      <c r="AO175" s="19">
        <f>IFERROR(INDEX($I$2:$I$9873,MATCH(1,INDEX(($P175=$F$2:$F$9873)*(0=COUNTIFS(AF175:AN175,$I$2:$I$9873)),0),0)),"")</f>
        <v/>
      </c>
      <c r="AP175" s="19">
        <f>IFERROR(INDEX($I$2:$I$9873,MATCH(1,INDEX(($P175=$F$2:$F$9873)*(0=COUNTIFS(AF175:AO175,$I$2:$I$9873)),0),0)),"")</f>
        <v/>
      </c>
      <c r="AQ175" s="19">
        <f>IFERROR(INDEX($I$2:$I$9873,MATCH(1,INDEX(($P175=$F$2:$F$9873)*(0=COUNTIFS(AF175:AP175,$I$2:$I$9873)),0),0)),"")</f>
        <v/>
      </c>
      <c r="AR175" s="19">
        <f>IFERROR(INDEX($I$2:$I$9873,MATCH(1,INDEX(($P175=$F$2:$F$9873)*(0=COUNTIFS(AF175:AQ175,$I$2:$I$9873)),0),0)),"")</f>
        <v/>
      </c>
      <c r="AS175" s="19">
        <f>IFERROR(VLOOKUP(AF175,[2]CUS030!$A$5:$E$10000,5,0),"")</f>
        <v/>
      </c>
      <c r="AT175" s="19">
        <f>IFERROR(VLOOKUP(AG175,[2]CUS030!$A$5:$E$10000,5,0),"")</f>
        <v/>
      </c>
      <c r="AU175" s="19">
        <f>IFERROR(VLOOKUP(AH175,[2]CUS030!$A$5:$E$10000,5,0),"")</f>
        <v/>
      </c>
      <c r="AV175" s="19">
        <f>IFERROR(VLOOKUP(AI175,[2]CUS030!$A$5:$E$10000,5,0),"")</f>
        <v/>
      </c>
      <c r="AW175" s="19">
        <f>IFERROR(VLOOKUP(AJ175,[2]CUS030!$A$5:$E$10000,5,0),"")</f>
        <v/>
      </c>
      <c r="AX175" s="19">
        <f>IFERROR(VLOOKUP(AK175,[2]CUS030!$A$5:$E$10000,5,0),"")</f>
        <v/>
      </c>
      <c r="AY175" s="19">
        <f>IFERROR(VLOOKUP(AL175,[2]CUS030!$A$5:$E$10000,5,0),"")</f>
        <v/>
      </c>
      <c r="AZ175" s="19">
        <f>IFERROR(VLOOKUP(AM175,[2]CUS030!$A$5:$E$10000,5,0),"")</f>
        <v/>
      </c>
      <c r="BA175" s="19">
        <f>IFERROR(VLOOKUP(AN175,[2]CUS030!$A$5:$E$10000,5,0),"")</f>
        <v/>
      </c>
      <c r="BB175" s="19">
        <f>IFERROR(VLOOKUP(AO175,[2]CUS030!$A$5:$E$10000,5,0),"")</f>
        <v/>
      </c>
      <c r="BC175" s="19">
        <f>IFERROR(VLOOKUP(AP175,[2]CUS030!$A$5:$E$10000,5,0),"")</f>
        <v/>
      </c>
      <c r="BD175" s="19">
        <f>IFERROR(VLOOKUP(AQ175,[2]CUS030!$A$5:$E$10000,5,0),"")</f>
        <v/>
      </c>
      <c r="BE175" s="19">
        <f>IFERROR(VLOOKUP(AR175,[2]CUS030!$A$5:$E$10000,5,0),"")</f>
        <v/>
      </c>
    </row>
    <row r="176">
      <c r="F176" s="108">
        <f>[1]!Table1[[#This Row],[Production]]</f>
        <v/>
      </c>
      <c r="G176">
        <f>MID(F176,LEN(F176)-6,4)</f>
        <v/>
      </c>
      <c r="H176">
        <f>AS176&amp;"|"&amp;AT176&amp;"|"&amp;AU176&amp;"|"&amp;AV176&amp;"|"&amp;AW176&amp;"|"&amp;AX176&amp;"|"&amp;AY176&amp;"|"&amp;AZ176&amp;"|"&amp;BA176&amp;"|"&amp;BB176&amp;"|"&amp;BC176&amp;"|"&amp;BD176&amp;"|"&amp;BE176</f>
        <v/>
      </c>
      <c r="I176" s="108">
        <f>[1]!Table1[[#This Row],[Stock]]</f>
        <v/>
      </c>
      <c r="J176">
        <f>MID(LEFT(I176,LEN(I176)-3),FIND("0|0.000",LEFT(I176,LEN(I176)-3),1)+7,6)</f>
        <v/>
      </c>
      <c r="K176" s="19" t="n"/>
      <c r="L176" s="19" t="n"/>
      <c r="M176" s="19" t="n"/>
      <c r="N176" s="19" t="n"/>
      <c r="O176" s="19" t="n"/>
      <c r="P176" s="20">
        <f>End_Cal!E176</f>
        <v/>
      </c>
      <c r="Q176" s="112">
        <f>IFERROR(INDEX($J$2:$J$9873,MATCH(1,INDEX(($P176=$F$2:$F$9873)*(0=COUNTIFS($Q$2:$Q$2,$J$2:$J$9873)),0),0)),"")</f>
        <v/>
      </c>
      <c r="R176" s="112">
        <f>IFERROR(INDEX($J$2:$J$9873,MATCH(1,INDEX(($P176=$F$2:$F$9873)*(0=COUNTIFS(Q176,$J$2:$J$9873)),0),0)),"")</f>
        <v/>
      </c>
      <c r="S176" s="112">
        <f>IFERROR(INDEX($J$2:$J$9873,MATCH(1,INDEX(($P176=$F$2:$F$9873)*(0=COUNTIFS(Q176:R176,$J$2:$J$9873)),0),0)),"")</f>
        <v/>
      </c>
      <c r="T176" s="112">
        <f>IFERROR(INDEX($J$2:$J$9873,MATCH(1,INDEX(($P176=$F$2:$F$9873)*(0=COUNTIFS(Q176:S176,$J$2:$J$9873)),0),0)),"")</f>
        <v/>
      </c>
      <c r="U176" s="112">
        <f>IFERROR(INDEX($J$2:$J$9873,MATCH(1,INDEX(($P176=$F$2:$F$9873)*(0=COUNTIFS(Q176:T176,$J$2:$J$9873)),0),0)),"")</f>
        <v/>
      </c>
      <c r="V176" s="112">
        <f>IFERROR(INDEX($J$2:$J$9873,MATCH(1,INDEX(($P176=$F$2:$F$9873)*(0=COUNTIFS(Q176:U176,$J$2:$J$9873)),0),0)),"")</f>
        <v/>
      </c>
      <c r="W176" s="112">
        <f>IFERROR(INDEX($J$2:$J$9873,MATCH(1,INDEX(($P176=$F$2:$F$9873)*(0=COUNTIFS(Q176:V176,$J$2:$J$861)),0),0)),"")</f>
        <v/>
      </c>
      <c r="X176" s="112">
        <f>IFERROR(INDEX($J$2:$J$9873,MATCH(1,INDEX(($P176=$F$2:$F$9873)*(0=COUNTIFS(Q176:W176,$J$2:$J$9873)),0),0)),"")</f>
        <v/>
      </c>
      <c r="Y176" s="112">
        <f>IFERROR(INDEX($J$2:$J$861,MATCH(1,INDEX(($P176=$F$2:$F$861)*(0=COUNTIFS(Q176:X176,$J$2:$J$861)),0),0)),"")</f>
        <v/>
      </c>
      <c r="Z176" s="112">
        <f>IFERROR(INDEX($J$2:$J$861,MATCH(1,INDEX(($P176=$F$2:$F$861)*(0=COUNTIFS(Q176:Y176,$J$2:$J$861)),0),0)),"")</f>
        <v/>
      </c>
      <c r="AA176" s="112">
        <f>IFERROR(INDEX($J$2:$J$861,MATCH(1,INDEX(($P176=$F$2:$F$861)*(0=COUNTIFS(Q176:Z176,$J$2:$J$861)),0),0)),"")</f>
        <v/>
      </c>
      <c r="AB176" s="112">
        <f>IFERROR(INDEX($J$2:$J$861,MATCH(1,INDEX(($P176=$F$2:$F$861)*(0=COUNTIFS(Q176:AA176,$J$2:$J$861)),0),0)),"")</f>
        <v/>
      </c>
      <c r="AC176" s="112">
        <f>IFERROR(INDEX($J$2:$J$861,MATCH(1,INDEX(($P176=$F$2:$F$861)*(0=COUNTIFS(Q176:AB176,$J$2:$J$861)),0),0)),"")</f>
        <v/>
      </c>
      <c r="AD176">
        <f>Q176&amp;"-"&amp;R176&amp;"-"&amp;S176&amp;"-"&amp;T176&amp;"-"&amp;U176&amp;"-"&amp;V176&amp;"-"&amp;W176&amp;"-"&amp;X176&amp;"-"&amp;Y176&amp;"-"&amp;Z176&amp;"-"&amp;AA176&amp;"-"&amp;AB176&amp;"-"&amp;AC176</f>
        <v/>
      </c>
      <c r="AF176" s="19">
        <f>IFERROR(INDEX($I$2:$I$861,MATCH(1,INDEX(($P176=$F$2:$F$861)*(0=COUNTIFS($AF$2:$AF$2,$I$2:$I$861)),0),0)),"")</f>
        <v/>
      </c>
      <c r="AG176" s="19">
        <f>IFERROR(INDEX($I$2:$I$9873,MATCH(1,INDEX(($P176=$F$2:$F$9873)*(0=COUNTIFS(AF176,$I$2:$I$9873)),0),0)),"")</f>
        <v/>
      </c>
      <c r="AH176" s="19">
        <f>IFERROR(INDEX($I$2:$I$9873,MATCH(1,INDEX(($P176=$F$2:$F$9873)*(0=COUNTIFS(AF176:AG176,$I$2:$I$9873)),0),0)),"")</f>
        <v/>
      </c>
      <c r="AI176" s="19">
        <f>IFERROR(INDEX($I$2:$I$9873,MATCH(1,INDEX(($P176=$F$2:$F$9873)*(0=COUNTIFS(AF176:AH176,$I$2:$I$9873)),0),0)),"")</f>
        <v/>
      </c>
      <c r="AJ176" s="19">
        <f>IFERROR(INDEX($I$2:$I$9873,MATCH(1,INDEX(($P176=$F$2:$F$9873)*(0=COUNTIFS(AF176:AI176,$I$2:$I$9873)),0),0)),"")</f>
        <v/>
      </c>
      <c r="AK176" s="19">
        <f>IFERROR(INDEX($I$2:$I$9873,MATCH(1,INDEX(($P176=$F$2:$F$9873)*(0=COUNTIFS(AF176:AJ176,$I$2:$I$9873)),0),0)),"")</f>
        <v/>
      </c>
      <c r="AL176" s="19">
        <f>IFERROR(INDEX($I$2:$I$9873,MATCH(1,INDEX(($P176=$F$2:$F$9873)*(0=COUNTIFS(AF176:AK176,$I$2:$I$9873)),0),0)),"")</f>
        <v/>
      </c>
      <c r="AM176" s="19">
        <f>IFERROR(INDEX($I$2:$I$9873,MATCH(1,INDEX(($P176=$F$2:$F$9873)*(0=COUNTIFS(AF176:AL176,$I$2:$I$9873)),0),0)),"")</f>
        <v/>
      </c>
      <c r="AN176" s="19">
        <f>IFERROR(INDEX($I$2:$I$9873,MATCH(1,INDEX(($P176=$F$2:$F$9873)*(0=COUNTIFS(AF176:AM176,$I$2:$I$9873)),0),0)),"")</f>
        <v/>
      </c>
      <c r="AO176" s="19">
        <f>IFERROR(INDEX($I$2:$I$9873,MATCH(1,INDEX(($P176=$F$2:$F$9873)*(0=COUNTIFS(AF176:AN176,$I$2:$I$9873)),0),0)),"")</f>
        <v/>
      </c>
      <c r="AP176" s="19">
        <f>IFERROR(INDEX($I$2:$I$9873,MATCH(1,INDEX(($P176=$F$2:$F$9873)*(0=COUNTIFS(AF176:AO176,$I$2:$I$9873)),0),0)),"")</f>
        <v/>
      </c>
      <c r="AQ176" s="19">
        <f>IFERROR(INDEX($I$2:$I$9873,MATCH(1,INDEX(($P176=$F$2:$F$9873)*(0=COUNTIFS(AF176:AP176,$I$2:$I$9873)),0),0)),"")</f>
        <v/>
      </c>
      <c r="AR176" s="19">
        <f>IFERROR(INDEX($I$2:$I$9873,MATCH(1,INDEX(($P176=$F$2:$F$9873)*(0=COUNTIFS(AF176:AQ176,$I$2:$I$9873)),0),0)),"")</f>
        <v/>
      </c>
      <c r="AS176" s="19">
        <f>IFERROR(VLOOKUP(AF176,[2]CUS030!$A$5:$E$10000,5,0),"")</f>
        <v/>
      </c>
      <c r="AT176" s="19">
        <f>IFERROR(VLOOKUP(AG176,[2]CUS030!$A$5:$E$10000,5,0),"")</f>
        <v/>
      </c>
      <c r="AU176" s="19">
        <f>IFERROR(VLOOKUP(AH176,[2]CUS030!$A$5:$E$10000,5,0),"")</f>
        <v/>
      </c>
      <c r="AV176" s="19">
        <f>IFERROR(VLOOKUP(AI176,[2]CUS030!$A$5:$E$10000,5,0),"")</f>
        <v/>
      </c>
      <c r="AW176" s="19">
        <f>IFERROR(VLOOKUP(AJ176,[2]CUS030!$A$5:$E$10000,5,0),"")</f>
        <v/>
      </c>
      <c r="AX176" s="19">
        <f>IFERROR(VLOOKUP(AK176,[2]CUS030!$A$5:$E$10000,5,0),"")</f>
        <v/>
      </c>
      <c r="AY176" s="19">
        <f>IFERROR(VLOOKUP(AL176,[2]CUS030!$A$5:$E$10000,5,0),"")</f>
        <v/>
      </c>
      <c r="AZ176" s="19">
        <f>IFERROR(VLOOKUP(AM176,[2]CUS030!$A$5:$E$10000,5,0),"")</f>
        <v/>
      </c>
      <c r="BA176" s="19">
        <f>IFERROR(VLOOKUP(AN176,[2]CUS030!$A$5:$E$10000,5,0),"")</f>
        <v/>
      </c>
      <c r="BB176" s="19">
        <f>IFERROR(VLOOKUP(AO176,[2]CUS030!$A$5:$E$10000,5,0),"")</f>
        <v/>
      </c>
      <c r="BC176" s="19">
        <f>IFERROR(VLOOKUP(AP176,[2]CUS030!$A$5:$E$10000,5,0),"")</f>
        <v/>
      </c>
      <c r="BD176" s="19">
        <f>IFERROR(VLOOKUP(AQ176,[2]CUS030!$A$5:$E$10000,5,0),"")</f>
        <v/>
      </c>
      <c r="BE176" s="19">
        <f>IFERROR(VLOOKUP(AR176,[2]CUS030!$A$5:$E$10000,5,0),"")</f>
        <v/>
      </c>
    </row>
    <row r="177">
      <c r="F177" s="108">
        <f>[1]!Table1[[#This Row],[Production]]</f>
        <v/>
      </c>
      <c r="G177">
        <f>MID(F177,LEN(F177)-6,4)</f>
        <v/>
      </c>
      <c r="H177">
        <f>AS177&amp;"|"&amp;AT177&amp;"|"&amp;AU177&amp;"|"&amp;AV177&amp;"|"&amp;AW177&amp;"|"&amp;AX177&amp;"|"&amp;AY177&amp;"|"&amp;AZ177&amp;"|"&amp;BA177&amp;"|"&amp;BB177&amp;"|"&amp;BC177&amp;"|"&amp;BD177&amp;"|"&amp;BE177</f>
        <v/>
      </c>
      <c r="I177" s="108">
        <f>[1]!Table1[[#This Row],[Stock]]</f>
        <v/>
      </c>
      <c r="J177">
        <f>MID(LEFT(I177,LEN(I177)-3),FIND("0|0.000",LEFT(I177,LEN(I177)-3),1)+7,6)</f>
        <v/>
      </c>
      <c r="K177" s="19" t="n"/>
      <c r="L177" s="19" t="n"/>
      <c r="M177" s="19" t="n"/>
      <c r="N177" s="19" t="n"/>
      <c r="O177" s="19" t="n"/>
      <c r="P177" s="20">
        <f>End_Cal!E177</f>
        <v/>
      </c>
      <c r="Q177" s="112">
        <f>IFERROR(INDEX($J$2:$J$9873,MATCH(1,INDEX(($P177=$F$2:$F$9873)*(0=COUNTIFS($Q$2:$Q$2,$J$2:$J$9873)),0),0)),"")</f>
        <v/>
      </c>
      <c r="R177" s="112">
        <f>IFERROR(INDEX($J$2:$J$9873,MATCH(1,INDEX(($P177=$F$2:$F$9873)*(0=COUNTIFS(Q177,$J$2:$J$9873)),0),0)),"")</f>
        <v/>
      </c>
      <c r="S177" s="112">
        <f>IFERROR(INDEX($J$2:$J$9873,MATCH(1,INDEX(($P177=$F$2:$F$9873)*(0=COUNTIFS(Q177:R177,$J$2:$J$9873)),0),0)),"")</f>
        <v/>
      </c>
      <c r="T177" s="112">
        <f>IFERROR(INDEX($J$2:$J$9873,MATCH(1,INDEX(($P177=$F$2:$F$9873)*(0=COUNTIFS(Q177:S177,$J$2:$J$9873)),0),0)),"")</f>
        <v/>
      </c>
      <c r="U177" s="112">
        <f>IFERROR(INDEX($J$2:$J$9873,MATCH(1,INDEX(($P177=$F$2:$F$9873)*(0=COUNTIFS(Q177:T177,$J$2:$J$9873)),0),0)),"")</f>
        <v/>
      </c>
      <c r="V177" s="112">
        <f>IFERROR(INDEX($J$2:$J$9873,MATCH(1,INDEX(($P177=$F$2:$F$9873)*(0=COUNTIFS(Q177:U177,$J$2:$J$9873)),0),0)),"")</f>
        <v/>
      </c>
      <c r="W177" s="112">
        <f>IFERROR(INDEX($J$2:$J$9873,MATCH(1,INDEX(($P177=$F$2:$F$9873)*(0=COUNTIFS(Q177:V177,$J$2:$J$861)),0),0)),"")</f>
        <v/>
      </c>
      <c r="X177" s="112">
        <f>IFERROR(INDEX($J$2:$J$9873,MATCH(1,INDEX(($P177=$F$2:$F$9873)*(0=COUNTIFS(Q177:W177,$J$2:$J$9873)),0),0)),"")</f>
        <v/>
      </c>
      <c r="Y177" s="112">
        <f>IFERROR(INDEX($J$2:$J$861,MATCH(1,INDEX(($P177=$F$2:$F$861)*(0=COUNTIFS(Q177:X177,$J$2:$J$861)),0),0)),"")</f>
        <v/>
      </c>
      <c r="Z177" s="112">
        <f>IFERROR(INDEX($J$2:$J$861,MATCH(1,INDEX(($P177=$F$2:$F$861)*(0=COUNTIFS(Q177:Y177,$J$2:$J$861)),0),0)),"")</f>
        <v/>
      </c>
      <c r="AA177" s="112">
        <f>IFERROR(INDEX($J$2:$J$861,MATCH(1,INDEX(($P177=$F$2:$F$861)*(0=COUNTIFS(Q177:Z177,$J$2:$J$861)),0),0)),"")</f>
        <v/>
      </c>
      <c r="AB177" s="112">
        <f>IFERROR(INDEX($J$2:$J$861,MATCH(1,INDEX(($P177=$F$2:$F$861)*(0=COUNTIFS(Q177:AA177,$J$2:$J$861)),0),0)),"")</f>
        <v/>
      </c>
      <c r="AC177" s="112">
        <f>IFERROR(INDEX($J$2:$J$861,MATCH(1,INDEX(($P177=$F$2:$F$861)*(0=COUNTIFS(Q177:AB177,$J$2:$J$861)),0),0)),"")</f>
        <v/>
      </c>
      <c r="AD177">
        <f>Q177&amp;"-"&amp;R177&amp;"-"&amp;S177&amp;"-"&amp;T177&amp;"-"&amp;U177&amp;"-"&amp;V177&amp;"-"&amp;W177&amp;"-"&amp;X177&amp;"-"&amp;Y177&amp;"-"&amp;Z177&amp;"-"&amp;AA177&amp;"-"&amp;AB177&amp;"-"&amp;AC177</f>
        <v/>
      </c>
      <c r="AF177" s="19">
        <f>IFERROR(INDEX($I$2:$I$861,MATCH(1,INDEX(($P177=$F$2:$F$861)*(0=COUNTIFS($AF$2:$AF$2,$I$2:$I$861)),0),0)),"")</f>
        <v/>
      </c>
      <c r="AG177" s="19">
        <f>IFERROR(INDEX($I$2:$I$9873,MATCH(1,INDEX(($P177=$F$2:$F$9873)*(0=COUNTIFS(AF177,$I$2:$I$9873)),0),0)),"")</f>
        <v/>
      </c>
      <c r="AH177" s="19">
        <f>IFERROR(INDEX($I$2:$I$9873,MATCH(1,INDEX(($P177=$F$2:$F$9873)*(0=COUNTIFS(AF177:AG177,$I$2:$I$9873)),0),0)),"")</f>
        <v/>
      </c>
      <c r="AI177" s="19">
        <f>IFERROR(INDEX($I$2:$I$9873,MATCH(1,INDEX(($P177=$F$2:$F$9873)*(0=COUNTIFS(AF177:AH177,$I$2:$I$9873)),0),0)),"")</f>
        <v/>
      </c>
      <c r="AJ177" s="19">
        <f>IFERROR(INDEX($I$2:$I$9873,MATCH(1,INDEX(($P177=$F$2:$F$9873)*(0=COUNTIFS(AF177:AI177,$I$2:$I$9873)),0),0)),"")</f>
        <v/>
      </c>
      <c r="AK177" s="19">
        <f>IFERROR(INDEX($I$2:$I$9873,MATCH(1,INDEX(($P177=$F$2:$F$9873)*(0=COUNTIFS(AF177:AJ177,$I$2:$I$9873)),0),0)),"")</f>
        <v/>
      </c>
      <c r="AL177" s="19">
        <f>IFERROR(INDEX($I$2:$I$9873,MATCH(1,INDEX(($P177=$F$2:$F$9873)*(0=COUNTIFS(AF177:AK177,$I$2:$I$9873)),0),0)),"")</f>
        <v/>
      </c>
      <c r="AM177" s="19">
        <f>IFERROR(INDEX($I$2:$I$9873,MATCH(1,INDEX(($P177=$F$2:$F$9873)*(0=COUNTIFS(AF177:AL177,$I$2:$I$9873)),0),0)),"")</f>
        <v/>
      </c>
      <c r="AN177" s="19">
        <f>IFERROR(INDEX($I$2:$I$9873,MATCH(1,INDEX(($P177=$F$2:$F$9873)*(0=COUNTIFS(AF177:AM177,$I$2:$I$9873)),0),0)),"")</f>
        <v/>
      </c>
      <c r="AO177" s="19">
        <f>IFERROR(INDEX($I$2:$I$9873,MATCH(1,INDEX(($P177=$F$2:$F$9873)*(0=COUNTIFS(AF177:AN177,$I$2:$I$9873)),0),0)),"")</f>
        <v/>
      </c>
      <c r="AP177" s="19">
        <f>IFERROR(INDEX($I$2:$I$9873,MATCH(1,INDEX(($P177=$F$2:$F$9873)*(0=COUNTIFS(AF177:AO177,$I$2:$I$9873)),0),0)),"")</f>
        <v/>
      </c>
      <c r="AQ177" s="19">
        <f>IFERROR(INDEX($I$2:$I$9873,MATCH(1,INDEX(($P177=$F$2:$F$9873)*(0=COUNTIFS(AF177:AP177,$I$2:$I$9873)),0),0)),"")</f>
        <v/>
      </c>
      <c r="AR177" s="19">
        <f>IFERROR(INDEX($I$2:$I$9873,MATCH(1,INDEX(($P177=$F$2:$F$9873)*(0=COUNTIFS(AF177:AQ177,$I$2:$I$9873)),0),0)),"")</f>
        <v/>
      </c>
      <c r="AS177" s="19">
        <f>IFERROR(VLOOKUP(AF177,[2]CUS030!$A$5:$E$10000,5,0),"")</f>
        <v/>
      </c>
      <c r="AT177" s="19">
        <f>IFERROR(VLOOKUP(AG177,[2]CUS030!$A$5:$E$10000,5,0),"")</f>
        <v/>
      </c>
      <c r="AU177" s="19">
        <f>IFERROR(VLOOKUP(AH177,[2]CUS030!$A$5:$E$10000,5,0),"")</f>
        <v/>
      </c>
      <c r="AV177" s="19">
        <f>IFERROR(VLOOKUP(AI177,[2]CUS030!$A$5:$E$10000,5,0),"")</f>
        <v/>
      </c>
      <c r="AW177" s="19">
        <f>IFERROR(VLOOKUP(AJ177,[2]CUS030!$A$5:$E$10000,5,0),"")</f>
        <v/>
      </c>
      <c r="AX177" s="19">
        <f>IFERROR(VLOOKUP(AK177,[2]CUS030!$A$5:$E$10000,5,0),"")</f>
        <v/>
      </c>
      <c r="AY177" s="19">
        <f>IFERROR(VLOOKUP(AL177,[2]CUS030!$A$5:$E$10000,5,0),"")</f>
        <v/>
      </c>
      <c r="AZ177" s="19">
        <f>IFERROR(VLOOKUP(AM177,[2]CUS030!$A$5:$E$10000,5,0),"")</f>
        <v/>
      </c>
      <c r="BA177" s="19">
        <f>IFERROR(VLOOKUP(AN177,[2]CUS030!$A$5:$E$10000,5,0),"")</f>
        <v/>
      </c>
      <c r="BB177" s="19">
        <f>IFERROR(VLOOKUP(AO177,[2]CUS030!$A$5:$E$10000,5,0),"")</f>
        <v/>
      </c>
      <c r="BC177" s="19">
        <f>IFERROR(VLOOKUP(AP177,[2]CUS030!$A$5:$E$10000,5,0),"")</f>
        <v/>
      </c>
      <c r="BD177" s="19">
        <f>IFERROR(VLOOKUP(AQ177,[2]CUS030!$A$5:$E$10000,5,0),"")</f>
        <v/>
      </c>
      <c r="BE177" s="19">
        <f>IFERROR(VLOOKUP(AR177,[2]CUS030!$A$5:$E$10000,5,0),"")</f>
        <v/>
      </c>
    </row>
    <row r="178">
      <c r="F178" s="108">
        <f>[1]!Table1[[#This Row],[Production]]</f>
        <v/>
      </c>
      <c r="G178">
        <f>MID(F178,LEN(F178)-6,4)</f>
        <v/>
      </c>
      <c r="H178">
        <f>AS178&amp;"|"&amp;AT178&amp;"|"&amp;AU178&amp;"|"&amp;AV178&amp;"|"&amp;AW178&amp;"|"&amp;AX178&amp;"|"&amp;AY178&amp;"|"&amp;AZ178&amp;"|"&amp;BA178&amp;"|"&amp;BB178&amp;"|"&amp;BC178&amp;"|"&amp;BD178&amp;"|"&amp;BE178</f>
        <v/>
      </c>
      <c r="I178" s="108">
        <f>[1]!Table1[[#This Row],[Stock]]</f>
        <v/>
      </c>
      <c r="J178">
        <f>MID(LEFT(I178,LEN(I178)-3),FIND("0|0.000",LEFT(I178,LEN(I178)-3),1)+7,6)</f>
        <v/>
      </c>
      <c r="K178" s="19" t="n"/>
      <c r="L178" s="19" t="n"/>
      <c r="M178" s="19" t="n"/>
      <c r="N178" s="19" t="n"/>
      <c r="O178" s="19" t="n"/>
      <c r="P178" s="20">
        <f>End_Cal!E178</f>
        <v/>
      </c>
      <c r="Q178" s="112">
        <f>IFERROR(INDEX($J$2:$J$9873,MATCH(1,INDEX(($P178=$F$2:$F$9873)*(0=COUNTIFS($Q$2:$Q$2,$J$2:$J$9873)),0),0)),"")</f>
        <v/>
      </c>
      <c r="R178" s="112">
        <f>IFERROR(INDEX($J$2:$J$9873,MATCH(1,INDEX(($P178=$F$2:$F$9873)*(0=COUNTIFS(Q178,$J$2:$J$9873)),0),0)),"")</f>
        <v/>
      </c>
      <c r="S178" s="112">
        <f>IFERROR(INDEX($J$2:$J$9873,MATCH(1,INDEX(($P178=$F$2:$F$9873)*(0=COUNTIFS(Q178:R178,$J$2:$J$9873)),0),0)),"")</f>
        <v/>
      </c>
      <c r="T178" s="112">
        <f>IFERROR(INDEX($J$2:$J$9873,MATCH(1,INDEX(($P178=$F$2:$F$9873)*(0=COUNTIFS(Q178:S178,$J$2:$J$9873)),0),0)),"")</f>
        <v/>
      </c>
      <c r="U178" s="112">
        <f>IFERROR(INDEX($J$2:$J$9873,MATCH(1,INDEX(($P178=$F$2:$F$9873)*(0=COUNTIFS(Q178:T178,$J$2:$J$9873)),0),0)),"")</f>
        <v/>
      </c>
      <c r="V178" s="112">
        <f>IFERROR(INDEX($J$2:$J$9873,MATCH(1,INDEX(($P178=$F$2:$F$9873)*(0=COUNTIFS(Q178:U178,$J$2:$J$9873)),0),0)),"")</f>
        <v/>
      </c>
      <c r="W178" s="112">
        <f>IFERROR(INDEX($J$2:$J$9873,MATCH(1,INDEX(($P178=$F$2:$F$9873)*(0=COUNTIFS(Q178:V178,$J$2:$J$861)),0),0)),"")</f>
        <v/>
      </c>
      <c r="X178" s="112">
        <f>IFERROR(INDEX($J$2:$J$9873,MATCH(1,INDEX(($P178=$F$2:$F$9873)*(0=COUNTIFS(Q178:W178,$J$2:$J$9873)),0),0)),"")</f>
        <v/>
      </c>
      <c r="Y178" s="112">
        <f>IFERROR(INDEX($J$2:$J$861,MATCH(1,INDEX(($P178=$F$2:$F$861)*(0=COUNTIFS(Q178:X178,$J$2:$J$861)),0),0)),"")</f>
        <v/>
      </c>
      <c r="Z178" s="112">
        <f>IFERROR(INDEX($J$2:$J$861,MATCH(1,INDEX(($P178=$F$2:$F$861)*(0=COUNTIFS(Q178:Y178,$J$2:$J$861)),0),0)),"")</f>
        <v/>
      </c>
      <c r="AA178" s="112">
        <f>IFERROR(INDEX($J$2:$J$861,MATCH(1,INDEX(($P178=$F$2:$F$861)*(0=COUNTIFS(Q178:Z178,$J$2:$J$861)),0),0)),"")</f>
        <v/>
      </c>
      <c r="AB178" s="112">
        <f>IFERROR(INDEX($J$2:$J$861,MATCH(1,INDEX(($P178=$F$2:$F$861)*(0=COUNTIFS(Q178:AA178,$J$2:$J$861)),0),0)),"")</f>
        <v/>
      </c>
      <c r="AC178" s="112">
        <f>IFERROR(INDEX($J$2:$J$861,MATCH(1,INDEX(($P178=$F$2:$F$861)*(0=COUNTIFS(Q178:AB178,$J$2:$J$861)),0),0)),"")</f>
        <v/>
      </c>
      <c r="AD178">
        <f>Q178&amp;"-"&amp;R178&amp;"-"&amp;S178&amp;"-"&amp;T178&amp;"-"&amp;U178&amp;"-"&amp;V178&amp;"-"&amp;W178&amp;"-"&amp;X178&amp;"-"&amp;Y178&amp;"-"&amp;Z178&amp;"-"&amp;AA178&amp;"-"&amp;AB178&amp;"-"&amp;AC178</f>
        <v/>
      </c>
      <c r="AF178" s="19">
        <f>IFERROR(INDEX($I$2:$I$861,MATCH(1,INDEX(($P178=$F$2:$F$861)*(0=COUNTIFS($AF$2:$AF$2,$I$2:$I$861)),0),0)),"")</f>
        <v/>
      </c>
      <c r="AG178" s="19">
        <f>IFERROR(INDEX($I$2:$I$9873,MATCH(1,INDEX(($P178=$F$2:$F$9873)*(0=COUNTIFS(AF178,$I$2:$I$9873)),0),0)),"")</f>
        <v/>
      </c>
      <c r="AH178" s="19">
        <f>IFERROR(INDEX($I$2:$I$9873,MATCH(1,INDEX(($P178=$F$2:$F$9873)*(0=COUNTIFS(AF178:AG178,$I$2:$I$9873)),0),0)),"")</f>
        <v/>
      </c>
      <c r="AI178" s="19">
        <f>IFERROR(INDEX($I$2:$I$9873,MATCH(1,INDEX(($P178=$F$2:$F$9873)*(0=COUNTIFS(AF178:AH178,$I$2:$I$9873)),0),0)),"")</f>
        <v/>
      </c>
      <c r="AJ178" s="19">
        <f>IFERROR(INDEX($I$2:$I$9873,MATCH(1,INDEX(($P178=$F$2:$F$9873)*(0=COUNTIFS(AF178:AI178,$I$2:$I$9873)),0),0)),"")</f>
        <v/>
      </c>
      <c r="AK178" s="19">
        <f>IFERROR(INDEX($I$2:$I$9873,MATCH(1,INDEX(($P178=$F$2:$F$9873)*(0=COUNTIFS(AF178:AJ178,$I$2:$I$9873)),0),0)),"")</f>
        <v/>
      </c>
      <c r="AL178" s="19">
        <f>IFERROR(INDEX($I$2:$I$9873,MATCH(1,INDEX(($P178=$F$2:$F$9873)*(0=COUNTIFS(AF178:AK178,$I$2:$I$9873)),0),0)),"")</f>
        <v/>
      </c>
      <c r="AM178" s="19">
        <f>IFERROR(INDEX($I$2:$I$9873,MATCH(1,INDEX(($P178=$F$2:$F$9873)*(0=COUNTIFS(AF178:AL178,$I$2:$I$9873)),0),0)),"")</f>
        <v/>
      </c>
      <c r="AN178" s="19">
        <f>IFERROR(INDEX($I$2:$I$9873,MATCH(1,INDEX(($P178=$F$2:$F$9873)*(0=COUNTIFS(AF178:AM178,$I$2:$I$9873)),0),0)),"")</f>
        <v/>
      </c>
      <c r="AO178" s="19">
        <f>IFERROR(INDEX($I$2:$I$9873,MATCH(1,INDEX(($P178=$F$2:$F$9873)*(0=COUNTIFS(AF178:AN178,$I$2:$I$9873)),0),0)),"")</f>
        <v/>
      </c>
      <c r="AP178" s="19">
        <f>IFERROR(INDEX($I$2:$I$9873,MATCH(1,INDEX(($P178=$F$2:$F$9873)*(0=COUNTIFS(AF178:AO178,$I$2:$I$9873)),0),0)),"")</f>
        <v/>
      </c>
      <c r="AQ178" s="19">
        <f>IFERROR(INDEX($I$2:$I$9873,MATCH(1,INDEX(($P178=$F$2:$F$9873)*(0=COUNTIFS(AF178:AP178,$I$2:$I$9873)),0),0)),"")</f>
        <v/>
      </c>
      <c r="AR178" s="19">
        <f>IFERROR(INDEX($I$2:$I$9873,MATCH(1,INDEX(($P178=$F$2:$F$9873)*(0=COUNTIFS(AF178:AQ178,$I$2:$I$9873)),0),0)),"")</f>
        <v/>
      </c>
      <c r="AS178" s="19">
        <f>IFERROR(VLOOKUP(AF178,[2]CUS030!$A$5:$E$10000,5,0),"")</f>
        <v/>
      </c>
      <c r="AT178" s="19">
        <f>IFERROR(VLOOKUP(AG178,[2]CUS030!$A$5:$E$10000,5,0),"")</f>
        <v/>
      </c>
      <c r="AU178" s="19">
        <f>IFERROR(VLOOKUP(AH178,[2]CUS030!$A$5:$E$10000,5,0),"")</f>
        <v/>
      </c>
      <c r="AV178" s="19">
        <f>IFERROR(VLOOKUP(AI178,[2]CUS030!$A$5:$E$10000,5,0),"")</f>
        <v/>
      </c>
      <c r="AW178" s="19">
        <f>IFERROR(VLOOKUP(AJ178,[2]CUS030!$A$5:$E$10000,5,0),"")</f>
        <v/>
      </c>
      <c r="AX178" s="19">
        <f>IFERROR(VLOOKUP(AK178,[2]CUS030!$A$5:$E$10000,5,0),"")</f>
        <v/>
      </c>
      <c r="AY178" s="19">
        <f>IFERROR(VLOOKUP(AL178,[2]CUS030!$A$5:$E$10000,5,0),"")</f>
        <v/>
      </c>
      <c r="AZ178" s="19">
        <f>IFERROR(VLOOKUP(AM178,[2]CUS030!$A$5:$E$10000,5,0),"")</f>
        <v/>
      </c>
      <c r="BA178" s="19">
        <f>IFERROR(VLOOKUP(AN178,[2]CUS030!$A$5:$E$10000,5,0),"")</f>
        <v/>
      </c>
      <c r="BB178" s="19">
        <f>IFERROR(VLOOKUP(AO178,[2]CUS030!$A$5:$E$10000,5,0),"")</f>
        <v/>
      </c>
      <c r="BC178" s="19">
        <f>IFERROR(VLOOKUP(AP178,[2]CUS030!$A$5:$E$10000,5,0),"")</f>
        <v/>
      </c>
      <c r="BD178" s="19">
        <f>IFERROR(VLOOKUP(AQ178,[2]CUS030!$A$5:$E$10000,5,0),"")</f>
        <v/>
      </c>
      <c r="BE178" s="19">
        <f>IFERROR(VLOOKUP(AR178,[2]CUS030!$A$5:$E$10000,5,0),"")</f>
        <v/>
      </c>
    </row>
    <row r="179">
      <c r="F179" s="108">
        <f>[1]!Table1[[#This Row],[Production]]</f>
        <v/>
      </c>
      <c r="G179">
        <f>MID(F179,LEN(F179)-6,4)</f>
        <v/>
      </c>
      <c r="H179">
        <f>AS179&amp;"|"&amp;AT179&amp;"|"&amp;AU179&amp;"|"&amp;AV179&amp;"|"&amp;AW179&amp;"|"&amp;AX179&amp;"|"&amp;AY179&amp;"|"&amp;AZ179&amp;"|"&amp;BA179&amp;"|"&amp;BB179&amp;"|"&amp;BC179&amp;"|"&amp;BD179&amp;"|"&amp;BE179</f>
        <v/>
      </c>
      <c r="I179" s="108">
        <f>[1]!Table1[[#This Row],[Stock]]</f>
        <v/>
      </c>
      <c r="J179">
        <f>MID(LEFT(I179,LEN(I179)-3),FIND("0|0.000",LEFT(I179,LEN(I179)-3),1)+7,6)</f>
        <v/>
      </c>
      <c r="K179" s="19" t="n"/>
      <c r="L179" s="19" t="n"/>
      <c r="M179" s="19" t="n"/>
      <c r="N179" s="19" t="n"/>
      <c r="O179" s="19" t="n"/>
      <c r="P179" s="20">
        <f>End_Cal!E179</f>
        <v/>
      </c>
      <c r="Q179" s="112">
        <f>IFERROR(INDEX($J$2:$J$9873,MATCH(1,INDEX(($P179=$F$2:$F$9873)*(0=COUNTIFS($Q$2:$Q$2,$J$2:$J$9873)),0),0)),"")</f>
        <v/>
      </c>
      <c r="R179" s="112">
        <f>IFERROR(INDEX($J$2:$J$9873,MATCH(1,INDEX(($P179=$F$2:$F$9873)*(0=COUNTIFS(Q179,$J$2:$J$9873)),0),0)),"")</f>
        <v/>
      </c>
      <c r="S179" s="112">
        <f>IFERROR(INDEX($J$2:$J$9873,MATCH(1,INDEX(($P179=$F$2:$F$9873)*(0=COUNTIFS(Q179:R179,$J$2:$J$9873)),0),0)),"")</f>
        <v/>
      </c>
      <c r="T179" s="112">
        <f>IFERROR(INDEX($J$2:$J$9873,MATCH(1,INDEX(($P179=$F$2:$F$9873)*(0=COUNTIFS(Q179:S179,$J$2:$J$9873)),0),0)),"")</f>
        <v/>
      </c>
      <c r="U179" s="112">
        <f>IFERROR(INDEX($J$2:$J$9873,MATCH(1,INDEX(($P179=$F$2:$F$9873)*(0=COUNTIFS(Q179:T179,$J$2:$J$9873)),0),0)),"")</f>
        <v/>
      </c>
      <c r="V179" s="112">
        <f>IFERROR(INDEX($J$2:$J$9873,MATCH(1,INDEX(($P179=$F$2:$F$9873)*(0=COUNTIFS(Q179:U179,$J$2:$J$9873)),0),0)),"")</f>
        <v/>
      </c>
      <c r="W179" s="112">
        <f>IFERROR(INDEX($J$2:$J$9873,MATCH(1,INDEX(($P179=$F$2:$F$9873)*(0=COUNTIFS(Q179:V179,$J$2:$J$861)),0),0)),"")</f>
        <v/>
      </c>
      <c r="X179" s="112">
        <f>IFERROR(INDEX($J$2:$J$9873,MATCH(1,INDEX(($P179=$F$2:$F$9873)*(0=COUNTIFS(Q179:W179,$J$2:$J$9873)),0),0)),"")</f>
        <v/>
      </c>
      <c r="Y179" s="112">
        <f>IFERROR(INDEX($J$2:$J$861,MATCH(1,INDEX(($P179=$F$2:$F$861)*(0=COUNTIFS(Q179:X179,$J$2:$J$861)),0),0)),"")</f>
        <v/>
      </c>
      <c r="Z179" s="112">
        <f>IFERROR(INDEX($J$2:$J$861,MATCH(1,INDEX(($P179=$F$2:$F$861)*(0=COUNTIFS(Q179:Y179,$J$2:$J$861)),0),0)),"")</f>
        <v/>
      </c>
      <c r="AA179" s="112">
        <f>IFERROR(INDEX($J$2:$J$861,MATCH(1,INDEX(($P179=$F$2:$F$861)*(0=COUNTIFS(Q179:Z179,$J$2:$J$861)),0),0)),"")</f>
        <v/>
      </c>
      <c r="AB179" s="112">
        <f>IFERROR(INDEX($J$2:$J$861,MATCH(1,INDEX(($P179=$F$2:$F$861)*(0=COUNTIFS(Q179:AA179,$J$2:$J$861)),0),0)),"")</f>
        <v/>
      </c>
      <c r="AC179" s="112">
        <f>IFERROR(INDEX($J$2:$J$861,MATCH(1,INDEX(($P179=$F$2:$F$861)*(0=COUNTIFS(Q179:AB179,$J$2:$J$861)),0),0)),"")</f>
        <v/>
      </c>
      <c r="AD179">
        <f>Q179&amp;"-"&amp;R179&amp;"-"&amp;S179&amp;"-"&amp;T179&amp;"-"&amp;U179&amp;"-"&amp;V179&amp;"-"&amp;W179&amp;"-"&amp;X179&amp;"-"&amp;Y179&amp;"-"&amp;Z179&amp;"-"&amp;AA179&amp;"-"&amp;AB179&amp;"-"&amp;AC179</f>
        <v/>
      </c>
      <c r="AF179" s="19">
        <f>IFERROR(INDEX($I$2:$I$861,MATCH(1,INDEX(($P179=$F$2:$F$861)*(0=COUNTIFS($AF$2:$AF$2,$I$2:$I$861)),0),0)),"")</f>
        <v/>
      </c>
      <c r="AG179" s="19">
        <f>IFERROR(INDEX($I$2:$I$9873,MATCH(1,INDEX(($P179=$F$2:$F$9873)*(0=COUNTIFS(AF179,$I$2:$I$9873)),0),0)),"")</f>
        <v/>
      </c>
      <c r="AH179" s="19">
        <f>IFERROR(INDEX($I$2:$I$9873,MATCH(1,INDEX(($P179=$F$2:$F$9873)*(0=COUNTIFS(AF179:AG179,$I$2:$I$9873)),0),0)),"")</f>
        <v/>
      </c>
      <c r="AI179" s="19">
        <f>IFERROR(INDEX($I$2:$I$9873,MATCH(1,INDEX(($P179=$F$2:$F$9873)*(0=COUNTIFS(AF179:AH179,$I$2:$I$9873)),0),0)),"")</f>
        <v/>
      </c>
      <c r="AJ179" s="19">
        <f>IFERROR(INDEX($I$2:$I$9873,MATCH(1,INDEX(($P179=$F$2:$F$9873)*(0=COUNTIFS(AF179:AI179,$I$2:$I$9873)),0),0)),"")</f>
        <v/>
      </c>
      <c r="AK179" s="19">
        <f>IFERROR(INDEX($I$2:$I$9873,MATCH(1,INDEX(($P179=$F$2:$F$9873)*(0=COUNTIFS(AF179:AJ179,$I$2:$I$9873)),0),0)),"")</f>
        <v/>
      </c>
      <c r="AL179" s="19">
        <f>IFERROR(INDEX($I$2:$I$9873,MATCH(1,INDEX(($P179=$F$2:$F$9873)*(0=COUNTIFS(AF179:AK179,$I$2:$I$9873)),0),0)),"")</f>
        <v/>
      </c>
      <c r="AM179" s="19">
        <f>IFERROR(INDEX($I$2:$I$9873,MATCH(1,INDEX(($P179=$F$2:$F$9873)*(0=COUNTIFS(AF179:AL179,$I$2:$I$9873)),0),0)),"")</f>
        <v/>
      </c>
      <c r="AN179" s="19">
        <f>IFERROR(INDEX($I$2:$I$9873,MATCH(1,INDEX(($P179=$F$2:$F$9873)*(0=COUNTIFS(AF179:AM179,$I$2:$I$9873)),0),0)),"")</f>
        <v/>
      </c>
      <c r="AO179" s="19">
        <f>IFERROR(INDEX($I$2:$I$9873,MATCH(1,INDEX(($P179=$F$2:$F$9873)*(0=COUNTIFS(AF179:AN179,$I$2:$I$9873)),0),0)),"")</f>
        <v/>
      </c>
      <c r="AP179" s="19">
        <f>IFERROR(INDEX($I$2:$I$9873,MATCH(1,INDEX(($P179=$F$2:$F$9873)*(0=COUNTIFS(AF179:AO179,$I$2:$I$9873)),0),0)),"")</f>
        <v/>
      </c>
      <c r="AQ179" s="19">
        <f>IFERROR(INDEX($I$2:$I$9873,MATCH(1,INDEX(($P179=$F$2:$F$9873)*(0=COUNTIFS(AF179:AP179,$I$2:$I$9873)),0),0)),"")</f>
        <v/>
      </c>
      <c r="AR179" s="19">
        <f>IFERROR(INDEX($I$2:$I$9873,MATCH(1,INDEX(($P179=$F$2:$F$9873)*(0=COUNTIFS(AF179:AQ179,$I$2:$I$9873)),0),0)),"")</f>
        <v/>
      </c>
      <c r="AS179" s="19">
        <f>IFERROR(VLOOKUP(AF179,[2]CUS030!$A$5:$E$10000,5,0),"")</f>
        <v/>
      </c>
      <c r="AT179" s="19">
        <f>IFERROR(VLOOKUP(AG179,[2]CUS030!$A$5:$E$10000,5,0),"")</f>
        <v/>
      </c>
      <c r="AU179" s="19">
        <f>IFERROR(VLOOKUP(AH179,[2]CUS030!$A$5:$E$10000,5,0),"")</f>
        <v/>
      </c>
      <c r="AV179" s="19">
        <f>IFERROR(VLOOKUP(AI179,[2]CUS030!$A$5:$E$10000,5,0),"")</f>
        <v/>
      </c>
      <c r="AW179" s="19">
        <f>IFERROR(VLOOKUP(AJ179,[2]CUS030!$A$5:$E$10000,5,0),"")</f>
        <v/>
      </c>
      <c r="AX179" s="19">
        <f>IFERROR(VLOOKUP(AK179,[2]CUS030!$A$5:$E$10000,5,0),"")</f>
        <v/>
      </c>
      <c r="AY179" s="19">
        <f>IFERROR(VLOOKUP(AL179,[2]CUS030!$A$5:$E$10000,5,0),"")</f>
        <v/>
      </c>
      <c r="AZ179" s="19">
        <f>IFERROR(VLOOKUP(AM179,[2]CUS030!$A$5:$E$10000,5,0),"")</f>
        <v/>
      </c>
      <c r="BA179" s="19">
        <f>IFERROR(VLOOKUP(AN179,[2]CUS030!$A$5:$E$10000,5,0),"")</f>
        <v/>
      </c>
      <c r="BB179" s="19">
        <f>IFERROR(VLOOKUP(AO179,[2]CUS030!$A$5:$E$10000,5,0),"")</f>
        <v/>
      </c>
      <c r="BC179" s="19">
        <f>IFERROR(VLOOKUP(AP179,[2]CUS030!$A$5:$E$10000,5,0),"")</f>
        <v/>
      </c>
      <c r="BD179" s="19">
        <f>IFERROR(VLOOKUP(AQ179,[2]CUS030!$A$5:$E$10000,5,0),"")</f>
        <v/>
      </c>
      <c r="BE179" s="19">
        <f>IFERROR(VLOOKUP(AR179,[2]CUS030!$A$5:$E$10000,5,0),"")</f>
        <v/>
      </c>
    </row>
    <row r="180">
      <c r="F180" s="108">
        <f>[1]!Table1[[#This Row],[Production]]</f>
        <v/>
      </c>
      <c r="G180">
        <f>MID(F180,LEN(F180)-6,4)</f>
        <v/>
      </c>
      <c r="H180">
        <f>AS180&amp;"|"&amp;AT180&amp;"|"&amp;AU180&amp;"|"&amp;AV180&amp;"|"&amp;AW180&amp;"|"&amp;AX180&amp;"|"&amp;AY180&amp;"|"&amp;AZ180&amp;"|"&amp;BA180&amp;"|"&amp;BB180&amp;"|"&amp;BC180&amp;"|"&amp;BD180&amp;"|"&amp;BE180</f>
        <v/>
      </c>
      <c r="I180" s="108">
        <f>[1]!Table1[[#This Row],[Stock]]</f>
        <v/>
      </c>
      <c r="J180">
        <f>MID(LEFT(I180,LEN(I180)-3),FIND("0|0.000",LEFT(I180,LEN(I180)-3),1)+7,6)</f>
        <v/>
      </c>
      <c r="K180" s="19" t="n"/>
      <c r="L180" s="19" t="n"/>
      <c r="M180" s="19" t="n"/>
      <c r="N180" s="19" t="n"/>
      <c r="O180" s="19" t="n"/>
      <c r="P180" s="20">
        <f>End_Cal!E180</f>
        <v/>
      </c>
      <c r="Q180" s="112">
        <f>IFERROR(INDEX($J$2:$J$9873,MATCH(1,INDEX(($P180=$F$2:$F$9873)*(0=COUNTIFS($Q$2:$Q$2,$J$2:$J$9873)),0),0)),"")</f>
        <v/>
      </c>
      <c r="R180" s="112">
        <f>IFERROR(INDEX($J$2:$J$9873,MATCH(1,INDEX(($P180=$F$2:$F$9873)*(0=COUNTIFS(Q180,$J$2:$J$9873)),0),0)),"")</f>
        <v/>
      </c>
      <c r="S180" s="112">
        <f>IFERROR(INDEX($J$2:$J$9873,MATCH(1,INDEX(($P180=$F$2:$F$9873)*(0=COUNTIFS(Q180:R180,$J$2:$J$9873)),0),0)),"")</f>
        <v/>
      </c>
      <c r="T180" s="112">
        <f>IFERROR(INDEX($J$2:$J$9873,MATCH(1,INDEX(($P180=$F$2:$F$9873)*(0=COUNTIFS(Q180:S180,$J$2:$J$9873)),0),0)),"")</f>
        <v/>
      </c>
      <c r="U180" s="112">
        <f>IFERROR(INDEX($J$2:$J$9873,MATCH(1,INDEX(($P180=$F$2:$F$9873)*(0=COUNTIFS(Q180:T180,$J$2:$J$9873)),0),0)),"")</f>
        <v/>
      </c>
      <c r="V180" s="112">
        <f>IFERROR(INDEX($J$2:$J$9873,MATCH(1,INDEX(($P180=$F$2:$F$9873)*(0=COUNTIFS(Q180:U180,$J$2:$J$9873)),0),0)),"")</f>
        <v/>
      </c>
      <c r="W180" s="112">
        <f>IFERROR(INDEX($J$2:$J$9873,MATCH(1,INDEX(($P180=$F$2:$F$9873)*(0=COUNTIFS(Q180:V180,$J$2:$J$861)),0),0)),"")</f>
        <v/>
      </c>
      <c r="X180" s="112">
        <f>IFERROR(INDEX($J$2:$J$9873,MATCH(1,INDEX(($P180=$F$2:$F$9873)*(0=COUNTIFS(Q180:W180,$J$2:$J$9873)),0),0)),"")</f>
        <v/>
      </c>
      <c r="Y180" s="112">
        <f>IFERROR(INDEX($J$2:$J$861,MATCH(1,INDEX(($P180=$F$2:$F$861)*(0=COUNTIFS(Q180:X180,$J$2:$J$861)),0),0)),"")</f>
        <v/>
      </c>
      <c r="Z180" s="112">
        <f>IFERROR(INDEX($J$2:$J$861,MATCH(1,INDEX(($P180=$F$2:$F$861)*(0=COUNTIFS(Q180:Y180,$J$2:$J$861)),0),0)),"")</f>
        <v/>
      </c>
      <c r="AA180" s="112">
        <f>IFERROR(INDEX($J$2:$J$861,MATCH(1,INDEX(($P180=$F$2:$F$861)*(0=COUNTIFS(Q180:Z180,$J$2:$J$861)),0),0)),"")</f>
        <v/>
      </c>
      <c r="AB180" s="112">
        <f>IFERROR(INDEX($J$2:$J$861,MATCH(1,INDEX(($P180=$F$2:$F$861)*(0=COUNTIFS(Q180:AA180,$J$2:$J$861)),0),0)),"")</f>
        <v/>
      </c>
      <c r="AC180" s="112">
        <f>IFERROR(INDEX($J$2:$J$861,MATCH(1,INDEX(($P180=$F$2:$F$861)*(0=COUNTIFS(Q180:AB180,$J$2:$J$861)),0),0)),"")</f>
        <v/>
      </c>
      <c r="AD180">
        <f>Q180&amp;"-"&amp;R180&amp;"-"&amp;S180&amp;"-"&amp;T180&amp;"-"&amp;U180&amp;"-"&amp;V180&amp;"-"&amp;W180&amp;"-"&amp;X180&amp;"-"&amp;Y180&amp;"-"&amp;Z180&amp;"-"&amp;AA180&amp;"-"&amp;AB180&amp;"-"&amp;AC180</f>
        <v/>
      </c>
      <c r="AF180" s="19">
        <f>IFERROR(INDEX($I$2:$I$861,MATCH(1,INDEX(($P180=$F$2:$F$861)*(0=COUNTIFS($AF$2:$AF$2,$I$2:$I$861)),0),0)),"")</f>
        <v/>
      </c>
      <c r="AG180" s="19">
        <f>IFERROR(INDEX($I$2:$I$9873,MATCH(1,INDEX(($P180=$F$2:$F$9873)*(0=COUNTIFS(AF180,$I$2:$I$9873)),0),0)),"")</f>
        <v/>
      </c>
      <c r="AH180" s="19">
        <f>IFERROR(INDEX($I$2:$I$9873,MATCH(1,INDEX(($P180=$F$2:$F$9873)*(0=COUNTIFS(AF180:AG180,$I$2:$I$9873)),0),0)),"")</f>
        <v/>
      </c>
      <c r="AI180" s="19">
        <f>IFERROR(INDEX($I$2:$I$9873,MATCH(1,INDEX(($P180=$F$2:$F$9873)*(0=COUNTIFS(AF180:AH180,$I$2:$I$9873)),0),0)),"")</f>
        <v/>
      </c>
      <c r="AJ180" s="19">
        <f>IFERROR(INDEX($I$2:$I$9873,MATCH(1,INDEX(($P180=$F$2:$F$9873)*(0=COUNTIFS(AF180:AI180,$I$2:$I$9873)),0),0)),"")</f>
        <v/>
      </c>
      <c r="AK180" s="19">
        <f>IFERROR(INDEX($I$2:$I$9873,MATCH(1,INDEX(($P180=$F$2:$F$9873)*(0=COUNTIFS(AF180:AJ180,$I$2:$I$9873)),0),0)),"")</f>
        <v/>
      </c>
      <c r="AL180" s="19">
        <f>IFERROR(INDEX($I$2:$I$9873,MATCH(1,INDEX(($P180=$F$2:$F$9873)*(0=COUNTIFS(AF180:AK180,$I$2:$I$9873)),0),0)),"")</f>
        <v/>
      </c>
      <c r="AM180" s="19">
        <f>IFERROR(INDEX($I$2:$I$9873,MATCH(1,INDEX(($P180=$F$2:$F$9873)*(0=COUNTIFS(AF180:AL180,$I$2:$I$9873)),0),0)),"")</f>
        <v/>
      </c>
      <c r="AN180" s="19">
        <f>IFERROR(INDEX($I$2:$I$9873,MATCH(1,INDEX(($P180=$F$2:$F$9873)*(0=COUNTIFS(AF180:AM180,$I$2:$I$9873)),0),0)),"")</f>
        <v/>
      </c>
      <c r="AO180" s="19">
        <f>IFERROR(INDEX($I$2:$I$9873,MATCH(1,INDEX(($P180=$F$2:$F$9873)*(0=COUNTIFS(AF180:AN180,$I$2:$I$9873)),0),0)),"")</f>
        <v/>
      </c>
      <c r="AP180" s="19">
        <f>IFERROR(INDEX($I$2:$I$9873,MATCH(1,INDEX(($P180=$F$2:$F$9873)*(0=COUNTIFS(AF180:AO180,$I$2:$I$9873)),0),0)),"")</f>
        <v/>
      </c>
      <c r="AQ180" s="19">
        <f>IFERROR(INDEX($I$2:$I$9873,MATCH(1,INDEX(($P180=$F$2:$F$9873)*(0=COUNTIFS(AF180:AP180,$I$2:$I$9873)),0),0)),"")</f>
        <v/>
      </c>
      <c r="AR180" s="19">
        <f>IFERROR(INDEX($I$2:$I$9873,MATCH(1,INDEX(($P180=$F$2:$F$9873)*(0=COUNTIFS(AF180:AQ180,$I$2:$I$9873)),0),0)),"")</f>
        <v/>
      </c>
      <c r="AS180" s="19">
        <f>IFERROR(VLOOKUP(AF180,[2]CUS030!$A$5:$E$10000,5,0),"")</f>
        <v/>
      </c>
      <c r="AT180" s="19">
        <f>IFERROR(VLOOKUP(AG180,[2]CUS030!$A$5:$E$10000,5,0),"")</f>
        <v/>
      </c>
      <c r="AU180" s="19">
        <f>IFERROR(VLOOKUP(AH180,[2]CUS030!$A$5:$E$10000,5,0),"")</f>
        <v/>
      </c>
      <c r="AV180" s="19">
        <f>IFERROR(VLOOKUP(AI180,[2]CUS030!$A$5:$E$10000,5,0),"")</f>
        <v/>
      </c>
      <c r="AW180" s="19">
        <f>IFERROR(VLOOKUP(AJ180,[2]CUS030!$A$5:$E$10000,5,0),"")</f>
        <v/>
      </c>
      <c r="AX180" s="19">
        <f>IFERROR(VLOOKUP(AK180,[2]CUS030!$A$5:$E$10000,5,0),"")</f>
        <v/>
      </c>
      <c r="AY180" s="19">
        <f>IFERROR(VLOOKUP(AL180,[2]CUS030!$A$5:$E$10000,5,0),"")</f>
        <v/>
      </c>
      <c r="AZ180" s="19">
        <f>IFERROR(VLOOKUP(AM180,[2]CUS030!$A$5:$E$10000,5,0),"")</f>
        <v/>
      </c>
      <c r="BA180" s="19">
        <f>IFERROR(VLOOKUP(AN180,[2]CUS030!$A$5:$E$10000,5,0),"")</f>
        <v/>
      </c>
      <c r="BB180" s="19">
        <f>IFERROR(VLOOKUP(AO180,[2]CUS030!$A$5:$E$10000,5,0),"")</f>
        <v/>
      </c>
      <c r="BC180" s="19">
        <f>IFERROR(VLOOKUP(AP180,[2]CUS030!$A$5:$E$10000,5,0),"")</f>
        <v/>
      </c>
      <c r="BD180" s="19">
        <f>IFERROR(VLOOKUP(AQ180,[2]CUS030!$A$5:$E$10000,5,0),"")</f>
        <v/>
      </c>
      <c r="BE180" s="19">
        <f>IFERROR(VLOOKUP(AR180,[2]CUS030!$A$5:$E$10000,5,0),"")</f>
        <v/>
      </c>
    </row>
    <row r="181">
      <c r="F181" s="108">
        <f>[1]!Table1[[#This Row],[Production]]</f>
        <v/>
      </c>
      <c r="G181">
        <f>MID(F181,LEN(F181)-6,4)</f>
        <v/>
      </c>
      <c r="H181">
        <f>AS181&amp;"|"&amp;AT181&amp;"|"&amp;AU181&amp;"|"&amp;AV181&amp;"|"&amp;AW181&amp;"|"&amp;AX181&amp;"|"&amp;AY181&amp;"|"&amp;AZ181&amp;"|"&amp;BA181&amp;"|"&amp;BB181&amp;"|"&amp;BC181&amp;"|"&amp;BD181&amp;"|"&amp;BE181</f>
        <v/>
      </c>
      <c r="I181" s="108">
        <f>[1]!Table1[[#This Row],[Stock]]</f>
        <v/>
      </c>
      <c r="J181">
        <f>MID(LEFT(I181,LEN(I181)-3),FIND("0|0.000",LEFT(I181,LEN(I181)-3),1)+7,6)</f>
        <v/>
      </c>
      <c r="K181" s="19" t="n"/>
      <c r="L181" s="19" t="n"/>
      <c r="M181" s="19" t="n"/>
      <c r="N181" s="19" t="n"/>
      <c r="O181" s="19" t="n"/>
      <c r="P181" s="20">
        <f>End_Cal!E181</f>
        <v/>
      </c>
      <c r="Q181" s="112">
        <f>IFERROR(INDEX($J$2:$J$9873,MATCH(1,INDEX(($P181=$F$2:$F$9873)*(0=COUNTIFS($Q$2:$Q$2,$J$2:$J$9873)),0),0)),"")</f>
        <v/>
      </c>
      <c r="R181" s="112">
        <f>IFERROR(INDEX($J$2:$J$9873,MATCH(1,INDEX(($P181=$F$2:$F$9873)*(0=COUNTIFS(Q181,$J$2:$J$9873)),0),0)),"")</f>
        <v/>
      </c>
      <c r="S181" s="112">
        <f>IFERROR(INDEX($J$2:$J$9873,MATCH(1,INDEX(($P181=$F$2:$F$9873)*(0=COUNTIFS(Q181:R181,$J$2:$J$9873)),0),0)),"")</f>
        <v/>
      </c>
      <c r="T181" s="112">
        <f>IFERROR(INDEX($J$2:$J$9873,MATCH(1,INDEX(($P181=$F$2:$F$9873)*(0=COUNTIFS(Q181:S181,$J$2:$J$9873)),0),0)),"")</f>
        <v/>
      </c>
      <c r="U181" s="112">
        <f>IFERROR(INDEX($J$2:$J$9873,MATCH(1,INDEX(($P181=$F$2:$F$9873)*(0=COUNTIFS(Q181:T181,$J$2:$J$9873)),0),0)),"")</f>
        <v/>
      </c>
      <c r="V181" s="112">
        <f>IFERROR(INDEX($J$2:$J$9873,MATCH(1,INDEX(($P181=$F$2:$F$9873)*(0=COUNTIFS(Q181:U181,$J$2:$J$9873)),0),0)),"")</f>
        <v/>
      </c>
      <c r="W181" s="112">
        <f>IFERROR(INDEX($J$2:$J$9873,MATCH(1,INDEX(($P181=$F$2:$F$9873)*(0=COUNTIFS(Q181:V181,$J$2:$J$861)),0),0)),"")</f>
        <v/>
      </c>
      <c r="X181" s="112">
        <f>IFERROR(INDEX($J$2:$J$9873,MATCH(1,INDEX(($P181=$F$2:$F$9873)*(0=COUNTIFS(Q181:W181,$J$2:$J$9873)),0),0)),"")</f>
        <v/>
      </c>
      <c r="Y181" s="112">
        <f>IFERROR(INDEX($J$2:$J$861,MATCH(1,INDEX(($P181=$F$2:$F$861)*(0=COUNTIFS(Q181:X181,$J$2:$J$861)),0),0)),"")</f>
        <v/>
      </c>
      <c r="Z181" s="112">
        <f>IFERROR(INDEX($J$2:$J$861,MATCH(1,INDEX(($P181=$F$2:$F$861)*(0=COUNTIFS(Q181:Y181,$J$2:$J$861)),0),0)),"")</f>
        <v/>
      </c>
      <c r="AA181" s="112">
        <f>IFERROR(INDEX($J$2:$J$861,MATCH(1,INDEX(($P181=$F$2:$F$861)*(0=COUNTIFS(Q181:Z181,$J$2:$J$861)),0),0)),"")</f>
        <v/>
      </c>
      <c r="AB181" s="112">
        <f>IFERROR(INDEX($J$2:$J$861,MATCH(1,INDEX(($P181=$F$2:$F$861)*(0=COUNTIFS(Q181:AA181,$J$2:$J$861)),0),0)),"")</f>
        <v/>
      </c>
      <c r="AC181" s="112">
        <f>IFERROR(INDEX($J$2:$J$861,MATCH(1,INDEX(($P181=$F$2:$F$861)*(0=COUNTIFS(Q181:AB181,$J$2:$J$861)),0),0)),"")</f>
        <v/>
      </c>
      <c r="AD181">
        <f>Q181&amp;"-"&amp;R181&amp;"-"&amp;S181&amp;"-"&amp;T181&amp;"-"&amp;U181&amp;"-"&amp;V181&amp;"-"&amp;W181&amp;"-"&amp;X181&amp;"-"&amp;Y181&amp;"-"&amp;Z181&amp;"-"&amp;AA181&amp;"-"&amp;AB181&amp;"-"&amp;AC181</f>
        <v/>
      </c>
      <c r="AF181" s="19">
        <f>IFERROR(INDEX($I$2:$I$861,MATCH(1,INDEX(($P181=$F$2:$F$861)*(0=COUNTIFS($AF$2:$AF$2,$I$2:$I$861)),0),0)),"")</f>
        <v/>
      </c>
      <c r="AG181" s="19">
        <f>IFERROR(INDEX($I$2:$I$9873,MATCH(1,INDEX(($P181=$F$2:$F$9873)*(0=COUNTIFS(AF181,$I$2:$I$9873)),0),0)),"")</f>
        <v/>
      </c>
      <c r="AH181" s="19">
        <f>IFERROR(INDEX($I$2:$I$9873,MATCH(1,INDEX(($P181=$F$2:$F$9873)*(0=COUNTIFS(AF181:AG181,$I$2:$I$9873)),0),0)),"")</f>
        <v/>
      </c>
      <c r="AI181" s="19">
        <f>IFERROR(INDEX($I$2:$I$9873,MATCH(1,INDEX(($P181=$F$2:$F$9873)*(0=COUNTIFS(AF181:AH181,$I$2:$I$9873)),0),0)),"")</f>
        <v/>
      </c>
      <c r="AJ181" s="19">
        <f>IFERROR(INDEX($I$2:$I$9873,MATCH(1,INDEX(($P181=$F$2:$F$9873)*(0=COUNTIFS(AF181:AI181,$I$2:$I$9873)),0),0)),"")</f>
        <v/>
      </c>
      <c r="AK181" s="19">
        <f>IFERROR(INDEX($I$2:$I$9873,MATCH(1,INDEX(($P181=$F$2:$F$9873)*(0=COUNTIFS(AF181:AJ181,$I$2:$I$9873)),0),0)),"")</f>
        <v/>
      </c>
      <c r="AL181" s="19">
        <f>IFERROR(INDEX($I$2:$I$9873,MATCH(1,INDEX(($P181=$F$2:$F$9873)*(0=COUNTIFS(AF181:AK181,$I$2:$I$9873)),0),0)),"")</f>
        <v/>
      </c>
      <c r="AM181" s="19">
        <f>IFERROR(INDEX($I$2:$I$9873,MATCH(1,INDEX(($P181=$F$2:$F$9873)*(0=COUNTIFS(AF181:AL181,$I$2:$I$9873)),0),0)),"")</f>
        <v/>
      </c>
      <c r="AN181" s="19">
        <f>IFERROR(INDEX($I$2:$I$9873,MATCH(1,INDEX(($P181=$F$2:$F$9873)*(0=COUNTIFS(AF181:AM181,$I$2:$I$9873)),0),0)),"")</f>
        <v/>
      </c>
      <c r="AO181" s="19">
        <f>IFERROR(INDEX($I$2:$I$9873,MATCH(1,INDEX(($P181=$F$2:$F$9873)*(0=COUNTIFS(AF181:AN181,$I$2:$I$9873)),0),0)),"")</f>
        <v/>
      </c>
      <c r="AP181" s="19">
        <f>IFERROR(INDEX($I$2:$I$9873,MATCH(1,INDEX(($P181=$F$2:$F$9873)*(0=COUNTIFS(AF181:AO181,$I$2:$I$9873)),0),0)),"")</f>
        <v/>
      </c>
      <c r="AQ181" s="19">
        <f>IFERROR(INDEX($I$2:$I$9873,MATCH(1,INDEX(($P181=$F$2:$F$9873)*(0=COUNTIFS(AF181:AP181,$I$2:$I$9873)),0),0)),"")</f>
        <v/>
      </c>
      <c r="AR181" s="19">
        <f>IFERROR(INDEX($I$2:$I$9873,MATCH(1,INDEX(($P181=$F$2:$F$9873)*(0=COUNTIFS(AF181:AQ181,$I$2:$I$9873)),0),0)),"")</f>
        <v/>
      </c>
      <c r="AS181" s="19">
        <f>IFERROR(VLOOKUP(AF181,[2]CUS030!$A$5:$E$10000,5,0),"")</f>
        <v/>
      </c>
      <c r="AT181" s="19">
        <f>IFERROR(VLOOKUP(AG181,[2]CUS030!$A$5:$E$10000,5,0),"")</f>
        <v/>
      </c>
      <c r="AU181" s="19">
        <f>IFERROR(VLOOKUP(AH181,[2]CUS030!$A$5:$E$10000,5,0),"")</f>
        <v/>
      </c>
      <c r="AV181" s="19">
        <f>IFERROR(VLOOKUP(AI181,[2]CUS030!$A$5:$E$10000,5,0),"")</f>
        <v/>
      </c>
      <c r="AW181" s="19">
        <f>IFERROR(VLOOKUP(AJ181,[2]CUS030!$A$5:$E$10000,5,0),"")</f>
        <v/>
      </c>
      <c r="AX181" s="19">
        <f>IFERROR(VLOOKUP(AK181,[2]CUS030!$A$5:$E$10000,5,0),"")</f>
        <v/>
      </c>
      <c r="AY181" s="19">
        <f>IFERROR(VLOOKUP(AL181,[2]CUS030!$A$5:$E$10000,5,0),"")</f>
        <v/>
      </c>
      <c r="AZ181" s="19">
        <f>IFERROR(VLOOKUP(AM181,[2]CUS030!$A$5:$E$10000,5,0),"")</f>
        <v/>
      </c>
      <c r="BA181" s="19">
        <f>IFERROR(VLOOKUP(AN181,[2]CUS030!$A$5:$E$10000,5,0),"")</f>
        <v/>
      </c>
      <c r="BB181" s="19">
        <f>IFERROR(VLOOKUP(AO181,[2]CUS030!$A$5:$E$10000,5,0),"")</f>
        <v/>
      </c>
      <c r="BC181" s="19">
        <f>IFERROR(VLOOKUP(AP181,[2]CUS030!$A$5:$E$10000,5,0),"")</f>
        <v/>
      </c>
      <c r="BD181" s="19">
        <f>IFERROR(VLOOKUP(AQ181,[2]CUS030!$A$5:$E$10000,5,0),"")</f>
        <v/>
      </c>
      <c r="BE181" s="19">
        <f>IFERROR(VLOOKUP(AR181,[2]CUS030!$A$5:$E$10000,5,0),"")</f>
        <v/>
      </c>
    </row>
    <row r="182">
      <c r="F182" s="108">
        <f>[1]!Table1[[#This Row],[Production]]</f>
        <v/>
      </c>
      <c r="G182">
        <f>MID(F182,LEN(F182)-6,4)</f>
        <v/>
      </c>
      <c r="H182">
        <f>AS182&amp;"|"&amp;AT182&amp;"|"&amp;AU182&amp;"|"&amp;AV182&amp;"|"&amp;AW182&amp;"|"&amp;AX182&amp;"|"&amp;AY182&amp;"|"&amp;AZ182&amp;"|"&amp;BA182&amp;"|"&amp;BB182&amp;"|"&amp;BC182&amp;"|"&amp;BD182&amp;"|"&amp;BE182</f>
        <v/>
      </c>
      <c r="I182" s="108">
        <f>[1]!Table1[[#This Row],[Stock]]</f>
        <v/>
      </c>
      <c r="J182">
        <f>MID(LEFT(I182,LEN(I182)-3),FIND("0|0.000",LEFT(I182,LEN(I182)-3),1)+7,6)</f>
        <v/>
      </c>
      <c r="K182" s="19" t="n"/>
      <c r="L182" s="19" t="n"/>
      <c r="M182" s="19" t="n"/>
      <c r="N182" s="19" t="n"/>
      <c r="O182" s="19" t="n"/>
      <c r="P182" s="20">
        <f>End_Cal!E182</f>
        <v/>
      </c>
      <c r="Q182" s="112">
        <f>IFERROR(INDEX($J$2:$J$9873,MATCH(1,INDEX(($P182=$F$2:$F$9873)*(0=COUNTIFS($Q$2:$Q$2,$J$2:$J$9873)),0),0)),"")</f>
        <v/>
      </c>
      <c r="R182" s="112">
        <f>IFERROR(INDEX($J$2:$J$9873,MATCH(1,INDEX(($P182=$F$2:$F$9873)*(0=COUNTIFS(Q182,$J$2:$J$9873)),0),0)),"")</f>
        <v/>
      </c>
      <c r="S182" s="112">
        <f>IFERROR(INDEX($J$2:$J$9873,MATCH(1,INDEX(($P182=$F$2:$F$9873)*(0=COUNTIFS(Q182:R182,$J$2:$J$9873)),0),0)),"")</f>
        <v/>
      </c>
      <c r="T182" s="112">
        <f>IFERROR(INDEX($J$2:$J$9873,MATCH(1,INDEX(($P182=$F$2:$F$9873)*(0=COUNTIFS(Q182:S182,$J$2:$J$9873)),0),0)),"")</f>
        <v/>
      </c>
      <c r="U182" s="112">
        <f>IFERROR(INDEX($J$2:$J$9873,MATCH(1,INDEX(($P182=$F$2:$F$9873)*(0=COUNTIFS(Q182:T182,$J$2:$J$9873)),0),0)),"")</f>
        <v/>
      </c>
      <c r="V182" s="112">
        <f>IFERROR(INDEX($J$2:$J$9873,MATCH(1,INDEX(($P182=$F$2:$F$9873)*(0=COUNTIFS(Q182:U182,$J$2:$J$9873)),0),0)),"")</f>
        <v/>
      </c>
      <c r="W182" s="112">
        <f>IFERROR(INDEX($J$2:$J$9873,MATCH(1,INDEX(($P182=$F$2:$F$9873)*(0=COUNTIFS(Q182:V182,$J$2:$J$861)),0),0)),"")</f>
        <v/>
      </c>
      <c r="X182" s="112">
        <f>IFERROR(INDEX($J$2:$J$9873,MATCH(1,INDEX(($P182=$F$2:$F$9873)*(0=COUNTIFS(Q182:W182,$J$2:$J$9873)),0),0)),"")</f>
        <v/>
      </c>
      <c r="Y182" s="112">
        <f>IFERROR(INDEX($J$2:$J$861,MATCH(1,INDEX(($P182=$F$2:$F$861)*(0=COUNTIFS(Q182:X182,$J$2:$J$861)),0),0)),"")</f>
        <v/>
      </c>
      <c r="Z182" s="112">
        <f>IFERROR(INDEX($J$2:$J$861,MATCH(1,INDEX(($P182=$F$2:$F$861)*(0=COUNTIFS(Q182:Y182,$J$2:$J$861)),0),0)),"")</f>
        <v/>
      </c>
      <c r="AA182" s="112">
        <f>IFERROR(INDEX($J$2:$J$861,MATCH(1,INDEX(($P182=$F$2:$F$861)*(0=COUNTIFS(Q182:Z182,$J$2:$J$861)),0),0)),"")</f>
        <v/>
      </c>
      <c r="AB182" s="112">
        <f>IFERROR(INDEX($J$2:$J$861,MATCH(1,INDEX(($P182=$F$2:$F$861)*(0=COUNTIFS(Q182:AA182,$J$2:$J$861)),0),0)),"")</f>
        <v/>
      </c>
      <c r="AC182" s="112">
        <f>IFERROR(INDEX($J$2:$J$861,MATCH(1,INDEX(($P182=$F$2:$F$861)*(0=COUNTIFS(Q182:AB182,$J$2:$J$861)),0),0)),"")</f>
        <v/>
      </c>
      <c r="AD182">
        <f>Q182&amp;"-"&amp;R182&amp;"-"&amp;S182&amp;"-"&amp;T182&amp;"-"&amp;U182&amp;"-"&amp;V182&amp;"-"&amp;W182&amp;"-"&amp;X182&amp;"-"&amp;Y182&amp;"-"&amp;Z182&amp;"-"&amp;AA182&amp;"-"&amp;AB182&amp;"-"&amp;AC182</f>
        <v/>
      </c>
      <c r="AF182" s="19">
        <f>IFERROR(INDEX($I$2:$I$861,MATCH(1,INDEX(($P182=$F$2:$F$861)*(0=COUNTIFS($AF$2:$AF$2,$I$2:$I$861)),0),0)),"")</f>
        <v/>
      </c>
      <c r="AG182" s="19">
        <f>IFERROR(INDEX($I$2:$I$9873,MATCH(1,INDEX(($P182=$F$2:$F$9873)*(0=COUNTIFS(AF182,$I$2:$I$9873)),0),0)),"")</f>
        <v/>
      </c>
      <c r="AH182" s="19">
        <f>IFERROR(INDEX($I$2:$I$9873,MATCH(1,INDEX(($P182=$F$2:$F$9873)*(0=COUNTIFS(AF182:AG182,$I$2:$I$9873)),0),0)),"")</f>
        <v/>
      </c>
      <c r="AI182" s="19">
        <f>IFERROR(INDEX($I$2:$I$9873,MATCH(1,INDEX(($P182=$F$2:$F$9873)*(0=COUNTIFS(AF182:AH182,$I$2:$I$9873)),0),0)),"")</f>
        <v/>
      </c>
      <c r="AJ182" s="19">
        <f>IFERROR(INDEX($I$2:$I$9873,MATCH(1,INDEX(($P182=$F$2:$F$9873)*(0=COUNTIFS(AF182:AI182,$I$2:$I$9873)),0),0)),"")</f>
        <v/>
      </c>
      <c r="AK182" s="19">
        <f>IFERROR(INDEX($I$2:$I$9873,MATCH(1,INDEX(($P182=$F$2:$F$9873)*(0=COUNTIFS(AF182:AJ182,$I$2:$I$9873)),0),0)),"")</f>
        <v/>
      </c>
      <c r="AL182" s="19">
        <f>IFERROR(INDEX($I$2:$I$9873,MATCH(1,INDEX(($P182=$F$2:$F$9873)*(0=COUNTIFS(AF182:AK182,$I$2:$I$9873)),0),0)),"")</f>
        <v/>
      </c>
      <c r="AM182" s="19">
        <f>IFERROR(INDEX($I$2:$I$9873,MATCH(1,INDEX(($P182=$F$2:$F$9873)*(0=COUNTIFS(AF182:AL182,$I$2:$I$9873)),0),0)),"")</f>
        <v/>
      </c>
      <c r="AN182" s="19">
        <f>IFERROR(INDEX($I$2:$I$9873,MATCH(1,INDEX(($P182=$F$2:$F$9873)*(0=COUNTIFS(AF182:AM182,$I$2:$I$9873)),0),0)),"")</f>
        <v/>
      </c>
      <c r="AO182" s="19">
        <f>IFERROR(INDEX($I$2:$I$9873,MATCH(1,INDEX(($P182=$F$2:$F$9873)*(0=COUNTIFS(AF182:AN182,$I$2:$I$9873)),0),0)),"")</f>
        <v/>
      </c>
      <c r="AP182" s="19">
        <f>IFERROR(INDEX($I$2:$I$9873,MATCH(1,INDEX(($P182=$F$2:$F$9873)*(0=COUNTIFS(AF182:AO182,$I$2:$I$9873)),0),0)),"")</f>
        <v/>
      </c>
      <c r="AQ182" s="19">
        <f>IFERROR(INDEX($I$2:$I$9873,MATCH(1,INDEX(($P182=$F$2:$F$9873)*(0=COUNTIFS(AF182:AP182,$I$2:$I$9873)),0),0)),"")</f>
        <v/>
      </c>
      <c r="AR182" s="19">
        <f>IFERROR(INDEX($I$2:$I$9873,MATCH(1,INDEX(($P182=$F$2:$F$9873)*(0=COUNTIFS(AF182:AQ182,$I$2:$I$9873)),0),0)),"")</f>
        <v/>
      </c>
      <c r="AS182" s="19">
        <f>IFERROR(VLOOKUP(AF182,[2]CUS030!$A$5:$E$10000,5,0),"")</f>
        <v/>
      </c>
      <c r="AT182" s="19">
        <f>IFERROR(VLOOKUP(AG182,[2]CUS030!$A$5:$E$10000,5,0),"")</f>
        <v/>
      </c>
      <c r="AU182" s="19">
        <f>IFERROR(VLOOKUP(AH182,[2]CUS030!$A$5:$E$10000,5,0),"")</f>
        <v/>
      </c>
      <c r="AV182" s="19">
        <f>IFERROR(VLOOKUP(AI182,[2]CUS030!$A$5:$E$10000,5,0),"")</f>
        <v/>
      </c>
      <c r="AW182" s="19">
        <f>IFERROR(VLOOKUP(AJ182,[2]CUS030!$A$5:$E$10000,5,0),"")</f>
        <v/>
      </c>
      <c r="AX182" s="19">
        <f>IFERROR(VLOOKUP(AK182,[2]CUS030!$A$5:$E$10000,5,0),"")</f>
        <v/>
      </c>
      <c r="AY182" s="19">
        <f>IFERROR(VLOOKUP(AL182,[2]CUS030!$A$5:$E$10000,5,0),"")</f>
        <v/>
      </c>
      <c r="AZ182" s="19">
        <f>IFERROR(VLOOKUP(AM182,[2]CUS030!$A$5:$E$10000,5,0),"")</f>
        <v/>
      </c>
      <c r="BA182" s="19">
        <f>IFERROR(VLOOKUP(AN182,[2]CUS030!$A$5:$E$10000,5,0),"")</f>
        <v/>
      </c>
      <c r="BB182" s="19">
        <f>IFERROR(VLOOKUP(AO182,[2]CUS030!$A$5:$E$10000,5,0),"")</f>
        <v/>
      </c>
      <c r="BC182" s="19">
        <f>IFERROR(VLOOKUP(AP182,[2]CUS030!$A$5:$E$10000,5,0),"")</f>
        <v/>
      </c>
      <c r="BD182" s="19">
        <f>IFERROR(VLOOKUP(AQ182,[2]CUS030!$A$5:$E$10000,5,0),"")</f>
        <v/>
      </c>
      <c r="BE182" s="19">
        <f>IFERROR(VLOOKUP(AR182,[2]CUS030!$A$5:$E$10000,5,0),"")</f>
        <v/>
      </c>
    </row>
    <row r="183">
      <c r="F183" s="108">
        <f>[1]!Table1[[#This Row],[Production]]</f>
        <v/>
      </c>
      <c r="G183">
        <f>MID(F183,LEN(F183)-6,4)</f>
        <v/>
      </c>
      <c r="H183">
        <f>AS183&amp;"|"&amp;AT183&amp;"|"&amp;AU183&amp;"|"&amp;AV183&amp;"|"&amp;AW183&amp;"|"&amp;AX183&amp;"|"&amp;AY183&amp;"|"&amp;AZ183&amp;"|"&amp;BA183&amp;"|"&amp;BB183&amp;"|"&amp;BC183&amp;"|"&amp;BD183&amp;"|"&amp;BE183</f>
        <v/>
      </c>
      <c r="I183" s="108">
        <f>[1]!Table1[[#This Row],[Stock]]</f>
        <v/>
      </c>
      <c r="J183">
        <f>MID(LEFT(I183,LEN(I183)-3),FIND("0|0.000",LEFT(I183,LEN(I183)-3),1)+7,6)</f>
        <v/>
      </c>
      <c r="K183" s="19" t="n"/>
      <c r="L183" s="19" t="n"/>
      <c r="M183" s="19" t="n"/>
      <c r="N183" s="19" t="n"/>
      <c r="O183" s="19" t="n"/>
      <c r="P183" s="20">
        <f>End_Cal!E183</f>
        <v/>
      </c>
      <c r="Q183" s="112">
        <f>IFERROR(INDEX($J$2:$J$9873,MATCH(1,INDEX(($P183=$F$2:$F$9873)*(0=COUNTIFS($Q$2:$Q$2,$J$2:$J$9873)),0),0)),"")</f>
        <v/>
      </c>
      <c r="R183" s="112">
        <f>IFERROR(INDEX($J$2:$J$9873,MATCH(1,INDEX(($P183=$F$2:$F$9873)*(0=COUNTIFS(Q183,$J$2:$J$9873)),0),0)),"")</f>
        <v/>
      </c>
      <c r="S183" s="112">
        <f>IFERROR(INDEX($J$2:$J$9873,MATCH(1,INDEX(($P183=$F$2:$F$9873)*(0=COUNTIFS(Q183:R183,$J$2:$J$9873)),0),0)),"")</f>
        <v/>
      </c>
      <c r="T183" s="112">
        <f>IFERROR(INDEX($J$2:$J$9873,MATCH(1,INDEX(($P183=$F$2:$F$9873)*(0=COUNTIFS(Q183:S183,$J$2:$J$9873)),0),0)),"")</f>
        <v/>
      </c>
      <c r="U183" s="112">
        <f>IFERROR(INDEX($J$2:$J$9873,MATCH(1,INDEX(($P183=$F$2:$F$9873)*(0=COUNTIFS(Q183:T183,$J$2:$J$9873)),0),0)),"")</f>
        <v/>
      </c>
      <c r="V183" s="112">
        <f>IFERROR(INDEX($J$2:$J$9873,MATCH(1,INDEX(($P183=$F$2:$F$9873)*(0=COUNTIFS(Q183:U183,$J$2:$J$9873)),0),0)),"")</f>
        <v/>
      </c>
      <c r="W183" s="112">
        <f>IFERROR(INDEX($J$2:$J$9873,MATCH(1,INDEX(($P183=$F$2:$F$9873)*(0=COUNTIFS(Q183:V183,$J$2:$J$861)),0),0)),"")</f>
        <v/>
      </c>
      <c r="X183" s="112">
        <f>IFERROR(INDEX($J$2:$J$9873,MATCH(1,INDEX(($P183=$F$2:$F$9873)*(0=COUNTIFS(Q183:W183,$J$2:$J$9873)),0),0)),"")</f>
        <v/>
      </c>
      <c r="Y183" s="112">
        <f>IFERROR(INDEX($J$2:$J$861,MATCH(1,INDEX(($P183=$F$2:$F$861)*(0=COUNTIFS(Q183:X183,$J$2:$J$861)),0),0)),"")</f>
        <v/>
      </c>
      <c r="Z183" s="112">
        <f>IFERROR(INDEX($J$2:$J$861,MATCH(1,INDEX(($P183=$F$2:$F$861)*(0=COUNTIFS(Q183:Y183,$J$2:$J$861)),0),0)),"")</f>
        <v/>
      </c>
      <c r="AA183" s="112">
        <f>IFERROR(INDEX($J$2:$J$861,MATCH(1,INDEX(($P183=$F$2:$F$861)*(0=COUNTIFS(Q183:Z183,$J$2:$J$861)),0),0)),"")</f>
        <v/>
      </c>
      <c r="AB183" s="112">
        <f>IFERROR(INDEX($J$2:$J$861,MATCH(1,INDEX(($P183=$F$2:$F$861)*(0=COUNTIFS(Q183:AA183,$J$2:$J$861)),0),0)),"")</f>
        <v/>
      </c>
      <c r="AC183" s="112">
        <f>IFERROR(INDEX($J$2:$J$861,MATCH(1,INDEX(($P183=$F$2:$F$861)*(0=COUNTIFS(Q183:AB183,$J$2:$J$861)),0),0)),"")</f>
        <v/>
      </c>
      <c r="AD183">
        <f>Q183&amp;"-"&amp;R183&amp;"-"&amp;S183&amp;"-"&amp;T183&amp;"-"&amp;U183&amp;"-"&amp;V183&amp;"-"&amp;W183&amp;"-"&amp;X183&amp;"-"&amp;Y183&amp;"-"&amp;Z183&amp;"-"&amp;AA183&amp;"-"&amp;AB183&amp;"-"&amp;AC183</f>
        <v/>
      </c>
      <c r="AF183" s="19">
        <f>IFERROR(INDEX($I$2:$I$861,MATCH(1,INDEX(($P183=$F$2:$F$861)*(0=COUNTIFS($AF$2:$AF$2,$I$2:$I$861)),0),0)),"")</f>
        <v/>
      </c>
      <c r="AG183" s="19">
        <f>IFERROR(INDEX($I$2:$I$9873,MATCH(1,INDEX(($P183=$F$2:$F$9873)*(0=COUNTIFS(AF183,$I$2:$I$9873)),0),0)),"")</f>
        <v/>
      </c>
      <c r="AH183" s="19">
        <f>IFERROR(INDEX($I$2:$I$9873,MATCH(1,INDEX(($P183=$F$2:$F$9873)*(0=COUNTIFS(AF183:AG183,$I$2:$I$9873)),0),0)),"")</f>
        <v/>
      </c>
      <c r="AI183" s="19">
        <f>IFERROR(INDEX($I$2:$I$9873,MATCH(1,INDEX(($P183=$F$2:$F$9873)*(0=COUNTIFS(AF183:AH183,$I$2:$I$9873)),0),0)),"")</f>
        <v/>
      </c>
      <c r="AJ183" s="19">
        <f>IFERROR(INDEX($I$2:$I$9873,MATCH(1,INDEX(($P183=$F$2:$F$9873)*(0=COUNTIFS(AF183:AI183,$I$2:$I$9873)),0),0)),"")</f>
        <v/>
      </c>
      <c r="AK183" s="19">
        <f>IFERROR(INDEX($I$2:$I$9873,MATCH(1,INDEX(($P183=$F$2:$F$9873)*(0=COUNTIFS(AF183:AJ183,$I$2:$I$9873)),0),0)),"")</f>
        <v/>
      </c>
      <c r="AL183" s="19">
        <f>IFERROR(INDEX($I$2:$I$9873,MATCH(1,INDEX(($P183=$F$2:$F$9873)*(0=COUNTIFS(AF183:AK183,$I$2:$I$9873)),0),0)),"")</f>
        <v/>
      </c>
      <c r="AM183" s="19">
        <f>IFERROR(INDEX($I$2:$I$9873,MATCH(1,INDEX(($P183=$F$2:$F$9873)*(0=COUNTIFS(AF183:AL183,$I$2:$I$9873)),0),0)),"")</f>
        <v/>
      </c>
      <c r="AN183" s="19">
        <f>IFERROR(INDEX($I$2:$I$9873,MATCH(1,INDEX(($P183=$F$2:$F$9873)*(0=COUNTIFS(AF183:AM183,$I$2:$I$9873)),0),0)),"")</f>
        <v/>
      </c>
      <c r="AO183" s="19">
        <f>IFERROR(INDEX($I$2:$I$9873,MATCH(1,INDEX(($P183=$F$2:$F$9873)*(0=COUNTIFS(AF183:AN183,$I$2:$I$9873)),0),0)),"")</f>
        <v/>
      </c>
      <c r="AP183" s="19">
        <f>IFERROR(INDEX($I$2:$I$9873,MATCH(1,INDEX(($P183=$F$2:$F$9873)*(0=COUNTIFS(AF183:AO183,$I$2:$I$9873)),0),0)),"")</f>
        <v/>
      </c>
      <c r="AQ183" s="19">
        <f>IFERROR(INDEX($I$2:$I$9873,MATCH(1,INDEX(($P183=$F$2:$F$9873)*(0=COUNTIFS(AF183:AP183,$I$2:$I$9873)),0),0)),"")</f>
        <v/>
      </c>
      <c r="AR183" s="19">
        <f>IFERROR(INDEX($I$2:$I$9873,MATCH(1,INDEX(($P183=$F$2:$F$9873)*(0=COUNTIFS(AF183:AQ183,$I$2:$I$9873)),0),0)),"")</f>
        <v/>
      </c>
      <c r="AS183" s="19">
        <f>IFERROR(VLOOKUP(AF183,[2]CUS030!$A$5:$E$10000,5,0),"")</f>
        <v/>
      </c>
      <c r="AT183" s="19">
        <f>IFERROR(VLOOKUP(AG183,[2]CUS030!$A$5:$E$10000,5,0),"")</f>
        <v/>
      </c>
      <c r="AU183" s="19">
        <f>IFERROR(VLOOKUP(AH183,[2]CUS030!$A$5:$E$10000,5,0),"")</f>
        <v/>
      </c>
      <c r="AV183" s="19">
        <f>IFERROR(VLOOKUP(AI183,[2]CUS030!$A$5:$E$10000,5,0),"")</f>
        <v/>
      </c>
      <c r="AW183" s="19">
        <f>IFERROR(VLOOKUP(AJ183,[2]CUS030!$A$5:$E$10000,5,0),"")</f>
        <v/>
      </c>
      <c r="AX183" s="19">
        <f>IFERROR(VLOOKUP(AK183,[2]CUS030!$A$5:$E$10000,5,0),"")</f>
        <v/>
      </c>
      <c r="AY183" s="19">
        <f>IFERROR(VLOOKUP(AL183,[2]CUS030!$A$5:$E$10000,5,0),"")</f>
        <v/>
      </c>
      <c r="AZ183" s="19">
        <f>IFERROR(VLOOKUP(AM183,[2]CUS030!$A$5:$E$10000,5,0),"")</f>
        <v/>
      </c>
      <c r="BA183" s="19">
        <f>IFERROR(VLOOKUP(AN183,[2]CUS030!$A$5:$E$10000,5,0),"")</f>
        <v/>
      </c>
      <c r="BB183" s="19">
        <f>IFERROR(VLOOKUP(AO183,[2]CUS030!$A$5:$E$10000,5,0),"")</f>
        <v/>
      </c>
      <c r="BC183" s="19">
        <f>IFERROR(VLOOKUP(AP183,[2]CUS030!$A$5:$E$10000,5,0),"")</f>
        <v/>
      </c>
      <c r="BD183" s="19">
        <f>IFERROR(VLOOKUP(AQ183,[2]CUS030!$A$5:$E$10000,5,0),"")</f>
        <v/>
      </c>
      <c r="BE183" s="19">
        <f>IFERROR(VLOOKUP(AR183,[2]CUS030!$A$5:$E$10000,5,0),"")</f>
        <v/>
      </c>
    </row>
    <row r="184">
      <c r="F184" s="108">
        <f>[1]!Table1[[#This Row],[Production]]</f>
        <v/>
      </c>
      <c r="G184">
        <f>MID(F184,LEN(F184)-6,4)</f>
        <v/>
      </c>
      <c r="H184">
        <f>AS184&amp;"|"&amp;AT184&amp;"|"&amp;AU184&amp;"|"&amp;AV184&amp;"|"&amp;AW184&amp;"|"&amp;AX184&amp;"|"&amp;AY184&amp;"|"&amp;AZ184&amp;"|"&amp;BA184&amp;"|"&amp;BB184&amp;"|"&amp;BC184&amp;"|"&amp;BD184&amp;"|"&amp;BE184</f>
        <v/>
      </c>
      <c r="I184" s="108">
        <f>[1]!Table1[[#This Row],[Stock]]</f>
        <v/>
      </c>
      <c r="J184">
        <f>MID(LEFT(I184,LEN(I184)-3),FIND("0|0.000",LEFT(I184,LEN(I184)-3),1)+7,6)</f>
        <v/>
      </c>
      <c r="K184" s="19" t="n"/>
      <c r="L184" s="19" t="n"/>
      <c r="M184" s="19" t="n"/>
      <c r="N184" s="19" t="n"/>
      <c r="O184" s="19" t="n"/>
      <c r="P184" s="20">
        <f>End_Cal!E184</f>
        <v/>
      </c>
      <c r="Q184" s="112">
        <f>IFERROR(INDEX($J$2:$J$9873,MATCH(1,INDEX(($P184=$F$2:$F$9873)*(0=COUNTIFS($Q$2:$Q$2,$J$2:$J$9873)),0),0)),"")</f>
        <v/>
      </c>
      <c r="R184" s="112">
        <f>IFERROR(INDEX($J$2:$J$9873,MATCH(1,INDEX(($P184=$F$2:$F$9873)*(0=COUNTIFS(Q184,$J$2:$J$9873)),0),0)),"")</f>
        <v/>
      </c>
      <c r="S184" s="112">
        <f>IFERROR(INDEX($J$2:$J$9873,MATCH(1,INDEX(($P184=$F$2:$F$9873)*(0=COUNTIFS(Q184:R184,$J$2:$J$9873)),0),0)),"")</f>
        <v/>
      </c>
      <c r="T184" s="112">
        <f>IFERROR(INDEX($J$2:$J$9873,MATCH(1,INDEX(($P184=$F$2:$F$9873)*(0=COUNTIFS(Q184:S184,$J$2:$J$9873)),0),0)),"")</f>
        <v/>
      </c>
      <c r="U184" s="112">
        <f>IFERROR(INDEX($J$2:$J$9873,MATCH(1,INDEX(($P184=$F$2:$F$9873)*(0=COUNTIFS(Q184:T184,$J$2:$J$9873)),0),0)),"")</f>
        <v/>
      </c>
      <c r="V184" s="112">
        <f>IFERROR(INDEX($J$2:$J$9873,MATCH(1,INDEX(($P184=$F$2:$F$9873)*(0=COUNTIFS(Q184:U184,$J$2:$J$9873)),0),0)),"")</f>
        <v/>
      </c>
      <c r="W184" s="112">
        <f>IFERROR(INDEX($J$2:$J$9873,MATCH(1,INDEX(($P184=$F$2:$F$9873)*(0=COUNTIFS(Q184:V184,$J$2:$J$861)),0),0)),"")</f>
        <v/>
      </c>
      <c r="X184" s="112">
        <f>IFERROR(INDEX($J$2:$J$9873,MATCH(1,INDEX(($P184=$F$2:$F$9873)*(0=COUNTIFS(Q184:W184,$J$2:$J$9873)),0),0)),"")</f>
        <v/>
      </c>
      <c r="Y184" s="112">
        <f>IFERROR(INDEX($J$2:$J$861,MATCH(1,INDEX(($P184=$F$2:$F$861)*(0=COUNTIFS(Q184:X184,$J$2:$J$861)),0),0)),"")</f>
        <v/>
      </c>
      <c r="Z184" s="112">
        <f>IFERROR(INDEX($J$2:$J$861,MATCH(1,INDEX(($P184=$F$2:$F$861)*(0=COUNTIFS(Q184:Y184,$J$2:$J$861)),0),0)),"")</f>
        <v/>
      </c>
      <c r="AA184" s="112">
        <f>IFERROR(INDEX($J$2:$J$861,MATCH(1,INDEX(($P184=$F$2:$F$861)*(0=COUNTIFS(Q184:Z184,$J$2:$J$861)),0),0)),"")</f>
        <v/>
      </c>
      <c r="AB184" s="112">
        <f>IFERROR(INDEX($J$2:$J$861,MATCH(1,INDEX(($P184=$F$2:$F$861)*(0=COUNTIFS(Q184:AA184,$J$2:$J$861)),0),0)),"")</f>
        <v/>
      </c>
      <c r="AC184" s="112">
        <f>IFERROR(INDEX($J$2:$J$861,MATCH(1,INDEX(($P184=$F$2:$F$861)*(0=COUNTIFS(Q184:AB184,$J$2:$J$861)),0),0)),"")</f>
        <v/>
      </c>
      <c r="AD184">
        <f>Q184&amp;"-"&amp;R184&amp;"-"&amp;S184&amp;"-"&amp;T184&amp;"-"&amp;U184&amp;"-"&amp;V184&amp;"-"&amp;W184&amp;"-"&amp;X184&amp;"-"&amp;Y184&amp;"-"&amp;Z184&amp;"-"&amp;AA184&amp;"-"&amp;AB184&amp;"-"&amp;AC184</f>
        <v/>
      </c>
      <c r="AF184" s="19">
        <f>IFERROR(INDEX($I$2:$I$861,MATCH(1,INDEX(($P184=$F$2:$F$861)*(0=COUNTIFS($AF$2:$AF$2,$I$2:$I$861)),0),0)),"")</f>
        <v/>
      </c>
      <c r="AG184" s="19">
        <f>IFERROR(INDEX($I$2:$I$9873,MATCH(1,INDEX(($P184=$F$2:$F$9873)*(0=COUNTIFS(AF184,$I$2:$I$9873)),0),0)),"")</f>
        <v/>
      </c>
      <c r="AH184" s="19">
        <f>IFERROR(INDEX($I$2:$I$9873,MATCH(1,INDEX(($P184=$F$2:$F$9873)*(0=COUNTIFS(AF184:AG184,$I$2:$I$9873)),0),0)),"")</f>
        <v/>
      </c>
      <c r="AI184" s="19">
        <f>IFERROR(INDEX($I$2:$I$9873,MATCH(1,INDEX(($P184=$F$2:$F$9873)*(0=COUNTIFS(AF184:AH184,$I$2:$I$9873)),0),0)),"")</f>
        <v/>
      </c>
      <c r="AJ184" s="19">
        <f>IFERROR(INDEX($I$2:$I$9873,MATCH(1,INDEX(($P184=$F$2:$F$9873)*(0=COUNTIFS(AF184:AI184,$I$2:$I$9873)),0),0)),"")</f>
        <v/>
      </c>
      <c r="AK184" s="19">
        <f>IFERROR(INDEX($I$2:$I$9873,MATCH(1,INDEX(($P184=$F$2:$F$9873)*(0=COUNTIFS(AF184:AJ184,$I$2:$I$9873)),0),0)),"")</f>
        <v/>
      </c>
      <c r="AL184" s="19">
        <f>IFERROR(INDEX($I$2:$I$9873,MATCH(1,INDEX(($P184=$F$2:$F$9873)*(0=COUNTIFS(AF184:AK184,$I$2:$I$9873)),0),0)),"")</f>
        <v/>
      </c>
      <c r="AM184" s="19">
        <f>IFERROR(INDEX($I$2:$I$9873,MATCH(1,INDEX(($P184=$F$2:$F$9873)*(0=COUNTIFS(AF184:AL184,$I$2:$I$9873)),0),0)),"")</f>
        <v/>
      </c>
      <c r="AN184" s="19">
        <f>IFERROR(INDEX($I$2:$I$9873,MATCH(1,INDEX(($P184=$F$2:$F$9873)*(0=COUNTIFS(AF184:AM184,$I$2:$I$9873)),0),0)),"")</f>
        <v/>
      </c>
      <c r="AO184" s="19">
        <f>IFERROR(INDEX($I$2:$I$9873,MATCH(1,INDEX(($P184=$F$2:$F$9873)*(0=COUNTIFS(AF184:AN184,$I$2:$I$9873)),0),0)),"")</f>
        <v/>
      </c>
      <c r="AP184" s="19">
        <f>IFERROR(INDEX($I$2:$I$9873,MATCH(1,INDEX(($P184=$F$2:$F$9873)*(0=COUNTIFS(AF184:AO184,$I$2:$I$9873)),0),0)),"")</f>
        <v/>
      </c>
      <c r="AQ184" s="19">
        <f>IFERROR(INDEX($I$2:$I$9873,MATCH(1,INDEX(($P184=$F$2:$F$9873)*(0=COUNTIFS(AF184:AP184,$I$2:$I$9873)),0),0)),"")</f>
        <v/>
      </c>
      <c r="AR184" s="19">
        <f>IFERROR(INDEX($I$2:$I$9873,MATCH(1,INDEX(($P184=$F$2:$F$9873)*(0=COUNTIFS(AF184:AQ184,$I$2:$I$9873)),0),0)),"")</f>
        <v/>
      </c>
      <c r="AS184" s="19">
        <f>IFERROR(VLOOKUP(AF184,[2]CUS030!$A$5:$E$10000,5,0),"")</f>
        <v/>
      </c>
      <c r="AT184" s="19">
        <f>IFERROR(VLOOKUP(AG184,[2]CUS030!$A$5:$E$10000,5,0),"")</f>
        <v/>
      </c>
      <c r="AU184" s="19">
        <f>IFERROR(VLOOKUP(AH184,[2]CUS030!$A$5:$E$10000,5,0),"")</f>
        <v/>
      </c>
      <c r="AV184" s="19">
        <f>IFERROR(VLOOKUP(AI184,[2]CUS030!$A$5:$E$10000,5,0),"")</f>
        <v/>
      </c>
      <c r="AW184" s="19">
        <f>IFERROR(VLOOKUP(AJ184,[2]CUS030!$A$5:$E$10000,5,0),"")</f>
        <v/>
      </c>
      <c r="AX184" s="19">
        <f>IFERROR(VLOOKUP(AK184,[2]CUS030!$A$5:$E$10000,5,0),"")</f>
        <v/>
      </c>
      <c r="AY184" s="19">
        <f>IFERROR(VLOOKUP(AL184,[2]CUS030!$A$5:$E$10000,5,0),"")</f>
        <v/>
      </c>
      <c r="AZ184" s="19">
        <f>IFERROR(VLOOKUP(AM184,[2]CUS030!$A$5:$E$10000,5,0),"")</f>
        <v/>
      </c>
      <c r="BA184" s="19">
        <f>IFERROR(VLOOKUP(AN184,[2]CUS030!$A$5:$E$10000,5,0),"")</f>
        <v/>
      </c>
      <c r="BB184" s="19">
        <f>IFERROR(VLOOKUP(AO184,[2]CUS030!$A$5:$E$10000,5,0),"")</f>
        <v/>
      </c>
      <c r="BC184" s="19">
        <f>IFERROR(VLOOKUP(AP184,[2]CUS030!$A$5:$E$10000,5,0),"")</f>
        <v/>
      </c>
      <c r="BD184" s="19">
        <f>IFERROR(VLOOKUP(AQ184,[2]CUS030!$A$5:$E$10000,5,0),"")</f>
        <v/>
      </c>
      <c r="BE184" s="19">
        <f>IFERROR(VLOOKUP(AR184,[2]CUS030!$A$5:$E$10000,5,0),"")</f>
        <v/>
      </c>
    </row>
    <row r="185">
      <c r="F185" s="108">
        <f>[1]!Table1[[#This Row],[Production]]</f>
        <v/>
      </c>
      <c r="G185">
        <f>MID(F185,LEN(F185)-6,4)</f>
        <v/>
      </c>
      <c r="H185">
        <f>AS185&amp;"|"&amp;AT185&amp;"|"&amp;AU185&amp;"|"&amp;AV185&amp;"|"&amp;AW185&amp;"|"&amp;AX185&amp;"|"&amp;AY185&amp;"|"&amp;AZ185&amp;"|"&amp;BA185&amp;"|"&amp;BB185&amp;"|"&amp;BC185&amp;"|"&amp;BD185&amp;"|"&amp;BE185</f>
        <v/>
      </c>
      <c r="I185" s="108">
        <f>[1]!Table1[[#This Row],[Stock]]</f>
        <v/>
      </c>
      <c r="J185">
        <f>MID(LEFT(I185,LEN(I185)-3),FIND("0|0.000",LEFT(I185,LEN(I185)-3),1)+7,6)</f>
        <v/>
      </c>
      <c r="K185" s="19" t="n"/>
      <c r="L185" s="19" t="n"/>
      <c r="M185" s="19" t="n"/>
      <c r="N185" s="19" t="n"/>
      <c r="O185" s="19" t="n"/>
      <c r="P185" s="20">
        <f>End_Cal!E185</f>
        <v/>
      </c>
      <c r="Q185" s="112">
        <f>IFERROR(INDEX($J$2:$J$9873,MATCH(1,INDEX(($P185=$F$2:$F$9873)*(0=COUNTIFS($Q$2:$Q$2,$J$2:$J$9873)),0),0)),"")</f>
        <v/>
      </c>
      <c r="R185" s="112">
        <f>IFERROR(INDEX($J$2:$J$9873,MATCH(1,INDEX(($P185=$F$2:$F$9873)*(0=COUNTIFS(Q185,$J$2:$J$9873)),0),0)),"")</f>
        <v/>
      </c>
      <c r="S185" s="112">
        <f>IFERROR(INDEX($J$2:$J$9873,MATCH(1,INDEX(($P185=$F$2:$F$9873)*(0=COUNTIFS(Q185:R185,$J$2:$J$9873)),0),0)),"")</f>
        <v/>
      </c>
      <c r="T185" s="112">
        <f>IFERROR(INDEX($J$2:$J$9873,MATCH(1,INDEX(($P185=$F$2:$F$9873)*(0=COUNTIFS(Q185:S185,$J$2:$J$9873)),0),0)),"")</f>
        <v/>
      </c>
      <c r="U185" s="112">
        <f>IFERROR(INDEX($J$2:$J$9873,MATCH(1,INDEX(($P185=$F$2:$F$9873)*(0=COUNTIFS(Q185:T185,$J$2:$J$9873)),0),0)),"")</f>
        <v/>
      </c>
      <c r="V185" s="112">
        <f>IFERROR(INDEX($J$2:$J$9873,MATCH(1,INDEX(($P185=$F$2:$F$9873)*(0=COUNTIFS(Q185:U185,$J$2:$J$9873)),0),0)),"")</f>
        <v/>
      </c>
      <c r="W185" s="112">
        <f>IFERROR(INDEX($J$2:$J$9873,MATCH(1,INDEX(($P185=$F$2:$F$9873)*(0=COUNTIFS(Q185:V185,$J$2:$J$861)),0),0)),"")</f>
        <v/>
      </c>
      <c r="X185" s="112">
        <f>IFERROR(INDEX($J$2:$J$9873,MATCH(1,INDEX(($P185=$F$2:$F$9873)*(0=COUNTIFS(Q185:W185,$J$2:$J$9873)),0),0)),"")</f>
        <v/>
      </c>
      <c r="Y185" s="112">
        <f>IFERROR(INDEX($J$2:$J$861,MATCH(1,INDEX(($P185=$F$2:$F$861)*(0=COUNTIFS(Q185:X185,$J$2:$J$861)),0),0)),"")</f>
        <v/>
      </c>
      <c r="Z185" s="112">
        <f>IFERROR(INDEX($J$2:$J$861,MATCH(1,INDEX(($P185=$F$2:$F$861)*(0=COUNTIFS(Q185:Y185,$J$2:$J$861)),0),0)),"")</f>
        <v/>
      </c>
      <c r="AA185" s="112">
        <f>IFERROR(INDEX($J$2:$J$861,MATCH(1,INDEX(($P185=$F$2:$F$861)*(0=COUNTIFS(Q185:Z185,$J$2:$J$861)),0),0)),"")</f>
        <v/>
      </c>
      <c r="AB185" s="112">
        <f>IFERROR(INDEX($J$2:$J$861,MATCH(1,INDEX(($P185=$F$2:$F$861)*(0=COUNTIFS(Q185:AA185,$J$2:$J$861)),0),0)),"")</f>
        <v/>
      </c>
      <c r="AC185" s="112">
        <f>IFERROR(INDEX($J$2:$J$861,MATCH(1,INDEX(($P185=$F$2:$F$861)*(0=COUNTIFS(Q185:AB185,$J$2:$J$861)),0),0)),"")</f>
        <v/>
      </c>
      <c r="AD185">
        <f>Q185&amp;"-"&amp;R185&amp;"-"&amp;S185&amp;"-"&amp;T185&amp;"-"&amp;U185&amp;"-"&amp;V185&amp;"-"&amp;W185&amp;"-"&amp;X185&amp;"-"&amp;Y185&amp;"-"&amp;Z185&amp;"-"&amp;AA185&amp;"-"&amp;AB185&amp;"-"&amp;AC185</f>
        <v/>
      </c>
      <c r="AF185" s="19">
        <f>IFERROR(INDEX($I$2:$I$861,MATCH(1,INDEX(($P185=$F$2:$F$861)*(0=COUNTIFS($AF$2:$AF$2,$I$2:$I$861)),0),0)),"")</f>
        <v/>
      </c>
      <c r="AG185" s="19">
        <f>IFERROR(INDEX($I$2:$I$9873,MATCH(1,INDEX(($P185=$F$2:$F$9873)*(0=COUNTIFS(AF185,$I$2:$I$9873)),0),0)),"")</f>
        <v/>
      </c>
      <c r="AH185" s="19">
        <f>IFERROR(INDEX($I$2:$I$9873,MATCH(1,INDEX(($P185=$F$2:$F$9873)*(0=COUNTIFS(AF185:AG185,$I$2:$I$9873)),0),0)),"")</f>
        <v/>
      </c>
      <c r="AI185" s="19">
        <f>IFERROR(INDEX($I$2:$I$9873,MATCH(1,INDEX(($P185=$F$2:$F$9873)*(0=COUNTIFS(AF185:AH185,$I$2:$I$9873)),0),0)),"")</f>
        <v/>
      </c>
      <c r="AJ185" s="19">
        <f>IFERROR(INDEX($I$2:$I$9873,MATCH(1,INDEX(($P185=$F$2:$F$9873)*(0=COUNTIFS(AF185:AI185,$I$2:$I$9873)),0),0)),"")</f>
        <v/>
      </c>
      <c r="AK185" s="19">
        <f>IFERROR(INDEX($I$2:$I$9873,MATCH(1,INDEX(($P185=$F$2:$F$9873)*(0=COUNTIFS(AF185:AJ185,$I$2:$I$9873)),0),0)),"")</f>
        <v/>
      </c>
      <c r="AL185" s="19">
        <f>IFERROR(INDEX($I$2:$I$9873,MATCH(1,INDEX(($P185=$F$2:$F$9873)*(0=COUNTIFS(AF185:AK185,$I$2:$I$9873)),0),0)),"")</f>
        <v/>
      </c>
      <c r="AM185" s="19">
        <f>IFERROR(INDEX($I$2:$I$9873,MATCH(1,INDEX(($P185=$F$2:$F$9873)*(0=COUNTIFS(AF185:AL185,$I$2:$I$9873)),0),0)),"")</f>
        <v/>
      </c>
      <c r="AN185" s="19">
        <f>IFERROR(INDEX($I$2:$I$9873,MATCH(1,INDEX(($P185=$F$2:$F$9873)*(0=COUNTIFS(AF185:AM185,$I$2:$I$9873)),0),0)),"")</f>
        <v/>
      </c>
      <c r="AO185" s="19">
        <f>IFERROR(INDEX($I$2:$I$9873,MATCH(1,INDEX(($P185=$F$2:$F$9873)*(0=COUNTIFS(AF185:AN185,$I$2:$I$9873)),0),0)),"")</f>
        <v/>
      </c>
      <c r="AP185" s="19">
        <f>IFERROR(INDEX($I$2:$I$9873,MATCH(1,INDEX(($P185=$F$2:$F$9873)*(0=COUNTIFS(AF185:AO185,$I$2:$I$9873)),0),0)),"")</f>
        <v/>
      </c>
      <c r="AQ185" s="19">
        <f>IFERROR(INDEX($I$2:$I$9873,MATCH(1,INDEX(($P185=$F$2:$F$9873)*(0=COUNTIFS(AF185:AP185,$I$2:$I$9873)),0),0)),"")</f>
        <v/>
      </c>
      <c r="AR185" s="19">
        <f>IFERROR(INDEX($I$2:$I$9873,MATCH(1,INDEX(($P185=$F$2:$F$9873)*(0=COUNTIFS(AF185:AQ185,$I$2:$I$9873)),0),0)),"")</f>
        <v/>
      </c>
      <c r="AS185" s="19">
        <f>IFERROR(VLOOKUP(AF185,[2]CUS030!$A$5:$E$10000,5,0),"")</f>
        <v/>
      </c>
      <c r="AT185" s="19">
        <f>IFERROR(VLOOKUP(AG185,[2]CUS030!$A$5:$E$10000,5,0),"")</f>
        <v/>
      </c>
      <c r="AU185" s="19">
        <f>IFERROR(VLOOKUP(AH185,[2]CUS030!$A$5:$E$10000,5,0),"")</f>
        <v/>
      </c>
      <c r="AV185" s="19">
        <f>IFERROR(VLOOKUP(AI185,[2]CUS030!$A$5:$E$10000,5,0),"")</f>
        <v/>
      </c>
      <c r="AW185" s="19">
        <f>IFERROR(VLOOKUP(AJ185,[2]CUS030!$A$5:$E$10000,5,0),"")</f>
        <v/>
      </c>
      <c r="AX185" s="19">
        <f>IFERROR(VLOOKUP(AK185,[2]CUS030!$A$5:$E$10000,5,0),"")</f>
        <v/>
      </c>
      <c r="AY185" s="19">
        <f>IFERROR(VLOOKUP(AL185,[2]CUS030!$A$5:$E$10000,5,0),"")</f>
        <v/>
      </c>
      <c r="AZ185" s="19">
        <f>IFERROR(VLOOKUP(AM185,[2]CUS030!$A$5:$E$10000,5,0),"")</f>
        <v/>
      </c>
      <c r="BA185" s="19">
        <f>IFERROR(VLOOKUP(AN185,[2]CUS030!$A$5:$E$10000,5,0),"")</f>
        <v/>
      </c>
      <c r="BB185" s="19">
        <f>IFERROR(VLOOKUP(AO185,[2]CUS030!$A$5:$E$10000,5,0),"")</f>
        <v/>
      </c>
      <c r="BC185" s="19">
        <f>IFERROR(VLOOKUP(AP185,[2]CUS030!$A$5:$E$10000,5,0),"")</f>
        <v/>
      </c>
      <c r="BD185" s="19">
        <f>IFERROR(VLOOKUP(AQ185,[2]CUS030!$A$5:$E$10000,5,0),"")</f>
        <v/>
      </c>
      <c r="BE185" s="19">
        <f>IFERROR(VLOOKUP(AR185,[2]CUS030!$A$5:$E$10000,5,0),"")</f>
        <v/>
      </c>
    </row>
    <row r="186">
      <c r="F186" s="108">
        <f>[1]!Table1[[#This Row],[Production]]</f>
        <v/>
      </c>
      <c r="G186">
        <f>MID(F186,LEN(F186)-6,4)</f>
        <v/>
      </c>
      <c r="H186">
        <f>AS186&amp;"|"&amp;AT186&amp;"|"&amp;AU186&amp;"|"&amp;AV186&amp;"|"&amp;AW186&amp;"|"&amp;AX186&amp;"|"&amp;AY186&amp;"|"&amp;AZ186&amp;"|"&amp;BA186&amp;"|"&amp;BB186&amp;"|"&amp;BC186&amp;"|"&amp;BD186&amp;"|"&amp;BE186</f>
        <v/>
      </c>
      <c r="I186" s="108">
        <f>[1]!Table1[[#This Row],[Stock]]</f>
        <v/>
      </c>
      <c r="J186">
        <f>MID(LEFT(I186,LEN(I186)-3),FIND("0|0.000",LEFT(I186,LEN(I186)-3),1)+7,6)</f>
        <v/>
      </c>
      <c r="K186" s="19" t="n"/>
      <c r="L186" s="19" t="n"/>
      <c r="M186" s="19" t="n"/>
      <c r="N186" s="19" t="n"/>
      <c r="O186" s="19" t="n"/>
      <c r="P186" s="20">
        <f>End_Cal!E186</f>
        <v/>
      </c>
      <c r="Q186" s="112">
        <f>IFERROR(INDEX($J$2:$J$9873,MATCH(1,INDEX(($P186=$F$2:$F$9873)*(0=COUNTIFS($Q$2:$Q$2,$J$2:$J$9873)),0),0)),"")</f>
        <v/>
      </c>
      <c r="R186" s="112">
        <f>IFERROR(INDEX($J$2:$J$9873,MATCH(1,INDEX(($P186=$F$2:$F$9873)*(0=COUNTIFS(Q186,$J$2:$J$9873)),0),0)),"")</f>
        <v/>
      </c>
      <c r="S186" s="112">
        <f>IFERROR(INDEX($J$2:$J$9873,MATCH(1,INDEX(($P186=$F$2:$F$9873)*(0=COUNTIFS(Q186:R186,$J$2:$J$9873)),0),0)),"")</f>
        <v/>
      </c>
      <c r="T186" s="112">
        <f>IFERROR(INDEX($J$2:$J$9873,MATCH(1,INDEX(($P186=$F$2:$F$9873)*(0=COUNTIFS(Q186:S186,$J$2:$J$9873)),0),0)),"")</f>
        <v/>
      </c>
      <c r="U186" s="112">
        <f>IFERROR(INDEX($J$2:$J$9873,MATCH(1,INDEX(($P186=$F$2:$F$9873)*(0=COUNTIFS(Q186:T186,$J$2:$J$9873)),0),0)),"")</f>
        <v/>
      </c>
      <c r="V186" s="112">
        <f>IFERROR(INDEX($J$2:$J$9873,MATCH(1,INDEX(($P186=$F$2:$F$9873)*(0=COUNTIFS(Q186:U186,$J$2:$J$9873)),0),0)),"")</f>
        <v/>
      </c>
      <c r="W186" s="112">
        <f>IFERROR(INDEX($J$2:$J$9873,MATCH(1,INDEX(($P186=$F$2:$F$9873)*(0=COUNTIFS(Q186:V186,$J$2:$J$861)),0),0)),"")</f>
        <v/>
      </c>
      <c r="X186" s="112">
        <f>IFERROR(INDEX($J$2:$J$9873,MATCH(1,INDEX(($P186=$F$2:$F$9873)*(0=COUNTIFS(Q186:W186,$J$2:$J$9873)),0),0)),"")</f>
        <v/>
      </c>
      <c r="Y186" s="112">
        <f>IFERROR(INDEX($J$2:$J$861,MATCH(1,INDEX(($P186=$F$2:$F$861)*(0=COUNTIFS(Q186:X186,$J$2:$J$861)),0),0)),"")</f>
        <v/>
      </c>
      <c r="Z186" s="112">
        <f>IFERROR(INDEX($J$2:$J$861,MATCH(1,INDEX(($P186=$F$2:$F$861)*(0=COUNTIFS(Q186:Y186,$J$2:$J$861)),0),0)),"")</f>
        <v/>
      </c>
      <c r="AA186" s="112">
        <f>IFERROR(INDEX($J$2:$J$861,MATCH(1,INDEX(($P186=$F$2:$F$861)*(0=COUNTIFS(Q186:Z186,$J$2:$J$861)),0),0)),"")</f>
        <v/>
      </c>
      <c r="AB186" s="112">
        <f>IFERROR(INDEX($J$2:$J$861,MATCH(1,INDEX(($P186=$F$2:$F$861)*(0=COUNTIFS(Q186:AA186,$J$2:$J$861)),0),0)),"")</f>
        <v/>
      </c>
      <c r="AC186" s="112">
        <f>IFERROR(INDEX($J$2:$J$861,MATCH(1,INDEX(($P186=$F$2:$F$861)*(0=COUNTIFS(Q186:AB186,$J$2:$J$861)),0),0)),"")</f>
        <v/>
      </c>
      <c r="AD186">
        <f>Q186&amp;"-"&amp;R186&amp;"-"&amp;S186&amp;"-"&amp;T186&amp;"-"&amp;U186&amp;"-"&amp;V186&amp;"-"&amp;W186&amp;"-"&amp;X186&amp;"-"&amp;Y186&amp;"-"&amp;Z186&amp;"-"&amp;AA186&amp;"-"&amp;AB186&amp;"-"&amp;AC186</f>
        <v/>
      </c>
      <c r="AF186" s="19">
        <f>IFERROR(INDEX($I$2:$I$861,MATCH(1,INDEX(($P186=$F$2:$F$861)*(0=COUNTIFS($AF$2:$AF$2,$I$2:$I$861)),0),0)),"")</f>
        <v/>
      </c>
      <c r="AG186" s="19">
        <f>IFERROR(INDEX($I$2:$I$9873,MATCH(1,INDEX(($P186=$F$2:$F$9873)*(0=COUNTIFS(AF186,$I$2:$I$9873)),0),0)),"")</f>
        <v/>
      </c>
      <c r="AH186" s="19">
        <f>IFERROR(INDEX($I$2:$I$9873,MATCH(1,INDEX(($P186=$F$2:$F$9873)*(0=COUNTIFS(AF186:AG186,$I$2:$I$9873)),0),0)),"")</f>
        <v/>
      </c>
      <c r="AI186" s="19">
        <f>IFERROR(INDEX($I$2:$I$9873,MATCH(1,INDEX(($P186=$F$2:$F$9873)*(0=COUNTIFS(AF186:AH186,$I$2:$I$9873)),0),0)),"")</f>
        <v/>
      </c>
      <c r="AJ186" s="19">
        <f>IFERROR(INDEX($I$2:$I$9873,MATCH(1,INDEX(($P186=$F$2:$F$9873)*(0=COUNTIFS(AF186:AI186,$I$2:$I$9873)),0),0)),"")</f>
        <v/>
      </c>
      <c r="AK186" s="19">
        <f>IFERROR(INDEX($I$2:$I$9873,MATCH(1,INDEX(($P186=$F$2:$F$9873)*(0=COUNTIFS(AF186:AJ186,$I$2:$I$9873)),0),0)),"")</f>
        <v/>
      </c>
      <c r="AL186" s="19">
        <f>IFERROR(INDEX($I$2:$I$9873,MATCH(1,INDEX(($P186=$F$2:$F$9873)*(0=COUNTIFS(AF186:AK186,$I$2:$I$9873)),0),0)),"")</f>
        <v/>
      </c>
      <c r="AM186" s="19">
        <f>IFERROR(INDEX($I$2:$I$9873,MATCH(1,INDEX(($P186=$F$2:$F$9873)*(0=COUNTIFS(AF186:AL186,$I$2:$I$9873)),0),0)),"")</f>
        <v/>
      </c>
      <c r="AN186" s="19">
        <f>IFERROR(INDEX($I$2:$I$9873,MATCH(1,INDEX(($P186=$F$2:$F$9873)*(0=COUNTIFS(AF186:AM186,$I$2:$I$9873)),0),0)),"")</f>
        <v/>
      </c>
      <c r="AO186" s="19">
        <f>IFERROR(INDEX($I$2:$I$9873,MATCH(1,INDEX(($P186=$F$2:$F$9873)*(0=COUNTIFS(AF186:AN186,$I$2:$I$9873)),0),0)),"")</f>
        <v/>
      </c>
      <c r="AP186" s="19">
        <f>IFERROR(INDEX($I$2:$I$9873,MATCH(1,INDEX(($P186=$F$2:$F$9873)*(0=COUNTIFS(AF186:AO186,$I$2:$I$9873)),0),0)),"")</f>
        <v/>
      </c>
      <c r="AQ186" s="19">
        <f>IFERROR(INDEX($I$2:$I$9873,MATCH(1,INDEX(($P186=$F$2:$F$9873)*(0=COUNTIFS(AF186:AP186,$I$2:$I$9873)),0),0)),"")</f>
        <v/>
      </c>
      <c r="AR186" s="19">
        <f>IFERROR(INDEX($I$2:$I$9873,MATCH(1,INDEX(($P186=$F$2:$F$9873)*(0=COUNTIFS(AF186:AQ186,$I$2:$I$9873)),0),0)),"")</f>
        <v/>
      </c>
      <c r="AS186" s="19">
        <f>IFERROR(VLOOKUP(AF186,[2]CUS030!$A$5:$E$10000,5,0),"")</f>
        <v/>
      </c>
      <c r="AT186" s="19">
        <f>IFERROR(VLOOKUP(AG186,[2]CUS030!$A$5:$E$10000,5,0),"")</f>
        <v/>
      </c>
      <c r="AU186" s="19">
        <f>IFERROR(VLOOKUP(AH186,[2]CUS030!$A$5:$E$10000,5,0),"")</f>
        <v/>
      </c>
      <c r="AV186" s="19">
        <f>IFERROR(VLOOKUP(AI186,[2]CUS030!$A$5:$E$10000,5,0),"")</f>
        <v/>
      </c>
      <c r="AW186" s="19">
        <f>IFERROR(VLOOKUP(AJ186,[2]CUS030!$A$5:$E$10000,5,0),"")</f>
        <v/>
      </c>
      <c r="AX186" s="19">
        <f>IFERROR(VLOOKUP(AK186,[2]CUS030!$A$5:$E$10000,5,0),"")</f>
        <v/>
      </c>
      <c r="AY186" s="19">
        <f>IFERROR(VLOOKUP(AL186,[2]CUS030!$A$5:$E$10000,5,0),"")</f>
        <v/>
      </c>
      <c r="AZ186" s="19">
        <f>IFERROR(VLOOKUP(AM186,[2]CUS030!$A$5:$E$10000,5,0),"")</f>
        <v/>
      </c>
      <c r="BA186" s="19">
        <f>IFERROR(VLOOKUP(AN186,[2]CUS030!$A$5:$E$10000,5,0),"")</f>
        <v/>
      </c>
      <c r="BB186" s="19">
        <f>IFERROR(VLOOKUP(AO186,[2]CUS030!$A$5:$E$10000,5,0),"")</f>
        <v/>
      </c>
      <c r="BC186" s="19">
        <f>IFERROR(VLOOKUP(AP186,[2]CUS030!$A$5:$E$10000,5,0),"")</f>
        <v/>
      </c>
      <c r="BD186" s="19">
        <f>IFERROR(VLOOKUP(AQ186,[2]CUS030!$A$5:$E$10000,5,0),"")</f>
        <v/>
      </c>
      <c r="BE186" s="19">
        <f>IFERROR(VLOOKUP(AR186,[2]CUS030!$A$5:$E$10000,5,0),"")</f>
        <v/>
      </c>
    </row>
    <row r="187">
      <c r="F187" s="108">
        <f>[1]!Table1[[#This Row],[Production]]</f>
        <v/>
      </c>
      <c r="G187">
        <f>MID(F187,LEN(F187)-6,4)</f>
        <v/>
      </c>
      <c r="H187">
        <f>AS187&amp;"|"&amp;AT187&amp;"|"&amp;AU187&amp;"|"&amp;AV187&amp;"|"&amp;AW187&amp;"|"&amp;AX187&amp;"|"&amp;AY187&amp;"|"&amp;AZ187&amp;"|"&amp;BA187&amp;"|"&amp;BB187&amp;"|"&amp;BC187&amp;"|"&amp;BD187&amp;"|"&amp;BE187</f>
        <v/>
      </c>
      <c r="I187" s="108">
        <f>[1]!Table1[[#This Row],[Stock]]</f>
        <v/>
      </c>
      <c r="J187">
        <f>MID(LEFT(I187,LEN(I187)-3),FIND("0|0.000",LEFT(I187,LEN(I187)-3),1)+7,6)</f>
        <v/>
      </c>
      <c r="K187" s="19" t="n"/>
      <c r="L187" s="19" t="n"/>
      <c r="M187" s="19" t="n"/>
      <c r="N187" s="19" t="n"/>
      <c r="O187" s="19" t="n"/>
      <c r="P187" s="20">
        <f>End_Cal!E187</f>
        <v/>
      </c>
      <c r="Q187" s="112">
        <f>IFERROR(INDEX($J$2:$J$9873,MATCH(1,INDEX(($P187=$F$2:$F$9873)*(0=COUNTIFS($Q$2:$Q$2,$J$2:$J$9873)),0),0)),"")</f>
        <v/>
      </c>
      <c r="R187" s="112">
        <f>IFERROR(INDEX($J$2:$J$9873,MATCH(1,INDEX(($P187=$F$2:$F$9873)*(0=COUNTIFS(Q187,$J$2:$J$9873)),0),0)),"")</f>
        <v/>
      </c>
      <c r="S187" s="112">
        <f>IFERROR(INDEX($J$2:$J$9873,MATCH(1,INDEX(($P187=$F$2:$F$9873)*(0=COUNTIFS(Q187:R187,$J$2:$J$9873)),0),0)),"")</f>
        <v/>
      </c>
      <c r="T187" s="112">
        <f>IFERROR(INDEX($J$2:$J$9873,MATCH(1,INDEX(($P187=$F$2:$F$9873)*(0=COUNTIFS(Q187:S187,$J$2:$J$9873)),0),0)),"")</f>
        <v/>
      </c>
      <c r="U187" s="112">
        <f>IFERROR(INDEX($J$2:$J$9873,MATCH(1,INDEX(($P187=$F$2:$F$9873)*(0=COUNTIFS(Q187:T187,$J$2:$J$9873)),0),0)),"")</f>
        <v/>
      </c>
      <c r="V187" s="112">
        <f>IFERROR(INDEX($J$2:$J$9873,MATCH(1,INDEX(($P187=$F$2:$F$9873)*(0=COUNTIFS(Q187:U187,$J$2:$J$9873)),0),0)),"")</f>
        <v/>
      </c>
      <c r="W187" s="112">
        <f>IFERROR(INDEX($J$2:$J$9873,MATCH(1,INDEX(($P187=$F$2:$F$9873)*(0=COUNTIFS(Q187:V187,$J$2:$J$861)),0),0)),"")</f>
        <v/>
      </c>
      <c r="X187" s="112">
        <f>IFERROR(INDEX($J$2:$J$9873,MATCH(1,INDEX(($P187=$F$2:$F$9873)*(0=COUNTIFS(Q187:W187,$J$2:$J$9873)),0),0)),"")</f>
        <v/>
      </c>
      <c r="Y187" s="112">
        <f>IFERROR(INDEX($J$2:$J$861,MATCH(1,INDEX(($P187=$F$2:$F$861)*(0=COUNTIFS(Q187:X187,$J$2:$J$861)),0),0)),"")</f>
        <v/>
      </c>
      <c r="Z187" s="112">
        <f>IFERROR(INDEX($J$2:$J$861,MATCH(1,INDEX(($P187=$F$2:$F$861)*(0=COUNTIFS(Q187:Y187,$J$2:$J$861)),0),0)),"")</f>
        <v/>
      </c>
      <c r="AA187" s="112">
        <f>IFERROR(INDEX($J$2:$J$861,MATCH(1,INDEX(($P187=$F$2:$F$861)*(0=COUNTIFS(Q187:Z187,$J$2:$J$861)),0),0)),"")</f>
        <v/>
      </c>
      <c r="AB187" s="112">
        <f>IFERROR(INDEX($J$2:$J$861,MATCH(1,INDEX(($P187=$F$2:$F$861)*(0=COUNTIFS(Q187:AA187,$J$2:$J$861)),0),0)),"")</f>
        <v/>
      </c>
      <c r="AC187" s="112">
        <f>IFERROR(INDEX($J$2:$J$861,MATCH(1,INDEX(($P187=$F$2:$F$861)*(0=COUNTIFS(Q187:AB187,$J$2:$J$861)),0),0)),"")</f>
        <v/>
      </c>
      <c r="AD187">
        <f>Q187&amp;"-"&amp;R187&amp;"-"&amp;S187&amp;"-"&amp;T187&amp;"-"&amp;U187&amp;"-"&amp;V187&amp;"-"&amp;W187&amp;"-"&amp;X187&amp;"-"&amp;Y187&amp;"-"&amp;Z187&amp;"-"&amp;AA187&amp;"-"&amp;AB187&amp;"-"&amp;AC187</f>
        <v/>
      </c>
      <c r="AF187" s="19">
        <f>IFERROR(INDEX($I$2:$I$861,MATCH(1,INDEX(($P187=$F$2:$F$861)*(0=COUNTIFS($AF$2:$AF$2,$I$2:$I$861)),0),0)),"")</f>
        <v/>
      </c>
      <c r="AG187" s="19">
        <f>IFERROR(INDEX($I$2:$I$9873,MATCH(1,INDEX(($P187=$F$2:$F$9873)*(0=COUNTIFS(AF187,$I$2:$I$9873)),0),0)),"")</f>
        <v/>
      </c>
      <c r="AH187" s="19">
        <f>IFERROR(INDEX($I$2:$I$9873,MATCH(1,INDEX(($P187=$F$2:$F$9873)*(0=COUNTIFS(AF187:AG187,$I$2:$I$9873)),0),0)),"")</f>
        <v/>
      </c>
      <c r="AI187" s="19">
        <f>IFERROR(INDEX($I$2:$I$9873,MATCH(1,INDEX(($P187=$F$2:$F$9873)*(0=COUNTIFS(AF187:AH187,$I$2:$I$9873)),0),0)),"")</f>
        <v/>
      </c>
      <c r="AJ187" s="19">
        <f>IFERROR(INDEX($I$2:$I$9873,MATCH(1,INDEX(($P187=$F$2:$F$9873)*(0=COUNTIFS(AF187:AI187,$I$2:$I$9873)),0),0)),"")</f>
        <v/>
      </c>
      <c r="AK187" s="19">
        <f>IFERROR(INDEX($I$2:$I$9873,MATCH(1,INDEX(($P187=$F$2:$F$9873)*(0=COUNTIFS(AF187:AJ187,$I$2:$I$9873)),0),0)),"")</f>
        <v/>
      </c>
      <c r="AL187" s="19">
        <f>IFERROR(INDEX($I$2:$I$9873,MATCH(1,INDEX(($P187=$F$2:$F$9873)*(0=COUNTIFS(AF187:AK187,$I$2:$I$9873)),0),0)),"")</f>
        <v/>
      </c>
      <c r="AM187" s="19">
        <f>IFERROR(INDEX($I$2:$I$9873,MATCH(1,INDEX(($P187=$F$2:$F$9873)*(0=COUNTIFS(AF187:AL187,$I$2:$I$9873)),0),0)),"")</f>
        <v/>
      </c>
      <c r="AN187" s="19">
        <f>IFERROR(INDEX($I$2:$I$9873,MATCH(1,INDEX(($P187=$F$2:$F$9873)*(0=COUNTIFS(AF187:AM187,$I$2:$I$9873)),0),0)),"")</f>
        <v/>
      </c>
      <c r="AO187" s="19">
        <f>IFERROR(INDEX($I$2:$I$9873,MATCH(1,INDEX(($P187=$F$2:$F$9873)*(0=COUNTIFS(AF187:AN187,$I$2:$I$9873)),0),0)),"")</f>
        <v/>
      </c>
      <c r="AP187" s="19">
        <f>IFERROR(INDEX($I$2:$I$9873,MATCH(1,INDEX(($P187=$F$2:$F$9873)*(0=COUNTIFS(AF187:AO187,$I$2:$I$9873)),0),0)),"")</f>
        <v/>
      </c>
      <c r="AQ187" s="19">
        <f>IFERROR(INDEX($I$2:$I$9873,MATCH(1,INDEX(($P187=$F$2:$F$9873)*(0=COUNTIFS(AF187:AP187,$I$2:$I$9873)),0),0)),"")</f>
        <v/>
      </c>
      <c r="AR187" s="19">
        <f>IFERROR(INDEX($I$2:$I$9873,MATCH(1,INDEX(($P187=$F$2:$F$9873)*(0=COUNTIFS(AF187:AQ187,$I$2:$I$9873)),0),0)),"")</f>
        <v/>
      </c>
      <c r="AS187" s="19">
        <f>IFERROR(VLOOKUP(AF187,[2]CUS030!$A$5:$E$10000,5,0),"")</f>
        <v/>
      </c>
      <c r="AT187" s="19">
        <f>IFERROR(VLOOKUP(AG187,[2]CUS030!$A$5:$E$10000,5,0),"")</f>
        <v/>
      </c>
      <c r="AU187" s="19">
        <f>IFERROR(VLOOKUP(AH187,[2]CUS030!$A$5:$E$10000,5,0),"")</f>
        <v/>
      </c>
      <c r="AV187" s="19">
        <f>IFERROR(VLOOKUP(AI187,[2]CUS030!$A$5:$E$10000,5,0),"")</f>
        <v/>
      </c>
      <c r="AW187" s="19">
        <f>IFERROR(VLOOKUP(AJ187,[2]CUS030!$A$5:$E$10000,5,0),"")</f>
        <v/>
      </c>
      <c r="AX187" s="19">
        <f>IFERROR(VLOOKUP(AK187,[2]CUS030!$A$5:$E$10000,5,0),"")</f>
        <v/>
      </c>
      <c r="AY187" s="19">
        <f>IFERROR(VLOOKUP(AL187,[2]CUS030!$A$5:$E$10000,5,0),"")</f>
        <v/>
      </c>
      <c r="AZ187" s="19">
        <f>IFERROR(VLOOKUP(AM187,[2]CUS030!$A$5:$E$10000,5,0),"")</f>
        <v/>
      </c>
      <c r="BA187" s="19">
        <f>IFERROR(VLOOKUP(AN187,[2]CUS030!$A$5:$E$10000,5,0),"")</f>
        <v/>
      </c>
      <c r="BB187" s="19">
        <f>IFERROR(VLOOKUP(AO187,[2]CUS030!$A$5:$E$10000,5,0),"")</f>
        <v/>
      </c>
      <c r="BC187" s="19">
        <f>IFERROR(VLOOKUP(AP187,[2]CUS030!$A$5:$E$10000,5,0),"")</f>
        <v/>
      </c>
      <c r="BD187" s="19">
        <f>IFERROR(VLOOKUP(AQ187,[2]CUS030!$A$5:$E$10000,5,0),"")</f>
        <v/>
      </c>
      <c r="BE187" s="19">
        <f>IFERROR(VLOOKUP(AR187,[2]CUS030!$A$5:$E$10000,5,0),"")</f>
        <v/>
      </c>
    </row>
    <row r="188">
      <c r="F188" s="108">
        <f>[1]!Table1[[#This Row],[Production]]</f>
        <v/>
      </c>
      <c r="G188">
        <f>MID(F188,LEN(F188)-6,4)</f>
        <v/>
      </c>
      <c r="H188">
        <f>AS188&amp;"|"&amp;AT188&amp;"|"&amp;AU188&amp;"|"&amp;AV188&amp;"|"&amp;AW188&amp;"|"&amp;AX188&amp;"|"&amp;AY188&amp;"|"&amp;AZ188&amp;"|"&amp;BA188&amp;"|"&amp;BB188&amp;"|"&amp;BC188&amp;"|"&amp;BD188&amp;"|"&amp;BE188</f>
        <v/>
      </c>
      <c r="I188" s="108">
        <f>[1]!Table1[[#This Row],[Stock]]</f>
        <v/>
      </c>
      <c r="J188">
        <f>MID(LEFT(I188,LEN(I188)-3),FIND("0|0.000",LEFT(I188,LEN(I188)-3),1)+7,6)</f>
        <v/>
      </c>
      <c r="K188" s="19" t="n"/>
      <c r="L188" s="19" t="n"/>
      <c r="M188" s="19" t="n"/>
      <c r="N188" s="19" t="n"/>
      <c r="O188" s="19" t="n"/>
      <c r="P188" s="20">
        <f>End_Cal!E188</f>
        <v/>
      </c>
      <c r="Q188" s="112">
        <f>IFERROR(INDEX($J$2:$J$9873,MATCH(1,INDEX(($P188=$F$2:$F$9873)*(0=COUNTIFS($Q$2:$Q$2,$J$2:$J$9873)),0),0)),"")</f>
        <v/>
      </c>
      <c r="R188" s="112">
        <f>IFERROR(INDEX($J$2:$J$9873,MATCH(1,INDEX(($P188=$F$2:$F$9873)*(0=COUNTIFS(Q188,$J$2:$J$9873)),0),0)),"")</f>
        <v/>
      </c>
      <c r="S188" s="112">
        <f>IFERROR(INDEX($J$2:$J$9873,MATCH(1,INDEX(($P188=$F$2:$F$9873)*(0=COUNTIFS(Q188:R188,$J$2:$J$9873)),0),0)),"")</f>
        <v/>
      </c>
      <c r="T188" s="112">
        <f>IFERROR(INDEX($J$2:$J$9873,MATCH(1,INDEX(($P188=$F$2:$F$9873)*(0=COUNTIFS(Q188:S188,$J$2:$J$9873)),0),0)),"")</f>
        <v/>
      </c>
      <c r="U188" s="112">
        <f>IFERROR(INDEX($J$2:$J$9873,MATCH(1,INDEX(($P188=$F$2:$F$9873)*(0=COUNTIFS(Q188:T188,$J$2:$J$9873)),0),0)),"")</f>
        <v/>
      </c>
      <c r="V188" s="112">
        <f>IFERROR(INDEX($J$2:$J$9873,MATCH(1,INDEX(($P188=$F$2:$F$9873)*(0=COUNTIFS(Q188:U188,$J$2:$J$9873)),0),0)),"")</f>
        <v/>
      </c>
      <c r="W188" s="112">
        <f>IFERROR(INDEX($J$2:$J$9873,MATCH(1,INDEX(($P188=$F$2:$F$9873)*(0=COUNTIFS(Q188:V188,$J$2:$J$861)),0),0)),"")</f>
        <v/>
      </c>
      <c r="X188" s="112">
        <f>IFERROR(INDEX($J$2:$J$9873,MATCH(1,INDEX(($P188=$F$2:$F$9873)*(0=COUNTIFS(Q188:W188,$J$2:$J$9873)),0),0)),"")</f>
        <v/>
      </c>
      <c r="Y188" s="112">
        <f>IFERROR(INDEX($J$2:$J$861,MATCH(1,INDEX(($P188=$F$2:$F$861)*(0=COUNTIFS(Q188:X188,$J$2:$J$861)),0),0)),"")</f>
        <v/>
      </c>
      <c r="Z188" s="112">
        <f>IFERROR(INDEX($J$2:$J$861,MATCH(1,INDEX(($P188=$F$2:$F$861)*(0=COUNTIFS(Q188:Y188,$J$2:$J$861)),0),0)),"")</f>
        <v/>
      </c>
      <c r="AA188" s="112">
        <f>IFERROR(INDEX($J$2:$J$861,MATCH(1,INDEX(($P188=$F$2:$F$861)*(0=COUNTIFS(Q188:Z188,$J$2:$J$861)),0),0)),"")</f>
        <v/>
      </c>
      <c r="AB188" s="112">
        <f>IFERROR(INDEX($J$2:$J$861,MATCH(1,INDEX(($P188=$F$2:$F$861)*(0=COUNTIFS(Q188:AA188,$J$2:$J$861)),0),0)),"")</f>
        <v/>
      </c>
      <c r="AC188" s="112">
        <f>IFERROR(INDEX($J$2:$J$861,MATCH(1,INDEX(($P188=$F$2:$F$861)*(0=COUNTIFS(Q188:AB188,$J$2:$J$861)),0),0)),"")</f>
        <v/>
      </c>
      <c r="AD188">
        <f>Q188&amp;"-"&amp;R188&amp;"-"&amp;S188&amp;"-"&amp;T188&amp;"-"&amp;U188&amp;"-"&amp;V188&amp;"-"&amp;W188&amp;"-"&amp;X188&amp;"-"&amp;Y188&amp;"-"&amp;Z188&amp;"-"&amp;AA188&amp;"-"&amp;AB188&amp;"-"&amp;AC188</f>
        <v/>
      </c>
      <c r="AF188" s="19">
        <f>IFERROR(INDEX($I$2:$I$861,MATCH(1,INDEX(($P188=$F$2:$F$861)*(0=COUNTIFS($AF$2:$AF$2,$I$2:$I$861)),0),0)),"")</f>
        <v/>
      </c>
      <c r="AG188" s="19">
        <f>IFERROR(INDEX($I$2:$I$9873,MATCH(1,INDEX(($P188=$F$2:$F$9873)*(0=COUNTIFS(AF188,$I$2:$I$9873)),0),0)),"")</f>
        <v/>
      </c>
      <c r="AH188" s="19">
        <f>IFERROR(INDEX($I$2:$I$9873,MATCH(1,INDEX(($P188=$F$2:$F$9873)*(0=COUNTIFS(AF188:AG188,$I$2:$I$9873)),0),0)),"")</f>
        <v/>
      </c>
      <c r="AI188" s="19">
        <f>IFERROR(INDEX($I$2:$I$9873,MATCH(1,INDEX(($P188=$F$2:$F$9873)*(0=COUNTIFS(AF188:AH188,$I$2:$I$9873)),0),0)),"")</f>
        <v/>
      </c>
      <c r="AJ188" s="19">
        <f>IFERROR(INDEX($I$2:$I$9873,MATCH(1,INDEX(($P188=$F$2:$F$9873)*(0=COUNTIFS(AF188:AI188,$I$2:$I$9873)),0),0)),"")</f>
        <v/>
      </c>
      <c r="AK188" s="19">
        <f>IFERROR(INDEX($I$2:$I$9873,MATCH(1,INDEX(($P188=$F$2:$F$9873)*(0=COUNTIFS(AF188:AJ188,$I$2:$I$9873)),0),0)),"")</f>
        <v/>
      </c>
      <c r="AL188" s="19">
        <f>IFERROR(INDEX($I$2:$I$9873,MATCH(1,INDEX(($P188=$F$2:$F$9873)*(0=COUNTIFS(AF188:AK188,$I$2:$I$9873)),0),0)),"")</f>
        <v/>
      </c>
      <c r="AM188" s="19">
        <f>IFERROR(INDEX($I$2:$I$9873,MATCH(1,INDEX(($P188=$F$2:$F$9873)*(0=COUNTIFS(AF188:AL188,$I$2:$I$9873)),0),0)),"")</f>
        <v/>
      </c>
      <c r="AN188" s="19">
        <f>IFERROR(INDEX($I$2:$I$9873,MATCH(1,INDEX(($P188=$F$2:$F$9873)*(0=COUNTIFS(AF188:AM188,$I$2:$I$9873)),0),0)),"")</f>
        <v/>
      </c>
      <c r="AO188" s="19">
        <f>IFERROR(INDEX($I$2:$I$9873,MATCH(1,INDEX(($P188=$F$2:$F$9873)*(0=COUNTIFS(AF188:AN188,$I$2:$I$9873)),0),0)),"")</f>
        <v/>
      </c>
      <c r="AP188" s="19">
        <f>IFERROR(INDEX($I$2:$I$9873,MATCH(1,INDEX(($P188=$F$2:$F$9873)*(0=COUNTIFS(AF188:AO188,$I$2:$I$9873)),0),0)),"")</f>
        <v/>
      </c>
      <c r="AQ188" s="19">
        <f>IFERROR(INDEX($I$2:$I$9873,MATCH(1,INDEX(($P188=$F$2:$F$9873)*(0=COUNTIFS(AF188:AP188,$I$2:$I$9873)),0),0)),"")</f>
        <v/>
      </c>
      <c r="AR188" s="19">
        <f>IFERROR(INDEX($I$2:$I$9873,MATCH(1,INDEX(($P188=$F$2:$F$9873)*(0=COUNTIFS(AF188:AQ188,$I$2:$I$9873)),0),0)),"")</f>
        <v/>
      </c>
      <c r="AS188" s="19">
        <f>IFERROR(VLOOKUP(AF188,[2]CUS030!$A$5:$E$10000,5,0),"")</f>
        <v/>
      </c>
      <c r="AT188" s="19">
        <f>IFERROR(VLOOKUP(AG188,[2]CUS030!$A$5:$E$10000,5,0),"")</f>
        <v/>
      </c>
      <c r="AU188" s="19">
        <f>IFERROR(VLOOKUP(AH188,[2]CUS030!$A$5:$E$10000,5,0),"")</f>
        <v/>
      </c>
      <c r="AV188" s="19">
        <f>IFERROR(VLOOKUP(AI188,[2]CUS030!$A$5:$E$10000,5,0),"")</f>
        <v/>
      </c>
      <c r="AW188" s="19">
        <f>IFERROR(VLOOKUP(AJ188,[2]CUS030!$A$5:$E$10000,5,0),"")</f>
        <v/>
      </c>
      <c r="AX188" s="19">
        <f>IFERROR(VLOOKUP(AK188,[2]CUS030!$A$5:$E$10000,5,0),"")</f>
        <v/>
      </c>
      <c r="AY188" s="19">
        <f>IFERROR(VLOOKUP(AL188,[2]CUS030!$A$5:$E$10000,5,0),"")</f>
        <v/>
      </c>
      <c r="AZ188" s="19">
        <f>IFERROR(VLOOKUP(AM188,[2]CUS030!$A$5:$E$10000,5,0),"")</f>
        <v/>
      </c>
      <c r="BA188" s="19">
        <f>IFERROR(VLOOKUP(AN188,[2]CUS030!$A$5:$E$10000,5,0),"")</f>
        <v/>
      </c>
      <c r="BB188" s="19">
        <f>IFERROR(VLOOKUP(AO188,[2]CUS030!$A$5:$E$10000,5,0),"")</f>
        <v/>
      </c>
      <c r="BC188" s="19">
        <f>IFERROR(VLOOKUP(AP188,[2]CUS030!$A$5:$E$10000,5,0),"")</f>
        <v/>
      </c>
      <c r="BD188" s="19">
        <f>IFERROR(VLOOKUP(AQ188,[2]CUS030!$A$5:$E$10000,5,0),"")</f>
        <v/>
      </c>
      <c r="BE188" s="19">
        <f>IFERROR(VLOOKUP(AR188,[2]CUS030!$A$5:$E$10000,5,0),"")</f>
        <v/>
      </c>
    </row>
    <row r="189">
      <c r="F189" s="108">
        <f>[1]!Table1[[#This Row],[Production]]</f>
        <v/>
      </c>
      <c r="G189">
        <f>MID(F189,LEN(F189)-6,4)</f>
        <v/>
      </c>
      <c r="H189">
        <f>AS189&amp;"|"&amp;AT189&amp;"|"&amp;AU189&amp;"|"&amp;AV189&amp;"|"&amp;AW189&amp;"|"&amp;AX189&amp;"|"&amp;AY189&amp;"|"&amp;AZ189&amp;"|"&amp;BA189&amp;"|"&amp;BB189&amp;"|"&amp;BC189&amp;"|"&amp;BD189&amp;"|"&amp;BE189</f>
        <v/>
      </c>
      <c r="I189" s="108">
        <f>[1]!Table1[[#This Row],[Stock]]</f>
        <v/>
      </c>
      <c r="J189">
        <f>MID(LEFT(I189,LEN(I189)-3),FIND("0|0.000",LEFT(I189,LEN(I189)-3),1)+7,6)</f>
        <v/>
      </c>
      <c r="K189" s="19" t="n"/>
      <c r="L189" s="19" t="n"/>
      <c r="M189" s="19" t="n"/>
      <c r="N189" s="19" t="n"/>
      <c r="O189" s="19" t="n"/>
      <c r="P189" s="20">
        <f>End_Cal!E189</f>
        <v/>
      </c>
      <c r="Q189" s="112">
        <f>IFERROR(INDEX($J$2:$J$9873,MATCH(1,INDEX(($P189=$F$2:$F$9873)*(0=COUNTIFS($Q$2:$Q$2,$J$2:$J$9873)),0),0)),"")</f>
        <v/>
      </c>
      <c r="R189" s="112">
        <f>IFERROR(INDEX($J$2:$J$9873,MATCH(1,INDEX(($P189=$F$2:$F$9873)*(0=COUNTIFS(Q189,$J$2:$J$9873)),0),0)),"")</f>
        <v/>
      </c>
      <c r="S189" s="112">
        <f>IFERROR(INDEX($J$2:$J$9873,MATCH(1,INDEX(($P189=$F$2:$F$9873)*(0=COUNTIFS(Q189:R189,$J$2:$J$9873)),0),0)),"")</f>
        <v/>
      </c>
      <c r="T189" s="112">
        <f>IFERROR(INDEX($J$2:$J$9873,MATCH(1,INDEX(($P189=$F$2:$F$9873)*(0=COUNTIFS(Q189:S189,$J$2:$J$9873)),0),0)),"")</f>
        <v/>
      </c>
      <c r="U189" s="112">
        <f>IFERROR(INDEX($J$2:$J$9873,MATCH(1,INDEX(($P189=$F$2:$F$9873)*(0=COUNTIFS(Q189:T189,$J$2:$J$9873)),0),0)),"")</f>
        <v/>
      </c>
      <c r="V189" s="112">
        <f>IFERROR(INDEX($J$2:$J$9873,MATCH(1,INDEX(($P189=$F$2:$F$9873)*(0=COUNTIFS(Q189:U189,$J$2:$J$9873)),0),0)),"")</f>
        <v/>
      </c>
      <c r="W189" s="112">
        <f>IFERROR(INDEX($J$2:$J$9873,MATCH(1,INDEX(($P189=$F$2:$F$9873)*(0=COUNTIFS(Q189:V189,$J$2:$J$861)),0),0)),"")</f>
        <v/>
      </c>
      <c r="X189" s="112">
        <f>IFERROR(INDEX($J$2:$J$9873,MATCH(1,INDEX(($P189=$F$2:$F$9873)*(0=COUNTIFS(Q189:W189,$J$2:$J$9873)),0),0)),"")</f>
        <v/>
      </c>
      <c r="Y189" s="112">
        <f>IFERROR(INDEX($J$2:$J$861,MATCH(1,INDEX(($P189=$F$2:$F$861)*(0=COUNTIFS(Q189:X189,$J$2:$J$861)),0),0)),"")</f>
        <v/>
      </c>
      <c r="Z189" s="112">
        <f>IFERROR(INDEX($J$2:$J$861,MATCH(1,INDEX(($P189=$F$2:$F$861)*(0=COUNTIFS(Q189:Y189,$J$2:$J$861)),0),0)),"")</f>
        <v/>
      </c>
      <c r="AA189" s="112">
        <f>IFERROR(INDEX($J$2:$J$861,MATCH(1,INDEX(($P189=$F$2:$F$861)*(0=COUNTIFS(Q189:Z189,$J$2:$J$861)),0),0)),"")</f>
        <v/>
      </c>
      <c r="AB189" s="112">
        <f>IFERROR(INDEX($J$2:$J$861,MATCH(1,INDEX(($P189=$F$2:$F$861)*(0=COUNTIFS(Q189:AA189,$J$2:$J$861)),0),0)),"")</f>
        <v/>
      </c>
      <c r="AC189" s="112">
        <f>IFERROR(INDEX($J$2:$J$861,MATCH(1,INDEX(($P189=$F$2:$F$861)*(0=COUNTIFS(Q189:AB189,$J$2:$J$861)),0),0)),"")</f>
        <v/>
      </c>
      <c r="AD189">
        <f>Q189&amp;"-"&amp;R189&amp;"-"&amp;S189&amp;"-"&amp;T189&amp;"-"&amp;U189&amp;"-"&amp;V189&amp;"-"&amp;W189&amp;"-"&amp;X189&amp;"-"&amp;Y189&amp;"-"&amp;Z189&amp;"-"&amp;AA189&amp;"-"&amp;AB189&amp;"-"&amp;AC189</f>
        <v/>
      </c>
      <c r="AF189" s="19">
        <f>IFERROR(INDEX($I$2:$I$861,MATCH(1,INDEX(($P189=$F$2:$F$861)*(0=COUNTIFS($AF$2:$AF$2,$I$2:$I$861)),0),0)),"")</f>
        <v/>
      </c>
      <c r="AG189" s="19">
        <f>IFERROR(INDEX($I$2:$I$9873,MATCH(1,INDEX(($P189=$F$2:$F$9873)*(0=COUNTIFS(AF189,$I$2:$I$9873)),0),0)),"")</f>
        <v/>
      </c>
      <c r="AH189" s="19">
        <f>IFERROR(INDEX($I$2:$I$9873,MATCH(1,INDEX(($P189=$F$2:$F$9873)*(0=COUNTIFS(AF189:AG189,$I$2:$I$9873)),0),0)),"")</f>
        <v/>
      </c>
      <c r="AI189" s="19">
        <f>IFERROR(INDEX($I$2:$I$9873,MATCH(1,INDEX(($P189=$F$2:$F$9873)*(0=COUNTIFS(AF189:AH189,$I$2:$I$9873)),0),0)),"")</f>
        <v/>
      </c>
      <c r="AJ189" s="19">
        <f>IFERROR(INDEX($I$2:$I$9873,MATCH(1,INDEX(($P189=$F$2:$F$9873)*(0=COUNTIFS(AF189:AI189,$I$2:$I$9873)),0),0)),"")</f>
        <v/>
      </c>
      <c r="AK189" s="19">
        <f>IFERROR(INDEX($I$2:$I$9873,MATCH(1,INDEX(($P189=$F$2:$F$9873)*(0=COUNTIFS(AF189:AJ189,$I$2:$I$9873)),0),0)),"")</f>
        <v/>
      </c>
      <c r="AL189" s="19">
        <f>IFERROR(INDEX($I$2:$I$9873,MATCH(1,INDEX(($P189=$F$2:$F$9873)*(0=COUNTIFS(AF189:AK189,$I$2:$I$9873)),0),0)),"")</f>
        <v/>
      </c>
      <c r="AM189" s="19">
        <f>IFERROR(INDEX($I$2:$I$9873,MATCH(1,INDEX(($P189=$F$2:$F$9873)*(0=COUNTIFS(AF189:AL189,$I$2:$I$9873)),0),0)),"")</f>
        <v/>
      </c>
      <c r="AN189" s="19">
        <f>IFERROR(INDEX($I$2:$I$9873,MATCH(1,INDEX(($P189=$F$2:$F$9873)*(0=COUNTIFS(AF189:AM189,$I$2:$I$9873)),0),0)),"")</f>
        <v/>
      </c>
      <c r="AO189" s="19">
        <f>IFERROR(INDEX($I$2:$I$9873,MATCH(1,INDEX(($P189=$F$2:$F$9873)*(0=COUNTIFS(AF189:AN189,$I$2:$I$9873)),0),0)),"")</f>
        <v/>
      </c>
      <c r="AP189" s="19">
        <f>IFERROR(INDEX($I$2:$I$9873,MATCH(1,INDEX(($P189=$F$2:$F$9873)*(0=COUNTIFS(AF189:AO189,$I$2:$I$9873)),0),0)),"")</f>
        <v/>
      </c>
      <c r="AQ189" s="19">
        <f>IFERROR(INDEX($I$2:$I$9873,MATCH(1,INDEX(($P189=$F$2:$F$9873)*(0=COUNTIFS(AF189:AP189,$I$2:$I$9873)),0),0)),"")</f>
        <v/>
      </c>
      <c r="AR189" s="19">
        <f>IFERROR(INDEX($I$2:$I$9873,MATCH(1,INDEX(($P189=$F$2:$F$9873)*(0=COUNTIFS(AF189:AQ189,$I$2:$I$9873)),0),0)),"")</f>
        <v/>
      </c>
      <c r="AS189" s="19">
        <f>IFERROR(VLOOKUP(AF189,[2]CUS030!$A$5:$E$10000,5,0),"")</f>
        <v/>
      </c>
      <c r="AT189" s="19">
        <f>IFERROR(VLOOKUP(AG189,[2]CUS030!$A$5:$E$10000,5,0),"")</f>
        <v/>
      </c>
      <c r="AU189" s="19">
        <f>IFERROR(VLOOKUP(AH189,[2]CUS030!$A$5:$E$10000,5,0),"")</f>
        <v/>
      </c>
      <c r="AV189" s="19">
        <f>IFERROR(VLOOKUP(AI189,[2]CUS030!$A$5:$E$10000,5,0),"")</f>
        <v/>
      </c>
      <c r="AW189" s="19">
        <f>IFERROR(VLOOKUP(AJ189,[2]CUS030!$A$5:$E$10000,5,0),"")</f>
        <v/>
      </c>
      <c r="AX189" s="19">
        <f>IFERROR(VLOOKUP(AK189,[2]CUS030!$A$5:$E$10000,5,0),"")</f>
        <v/>
      </c>
      <c r="AY189" s="19">
        <f>IFERROR(VLOOKUP(AL189,[2]CUS030!$A$5:$E$10000,5,0),"")</f>
        <v/>
      </c>
      <c r="AZ189" s="19">
        <f>IFERROR(VLOOKUP(AM189,[2]CUS030!$A$5:$E$10000,5,0),"")</f>
        <v/>
      </c>
      <c r="BA189" s="19">
        <f>IFERROR(VLOOKUP(AN189,[2]CUS030!$A$5:$E$10000,5,0),"")</f>
        <v/>
      </c>
      <c r="BB189" s="19">
        <f>IFERROR(VLOOKUP(AO189,[2]CUS030!$A$5:$E$10000,5,0),"")</f>
        <v/>
      </c>
      <c r="BC189" s="19">
        <f>IFERROR(VLOOKUP(AP189,[2]CUS030!$A$5:$E$10000,5,0),"")</f>
        <v/>
      </c>
      <c r="BD189" s="19">
        <f>IFERROR(VLOOKUP(AQ189,[2]CUS030!$A$5:$E$10000,5,0),"")</f>
        <v/>
      </c>
      <c r="BE189" s="19">
        <f>IFERROR(VLOOKUP(AR189,[2]CUS030!$A$5:$E$10000,5,0),"")</f>
        <v/>
      </c>
    </row>
    <row r="190">
      <c r="F190" s="108">
        <f>[1]!Table1[[#This Row],[Production]]</f>
        <v/>
      </c>
      <c r="G190">
        <f>MID(F190,LEN(F190)-6,4)</f>
        <v/>
      </c>
      <c r="H190">
        <f>AS190&amp;"|"&amp;AT190&amp;"|"&amp;AU190&amp;"|"&amp;AV190&amp;"|"&amp;AW190&amp;"|"&amp;AX190&amp;"|"&amp;AY190&amp;"|"&amp;AZ190&amp;"|"&amp;BA190&amp;"|"&amp;BB190&amp;"|"&amp;BC190&amp;"|"&amp;BD190&amp;"|"&amp;BE190</f>
        <v/>
      </c>
      <c r="I190" s="108">
        <f>[1]!Table1[[#This Row],[Stock]]</f>
        <v/>
      </c>
      <c r="J190">
        <f>MID(LEFT(I190,LEN(I190)-3),FIND("0|0.000",LEFT(I190,LEN(I190)-3),1)+7,6)</f>
        <v/>
      </c>
      <c r="K190" s="19" t="n"/>
      <c r="L190" s="19" t="n"/>
      <c r="M190" s="19" t="n"/>
      <c r="N190" s="19" t="n"/>
      <c r="O190" s="19" t="n"/>
      <c r="P190" s="20">
        <f>End_Cal!E190</f>
        <v/>
      </c>
      <c r="Q190" s="112">
        <f>IFERROR(INDEX($J$2:$J$9873,MATCH(1,INDEX(($P190=$F$2:$F$9873)*(0=COUNTIFS($Q$2:$Q$2,$J$2:$J$9873)),0),0)),"")</f>
        <v/>
      </c>
      <c r="R190" s="112">
        <f>IFERROR(INDEX($J$2:$J$9873,MATCH(1,INDEX(($P190=$F$2:$F$9873)*(0=COUNTIFS(Q190,$J$2:$J$9873)),0),0)),"")</f>
        <v/>
      </c>
      <c r="S190" s="112">
        <f>IFERROR(INDEX($J$2:$J$9873,MATCH(1,INDEX(($P190=$F$2:$F$9873)*(0=COUNTIFS(Q190:R190,$J$2:$J$9873)),0),0)),"")</f>
        <v/>
      </c>
      <c r="T190" s="112">
        <f>IFERROR(INDEX($J$2:$J$9873,MATCH(1,INDEX(($P190=$F$2:$F$9873)*(0=COUNTIFS(Q190:S190,$J$2:$J$9873)),0),0)),"")</f>
        <v/>
      </c>
      <c r="U190" s="112">
        <f>IFERROR(INDEX($J$2:$J$9873,MATCH(1,INDEX(($P190=$F$2:$F$9873)*(0=COUNTIFS(Q190:T190,$J$2:$J$9873)),0),0)),"")</f>
        <v/>
      </c>
      <c r="V190" s="112">
        <f>IFERROR(INDEX($J$2:$J$9873,MATCH(1,INDEX(($P190=$F$2:$F$9873)*(0=COUNTIFS(Q190:U190,$J$2:$J$9873)),0),0)),"")</f>
        <v/>
      </c>
      <c r="W190" s="112">
        <f>IFERROR(INDEX($J$2:$J$9873,MATCH(1,INDEX(($P190=$F$2:$F$9873)*(0=COUNTIFS(Q190:V190,$J$2:$J$861)),0),0)),"")</f>
        <v/>
      </c>
      <c r="X190" s="112">
        <f>IFERROR(INDEX($J$2:$J$9873,MATCH(1,INDEX(($P190=$F$2:$F$9873)*(0=COUNTIFS(Q190:W190,$J$2:$J$9873)),0),0)),"")</f>
        <v/>
      </c>
      <c r="Y190" s="112">
        <f>IFERROR(INDEX($J$2:$J$861,MATCH(1,INDEX(($P190=$F$2:$F$861)*(0=COUNTIFS(Q190:X190,$J$2:$J$861)),0),0)),"")</f>
        <v/>
      </c>
      <c r="Z190" s="112">
        <f>IFERROR(INDEX($J$2:$J$861,MATCH(1,INDEX(($P190=$F$2:$F$861)*(0=COUNTIFS(Q190:Y190,$J$2:$J$861)),0),0)),"")</f>
        <v/>
      </c>
      <c r="AA190" s="112">
        <f>IFERROR(INDEX($J$2:$J$861,MATCH(1,INDEX(($P190=$F$2:$F$861)*(0=COUNTIFS(Q190:Z190,$J$2:$J$861)),0),0)),"")</f>
        <v/>
      </c>
      <c r="AB190" s="112">
        <f>IFERROR(INDEX($J$2:$J$861,MATCH(1,INDEX(($P190=$F$2:$F$861)*(0=COUNTIFS(Q190:AA190,$J$2:$J$861)),0),0)),"")</f>
        <v/>
      </c>
      <c r="AC190" s="112">
        <f>IFERROR(INDEX($J$2:$J$861,MATCH(1,INDEX(($P190=$F$2:$F$861)*(0=COUNTIFS(Q190:AB190,$J$2:$J$861)),0),0)),"")</f>
        <v/>
      </c>
      <c r="AD190">
        <f>Q190&amp;"-"&amp;R190&amp;"-"&amp;S190&amp;"-"&amp;T190&amp;"-"&amp;U190&amp;"-"&amp;V190&amp;"-"&amp;W190&amp;"-"&amp;X190&amp;"-"&amp;Y190&amp;"-"&amp;Z190&amp;"-"&amp;AA190&amp;"-"&amp;AB190&amp;"-"&amp;AC190</f>
        <v/>
      </c>
      <c r="AF190" s="19">
        <f>IFERROR(INDEX($I$2:$I$861,MATCH(1,INDEX(($P190=$F$2:$F$861)*(0=COUNTIFS($AF$2:$AF$2,$I$2:$I$861)),0),0)),"")</f>
        <v/>
      </c>
      <c r="AG190" s="19">
        <f>IFERROR(INDEX($I$2:$I$9873,MATCH(1,INDEX(($P190=$F$2:$F$9873)*(0=COUNTIFS(AF190,$I$2:$I$9873)),0),0)),"")</f>
        <v/>
      </c>
      <c r="AH190" s="19">
        <f>IFERROR(INDEX($I$2:$I$9873,MATCH(1,INDEX(($P190=$F$2:$F$9873)*(0=COUNTIFS(AF190:AG190,$I$2:$I$9873)),0),0)),"")</f>
        <v/>
      </c>
      <c r="AI190" s="19">
        <f>IFERROR(INDEX($I$2:$I$9873,MATCH(1,INDEX(($P190=$F$2:$F$9873)*(0=COUNTIFS(AF190:AH190,$I$2:$I$9873)),0),0)),"")</f>
        <v/>
      </c>
      <c r="AJ190" s="19">
        <f>IFERROR(INDEX($I$2:$I$9873,MATCH(1,INDEX(($P190=$F$2:$F$9873)*(0=COUNTIFS(AF190:AI190,$I$2:$I$9873)),0),0)),"")</f>
        <v/>
      </c>
      <c r="AK190" s="19">
        <f>IFERROR(INDEX($I$2:$I$9873,MATCH(1,INDEX(($P190=$F$2:$F$9873)*(0=COUNTIFS(AF190:AJ190,$I$2:$I$9873)),0),0)),"")</f>
        <v/>
      </c>
      <c r="AL190" s="19">
        <f>IFERROR(INDEX($I$2:$I$9873,MATCH(1,INDEX(($P190=$F$2:$F$9873)*(0=COUNTIFS(AF190:AK190,$I$2:$I$9873)),0),0)),"")</f>
        <v/>
      </c>
      <c r="AM190" s="19">
        <f>IFERROR(INDEX($I$2:$I$9873,MATCH(1,INDEX(($P190=$F$2:$F$9873)*(0=COUNTIFS(AF190:AL190,$I$2:$I$9873)),0),0)),"")</f>
        <v/>
      </c>
      <c r="AN190" s="19">
        <f>IFERROR(INDEX($I$2:$I$9873,MATCH(1,INDEX(($P190=$F$2:$F$9873)*(0=COUNTIFS(AF190:AM190,$I$2:$I$9873)),0),0)),"")</f>
        <v/>
      </c>
      <c r="AO190" s="19">
        <f>IFERROR(INDEX($I$2:$I$9873,MATCH(1,INDEX(($P190=$F$2:$F$9873)*(0=COUNTIFS(AF190:AN190,$I$2:$I$9873)),0),0)),"")</f>
        <v/>
      </c>
      <c r="AP190" s="19">
        <f>IFERROR(INDEX($I$2:$I$9873,MATCH(1,INDEX(($P190=$F$2:$F$9873)*(0=COUNTIFS(AF190:AO190,$I$2:$I$9873)),0),0)),"")</f>
        <v/>
      </c>
      <c r="AQ190" s="19">
        <f>IFERROR(INDEX($I$2:$I$9873,MATCH(1,INDEX(($P190=$F$2:$F$9873)*(0=COUNTIFS(AF190:AP190,$I$2:$I$9873)),0),0)),"")</f>
        <v/>
      </c>
      <c r="AR190" s="19">
        <f>IFERROR(INDEX($I$2:$I$9873,MATCH(1,INDEX(($P190=$F$2:$F$9873)*(0=COUNTIFS(AF190:AQ190,$I$2:$I$9873)),0),0)),"")</f>
        <v/>
      </c>
      <c r="AS190" s="19">
        <f>IFERROR(VLOOKUP(AF190,[2]CUS030!$A$5:$E$10000,5,0),"")</f>
        <v/>
      </c>
      <c r="AT190" s="19">
        <f>IFERROR(VLOOKUP(AG190,[2]CUS030!$A$5:$E$10000,5,0),"")</f>
        <v/>
      </c>
      <c r="AU190" s="19">
        <f>IFERROR(VLOOKUP(AH190,[2]CUS030!$A$5:$E$10000,5,0),"")</f>
        <v/>
      </c>
      <c r="AV190" s="19">
        <f>IFERROR(VLOOKUP(AI190,[2]CUS030!$A$5:$E$10000,5,0),"")</f>
        <v/>
      </c>
      <c r="AW190" s="19">
        <f>IFERROR(VLOOKUP(AJ190,[2]CUS030!$A$5:$E$10000,5,0),"")</f>
        <v/>
      </c>
      <c r="AX190" s="19">
        <f>IFERROR(VLOOKUP(AK190,[2]CUS030!$A$5:$E$10000,5,0),"")</f>
        <v/>
      </c>
      <c r="AY190" s="19">
        <f>IFERROR(VLOOKUP(AL190,[2]CUS030!$A$5:$E$10000,5,0),"")</f>
        <v/>
      </c>
      <c r="AZ190" s="19">
        <f>IFERROR(VLOOKUP(AM190,[2]CUS030!$A$5:$E$10000,5,0),"")</f>
        <v/>
      </c>
      <c r="BA190" s="19">
        <f>IFERROR(VLOOKUP(AN190,[2]CUS030!$A$5:$E$10000,5,0),"")</f>
        <v/>
      </c>
      <c r="BB190" s="19">
        <f>IFERROR(VLOOKUP(AO190,[2]CUS030!$A$5:$E$10000,5,0),"")</f>
        <v/>
      </c>
      <c r="BC190" s="19">
        <f>IFERROR(VLOOKUP(AP190,[2]CUS030!$A$5:$E$10000,5,0),"")</f>
        <v/>
      </c>
      <c r="BD190" s="19">
        <f>IFERROR(VLOOKUP(AQ190,[2]CUS030!$A$5:$E$10000,5,0),"")</f>
        <v/>
      </c>
      <c r="BE190" s="19">
        <f>IFERROR(VLOOKUP(AR190,[2]CUS030!$A$5:$E$10000,5,0),"")</f>
        <v/>
      </c>
    </row>
    <row r="191">
      <c r="F191" s="108">
        <f>[1]!Table1[[#This Row],[Production]]</f>
        <v/>
      </c>
      <c r="G191">
        <f>MID(F191,LEN(F191)-6,4)</f>
        <v/>
      </c>
      <c r="H191">
        <f>AS191&amp;"|"&amp;AT191&amp;"|"&amp;AU191&amp;"|"&amp;AV191&amp;"|"&amp;AW191&amp;"|"&amp;AX191&amp;"|"&amp;AY191&amp;"|"&amp;AZ191&amp;"|"&amp;BA191&amp;"|"&amp;BB191&amp;"|"&amp;BC191&amp;"|"&amp;BD191&amp;"|"&amp;BE191</f>
        <v/>
      </c>
      <c r="I191" s="108">
        <f>[1]!Table1[[#This Row],[Stock]]</f>
        <v/>
      </c>
      <c r="J191">
        <f>MID(LEFT(I191,LEN(I191)-3),FIND("0|0.000",LEFT(I191,LEN(I191)-3),1)+7,6)</f>
        <v/>
      </c>
      <c r="K191" s="19" t="n"/>
      <c r="L191" s="19" t="n"/>
      <c r="M191" s="19" t="n"/>
      <c r="N191" s="19" t="n"/>
      <c r="O191" s="19" t="n"/>
      <c r="P191" s="20">
        <f>End_Cal!E191</f>
        <v/>
      </c>
      <c r="Q191" s="112">
        <f>IFERROR(INDEX($J$2:$J$9873,MATCH(1,INDEX(($P191=$F$2:$F$9873)*(0=COUNTIFS($Q$2:$Q$2,$J$2:$J$9873)),0),0)),"")</f>
        <v/>
      </c>
      <c r="R191" s="112">
        <f>IFERROR(INDEX($J$2:$J$9873,MATCH(1,INDEX(($P191=$F$2:$F$9873)*(0=COUNTIFS(Q191,$J$2:$J$9873)),0),0)),"")</f>
        <v/>
      </c>
      <c r="S191" s="112">
        <f>IFERROR(INDEX($J$2:$J$9873,MATCH(1,INDEX(($P191=$F$2:$F$9873)*(0=COUNTIFS(Q191:R191,$J$2:$J$9873)),0),0)),"")</f>
        <v/>
      </c>
      <c r="T191" s="112">
        <f>IFERROR(INDEX($J$2:$J$9873,MATCH(1,INDEX(($P191=$F$2:$F$9873)*(0=COUNTIFS(Q191:S191,$J$2:$J$9873)),0),0)),"")</f>
        <v/>
      </c>
      <c r="U191" s="112">
        <f>IFERROR(INDEX($J$2:$J$9873,MATCH(1,INDEX(($P191=$F$2:$F$9873)*(0=COUNTIFS(Q191:T191,$J$2:$J$9873)),0),0)),"")</f>
        <v/>
      </c>
      <c r="V191" s="112">
        <f>IFERROR(INDEX($J$2:$J$9873,MATCH(1,INDEX(($P191=$F$2:$F$9873)*(0=COUNTIFS(Q191:U191,$J$2:$J$9873)),0),0)),"")</f>
        <v/>
      </c>
      <c r="W191" s="112">
        <f>IFERROR(INDEX($J$2:$J$9873,MATCH(1,INDEX(($P191=$F$2:$F$9873)*(0=COUNTIFS(Q191:V191,$J$2:$J$861)),0),0)),"")</f>
        <v/>
      </c>
      <c r="X191" s="112">
        <f>IFERROR(INDEX($J$2:$J$9873,MATCH(1,INDEX(($P191=$F$2:$F$9873)*(0=COUNTIFS(Q191:W191,$J$2:$J$9873)),0),0)),"")</f>
        <v/>
      </c>
      <c r="Y191" s="112">
        <f>IFERROR(INDEX($J$2:$J$861,MATCH(1,INDEX(($P191=$F$2:$F$861)*(0=COUNTIFS(Q191:X191,$J$2:$J$861)),0),0)),"")</f>
        <v/>
      </c>
      <c r="Z191" s="112">
        <f>IFERROR(INDEX($J$2:$J$861,MATCH(1,INDEX(($P191=$F$2:$F$861)*(0=COUNTIFS(Q191:Y191,$J$2:$J$861)),0),0)),"")</f>
        <v/>
      </c>
      <c r="AA191" s="112">
        <f>IFERROR(INDEX($J$2:$J$861,MATCH(1,INDEX(($P191=$F$2:$F$861)*(0=COUNTIFS(Q191:Z191,$J$2:$J$861)),0),0)),"")</f>
        <v/>
      </c>
      <c r="AB191" s="112">
        <f>IFERROR(INDEX($J$2:$J$861,MATCH(1,INDEX(($P191=$F$2:$F$861)*(0=COUNTIFS(Q191:AA191,$J$2:$J$861)),0),0)),"")</f>
        <v/>
      </c>
      <c r="AC191" s="112">
        <f>IFERROR(INDEX($J$2:$J$861,MATCH(1,INDEX(($P191=$F$2:$F$861)*(0=COUNTIFS(Q191:AB191,$J$2:$J$861)),0),0)),"")</f>
        <v/>
      </c>
      <c r="AD191">
        <f>Q191&amp;"-"&amp;R191&amp;"-"&amp;S191&amp;"-"&amp;T191&amp;"-"&amp;U191&amp;"-"&amp;V191&amp;"-"&amp;W191&amp;"-"&amp;X191&amp;"-"&amp;Y191&amp;"-"&amp;Z191&amp;"-"&amp;AA191&amp;"-"&amp;AB191&amp;"-"&amp;AC191</f>
        <v/>
      </c>
      <c r="AF191" s="19">
        <f>IFERROR(INDEX($I$2:$I$861,MATCH(1,INDEX(($P191=$F$2:$F$861)*(0=COUNTIFS($AF$2:$AF$2,$I$2:$I$861)),0),0)),"")</f>
        <v/>
      </c>
      <c r="AG191" s="19">
        <f>IFERROR(INDEX($I$2:$I$9873,MATCH(1,INDEX(($P191=$F$2:$F$9873)*(0=COUNTIFS(AF191,$I$2:$I$9873)),0),0)),"")</f>
        <v/>
      </c>
      <c r="AH191" s="19">
        <f>IFERROR(INDEX($I$2:$I$9873,MATCH(1,INDEX(($P191=$F$2:$F$9873)*(0=COUNTIFS(AF191:AG191,$I$2:$I$9873)),0),0)),"")</f>
        <v/>
      </c>
      <c r="AI191" s="19">
        <f>IFERROR(INDEX($I$2:$I$9873,MATCH(1,INDEX(($P191=$F$2:$F$9873)*(0=COUNTIFS(AF191:AH191,$I$2:$I$9873)),0),0)),"")</f>
        <v/>
      </c>
      <c r="AJ191" s="19">
        <f>IFERROR(INDEX($I$2:$I$9873,MATCH(1,INDEX(($P191=$F$2:$F$9873)*(0=COUNTIFS(AF191:AI191,$I$2:$I$9873)),0),0)),"")</f>
        <v/>
      </c>
      <c r="AK191" s="19">
        <f>IFERROR(INDEX($I$2:$I$9873,MATCH(1,INDEX(($P191=$F$2:$F$9873)*(0=COUNTIFS(AF191:AJ191,$I$2:$I$9873)),0),0)),"")</f>
        <v/>
      </c>
      <c r="AL191" s="19">
        <f>IFERROR(INDEX($I$2:$I$9873,MATCH(1,INDEX(($P191=$F$2:$F$9873)*(0=COUNTIFS(AF191:AK191,$I$2:$I$9873)),0),0)),"")</f>
        <v/>
      </c>
      <c r="AM191" s="19">
        <f>IFERROR(INDEX($I$2:$I$9873,MATCH(1,INDEX(($P191=$F$2:$F$9873)*(0=COUNTIFS(AF191:AL191,$I$2:$I$9873)),0),0)),"")</f>
        <v/>
      </c>
      <c r="AN191" s="19">
        <f>IFERROR(INDEX($I$2:$I$9873,MATCH(1,INDEX(($P191=$F$2:$F$9873)*(0=COUNTIFS(AF191:AM191,$I$2:$I$9873)),0),0)),"")</f>
        <v/>
      </c>
      <c r="AO191" s="19">
        <f>IFERROR(INDEX($I$2:$I$9873,MATCH(1,INDEX(($P191=$F$2:$F$9873)*(0=COUNTIFS(AF191:AN191,$I$2:$I$9873)),0),0)),"")</f>
        <v/>
      </c>
      <c r="AP191" s="19">
        <f>IFERROR(INDEX($I$2:$I$9873,MATCH(1,INDEX(($P191=$F$2:$F$9873)*(0=COUNTIFS(AF191:AO191,$I$2:$I$9873)),0),0)),"")</f>
        <v/>
      </c>
      <c r="AQ191" s="19">
        <f>IFERROR(INDEX($I$2:$I$9873,MATCH(1,INDEX(($P191=$F$2:$F$9873)*(0=COUNTIFS(AF191:AP191,$I$2:$I$9873)),0),0)),"")</f>
        <v/>
      </c>
      <c r="AR191" s="19">
        <f>IFERROR(INDEX($I$2:$I$9873,MATCH(1,INDEX(($P191=$F$2:$F$9873)*(0=COUNTIFS(AF191:AQ191,$I$2:$I$9873)),0),0)),"")</f>
        <v/>
      </c>
      <c r="AS191" s="19">
        <f>IFERROR(VLOOKUP(AF191,[2]CUS030!$A$5:$E$10000,5,0),"")</f>
        <v/>
      </c>
      <c r="AT191" s="19">
        <f>IFERROR(VLOOKUP(AG191,[2]CUS030!$A$5:$E$10000,5,0),"")</f>
        <v/>
      </c>
      <c r="AU191" s="19">
        <f>IFERROR(VLOOKUP(AH191,[2]CUS030!$A$5:$E$10000,5,0),"")</f>
        <v/>
      </c>
      <c r="AV191" s="19">
        <f>IFERROR(VLOOKUP(AI191,[2]CUS030!$A$5:$E$10000,5,0),"")</f>
        <v/>
      </c>
      <c r="AW191" s="19">
        <f>IFERROR(VLOOKUP(AJ191,[2]CUS030!$A$5:$E$10000,5,0),"")</f>
        <v/>
      </c>
      <c r="AX191" s="19">
        <f>IFERROR(VLOOKUP(AK191,[2]CUS030!$A$5:$E$10000,5,0),"")</f>
        <v/>
      </c>
      <c r="AY191" s="19">
        <f>IFERROR(VLOOKUP(AL191,[2]CUS030!$A$5:$E$10000,5,0),"")</f>
        <v/>
      </c>
      <c r="AZ191" s="19">
        <f>IFERROR(VLOOKUP(AM191,[2]CUS030!$A$5:$E$10000,5,0),"")</f>
        <v/>
      </c>
      <c r="BA191" s="19">
        <f>IFERROR(VLOOKUP(AN191,[2]CUS030!$A$5:$E$10000,5,0),"")</f>
        <v/>
      </c>
      <c r="BB191" s="19">
        <f>IFERROR(VLOOKUP(AO191,[2]CUS030!$A$5:$E$10000,5,0),"")</f>
        <v/>
      </c>
      <c r="BC191" s="19">
        <f>IFERROR(VLOOKUP(AP191,[2]CUS030!$A$5:$E$10000,5,0),"")</f>
        <v/>
      </c>
      <c r="BD191" s="19">
        <f>IFERROR(VLOOKUP(AQ191,[2]CUS030!$A$5:$E$10000,5,0),"")</f>
        <v/>
      </c>
      <c r="BE191" s="19">
        <f>IFERROR(VLOOKUP(AR191,[2]CUS030!$A$5:$E$10000,5,0),"")</f>
        <v/>
      </c>
    </row>
    <row r="192">
      <c r="F192" s="108">
        <f>[1]!Table1[[#This Row],[Production]]</f>
        <v/>
      </c>
      <c r="G192">
        <f>MID(F192,LEN(F192)-6,4)</f>
        <v/>
      </c>
      <c r="H192">
        <f>AS192&amp;"|"&amp;AT192&amp;"|"&amp;AU192&amp;"|"&amp;AV192&amp;"|"&amp;AW192&amp;"|"&amp;AX192&amp;"|"&amp;AY192&amp;"|"&amp;AZ192&amp;"|"&amp;BA192&amp;"|"&amp;BB192&amp;"|"&amp;BC192&amp;"|"&amp;BD192&amp;"|"&amp;BE192</f>
        <v/>
      </c>
      <c r="I192" s="108">
        <f>[1]!Table1[[#This Row],[Stock]]</f>
        <v/>
      </c>
      <c r="J192">
        <f>MID(LEFT(I192,LEN(I192)-3),FIND("0|0.000",LEFT(I192,LEN(I192)-3),1)+7,6)</f>
        <v/>
      </c>
      <c r="K192" s="19" t="n"/>
      <c r="L192" s="19" t="n"/>
      <c r="M192" s="19" t="n"/>
      <c r="N192" s="19" t="n"/>
      <c r="O192" s="19" t="n"/>
      <c r="P192" s="20">
        <f>End_Cal!E192</f>
        <v/>
      </c>
      <c r="Q192" s="112">
        <f>IFERROR(INDEX($J$2:$J$9873,MATCH(1,INDEX(($P192=$F$2:$F$9873)*(0=COUNTIFS($Q$2:$Q$2,$J$2:$J$9873)),0),0)),"")</f>
        <v/>
      </c>
      <c r="R192" s="112">
        <f>IFERROR(INDEX($J$2:$J$9873,MATCH(1,INDEX(($P192=$F$2:$F$9873)*(0=COUNTIFS(Q192,$J$2:$J$9873)),0),0)),"")</f>
        <v/>
      </c>
      <c r="S192" s="112">
        <f>IFERROR(INDEX($J$2:$J$9873,MATCH(1,INDEX(($P192=$F$2:$F$9873)*(0=COUNTIFS(Q192:R192,$J$2:$J$9873)),0),0)),"")</f>
        <v/>
      </c>
      <c r="T192" s="112">
        <f>IFERROR(INDEX($J$2:$J$9873,MATCH(1,INDEX(($P192=$F$2:$F$9873)*(0=COUNTIFS(Q192:S192,$J$2:$J$9873)),0),0)),"")</f>
        <v/>
      </c>
      <c r="U192" s="112">
        <f>IFERROR(INDEX($J$2:$J$9873,MATCH(1,INDEX(($P192=$F$2:$F$9873)*(0=COUNTIFS(Q192:T192,$J$2:$J$9873)),0),0)),"")</f>
        <v/>
      </c>
      <c r="V192" s="112">
        <f>IFERROR(INDEX($J$2:$J$9873,MATCH(1,INDEX(($P192=$F$2:$F$9873)*(0=COUNTIFS(Q192:U192,$J$2:$J$9873)),0),0)),"")</f>
        <v/>
      </c>
      <c r="W192" s="112">
        <f>IFERROR(INDEX($J$2:$J$9873,MATCH(1,INDEX(($P192=$F$2:$F$9873)*(0=COUNTIFS(Q192:V192,$J$2:$J$861)),0),0)),"")</f>
        <v/>
      </c>
      <c r="X192" s="112">
        <f>IFERROR(INDEX($J$2:$J$9873,MATCH(1,INDEX(($P192=$F$2:$F$9873)*(0=COUNTIFS(Q192:W192,$J$2:$J$9873)),0),0)),"")</f>
        <v/>
      </c>
      <c r="Y192" s="112">
        <f>IFERROR(INDEX($J$2:$J$861,MATCH(1,INDEX(($P192=$F$2:$F$861)*(0=COUNTIFS(Q192:X192,$J$2:$J$861)),0),0)),"")</f>
        <v/>
      </c>
      <c r="Z192" s="112">
        <f>IFERROR(INDEX($J$2:$J$861,MATCH(1,INDEX(($P192=$F$2:$F$861)*(0=COUNTIFS(Q192:Y192,$J$2:$J$861)),0),0)),"")</f>
        <v/>
      </c>
      <c r="AA192" s="112">
        <f>IFERROR(INDEX($J$2:$J$861,MATCH(1,INDEX(($P192=$F$2:$F$861)*(0=COUNTIFS(Q192:Z192,$J$2:$J$861)),0),0)),"")</f>
        <v/>
      </c>
      <c r="AB192" s="112">
        <f>IFERROR(INDEX($J$2:$J$861,MATCH(1,INDEX(($P192=$F$2:$F$861)*(0=COUNTIFS(Q192:AA192,$J$2:$J$861)),0),0)),"")</f>
        <v/>
      </c>
      <c r="AC192" s="112">
        <f>IFERROR(INDEX($J$2:$J$861,MATCH(1,INDEX(($P192=$F$2:$F$861)*(0=COUNTIFS(Q192:AB192,$J$2:$J$861)),0),0)),"")</f>
        <v/>
      </c>
      <c r="AD192">
        <f>Q192&amp;"-"&amp;R192&amp;"-"&amp;S192&amp;"-"&amp;T192&amp;"-"&amp;U192&amp;"-"&amp;V192&amp;"-"&amp;W192&amp;"-"&amp;X192&amp;"-"&amp;Y192&amp;"-"&amp;Z192&amp;"-"&amp;AA192&amp;"-"&amp;AB192&amp;"-"&amp;AC192</f>
        <v/>
      </c>
      <c r="AF192" s="19">
        <f>IFERROR(INDEX($I$2:$I$861,MATCH(1,INDEX(($P192=$F$2:$F$861)*(0=COUNTIFS($AF$2:$AF$2,$I$2:$I$861)),0),0)),"")</f>
        <v/>
      </c>
      <c r="AG192" s="19">
        <f>IFERROR(INDEX($I$2:$I$9873,MATCH(1,INDEX(($P192=$F$2:$F$9873)*(0=COUNTIFS(AF192,$I$2:$I$9873)),0),0)),"")</f>
        <v/>
      </c>
      <c r="AH192" s="19">
        <f>IFERROR(INDEX($I$2:$I$9873,MATCH(1,INDEX(($P192=$F$2:$F$9873)*(0=COUNTIFS(AF192:AG192,$I$2:$I$9873)),0),0)),"")</f>
        <v/>
      </c>
      <c r="AI192" s="19">
        <f>IFERROR(INDEX($I$2:$I$9873,MATCH(1,INDEX(($P192=$F$2:$F$9873)*(0=COUNTIFS(AF192:AH192,$I$2:$I$9873)),0),0)),"")</f>
        <v/>
      </c>
      <c r="AJ192" s="19">
        <f>IFERROR(INDEX($I$2:$I$9873,MATCH(1,INDEX(($P192=$F$2:$F$9873)*(0=COUNTIFS(AF192:AI192,$I$2:$I$9873)),0),0)),"")</f>
        <v/>
      </c>
      <c r="AK192" s="19">
        <f>IFERROR(INDEX($I$2:$I$9873,MATCH(1,INDEX(($P192=$F$2:$F$9873)*(0=COUNTIFS(AF192:AJ192,$I$2:$I$9873)),0),0)),"")</f>
        <v/>
      </c>
      <c r="AL192" s="19">
        <f>IFERROR(INDEX($I$2:$I$9873,MATCH(1,INDEX(($P192=$F$2:$F$9873)*(0=COUNTIFS(AF192:AK192,$I$2:$I$9873)),0),0)),"")</f>
        <v/>
      </c>
      <c r="AM192" s="19">
        <f>IFERROR(INDEX($I$2:$I$9873,MATCH(1,INDEX(($P192=$F$2:$F$9873)*(0=COUNTIFS(AF192:AL192,$I$2:$I$9873)),0),0)),"")</f>
        <v/>
      </c>
      <c r="AN192" s="19">
        <f>IFERROR(INDEX($I$2:$I$9873,MATCH(1,INDEX(($P192=$F$2:$F$9873)*(0=COUNTIFS(AF192:AM192,$I$2:$I$9873)),0),0)),"")</f>
        <v/>
      </c>
      <c r="AO192" s="19">
        <f>IFERROR(INDEX($I$2:$I$9873,MATCH(1,INDEX(($P192=$F$2:$F$9873)*(0=COUNTIFS(AF192:AN192,$I$2:$I$9873)),0),0)),"")</f>
        <v/>
      </c>
      <c r="AP192" s="19">
        <f>IFERROR(INDEX($I$2:$I$9873,MATCH(1,INDEX(($P192=$F$2:$F$9873)*(0=COUNTIFS(AF192:AO192,$I$2:$I$9873)),0),0)),"")</f>
        <v/>
      </c>
      <c r="AQ192" s="19">
        <f>IFERROR(INDEX($I$2:$I$9873,MATCH(1,INDEX(($P192=$F$2:$F$9873)*(0=COUNTIFS(AF192:AP192,$I$2:$I$9873)),0),0)),"")</f>
        <v/>
      </c>
      <c r="AR192" s="19">
        <f>IFERROR(INDEX($I$2:$I$9873,MATCH(1,INDEX(($P192=$F$2:$F$9873)*(0=COUNTIFS(AF192:AQ192,$I$2:$I$9873)),0),0)),"")</f>
        <v/>
      </c>
      <c r="AS192" s="19">
        <f>IFERROR(VLOOKUP(AF192,[2]CUS030!$A$5:$E$10000,5,0),"")</f>
        <v/>
      </c>
      <c r="AT192" s="19">
        <f>IFERROR(VLOOKUP(AG192,[2]CUS030!$A$5:$E$10000,5,0),"")</f>
        <v/>
      </c>
      <c r="AU192" s="19">
        <f>IFERROR(VLOOKUP(AH192,[2]CUS030!$A$5:$E$10000,5,0),"")</f>
        <v/>
      </c>
      <c r="AV192" s="19">
        <f>IFERROR(VLOOKUP(AI192,[2]CUS030!$A$5:$E$10000,5,0),"")</f>
        <v/>
      </c>
      <c r="AW192" s="19">
        <f>IFERROR(VLOOKUP(AJ192,[2]CUS030!$A$5:$E$10000,5,0),"")</f>
        <v/>
      </c>
      <c r="AX192" s="19">
        <f>IFERROR(VLOOKUP(AK192,[2]CUS030!$A$5:$E$10000,5,0),"")</f>
        <v/>
      </c>
      <c r="AY192" s="19">
        <f>IFERROR(VLOOKUP(AL192,[2]CUS030!$A$5:$E$10000,5,0),"")</f>
        <v/>
      </c>
      <c r="AZ192" s="19">
        <f>IFERROR(VLOOKUP(AM192,[2]CUS030!$A$5:$E$10000,5,0),"")</f>
        <v/>
      </c>
      <c r="BA192" s="19">
        <f>IFERROR(VLOOKUP(AN192,[2]CUS030!$A$5:$E$10000,5,0),"")</f>
        <v/>
      </c>
      <c r="BB192" s="19">
        <f>IFERROR(VLOOKUP(AO192,[2]CUS030!$A$5:$E$10000,5,0),"")</f>
        <v/>
      </c>
      <c r="BC192" s="19">
        <f>IFERROR(VLOOKUP(AP192,[2]CUS030!$A$5:$E$10000,5,0),"")</f>
        <v/>
      </c>
      <c r="BD192" s="19">
        <f>IFERROR(VLOOKUP(AQ192,[2]CUS030!$A$5:$E$10000,5,0),"")</f>
        <v/>
      </c>
      <c r="BE192" s="19">
        <f>IFERROR(VLOOKUP(AR192,[2]CUS030!$A$5:$E$10000,5,0),"")</f>
        <v/>
      </c>
    </row>
    <row r="193">
      <c r="F193" s="108">
        <f>[1]!Table1[[#This Row],[Production]]</f>
        <v/>
      </c>
      <c r="G193">
        <f>MID(F193,LEN(F193)-6,4)</f>
        <v/>
      </c>
      <c r="H193">
        <f>AS193&amp;"|"&amp;AT193&amp;"|"&amp;AU193&amp;"|"&amp;AV193&amp;"|"&amp;AW193&amp;"|"&amp;AX193&amp;"|"&amp;AY193&amp;"|"&amp;AZ193&amp;"|"&amp;BA193&amp;"|"&amp;BB193&amp;"|"&amp;BC193&amp;"|"&amp;BD193&amp;"|"&amp;BE193</f>
        <v/>
      </c>
      <c r="I193" s="108">
        <f>[1]!Table1[[#This Row],[Stock]]</f>
        <v/>
      </c>
      <c r="J193">
        <f>MID(LEFT(I193,LEN(I193)-3),FIND("0|0.000",LEFT(I193,LEN(I193)-3),1)+7,6)</f>
        <v/>
      </c>
      <c r="K193" s="19" t="n"/>
      <c r="L193" s="19" t="n"/>
      <c r="M193" s="19" t="n"/>
      <c r="N193" s="19" t="n"/>
      <c r="O193" s="19" t="n"/>
      <c r="P193" s="20">
        <f>End_Cal!E193</f>
        <v/>
      </c>
      <c r="Q193" s="112">
        <f>IFERROR(INDEX($J$2:$J$9873,MATCH(1,INDEX(($P193=$F$2:$F$9873)*(0=COUNTIFS($Q$2:$Q$2,$J$2:$J$9873)),0),0)),"")</f>
        <v/>
      </c>
      <c r="R193" s="112">
        <f>IFERROR(INDEX($J$2:$J$9873,MATCH(1,INDEX(($P193=$F$2:$F$9873)*(0=COUNTIFS(Q193,$J$2:$J$9873)),0),0)),"")</f>
        <v/>
      </c>
      <c r="S193" s="112">
        <f>IFERROR(INDEX($J$2:$J$9873,MATCH(1,INDEX(($P193=$F$2:$F$9873)*(0=COUNTIFS(Q193:R193,$J$2:$J$9873)),0),0)),"")</f>
        <v/>
      </c>
      <c r="T193" s="112">
        <f>IFERROR(INDEX($J$2:$J$9873,MATCH(1,INDEX(($P193=$F$2:$F$9873)*(0=COUNTIFS(Q193:S193,$J$2:$J$9873)),0),0)),"")</f>
        <v/>
      </c>
      <c r="U193" s="112">
        <f>IFERROR(INDEX($J$2:$J$9873,MATCH(1,INDEX(($P193=$F$2:$F$9873)*(0=COUNTIFS(Q193:T193,$J$2:$J$9873)),0),0)),"")</f>
        <v/>
      </c>
      <c r="V193" s="112">
        <f>IFERROR(INDEX($J$2:$J$9873,MATCH(1,INDEX(($P193=$F$2:$F$9873)*(0=COUNTIFS(Q193:U193,$J$2:$J$9873)),0),0)),"")</f>
        <v/>
      </c>
      <c r="W193" s="112">
        <f>IFERROR(INDEX($J$2:$J$9873,MATCH(1,INDEX(($P193=$F$2:$F$9873)*(0=COUNTIFS(Q193:V193,$J$2:$J$861)),0),0)),"")</f>
        <v/>
      </c>
      <c r="X193" s="112">
        <f>IFERROR(INDEX($J$2:$J$9873,MATCH(1,INDEX(($P193=$F$2:$F$9873)*(0=COUNTIFS(Q193:W193,$J$2:$J$9873)),0),0)),"")</f>
        <v/>
      </c>
      <c r="Y193" s="112">
        <f>IFERROR(INDEX($J$2:$J$861,MATCH(1,INDEX(($P193=$F$2:$F$861)*(0=COUNTIFS(Q193:X193,$J$2:$J$861)),0),0)),"")</f>
        <v/>
      </c>
      <c r="Z193" s="112">
        <f>IFERROR(INDEX($J$2:$J$861,MATCH(1,INDEX(($P193=$F$2:$F$861)*(0=COUNTIFS(Q193:Y193,$J$2:$J$861)),0),0)),"")</f>
        <v/>
      </c>
      <c r="AA193" s="112">
        <f>IFERROR(INDEX($J$2:$J$861,MATCH(1,INDEX(($P193=$F$2:$F$861)*(0=COUNTIFS(Q193:Z193,$J$2:$J$861)),0),0)),"")</f>
        <v/>
      </c>
      <c r="AB193" s="112">
        <f>IFERROR(INDEX($J$2:$J$861,MATCH(1,INDEX(($P193=$F$2:$F$861)*(0=COUNTIFS(Q193:AA193,$J$2:$J$861)),0),0)),"")</f>
        <v/>
      </c>
      <c r="AC193" s="112">
        <f>IFERROR(INDEX($J$2:$J$861,MATCH(1,INDEX(($P193=$F$2:$F$861)*(0=COUNTIFS(Q193:AB193,$J$2:$J$861)),0),0)),"")</f>
        <v/>
      </c>
      <c r="AD193">
        <f>Q193&amp;"-"&amp;R193&amp;"-"&amp;S193&amp;"-"&amp;T193&amp;"-"&amp;U193&amp;"-"&amp;V193&amp;"-"&amp;W193&amp;"-"&amp;X193&amp;"-"&amp;Y193&amp;"-"&amp;Z193&amp;"-"&amp;AA193&amp;"-"&amp;AB193&amp;"-"&amp;AC193</f>
        <v/>
      </c>
      <c r="AF193" s="19">
        <f>IFERROR(INDEX($I$2:$I$861,MATCH(1,INDEX(($P193=$F$2:$F$861)*(0=COUNTIFS($AF$2:$AF$2,$I$2:$I$861)),0),0)),"")</f>
        <v/>
      </c>
      <c r="AG193" s="19">
        <f>IFERROR(INDEX($I$2:$I$9873,MATCH(1,INDEX(($P193=$F$2:$F$9873)*(0=COUNTIFS(AF193,$I$2:$I$9873)),0),0)),"")</f>
        <v/>
      </c>
      <c r="AH193" s="19">
        <f>IFERROR(INDEX($I$2:$I$9873,MATCH(1,INDEX(($P193=$F$2:$F$9873)*(0=COUNTIFS(AF193:AG193,$I$2:$I$9873)),0),0)),"")</f>
        <v/>
      </c>
      <c r="AI193" s="19">
        <f>IFERROR(INDEX($I$2:$I$9873,MATCH(1,INDEX(($P193=$F$2:$F$9873)*(0=COUNTIFS(AF193:AH193,$I$2:$I$9873)),0),0)),"")</f>
        <v/>
      </c>
      <c r="AJ193" s="19">
        <f>IFERROR(INDEX($I$2:$I$9873,MATCH(1,INDEX(($P193=$F$2:$F$9873)*(0=COUNTIFS(AF193:AI193,$I$2:$I$9873)),0),0)),"")</f>
        <v/>
      </c>
      <c r="AK193" s="19">
        <f>IFERROR(INDEX($I$2:$I$9873,MATCH(1,INDEX(($P193=$F$2:$F$9873)*(0=COUNTIFS(AF193:AJ193,$I$2:$I$9873)),0),0)),"")</f>
        <v/>
      </c>
      <c r="AL193" s="19">
        <f>IFERROR(INDEX($I$2:$I$9873,MATCH(1,INDEX(($P193=$F$2:$F$9873)*(0=COUNTIFS(AF193:AK193,$I$2:$I$9873)),0),0)),"")</f>
        <v/>
      </c>
      <c r="AM193" s="19">
        <f>IFERROR(INDEX($I$2:$I$9873,MATCH(1,INDEX(($P193=$F$2:$F$9873)*(0=COUNTIFS(AF193:AL193,$I$2:$I$9873)),0),0)),"")</f>
        <v/>
      </c>
      <c r="AN193" s="19">
        <f>IFERROR(INDEX($I$2:$I$9873,MATCH(1,INDEX(($P193=$F$2:$F$9873)*(0=COUNTIFS(AF193:AM193,$I$2:$I$9873)),0),0)),"")</f>
        <v/>
      </c>
      <c r="AO193" s="19">
        <f>IFERROR(INDEX($I$2:$I$9873,MATCH(1,INDEX(($P193=$F$2:$F$9873)*(0=COUNTIFS(AF193:AN193,$I$2:$I$9873)),0),0)),"")</f>
        <v/>
      </c>
      <c r="AP193" s="19">
        <f>IFERROR(INDEX($I$2:$I$9873,MATCH(1,INDEX(($P193=$F$2:$F$9873)*(0=COUNTIFS(AF193:AO193,$I$2:$I$9873)),0),0)),"")</f>
        <v/>
      </c>
      <c r="AQ193" s="19">
        <f>IFERROR(INDEX($I$2:$I$9873,MATCH(1,INDEX(($P193=$F$2:$F$9873)*(0=COUNTIFS(AF193:AP193,$I$2:$I$9873)),0),0)),"")</f>
        <v/>
      </c>
      <c r="AR193" s="19">
        <f>IFERROR(INDEX($I$2:$I$9873,MATCH(1,INDEX(($P193=$F$2:$F$9873)*(0=COUNTIFS(AF193:AQ193,$I$2:$I$9873)),0),0)),"")</f>
        <v/>
      </c>
      <c r="AS193" s="19">
        <f>IFERROR(VLOOKUP(AF193,[2]CUS030!$A$5:$E$10000,5,0),"")</f>
        <v/>
      </c>
      <c r="AT193" s="19">
        <f>IFERROR(VLOOKUP(AG193,[2]CUS030!$A$5:$E$10000,5,0),"")</f>
        <v/>
      </c>
      <c r="AU193" s="19">
        <f>IFERROR(VLOOKUP(AH193,[2]CUS030!$A$5:$E$10000,5,0),"")</f>
        <v/>
      </c>
      <c r="AV193" s="19">
        <f>IFERROR(VLOOKUP(AI193,[2]CUS030!$A$5:$E$10000,5,0),"")</f>
        <v/>
      </c>
      <c r="AW193" s="19">
        <f>IFERROR(VLOOKUP(AJ193,[2]CUS030!$A$5:$E$10000,5,0),"")</f>
        <v/>
      </c>
      <c r="AX193" s="19">
        <f>IFERROR(VLOOKUP(AK193,[2]CUS030!$A$5:$E$10000,5,0),"")</f>
        <v/>
      </c>
      <c r="AY193" s="19">
        <f>IFERROR(VLOOKUP(AL193,[2]CUS030!$A$5:$E$10000,5,0),"")</f>
        <v/>
      </c>
      <c r="AZ193" s="19">
        <f>IFERROR(VLOOKUP(AM193,[2]CUS030!$A$5:$E$10000,5,0),"")</f>
        <v/>
      </c>
      <c r="BA193" s="19">
        <f>IFERROR(VLOOKUP(AN193,[2]CUS030!$A$5:$E$10000,5,0),"")</f>
        <v/>
      </c>
      <c r="BB193" s="19">
        <f>IFERROR(VLOOKUP(AO193,[2]CUS030!$A$5:$E$10000,5,0),"")</f>
        <v/>
      </c>
      <c r="BC193" s="19">
        <f>IFERROR(VLOOKUP(AP193,[2]CUS030!$A$5:$E$10000,5,0),"")</f>
        <v/>
      </c>
      <c r="BD193" s="19">
        <f>IFERROR(VLOOKUP(AQ193,[2]CUS030!$A$5:$E$10000,5,0),"")</f>
        <v/>
      </c>
      <c r="BE193" s="19">
        <f>IFERROR(VLOOKUP(AR193,[2]CUS030!$A$5:$E$10000,5,0),"")</f>
        <v/>
      </c>
    </row>
    <row r="194">
      <c r="F194" s="108">
        <f>[1]!Table1[[#This Row],[Production]]</f>
        <v/>
      </c>
      <c r="G194">
        <f>MID(F194,LEN(F194)-6,4)</f>
        <v/>
      </c>
      <c r="H194">
        <f>AS194&amp;"|"&amp;AT194&amp;"|"&amp;AU194&amp;"|"&amp;AV194&amp;"|"&amp;AW194&amp;"|"&amp;AX194&amp;"|"&amp;AY194&amp;"|"&amp;AZ194&amp;"|"&amp;BA194&amp;"|"&amp;BB194&amp;"|"&amp;BC194&amp;"|"&amp;BD194&amp;"|"&amp;BE194</f>
        <v/>
      </c>
      <c r="I194" s="108">
        <f>[1]!Table1[[#This Row],[Stock]]</f>
        <v/>
      </c>
      <c r="J194">
        <f>MID(LEFT(I194,LEN(I194)-3),FIND("0|0.000",LEFT(I194,LEN(I194)-3),1)+7,6)</f>
        <v/>
      </c>
      <c r="K194" s="19" t="n"/>
      <c r="L194" s="19" t="n"/>
      <c r="M194" s="19" t="n"/>
      <c r="N194" s="19" t="n"/>
      <c r="O194" s="19" t="n"/>
      <c r="P194" s="20">
        <f>End_Cal!E194</f>
        <v/>
      </c>
      <c r="Q194" s="112">
        <f>IFERROR(INDEX($J$2:$J$9873,MATCH(1,INDEX(($P194=$F$2:$F$9873)*(0=COUNTIFS($Q$2:$Q$2,$J$2:$J$9873)),0),0)),"")</f>
        <v/>
      </c>
      <c r="R194" s="112">
        <f>IFERROR(INDEX($J$2:$J$9873,MATCH(1,INDEX(($P194=$F$2:$F$9873)*(0=COUNTIFS(Q194,$J$2:$J$9873)),0),0)),"")</f>
        <v/>
      </c>
      <c r="S194" s="112">
        <f>IFERROR(INDEX($J$2:$J$9873,MATCH(1,INDEX(($P194=$F$2:$F$9873)*(0=COUNTIFS(Q194:R194,$J$2:$J$9873)),0),0)),"")</f>
        <v/>
      </c>
      <c r="T194" s="112">
        <f>IFERROR(INDEX($J$2:$J$9873,MATCH(1,INDEX(($P194=$F$2:$F$9873)*(0=COUNTIFS(Q194:S194,$J$2:$J$9873)),0),0)),"")</f>
        <v/>
      </c>
      <c r="U194" s="112">
        <f>IFERROR(INDEX($J$2:$J$9873,MATCH(1,INDEX(($P194=$F$2:$F$9873)*(0=COUNTIFS(Q194:T194,$J$2:$J$9873)),0),0)),"")</f>
        <v/>
      </c>
      <c r="V194" s="112">
        <f>IFERROR(INDEX($J$2:$J$9873,MATCH(1,INDEX(($P194=$F$2:$F$9873)*(0=COUNTIFS(Q194:U194,$J$2:$J$9873)),0),0)),"")</f>
        <v/>
      </c>
      <c r="W194" s="112">
        <f>IFERROR(INDEX($J$2:$J$9873,MATCH(1,INDEX(($P194=$F$2:$F$9873)*(0=COUNTIFS(Q194:V194,$J$2:$J$861)),0),0)),"")</f>
        <v/>
      </c>
      <c r="X194" s="112">
        <f>IFERROR(INDEX($J$2:$J$9873,MATCH(1,INDEX(($P194=$F$2:$F$9873)*(0=COUNTIFS(Q194:W194,$J$2:$J$9873)),0),0)),"")</f>
        <v/>
      </c>
      <c r="Y194" s="112">
        <f>IFERROR(INDEX($J$2:$J$861,MATCH(1,INDEX(($P194=$F$2:$F$861)*(0=COUNTIFS(Q194:X194,$J$2:$J$861)),0),0)),"")</f>
        <v/>
      </c>
      <c r="Z194" s="112">
        <f>IFERROR(INDEX($J$2:$J$861,MATCH(1,INDEX(($P194=$F$2:$F$861)*(0=COUNTIFS(Q194:Y194,$J$2:$J$861)),0),0)),"")</f>
        <v/>
      </c>
      <c r="AA194" s="112">
        <f>IFERROR(INDEX($J$2:$J$861,MATCH(1,INDEX(($P194=$F$2:$F$861)*(0=COUNTIFS(Q194:Z194,$J$2:$J$861)),0),0)),"")</f>
        <v/>
      </c>
      <c r="AB194" s="112">
        <f>IFERROR(INDEX($J$2:$J$861,MATCH(1,INDEX(($P194=$F$2:$F$861)*(0=COUNTIFS(Q194:AA194,$J$2:$J$861)),0),0)),"")</f>
        <v/>
      </c>
      <c r="AC194" s="112">
        <f>IFERROR(INDEX($J$2:$J$861,MATCH(1,INDEX(($P194=$F$2:$F$861)*(0=COUNTIFS(Q194:AB194,$J$2:$J$861)),0),0)),"")</f>
        <v/>
      </c>
      <c r="AD194">
        <f>Q194&amp;"-"&amp;R194&amp;"-"&amp;S194&amp;"-"&amp;T194&amp;"-"&amp;U194&amp;"-"&amp;V194&amp;"-"&amp;W194&amp;"-"&amp;X194&amp;"-"&amp;Y194&amp;"-"&amp;Z194&amp;"-"&amp;AA194&amp;"-"&amp;AB194&amp;"-"&amp;AC194</f>
        <v/>
      </c>
      <c r="AF194" s="19">
        <f>IFERROR(INDEX($I$2:$I$861,MATCH(1,INDEX(($P194=$F$2:$F$861)*(0=COUNTIFS($AF$2:$AF$2,$I$2:$I$861)),0),0)),"")</f>
        <v/>
      </c>
      <c r="AG194" s="19">
        <f>IFERROR(INDEX($I$2:$I$9873,MATCH(1,INDEX(($P194=$F$2:$F$9873)*(0=COUNTIFS(AF194,$I$2:$I$9873)),0),0)),"")</f>
        <v/>
      </c>
      <c r="AH194" s="19">
        <f>IFERROR(INDEX($I$2:$I$9873,MATCH(1,INDEX(($P194=$F$2:$F$9873)*(0=COUNTIFS(AF194:AG194,$I$2:$I$9873)),0),0)),"")</f>
        <v/>
      </c>
      <c r="AI194" s="19">
        <f>IFERROR(INDEX($I$2:$I$9873,MATCH(1,INDEX(($P194=$F$2:$F$9873)*(0=COUNTIFS(AF194:AH194,$I$2:$I$9873)),0),0)),"")</f>
        <v/>
      </c>
      <c r="AJ194" s="19">
        <f>IFERROR(INDEX($I$2:$I$9873,MATCH(1,INDEX(($P194=$F$2:$F$9873)*(0=COUNTIFS(AF194:AI194,$I$2:$I$9873)),0),0)),"")</f>
        <v/>
      </c>
      <c r="AK194" s="19">
        <f>IFERROR(INDEX($I$2:$I$9873,MATCH(1,INDEX(($P194=$F$2:$F$9873)*(0=COUNTIFS(AF194:AJ194,$I$2:$I$9873)),0),0)),"")</f>
        <v/>
      </c>
      <c r="AL194" s="19">
        <f>IFERROR(INDEX($I$2:$I$9873,MATCH(1,INDEX(($P194=$F$2:$F$9873)*(0=COUNTIFS(AF194:AK194,$I$2:$I$9873)),0),0)),"")</f>
        <v/>
      </c>
      <c r="AM194" s="19">
        <f>IFERROR(INDEX($I$2:$I$9873,MATCH(1,INDEX(($P194=$F$2:$F$9873)*(0=COUNTIFS(AF194:AL194,$I$2:$I$9873)),0),0)),"")</f>
        <v/>
      </c>
      <c r="AN194" s="19">
        <f>IFERROR(INDEX($I$2:$I$9873,MATCH(1,INDEX(($P194=$F$2:$F$9873)*(0=COUNTIFS(AF194:AM194,$I$2:$I$9873)),0),0)),"")</f>
        <v/>
      </c>
      <c r="AO194" s="19">
        <f>IFERROR(INDEX($I$2:$I$9873,MATCH(1,INDEX(($P194=$F$2:$F$9873)*(0=COUNTIFS(AF194:AN194,$I$2:$I$9873)),0),0)),"")</f>
        <v/>
      </c>
      <c r="AP194" s="19">
        <f>IFERROR(INDEX($I$2:$I$9873,MATCH(1,INDEX(($P194=$F$2:$F$9873)*(0=COUNTIFS(AF194:AO194,$I$2:$I$9873)),0),0)),"")</f>
        <v/>
      </c>
      <c r="AQ194" s="19">
        <f>IFERROR(INDEX($I$2:$I$9873,MATCH(1,INDEX(($P194=$F$2:$F$9873)*(0=COUNTIFS(AF194:AP194,$I$2:$I$9873)),0),0)),"")</f>
        <v/>
      </c>
      <c r="AR194" s="19">
        <f>IFERROR(INDEX($I$2:$I$9873,MATCH(1,INDEX(($P194=$F$2:$F$9873)*(0=COUNTIFS(AF194:AQ194,$I$2:$I$9873)),0),0)),"")</f>
        <v/>
      </c>
      <c r="AS194" s="19">
        <f>IFERROR(VLOOKUP(AF194,[2]CUS030!$A$5:$E$10000,5,0),"")</f>
        <v/>
      </c>
      <c r="AT194" s="19">
        <f>IFERROR(VLOOKUP(AG194,[2]CUS030!$A$5:$E$10000,5,0),"")</f>
        <v/>
      </c>
      <c r="AU194" s="19">
        <f>IFERROR(VLOOKUP(AH194,[2]CUS030!$A$5:$E$10000,5,0),"")</f>
        <v/>
      </c>
      <c r="AV194" s="19">
        <f>IFERROR(VLOOKUP(AI194,[2]CUS030!$A$5:$E$10000,5,0),"")</f>
        <v/>
      </c>
      <c r="AW194" s="19">
        <f>IFERROR(VLOOKUP(AJ194,[2]CUS030!$A$5:$E$10000,5,0),"")</f>
        <v/>
      </c>
      <c r="AX194" s="19">
        <f>IFERROR(VLOOKUP(AK194,[2]CUS030!$A$5:$E$10000,5,0),"")</f>
        <v/>
      </c>
      <c r="AY194" s="19">
        <f>IFERROR(VLOOKUP(AL194,[2]CUS030!$A$5:$E$10000,5,0),"")</f>
        <v/>
      </c>
      <c r="AZ194" s="19">
        <f>IFERROR(VLOOKUP(AM194,[2]CUS030!$A$5:$E$10000,5,0),"")</f>
        <v/>
      </c>
      <c r="BA194" s="19">
        <f>IFERROR(VLOOKUP(AN194,[2]CUS030!$A$5:$E$10000,5,0),"")</f>
        <v/>
      </c>
      <c r="BB194" s="19">
        <f>IFERROR(VLOOKUP(AO194,[2]CUS030!$A$5:$E$10000,5,0),"")</f>
        <v/>
      </c>
      <c r="BC194" s="19">
        <f>IFERROR(VLOOKUP(AP194,[2]CUS030!$A$5:$E$10000,5,0),"")</f>
        <v/>
      </c>
      <c r="BD194" s="19">
        <f>IFERROR(VLOOKUP(AQ194,[2]CUS030!$A$5:$E$10000,5,0),"")</f>
        <v/>
      </c>
      <c r="BE194" s="19">
        <f>IFERROR(VLOOKUP(AR194,[2]CUS030!$A$5:$E$10000,5,0),"")</f>
        <v/>
      </c>
    </row>
    <row r="195">
      <c r="F195" s="108">
        <f>[1]!Table1[[#This Row],[Production]]</f>
        <v/>
      </c>
      <c r="G195">
        <f>MID(F195,LEN(F195)-6,4)</f>
        <v/>
      </c>
      <c r="H195">
        <f>AS195&amp;"|"&amp;AT195&amp;"|"&amp;AU195&amp;"|"&amp;AV195&amp;"|"&amp;AW195&amp;"|"&amp;AX195&amp;"|"&amp;AY195&amp;"|"&amp;AZ195&amp;"|"&amp;BA195&amp;"|"&amp;BB195&amp;"|"&amp;BC195&amp;"|"&amp;BD195&amp;"|"&amp;BE195</f>
        <v/>
      </c>
      <c r="I195" s="108">
        <f>[1]!Table1[[#This Row],[Stock]]</f>
        <v/>
      </c>
      <c r="J195">
        <f>MID(LEFT(I195,LEN(I195)-3),FIND("0|0.000",LEFT(I195,LEN(I195)-3),1)+7,6)</f>
        <v/>
      </c>
      <c r="K195" s="19" t="n"/>
      <c r="L195" s="19" t="n"/>
      <c r="M195" s="19" t="n"/>
      <c r="N195" s="19" t="n"/>
      <c r="O195" s="19" t="n"/>
      <c r="P195" s="20">
        <f>End_Cal!E195</f>
        <v/>
      </c>
      <c r="Q195" s="112">
        <f>IFERROR(INDEX($J$2:$J$9873,MATCH(1,INDEX(($P195=$F$2:$F$9873)*(0=COUNTIFS($Q$2:$Q$2,$J$2:$J$9873)),0),0)),"")</f>
        <v/>
      </c>
      <c r="R195" s="112">
        <f>IFERROR(INDEX($J$2:$J$9873,MATCH(1,INDEX(($P195=$F$2:$F$9873)*(0=COUNTIFS(Q195,$J$2:$J$9873)),0),0)),"")</f>
        <v/>
      </c>
      <c r="S195" s="112">
        <f>IFERROR(INDEX($J$2:$J$9873,MATCH(1,INDEX(($P195=$F$2:$F$9873)*(0=COUNTIFS(Q195:R195,$J$2:$J$9873)),0),0)),"")</f>
        <v/>
      </c>
      <c r="T195" s="112">
        <f>IFERROR(INDEX($J$2:$J$9873,MATCH(1,INDEX(($P195=$F$2:$F$9873)*(0=COUNTIFS(Q195:S195,$J$2:$J$9873)),0),0)),"")</f>
        <v/>
      </c>
      <c r="U195" s="112">
        <f>IFERROR(INDEX($J$2:$J$9873,MATCH(1,INDEX(($P195=$F$2:$F$9873)*(0=COUNTIFS(Q195:T195,$J$2:$J$9873)),0),0)),"")</f>
        <v/>
      </c>
      <c r="V195" s="112">
        <f>IFERROR(INDEX($J$2:$J$9873,MATCH(1,INDEX(($P195=$F$2:$F$9873)*(0=COUNTIFS(Q195:U195,$J$2:$J$9873)),0),0)),"")</f>
        <v/>
      </c>
      <c r="W195" s="112">
        <f>IFERROR(INDEX($J$2:$J$9873,MATCH(1,INDEX(($P195=$F$2:$F$9873)*(0=COUNTIFS(Q195:V195,$J$2:$J$861)),0),0)),"")</f>
        <v/>
      </c>
      <c r="X195" s="112">
        <f>IFERROR(INDEX($J$2:$J$9873,MATCH(1,INDEX(($P195=$F$2:$F$9873)*(0=COUNTIFS(Q195:W195,$J$2:$J$9873)),0),0)),"")</f>
        <v/>
      </c>
      <c r="Y195" s="112">
        <f>IFERROR(INDEX($J$2:$J$861,MATCH(1,INDEX(($P195=$F$2:$F$861)*(0=COUNTIFS(Q195:X195,$J$2:$J$861)),0),0)),"")</f>
        <v/>
      </c>
      <c r="Z195" s="112">
        <f>IFERROR(INDEX($J$2:$J$861,MATCH(1,INDEX(($P195=$F$2:$F$861)*(0=COUNTIFS(Q195:Y195,$J$2:$J$861)),0),0)),"")</f>
        <v/>
      </c>
      <c r="AA195" s="112">
        <f>IFERROR(INDEX($J$2:$J$861,MATCH(1,INDEX(($P195=$F$2:$F$861)*(0=COUNTIFS(Q195:Z195,$J$2:$J$861)),0),0)),"")</f>
        <v/>
      </c>
      <c r="AB195" s="112">
        <f>IFERROR(INDEX($J$2:$J$861,MATCH(1,INDEX(($P195=$F$2:$F$861)*(0=COUNTIFS(Q195:AA195,$J$2:$J$861)),0),0)),"")</f>
        <v/>
      </c>
      <c r="AC195" s="112">
        <f>IFERROR(INDEX($J$2:$J$861,MATCH(1,INDEX(($P195=$F$2:$F$861)*(0=COUNTIFS(Q195:AB195,$J$2:$J$861)),0),0)),"")</f>
        <v/>
      </c>
      <c r="AD195">
        <f>Q195&amp;"-"&amp;R195&amp;"-"&amp;S195&amp;"-"&amp;T195&amp;"-"&amp;U195&amp;"-"&amp;V195&amp;"-"&amp;W195&amp;"-"&amp;X195&amp;"-"&amp;Y195&amp;"-"&amp;Z195&amp;"-"&amp;AA195&amp;"-"&amp;AB195&amp;"-"&amp;AC195</f>
        <v/>
      </c>
      <c r="AF195" s="19">
        <f>IFERROR(INDEX($I$2:$I$861,MATCH(1,INDEX(($P195=$F$2:$F$861)*(0=COUNTIFS($AF$2:$AF$2,$I$2:$I$861)),0),0)),"")</f>
        <v/>
      </c>
      <c r="AG195" s="19">
        <f>IFERROR(INDEX($I$2:$I$9873,MATCH(1,INDEX(($P195=$F$2:$F$9873)*(0=COUNTIFS(AF195,$I$2:$I$9873)),0),0)),"")</f>
        <v/>
      </c>
      <c r="AH195" s="19">
        <f>IFERROR(INDEX($I$2:$I$9873,MATCH(1,INDEX(($P195=$F$2:$F$9873)*(0=COUNTIFS(AF195:AG195,$I$2:$I$9873)),0),0)),"")</f>
        <v/>
      </c>
      <c r="AI195" s="19">
        <f>IFERROR(INDEX($I$2:$I$9873,MATCH(1,INDEX(($P195=$F$2:$F$9873)*(0=COUNTIFS(AF195:AH195,$I$2:$I$9873)),0),0)),"")</f>
        <v/>
      </c>
      <c r="AJ195" s="19">
        <f>IFERROR(INDEX($I$2:$I$9873,MATCH(1,INDEX(($P195=$F$2:$F$9873)*(0=COUNTIFS(AF195:AI195,$I$2:$I$9873)),0),0)),"")</f>
        <v/>
      </c>
      <c r="AK195" s="19">
        <f>IFERROR(INDEX($I$2:$I$9873,MATCH(1,INDEX(($P195=$F$2:$F$9873)*(0=COUNTIFS(AF195:AJ195,$I$2:$I$9873)),0),0)),"")</f>
        <v/>
      </c>
      <c r="AL195" s="19">
        <f>IFERROR(INDEX($I$2:$I$9873,MATCH(1,INDEX(($P195=$F$2:$F$9873)*(0=COUNTIFS(AF195:AK195,$I$2:$I$9873)),0),0)),"")</f>
        <v/>
      </c>
      <c r="AM195" s="19">
        <f>IFERROR(INDEX($I$2:$I$9873,MATCH(1,INDEX(($P195=$F$2:$F$9873)*(0=COUNTIFS(AF195:AL195,$I$2:$I$9873)),0),0)),"")</f>
        <v/>
      </c>
      <c r="AN195" s="19">
        <f>IFERROR(INDEX($I$2:$I$9873,MATCH(1,INDEX(($P195=$F$2:$F$9873)*(0=COUNTIFS(AF195:AM195,$I$2:$I$9873)),0),0)),"")</f>
        <v/>
      </c>
      <c r="AO195" s="19">
        <f>IFERROR(INDEX($I$2:$I$9873,MATCH(1,INDEX(($P195=$F$2:$F$9873)*(0=COUNTIFS(AF195:AN195,$I$2:$I$9873)),0),0)),"")</f>
        <v/>
      </c>
      <c r="AP195" s="19">
        <f>IFERROR(INDEX($I$2:$I$9873,MATCH(1,INDEX(($P195=$F$2:$F$9873)*(0=COUNTIFS(AF195:AO195,$I$2:$I$9873)),0),0)),"")</f>
        <v/>
      </c>
      <c r="AQ195" s="19">
        <f>IFERROR(INDEX($I$2:$I$9873,MATCH(1,INDEX(($P195=$F$2:$F$9873)*(0=COUNTIFS(AF195:AP195,$I$2:$I$9873)),0),0)),"")</f>
        <v/>
      </c>
      <c r="AR195" s="19">
        <f>IFERROR(INDEX($I$2:$I$9873,MATCH(1,INDEX(($P195=$F$2:$F$9873)*(0=COUNTIFS(AF195:AQ195,$I$2:$I$9873)),0),0)),"")</f>
        <v/>
      </c>
      <c r="AS195" s="19">
        <f>IFERROR(VLOOKUP(AF195,[2]CUS030!$A$5:$E$10000,5,0),"")</f>
        <v/>
      </c>
      <c r="AT195" s="19">
        <f>IFERROR(VLOOKUP(AG195,[2]CUS030!$A$5:$E$10000,5,0),"")</f>
        <v/>
      </c>
      <c r="AU195" s="19">
        <f>IFERROR(VLOOKUP(AH195,[2]CUS030!$A$5:$E$10000,5,0),"")</f>
        <v/>
      </c>
      <c r="AV195" s="19">
        <f>IFERROR(VLOOKUP(AI195,[2]CUS030!$A$5:$E$10000,5,0),"")</f>
        <v/>
      </c>
      <c r="AW195" s="19">
        <f>IFERROR(VLOOKUP(AJ195,[2]CUS030!$A$5:$E$10000,5,0),"")</f>
        <v/>
      </c>
      <c r="AX195" s="19">
        <f>IFERROR(VLOOKUP(AK195,[2]CUS030!$A$5:$E$10000,5,0),"")</f>
        <v/>
      </c>
      <c r="AY195" s="19">
        <f>IFERROR(VLOOKUP(AL195,[2]CUS030!$A$5:$E$10000,5,0),"")</f>
        <v/>
      </c>
      <c r="AZ195" s="19">
        <f>IFERROR(VLOOKUP(AM195,[2]CUS030!$A$5:$E$10000,5,0),"")</f>
        <v/>
      </c>
      <c r="BA195" s="19">
        <f>IFERROR(VLOOKUP(AN195,[2]CUS030!$A$5:$E$10000,5,0),"")</f>
        <v/>
      </c>
      <c r="BB195" s="19">
        <f>IFERROR(VLOOKUP(AO195,[2]CUS030!$A$5:$E$10000,5,0),"")</f>
        <v/>
      </c>
      <c r="BC195" s="19">
        <f>IFERROR(VLOOKUP(AP195,[2]CUS030!$A$5:$E$10000,5,0),"")</f>
        <v/>
      </c>
      <c r="BD195" s="19">
        <f>IFERROR(VLOOKUP(AQ195,[2]CUS030!$A$5:$E$10000,5,0),"")</f>
        <v/>
      </c>
      <c r="BE195" s="19">
        <f>IFERROR(VLOOKUP(AR195,[2]CUS030!$A$5:$E$10000,5,0),"")</f>
        <v/>
      </c>
    </row>
    <row r="196">
      <c r="F196" s="108">
        <f>[1]!Table1[[#This Row],[Production]]</f>
        <v/>
      </c>
      <c r="G196">
        <f>MID(F196,LEN(F196)-6,4)</f>
        <v/>
      </c>
      <c r="H196">
        <f>AS196&amp;"|"&amp;AT196&amp;"|"&amp;AU196&amp;"|"&amp;AV196&amp;"|"&amp;AW196&amp;"|"&amp;AX196&amp;"|"&amp;AY196&amp;"|"&amp;AZ196&amp;"|"&amp;BA196&amp;"|"&amp;BB196&amp;"|"&amp;BC196&amp;"|"&amp;BD196&amp;"|"&amp;BE196</f>
        <v/>
      </c>
      <c r="I196" s="108">
        <f>[1]!Table1[[#This Row],[Stock]]</f>
        <v/>
      </c>
      <c r="J196">
        <f>MID(LEFT(I196,LEN(I196)-3),FIND("0|0.000",LEFT(I196,LEN(I196)-3),1)+7,6)</f>
        <v/>
      </c>
      <c r="K196" s="19" t="n"/>
      <c r="L196" s="19" t="n"/>
      <c r="M196" s="19" t="n"/>
      <c r="N196" s="19" t="n"/>
      <c r="O196" s="19" t="n"/>
      <c r="P196" s="20">
        <f>End_Cal!E196</f>
        <v/>
      </c>
      <c r="Q196" s="112">
        <f>IFERROR(INDEX($J$2:$J$9873,MATCH(1,INDEX(($P196=$F$2:$F$9873)*(0=COUNTIFS($Q$2:$Q$2,$J$2:$J$9873)),0),0)),"")</f>
        <v/>
      </c>
      <c r="R196" s="112">
        <f>IFERROR(INDEX($J$2:$J$9873,MATCH(1,INDEX(($P196=$F$2:$F$9873)*(0=COUNTIFS(Q196,$J$2:$J$9873)),0),0)),"")</f>
        <v/>
      </c>
      <c r="S196" s="112">
        <f>IFERROR(INDEX($J$2:$J$9873,MATCH(1,INDEX(($P196=$F$2:$F$9873)*(0=COUNTIFS(Q196:R196,$J$2:$J$9873)),0),0)),"")</f>
        <v/>
      </c>
      <c r="T196" s="112">
        <f>IFERROR(INDEX($J$2:$J$9873,MATCH(1,INDEX(($P196=$F$2:$F$9873)*(0=COUNTIFS(Q196:S196,$J$2:$J$9873)),0),0)),"")</f>
        <v/>
      </c>
      <c r="U196" s="112">
        <f>IFERROR(INDEX($J$2:$J$9873,MATCH(1,INDEX(($P196=$F$2:$F$9873)*(0=COUNTIFS(Q196:T196,$J$2:$J$9873)),0),0)),"")</f>
        <v/>
      </c>
      <c r="V196" s="112">
        <f>IFERROR(INDEX($J$2:$J$9873,MATCH(1,INDEX(($P196=$F$2:$F$9873)*(0=COUNTIFS(Q196:U196,$J$2:$J$9873)),0),0)),"")</f>
        <v/>
      </c>
      <c r="W196" s="112">
        <f>IFERROR(INDEX($J$2:$J$9873,MATCH(1,INDEX(($P196=$F$2:$F$9873)*(0=COUNTIFS(Q196:V196,$J$2:$J$861)),0),0)),"")</f>
        <v/>
      </c>
      <c r="X196" s="112">
        <f>IFERROR(INDEX($J$2:$J$9873,MATCH(1,INDEX(($P196=$F$2:$F$9873)*(0=COUNTIFS(Q196:W196,$J$2:$J$9873)),0),0)),"")</f>
        <v/>
      </c>
      <c r="Y196" s="112">
        <f>IFERROR(INDEX($J$2:$J$861,MATCH(1,INDEX(($P196=$F$2:$F$861)*(0=COUNTIFS(Q196:X196,$J$2:$J$861)),0),0)),"")</f>
        <v/>
      </c>
      <c r="Z196" s="112">
        <f>IFERROR(INDEX($J$2:$J$861,MATCH(1,INDEX(($P196=$F$2:$F$861)*(0=COUNTIFS(Q196:Y196,$J$2:$J$861)),0),0)),"")</f>
        <v/>
      </c>
      <c r="AA196" s="112">
        <f>IFERROR(INDEX($J$2:$J$861,MATCH(1,INDEX(($P196=$F$2:$F$861)*(0=COUNTIFS(Q196:Z196,$J$2:$J$861)),0),0)),"")</f>
        <v/>
      </c>
      <c r="AB196" s="112">
        <f>IFERROR(INDEX($J$2:$J$861,MATCH(1,INDEX(($P196=$F$2:$F$861)*(0=COUNTIFS(Q196:AA196,$J$2:$J$861)),0),0)),"")</f>
        <v/>
      </c>
      <c r="AC196" s="112">
        <f>IFERROR(INDEX($J$2:$J$861,MATCH(1,INDEX(($P196=$F$2:$F$861)*(0=COUNTIFS(Q196:AB196,$J$2:$J$861)),0),0)),"")</f>
        <v/>
      </c>
      <c r="AD196">
        <f>Q196&amp;"-"&amp;R196&amp;"-"&amp;S196&amp;"-"&amp;T196&amp;"-"&amp;U196&amp;"-"&amp;V196&amp;"-"&amp;W196&amp;"-"&amp;X196&amp;"-"&amp;Y196&amp;"-"&amp;Z196&amp;"-"&amp;AA196&amp;"-"&amp;AB196&amp;"-"&amp;AC196</f>
        <v/>
      </c>
      <c r="AF196" s="19">
        <f>IFERROR(INDEX($I$2:$I$861,MATCH(1,INDEX(($P196=$F$2:$F$861)*(0=COUNTIFS($AF$2:$AF$2,$I$2:$I$861)),0),0)),"")</f>
        <v/>
      </c>
      <c r="AG196" s="19">
        <f>IFERROR(INDEX($I$2:$I$9873,MATCH(1,INDEX(($P196=$F$2:$F$9873)*(0=COUNTIFS(AF196,$I$2:$I$9873)),0),0)),"")</f>
        <v/>
      </c>
      <c r="AH196" s="19">
        <f>IFERROR(INDEX($I$2:$I$9873,MATCH(1,INDEX(($P196=$F$2:$F$9873)*(0=COUNTIFS(AF196:AG196,$I$2:$I$9873)),0),0)),"")</f>
        <v/>
      </c>
      <c r="AI196" s="19">
        <f>IFERROR(INDEX($I$2:$I$9873,MATCH(1,INDEX(($P196=$F$2:$F$9873)*(0=COUNTIFS(AF196:AH196,$I$2:$I$9873)),0),0)),"")</f>
        <v/>
      </c>
      <c r="AJ196" s="19">
        <f>IFERROR(INDEX($I$2:$I$9873,MATCH(1,INDEX(($P196=$F$2:$F$9873)*(0=COUNTIFS(AF196:AI196,$I$2:$I$9873)),0),0)),"")</f>
        <v/>
      </c>
      <c r="AK196" s="19">
        <f>IFERROR(INDEX($I$2:$I$9873,MATCH(1,INDEX(($P196=$F$2:$F$9873)*(0=COUNTIFS(AF196:AJ196,$I$2:$I$9873)),0),0)),"")</f>
        <v/>
      </c>
      <c r="AL196" s="19">
        <f>IFERROR(INDEX($I$2:$I$9873,MATCH(1,INDEX(($P196=$F$2:$F$9873)*(0=COUNTIFS(AF196:AK196,$I$2:$I$9873)),0),0)),"")</f>
        <v/>
      </c>
      <c r="AM196" s="19">
        <f>IFERROR(INDEX($I$2:$I$9873,MATCH(1,INDEX(($P196=$F$2:$F$9873)*(0=COUNTIFS(AF196:AL196,$I$2:$I$9873)),0),0)),"")</f>
        <v/>
      </c>
      <c r="AN196" s="19">
        <f>IFERROR(INDEX($I$2:$I$9873,MATCH(1,INDEX(($P196=$F$2:$F$9873)*(0=COUNTIFS(AF196:AM196,$I$2:$I$9873)),0),0)),"")</f>
        <v/>
      </c>
      <c r="AO196" s="19">
        <f>IFERROR(INDEX($I$2:$I$9873,MATCH(1,INDEX(($P196=$F$2:$F$9873)*(0=COUNTIFS(AF196:AN196,$I$2:$I$9873)),0),0)),"")</f>
        <v/>
      </c>
      <c r="AP196" s="19">
        <f>IFERROR(INDEX($I$2:$I$9873,MATCH(1,INDEX(($P196=$F$2:$F$9873)*(0=COUNTIFS(AF196:AO196,$I$2:$I$9873)),0),0)),"")</f>
        <v/>
      </c>
      <c r="AQ196" s="19">
        <f>IFERROR(INDEX($I$2:$I$9873,MATCH(1,INDEX(($P196=$F$2:$F$9873)*(0=COUNTIFS(AF196:AP196,$I$2:$I$9873)),0),0)),"")</f>
        <v/>
      </c>
      <c r="AR196" s="19">
        <f>IFERROR(INDEX($I$2:$I$9873,MATCH(1,INDEX(($P196=$F$2:$F$9873)*(0=COUNTIFS(AF196:AQ196,$I$2:$I$9873)),0),0)),"")</f>
        <v/>
      </c>
      <c r="AS196" s="19">
        <f>IFERROR(VLOOKUP(AF196,[2]CUS030!$A$5:$E$10000,5,0),"")</f>
        <v/>
      </c>
      <c r="AT196" s="19">
        <f>IFERROR(VLOOKUP(AG196,[2]CUS030!$A$5:$E$10000,5,0),"")</f>
        <v/>
      </c>
      <c r="AU196" s="19">
        <f>IFERROR(VLOOKUP(AH196,[2]CUS030!$A$5:$E$10000,5,0),"")</f>
        <v/>
      </c>
      <c r="AV196" s="19">
        <f>IFERROR(VLOOKUP(AI196,[2]CUS030!$A$5:$E$10000,5,0),"")</f>
        <v/>
      </c>
      <c r="AW196" s="19">
        <f>IFERROR(VLOOKUP(AJ196,[2]CUS030!$A$5:$E$10000,5,0),"")</f>
        <v/>
      </c>
      <c r="AX196" s="19">
        <f>IFERROR(VLOOKUP(AK196,[2]CUS030!$A$5:$E$10000,5,0),"")</f>
        <v/>
      </c>
      <c r="AY196" s="19">
        <f>IFERROR(VLOOKUP(AL196,[2]CUS030!$A$5:$E$10000,5,0),"")</f>
        <v/>
      </c>
      <c r="AZ196" s="19">
        <f>IFERROR(VLOOKUP(AM196,[2]CUS030!$A$5:$E$10000,5,0),"")</f>
        <v/>
      </c>
      <c r="BA196" s="19">
        <f>IFERROR(VLOOKUP(AN196,[2]CUS030!$A$5:$E$10000,5,0),"")</f>
        <v/>
      </c>
      <c r="BB196" s="19">
        <f>IFERROR(VLOOKUP(AO196,[2]CUS030!$A$5:$E$10000,5,0),"")</f>
        <v/>
      </c>
      <c r="BC196" s="19">
        <f>IFERROR(VLOOKUP(AP196,[2]CUS030!$A$5:$E$10000,5,0),"")</f>
        <v/>
      </c>
      <c r="BD196" s="19">
        <f>IFERROR(VLOOKUP(AQ196,[2]CUS030!$A$5:$E$10000,5,0),"")</f>
        <v/>
      </c>
      <c r="BE196" s="19">
        <f>IFERROR(VLOOKUP(AR196,[2]CUS030!$A$5:$E$10000,5,0),"")</f>
        <v/>
      </c>
    </row>
    <row r="197">
      <c r="F197" s="108">
        <f>[1]!Table1[[#This Row],[Production]]</f>
        <v/>
      </c>
      <c r="G197">
        <f>MID(F197,LEN(F197)-6,4)</f>
        <v/>
      </c>
      <c r="H197">
        <f>AS197&amp;"|"&amp;AT197&amp;"|"&amp;AU197&amp;"|"&amp;AV197&amp;"|"&amp;AW197&amp;"|"&amp;AX197&amp;"|"&amp;AY197&amp;"|"&amp;AZ197&amp;"|"&amp;BA197&amp;"|"&amp;BB197&amp;"|"&amp;BC197&amp;"|"&amp;BD197&amp;"|"&amp;BE197</f>
        <v/>
      </c>
      <c r="I197" s="108">
        <f>[1]!Table1[[#This Row],[Stock]]</f>
        <v/>
      </c>
      <c r="J197">
        <f>MID(LEFT(I197,LEN(I197)-3),FIND("0|0.000",LEFT(I197,LEN(I197)-3),1)+7,6)</f>
        <v/>
      </c>
      <c r="K197" s="19" t="n"/>
      <c r="L197" s="19" t="n"/>
      <c r="M197" s="19" t="n"/>
      <c r="N197" s="19" t="n"/>
      <c r="O197" s="19" t="n"/>
      <c r="P197" s="20">
        <f>End_Cal!E197</f>
        <v/>
      </c>
      <c r="Q197" s="112">
        <f>IFERROR(INDEX($J$2:$J$9873,MATCH(1,INDEX(($P197=$F$2:$F$9873)*(0=COUNTIFS($Q$2:$Q$2,$J$2:$J$9873)),0),0)),"")</f>
        <v/>
      </c>
      <c r="R197" s="112">
        <f>IFERROR(INDEX($J$2:$J$9873,MATCH(1,INDEX(($P197=$F$2:$F$9873)*(0=COUNTIFS(Q197,$J$2:$J$9873)),0),0)),"")</f>
        <v/>
      </c>
      <c r="S197" s="112">
        <f>IFERROR(INDEX($J$2:$J$9873,MATCH(1,INDEX(($P197=$F$2:$F$9873)*(0=COUNTIFS(Q197:R197,$J$2:$J$9873)),0),0)),"")</f>
        <v/>
      </c>
      <c r="T197" s="112">
        <f>IFERROR(INDEX($J$2:$J$9873,MATCH(1,INDEX(($P197=$F$2:$F$9873)*(0=COUNTIFS(Q197:S197,$J$2:$J$9873)),0),0)),"")</f>
        <v/>
      </c>
      <c r="U197" s="112">
        <f>IFERROR(INDEX($J$2:$J$9873,MATCH(1,INDEX(($P197=$F$2:$F$9873)*(0=COUNTIFS(Q197:T197,$J$2:$J$9873)),0),0)),"")</f>
        <v/>
      </c>
      <c r="V197" s="112">
        <f>IFERROR(INDEX($J$2:$J$9873,MATCH(1,INDEX(($P197=$F$2:$F$9873)*(0=COUNTIFS(Q197:U197,$J$2:$J$9873)),0),0)),"")</f>
        <v/>
      </c>
      <c r="W197" s="112">
        <f>IFERROR(INDEX($J$2:$J$9873,MATCH(1,INDEX(($P197=$F$2:$F$9873)*(0=COUNTIFS(Q197:V197,$J$2:$J$861)),0),0)),"")</f>
        <v/>
      </c>
      <c r="X197" s="112">
        <f>IFERROR(INDEX($J$2:$J$9873,MATCH(1,INDEX(($P197=$F$2:$F$9873)*(0=COUNTIFS(Q197:W197,$J$2:$J$9873)),0),0)),"")</f>
        <v/>
      </c>
      <c r="Y197" s="112">
        <f>IFERROR(INDEX($J$2:$J$861,MATCH(1,INDEX(($P197=$F$2:$F$861)*(0=COUNTIFS(Q197:X197,$J$2:$J$861)),0),0)),"")</f>
        <v/>
      </c>
      <c r="Z197" s="112">
        <f>IFERROR(INDEX($J$2:$J$861,MATCH(1,INDEX(($P197=$F$2:$F$861)*(0=COUNTIFS(Q197:Y197,$J$2:$J$861)),0),0)),"")</f>
        <v/>
      </c>
      <c r="AA197" s="112">
        <f>IFERROR(INDEX($J$2:$J$861,MATCH(1,INDEX(($P197=$F$2:$F$861)*(0=COUNTIFS(Q197:Z197,$J$2:$J$861)),0),0)),"")</f>
        <v/>
      </c>
      <c r="AB197" s="112">
        <f>IFERROR(INDEX($J$2:$J$861,MATCH(1,INDEX(($P197=$F$2:$F$861)*(0=COUNTIFS(Q197:AA197,$J$2:$J$861)),0),0)),"")</f>
        <v/>
      </c>
      <c r="AC197" s="112">
        <f>IFERROR(INDEX($J$2:$J$861,MATCH(1,INDEX(($P197=$F$2:$F$861)*(0=COUNTIFS(Q197:AB197,$J$2:$J$861)),0),0)),"")</f>
        <v/>
      </c>
      <c r="AD197">
        <f>Q197&amp;"-"&amp;R197&amp;"-"&amp;S197&amp;"-"&amp;T197&amp;"-"&amp;U197&amp;"-"&amp;V197&amp;"-"&amp;W197&amp;"-"&amp;X197&amp;"-"&amp;Y197&amp;"-"&amp;Z197&amp;"-"&amp;AA197&amp;"-"&amp;AB197&amp;"-"&amp;AC197</f>
        <v/>
      </c>
      <c r="AF197" s="19">
        <f>IFERROR(INDEX($I$2:$I$861,MATCH(1,INDEX(($P197=$F$2:$F$861)*(0=COUNTIFS($AF$2:$AF$2,$I$2:$I$861)),0),0)),"")</f>
        <v/>
      </c>
      <c r="AG197" s="19">
        <f>IFERROR(INDEX($I$2:$I$9873,MATCH(1,INDEX(($P197=$F$2:$F$9873)*(0=COUNTIFS(AF197,$I$2:$I$9873)),0),0)),"")</f>
        <v/>
      </c>
      <c r="AH197" s="19">
        <f>IFERROR(INDEX($I$2:$I$9873,MATCH(1,INDEX(($P197=$F$2:$F$9873)*(0=COUNTIFS(AF197:AG197,$I$2:$I$9873)),0),0)),"")</f>
        <v/>
      </c>
      <c r="AI197" s="19">
        <f>IFERROR(INDEX($I$2:$I$9873,MATCH(1,INDEX(($P197=$F$2:$F$9873)*(0=COUNTIFS(AF197:AH197,$I$2:$I$9873)),0),0)),"")</f>
        <v/>
      </c>
      <c r="AJ197" s="19">
        <f>IFERROR(INDEX($I$2:$I$9873,MATCH(1,INDEX(($P197=$F$2:$F$9873)*(0=COUNTIFS(AF197:AI197,$I$2:$I$9873)),0),0)),"")</f>
        <v/>
      </c>
      <c r="AK197" s="19">
        <f>IFERROR(INDEX($I$2:$I$9873,MATCH(1,INDEX(($P197=$F$2:$F$9873)*(0=COUNTIFS(AF197:AJ197,$I$2:$I$9873)),0),0)),"")</f>
        <v/>
      </c>
      <c r="AL197" s="19">
        <f>IFERROR(INDEX($I$2:$I$9873,MATCH(1,INDEX(($P197=$F$2:$F$9873)*(0=COUNTIFS(AF197:AK197,$I$2:$I$9873)),0),0)),"")</f>
        <v/>
      </c>
      <c r="AM197" s="19">
        <f>IFERROR(INDEX($I$2:$I$9873,MATCH(1,INDEX(($P197=$F$2:$F$9873)*(0=COUNTIFS(AF197:AL197,$I$2:$I$9873)),0),0)),"")</f>
        <v/>
      </c>
      <c r="AN197" s="19">
        <f>IFERROR(INDEX($I$2:$I$9873,MATCH(1,INDEX(($P197=$F$2:$F$9873)*(0=COUNTIFS(AF197:AM197,$I$2:$I$9873)),0),0)),"")</f>
        <v/>
      </c>
      <c r="AO197" s="19">
        <f>IFERROR(INDEX($I$2:$I$9873,MATCH(1,INDEX(($P197=$F$2:$F$9873)*(0=COUNTIFS(AF197:AN197,$I$2:$I$9873)),0),0)),"")</f>
        <v/>
      </c>
      <c r="AP197" s="19">
        <f>IFERROR(INDEX($I$2:$I$9873,MATCH(1,INDEX(($P197=$F$2:$F$9873)*(0=COUNTIFS(AF197:AO197,$I$2:$I$9873)),0),0)),"")</f>
        <v/>
      </c>
      <c r="AQ197" s="19">
        <f>IFERROR(INDEX($I$2:$I$9873,MATCH(1,INDEX(($P197=$F$2:$F$9873)*(0=COUNTIFS(AF197:AP197,$I$2:$I$9873)),0),0)),"")</f>
        <v/>
      </c>
      <c r="AR197" s="19">
        <f>IFERROR(INDEX($I$2:$I$9873,MATCH(1,INDEX(($P197=$F$2:$F$9873)*(0=COUNTIFS(AF197:AQ197,$I$2:$I$9873)),0),0)),"")</f>
        <v/>
      </c>
      <c r="AS197" s="19">
        <f>IFERROR(VLOOKUP(AF197,[2]CUS030!$A$5:$E$10000,5,0),"")</f>
        <v/>
      </c>
      <c r="AT197" s="19">
        <f>IFERROR(VLOOKUP(AG197,[2]CUS030!$A$5:$E$10000,5,0),"")</f>
        <v/>
      </c>
      <c r="AU197" s="19">
        <f>IFERROR(VLOOKUP(AH197,[2]CUS030!$A$5:$E$10000,5,0),"")</f>
        <v/>
      </c>
      <c r="AV197" s="19">
        <f>IFERROR(VLOOKUP(AI197,[2]CUS030!$A$5:$E$10000,5,0),"")</f>
        <v/>
      </c>
      <c r="AW197" s="19">
        <f>IFERROR(VLOOKUP(AJ197,[2]CUS030!$A$5:$E$10000,5,0),"")</f>
        <v/>
      </c>
      <c r="AX197" s="19">
        <f>IFERROR(VLOOKUP(AK197,[2]CUS030!$A$5:$E$10000,5,0),"")</f>
        <v/>
      </c>
      <c r="AY197" s="19">
        <f>IFERROR(VLOOKUP(AL197,[2]CUS030!$A$5:$E$10000,5,0),"")</f>
        <v/>
      </c>
      <c r="AZ197" s="19">
        <f>IFERROR(VLOOKUP(AM197,[2]CUS030!$A$5:$E$10000,5,0),"")</f>
        <v/>
      </c>
      <c r="BA197" s="19">
        <f>IFERROR(VLOOKUP(AN197,[2]CUS030!$A$5:$E$10000,5,0),"")</f>
        <v/>
      </c>
      <c r="BB197" s="19">
        <f>IFERROR(VLOOKUP(AO197,[2]CUS030!$A$5:$E$10000,5,0),"")</f>
        <v/>
      </c>
      <c r="BC197" s="19">
        <f>IFERROR(VLOOKUP(AP197,[2]CUS030!$A$5:$E$10000,5,0),"")</f>
        <v/>
      </c>
      <c r="BD197" s="19">
        <f>IFERROR(VLOOKUP(AQ197,[2]CUS030!$A$5:$E$10000,5,0),"")</f>
        <v/>
      </c>
      <c r="BE197" s="19">
        <f>IFERROR(VLOOKUP(AR197,[2]CUS030!$A$5:$E$10000,5,0),"")</f>
        <v/>
      </c>
    </row>
    <row r="198">
      <c r="F198" s="108">
        <f>[1]!Table1[[#This Row],[Production]]</f>
        <v/>
      </c>
      <c r="G198">
        <f>MID(F198,LEN(F198)-6,4)</f>
        <v/>
      </c>
      <c r="H198">
        <f>AS198&amp;"|"&amp;AT198&amp;"|"&amp;AU198&amp;"|"&amp;AV198&amp;"|"&amp;AW198&amp;"|"&amp;AX198&amp;"|"&amp;AY198&amp;"|"&amp;AZ198&amp;"|"&amp;BA198&amp;"|"&amp;BB198&amp;"|"&amp;BC198&amp;"|"&amp;BD198&amp;"|"&amp;BE198</f>
        <v/>
      </c>
      <c r="I198" s="108">
        <f>[1]!Table1[[#This Row],[Stock]]</f>
        <v/>
      </c>
      <c r="J198">
        <f>MID(LEFT(I198,LEN(I198)-3),FIND("0|0.000",LEFT(I198,LEN(I198)-3),1)+7,6)</f>
        <v/>
      </c>
      <c r="K198" s="19" t="n"/>
      <c r="L198" s="19" t="n"/>
      <c r="M198" s="19" t="n"/>
      <c r="N198" s="19" t="n"/>
      <c r="O198" s="19" t="n"/>
      <c r="P198" s="20">
        <f>End_Cal!E198</f>
        <v/>
      </c>
      <c r="Q198" s="112">
        <f>IFERROR(INDEX($J$2:$J$9873,MATCH(1,INDEX(($P198=$F$2:$F$9873)*(0=COUNTIFS($Q$2:$Q$2,$J$2:$J$9873)),0),0)),"")</f>
        <v/>
      </c>
      <c r="R198" s="112">
        <f>IFERROR(INDEX($J$2:$J$9873,MATCH(1,INDEX(($P198=$F$2:$F$9873)*(0=COUNTIFS(Q198,$J$2:$J$9873)),0),0)),"")</f>
        <v/>
      </c>
      <c r="S198" s="112">
        <f>IFERROR(INDEX($J$2:$J$9873,MATCH(1,INDEX(($P198=$F$2:$F$9873)*(0=COUNTIFS(Q198:R198,$J$2:$J$9873)),0),0)),"")</f>
        <v/>
      </c>
      <c r="T198" s="112">
        <f>IFERROR(INDEX($J$2:$J$9873,MATCH(1,INDEX(($P198=$F$2:$F$9873)*(0=COUNTIFS(Q198:S198,$J$2:$J$9873)),0),0)),"")</f>
        <v/>
      </c>
      <c r="U198" s="112">
        <f>IFERROR(INDEX($J$2:$J$9873,MATCH(1,INDEX(($P198=$F$2:$F$9873)*(0=COUNTIFS(Q198:T198,$J$2:$J$9873)),0),0)),"")</f>
        <v/>
      </c>
      <c r="V198" s="112">
        <f>IFERROR(INDEX($J$2:$J$9873,MATCH(1,INDEX(($P198=$F$2:$F$9873)*(0=COUNTIFS(Q198:U198,$J$2:$J$9873)),0),0)),"")</f>
        <v/>
      </c>
      <c r="W198" s="112">
        <f>IFERROR(INDEX($J$2:$J$9873,MATCH(1,INDEX(($P198=$F$2:$F$9873)*(0=COUNTIFS(Q198:V198,$J$2:$J$861)),0),0)),"")</f>
        <v/>
      </c>
      <c r="X198" s="112">
        <f>IFERROR(INDEX($J$2:$J$9873,MATCH(1,INDEX(($P198=$F$2:$F$9873)*(0=COUNTIFS(Q198:W198,$J$2:$J$9873)),0),0)),"")</f>
        <v/>
      </c>
      <c r="Y198" s="112">
        <f>IFERROR(INDEX($J$2:$J$861,MATCH(1,INDEX(($P198=$F$2:$F$861)*(0=COUNTIFS(Q198:X198,$J$2:$J$861)),0),0)),"")</f>
        <v/>
      </c>
      <c r="Z198" s="112">
        <f>IFERROR(INDEX($J$2:$J$861,MATCH(1,INDEX(($P198=$F$2:$F$861)*(0=COUNTIFS(Q198:Y198,$J$2:$J$861)),0),0)),"")</f>
        <v/>
      </c>
      <c r="AA198" s="112">
        <f>IFERROR(INDEX($J$2:$J$861,MATCH(1,INDEX(($P198=$F$2:$F$861)*(0=COUNTIFS(Q198:Z198,$J$2:$J$861)),0),0)),"")</f>
        <v/>
      </c>
      <c r="AB198" s="112">
        <f>IFERROR(INDEX($J$2:$J$861,MATCH(1,INDEX(($P198=$F$2:$F$861)*(0=COUNTIFS(Q198:AA198,$J$2:$J$861)),0),0)),"")</f>
        <v/>
      </c>
      <c r="AC198" s="112">
        <f>IFERROR(INDEX($J$2:$J$861,MATCH(1,INDEX(($P198=$F$2:$F$861)*(0=COUNTIFS(Q198:AB198,$J$2:$J$861)),0),0)),"")</f>
        <v/>
      </c>
      <c r="AD198">
        <f>Q198&amp;"-"&amp;R198&amp;"-"&amp;S198&amp;"-"&amp;T198&amp;"-"&amp;U198&amp;"-"&amp;V198&amp;"-"&amp;W198&amp;"-"&amp;X198&amp;"-"&amp;Y198&amp;"-"&amp;Z198&amp;"-"&amp;AA198&amp;"-"&amp;AB198&amp;"-"&amp;AC198</f>
        <v/>
      </c>
      <c r="AF198" s="19">
        <f>IFERROR(INDEX($I$2:$I$861,MATCH(1,INDEX(($P198=$F$2:$F$861)*(0=COUNTIFS($AF$2:$AF$2,$I$2:$I$861)),0),0)),"")</f>
        <v/>
      </c>
      <c r="AG198" s="19">
        <f>IFERROR(INDEX($I$2:$I$9873,MATCH(1,INDEX(($P198=$F$2:$F$9873)*(0=COUNTIFS(AF198,$I$2:$I$9873)),0),0)),"")</f>
        <v/>
      </c>
      <c r="AH198" s="19">
        <f>IFERROR(INDEX($I$2:$I$9873,MATCH(1,INDEX(($P198=$F$2:$F$9873)*(0=COUNTIFS(AF198:AG198,$I$2:$I$9873)),0),0)),"")</f>
        <v/>
      </c>
      <c r="AI198" s="19">
        <f>IFERROR(INDEX($I$2:$I$9873,MATCH(1,INDEX(($P198=$F$2:$F$9873)*(0=COUNTIFS(AF198:AH198,$I$2:$I$9873)),0),0)),"")</f>
        <v/>
      </c>
      <c r="AJ198" s="19">
        <f>IFERROR(INDEX($I$2:$I$9873,MATCH(1,INDEX(($P198=$F$2:$F$9873)*(0=COUNTIFS(AF198:AI198,$I$2:$I$9873)),0),0)),"")</f>
        <v/>
      </c>
      <c r="AK198" s="19">
        <f>IFERROR(INDEX($I$2:$I$9873,MATCH(1,INDEX(($P198=$F$2:$F$9873)*(0=COUNTIFS(AF198:AJ198,$I$2:$I$9873)),0),0)),"")</f>
        <v/>
      </c>
      <c r="AL198" s="19">
        <f>IFERROR(INDEX($I$2:$I$9873,MATCH(1,INDEX(($P198=$F$2:$F$9873)*(0=COUNTIFS(AF198:AK198,$I$2:$I$9873)),0),0)),"")</f>
        <v/>
      </c>
      <c r="AM198" s="19">
        <f>IFERROR(INDEX($I$2:$I$9873,MATCH(1,INDEX(($P198=$F$2:$F$9873)*(0=COUNTIFS(AF198:AL198,$I$2:$I$9873)),0),0)),"")</f>
        <v/>
      </c>
      <c r="AN198" s="19">
        <f>IFERROR(INDEX($I$2:$I$9873,MATCH(1,INDEX(($P198=$F$2:$F$9873)*(0=COUNTIFS(AF198:AM198,$I$2:$I$9873)),0),0)),"")</f>
        <v/>
      </c>
      <c r="AO198" s="19">
        <f>IFERROR(INDEX($I$2:$I$9873,MATCH(1,INDEX(($P198=$F$2:$F$9873)*(0=COUNTIFS(AF198:AN198,$I$2:$I$9873)),0),0)),"")</f>
        <v/>
      </c>
      <c r="AP198" s="19">
        <f>IFERROR(INDEX($I$2:$I$9873,MATCH(1,INDEX(($P198=$F$2:$F$9873)*(0=COUNTIFS(AF198:AO198,$I$2:$I$9873)),0),0)),"")</f>
        <v/>
      </c>
      <c r="AQ198" s="19">
        <f>IFERROR(INDEX($I$2:$I$9873,MATCH(1,INDEX(($P198=$F$2:$F$9873)*(0=COUNTIFS(AF198:AP198,$I$2:$I$9873)),0),0)),"")</f>
        <v/>
      </c>
      <c r="AR198" s="19">
        <f>IFERROR(INDEX($I$2:$I$9873,MATCH(1,INDEX(($P198=$F$2:$F$9873)*(0=COUNTIFS(AF198:AQ198,$I$2:$I$9873)),0),0)),"")</f>
        <v/>
      </c>
      <c r="AS198" s="19">
        <f>IFERROR(VLOOKUP(AF198,[2]CUS030!$A$5:$E$10000,5,0),"")</f>
        <v/>
      </c>
      <c r="AT198" s="19">
        <f>IFERROR(VLOOKUP(AG198,[2]CUS030!$A$5:$E$10000,5,0),"")</f>
        <v/>
      </c>
      <c r="AU198" s="19">
        <f>IFERROR(VLOOKUP(AH198,[2]CUS030!$A$5:$E$10000,5,0),"")</f>
        <v/>
      </c>
      <c r="AV198" s="19">
        <f>IFERROR(VLOOKUP(AI198,[2]CUS030!$A$5:$E$10000,5,0),"")</f>
        <v/>
      </c>
      <c r="AW198" s="19">
        <f>IFERROR(VLOOKUP(AJ198,[2]CUS030!$A$5:$E$10000,5,0),"")</f>
        <v/>
      </c>
      <c r="AX198" s="19">
        <f>IFERROR(VLOOKUP(AK198,[2]CUS030!$A$5:$E$10000,5,0),"")</f>
        <v/>
      </c>
      <c r="AY198" s="19">
        <f>IFERROR(VLOOKUP(AL198,[2]CUS030!$A$5:$E$10000,5,0),"")</f>
        <v/>
      </c>
      <c r="AZ198" s="19">
        <f>IFERROR(VLOOKUP(AM198,[2]CUS030!$A$5:$E$10000,5,0),"")</f>
        <v/>
      </c>
      <c r="BA198" s="19">
        <f>IFERROR(VLOOKUP(AN198,[2]CUS030!$A$5:$E$10000,5,0),"")</f>
        <v/>
      </c>
      <c r="BB198" s="19">
        <f>IFERROR(VLOOKUP(AO198,[2]CUS030!$A$5:$E$10000,5,0),"")</f>
        <v/>
      </c>
      <c r="BC198" s="19">
        <f>IFERROR(VLOOKUP(AP198,[2]CUS030!$A$5:$E$10000,5,0),"")</f>
        <v/>
      </c>
      <c r="BD198" s="19">
        <f>IFERROR(VLOOKUP(AQ198,[2]CUS030!$A$5:$E$10000,5,0),"")</f>
        <v/>
      </c>
      <c r="BE198" s="19">
        <f>IFERROR(VLOOKUP(AR198,[2]CUS030!$A$5:$E$10000,5,0),"")</f>
        <v/>
      </c>
    </row>
    <row r="199">
      <c r="F199" s="108">
        <f>[1]!Table1[[#This Row],[Production]]</f>
        <v/>
      </c>
      <c r="G199">
        <f>MID(F199,LEN(F199)-6,4)</f>
        <v/>
      </c>
      <c r="H199">
        <f>AS199&amp;"|"&amp;AT199&amp;"|"&amp;AU199&amp;"|"&amp;AV199&amp;"|"&amp;AW199&amp;"|"&amp;AX199&amp;"|"&amp;AY199&amp;"|"&amp;AZ199&amp;"|"&amp;BA199&amp;"|"&amp;BB199&amp;"|"&amp;BC199&amp;"|"&amp;BD199&amp;"|"&amp;BE199</f>
        <v/>
      </c>
      <c r="I199" s="108">
        <f>[1]!Table1[[#This Row],[Stock]]</f>
        <v/>
      </c>
      <c r="J199">
        <f>MID(LEFT(I199,LEN(I199)-3),FIND("0|0.000",LEFT(I199,LEN(I199)-3),1)+7,6)</f>
        <v/>
      </c>
      <c r="K199" s="19" t="n"/>
      <c r="L199" s="19" t="n"/>
      <c r="M199" s="19" t="n"/>
      <c r="N199" s="19" t="n"/>
      <c r="O199" s="19" t="n"/>
      <c r="P199" s="20">
        <f>End_Cal!E199</f>
        <v/>
      </c>
      <c r="Q199" s="112">
        <f>IFERROR(INDEX($J$2:$J$9873,MATCH(1,INDEX(($P199=$F$2:$F$9873)*(0=COUNTIFS($Q$2:$Q$2,$J$2:$J$9873)),0),0)),"")</f>
        <v/>
      </c>
      <c r="R199" s="112">
        <f>IFERROR(INDEX($J$2:$J$9873,MATCH(1,INDEX(($P199=$F$2:$F$9873)*(0=COUNTIFS(Q199,$J$2:$J$9873)),0),0)),"")</f>
        <v/>
      </c>
      <c r="S199" s="112">
        <f>IFERROR(INDEX($J$2:$J$9873,MATCH(1,INDEX(($P199=$F$2:$F$9873)*(0=COUNTIFS(Q199:R199,$J$2:$J$9873)),0),0)),"")</f>
        <v/>
      </c>
      <c r="T199" s="112">
        <f>IFERROR(INDEX($J$2:$J$9873,MATCH(1,INDEX(($P199=$F$2:$F$9873)*(0=COUNTIFS(Q199:S199,$J$2:$J$9873)),0),0)),"")</f>
        <v/>
      </c>
      <c r="U199" s="112">
        <f>IFERROR(INDEX($J$2:$J$9873,MATCH(1,INDEX(($P199=$F$2:$F$9873)*(0=COUNTIFS(Q199:T199,$J$2:$J$9873)),0),0)),"")</f>
        <v/>
      </c>
      <c r="V199" s="112">
        <f>IFERROR(INDEX($J$2:$J$9873,MATCH(1,INDEX(($P199=$F$2:$F$9873)*(0=COUNTIFS(Q199:U199,$J$2:$J$9873)),0),0)),"")</f>
        <v/>
      </c>
      <c r="W199" s="112">
        <f>IFERROR(INDEX($J$2:$J$9873,MATCH(1,INDEX(($P199=$F$2:$F$9873)*(0=COUNTIFS(Q199:V199,$J$2:$J$861)),0),0)),"")</f>
        <v/>
      </c>
      <c r="X199" s="112">
        <f>IFERROR(INDEX($J$2:$J$9873,MATCH(1,INDEX(($P199=$F$2:$F$9873)*(0=COUNTIFS(Q199:W199,$J$2:$J$9873)),0),0)),"")</f>
        <v/>
      </c>
      <c r="Y199" s="112">
        <f>IFERROR(INDEX($J$2:$J$861,MATCH(1,INDEX(($P199=$F$2:$F$861)*(0=COUNTIFS(Q199:X199,$J$2:$J$861)),0),0)),"")</f>
        <v/>
      </c>
      <c r="Z199" s="112">
        <f>IFERROR(INDEX($J$2:$J$861,MATCH(1,INDEX(($P199=$F$2:$F$861)*(0=COUNTIFS(Q199:Y199,$J$2:$J$861)),0),0)),"")</f>
        <v/>
      </c>
      <c r="AA199" s="112">
        <f>IFERROR(INDEX($J$2:$J$861,MATCH(1,INDEX(($P199=$F$2:$F$861)*(0=COUNTIFS(Q199:Z199,$J$2:$J$861)),0),0)),"")</f>
        <v/>
      </c>
      <c r="AB199" s="112">
        <f>IFERROR(INDEX($J$2:$J$861,MATCH(1,INDEX(($P199=$F$2:$F$861)*(0=COUNTIFS(Q199:AA199,$J$2:$J$861)),0),0)),"")</f>
        <v/>
      </c>
      <c r="AC199" s="112">
        <f>IFERROR(INDEX($J$2:$J$861,MATCH(1,INDEX(($P199=$F$2:$F$861)*(0=COUNTIFS(Q199:AB199,$J$2:$J$861)),0),0)),"")</f>
        <v/>
      </c>
      <c r="AD199">
        <f>Q199&amp;"-"&amp;R199&amp;"-"&amp;S199&amp;"-"&amp;T199&amp;"-"&amp;U199&amp;"-"&amp;V199&amp;"-"&amp;W199&amp;"-"&amp;X199&amp;"-"&amp;Y199&amp;"-"&amp;Z199&amp;"-"&amp;AA199&amp;"-"&amp;AB199&amp;"-"&amp;AC199</f>
        <v/>
      </c>
      <c r="AF199" s="19">
        <f>IFERROR(INDEX($I$2:$I$861,MATCH(1,INDEX(($P199=$F$2:$F$861)*(0=COUNTIFS($AF$2:$AF$2,$I$2:$I$861)),0),0)),"")</f>
        <v/>
      </c>
      <c r="AG199" s="19">
        <f>IFERROR(INDEX($I$2:$I$9873,MATCH(1,INDEX(($P199=$F$2:$F$9873)*(0=COUNTIFS(AF199,$I$2:$I$9873)),0),0)),"")</f>
        <v/>
      </c>
      <c r="AH199" s="19">
        <f>IFERROR(INDEX($I$2:$I$9873,MATCH(1,INDEX(($P199=$F$2:$F$9873)*(0=COUNTIFS(AF199:AG199,$I$2:$I$9873)),0),0)),"")</f>
        <v/>
      </c>
      <c r="AI199" s="19">
        <f>IFERROR(INDEX($I$2:$I$9873,MATCH(1,INDEX(($P199=$F$2:$F$9873)*(0=COUNTIFS(AF199:AH199,$I$2:$I$9873)),0),0)),"")</f>
        <v/>
      </c>
      <c r="AJ199" s="19">
        <f>IFERROR(INDEX($I$2:$I$9873,MATCH(1,INDEX(($P199=$F$2:$F$9873)*(0=COUNTIFS(AF199:AI199,$I$2:$I$9873)),0),0)),"")</f>
        <v/>
      </c>
      <c r="AK199" s="19">
        <f>IFERROR(INDEX($I$2:$I$9873,MATCH(1,INDEX(($P199=$F$2:$F$9873)*(0=COUNTIFS(AF199:AJ199,$I$2:$I$9873)),0),0)),"")</f>
        <v/>
      </c>
      <c r="AL199" s="19">
        <f>IFERROR(INDEX($I$2:$I$9873,MATCH(1,INDEX(($P199=$F$2:$F$9873)*(0=COUNTIFS(AF199:AK199,$I$2:$I$9873)),0),0)),"")</f>
        <v/>
      </c>
      <c r="AM199" s="19">
        <f>IFERROR(INDEX($I$2:$I$9873,MATCH(1,INDEX(($P199=$F$2:$F$9873)*(0=COUNTIFS(AF199:AL199,$I$2:$I$9873)),0),0)),"")</f>
        <v/>
      </c>
      <c r="AN199" s="19">
        <f>IFERROR(INDEX($I$2:$I$9873,MATCH(1,INDEX(($P199=$F$2:$F$9873)*(0=COUNTIFS(AF199:AM199,$I$2:$I$9873)),0),0)),"")</f>
        <v/>
      </c>
      <c r="AO199" s="19">
        <f>IFERROR(INDEX($I$2:$I$9873,MATCH(1,INDEX(($P199=$F$2:$F$9873)*(0=COUNTIFS(AF199:AN199,$I$2:$I$9873)),0),0)),"")</f>
        <v/>
      </c>
      <c r="AP199" s="19">
        <f>IFERROR(INDEX($I$2:$I$9873,MATCH(1,INDEX(($P199=$F$2:$F$9873)*(0=COUNTIFS(AF199:AO199,$I$2:$I$9873)),0),0)),"")</f>
        <v/>
      </c>
      <c r="AQ199" s="19">
        <f>IFERROR(INDEX($I$2:$I$9873,MATCH(1,INDEX(($P199=$F$2:$F$9873)*(0=COUNTIFS(AF199:AP199,$I$2:$I$9873)),0),0)),"")</f>
        <v/>
      </c>
      <c r="AR199" s="19">
        <f>IFERROR(INDEX($I$2:$I$9873,MATCH(1,INDEX(($P199=$F$2:$F$9873)*(0=COUNTIFS(AF199:AQ199,$I$2:$I$9873)),0),0)),"")</f>
        <v/>
      </c>
      <c r="AS199" s="19">
        <f>IFERROR(VLOOKUP(AF199,[2]CUS030!$A$5:$E$10000,5,0),"")</f>
        <v/>
      </c>
      <c r="AT199" s="19">
        <f>IFERROR(VLOOKUP(AG199,[2]CUS030!$A$5:$E$10000,5,0),"")</f>
        <v/>
      </c>
      <c r="AU199" s="19">
        <f>IFERROR(VLOOKUP(AH199,[2]CUS030!$A$5:$E$10000,5,0),"")</f>
        <v/>
      </c>
      <c r="AV199" s="19">
        <f>IFERROR(VLOOKUP(AI199,[2]CUS030!$A$5:$E$10000,5,0),"")</f>
        <v/>
      </c>
      <c r="AW199" s="19">
        <f>IFERROR(VLOOKUP(AJ199,[2]CUS030!$A$5:$E$10000,5,0),"")</f>
        <v/>
      </c>
      <c r="AX199" s="19">
        <f>IFERROR(VLOOKUP(AK199,[2]CUS030!$A$5:$E$10000,5,0),"")</f>
        <v/>
      </c>
      <c r="AY199" s="19">
        <f>IFERROR(VLOOKUP(AL199,[2]CUS030!$A$5:$E$10000,5,0),"")</f>
        <v/>
      </c>
      <c r="AZ199" s="19">
        <f>IFERROR(VLOOKUP(AM199,[2]CUS030!$A$5:$E$10000,5,0),"")</f>
        <v/>
      </c>
      <c r="BA199" s="19">
        <f>IFERROR(VLOOKUP(AN199,[2]CUS030!$A$5:$E$10000,5,0),"")</f>
        <v/>
      </c>
      <c r="BB199" s="19">
        <f>IFERROR(VLOOKUP(AO199,[2]CUS030!$A$5:$E$10000,5,0),"")</f>
        <v/>
      </c>
      <c r="BC199" s="19">
        <f>IFERROR(VLOOKUP(AP199,[2]CUS030!$A$5:$E$10000,5,0),"")</f>
        <v/>
      </c>
      <c r="BD199" s="19">
        <f>IFERROR(VLOOKUP(AQ199,[2]CUS030!$A$5:$E$10000,5,0),"")</f>
        <v/>
      </c>
      <c r="BE199" s="19">
        <f>IFERROR(VLOOKUP(AR199,[2]CUS030!$A$5:$E$10000,5,0),"")</f>
        <v/>
      </c>
    </row>
    <row r="200">
      <c r="F200" s="108">
        <f>[1]!Table1[[#This Row],[Production]]</f>
        <v/>
      </c>
      <c r="G200">
        <f>MID(F200,LEN(F200)-6,4)</f>
        <v/>
      </c>
      <c r="H200">
        <f>AS200&amp;"|"&amp;AT200&amp;"|"&amp;AU200&amp;"|"&amp;AV200&amp;"|"&amp;AW200&amp;"|"&amp;AX200&amp;"|"&amp;AY200&amp;"|"&amp;AZ200&amp;"|"&amp;BA200&amp;"|"&amp;BB200&amp;"|"&amp;BC200&amp;"|"&amp;BD200&amp;"|"&amp;BE200</f>
        <v/>
      </c>
      <c r="I200" s="108">
        <f>[1]!Table1[[#This Row],[Stock]]</f>
        <v/>
      </c>
      <c r="J200">
        <f>MID(LEFT(I200,LEN(I200)-3),FIND("0|0.000",LEFT(I200,LEN(I200)-3),1)+7,6)</f>
        <v/>
      </c>
      <c r="K200" s="19" t="n"/>
      <c r="L200" s="19" t="n"/>
      <c r="M200" s="19" t="n"/>
      <c r="N200" s="19" t="n"/>
      <c r="O200" s="19" t="n"/>
      <c r="P200" s="20">
        <f>End_Cal!E200</f>
        <v/>
      </c>
      <c r="Q200" s="112">
        <f>IFERROR(INDEX($J$2:$J$9873,MATCH(1,INDEX(($P200=$F$2:$F$9873)*(0=COUNTIFS($Q$2:$Q$2,$J$2:$J$9873)),0),0)),"")</f>
        <v/>
      </c>
      <c r="R200" s="112">
        <f>IFERROR(INDEX($J$2:$J$9873,MATCH(1,INDEX(($P200=$F$2:$F$9873)*(0=COUNTIFS(Q200,$J$2:$J$9873)),0),0)),"")</f>
        <v/>
      </c>
      <c r="S200" s="112">
        <f>IFERROR(INDEX($J$2:$J$9873,MATCH(1,INDEX(($P200=$F$2:$F$9873)*(0=COUNTIFS(Q200:R200,$J$2:$J$9873)),0),0)),"")</f>
        <v/>
      </c>
      <c r="T200" s="112">
        <f>IFERROR(INDEX($J$2:$J$9873,MATCH(1,INDEX(($P200=$F$2:$F$9873)*(0=COUNTIFS(Q200:S200,$J$2:$J$9873)),0),0)),"")</f>
        <v/>
      </c>
      <c r="U200" s="112">
        <f>IFERROR(INDEX($J$2:$J$9873,MATCH(1,INDEX(($P200=$F$2:$F$9873)*(0=COUNTIFS(Q200:T200,$J$2:$J$9873)),0),0)),"")</f>
        <v/>
      </c>
      <c r="V200" s="112">
        <f>IFERROR(INDEX($J$2:$J$9873,MATCH(1,INDEX(($P200=$F$2:$F$9873)*(0=COUNTIFS(Q200:U200,$J$2:$J$9873)),0),0)),"")</f>
        <v/>
      </c>
      <c r="W200" s="112">
        <f>IFERROR(INDEX($J$2:$J$9873,MATCH(1,INDEX(($P200=$F$2:$F$9873)*(0=COUNTIFS(Q200:V200,$J$2:$J$861)),0),0)),"")</f>
        <v/>
      </c>
      <c r="X200" s="112">
        <f>IFERROR(INDEX($J$2:$J$9873,MATCH(1,INDEX(($P200=$F$2:$F$9873)*(0=COUNTIFS(Q200:W200,$J$2:$J$9873)),0),0)),"")</f>
        <v/>
      </c>
      <c r="Y200" s="112">
        <f>IFERROR(INDEX($J$2:$J$861,MATCH(1,INDEX(($P200=$F$2:$F$861)*(0=COUNTIFS(Q200:X200,$J$2:$J$861)),0),0)),"")</f>
        <v/>
      </c>
      <c r="Z200" s="112">
        <f>IFERROR(INDEX($J$2:$J$861,MATCH(1,INDEX(($P200=$F$2:$F$861)*(0=COUNTIFS(Q200:Y200,$J$2:$J$861)),0),0)),"")</f>
        <v/>
      </c>
      <c r="AA200" s="112">
        <f>IFERROR(INDEX($J$2:$J$861,MATCH(1,INDEX(($P200=$F$2:$F$861)*(0=COUNTIFS(Q200:Z200,$J$2:$J$861)),0),0)),"")</f>
        <v/>
      </c>
      <c r="AB200" s="112">
        <f>IFERROR(INDEX($J$2:$J$861,MATCH(1,INDEX(($P200=$F$2:$F$861)*(0=COUNTIFS(Q200:AA200,$J$2:$J$861)),0),0)),"")</f>
        <v/>
      </c>
      <c r="AC200" s="112">
        <f>IFERROR(INDEX($J$2:$J$861,MATCH(1,INDEX(($P200=$F$2:$F$861)*(0=COUNTIFS(Q200:AB200,$J$2:$J$861)),0),0)),"")</f>
        <v/>
      </c>
      <c r="AD200">
        <f>Q200&amp;"-"&amp;R200&amp;"-"&amp;S200&amp;"-"&amp;T200&amp;"-"&amp;U200&amp;"-"&amp;V200&amp;"-"&amp;W200&amp;"-"&amp;X200&amp;"-"&amp;Y200&amp;"-"&amp;Z200&amp;"-"&amp;AA200&amp;"-"&amp;AB200&amp;"-"&amp;AC200</f>
        <v/>
      </c>
      <c r="AF200" s="19">
        <f>IFERROR(INDEX($I$2:$I$861,MATCH(1,INDEX(($P200=$F$2:$F$861)*(0=COUNTIFS($AF$2:$AF$2,$I$2:$I$861)),0),0)),"")</f>
        <v/>
      </c>
      <c r="AG200" s="19">
        <f>IFERROR(INDEX($I$2:$I$9873,MATCH(1,INDEX(($P200=$F$2:$F$9873)*(0=COUNTIFS(AF200,$I$2:$I$9873)),0),0)),"")</f>
        <v/>
      </c>
      <c r="AH200" s="19">
        <f>IFERROR(INDEX($I$2:$I$9873,MATCH(1,INDEX(($P200=$F$2:$F$9873)*(0=COUNTIFS(AF200:AG200,$I$2:$I$9873)),0),0)),"")</f>
        <v/>
      </c>
      <c r="AI200" s="19">
        <f>IFERROR(INDEX($I$2:$I$9873,MATCH(1,INDEX(($P200=$F$2:$F$9873)*(0=COUNTIFS(AF200:AH200,$I$2:$I$9873)),0),0)),"")</f>
        <v/>
      </c>
      <c r="AJ200" s="19">
        <f>IFERROR(INDEX($I$2:$I$9873,MATCH(1,INDEX(($P200=$F$2:$F$9873)*(0=COUNTIFS(AF200:AI200,$I$2:$I$9873)),0),0)),"")</f>
        <v/>
      </c>
      <c r="AK200" s="19">
        <f>IFERROR(INDEX($I$2:$I$9873,MATCH(1,INDEX(($P200=$F$2:$F$9873)*(0=COUNTIFS(AF200:AJ200,$I$2:$I$9873)),0),0)),"")</f>
        <v/>
      </c>
      <c r="AL200" s="19">
        <f>IFERROR(INDEX($I$2:$I$9873,MATCH(1,INDEX(($P200=$F$2:$F$9873)*(0=COUNTIFS(AF200:AK200,$I$2:$I$9873)),0),0)),"")</f>
        <v/>
      </c>
      <c r="AM200" s="19">
        <f>IFERROR(INDEX($I$2:$I$9873,MATCH(1,INDEX(($P200=$F$2:$F$9873)*(0=COUNTIFS(AF200:AL200,$I$2:$I$9873)),0),0)),"")</f>
        <v/>
      </c>
      <c r="AN200" s="19">
        <f>IFERROR(INDEX($I$2:$I$9873,MATCH(1,INDEX(($P200=$F$2:$F$9873)*(0=COUNTIFS(AF200:AM200,$I$2:$I$9873)),0),0)),"")</f>
        <v/>
      </c>
      <c r="AO200" s="19">
        <f>IFERROR(INDEX($I$2:$I$9873,MATCH(1,INDEX(($P200=$F$2:$F$9873)*(0=COUNTIFS(AF200:AN200,$I$2:$I$9873)),0),0)),"")</f>
        <v/>
      </c>
      <c r="AP200" s="19">
        <f>IFERROR(INDEX($I$2:$I$9873,MATCH(1,INDEX(($P200=$F$2:$F$9873)*(0=COUNTIFS(AF200:AO200,$I$2:$I$9873)),0),0)),"")</f>
        <v/>
      </c>
      <c r="AQ200" s="19">
        <f>IFERROR(INDEX($I$2:$I$9873,MATCH(1,INDEX(($P200=$F$2:$F$9873)*(0=COUNTIFS(AF200:AP200,$I$2:$I$9873)),0),0)),"")</f>
        <v/>
      </c>
      <c r="AR200" s="19">
        <f>IFERROR(INDEX($I$2:$I$9873,MATCH(1,INDEX(($P200=$F$2:$F$9873)*(0=COUNTIFS(AF200:AQ200,$I$2:$I$9873)),0),0)),"")</f>
        <v/>
      </c>
      <c r="AS200" s="19">
        <f>IFERROR(VLOOKUP(AF200,[2]CUS030!$A$5:$E$10000,5,0),"")</f>
        <v/>
      </c>
      <c r="AT200" s="19">
        <f>IFERROR(VLOOKUP(AG200,[2]CUS030!$A$5:$E$10000,5,0),"")</f>
        <v/>
      </c>
      <c r="AU200" s="19">
        <f>IFERROR(VLOOKUP(AH200,[2]CUS030!$A$5:$E$10000,5,0),"")</f>
        <v/>
      </c>
      <c r="AV200" s="19">
        <f>IFERROR(VLOOKUP(AI200,[2]CUS030!$A$5:$E$10000,5,0),"")</f>
        <v/>
      </c>
      <c r="AW200" s="19">
        <f>IFERROR(VLOOKUP(AJ200,[2]CUS030!$A$5:$E$10000,5,0),"")</f>
        <v/>
      </c>
      <c r="AX200" s="19">
        <f>IFERROR(VLOOKUP(AK200,[2]CUS030!$A$5:$E$10000,5,0),"")</f>
        <v/>
      </c>
      <c r="AY200" s="19">
        <f>IFERROR(VLOOKUP(AL200,[2]CUS030!$A$5:$E$10000,5,0),"")</f>
        <v/>
      </c>
      <c r="AZ200" s="19">
        <f>IFERROR(VLOOKUP(AM200,[2]CUS030!$A$5:$E$10000,5,0),"")</f>
        <v/>
      </c>
      <c r="BA200" s="19">
        <f>IFERROR(VLOOKUP(AN200,[2]CUS030!$A$5:$E$10000,5,0),"")</f>
        <v/>
      </c>
      <c r="BB200" s="19">
        <f>IFERROR(VLOOKUP(AO200,[2]CUS030!$A$5:$E$10000,5,0),"")</f>
        <v/>
      </c>
      <c r="BC200" s="19">
        <f>IFERROR(VLOOKUP(AP200,[2]CUS030!$A$5:$E$10000,5,0),"")</f>
        <v/>
      </c>
      <c r="BD200" s="19">
        <f>IFERROR(VLOOKUP(AQ200,[2]CUS030!$A$5:$E$10000,5,0),"")</f>
        <v/>
      </c>
      <c r="BE200" s="19">
        <f>IFERROR(VLOOKUP(AR200,[2]CUS030!$A$5:$E$10000,5,0),"")</f>
        <v/>
      </c>
    </row>
    <row r="201">
      <c r="F201" s="108">
        <f>[1]!Table1[[#This Row],[Production]]</f>
        <v/>
      </c>
      <c r="G201">
        <f>MID(F201,LEN(F201)-6,4)</f>
        <v/>
      </c>
      <c r="H201">
        <f>AS201&amp;"|"&amp;AT201&amp;"|"&amp;AU201&amp;"|"&amp;AV201&amp;"|"&amp;AW201&amp;"|"&amp;AX201&amp;"|"&amp;AY201&amp;"|"&amp;AZ201&amp;"|"&amp;BA201&amp;"|"&amp;BB201&amp;"|"&amp;BC201&amp;"|"&amp;BD201&amp;"|"&amp;BE201</f>
        <v/>
      </c>
      <c r="I201" s="108">
        <f>[1]!Table1[[#This Row],[Stock]]</f>
        <v/>
      </c>
      <c r="J201">
        <f>MID(LEFT(I201,LEN(I201)-3),FIND("0|0.000",LEFT(I201,LEN(I201)-3),1)+7,6)</f>
        <v/>
      </c>
      <c r="K201" s="19" t="n"/>
      <c r="L201" s="19" t="n"/>
      <c r="M201" s="19" t="n"/>
      <c r="N201" s="19" t="n"/>
      <c r="O201" s="19" t="n"/>
      <c r="P201" s="20">
        <f>End_Cal!E201</f>
        <v/>
      </c>
      <c r="Q201" s="112">
        <f>IFERROR(INDEX($J$2:$J$9873,MATCH(1,INDEX(($P201=$F$2:$F$9873)*(0=COUNTIFS($Q$2:$Q$2,$J$2:$J$9873)),0),0)),"")</f>
        <v/>
      </c>
      <c r="R201" s="112">
        <f>IFERROR(INDEX($J$2:$J$9873,MATCH(1,INDEX(($P201=$F$2:$F$9873)*(0=COUNTIFS(Q201,$J$2:$J$9873)),0),0)),"")</f>
        <v/>
      </c>
      <c r="S201" s="112">
        <f>IFERROR(INDEX($J$2:$J$9873,MATCH(1,INDEX(($P201=$F$2:$F$9873)*(0=COUNTIFS(Q201:R201,$J$2:$J$9873)),0),0)),"")</f>
        <v/>
      </c>
      <c r="T201" s="112">
        <f>IFERROR(INDEX($J$2:$J$9873,MATCH(1,INDEX(($P201=$F$2:$F$9873)*(0=COUNTIFS(Q201:S201,$J$2:$J$9873)),0),0)),"")</f>
        <v/>
      </c>
      <c r="U201" s="112">
        <f>IFERROR(INDEX($J$2:$J$9873,MATCH(1,INDEX(($P201=$F$2:$F$9873)*(0=COUNTIFS(Q201:T201,$J$2:$J$9873)),0),0)),"")</f>
        <v/>
      </c>
      <c r="V201" s="112">
        <f>IFERROR(INDEX($J$2:$J$9873,MATCH(1,INDEX(($P201=$F$2:$F$9873)*(0=COUNTIFS(Q201:U201,$J$2:$J$9873)),0),0)),"")</f>
        <v/>
      </c>
      <c r="W201" s="112">
        <f>IFERROR(INDEX($J$2:$J$9873,MATCH(1,INDEX(($P201=$F$2:$F$9873)*(0=COUNTIFS(Q201:V201,$J$2:$J$861)),0),0)),"")</f>
        <v/>
      </c>
      <c r="X201" s="112">
        <f>IFERROR(INDEX($J$2:$J$9873,MATCH(1,INDEX(($P201=$F$2:$F$9873)*(0=COUNTIFS(Q201:W201,$J$2:$J$9873)),0),0)),"")</f>
        <v/>
      </c>
      <c r="Y201" s="112">
        <f>IFERROR(INDEX($J$2:$J$861,MATCH(1,INDEX(($P201=$F$2:$F$861)*(0=COUNTIFS(Q201:X201,$J$2:$J$861)),0),0)),"")</f>
        <v/>
      </c>
      <c r="Z201" s="112">
        <f>IFERROR(INDEX($J$2:$J$861,MATCH(1,INDEX(($P201=$F$2:$F$861)*(0=COUNTIFS(Q201:Y201,$J$2:$J$861)),0),0)),"")</f>
        <v/>
      </c>
      <c r="AA201" s="112">
        <f>IFERROR(INDEX($J$2:$J$861,MATCH(1,INDEX(($P201=$F$2:$F$861)*(0=COUNTIFS(Q201:Z201,$J$2:$J$861)),0),0)),"")</f>
        <v/>
      </c>
      <c r="AB201" s="112">
        <f>IFERROR(INDEX($J$2:$J$861,MATCH(1,INDEX(($P201=$F$2:$F$861)*(0=COUNTIFS(Q201:AA201,$J$2:$J$861)),0),0)),"")</f>
        <v/>
      </c>
      <c r="AC201" s="112">
        <f>IFERROR(INDEX($J$2:$J$861,MATCH(1,INDEX(($P201=$F$2:$F$861)*(0=COUNTIFS(Q201:AB201,$J$2:$J$861)),0),0)),"")</f>
        <v/>
      </c>
      <c r="AD201">
        <f>Q201&amp;"-"&amp;R201&amp;"-"&amp;S201&amp;"-"&amp;T201&amp;"-"&amp;U201&amp;"-"&amp;V201&amp;"-"&amp;W201&amp;"-"&amp;X201&amp;"-"&amp;Y201&amp;"-"&amp;Z201&amp;"-"&amp;AA201&amp;"-"&amp;AB201&amp;"-"&amp;AC201</f>
        <v/>
      </c>
      <c r="AF201" s="19">
        <f>IFERROR(INDEX($I$2:$I$861,MATCH(1,INDEX(($P201=$F$2:$F$861)*(0=COUNTIFS($AF$2:$AF$2,$I$2:$I$861)),0),0)),"")</f>
        <v/>
      </c>
      <c r="AG201" s="19">
        <f>IFERROR(INDEX($I$2:$I$9873,MATCH(1,INDEX(($P201=$F$2:$F$9873)*(0=COUNTIFS(AF201,$I$2:$I$9873)),0),0)),"")</f>
        <v/>
      </c>
      <c r="AH201" s="19">
        <f>IFERROR(INDEX($I$2:$I$9873,MATCH(1,INDEX(($P201=$F$2:$F$9873)*(0=COUNTIFS(AF201:AG201,$I$2:$I$9873)),0),0)),"")</f>
        <v/>
      </c>
      <c r="AI201" s="19">
        <f>IFERROR(INDEX($I$2:$I$9873,MATCH(1,INDEX(($P201=$F$2:$F$9873)*(0=COUNTIFS(AF201:AH201,$I$2:$I$9873)),0),0)),"")</f>
        <v/>
      </c>
      <c r="AJ201" s="19">
        <f>IFERROR(INDEX($I$2:$I$9873,MATCH(1,INDEX(($P201=$F$2:$F$9873)*(0=COUNTIFS(AF201:AI201,$I$2:$I$9873)),0),0)),"")</f>
        <v/>
      </c>
      <c r="AK201" s="19">
        <f>IFERROR(INDEX($I$2:$I$9873,MATCH(1,INDEX(($P201=$F$2:$F$9873)*(0=COUNTIFS(AF201:AJ201,$I$2:$I$9873)),0),0)),"")</f>
        <v/>
      </c>
      <c r="AL201" s="19">
        <f>IFERROR(INDEX($I$2:$I$9873,MATCH(1,INDEX(($P201=$F$2:$F$9873)*(0=COUNTIFS(AF201:AK201,$I$2:$I$9873)),0),0)),"")</f>
        <v/>
      </c>
      <c r="AM201" s="19">
        <f>IFERROR(INDEX($I$2:$I$9873,MATCH(1,INDEX(($P201=$F$2:$F$9873)*(0=COUNTIFS(AF201:AL201,$I$2:$I$9873)),0),0)),"")</f>
        <v/>
      </c>
      <c r="AN201" s="19">
        <f>IFERROR(INDEX($I$2:$I$9873,MATCH(1,INDEX(($P201=$F$2:$F$9873)*(0=COUNTIFS(AF201:AM201,$I$2:$I$9873)),0),0)),"")</f>
        <v/>
      </c>
      <c r="AO201" s="19">
        <f>IFERROR(INDEX($I$2:$I$9873,MATCH(1,INDEX(($P201=$F$2:$F$9873)*(0=COUNTIFS(AF201:AN201,$I$2:$I$9873)),0),0)),"")</f>
        <v/>
      </c>
      <c r="AP201" s="19">
        <f>IFERROR(INDEX($I$2:$I$9873,MATCH(1,INDEX(($P201=$F$2:$F$9873)*(0=COUNTIFS(AF201:AO201,$I$2:$I$9873)),0),0)),"")</f>
        <v/>
      </c>
      <c r="AQ201" s="19">
        <f>IFERROR(INDEX($I$2:$I$9873,MATCH(1,INDEX(($P201=$F$2:$F$9873)*(0=COUNTIFS(AF201:AP201,$I$2:$I$9873)),0),0)),"")</f>
        <v/>
      </c>
      <c r="AR201" s="19">
        <f>IFERROR(INDEX($I$2:$I$9873,MATCH(1,INDEX(($P201=$F$2:$F$9873)*(0=COUNTIFS(AF201:AQ201,$I$2:$I$9873)),0),0)),"")</f>
        <v/>
      </c>
      <c r="AS201" s="19">
        <f>IFERROR(VLOOKUP(AF201,[2]CUS030!$A$5:$E$10000,5,0),"")</f>
        <v/>
      </c>
      <c r="AT201" s="19">
        <f>IFERROR(VLOOKUP(AG201,[2]CUS030!$A$5:$E$10000,5,0),"")</f>
        <v/>
      </c>
      <c r="AU201" s="19">
        <f>IFERROR(VLOOKUP(AH201,[2]CUS030!$A$5:$E$10000,5,0),"")</f>
        <v/>
      </c>
      <c r="AV201" s="19">
        <f>IFERROR(VLOOKUP(AI201,[2]CUS030!$A$5:$E$10000,5,0),"")</f>
        <v/>
      </c>
      <c r="AW201" s="19">
        <f>IFERROR(VLOOKUP(AJ201,[2]CUS030!$A$5:$E$10000,5,0),"")</f>
        <v/>
      </c>
      <c r="AX201" s="19">
        <f>IFERROR(VLOOKUP(AK201,[2]CUS030!$A$5:$E$10000,5,0),"")</f>
        <v/>
      </c>
      <c r="AY201" s="19">
        <f>IFERROR(VLOOKUP(AL201,[2]CUS030!$A$5:$E$10000,5,0),"")</f>
        <v/>
      </c>
      <c r="AZ201" s="19">
        <f>IFERROR(VLOOKUP(AM201,[2]CUS030!$A$5:$E$10000,5,0),"")</f>
        <v/>
      </c>
      <c r="BA201" s="19">
        <f>IFERROR(VLOOKUP(AN201,[2]CUS030!$A$5:$E$10000,5,0),"")</f>
        <v/>
      </c>
      <c r="BB201" s="19">
        <f>IFERROR(VLOOKUP(AO201,[2]CUS030!$A$5:$E$10000,5,0),"")</f>
        <v/>
      </c>
      <c r="BC201" s="19">
        <f>IFERROR(VLOOKUP(AP201,[2]CUS030!$A$5:$E$10000,5,0),"")</f>
        <v/>
      </c>
      <c r="BD201" s="19">
        <f>IFERROR(VLOOKUP(AQ201,[2]CUS030!$A$5:$E$10000,5,0),"")</f>
        <v/>
      </c>
      <c r="BE201" s="19">
        <f>IFERROR(VLOOKUP(AR201,[2]CUS030!$A$5:$E$10000,5,0),"")</f>
        <v/>
      </c>
    </row>
    <row r="202">
      <c r="F202" s="108">
        <f>[1]!Table1[[#This Row],[Production]]</f>
        <v/>
      </c>
      <c r="G202">
        <f>MID(F202,LEN(F202)-6,4)</f>
        <v/>
      </c>
      <c r="H202">
        <f>AS202&amp;"|"&amp;AT202&amp;"|"&amp;AU202&amp;"|"&amp;AV202&amp;"|"&amp;AW202&amp;"|"&amp;AX202&amp;"|"&amp;AY202&amp;"|"&amp;AZ202&amp;"|"&amp;BA202&amp;"|"&amp;BB202&amp;"|"&amp;BC202&amp;"|"&amp;BD202&amp;"|"&amp;BE202</f>
        <v/>
      </c>
      <c r="I202" s="108">
        <f>[1]!Table1[[#This Row],[Stock]]</f>
        <v/>
      </c>
      <c r="J202">
        <f>MID(LEFT(I202,LEN(I202)-3),FIND("0|0.000",LEFT(I202,LEN(I202)-3),1)+7,6)</f>
        <v/>
      </c>
      <c r="K202" s="19" t="n"/>
      <c r="L202" s="19" t="n"/>
      <c r="M202" s="19" t="n"/>
      <c r="N202" s="19" t="n"/>
      <c r="O202" s="19" t="n"/>
      <c r="P202" s="20">
        <f>End_Cal!E202</f>
        <v/>
      </c>
      <c r="Q202" s="112">
        <f>IFERROR(INDEX($J$2:$J$9873,MATCH(1,INDEX(($P202=$F$2:$F$9873)*(0=COUNTIFS($Q$2:$Q$2,$J$2:$J$9873)),0),0)),"")</f>
        <v/>
      </c>
      <c r="R202" s="112">
        <f>IFERROR(INDEX($J$2:$J$9873,MATCH(1,INDEX(($P202=$F$2:$F$9873)*(0=COUNTIFS(Q202,$J$2:$J$9873)),0),0)),"")</f>
        <v/>
      </c>
      <c r="S202" s="112">
        <f>IFERROR(INDEX($J$2:$J$9873,MATCH(1,INDEX(($P202=$F$2:$F$9873)*(0=COUNTIFS(Q202:R202,$J$2:$J$9873)),0),0)),"")</f>
        <v/>
      </c>
      <c r="T202" s="112">
        <f>IFERROR(INDEX($J$2:$J$9873,MATCH(1,INDEX(($P202=$F$2:$F$9873)*(0=COUNTIFS(Q202:S202,$J$2:$J$9873)),0),0)),"")</f>
        <v/>
      </c>
      <c r="U202" s="112">
        <f>IFERROR(INDEX($J$2:$J$9873,MATCH(1,INDEX(($P202=$F$2:$F$9873)*(0=COUNTIFS(Q202:T202,$J$2:$J$9873)),0),0)),"")</f>
        <v/>
      </c>
      <c r="V202" s="112">
        <f>IFERROR(INDEX($J$2:$J$9873,MATCH(1,INDEX(($P202=$F$2:$F$9873)*(0=COUNTIFS(Q202:U202,$J$2:$J$9873)),0),0)),"")</f>
        <v/>
      </c>
      <c r="W202" s="112">
        <f>IFERROR(INDEX($J$2:$J$9873,MATCH(1,INDEX(($P202=$F$2:$F$9873)*(0=COUNTIFS(Q202:V202,$J$2:$J$861)),0),0)),"")</f>
        <v/>
      </c>
      <c r="X202" s="112">
        <f>IFERROR(INDEX($J$2:$J$9873,MATCH(1,INDEX(($P202=$F$2:$F$9873)*(0=COUNTIFS(Q202:W202,$J$2:$J$9873)),0),0)),"")</f>
        <v/>
      </c>
      <c r="Y202" s="112">
        <f>IFERROR(INDEX($J$2:$J$861,MATCH(1,INDEX(($P202=$F$2:$F$861)*(0=COUNTIFS(Q202:X202,$J$2:$J$861)),0),0)),"")</f>
        <v/>
      </c>
      <c r="Z202" s="112">
        <f>IFERROR(INDEX($J$2:$J$861,MATCH(1,INDEX(($P202=$F$2:$F$861)*(0=COUNTIFS(Q202:Y202,$J$2:$J$861)),0),0)),"")</f>
        <v/>
      </c>
      <c r="AA202" s="112">
        <f>IFERROR(INDEX($J$2:$J$861,MATCH(1,INDEX(($P202=$F$2:$F$861)*(0=COUNTIFS(Q202:Z202,$J$2:$J$861)),0),0)),"")</f>
        <v/>
      </c>
      <c r="AB202" s="112">
        <f>IFERROR(INDEX($J$2:$J$861,MATCH(1,INDEX(($P202=$F$2:$F$861)*(0=COUNTIFS(Q202:AA202,$J$2:$J$861)),0),0)),"")</f>
        <v/>
      </c>
      <c r="AC202" s="112">
        <f>IFERROR(INDEX($J$2:$J$861,MATCH(1,INDEX(($P202=$F$2:$F$861)*(0=COUNTIFS(Q202:AB202,$J$2:$J$861)),0),0)),"")</f>
        <v/>
      </c>
      <c r="AD202">
        <f>Q202&amp;"-"&amp;R202&amp;"-"&amp;S202&amp;"-"&amp;T202&amp;"-"&amp;U202&amp;"-"&amp;V202&amp;"-"&amp;W202&amp;"-"&amp;X202&amp;"-"&amp;Y202&amp;"-"&amp;Z202&amp;"-"&amp;AA202&amp;"-"&amp;AB202&amp;"-"&amp;AC202</f>
        <v/>
      </c>
      <c r="AF202" s="19">
        <f>IFERROR(INDEX($I$2:$I$861,MATCH(1,INDEX(($P202=$F$2:$F$861)*(0=COUNTIFS($AF$2:$AF$2,$I$2:$I$861)),0),0)),"")</f>
        <v/>
      </c>
      <c r="AG202" s="19">
        <f>IFERROR(INDEX($I$2:$I$9873,MATCH(1,INDEX(($P202=$F$2:$F$9873)*(0=COUNTIFS(AF202,$I$2:$I$9873)),0),0)),"")</f>
        <v/>
      </c>
      <c r="AH202" s="19">
        <f>IFERROR(INDEX($I$2:$I$9873,MATCH(1,INDEX(($P202=$F$2:$F$9873)*(0=COUNTIFS(AF202:AG202,$I$2:$I$9873)),0),0)),"")</f>
        <v/>
      </c>
      <c r="AI202" s="19">
        <f>IFERROR(INDEX($I$2:$I$9873,MATCH(1,INDEX(($P202=$F$2:$F$9873)*(0=COUNTIFS(AF202:AH202,$I$2:$I$9873)),0),0)),"")</f>
        <v/>
      </c>
      <c r="AJ202" s="19">
        <f>IFERROR(INDEX($I$2:$I$9873,MATCH(1,INDEX(($P202=$F$2:$F$9873)*(0=COUNTIFS(AF202:AI202,$I$2:$I$9873)),0),0)),"")</f>
        <v/>
      </c>
      <c r="AK202" s="19">
        <f>IFERROR(INDEX($I$2:$I$9873,MATCH(1,INDEX(($P202=$F$2:$F$9873)*(0=COUNTIFS(AF202:AJ202,$I$2:$I$9873)),0),0)),"")</f>
        <v/>
      </c>
      <c r="AL202" s="19">
        <f>IFERROR(INDEX($I$2:$I$9873,MATCH(1,INDEX(($P202=$F$2:$F$9873)*(0=COUNTIFS(AF202:AK202,$I$2:$I$9873)),0),0)),"")</f>
        <v/>
      </c>
      <c r="AM202" s="19">
        <f>IFERROR(INDEX($I$2:$I$9873,MATCH(1,INDEX(($P202=$F$2:$F$9873)*(0=COUNTIFS(AF202:AL202,$I$2:$I$9873)),0),0)),"")</f>
        <v/>
      </c>
      <c r="AN202" s="19">
        <f>IFERROR(INDEX($I$2:$I$9873,MATCH(1,INDEX(($P202=$F$2:$F$9873)*(0=COUNTIFS(AF202:AM202,$I$2:$I$9873)),0),0)),"")</f>
        <v/>
      </c>
      <c r="AO202" s="19">
        <f>IFERROR(INDEX($I$2:$I$9873,MATCH(1,INDEX(($P202=$F$2:$F$9873)*(0=COUNTIFS(AF202:AN202,$I$2:$I$9873)),0),0)),"")</f>
        <v/>
      </c>
      <c r="AP202" s="19">
        <f>IFERROR(INDEX($I$2:$I$9873,MATCH(1,INDEX(($P202=$F$2:$F$9873)*(0=COUNTIFS(AF202:AO202,$I$2:$I$9873)),0),0)),"")</f>
        <v/>
      </c>
      <c r="AQ202" s="19">
        <f>IFERROR(INDEX($I$2:$I$9873,MATCH(1,INDEX(($P202=$F$2:$F$9873)*(0=COUNTIFS(AF202:AP202,$I$2:$I$9873)),0),0)),"")</f>
        <v/>
      </c>
      <c r="AR202" s="19">
        <f>IFERROR(INDEX($I$2:$I$9873,MATCH(1,INDEX(($P202=$F$2:$F$9873)*(0=COUNTIFS(AF202:AQ202,$I$2:$I$9873)),0),0)),"")</f>
        <v/>
      </c>
      <c r="AS202" s="19">
        <f>IFERROR(VLOOKUP(AF202,[2]CUS030!$A$5:$E$10000,5,0),"")</f>
        <v/>
      </c>
      <c r="AT202" s="19">
        <f>IFERROR(VLOOKUP(AG202,[2]CUS030!$A$5:$E$10000,5,0),"")</f>
        <v/>
      </c>
      <c r="AU202" s="19">
        <f>IFERROR(VLOOKUP(AH202,[2]CUS030!$A$5:$E$10000,5,0),"")</f>
        <v/>
      </c>
      <c r="AV202" s="19">
        <f>IFERROR(VLOOKUP(AI202,[2]CUS030!$A$5:$E$10000,5,0),"")</f>
        <v/>
      </c>
      <c r="AW202" s="19">
        <f>IFERROR(VLOOKUP(AJ202,[2]CUS030!$A$5:$E$10000,5,0),"")</f>
        <v/>
      </c>
      <c r="AX202" s="19">
        <f>IFERROR(VLOOKUP(AK202,[2]CUS030!$A$5:$E$10000,5,0),"")</f>
        <v/>
      </c>
      <c r="AY202" s="19">
        <f>IFERROR(VLOOKUP(AL202,[2]CUS030!$A$5:$E$10000,5,0),"")</f>
        <v/>
      </c>
      <c r="AZ202" s="19">
        <f>IFERROR(VLOOKUP(AM202,[2]CUS030!$A$5:$E$10000,5,0),"")</f>
        <v/>
      </c>
      <c r="BA202" s="19">
        <f>IFERROR(VLOOKUP(AN202,[2]CUS030!$A$5:$E$10000,5,0),"")</f>
        <v/>
      </c>
      <c r="BB202" s="19">
        <f>IFERROR(VLOOKUP(AO202,[2]CUS030!$A$5:$E$10000,5,0),"")</f>
        <v/>
      </c>
      <c r="BC202" s="19">
        <f>IFERROR(VLOOKUP(AP202,[2]CUS030!$A$5:$E$10000,5,0),"")</f>
        <v/>
      </c>
      <c r="BD202" s="19">
        <f>IFERROR(VLOOKUP(AQ202,[2]CUS030!$A$5:$E$10000,5,0),"")</f>
        <v/>
      </c>
      <c r="BE202" s="19">
        <f>IFERROR(VLOOKUP(AR202,[2]CUS030!$A$5:$E$10000,5,0),"")</f>
        <v/>
      </c>
    </row>
    <row r="203">
      <c r="F203" s="108">
        <f>[1]!Table1[[#This Row],[Production]]</f>
        <v/>
      </c>
      <c r="G203">
        <f>MID(F203,LEN(F203)-6,4)</f>
        <v/>
      </c>
      <c r="H203">
        <f>AS203&amp;"|"&amp;AT203&amp;"|"&amp;AU203&amp;"|"&amp;AV203&amp;"|"&amp;AW203&amp;"|"&amp;AX203&amp;"|"&amp;AY203&amp;"|"&amp;AZ203&amp;"|"&amp;BA203&amp;"|"&amp;BB203&amp;"|"&amp;BC203&amp;"|"&amp;BD203&amp;"|"&amp;BE203</f>
        <v/>
      </c>
      <c r="I203" s="108">
        <f>[1]!Table1[[#This Row],[Stock]]</f>
        <v/>
      </c>
      <c r="J203">
        <f>MID(LEFT(I203,LEN(I203)-3),FIND("0|0.000",LEFT(I203,LEN(I203)-3),1)+7,6)</f>
        <v/>
      </c>
      <c r="K203" s="19" t="n"/>
      <c r="L203" s="19" t="n"/>
      <c r="M203" s="19" t="n"/>
      <c r="N203" s="19" t="n"/>
      <c r="O203" s="19" t="n"/>
      <c r="P203" s="20">
        <f>End_Cal!E203</f>
        <v/>
      </c>
      <c r="Q203" s="112">
        <f>IFERROR(INDEX($J$2:$J$9873,MATCH(1,INDEX(($P203=$F$2:$F$9873)*(0=COUNTIFS($Q$2:$Q$2,$J$2:$J$9873)),0),0)),"")</f>
        <v/>
      </c>
      <c r="R203" s="112">
        <f>IFERROR(INDEX($J$2:$J$9873,MATCH(1,INDEX(($P203=$F$2:$F$9873)*(0=COUNTIFS(Q203,$J$2:$J$9873)),0),0)),"")</f>
        <v/>
      </c>
      <c r="S203" s="112">
        <f>IFERROR(INDEX($J$2:$J$9873,MATCH(1,INDEX(($P203=$F$2:$F$9873)*(0=COUNTIFS(Q203:R203,$J$2:$J$9873)),0),0)),"")</f>
        <v/>
      </c>
      <c r="T203" s="112">
        <f>IFERROR(INDEX($J$2:$J$9873,MATCH(1,INDEX(($P203=$F$2:$F$9873)*(0=COUNTIFS(Q203:S203,$J$2:$J$9873)),0),0)),"")</f>
        <v/>
      </c>
      <c r="U203" s="112">
        <f>IFERROR(INDEX($J$2:$J$9873,MATCH(1,INDEX(($P203=$F$2:$F$9873)*(0=COUNTIFS(Q203:T203,$J$2:$J$9873)),0),0)),"")</f>
        <v/>
      </c>
      <c r="V203" s="112">
        <f>IFERROR(INDEX($J$2:$J$9873,MATCH(1,INDEX(($P203=$F$2:$F$9873)*(0=COUNTIFS(Q203:U203,$J$2:$J$9873)),0),0)),"")</f>
        <v/>
      </c>
      <c r="W203" s="112">
        <f>IFERROR(INDEX($J$2:$J$9873,MATCH(1,INDEX(($P203=$F$2:$F$9873)*(0=COUNTIFS(Q203:V203,$J$2:$J$861)),0),0)),"")</f>
        <v/>
      </c>
      <c r="X203" s="112">
        <f>IFERROR(INDEX($J$2:$J$9873,MATCH(1,INDEX(($P203=$F$2:$F$9873)*(0=COUNTIFS(Q203:W203,$J$2:$J$9873)),0),0)),"")</f>
        <v/>
      </c>
      <c r="Y203" s="112">
        <f>IFERROR(INDEX($J$2:$J$861,MATCH(1,INDEX(($P203=$F$2:$F$861)*(0=COUNTIFS(Q203:X203,$J$2:$J$861)),0),0)),"")</f>
        <v/>
      </c>
      <c r="Z203" s="112">
        <f>IFERROR(INDEX($J$2:$J$861,MATCH(1,INDEX(($P203=$F$2:$F$861)*(0=COUNTIFS(Q203:Y203,$J$2:$J$861)),0),0)),"")</f>
        <v/>
      </c>
      <c r="AA203" s="112">
        <f>IFERROR(INDEX($J$2:$J$861,MATCH(1,INDEX(($P203=$F$2:$F$861)*(0=COUNTIFS(Q203:Z203,$J$2:$J$861)),0),0)),"")</f>
        <v/>
      </c>
      <c r="AB203" s="112">
        <f>IFERROR(INDEX($J$2:$J$861,MATCH(1,INDEX(($P203=$F$2:$F$861)*(0=COUNTIFS(Q203:AA203,$J$2:$J$861)),0),0)),"")</f>
        <v/>
      </c>
      <c r="AC203" s="112">
        <f>IFERROR(INDEX($J$2:$J$861,MATCH(1,INDEX(($P203=$F$2:$F$861)*(0=COUNTIFS(Q203:AB203,$J$2:$J$861)),0),0)),"")</f>
        <v/>
      </c>
      <c r="AD203">
        <f>Q203&amp;"-"&amp;R203&amp;"-"&amp;S203&amp;"-"&amp;T203&amp;"-"&amp;U203&amp;"-"&amp;V203&amp;"-"&amp;W203&amp;"-"&amp;X203&amp;"-"&amp;Y203&amp;"-"&amp;Z203&amp;"-"&amp;AA203&amp;"-"&amp;AB203&amp;"-"&amp;AC203</f>
        <v/>
      </c>
      <c r="AF203" s="19">
        <f>IFERROR(INDEX($I$2:$I$861,MATCH(1,INDEX(($P203=$F$2:$F$861)*(0=COUNTIFS($AF$2:$AF$2,$I$2:$I$861)),0),0)),"")</f>
        <v/>
      </c>
      <c r="AG203" s="19">
        <f>IFERROR(INDEX($I$2:$I$9873,MATCH(1,INDEX(($P203=$F$2:$F$9873)*(0=COUNTIFS(AF203,$I$2:$I$9873)),0),0)),"")</f>
        <v/>
      </c>
      <c r="AH203" s="19">
        <f>IFERROR(INDEX($I$2:$I$9873,MATCH(1,INDEX(($P203=$F$2:$F$9873)*(0=COUNTIFS(AF203:AG203,$I$2:$I$9873)),0),0)),"")</f>
        <v/>
      </c>
      <c r="AI203" s="19">
        <f>IFERROR(INDEX($I$2:$I$9873,MATCH(1,INDEX(($P203=$F$2:$F$9873)*(0=COUNTIFS(AF203:AH203,$I$2:$I$9873)),0),0)),"")</f>
        <v/>
      </c>
      <c r="AJ203" s="19">
        <f>IFERROR(INDEX($I$2:$I$9873,MATCH(1,INDEX(($P203=$F$2:$F$9873)*(0=COUNTIFS(AF203:AI203,$I$2:$I$9873)),0),0)),"")</f>
        <v/>
      </c>
      <c r="AK203" s="19">
        <f>IFERROR(INDEX($I$2:$I$9873,MATCH(1,INDEX(($P203=$F$2:$F$9873)*(0=COUNTIFS(AF203:AJ203,$I$2:$I$9873)),0),0)),"")</f>
        <v/>
      </c>
      <c r="AL203" s="19">
        <f>IFERROR(INDEX($I$2:$I$9873,MATCH(1,INDEX(($P203=$F$2:$F$9873)*(0=COUNTIFS(AF203:AK203,$I$2:$I$9873)),0),0)),"")</f>
        <v/>
      </c>
      <c r="AM203" s="19">
        <f>IFERROR(INDEX($I$2:$I$9873,MATCH(1,INDEX(($P203=$F$2:$F$9873)*(0=COUNTIFS(AF203:AL203,$I$2:$I$9873)),0),0)),"")</f>
        <v/>
      </c>
      <c r="AN203" s="19">
        <f>IFERROR(INDEX($I$2:$I$9873,MATCH(1,INDEX(($P203=$F$2:$F$9873)*(0=COUNTIFS(AF203:AM203,$I$2:$I$9873)),0),0)),"")</f>
        <v/>
      </c>
      <c r="AO203" s="19">
        <f>IFERROR(INDEX($I$2:$I$9873,MATCH(1,INDEX(($P203=$F$2:$F$9873)*(0=COUNTIFS(AF203:AN203,$I$2:$I$9873)),0),0)),"")</f>
        <v/>
      </c>
      <c r="AP203" s="19">
        <f>IFERROR(INDEX($I$2:$I$9873,MATCH(1,INDEX(($P203=$F$2:$F$9873)*(0=COUNTIFS(AF203:AO203,$I$2:$I$9873)),0),0)),"")</f>
        <v/>
      </c>
      <c r="AQ203" s="19">
        <f>IFERROR(INDEX($I$2:$I$9873,MATCH(1,INDEX(($P203=$F$2:$F$9873)*(0=COUNTIFS(AF203:AP203,$I$2:$I$9873)),0),0)),"")</f>
        <v/>
      </c>
      <c r="AR203" s="19">
        <f>IFERROR(INDEX($I$2:$I$9873,MATCH(1,INDEX(($P203=$F$2:$F$9873)*(0=COUNTIFS(AF203:AQ203,$I$2:$I$9873)),0),0)),"")</f>
        <v/>
      </c>
      <c r="AS203" s="19">
        <f>IFERROR(VLOOKUP(AF203,[2]CUS030!$A$5:$E$10000,5,0),"")</f>
        <v/>
      </c>
      <c r="AT203" s="19">
        <f>IFERROR(VLOOKUP(AG203,[2]CUS030!$A$5:$E$10000,5,0),"")</f>
        <v/>
      </c>
      <c r="AU203" s="19">
        <f>IFERROR(VLOOKUP(AH203,[2]CUS030!$A$5:$E$10000,5,0),"")</f>
        <v/>
      </c>
      <c r="AV203" s="19">
        <f>IFERROR(VLOOKUP(AI203,[2]CUS030!$A$5:$E$10000,5,0),"")</f>
        <v/>
      </c>
      <c r="AW203" s="19">
        <f>IFERROR(VLOOKUP(AJ203,[2]CUS030!$A$5:$E$10000,5,0),"")</f>
        <v/>
      </c>
      <c r="AX203" s="19">
        <f>IFERROR(VLOOKUP(AK203,[2]CUS030!$A$5:$E$10000,5,0),"")</f>
        <v/>
      </c>
      <c r="AY203" s="19">
        <f>IFERROR(VLOOKUP(AL203,[2]CUS030!$A$5:$E$10000,5,0),"")</f>
        <v/>
      </c>
      <c r="AZ203" s="19">
        <f>IFERROR(VLOOKUP(AM203,[2]CUS030!$A$5:$E$10000,5,0),"")</f>
        <v/>
      </c>
      <c r="BA203" s="19">
        <f>IFERROR(VLOOKUP(AN203,[2]CUS030!$A$5:$E$10000,5,0),"")</f>
        <v/>
      </c>
      <c r="BB203" s="19">
        <f>IFERROR(VLOOKUP(AO203,[2]CUS030!$A$5:$E$10000,5,0),"")</f>
        <v/>
      </c>
      <c r="BC203" s="19">
        <f>IFERROR(VLOOKUP(AP203,[2]CUS030!$A$5:$E$10000,5,0),"")</f>
        <v/>
      </c>
      <c r="BD203" s="19">
        <f>IFERROR(VLOOKUP(AQ203,[2]CUS030!$A$5:$E$10000,5,0),"")</f>
        <v/>
      </c>
      <c r="BE203" s="19">
        <f>IFERROR(VLOOKUP(AR203,[2]CUS030!$A$5:$E$10000,5,0),"")</f>
        <v/>
      </c>
    </row>
    <row r="204">
      <c r="F204" s="108">
        <f>[1]!Table1[[#This Row],[Production]]</f>
        <v/>
      </c>
      <c r="G204">
        <f>MID(F204,LEN(F204)-6,4)</f>
        <v/>
      </c>
      <c r="H204">
        <f>AS204&amp;"|"&amp;AT204&amp;"|"&amp;AU204&amp;"|"&amp;AV204&amp;"|"&amp;AW204&amp;"|"&amp;AX204&amp;"|"&amp;AY204&amp;"|"&amp;AZ204&amp;"|"&amp;BA204&amp;"|"&amp;BB204&amp;"|"&amp;BC204&amp;"|"&amp;BD204&amp;"|"&amp;BE204</f>
        <v/>
      </c>
      <c r="I204" s="108">
        <f>[1]!Table1[[#This Row],[Stock]]</f>
        <v/>
      </c>
      <c r="J204">
        <f>MID(LEFT(I204,LEN(I204)-3),FIND("0|0.000",LEFT(I204,LEN(I204)-3),1)+7,6)</f>
        <v/>
      </c>
      <c r="K204" s="19" t="n"/>
      <c r="L204" s="19" t="n"/>
      <c r="M204" s="19" t="n"/>
      <c r="N204" s="19" t="n"/>
      <c r="O204" s="19" t="n"/>
      <c r="P204" s="20">
        <f>End_Cal!E204</f>
        <v/>
      </c>
      <c r="Q204" s="112">
        <f>IFERROR(INDEX($J$2:$J$9873,MATCH(1,INDEX(($P204=$F$2:$F$9873)*(0=COUNTIFS($Q$2:$Q$2,$J$2:$J$9873)),0),0)),"")</f>
        <v/>
      </c>
      <c r="R204" s="112">
        <f>IFERROR(INDEX($J$2:$J$9873,MATCH(1,INDEX(($P204=$F$2:$F$9873)*(0=COUNTIFS(Q204,$J$2:$J$9873)),0),0)),"")</f>
        <v/>
      </c>
      <c r="S204" s="112">
        <f>IFERROR(INDEX($J$2:$J$9873,MATCH(1,INDEX(($P204=$F$2:$F$9873)*(0=COUNTIFS(Q204:R204,$J$2:$J$9873)),0),0)),"")</f>
        <v/>
      </c>
      <c r="T204" s="112">
        <f>IFERROR(INDEX($J$2:$J$9873,MATCH(1,INDEX(($P204=$F$2:$F$9873)*(0=COUNTIFS(Q204:S204,$J$2:$J$9873)),0),0)),"")</f>
        <v/>
      </c>
      <c r="U204" s="112">
        <f>IFERROR(INDEX($J$2:$J$9873,MATCH(1,INDEX(($P204=$F$2:$F$9873)*(0=COUNTIFS(Q204:T204,$J$2:$J$9873)),0),0)),"")</f>
        <v/>
      </c>
      <c r="V204" s="112">
        <f>IFERROR(INDEX($J$2:$J$9873,MATCH(1,INDEX(($P204=$F$2:$F$9873)*(0=COUNTIFS(Q204:U204,$J$2:$J$9873)),0),0)),"")</f>
        <v/>
      </c>
      <c r="W204" s="112">
        <f>IFERROR(INDEX($J$2:$J$9873,MATCH(1,INDEX(($P204=$F$2:$F$9873)*(0=COUNTIFS(Q204:V204,$J$2:$J$861)),0),0)),"")</f>
        <v/>
      </c>
      <c r="X204" s="112">
        <f>IFERROR(INDEX($J$2:$J$9873,MATCH(1,INDEX(($P204=$F$2:$F$9873)*(0=COUNTIFS(Q204:W204,$J$2:$J$9873)),0),0)),"")</f>
        <v/>
      </c>
      <c r="Y204" s="112">
        <f>IFERROR(INDEX($J$2:$J$861,MATCH(1,INDEX(($P204=$F$2:$F$861)*(0=COUNTIFS(Q204:X204,$J$2:$J$861)),0),0)),"")</f>
        <v/>
      </c>
      <c r="Z204" s="112">
        <f>IFERROR(INDEX($J$2:$J$861,MATCH(1,INDEX(($P204=$F$2:$F$861)*(0=COUNTIFS(Q204:Y204,$J$2:$J$861)),0),0)),"")</f>
        <v/>
      </c>
      <c r="AA204" s="112">
        <f>IFERROR(INDEX($J$2:$J$861,MATCH(1,INDEX(($P204=$F$2:$F$861)*(0=COUNTIFS(Q204:Z204,$J$2:$J$861)),0),0)),"")</f>
        <v/>
      </c>
      <c r="AB204" s="112">
        <f>IFERROR(INDEX($J$2:$J$861,MATCH(1,INDEX(($P204=$F$2:$F$861)*(0=COUNTIFS(Q204:AA204,$J$2:$J$861)),0),0)),"")</f>
        <v/>
      </c>
      <c r="AC204" s="112">
        <f>IFERROR(INDEX($J$2:$J$861,MATCH(1,INDEX(($P204=$F$2:$F$861)*(0=COUNTIFS(Q204:AB204,$J$2:$J$861)),0),0)),"")</f>
        <v/>
      </c>
      <c r="AD204">
        <f>Q204&amp;"-"&amp;R204&amp;"-"&amp;S204&amp;"-"&amp;T204&amp;"-"&amp;U204&amp;"-"&amp;V204&amp;"-"&amp;W204&amp;"-"&amp;X204&amp;"-"&amp;Y204&amp;"-"&amp;Z204&amp;"-"&amp;AA204&amp;"-"&amp;AB204&amp;"-"&amp;AC204</f>
        <v/>
      </c>
      <c r="AF204" s="19">
        <f>IFERROR(INDEX($I$2:$I$861,MATCH(1,INDEX(($P204=$F$2:$F$861)*(0=COUNTIFS($AF$2:$AF$2,$I$2:$I$861)),0),0)),"")</f>
        <v/>
      </c>
      <c r="AG204" s="19">
        <f>IFERROR(INDEX($I$2:$I$9873,MATCH(1,INDEX(($P204=$F$2:$F$9873)*(0=COUNTIFS(AF204,$I$2:$I$9873)),0),0)),"")</f>
        <v/>
      </c>
      <c r="AH204" s="19">
        <f>IFERROR(INDEX($I$2:$I$9873,MATCH(1,INDEX(($P204=$F$2:$F$9873)*(0=COUNTIFS(AF204:AG204,$I$2:$I$9873)),0),0)),"")</f>
        <v/>
      </c>
      <c r="AI204" s="19">
        <f>IFERROR(INDEX($I$2:$I$9873,MATCH(1,INDEX(($P204=$F$2:$F$9873)*(0=COUNTIFS(AF204:AH204,$I$2:$I$9873)),0),0)),"")</f>
        <v/>
      </c>
      <c r="AJ204" s="19">
        <f>IFERROR(INDEX($I$2:$I$9873,MATCH(1,INDEX(($P204=$F$2:$F$9873)*(0=COUNTIFS(AF204:AI204,$I$2:$I$9873)),0),0)),"")</f>
        <v/>
      </c>
      <c r="AK204" s="19">
        <f>IFERROR(INDEX($I$2:$I$9873,MATCH(1,INDEX(($P204=$F$2:$F$9873)*(0=COUNTIFS(AF204:AJ204,$I$2:$I$9873)),0),0)),"")</f>
        <v/>
      </c>
      <c r="AL204" s="19">
        <f>IFERROR(INDEX($I$2:$I$9873,MATCH(1,INDEX(($P204=$F$2:$F$9873)*(0=COUNTIFS(AF204:AK204,$I$2:$I$9873)),0),0)),"")</f>
        <v/>
      </c>
      <c r="AM204" s="19">
        <f>IFERROR(INDEX($I$2:$I$9873,MATCH(1,INDEX(($P204=$F$2:$F$9873)*(0=COUNTIFS(AF204:AL204,$I$2:$I$9873)),0),0)),"")</f>
        <v/>
      </c>
      <c r="AN204" s="19">
        <f>IFERROR(INDEX($I$2:$I$9873,MATCH(1,INDEX(($P204=$F$2:$F$9873)*(0=COUNTIFS(AF204:AM204,$I$2:$I$9873)),0),0)),"")</f>
        <v/>
      </c>
      <c r="AO204" s="19">
        <f>IFERROR(INDEX($I$2:$I$9873,MATCH(1,INDEX(($P204=$F$2:$F$9873)*(0=COUNTIFS(AF204:AN204,$I$2:$I$9873)),0),0)),"")</f>
        <v/>
      </c>
      <c r="AP204" s="19">
        <f>IFERROR(INDEX($I$2:$I$9873,MATCH(1,INDEX(($P204=$F$2:$F$9873)*(0=COUNTIFS(AF204:AO204,$I$2:$I$9873)),0),0)),"")</f>
        <v/>
      </c>
      <c r="AQ204" s="19">
        <f>IFERROR(INDEX($I$2:$I$9873,MATCH(1,INDEX(($P204=$F$2:$F$9873)*(0=COUNTIFS(AF204:AP204,$I$2:$I$9873)),0),0)),"")</f>
        <v/>
      </c>
      <c r="AR204" s="19">
        <f>IFERROR(INDEX($I$2:$I$9873,MATCH(1,INDEX(($P204=$F$2:$F$9873)*(0=COUNTIFS(AF204:AQ204,$I$2:$I$9873)),0),0)),"")</f>
        <v/>
      </c>
      <c r="AS204" s="19">
        <f>IFERROR(VLOOKUP(AF204,[2]CUS030!$A$5:$E$10000,5,0),"")</f>
        <v/>
      </c>
      <c r="AT204" s="19">
        <f>IFERROR(VLOOKUP(AG204,[2]CUS030!$A$5:$E$10000,5,0),"")</f>
        <v/>
      </c>
      <c r="AU204" s="19">
        <f>IFERROR(VLOOKUP(AH204,[2]CUS030!$A$5:$E$10000,5,0),"")</f>
        <v/>
      </c>
      <c r="AV204" s="19">
        <f>IFERROR(VLOOKUP(AI204,[2]CUS030!$A$5:$E$10000,5,0),"")</f>
        <v/>
      </c>
      <c r="AW204" s="19">
        <f>IFERROR(VLOOKUP(AJ204,[2]CUS030!$A$5:$E$10000,5,0),"")</f>
        <v/>
      </c>
      <c r="AX204" s="19">
        <f>IFERROR(VLOOKUP(AK204,[2]CUS030!$A$5:$E$10000,5,0),"")</f>
        <v/>
      </c>
      <c r="AY204" s="19">
        <f>IFERROR(VLOOKUP(AL204,[2]CUS030!$A$5:$E$10000,5,0),"")</f>
        <v/>
      </c>
      <c r="AZ204" s="19">
        <f>IFERROR(VLOOKUP(AM204,[2]CUS030!$A$5:$E$10000,5,0),"")</f>
        <v/>
      </c>
      <c r="BA204" s="19">
        <f>IFERROR(VLOOKUP(AN204,[2]CUS030!$A$5:$E$10000,5,0),"")</f>
        <v/>
      </c>
      <c r="BB204" s="19">
        <f>IFERROR(VLOOKUP(AO204,[2]CUS030!$A$5:$E$10000,5,0),"")</f>
        <v/>
      </c>
      <c r="BC204" s="19">
        <f>IFERROR(VLOOKUP(AP204,[2]CUS030!$A$5:$E$10000,5,0),"")</f>
        <v/>
      </c>
      <c r="BD204" s="19">
        <f>IFERROR(VLOOKUP(AQ204,[2]CUS030!$A$5:$E$10000,5,0),"")</f>
        <v/>
      </c>
      <c r="BE204" s="19">
        <f>IFERROR(VLOOKUP(AR204,[2]CUS030!$A$5:$E$10000,5,0),"")</f>
        <v/>
      </c>
    </row>
    <row r="205">
      <c r="F205" s="108">
        <f>[1]!Table1[[#This Row],[Production]]</f>
        <v/>
      </c>
      <c r="G205">
        <f>MID(F205,LEN(F205)-6,4)</f>
        <v/>
      </c>
      <c r="H205">
        <f>AS205&amp;"|"&amp;AT205&amp;"|"&amp;AU205&amp;"|"&amp;AV205&amp;"|"&amp;AW205&amp;"|"&amp;AX205&amp;"|"&amp;AY205&amp;"|"&amp;AZ205&amp;"|"&amp;BA205&amp;"|"&amp;BB205&amp;"|"&amp;BC205&amp;"|"&amp;BD205&amp;"|"&amp;BE205</f>
        <v/>
      </c>
      <c r="I205" s="108">
        <f>[1]!Table1[[#This Row],[Stock]]</f>
        <v/>
      </c>
      <c r="J205">
        <f>MID(LEFT(I205,LEN(I205)-3),FIND("0|0.000",LEFT(I205,LEN(I205)-3),1)+7,6)</f>
        <v/>
      </c>
      <c r="K205" s="19" t="n"/>
      <c r="L205" s="19" t="n"/>
      <c r="M205" s="19" t="n"/>
      <c r="N205" s="19" t="n"/>
      <c r="O205" s="19" t="n"/>
      <c r="P205" s="20">
        <f>End_Cal!E205</f>
        <v/>
      </c>
      <c r="Q205" s="112">
        <f>IFERROR(INDEX($J$2:$J$9873,MATCH(1,INDEX(($P205=$F$2:$F$9873)*(0=COUNTIFS($Q$2:$Q$2,$J$2:$J$9873)),0),0)),"")</f>
        <v/>
      </c>
      <c r="R205" s="112">
        <f>IFERROR(INDEX($J$2:$J$9873,MATCH(1,INDEX(($P205=$F$2:$F$9873)*(0=COUNTIFS(Q205,$J$2:$J$9873)),0),0)),"")</f>
        <v/>
      </c>
      <c r="S205" s="112">
        <f>IFERROR(INDEX($J$2:$J$9873,MATCH(1,INDEX(($P205=$F$2:$F$9873)*(0=COUNTIFS(Q205:R205,$J$2:$J$9873)),0),0)),"")</f>
        <v/>
      </c>
      <c r="T205" s="112">
        <f>IFERROR(INDEX($J$2:$J$9873,MATCH(1,INDEX(($P205=$F$2:$F$9873)*(0=COUNTIFS(Q205:S205,$J$2:$J$9873)),0),0)),"")</f>
        <v/>
      </c>
      <c r="U205" s="112">
        <f>IFERROR(INDEX($J$2:$J$9873,MATCH(1,INDEX(($P205=$F$2:$F$9873)*(0=COUNTIFS(Q205:T205,$J$2:$J$9873)),0),0)),"")</f>
        <v/>
      </c>
      <c r="V205" s="112">
        <f>IFERROR(INDEX($J$2:$J$9873,MATCH(1,INDEX(($P205=$F$2:$F$9873)*(0=COUNTIFS(Q205:U205,$J$2:$J$9873)),0),0)),"")</f>
        <v/>
      </c>
      <c r="W205" s="112">
        <f>IFERROR(INDEX($J$2:$J$9873,MATCH(1,INDEX(($P205=$F$2:$F$9873)*(0=COUNTIFS(Q205:V205,$J$2:$J$861)),0),0)),"")</f>
        <v/>
      </c>
      <c r="X205" s="112">
        <f>IFERROR(INDEX($J$2:$J$9873,MATCH(1,INDEX(($P205=$F$2:$F$9873)*(0=COUNTIFS(Q205:W205,$J$2:$J$9873)),0),0)),"")</f>
        <v/>
      </c>
      <c r="Y205" s="112">
        <f>IFERROR(INDEX($J$2:$J$861,MATCH(1,INDEX(($P205=$F$2:$F$861)*(0=COUNTIFS(Q205:X205,$J$2:$J$861)),0),0)),"")</f>
        <v/>
      </c>
      <c r="Z205" s="112">
        <f>IFERROR(INDEX($J$2:$J$861,MATCH(1,INDEX(($P205=$F$2:$F$861)*(0=COUNTIFS(Q205:Y205,$J$2:$J$861)),0),0)),"")</f>
        <v/>
      </c>
      <c r="AA205" s="112">
        <f>IFERROR(INDEX($J$2:$J$861,MATCH(1,INDEX(($P205=$F$2:$F$861)*(0=COUNTIFS(Q205:Z205,$J$2:$J$861)),0),0)),"")</f>
        <v/>
      </c>
      <c r="AB205" s="112">
        <f>IFERROR(INDEX($J$2:$J$861,MATCH(1,INDEX(($P205=$F$2:$F$861)*(0=COUNTIFS(Q205:AA205,$J$2:$J$861)),0),0)),"")</f>
        <v/>
      </c>
      <c r="AC205" s="112">
        <f>IFERROR(INDEX($J$2:$J$861,MATCH(1,INDEX(($P205=$F$2:$F$861)*(0=COUNTIFS(Q205:AB205,$J$2:$J$861)),0),0)),"")</f>
        <v/>
      </c>
      <c r="AD205">
        <f>Q205&amp;"-"&amp;R205&amp;"-"&amp;S205&amp;"-"&amp;T205&amp;"-"&amp;U205&amp;"-"&amp;V205&amp;"-"&amp;W205&amp;"-"&amp;X205&amp;"-"&amp;Y205&amp;"-"&amp;Z205&amp;"-"&amp;AA205&amp;"-"&amp;AB205&amp;"-"&amp;AC205</f>
        <v/>
      </c>
      <c r="AF205" s="19">
        <f>IFERROR(INDEX($I$2:$I$861,MATCH(1,INDEX(($P205=$F$2:$F$861)*(0=COUNTIFS($AF$2:$AF$2,$I$2:$I$861)),0),0)),"")</f>
        <v/>
      </c>
      <c r="AG205" s="19">
        <f>IFERROR(INDEX($I$2:$I$9873,MATCH(1,INDEX(($P205=$F$2:$F$9873)*(0=COUNTIFS(AF205,$I$2:$I$9873)),0),0)),"")</f>
        <v/>
      </c>
      <c r="AH205" s="19">
        <f>IFERROR(INDEX($I$2:$I$9873,MATCH(1,INDEX(($P205=$F$2:$F$9873)*(0=COUNTIFS(AF205:AG205,$I$2:$I$9873)),0),0)),"")</f>
        <v/>
      </c>
      <c r="AI205" s="19">
        <f>IFERROR(INDEX($I$2:$I$9873,MATCH(1,INDEX(($P205=$F$2:$F$9873)*(0=COUNTIFS(AF205:AH205,$I$2:$I$9873)),0),0)),"")</f>
        <v/>
      </c>
      <c r="AJ205" s="19">
        <f>IFERROR(INDEX($I$2:$I$9873,MATCH(1,INDEX(($P205=$F$2:$F$9873)*(0=COUNTIFS(AF205:AI205,$I$2:$I$9873)),0),0)),"")</f>
        <v/>
      </c>
      <c r="AK205" s="19">
        <f>IFERROR(INDEX($I$2:$I$9873,MATCH(1,INDEX(($P205=$F$2:$F$9873)*(0=COUNTIFS(AF205:AJ205,$I$2:$I$9873)),0),0)),"")</f>
        <v/>
      </c>
      <c r="AL205" s="19">
        <f>IFERROR(INDEX($I$2:$I$9873,MATCH(1,INDEX(($P205=$F$2:$F$9873)*(0=COUNTIFS(AF205:AK205,$I$2:$I$9873)),0),0)),"")</f>
        <v/>
      </c>
      <c r="AM205" s="19">
        <f>IFERROR(INDEX($I$2:$I$9873,MATCH(1,INDEX(($P205=$F$2:$F$9873)*(0=COUNTIFS(AF205:AL205,$I$2:$I$9873)),0),0)),"")</f>
        <v/>
      </c>
      <c r="AN205" s="19">
        <f>IFERROR(INDEX($I$2:$I$9873,MATCH(1,INDEX(($P205=$F$2:$F$9873)*(0=COUNTIFS(AF205:AM205,$I$2:$I$9873)),0),0)),"")</f>
        <v/>
      </c>
      <c r="AO205" s="19">
        <f>IFERROR(INDEX($I$2:$I$9873,MATCH(1,INDEX(($P205=$F$2:$F$9873)*(0=COUNTIFS(AF205:AN205,$I$2:$I$9873)),0),0)),"")</f>
        <v/>
      </c>
      <c r="AP205" s="19">
        <f>IFERROR(INDEX($I$2:$I$9873,MATCH(1,INDEX(($P205=$F$2:$F$9873)*(0=COUNTIFS(AF205:AO205,$I$2:$I$9873)),0),0)),"")</f>
        <v/>
      </c>
      <c r="AQ205" s="19">
        <f>IFERROR(INDEX($I$2:$I$9873,MATCH(1,INDEX(($P205=$F$2:$F$9873)*(0=COUNTIFS(AF205:AP205,$I$2:$I$9873)),0),0)),"")</f>
        <v/>
      </c>
      <c r="AR205" s="19">
        <f>IFERROR(INDEX($I$2:$I$9873,MATCH(1,INDEX(($P205=$F$2:$F$9873)*(0=COUNTIFS(AF205:AQ205,$I$2:$I$9873)),0),0)),"")</f>
        <v/>
      </c>
      <c r="AS205" s="19">
        <f>IFERROR(VLOOKUP(AF205,[2]CUS030!$A$5:$E$10000,5,0),"")</f>
        <v/>
      </c>
      <c r="AT205" s="19">
        <f>IFERROR(VLOOKUP(AG205,[2]CUS030!$A$5:$E$10000,5,0),"")</f>
        <v/>
      </c>
      <c r="AU205" s="19">
        <f>IFERROR(VLOOKUP(AH205,[2]CUS030!$A$5:$E$10000,5,0),"")</f>
        <v/>
      </c>
      <c r="AV205" s="19">
        <f>IFERROR(VLOOKUP(AI205,[2]CUS030!$A$5:$E$10000,5,0),"")</f>
        <v/>
      </c>
      <c r="AW205" s="19">
        <f>IFERROR(VLOOKUP(AJ205,[2]CUS030!$A$5:$E$10000,5,0),"")</f>
        <v/>
      </c>
      <c r="AX205" s="19">
        <f>IFERROR(VLOOKUP(AK205,[2]CUS030!$A$5:$E$10000,5,0),"")</f>
        <v/>
      </c>
      <c r="AY205" s="19">
        <f>IFERROR(VLOOKUP(AL205,[2]CUS030!$A$5:$E$10000,5,0),"")</f>
        <v/>
      </c>
      <c r="AZ205" s="19">
        <f>IFERROR(VLOOKUP(AM205,[2]CUS030!$A$5:$E$10000,5,0),"")</f>
        <v/>
      </c>
      <c r="BA205" s="19">
        <f>IFERROR(VLOOKUP(AN205,[2]CUS030!$A$5:$E$10000,5,0),"")</f>
        <v/>
      </c>
      <c r="BB205" s="19">
        <f>IFERROR(VLOOKUP(AO205,[2]CUS030!$A$5:$E$10000,5,0),"")</f>
        <v/>
      </c>
      <c r="BC205" s="19">
        <f>IFERROR(VLOOKUP(AP205,[2]CUS030!$A$5:$E$10000,5,0),"")</f>
        <v/>
      </c>
      <c r="BD205" s="19">
        <f>IFERROR(VLOOKUP(AQ205,[2]CUS030!$A$5:$E$10000,5,0),"")</f>
        <v/>
      </c>
      <c r="BE205" s="19">
        <f>IFERROR(VLOOKUP(AR205,[2]CUS030!$A$5:$E$10000,5,0),"")</f>
        <v/>
      </c>
    </row>
    <row r="206">
      <c r="F206" s="108">
        <f>[1]!Table1[[#This Row],[Production]]</f>
        <v/>
      </c>
      <c r="G206">
        <f>MID(F206,LEN(F206)-6,4)</f>
        <v/>
      </c>
      <c r="H206">
        <f>AS206&amp;"|"&amp;AT206&amp;"|"&amp;AU206&amp;"|"&amp;AV206&amp;"|"&amp;AW206&amp;"|"&amp;AX206&amp;"|"&amp;AY206&amp;"|"&amp;AZ206&amp;"|"&amp;BA206&amp;"|"&amp;BB206&amp;"|"&amp;BC206&amp;"|"&amp;BD206&amp;"|"&amp;BE206</f>
        <v/>
      </c>
      <c r="I206" s="108">
        <f>[1]!Table1[[#This Row],[Stock]]</f>
        <v/>
      </c>
      <c r="J206">
        <f>MID(LEFT(I206,LEN(I206)-3),FIND("0|0.000",LEFT(I206,LEN(I206)-3),1)+7,6)</f>
        <v/>
      </c>
      <c r="K206" s="19" t="n"/>
      <c r="L206" s="19" t="n"/>
      <c r="M206" s="19" t="n"/>
      <c r="N206" s="19" t="n"/>
      <c r="O206" s="19" t="n"/>
      <c r="P206" s="20">
        <f>End_Cal!E206</f>
        <v/>
      </c>
      <c r="Q206" s="112">
        <f>IFERROR(INDEX($J$2:$J$9873,MATCH(1,INDEX(($P206=$F$2:$F$9873)*(0=COUNTIFS($Q$2:$Q$2,$J$2:$J$9873)),0),0)),"")</f>
        <v/>
      </c>
      <c r="R206" s="112">
        <f>IFERROR(INDEX($J$2:$J$9873,MATCH(1,INDEX(($P206=$F$2:$F$9873)*(0=COUNTIFS(Q206,$J$2:$J$9873)),0),0)),"")</f>
        <v/>
      </c>
      <c r="S206" s="112">
        <f>IFERROR(INDEX($J$2:$J$9873,MATCH(1,INDEX(($P206=$F$2:$F$9873)*(0=COUNTIFS(Q206:R206,$J$2:$J$9873)),0),0)),"")</f>
        <v/>
      </c>
      <c r="T206" s="112">
        <f>IFERROR(INDEX($J$2:$J$9873,MATCH(1,INDEX(($P206=$F$2:$F$9873)*(0=COUNTIFS(Q206:S206,$J$2:$J$9873)),0),0)),"")</f>
        <v/>
      </c>
      <c r="U206" s="112">
        <f>IFERROR(INDEX($J$2:$J$9873,MATCH(1,INDEX(($P206=$F$2:$F$9873)*(0=COUNTIFS(Q206:T206,$J$2:$J$9873)),0),0)),"")</f>
        <v/>
      </c>
      <c r="V206" s="112">
        <f>IFERROR(INDEX($J$2:$J$9873,MATCH(1,INDEX(($P206=$F$2:$F$9873)*(0=COUNTIFS(Q206:U206,$J$2:$J$9873)),0),0)),"")</f>
        <v/>
      </c>
      <c r="W206" s="112">
        <f>IFERROR(INDEX($J$2:$J$9873,MATCH(1,INDEX(($P206=$F$2:$F$9873)*(0=COUNTIFS(Q206:V206,$J$2:$J$861)),0),0)),"")</f>
        <v/>
      </c>
      <c r="X206" s="112">
        <f>IFERROR(INDEX($J$2:$J$9873,MATCH(1,INDEX(($P206=$F$2:$F$9873)*(0=COUNTIFS(Q206:W206,$J$2:$J$9873)),0),0)),"")</f>
        <v/>
      </c>
      <c r="Y206" s="112">
        <f>IFERROR(INDEX($J$2:$J$861,MATCH(1,INDEX(($P206=$F$2:$F$861)*(0=COUNTIFS(Q206:X206,$J$2:$J$861)),0),0)),"")</f>
        <v/>
      </c>
      <c r="Z206" s="112">
        <f>IFERROR(INDEX($J$2:$J$861,MATCH(1,INDEX(($P206=$F$2:$F$861)*(0=COUNTIFS(Q206:Y206,$J$2:$J$861)),0),0)),"")</f>
        <v/>
      </c>
      <c r="AA206" s="112">
        <f>IFERROR(INDEX($J$2:$J$861,MATCH(1,INDEX(($P206=$F$2:$F$861)*(0=COUNTIFS(Q206:Z206,$J$2:$J$861)),0),0)),"")</f>
        <v/>
      </c>
      <c r="AB206" s="112">
        <f>IFERROR(INDEX($J$2:$J$861,MATCH(1,INDEX(($P206=$F$2:$F$861)*(0=COUNTIFS(Q206:AA206,$J$2:$J$861)),0),0)),"")</f>
        <v/>
      </c>
      <c r="AC206" s="112">
        <f>IFERROR(INDEX($J$2:$J$861,MATCH(1,INDEX(($P206=$F$2:$F$861)*(0=COUNTIFS(Q206:AB206,$J$2:$J$861)),0),0)),"")</f>
        <v/>
      </c>
      <c r="AD206">
        <f>Q206&amp;"-"&amp;R206&amp;"-"&amp;S206&amp;"-"&amp;T206&amp;"-"&amp;U206&amp;"-"&amp;V206&amp;"-"&amp;W206&amp;"-"&amp;X206&amp;"-"&amp;Y206&amp;"-"&amp;Z206&amp;"-"&amp;AA206&amp;"-"&amp;AB206&amp;"-"&amp;AC206</f>
        <v/>
      </c>
      <c r="AF206" s="19">
        <f>IFERROR(INDEX($I$2:$I$861,MATCH(1,INDEX(($P206=$F$2:$F$861)*(0=COUNTIFS($AF$2:$AF$2,$I$2:$I$861)),0),0)),"")</f>
        <v/>
      </c>
      <c r="AG206" s="19">
        <f>IFERROR(INDEX($I$2:$I$9873,MATCH(1,INDEX(($P206=$F$2:$F$9873)*(0=COUNTIFS(AF206,$I$2:$I$9873)),0),0)),"")</f>
        <v/>
      </c>
      <c r="AH206" s="19">
        <f>IFERROR(INDEX($I$2:$I$9873,MATCH(1,INDEX(($P206=$F$2:$F$9873)*(0=COUNTIFS(AF206:AG206,$I$2:$I$9873)),0),0)),"")</f>
        <v/>
      </c>
      <c r="AI206" s="19">
        <f>IFERROR(INDEX($I$2:$I$9873,MATCH(1,INDEX(($P206=$F$2:$F$9873)*(0=COUNTIFS(AF206:AH206,$I$2:$I$9873)),0),0)),"")</f>
        <v/>
      </c>
      <c r="AJ206" s="19">
        <f>IFERROR(INDEX($I$2:$I$9873,MATCH(1,INDEX(($P206=$F$2:$F$9873)*(0=COUNTIFS(AF206:AI206,$I$2:$I$9873)),0),0)),"")</f>
        <v/>
      </c>
      <c r="AK206" s="19">
        <f>IFERROR(INDEX($I$2:$I$9873,MATCH(1,INDEX(($P206=$F$2:$F$9873)*(0=COUNTIFS(AF206:AJ206,$I$2:$I$9873)),0),0)),"")</f>
        <v/>
      </c>
      <c r="AL206" s="19">
        <f>IFERROR(INDEX($I$2:$I$9873,MATCH(1,INDEX(($P206=$F$2:$F$9873)*(0=COUNTIFS(AF206:AK206,$I$2:$I$9873)),0),0)),"")</f>
        <v/>
      </c>
      <c r="AM206" s="19">
        <f>IFERROR(INDEX($I$2:$I$9873,MATCH(1,INDEX(($P206=$F$2:$F$9873)*(0=COUNTIFS(AF206:AL206,$I$2:$I$9873)),0),0)),"")</f>
        <v/>
      </c>
      <c r="AN206" s="19">
        <f>IFERROR(INDEX($I$2:$I$9873,MATCH(1,INDEX(($P206=$F$2:$F$9873)*(0=COUNTIFS(AF206:AM206,$I$2:$I$9873)),0),0)),"")</f>
        <v/>
      </c>
      <c r="AO206" s="19">
        <f>IFERROR(INDEX($I$2:$I$9873,MATCH(1,INDEX(($P206=$F$2:$F$9873)*(0=COUNTIFS(AF206:AN206,$I$2:$I$9873)),0),0)),"")</f>
        <v/>
      </c>
      <c r="AP206" s="19">
        <f>IFERROR(INDEX($I$2:$I$9873,MATCH(1,INDEX(($P206=$F$2:$F$9873)*(0=COUNTIFS(AF206:AO206,$I$2:$I$9873)),0),0)),"")</f>
        <v/>
      </c>
      <c r="AQ206" s="19">
        <f>IFERROR(INDEX($I$2:$I$9873,MATCH(1,INDEX(($P206=$F$2:$F$9873)*(0=COUNTIFS(AF206:AP206,$I$2:$I$9873)),0),0)),"")</f>
        <v/>
      </c>
      <c r="AR206" s="19">
        <f>IFERROR(INDEX($I$2:$I$9873,MATCH(1,INDEX(($P206=$F$2:$F$9873)*(0=COUNTIFS(AF206:AQ206,$I$2:$I$9873)),0),0)),"")</f>
        <v/>
      </c>
      <c r="AS206" s="19">
        <f>IFERROR(VLOOKUP(AF206,[2]CUS030!$A$5:$E$10000,5,0),"")</f>
        <v/>
      </c>
      <c r="AT206" s="19">
        <f>IFERROR(VLOOKUP(AG206,[2]CUS030!$A$5:$E$10000,5,0),"")</f>
        <v/>
      </c>
      <c r="AU206" s="19">
        <f>IFERROR(VLOOKUP(AH206,[2]CUS030!$A$5:$E$10000,5,0),"")</f>
        <v/>
      </c>
      <c r="AV206" s="19">
        <f>IFERROR(VLOOKUP(AI206,[2]CUS030!$A$5:$E$10000,5,0),"")</f>
        <v/>
      </c>
      <c r="AW206" s="19">
        <f>IFERROR(VLOOKUP(AJ206,[2]CUS030!$A$5:$E$10000,5,0),"")</f>
        <v/>
      </c>
      <c r="AX206" s="19">
        <f>IFERROR(VLOOKUP(AK206,[2]CUS030!$A$5:$E$10000,5,0),"")</f>
        <v/>
      </c>
      <c r="AY206" s="19">
        <f>IFERROR(VLOOKUP(AL206,[2]CUS030!$A$5:$E$10000,5,0),"")</f>
        <v/>
      </c>
      <c r="AZ206" s="19">
        <f>IFERROR(VLOOKUP(AM206,[2]CUS030!$A$5:$E$10000,5,0),"")</f>
        <v/>
      </c>
      <c r="BA206" s="19">
        <f>IFERROR(VLOOKUP(AN206,[2]CUS030!$A$5:$E$10000,5,0),"")</f>
        <v/>
      </c>
      <c r="BB206" s="19">
        <f>IFERROR(VLOOKUP(AO206,[2]CUS030!$A$5:$E$10000,5,0),"")</f>
        <v/>
      </c>
      <c r="BC206" s="19">
        <f>IFERROR(VLOOKUP(AP206,[2]CUS030!$A$5:$E$10000,5,0),"")</f>
        <v/>
      </c>
      <c r="BD206" s="19">
        <f>IFERROR(VLOOKUP(AQ206,[2]CUS030!$A$5:$E$10000,5,0),"")</f>
        <v/>
      </c>
      <c r="BE206" s="19">
        <f>IFERROR(VLOOKUP(AR206,[2]CUS030!$A$5:$E$10000,5,0),"")</f>
        <v/>
      </c>
    </row>
    <row r="207">
      <c r="F207" s="108">
        <f>[1]!Table1[[#This Row],[Production]]</f>
        <v/>
      </c>
      <c r="G207">
        <f>MID(F207,LEN(F207)-6,4)</f>
        <v/>
      </c>
      <c r="H207">
        <f>AS207&amp;"|"&amp;AT207&amp;"|"&amp;AU207&amp;"|"&amp;AV207&amp;"|"&amp;AW207&amp;"|"&amp;AX207&amp;"|"&amp;AY207&amp;"|"&amp;AZ207&amp;"|"&amp;BA207&amp;"|"&amp;BB207&amp;"|"&amp;BC207&amp;"|"&amp;BD207&amp;"|"&amp;BE207</f>
        <v/>
      </c>
      <c r="I207" s="108">
        <f>[1]!Table1[[#This Row],[Stock]]</f>
        <v/>
      </c>
      <c r="J207">
        <f>MID(LEFT(I207,LEN(I207)-3),FIND("0|0.000",LEFT(I207,LEN(I207)-3),1)+7,6)</f>
        <v/>
      </c>
      <c r="K207" s="19" t="n"/>
      <c r="L207" s="19" t="n"/>
      <c r="M207" s="19" t="n"/>
      <c r="N207" s="19" t="n"/>
      <c r="O207" s="19" t="n"/>
      <c r="P207" s="20">
        <f>End_Cal!E207</f>
        <v/>
      </c>
      <c r="Q207" s="112">
        <f>IFERROR(INDEX($J$2:$J$9873,MATCH(1,INDEX(($P207=$F$2:$F$9873)*(0=COUNTIFS($Q$2:$Q$2,$J$2:$J$9873)),0),0)),"")</f>
        <v/>
      </c>
      <c r="R207" s="112">
        <f>IFERROR(INDEX($J$2:$J$9873,MATCH(1,INDEX(($P207=$F$2:$F$9873)*(0=COUNTIFS(Q207,$J$2:$J$9873)),0),0)),"")</f>
        <v/>
      </c>
      <c r="S207" s="112">
        <f>IFERROR(INDEX($J$2:$J$9873,MATCH(1,INDEX(($P207=$F$2:$F$9873)*(0=COUNTIFS(Q207:R207,$J$2:$J$9873)),0),0)),"")</f>
        <v/>
      </c>
      <c r="T207" s="112">
        <f>IFERROR(INDEX($J$2:$J$9873,MATCH(1,INDEX(($P207=$F$2:$F$9873)*(0=COUNTIFS(Q207:S207,$J$2:$J$9873)),0),0)),"")</f>
        <v/>
      </c>
      <c r="U207" s="112">
        <f>IFERROR(INDEX($J$2:$J$9873,MATCH(1,INDEX(($P207=$F$2:$F$9873)*(0=COUNTIFS(Q207:T207,$J$2:$J$9873)),0),0)),"")</f>
        <v/>
      </c>
      <c r="V207" s="112">
        <f>IFERROR(INDEX($J$2:$J$9873,MATCH(1,INDEX(($P207=$F$2:$F$9873)*(0=COUNTIFS(Q207:U207,$J$2:$J$9873)),0),0)),"")</f>
        <v/>
      </c>
      <c r="W207" s="112">
        <f>IFERROR(INDEX($J$2:$J$9873,MATCH(1,INDEX(($P207=$F$2:$F$9873)*(0=COUNTIFS(Q207:V207,$J$2:$J$861)),0),0)),"")</f>
        <v/>
      </c>
      <c r="X207" s="112">
        <f>IFERROR(INDEX($J$2:$J$9873,MATCH(1,INDEX(($P207=$F$2:$F$9873)*(0=COUNTIFS(Q207:W207,$J$2:$J$9873)),0),0)),"")</f>
        <v/>
      </c>
      <c r="Y207" s="112">
        <f>IFERROR(INDEX($J$2:$J$861,MATCH(1,INDEX(($P207=$F$2:$F$861)*(0=COUNTIFS(Q207:X207,$J$2:$J$861)),0),0)),"")</f>
        <v/>
      </c>
      <c r="Z207" s="112">
        <f>IFERROR(INDEX($J$2:$J$861,MATCH(1,INDEX(($P207=$F$2:$F$861)*(0=COUNTIFS(Q207:Y207,$J$2:$J$861)),0),0)),"")</f>
        <v/>
      </c>
      <c r="AA207" s="112">
        <f>IFERROR(INDEX($J$2:$J$861,MATCH(1,INDEX(($P207=$F$2:$F$861)*(0=COUNTIFS(Q207:Z207,$J$2:$J$861)),0),0)),"")</f>
        <v/>
      </c>
      <c r="AB207" s="112">
        <f>IFERROR(INDEX($J$2:$J$861,MATCH(1,INDEX(($P207=$F$2:$F$861)*(0=COUNTIFS(Q207:AA207,$J$2:$J$861)),0),0)),"")</f>
        <v/>
      </c>
      <c r="AC207" s="112">
        <f>IFERROR(INDEX($J$2:$J$861,MATCH(1,INDEX(($P207=$F$2:$F$861)*(0=COUNTIFS(Q207:AB207,$J$2:$J$861)),0),0)),"")</f>
        <v/>
      </c>
      <c r="AD207">
        <f>Q207&amp;"-"&amp;R207&amp;"-"&amp;S207&amp;"-"&amp;T207&amp;"-"&amp;U207&amp;"-"&amp;V207&amp;"-"&amp;W207&amp;"-"&amp;X207&amp;"-"&amp;Y207&amp;"-"&amp;Z207&amp;"-"&amp;AA207&amp;"-"&amp;AB207&amp;"-"&amp;AC207</f>
        <v/>
      </c>
      <c r="AF207" s="19">
        <f>IFERROR(INDEX($I$2:$I$861,MATCH(1,INDEX(($P207=$F$2:$F$861)*(0=COUNTIFS($AF$2:$AF$2,$I$2:$I$861)),0),0)),"")</f>
        <v/>
      </c>
      <c r="AG207" s="19">
        <f>IFERROR(INDEX($I$2:$I$9873,MATCH(1,INDEX(($P207=$F$2:$F$9873)*(0=COUNTIFS(AF207,$I$2:$I$9873)),0),0)),"")</f>
        <v/>
      </c>
      <c r="AH207" s="19">
        <f>IFERROR(INDEX($I$2:$I$9873,MATCH(1,INDEX(($P207=$F$2:$F$9873)*(0=COUNTIFS(AF207:AG207,$I$2:$I$9873)),0),0)),"")</f>
        <v/>
      </c>
      <c r="AI207" s="19">
        <f>IFERROR(INDEX($I$2:$I$9873,MATCH(1,INDEX(($P207=$F$2:$F$9873)*(0=COUNTIFS(AF207:AH207,$I$2:$I$9873)),0),0)),"")</f>
        <v/>
      </c>
      <c r="AJ207" s="19">
        <f>IFERROR(INDEX($I$2:$I$9873,MATCH(1,INDEX(($P207=$F$2:$F$9873)*(0=COUNTIFS(AF207:AI207,$I$2:$I$9873)),0),0)),"")</f>
        <v/>
      </c>
      <c r="AK207" s="19">
        <f>IFERROR(INDEX($I$2:$I$9873,MATCH(1,INDEX(($P207=$F$2:$F$9873)*(0=COUNTIFS(AF207:AJ207,$I$2:$I$9873)),0),0)),"")</f>
        <v/>
      </c>
      <c r="AL207" s="19">
        <f>IFERROR(INDEX($I$2:$I$9873,MATCH(1,INDEX(($P207=$F$2:$F$9873)*(0=COUNTIFS(AF207:AK207,$I$2:$I$9873)),0),0)),"")</f>
        <v/>
      </c>
      <c r="AM207" s="19">
        <f>IFERROR(INDEX($I$2:$I$9873,MATCH(1,INDEX(($P207=$F$2:$F$9873)*(0=COUNTIFS(AF207:AL207,$I$2:$I$9873)),0),0)),"")</f>
        <v/>
      </c>
      <c r="AN207" s="19">
        <f>IFERROR(INDEX($I$2:$I$9873,MATCH(1,INDEX(($P207=$F$2:$F$9873)*(0=COUNTIFS(AF207:AM207,$I$2:$I$9873)),0),0)),"")</f>
        <v/>
      </c>
      <c r="AO207" s="19">
        <f>IFERROR(INDEX($I$2:$I$9873,MATCH(1,INDEX(($P207=$F$2:$F$9873)*(0=COUNTIFS(AF207:AN207,$I$2:$I$9873)),0),0)),"")</f>
        <v/>
      </c>
      <c r="AP207" s="19">
        <f>IFERROR(INDEX($I$2:$I$9873,MATCH(1,INDEX(($P207=$F$2:$F$9873)*(0=COUNTIFS(AF207:AO207,$I$2:$I$9873)),0),0)),"")</f>
        <v/>
      </c>
      <c r="AQ207" s="19">
        <f>IFERROR(INDEX($I$2:$I$9873,MATCH(1,INDEX(($P207=$F$2:$F$9873)*(0=COUNTIFS(AF207:AP207,$I$2:$I$9873)),0),0)),"")</f>
        <v/>
      </c>
      <c r="AR207" s="19">
        <f>IFERROR(INDEX($I$2:$I$9873,MATCH(1,INDEX(($P207=$F$2:$F$9873)*(0=COUNTIFS(AF207:AQ207,$I$2:$I$9873)),0),0)),"")</f>
        <v/>
      </c>
      <c r="AS207" s="19">
        <f>IFERROR(VLOOKUP(AF207,[2]CUS030!$A$5:$E$10000,5,0),"")</f>
        <v/>
      </c>
      <c r="AT207" s="19">
        <f>IFERROR(VLOOKUP(AG207,[2]CUS030!$A$5:$E$10000,5,0),"")</f>
        <v/>
      </c>
      <c r="AU207" s="19">
        <f>IFERROR(VLOOKUP(AH207,[2]CUS030!$A$5:$E$10000,5,0),"")</f>
        <v/>
      </c>
      <c r="AV207" s="19">
        <f>IFERROR(VLOOKUP(AI207,[2]CUS030!$A$5:$E$10000,5,0),"")</f>
        <v/>
      </c>
      <c r="AW207" s="19">
        <f>IFERROR(VLOOKUP(AJ207,[2]CUS030!$A$5:$E$10000,5,0),"")</f>
        <v/>
      </c>
      <c r="AX207" s="19">
        <f>IFERROR(VLOOKUP(AK207,[2]CUS030!$A$5:$E$10000,5,0),"")</f>
        <v/>
      </c>
      <c r="AY207" s="19">
        <f>IFERROR(VLOOKUP(AL207,[2]CUS030!$A$5:$E$10000,5,0),"")</f>
        <v/>
      </c>
      <c r="AZ207" s="19">
        <f>IFERROR(VLOOKUP(AM207,[2]CUS030!$A$5:$E$10000,5,0),"")</f>
        <v/>
      </c>
      <c r="BA207" s="19">
        <f>IFERROR(VLOOKUP(AN207,[2]CUS030!$A$5:$E$10000,5,0),"")</f>
        <v/>
      </c>
      <c r="BB207" s="19">
        <f>IFERROR(VLOOKUP(AO207,[2]CUS030!$A$5:$E$10000,5,0),"")</f>
        <v/>
      </c>
      <c r="BC207" s="19">
        <f>IFERROR(VLOOKUP(AP207,[2]CUS030!$A$5:$E$10000,5,0),"")</f>
        <v/>
      </c>
      <c r="BD207" s="19">
        <f>IFERROR(VLOOKUP(AQ207,[2]CUS030!$A$5:$E$10000,5,0),"")</f>
        <v/>
      </c>
      <c r="BE207" s="19">
        <f>IFERROR(VLOOKUP(AR207,[2]CUS030!$A$5:$E$10000,5,0),"")</f>
        <v/>
      </c>
    </row>
    <row r="208">
      <c r="F208" s="108">
        <f>[1]!Table1[[#This Row],[Production]]</f>
        <v/>
      </c>
      <c r="G208">
        <f>MID(F208,LEN(F208)-6,4)</f>
        <v/>
      </c>
      <c r="H208">
        <f>AS208&amp;"|"&amp;AT208&amp;"|"&amp;AU208&amp;"|"&amp;AV208&amp;"|"&amp;AW208&amp;"|"&amp;AX208&amp;"|"&amp;AY208&amp;"|"&amp;AZ208&amp;"|"&amp;BA208&amp;"|"&amp;BB208&amp;"|"&amp;BC208&amp;"|"&amp;BD208&amp;"|"&amp;BE208</f>
        <v/>
      </c>
      <c r="I208" s="108">
        <f>[1]!Table1[[#This Row],[Stock]]</f>
        <v/>
      </c>
      <c r="J208">
        <f>MID(LEFT(I208,LEN(I208)-3),FIND("0|0.000",LEFT(I208,LEN(I208)-3),1)+7,6)</f>
        <v/>
      </c>
      <c r="K208" s="19" t="n"/>
      <c r="L208" s="19" t="n"/>
      <c r="M208" s="19" t="n"/>
      <c r="N208" s="19" t="n"/>
      <c r="O208" s="19" t="n"/>
      <c r="P208" s="20">
        <f>End_Cal!E208</f>
        <v/>
      </c>
      <c r="Q208" s="112">
        <f>IFERROR(INDEX($J$2:$J$9873,MATCH(1,INDEX(($P208=$F$2:$F$9873)*(0=COUNTIFS($Q$2:$Q$2,$J$2:$J$9873)),0),0)),"")</f>
        <v/>
      </c>
      <c r="R208" s="112">
        <f>IFERROR(INDEX($J$2:$J$9873,MATCH(1,INDEX(($P208=$F$2:$F$9873)*(0=COUNTIFS(Q208,$J$2:$J$9873)),0),0)),"")</f>
        <v/>
      </c>
      <c r="S208" s="112">
        <f>IFERROR(INDEX($J$2:$J$9873,MATCH(1,INDEX(($P208=$F$2:$F$9873)*(0=COUNTIFS(Q208:R208,$J$2:$J$9873)),0),0)),"")</f>
        <v/>
      </c>
      <c r="T208" s="112">
        <f>IFERROR(INDEX($J$2:$J$9873,MATCH(1,INDEX(($P208=$F$2:$F$9873)*(0=COUNTIFS(Q208:S208,$J$2:$J$9873)),0),0)),"")</f>
        <v/>
      </c>
      <c r="U208" s="112">
        <f>IFERROR(INDEX($J$2:$J$9873,MATCH(1,INDEX(($P208=$F$2:$F$9873)*(0=COUNTIFS(Q208:T208,$J$2:$J$9873)),0),0)),"")</f>
        <v/>
      </c>
      <c r="V208" s="112">
        <f>IFERROR(INDEX($J$2:$J$9873,MATCH(1,INDEX(($P208=$F$2:$F$9873)*(0=COUNTIFS(Q208:U208,$J$2:$J$9873)),0),0)),"")</f>
        <v/>
      </c>
      <c r="W208" s="112">
        <f>IFERROR(INDEX($J$2:$J$9873,MATCH(1,INDEX(($P208=$F$2:$F$9873)*(0=COUNTIFS(Q208:V208,$J$2:$J$861)),0),0)),"")</f>
        <v/>
      </c>
      <c r="X208" s="112">
        <f>IFERROR(INDEX($J$2:$J$9873,MATCH(1,INDEX(($P208=$F$2:$F$9873)*(0=COUNTIFS(Q208:W208,$J$2:$J$9873)),0),0)),"")</f>
        <v/>
      </c>
      <c r="Y208" s="112">
        <f>IFERROR(INDEX($J$2:$J$861,MATCH(1,INDEX(($P208=$F$2:$F$861)*(0=COUNTIFS(Q208:X208,$J$2:$J$861)),0),0)),"")</f>
        <v/>
      </c>
      <c r="Z208" s="112">
        <f>IFERROR(INDEX($J$2:$J$861,MATCH(1,INDEX(($P208=$F$2:$F$861)*(0=COUNTIFS(Q208:Y208,$J$2:$J$861)),0),0)),"")</f>
        <v/>
      </c>
      <c r="AA208" s="112">
        <f>IFERROR(INDEX($J$2:$J$861,MATCH(1,INDEX(($P208=$F$2:$F$861)*(0=COUNTIFS(Q208:Z208,$J$2:$J$861)),0),0)),"")</f>
        <v/>
      </c>
      <c r="AB208" s="112">
        <f>IFERROR(INDEX($J$2:$J$861,MATCH(1,INDEX(($P208=$F$2:$F$861)*(0=COUNTIFS(Q208:AA208,$J$2:$J$861)),0),0)),"")</f>
        <v/>
      </c>
      <c r="AC208" s="112">
        <f>IFERROR(INDEX($J$2:$J$861,MATCH(1,INDEX(($P208=$F$2:$F$861)*(0=COUNTIFS(Q208:AB208,$J$2:$J$861)),0),0)),"")</f>
        <v/>
      </c>
      <c r="AD208">
        <f>Q208&amp;"-"&amp;R208&amp;"-"&amp;S208&amp;"-"&amp;T208&amp;"-"&amp;U208&amp;"-"&amp;V208&amp;"-"&amp;W208&amp;"-"&amp;X208&amp;"-"&amp;Y208&amp;"-"&amp;Z208&amp;"-"&amp;AA208&amp;"-"&amp;AB208&amp;"-"&amp;AC208</f>
        <v/>
      </c>
      <c r="AF208" s="19">
        <f>IFERROR(INDEX($I$2:$I$861,MATCH(1,INDEX(($P208=$F$2:$F$861)*(0=COUNTIFS($AF$2:$AF$2,$I$2:$I$861)),0),0)),"")</f>
        <v/>
      </c>
      <c r="AG208" s="19">
        <f>IFERROR(INDEX($I$2:$I$9873,MATCH(1,INDEX(($P208=$F$2:$F$9873)*(0=COUNTIFS(AF208,$I$2:$I$9873)),0),0)),"")</f>
        <v/>
      </c>
      <c r="AH208" s="19">
        <f>IFERROR(INDEX($I$2:$I$9873,MATCH(1,INDEX(($P208=$F$2:$F$9873)*(0=COUNTIFS(AF208:AG208,$I$2:$I$9873)),0),0)),"")</f>
        <v/>
      </c>
      <c r="AI208" s="19">
        <f>IFERROR(INDEX($I$2:$I$9873,MATCH(1,INDEX(($P208=$F$2:$F$9873)*(0=COUNTIFS(AF208:AH208,$I$2:$I$9873)),0),0)),"")</f>
        <v/>
      </c>
      <c r="AJ208" s="19">
        <f>IFERROR(INDEX($I$2:$I$9873,MATCH(1,INDEX(($P208=$F$2:$F$9873)*(0=COUNTIFS(AF208:AI208,$I$2:$I$9873)),0),0)),"")</f>
        <v/>
      </c>
      <c r="AK208" s="19">
        <f>IFERROR(INDEX($I$2:$I$9873,MATCH(1,INDEX(($P208=$F$2:$F$9873)*(0=COUNTIFS(AF208:AJ208,$I$2:$I$9873)),0),0)),"")</f>
        <v/>
      </c>
      <c r="AL208" s="19">
        <f>IFERROR(INDEX($I$2:$I$9873,MATCH(1,INDEX(($P208=$F$2:$F$9873)*(0=COUNTIFS(AF208:AK208,$I$2:$I$9873)),0),0)),"")</f>
        <v/>
      </c>
      <c r="AM208" s="19">
        <f>IFERROR(INDEX($I$2:$I$9873,MATCH(1,INDEX(($P208=$F$2:$F$9873)*(0=COUNTIFS(AF208:AL208,$I$2:$I$9873)),0),0)),"")</f>
        <v/>
      </c>
      <c r="AN208" s="19">
        <f>IFERROR(INDEX($I$2:$I$9873,MATCH(1,INDEX(($P208=$F$2:$F$9873)*(0=COUNTIFS(AF208:AM208,$I$2:$I$9873)),0),0)),"")</f>
        <v/>
      </c>
      <c r="AO208" s="19">
        <f>IFERROR(INDEX($I$2:$I$9873,MATCH(1,INDEX(($P208=$F$2:$F$9873)*(0=COUNTIFS(AF208:AN208,$I$2:$I$9873)),0),0)),"")</f>
        <v/>
      </c>
      <c r="AP208" s="19">
        <f>IFERROR(INDEX($I$2:$I$9873,MATCH(1,INDEX(($P208=$F$2:$F$9873)*(0=COUNTIFS(AF208:AO208,$I$2:$I$9873)),0),0)),"")</f>
        <v/>
      </c>
      <c r="AQ208" s="19">
        <f>IFERROR(INDEX($I$2:$I$9873,MATCH(1,INDEX(($P208=$F$2:$F$9873)*(0=COUNTIFS(AF208:AP208,$I$2:$I$9873)),0),0)),"")</f>
        <v/>
      </c>
      <c r="AR208" s="19">
        <f>IFERROR(INDEX($I$2:$I$9873,MATCH(1,INDEX(($P208=$F$2:$F$9873)*(0=COUNTIFS(AF208:AQ208,$I$2:$I$9873)),0),0)),"")</f>
        <v/>
      </c>
      <c r="AS208" s="19">
        <f>IFERROR(VLOOKUP(AF208,[2]CUS030!$A$5:$E$10000,5,0),"")</f>
        <v/>
      </c>
      <c r="AT208" s="19">
        <f>IFERROR(VLOOKUP(AG208,[2]CUS030!$A$5:$E$10000,5,0),"")</f>
        <v/>
      </c>
      <c r="AU208" s="19">
        <f>IFERROR(VLOOKUP(AH208,[2]CUS030!$A$5:$E$10000,5,0),"")</f>
        <v/>
      </c>
      <c r="AV208" s="19">
        <f>IFERROR(VLOOKUP(AI208,[2]CUS030!$A$5:$E$10000,5,0),"")</f>
        <v/>
      </c>
      <c r="AW208" s="19">
        <f>IFERROR(VLOOKUP(AJ208,[2]CUS030!$A$5:$E$10000,5,0),"")</f>
        <v/>
      </c>
      <c r="AX208" s="19">
        <f>IFERROR(VLOOKUP(AK208,[2]CUS030!$A$5:$E$10000,5,0),"")</f>
        <v/>
      </c>
      <c r="AY208" s="19">
        <f>IFERROR(VLOOKUP(AL208,[2]CUS030!$A$5:$E$10000,5,0),"")</f>
        <v/>
      </c>
      <c r="AZ208" s="19">
        <f>IFERROR(VLOOKUP(AM208,[2]CUS030!$A$5:$E$10000,5,0),"")</f>
        <v/>
      </c>
      <c r="BA208" s="19">
        <f>IFERROR(VLOOKUP(AN208,[2]CUS030!$A$5:$E$10000,5,0),"")</f>
        <v/>
      </c>
      <c r="BB208" s="19">
        <f>IFERROR(VLOOKUP(AO208,[2]CUS030!$A$5:$E$10000,5,0),"")</f>
        <v/>
      </c>
      <c r="BC208" s="19">
        <f>IFERROR(VLOOKUP(AP208,[2]CUS030!$A$5:$E$10000,5,0),"")</f>
        <v/>
      </c>
      <c r="BD208" s="19">
        <f>IFERROR(VLOOKUP(AQ208,[2]CUS030!$A$5:$E$10000,5,0),"")</f>
        <v/>
      </c>
      <c r="BE208" s="19">
        <f>IFERROR(VLOOKUP(AR208,[2]CUS030!$A$5:$E$10000,5,0),"")</f>
        <v/>
      </c>
    </row>
    <row r="209">
      <c r="F209" s="108">
        <f>[1]!Table1[[#This Row],[Production]]</f>
        <v/>
      </c>
      <c r="G209">
        <f>MID(F209,LEN(F209)-6,4)</f>
        <v/>
      </c>
      <c r="H209">
        <f>AS209&amp;"|"&amp;AT209&amp;"|"&amp;AU209&amp;"|"&amp;AV209&amp;"|"&amp;AW209&amp;"|"&amp;AX209&amp;"|"&amp;AY209&amp;"|"&amp;AZ209&amp;"|"&amp;BA209&amp;"|"&amp;BB209&amp;"|"&amp;BC209&amp;"|"&amp;BD209&amp;"|"&amp;BE209</f>
        <v/>
      </c>
      <c r="I209" s="108">
        <f>[1]!Table1[[#This Row],[Stock]]</f>
        <v/>
      </c>
      <c r="J209">
        <f>MID(LEFT(I209,LEN(I209)-3),FIND("0|0.000",LEFT(I209,LEN(I209)-3),1)+7,6)</f>
        <v/>
      </c>
      <c r="K209" s="19" t="n"/>
      <c r="L209" s="19" t="n"/>
      <c r="M209" s="19" t="n"/>
      <c r="N209" s="19" t="n"/>
      <c r="O209" s="19" t="n"/>
      <c r="P209" s="20">
        <f>End_Cal!E209</f>
        <v/>
      </c>
      <c r="Q209" s="112">
        <f>IFERROR(INDEX($J$2:$J$9873,MATCH(1,INDEX(($P209=$F$2:$F$9873)*(0=COUNTIFS($Q$2:$Q$2,$J$2:$J$9873)),0),0)),"")</f>
        <v/>
      </c>
      <c r="R209" s="112">
        <f>IFERROR(INDEX($J$2:$J$9873,MATCH(1,INDEX(($P209=$F$2:$F$9873)*(0=COUNTIFS(Q209,$J$2:$J$9873)),0),0)),"")</f>
        <v/>
      </c>
      <c r="S209" s="112">
        <f>IFERROR(INDEX($J$2:$J$9873,MATCH(1,INDEX(($P209=$F$2:$F$9873)*(0=COUNTIFS(Q209:R209,$J$2:$J$9873)),0),0)),"")</f>
        <v/>
      </c>
      <c r="T209" s="112">
        <f>IFERROR(INDEX($J$2:$J$9873,MATCH(1,INDEX(($P209=$F$2:$F$9873)*(0=COUNTIFS(Q209:S209,$J$2:$J$9873)),0),0)),"")</f>
        <v/>
      </c>
      <c r="U209" s="112">
        <f>IFERROR(INDEX($J$2:$J$9873,MATCH(1,INDEX(($P209=$F$2:$F$9873)*(0=COUNTIFS(Q209:T209,$J$2:$J$9873)),0),0)),"")</f>
        <v/>
      </c>
      <c r="V209" s="112">
        <f>IFERROR(INDEX($J$2:$J$9873,MATCH(1,INDEX(($P209=$F$2:$F$9873)*(0=COUNTIFS(Q209:U209,$J$2:$J$9873)),0),0)),"")</f>
        <v/>
      </c>
      <c r="W209" s="112">
        <f>IFERROR(INDEX($J$2:$J$9873,MATCH(1,INDEX(($P209=$F$2:$F$9873)*(0=COUNTIFS(Q209:V209,$J$2:$J$861)),0),0)),"")</f>
        <v/>
      </c>
      <c r="X209" s="112">
        <f>IFERROR(INDEX($J$2:$J$9873,MATCH(1,INDEX(($P209=$F$2:$F$9873)*(0=COUNTIFS(Q209:W209,$J$2:$J$9873)),0),0)),"")</f>
        <v/>
      </c>
      <c r="Y209" s="112">
        <f>IFERROR(INDEX($J$2:$J$861,MATCH(1,INDEX(($P209=$F$2:$F$861)*(0=COUNTIFS(Q209:X209,$J$2:$J$861)),0),0)),"")</f>
        <v/>
      </c>
      <c r="Z209" s="112">
        <f>IFERROR(INDEX($J$2:$J$861,MATCH(1,INDEX(($P209=$F$2:$F$861)*(0=COUNTIFS(Q209:Y209,$J$2:$J$861)),0),0)),"")</f>
        <v/>
      </c>
      <c r="AA209" s="112">
        <f>IFERROR(INDEX($J$2:$J$861,MATCH(1,INDEX(($P209=$F$2:$F$861)*(0=COUNTIFS(Q209:Z209,$J$2:$J$861)),0),0)),"")</f>
        <v/>
      </c>
      <c r="AB209" s="112">
        <f>IFERROR(INDEX($J$2:$J$861,MATCH(1,INDEX(($P209=$F$2:$F$861)*(0=COUNTIFS(Q209:AA209,$J$2:$J$861)),0),0)),"")</f>
        <v/>
      </c>
      <c r="AC209" s="112">
        <f>IFERROR(INDEX($J$2:$J$861,MATCH(1,INDEX(($P209=$F$2:$F$861)*(0=COUNTIFS(Q209:AB209,$J$2:$J$861)),0),0)),"")</f>
        <v/>
      </c>
      <c r="AD209">
        <f>Q209&amp;"-"&amp;R209&amp;"-"&amp;S209&amp;"-"&amp;T209&amp;"-"&amp;U209&amp;"-"&amp;V209&amp;"-"&amp;W209&amp;"-"&amp;X209&amp;"-"&amp;Y209&amp;"-"&amp;Z209&amp;"-"&amp;AA209&amp;"-"&amp;AB209&amp;"-"&amp;AC209</f>
        <v/>
      </c>
      <c r="AF209" s="19">
        <f>IFERROR(INDEX($I$2:$I$861,MATCH(1,INDEX(($P209=$F$2:$F$861)*(0=COUNTIFS($AF$2:$AF$2,$I$2:$I$861)),0),0)),"")</f>
        <v/>
      </c>
      <c r="AG209" s="19">
        <f>IFERROR(INDEX($I$2:$I$9873,MATCH(1,INDEX(($P209=$F$2:$F$9873)*(0=COUNTIFS(AF209,$I$2:$I$9873)),0),0)),"")</f>
        <v/>
      </c>
      <c r="AH209" s="19">
        <f>IFERROR(INDEX($I$2:$I$9873,MATCH(1,INDEX(($P209=$F$2:$F$9873)*(0=COUNTIFS(AF209:AG209,$I$2:$I$9873)),0),0)),"")</f>
        <v/>
      </c>
      <c r="AI209" s="19">
        <f>IFERROR(INDEX($I$2:$I$9873,MATCH(1,INDEX(($P209=$F$2:$F$9873)*(0=COUNTIFS(AF209:AH209,$I$2:$I$9873)),0),0)),"")</f>
        <v/>
      </c>
      <c r="AJ209" s="19">
        <f>IFERROR(INDEX($I$2:$I$9873,MATCH(1,INDEX(($P209=$F$2:$F$9873)*(0=COUNTIFS(AF209:AI209,$I$2:$I$9873)),0),0)),"")</f>
        <v/>
      </c>
      <c r="AK209" s="19">
        <f>IFERROR(INDEX($I$2:$I$9873,MATCH(1,INDEX(($P209=$F$2:$F$9873)*(0=COUNTIFS(AF209:AJ209,$I$2:$I$9873)),0),0)),"")</f>
        <v/>
      </c>
      <c r="AL209" s="19">
        <f>IFERROR(INDEX($I$2:$I$9873,MATCH(1,INDEX(($P209=$F$2:$F$9873)*(0=COUNTIFS(AF209:AK209,$I$2:$I$9873)),0),0)),"")</f>
        <v/>
      </c>
      <c r="AM209" s="19">
        <f>IFERROR(INDEX($I$2:$I$9873,MATCH(1,INDEX(($P209=$F$2:$F$9873)*(0=COUNTIFS(AF209:AL209,$I$2:$I$9873)),0),0)),"")</f>
        <v/>
      </c>
      <c r="AN209" s="19">
        <f>IFERROR(INDEX($I$2:$I$9873,MATCH(1,INDEX(($P209=$F$2:$F$9873)*(0=COUNTIFS(AF209:AM209,$I$2:$I$9873)),0),0)),"")</f>
        <v/>
      </c>
      <c r="AO209" s="19">
        <f>IFERROR(INDEX($I$2:$I$9873,MATCH(1,INDEX(($P209=$F$2:$F$9873)*(0=COUNTIFS(AF209:AN209,$I$2:$I$9873)),0),0)),"")</f>
        <v/>
      </c>
      <c r="AP209" s="19">
        <f>IFERROR(INDEX($I$2:$I$9873,MATCH(1,INDEX(($P209=$F$2:$F$9873)*(0=COUNTIFS(AF209:AO209,$I$2:$I$9873)),0),0)),"")</f>
        <v/>
      </c>
      <c r="AQ209" s="19">
        <f>IFERROR(INDEX($I$2:$I$9873,MATCH(1,INDEX(($P209=$F$2:$F$9873)*(0=COUNTIFS(AF209:AP209,$I$2:$I$9873)),0),0)),"")</f>
        <v/>
      </c>
      <c r="AR209" s="19">
        <f>IFERROR(INDEX($I$2:$I$9873,MATCH(1,INDEX(($P209=$F$2:$F$9873)*(0=COUNTIFS(AF209:AQ209,$I$2:$I$9873)),0),0)),"")</f>
        <v/>
      </c>
      <c r="AS209" s="19">
        <f>IFERROR(VLOOKUP(AF209,[2]CUS030!$A$5:$E$10000,5,0),"")</f>
        <v/>
      </c>
      <c r="AT209" s="19">
        <f>IFERROR(VLOOKUP(AG209,[2]CUS030!$A$5:$E$10000,5,0),"")</f>
        <v/>
      </c>
      <c r="AU209" s="19">
        <f>IFERROR(VLOOKUP(AH209,[2]CUS030!$A$5:$E$10000,5,0),"")</f>
        <v/>
      </c>
      <c r="AV209" s="19">
        <f>IFERROR(VLOOKUP(AI209,[2]CUS030!$A$5:$E$10000,5,0),"")</f>
        <v/>
      </c>
      <c r="AW209" s="19">
        <f>IFERROR(VLOOKUP(AJ209,[2]CUS030!$A$5:$E$10000,5,0),"")</f>
        <v/>
      </c>
      <c r="AX209" s="19">
        <f>IFERROR(VLOOKUP(AK209,[2]CUS030!$A$5:$E$10000,5,0),"")</f>
        <v/>
      </c>
      <c r="AY209" s="19">
        <f>IFERROR(VLOOKUP(AL209,[2]CUS030!$A$5:$E$10000,5,0),"")</f>
        <v/>
      </c>
      <c r="AZ209" s="19">
        <f>IFERROR(VLOOKUP(AM209,[2]CUS030!$A$5:$E$10000,5,0),"")</f>
        <v/>
      </c>
      <c r="BA209" s="19">
        <f>IFERROR(VLOOKUP(AN209,[2]CUS030!$A$5:$E$10000,5,0),"")</f>
        <v/>
      </c>
      <c r="BB209" s="19">
        <f>IFERROR(VLOOKUP(AO209,[2]CUS030!$A$5:$E$10000,5,0),"")</f>
        <v/>
      </c>
      <c r="BC209" s="19">
        <f>IFERROR(VLOOKUP(AP209,[2]CUS030!$A$5:$E$10000,5,0),"")</f>
        <v/>
      </c>
      <c r="BD209" s="19">
        <f>IFERROR(VLOOKUP(AQ209,[2]CUS030!$A$5:$E$10000,5,0),"")</f>
        <v/>
      </c>
      <c r="BE209" s="19">
        <f>IFERROR(VLOOKUP(AR209,[2]CUS030!$A$5:$E$10000,5,0),"")</f>
        <v/>
      </c>
    </row>
    <row r="210">
      <c r="F210" s="108">
        <f>[1]!Table1[[#This Row],[Production]]</f>
        <v/>
      </c>
      <c r="G210">
        <f>MID(F210,LEN(F210)-6,4)</f>
        <v/>
      </c>
      <c r="H210">
        <f>AS210&amp;"|"&amp;AT210&amp;"|"&amp;AU210&amp;"|"&amp;AV210&amp;"|"&amp;AW210&amp;"|"&amp;AX210&amp;"|"&amp;AY210&amp;"|"&amp;AZ210&amp;"|"&amp;BA210&amp;"|"&amp;BB210&amp;"|"&amp;BC210&amp;"|"&amp;BD210&amp;"|"&amp;BE210</f>
        <v/>
      </c>
      <c r="I210" s="108">
        <f>[1]!Table1[[#This Row],[Stock]]</f>
        <v/>
      </c>
      <c r="J210">
        <f>MID(LEFT(I210,LEN(I210)-3),FIND("0|0.000",LEFT(I210,LEN(I210)-3),1)+7,6)</f>
        <v/>
      </c>
      <c r="K210" s="19" t="n"/>
      <c r="L210" s="19" t="n"/>
      <c r="M210" s="19" t="n"/>
      <c r="N210" s="19" t="n"/>
      <c r="O210" s="19" t="n"/>
      <c r="P210" s="20">
        <f>End_Cal!E210</f>
        <v/>
      </c>
      <c r="Q210" s="112">
        <f>IFERROR(INDEX($J$2:$J$9873,MATCH(1,INDEX(($P210=$F$2:$F$9873)*(0=COUNTIFS($Q$2:$Q$2,$J$2:$J$9873)),0),0)),"")</f>
        <v/>
      </c>
      <c r="R210" s="112">
        <f>IFERROR(INDEX($J$2:$J$9873,MATCH(1,INDEX(($P210=$F$2:$F$9873)*(0=COUNTIFS(Q210,$J$2:$J$9873)),0),0)),"")</f>
        <v/>
      </c>
      <c r="S210" s="112">
        <f>IFERROR(INDEX($J$2:$J$9873,MATCH(1,INDEX(($P210=$F$2:$F$9873)*(0=COUNTIFS(Q210:R210,$J$2:$J$9873)),0),0)),"")</f>
        <v/>
      </c>
      <c r="T210" s="112">
        <f>IFERROR(INDEX($J$2:$J$9873,MATCH(1,INDEX(($P210=$F$2:$F$9873)*(0=COUNTIFS(Q210:S210,$J$2:$J$9873)),0),0)),"")</f>
        <v/>
      </c>
      <c r="U210" s="112">
        <f>IFERROR(INDEX($J$2:$J$9873,MATCH(1,INDEX(($P210=$F$2:$F$9873)*(0=COUNTIFS(Q210:T210,$J$2:$J$9873)),0),0)),"")</f>
        <v/>
      </c>
      <c r="V210" s="112">
        <f>IFERROR(INDEX($J$2:$J$9873,MATCH(1,INDEX(($P210=$F$2:$F$9873)*(0=COUNTIFS(Q210:U210,$J$2:$J$9873)),0),0)),"")</f>
        <v/>
      </c>
      <c r="W210" s="112">
        <f>IFERROR(INDEX($J$2:$J$9873,MATCH(1,INDEX(($P210=$F$2:$F$9873)*(0=COUNTIFS(Q210:V210,$J$2:$J$861)),0),0)),"")</f>
        <v/>
      </c>
      <c r="X210" s="112">
        <f>IFERROR(INDEX($J$2:$J$9873,MATCH(1,INDEX(($P210=$F$2:$F$9873)*(0=COUNTIFS(Q210:W210,$J$2:$J$9873)),0),0)),"")</f>
        <v/>
      </c>
      <c r="Y210" s="112">
        <f>IFERROR(INDEX($J$2:$J$861,MATCH(1,INDEX(($P210=$F$2:$F$861)*(0=COUNTIFS(Q210:X210,$J$2:$J$861)),0),0)),"")</f>
        <v/>
      </c>
      <c r="Z210" s="112">
        <f>IFERROR(INDEX($J$2:$J$861,MATCH(1,INDEX(($P210=$F$2:$F$861)*(0=COUNTIFS(Q210:Y210,$J$2:$J$861)),0),0)),"")</f>
        <v/>
      </c>
      <c r="AA210" s="112">
        <f>IFERROR(INDEX($J$2:$J$861,MATCH(1,INDEX(($P210=$F$2:$F$861)*(0=COUNTIFS(Q210:Z210,$J$2:$J$861)),0),0)),"")</f>
        <v/>
      </c>
      <c r="AB210" s="112">
        <f>IFERROR(INDEX($J$2:$J$861,MATCH(1,INDEX(($P210=$F$2:$F$861)*(0=COUNTIFS(Q210:AA210,$J$2:$J$861)),0),0)),"")</f>
        <v/>
      </c>
      <c r="AC210" s="112">
        <f>IFERROR(INDEX($J$2:$J$861,MATCH(1,INDEX(($P210=$F$2:$F$861)*(0=COUNTIFS(Q210:AB210,$J$2:$J$861)),0),0)),"")</f>
        <v/>
      </c>
      <c r="AD210">
        <f>Q210&amp;"-"&amp;R210&amp;"-"&amp;S210&amp;"-"&amp;T210&amp;"-"&amp;U210&amp;"-"&amp;V210&amp;"-"&amp;W210&amp;"-"&amp;X210&amp;"-"&amp;Y210&amp;"-"&amp;Z210&amp;"-"&amp;AA210&amp;"-"&amp;AB210&amp;"-"&amp;AC210</f>
        <v/>
      </c>
      <c r="AF210" s="19">
        <f>IFERROR(INDEX($I$2:$I$861,MATCH(1,INDEX(($P210=$F$2:$F$861)*(0=COUNTIFS($AF$2:$AF$2,$I$2:$I$861)),0),0)),"")</f>
        <v/>
      </c>
      <c r="AG210" s="19">
        <f>IFERROR(INDEX($I$2:$I$9873,MATCH(1,INDEX(($P210=$F$2:$F$9873)*(0=COUNTIFS(AF210,$I$2:$I$9873)),0),0)),"")</f>
        <v/>
      </c>
      <c r="AH210" s="19">
        <f>IFERROR(INDEX($I$2:$I$9873,MATCH(1,INDEX(($P210=$F$2:$F$9873)*(0=COUNTIFS(AF210:AG210,$I$2:$I$9873)),0),0)),"")</f>
        <v/>
      </c>
      <c r="AI210" s="19">
        <f>IFERROR(INDEX($I$2:$I$9873,MATCH(1,INDEX(($P210=$F$2:$F$9873)*(0=COUNTIFS(AF210:AH210,$I$2:$I$9873)),0),0)),"")</f>
        <v/>
      </c>
      <c r="AJ210" s="19">
        <f>IFERROR(INDEX($I$2:$I$9873,MATCH(1,INDEX(($P210=$F$2:$F$9873)*(0=COUNTIFS(AF210:AI210,$I$2:$I$9873)),0),0)),"")</f>
        <v/>
      </c>
      <c r="AK210" s="19">
        <f>IFERROR(INDEX($I$2:$I$9873,MATCH(1,INDEX(($P210=$F$2:$F$9873)*(0=COUNTIFS(AF210:AJ210,$I$2:$I$9873)),0),0)),"")</f>
        <v/>
      </c>
      <c r="AL210" s="19">
        <f>IFERROR(INDEX($I$2:$I$9873,MATCH(1,INDEX(($P210=$F$2:$F$9873)*(0=COUNTIFS(AF210:AK210,$I$2:$I$9873)),0),0)),"")</f>
        <v/>
      </c>
      <c r="AM210" s="19">
        <f>IFERROR(INDEX($I$2:$I$9873,MATCH(1,INDEX(($P210=$F$2:$F$9873)*(0=COUNTIFS(AF210:AL210,$I$2:$I$9873)),0),0)),"")</f>
        <v/>
      </c>
      <c r="AN210" s="19">
        <f>IFERROR(INDEX($I$2:$I$9873,MATCH(1,INDEX(($P210=$F$2:$F$9873)*(0=COUNTIFS(AF210:AM210,$I$2:$I$9873)),0),0)),"")</f>
        <v/>
      </c>
      <c r="AO210" s="19">
        <f>IFERROR(INDEX($I$2:$I$9873,MATCH(1,INDEX(($P210=$F$2:$F$9873)*(0=COUNTIFS(AF210:AN210,$I$2:$I$9873)),0),0)),"")</f>
        <v/>
      </c>
      <c r="AP210" s="19">
        <f>IFERROR(INDEX($I$2:$I$9873,MATCH(1,INDEX(($P210=$F$2:$F$9873)*(0=COUNTIFS(AF210:AO210,$I$2:$I$9873)),0),0)),"")</f>
        <v/>
      </c>
      <c r="AQ210" s="19">
        <f>IFERROR(INDEX($I$2:$I$9873,MATCH(1,INDEX(($P210=$F$2:$F$9873)*(0=COUNTIFS(AF210:AP210,$I$2:$I$9873)),0),0)),"")</f>
        <v/>
      </c>
      <c r="AR210" s="19">
        <f>IFERROR(INDEX($I$2:$I$9873,MATCH(1,INDEX(($P210=$F$2:$F$9873)*(0=COUNTIFS(AF210:AQ210,$I$2:$I$9873)),0),0)),"")</f>
        <v/>
      </c>
      <c r="AS210" s="19">
        <f>IFERROR(VLOOKUP(AF210,[2]CUS030!$A$5:$E$10000,5,0),"")</f>
        <v/>
      </c>
      <c r="AT210" s="19">
        <f>IFERROR(VLOOKUP(AG210,[2]CUS030!$A$5:$E$10000,5,0),"")</f>
        <v/>
      </c>
      <c r="AU210" s="19">
        <f>IFERROR(VLOOKUP(AH210,[2]CUS030!$A$5:$E$10000,5,0),"")</f>
        <v/>
      </c>
      <c r="AV210" s="19">
        <f>IFERROR(VLOOKUP(AI210,[2]CUS030!$A$5:$E$10000,5,0),"")</f>
        <v/>
      </c>
      <c r="AW210" s="19">
        <f>IFERROR(VLOOKUP(AJ210,[2]CUS030!$A$5:$E$10000,5,0),"")</f>
        <v/>
      </c>
      <c r="AX210" s="19">
        <f>IFERROR(VLOOKUP(AK210,[2]CUS030!$A$5:$E$10000,5,0),"")</f>
        <v/>
      </c>
      <c r="AY210" s="19">
        <f>IFERROR(VLOOKUP(AL210,[2]CUS030!$A$5:$E$10000,5,0),"")</f>
        <v/>
      </c>
      <c r="AZ210" s="19">
        <f>IFERROR(VLOOKUP(AM210,[2]CUS030!$A$5:$E$10000,5,0),"")</f>
        <v/>
      </c>
      <c r="BA210" s="19">
        <f>IFERROR(VLOOKUP(AN210,[2]CUS030!$A$5:$E$10000,5,0),"")</f>
        <v/>
      </c>
      <c r="BB210" s="19">
        <f>IFERROR(VLOOKUP(AO210,[2]CUS030!$A$5:$E$10000,5,0),"")</f>
        <v/>
      </c>
      <c r="BC210" s="19">
        <f>IFERROR(VLOOKUP(AP210,[2]CUS030!$A$5:$E$10000,5,0),"")</f>
        <v/>
      </c>
      <c r="BD210" s="19">
        <f>IFERROR(VLOOKUP(AQ210,[2]CUS030!$A$5:$E$10000,5,0),"")</f>
        <v/>
      </c>
      <c r="BE210" s="19">
        <f>IFERROR(VLOOKUP(AR210,[2]CUS030!$A$5:$E$10000,5,0),"")</f>
        <v/>
      </c>
    </row>
    <row r="211">
      <c r="F211" s="108">
        <f>[1]!Table1[[#This Row],[Production]]</f>
        <v/>
      </c>
      <c r="G211">
        <f>MID(F211,LEN(F211)-6,4)</f>
        <v/>
      </c>
      <c r="H211">
        <f>AS211&amp;"|"&amp;AT211&amp;"|"&amp;AU211&amp;"|"&amp;AV211&amp;"|"&amp;AW211&amp;"|"&amp;AX211&amp;"|"&amp;AY211&amp;"|"&amp;AZ211&amp;"|"&amp;BA211&amp;"|"&amp;BB211&amp;"|"&amp;BC211&amp;"|"&amp;BD211&amp;"|"&amp;BE211</f>
        <v/>
      </c>
      <c r="I211" s="108">
        <f>[1]!Table1[[#This Row],[Stock]]</f>
        <v/>
      </c>
      <c r="J211">
        <f>MID(LEFT(I211,LEN(I211)-3),FIND("0|0.000",LEFT(I211,LEN(I211)-3),1)+7,6)</f>
        <v/>
      </c>
      <c r="K211" s="19" t="n"/>
      <c r="L211" s="19" t="n"/>
      <c r="M211" s="19" t="n"/>
      <c r="N211" s="19" t="n"/>
      <c r="O211" s="19" t="n"/>
      <c r="P211" s="20">
        <f>End_Cal!E211</f>
        <v/>
      </c>
      <c r="Q211" s="112">
        <f>IFERROR(INDEX($J$2:$J$9873,MATCH(1,INDEX(($P211=$F$2:$F$9873)*(0=COUNTIFS($Q$2:$Q$2,$J$2:$J$9873)),0),0)),"")</f>
        <v/>
      </c>
      <c r="R211" s="112">
        <f>IFERROR(INDEX($J$2:$J$9873,MATCH(1,INDEX(($P211=$F$2:$F$9873)*(0=COUNTIFS(Q211,$J$2:$J$9873)),0),0)),"")</f>
        <v/>
      </c>
      <c r="S211" s="112">
        <f>IFERROR(INDEX($J$2:$J$9873,MATCH(1,INDEX(($P211=$F$2:$F$9873)*(0=COUNTIFS(Q211:R211,$J$2:$J$9873)),0),0)),"")</f>
        <v/>
      </c>
      <c r="T211" s="112">
        <f>IFERROR(INDEX($J$2:$J$9873,MATCH(1,INDEX(($P211=$F$2:$F$9873)*(0=COUNTIFS(Q211:S211,$J$2:$J$9873)),0),0)),"")</f>
        <v/>
      </c>
      <c r="U211" s="112">
        <f>IFERROR(INDEX($J$2:$J$9873,MATCH(1,INDEX(($P211=$F$2:$F$9873)*(0=COUNTIFS(Q211:T211,$J$2:$J$9873)),0),0)),"")</f>
        <v/>
      </c>
      <c r="V211" s="112">
        <f>IFERROR(INDEX($J$2:$J$9873,MATCH(1,INDEX(($P211=$F$2:$F$9873)*(0=COUNTIFS(Q211:U211,$J$2:$J$9873)),0),0)),"")</f>
        <v/>
      </c>
      <c r="W211" s="112">
        <f>IFERROR(INDEX($J$2:$J$9873,MATCH(1,INDEX(($P211=$F$2:$F$9873)*(0=COUNTIFS(Q211:V211,$J$2:$J$861)),0),0)),"")</f>
        <v/>
      </c>
      <c r="X211" s="112">
        <f>IFERROR(INDEX($J$2:$J$9873,MATCH(1,INDEX(($P211=$F$2:$F$9873)*(0=COUNTIFS(Q211:W211,$J$2:$J$9873)),0),0)),"")</f>
        <v/>
      </c>
      <c r="Y211" s="112">
        <f>IFERROR(INDEX($J$2:$J$861,MATCH(1,INDEX(($P211=$F$2:$F$861)*(0=COUNTIFS(Q211:X211,$J$2:$J$861)),0),0)),"")</f>
        <v/>
      </c>
      <c r="Z211" s="112">
        <f>IFERROR(INDEX($J$2:$J$861,MATCH(1,INDEX(($P211=$F$2:$F$861)*(0=COUNTIFS(Q211:Y211,$J$2:$J$861)),0),0)),"")</f>
        <v/>
      </c>
      <c r="AA211" s="112">
        <f>IFERROR(INDEX($J$2:$J$861,MATCH(1,INDEX(($P211=$F$2:$F$861)*(0=COUNTIFS(Q211:Z211,$J$2:$J$861)),0),0)),"")</f>
        <v/>
      </c>
      <c r="AB211" s="112">
        <f>IFERROR(INDEX($J$2:$J$861,MATCH(1,INDEX(($P211=$F$2:$F$861)*(0=COUNTIFS(Q211:AA211,$J$2:$J$861)),0),0)),"")</f>
        <v/>
      </c>
      <c r="AC211" s="112">
        <f>IFERROR(INDEX($J$2:$J$861,MATCH(1,INDEX(($P211=$F$2:$F$861)*(0=COUNTIFS(Q211:AB211,$J$2:$J$861)),0),0)),"")</f>
        <v/>
      </c>
      <c r="AD211">
        <f>Q211&amp;"-"&amp;R211&amp;"-"&amp;S211&amp;"-"&amp;T211&amp;"-"&amp;U211&amp;"-"&amp;V211&amp;"-"&amp;W211&amp;"-"&amp;X211&amp;"-"&amp;Y211&amp;"-"&amp;Z211&amp;"-"&amp;AA211&amp;"-"&amp;AB211&amp;"-"&amp;AC211</f>
        <v/>
      </c>
      <c r="AF211" s="19">
        <f>IFERROR(INDEX($I$2:$I$861,MATCH(1,INDEX(($P211=$F$2:$F$861)*(0=COUNTIFS($AF$2:$AF$2,$I$2:$I$861)),0),0)),"")</f>
        <v/>
      </c>
      <c r="AG211" s="19">
        <f>IFERROR(INDEX($I$2:$I$9873,MATCH(1,INDEX(($P211=$F$2:$F$9873)*(0=COUNTIFS(AF211,$I$2:$I$9873)),0),0)),"")</f>
        <v/>
      </c>
      <c r="AH211" s="19">
        <f>IFERROR(INDEX($I$2:$I$9873,MATCH(1,INDEX(($P211=$F$2:$F$9873)*(0=COUNTIFS(AF211:AG211,$I$2:$I$9873)),0),0)),"")</f>
        <v/>
      </c>
      <c r="AI211" s="19">
        <f>IFERROR(INDEX($I$2:$I$9873,MATCH(1,INDEX(($P211=$F$2:$F$9873)*(0=COUNTIFS(AF211:AH211,$I$2:$I$9873)),0),0)),"")</f>
        <v/>
      </c>
      <c r="AJ211" s="19">
        <f>IFERROR(INDEX($I$2:$I$9873,MATCH(1,INDEX(($P211=$F$2:$F$9873)*(0=COUNTIFS(AF211:AI211,$I$2:$I$9873)),0),0)),"")</f>
        <v/>
      </c>
      <c r="AK211" s="19">
        <f>IFERROR(INDEX($I$2:$I$9873,MATCH(1,INDEX(($P211=$F$2:$F$9873)*(0=COUNTIFS(AF211:AJ211,$I$2:$I$9873)),0),0)),"")</f>
        <v/>
      </c>
      <c r="AL211" s="19">
        <f>IFERROR(INDEX($I$2:$I$9873,MATCH(1,INDEX(($P211=$F$2:$F$9873)*(0=COUNTIFS(AF211:AK211,$I$2:$I$9873)),0),0)),"")</f>
        <v/>
      </c>
      <c r="AM211" s="19">
        <f>IFERROR(INDEX($I$2:$I$9873,MATCH(1,INDEX(($P211=$F$2:$F$9873)*(0=COUNTIFS(AF211:AL211,$I$2:$I$9873)),0),0)),"")</f>
        <v/>
      </c>
      <c r="AN211" s="19">
        <f>IFERROR(INDEX($I$2:$I$9873,MATCH(1,INDEX(($P211=$F$2:$F$9873)*(0=COUNTIFS(AF211:AM211,$I$2:$I$9873)),0),0)),"")</f>
        <v/>
      </c>
      <c r="AO211" s="19">
        <f>IFERROR(INDEX($I$2:$I$9873,MATCH(1,INDEX(($P211=$F$2:$F$9873)*(0=COUNTIFS(AF211:AN211,$I$2:$I$9873)),0),0)),"")</f>
        <v/>
      </c>
      <c r="AP211" s="19">
        <f>IFERROR(INDEX($I$2:$I$9873,MATCH(1,INDEX(($P211=$F$2:$F$9873)*(0=COUNTIFS(AF211:AO211,$I$2:$I$9873)),0),0)),"")</f>
        <v/>
      </c>
      <c r="AQ211" s="19">
        <f>IFERROR(INDEX($I$2:$I$9873,MATCH(1,INDEX(($P211=$F$2:$F$9873)*(0=COUNTIFS(AF211:AP211,$I$2:$I$9873)),0),0)),"")</f>
        <v/>
      </c>
      <c r="AR211" s="19">
        <f>IFERROR(INDEX($I$2:$I$9873,MATCH(1,INDEX(($P211=$F$2:$F$9873)*(0=COUNTIFS(AF211:AQ211,$I$2:$I$9873)),0),0)),"")</f>
        <v/>
      </c>
      <c r="AS211" s="19">
        <f>IFERROR(VLOOKUP(AF211,[2]CUS030!$A$5:$E$10000,5,0),"")</f>
        <v/>
      </c>
      <c r="AT211" s="19">
        <f>IFERROR(VLOOKUP(AG211,[2]CUS030!$A$5:$E$10000,5,0),"")</f>
        <v/>
      </c>
      <c r="AU211" s="19">
        <f>IFERROR(VLOOKUP(AH211,[2]CUS030!$A$5:$E$10000,5,0),"")</f>
        <v/>
      </c>
      <c r="AV211" s="19">
        <f>IFERROR(VLOOKUP(AI211,[2]CUS030!$A$5:$E$10000,5,0),"")</f>
        <v/>
      </c>
      <c r="AW211" s="19">
        <f>IFERROR(VLOOKUP(AJ211,[2]CUS030!$A$5:$E$10000,5,0),"")</f>
        <v/>
      </c>
      <c r="AX211" s="19">
        <f>IFERROR(VLOOKUP(AK211,[2]CUS030!$A$5:$E$10000,5,0),"")</f>
        <v/>
      </c>
      <c r="AY211" s="19">
        <f>IFERROR(VLOOKUP(AL211,[2]CUS030!$A$5:$E$10000,5,0),"")</f>
        <v/>
      </c>
      <c r="AZ211" s="19">
        <f>IFERROR(VLOOKUP(AM211,[2]CUS030!$A$5:$E$10000,5,0),"")</f>
        <v/>
      </c>
      <c r="BA211" s="19">
        <f>IFERROR(VLOOKUP(AN211,[2]CUS030!$A$5:$E$10000,5,0),"")</f>
        <v/>
      </c>
      <c r="BB211" s="19">
        <f>IFERROR(VLOOKUP(AO211,[2]CUS030!$A$5:$E$10000,5,0),"")</f>
        <v/>
      </c>
      <c r="BC211" s="19">
        <f>IFERROR(VLOOKUP(AP211,[2]CUS030!$A$5:$E$10000,5,0),"")</f>
        <v/>
      </c>
      <c r="BD211" s="19">
        <f>IFERROR(VLOOKUP(AQ211,[2]CUS030!$A$5:$E$10000,5,0),"")</f>
        <v/>
      </c>
      <c r="BE211" s="19">
        <f>IFERROR(VLOOKUP(AR211,[2]CUS030!$A$5:$E$10000,5,0),"")</f>
        <v/>
      </c>
    </row>
    <row r="212">
      <c r="F212" s="108">
        <f>[1]!Table1[[#This Row],[Production]]</f>
        <v/>
      </c>
      <c r="G212">
        <f>MID(F212,LEN(F212)-6,4)</f>
        <v/>
      </c>
      <c r="H212">
        <f>AS212&amp;"|"&amp;AT212&amp;"|"&amp;AU212&amp;"|"&amp;AV212&amp;"|"&amp;AW212&amp;"|"&amp;AX212&amp;"|"&amp;AY212&amp;"|"&amp;AZ212&amp;"|"&amp;BA212&amp;"|"&amp;BB212&amp;"|"&amp;BC212&amp;"|"&amp;BD212&amp;"|"&amp;BE212</f>
        <v/>
      </c>
      <c r="I212" s="108">
        <f>[1]!Table1[[#This Row],[Stock]]</f>
        <v/>
      </c>
      <c r="J212">
        <f>MID(LEFT(I212,LEN(I212)-3),FIND("0|0.000",LEFT(I212,LEN(I212)-3),1)+7,6)</f>
        <v/>
      </c>
      <c r="K212" s="19" t="n"/>
      <c r="L212" s="19" t="n"/>
      <c r="M212" s="19" t="n"/>
      <c r="N212" s="19" t="n"/>
      <c r="O212" s="19" t="n"/>
      <c r="P212" s="20">
        <f>End_Cal!E212</f>
        <v/>
      </c>
      <c r="Q212" s="112">
        <f>IFERROR(INDEX($J$2:$J$9873,MATCH(1,INDEX(($P212=$F$2:$F$9873)*(0=COUNTIFS($Q$2:$Q$2,$J$2:$J$9873)),0),0)),"")</f>
        <v/>
      </c>
      <c r="R212" s="112">
        <f>IFERROR(INDEX($J$2:$J$9873,MATCH(1,INDEX(($P212=$F$2:$F$9873)*(0=COUNTIFS(Q212,$J$2:$J$9873)),0),0)),"")</f>
        <v/>
      </c>
      <c r="S212" s="112">
        <f>IFERROR(INDEX($J$2:$J$9873,MATCH(1,INDEX(($P212=$F$2:$F$9873)*(0=COUNTIFS(Q212:R212,$J$2:$J$9873)),0),0)),"")</f>
        <v/>
      </c>
      <c r="T212" s="112">
        <f>IFERROR(INDEX($J$2:$J$9873,MATCH(1,INDEX(($P212=$F$2:$F$9873)*(0=COUNTIFS(Q212:S212,$J$2:$J$9873)),0),0)),"")</f>
        <v/>
      </c>
      <c r="U212" s="112">
        <f>IFERROR(INDEX($J$2:$J$9873,MATCH(1,INDEX(($P212=$F$2:$F$9873)*(0=COUNTIFS(Q212:T212,$J$2:$J$9873)),0),0)),"")</f>
        <v/>
      </c>
      <c r="V212" s="112">
        <f>IFERROR(INDEX($J$2:$J$9873,MATCH(1,INDEX(($P212=$F$2:$F$9873)*(0=COUNTIFS(Q212:U212,$J$2:$J$9873)),0),0)),"")</f>
        <v/>
      </c>
      <c r="W212" s="112">
        <f>IFERROR(INDEX($J$2:$J$9873,MATCH(1,INDEX(($P212=$F$2:$F$9873)*(0=COUNTIFS(Q212:V212,$J$2:$J$861)),0),0)),"")</f>
        <v/>
      </c>
      <c r="X212" s="112">
        <f>IFERROR(INDEX($J$2:$J$9873,MATCH(1,INDEX(($P212=$F$2:$F$9873)*(0=COUNTIFS(Q212:W212,$J$2:$J$9873)),0),0)),"")</f>
        <v/>
      </c>
      <c r="Y212" s="112">
        <f>IFERROR(INDEX($J$2:$J$861,MATCH(1,INDEX(($P212=$F$2:$F$861)*(0=COUNTIFS(Q212:X212,$J$2:$J$861)),0),0)),"")</f>
        <v/>
      </c>
      <c r="Z212" s="112">
        <f>IFERROR(INDEX($J$2:$J$861,MATCH(1,INDEX(($P212=$F$2:$F$861)*(0=COUNTIFS(Q212:Y212,$J$2:$J$861)),0),0)),"")</f>
        <v/>
      </c>
      <c r="AA212" s="112">
        <f>IFERROR(INDEX($J$2:$J$861,MATCH(1,INDEX(($P212=$F$2:$F$861)*(0=COUNTIFS(Q212:Z212,$J$2:$J$861)),0),0)),"")</f>
        <v/>
      </c>
      <c r="AB212" s="112">
        <f>IFERROR(INDEX($J$2:$J$861,MATCH(1,INDEX(($P212=$F$2:$F$861)*(0=COUNTIFS(Q212:AA212,$J$2:$J$861)),0),0)),"")</f>
        <v/>
      </c>
      <c r="AC212" s="112">
        <f>IFERROR(INDEX($J$2:$J$861,MATCH(1,INDEX(($P212=$F$2:$F$861)*(0=COUNTIFS(Q212:AB212,$J$2:$J$861)),0),0)),"")</f>
        <v/>
      </c>
      <c r="AD212">
        <f>Q212&amp;"-"&amp;R212&amp;"-"&amp;S212&amp;"-"&amp;T212&amp;"-"&amp;U212&amp;"-"&amp;V212&amp;"-"&amp;W212&amp;"-"&amp;X212&amp;"-"&amp;Y212&amp;"-"&amp;Z212&amp;"-"&amp;AA212&amp;"-"&amp;AB212&amp;"-"&amp;AC212</f>
        <v/>
      </c>
      <c r="AF212" s="19">
        <f>IFERROR(INDEX($I$2:$I$861,MATCH(1,INDEX(($P212=$F$2:$F$861)*(0=COUNTIFS($AF$2:$AF$2,$I$2:$I$861)),0),0)),"")</f>
        <v/>
      </c>
      <c r="AG212" s="19">
        <f>IFERROR(INDEX($I$2:$I$9873,MATCH(1,INDEX(($P212=$F$2:$F$9873)*(0=COUNTIFS(AF212,$I$2:$I$9873)),0),0)),"")</f>
        <v/>
      </c>
      <c r="AH212" s="19">
        <f>IFERROR(INDEX($I$2:$I$9873,MATCH(1,INDEX(($P212=$F$2:$F$9873)*(0=COUNTIFS(AF212:AG212,$I$2:$I$9873)),0),0)),"")</f>
        <v/>
      </c>
      <c r="AI212" s="19">
        <f>IFERROR(INDEX($I$2:$I$9873,MATCH(1,INDEX(($P212=$F$2:$F$9873)*(0=COUNTIFS(AF212:AH212,$I$2:$I$9873)),0),0)),"")</f>
        <v/>
      </c>
      <c r="AJ212" s="19">
        <f>IFERROR(INDEX($I$2:$I$9873,MATCH(1,INDEX(($P212=$F$2:$F$9873)*(0=COUNTIFS(AF212:AI212,$I$2:$I$9873)),0),0)),"")</f>
        <v/>
      </c>
      <c r="AK212" s="19">
        <f>IFERROR(INDEX($I$2:$I$9873,MATCH(1,INDEX(($P212=$F$2:$F$9873)*(0=COUNTIFS(AF212:AJ212,$I$2:$I$9873)),0),0)),"")</f>
        <v/>
      </c>
      <c r="AL212" s="19">
        <f>IFERROR(INDEX($I$2:$I$9873,MATCH(1,INDEX(($P212=$F$2:$F$9873)*(0=COUNTIFS(AF212:AK212,$I$2:$I$9873)),0),0)),"")</f>
        <v/>
      </c>
      <c r="AM212" s="19">
        <f>IFERROR(INDEX($I$2:$I$9873,MATCH(1,INDEX(($P212=$F$2:$F$9873)*(0=COUNTIFS(AF212:AL212,$I$2:$I$9873)),0),0)),"")</f>
        <v/>
      </c>
      <c r="AN212" s="19">
        <f>IFERROR(INDEX($I$2:$I$9873,MATCH(1,INDEX(($P212=$F$2:$F$9873)*(0=COUNTIFS(AF212:AM212,$I$2:$I$9873)),0),0)),"")</f>
        <v/>
      </c>
      <c r="AO212" s="19">
        <f>IFERROR(INDEX($I$2:$I$9873,MATCH(1,INDEX(($P212=$F$2:$F$9873)*(0=COUNTIFS(AF212:AN212,$I$2:$I$9873)),0),0)),"")</f>
        <v/>
      </c>
      <c r="AP212" s="19">
        <f>IFERROR(INDEX($I$2:$I$9873,MATCH(1,INDEX(($P212=$F$2:$F$9873)*(0=COUNTIFS(AF212:AO212,$I$2:$I$9873)),0),0)),"")</f>
        <v/>
      </c>
      <c r="AQ212" s="19">
        <f>IFERROR(INDEX($I$2:$I$9873,MATCH(1,INDEX(($P212=$F$2:$F$9873)*(0=COUNTIFS(AF212:AP212,$I$2:$I$9873)),0),0)),"")</f>
        <v/>
      </c>
      <c r="AR212" s="19">
        <f>IFERROR(INDEX($I$2:$I$9873,MATCH(1,INDEX(($P212=$F$2:$F$9873)*(0=COUNTIFS(AF212:AQ212,$I$2:$I$9873)),0),0)),"")</f>
        <v/>
      </c>
      <c r="AS212" s="19">
        <f>IFERROR(VLOOKUP(AF212,[2]CUS030!$A$5:$E$10000,5,0),"")</f>
        <v/>
      </c>
      <c r="AT212" s="19">
        <f>IFERROR(VLOOKUP(AG212,[2]CUS030!$A$5:$E$10000,5,0),"")</f>
        <v/>
      </c>
      <c r="AU212" s="19">
        <f>IFERROR(VLOOKUP(AH212,[2]CUS030!$A$5:$E$10000,5,0),"")</f>
        <v/>
      </c>
      <c r="AV212" s="19">
        <f>IFERROR(VLOOKUP(AI212,[2]CUS030!$A$5:$E$10000,5,0),"")</f>
        <v/>
      </c>
      <c r="AW212" s="19">
        <f>IFERROR(VLOOKUP(AJ212,[2]CUS030!$A$5:$E$10000,5,0),"")</f>
        <v/>
      </c>
      <c r="AX212" s="19">
        <f>IFERROR(VLOOKUP(AK212,[2]CUS030!$A$5:$E$10000,5,0),"")</f>
        <v/>
      </c>
      <c r="AY212" s="19">
        <f>IFERROR(VLOOKUP(AL212,[2]CUS030!$A$5:$E$10000,5,0),"")</f>
        <v/>
      </c>
      <c r="AZ212" s="19">
        <f>IFERROR(VLOOKUP(AM212,[2]CUS030!$A$5:$E$10000,5,0),"")</f>
        <v/>
      </c>
      <c r="BA212" s="19">
        <f>IFERROR(VLOOKUP(AN212,[2]CUS030!$A$5:$E$10000,5,0),"")</f>
        <v/>
      </c>
      <c r="BB212" s="19">
        <f>IFERROR(VLOOKUP(AO212,[2]CUS030!$A$5:$E$10000,5,0),"")</f>
        <v/>
      </c>
      <c r="BC212" s="19">
        <f>IFERROR(VLOOKUP(AP212,[2]CUS030!$A$5:$E$10000,5,0),"")</f>
        <v/>
      </c>
      <c r="BD212" s="19">
        <f>IFERROR(VLOOKUP(AQ212,[2]CUS030!$A$5:$E$10000,5,0),"")</f>
        <v/>
      </c>
      <c r="BE212" s="19">
        <f>IFERROR(VLOOKUP(AR212,[2]CUS030!$A$5:$E$10000,5,0),"")</f>
        <v/>
      </c>
    </row>
    <row r="213">
      <c r="F213" s="108">
        <f>[1]!Table1[[#This Row],[Production]]</f>
        <v/>
      </c>
      <c r="G213">
        <f>MID(F213,LEN(F213)-6,4)</f>
        <v/>
      </c>
      <c r="H213">
        <f>AS213&amp;"|"&amp;AT213&amp;"|"&amp;AU213&amp;"|"&amp;AV213&amp;"|"&amp;AW213&amp;"|"&amp;AX213&amp;"|"&amp;AY213&amp;"|"&amp;AZ213&amp;"|"&amp;BA213&amp;"|"&amp;BB213&amp;"|"&amp;BC213&amp;"|"&amp;BD213&amp;"|"&amp;BE213</f>
        <v/>
      </c>
      <c r="I213" s="108">
        <f>[1]!Table1[[#This Row],[Stock]]</f>
        <v/>
      </c>
      <c r="J213">
        <f>MID(LEFT(I213,LEN(I213)-3),FIND("0|0.000",LEFT(I213,LEN(I213)-3),1)+7,6)</f>
        <v/>
      </c>
      <c r="K213" s="19" t="n"/>
      <c r="L213" s="19" t="n"/>
      <c r="M213" s="19" t="n"/>
      <c r="N213" s="19" t="n"/>
      <c r="O213" s="19" t="n"/>
      <c r="P213" s="20">
        <f>End_Cal!E213</f>
        <v/>
      </c>
      <c r="Q213" s="112">
        <f>IFERROR(INDEX($J$2:$J$9873,MATCH(1,INDEX(($P213=$F$2:$F$9873)*(0=COUNTIFS($Q$2:$Q$2,$J$2:$J$9873)),0),0)),"")</f>
        <v/>
      </c>
      <c r="R213" s="112">
        <f>IFERROR(INDEX($J$2:$J$9873,MATCH(1,INDEX(($P213=$F$2:$F$9873)*(0=COUNTIFS(Q213,$J$2:$J$9873)),0),0)),"")</f>
        <v/>
      </c>
      <c r="S213" s="112">
        <f>IFERROR(INDEX($J$2:$J$9873,MATCH(1,INDEX(($P213=$F$2:$F$9873)*(0=COUNTIFS(Q213:R213,$J$2:$J$9873)),0),0)),"")</f>
        <v/>
      </c>
      <c r="T213" s="112">
        <f>IFERROR(INDEX($J$2:$J$9873,MATCH(1,INDEX(($P213=$F$2:$F$9873)*(0=COUNTIFS(Q213:S213,$J$2:$J$9873)),0),0)),"")</f>
        <v/>
      </c>
      <c r="U213" s="112">
        <f>IFERROR(INDEX($J$2:$J$9873,MATCH(1,INDEX(($P213=$F$2:$F$9873)*(0=COUNTIFS(Q213:T213,$J$2:$J$9873)),0),0)),"")</f>
        <v/>
      </c>
      <c r="V213" s="112">
        <f>IFERROR(INDEX($J$2:$J$9873,MATCH(1,INDEX(($P213=$F$2:$F$9873)*(0=COUNTIFS(Q213:U213,$J$2:$J$9873)),0),0)),"")</f>
        <v/>
      </c>
      <c r="W213" s="112">
        <f>IFERROR(INDEX($J$2:$J$9873,MATCH(1,INDEX(($P213=$F$2:$F$9873)*(0=COUNTIFS(Q213:V213,$J$2:$J$861)),0),0)),"")</f>
        <v/>
      </c>
      <c r="X213" s="112">
        <f>IFERROR(INDEX($J$2:$J$9873,MATCH(1,INDEX(($P213=$F$2:$F$9873)*(0=COUNTIFS(Q213:W213,$J$2:$J$9873)),0),0)),"")</f>
        <v/>
      </c>
      <c r="Y213" s="112">
        <f>IFERROR(INDEX($J$2:$J$861,MATCH(1,INDEX(($P213=$F$2:$F$861)*(0=COUNTIFS(Q213:X213,$J$2:$J$861)),0),0)),"")</f>
        <v/>
      </c>
      <c r="Z213" s="112">
        <f>IFERROR(INDEX($J$2:$J$861,MATCH(1,INDEX(($P213=$F$2:$F$861)*(0=COUNTIFS(Q213:Y213,$J$2:$J$861)),0),0)),"")</f>
        <v/>
      </c>
      <c r="AA213" s="112">
        <f>IFERROR(INDEX($J$2:$J$861,MATCH(1,INDEX(($P213=$F$2:$F$861)*(0=COUNTIFS(Q213:Z213,$J$2:$J$861)),0),0)),"")</f>
        <v/>
      </c>
      <c r="AB213" s="112">
        <f>IFERROR(INDEX($J$2:$J$861,MATCH(1,INDEX(($P213=$F$2:$F$861)*(0=COUNTIFS(Q213:AA213,$J$2:$J$861)),0),0)),"")</f>
        <v/>
      </c>
      <c r="AC213" s="112">
        <f>IFERROR(INDEX($J$2:$J$861,MATCH(1,INDEX(($P213=$F$2:$F$861)*(0=COUNTIFS(Q213:AB213,$J$2:$J$861)),0),0)),"")</f>
        <v/>
      </c>
      <c r="AD213">
        <f>Q213&amp;"-"&amp;R213&amp;"-"&amp;S213&amp;"-"&amp;T213&amp;"-"&amp;U213&amp;"-"&amp;V213&amp;"-"&amp;W213&amp;"-"&amp;X213&amp;"-"&amp;Y213&amp;"-"&amp;Z213&amp;"-"&amp;AA213&amp;"-"&amp;AB213&amp;"-"&amp;AC213</f>
        <v/>
      </c>
      <c r="AF213" s="19">
        <f>IFERROR(INDEX($I$2:$I$861,MATCH(1,INDEX(($P213=$F$2:$F$861)*(0=COUNTIFS($AF$2:$AF$2,$I$2:$I$861)),0),0)),"")</f>
        <v/>
      </c>
      <c r="AG213" s="19">
        <f>IFERROR(INDEX($I$2:$I$9873,MATCH(1,INDEX(($P213=$F$2:$F$9873)*(0=COUNTIFS(AF213,$I$2:$I$9873)),0),0)),"")</f>
        <v/>
      </c>
      <c r="AH213" s="19">
        <f>IFERROR(INDEX($I$2:$I$9873,MATCH(1,INDEX(($P213=$F$2:$F$9873)*(0=COUNTIFS(AF213:AG213,$I$2:$I$9873)),0),0)),"")</f>
        <v/>
      </c>
      <c r="AI213" s="19">
        <f>IFERROR(INDEX($I$2:$I$9873,MATCH(1,INDEX(($P213=$F$2:$F$9873)*(0=COUNTIFS(AF213:AH213,$I$2:$I$9873)),0),0)),"")</f>
        <v/>
      </c>
      <c r="AJ213" s="19">
        <f>IFERROR(INDEX($I$2:$I$9873,MATCH(1,INDEX(($P213=$F$2:$F$9873)*(0=COUNTIFS(AF213:AI213,$I$2:$I$9873)),0),0)),"")</f>
        <v/>
      </c>
      <c r="AK213" s="19">
        <f>IFERROR(INDEX($I$2:$I$9873,MATCH(1,INDEX(($P213=$F$2:$F$9873)*(0=COUNTIFS(AF213:AJ213,$I$2:$I$9873)),0),0)),"")</f>
        <v/>
      </c>
      <c r="AL213" s="19">
        <f>IFERROR(INDEX($I$2:$I$9873,MATCH(1,INDEX(($P213=$F$2:$F$9873)*(0=COUNTIFS(AF213:AK213,$I$2:$I$9873)),0),0)),"")</f>
        <v/>
      </c>
      <c r="AM213" s="19">
        <f>IFERROR(INDEX($I$2:$I$9873,MATCH(1,INDEX(($P213=$F$2:$F$9873)*(0=COUNTIFS(AF213:AL213,$I$2:$I$9873)),0),0)),"")</f>
        <v/>
      </c>
      <c r="AN213" s="19">
        <f>IFERROR(INDEX($I$2:$I$9873,MATCH(1,INDEX(($P213=$F$2:$F$9873)*(0=COUNTIFS(AF213:AM213,$I$2:$I$9873)),0),0)),"")</f>
        <v/>
      </c>
      <c r="AO213" s="19">
        <f>IFERROR(INDEX($I$2:$I$9873,MATCH(1,INDEX(($P213=$F$2:$F$9873)*(0=COUNTIFS(AF213:AN213,$I$2:$I$9873)),0),0)),"")</f>
        <v/>
      </c>
      <c r="AP213" s="19">
        <f>IFERROR(INDEX($I$2:$I$9873,MATCH(1,INDEX(($P213=$F$2:$F$9873)*(0=COUNTIFS(AF213:AO213,$I$2:$I$9873)),0),0)),"")</f>
        <v/>
      </c>
      <c r="AQ213" s="19">
        <f>IFERROR(INDEX($I$2:$I$9873,MATCH(1,INDEX(($P213=$F$2:$F$9873)*(0=COUNTIFS(AF213:AP213,$I$2:$I$9873)),0),0)),"")</f>
        <v/>
      </c>
      <c r="AR213" s="19">
        <f>IFERROR(INDEX($I$2:$I$9873,MATCH(1,INDEX(($P213=$F$2:$F$9873)*(0=COUNTIFS(AF213:AQ213,$I$2:$I$9873)),0),0)),"")</f>
        <v/>
      </c>
      <c r="AS213" s="19">
        <f>IFERROR(VLOOKUP(AF213,[2]CUS030!$A$5:$E$10000,5,0),"")</f>
        <v/>
      </c>
      <c r="AT213" s="19">
        <f>IFERROR(VLOOKUP(AG213,[2]CUS030!$A$5:$E$10000,5,0),"")</f>
        <v/>
      </c>
      <c r="AU213" s="19">
        <f>IFERROR(VLOOKUP(AH213,[2]CUS030!$A$5:$E$10000,5,0),"")</f>
        <v/>
      </c>
      <c r="AV213" s="19">
        <f>IFERROR(VLOOKUP(AI213,[2]CUS030!$A$5:$E$10000,5,0),"")</f>
        <v/>
      </c>
      <c r="AW213" s="19">
        <f>IFERROR(VLOOKUP(AJ213,[2]CUS030!$A$5:$E$10000,5,0),"")</f>
        <v/>
      </c>
      <c r="AX213" s="19">
        <f>IFERROR(VLOOKUP(AK213,[2]CUS030!$A$5:$E$10000,5,0),"")</f>
        <v/>
      </c>
      <c r="AY213" s="19">
        <f>IFERROR(VLOOKUP(AL213,[2]CUS030!$A$5:$E$10000,5,0),"")</f>
        <v/>
      </c>
      <c r="AZ213" s="19">
        <f>IFERROR(VLOOKUP(AM213,[2]CUS030!$A$5:$E$10000,5,0),"")</f>
        <v/>
      </c>
      <c r="BA213" s="19">
        <f>IFERROR(VLOOKUP(AN213,[2]CUS030!$A$5:$E$10000,5,0),"")</f>
        <v/>
      </c>
      <c r="BB213" s="19">
        <f>IFERROR(VLOOKUP(AO213,[2]CUS030!$A$5:$E$10000,5,0),"")</f>
        <v/>
      </c>
      <c r="BC213" s="19">
        <f>IFERROR(VLOOKUP(AP213,[2]CUS030!$A$5:$E$10000,5,0),"")</f>
        <v/>
      </c>
      <c r="BD213" s="19">
        <f>IFERROR(VLOOKUP(AQ213,[2]CUS030!$A$5:$E$10000,5,0),"")</f>
        <v/>
      </c>
      <c r="BE213" s="19">
        <f>IFERROR(VLOOKUP(AR213,[2]CUS030!$A$5:$E$10000,5,0),"")</f>
        <v/>
      </c>
    </row>
    <row r="214">
      <c r="F214" s="108">
        <f>[1]!Table1[[#This Row],[Production]]</f>
        <v/>
      </c>
      <c r="G214">
        <f>MID(F214,LEN(F214)-6,4)</f>
        <v/>
      </c>
      <c r="H214">
        <f>AS214&amp;"|"&amp;AT214&amp;"|"&amp;AU214&amp;"|"&amp;AV214&amp;"|"&amp;AW214&amp;"|"&amp;AX214&amp;"|"&amp;AY214&amp;"|"&amp;AZ214&amp;"|"&amp;BA214&amp;"|"&amp;BB214&amp;"|"&amp;BC214&amp;"|"&amp;BD214&amp;"|"&amp;BE214</f>
        <v/>
      </c>
      <c r="I214" s="108">
        <f>[1]!Table1[[#This Row],[Stock]]</f>
        <v/>
      </c>
      <c r="J214">
        <f>MID(LEFT(I214,LEN(I214)-3),FIND("0|0.000",LEFT(I214,LEN(I214)-3),1)+7,6)</f>
        <v/>
      </c>
      <c r="K214" s="19" t="n"/>
      <c r="L214" s="19" t="n"/>
      <c r="M214" s="19" t="n"/>
      <c r="N214" s="19" t="n"/>
      <c r="O214" s="19" t="n"/>
      <c r="P214" s="20">
        <f>End_Cal!E214</f>
        <v/>
      </c>
      <c r="Q214" s="112">
        <f>IFERROR(INDEX($J$2:$J$9873,MATCH(1,INDEX(($P214=$F$2:$F$9873)*(0=COUNTIFS($Q$2:$Q$2,$J$2:$J$9873)),0),0)),"")</f>
        <v/>
      </c>
      <c r="R214" s="112">
        <f>IFERROR(INDEX($J$2:$J$9873,MATCH(1,INDEX(($P214=$F$2:$F$9873)*(0=COUNTIFS(Q214,$J$2:$J$9873)),0),0)),"")</f>
        <v/>
      </c>
      <c r="S214" s="112">
        <f>IFERROR(INDEX($J$2:$J$9873,MATCH(1,INDEX(($P214=$F$2:$F$9873)*(0=COUNTIFS(Q214:R214,$J$2:$J$9873)),0),0)),"")</f>
        <v/>
      </c>
      <c r="T214" s="112">
        <f>IFERROR(INDEX($J$2:$J$9873,MATCH(1,INDEX(($P214=$F$2:$F$9873)*(0=COUNTIFS(Q214:S214,$J$2:$J$9873)),0),0)),"")</f>
        <v/>
      </c>
      <c r="U214" s="112">
        <f>IFERROR(INDEX($J$2:$J$9873,MATCH(1,INDEX(($P214=$F$2:$F$9873)*(0=COUNTIFS(Q214:T214,$J$2:$J$9873)),0),0)),"")</f>
        <v/>
      </c>
      <c r="V214" s="112">
        <f>IFERROR(INDEX($J$2:$J$9873,MATCH(1,INDEX(($P214=$F$2:$F$9873)*(0=COUNTIFS(Q214:U214,$J$2:$J$9873)),0),0)),"")</f>
        <v/>
      </c>
      <c r="W214" s="112">
        <f>IFERROR(INDEX($J$2:$J$9873,MATCH(1,INDEX(($P214=$F$2:$F$9873)*(0=COUNTIFS(Q214:V214,$J$2:$J$861)),0),0)),"")</f>
        <v/>
      </c>
      <c r="X214" s="112">
        <f>IFERROR(INDEX($J$2:$J$9873,MATCH(1,INDEX(($P214=$F$2:$F$9873)*(0=COUNTIFS(Q214:W214,$J$2:$J$9873)),0),0)),"")</f>
        <v/>
      </c>
      <c r="Y214" s="112">
        <f>IFERROR(INDEX($J$2:$J$861,MATCH(1,INDEX(($P214=$F$2:$F$861)*(0=COUNTIFS(Q214:X214,$J$2:$J$861)),0),0)),"")</f>
        <v/>
      </c>
      <c r="Z214" s="112">
        <f>IFERROR(INDEX($J$2:$J$861,MATCH(1,INDEX(($P214=$F$2:$F$861)*(0=COUNTIFS(Q214:Y214,$J$2:$J$861)),0),0)),"")</f>
        <v/>
      </c>
      <c r="AA214" s="112">
        <f>IFERROR(INDEX($J$2:$J$861,MATCH(1,INDEX(($P214=$F$2:$F$861)*(0=COUNTIFS(Q214:Z214,$J$2:$J$861)),0),0)),"")</f>
        <v/>
      </c>
      <c r="AB214" s="112">
        <f>IFERROR(INDEX($J$2:$J$861,MATCH(1,INDEX(($P214=$F$2:$F$861)*(0=COUNTIFS(Q214:AA214,$J$2:$J$861)),0),0)),"")</f>
        <v/>
      </c>
      <c r="AC214" s="112">
        <f>IFERROR(INDEX($J$2:$J$861,MATCH(1,INDEX(($P214=$F$2:$F$861)*(0=COUNTIFS(Q214:AB214,$J$2:$J$861)),0),0)),"")</f>
        <v/>
      </c>
      <c r="AD214">
        <f>Q214&amp;"-"&amp;R214&amp;"-"&amp;S214&amp;"-"&amp;T214&amp;"-"&amp;U214&amp;"-"&amp;V214&amp;"-"&amp;W214&amp;"-"&amp;X214&amp;"-"&amp;Y214&amp;"-"&amp;Z214&amp;"-"&amp;AA214&amp;"-"&amp;AB214&amp;"-"&amp;AC214</f>
        <v/>
      </c>
      <c r="AF214" s="19">
        <f>IFERROR(INDEX($I$2:$I$861,MATCH(1,INDEX(($P214=$F$2:$F$861)*(0=COUNTIFS($AF$2:$AF$2,$I$2:$I$861)),0),0)),"")</f>
        <v/>
      </c>
      <c r="AG214" s="19">
        <f>IFERROR(INDEX($I$2:$I$9873,MATCH(1,INDEX(($P214=$F$2:$F$9873)*(0=COUNTIFS(AF214,$I$2:$I$9873)),0),0)),"")</f>
        <v/>
      </c>
      <c r="AH214" s="19">
        <f>IFERROR(INDEX($I$2:$I$9873,MATCH(1,INDEX(($P214=$F$2:$F$9873)*(0=COUNTIFS(AF214:AG214,$I$2:$I$9873)),0),0)),"")</f>
        <v/>
      </c>
      <c r="AI214" s="19">
        <f>IFERROR(INDEX($I$2:$I$9873,MATCH(1,INDEX(($P214=$F$2:$F$9873)*(0=COUNTIFS(AF214:AH214,$I$2:$I$9873)),0),0)),"")</f>
        <v/>
      </c>
      <c r="AJ214" s="19">
        <f>IFERROR(INDEX($I$2:$I$9873,MATCH(1,INDEX(($P214=$F$2:$F$9873)*(0=COUNTIFS(AF214:AI214,$I$2:$I$9873)),0),0)),"")</f>
        <v/>
      </c>
      <c r="AK214" s="19">
        <f>IFERROR(INDEX($I$2:$I$9873,MATCH(1,INDEX(($P214=$F$2:$F$9873)*(0=COUNTIFS(AF214:AJ214,$I$2:$I$9873)),0),0)),"")</f>
        <v/>
      </c>
      <c r="AL214" s="19">
        <f>IFERROR(INDEX($I$2:$I$9873,MATCH(1,INDEX(($P214=$F$2:$F$9873)*(0=COUNTIFS(AF214:AK214,$I$2:$I$9873)),0),0)),"")</f>
        <v/>
      </c>
      <c r="AM214" s="19">
        <f>IFERROR(INDEX($I$2:$I$9873,MATCH(1,INDEX(($P214=$F$2:$F$9873)*(0=COUNTIFS(AF214:AL214,$I$2:$I$9873)),0),0)),"")</f>
        <v/>
      </c>
      <c r="AN214" s="19">
        <f>IFERROR(INDEX($I$2:$I$9873,MATCH(1,INDEX(($P214=$F$2:$F$9873)*(0=COUNTIFS(AF214:AM214,$I$2:$I$9873)),0),0)),"")</f>
        <v/>
      </c>
      <c r="AO214" s="19">
        <f>IFERROR(INDEX($I$2:$I$9873,MATCH(1,INDEX(($P214=$F$2:$F$9873)*(0=COUNTIFS(AF214:AN214,$I$2:$I$9873)),0),0)),"")</f>
        <v/>
      </c>
      <c r="AP214" s="19">
        <f>IFERROR(INDEX($I$2:$I$9873,MATCH(1,INDEX(($P214=$F$2:$F$9873)*(0=COUNTIFS(AF214:AO214,$I$2:$I$9873)),0),0)),"")</f>
        <v/>
      </c>
      <c r="AQ214" s="19">
        <f>IFERROR(INDEX($I$2:$I$9873,MATCH(1,INDEX(($P214=$F$2:$F$9873)*(0=COUNTIFS(AF214:AP214,$I$2:$I$9873)),0),0)),"")</f>
        <v/>
      </c>
      <c r="AR214" s="19">
        <f>IFERROR(INDEX($I$2:$I$9873,MATCH(1,INDEX(($P214=$F$2:$F$9873)*(0=COUNTIFS(AF214:AQ214,$I$2:$I$9873)),0),0)),"")</f>
        <v/>
      </c>
      <c r="AS214" s="19">
        <f>IFERROR(VLOOKUP(AF214,[2]CUS030!$A$5:$E$10000,5,0),"")</f>
        <v/>
      </c>
      <c r="AT214" s="19">
        <f>IFERROR(VLOOKUP(AG214,[2]CUS030!$A$5:$E$10000,5,0),"")</f>
        <v/>
      </c>
      <c r="AU214" s="19">
        <f>IFERROR(VLOOKUP(AH214,[2]CUS030!$A$5:$E$10000,5,0),"")</f>
        <v/>
      </c>
      <c r="AV214" s="19">
        <f>IFERROR(VLOOKUP(AI214,[2]CUS030!$A$5:$E$10000,5,0),"")</f>
        <v/>
      </c>
      <c r="AW214" s="19">
        <f>IFERROR(VLOOKUP(AJ214,[2]CUS030!$A$5:$E$10000,5,0),"")</f>
        <v/>
      </c>
      <c r="AX214" s="19">
        <f>IFERROR(VLOOKUP(AK214,[2]CUS030!$A$5:$E$10000,5,0),"")</f>
        <v/>
      </c>
      <c r="AY214" s="19">
        <f>IFERROR(VLOOKUP(AL214,[2]CUS030!$A$5:$E$10000,5,0),"")</f>
        <v/>
      </c>
      <c r="AZ214" s="19">
        <f>IFERROR(VLOOKUP(AM214,[2]CUS030!$A$5:$E$10000,5,0),"")</f>
        <v/>
      </c>
      <c r="BA214" s="19">
        <f>IFERROR(VLOOKUP(AN214,[2]CUS030!$A$5:$E$10000,5,0),"")</f>
        <v/>
      </c>
      <c r="BB214" s="19">
        <f>IFERROR(VLOOKUP(AO214,[2]CUS030!$A$5:$E$10000,5,0),"")</f>
        <v/>
      </c>
      <c r="BC214" s="19">
        <f>IFERROR(VLOOKUP(AP214,[2]CUS030!$A$5:$E$10000,5,0),"")</f>
        <v/>
      </c>
      <c r="BD214" s="19">
        <f>IFERROR(VLOOKUP(AQ214,[2]CUS030!$A$5:$E$10000,5,0),"")</f>
        <v/>
      </c>
      <c r="BE214" s="19">
        <f>IFERROR(VLOOKUP(AR214,[2]CUS030!$A$5:$E$10000,5,0),"")</f>
        <v/>
      </c>
    </row>
    <row r="215">
      <c r="F215" s="108">
        <f>[1]!Table1[[#This Row],[Production]]</f>
        <v/>
      </c>
      <c r="G215">
        <f>MID(F215,LEN(F215)-6,4)</f>
        <v/>
      </c>
      <c r="H215">
        <f>AS215&amp;"|"&amp;AT215&amp;"|"&amp;AU215&amp;"|"&amp;AV215&amp;"|"&amp;AW215&amp;"|"&amp;AX215&amp;"|"&amp;AY215&amp;"|"&amp;AZ215&amp;"|"&amp;BA215&amp;"|"&amp;BB215&amp;"|"&amp;BC215&amp;"|"&amp;BD215&amp;"|"&amp;BE215</f>
        <v/>
      </c>
      <c r="I215" s="108">
        <f>[1]!Table1[[#This Row],[Stock]]</f>
        <v/>
      </c>
      <c r="J215">
        <f>MID(LEFT(I215,LEN(I215)-3),FIND("0|0.000",LEFT(I215,LEN(I215)-3),1)+7,6)</f>
        <v/>
      </c>
      <c r="K215" s="19" t="n"/>
      <c r="L215" s="19" t="n"/>
      <c r="M215" s="19" t="n"/>
      <c r="N215" s="19" t="n"/>
      <c r="O215" s="19" t="n"/>
      <c r="P215" s="20">
        <f>End_Cal!E215</f>
        <v/>
      </c>
      <c r="Q215" s="112">
        <f>IFERROR(INDEX($J$2:$J$9873,MATCH(1,INDEX(($P215=$F$2:$F$9873)*(0=COUNTIFS($Q$2:$Q$2,$J$2:$J$9873)),0),0)),"")</f>
        <v/>
      </c>
      <c r="R215" s="112">
        <f>IFERROR(INDEX($J$2:$J$9873,MATCH(1,INDEX(($P215=$F$2:$F$9873)*(0=COUNTIFS(Q215,$J$2:$J$9873)),0),0)),"")</f>
        <v/>
      </c>
      <c r="S215" s="112">
        <f>IFERROR(INDEX($J$2:$J$9873,MATCH(1,INDEX(($P215=$F$2:$F$9873)*(0=COUNTIFS(Q215:R215,$J$2:$J$9873)),0),0)),"")</f>
        <v/>
      </c>
      <c r="T215" s="112">
        <f>IFERROR(INDEX($J$2:$J$9873,MATCH(1,INDEX(($P215=$F$2:$F$9873)*(0=COUNTIFS(Q215:S215,$J$2:$J$9873)),0),0)),"")</f>
        <v/>
      </c>
      <c r="U215" s="112">
        <f>IFERROR(INDEX($J$2:$J$9873,MATCH(1,INDEX(($P215=$F$2:$F$9873)*(0=COUNTIFS(Q215:T215,$J$2:$J$9873)),0),0)),"")</f>
        <v/>
      </c>
      <c r="V215" s="112">
        <f>IFERROR(INDEX($J$2:$J$9873,MATCH(1,INDEX(($P215=$F$2:$F$9873)*(0=COUNTIFS(Q215:U215,$J$2:$J$9873)),0),0)),"")</f>
        <v/>
      </c>
      <c r="W215" s="112">
        <f>IFERROR(INDEX($J$2:$J$9873,MATCH(1,INDEX(($P215=$F$2:$F$9873)*(0=COUNTIFS(Q215:V215,$J$2:$J$861)),0),0)),"")</f>
        <v/>
      </c>
      <c r="X215" s="112">
        <f>IFERROR(INDEX($J$2:$J$9873,MATCH(1,INDEX(($P215=$F$2:$F$9873)*(0=COUNTIFS(Q215:W215,$J$2:$J$9873)),0),0)),"")</f>
        <v/>
      </c>
      <c r="Y215" s="112">
        <f>IFERROR(INDEX($J$2:$J$861,MATCH(1,INDEX(($P215=$F$2:$F$861)*(0=COUNTIFS(Q215:X215,$J$2:$J$861)),0),0)),"")</f>
        <v/>
      </c>
      <c r="Z215" s="112">
        <f>IFERROR(INDEX($J$2:$J$861,MATCH(1,INDEX(($P215=$F$2:$F$861)*(0=COUNTIFS(Q215:Y215,$J$2:$J$861)),0),0)),"")</f>
        <v/>
      </c>
      <c r="AA215" s="112">
        <f>IFERROR(INDEX($J$2:$J$861,MATCH(1,INDEX(($P215=$F$2:$F$861)*(0=COUNTIFS(Q215:Z215,$J$2:$J$861)),0),0)),"")</f>
        <v/>
      </c>
      <c r="AB215" s="112">
        <f>IFERROR(INDEX($J$2:$J$861,MATCH(1,INDEX(($P215=$F$2:$F$861)*(0=COUNTIFS(Q215:AA215,$J$2:$J$861)),0),0)),"")</f>
        <v/>
      </c>
      <c r="AC215" s="112">
        <f>IFERROR(INDEX($J$2:$J$861,MATCH(1,INDEX(($P215=$F$2:$F$861)*(0=COUNTIFS(Q215:AB215,$J$2:$J$861)),0),0)),"")</f>
        <v/>
      </c>
      <c r="AD215">
        <f>Q215&amp;"-"&amp;R215&amp;"-"&amp;S215&amp;"-"&amp;T215&amp;"-"&amp;U215&amp;"-"&amp;V215&amp;"-"&amp;W215&amp;"-"&amp;X215&amp;"-"&amp;Y215&amp;"-"&amp;Z215&amp;"-"&amp;AA215&amp;"-"&amp;AB215&amp;"-"&amp;AC215</f>
        <v/>
      </c>
      <c r="AF215" s="19">
        <f>IFERROR(INDEX($I$2:$I$861,MATCH(1,INDEX(($P215=$F$2:$F$861)*(0=COUNTIFS($AF$2:$AF$2,$I$2:$I$861)),0),0)),"")</f>
        <v/>
      </c>
      <c r="AG215" s="19">
        <f>IFERROR(INDEX($I$2:$I$9873,MATCH(1,INDEX(($P215=$F$2:$F$9873)*(0=COUNTIFS(AF215,$I$2:$I$9873)),0),0)),"")</f>
        <v/>
      </c>
      <c r="AH215" s="19">
        <f>IFERROR(INDEX($I$2:$I$9873,MATCH(1,INDEX(($P215=$F$2:$F$9873)*(0=COUNTIFS(AF215:AG215,$I$2:$I$9873)),0),0)),"")</f>
        <v/>
      </c>
      <c r="AI215" s="19">
        <f>IFERROR(INDEX($I$2:$I$9873,MATCH(1,INDEX(($P215=$F$2:$F$9873)*(0=COUNTIFS(AF215:AH215,$I$2:$I$9873)),0),0)),"")</f>
        <v/>
      </c>
      <c r="AJ215" s="19">
        <f>IFERROR(INDEX($I$2:$I$9873,MATCH(1,INDEX(($P215=$F$2:$F$9873)*(0=COUNTIFS(AF215:AI215,$I$2:$I$9873)),0),0)),"")</f>
        <v/>
      </c>
      <c r="AK215" s="19">
        <f>IFERROR(INDEX($I$2:$I$9873,MATCH(1,INDEX(($P215=$F$2:$F$9873)*(0=COUNTIFS(AF215:AJ215,$I$2:$I$9873)),0),0)),"")</f>
        <v/>
      </c>
      <c r="AL215" s="19">
        <f>IFERROR(INDEX($I$2:$I$9873,MATCH(1,INDEX(($P215=$F$2:$F$9873)*(0=COUNTIFS(AF215:AK215,$I$2:$I$9873)),0),0)),"")</f>
        <v/>
      </c>
      <c r="AM215" s="19">
        <f>IFERROR(INDEX($I$2:$I$9873,MATCH(1,INDEX(($P215=$F$2:$F$9873)*(0=COUNTIFS(AF215:AL215,$I$2:$I$9873)),0),0)),"")</f>
        <v/>
      </c>
      <c r="AN215" s="19">
        <f>IFERROR(INDEX($I$2:$I$9873,MATCH(1,INDEX(($P215=$F$2:$F$9873)*(0=COUNTIFS(AF215:AM215,$I$2:$I$9873)),0),0)),"")</f>
        <v/>
      </c>
      <c r="AO215" s="19">
        <f>IFERROR(INDEX($I$2:$I$9873,MATCH(1,INDEX(($P215=$F$2:$F$9873)*(0=COUNTIFS(AF215:AN215,$I$2:$I$9873)),0),0)),"")</f>
        <v/>
      </c>
      <c r="AP215" s="19">
        <f>IFERROR(INDEX($I$2:$I$9873,MATCH(1,INDEX(($P215=$F$2:$F$9873)*(0=COUNTIFS(AF215:AO215,$I$2:$I$9873)),0),0)),"")</f>
        <v/>
      </c>
      <c r="AQ215" s="19">
        <f>IFERROR(INDEX($I$2:$I$9873,MATCH(1,INDEX(($P215=$F$2:$F$9873)*(0=COUNTIFS(AF215:AP215,$I$2:$I$9873)),0),0)),"")</f>
        <v/>
      </c>
      <c r="AR215" s="19">
        <f>IFERROR(INDEX($I$2:$I$9873,MATCH(1,INDEX(($P215=$F$2:$F$9873)*(0=COUNTIFS(AF215:AQ215,$I$2:$I$9873)),0),0)),"")</f>
        <v/>
      </c>
      <c r="AS215" s="19">
        <f>IFERROR(VLOOKUP(AF215,[2]CUS030!$A$5:$E$10000,5,0),"")</f>
        <v/>
      </c>
      <c r="AT215" s="19">
        <f>IFERROR(VLOOKUP(AG215,[2]CUS030!$A$5:$E$10000,5,0),"")</f>
        <v/>
      </c>
      <c r="AU215" s="19">
        <f>IFERROR(VLOOKUP(AH215,[2]CUS030!$A$5:$E$10000,5,0),"")</f>
        <v/>
      </c>
      <c r="AV215" s="19">
        <f>IFERROR(VLOOKUP(AI215,[2]CUS030!$A$5:$E$10000,5,0),"")</f>
        <v/>
      </c>
      <c r="AW215" s="19">
        <f>IFERROR(VLOOKUP(AJ215,[2]CUS030!$A$5:$E$10000,5,0),"")</f>
        <v/>
      </c>
      <c r="AX215" s="19">
        <f>IFERROR(VLOOKUP(AK215,[2]CUS030!$A$5:$E$10000,5,0),"")</f>
        <v/>
      </c>
      <c r="AY215" s="19">
        <f>IFERROR(VLOOKUP(AL215,[2]CUS030!$A$5:$E$10000,5,0),"")</f>
        <v/>
      </c>
      <c r="AZ215" s="19">
        <f>IFERROR(VLOOKUP(AM215,[2]CUS030!$A$5:$E$10000,5,0),"")</f>
        <v/>
      </c>
      <c r="BA215" s="19">
        <f>IFERROR(VLOOKUP(AN215,[2]CUS030!$A$5:$E$10000,5,0),"")</f>
        <v/>
      </c>
      <c r="BB215" s="19">
        <f>IFERROR(VLOOKUP(AO215,[2]CUS030!$A$5:$E$10000,5,0),"")</f>
        <v/>
      </c>
      <c r="BC215" s="19">
        <f>IFERROR(VLOOKUP(AP215,[2]CUS030!$A$5:$E$10000,5,0),"")</f>
        <v/>
      </c>
      <c r="BD215" s="19">
        <f>IFERROR(VLOOKUP(AQ215,[2]CUS030!$A$5:$E$10000,5,0),"")</f>
        <v/>
      </c>
      <c r="BE215" s="19">
        <f>IFERROR(VLOOKUP(AR215,[2]CUS030!$A$5:$E$10000,5,0),"")</f>
        <v/>
      </c>
    </row>
    <row r="216">
      <c r="F216" s="108">
        <f>[1]!Table1[[#This Row],[Production]]</f>
        <v/>
      </c>
      <c r="G216">
        <f>MID(F216,LEN(F216)-6,4)</f>
        <v/>
      </c>
      <c r="H216">
        <f>AS216&amp;"|"&amp;AT216&amp;"|"&amp;AU216&amp;"|"&amp;AV216&amp;"|"&amp;AW216&amp;"|"&amp;AX216&amp;"|"&amp;AY216&amp;"|"&amp;AZ216&amp;"|"&amp;BA216&amp;"|"&amp;BB216&amp;"|"&amp;BC216&amp;"|"&amp;BD216&amp;"|"&amp;BE216</f>
        <v/>
      </c>
      <c r="I216" s="108">
        <f>[1]!Table1[[#This Row],[Stock]]</f>
        <v/>
      </c>
      <c r="J216">
        <f>MID(LEFT(I216,LEN(I216)-3),FIND("0|0.000",LEFT(I216,LEN(I216)-3),1)+7,6)</f>
        <v/>
      </c>
      <c r="K216" s="19" t="n"/>
      <c r="L216" s="19" t="n"/>
      <c r="M216" s="19" t="n"/>
      <c r="N216" s="19" t="n"/>
      <c r="O216" s="19" t="n"/>
      <c r="P216" s="20">
        <f>End_Cal!E216</f>
        <v/>
      </c>
      <c r="Q216" s="112">
        <f>IFERROR(INDEX($J$2:$J$9873,MATCH(1,INDEX(($P216=$F$2:$F$9873)*(0=COUNTIFS($Q$2:$Q$2,$J$2:$J$9873)),0),0)),"")</f>
        <v/>
      </c>
      <c r="R216" s="112">
        <f>IFERROR(INDEX($J$2:$J$9873,MATCH(1,INDEX(($P216=$F$2:$F$9873)*(0=COUNTIFS(Q216,$J$2:$J$9873)),0),0)),"")</f>
        <v/>
      </c>
      <c r="S216" s="112">
        <f>IFERROR(INDEX($J$2:$J$9873,MATCH(1,INDEX(($P216=$F$2:$F$9873)*(0=COUNTIFS(Q216:R216,$J$2:$J$9873)),0),0)),"")</f>
        <v/>
      </c>
      <c r="T216" s="112">
        <f>IFERROR(INDEX($J$2:$J$9873,MATCH(1,INDEX(($P216=$F$2:$F$9873)*(0=COUNTIFS(Q216:S216,$J$2:$J$9873)),0),0)),"")</f>
        <v/>
      </c>
      <c r="U216" s="112">
        <f>IFERROR(INDEX($J$2:$J$9873,MATCH(1,INDEX(($P216=$F$2:$F$9873)*(0=COUNTIFS(Q216:T216,$J$2:$J$9873)),0),0)),"")</f>
        <v/>
      </c>
      <c r="V216" s="112">
        <f>IFERROR(INDEX($J$2:$J$9873,MATCH(1,INDEX(($P216=$F$2:$F$9873)*(0=COUNTIFS(Q216:U216,$J$2:$J$9873)),0),0)),"")</f>
        <v/>
      </c>
      <c r="W216" s="112">
        <f>IFERROR(INDEX($J$2:$J$9873,MATCH(1,INDEX(($P216=$F$2:$F$9873)*(0=COUNTIFS(Q216:V216,$J$2:$J$861)),0),0)),"")</f>
        <v/>
      </c>
      <c r="X216" s="112">
        <f>IFERROR(INDEX($J$2:$J$9873,MATCH(1,INDEX(($P216=$F$2:$F$9873)*(0=COUNTIFS(Q216:W216,$J$2:$J$9873)),0),0)),"")</f>
        <v/>
      </c>
      <c r="Y216" s="112">
        <f>IFERROR(INDEX($J$2:$J$861,MATCH(1,INDEX(($P216=$F$2:$F$861)*(0=COUNTIFS(Q216:X216,$J$2:$J$861)),0),0)),"")</f>
        <v/>
      </c>
      <c r="Z216" s="112">
        <f>IFERROR(INDEX($J$2:$J$861,MATCH(1,INDEX(($P216=$F$2:$F$861)*(0=COUNTIFS(Q216:Y216,$J$2:$J$861)),0),0)),"")</f>
        <v/>
      </c>
      <c r="AA216" s="112">
        <f>IFERROR(INDEX($J$2:$J$861,MATCH(1,INDEX(($P216=$F$2:$F$861)*(0=COUNTIFS(Q216:Z216,$J$2:$J$861)),0),0)),"")</f>
        <v/>
      </c>
      <c r="AB216" s="112">
        <f>IFERROR(INDEX($J$2:$J$861,MATCH(1,INDEX(($P216=$F$2:$F$861)*(0=COUNTIFS(Q216:AA216,$J$2:$J$861)),0),0)),"")</f>
        <v/>
      </c>
      <c r="AC216" s="112">
        <f>IFERROR(INDEX($J$2:$J$861,MATCH(1,INDEX(($P216=$F$2:$F$861)*(0=COUNTIFS(Q216:AB216,$J$2:$J$861)),0),0)),"")</f>
        <v/>
      </c>
      <c r="AD216">
        <f>Q216&amp;"-"&amp;R216&amp;"-"&amp;S216&amp;"-"&amp;T216&amp;"-"&amp;U216&amp;"-"&amp;V216&amp;"-"&amp;W216&amp;"-"&amp;X216&amp;"-"&amp;Y216&amp;"-"&amp;Z216&amp;"-"&amp;AA216&amp;"-"&amp;AB216&amp;"-"&amp;AC216</f>
        <v/>
      </c>
      <c r="AF216" s="19">
        <f>IFERROR(INDEX($I$2:$I$861,MATCH(1,INDEX(($P216=$F$2:$F$861)*(0=COUNTIFS($AF$2:$AF$2,$I$2:$I$861)),0),0)),"")</f>
        <v/>
      </c>
      <c r="AG216" s="19">
        <f>IFERROR(INDEX($I$2:$I$9873,MATCH(1,INDEX(($P216=$F$2:$F$9873)*(0=COUNTIFS(AF216,$I$2:$I$9873)),0),0)),"")</f>
        <v/>
      </c>
      <c r="AH216" s="19">
        <f>IFERROR(INDEX($I$2:$I$9873,MATCH(1,INDEX(($P216=$F$2:$F$9873)*(0=COUNTIFS(AF216:AG216,$I$2:$I$9873)),0),0)),"")</f>
        <v/>
      </c>
      <c r="AI216" s="19">
        <f>IFERROR(INDEX($I$2:$I$9873,MATCH(1,INDEX(($P216=$F$2:$F$9873)*(0=COUNTIFS(AF216:AH216,$I$2:$I$9873)),0),0)),"")</f>
        <v/>
      </c>
      <c r="AJ216" s="19">
        <f>IFERROR(INDEX($I$2:$I$9873,MATCH(1,INDEX(($P216=$F$2:$F$9873)*(0=COUNTIFS(AF216:AI216,$I$2:$I$9873)),0),0)),"")</f>
        <v/>
      </c>
      <c r="AK216" s="19">
        <f>IFERROR(INDEX($I$2:$I$9873,MATCH(1,INDEX(($P216=$F$2:$F$9873)*(0=COUNTIFS(AF216:AJ216,$I$2:$I$9873)),0),0)),"")</f>
        <v/>
      </c>
      <c r="AL216" s="19">
        <f>IFERROR(INDEX($I$2:$I$9873,MATCH(1,INDEX(($P216=$F$2:$F$9873)*(0=COUNTIFS(AF216:AK216,$I$2:$I$9873)),0),0)),"")</f>
        <v/>
      </c>
      <c r="AM216" s="19">
        <f>IFERROR(INDEX($I$2:$I$9873,MATCH(1,INDEX(($P216=$F$2:$F$9873)*(0=COUNTIFS(AF216:AL216,$I$2:$I$9873)),0),0)),"")</f>
        <v/>
      </c>
      <c r="AN216" s="19">
        <f>IFERROR(INDEX($I$2:$I$9873,MATCH(1,INDEX(($P216=$F$2:$F$9873)*(0=COUNTIFS(AF216:AM216,$I$2:$I$9873)),0),0)),"")</f>
        <v/>
      </c>
      <c r="AO216" s="19">
        <f>IFERROR(INDEX($I$2:$I$9873,MATCH(1,INDEX(($P216=$F$2:$F$9873)*(0=COUNTIFS(AF216:AN216,$I$2:$I$9873)),0),0)),"")</f>
        <v/>
      </c>
      <c r="AP216" s="19">
        <f>IFERROR(INDEX($I$2:$I$9873,MATCH(1,INDEX(($P216=$F$2:$F$9873)*(0=COUNTIFS(AF216:AO216,$I$2:$I$9873)),0),0)),"")</f>
        <v/>
      </c>
      <c r="AQ216" s="19">
        <f>IFERROR(INDEX($I$2:$I$9873,MATCH(1,INDEX(($P216=$F$2:$F$9873)*(0=COUNTIFS(AF216:AP216,$I$2:$I$9873)),0),0)),"")</f>
        <v/>
      </c>
      <c r="AR216" s="19">
        <f>IFERROR(INDEX($I$2:$I$9873,MATCH(1,INDEX(($P216=$F$2:$F$9873)*(0=COUNTIFS(AF216:AQ216,$I$2:$I$9873)),0),0)),"")</f>
        <v/>
      </c>
      <c r="AS216" s="19">
        <f>IFERROR(VLOOKUP(AF216,[2]CUS030!$A$5:$E$10000,5,0),"")</f>
        <v/>
      </c>
      <c r="AT216" s="19">
        <f>IFERROR(VLOOKUP(AG216,[2]CUS030!$A$5:$E$10000,5,0),"")</f>
        <v/>
      </c>
      <c r="AU216" s="19">
        <f>IFERROR(VLOOKUP(AH216,[2]CUS030!$A$5:$E$10000,5,0),"")</f>
        <v/>
      </c>
      <c r="AV216" s="19">
        <f>IFERROR(VLOOKUP(AI216,[2]CUS030!$A$5:$E$10000,5,0),"")</f>
        <v/>
      </c>
      <c r="AW216" s="19">
        <f>IFERROR(VLOOKUP(AJ216,[2]CUS030!$A$5:$E$10000,5,0),"")</f>
        <v/>
      </c>
      <c r="AX216" s="19">
        <f>IFERROR(VLOOKUP(AK216,[2]CUS030!$A$5:$E$10000,5,0),"")</f>
        <v/>
      </c>
      <c r="AY216" s="19">
        <f>IFERROR(VLOOKUP(AL216,[2]CUS030!$A$5:$E$10000,5,0),"")</f>
        <v/>
      </c>
      <c r="AZ216" s="19">
        <f>IFERROR(VLOOKUP(AM216,[2]CUS030!$A$5:$E$10000,5,0),"")</f>
        <v/>
      </c>
      <c r="BA216" s="19">
        <f>IFERROR(VLOOKUP(AN216,[2]CUS030!$A$5:$E$10000,5,0),"")</f>
        <v/>
      </c>
      <c r="BB216" s="19">
        <f>IFERROR(VLOOKUP(AO216,[2]CUS030!$A$5:$E$10000,5,0),"")</f>
        <v/>
      </c>
      <c r="BC216" s="19">
        <f>IFERROR(VLOOKUP(AP216,[2]CUS030!$A$5:$E$10000,5,0),"")</f>
        <v/>
      </c>
      <c r="BD216" s="19">
        <f>IFERROR(VLOOKUP(AQ216,[2]CUS030!$A$5:$E$10000,5,0),"")</f>
        <v/>
      </c>
      <c r="BE216" s="19">
        <f>IFERROR(VLOOKUP(AR216,[2]CUS030!$A$5:$E$10000,5,0),"")</f>
        <v/>
      </c>
    </row>
    <row r="217">
      <c r="F217" s="108">
        <f>[1]!Table1[[#This Row],[Production]]</f>
        <v/>
      </c>
      <c r="G217">
        <f>MID(F217,LEN(F217)-6,4)</f>
        <v/>
      </c>
      <c r="H217">
        <f>AS217&amp;"|"&amp;AT217&amp;"|"&amp;AU217&amp;"|"&amp;AV217&amp;"|"&amp;AW217&amp;"|"&amp;AX217&amp;"|"&amp;AY217&amp;"|"&amp;AZ217&amp;"|"&amp;BA217&amp;"|"&amp;BB217&amp;"|"&amp;BC217&amp;"|"&amp;BD217&amp;"|"&amp;BE217</f>
        <v/>
      </c>
      <c r="I217" s="108">
        <f>[1]!Table1[[#This Row],[Stock]]</f>
        <v/>
      </c>
      <c r="J217">
        <f>MID(LEFT(I217,LEN(I217)-3),FIND("0|0.000",LEFT(I217,LEN(I217)-3),1)+7,6)</f>
        <v/>
      </c>
      <c r="K217" s="19" t="n"/>
      <c r="L217" s="19" t="n"/>
      <c r="M217" s="19" t="n"/>
      <c r="N217" s="19" t="n"/>
      <c r="O217" s="19" t="n"/>
      <c r="P217" s="20">
        <f>End_Cal!E217</f>
        <v/>
      </c>
      <c r="Q217" s="112">
        <f>IFERROR(INDEX($J$2:$J$9873,MATCH(1,INDEX(($P217=$F$2:$F$9873)*(0=COUNTIFS($Q$2:$Q$2,$J$2:$J$9873)),0),0)),"")</f>
        <v/>
      </c>
      <c r="R217" s="112">
        <f>IFERROR(INDEX($J$2:$J$9873,MATCH(1,INDEX(($P217=$F$2:$F$9873)*(0=COUNTIFS(Q217,$J$2:$J$9873)),0),0)),"")</f>
        <v/>
      </c>
      <c r="S217" s="112">
        <f>IFERROR(INDEX($J$2:$J$9873,MATCH(1,INDEX(($P217=$F$2:$F$9873)*(0=COUNTIFS(Q217:R217,$J$2:$J$9873)),0),0)),"")</f>
        <v/>
      </c>
      <c r="T217" s="112">
        <f>IFERROR(INDEX($J$2:$J$9873,MATCH(1,INDEX(($P217=$F$2:$F$9873)*(0=COUNTIFS(Q217:S217,$J$2:$J$9873)),0),0)),"")</f>
        <v/>
      </c>
      <c r="U217" s="112">
        <f>IFERROR(INDEX($J$2:$J$9873,MATCH(1,INDEX(($P217=$F$2:$F$9873)*(0=COUNTIFS(Q217:T217,$J$2:$J$9873)),0),0)),"")</f>
        <v/>
      </c>
      <c r="V217" s="112">
        <f>IFERROR(INDEX($J$2:$J$9873,MATCH(1,INDEX(($P217=$F$2:$F$9873)*(0=COUNTIFS(Q217:U217,$J$2:$J$9873)),0),0)),"")</f>
        <v/>
      </c>
      <c r="W217" s="112">
        <f>IFERROR(INDEX($J$2:$J$9873,MATCH(1,INDEX(($P217=$F$2:$F$9873)*(0=COUNTIFS(Q217:V217,$J$2:$J$861)),0),0)),"")</f>
        <v/>
      </c>
      <c r="X217" s="112">
        <f>IFERROR(INDEX($J$2:$J$9873,MATCH(1,INDEX(($P217=$F$2:$F$9873)*(0=COUNTIFS(Q217:W217,$J$2:$J$9873)),0),0)),"")</f>
        <v/>
      </c>
      <c r="Y217" s="112">
        <f>IFERROR(INDEX($J$2:$J$861,MATCH(1,INDEX(($P217=$F$2:$F$861)*(0=COUNTIFS(Q217:X217,$J$2:$J$861)),0),0)),"")</f>
        <v/>
      </c>
      <c r="Z217" s="112">
        <f>IFERROR(INDEX($J$2:$J$861,MATCH(1,INDEX(($P217=$F$2:$F$861)*(0=COUNTIFS(Q217:Y217,$J$2:$J$861)),0),0)),"")</f>
        <v/>
      </c>
      <c r="AA217" s="112">
        <f>IFERROR(INDEX($J$2:$J$861,MATCH(1,INDEX(($P217=$F$2:$F$861)*(0=COUNTIFS(Q217:Z217,$J$2:$J$861)),0),0)),"")</f>
        <v/>
      </c>
      <c r="AB217" s="112">
        <f>IFERROR(INDEX($J$2:$J$861,MATCH(1,INDEX(($P217=$F$2:$F$861)*(0=COUNTIFS(Q217:AA217,$J$2:$J$861)),0),0)),"")</f>
        <v/>
      </c>
      <c r="AC217" s="112">
        <f>IFERROR(INDEX($J$2:$J$861,MATCH(1,INDEX(($P217=$F$2:$F$861)*(0=COUNTIFS(Q217:AB217,$J$2:$J$861)),0),0)),"")</f>
        <v/>
      </c>
      <c r="AD217">
        <f>Q217&amp;"-"&amp;R217&amp;"-"&amp;S217&amp;"-"&amp;T217&amp;"-"&amp;U217&amp;"-"&amp;V217&amp;"-"&amp;W217&amp;"-"&amp;X217&amp;"-"&amp;Y217&amp;"-"&amp;Z217&amp;"-"&amp;AA217&amp;"-"&amp;AB217&amp;"-"&amp;AC217</f>
        <v/>
      </c>
      <c r="AF217" s="19">
        <f>IFERROR(INDEX($I$2:$I$861,MATCH(1,INDEX(($P217=$F$2:$F$861)*(0=COUNTIFS($AF$2:$AF$2,$I$2:$I$861)),0),0)),"")</f>
        <v/>
      </c>
      <c r="AG217" s="19">
        <f>IFERROR(INDEX($I$2:$I$9873,MATCH(1,INDEX(($P217=$F$2:$F$9873)*(0=COUNTIFS(AF217,$I$2:$I$9873)),0),0)),"")</f>
        <v/>
      </c>
      <c r="AH217" s="19">
        <f>IFERROR(INDEX($I$2:$I$9873,MATCH(1,INDEX(($P217=$F$2:$F$9873)*(0=COUNTIFS(AF217:AG217,$I$2:$I$9873)),0),0)),"")</f>
        <v/>
      </c>
      <c r="AI217" s="19">
        <f>IFERROR(INDEX($I$2:$I$9873,MATCH(1,INDEX(($P217=$F$2:$F$9873)*(0=COUNTIFS(AF217:AH217,$I$2:$I$9873)),0),0)),"")</f>
        <v/>
      </c>
      <c r="AJ217" s="19">
        <f>IFERROR(INDEX($I$2:$I$9873,MATCH(1,INDEX(($P217=$F$2:$F$9873)*(0=COUNTIFS(AF217:AI217,$I$2:$I$9873)),0),0)),"")</f>
        <v/>
      </c>
      <c r="AK217" s="19">
        <f>IFERROR(INDEX($I$2:$I$9873,MATCH(1,INDEX(($P217=$F$2:$F$9873)*(0=COUNTIFS(AF217:AJ217,$I$2:$I$9873)),0),0)),"")</f>
        <v/>
      </c>
      <c r="AL217" s="19">
        <f>IFERROR(INDEX($I$2:$I$9873,MATCH(1,INDEX(($P217=$F$2:$F$9873)*(0=COUNTIFS(AF217:AK217,$I$2:$I$9873)),0),0)),"")</f>
        <v/>
      </c>
      <c r="AM217" s="19">
        <f>IFERROR(INDEX($I$2:$I$9873,MATCH(1,INDEX(($P217=$F$2:$F$9873)*(0=COUNTIFS(AF217:AL217,$I$2:$I$9873)),0),0)),"")</f>
        <v/>
      </c>
      <c r="AN217" s="19">
        <f>IFERROR(INDEX($I$2:$I$9873,MATCH(1,INDEX(($P217=$F$2:$F$9873)*(0=COUNTIFS(AF217:AM217,$I$2:$I$9873)),0),0)),"")</f>
        <v/>
      </c>
      <c r="AO217" s="19">
        <f>IFERROR(INDEX($I$2:$I$9873,MATCH(1,INDEX(($P217=$F$2:$F$9873)*(0=COUNTIFS(AF217:AN217,$I$2:$I$9873)),0),0)),"")</f>
        <v/>
      </c>
      <c r="AP217" s="19">
        <f>IFERROR(INDEX($I$2:$I$9873,MATCH(1,INDEX(($P217=$F$2:$F$9873)*(0=COUNTIFS(AF217:AO217,$I$2:$I$9873)),0),0)),"")</f>
        <v/>
      </c>
      <c r="AQ217" s="19">
        <f>IFERROR(INDEX($I$2:$I$9873,MATCH(1,INDEX(($P217=$F$2:$F$9873)*(0=COUNTIFS(AF217:AP217,$I$2:$I$9873)),0),0)),"")</f>
        <v/>
      </c>
      <c r="AR217" s="19">
        <f>IFERROR(INDEX($I$2:$I$9873,MATCH(1,INDEX(($P217=$F$2:$F$9873)*(0=COUNTIFS(AF217:AQ217,$I$2:$I$9873)),0),0)),"")</f>
        <v/>
      </c>
      <c r="AS217" s="19">
        <f>IFERROR(VLOOKUP(AF217,[2]CUS030!$A$5:$E$10000,5,0),"")</f>
        <v/>
      </c>
      <c r="AT217" s="19">
        <f>IFERROR(VLOOKUP(AG217,[2]CUS030!$A$5:$E$10000,5,0),"")</f>
        <v/>
      </c>
      <c r="AU217" s="19">
        <f>IFERROR(VLOOKUP(AH217,[2]CUS030!$A$5:$E$10000,5,0),"")</f>
        <v/>
      </c>
      <c r="AV217" s="19">
        <f>IFERROR(VLOOKUP(AI217,[2]CUS030!$A$5:$E$10000,5,0),"")</f>
        <v/>
      </c>
      <c r="AW217" s="19">
        <f>IFERROR(VLOOKUP(AJ217,[2]CUS030!$A$5:$E$10000,5,0),"")</f>
        <v/>
      </c>
      <c r="AX217" s="19">
        <f>IFERROR(VLOOKUP(AK217,[2]CUS030!$A$5:$E$10000,5,0),"")</f>
        <v/>
      </c>
      <c r="AY217" s="19">
        <f>IFERROR(VLOOKUP(AL217,[2]CUS030!$A$5:$E$10000,5,0),"")</f>
        <v/>
      </c>
      <c r="AZ217" s="19">
        <f>IFERROR(VLOOKUP(AM217,[2]CUS030!$A$5:$E$10000,5,0),"")</f>
        <v/>
      </c>
      <c r="BA217" s="19">
        <f>IFERROR(VLOOKUP(AN217,[2]CUS030!$A$5:$E$10000,5,0),"")</f>
        <v/>
      </c>
      <c r="BB217" s="19">
        <f>IFERROR(VLOOKUP(AO217,[2]CUS030!$A$5:$E$10000,5,0),"")</f>
        <v/>
      </c>
      <c r="BC217" s="19">
        <f>IFERROR(VLOOKUP(AP217,[2]CUS030!$A$5:$E$10000,5,0),"")</f>
        <v/>
      </c>
      <c r="BD217" s="19">
        <f>IFERROR(VLOOKUP(AQ217,[2]CUS030!$A$5:$E$10000,5,0),"")</f>
        <v/>
      </c>
      <c r="BE217" s="19">
        <f>IFERROR(VLOOKUP(AR217,[2]CUS030!$A$5:$E$10000,5,0),"")</f>
        <v/>
      </c>
    </row>
    <row r="218">
      <c r="F218" s="108">
        <f>[1]!Table1[[#This Row],[Production]]</f>
        <v/>
      </c>
      <c r="G218">
        <f>MID(F218,LEN(F218)-6,4)</f>
        <v/>
      </c>
      <c r="H218">
        <f>AS218&amp;"|"&amp;AT218&amp;"|"&amp;AU218&amp;"|"&amp;AV218&amp;"|"&amp;AW218&amp;"|"&amp;AX218&amp;"|"&amp;AY218&amp;"|"&amp;AZ218&amp;"|"&amp;BA218&amp;"|"&amp;BB218&amp;"|"&amp;BC218&amp;"|"&amp;BD218&amp;"|"&amp;BE218</f>
        <v/>
      </c>
      <c r="I218" s="108">
        <f>[1]!Table1[[#This Row],[Stock]]</f>
        <v/>
      </c>
      <c r="J218">
        <f>MID(LEFT(I218,LEN(I218)-3),FIND("0|0.000",LEFT(I218,LEN(I218)-3),1)+7,6)</f>
        <v/>
      </c>
      <c r="K218" s="19" t="n"/>
      <c r="L218" s="19" t="n"/>
      <c r="M218" s="19" t="n"/>
      <c r="N218" s="19" t="n"/>
      <c r="O218" s="19" t="n"/>
      <c r="P218" s="20">
        <f>End_Cal!E218</f>
        <v/>
      </c>
      <c r="Q218" s="112">
        <f>IFERROR(INDEX($J$2:$J$9873,MATCH(1,INDEX(($P218=$F$2:$F$9873)*(0=COUNTIFS($Q$2:$Q$2,$J$2:$J$9873)),0),0)),"")</f>
        <v/>
      </c>
      <c r="R218" s="112">
        <f>IFERROR(INDEX($J$2:$J$9873,MATCH(1,INDEX(($P218=$F$2:$F$9873)*(0=COUNTIFS(Q218,$J$2:$J$9873)),0),0)),"")</f>
        <v/>
      </c>
      <c r="S218" s="112">
        <f>IFERROR(INDEX($J$2:$J$9873,MATCH(1,INDEX(($P218=$F$2:$F$9873)*(0=COUNTIFS(Q218:R218,$J$2:$J$9873)),0),0)),"")</f>
        <v/>
      </c>
      <c r="T218" s="112">
        <f>IFERROR(INDEX($J$2:$J$9873,MATCH(1,INDEX(($P218=$F$2:$F$9873)*(0=COUNTIFS(Q218:S218,$J$2:$J$9873)),0),0)),"")</f>
        <v/>
      </c>
      <c r="U218" s="112">
        <f>IFERROR(INDEX($J$2:$J$9873,MATCH(1,INDEX(($P218=$F$2:$F$9873)*(0=COUNTIFS(Q218:T218,$J$2:$J$9873)),0),0)),"")</f>
        <v/>
      </c>
      <c r="V218" s="112">
        <f>IFERROR(INDEX($J$2:$J$9873,MATCH(1,INDEX(($P218=$F$2:$F$9873)*(0=COUNTIFS(Q218:U218,$J$2:$J$9873)),0),0)),"")</f>
        <v/>
      </c>
      <c r="W218" s="112">
        <f>IFERROR(INDEX($J$2:$J$9873,MATCH(1,INDEX(($P218=$F$2:$F$9873)*(0=COUNTIFS(Q218:V218,$J$2:$J$861)),0),0)),"")</f>
        <v/>
      </c>
      <c r="X218" s="112">
        <f>IFERROR(INDEX($J$2:$J$9873,MATCH(1,INDEX(($P218=$F$2:$F$9873)*(0=COUNTIFS(Q218:W218,$J$2:$J$9873)),0),0)),"")</f>
        <v/>
      </c>
      <c r="Y218" s="112">
        <f>IFERROR(INDEX($J$2:$J$861,MATCH(1,INDEX(($P218=$F$2:$F$861)*(0=COUNTIFS(Q218:X218,$J$2:$J$861)),0),0)),"")</f>
        <v/>
      </c>
      <c r="Z218" s="112">
        <f>IFERROR(INDEX($J$2:$J$861,MATCH(1,INDEX(($P218=$F$2:$F$861)*(0=COUNTIFS(Q218:Y218,$J$2:$J$861)),0),0)),"")</f>
        <v/>
      </c>
      <c r="AA218" s="112">
        <f>IFERROR(INDEX($J$2:$J$861,MATCH(1,INDEX(($P218=$F$2:$F$861)*(0=COUNTIFS(Q218:Z218,$J$2:$J$861)),0),0)),"")</f>
        <v/>
      </c>
      <c r="AB218" s="112">
        <f>IFERROR(INDEX($J$2:$J$861,MATCH(1,INDEX(($P218=$F$2:$F$861)*(0=COUNTIFS(Q218:AA218,$J$2:$J$861)),0),0)),"")</f>
        <v/>
      </c>
      <c r="AC218" s="112">
        <f>IFERROR(INDEX($J$2:$J$861,MATCH(1,INDEX(($P218=$F$2:$F$861)*(0=COUNTIFS(Q218:AB218,$J$2:$J$861)),0),0)),"")</f>
        <v/>
      </c>
      <c r="AD218">
        <f>Q218&amp;"-"&amp;R218&amp;"-"&amp;S218&amp;"-"&amp;T218&amp;"-"&amp;U218&amp;"-"&amp;V218&amp;"-"&amp;W218&amp;"-"&amp;X218&amp;"-"&amp;Y218&amp;"-"&amp;Z218&amp;"-"&amp;AA218&amp;"-"&amp;AB218&amp;"-"&amp;AC218</f>
        <v/>
      </c>
      <c r="AF218" s="19">
        <f>IFERROR(INDEX($I$2:$I$861,MATCH(1,INDEX(($P218=$F$2:$F$861)*(0=COUNTIFS($AF$2:$AF$2,$I$2:$I$861)),0),0)),"")</f>
        <v/>
      </c>
      <c r="AG218" s="19">
        <f>IFERROR(INDEX($I$2:$I$9873,MATCH(1,INDEX(($P218=$F$2:$F$9873)*(0=COUNTIFS(AF218,$I$2:$I$9873)),0),0)),"")</f>
        <v/>
      </c>
      <c r="AH218" s="19">
        <f>IFERROR(INDEX($I$2:$I$9873,MATCH(1,INDEX(($P218=$F$2:$F$9873)*(0=COUNTIFS(AF218:AG218,$I$2:$I$9873)),0),0)),"")</f>
        <v/>
      </c>
      <c r="AI218" s="19">
        <f>IFERROR(INDEX($I$2:$I$9873,MATCH(1,INDEX(($P218=$F$2:$F$9873)*(0=COUNTIFS(AF218:AH218,$I$2:$I$9873)),0),0)),"")</f>
        <v/>
      </c>
      <c r="AJ218" s="19">
        <f>IFERROR(INDEX($I$2:$I$9873,MATCH(1,INDEX(($P218=$F$2:$F$9873)*(0=COUNTIFS(AF218:AI218,$I$2:$I$9873)),0),0)),"")</f>
        <v/>
      </c>
      <c r="AK218" s="19">
        <f>IFERROR(INDEX($I$2:$I$9873,MATCH(1,INDEX(($P218=$F$2:$F$9873)*(0=COUNTIFS(AF218:AJ218,$I$2:$I$9873)),0),0)),"")</f>
        <v/>
      </c>
      <c r="AL218" s="19">
        <f>IFERROR(INDEX($I$2:$I$9873,MATCH(1,INDEX(($P218=$F$2:$F$9873)*(0=COUNTIFS(AF218:AK218,$I$2:$I$9873)),0),0)),"")</f>
        <v/>
      </c>
      <c r="AM218" s="19">
        <f>IFERROR(INDEX($I$2:$I$9873,MATCH(1,INDEX(($P218=$F$2:$F$9873)*(0=COUNTIFS(AF218:AL218,$I$2:$I$9873)),0),0)),"")</f>
        <v/>
      </c>
      <c r="AN218" s="19">
        <f>IFERROR(INDEX($I$2:$I$9873,MATCH(1,INDEX(($P218=$F$2:$F$9873)*(0=COUNTIFS(AF218:AM218,$I$2:$I$9873)),0),0)),"")</f>
        <v/>
      </c>
      <c r="AO218" s="19">
        <f>IFERROR(INDEX($I$2:$I$9873,MATCH(1,INDEX(($P218=$F$2:$F$9873)*(0=COUNTIFS(AF218:AN218,$I$2:$I$9873)),0),0)),"")</f>
        <v/>
      </c>
      <c r="AP218" s="19">
        <f>IFERROR(INDEX($I$2:$I$9873,MATCH(1,INDEX(($P218=$F$2:$F$9873)*(0=COUNTIFS(AF218:AO218,$I$2:$I$9873)),0),0)),"")</f>
        <v/>
      </c>
      <c r="AQ218" s="19">
        <f>IFERROR(INDEX($I$2:$I$9873,MATCH(1,INDEX(($P218=$F$2:$F$9873)*(0=COUNTIFS(AF218:AP218,$I$2:$I$9873)),0),0)),"")</f>
        <v/>
      </c>
      <c r="AR218" s="19">
        <f>IFERROR(INDEX($I$2:$I$9873,MATCH(1,INDEX(($P218=$F$2:$F$9873)*(0=COUNTIFS(AF218:AQ218,$I$2:$I$9873)),0),0)),"")</f>
        <v/>
      </c>
      <c r="AS218" s="19">
        <f>IFERROR(VLOOKUP(AF218,[2]CUS030!$A$5:$E$10000,5,0),"")</f>
        <v/>
      </c>
      <c r="AT218" s="19">
        <f>IFERROR(VLOOKUP(AG218,[2]CUS030!$A$5:$E$10000,5,0),"")</f>
        <v/>
      </c>
      <c r="AU218" s="19">
        <f>IFERROR(VLOOKUP(AH218,[2]CUS030!$A$5:$E$10000,5,0),"")</f>
        <v/>
      </c>
      <c r="AV218" s="19">
        <f>IFERROR(VLOOKUP(AI218,[2]CUS030!$A$5:$E$10000,5,0),"")</f>
        <v/>
      </c>
      <c r="AW218" s="19">
        <f>IFERROR(VLOOKUP(AJ218,[2]CUS030!$A$5:$E$10000,5,0),"")</f>
        <v/>
      </c>
      <c r="AX218" s="19">
        <f>IFERROR(VLOOKUP(AK218,[2]CUS030!$A$5:$E$10000,5,0),"")</f>
        <v/>
      </c>
      <c r="AY218" s="19">
        <f>IFERROR(VLOOKUP(AL218,[2]CUS030!$A$5:$E$10000,5,0),"")</f>
        <v/>
      </c>
      <c r="AZ218" s="19">
        <f>IFERROR(VLOOKUP(AM218,[2]CUS030!$A$5:$E$10000,5,0),"")</f>
        <v/>
      </c>
      <c r="BA218" s="19">
        <f>IFERROR(VLOOKUP(AN218,[2]CUS030!$A$5:$E$10000,5,0),"")</f>
        <v/>
      </c>
      <c r="BB218" s="19">
        <f>IFERROR(VLOOKUP(AO218,[2]CUS030!$A$5:$E$10000,5,0),"")</f>
        <v/>
      </c>
      <c r="BC218" s="19">
        <f>IFERROR(VLOOKUP(AP218,[2]CUS030!$A$5:$E$10000,5,0),"")</f>
        <v/>
      </c>
      <c r="BD218" s="19">
        <f>IFERROR(VLOOKUP(AQ218,[2]CUS030!$A$5:$E$10000,5,0),"")</f>
        <v/>
      </c>
      <c r="BE218" s="19">
        <f>IFERROR(VLOOKUP(AR218,[2]CUS030!$A$5:$E$10000,5,0),"")</f>
        <v/>
      </c>
    </row>
    <row r="219">
      <c r="F219" s="108">
        <f>[1]!Table1[[#This Row],[Production]]</f>
        <v/>
      </c>
      <c r="G219">
        <f>MID(F219,LEN(F219)-6,4)</f>
        <v/>
      </c>
      <c r="H219">
        <f>AS219&amp;"|"&amp;AT219&amp;"|"&amp;AU219&amp;"|"&amp;AV219&amp;"|"&amp;AW219&amp;"|"&amp;AX219&amp;"|"&amp;AY219&amp;"|"&amp;AZ219&amp;"|"&amp;BA219&amp;"|"&amp;BB219&amp;"|"&amp;BC219&amp;"|"&amp;BD219&amp;"|"&amp;BE219</f>
        <v/>
      </c>
      <c r="I219" s="108">
        <f>[1]!Table1[[#This Row],[Stock]]</f>
        <v/>
      </c>
      <c r="J219">
        <f>MID(LEFT(I219,LEN(I219)-3),FIND("0|0.000",LEFT(I219,LEN(I219)-3),1)+7,6)</f>
        <v/>
      </c>
      <c r="K219" s="19" t="n"/>
      <c r="L219" s="19" t="n"/>
      <c r="M219" s="19" t="n"/>
      <c r="N219" s="19" t="n"/>
      <c r="O219" s="19" t="n"/>
      <c r="P219" s="20">
        <f>End_Cal!E219</f>
        <v/>
      </c>
      <c r="Q219" s="112">
        <f>IFERROR(INDEX($J$2:$J$9873,MATCH(1,INDEX(($P219=$F$2:$F$9873)*(0=COUNTIFS($Q$2:$Q$2,$J$2:$J$9873)),0),0)),"")</f>
        <v/>
      </c>
      <c r="R219" s="112">
        <f>IFERROR(INDEX($J$2:$J$9873,MATCH(1,INDEX(($P219=$F$2:$F$9873)*(0=COUNTIFS(Q219,$J$2:$J$9873)),0),0)),"")</f>
        <v/>
      </c>
      <c r="S219" s="112">
        <f>IFERROR(INDEX($J$2:$J$9873,MATCH(1,INDEX(($P219=$F$2:$F$9873)*(0=COUNTIFS(Q219:R219,$J$2:$J$9873)),0),0)),"")</f>
        <v/>
      </c>
      <c r="T219" s="112">
        <f>IFERROR(INDEX($J$2:$J$9873,MATCH(1,INDEX(($P219=$F$2:$F$9873)*(0=COUNTIFS(Q219:S219,$J$2:$J$9873)),0),0)),"")</f>
        <v/>
      </c>
      <c r="U219" s="112">
        <f>IFERROR(INDEX($J$2:$J$9873,MATCH(1,INDEX(($P219=$F$2:$F$9873)*(0=COUNTIFS(Q219:T219,$J$2:$J$9873)),0),0)),"")</f>
        <v/>
      </c>
      <c r="V219" s="112">
        <f>IFERROR(INDEX($J$2:$J$9873,MATCH(1,INDEX(($P219=$F$2:$F$9873)*(0=COUNTIFS(Q219:U219,$J$2:$J$9873)),0),0)),"")</f>
        <v/>
      </c>
      <c r="W219" s="112">
        <f>IFERROR(INDEX($J$2:$J$9873,MATCH(1,INDEX(($P219=$F$2:$F$9873)*(0=COUNTIFS(Q219:V219,$J$2:$J$861)),0),0)),"")</f>
        <v/>
      </c>
      <c r="X219" s="112">
        <f>IFERROR(INDEX($J$2:$J$9873,MATCH(1,INDEX(($P219=$F$2:$F$9873)*(0=COUNTIFS(Q219:W219,$J$2:$J$9873)),0),0)),"")</f>
        <v/>
      </c>
      <c r="Y219" s="112">
        <f>IFERROR(INDEX($J$2:$J$861,MATCH(1,INDEX(($P219=$F$2:$F$861)*(0=COUNTIFS(Q219:X219,$J$2:$J$861)),0),0)),"")</f>
        <v/>
      </c>
      <c r="Z219" s="112">
        <f>IFERROR(INDEX($J$2:$J$861,MATCH(1,INDEX(($P219=$F$2:$F$861)*(0=COUNTIFS(Q219:Y219,$J$2:$J$861)),0),0)),"")</f>
        <v/>
      </c>
      <c r="AA219" s="112">
        <f>IFERROR(INDEX($J$2:$J$861,MATCH(1,INDEX(($P219=$F$2:$F$861)*(0=COUNTIFS(Q219:Z219,$J$2:$J$861)),0),0)),"")</f>
        <v/>
      </c>
      <c r="AB219" s="112">
        <f>IFERROR(INDEX($J$2:$J$861,MATCH(1,INDEX(($P219=$F$2:$F$861)*(0=COUNTIFS(Q219:AA219,$J$2:$J$861)),0),0)),"")</f>
        <v/>
      </c>
      <c r="AC219" s="112">
        <f>IFERROR(INDEX($J$2:$J$861,MATCH(1,INDEX(($P219=$F$2:$F$861)*(0=COUNTIFS(Q219:AB219,$J$2:$J$861)),0),0)),"")</f>
        <v/>
      </c>
      <c r="AD219">
        <f>Q219&amp;"-"&amp;R219&amp;"-"&amp;S219&amp;"-"&amp;T219&amp;"-"&amp;U219&amp;"-"&amp;V219&amp;"-"&amp;W219&amp;"-"&amp;X219&amp;"-"&amp;Y219&amp;"-"&amp;Z219&amp;"-"&amp;AA219&amp;"-"&amp;AB219&amp;"-"&amp;AC219</f>
        <v/>
      </c>
      <c r="AF219" s="19">
        <f>IFERROR(INDEX($I$2:$I$861,MATCH(1,INDEX(($P219=$F$2:$F$861)*(0=COUNTIFS($AF$2:$AF$2,$I$2:$I$861)),0),0)),"")</f>
        <v/>
      </c>
      <c r="AG219" s="19">
        <f>IFERROR(INDEX($I$2:$I$9873,MATCH(1,INDEX(($P219=$F$2:$F$9873)*(0=COUNTIFS(AF219,$I$2:$I$9873)),0),0)),"")</f>
        <v/>
      </c>
      <c r="AH219" s="19">
        <f>IFERROR(INDEX($I$2:$I$9873,MATCH(1,INDEX(($P219=$F$2:$F$9873)*(0=COUNTIFS(AF219:AG219,$I$2:$I$9873)),0),0)),"")</f>
        <v/>
      </c>
      <c r="AI219" s="19">
        <f>IFERROR(INDEX($I$2:$I$9873,MATCH(1,INDEX(($P219=$F$2:$F$9873)*(0=COUNTIFS(AF219:AH219,$I$2:$I$9873)),0),0)),"")</f>
        <v/>
      </c>
      <c r="AJ219" s="19">
        <f>IFERROR(INDEX($I$2:$I$9873,MATCH(1,INDEX(($P219=$F$2:$F$9873)*(0=COUNTIFS(AF219:AI219,$I$2:$I$9873)),0),0)),"")</f>
        <v/>
      </c>
      <c r="AK219" s="19">
        <f>IFERROR(INDEX($I$2:$I$9873,MATCH(1,INDEX(($P219=$F$2:$F$9873)*(0=COUNTIFS(AF219:AJ219,$I$2:$I$9873)),0),0)),"")</f>
        <v/>
      </c>
      <c r="AL219" s="19">
        <f>IFERROR(INDEX($I$2:$I$9873,MATCH(1,INDEX(($P219=$F$2:$F$9873)*(0=COUNTIFS(AF219:AK219,$I$2:$I$9873)),0),0)),"")</f>
        <v/>
      </c>
      <c r="AM219" s="19">
        <f>IFERROR(INDEX($I$2:$I$9873,MATCH(1,INDEX(($P219=$F$2:$F$9873)*(0=COUNTIFS(AF219:AL219,$I$2:$I$9873)),0),0)),"")</f>
        <v/>
      </c>
      <c r="AN219" s="19">
        <f>IFERROR(INDEX($I$2:$I$9873,MATCH(1,INDEX(($P219=$F$2:$F$9873)*(0=COUNTIFS(AF219:AM219,$I$2:$I$9873)),0),0)),"")</f>
        <v/>
      </c>
      <c r="AO219" s="19">
        <f>IFERROR(INDEX($I$2:$I$9873,MATCH(1,INDEX(($P219=$F$2:$F$9873)*(0=COUNTIFS(AF219:AN219,$I$2:$I$9873)),0),0)),"")</f>
        <v/>
      </c>
      <c r="AP219" s="19">
        <f>IFERROR(INDEX($I$2:$I$9873,MATCH(1,INDEX(($P219=$F$2:$F$9873)*(0=COUNTIFS(AF219:AO219,$I$2:$I$9873)),0),0)),"")</f>
        <v/>
      </c>
      <c r="AQ219" s="19">
        <f>IFERROR(INDEX($I$2:$I$9873,MATCH(1,INDEX(($P219=$F$2:$F$9873)*(0=COUNTIFS(AF219:AP219,$I$2:$I$9873)),0),0)),"")</f>
        <v/>
      </c>
      <c r="AR219" s="19">
        <f>IFERROR(INDEX($I$2:$I$9873,MATCH(1,INDEX(($P219=$F$2:$F$9873)*(0=COUNTIFS(AF219:AQ219,$I$2:$I$9873)),0),0)),"")</f>
        <v/>
      </c>
      <c r="AS219" s="19">
        <f>IFERROR(VLOOKUP(AF219,[2]CUS030!$A$5:$E$10000,5,0),"")</f>
        <v/>
      </c>
      <c r="AT219" s="19">
        <f>IFERROR(VLOOKUP(AG219,[2]CUS030!$A$5:$E$10000,5,0),"")</f>
        <v/>
      </c>
      <c r="AU219" s="19">
        <f>IFERROR(VLOOKUP(AH219,[2]CUS030!$A$5:$E$10000,5,0),"")</f>
        <v/>
      </c>
      <c r="AV219" s="19">
        <f>IFERROR(VLOOKUP(AI219,[2]CUS030!$A$5:$E$10000,5,0),"")</f>
        <v/>
      </c>
      <c r="AW219" s="19">
        <f>IFERROR(VLOOKUP(AJ219,[2]CUS030!$A$5:$E$10000,5,0),"")</f>
        <v/>
      </c>
      <c r="AX219" s="19">
        <f>IFERROR(VLOOKUP(AK219,[2]CUS030!$A$5:$E$10000,5,0),"")</f>
        <v/>
      </c>
      <c r="AY219" s="19">
        <f>IFERROR(VLOOKUP(AL219,[2]CUS030!$A$5:$E$10000,5,0),"")</f>
        <v/>
      </c>
      <c r="AZ219" s="19">
        <f>IFERROR(VLOOKUP(AM219,[2]CUS030!$A$5:$E$10000,5,0),"")</f>
        <v/>
      </c>
      <c r="BA219" s="19">
        <f>IFERROR(VLOOKUP(AN219,[2]CUS030!$A$5:$E$10000,5,0),"")</f>
        <v/>
      </c>
      <c r="BB219" s="19">
        <f>IFERROR(VLOOKUP(AO219,[2]CUS030!$A$5:$E$10000,5,0),"")</f>
        <v/>
      </c>
      <c r="BC219" s="19">
        <f>IFERROR(VLOOKUP(AP219,[2]CUS030!$A$5:$E$10000,5,0),"")</f>
        <v/>
      </c>
      <c r="BD219" s="19">
        <f>IFERROR(VLOOKUP(AQ219,[2]CUS030!$A$5:$E$10000,5,0),"")</f>
        <v/>
      </c>
      <c r="BE219" s="19">
        <f>IFERROR(VLOOKUP(AR219,[2]CUS030!$A$5:$E$10000,5,0),"")</f>
        <v/>
      </c>
    </row>
    <row r="220">
      <c r="F220" s="108">
        <f>[1]!Table1[[#This Row],[Production]]</f>
        <v/>
      </c>
      <c r="G220">
        <f>MID(F220,LEN(F220)-6,4)</f>
        <v/>
      </c>
      <c r="H220">
        <f>AS220&amp;"|"&amp;AT220&amp;"|"&amp;AU220&amp;"|"&amp;AV220&amp;"|"&amp;AW220&amp;"|"&amp;AX220&amp;"|"&amp;AY220&amp;"|"&amp;AZ220&amp;"|"&amp;BA220&amp;"|"&amp;BB220&amp;"|"&amp;BC220&amp;"|"&amp;BD220&amp;"|"&amp;BE220</f>
        <v/>
      </c>
      <c r="I220" s="108">
        <f>[1]!Table1[[#This Row],[Stock]]</f>
        <v/>
      </c>
      <c r="J220">
        <f>MID(LEFT(I220,LEN(I220)-3),FIND("0|0.000",LEFT(I220,LEN(I220)-3),1)+7,6)</f>
        <v/>
      </c>
      <c r="K220" s="19" t="n"/>
      <c r="L220" s="19" t="n"/>
      <c r="M220" s="19" t="n"/>
      <c r="N220" s="19" t="n"/>
      <c r="O220" s="19" t="n"/>
      <c r="P220" s="20">
        <f>End_Cal!E220</f>
        <v/>
      </c>
      <c r="Q220" s="112">
        <f>IFERROR(INDEX($J$2:$J$9873,MATCH(1,INDEX(($P220=$F$2:$F$9873)*(0=COUNTIFS($Q$2:$Q$2,$J$2:$J$9873)),0),0)),"")</f>
        <v/>
      </c>
      <c r="R220" s="112">
        <f>IFERROR(INDEX($J$2:$J$9873,MATCH(1,INDEX(($P220=$F$2:$F$9873)*(0=COUNTIFS(Q220,$J$2:$J$9873)),0),0)),"")</f>
        <v/>
      </c>
      <c r="S220" s="112">
        <f>IFERROR(INDEX($J$2:$J$9873,MATCH(1,INDEX(($P220=$F$2:$F$9873)*(0=COUNTIFS(Q220:R220,$J$2:$J$9873)),0),0)),"")</f>
        <v/>
      </c>
      <c r="T220" s="112">
        <f>IFERROR(INDEX($J$2:$J$9873,MATCH(1,INDEX(($P220=$F$2:$F$9873)*(0=COUNTIFS(Q220:S220,$J$2:$J$9873)),0),0)),"")</f>
        <v/>
      </c>
      <c r="U220" s="112">
        <f>IFERROR(INDEX($J$2:$J$9873,MATCH(1,INDEX(($P220=$F$2:$F$9873)*(0=COUNTIFS(Q220:T220,$J$2:$J$9873)),0),0)),"")</f>
        <v/>
      </c>
      <c r="V220" s="112">
        <f>IFERROR(INDEX($J$2:$J$9873,MATCH(1,INDEX(($P220=$F$2:$F$9873)*(0=COUNTIFS(Q220:U220,$J$2:$J$9873)),0),0)),"")</f>
        <v/>
      </c>
      <c r="W220" s="112">
        <f>IFERROR(INDEX($J$2:$J$9873,MATCH(1,INDEX(($P220=$F$2:$F$9873)*(0=COUNTIFS(Q220:V220,$J$2:$J$861)),0),0)),"")</f>
        <v/>
      </c>
      <c r="X220" s="112">
        <f>IFERROR(INDEX($J$2:$J$9873,MATCH(1,INDEX(($P220=$F$2:$F$9873)*(0=COUNTIFS(Q220:W220,$J$2:$J$9873)),0),0)),"")</f>
        <v/>
      </c>
      <c r="Y220" s="112">
        <f>IFERROR(INDEX($J$2:$J$861,MATCH(1,INDEX(($P220=$F$2:$F$861)*(0=COUNTIFS(Q220:X220,$J$2:$J$861)),0),0)),"")</f>
        <v/>
      </c>
      <c r="Z220" s="112">
        <f>IFERROR(INDEX($J$2:$J$861,MATCH(1,INDEX(($P220=$F$2:$F$861)*(0=COUNTIFS(Q220:Y220,$J$2:$J$861)),0),0)),"")</f>
        <v/>
      </c>
      <c r="AA220" s="112">
        <f>IFERROR(INDEX($J$2:$J$861,MATCH(1,INDEX(($P220=$F$2:$F$861)*(0=COUNTIFS(Q220:Z220,$J$2:$J$861)),0),0)),"")</f>
        <v/>
      </c>
      <c r="AB220" s="112">
        <f>IFERROR(INDEX($J$2:$J$861,MATCH(1,INDEX(($P220=$F$2:$F$861)*(0=COUNTIFS(Q220:AA220,$J$2:$J$861)),0),0)),"")</f>
        <v/>
      </c>
      <c r="AC220" s="112">
        <f>IFERROR(INDEX($J$2:$J$861,MATCH(1,INDEX(($P220=$F$2:$F$861)*(0=COUNTIFS(Q220:AB220,$J$2:$J$861)),0),0)),"")</f>
        <v/>
      </c>
      <c r="AD220">
        <f>Q220&amp;"-"&amp;R220&amp;"-"&amp;S220&amp;"-"&amp;T220&amp;"-"&amp;U220&amp;"-"&amp;V220&amp;"-"&amp;W220&amp;"-"&amp;X220&amp;"-"&amp;Y220&amp;"-"&amp;Z220&amp;"-"&amp;AA220&amp;"-"&amp;AB220&amp;"-"&amp;AC220</f>
        <v/>
      </c>
      <c r="AF220" s="19">
        <f>IFERROR(INDEX($I$2:$I$861,MATCH(1,INDEX(($P220=$F$2:$F$861)*(0=COUNTIFS($AF$2:$AF$2,$I$2:$I$861)),0),0)),"")</f>
        <v/>
      </c>
      <c r="AG220" s="19">
        <f>IFERROR(INDEX($I$2:$I$9873,MATCH(1,INDEX(($P220=$F$2:$F$9873)*(0=COUNTIFS(AF220,$I$2:$I$9873)),0),0)),"")</f>
        <v/>
      </c>
      <c r="AH220" s="19">
        <f>IFERROR(INDEX($I$2:$I$9873,MATCH(1,INDEX(($P220=$F$2:$F$9873)*(0=COUNTIFS(AF220:AG220,$I$2:$I$9873)),0),0)),"")</f>
        <v/>
      </c>
      <c r="AI220" s="19">
        <f>IFERROR(INDEX($I$2:$I$9873,MATCH(1,INDEX(($P220=$F$2:$F$9873)*(0=COUNTIFS(AF220:AH220,$I$2:$I$9873)),0),0)),"")</f>
        <v/>
      </c>
      <c r="AJ220" s="19">
        <f>IFERROR(INDEX($I$2:$I$9873,MATCH(1,INDEX(($P220=$F$2:$F$9873)*(0=COUNTIFS(AF220:AI220,$I$2:$I$9873)),0),0)),"")</f>
        <v/>
      </c>
      <c r="AK220" s="19">
        <f>IFERROR(INDEX($I$2:$I$9873,MATCH(1,INDEX(($P220=$F$2:$F$9873)*(0=COUNTIFS(AF220:AJ220,$I$2:$I$9873)),0),0)),"")</f>
        <v/>
      </c>
      <c r="AL220" s="19">
        <f>IFERROR(INDEX($I$2:$I$9873,MATCH(1,INDEX(($P220=$F$2:$F$9873)*(0=COUNTIFS(AF220:AK220,$I$2:$I$9873)),0),0)),"")</f>
        <v/>
      </c>
      <c r="AM220" s="19">
        <f>IFERROR(INDEX($I$2:$I$9873,MATCH(1,INDEX(($P220=$F$2:$F$9873)*(0=COUNTIFS(AF220:AL220,$I$2:$I$9873)),0),0)),"")</f>
        <v/>
      </c>
      <c r="AN220" s="19">
        <f>IFERROR(INDEX($I$2:$I$9873,MATCH(1,INDEX(($P220=$F$2:$F$9873)*(0=COUNTIFS(AF220:AM220,$I$2:$I$9873)),0),0)),"")</f>
        <v/>
      </c>
      <c r="AO220" s="19">
        <f>IFERROR(INDEX($I$2:$I$9873,MATCH(1,INDEX(($P220=$F$2:$F$9873)*(0=COUNTIFS(AF220:AN220,$I$2:$I$9873)),0),0)),"")</f>
        <v/>
      </c>
      <c r="AP220" s="19">
        <f>IFERROR(INDEX($I$2:$I$9873,MATCH(1,INDEX(($P220=$F$2:$F$9873)*(0=COUNTIFS(AF220:AO220,$I$2:$I$9873)),0),0)),"")</f>
        <v/>
      </c>
      <c r="AQ220" s="19">
        <f>IFERROR(INDEX($I$2:$I$9873,MATCH(1,INDEX(($P220=$F$2:$F$9873)*(0=COUNTIFS(AF220:AP220,$I$2:$I$9873)),0),0)),"")</f>
        <v/>
      </c>
      <c r="AR220" s="19">
        <f>IFERROR(INDEX($I$2:$I$9873,MATCH(1,INDEX(($P220=$F$2:$F$9873)*(0=COUNTIFS(AF220:AQ220,$I$2:$I$9873)),0),0)),"")</f>
        <v/>
      </c>
      <c r="AS220" s="19">
        <f>IFERROR(VLOOKUP(AF220,[2]CUS030!$A$5:$E$10000,5,0),"")</f>
        <v/>
      </c>
      <c r="AT220" s="19">
        <f>IFERROR(VLOOKUP(AG220,[2]CUS030!$A$5:$E$10000,5,0),"")</f>
        <v/>
      </c>
      <c r="AU220" s="19">
        <f>IFERROR(VLOOKUP(AH220,[2]CUS030!$A$5:$E$10000,5,0),"")</f>
        <v/>
      </c>
      <c r="AV220" s="19">
        <f>IFERROR(VLOOKUP(AI220,[2]CUS030!$A$5:$E$10000,5,0),"")</f>
        <v/>
      </c>
      <c r="AW220" s="19">
        <f>IFERROR(VLOOKUP(AJ220,[2]CUS030!$A$5:$E$10000,5,0),"")</f>
        <v/>
      </c>
      <c r="AX220" s="19">
        <f>IFERROR(VLOOKUP(AK220,[2]CUS030!$A$5:$E$10000,5,0),"")</f>
        <v/>
      </c>
      <c r="AY220" s="19">
        <f>IFERROR(VLOOKUP(AL220,[2]CUS030!$A$5:$E$10000,5,0),"")</f>
        <v/>
      </c>
      <c r="AZ220" s="19">
        <f>IFERROR(VLOOKUP(AM220,[2]CUS030!$A$5:$E$10000,5,0),"")</f>
        <v/>
      </c>
      <c r="BA220" s="19">
        <f>IFERROR(VLOOKUP(AN220,[2]CUS030!$A$5:$E$10000,5,0),"")</f>
        <v/>
      </c>
      <c r="BB220" s="19">
        <f>IFERROR(VLOOKUP(AO220,[2]CUS030!$A$5:$E$10000,5,0),"")</f>
        <v/>
      </c>
      <c r="BC220" s="19">
        <f>IFERROR(VLOOKUP(AP220,[2]CUS030!$A$5:$E$10000,5,0),"")</f>
        <v/>
      </c>
      <c r="BD220" s="19">
        <f>IFERROR(VLOOKUP(AQ220,[2]CUS030!$A$5:$E$10000,5,0),"")</f>
        <v/>
      </c>
      <c r="BE220" s="19">
        <f>IFERROR(VLOOKUP(AR220,[2]CUS030!$A$5:$E$10000,5,0),"")</f>
        <v/>
      </c>
    </row>
    <row r="221">
      <c r="F221" s="108">
        <f>[1]!Table1[[#This Row],[Production]]</f>
        <v/>
      </c>
      <c r="G221">
        <f>MID(F221,LEN(F221)-6,4)</f>
        <v/>
      </c>
      <c r="H221">
        <f>AS221&amp;"|"&amp;AT221&amp;"|"&amp;AU221&amp;"|"&amp;AV221&amp;"|"&amp;AW221&amp;"|"&amp;AX221&amp;"|"&amp;AY221&amp;"|"&amp;AZ221&amp;"|"&amp;BA221&amp;"|"&amp;BB221&amp;"|"&amp;BC221&amp;"|"&amp;BD221&amp;"|"&amp;BE221</f>
        <v/>
      </c>
      <c r="I221" s="108">
        <f>[1]!Table1[[#This Row],[Stock]]</f>
        <v/>
      </c>
      <c r="J221">
        <f>MID(LEFT(I221,LEN(I221)-3),FIND("0|0.000",LEFT(I221,LEN(I221)-3),1)+7,6)</f>
        <v/>
      </c>
      <c r="K221" s="19" t="n"/>
      <c r="L221" s="19" t="n"/>
      <c r="M221" s="19" t="n"/>
      <c r="N221" s="19" t="n"/>
      <c r="O221" s="19" t="n"/>
      <c r="P221" s="20">
        <f>End_Cal!E221</f>
        <v/>
      </c>
      <c r="Q221" s="112">
        <f>IFERROR(INDEX($J$2:$J$9873,MATCH(1,INDEX(($P221=$F$2:$F$9873)*(0=COUNTIFS($Q$2:$Q$2,$J$2:$J$9873)),0),0)),"")</f>
        <v/>
      </c>
      <c r="R221" s="112">
        <f>IFERROR(INDEX($J$2:$J$9873,MATCH(1,INDEX(($P221=$F$2:$F$9873)*(0=COUNTIFS(Q221,$J$2:$J$9873)),0),0)),"")</f>
        <v/>
      </c>
      <c r="S221" s="112">
        <f>IFERROR(INDEX($J$2:$J$9873,MATCH(1,INDEX(($P221=$F$2:$F$9873)*(0=COUNTIFS(Q221:R221,$J$2:$J$9873)),0),0)),"")</f>
        <v/>
      </c>
      <c r="T221" s="112">
        <f>IFERROR(INDEX($J$2:$J$9873,MATCH(1,INDEX(($P221=$F$2:$F$9873)*(0=COUNTIFS(Q221:S221,$J$2:$J$9873)),0),0)),"")</f>
        <v/>
      </c>
      <c r="U221" s="112">
        <f>IFERROR(INDEX($J$2:$J$9873,MATCH(1,INDEX(($P221=$F$2:$F$9873)*(0=COUNTIFS(Q221:T221,$J$2:$J$9873)),0),0)),"")</f>
        <v/>
      </c>
      <c r="V221" s="112">
        <f>IFERROR(INDEX($J$2:$J$9873,MATCH(1,INDEX(($P221=$F$2:$F$9873)*(0=COUNTIFS(Q221:U221,$J$2:$J$9873)),0),0)),"")</f>
        <v/>
      </c>
      <c r="W221" s="112">
        <f>IFERROR(INDEX($J$2:$J$9873,MATCH(1,INDEX(($P221=$F$2:$F$9873)*(0=COUNTIFS(Q221:V221,$J$2:$J$861)),0),0)),"")</f>
        <v/>
      </c>
      <c r="X221" s="112">
        <f>IFERROR(INDEX($J$2:$J$9873,MATCH(1,INDEX(($P221=$F$2:$F$9873)*(0=COUNTIFS(Q221:W221,$J$2:$J$9873)),0),0)),"")</f>
        <v/>
      </c>
      <c r="Y221" s="112">
        <f>IFERROR(INDEX($J$2:$J$861,MATCH(1,INDEX(($P221=$F$2:$F$861)*(0=COUNTIFS(Q221:X221,$J$2:$J$861)),0),0)),"")</f>
        <v/>
      </c>
      <c r="Z221" s="112">
        <f>IFERROR(INDEX($J$2:$J$861,MATCH(1,INDEX(($P221=$F$2:$F$861)*(0=COUNTIFS(Q221:Y221,$J$2:$J$861)),0),0)),"")</f>
        <v/>
      </c>
      <c r="AA221" s="112">
        <f>IFERROR(INDEX($J$2:$J$861,MATCH(1,INDEX(($P221=$F$2:$F$861)*(0=COUNTIFS(Q221:Z221,$J$2:$J$861)),0),0)),"")</f>
        <v/>
      </c>
      <c r="AB221" s="112">
        <f>IFERROR(INDEX($J$2:$J$861,MATCH(1,INDEX(($P221=$F$2:$F$861)*(0=COUNTIFS(Q221:AA221,$J$2:$J$861)),0),0)),"")</f>
        <v/>
      </c>
      <c r="AC221" s="112">
        <f>IFERROR(INDEX($J$2:$J$861,MATCH(1,INDEX(($P221=$F$2:$F$861)*(0=COUNTIFS(Q221:AB221,$J$2:$J$861)),0),0)),"")</f>
        <v/>
      </c>
      <c r="AD221">
        <f>Q221&amp;"-"&amp;R221&amp;"-"&amp;S221&amp;"-"&amp;T221&amp;"-"&amp;U221&amp;"-"&amp;V221&amp;"-"&amp;W221&amp;"-"&amp;X221&amp;"-"&amp;Y221&amp;"-"&amp;Z221&amp;"-"&amp;AA221&amp;"-"&amp;AB221&amp;"-"&amp;AC221</f>
        <v/>
      </c>
      <c r="AF221" s="19">
        <f>IFERROR(INDEX($I$2:$I$861,MATCH(1,INDEX(($P221=$F$2:$F$861)*(0=COUNTIFS($AF$2:$AF$2,$I$2:$I$861)),0),0)),"")</f>
        <v/>
      </c>
      <c r="AG221" s="19">
        <f>IFERROR(INDEX($I$2:$I$9873,MATCH(1,INDEX(($P221=$F$2:$F$9873)*(0=COUNTIFS(AF221,$I$2:$I$9873)),0),0)),"")</f>
        <v/>
      </c>
      <c r="AH221" s="19">
        <f>IFERROR(INDEX($I$2:$I$9873,MATCH(1,INDEX(($P221=$F$2:$F$9873)*(0=COUNTIFS(AF221:AG221,$I$2:$I$9873)),0),0)),"")</f>
        <v/>
      </c>
      <c r="AI221" s="19">
        <f>IFERROR(INDEX($I$2:$I$9873,MATCH(1,INDEX(($P221=$F$2:$F$9873)*(0=COUNTIFS(AF221:AH221,$I$2:$I$9873)),0),0)),"")</f>
        <v/>
      </c>
      <c r="AJ221" s="19">
        <f>IFERROR(INDEX($I$2:$I$9873,MATCH(1,INDEX(($P221=$F$2:$F$9873)*(0=COUNTIFS(AF221:AI221,$I$2:$I$9873)),0),0)),"")</f>
        <v/>
      </c>
      <c r="AK221" s="19">
        <f>IFERROR(INDEX($I$2:$I$9873,MATCH(1,INDEX(($P221=$F$2:$F$9873)*(0=COUNTIFS(AF221:AJ221,$I$2:$I$9873)),0),0)),"")</f>
        <v/>
      </c>
      <c r="AL221" s="19">
        <f>IFERROR(INDEX($I$2:$I$9873,MATCH(1,INDEX(($P221=$F$2:$F$9873)*(0=COUNTIFS(AF221:AK221,$I$2:$I$9873)),0),0)),"")</f>
        <v/>
      </c>
      <c r="AM221" s="19">
        <f>IFERROR(INDEX($I$2:$I$9873,MATCH(1,INDEX(($P221=$F$2:$F$9873)*(0=COUNTIFS(AF221:AL221,$I$2:$I$9873)),0),0)),"")</f>
        <v/>
      </c>
      <c r="AN221" s="19">
        <f>IFERROR(INDEX($I$2:$I$9873,MATCH(1,INDEX(($P221=$F$2:$F$9873)*(0=COUNTIFS(AF221:AM221,$I$2:$I$9873)),0),0)),"")</f>
        <v/>
      </c>
      <c r="AO221" s="19">
        <f>IFERROR(INDEX($I$2:$I$9873,MATCH(1,INDEX(($P221=$F$2:$F$9873)*(0=COUNTIFS(AF221:AN221,$I$2:$I$9873)),0),0)),"")</f>
        <v/>
      </c>
      <c r="AP221" s="19">
        <f>IFERROR(INDEX($I$2:$I$9873,MATCH(1,INDEX(($P221=$F$2:$F$9873)*(0=COUNTIFS(AF221:AO221,$I$2:$I$9873)),0),0)),"")</f>
        <v/>
      </c>
      <c r="AQ221" s="19">
        <f>IFERROR(INDEX($I$2:$I$9873,MATCH(1,INDEX(($P221=$F$2:$F$9873)*(0=COUNTIFS(AF221:AP221,$I$2:$I$9873)),0),0)),"")</f>
        <v/>
      </c>
      <c r="AR221" s="19">
        <f>IFERROR(INDEX($I$2:$I$9873,MATCH(1,INDEX(($P221=$F$2:$F$9873)*(0=COUNTIFS(AF221:AQ221,$I$2:$I$9873)),0),0)),"")</f>
        <v/>
      </c>
      <c r="AS221" s="19">
        <f>IFERROR(VLOOKUP(AF221,[2]CUS030!$A$5:$E$10000,5,0),"")</f>
        <v/>
      </c>
      <c r="AT221" s="19">
        <f>IFERROR(VLOOKUP(AG221,[2]CUS030!$A$5:$E$10000,5,0),"")</f>
        <v/>
      </c>
      <c r="AU221" s="19">
        <f>IFERROR(VLOOKUP(AH221,[2]CUS030!$A$5:$E$10000,5,0),"")</f>
        <v/>
      </c>
      <c r="AV221" s="19">
        <f>IFERROR(VLOOKUP(AI221,[2]CUS030!$A$5:$E$10000,5,0),"")</f>
        <v/>
      </c>
      <c r="AW221" s="19">
        <f>IFERROR(VLOOKUP(AJ221,[2]CUS030!$A$5:$E$10000,5,0),"")</f>
        <v/>
      </c>
      <c r="AX221" s="19">
        <f>IFERROR(VLOOKUP(AK221,[2]CUS030!$A$5:$E$10000,5,0),"")</f>
        <v/>
      </c>
      <c r="AY221" s="19">
        <f>IFERROR(VLOOKUP(AL221,[2]CUS030!$A$5:$E$10000,5,0),"")</f>
        <v/>
      </c>
      <c r="AZ221" s="19">
        <f>IFERROR(VLOOKUP(AM221,[2]CUS030!$A$5:$E$10000,5,0),"")</f>
        <v/>
      </c>
      <c r="BA221" s="19">
        <f>IFERROR(VLOOKUP(AN221,[2]CUS030!$A$5:$E$10000,5,0),"")</f>
        <v/>
      </c>
      <c r="BB221" s="19">
        <f>IFERROR(VLOOKUP(AO221,[2]CUS030!$A$5:$E$10000,5,0),"")</f>
        <v/>
      </c>
      <c r="BC221" s="19">
        <f>IFERROR(VLOOKUP(AP221,[2]CUS030!$A$5:$E$10000,5,0),"")</f>
        <v/>
      </c>
      <c r="BD221" s="19">
        <f>IFERROR(VLOOKUP(AQ221,[2]CUS030!$A$5:$E$10000,5,0),"")</f>
        <v/>
      </c>
      <c r="BE221" s="19">
        <f>IFERROR(VLOOKUP(AR221,[2]CUS030!$A$5:$E$10000,5,0),"")</f>
        <v/>
      </c>
    </row>
    <row r="222">
      <c r="F222" s="108">
        <f>[1]!Table1[[#This Row],[Production]]</f>
        <v/>
      </c>
      <c r="G222">
        <f>MID(F222,LEN(F222)-6,4)</f>
        <v/>
      </c>
      <c r="H222">
        <f>AS222&amp;"|"&amp;AT222&amp;"|"&amp;AU222&amp;"|"&amp;AV222&amp;"|"&amp;AW222&amp;"|"&amp;AX222&amp;"|"&amp;AY222&amp;"|"&amp;AZ222&amp;"|"&amp;BA222&amp;"|"&amp;BB222&amp;"|"&amp;BC222&amp;"|"&amp;BD222&amp;"|"&amp;BE222</f>
        <v/>
      </c>
      <c r="I222" s="108">
        <f>[1]!Table1[[#This Row],[Stock]]</f>
        <v/>
      </c>
      <c r="J222">
        <f>MID(LEFT(I222,LEN(I222)-3),FIND("0|0.000",LEFT(I222,LEN(I222)-3),1)+7,6)</f>
        <v/>
      </c>
      <c r="K222" s="19" t="n"/>
      <c r="L222" s="19" t="n"/>
      <c r="M222" s="19" t="n"/>
      <c r="N222" s="19" t="n"/>
      <c r="O222" s="19" t="n"/>
      <c r="P222" s="20">
        <f>End_Cal!E222</f>
        <v/>
      </c>
      <c r="Q222" s="112">
        <f>IFERROR(INDEX($J$2:$J$9873,MATCH(1,INDEX(($P222=$F$2:$F$9873)*(0=COUNTIFS($Q$2:$Q$2,$J$2:$J$9873)),0),0)),"")</f>
        <v/>
      </c>
      <c r="R222" s="112">
        <f>IFERROR(INDEX($J$2:$J$9873,MATCH(1,INDEX(($P222=$F$2:$F$9873)*(0=COUNTIFS(Q222,$J$2:$J$9873)),0),0)),"")</f>
        <v/>
      </c>
      <c r="S222" s="112">
        <f>IFERROR(INDEX($J$2:$J$9873,MATCH(1,INDEX(($P222=$F$2:$F$9873)*(0=COUNTIFS(Q222:R222,$J$2:$J$9873)),0),0)),"")</f>
        <v/>
      </c>
      <c r="T222" s="112">
        <f>IFERROR(INDEX($J$2:$J$9873,MATCH(1,INDEX(($P222=$F$2:$F$9873)*(0=COUNTIFS(Q222:S222,$J$2:$J$9873)),0),0)),"")</f>
        <v/>
      </c>
      <c r="U222" s="112">
        <f>IFERROR(INDEX($J$2:$J$9873,MATCH(1,INDEX(($P222=$F$2:$F$9873)*(0=COUNTIFS(Q222:T222,$J$2:$J$9873)),0),0)),"")</f>
        <v/>
      </c>
      <c r="V222" s="112">
        <f>IFERROR(INDEX($J$2:$J$9873,MATCH(1,INDEX(($P222=$F$2:$F$9873)*(0=COUNTIFS(Q222:U222,$J$2:$J$9873)),0),0)),"")</f>
        <v/>
      </c>
      <c r="W222" s="112">
        <f>IFERROR(INDEX($J$2:$J$9873,MATCH(1,INDEX(($P222=$F$2:$F$9873)*(0=COUNTIFS(Q222:V222,$J$2:$J$861)),0),0)),"")</f>
        <v/>
      </c>
      <c r="X222" s="112">
        <f>IFERROR(INDEX($J$2:$J$9873,MATCH(1,INDEX(($P222=$F$2:$F$9873)*(0=COUNTIFS(Q222:W222,$J$2:$J$9873)),0),0)),"")</f>
        <v/>
      </c>
      <c r="Y222" s="112">
        <f>IFERROR(INDEX($J$2:$J$861,MATCH(1,INDEX(($P222=$F$2:$F$861)*(0=COUNTIFS(Q222:X222,$J$2:$J$861)),0),0)),"")</f>
        <v/>
      </c>
      <c r="Z222" s="112">
        <f>IFERROR(INDEX($J$2:$J$861,MATCH(1,INDEX(($P222=$F$2:$F$861)*(0=COUNTIFS(Q222:Y222,$J$2:$J$861)),0),0)),"")</f>
        <v/>
      </c>
      <c r="AA222" s="112">
        <f>IFERROR(INDEX($J$2:$J$861,MATCH(1,INDEX(($P222=$F$2:$F$861)*(0=COUNTIFS(Q222:Z222,$J$2:$J$861)),0),0)),"")</f>
        <v/>
      </c>
      <c r="AB222" s="112">
        <f>IFERROR(INDEX($J$2:$J$861,MATCH(1,INDEX(($P222=$F$2:$F$861)*(0=COUNTIFS(Q222:AA222,$J$2:$J$861)),0),0)),"")</f>
        <v/>
      </c>
      <c r="AC222" s="112">
        <f>IFERROR(INDEX($J$2:$J$861,MATCH(1,INDEX(($P222=$F$2:$F$861)*(0=COUNTIFS(Q222:AB222,$J$2:$J$861)),0),0)),"")</f>
        <v/>
      </c>
      <c r="AD222">
        <f>Q222&amp;"-"&amp;R222&amp;"-"&amp;S222&amp;"-"&amp;T222&amp;"-"&amp;U222&amp;"-"&amp;V222&amp;"-"&amp;W222&amp;"-"&amp;X222&amp;"-"&amp;Y222&amp;"-"&amp;Z222&amp;"-"&amp;AA222&amp;"-"&amp;AB222&amp;"-"&amp;AC222</f>
        <v/>
      </c>
      <c r="AF222" s="19">
        <f>IFERROR(INDEX($I$2:$I$861,MATCH(1,INDEX(($P222=$F$2:$F$861)*(0=COUNTIFS($AF$2:$AF$2,$I$2:$I$861)),0),0)),"")</f>
        <v/>
      </c>
      <c r="AG222" s="19">
        <f>IFERROR(INDEX($I$2:$I$9873,MATCH(1,INDEX(($P222=$F$2:$F$9873)*(0=COUNTIFS(AF222,$I$2:$I$9873)),0),0)),"")</f>
        <v/>
      </c>
      <c r="AH222" s="19">
        <f>IFERROR(INDEX($I$2:$I$9873,MATCH(1,INDEX(($P222=$F$2:$F$9873)*(0=COUNTIFS(AF222:AG222,$I$2:$I$9873)),0),0)),"")</f>
        <v/>
      </c>
      <c r="AI222" s="19">
        <f>IFERROR(INDEX($I$2:$I$9873,MATCH(1,INDEX(($P222=$F$2:$F$9873)*(0=COUNTIFS(AF222:AH222,$I$2:$I$9873)),0),0)),"")</f>
        <v/>
      </c>
      <c r="AJ222" s="19">
        <f>IFERROR(INDEX($I$2:$I$9873,MATCH(1,INDEX(($P222=$F$2:$F$9873)*(0=COUNTIFS(AF222:AI222,$I$2:$I$9873)),0),0)),"")</f>
        <v/>
      </c>
      <c r="AK222" s="19">
        <f>IFERROR(INDEX($I$2:$I$9873,MATCH(1,INDEX(($P222=$F$2:$F$9873)*(0=COUNTIFS(AF222:AJ222,$I$2:$I$9873)),0),0)),"")</f>
        <v/>
      </c>
      <c r="AL222" s="19">
        <f>IFERROR(INDEX($I$2:$I$9873,MATCH(1,INDEX(($P222=$F$2:$F$9873)*(0=COUNTIFS(AF222:AK222,$I$2:$I$9873)),0),0)),"")</f>
        <v/>
      </c>
      <c r="AM222" s="19">
        <f>IFERROR(INDEX($I$2:$I$9873,MATCH(1,INDEX(($P222=$F$2:$F$9873)*(0=COUNTIFS(AF222:AL222,$I$2:$I$9873)),0),0)),"")</f>
        <v/>
      </c>
      <c r="AN222" s="19">
        <f>IFERROR(INDEX($I$2:$I$9873,MATCH(1,INDEX(($P222=$F$2:$F$9873)*(0=COUNTIFS(AF222:AM222,$I$2:$I$9873)),0),0)),"")</f>
        <v/>
      </c>
      <c r="AO222" s="19">
        <f>IFERROR(INDEX($I$2:$I$9873,MATCH(1,INDEX(($P222=$F$2:$F$9873)*(0=COUNTIFS(AF222:AN222,$I$2:$I$9873)),0),0)),"")</f>
        <v/>
      </c>
      <c r="AP222" s="19">
        <f>IFERROR(INDEX($I$2:$I$9873,MATCH(1,INDEX(($P222=$F$2:$F$9873)*(0=COUNTIFS(AF222:AO222,$I$2:$I$9873)),0),0)),"")</f>
        <v/>
      </c>
      <c r="AQ222" s="19">
        <f>IFERROR(INDEX($I$2:$I$9873,MATCH(1,INDEX(($P222=$F$2:$F$9873)*(0=COUNTIFS(AF222:AP222,$I$2:$I$9873)),0),0)),"")</f>
        <v/>
      </c>
      <c r="AR222" s="19">
        <f>IFERROR(INDEX($I$2:$I$9873,MATCH(1,INDEX(($P222=$F$2:$F$9873)*(0=COUNTIFS(AF222:AQ222,$I$2:$I$9873)),0),0)),"")</f>
        <v/>
      </c>
      <c r="AS222" s="19">
        <f>IFERROR(VLOOKUP(AF222,[2]CUS030!$A$5:$E$10000,5,0),"")</f>
        <v/>
      </c>
      <c r="AT222" s="19">
        <f>IFERROR(VLOOKUP(AG222,[2]CUS030!$A$5:$E$10000,5,0),"")</f>
        <v/>
      </c>
      <c r="AU222" s="19">
        <f>IFERROR(VLOOKUP(AH222,[2]CUS030!$A$5:$E$10000,5,0),"")</f>
        <v/>
      </c>
      <c r="AV222" s="19">
        <f>IFERROR(VLOOKUP(AI222,[2]CUS030!$A$5:$E$10000,5,0),"")</f>
        <v/>
      </c>
      <c r="AW222" s="19">
        <f>IFERROR(VLOOKUP(AJ222,[2]CUS030!$A$5:$E$10000,5,0),"")</f>
        <v/>
      </c>
      <c r="AX222" s="19">
        <f>IFERROR(VLOOKUP(AK222,[2]CUS030!$A$5:$E$10000,5,0),"")</f>
        <v/>
      </c>
      <c r="AY222" s="19">
        <f>IFERROR(VLOOKUP(AL222,[2]CUS030!$A$5:$E$10000,5,0),"")</f>
        <v/>
      </c>
      <c r="AZ222" s="19">
        <f>IFERROR(VLOOKUP(AM222,[2]CUS030!$A$5:$E$10000,5,0),"")</f>
        <v/>
      </c>
      <c r="BA222" s="19">
        <f>IFERROR(VLOOKUP(AN222,[2]CUS030!$A$5:$E$10000,5,0),"")</f>
        <v/>
      </c>
      <c r="BB222" s="19">
        <f>IFERROR(VLOOKUP(AO222,[2]CUS030!$A$5:$E$10000,5,0),"")</f>
        <v/>
      </c>
      <c r="BC222" s="19">
        <f>IFERROR(VLOOKUP(AP222,[2]CUS030!$A$5:$E$10000,5,0),"")</f>
        <v/>
      </c>
      <c r="BD222" s="19">
        <f>IFERROR(VLOOKUP(AQ222,[2]CUS030!$A$5:$E$10000,5,0),"")</f>
        <v/>
      </c>
      <c r="BE222" s="19">
        <f>IFERROR(VLOOKUP(AR222,[2]CUS030!$A$5:$E$10000,5,0),"")</f>
        <v/>
      </c>
    </row>
    <row r="223">
      <c r="F223" s="108">
        <f>[1]!Table1[[#This Row],[Production]]</f>
        <v/>
      </c>
      <c r="G223">
        <f>MID(F223,LEN(F223)-6,4)</f>
        <v/>
      </c>
      <c r="H223">
        <f>AS223&amp;"|"&amp;AT223&amp;"|"&amp;AU223&amp;"|"&amp;AV223&amp;"|"&amp;AW223&amp;"|"&amp;AX223&amp;"|"&amp;AY223&amp;"|"&amp;AZ223&amp;"|"&amp;BA223&amp;"|"&amp;BB223&amp;"|"&amp;BC223&amp;"|"&amp;BD223&amp;"|"&amp;BE223</f>
        <v/>
      </c>
      <c r="I223" s="108">
        <f>[1]!Table1[[#This Row],[Stock]]</f>
        <v/>
      </c>
      <c r="J223">
        <f>MID(LEFT(I223,LEN(I223)-3),FIND("0|0.000",LEFT(I223,LEN(I223)-3),1)+7,6)</f>
        <v/>
      </c>
      <c r="K223" s="19" t="n"/>
      <c r="L223" s="19" t="n"/>
      <c r="M223" s="19" t="n"/>
      <c r="N223" s="19" t="n"/>
      <c r="O223" s="19" t="n"/>
      <c r="P223" s="20">
        <f>End_Cal!E223</f>
        <v/>
      </c>
      <c r="Q223" s="112">
        <f>IFERROR(INDEX($J$2:$J$9873,MATCH(1,INDEX(($P223=$F$2:$F$9873)*(0=COUNTIFS($Q$2:$Q$2,$J$2:$J$9873)),0),0)),"")</f>
        <v/>
      </c>
      <c r="R223" s="112">
        <f>IFERROR(INDEX($J$2:$J$9873,MATCH(1,INDEX(($P223=$F$2:$F$9873)*(0=COUNTIFS(Q223,$J$2:$J$9873)),0),0)),"")</f>
        <v/>
      </c>
      <c r="S223" s="112">
        <f>IFERROR(INDEX($J$2:$J$9873,MATCH(1,INDEX(($P223=$F$2:$F$9873)*(0=COUNTIFS(Q223:R223,$J$2:$J$9873)),0),0)),"")</f>
        <v/>
      </c>
      <c r="T223" s="112">
        <f>IFERROR(INDEX($J$2:$J$9873,MATCH(1,INDEX(($P223=$F$2:$F$9873)*(0=COUNTIFS(Q223:S223,$J$2:$J$9873)),0),0)),"")</f>
        <v/>
      </c>
      <c r="U223" s="112">
        <f>IFERROR(INDEX($J$2:$J$9873,MATCH(1,INDEX(($P223=$F$2:$F$9873)*(0=COUNTIFS(Q223:T223,$J$2:$J$9873)),0),0)),"")</f>
        <v/>
      </c>
      <c r="V223" s="112">
        <f>IFERROR(INDEX($J$2:$J$9873,MATCH(1,INDEX(($P223=$F$2:$F$9873)*(0=COUNTIFS(Q223:U223,$J$2:$J$9873)),0),0)),"")</f>
        <v/>
      </c>
      <c r="W223" s="112">
        <f>IFERROR(INDEX($J$2:$J$9873,MATCH(1,INDEX(($P223=$F$2:$F$9873)*(0=COUNTIFS(Q223:V223,$J$2:$J$861)),0),0)),"")</f>
        <v/>
      </c>
      <c r="X223" s="112">
        <f>IFERROR(INDEX($J$2:$J$9873,MATCH(1,INDEX(($P223=$F$2:$F$9873)*(0=COUNTIFS(Q223:W223,$J$2:$J$9873)),0),0)),"")</f>
        <v/>
      </c>
      <c r="Y223" s="112">
        <f>IFERROR(INDEX($J$2:$J$861,MATCH(1,INDEX(($P223=$F$2:$F$861)*(0=COUNTIFS(Q223:X223,$J$2:$J$861)),0),0)),"")</f>
        <v/>
      </c>
      <c r="Z223" s="112">
        <f>IFERROR(INDEX($J$2:$J$861,MATCH(1,INDEX(($P223=$F$2:$F$861)*(0=COUNTIFS(Q223:Y223,$J$2:$J$861)),0),0)),"")</f>
        <v/>
      </c>
      <c r="AA223" s="112">
        <f>IFERROR(INDEX($J$2:$J$861,MATCH(1,INDEX(($P223=$F$2:$F$861)*(0=COUNTIFS(Q223:Z223,$J$2:$J$861)),0),0)),"")</f>
        <v/>
      </c>
      <c r="AB223" s="112">
        <f>IFERROR(INDEX($J$2:$J$861,MATCH(1,INDEX(($P223=$F$2:$F$861)*(0=COUNTIFS(Q223:AA223,$J$2:$J$861)),0),0)),"")</f>
        <v/>
      </c>
      <c r="AC223" s="112">
        <f>IFERROR(INDEX($J$2:$J$861,MATCH(1,INDEX(($P223=$F$2:$F$861)*(0=COUNTIFS(Q223:AB223,$J$2:$J$861)),0),0)),"")</f>
        <v/>
      </c>
      <c r="AD223">
        <f>Q223&amp;"-"&amp;R223&amp;"-"&amp;S223&amp;"-"&amp;T223&amp;"-"&amp;U223&amp;"-"&amp;V223&amp;"-"&amp;W223&amp;"-"&amp;X223&amp;"-"&amp;Y223&amp;"-"&amp;Z223&amp;"-"&amp;AA223&amp;"-"&amp;AB223&amp;"-"&amp;AC223</f>
        <v/>
      </c>
      <c r="AF223" s="19">
        <f>IFERROR(INDEX($I$2:$I$861,MATCH(1,INDEX(($P223=$F$2:$F$861)*(0=COUNTIFS($AF$2:$AF$2,$I$2:$I$861)),0),0)),"")</f>
        <v/>
      </c>
      <c r="AG223" s="19">
        <f>IFERROR(INDEX($I$2:$I$9873,MATCH(1,INDEX(($P223=$F$2:$F$9873)*(0=COUNTIFS(AF223,$I$2:$I$9873)),0),0)),"")</f>
        <v/>
      </c>
      <c r="AH223" s="19">
        <f>IFERROR(INDEX($I$2:$I$9873,MATCH(1,INDEX(($P223=$F$2:$F$9873)*(0=COUNTIFS(AF223:AG223,$I$2:$I$9873)),0),0)),"")</f>
        <v/>
      </c>
      <c r="AI223" s="19">
        <f>IFERROR(INDEX($I$2:$I$9873,MATCH(1,INDEX(($P223=$F$2:$F$9873)*(0=COUNTIFS(AF223:AH223,$I$2:$I$9873)),0),0)),"")</f>
        <v/>
      </c>
      <c r="AJ223" s="19">
        <f>IFERROR(INDEX($I$2:$I$9873,MATCH(1,INDEX(($P223=$F$2:$F$9873)*(0=COUNTIFS(AF223:AI223,$I$2:$I$9873)),0),0)),"")</f>
        <v/>
      </c>
      <c r="AK223" s="19">
        <f>IFERROR(INDEX($I$2:$I$9873,MATCH(1,INDEX(($P223=$F$2:$F$9873)*(0=COUNTIFS(AF223:AJ223,$I$2:$I$9873)),0),0)),"")</f>
        <v/>
      </c>
      <c r="AL223" s="19">
        <f>IFERROR(INDEX($I$2:$I$9873,MATCH(1,INDEX(($P223=$F$2:$F$9873)*(0=COUNTIFS(AF223:AK223,$I$2:$I$9873)),0),0)),"")</f>
        <v/>
      </c>
      <c r="AM223" s="19">
        <f>IFERROR(INDEX($I$2:$I$9873,MATCH(1,INDEX(($P223=$F$2:$F$9873)*(0=COUNTIFS(AF223:AL223,$I$2:$I$9873)),0),0)),"")</f>
        <v/>
      </c>
      <c r="AN223" s="19">
        <f>IFERROR(INDEX($I$2:$I$9873,MATCH(1,INDEX(($P223=$F$2:$F$9873)*(0=COUNTIFS(AF223:AM223,$I$2:$I$9873)),0),0)),"")</f>
        <v/>
      </c>
      <c r="AO223" s="19">
        <f>IFERROR(INDEX($I$2:$I$9873,MATCH(1,INDEX(($P223=$F$2:$F$9873)*(0=COUNTIFS(AF223:AN223,$I$2:$I$9873)),0),0)),"")</f>
        <v/>
      </c>
      <c r="AP223" s="19">
        <f>IFERROR(INDEX($I$2:$I$9873,MATCH(1,INDEX(($P223=$F$2:$F$9873)*(0=COUNTIFS(AF223:AO223,$I$2:$I$9873)),0),0)),"")</f>
        <v/>
      </c>
      <c r="AQ223" s="19">
        <f>IFERROR(INDEX($I$2:$I$9873,MATCH(1,INDEX(($P223=$F$2:$F$9873)*(0=COUNTIFS(AF223:AP223,$I$2:$I$9873)),0),0)),"")</f>
        <v/>
      </c>
      <c r="AR223" s="19">
        <f>IFERROR(INDEX($I$2:$I$9873,MATCH(1,INDEX(($P223=$F$2:$F$9873)*(0=COUNTIFS(AF223:AQ223,$I$2:$I$9873)),0),0)),"")</f>
        <v/>
      </c>
      <c r="AS223" s="19">
        <f>IFERROR(VLOOKUP(AF223,[2]CUS030!$A$5:$E$10000,5,0),"")</f>
        <v/>
      </c>
      <c r="AT223" s="19">
        <f>IFERROR(VLOOKUP(AG223,[2]CUS030!$A$5:$E$10000,5,0),"")</f>
        <v/>
      </c>
      <c r="AU223" s="19">
        <f>IFERROR(VLOOKUP(AH223,[2]CUS030!$A$5:$E$10000,5,0),"")</f>
        <v/>
      </c>
      <c r="AV223" s="19">
        <f>IFERROR(VLOOKUP(AI223,[2]CUS030!$A$5:$E$10000,5,0),"")</f>
        <v/>
      </c>
      <c r="AW223" s="19">
        <f>IFERROR(VLOOKUP(AJ223,[2]CUS030!$A$5:$E$10000,5,0),"")</f>
        <v/>
      </c>
      <c r="AX223" s="19">
        <f>IFERROR(VLOOKUP(AK223,[2]CUS030!$A$5:$E$10000,5,0),"")</f>
        <v/>
      </c>
      <c r="AY223" s="19">
        <f>IFERROR(VLOOKUP(AL223,[2]CUS030!$A$5:$E$10000,5,0),"")</f>
        <v/>
      </c>
      <c r="AZ223" s="19">
        <f>IFERROR(VLOOKUP(AM223,[2]CUS030!$A$5:$E$10000,5,0),"")</f>
        <v/>
      </c>
      <c r="BA223" s="19">
        <f>IFERROR(VLOOKUP(AN223,[2]CUS030!$A$5:$E$10000,5,0),"")</f>
        <v/>
      </c>
      <c r="BB223" s="19">
        <f>IFERROR(VLOOKUP(AO223,[2]CUS030!$A$5:$E$10000,5,0),"")</f>
        <v/>
      </c>
      <c r="BC223" s="19">
        <f>IFERROR(VLOOKUP(AP223,[2]CUS030!$A$5:$E$10000,5,0),"")</f>
        <v/>
      </c>
      <c r="BD223" s="19">
        <f>IFERROR(VLOOKUP(AQ223,[2]CUS030!$A$5:$E$10000,5,0),"")</f>
        <v/>
      </c>
      <c r="BE223" s="19">
        <f>IFERROR(VLOOKUP(AR223,[2]CUS030!$A$5:$E$10000,5,0),"")</f>
        <v/>
      </c>
    </row>
    <row r="224">
      <c r="F224" s="108">
        <f>[1]!Table1[[#This Row],[Production]]</f>
        <v/>
      </c>
      <c r="G224">
        <f>MID(F224,LEN(F224)-6,4)</f>
        <v/>
      </c>
      <c r="H224">
        <f>AS224&amp;"|"&amp;AT224&amp;"|"&amp;AU224&amp;"|"&amp;AV224&amp;"|"&amp;AW224&amp;"|"&amp;AX224&amp;"|"&amp;AY224&amp;"|"&amp;AZ224&amp;"|"&amp;BA224&amp;"|"&amp;BB224&amp;"|"&amp;BC224&amp;"|"&amp;BD224&amp;"|"&amp;BE224</f>
        <v/>
      </c>
      <c r="I224" s="108">
        <f>[1]!Table1[[#This Row],[Stock]]</f>
        <v/>
      </c>
      <c r="J224">
        <f>MID(LEFT(I224,LEN(I224)-3),FIND("0|0.000",LEFT(I224,LEN(I224)-3),1)+7,6)</f>
        <v/>
      </c>
      <c r="K224" s="19" t="n"/>
      <c r="L224" s="19" t="n"/>
      <c r="M224" s="19" t="n"/>
      <c r="N224" s="19" t="n"/>
      <c r="O224" s="19" t="n"/>
      <c r="P224" s="20">
        <f>End_Cal!E224</f>
        <v/>
      </c>
      <c r="Q224" s="112">
        <f>IFERROR(INDEX($J$2:$J$9873,MATCH(1,INDEX(($P224=$F$2:$F$9873)*(0=COUNTIFS($Q$2:$Q$2,$J$2:$J$9873)),0),0)),"")</f>
        <v/>
      </c>
      <c r="R224" s="112">
        <f>IFERROR(INDEX($J$2:$J$9873,MATCH(1,INDEX(($P224=$F$2:$F$9873)*(0=COUNTIFS(Q224,$J$2:$J$9873)),0),0)),"")</f>
        <v/>
      </c>
      <c r="S224" s="112">
        <f>IFERROR(INDEX($J$2:$J$9873,MATCH(1,INDEX(($P224=$F$2:$F$9873)*(0=COUNTIFS(Q224:R224,$J$2:$J$9873)),0),0)),"")</f>
        <v/>
      </c>
      <c r="T224" s="112">
        <f>IFERROR(INDEX($J$2:$J$9873,MATCH(1,INDEX(($P224=$F$2:$F$9873)*(0=COUNTIFS(Q224:S224,$J$2:$J$9873)),0),0)),"")</f>
        <v/>
      </c>
      <c r="U224" s="112">
        <f>IFERROR(INDEX($J$2:$J$9873,MATCH(1,INDEX(($P224=$F$2:$F$9873)*(0=COUNTIFS(Q224:T224,$J$2:$J$9873)),0),0)),"")</f>
        <v/>
      </c>
      <c r="V224" s="112">
        <f>IFERROR(INDEX($J$2:$J$9873,MATCH(1,INDEX(($P224=$F$2:$F$9873)*(0=COUNTIFS(Q224:U224,$J$2:$J$9873)),0),0)),"")</f>
        <v/>
      </c>
      <c r="W224" s="112">
        <f>IFERROR(INDEX($J$2:$J$9873,MATCH(1,INDEX(($P224=$F$2:$F$9873)*(0=COUNTIFS(Q224:V224,$J$2:$J$861)),0),0)),"")</f>
        <v/>
      </c>
      <c r="X224" s="112">
        <f>IFERROR(INDEX($J$2:$J$9873,MATCH(1,INDEX(($P224=$F$2:$F$9873)*(0=COUNTIFS(Q224:W224,$J$2:$J$9873)),0),0)),"")</f>
        <v/>
      </c>
      <c r="Y224" s="112">
        <f>IFERROR(INDEX($J$2:$J$861,MATCH(1,INDEX(($P224=$F$2:$F$861)*(0=COUNTIFS(Q224:X224,$J$2:$J$861)),0),0)),"")</f>
        <v/>
      </c>
      <c r="Z224" s="112">
        <f>IFERROR(INDEX($J$2:$J$861,MATCH(1,INDEX(($P224=$F$2:$F$861)*(0=COUNTIFS(Q224:Y224,$J$2:$J$861)),0),0)),"")</f>
        <v/>
      </c>
      <c r="AA224" s="112">
        <f>IFERROR(INDEX($J$2:$J$861,MATCH(1,INDEX(($P224=$F$2:$F$861)*(0=COUNTIFS(Q224:Z224,$J$2:$J$861)),0),0)),"")</f>
        <v/>
      </c>
      <c r="AB224" s="112">
        <f>IFERROR(INDEX($J$2:$J$861,MATCH(1,INDEX(($P224=$F$2:$F$861)*(0=COUNTIFS(Q224:AA224,$J$2:$J$861)),0),0)),"")</f>
        <v/>
      </c>
      <c r="AC224" s="112">
        <f>IFERROR(INDEX($J$2:$J$861,MATCH(1,INDEX(($P224=$F$2:$F$861)*(0=COUNTIFS(Q224:AB224,$J$2:$J$861)),0),0)),"")</f>
        <v/>
      </c>
      <c r="AD224">
        <f>Q224&amp;"-"&amp;R224&amp;"-"&amp;S224&amp;"-"&amp;T224&amp;"-"&amp;U224&amp;"-"&amp;V224&amp;"-"&amp;W224&amp;"-"&amp;X224&amp;"-"&amp;Y224&amp;"-"&amp;Z224&amp;"-"&amp;AA224&amp;"-"&amp;AB224&amp;"-"&amp;AC224</f>
        <v/>
      </c>
      <c r="AF224" s="19">
        <f>IFERROR(INDEX($I$2:$I$861,MATCH(1,INDEX(($P224=$F$2:$F$861)*(0=COUNTIFS($AF$2:$AF$2,$I$2:$I$861)),0),0)),"")</f>
        <v/>
      </c>
      <c r="AG224" s="19">
        <f>IFERROR(INDEX($I$2:$I$9873,MATCH(1,INDEX(($P224=$F$2:$F$9873)*(0=COUNTIFS(AF224,$I$2:$I$9873)),0),0)),"")</f>
        <v/>
      </c>
      <c r="AH224" s="19">
        <f>IFERROR(INDEX($I$2:$I$9873,MATCH(1,INDEX(($P224=$F$2:$F$9873)*(0=COUNTIFS(AF224:AG224,$I$2:$I$9873)),0),0)),"")</f>
        <v/>
      </c>
      <c r="AI224" s="19">
        <f>IFERROR(INDEX($I$2:$I$9873,MATCH(1,INDEX(($P224=$F$2:$F$9873)*(0=COUNTIFS(AF224:AH224,$I$2:$I$9873)),0),0)),"")</f>
        <v/>
      </c>
      <c r="AJ224" s="19">
        <f>IFERROR(INDEX($I$2:$I$9873,MATCH(1,INDEX(($P224=$F$2:$F$9873)*(0=COUNTIFS(AF224:AI224,$I$2:$I$9873)),0),0)),"")</f>
        <v/>
      </c>
      <c r="AK224" s="19">
        <f>IFERROR(INDEX($I$2:$I$9873,MATCH(1,INDEX(($P224=$F$2:$F$9873)*(0=COUNTIFS(AF224:AJ224,$I$2:$I$9873)),0),0)),"")</f>
        <v/>
      </c>
      <c r="AL224" s="19">
        <f>IFERROR(INDEX($I$2:$I$9873,MATCH(1,INDEX(($P224=$F$2:$F$9873)*(0=COUNTIFS(AF224:AK224,$I$2:$I$9873)),0),0)),"")</f>
        <v/>
      </c>
      <c r="AM224" s="19">
        <f>IFERROR(INDEX($I$2:$I$9873,MATCH(1,INDEX(($P224=$F$2:$F$9873)*(0=COUNTIFS(AF224:AL224,$I$2:$I$9873)),0),0)),"")</f>
        <v/>
      </c>
      <c r="AN224" s="19">
        <f>IFERROR(INDEX($I$2:$I$9873,MATCH(1,INDEX(($P224=$F$2:$F$9873)*(0=COUNTIFS(AF224:AM224,$I$2:$I$9873)),0),0)),"")</f>
        <v/>
      </c>
      <c r="AO224" s="19">
        <f>IFERROR(INDEX($I$2:$I$9873,MATCH(1,INDEX(($P224=$F$2:$F$9873)*(0=COUNTIFS(AF224:AN224,$I$2:$I$9873)),0),0)),"")</f>
        <v/>
      </c>
      <c r="AP224" s="19">
        <f>IFERROR(INDEX($I$2:$I$9873,MATCH(1,INDEX(($P224=$F$2:$F$9873)*(0=COUNTIFS(AF224:AO224,$I$2:$I$9873)),0),0)),"")</f>
        <v/>
      </c>
      <c r="AQ224" s="19">
        <f>IFERROR(INDEX($I$2:$I$9873,MATCH(1,INDEX(($P224=$F$2:$F$9873)*(0=COUNTIFS(AF224:AP224,$I$2:$I$9873)),0),0)),"")</f>
        <v/>
      </c>
      <c r="AR224" s="19">
        <f>IFERROR(INDEX($I$2:$I$9873,MATCH(1,INDEX(($P224=$F$2:$F$9873)*(0=COUNTIFS(AF224:AQ224,$I$2:$I$9873)),0),0)),"")</f>
        <v/>
      </c>
      <c r="AS224" s="19">
        <f>IFERROR(VLOOKUP(AF224,[2]CUS030!$A$5:$E$10000,5,0),"")</f>
        <v/>
      </c>
      <c r="AT224" s="19">
        <f>IFERROR(VLOOKUP(AG224,[2]CUS030!$A$5:$E$10000,5,0),"")</f>
        <v/>
      </c>
      <c r="AU224" s="19">
        <f>IFERROR(VLOOKUP(AH224,[2]CUS030!$A$5:$E$10000,5,0),"")</f>
        <v/>
      </c>
      <c r="AV224" s="19">
        <f>IFERROR(VLOOKUP(AI224,[2]CUS030!$A$5:$E$10000,5,0),"")</f>
        <v/>
      </c>
      <c r="AW224" s="19">
        <f>IFERROR(VLOOKUP(AJ224,[2]CUS030!$A$5:$E$10000,5,0),"")</f>
        <v/>
      </c>
      <c r="AX224" s="19">
        <f>IFERROR(VLOOKUP(AK224,[2]CUS030!$A$5:$E$10000,5,0),"")</f>
        <v/>
      </c>
      <c r="AY224" s="19">
        <f>IFERROR(VLOOKUP(AL224,[2]CUS030!$A$5:$E$10000,5,0),"")</f>
        <v/>
      </c>
      <c r="AZ224" s="19">
        <f>IFERROR(VLOOKUP(AM224,[2]CUS030!$A$5:$E$10000,5,0),"")</f>
        <v/>
      </c>
      <c r="BA224" s="19">
        <f>IFERROR(VLOOKUP(AN224,[2]CUS030!$A$5:$E$10000,5,0),"")</f>
        <v/>
      </c>
      <c r="BB224" s="19">
        <f>IFERROR(VLOOKUP(AO224,[2]CUS030!$A$5:$E$10000,5,0),"")</f>
        <v/>
      </c>
      <c r="BC224" s="19">
        <f>IFERROR(VLOOKUP(AP224,[2]CUS030!$A$5:$E$10000,5,0),"")</f>
        <v/>
      </c>
      <c r="BD224" s="19">
        <f>IFERROR(VLOOKUP(AQ224,[2]CUS030!$A$5:$E$10000,5,0),"")</f>
        <v/>
      </c>
      <c r="BE224" s="19">
        <f>IFERROR(VLOOKUP(AR224,[2]CUS030!$A$5:$E$10000,5,0),"")</f>
        <v/>
      </c>
    </row>
    <row r="225">
      <c r="F225" s="108">
        <f>[1]!Table1[[#This Row],[Production]]</f>
        <v/>
      </c>
      <c r="G225">
        <f>MID(F225,LEN(F225)-6,4)</f>
        <v/>
      </c>
      <c r="H225">
        <f>AS225&amp;"|"&amp;AT225&amp;"|"&amp;AU225&amp;"|"&amp;AV225&amp;"|"&amp;AW225&amp;"|"&amp;AX225&amp;"|"&amp;AY225&amp;"|"&amp;AZ225&amp;"|"&amp;BA225&amp;"|"&amp;BB225&amp;"|"&amp;BC225&amp;"|"&amp;BD225&amp;"|"&amp;BE225</f>
        <v/>
      </c>
      <c r="I225" s="108">
        <f>[1]!Table1[[#This Row],[Stock]]</f>
        <v/>
      </c>
      <c r="J225">
        <f>MID(LEFT(I225,LEN(I225)-3),FIND("0|0.000",LEFT(I225,LEN(I225)-3),1)+7,6)</f>
        <v/>
      </c>
      <c r="K225" s="19" t="n"/>
      <c r="L225" s="19" t="n"/>
      <c r="M225" s="19" t="n"/>
      <c r="N225" s="19" t="n"/>
      <c r="O225" s="19" t="n"/>
      <c r="P225" s="20">
        <f>End_Cal!E225</f>
        <v/>
      </c>
      <c r="Q225" s="112">
        <f>IFERROR(INDEX($J$2:$J$9873,MATCH(1,INDEX(($P225=$F$2:$F$9873)*(0=COUNTIFS($Q$2:$Q$2,$J$2:$J$9873)),0),0)),"")</f>
        <v/>
      </c>
      <c r="R225" s="112">
        <f>IFERROR(INDEX($J$2:$J$9873,MATCH(1,INDEX(($P225=$F$2:$F$9873)*(0=COUNTIFS(Q225,$J$2:$J$9873)),0),0)),"")</f>
        <v/>
      </c>
      <c r="S225" s="112">
        <f>IFERROR(INDEX($J$2:$J$9873,MATCH(1,INDEX(($P225=$F$2:$F$9873)*(0=COUNTIFS(Q225:R225,$J$2:$J$9873)),0),0)),"")</f>
        <v/>
      </c>
      <c r="T225" s="112">
        <f>IFERROR(INDEX($J$2:$J$9873,MATCH(1,INDEX(($P225=$F$2:$F$9873)*(0=COUNTIFS(Q225:S225,$J$2:$J$9873)),0),0)),"")</f>
        <v/>
      </c>
      <c r="U225" s="112">
        <f>IFERROR(INDEX($J$2:$J$9873,MATCH(1,INDEX(($P225=$F$2:$F$9873)*(0=COUNTIFS(Q225:T225,$J$2:$J$9873)),0),0)),"")</f>
        <v/>
      </c>
      <c r="V225" s="112">
        <f>IFERROR(INDEX($J$2:$J$9873,MATCH(1,INDEX(($P225=$F$2:$F$9873)*(0=COUNTIFS(Q225:U225,$J$2:$J$9873)),0),0)),"")</f>
        <v/>
      </c>
      <c r="W225" s="112">
        <f>IFERROR(INDEX($J$2:$J$9873,MATCH(1,INDEX(($P225=$F$2:$F$9873)*(0=COUNTIFS(Q225:V225,$J$2:$J$861)),0),0)),"")</f>
        <v/>
      </c>
      <c r="X225" s="112">
        <f>IFERROR(INDEX($J$2:$J$9873,MATCH(1,INDEX(($P225=$F$2:$F$9873)*(0=COUNTIFS(Q225:W225,$J$2:$J$9873)),0),0)),"")</f>
        <v/>
      </c>
      <c r="Y225" s="112">
        <f>IFERROR(INDEX($J$2:$J$861,MATCH(1,INDEX(($P225=$F$2:$F$861)*(0=COUNTIFS(Q225:X225,$J$2:$J$861)),0),0)),"")</f>
        <v/>
      </c>
      <c r="Z225" s="112">
        <f>IFERROR(INDEX($J$2:$J$861,MATCH(1,INDEX(($P225=$F$2:$F$861)*(0=COUNTIFS(Q225:Y225,$J$2:$J$861)),0),0)),"")</f>
        <v/>
      </c>
      <c r="AA225" s="112">
        <f>IFERROR(INDEX($J$2:$J$861,MATCH(1,INDEX(($P225=$F$2:$F$861)*(0=COUNTIFS(Q225:Z225,$J$2:$J$861)),0),0)),"")</f>
        <v/>
      </c>
      <c r="AB225" s="112">
        <f>IFERROR(INDEX($J$2:$J$861,MATCH(1,INDEX(($P225=$F$2:$F$861)*(0=COUNTIFS(Q225:AA225,$J$2:$J$861)),0),0)),"")</f>
        <v/>
      </c>
      <c r="AC225" s="112">
        <f>IFERROR(INDEX($J$2:$J$861,MATCH(1,INDEX(($P225=$F$2:$F$861)*(0=COUNTIFS(Q225:AB225,$J$2:$J$861)),0),0)),"")</f>
        <v/>
      </c>
      <c r="AD225">
        <f>Q225&amp;"-"&amp;R225&amp;"-"&amp;S225&amp;"-"&amp;T225&amp;"-"&amp;U225&amp;"-"&amp;V225&amp;"-"&amp;W225&amp;"-"&amp;X225&amp;"-"&amp;Y225&amp;"-"&amp;Z225&amp;"-"&amp;AA225&amp;"-"&amp;AB225&amp;"-"&amp;AC225</f>
        <v/>
      </c>
      <c r="AF225" s="19">
        <f>IFERROR(INDEX($I$2:$I$861,MATCH(1,INDEX(($P225=$F$2:$F$861)*(0=COUNTIFS($AF$2:$AF$2,$I$2:$I$861)),0),0)),"")</f>
        <v/>
      </c>
      <c r="AG225" s="19">
        <f>IFERROR(INDEX($I$2:$I$9873,MATCH(1,INDEX(($P225=$F$2:$F$9873)*(0=COUNTIFS(AF225,$I$2:$I$9873)),0),0)),"")</f>
        <v/>
      </c>
      <c r="AH225" s="19">
        <f>IFERROR(INDEX($I$2:$I$9873,MATCH(1,INDEX(($P225=$F$2:$F$9873)*(0=COUNTIFS(AF225:AG225,$I$2:$I$9873)),0),0)),"")</f>
        <v/>
      </c>
      <c r="AI225" s="19">
        <f>IFERROR(INDEX($I$2:$I$9873,MATCH(1,INDEX(($P225=$F$2:$F$9873)*(0=COUNTIFS(AF225:AH225,$I$2:$I$9873)),0),0)),"")</f>
        <v/>
      </c>
      <c r="AJ225" s="19">
        <f>IFERROR(INDEX($I$2:$I$9873,MATCH(1,INDEX(($P225=$F$2:$F$9873)*(0=COUNTIFS(AF225:AI225,$I$2:$I$9873)),0),0)),"")</f>
        <v/>
      </c>
      <c r="AK225" s="19">
        <f>IFERROR(INDEX($I$2:$I$9873,MATCH(1,INDEX(($P225=$F$2:$F$9873)*(0=COUNTIFS(AF225:AJ225,$I$2:$I$9873)),0),0)),"")</f>
        <v/>
      </c>
      <c r="AL225" s="19">
        <f>IFERROR(INDEX($I$2:$I$9873,MATCH(1,INDEX(($P225=$F$2:$F$9873)*(0=COUNTIFS(AF225:AK225,$I$2:$I$9873)),0),0)),"")</f>
        <v/>
      </c>
      <c r="AM225" s="19">
        <f>IFERROR(INDEX($I$2:$I$9873,MATCH(1,INDEX(($P225=$F$2:$F$9873)*(0=COUNTIFS(AF225:AL225,$I$2:$I$9873)),0),0)),"")</f>
        <v/>
      </c>
      <c r="AN225" s="19">
        <f>IFERROR(INDEX($I$2:$I$9873,MATCH(1,INDEX(($P225=$F$2:$F$9873)*(0=COUNTIFS(AF225:AM225,$I$2:$I$9873)),0),0)),"")</f>
        <v/>
      </c>
      <c r="AO225" s="19">
        <f>IFERROR(INDEX($I$2:$I$9873,MATCH(1,INDEX(($P225=$F$2:$F$9873)*(0=COUNTIFS(AF225:AN225,$I$2:$I$9873)),0),0)),"")</f>
        <v/>
      </c>
      <c r="AP225" s="19">
        <f>IFERROR(INDEX($I$2:$I$9873,MATCH(1,INDEX(($P225=$F$2:$F$9873)*(0=COUNTIFS(AF225:AO225,$I$2:$I$9873)),0),0)),"")</f>
        <v/>
      </c>
      <c r="AQ225" s="19">
        <f>IFERROR(INDEX($I$2:$I$9873,MATCH(1,INDEX(($P225=$F$2:$F$9873)*(0=COUNTIFS(AF225:AP225,$I$2:$I$9873)),0),0)),"")</f>
        <v/>
      </c>
      <c r="AR225" s="19">
        <f>IFERROR(INDEX($I$2:$I$9873,MATCH(1,INDEX(($P225=$F$2:$F$9873)*(0=COUNTIFS(AF225:AQ225,$I$2:$I$9873)),0),0)),"")</f>
        <v/>
      </c>
      <c r="AS225" s="19">
        <f>IFERROR(VLOOKUP(AF225,[2]CUS030!$A$5:$E$10000,5,0),"")</f>
        <v/>
      </c>
      <c r="AT225" s="19">
        <f>IFERROR(VLOOKUP(AG225,[2]CUS030!$A$5:$E$10000,5,0),"")</f>
        <v/>
      </c>
      <c r="AU225" s="19">
        <f>IFERROR(VLOOKUP(AH225,[2]CUS030!$A$5:$E$10000,5,0),"")</f>
        <v/>
      </c>
      <c r="AV225" s="19">
        <f>IFERROR(VLOOKUP(AI225,[2]CUS030!$A$5:$E$10000,5,0),"")</f>
        <v/>
      </c>
      <c r="AW225" s="19">
        <f>IFERROR(VLOOKUP(AJ225,[2]CUS030!$A$5:$E$10000,5,0),"")</f>
        <v/>
      </c>
      <c r="AX225" s="19">
        <f>IFERROR(VLOOKUP(AK225,[2]CUS030!$A$5:$E$10000,5,0),"")</f>
        <v/>
      </c>
      <c r="AY225" s="19">
        <f>IFERROR(VLOOKUP(AL225,[2]CUS030!$A$5:$E$10000,5,0),"")</f>
        <v/>
      </c>
      <c r="AZ225" s="19">
        <f>IFERROR(VLOOKUP(AM225,[2]CUS030!$A$5:$E$10000,5,0),"")</f>
        <v/>
      </c>
      <c r="BA225" s="19">
        <f>IFERROR(VLOOKUP(AN225,[2]CUS030!$A$5:$E$10000,5,0),"")</f>
        <v/>
      </c>
      <c r="BB225" s="19">
        <f>IFERROR(VLOOKUP(AO225,[2]CUS030!$A$5:$E$10000,5,0),"")</f>
        <v/>
      </c>
      <c r="BC225" s="19">
        <f>IFERROR(VLOOKUP(AP225,[2]CUS030!$A$5:$E$10000,5,0),"")</f>
        <v/>
      </c>
      <c r="BD225" s="19">
        <f>IFERROR(VLOOKUP(AQ225,[2]CUS030!$A$5:$E$10000,5,0),"")</f>
        <v/>
      </c>
      <c r="BE225" s="19">
        <f>IFERROR(VLOOKUP(AR225,[2]CUS030!$A$5:$E$10000,5,0),"")</f>
        <v/>
      </c>
    </row>
    <row r="226">
      <c r="F226" s="108">
        <f>[1]!Table1[[#This Row],[Production]]</f>
        <v/>
      </c>
      <c r="G226">
        <f>MID(F226,LEN(F226)-6,4)</f>
        <v/>
      </c>
      <c r="H226">
        <f>AS226&amp;"|"&amp;AT226&amp;"|"&amp;AU226&amp;"|"&amp;AV226&amp;"|"&amp;AW226&amp;"|"&amp;AX226&amp;"|"&amp;AY226&amp;"|"&amp;AZ226&amp;"|"&amp;BA226&amp;"|"&amp;BB226&amp;"|"&amp;BC226&amp;"|"&amp;BD226&amp;"|"&amp;BE226</f>
        <v/>
      </c>
      <c r="I226" s="108">
        <f>[1]!Table1[[#This Row],[Stock]]</f>
        <v/>
      </c>
      <c r="J226">
        <f>MID(LEFT(I226,LEN(I226)-3),FIND("0|0.000",LEFT(I226,LEN(I226)-3),1)+7,6)</f>
        <v/>
      </c>
      <c r="K226" s="19" t="n"/>
      <c r="L226" s="19" t="n"/>
      <c r="M226" s="19" t="n"/>
      <c r="N226" s="19" t="n"/>
      <c r="O226" s="19" t="n"/>
      <c r="P226" s="20">
        <f>End_Cal!E226</f>
        <v/>
      </c>
      <c r="Q226" s="112">
        <f>IFERROR(INDEX($J$2:$J$9873,MATCH(1,INDEX(($P226=$F$2:$F$9873)*(0=COUNTIFS($Q$2:$Q$2,$J$2:$J$9873)),0),0)),"")</f>
        <v/>
      </c>
      <c r="R226" s="112">
        <f>IFERROR(INDEX($J$2:$J$9873,MATCH(1,INDEX(($P226=$F$2:$F$9873)*(0=COUNTIFS(Q226,$J$2:$J$9873)),0),0)),"")</f>
        <v/>
      </c>
      <c r="S226" s="112">
        <f>IFERROR(INDEX($J$2:$J$9873,MATCH(1,INDEX(($P226=$F$2:$F$9873)*(0=COUNTIFS(Q226:R226,$J$2:$J$9873)),0),0)),"")</f>
        <v/>
      </c>
      <c r="T226" s="112">
        <f>IFERROR(INDEX($J$2:$J$9873,MATCH(1,INDEX(($P226=$F$2:$F$9873)*(0=COUNTIFS(Q226:S226,$J$2:$J$9873)),0),0)),"")</f>
        <v/>
      </c>
      <c r="U226" s="112">
        <f>IFERROR(INDEX($J$2:$J$9873,MATCH(1,INDEX(($P226=$F$2:$F$9873)*(0=COUNTIFS(Q226:T226,$J$2:$J$9873)),0),0)),"")</f>
        <v/>
      </c>
      <c r="V226" s="112">
        <f>IFERROR(INDEX($J$2:$J$9873,MATCH(1,INDEX(($P226=$F$2:$F$9873)*(0=COUNTIFS(Q226:U226,$J$2:$J$9873)),0),0)),"")</f>
        <v/>
      </c>
      <c r="W226" s="112">
        <f>IFERROR(INDEX($J$2:$J$9873,MATCH(1,INDEX(($P226=$F$2:$F$9873)*(0=COUNTIFS(Q226:V226,$J$2:$J$861)),0),0)),"")</f>
        <v/>
      </c>
      <c r="X226" s="112">
        <f>IFERROR(INDEX($J$2:$J$9873,MATCH(1,INDEX(($P226=$F$2:$F$9873)*(0=COUNTIFS(Q226:W226,$J$2:$J$9873)),0),0)),"")</f>
        <v/>
      </c>
      <c r="Y226" s="112">
        <f>IFERROR(INDEX($J$2:$J$861,MATCH(1,INDEX(($P226=$F$2:$F$861)*(0=COUNTIFS(Q226:X226,$J$2:$J$861)),0),0)),"")</f>
        <v/>
      </c>
      <c r="Z226" s="112">
        <f>IFERROR(INDEX($J$2:$J$861,MATCH(1,INDEX(($P226=$F$2:$F$861)*(0=COUNTIFS(Q226:Y226,$J$2:$J$861)),0),0)),"")</f>
        <v/>
      </c>
      <c r="AA226" s="112">
        <f>IFERROR(INDEX($J$2:$J$861,MATCH(1,INDEX(($P226=$F$2:$F$861)*(0=COUNTIFS(Q226:Z226,$J$2:$J$861)),0),0)),"")</f>
        <v/>
      </c>
      <c r="AB226" s="112">
        <f>IFERROR(INDEX($J$2:$J$861,MATCH(1,INDEX(($P226=$F$2:$F$861)*(0=COUNTIFS(Q226:AA226,$J$2:$J$861)),0),0)),"")</f>
        <v/>
      </c>
      <c r="AC226" s="112">
        <f>IFERROR(INDEX($J$2:$J$861,MATCH(1,INDEX(($P226=$F$2:$F$861)*(0=COUNTIFS(Q226:AB226,$J$2:$J$861)),0),0)),"")</f>
        <v/>
      </c>
      <c r="AD226">
        <f>Q226&amp;"-"&amp;R226&amp;"-"&amp;S226&amp;"-"&amp;T226&amp;"-"&amp;U226&amp;"-"&amp;V226&amp;"-"&amp;W226&amp;"-"&amp;X226&amp;"-"&amp;Y226&amp;"-"&amp;Z226&amp;"-"&amp;AA226&amp;"-"&amp;AB226&amp;"-"&amp;AC226</f>
        <v/>
      </c>
      <c r="AF226" s="19">
        <f>IFERROR(INDEX($I$2:$I$861,MATCH(1,INDEX(($P226=$F$2:$F$861)*(0=COUNTIFS($AF$2:$AF$2,$I$2:$I$861)),0),0)),"")</f>
        <v/>
      </c>
      <c r="AG226" s="19">
        <f>IFERROR(INDEX($I$2:$I$9873,MATCH(1,INDEX(($P226=$F$2:$F$9873)*(0=COUNTIFS(AF226,$I$2:$I$9873)),0),0)),"")</f>
        <v/>
      </c>
      <c r="AH226" s="19">
        <f>IFERROR(INDEX($I$2:$I$9873,MATCH(1,INDEX(($P226=$F$2:$F$9873)*(0=COUNTIFS(AF226:AG226,$I$2:$I$9873)),0),0)),"")</f>
        <v/>
      </c>
      <c r="AI226" s="19">
        <f>IFERROR(INDEX($I$2:$I$9873,MATCH(1,INDEX(($P226=$F$2:$F$9873)*(0=COUNTIFS(AF226:AH226,$I$2:$I$9873)),0),0)),"")</f>
        <v/>
      </c>
      <c r="AJ226" s="19">
        <f>IFERROR(INDEX($I$2:$I$9873,MATCH(1,INDEX(($P226=$F$2:$F$9873)*(0=COUNTIFS(AF226:AI226,$I$2:$I$9873)),0),0)),"")</f>
        <v/>
      </c>
      <c r="AK226" s="19">
        <f>IFERROR(INDEX($I$2:$I$9873,MATCH(1,INDEX(($P226=$F$2:$F$9873)*(0=COUNTIFS(AF226:AJ226,$I$2:$I$9873)),0),0)),"")</f>
        <v/>
      </c>
      <c r="AL226" s="19">
        <f>IFERROR(INDEX($I$2:$I$9873,MATCH(1,INDEX(($P226=$F$2:$F$9873)*(0=COUNTIFS(AF226:AK226,$I$2:$I$9873)),0),0)),"")</f>
        <v/>
      </c>
      <c r="AM226" s="19">
        <f>IFERROR(INDEX($I$2:$I$9873,MATCH(1,INDEX(($P226=$F$2:$F$9873)*(0=COUNTIFS(AF226:AL226,$I$2:$I$9873)),0),0)),"")</f>
        <v/>
      </c>
      <c r="AN226" s="19">
        <f>IFERROR(INDEX($I$2:$I$9873,MATCH(1,INDEX(($P226=$F$2:$F$9873)*(0=COUNTIFS(AF226:AM226,$I$2:$I$9873)),0),0)),"")</f>
        <v/>
      </c>
      <c r="AO226" s="19">
        <f>IFERROR(INDEX($I$2:$I$9873,MATCH(1,INDEX(($P226=$F$2:$F$9873)*(0=COUNTIFS(AF226:AN226,$I$2:$I$9873)),0),0)),"")</f>
        <v/>
      </c>
      <c r="AP226" s="19">
        <f>IFERROR(INDEX($I$2:$I$9873,MATCH(1,INDEX(($P226=$F$2:$F$9873)*(0=COUNTIFS(AF226:AO226,$I$2:$I$9873)),0),0)),"")</f>
        <v/>
      </c>
      <c r="AQ226" s="19">
        <f>IFERROR(INDEX($I$2:$I$9873,MATCH(1,INDEX(($P226=$F$2:$F$9873)*(0=COUNTIFS(AF226:AP226,$I$2:$I$9873)),0),0)),"")</f>
        <v/>
      </c>
      <c r="AR226" s="19">
        <f>IFERROR(INDEX($I$2:$I$9873,MATCH(1,INDEX(($P226=$F$2:$F$9873)*(0=COUNTIFS(AF226:AQ226,$I$2:$I$9873)),0),0)),"")</f>
        <v/>
      </c>
      <c r="AS226" s="19">
        <f>IFERROR(VLOOKUP(AF226,[2]CUS030!$A$5:$E$10000,5,0),"")</f>
        <v/>
      </c>
      <c r="AT226" s="19">
        <f>IFERROR(VLOOKUP(AG226,[2]CUS030!$A$5:$E$10000,5,0),"")</f>
        <v/>
      </c>
      <c r="AU226" s="19">
        <f>IFERROR(VLOOKUP(AH226,[2]CUS030!$A$5:$E$10000,5,0),"")</f>
        <v/>
      </c>
      <c r="AV226" s="19">
        <f>IFERROR(VLOOKUP(AI226,[2]CUS030!$A$5:$E$10000,5,0),"")</f>
        <v/>
      </c>
      <c r="AW226" s="19">
        <f>IFERROR(VLOOKUP(AJ226,[2]CUS030!$A$5:$E$10000,5,0),"")</f>
        <v/>
      </c>
      <c r="AX226" s="19">
        <f>IFERROR(VLOOKUP(AK226,[2]CUS030!$A$5:$E$10000,5,0),"")</f>
        <v/>
      </c>
      <c r="AY226" s="19">
        <f>IFERROR(VLOOKUP(AL226,[2]CUS030!$A$5:$E$10000,5,0),"")</f>
        <v/>
      </c>
      <c r="AZ226" s="19">
        <f>IFERROR(VLOOKUP(AM226,[2]CUS030!$A$5:$E$10000,5,0),"")</f>
        <v/>
      </c>
      <c r="BA226" s="19">
        <f>IFERROR(VLOOKUP(AN226,[2]CUS030!$A$5:$E$10000,5,0),"")</f>
        <v/>
      </c>
      <c r="BB226" s="19">
        <f>IFERROR(VLOOKUP(AO226,[2]CUS030!$A$5:$E$10000,5,0),"")</f>
        <v/>
      </c>
      <c r="BC226" s="19">
        <f>IFERROR(VLOOKUP(AP226,[2]CUS030!$A$5:$E$10000,5,0),"")</f>
        <v/>
      </c>
      <c r="BD226" s="19">
        <f>IFERROR(VLOOKUP(AQ226,[2]CUS030!$A$5:$E$10000,5,0),"")</f>
        <v/>
      </c>
      <c r="BE226" s="19">
        <f>IFERROR(VLOOKUP(AR226,[2]CUS030!$A$5:$E$10000,5,0),"")</f>
        <v/>
      </c>
    </row>
    <row r="227">
      <c r="F227" s="108">
        <f>[1]!Table1[[#This Row],[Production]]</f>
        <v/>
      </c>
      <c r="G227">
        <f>MID(F227,LEN(F227)-6,4)</f>
        <v/>
      </c>
      <c r="H227">
        <f>AS227&amp;"|"&amp;AT227&amp;"|"&amp;AU227&amp;"|"&amp;AV227&amp;"|"&amp;AW227&amp;"|"&amp;AX227&amp;"|"&amp;AY227&amp;"|"&amp;AZ227&amp;"|"&amp;BA227&amp;"|"&amp;BB227&amp;"|"&amp;BC227&amp;"|"&amp;BD227&amp;"|"&amp;BE227</f>
        <v/>
      </c>
      <c r="I227" s="108">
        <f>[1]!Table1[[#This Row],[Stock]]</f>
        <v/>
      </c>
      <c r="J227">
        <f>MID(LEFT(I227,LEN(I227)-3),FIND("0|0.000",LEFT(I227,LEN(I227)-3),1)+7,6)</f>
        <v/>
      </c>
      <c r="K227" s="19" t="n"/>
      <c r="L227" s="19" t="n"/>
      <c r="M227" s="19" t="n"/>
      <c r="N227" s="19" t="n"/>
      <c r="O227" s="19" t="n"/>
      <c r="P227" s="20">
        <f>End_Cal!E227</f>
        <v/>
      </c>
      <c r="Q227" s="112">
        <f>IFERROR(INDEX($J$2:$J$9873,MATCH(1,INDEX(($P227=$F$2:$F$9873)*(0=COUNTIFS($Q$2:$Q$2,$J$2:$J$9873)),0),0)),"")</f>
        <v/>
      </c>
      <c r="R227" s="112">
        <f>IFERROR(INDEX($J$2:$J$9873,MATCH(1,INDEX(($P227=$F$2:$F$9873)*(0=COUNTIFS(Q227,$J$2:$J$9873)),0),0)),"")</f>
        <v/>
      </c>
      <c r="S227" s="112">
        <f>IFERROR(INDEX($J$2:$J$9873,MATCH(1,INDEX(($P227=$F$2:$F$9873)*(0=COUNTIFS(Q227:R227,$J$2:$J$9873)),0),0)),"")</f>
        <v/>
      </c>
      <c r="T227" s="112">
        <f>IFERROR(INDEX($J$2:$J$9873,MATCH(1,INDEX(($P227=$F$2:$F$9873)*(0=COUNTIFS(Q227:S227,$J$2:$J$9873)),0),0)),"")</f>
        <v/>
      </c>
      <c r="U227" s="112">
        <f>IFERROR(INDEX($J$2:$J$9873,MATCH(1,INDEX(($P227=$F$2:$F$9873)*(0=COUNTIFS(Q227:T227,$J$2:$J$9873)),0),0)),"")</f>
        <v/>
      </c>
      <c r="V227" s="112">
        <f>IFERROR(INDEX($J$2:$J$9873,MATCH(1,INDEX(($P227=$F$2:$F$9873)*(0=COUNTIFS(Q227:U227,$J$2:$J$9873)),0),0)),"")</f>
        <v/>
      </c>
      <c r="W227" s="112">
        <f>IFERROR(INDEX($J$2:$J$9873,MATCH(1,INDEX(($P227=$F$2:$F$9873)*(0=COUNTIFS(Q227:V227,$J$2:$J$861)),0),0)),"")</f>
        <v/>
      </c>
      <c r="X227" s="112">
        <f>IFERROR(INDEX($J$2:$J$9873,MATCH(1,INDEX(($P227=$F$2:$F$9873)*(0=COUNTIFS(Q227:W227,$J$2:$J$9873)),0),0)),"")</f>
        <v/>
      </c>
      <c r="Y227" s="112">
        <f>IFERROR(INDEX($J$2:$J$861,MATCH(1,INDEX(($P227=$F$2:$F$861)*(0=COUNTIFS(Q227:X227,$J$2:$J$861)),0),0)),"")</f>
        <v/>
      </c>
      <c r="Z227" s="112">
        <f>IFERROR(INDEX($J$2:$J$861,MATCH(1,INDEX(($P227=$F$2:$F$861)*(0=COUNTIFS(Q227:Y227,$J$2:$J$861)),0),0)),"")</f>
        <v/>
      </c>
      <c r="AA227" s="112">
        <f>IFERROR(INDEX($J$2:$J$861,MATCH(1,INDEX(($P227=$F$2:$F$861)*(0=COUNTIFS(Q227:Z227,$J$2:$J$861)),0),0)),"")</f>
        <v/>
      </c>
      <c r="AB227" s="112">
        <f>IFERROR(INDEX($J$2:$J$861,MATCH(1,INDEX(($P227=$F$2:$F$861)*(0=COUNTIFS(Q227:AA227,$J$2:$J$861)),0),0)),"")</f>
        <v/>
      </c>
      <c r="AC227" s="112">
        <f>IFERROR(INDEX($J$2:$J$861,MATCH(1,INDEX(($P227=$F$2:$F$861)*(0=COUNTIFS(Q227:AB227,$J$2:$J$861)),0),0)),"")</f>
        <v/>
      </c>
      <c r="AD227">
        <f>Q227&amp;"-"&amp;R227&amp;"-"&amp;S227&amp;"-"&amp;T227&amp;"-"&amp;U227&amp;"-"&amp;V227&amp;"-"&amp;W227&amp;"-"&amp;X227&amp;"-"&amp;Y227&amp;"-"&amp;Z227&amp;"-"&amp;AA227&amp;"-"&amp;AB227&amp;"-"&amp;AC227</f>
        <v/>
      </c>
      <c r="AF227" s="19">
        <f>IFERROR(INDEX($I$2:$I$861,MATCH(1,INDEX(($P227=$F$2:$F$861)*(0=COUNTIFS($AF$2:$AF$2,$I$2:$I$861)),0),0)),"")</f>
        <v/>
      </c>
      <c r="AG227" s="19">
        <f>IFERROR(INDEX($I$2:$I$9873,MATCH(1,INDEX(($P227=$F$2:$F$9873)*(0=COUNTIFS(AF227,$I$2:$I$9873)),0),0)),"")</f>
        <v/>
      </c>
      <c r="AH227" s="19">
        <f>IFERROR(INDEX($I$2:$I$9873,MATCH(1,INDEX(($P227=$F$2:$F$9873)*(0=COUNTIFS(AF227:AG227,$I$2:$I$9873)),0),0)),"")</f>
        <v/>
      </c>
      <c r="AI227" s="19">
        <f>IFERROR(INDEX($I$2:$I$9873,MATCH(1,INDEX(($P227=$F$2:$F$9873)*(0=COUNTIFS(AF227:AH227,$I$2:$I$9873)),0),0)),"")</f>
        <v/>
      </c>
      <c r="AJ227" s="19">
        <f>IFERROR(INDEX($I$2:$I$9873,MATCH(1,INDEX(($P227=$F$2:$F$9873)*(0=COUNTIFS(AF227:AI227,$I$2:$I$9873)),0),0)),"")</f>
        <v/>
      </c>
      <c r="AK227" s="19">
        <f>IFERROR(INDEX($I$2:$I$9873,MATCH(1,INDEX(($P227=$F$2:$F$9873)*(0=COUNTIFS(AF227:AJ227,$I$2:$I$9873)),0),0)),"")</f>
        <v/>
      </c>
      <c r="AL227" s="19">
        <f>IFERROR(INDEX($I$2:$I$9873,MATCH(1,INDEX(($P227=$F$2:$F$9873)*(0=COUNTIFS(AF227:AK227,$I$2:$I$9873)),0),0)),"")</f>
        <v/>
      </c>
      <c r="AM227" s="19">
        <f>IFERROR(INDEX($I$2:$I$9873,MATCH(1,INDEX(($P227=$F$2:$F$9873)*(0=COUNTIFS(AF227:AL227,$I$2:$I$9873)),0),0)),"")</f>
        <v/>
      </c>
      <c r="AN227" s="19">
        <f>IFERROR(INDEX($I$2:$I$9873,MATCH(1,INDEX(($P227=$F$2:$F$9873)*(0=COUNTIFS(AF227:AM227,$I$2:$I$9873)),0),0)),"")</f>
        <v/>
      </c>
      <c r="AO227" s="19">
        <f>IFERROR(INDEX($I$2:$I$9873,MATCH(1,INDEX(($P227=$F$2:$F$9873)*(0=COUNTIFS(AF227:AN227,$I$2:$I$9873)),0),0)),"")</f>
        <v/>
      </c>
      <c r="AP227" s="19">
        <f>IFERROR(INDEX($I$2:$I$9873,MATCH(1,INDEX(($P227=$F$2:$F$9873)*(0=COUNTIFS(AF227:AO227,$I$2:$I$9873)),0),0)),"")</f>
        <v/>
      </c>
      <c r="AQ227" s="19">
        <f>IFERROR(INDEX($I$2:$I$9873,MATCH(1,INDEX(($P227=$F$2:$F$9873)*(0=COUNTIFS(AF227:AP227,$I$2:$I$9873)),0),0)),"")</f>
        <v/>
      </c>
      <c r="AR227" s="19">
        <f>IFERROR(INDEX($I$2:$I$9873,MATCH(1,INDEX(($P227=$F$2:$F$9873)*(0=COUNTIFS(AF227:AQ227,$I$2:$I$9873)),0),0)),"")</f>
        <v/>
      </c>
      <c r="AS227" s="19">
        <f>IFERROR(VLOOKUP(AF227,[2]CUS030!$A$5:$E$10000,5,0),"")</f>
        <v/>
      </c>
      <c r="AT227" s="19">
        <f>IFERROR(VLOOKUP(AG227,[2]CUS030!$A$5:$E$10000,5,0),"")</f>
        <v/>
      </c>
      <c r="AU227" s="19">
        <f>IFERROR(VLOOKUP(AH227,[2]CUS030!$A$5:$E$10000,5,0),"")</f>
        <v/>
      </c>
      <c r="AV227" s="19">
        <f>IFERROR(VLOOKUP(AI227,[2]CUS030!$A$5:$E$10000,5,0),"")</f>
        <v/>
      </c>
      <c r="AW227" s="19">
        <f>IFERROR(VLOOKUP(AJ227,[2]CUS030!$A$5:$E$10000,5,0),"")</f>
        <v/>
      </c>
      <c r="AX227" s="19">
        <f>IFERROR(VLOOKUP(AK227,[2]CUS030!$A$5:$E$10000,5,0),"")</f>
        <v/>
      </c>
      <c r="AY227" s="19">
        <f>IFERROR(VLOOKUP(AL227,[2]CUS030!$A$5:$E$10000,5,0),"")</f>
        <v/>
      </c>
      <c r="AZ227" s="19">
        <f>IFERROR(VLOOKUP(AM227,[2]CUS030!$A$5:$E$10000,5,0),"")</f>
        <v/>
      </c>
      <c r="BA227" s="19">
        <f>IFERROR(VLOOKUP(AN227,[2]CUS030!$A$5:$E$10000,5,0),"")</f>
        <v/>
      </c>
      <c r="BB227" s="19">
        <f>IFERROR(VLOOKUP(AO227,[2]CUS030!$A$5:$E$10000,5,0),"")</f>
        <v/>
      </c>
      <c r="BC227" s="19">
        <f>IFERROR(VLOOKUP(AP227,[2]CUS030!$A$5:$E$10000,5,0),"")</f>
        <v/>
      </c>
      <c r="BD227" s="19">
        <f>IFERROR(VLOOKUP(AQ227,[2]CUS030!$A$5:$E$10000,5,0),"")</f>
        <v/>
      </c>
      <c r="BE227" s="19">
        <f>IFERROR(VLOOKUP(AR227,[2]CUS030!$A$5:$E$10000,5,0),"")</f>
        <v/>
      </c>
    </row>
    <row r="228">
      <c r="F228" s="108">
        <f>[1]!Table1[[#This Row],[Production]]</f>
        <v/>
      </c>
      <c r="G228">
        <f>MID(F228,LEN(F228)-6,4)</f>
        <v/>
      </c>
      <c r="H228">
        <f>AS228&amp;"|"&amp;AT228&amp;"|"&amp;AU228&amp;"|"&amp;AV228&amp;"|"&amp;AW228&amp;"|"&amp;AX228&amp;"|"&amp;AY228&amp;"|"&amp;AZ228&amp;"|"&amp;BA228&amp;"|"&amp;BB228&amp;"|"&amp;BC228&amp;"|"&amp;BD228&amp;"|"&amp;BE228</f>
        <v/>
      </c>
      <c r="I228" s="108">
        <f>[1]!Table1[[#This Row],[Stock]]</f>
        <v/>
      </c>
      <c r="J228">
        <f>MID(LEFT(I228,LEN(I228)-3),FIND("0|0.000",LEFT(I228,LEN(I228)-3),1)+7,6)</f>
        <v/>
      </c>
      <c r="K228" s="19" t="n"/>
      <c r="L228" s="19" t="n"/>
      <c r="M228" s="19" t="n"/>
      <c r="N228" s="19" t="n"/>
      <c r="O228" s="19" t="n"/>
      <c r="P228" s="20">
        <f>End_Cal!E228</f>
        <v/>
      </c>
      <c r="Q228" s="112">
        <f>IFERROR(INDEX($J$2:$J$9873,MATCH(1,INDEX(($P228=$F$2:$F$9873)*(0=COUNTIFS($Q$2:$Q$2,$J$2:$J$9873)),0),0)),"")</f>
        <v/>
      </c>
      <c r="R228" s="112">
        <f>IFERROR(INDEX($J$2:$J$9873,MATCH(1,INDEX(($P228=$F$2:$F$9873)*(0=COUNTIFS(Q228,$J$2:$J$9873)),0),0)),"")</f>
        <v/>
      </c>
      <c r="S228" s="112">
        <f>IFERROR(INDEX($J$2:$J$9873,MATCH(1,INDEX(($P228=$F$2:$F$9873)*(0=COUNTIFS(Q228:R228,$J$2:$J$9873)),0),0)),"")</f>
        <v/>
      </c>
      <c r="T228" s="112">
        <f>IFERROR(INDEX($J$2:$J$9873,MATCH(1,INDEX(($P228=$F$2:$F$9873)*(0=COUNTIFS(Q228:S228,$J$2:$J$9873)),0),0)),"")</f>
        <v/>
      </c>
      <c r="U228" s="112">
        <f>IFERROR(INDEX($J$2:$J$9873,MATCH(1,INDEX(($P228=$F$2:$F$9873)*(0=COUNTIFS(Q228:T228,$J$2:$J$9873)),0),0)),"")</f>
        <v/>
      </c>
      <c r="V228" s="112">
        <f>IFERROR(INDEX($J$2:$J$9873,MATCH(1,INDEX(($P228=$F$2:$F$9873)*(0=COUNTIFS(Q228:U228,$J$2:$J$9873)),0),0)),"")</f>
        <v/>
      </c>
      <c r="W228" s="112">
        <f>IFERROR(INDEX($J$2:$J$9873,MATCH(1,INDEX(($P228=$F$2:$F$9873)*(0=COUNTIFS(Q228:V228,$J$2:$J$861)),0),0)),"")</f>
        <v/>
      </c>
      <c r="X228" s="112">
        <f>IFERROR(INDEX($J$2:$J$9873,MATCH(1,INDEX(($P228=$F$2:$F$9873)*(0=COUNTIFS(Q228:W228,$J$2:$J$9873)),0),0)),"")</f>
        <v/>
      </c>
      <c r="Y228" s="112">
        <f>IFERROR(INDEX($J$2:$J$861,MATCH(1,INDEX(($P228=$F$2:$F$861)*(0=COUNTIFS(Q228:X228,$J$2:$J$861)),0),0)),"")</f>
        <v/>
      </c>
      <c r="Z228" s="112">
        <f>IFERROR(INDEX($J$2:$J$861,MATCH(1,INDEX(($P228=$F$2:$F$861)*(0=COUNTIFS(Q228:Y228,$J$2:$J$861)),0),0)),"")</f>
        <v/>
      </c>
      <c r="AA228" s="112">
        <f>IFERROR(INDEX($J$2:$J$861,MATCH(1,INDEX(($P228=$F$2:$F$861)*(0=COUNTIFS(Q228:Z228,$J$2:$J$861)),0),0)),"")</f>
        <v/>
      </c>
      <c r="AB228" s="112">
        <f>IFERROR(INDEX($J$2:$J$861,MATCH(1,INDEX(($P228=$F$2:$F$861)*(0=COUNTIFS(Q228:AA228,$J$2:$J$861)),0),0)),"")</f>
        <v/>
      </c>
      <c r="AC228" s="112">
        <f>IFERROR(INDEX($J$2:$J$861,MATCH(1,INDEX(($P228=$F$2:$F$861)*(0=COUNTIFS(Q228:AB228,$J$2:$J$861)),0),0)),"")</f>
        <v/>
      </c>
      <c r="AD228">
        <f>Q228&amp;"-"&amp;R228&amp;"-"&amp;S228&amp;"-"&amp;T228&amp;"-"&amp;U228&amp;"-"&amp;V228&amp;"-"&amp;W228&amp;"-"&amp;X228&amp;"-"&amp;Y228&amp;"-"&amp;Z228&amp;"-"&amp;AA228&amp;"-"&amp;AB228&amp;"-"&amp;AC228</f>
        <v/>
      </c>
      <c r="AF228" s="19">
        <f>IFERROR(INDEX($I$2:$I$861,MATCH(1,INDEX(($P228=$F$2:$F$861)*(0=COUNTIFS($AF$2:$AF$2,$I$2:$I$861)),0),0)),"")</f>
        <v/>
      </c>
      <c r="AG228" s="19">
        <f>IFERROR(INDEX($I$2:$I$9873,MATCH(1,INDEX(($P228=$F$2:$F$9873)*(0=COUNTIFS(AF228,$I$2:$I$9873)),0),0)),"")</f>
        <v/>
      </c>
      <c r="AH228" s="19">
        <f>IFERROR(INDEX($I$2:$I$9873,MATCH(1,INDEX(($P228=$F$2:$F$9873)*(0=COUNTIFS(AF228:AG228,$I$2:$I$9873)),0),0)),"")</f>
        <v/>
      </c>
      <c r="AI228" s="19">
        <f>IFERROR(INDEX($I$2:$I$9873,MATCH(1,INDEX(($P228=$F$2:$F$9873)*(0=COUNTIFS(AF228:AH228,$I$2:$I$9873)),0),0)),"")</f>
        <v/>
      </c>
      <c r="AJ228" s="19">
        <f>IFERROR(INDEX($I$2:$I$9873,MATCH(1,INDEX(($P228=$F$2:$F$9873)*(0=COUNTIFS(AF228:AI228,$I$2:$I$9873)),0),0)),"")</f>
        <v/>
      </c>
      <c r="AK228" s="19">
        <f>IFERROR(INDEX($I$2:$I$9873,MATCH(1,INDEX(($P228=$F$2:$F$9873)*(0=COUNTIFS(AF228:AJ228,$I$2:$I$9873)),0),0)),"")</f>
        <v/>
      </c>
      <c r="AL228" s="19">
        <f>IFERROR(INDEX($I$2:$I$9873,MATCH(1,INDEX(($P228=$F$2:$F$9873)*(0=COUNTIFS(AF228:AK228,$I$2:$I$9873)),0),0)),"")</f>
        <v/>
      </c>
      <c r="AM228" s="19">
        <f>IFERROR(INDEX($I$2:$I$9873,MATCH(1,INDEX(($P228=$F$2:$F$9873)*(0=COUNTIFS(AF228:AL228,$I$2:$I$9873)),0),0)),"")</f>
        <v/>
      </c>
      <c r="AN228" s="19">
        <f>IFERROR(INDEX($I$2:$I$9873,MATCH(1,INDEX(($P228=$F$2:$F$9873)*(0=COUNTIFS(AF228:AM228,$I$2:$I$9873)),0),0)),"")</f>
        <v/>
      </c>
      <c r="AO228" s="19">
        <f>IFERROR(INDEX($I$2:$I$9873,MATCH(1,INDEX(($P228=$F$2:$F$9873)*(0=COUNTIFS(AF228:AN228,$I$2:$I$9873)),0),0)),"")</f>
        <v/>
      </c>
      <c r="AP228" s="19">
        <f>IFERROR(INDEX($I$2:$I$9873,MATCH(1,INDEX(($P228=$F$2:$F$9873)*(0=COUNTIFS(AF228:AO228,$I$2:$I$9873)),0),0)),"")</f>
        <v/>
      </c>
      <c r="AQ228" s="19">
        <f>IFERROR(INDEX($I$2:$I$9873,MATCH(1,INDEX(($P228=$F$2:$F$9873)*(0=COUNTIFS(AF228:AP228,$I$2:$I$9873)),0),0)),"")</f>
        <v/>
      </c>
      <c r="AR228" s="19">
        <f>IFERROR(INDEX($I$2:$I$9873,MATCH(1,INDEX(($P228=$F$2:$F$9873)*(0=COUNTIFS(AF228:AQ228,$I$2:$I$9873)),0),0)),"")</f>
        <v/>
      </c>
      <c r="AS228" s="19">
        <f>IFERROR(VLOOKUP(AF228,[2]CUS030!$A$5:$E$10000,5,0),"")</f>
        <v/>
      </c>
      <c r="AT228" s="19">
        <f>IFERROR(VLOOKUP(AG228,[2]CUS030!$A$5:$E$10000,5,0),"")</f>
        <v/>
      </c>
      <c r="AU228" s="19">
        <f>IFERROR(VLOOKUP(AH228,[2]CUS030!$A$5:$E$10000,5,0),"")</f>
        <v/>
      </c>
      <c r="AV228" s="19">
        <f>IFERROR(VLOOKUP(AI228,[2]CUS030!$A$5:$E$10000,5,0),"")</f>
        <v/>
      </c>
      <c r="AW228" s="19">
        <f>IFERROR(VLOOKUP(AJ228,[2]CUS030!$A$5:$E$10000,5,0),"")</f>
        <v/>
      </c>
      <c r="AX228" s="19">
        <f>IFERROR(VLOOKUP(AK228,[2]CUS030!$A$5:$E$10000,5,0),"")</f>
        <v/>
      </c>
      <c r="AY228" s="19">
        <f>IFERROR(VLOOKUP(AL228,[2]CUS030!$A$5:$E$10000,5,0),"")</f>
        <v/>
      </c>
      <c r="AZ228" s="19">
        <f>IFERROR(VLOOKUP(AM228,[2]CUS030!$A$5:$E$10000,5,0),"")</f>
        <v/>
      </c>
      <c r="BA228" s="19">
        <f>IFERROR(VLOOKUP(AN228,[2]CUS030!$A$5:$E$10000,5,0),"")</f>
        <v/>
      </c>
      <c r="BB228" s="19">
        <f>IFERROR(VLOOKUP(AO228,[2]CUS030!$A$5:$E$10000,5,0),"")</f>
        <v/>
      </c>
      <c r="BC228" s="19">
        <f>IFERROR(VLOOKUP(AP228,[2]CUS030!$A$5:$E$10000,5,0),"")</f>
        <v/>
      </c>
      <c r="BD228" s="19">
        <f>IFERROR(VLOOKUP(AQ228,[2]CUS030!$A$5:$E$10000,5,0),"")</f>
        <v/>
      </c>
      <c r="BE228" s="19">
        <f>IFERROR(VLOOKUP(AR228,[2]CUS030!$A$5:$E$10000,5,0),"")</f>
        <v/>
      </c>
    </row>
    <row r="229">
      <c r="F229" s="108">
        <f>[1]!Table1[[#This Row],[Production]]</f>
        <v/>
      </c>
      <c r="G229">
        <f>MID(F229,LEN(F229)-6,4)</f>
        <v/>
      </c>
      <c r="H229">
        <f>AS229&amp;"|"&amp;AT229&amp;"|"&amp;AU229&amp;"|"&amp;AV229&amp;"|"&amp;AW229&amp;"|"&amp;AX229&amp;"|"&amp;AY229&amp;"|"&amp;AZ229&amp;"|"&amp;BA229&amp;"|"&amp;BB229&amp;"|"&amp;BC229&amp;"|"&amp;BD229&amp;"|"&amp;BE229</f>
        <v/>
      </c>
      <c r="I229" s="108">
        <f>[1]!Table1[[#This Row],[Stock]]</f>
        <v/>
      </c>
      <c r="J229">
        <f>MID(LEFT(I229,LEN(I229)-3),FIND("0|0.000",LEFT(I229,LEN(I229)-3),1)+7,6)</f>
        <v/>
      </c>
      <c r="K229" s="19" t="n"/>
      <c r="L229" s="19" t="n"/>
      <c r="M229" s="19" t="n"/>
      <c r="N229" s="19" t="n"/>
      <c r="O229" s="19" t="n"/>
      <c r="P229" s="20">
        <f>End_Cal!E229</f>
        <v/>
      </c>
      <c r="Q229" s="112">
        <f>IFERROR(INDEX($J$2:$J$9873,MATCH(1,INDEX(($P229=$F$2:$F$9873)*(0=COUNTIFS($Q$2:$Q$2,$J$2:$J$9873)),0),0)),"")</f>
        <v/>
      </c>
      <c r="R229" s="112">
        <f>IFERROR(INDEX($J$2:$J$9873,MATCH(1,INDEX(($P229=$F$2:$F$9873)*(0=COUNTIFS(Q229,$J$2:$J$9873)),0),0)),"")</f>
        <v/>
      </c>
      <c r="S229" s="112">
        <f>IFERROR(INDEX($J$2:$J$9873,MATCH(1,INDEX(($P229=$F$2:$F$9873)*(0=COUNTIFS(Q229:R229,$J$2:$J$9873)),0),0)),"")</f>
        <v/>
      </c>
      <c r="T229" s="112">
        <f>IFERROR(INDEX($J$2:$J$9873,MATCH(1,INDEX(($P229=$F$2:$F$9873)*(0=COUNTIFS(Q229:S229,$J$2:$J$9873)),0),0)),"")</f>
        <v/>
      </c>
      <c r="U229" s="112">
        <f>IFERROR(INDEX($J$2:$J$9873,MATCH(1,INDEX(($P229=$F$2:$F$9873)*(0=COUNTIFS(Q229:T229,$J$2:$J$9873)),0),0)),"")</f>
        <v/>
      </c>
      <c r="V229" s="112">
        <f>IFERROR(INDEX($J$2:$J$9873,MATCH(1,INDEX(($P229=$F$2:$F$9873)*(0=COUNTIFS(Q229:U229,$J$2:$J$9873)),0),0)),"")</f>
        <v/>
      </c>
      <c r="W229" s="112">
        <f>IFERROR(INDEX($J$2:$J$9873,MATCH(1,INDEX(($P229=$F$2:$F$9873)*(0=COUNTIFS(Q229:V229,$J$2:$J$861)),0),0)),"")</f>
        <v/>
      </c>
      <c r="X229" s="112">
        <f>IFERROR(INDEX($J$2:$J$9873,MATCH(1,INDEX(($P229=$F$2:$F$9873)*(0=COUNTIFS(Q229:W229,$J$2:$J$9873)),0),0)),"")</f>
        <v/>
      </c>
      <c r="Y229" s="112">
        <f>IFERROR(INDEX($J$2:$J$861,MATCH(1,INDEX(($P229=$F$2:$F$861)*(0=COUNTIFS(Q229:X229,$J$2:$J$861)),0),0)),"")</f>
        <v/>
      </c>
      <c r="Z229" s="112">
        <f>IFERROR(INDEX($J$2:$J$861,MATCH(1,INDEX(($P229=$F$2:$F$861)*(0=COUNTIFS(Q229:Y229,$J$2:$J$861)),0),0)),"")</f>
        <v/>
      </c>
      <c r="AA229" s="112">
        <f>IFERROR(INDEX($J$2:$J$861,MATCH(1,INDEX(($P229=$F$2:$F$861)*(0=COUNTIFS(Q229:Z229,$J$2:$J$861)),0),0)),"")</f>
        <v/>
      </c>
      <c r="AB229" s="112">
        <f>IFERROR(INDEX($J$2:$J$861,MATCH(1,INDEX(($P229=$F$2:$F$861)*(0=COUNTIFS(Q229:AA229,$J$2:$J$861)),0),0)),"")</f>
        <v/>
      </c>
      <c r="AC229" s="112">
        <f>IFERROR(INDEX($J$2:$J$861,MATCH(1,INDEX(($P229=$F$2:$F$861)*(0=COUNTIFS(Q229:AB229,$J$2:$J$861)),0),0)),"")</f>
        <v/>
      </c>
      <c r="AD229">
        <f>Q229&amp;"-"&amp;R229&amp;"-"&amp;S229&amp;"-"&amp;T229&amp;"-"&amp;U229&amp;"-"&amp;V229&amp;"-"&amp;W229&amp;"-"&amp;X229&amp;"-"&amp;Y229&amp;"-"&amp;Z229&amp;"-"&amp;AA229&amp;"-"&amp;AB229&amp;"-"&amp;AC229</f>
        <v/>
      </c>
      <c r="AF229" s="19">
        <f>IFERROR(INDEX($I$2:$I$861,MATCH(1,INDEX(($P229=$F$2:$F$861)*(0=COUNTIFS($AF$2:$AF$2,$I$2:$I$861)),0),0)),"")</f>
        <v/>
      </c>
      <c r="AG229" s="19">
        <f>IFERROR(INDEX($I$2:$I$9873,MATCH(1,INDEX(($P229=$F$2:$F$9873)*(0=COUNTIFS(AF229,$I$2:$I$9873)),0),0)),"")</f>
        <v/>
      </c>
      <c r="AH229" s="19">
        <f>IFERROR(INDEX($I$2:$I$9873,MATCH(1,INDEX(($P229=$F$2:$F$9873)*(0=COUNTIFS(AF229:AG229,$I$2:$I$9873)),0),0)),"")</f>
        <v/>
      </c>
      <c r="AI229" s="19">
        <f>IFERROR(INDEX($I$2:$I$9873,MATCH(1,INDEX(($P229=$F$2:$F$9873)*(0=COUNTIFS(AF229:AH229,$I$2:$I$9873)),0),0)),"")</f>
        <v/>
      </c>
      <c r="AJ229" s="19">
        <f>IFERROR(INDEX($I$2:$I$9873,MATCH(1,INDEX(($P229=$F$2:$F$9873)*(0=COUNTIFS(AF229:AI229,$I$2:$I$9873)),0),0)),"")</f>
        <v/>
      </c>
      <c r="AK229" s="19">
        <f>IFERROR(INDEX($I$2:$I$9873,MATCH(1,INDEX(($P229=$F$2:$F$9873)*(0=COUNTIFS(AF229:AJ229,$I$2:$I$9873)),0),0)),"")</f>
        <v/>
      </c>
      <c r="AL229" s="19">
        <f>IFERROR(INDEX($I$2:$I$9873,MATCH(1,INDEX(($P229=$F$2:$F$9873)*(0=COUNTIFS(AF229:AK229,$I$2:$I$9873)),0),0)),"")</f>
        <v/>
      </c>
      <c r="AM229" s="19">
        <f>IFERROR(INDEX($I$2:$I$9873,MATCH(1,INDEX(($P229=$F$2:$F$9873)*(0=COUNTIFS(AF229:AL229,$I$2:$I$9873)),0),0)),"")</f>
        <v/>
      </c>
      <c r="AN229" s="19">
        <f>IFERROR(INDEX($I$2:$I$9873,MATCH(1,INDEX(($P229=$F$2:$F$9873)*(0=COUNTIFS(AF229:AM229,$I$2:$I$9873)),0),0)),"")</f>
        <v/>
      </c>
      <c r="AO229" s="19">
        <f>IFERROR(INDEX($I$2:$I$9873,MATCH(1,INDEX(($P229=$F$2:$F$9873)*(0=COUNTIFS(AF229:AN229,$I$2:$I$9873)),0),0)),"")</f>
        <v/>
      </c>
      <c r="AP229" s="19">
        <f>IFERROR(INDEX($I$2:$I$9873,MATCH(1,INDEX(($P229=$F$2:$F$9873)*(0=COUNTIFS(AF229:AO229,$I$2:$I$9873)),0),0)),"")</f>
        <v/>
      </c>
      <c r="AQ229" s="19">
        <f>IFERROR(INDEX($I$2:$I$9873,MATCH(1,INDEX(($P229=$F$2:$F$9873)*(0=COUNTIFS(AF229:AP229,$I$2:$I$9873)),0),0)),"")</f>
        <v/>
      </c>
      <c r="AR229" s="19">
        <f>IFERROR(INDEX($I$2:$I$9873,MATCH(1,INDEX(($P229=$F$2:$F$9873)*(0=COUNTIFS(AF229:AQ229,$I$2:$I$9873)),0),0)),"")</f>
        <v/>
      </c>
      <c r="AS229" s="19">
        <f>IFERROR(VLOOKUP(AF229,[2]CUS030!$A$5:$E$10000,5,0),"")</f>
        <v/>
      </c>
      <c r="AT229" s="19">
        <f>IFERROR(VLOOKUP(AG229,[2]CUS030!$A$5:$E$10000,5,0),"")</f>
        <v/>
      </c>
      <c r="AU229" s="19">
        <f>IFERROR(VLOOKUP(AH229,[2]CUS030!$A$5:$E$10000,5,0),"")</f>
        <v/>
      </c>
      <c r="AV229" s="19">
        <f>IFERROR(VLOOKUP(AI229,[2]CUS030!$A$5:$E$10000,5,0),"")</f>
        <v/>
      </c>
      <c r="AW229" s="19">
        <f>IFERROR(VLOOKUP(AJ229,[2]CUS030!$A$5:$E$10000,5,0),"")</f>
        <v/>
      </c>
      <c r="AX229" s="19">
        <f>IFERROR(VLOOKUP(AK229,[2]CUS030!$A$5:$E$10000,5,0),"")</f>
        <v/>
      </c>
      <c r="AY229" s="19">
        <f>IFERROR(VLOOKUP(AL229,[2]CUS030!$A$5:$E$10000,5,0),"")</f>
        <v/>
      </c>
      <c r="AZ229" s="19">
        <f>IFERROR(VLOOKUP(AM229,[2]CUS030!$A$5:$E$10000,5,0),"")</f>
        <v/>
      </c>
      <c r="BA229" s="19">
        <f>IFERROR(VLOOKUP(AN229,[2]CUS030!$A$5:$E$10000,5,0),"")</f>
        <v/>
      </c>
      <c r="BB229" s="19">
        <f>IFERROR(VLOOKUP(AO229,[2]CUS030!$A$5:$E$10000,5,0),"")</f>
        <v/>
      </c>
      <c r="BC229" s="19">
        <f>IFERROR(VLOOKUP(AP229,[2]CUS030!$A$5:$E$10000,5,0),"")</f>
        <v/>
      </c>
      <c r="BD229" s="19">
        <f>IFERROR(VLOOKUP(AQ229,[2]CUS030!$A$5:$E$10000,5,0),"")</f>
        <v/>
      </c>
      <c r="BE229" s="19">
        <f>IFERROR(VLOOKUP(AR229,[2]CUS030!$A$5:$E$10000,5,0),"")</f>
        <v/>
      </c>
    </row>
    <row r="230">
      <c r="F230" s="108">
        <f>[1]!Table1[[#This Row],[Production]]</f>
        <v/>
      </c>
      <c r="G230">
        <f>MID(F230,LEN(F230)-6,4)</f>
        <v/>
      </c>
      <c r="H230">
        <f>AS230&amp;"|"&amp;AT230&amp;"|"&amp;AU230&amp;"|"&amp;AV230&amp;"|"&amp;AW230&amp;"|"&amp;AX230&amp;"|"&amp;AY230&amp;"|"&amp;AZ230&amp;"|"&amp;BA230&amp;"|"&amp;BB230&amp;"|"&amp;BC230&amp;"|"&amp;BD230&amp;"|"&amp;BE230</f>
        <v/>
      </c>
      <c r="I230" s="108">
        <f>[1]!Table1[[#This Row],[Stock]]</f>
        <v/>
      </c>
      <c r="J230">
        <f>MID(LEFT(I230,LEN(I230)-3),FIND("0|0.000",LEFT(I230,LEN(I230)-3),1)+7,6)</f>
        <v/>
      </c>
      <c r="K230" s="19" t="n"/>
      <c r="L230" s="19" t="n"/>
      <c r="M230" s="19" t="n"/>
      <c r="N230" s="19" t="n"/>
      <c r="O230" s="19" t="n"/>
      <c r="P230" s="20">
        <f>End_Cal!E230</f>
        <v/>
      </c>
      <c r="Q230" s="112">
        <f>IFERROR(INDEX($J$2:$J$9873,MATCH(1,INDEX(($P230=$F$2:$F$9873)*(0=COUNTIFS($Q$2:$Q$2,$J$2:$J$9873)),0),0)),"")</f>
        <v/>
      </c>
      <c r="R230" s="112">
        <f>IFERROR(INDEX($J$2:$J$9873,MATCH(1,INDEX(($P230=$F$2:$F$9873)*(0=COUNTIFS(Q230,$J$2:$J$9873)),0),0)),"")</f>
        <v/>
      </c>
      <c r="S230" s="112">
        <f>IFERROR(INDEX($J$2:$J$9873,MATCH(1,INDEX(($P230=$F$2:$F$9873)*(0=COUNTIFS(Q230:R230,$J$2:$J$9873)),0),0)),"")</f>
        <v/>
      </c>
      <c r="T230" s="112">
        <f>IFERROR(INDEX($J$2:$J$9873,MATCH(1,INDEX(($P230=$F$2:$F$9873)*(0=COUNTIFS(Q230:S230,$J$2:$J$9873)),0),0)),"")</f>
        <v/>
      </c>
      <c r="U230" s="112">
        <f>IFERROR(INDEX($J$2:$J$9873,MATCH(1,INDEX(($P230=$F$2:$F$9873)*(0=COUNTIFS(Q230:T230,$J$2:$J$9873)),0),0)),"")</f>
        <v/>
      </c>
      <c r="V230" s="112">
        <f>IFERROR(INDEX($J$2:$J$9873,MATCH(1,INDEX(($P230=$F$2:$F$9873)*(0=COUNTIFS(Q230:U230,$J$2:$J$9873)),0),0)),"")</f>
        <v/>
      </c>
      <c r="W230" s="112">
        <f>IFERROR(INDEX($J$2:$J$9873,MATCH(1,INDEX(($P230=$F$2:$F$9873)*(0=COUNTIFS(Q230:V230,$J$2:$J$861)),0),0)),"")</f>
        <v/>
      </c>
      <c r="X230" s="112">
        <f>IFERROR(INDEX($J$2:$J$9873,MATCH(1,INDEX(($P230=$F$2:$F$9873)*(0=COUNTIFS(Q230:W230,$J$2:$J$9873)),0),0)),"")</f>
        <v/>
      </c>
      <c r="Y230" s="112">
        <f>IFERROR(INDEX($J$2:$J$861,MATCH(1,INDEX(($P230=$F$2:$F$861)*(0=COUNTIFS(Q230:X230,$J$2:$J$861)),0),0)),"")</f>
        <v/>
      </c>
      <c r="Z230" s="112">
        <f>IFERROR(INDEX($J$2:$J$861,MATCH(1,INDEX(($P230=$F$2:$F$861)*(0=COUNTIFS(Q230:Y230,$J$2:$J$861)),0),0)),"")</f>
        <v/>
      </c>
      <c r="AA230" s="112">
        <f>IFERROR(INDEX($J$2:$J$861,MATCH(1,INDEX(($P230=$F$2:$F$861)*(0=COUNTIFS(Q230:Z230,$J$2:$J$861)),0),0)),"")</f>
        <v/>
      </c>
      <c r="AB230" s="112">
        <f>IFERROR(INDEX($J$2:$J$861,MATCH(1,INDEX(($P230=$F$2:$F$861)*(0=COUNTIFS(Q230:AA230,$J$2:$J$861)),0),0)),"")</f>
        <v/>
      </c>
      <c r="AC230" s="112">
        <f>IFERROR(INDEX($J$2:$J$861,MATCH(1,INDEX(($P230=$F$2:$F$861)*(0=COUNTIFS(Q230:AB230,$J$2:$J$861)),0),0)),"")</f>
        <v/>
      </c>
      <c r="AD230">
        <f>Q230&amp;"-"&amp;R230&amp;"-"&amp;S230&amp;"-"&amp;T230&amp;"-"&amp;U230&amp;"-"&amp;V230&amp;"-"&amp;W230&amp;"-"&amp;X230&amp;"-"&amp;Y230&amp;"-"&amp;Z230&amp;"-"&amp;AA230&amp;"-"&amp;AB230&amp;"-"&amp;AC230</f>
        <v/>
      </c>
      <c r="AF230" s="19">
        <f>IFERROR(INDEX($I$2:$I$861,MATCH(1,INDEX(($P230=$F$2:$F$861)*(0=COUNTIFS($AF$2:$AF$2,$I$2:$I$861)),0),0)),"")</f>
        <v/>
      </c>
      <c r="AG230" s="19">
        <f>IFERROR(INDEX($I$2:$I$9873,MATCH(1,INDEX(($P230=$F$2:$F$9873)*(0=COUNTIFS(AF230,$I$2:$I$9873)),0),0)),"")</f>
        <v/>
      </c>
      <c r="AH230" s="19">
        <f>IFERROR(INDEX($I$2:$I$9873,MATCH(1,INDEX(($P230=$F$2:$F$9873)*(0=COUNTIFS(AF230:AG230,$I$2:$I$9873)),0),0)),"")</f>
        <v/>
      </c>
      <c r="AI230" s="19">
        <f>IFERROR(INDEX($I$2:$I$9873,MATCH(1,INDEX(($P230=$F$2:$F$9873)*(0=COUNTIFS(AF230:AH230,$I$2:$I$9873)),0),0)),"")</f>
        <v/>
      </c>
      <c r="AJ230" s="19">
        <f>IFERROR(INDEX($I$2:$I$9873,MATCH(1,INDEX(($P230=$F$2:$F$9873)*(0=COUNTIFS(AF230:AI230,$I$2:$I$9873)),0),0)),"")</f>
        <v/>
      </c>
      <c r="AK230" s="19">
        <f>IFERROR(INDEX($I$2:$I$9873,MATCH(1,INDEX(($P230=$F$2:$F$9873)*(0=COUNTIFS(AF230:AJ230,$I$2:$I$9873)),0),0)),"")</f>
        <v/>
      </c>
      <c r="AL230" s="19">
        <f>IFERROR(INDEX($I$2:$I$9873,MATCH(1,INDEX(($P230=$F$2:$F$9873)*(0=COUNTIFS(AF230:AK230,$I$2:$I$9873)),0),0)),"")</f>
        <v/>
      </c>
      <c r="AM230" s="19">
        <f>IFERROR(INDEX($I$2:$I$9873,MATCH(1,INDEX(($P230=$F$2:$F$9873)*(0=COUNTIFS(AF230:AL230,$I$2:$I$9873)),0),0)),"")</f>
        <v/>
      </c>
      <c r="AN230" s="19">
        <f>IFERROR(INDEX($I$2:$I$9873,MATCH(1,INDEX(($P230=$F$2:$F$9873)*(0=COUNTIFS(AF230:AM230,$I$2:$I$9873)),0),0)),"")</f>
        <v/>
      </c>
      <c r="AO230" s="19">
        <f>IFERROR(INDEX($I$2:$I$9873,MATCH(1,INDEX(($P230=$F$2:$F$9873)*(0=COUNTIFS(AF230:AN230,$I$2:$I$9873)),0),0)),"")</f>
        <v/>
      </c>
      <c r="AP230" s="19">
        <f>IFERROR(INDEX($I$2:$I$9873,MATCH(1,INDEX(($P230=$F$2:$F$9873)*(0=COUNTIFS(AF230:AO230,$I$2:$I$9873)),0),0)),"")</f>
        <v/>
      </c>
      <c r="AQ230" s="19">
        <f>IFERROR(INDEX($I$2:$I$9873,MATCH(1,INDEX(($P230=$F$2:$F$9873)*(0=COUNTIFS(AF230:AP230,$I$2:$I$9873)),0),0)),"")</f>
        <v/>
      </c>
      <c r="AR230" s="19">
        <f>IFERROR(INDEX($I$2:$I$9873,MATCH(1,INDEX(($P230=$F$2:$F$9873)*(0=COUNTIFS(AF230:AQ230,$I$2:$I$9873)),0),0)),"")</f>
        <v/>
      </c>
      <c r="AS230" s="19">
        <f>IFERROR(VLOOKUP(AF230,[2]CUS030!$A$5:$E$10000,5,0),"")</f>
        <v/>
      </c>
      <c r="AT230" s="19">
        <f>IFERROR(VLOOKUP(AG230,[2]CUS030!$A$5:$E$10000,5,0),"")</f>
        <v/>
      </c>
      <c r="AU230" s="19">
        <f>IFERROR(VLOOKUP(AH230,[2]CUS030!$A$5:$E$10000,5,0),"")</f>
        <v/>
      </c>
      <c r="AV230" s="19">
        <f>IFERROR(VLOOKUP(AI230,[2]CUS030!$A$5:$E$10000,5,0),"")</f>
        <v/>
      </c>
      <c r="AW230" s="19">
        <f>IFERROR(VLOOKUP(AJ230,[2]CUS030!$A$5:$E$10000,5,0),"")</f>
        <v/>
      </c>
      <c r="AX230" s="19">
        <f>IFERROR(VLOOKUP(AK230,[2]CUS030!$A$5:$E$10000,5,0),"")</f>
        <v/>
      </c>
      <c r="AY230" s="19">
        <f>IFERROR(VLOOKUP(AL230,[2]CUS030!$A$5:$E$10000,5,0),"")</f>
        <v/>
      </c>
      <c r="AZ230" s="19">
        <f>IFERROR(VLOOKUP(AM230,[2]CUS030!$A$5:$E$10000,5,0),"")</f>
        <v/>
      </c>
      <c r="BA230" s="19">
        <f>IFERROR(VLOOKUP(AN230,[2]CUS030!$A$5:$E$10000,5,0),"")</f>
        <v/>
      </c>
      <c r="BB230" s="19">
        <f>IFERROR(VLOOKUP(AO230,[2]CUS030!$A$5:$E$10000,5,0),"")</f>
        <v/>
      </c>
      <c r="BC230" s="19">
        <f>IFERROR(VLOOKUP(AP230,[2]CUS030!$A$5:$E$10000,5,0),"")</f>
        <v/>
      </c>
      <c r="BD230" s="19">
        <f>IFERROR(VLOOKUP(AQ230,[2]CUS030!$A$5:$E$10000,5,0),"")</f>
        <v/>
      </c>
      <c r="BE230" s="19">
        <f>IFERROR(VLOOKUP(AR230,[2]CUS030!$A$5:$E$10000,5,0),"")</f>
        <v/>
      </c>
    </row>
    <row r="231">
      <c r="F231" s="108">
        <f>[1]!Table1[[#This Row],[Production]]</f>
        <v/>
      </c>
      <c r="G231">
        <f>MID(F231,LEN(F231)-6,4)</f>
        <v/>
      </c>
      <c r="H231">
        <f>AS231&amp;"|"&amp;AT231&amp;"|"&amp;AU231&amp;"|"&amp;AV231&amp;"|"&amp;AW231&amp;"|"&amp;AX231&amp;"|"&amp;AY231&amp;"|"&amp;AZ231&amp;"|"&amp;BA231&amp;"|"&amp;BB231&amp;"|"&amp;BC231&amp;"|"&amp;BD231&amp;"|"&amp;BE231</f>
        <v/>
      </c>
      <c r="I231" s="108">
        <f>[1]!Table1[[#This Row],[Stock]]</f>
        <v/>
      </c>
      <c r="J231">
        <f>MID(LEFT(I231,LEN(I231)-3),FIND("0|0.000",LEFT(I231,LEN(I231)-3),1)+7,6)</f>
        <v/>
      </c>
      <c r="K231" s="19" t="n"/>
      <c r="L231" s="19" t="n"/>
      <c r="M231" s="19" t="n"/>
      <c r="N231" s="19" t="n"/>
      <c r="O231" s="19" t="n"/>
      <c r="P231" s="20">
        <f>End_Cal!E231</f>
        <v/>
      </c>
      <c r="Q231" s="112">
        <f>IFERROR(INDEX($J$2:$J$9873,MATCH(1,INDEX(($P231=$F$2:$F$9873)*(0=COUNTIFS($Q$2:$Q$2,$J$2:$J$9873)),0),0)),"")</f>
        <v/>
      </c>
      <c r="R231" s="112">
        <f>IFERROR(INDEX($J$2:$J$9873,MATCH(1,INDEX(($P231=$F$2:$F$9873)*(0=COUNTIFS(Q231,$J$2:$J$9873)),0),0)),"")</f>
        <v/>
      </c>
      <c r="S231" s="112">
        <f>IFERROR(INDEX($J$2:$J$9873,MATCH(1,INDEX(($P231=$F$2:$F$9873)*(0=COUNTIFS(Q231:R231,$J$2:$J$9873)),0),0)),"")</f>
        <v/>
      </c>
      <c r="T231" s="112">
        <f>IFERROR(INDEX($J$2:$J$9873,MATCH(1,INDEX(($P231=$F$2:$F$9873)*(0=COUNTIFS(Q231:S231,$J$2:$J$9873)),0),0)),"")</f>
        <v/>
      </c>
      <c r="U231" s="112">
        <f>IFERROR(INDEX($J$2:$J$9873,MATCH(1,INDEX(($P231=$F$2:$F$9873)*(0=COUNTIFS(Q231:T231,$J$2:$J$9873)),0),0)),"")</f>
        <v/>
      </c>
      <c r="V231" s="112">
        <f>IFERROR(INDEX($J$2:$J$9873,MATCH(1,INDEX(($P231=$F$2:$F$9873)*(0=COUNTIFS(Q231:U231,$J$2:$J$9873)),0),0)),"")</f>
        <v/>
      </c>
      <c r="W231" s="112">
        <f>IFERROR(INDEX($J$2:$J$9873,MATCH(1,INDEX(($P231=$F$2:$F$9873)*(0=COUNTIFS(Q231:V231,$J$2:$J$861)),0),0)),"")</f>
        <v/>
      </c>
      <c r="X231" s="112">
        <f>IFERROR(INDEX($J$2:$J$9873,MATCH(1,INDEX(($P231=$F$2:$F$9873)*(0=COUNTIFS(Q231:W231,$J$2:$J$9873)),0),0)),"")</f>
        <v/>
      </c>
      <c r="Y231" s="112">
        <f>IFERROR(INDEX($J$2:$J$861,MATCH(1,INDEX(($P231=$F$2:$F$861)*(0=COUNTIFS(Q231:X231,$J$2:$J$861)),0),0)),"")</f>
        <v/>
      </c>
      <c r="Z231" s="112">
        <f>IFERROR(INDEX($J$2:$J$861,MATCH(1,INDEX(($P231=$F$2:$F$861)*(0=COUNTIFS(Q231:Y231,$J$2:$J$861)),0),0)),"")</f>
        <v/>
      </c>
      <c r="AA231" s="112">
        <f>IFERROR(INDEX($J$2:$J$861,MATCH(1,INDEX(($P231=$F$2:$F$861)*(0=COUNTIFS(Q231:Z231,$J$2:$J$861)),0),0)),"")</f>
        <v/>
      </c>
      <c r="AB231" s="112">
        <f>IFERROR(INDEX($J$2:$J$861,MATCH(1,INDEX(($P231=$F$2:$F$861)*(0=COUNTIFS(Q231:AA231,$J$2:$J$861)),0),0)),"")</f>
        <v/>
      </c>
      <c r="AC231" s="112">
        <f>IFERROR(INDEX($J$2:$J$861,MATCH(1,INDEX(($P231=$F$2:$F$861)*(0=COUNTIFS(Q231:AB231,$J$2:$J$861)),0),0)),"")</f>
        <v/>
      </c>
      <c r="AD231">
        <f>Q231&amp;"-"&amp;R231&amp;"-"&amp;S231&amp;"-"&amp;T231&amp;"-"&amp;U231&amp;"-"&amp;V231&amp;"-"&amp;W231&amp;"-"&amp;X231&amp;"-"&amp;Y231&amp;"-"&amp;Z231&amp;"-"&amp;AA231&amp;"-"&amp;AB231&amp;"-"&amp;AC231</f>
        <v/>
      </c>
      <c r="AF231" s="19">
        <f>IFERROR(INDEX($I$2:$I$861,MATCH(1,INDEX(($P231=$F$2:$F$861)*(0=COUNTIFS($AF$2:$AF$2,$I$2:$I$861)),0),0)),"")</f>
        <v/>
      </c>
      <c r="AG231" s="19">
        <f>IFERROR(INDEX($I$2:$I$9873,MATCH(1,INDEX(($P231=$F$2:$F$9873)*(0=COUNTIFS(AF231,$I$2:$I$9873)),0),0)),"")</f>
        <v/>
      </c>
      <c r="AH231" s="19">
        <f>IFERROR(INDEX($I$2:$I$9873,MATCH(1,INDEX(($P231=$F$2:$F$9873)*(0=COUNTIFS(AF231:AG231,$I$2:$I$9873)),0),0)),"")</f>
        <v/>
      </c>
      <c r="AI231" s="19">
        <f>IFERROR(INDEX($I$2:$I$9873,MATCH(1,INDEX(($P231=$F$2:$F$9873)*(0=COUNTIFS(AF231:AH231,$I$2:$I$9873)),0),0)),"")</f>
        <v/>
      </c>
      <c r="AJ231" s="19">
        <f>IFERROR(INDEX($I$2:$I$9873,MATCH(1,INDEX(($P231=$F$2:$F$9873)*(0=COUNTIFS(AF231:AI231,$I$2:$I$9873)),0),0)),"")</f>
        <v/>
      </c>
      <c r="AK231" s="19">
        <f>IFERROR(INDEX($I$2:$I$9873,MATCH(1,INDEX(($P231=$F$2:$F$9873)*(0=COUNTIFS(AF231:AJ231,$I$2:$I$9873)),0),0)),"")</f>
        <v/>
      </c>
      <c r="AL231" s="19">
        <f>IFERROR(INDEX($I$2:$I$9873,MATCH(1,INDEX(($P231=$F$2:$F$9873)*(0=COUNTIFS(AF231:AK231,$I$2:$I$9873)),0),0)),"")</f>
        <v/>
      </c>
      <c r="AM231" s="19">
        <f>IFERROR(INDEX($I$2:$I$9873,MATCH(1,INDEX(($P231=$F$2:$F$9873)*(0=COUNTIFS(AF231:AL231,$I$2:$I$9873)),0),0)),"")</f>
        <v/>
      </c>
      <c r="AN231" s="19">
        <f>IFERROR(INDEX($I$2:$I$9873,MATCH(1,INDEX(($P231=$F$2:$F$9873)*(0=COUNTIFS(AF231:AM231,$I$2:$I$9873)),0),0)),"")</f>
        <v/>
      </c>
      <c r="AO231" s="19">
        <f>IFERROR(INDEX($I$2:$I$9873,MATCH(1,INDEX(($P231=$F$2:$F$9873)*(0=COUNTIFS(AF231:AN231,$I$2:$I$9873)),0),0)),"")</f>
        <v/>
      </c>
      <c r="AP231" s="19">
        <f>IFERROR(INDEX($I$2:$I$9873,MATCH(1,INDEX(($P231=$F$2:$F$9873)*(0=COUNTIFS(AF231:AO231,$I$2:$I$9873)),0),0)),"")</f>
        <v/>
      </c>
      <c r="AQ231" s="19">
        <f>IFERROR(INDEX($I$2:$I$9873,MATCH(1,INDEX(($P231=$F$2:$F$9873)*(0=COUNTIFS(AF231:AP231,$I$2:$I$9873)),0),0)),"")</f>
        <v/>
      </c>
      <c r="AR231" s="19">
        <f>IFERROR(INDEX($I$2:$I$9873,MATCH(1,INDEX(($P231=$F$2:$F$9873)*(0=COUNTIFS(AF231:AQ231,$I$2:$I$9873)),0),0)),"")</f>
        <v/>
      </c>
      <c r="AS231" s="19">
        <f>IFERROR(VLOOKUP(AF231,[2]CUS030!$A$5:$E$10000,5,0),"")</f>
        <v/>
      </c>
      <c r="AT231" s="19">
        <f>IFERROR(VLOOKUP(AG231,[2]CUS030!$A$5:$E$10000,5,0),"")</f>
        <v/>
      </c>
      <c r="AU231" s="19">
        <f>IFERROR(VLOOKUP(AH231,[2]CUS030!$A$5:$E$10000,5,0),"")</f>
        <v/>
      </c>
      <c r="AV231" s="19">
        <f>IFERROR(VLOOKUP(AI231,[2]CUS030!$A$5:$E$10000,5,0),"")</f>
        <v/>
      </c>
      <c r="AW231" s="19">
        <f>IFERROR(VLOOKUP(AJ231,[2]CUS030!$A$5:$E$10000,5,0),"")</f>
        <v/>
      </c>
      <c r="AX231" s="19">
        <f>IFERROR(VLOOKUP(AK231,[2]CUS030!$A$5:$E$10000,5,0),"")</f>
        <v/>
      </c>
      <c r="AY231" s="19">
        <f>IFERROR(VLOOKUP(AL231,[2]CUS030!$A$5:$E$10000,5,0),"")</f>
        <v/>
      </c>
      <c r="AZ231" s="19">
        <f>IFERROR(VLOOKUP(AM231,[2]CUS030!$A$5:$E$10000,5,0),"")</f>
        <v/>
      </c>
      <c r="BA231" s="19">
        <f>IFERROR(VLOOKUP(AN231,[2]CUS030!$A$5:$E$10000,5,0),"")</f>
        <v/>
      </c>
      <c r="BB231" s="19">
        <f>IFERROR(VLOOKUP(AO231,[2]CUS030!$A$5:$E$10000,5,0),"")</f>
        <v/>
      </c>
      <c r="BC231" s="19">
        <f>IFERROR(VLOOKUP(AP231,[2]CUS030!$A$5:$E$10000,5,0),"")</f>
        <v/>
      </c>
      <c r="BD231" s="19">
        <f>IFERROR(VLOOKUP(AQ231,[2]CUS030!$A$5:$E$10000,5,0),"")</f>
        <v/>
      </c>
      <c r="BE231" s="19">
        <f>IFERROR(VLOOKUP(AR231,[2]CUS030!$A$5:$E$10000,5,0),"")</f>
        <v/>
      </c>
    </row>
    <row r="232">
      <c r="F232" s="108">
        <f>[1]!Table1[[#This Row],[Production]]</f>
        <v/>
      </c>
      <c r="G232">
        <f>MID(F232,LEN(F232)-6,4)</f>
        <v/>
      </c>
      <c r="H232">
        <f>AS232&amp;"|"&amp;AT232&amp;"|"&amp;AU232&amp;"|"&amp;AV232&amp;"|"&amp;AW232&amp;"|"&amp;AX232&amp;"|"&amp;AY232&amp;"|"&amp;AZ232&amp;"|"&amp;BA232&amp;"|"&amp;BB232&amp;"|"&amp;BC232&amp;"|"&amp;BD232&amp;"|"&amp;BE232</f>
        <v/>
      </c>
      <c r="I232" s="108">
        <f>[1]!Table1[[#This Row],[Stock]]</f>
        <v/>
      </c>
      <c r="J232">
        <f>MID(LEFT(I232,LEN(I232)-3),FIND("0|0.000",LEFT(I232,LEN(I232)-3),1)+7,6)</f>
        <v/>
      </c>
      <c r="K232" s="19" t="n"/>
      <c r="L232" s="19" t="n"/>
      <c r="M232" s="19" t="n"/>
      <c r="N232" s="19" t="n"/>
      <c r="O232" s="19" t="n"/>
      <c r="P232" s="20">
        <f>End_Cal!E232</f>
        <v/>
      </c>
      <c r="Q232" s="112">
        <f>IFERROR(INDEX($J$2:$J$9873,MATCH(1,INDEX(($P232=$F$2:$F$9873)*(0=COUNTIFS($Q$2:$Q$2,$J$2:$J$9873)),0),0)),"")</f>
        <v/>
      </c>
      <c r="R232" s="112">
        <f>IFERROR(INDEX($J$2:$J$9873,MATCH(1,INDEX(($P232=$F$2:$F$9873)*(0=COUNTIFS(Q232,$J$2:$J$9873)),0),0)),"")</f>
        <v/>
      </c>
      <c r="S232" s="112">
        <f>IFERROR(INDEX($J$2:$J$9873,MATCH(1,INDEX(($P232=$F$2:$F$9873)*(0=COUNTIFS(Q232:R232,$J$2:$J$9873)),0),0)),"")</f>
        <v/>
      </c>
      <c r="T232" s="112">
        <f>IFERROR(INDEX($J$2:$J$9873,MATCH(1,INDEX(($P232=$F$2:$F$9873)*(0=COUNTIFS(Q232:S232,$J$2:$J$9873)),0),0)),"")</f>
        <v/>
      </c>
      <c r="U232" s="112">
        <f>IFERROR(INDEX($J$2:$J$9873,MATCH(1,INDEX(($P232=$F$2:$F$9873)*(0=COUNTIFS(Q232:T232,$J$2:$J$9873)),0),0)),"")</f>
        <v/>
      </c>
      <c r="V232" s="112">
        <f>IFERROR(INDEX($J$2:$J$9873,MATCH(1,INDEX(($P232=$F$2:$F$9873)*(0=COUNTIFS(Q232:U232,$J$2:$J$9873)),0),0)),"")</f>
        <v/>
      </c>
      <c r="W232" s="112">
        <f>IFERROR(INDEX($J$2:$J$9873,MATCH(1,INDEX(($P232=$F$2:$F$9873)*(0=COUNTIFS(Q232:V232,$J$2:$J$861)),0),0)),"")</f>
        <v/>
      </c>
      <c r="X232" s="112">
        <f>IFERROR(INDEX($J$2:$J$9873,MATCH(1,INDEX(($P232=$F$2:$F$9873)*(0=COUNTIFS(Q232:W232,$J$2:$J$9873)),0),0)),"")</f>
        <v/>
      </c>
      <c r="Y232" s="112">
        <f>IFERROR(INDEX($J$2:$J$861,MATCH(1,INDEX(($P232=$F$2:$F$861)*(0=COUNTIFS(Q232:X232,$J$2:$J$861)),0),0)),"")</f>
        <v/>
      </c>
      <c r="Z232" s="112">
        <f>IFERROR(INDEX($J$2:$J$861,MATCH(1,INDEX(($P232=$F$2:$F$861)*(0=COUNTIFS(Q232:Y232,$J$2:$J$861)),0),0)),"")</f>
        <v/>
      </c>
      <c r="AA232" s="112">
        <f>IFERROR(INDEX($J$2:$J$861,MATCH(1,INDEX(($P232=$F$2:$F$861)*(0=COUNTIFS(Q232:Z232,$J$2:$J$861)),0),0)),"")</f>
        <v/>
      </c>
      <c r="AB232" s="112">
        <f>IFERROR(INDEX($J$2:$J$861,MATCH(1,INDEX(($P232=$F$2:$F$861)*(0=COUNTIFS(Q232:AA232,$J$2:$J$861)),0),0)),"")</f>
        <v/>
      </c>
      <c r="AC232" s="112">
        <f>IFERROR(INDEX($J$2:$J$861,MATCH(1,INDEX(($P232=$F$2:$F$861)*(0=COUNTIFS(Q232:AB232,$J$2:$J$861)),0),0)),"")</f>
        <v/>
      </c>
      <c r="AD232">
        <f>Q232&amp;"-"&amp;R232&amp;"-"&amp;S232&amp;"-"&amp;T232&amp;"-"&amp;U232&amp;"-"&amp;V232&amp;"-"&amp;W232&amp;"-"&amp;X232&amp;"-"&amp;Y232&amp;"-"&amp;Z232&amp;"-"&amp;AA232&amp;"-"&amp;AB232&amp;"-"&amp;AC232</f>
        <v/>
      </c>
      <c r="AF232" s="19">
        <f>IFERROR(INDEX($I$2:$I$861,MATCH(1,INDEX(($P232=$F$2:$F$861)*(0=COUNTIFS($AF$2:$AF$2,$I$2:$I$861)),0),0)),"")</f>
        <v/>
      </c>
      <c r="AG232" s="19">
        <f>IFERROR(INDEX($I$2:$I$9873,MATCH(1,INDEX(($P232=$F$2:$F$9873)*(0=COUNTIFS(AF232,$I$2:$I$9873)),0),0)),"")</f>
        <v/>
      </c>
      <c r="AH232" s="19">
        <f>IFERROR(INDEX($I$2:$I$9873,MATCH(1,INDEX(($P232=$F$2:$F$9873)*(0=COUNTIFS(AF232:AG232,$I$2:$I$9873)),0),0)),"")</f>
        <v/>
      </c>
      <c r="AI232" s="19">
        <f>IFERROR(INDEX($I$2:$I$9873,MATCH(1,INDEX(($P232=$F$2:$F$9873)*(0=COUNTIFS(AF232:AH232,$I$2:$I$9873)),0),0)),"")</f>
        <v/>
      </c>
      <c r="AJ232" s="19">
        <f>IFERROR(INDEX($I$2:$I$9873,MATCH(1,INDEX(($P232=$F$2:$F$9873)*(0=COUNTIFS(AF232:AI232,$I$2:$I$9873)),0),0)),"")</f>
        <v/>
      </c>
      <c r="AK232" s="19">
        <f>IFERROR(INDEX($I$2:$I$9873,MATCH(1,INDEX(($P232=$F$2:$F$9873)*(0=COUNTIFS(AF232:AJ232,$I$2:$I$9873)),0),0)),"")</f>
        <v/>
      </c>
      <c r="AL232" s="19">
        <f>IFERROR(INDEX($I$2:$I$9873,MATCH(1,INDEX(($P232=$F$2:$F$9873)*(0=COUNTIFS(AF232:AK232,$I$2:$I$9873)),0),0)),"")</f>
        <v/>
      </c>
      <c r="AM232" s="19">
        <f>IFERROR(INDEX($I$2:$I$9873,MATCH(1,INDEX(($P232=$F$2:$F$9873)*(0=COUNTIFS(AF232:AL232,$I$2:$I$9873)),0),0)),"")</f>
        <v/>
      </c>
      <c r="AN232" s="19">
        <f>IFERROR(INDEX($I$2:$I$9873,MATCH(1,INDEX(($P232=$F$2:$F$9873)*(0=COUNTIFS(AF232:AM232,$I$2:$I$9873)),0),0)),"")</f>
        <v/>
      </c>
      <c r="AO232" s="19">
        <f>IFERROR(INDEX($I$2:$I$9873,MATCH(1,INDEX(($P232=$F$2:$F$9873)*(0=COUNTIFS(AF232:AN232,$I$2:$I$9873)),0),0)),"")</f>
        <v/>
      </c>
      <c r="AP232" s="19">
        <f>IFERROR(INDEX($I$2:$I$9873,MATCH(1,INDEX(($P232=$F$2:$F$9873)*(0=COUNTIFS(AF232:AO232,$I$2:$I$9873)),0),0)),"")</f>
        <v/>
      </c>
      <c r="AQ232" s="19">
        <f>IFERROR(INDEX($I$2:$I$9873,MATCH(1,INDEX(($P232=$F$2:$F$9873)*(0=COUNTIFS(AF232:AP232,$I$2:$I$9873)),0),0)),"")</f>
        <v/>
      </c>
      <c r="AR232" s="19">
        <f>IFERROR(INDEX($I$2:$I$9873,MATCH(1,INDEX(($P232=$F$2:$F$9873)*(0=COUNTIFS(AF232:AQ232,$I$2:$I$9873)),0),0)),"")</f>
        <v/>
      </c>
      <c r="AS232" s="19">
        <f>IFERROR(VLOOKUP(AF232,[2]CUS030!$A$5:$E$10000,5,0),"")</f>
        <v/>
      </c>
      <c r="AT232" s="19">
        <f>IFERROR(VLOOKUP(AG232,[2]CUS030!$A$5:$E$10000,5,0),"")</f>
        <v/>
      </c>
      <c r="AU232" s="19">
        <f>IFERROR(VLOOKUP(AH232,[2]CUS030!$A$5:$E$10000,5,0),"")</f>
        <v/>
      </c>
      <c r="AV232" s="19">
        <f>IFERROR(VLOOKUP(AI232,[2]CUS030!$A$5:$E$10000,5,0),"")</f>
        <v/>
      </c>
      <c r="AW232" s="19">
        <f>IFERROR(VLOOKUP(AJ232,[2]CUS030!$A$5:$E$10000,5,0),"")</f>
        <v/>
      </c>
      <c r="AX232" s="19">
        <f>IFERROR(VLOOKUP(AK232,[2]CUS030!$A$5:$E$10000,5,0),"")</f>
        <v/>
      </c>
      <c r="AY232" s="19">
        <f>IFERROR(VLOOKUP(AL232,[2]CUS030!$A$5:$E$10000,5,0),"")</f>
        <v/>
      </c>
      <c r="AZ232" s="19">
        <f>IFERROR(VLOOKUP(AM232,[2]CUS030!$A$5:$E$10000,5,0),"")</f>
        <v/>
      </c>
      <c r="BA232" s="19">
        <f>IFERROR(VLOOKUP(AN232,[2]CUS030!$A$5:$E$10000,5,0),"")</f>
        <v/>
      </c>
      <c r="BB232" s="19">
        <f>IFERROR(VLOOKUP(AO232,[2]CUS030!$A$5:$E$10000,5,0),"")</f>
        <v/>
      </c>
      <c r="BC232" s="19">
        <f>IFERROR(VLOOKUP(AP232,[2]CUS030!$A$5:$E$10000,5,0),"")</f>
        <v/>
      </c>
      <c r="BD232" s="19">
        <f>IFERROR(VLOOKUP(AQ232,[2]CUS030!$A$5:$E$10000,5,0),"")</f>
        <v/>
      </c>
      <c r="BE232" s="19">
        <f>IFERROR(VLOOKUP(AR232,[2]CUS030!$A$5:$E$10000,5,0),"")</f>
        <v/>
      </c>
    </row>
    <row r="233">
      <c r="F233" s="108">
        <f>[1]!Table1[[#This Row],[Production]]</f>
        <v/>
      </c>
      <c r="G233">
        <f>MID(F233,LEN(F233)-6,4)</f>
        <v/>
      </c>
      <c r="H233">
        <f>AS233&amp;"|"&amp;AT233&amp;"|"&amp;AU233&amp;"|"&amp;AV233&amp;"|"&amp;AW233&amp;"|"&amp;AX233&amp;"|"&amp;AY233&amp;"|"&amp;AZ233&amp;"|"&amp;BA233&amp;"|"&amp;BB233&amp;"|"&amp;BC233&amp;"|"&amp;BD233&amp;"|"&amp;BE233</f>
        <v/>
      </c>
      <c r="I233" s="108">
        <f>[1]!Table1[[#This Row],[Stock]]</f>
        <v/>
      </c>
      <c r="J233">
        <f>MID(LEFT(I233,LEN(I233)-3),FIND("0|0.000",LEFT(I233,LEN(I233)-3),1)+7,6)</f>
        <v/>
      </c>
      <c r="K233" s="19" t="n"/>
      <c r="L233" s="19" t="n"/>
      <c r="M233" s="19" t="n"/>
      <c r="N233" s="19" t="n"/>
      <c r="O233" s="19" t="n"/>
      <c r="P233" s="20">
        <f>End_Cal!E233</f>
        <v/>
      </c>
      <c r="Q233" s="112">
        <f>IFERROR(INDEX($J$2:$J$9873,MATCH(1,INDEX(($P233=$F$2:$F$9873)*(0=COUNTIFS($Q$2:$Q$2,$J$2:$J$9873)),0),0)),"")</f>
        <v/>
      </c>
      <c r="R233" s="112">
        <f>IFERROR(INDEX($J$2:$J$9873,MATCH(1,INDEX(($P233=$F$2:$F$9873)*(0=COUNTIFS(Q233,$J$2:$J$9873)),0),0)),"")</f>
        <v/>
      </c>
      <c r="S233" s="112">
        <f>IFERROR(INDEX($J$2:$J$9873,MATCH(1,INDEX(($P233=$F$2:$F$9873)*(0=COUNTIFS(Q233:R233,$J$2:$J$9873)),0),0)),"")</f>
        <v/>
      </c>
      <c r="T233" s="112">
        <f>IFERROR(INDEX($J$2:$J$9873,MATCH(1,INDEX(($P233=$F$2:$F$9873)*(0=COUNTIFS(Q233:S233,$J$2:$J$9873)),0),0)),"")</f>
        <v/>
      </c>
      <c r="U233" s="112">
        <f>IFERROR(INDEX($J$2:$J$9873,MATCH(1,INDEX(($P233=$F$2:$F$9873)*(0=COUNTIFS(Q233:T233,$J$2:$J$9873)),0),0)),"")</f>
        <v/>
      </c>
      <c r="V233" s="112">
        <f>IFERROR(INDEX($J$2:$J$9873,MATCH(1,INDEX(($P233=$F$2:$F$9873)*(0=COUNTIFS(Q233:U233,$J$2:$J$9873)),0),0)),"")</f>
        <v/>
      </c>
      <c r="W233" s="112">
        <f>IFERROR(INDEX($J$2:$J$9873,MATCH(1,INDEX(($P233=$F$2:$F$9873)*(0=COUNTIFS(Q233:V233,$J$2:$J$861)),0),0)),"")</f>
        <v/>
      </c>
      <c r="X233" s="112">
        <f>IFERROR(INDEX($J$2:$J$9873,MATCH(1,INDEX(($P233=$F$2:$F$9873)*(0=COUNTIFS(Q233:W233,$J$2:$J$9873)),0),0)),"")</f>
        <v/>
      </c>
      <c r="Y233" s="112">
        <f>IFERROR(INDEX($J$2:$J$861,MATCH(1,INDEX(($P233=$F$2:$F$861)*(0=COUNTIFS(Q233:X233,$J$2:$J$861)),0),0)),"")</f>
        <v/>
      </c>
      <c r="Z233" s="112">
        <f>IFERROR(INDEX($J$2:$J$861,MATCH(1,INDEX(($P233=$F$2:$F$861)*(0=COUNTIFS(Q233:Y233,$J$2:$J$861)),0),0)),"")</f>
        <v/>
      </c>
      <c r="AA233" s="112">
        <f>IFERROR(INDEX($J$2:$J$861,MATCH(1,INDEX(($P233=$F$2:$F$861)*(0=COUNTIFS(Q233:Z233,$J$2:$J$861)),0),0)),"")</f>
        <v/>
      </c>
      <c r="AB233" s="112">
        <f>IFERROR(INDEX($J$2:$J$861,MATCH(1,INDEX(($P233=$F$2:$F$861)*(0=COUNTIFS(Q233:AA233,$J$2:$J$861)),0),0)),"")</f>
        <v/>
      </c>
      <c r="AC233" s="112">
        <f>IFERROR(INDEX($J$2:$J$861,MATCH(1,INDEX(($P233=$F$2:$F$861)*(0=COUNTIFS(Q233:AB233,$J$2:$J$861)),0),0)),"")</f>
        <v/>
      </c>
      <c r="AD233">
        <f>Q233&amp;"-"&amp;R233&amp;"-"&amp;S233&amp;"-"&amp;T233&amp;"-"&amp;U233&amp;"-"&amp;V233&amp;"-"&amp;W233&amp;"-"&amp;X233&amp;"-"&amp;Y233&amp;"-"&amp;Z233&amp;"-"&amp;AA233&amp;"-"&amp;AB233&amp;"-"&amp;AC233</f>
        <v/>
      </c>
      <c r="AF233" s="19">
        <f>IFERROR(INDEX($I$2:$I$861,MATCH(1,INDEX(($P233=$F$2:$F$861)*(0=COUNTIFS($AF$2:$AF$2,$I$2:$I$861)),0),0)),"")</f>
        <v/>
      </c>
      <c r="AG233" s="19">
        <f>IFERROR(INDEX($I$2:$I$9873,MATCH(1,INDEX(($P233=$F$2:$F$9873)*(0=COUNTIFS(AF233,$I$2:$I$9873)),0),0)),"")</f>
        <v/>
      </c>
      <c r="AH233" s="19">
        <f>IFERROR(INDEX($I$2:$I$9873,MATCH(1,INDEX(($P233=$F$2:$F$9873)*(0=COUNTIFS(AF233:AG233,$I$2:$I$9873)),0),0)),"")</f>
        <v/>
      </c>
      <c r="AI233" s="19">
        <f>IFERROR(INDEX($I$2:$I$9873,MATCH(1,INDEX(($P233=$F$2:$F$9873)*(0=COUNTIFS(AF233:AH233,$I$2:$I$9873)),0),0)),"")</f>
        <v/>
      </c>
      <c r="AJ233" s="19">
        <f>IFERROR(INDEX($I$2:$I$9873,MATCH(1,INDEX(($P233=$F$2:$F$9873)*(0=COUNTIFS(AF233:AI233,$I$2:$I$9873)),0),0)),"")</f>
        <v/>
      </c>
      <c r="AK233" s="19">
        <f>IFERROR(INDEX($I$2:$I$9873,MATCH(1,INDEX(($P233=$F$2:$F$9873)*(0=COUNTIFS(AF233:AJ233,$I$2:$I$9873)),0),0)),"")</f>
        <v/>
      </c>
      <c r="AL233" s="19">
        <f>IFERROR(INDEX($I$2:$I$9873,MATCH(1,INDEX(($P233=$F$2:$F$9873)*(0=COUNTIFS(AF233:AK233,$I$2:$I$9873)),0),0)),"")</f>
        <v/>
      </c>
      <c r="AM233" s="19">
        <f>IFERROR(INDEX($I$2:$I$9873,MATCH(1,INDEX(($P233=$F$2:$F$9873)*(0=COUNTIFS(AF233:AL233,$I$2:$I$9873)),0),0)),"")</f>
        <v/>
      </c>
      <c r="AN233" s="19">
        <f>IFERROR(INDEX($I$2:$I$9873,MATCH(1,INDEX(($P233=$F$2:$F$9873)*(0=COUNTIFS(AF233:AM233,$I$2:$I$9873)),0),0)),"")</f>
        <v/>
      </c>
      <c r="AO233" s="19">
        <f>IFERROR(INDEX($I$2:$I$9873,MATCH(1,INDEX(($P233=$F$2:$F$9873)*(0=COUNTIFS(AF233:AN233,$I$2:$I$9873)),0),0)),"")</f>
        <v/>
      </c>
      <c r="AP233" s="19">
        <f>IFERROR(INDEX($I$2:$I$9873,MATCH(1,INDEX(($P233=$F$2:$F$9873)*(0=COUNTIFS(AF233:AO233,$I$2:$I$9873)),0),0)),"")</f>
        <v/>
      </c>
      <c r="AQ233" s="19">
        <f>IFERROR(INDEX($I$2:$I$9873,MATCH(1,INDEX(($P233=$F$2:$F$9873)*(0=COUNTIFS(AF233:AP233,$I$2:$I$9873)),0),0)),"")</f>
        <v/>
      </c>
      <c r="AR233" s="19">
        <f>IFERROR(INDEX($I$2:$I$9873,MATCH(1,INDEX(($P233=$F$2:$F$9873)*(0=COUNTIFS(AF233:AQ233,$I$2:$I$9873)),0),0)),"")</f>
        <v/>
      </c>
      <c r="AS233" s="19">
        <f>IFERROR(VLOOKUP(AF233,[2]CUS030!$A$5:$E$10000,5,0),"")</f>
        <v/>
      </c>
      <c r="AT233" s="19">
        <f>IFERROR(VLOOKUP(AG233,[2]CUS030!$A$5:$E$10000,5,0),"")</f>
        <v/>
      </c>
      <c r="AU233" s="19">
        <f>IFERROR(VLOOKUP(AH233,[2]CUS030!$A$5:$E$10000,5,0),"")</f>
        <v/>
      </c>
      <c r="AV233" s="19">
        <f>IFERROR(VLOOKUP(AI233,[2]CUS030!$A$5:$E$10000,5,0),"")</f>
        <v/>
      </c>
      <c r="AW233" s="19">
        <f>IFERROR(VLOOKUP(AJ233,[2]CUS030!$A$5:$E$10000,5,0),"")</f>
        <v/>
      </c>
      <c r="AX233" s="19">
        <f>IFERROR(VLOOKUP(AK233,[2]CUS030!$A$5:$E$10000,5,0),"")</f>
        <v/>
      </c>
      <c r="AY233" s="19">
        <f>IFERROR(VLOOKUP(AL233,[2]CUS030!$A$5:$E$10000,5,0),"")</f>
        <v/>
      </c>
      <c r="AZ233" s="19">
        <f>IFERROR(VLOOKUP(AM233,[2]CUS030!$A$5:$E$10000,5,0),"")</f>
        <v/>
      </c>
      <c r="BA233" s="19">
        <f>IFERROR(VLOOKUP(AN233,[2]CUS030!$A$5:$E$10000,5,0),"")</f>
        <v/>
      </c>
      <c r="BB233" s="19">
        <f>IFERROR(VLOOKUP(AO233,[2]CUS030!$A$5:$E$10000,5,0),"")</f>
        <v/>
      </c>
      <c r="BC233" s="19">
        <f>IFERROR(VLOOKUP(AP233,[2]CUS030!$A$5:$E$10000,5,0),"")</f>
        <v/>
      </c>
      <c r="BD233" s="19">
        <f>IFERROR(VLOOKUP(AQ233,[2]CUS030!$A$5:$E$10000,5,0),"")</f>
        <v/>
      </c>
      <c r="BE233" s="19">
        <f>IFERROR(VLOOKUP(AR233,[2]CUS030!$A$5:$E$10000,5,0),"")</f>
        <v/>
      </c>
    </row>
    <row r="234">
      <c r="F234" s="108">
        <f>[1]!Table1[[#This Row],[Production]]</f>
        <v/>
      </c>
      <c r="G234">
        <f>MID(F234,LEN(F234)-6,4)</f>
        <v/>
      </c>
      <c r="H234">
        <f>AS234&amp;"|"&amp;AT234&amp;"|"&amp;AU234&amp;"|"&amp;AV234&amp;"|"&amp;AW234&amp;"|"&amp;AX234&amp;"|"&amp;AY234&amp;"|"&amp;AZ234&amp;"|"&amp;BA234&amp;"|"&amp;BB234&amp;"|"&amp;BC234&amp;"|"&amp;BD234&amp;"|"&amp;BE234</f>
        <v/>
      </c>
      <c r="I234" s="108">
        <f>[1]!Table1[[#This Row],[Stock]]</f>
        <v/>
      </c>
      <c r="J234">
        <f>MID(LEFT(I234,LEN(I234)-3),FIND("0|0.000",LEFT(I234,LEN(I234)-3),1)+7,6)</f>
        <v/>
      </c>
      <c r="K234" s="19" t="n"/>
      <c r="L234" s="19" t="n"/>
      <c r="M234" s="19" t="n"/>
      <c r="N234" s="19" t="n"/>
      <c r="O234" s="19" t="n"/>
      <c r="P234" s="20">
        <f>End_Cal!E234</f>
        <v/>
      </c>
      <c r="Q234" s="112">
        <f>IFERROR(INDEX($J$2:$J$9873,MATCH(1,INDEX(($P234=$F$2:$F$9873)*(0=COUNTIFS($Q$2:$Q$2,$J$2:$J$9873)),0),0)),"")</f>
        <v/>
      </c>
      <c r="R234" s="112">
        <f>IFERROR(INDEX($J$2:$J$9873,MATCH(1,INDEX(($P234=$F$2:$F$9873)*(0=COUNTIFS(Q234,$J$2:$J$9873)),0),0)),"")</f>
        <v/>
      </c>
      <c r="S234" s="112">
        <f>IFERROR(INDEX($J$2:$J$9873,MATCH(1,INDEX(($P234=$F$2:$F$9873)*(0=COUNTIFS(Q234:R234,$J$2:$J$9873)),0),0)),"")</f>
        <v/>
      </c>
      <c r="T234" s="112">
        <f>IFERROR(INDEX($J$2:$J$9873,MATCH(1,INDEX(($P234=$F$2:$F$9873)*(0=COUNTIFS(Q234:S234,$J$2:$J$9873)),0),0)),"")</f>
        <v/>
      </c>
      <c r="U234" s="112">
        <f>IFERROR(INDEX($J$2:$J$9873,MATCH(1,INDEX(($P234=$F$2:$F$9873)*(0=COUNTIFS(Q234:T234,$J$2:$J$9873)),0),0)),"")</f>
        <v/>
      </c>
      <c r="V234" s="112">
        <f>IFERROR(INDEX($J$2:$J$9873,MATCH(1,INDEX(($P234=$F$2:$F$9873)*(0=COUNTIFS(Q234:U234,$J$2:$J$9873)),0),0)),"")</f>
        <v/>
      </c>
      <c r="W234" s="112">
        <f>IFERROR(INDEX($J$2:$J$9873,MATCH(1,INDEX(($P234=$F$2:$F$9873)*(0=COUNTIFS(Q234:V234,$J$2:$J$861)),0),0)),"")</f>
        <v/>
      </c>
      <c r="X234" s="112">
        <f>IFERROR(INDEX($J$2:$J$9873,MATCH(1,INDEX(($P234=$F$2:$F$9873)*(0=COUNTIFS(Q234:W234,$J$2:$J$9873)),0),0)),"")</f>
        <v/>
      </c>
      <c r="Y234" s="112">
        <f>IFERROR(INDEX($J$2:$J$861,MATCH(1,INDEX(($P234=$F$2:$F$861)*(0=COUNTIFS(Q234:X234,$J$2:$J$861)),0),0)),"")</f>
        <v/>
      </c>
      <c r="Z234" s="112">
        <f>IFERROR(INDEX($J$2:$J$861,MATCH(1,INDEX(($P234=$F$2:$F$861)*(0=COUNTIFS(Q234:Y234,$J$2:$J$861)),0),0)),"")</f>
        <v/>
      </c>
      <c r="AA234" s="112">
        <f>IFERROR(INDEX($J$2:$J$861,MATCH(1,INDEX(($P234=$F$2:$F$861)*(0=COUNTIFS(Q234:Z234,$J$2:$J$861)),0),0)),"")</f>
        <v/>
      </c>
      <c r="AB234" s="112">
        <f>IFERROR(INDEX($J$2:$J$861,MATCH(1,INDEX(($P234=$F$2:$F$861)*(0=COUNTIFS(Q234:AA234,$J$2:$J$861)),0),0)),"")</f>
        <v/>
      </c>
      <c r="AC234" s="112">
        <f>IFERROR(INDEX($J$2:$J$861,MATCH(1,INDEX(($P234=$F$2:$F$861)*(0=COUNTIFS(Q234:AB234,$J$2:$J$861)),0),0)),"")</f>
        <v/>
      </c>
      <c r="AD234">
        <f>Q234&amp;"-"&amp;R234&amp;"-"&amp;S234&amp;"-"&amp;T234&amp;"-"&amp;U234&amp;"-"&amp;V234&amp;"-"&amp;W234&amp;"-"&amp;X234&amp;"-"&amp;Y234&amp;"-"&amp;Z234&amp;"-"&amp;AA234&amp;"-"&amp;AB234&amp;"-"&amp;AC234</f>
        <v/>
      </c>
      <c r="AF234" s="19">
        <f>IFERROR(INDEX($I$2:$I$861,MATCH(1,INDEX(($P234=$F$2:$F$861)*(0=COUNTIFS($AF$2:$AF$2,$I$2:$I$861)),0),0)),"")</f>
        <v/>
      </c>
      <c r="AG234" s="19">
        <f>IFERROR(INDEX($I$2:$I$9873,MATCH(1,INDEX(($P234=$F$2:$F$9873)*(0=COUNTIFS(AF234,$I$2:$I$9873)),0),0)),"")</f>
        <v/>
      </c>
      <c r="AH234" s="19">
        <f>IFERROR(INDEX($I$2:$I$9873,MATCH(1,INDEX(($P234=$F$2:$F$9873)*(0=COUNTIFS(AF234:AG234,$I$2:$I$9873)),0),0)),"")</f>
        <v/>
      </c>
      <c r="AI234" s="19">
        <f>IFERROR(INDEX($I$2:$I$9873,MATCH(1,INDEX(($P234=$F$2:$F$9873)*(0=COUNTIFS(AF234:AH234,$I$2:$I$9873)),0),0)),"")</f>
        <v/>
      </c>
      <c r="AJ234" s="19">
        <f>IFERROR(INDEX($I$2:$I$9873,MATCH(1,INDEX(($P234=$F$2:$F$9873)*(0=COUNTIFS(AF234:AI234,$I$2:$I$9873)),0),0)),"")</f>
        <v/>
      </c>
      <c r="AK234" s="19">
        <f>IFERROR(INDEX($I$2:$I$9873,MATCH(1,INDEX(($P234=$F$2:$F$9873)*(0=COUNTIFS(AF234:AJ234,$I$2:$I$9873)),0),0)),"")</f>
        <v/>
      </c>
      <c r="AL234" s="19">
        <f>IFERROR(INDEX($I$2:$I$9873,MATCH(1,INDEX(($P234=$F$2:$F$9873)*(0=COUNTIFS(AF234:AK234,$I$2:$I$9873)),0),0)),"")</f>
        <v/>
      </c>
      <c r="AM234" s="19">
        <f>IFERROR(INDEX($I$2:$I$9873,MATCH(1,INDEX(($P234=$F$2:$F$9873)*(0=COUNTIFS(AF234:AL234,$I$2:$I$9873)),0),0)),"")</f>
        <v/>
      </c>
      <c r="AN234" s="19">
        <f>IFERROR(INDEX($I$2:$I$9873,MATCH(1,INDEX(($P234=$F$2:$F$9873)*(0=COUNTIFS(AF234:AM234,$I$2:$I$9873)),0),0)),"")</f>
        <v/>
      </c>
      <c r="AO234" s="19">
        <f>IFERROR(INDEX($I$2:$I$9873,MATCH(1,INDEX(($P234=$F$2:$F$9873)*(0=COUNTIFS(AF234:AN234,$I$2:$I$9873)),0),0)),"")</f>
        <v/>
      </c>
      <c r="AP234" s="19">
        <f>IFERROR(INDEX($I$2:$I$9873,MATCH(1,INDEX(($P234=$F$2:$F$9873)*(0=COUNTIFS(AF234:AO234,$I$2:$I$9873)),0),0)),"")</f>
        <v/>
      </c>
      <c r="AQ234" s="19">
        <f>IFERROR(INDEX($I$2:$I$9873,MATCH(1,INDEX(($P234=$F$2:$F$9873)*(0=COUNTIFS(AF234:AP234,$I$2:$I$9873)),0),0)),"")</f>
        <v/>
      </c>
      <c r="AR234" s="19">
        <f>IFERROR(INDEX($I$2:$I$9873,MATCH(1,INDEX(($P234=$F$2:$F$9873)*(0=COUNTIFS(AF234:AQ234,$I$2:$I$9873)),0),0)),"")</f>
        <v/>
      </c>
      <c r="AS234" s="19">
        <f>IFERROR(VLOOKUP(AF234,[2]CUS030!$A$5:$E$10000,5,0),"")</f>
        <v/>
      </c>
      <c r="AT234" s="19">
        <f>IFERROR(VLOOKUP(AG234,[2]CUS030!$A$5:$E$10000,5,0),"")</f>
        <v/>
      </c>
      <c r="AU234" s="19">
        <f>IFERROR(VLOOKUP(AH234,[2]CUS030!$A$5:$E$10000,5,0),"")</f>
        <v/>
      </c>
      <c r="AV234" s="19">
        <f>IFERROR(VLOOKUP(AI234,[2]CUS030!$A$5:$E$10000,5,0),"")</f>
        <v/>
      </c>
      <c r="AW234" s="19">
        <f>IFERROR(VLOOKUP(AJ234,[2]CUS030!$A$5:$E$10000,5,0),"")</f>
        <v/>
      </c>
      <c r="AX234" s="19">
        <f>IFERROR(VLOOKUP(AK234,[2]CUS030!$A$5:$E$10000,5,0),"")</f>
        <v/>
      </c>
      <c r="AY234" s="19">
        <f>IFERROR(VLOOKUP(AL234,[2]CUS030!$A$5:$E$10000,5,0),"")</f>
        <v/>
      </c>
      <c r="AZ234" s="19">
        <f>IFERROR(VLOOKUP(AM234,[2]CUS030!$A$5:$E$10000,5,0),"")</f>
        <v/>
      </c>
      <c r="BA234" s="19">
        <f>IFERROR(VLOOKUP(AN234,[2]CUS030!$A$5:$E$10000,5,0),"")</f>
        <v/>
      </c>
      <c r="BB234" s="19">
        <f>IFERROR(VLOOKUP(AO234,[2]CUS030!$A$5:$E$10000,5,0),"")</f>
        <v/>
      </c>
      <c r="BC234" s="19">
        <f>IFERROR(VLOOKUP(AP234,[2]CUS030!$A$5:$E$10000,5,0),"")</f>
        <v/>
      </c>
      <c r="BD234" s="19">
        <f>IFERROR(VLOOKUP(AQ234,[2]CUS030!$A$5:$E$10000,5,0),"")</f>
        <v/>
      </c>
      <c r="BE234" s="19">
        <f>IFERROR(VLOOKUP(AR234,[2]CUS030!$A$5:$E$10000,5,0),"")</f>
        <v/>
      </c>
    </row>
    <row r="235">
      <c r="F235" s="108">
        <f>[1]!Table1[[#This Row],[Production]]</f>
        <v/>
      </c>
      <c r="G235">
        <f>MID(F235,LEN(F235)-6,4)</f>
        <v/>
      </c>
      <c r="H235">
        <f>AS235&amp;"|"&amp;AT235&amp;"|"&amp;AU235&amp;"|"&amp;AV235&amp;"|"&amp;AW235&amp;"|"&amp;AX235&amp;"|"&amp;AY235&amp;"|"&amp;AZ235&amp;"|"&amp;BA235&amp;"|"&amp;BB235&amp;"|"&amp;BC235&amp;"|"&amp;BD235&amp;"|"&amp;BE235</f>
        <v/>
      </c>
      <c r="I235" s="108">
        <f>[1]!Table1[[#This Row],[Stock]]</f>
        <v/>
      </c>
      <c r="J235">
        <f>MID(LEFT(I235,LEN(I235)-3),FIND("0|0.000",LEFT(I235,LEN(I235)-3),1)+7,6)</f>
        <v/>
      </c>
      <c r="K235" s="19" t="n"/>
      <c r="L235" s="19" t="n"/>
      <c r="M235" s="19" t="n"/>
      <c r="N235" s="19" t="n"/>
      <c r="O235" s="19" t="n"/>
      <c r="P235" s="20">
        <f>End_Cal!E235</f>
        <v/>
      </c>
      <c r="Q235" s="112">
        <f>IFERROR(INDEX($J$2:$J$9873,MATCH(1,INDEX(($P235=$F$2:$F$9873)*(0=COUNTIFS($Q$2:$Q$2,$J$2:$J$9873)),0),0)),"")</f>
        <v/>
      </c>
      <c r="R235" s="112">
        <f>IFERROR(INDEX($J$2:$J$9873,MATCH(1,INDEX(($P235=$F$2:$F$9873)*(0=COUNTIFS(Q235,$J$2:$J$9873)),0),0)),"")</f>
        <v/>
      </c>
      <c r="S235" s="112">
        <f>IFERROR(INDEX($J$2:$J$9873,MATCH(1,INDEX(($P235=$F$2:$F$9873)*(0=COUNTIFS(Q235:R235,$J$2:$J$9873)),0),0)),"")</f>
        <v/>
      </c>
      <c r="T235" s="112">
        <f>IFERROR(INDEX($J$2:$J$9873,MATCH(1,INDEX(($P235=$F$2:$F$9873)*(0=COUNTIFS(Q235:S235,$J$2:$J$9873)),0),0)),"")</f>
        <v/>
      </c>
      <c r="U235" s="112">
        <f>IFERROR(INDEX($J$2:$J$9873,MATCH(1,INDEX(($P235=$F$2:$F$9873)*(0=COUNTIFS(Q235:T235,$J$2:$J$9873)),0),0)),"")</f>
        <v/>
      </c>
      <c r="V235" s="112">
        <f>IFERROR(INDEX($J$2:$J$9873,MATCH(1,INDEX(($P235=$F$2:$F$9873)*(0=COUNTIFS(Q235:U235,$J$2:$J$9873)),0),0)),"")</f>
        <v/>
      </c>
      <c r="W235" s="112">
        <f>IFERROR(INDEX($J$2:$J$9873,MATCH(1,INDEX(($P235=$F$2:$F$9873)*(0=COUNTIFS(Q235:V235,$J$2:$J$861)),0),0)),"")</f>
        <v/>
      </c>
      <c r="X235" s="112">
        <f>IFERROR(INDEX($J$2:$J$9873,MATCH(1,INDEX(($P235=$F$2:$F$9873)*(0=COUNTIFS(Q235:W235,$J$2:$J$9873)),0),0)),"")</f>
        <v/>
      </c>
      <c r="Y235" s="112">
        <f>IFERROR(INDEX($J$2:$J$861,MATCH(1,INDEX(($P235=$F$2:$F$861)*(0=COUNTIFS(Q235:X235,$J$2:$J$861)),0),0)),"")</f>
        <v/>
      </c>
      <c r="Z235" s="112">
        <f>IFERROR(INDEX($J$2:$J$861,MATCH(1,INDEX(($P235=$F$2:$F$861)*(0=COUNTIFS(Q235:Y235,$J$2:$J$861)),0),0)),"")</f>
        <v/>
      </c>
      <c r="AA235" s="112">
        <f>IFERROR(INDEX($J$2:$J$861,MATCH(1,INDEX(($P235=$F$2:$F$861)*(0=COUNTIFS(Q235:Z235,$J$2:$J$861)),0),0)),"")</f>
        <v/>
      </c>
      <c r="AB235" s="112">
        <f>IFERROR(INDEX($J$2:$J$861,MATCH(1,INDEX(($P235=$F$2:$F$861)*(0=COUNTIFS(Q235:AA235,$J$2:$J$861)),0),0)),"")</f>
        <v/>
      </c>
      <c r="AC235" s="112">
        <f>IFERROR(INDEX($J$2:$J$861,MATCH(1,INDEX(($P235=$F$2:$F$861)*(0=COUNTIFS(Q235:AB235,$J$2:$J$861)),0),0)),"")</f>
        <v/>
      </c>
      <c r="AD235">
        <f>Q235&amp;"-"&amp;R235&amp;"-"&amp;S235&amp;"-"&amp;T235&amp;"-"&amp;U235&amp;"-"&amp;V235&amp;"-"&amp;W235&amp;"-"&amp;X235&amp;"-"&amp;Y235&amp;"-"&amp;Z235&amp;"-"&amp;AA235&amp;"-"&amp;AB235&amp;"-"&amp;AC235</f>
        <v/>
      </c>
      <c r="AF235" s="19">
        <f>IFERROR(INDEX($I$2:$I$861,MATCH(1,INDEX(($P235=$F$2:$F$861)*(0=COUNTIFS($AF$2:$AF$2,$I$2:$I$861)),0),0)),"")</f>
        <v/>
      </c>
      <c r="AG235" s="19">
        <f>IFERROR(INDEX($I$2:$I$9873,MATCH(1,INDEX(($P235=$F$2:$F$9873)*(0=COUNTIFS(AF235,$I$2:$I$9873)),0),0)),"")</f>
        <v/>
      </c>
      <c r="AH235" s="19">
        <f>IFERROR(INDEX($I$2:$I$9873,MATCH(1,INDEX(($P235=$F$2:$F$9873)*(0=COUNTIFS(AF235:AG235,$I$2:$I$9873)),0),0)),"")</f>
        <v/>
      </c>
      <c r="AI235" s="19">
        <f>IFERROR(INDEX($I$2:$I$9873,MATCH(1,INDEX(($P235=$F$2:$F$9873)*(0=COUNTIFS(AF235:AH235,$I$2:$I$9873)),0),0)),"")</f>
        <v/>
      </c>
      <c r="AJ235" s="19">
        <f>IFERROR(INDEX($I$2:$I$9873,MATCH(1,INDEX(($P235=$F$2:$F$9873)*(0=COUNTIFS(AF235:AI235,$I$2:$I$9873)),0),0)),"")</f>
        <v/>
      </c>
      <c r="AK235" s="19">
        <f>IFERROR(INDEX($I$2:$I$9873,MATCH(1,INDEX(($P235=$F$2:$F$9873)*(0=COUNTIFS(AF235:AJ235,$I$2:$I$9873)),0),0)),"")</f>
        <v/>
      </c>
      <c r="AL235" s="19">
        <f>IFERROR(INDEX($I$2:$I$9873,MATCH(1,INDEX(($P235=$F$2:$F$9873)*(0=COUNTIFS(AF235:AK235,$I$2:$I$9873)),0),0)),"")</f>
        <v/>
      </c>
      <c r="AM235" s="19">
        <f>IFERROR(INDEX($I$2:$I$9873,MATCH(1,INDEX(($P235=$F$2:$F$9873)*(0=COUNTIFS(AF235:AL235,$I$2:$I$9873)),0),0)),"")</f>
        <v/>
      </c>
      <c r="AN235" s="19">
        <f>IFERROR(INDEX($I$2:$I$9873,MATCH(1,INDEX(($P235=$F$2:$F$9873)*(0=COUNTIFS(AF235:AM235,$I$2:$I$9873)),0),0)),"")</f>
        <v/>
      </c>
      <c r="AO235" s="19">
        <f>IFERROR(INDEX($I$2:$I$9873,MATCH(1,INDEX(($P235=$F$2:$F$9873)*(0=COUNTIFS(AF235:AN235,$I$2:$I$9873)),0),0)),"")</f>
        <v/>
      </c>
      <c r="AP235" s="19">
        <f>IFERROR(INDEX($I$2:$I$9873,MATCH(1,INDEX(($P235=$F$2:$F$9873)*(0=COUNTIFS(AF235:AO235,$I$2:$I$9873)),0),0)),"")</f>
        <v/>
      </c>
      <c r="AQ235" s="19">
        <f>IFERROR(INDEX($I$2:$I$9873,MATCH(1,INDEX(($P235=$F$2:$F$9873)*(0=COUNTIFS(AF235:AP235,$I$2:$I$9873)),0),0)),"")</f>
        <v/>
      </c>
      <c r="AR235" s="19">
        <f>IFERROR(INDEX($I$2:$I$9873,MATCH(1,INDEX(($P235=$F$2:$F$9873)*(0=COUNTIFS(AF235:AQ235,$I$2:$I$9873)),0),0)),"")</f>
        <v/>
      </c>
      <c r="AS235" s="19">
        <f>IFERROR(VLOOKUP(AF235,[2]CUS030!$A$5:$E$10000,5,0),"")</f>
        <v/>
      </c>
      <c r="AT235" s="19">
        <f>IFERROR(VLOOKUP(AG235,[2]CUS030!$A$5:$E$10000,5,0),"")</f>
        <v/>
      </c>
      <c r="AU235" s="19">
        <f>IFERROR(VLOOKUP(AH235,[2]CUS030!$A$5:$E$10000,5,0),"")</f>
        <v/>
      </c>
      <c r="AV235" s="19">
        <f>IFERROR(VLOOKUP(AI235,[2]CUS030!$A$5:$E$10000,5,0),"")</f>
        <v/>
      </c>
      <c r="AW235" s="19">
        <f>IFERROR(VLOOKUP(AJ235,[2]CUS030!$A$5:$E$10000,5,0),"")</f>
        <v/>
      </c>
      <c r="AX235" s="19">
        <f>IFERROR(VLOOKUP(AK235,[2]CUS030!$A$5:$E$10000,5,0),"")</f>
        <v/>
      </c>
      <c r="AY235" s="19">
        <f>IFERROR(VLOOKUP(AL235,[2]CUS030!$A$5:$E$10000,5,0),"")</f>
        <v/>
      </c>
      <c r="AZ235" s="19">
        <f>IFERROR(VLOOKUP(AM235,[2]CUS030!$A$5:$E$10000,5,0),"")</f>
        <v/>
      </c>
      <c r="BA235" s="19">
        <f>IFERROR(VLOOKUP(AN235,[2]CUS030!$A$5:$E$10000,5,0),"")</f>
        <v/>
      </c>
      <c r="BB235" s="19">
        <f>IFERROR(VLOOKUP(AO235,[2]CUS030!$A$5:$E$10000,5,0),"")</f>
        <v/>
      </c>
      <c r="BC235" s="19">
        <f>IFERROR(VLOOKUP(AP235,[2]CUS030!$A$5:$E$10000,5,0),"")</f>
        <v/>
      </c>
      <c r="BD235" s="19">
        <f>IFERROR(VLOOKUP(AQ235,[2]CUS030!$A$5:$E$10000,5,0),"")</f>
        <v/>
      </c>
      <c r="BE235" s="19">
        <f>IFERROR(VLOOKUP(AR235,[2]CUS030!$A$5:$E$10000,5,0),"")</f>
        <v/>
      </c>
    </row>
    <row r="236">
      <c r="F236" s="108">
        <f>[1]!Table1[[#This Row],[Production]]</f>
        <v/>
      </c>
      <c r="G236">
        <f>MID(F236,LEN(F236)-6,4)</f>
        <v/>
      </c>
      <c r="H236">
        <f>AS236&amp;"|"&amp;AT236&amp;"|"&amp;AU236&amp;"|"&amp;AV236&amp;"|"&amp;AW236&amp;"|"&amp;AX236&amp;"|"&amp;AY236&amp;"|"&amp;AZ236&amp;"|"&amp;BA236&amp;"|"&amp;BB236&amp;"|"&amp;BC236&amp;"|"&amp;BD236&amp;"|"&amp;BE236</f>
        <v/>
      </c>
      <c r="I236" s="108">
        <f>[1]!Table1[[#This Row],[Stock]]</f>
        <v/>
      </c>
      <c r="J236">
        <f>MID(LEFT(I236,LEN(I236)-3),FIND("0|0.000",LEFT(I236,LEN(I236)-3),1)+7,6)</f>
        <v/>
      </c>
      <c r="K236" s="19" t="n"/>
      <c r="L236" s="19" t="n"/>
      <c r="M236" s="19" t="n"/>
      <c r="N236" s="19" t="n"/>
      <c r="O236" s="19" t="n"/>
      <c r="P236" s="20">
        <f>End_Cal!E236</f>
        <v/>
      </c>
      <c r="Q236" s="112">
        <f>IFERROR(INDEX($J$2:$J$9873,MATCH(1,INDEX(($P236=$F$2:$F$9873)*(0=COUNTIFS($Q$2:$Q$2,$J$2:$J$9873)),0),0)),"")</f>
        <v/>
      </c>
      <c r="R236" s="112">
        <f>IFERROR(INDEX($J$2:$J$9873,MATCH(1,INDEX(($P236=$F$2:$F$9873)*(0=COUNTIFS(Q236,$J$2:$J$9873)),0),0)),"")</f>
        <v/>
      </c>
      <c r="S236" s="112">
        <f>IFERROR(INDEX($J$2:$J$9873,MATCH(1,INDEX(($P236=$F$2:$F$9873)*(0=COUNTIFS(Q236:R236,$J$2:$J$9873)),0),0)),"")</f>
        <v/>
      </c>
      <c r="T236" s="112">
        <f>IFERROR(INDEX($J$2:$J$9873,MATCH(1,INDEX(($P236=$F$2:$F$9873)*(0=COUNTIFS(Q236:S236,$J$2:$J$9873)),0),0)),"")</f>
        <v/>
      </c>
      <c r="U236" s="112">
        <f>IFERROR(INDEX($J$2:$J$9873,MATCH(1,INDEX(($P236=$F$2:$F$9873)*(0=COUNTIFS(Q236:T236,$J$2:$J$9873)),0),0)),"")</f>
        <v/>
      </c>
      <c r="V236" s="112">
        <f>IFERROR(INDEX($J$2:$J$9873,MATCH(1,INDEX(($P236=$F$2:$F$9873)*(0=COUNTIFS(Q236:U236,$J$2:$J$9873)),0),0)),"")</f>
        <v/>
      </c>
      <c r="W236" s="112">
        <f>IFERROR(INDEX($J$2:$J$9873,MATCH(1,INDEX(($P236=$F$2:$F$9873)*(0=COUNTIFS(Q236:V236,$J$2:$J$861)),0),0)),"")</f>
        <v/>
      </c>
      <c r="X236" s="112">
        <f>IFERROR(INDEX($J$2:$J$9873,MATCH(1,INDEX(($P236=$F$2:$F$9873)*(0=COUNTIFS(Q236:W236,$J$2:$J$9873)),0),0)),"")</f>
        <v/>
      </c>
      <c r="Y236" s="112">
        <f>IFERROR(INDEX($J$2:$J$861,MATCH(1,INDEX(($P236=$F$2:$F$861)*(0=COUNTIFS(Q236:X236,$J$2:$J$861)),0),0)),"")</f>
        <v/>
      </c>
      <c r="Z236" s="112">
        <f>IFERROR(INDEX($J$2:$J$861,MATCH(1,INDEX(($P236=$F$2:$F$861)*(0=COUNTIFS(Q236:Y236,$J$2:$J$861)),0),0)),"")</f>
        <v/>
      </c>
      <c r="AA236" s="112">
        <f>IFERROR(INDEX($J$2:$J$861,MATCH(1,INDEX(($P236=$F$2:$F$861)*(0=COUNTIFS(Q236:Z236,$J$2:$J$861)),0),0)),"")</f>
        <v/>
      </c>
      <c r="AB236" s="112">
        <f>IFERROR(INDEX($J$2:$J$861,MATCH(1,INDEX(($P236=$F$2:$F$861)*(0=COUNTIFS(Q236:AA236,$J$2:$J$861)),0),0)),"")</f>
        <v/>
      </c>
      <c r="AC236" s="112">
        <f>IFERROR(INDEX($J$2:$J$861,MATCH(1,INDEX(($P236=$F$2:$F$861)*(0=COUNTIFS(Q236:AB236,$J$2:$J$861)),0),0)),"")</f>
        <v/>
      </c>
      <c r="AD236">
        <f>Q236&amp;"-"&amp;R236&amp;"-"&amp;S236&amp;"-"&amp;T236&amp;"-"&amp;U236&amp;"-"&amp;V236&amp;"-"&amp;W236&amp;"-"&amp;X236&amp;"-"&amp;Y236&amp;"-"&amp;Z236&amp;"-"&amp;AA236&amp;"-"&amp;AB236&amp;"-"&amp;AC236</f>
        <v/>
      </c>
      <c r="AF236" s="19">
        <f>IFERROR(INDEX($I$2:$I$861,MATCH(1,INDEX(($P236=$F$2:$F$861)*(0=COUNTIFS($AF$2:$AF$2,$I$2:$I$861)),0),0)),"")</f>
        <v/>
      </c>
      <c r="AG236" s="19">
        <f>IFERROR(INDEX($I$2:$I$9873,MATCH(1,INDEX(($P236=$F$2:$F$9873)*(0=COUNTIFS(AF236,$I$2:$I$9873)),0),0)),"")</f>
        <v/>
      </c>
      <c r="AH236" s="19">
        <f>IFERROR(INDEX($I$2:$I$9873,MATCH(1,INDEX(($P236=$F$2:$F$9873)*(0=COUNTIFS(AF236:AG236,$I$2:$I$9873)),0),0)),"")</f>
        <v/>
      </c>
      <c r="AI236" s="19">
        <f>IFERROR(INDEX($I$2:$I$9873,MATCH(1,INDEX(($P236=$F$2:$F$9873)*(0=COUNTIFS(AF236:AH236,$I$2:$I$9873)),0),0)),"")</f>
        <v/>
      </c>
      <c r="AJ236" s="19">
        <f>IFERROR(INDEX($I$2:$I$9873,MATCH(1,INDEX(($P236=$F$2:$F$9873)*(0=COUNTIFS(AF236:AI236,$I$2:$I$9873)),0),0)),"")</f>
        <v/>
      </c>
      <c r="AK236" s="19">
        <f>IFERROR(INDEX($I$2:$I$9873,MATCH(1,INDEX(($P236=$F$2:$F$9873)*(0=COUNTIFS(AF236:AJ236,$I$2:$I$9873)),0),0)),"")</f>
        <v/>
      </c>
      <c r="AL236" s="19">
        <f>IFERROR(INDEX($I$2:$I$9873,MATCH(1,INDEX(($P236=$F$2:$F$9873)*(0=COUNTIFS(AF236:AK236,$I$2:$I$9873)),0),0)),"")</f>
        <v/>
      </c>
      <c r="AM236" s="19">
        <f>IFERROR(INDEX($I$2:$I$9873,MATCH(1,INDEX(($P236=$F$2:$F$9873)*(0=COUNTIFS(AF236:AL236,$I$2:$I$9873)),0),0)),"")</f>
        <v/>
      </c>
      <c r="AN236" s="19">
        <f>IFERROR(INDEX($I$2:$I$9873,MATCH(1,INDEX(($P236=$F$2:$F$9873)*(0=COUNTIFS(AF236:AM236,$I$2:$I$9873)),0),0)),"")</f>
        <v/>
      </c>
      <c r="AO236" s="19">
        <f>IFERROR(INDEX($I$2:$I$9873,MATCH(1,INDEX(($P236=$F$2:$F$9873)*(0=COUNTIFS(AF236:AN236,$I$2:$I$9873)),0),0)),"")</f>
        <v/>
      </c>
      <c r="AP236" s="19">
        <f>IFERROR(INDEX($I$2:$I$9873,MATCH(1,INDEX(($P236=$F$2:$F$9873)*(0=COUNTIFS(AF236:AO236,$I$2:$I$9873)),0),0)),"")</f>
        <v/>
      </c>
      <c r="AQ236" s="19">
        <f>IFERROR(INDEX($I$2:$I$9873,MATCH(1,INDEX(($P236=$F$2:$F$9873)*(0=COUNTIFS(AF236:AP236,$I$2:$I$9873)),0),0)),"")</f>
        <v/>
      </c>
      <c r="AR236" s="19">
        <f>IFERROR(INDEX($I$2:$I$9873,MATCH(1,INDEX(($P236=$F$2:$F$9873)*(0=COUNTIFS(AF236:AQ236,$I$2:$I$9873)),0),0)),"")</f>
        <v/>
      </c>
      <c r="AS236" s="19">
        <f>IFERROR(VLOOKUP(AF236,[2]CUS030!$A$5:$E$10000,5,0),"")</f>
        <v/>
      </c>
      <c r="AT236" s="19">
        <f>IFERROR(VLOOKUP(AG236,[2]CUS030!$A$5:$E$10000,5,0),"")</f>
        <v/>
      </c>
      <c r="AU236" s="19">
        <f>IFERROR(VLOOKUP(AH236,[2]CUS030!$A$5:$E$10000,5,0),"")</f>
        <v/>
      </c>
      <c r="AV236" s="19">
        <f>IFERROR(VLOOKUP(AI236,[2]CUS030!$A$5:$E$10000,5,0),"")</f>
        <v/>
      </c>
      <c r="AW236" s="19">
        <f>IFERROR(VLOOKUP(AJ236,[2]CUS030!$A$5:$E$10000,5,0),"")</f>
        <v/>
      </c>
      <c r="AX236" s="19">
        <f>IFERROR(VLOOKUP(AK236,[2]CUS030!$A$5:$E$10000,5,0),"")</f>
        <v/>
      </c>
      <c r="AY236" s="19">
        <f>IFERROR(VLOOKUP(AL236,[2]CUS030!$A$5:$E$10000,5,0),"")</f>
        <v/>
      </c>
      <c r="AZ236" s="19">
        <f>IFERROR(VLOOKUP(AM236,[2]CUS030!$A$5:$E$10000,5,0),"")</f>
        <v/>
      </c>
      <c r="BA236" s="19">
        <f>IFERROR(VLOOKUP(AN236,[2]CUS030!$A$5:$E$10000,5,0),"")</f>
        <v/>
      </c>
      <c r="BB236" s="19">
        <f>IFERROR(VLOOKUP(AO236,[2]CUS030!$A$5:$E$10000,5,0),"")</f>
        <v/>
      </c>
      <c r="BC236" s="19">
        <f>IFERROR(VLOOKUP(AP236,[2]CUS030!$A$5:$E$10000,5,0),"")</f>
        <v/>
      </c>
      <c r="BD236" s="19">
        <f>IFERROR(VLOOKUP(AQ236,[2]CUS030!$A$5:$E$10000,5,0),"")</f>
        <v/>
      </c>
      <c r="BE236" s="19">
        <f>IFERROR(VLOOKUP(AR236,[2]CUS030!$A$5:$E$10000,5,0),"")</f>
        <v/>
      </c>
    </row>
    <row r="237">
      <c r="F237" s="108">
        <f>[1]!Table1[[#This Row],[Production]]</f>
        <v/>
      </c>
      <c r="G237">
        <f>MID(F237,LEN(F237)-6,4)</f>
        <v/>
      </c>
      <c r="H237">
        <f>AS237&amp;"|"&amp;AT237&amp;"|"&amp;AU237&amp;"|"&amp;AV237&amp;"|"&amp;AW237&amp;"|"&amp;AX237&amp;"|"&amp;AY237&amp;"|"&amp;AZ237&amp;"|"&amp;BA237&amp;"|"&amp;BB237&amp;"|"&amp;BC237&amp;"|"&amp;BD237&amp;"|"&amp;BE237</f>
        <v/>
      </c>
      <c r="I237" s="108">
        <f>[1]!Table1[[#This Row],[Stock]]</f>
        <v/>
      </c>
      <c r="J237">
        <f>MID(LEFT(I237,LEN(I237)-3),FIND("0|0.000",LEFT(I237,LEN(I237)-3),1)+7,6)</f>
        <v/>
      </c>
      <c r="K237" s="19" t="n"/>
      <c r="L237" s="19" t="n"/>
      <c r="M237" s="19" t="n"/>
      <c r="N237" s="19" t="n"/>
      <c r="O237" s="19" t="n"/>
      <c r="P237" s="20">
        <f>End_Cal!E237</f>
        <v/>
      </c>
      <c r="Q237" s="112">
        <f>IFERROR(INDEX($J$2:$J$9873,MATCH(1,INDEX(($P237=$F$2:$F$9873)*(0=COUNTIFS($Q$2:$Q$2,$J$2:$J$9873)),0),0)),"")</f>
        <v/>
      </c>
      <c r="R237" s="112">
        <f>IFERROR(INDEX($J$2:$J$9873,MATCH(1,INDEX(($P237=$F$2:$F$9873)*(0=COUNTIFS(Q237,$J$2:$J$9873)),0),0)),"")</f>
        <v/>
      </c>
      <c r="S237" s="112">
        <f>IFERROR(INDEX($J$2:$J$9873,MATCH(1,INDEX(($P237=$F$2:$F$9873)*(0=COUNTIFS(Q237:R237,$J$2:$J$9873)),0),0)),"")</f>
        <v/>
      </c>
      <c r="T237" s="112">
        <f>IFERROR(INDEX($J$2:$J$9873,MATCH(1,INDEX(($P237=$F$2:$F$9873)*(0=COUNTIFS(Q237:S237,$J$2:$J$9873)),0),0)),"")</f>
        <v/>
      </c>
      <c r="U237" s="112">
        <f>IFERROR(INDEX($J$2:$J$9873,MATCH(1,INDEX(($P237=$F$2:$F$9873)*(0=COUNTIFS(Q237:T237,$J$2:$J$9873)),0),0)),"")</f>
        <v/>
      </c>
      <c r="V237" s="112">
        <f>IFERROR(INDEX($J$2:$J$9873,MATCH(1,INDEX(($P237=$F$2:$F$9873)*(0=COUNTIFS(Q237:U237,$J$2:$J$9873)),0),0)),"")</f>
        <v/>
      </c>
      <c r="W237" s="112">
        <f>IFERROR(INDEX($J$2:$J$9873,MATCH(1,INDEX(($P237=$F$2:$F$9873)*(0=COUNTIFS(Q237:V237,$J$2:$J$861)),0),0)),"")</f>
        <v/>
      </c>
      <c r="X237" s="112">
        <f>IFERROR(INDEX($J$2:$J$9873,MATCH(1,INDEX(($P237=$F$2:$F$9873)*(0=COUNTIFS(Q237:W237,$J$2:$J$9873)),0),0)),"")</f>
        <v/>
      </c>
      <c r="Y237" s="112">
        <f>IFERROR(INDEX($J$2:$J$861,MATCH(1,INDEX(($P237=$F$2:$F$861)*(0=COUNTIFS(Q237:X237,$J$2:$J$861)),0),0)),"")</f>
        <v/>
      </c>
      <c r="Z237" s="112">
        <f>IFERROR(INDEX($J$2:$J$861,MATCH(1,INDEX(($P237=$F$2:$F$861)*(0=COUNTIFS(Q237:Y237,$J$2:$J$861)),0),0)),"")</f>
        <v/>
      </c>
      <c r="AA237" s="112">
        <f>IFERROR(INDEX($J$2:$J$861,MATCH(1,INDEX(($P237=$F$2:$F$861)*(0=COUNTIFS(Q237:Z237,$J$2:$J$861)),0),0)),"")</f>
        <v/>
      </c>
      <c r="AB237" s="112">
        <f>IFERROR(INDEX($J$2:$J$861,MATCH(1,INDEX(($P237=$F$2:$F$861)*(0=COUNTIFS(Q237:AA237,$J$2:$J$861)),0),0)),"")</f>
        <v/>
      </c>
      <c r="AC237" s="112">
        <f>IFERROR(INDEX($J$2:$J$861,MATCH(1,INDEX(($P237=$F$2:$F$861)*(0=COUNTIFS(Q237:AB237,$J$2:$J$861)),0),0)),"")</f>
        <v/>
      </c>
      <c r="AD237">
        <f>Q237&amp;"-"&amp;R237&amp;"-"&amp;S237&amp;"-"&amp;T237&amp;"-"&amp;U237&amp;"-"&amp;V237&amp;"-"&amp;W237&amp;"-"&amp;X237&amp;"-"&amp;Y237&amp;"-"&amp;Z237&amp;"-"&amp;AA237&amp;"-"&amp;AB237&amp;"-"&amp;AC237</f>
        <v/>
      </c>
      <c r="AF237" s="19">
        <f>IFERROR(INDEX($I$2:$I$861,MATCH(1,INDEX(($P237=$F$2:$F$861)*(0=COUNTIFS($AF$2:$AF$2,$I$2:$I$861)),0),0)),"")</f>
        <v/>
      </c>
      <c r="AG237" s="19">
        <f>IFERROR(INDEX($I$2:$I$9873,MATCH(1,INDEX(($P237=$F$2:$F$9873)*(0=COUNTIFS(AF237,$I$2:$I$9873)),0),0)),"")</f>
        <v/>
      </c>
      <c r="AH237" s="19">
        <f>IFERROR(INDEX($I$2:$I$9873,MATCH(1,INDEX(($P237=$F$2:$F$9873)*(0=COUNTIFS(AF237:AG237,$I$2:$I$9873)),0),0)),"")</f>
        <v/>
      </c>
      <c r="AI237" s="19">
        <f>IFERROR(INDEX($I$2:$I$9873,MATCH(1,INDEX(($P237=$F$2:$F$9873)*(0=COUNTIFS(AF237:AH237,$I$2:$I$9873)),0),0)),"")</f>
        <v/>
      </c>
      <c r="AJ237" s="19">
        <f>IFERROR(INDEX($I$2:$I$9873,MATCH(1,INDEX(($P237=$F$2:$F$9873)*(0=COUNTIFS(AF237:AI237,$I$2:$I$9873)),0),0)),"")</f>
        <v/>
      </c>
      <c r="AK237" s="19">
        <f>IFERROR(INDEX($I$2:$I$9873,MATCH(1,INDEX(($P237=$F$2:$F$9873)*(0=COUNTIFS(AF237:AJ237,$I$2:$I$9873)),0),0)),"")</f>
        <v/>
      </c>
      <c r="AL237" s="19">
        <f>IFERROR(INDEX($I$2:$I$9873,MATCH(1,INDEX(($P237=$F$2:$F$9873)*(0=COUNTIFS(AF237:AK237,$I$2:$I$9873)),0),0)),"")</f>
        <v/>
      </c>
      <c r="AM237" s="19">
        <f>IFERROR(INDEX($I$2:$I$9873,MATCH(1,INDEX(($P237=$F$2:$F$9873)*(0=COUNTIFS(AF237:AL237,$I$2:$I$9873)),0),0)),"")</f>
        <v/>
      </c>
      <c r="AN237" s="19">
        <f>IFERROR(INDEX($I$2:$I$9873,MATCH(1,INDEX(($P237=$F$2:$F$9873)*(0=COUNTIFS(AF237:AM237,$I$2:$I$9873)),0),0)),"")</f>
        <v/>
      </c>
      <c r="AO237" s="19">
        <f>IFERROR(INDEX($I$2:$I$9873,MATCH(1,INDEX(($P237=$F$2:$F$9873)*(0=COUNTIFS(AF237:AN237,$I$2:$I$9873)),0),0)),"")</f>
        <v/>
      </c>
      <c r="AP237" s="19">
        <f>IFERROR(INDEX($I$2:$I$9873,MATCH(1,INDEX(($P237=$F$2:$F$9873)*(0=COUNTIFS(AF237:AO237,$I$2:$I$9873)),0),0)),"")</f>
        <v/>
      </c>
      <c r="AQ237" s="19">
        <f>IFERROR(INDEX($I$2:$I$9873,MATCH(1,INDEX(($P237=$F$2:$F$9873)*(0=COUNTIFS(AF237:AP237,$I$2:$I$9873)),0),0)),"")</f>
        <v/>
      </c>
      <c r="AR237" s="19">
        <f>IFERROR(INDEX($I$2:$I$9873,MATCH(1,INDEX(($P237=$F$2:$F$9873)*(0=COUNTIFS(AF237:AQ237,$I$2:$I$9873)),0),0)),"")</f>
        <v/>
      </c>
      <c r="AS237" s="19">
        <f>IFERROR(VLOOKUP(AF237,[2]CUS030!$A$5:$E$10000,5,0),"")</f>
        <v/>
      </c>
      <c r="AT237" s="19">
        <f>IFERROR(VLOOKUP(AG237,[2]CUS030!$A$5:$E$10000,5,0),"")</f>
        <v/>
      </c>
      <c r="AU237" s="19">
        <f>IFERROR(VLOOKUP(AH237,[2]CUS030!$A$5:$E$10000,5,0),"")</f>
        <v/>
      </c>
      <c r="AV237" s="19">
        <f>IFERROR(VLOOKUP(AI237,[2]CUS030!$A$5:$E$10000,5,0),"")</f>
        <v/>
      </c>
      <c r="AW237" s="19">
        <f>IFERROR(VLOOKUP(AJ237,[2]CUS030!$A$5:$E$10000,5,0),"")</f>
        <v/>
      </c>
      <c r="AX237" s="19">
        <f>IFERROR(VLOOKUP(AK237,[2]CUS030!$A$5:$E$10000,5,0),"")</f>
        <v/>
      </c>
      <c r="AY237" s="19">
        <f>IFERROR(VLOOKUP(AL237,[2]CUS030!$A$5:$E$10000,5,0),"")</f>
        <v/>
      </c>
      <c r="AZ237" s="19">
        <f>IFERROR(VLOOKUP(AM237,[2]CUS030!$A$5:$E$10000,5,0),"")</f>
        <v/>
      </c>
      <c r="BA237" s="19">
        <f>IFERROR(VLOOKUP(AN237,[2]CUS030!$A$5:$E$10000,5,0),"")</f>
        <v/>
      </c>
      <c r="BB237" s="19">
        <f>IFERROR(VLOOKUP(AO237,[2]CUS030!$A$5:$E$10000,5,0),"")</f>
        <v/>
      </c>
      <c r="BC237" s="19">
        <f>IFERROR(VLOOKUP(AP237,[2]CUS030!$A$5:$E$10000,5,0),"")</f>
        <v/>
      </c>
      <c r="BD237" s="19">
        <f>IFERROR(VLOOKUP(AQ237,[2]CUS030!$A$5:$E$10000,5,0),"")</f>
        <v/>
      </c>
      <c r="BE237" s="19">
        <f>IFERROR(VLOOKUP(AR237,[2]CUS030!$A$5:$E$10000,5,0),"")</f>
        <v/>
      </c>
    </row>
    <row r="238">
      <c r="F238" s="108">
        <f>[1]!Table1[[#This Row],[Production]]</f>
        <v/>
      </c>
      <c r="G238">
        <f>MID(F238,LEN(F238)-6,4)</f>
        <v/>
      </c>
      <c r="H238">
        <f>AS238&amp;"|"&amp;AT238&amp;"|"&amp;AU238&amp;"|"&amp;AV238&amp;"|"&amp;AW238&amp;"|"&amp;AX238&amp;"|"&amp;AY238&amp;"|"&amp;AZ238&amp;"|"&amp;BA238&amp;"|"&amp;BB238&amp;"|"&amp;BC238&amp;"|"&amp;BD238&amp;"|"&amp;BE238</f>
        <v/>
      </c>
      <c r="I238" s="108">
        <f>[1]!Table1[[#This Row],[Stock]]</f>
        <v/>
      </c>
      <c r="J238">
        <f>MID(LEFT(I238,LEN(I238)-3),FIND("0|0.000",LEFT(I238,LEN(I238)-3),1)+7,6)</f>
        <v/>
      </c>
      <c r="K238" s="19" t="n"/>
      <c r="L238" s="19" t="n"/>
      <c r="M238" s="19" t="n"/>
      <c r="N238" s="19" t="n"/>
      <c r="O238" s="19" t="n"/>
      <c r="P238" s="20">
        <f>End_Cal!E238</f>
        <v/>
      </c>
      <c r="Q238" s="112">
        <f>IFERROR(INDEX($J$2:$J$9873,MATCH(1,INDEX(($P238=$F$2:$F$9873)*(0=COUNTIFS($Q$2:$Q$2,$J$2:$J$9873)),0),0)),"")</f>
        <v/>
      </c>
      <c r="R238" s="112">
        <f>IFERROR(INDEX($J$2:$J$9873,MATCH(1,INDEX(($P238=$F$2:$F$9873)*(0=COUNTIFS(Q238,$J$2:$J$9873)),0),0)),"")</f>
        <v/>
      </c>
      <c r="S238" s="112">
        <f>IFERROR(INDEX($J$2:$J$9873,MATCH(1,INDEX(($P238=$F$2:$F$9873)*(0=COUNTIFS(Q238:R238,$J$2:$J$9873)),0),0)),"")</f>
        <v/>
      </c>
      <c r="T238" s="112">
        <f>IFERROR(INDEX($J$2:$J$9873,MATCH(1,INDEX(($P238=$F$2:$F$9873)*(0=COUNTIFS(Q238:S238,$J$2:$J$9873)),0),0)),"")</f>
        <v/>
      </c>
      <c r="U238" s="112">
        <f>IFERROR(INDEX($J$2:$J$9873,MATCH(1,INDEX(($P238=$F$2:$F$9873)*(0=COUNTIFS(Q238:T238,$J$2:$J$9873)),0),0)),"")</f>
        <v/>
      </c>
      <c r="V238" s="112">
        <f>IFERROR(INDEX($J$2:$J$9873,MATCH(1,INDEX(($P238=$F$2:$F$9873)*(0=COUNTIFS(Q238:U238,$J$2:$J$9873)),0),0)),"")</f>
        <v/>
      </c>
      <c r="W238" s="112">
        <f>IFERROR(INDEX($J$2:$J$9873,MATCH(1,INDEX(($P238=$F$2:$F$9873)*(0=COUNTIFS(Q238:V238,$J$2:$J$861)),0),0)),"")</f>
        <v/>
      </c>
      <c r="X238" s="112">
        <f>IFERROR(INDEX($J$2:$J$9873,MATCH(1,INDEX(($P238=$F$2:$F$9873)*(0=COUNTIFS(Q238:W238,$J$2:$J$9873)),0),0)),"")</f>
        <v/>
      </c>
      <c r="Y238" s="112">
        <f>IFERROR(INDEX($J$2:$J$861,MATCH(1,INDEX(($P238=$F$2:$F$861)*(0=COUNTIFS(Q238:X238,$J$2:$J$861)),0),0)),"")</f>
        <v/>
      </c>
      <c r="Z238" s="112">
        <f>IFERROR(INDEX($J$2:$J$861,MATCH(1,INDEX(($P238=$F$2:$F$861)*(0=COUNTIFS(Q238:Y238,$J$2:$J$861)),0),0)),"")</f>
        <v/>
      </c>
      <c r="AA238" s="112">
        <f>IFERROR(INDEX($J$2:$J$861,MATCH(1,INDEX(($P238=$F$2:$F$861)*(0=COUNTIFS(Q238:Z238,$J$2:$J$861)),0),0)),"")</f>
        <v/>
      </c>
      <c r="AB238" s="112">
        <f>IFERROR(INDEX($J$2:$J$861,MATCH(1,INDEX(($P238=$F$2:$F$861)*(0=COUNTIFS(Q238:AA238,$J$2:$J$861)),0),0)),"")</f>
        <v/>
      </c>
      <c r="AC238" s="112">
        <f>IFERROR(INDEX($J$2:$J$861,MATCH(1,INDEX(($P238=$F$2:$F$861)*(0=COUNTIFS(Q238:AB238,$J$2:$J$861)),0),0)),"")</f>
        <v/>
      </c>
      <c r="AD238">
        <f>Q238&amp;"-"&amp;R238&amp;"-"&amp;S238&amp;"-"&amp;T238&amp;"-"&amp;U238&amp;"-"&amp;V238&amp;"-"&amp;W238&amp;"-"&amp;X238&amp;"-"&amp;Y238&amp;"-"&amp;Z238&amp;"-"&amp;AA238&amp;"-"&amp;AB238&amp;"-"&amp;AC238</f>
        <v/>
      </c>
      <c r="AF238" s="19">
        <f>IFERROR(INDEX($I$2:$I$861,MATCH(1,INDEX(($P238=$F$2:$F$861)*(0=COUNTIFS($AF$2:$AF$2,$I$2:$I$861)),0),0)),"")</f>
        <v/>
      </c>
      <c r="AG238" s="19">
        <f>IFERROR(INDEX($I$2:$I$9873,MATCH(1,INDEX(($P238=$F$2:$F$9873)*(0=COUNTIFS(AF238,$I$2:$I$9873)),0),0)),"")</f>
        <v/>
      </c>
      <c r="AH238" s="19">
        <f>IFERROR(INDEX($I$2:$I$9873,MATCH(1,INDEX(($P238=$F$2:$F$9873)*(0=COUNTIFS(AF238:AG238,$I$2:$I$9873)),0),0)),"")</f>
        <v/>
      </c>
      <c r="AI238" s="19">
        <f>IFERROR(INDEX($I$2:$I$9873,MATCH(1,INDEX(($P238=$F$2:$F$9873)*(0=COUNTIFS(AF238:AH238,$I$2:$I$9873)),0),0)),"")</f>
        <v/>
      </c>
      <c r="AJ238" s="19">
        <f>IFERROR(INDEX($I$2:$I$9873,MATCH(1,INDEX(($P238=$F$2:$F$9873)*(0=COUNTIFS(AF238:AI238,$I$2:$I$9873)),0),0)),"")</f>
        <v/>
      </c>
      <c r="AK238" s="19">
        <f>IFERROR(INDEX($I$2:$I$9873,MATCH(1,INDEX(($P238=$F$2:$F$9873)*(0=COUNTIFS(AF238:AJ238,$I$2:$I$9873)),0),0)),"")</f>
        <v/>
      </c>
      <c r="AL238" s="19">
        <f>IFERROR(INDEX($I$2:$I$9873,MATCH(1,INDEX(($P238=$F$2:$F$9873)*(0=COUNTIFS(AF238:AK238,$I$2:$I$9873)),0),0)),"")</f>
        <v/>
      </c>
      <c r="AM238" s="19">
        <f>IFERROR(INDEX($I$2:$I$9873,MATCH(1,INDEX(($P238=$F$2:$F$9873)*(0=COUNTIFS(AF238:AL238,$I$2:$I$9873)),0),0)),"")</f>
        <v/>
      </c>
      <c r="AN238" s="19">
        <f>IFERROR(INDEX($I$2:$I$9873,MATCH(1,INDEX(($P238=$F$2:$F$9873)*(0=COUNTIFS(AF238:AM238,$I$2:$I$9873)),0),0)),"")</f>
        <v/>
      </c>
      <c r="AO238" s="19">
        <f>IFERROR(INDEX($I$2:$I$9873,MATCH(1,INDEX(($P238=$F$2:$F$9873)*(0=COUNTIFS(AF238:AN238,$I$2:$I$9873)),0),0)),"")</f>
        <v/>
      </c>
      <c r="AP238" s="19">
        <f>IFERROR(INDEX($I$2:$I$9873,MATCH(1,INDEX(($P238=$F$2:$F$9873)*(0=COUNTIFS(AF238:AO238,$I$2:$I$9873)),0),0)),"")</f>
        <v/>
      </c>
      <c r="AQ238" s="19">
        <f>IFERROR(INDEX($I$2:$I$9873,MATCH(1,INDEX(($P238=$F$2:$F$9873)*(0=COUNTIFS(AF238:AP238,$I$2:$I$9873)),0),0)),"")</f>
        <v/>
      </c>
      <c r="AR238" s="19">
        <f>IFERROR(INDEX($I$2:$I$9873,MATCH(1,INDEX(($P238=$F$2:$F$9873)*(0=COUNTIFS(AF238:AQ238,$I$2:$I$9873)),0),0)),"")</f>
        <v/>
      </c>
      <c r="AS238" s="19">
        <f>IFERROR(VLOOKUP(AF238,[2]CUS030!$A$5:$E$10000,5,0),"")</f>
        <v/>
      </c>
      <c r="AT238" s="19">
        <f>IFERROR(VLOOKUP(AG238,[2]CUS030!$A$5:$E$10000,5,0),"")</f>
        <v/>
      </c>
      <c r="AU238" s="19">
        <f>IFERROR(VLOOKUP(AH238,[2]CUS030!$A$5:$E$10000,5,0),"")</f>
        <v/>
      </c>
      <c r="AV238" s="19">
        <f>IFERROR(VLOOKUP(AI238,[2]CUS030!$A$5:$E$10000,5,0),"")</f>
        <v/>
      </c>
      <c r="AW238" s="19">
        <f>IFERROR(VLOOKUP(AJ238,[2]CUS030!$A$5:$E$10000,5,0),"")</f>
        <v/>
      </c>
      <c r="AX238" s="19">
        <f>IFERROR(VLOOKUP(AK238,[2]CUS030!$A$5:$E$10000,5,0),"")</f>
        <v/>
      </c>
      <c r="AY238" s="19">
        <f>IFERROR(VLOOKUP(AL238,[2]CUS030!$A$5:$E$10000,5,0),"")</f>
        <v/>
      </c>
      <c r="AZ238" s="19">
        <f>IFERROR(VLOOKUP(AM238,[2]CUS030!$A$5:$E$10000,5,0),"")</f>
        <v/>
      </c>
      <c r="BA238" s="19">
        <f>IFERROR(VLOOKUP(AN238,[2]CUS030!$A$5:$E$10000,5,0),"")</f>
        <v/>
      </c>
      <c r="BB238" s="19">
        <f>IFERROR(VLOOKUP(AO238,[2]CUS030!$A$5:$E$10000,5,0),"")</f>
        <v/>
      </c>
      <c r="BC238" s="19">
        <f>IFERROR(VLOOKUP(AP238,[2]CUS030!$A$5:$E$10000,5,0),"")</f>
        <v/>
      </c>
      <c r="BD238" s="19">
        <f>IFERROR(VLOOKUP(AQ238,[2]CUS030!$A$5:$E$10000,5,0),"")</f>
        <v/>
      </c>
      <c r="BE238" s="19">
        <f>IFERROR(VLOOKUP(AR238,[2]CUS030!$A$5:$E$10000,5,0),"")</f>
        <v/>
      </c>
    </row>
    <row r="239">
      <c r="F239" s="108">
        <f>[1]!Table1[[#This Row],[Production]]</f>
        <v/>
      </c>
      <c r="G239">
        <f>MID(F239,LEN(F239)-6,4)</f>
        <v/>
      </c>
      <c r="H239">
        <f>AS239&amp;"|"&amp;AT239&amp;"|"&amp;AU239&amp;"|"&amp;AV239&amp;"|"&amp;AW239&amp;"|"&amp;AX239&amp;"|"&amp;AY239&amp;"|"&amp;AZ239&amp;"|"&amp;BA239&amp;"|"&amp;BB239&amp;"|"&amp;BC239&amp;"|"&amp;BD239&amp;"|"&amp;BE239</f>
        <v/>
      </c>
      <c r="I239" s="108">
        <f>[1]!Table1[[#This Row],[Stock]]</f>
        <v/>
      </c>
      <c r="J239">
        <f>MID(LEFT(I239,LEN(I239)-3),FIND("0|0.000",LEFT(I239,LEN(I239)-3),1)+7,6)</f>
        <v/>
      </c>
      <c r="K239" s="19" t="n"/>
      <c r="L239" s="19" t="n"/>
      <c r="M239" s="19" t="n"/>
      <c r="N239" s="19" t="n"/>
      <c r="O239" s="19" t="n"/>
      <c r="P239" s="20">
        <f>End_Cal!E239</f>
        <v/>
      </c>
      <c r="Q239" s="112">
        <f>IFERROR(INDEX($J$2:$J$9873,MATCH(1,INDEX(($P239=$F$2:$F$9873)*(0=COUNTIFS($Q$2:$Q$2,$J$2:$J$9873)),0),0)),"")</f>
        <v/>
      </c>
      <c r="R239" s="112">
        <f>IFERROR(INDEX($J$2:$J$9873,MATCH(1,INDEX(($P239=$F$2:$F$9873)*(0=COUNTIFS(Q239,$J$2:$J$9873)),0),0)),"")</f>
        <v/>
      </c>
      <c r="S239" s="112">
        <f>IFERROR(INDEX($J$2:$J$9873,MATCH(1,INDEX(($P239=$F$2:$F$9873)*(0=COUNTIFS(Q239:R239,$J$2:$J$9873)),0),0)),"")</f>
        <v/>
      </c>
      <c r="T239" s="112">
        <f>IFERROR(INDEX($J$2:$J$9873,MATCH(1,INDEX(($P239=$F$2:$F$9873)*(0=COUNTIFS(Q239:S239,$J$2:$J$9873)),0),0)),"")</f>
        <v/>
      </c>
      <c r="U239" s="112">
        <f>IFERROR(INDEX($J$2:$J$9873,MATCH(1,INDEX(($P239=$F$2:$F$9873)*(0=COUNTIFS(Q239:T239,$J$2:$J$9873)),0),0)),"")</f>
        <v/>
      </c>
      <c r="V239" s="112">
        <f>IFERROR(INDEX($J$2:$J$9873,MATCH(1,INDEX(($P239=$F$2:$F$9873)*(0=COUNTIFS(Q239:U239,$J$2:$J$9873)),0),0)),"")</f>
        <v/>
      </c>
      <c r="W239" s="112">
        <f>IFERROR(INDEX($J$2:$J$9873,MATCH(1,INDEX(($P239=$F$2:$F$9873)*(0=COUNTIFS(Q239:V239,$J$2:$J$861)),0),0)),"")</f>
        <v/>
      </c>
      <c r="X239" s="112">
        <f>IFERROR(INDEX($J$2:$J$9873,MATCH(1,INDEX(($P239=$F$2:$F$9873)*(0=COUNTIFS(Q239:W239,$J$2:$J$9873)),0),0)),"")</f>
        <v/>
      </c>
      <c r="Y239" s="112">
        <f>IFERROR(INDEX($J$2:$J$861,MATCH(1,INDEX(($P239=$F$2:$F$861)*(0=COUNTIFS(Q239:X239,$J$2:$J$861)),0),0)),"")</f>
        <v/>
      </c>
      <c r="Z239" s="112">
        <f>IFERROR(INDEX($J$2:$J$861,MATCH(1,INDEX(($P239=$F$2:$F$861)*(0=COUNTIFS(Q239:Y239,$J$2:$J$861)),0),0)),"")</f>
        <v/>
      </c>
      <c r="AA239" s="112">
        <f>IFERROR(INDEX($J$2:$J$861,MATCH(1,INDEX(($P239=$F$2:$F$861)*(0=COUNTIFS(Q239:Z239,$J$2:$J$861)),0),0)),"")</f>
        <v/>
      </c>
      <c r="AB239" s="112">
        <f>IFERROR(INDEX($J$2:$J$861,MATCH(1,INDEX(($P239=$F$2:$F$861)*(0=COUNTIFS(Q239:AA239,$J$2:$J$861)),0),0)),"")</f>
        <v/>
      </c>
      <c r="AC239" s="112">
        <f>IFERROR(INDEX($J$2:$J$861,MATCH(1,INDEX(($P239=$F$2:$F$861)*(0=COUNTIFS(Q239:AB239,$J$2:$J$861)),0),0)),"")</f>
        <v/>
      </c>
      <c r="AD239">
        <f>Q239&amp;"-"&amp;R239&amp;"-"&amp;S239&amp;"-"&amp;T239&amp;"-"&amp;U239&amp;"-"&amp;V239&amp;"-"&amp;W239&amp;"-"&amp;X239&amp;"-"&amp;Y239&amp;"-"&amp;Z239&amp;"-"&amp;AA239&amp;"-"&amp;AB239&amp;"-"&amp;AC239</f>
        <v/>
      </c>
      <c r="AF239" s="19">
        <f>IFERROR(INDEX($I$2:$I$861,MATCH(1,INDEX(($P239=$F$2:$F$861)*(0=COUNTIFS($AF$2:$AF$2,$I$2:$I$861)),0),0)),"")</f>
        <v/>
      </c>
      <c r="AG239" s="19">
        <f>IFERROR(INDEX($I$2:$I$9873,MATCH(1,INDEX(($P239=$F$2:$F$9873)*(0=COUNTIFS(AF239,$I$2:$I$9873)),0),0)),"")</f>
        <v/>
      </c>
      <c r="AH239" s="19">
        <f>IFERROR(INDEX($I$2:$I$9873,MATCH(1,INDEX(($P239=$F$2:$F$9873)*(0=COUNTIFS(AF239:AG239,$I$2:$I$9873)),0),0)),"")</f>
        <v/>
      </c>
      <c r="AI239" s="19">
        <f>IFERROR(INDEX($I$2:$I$9873,MATCH(1,INDEX(($P239=$F$2:$F$9873)*(0=COUNTIFS(AF239:AH239,$I$2:$I$9873)),0),0)),"")</f>
        <v/>
      </c>
      <c r="AJ239" s="19">
        <f>IFERROR(INDEX($I$2:$I$9873,MATCH(1,INDEX(($P239=$F$2:$F$9873)*(0=COUNTIFS(AF239:AI239,$I$2:$I$9873)),0),0)),"")</f>
        <v/>
      </c>
      <c r="AK239" s="19">
        <f>IFERROR(INDEX($I$2:$I$9873,MATCH(1,INDEX(($P239=$F$2:$F$9873)*(0=COUNTIFS(AF239:AJ239,$I$2:$I$9873)),0),0)),"")</f>
        <v/>
      </c>
      <c r="AL239" s="19">
        <f>IFERROR(INDEX($I$2:$I$9873,MATCH(1,INDEX(($P239=$F$2:$F$9873)*(0=COUNTIFS(AF239:AK239,$I$2:$I$9873)),0),0)),"")</f>
        <v/>
      </c>
      <c r="AM239" s="19">
        <f>IFERROR(INDEX($I$2:$I$9873,MATCH(1,INDEX(($P239=$F$2:$F$9873)*(0=COUNTIFS(AF239:AL239,$I$2:$I$9873)),0),0)),"")</f>
        <v/>
      </c>
      <c r="AN239" s="19">
        <f>IFERROR(INDEX($I$2:$I$9873,MATCH(1,INDEX(($P239=$F$2:$F$9873)*(0=COUNTIFS(AF239:AM239,$I$2:$I$9873)),0),0)),"")</f>
        <v/>
      </c>
      <c r="AO239" s="19">
        <f>IFERROR(INDEX($I$2:$I$9873,MATCH(1,INDEX(($P239=$F$2:$F$9873)*(0=COUNTIFS(AF239:AN239,$I$2:$I$9873)),0),0)),"")</f>
        <v/>
      </c>
      <c r="AP239" s="19">
        <f>IFERROR(INDEX($I$2:$I$9873,MATCH(1,INDEX(($P239=$F$2:$F$9873)*(0=COUNTIFS(AF239:AO239,$I$2:$I$9873)),0),0)),"")</f>
        <v/>
      </c>
      <c r="AQ239" s="19">
        <f>IFERROR(INDEX($I$2:$I$9873,MATCH(1,INDEX(($P239=$F$2:$F$9873)*(0=COUNTIFS(AF239:AP239,$I$2:$I$9873)),0),0)),"")</f>
        <v/>
      </c>
      <c r="AR239" s="19">
        <f>IFERROR(INDEX($I$2:$I$9873,MATCH(1,INDEX(($P239=$F$2:$F$9873)*(0=COUNTIFS(AF239:AQ239,$I$2:$I$9873)),0),0)),"")</f>
        <v/>
      </c>
      <c r="AS239" s="19">
        <f>IFERROR(VLOOKUP(AF239,[2]CUS030!$A$5:$E$10000,5,0),"")</f>
        <v/>
      </c>
      <c r="AT239" s="19">
        <f>IFERROR(VLOOKUP(AG239,[2]CUS030!$A$5:$E$10000,5,0),"")</f>
        <v/>
      </c>
      <c r="AU239" s="19">
        <f>IFERROR(VLOOKUP(AH239,[2]CUS030!$A$5:$E$10000,5,0),"")</f>
        <v/>
      </c>
      <c r="AV239" s="19">
        <f>IFERROR(VLOOKUP(AI239,[2]CUS030!$A$5:$E$10000,5,0),"")</f>
        <v/>
      </c>
      <c r="AW239" s="19">
        <f>IFERROR(VLOOKUP(AJ239,[2]CUS030!$A$5:$E$10000,5,0),"")</f>
        <v/>
      </c>
      <c r="AX239" s="19">
        <f>IFERROR(VLOOKUP(AK239,[2]CUS030!$A$5:$E$10000,5,0),"")</f>
        <v/>
      </c>
      <c r="AY239" s="19">
        <f>IFERROR(VLOOKUP(AL239,[2]CUS030!$A$5:$E$10000,5,0),"")</f>
        <v/>
      </c>
      <c r="AZ239" s="19">
        <f>IFERROR(VLOOKUP(AM239,[2]CUS030!$A$5:$E$10000,5,0),"")</f>
        <v/>
      </c>
      <c r="BA239" s="19">
        <f>IFERROR(VLOOKUP(AN239,[2]CUS030!$A$5:$E$10000,5,0),"")</f>
        <v/>
      </c>
      <c r="BB239" s="19">
        <f>IFERROR(VLOOKUP(AO239,[2]CUS030!$A$5:$E$10000,5,0),"")</f>
        <v/>
      </c>
      <c r="BC239" s="19">
        <f>IFERROR(VLOOKUP(AP239,[2]CUS030!$A$5:$E$10000,5,0),"")</f>
        <v/>
      </c>
      <c r="BD239" s="19">
        <f>IFERROR(VLOOKUP(AQ239,[2]CUS030!$A$5:$E$10000,5,0),"")</f>
        <v/>
      </c>
      <c r="BE239" s="19">
        <f>IFERROR(VLOOKUP(AR239,[2]CUS030!$A$5:$E$10000,5,0),"")</f>
        <v/>
      </c>
    </row>
    <row r="240">
      <c r="F240" s="108">
        <f>[1]!Table1[[#This Row],[Production]]</f>
        <v/>
      </c>
      <c r="G240">
        <f>MID(F240,LEN(F240)-6,4)</f>
        <v/>
      </c>
      <c r="H240">
        <f>AS240&amp;"|"&amp;AT240&amp;"|"&amp;AU240&amp;"|"&amp;AV240&amp;"|"&amp;AW240&amp;"|"&amp;AX240&amp;"|"&amp;AY240&amp;"|"&amp;AZ240&amp;"|"&amp;BA240&amp;"|"&amp;BB240&amp;"|"&amp;BC240&amp;"|"&amp;BD240&amp;"|"&amp;BE240</f>
        <v/>
      </c>
      <c r="I240" s="108">
        <f>[1]!Table1[[#This Row],[Stock]]</f>
        <v/>
      </c>
      <c r="J240">
        <f>MID(LEFT(I240,LEN(I240)-3),FIND("0|0.000",LEFT(I240,LEN(I240)-3),1)+7,6)</f>
        <v/>
      </c>
      <c r="K240" s="19" t="n"/>
      <c r="L240" s="19" t="n"/>
      <c r="M240" s="19" t="n"/>
      <c r="N240" s="19" t="n"/>
      <c r="O240" s="19" t="n"/>
      <c r="P240" s="20">
        <f>End_Cal!E240</f>
        <v/>
      </c>
      <c r="Q240" s="112">
        <f>IFERROR(INDEX($J$2:$J$9873,MATCH(1,INDEX(($P240=$F$2:$F$9873)*(0=COUNTIFS($Q$2:$Q$2,$J$2:$J$9873)),0),0)),"")</f>
        <v/>
      </c>
      <c r="R240" s="112">
        <f>IFERROR(INDEX($J$2:$J$9873,MATCH(1,INDEX(($P240=$F$2:$F$9873)*(0=COUNTIFS(Q240,$J$2:$J$9873)),0),0)),"")</f>
        <v/>
      </c>
      <c r="S240" s="112">
        <f>IFERROR(INDEX($J$2:$J$9873,MATCH(1,INDEX(($P240=$F$2:$F$9873)*(0=COUNTIFS(Q240:R240,$J$2:$J$9873)),0),0)),"")</f>
        <v/>
      </c>
      <c r="T240" s="112">
        <f>IFERROR(INDEX($J$2:$J$9873,MATCH(1,INDEX(($P240=$F$2:$F$9873)*(0=COUNTIFS(Q240:S240,$J$2:$J$9873)),0),0)),"")</f>
        <v/>
      </c>
      <c r="U240" s="112">
        <f>IFERROR(INDEX($J$2:$J$9873,MATCH(1,INDEX(($P240=$F$2:$F$9873)*(0=COUNTIFS(Q240:T240,$J$2:$J$9873)),0),0)),"")</f>
        <v/>
      </c>
      <c r="V240" s="112">
        <f>IFERROR(INDEX($J$2:$J$9873,MATCH(1,INDEX(($P240=$F$2:$F$9873)*(0=COUNTIFS(Q240:U240,$J$2:$J$9873)),0),0)),"")</f>
        <v/>
      </c>
      <c r="W240" s="112">
        <f>IFERROR(INDEX($J$2:$J$9873,MATCH(1,INDEX(($P240=$F$2:$F$9873)*(0=COUNTIFS(Q240:V240,$J$2:$J$861)),0),0)),"")</f>
        <v/>
      </c>
      <c r="X240" s="112">
        <f>IFERROR(INDEX($J$2:$J$9873,MATCH(1,INDEX(($P240=$F$2:$F$9873)*(0=COUNTIFS(Q240:W240,$J$2:$J$9873)),0),0)),"")</f>
        <v/>
      </c>
      <c r="Y240" s="112">
        <f>IFERROR(INDEX($J$2:$J$861,MATCH(1,INDEX(($P240=$F$2:$F$861)*(0=COUNTIFS(Q240:X240,$J$2:$J$861)),0),0)),"")</f>
        <v/>
      </c>
      <c r="Z240" s="112">
        <f>IFERROR(INDEX($J$2:$J$861,MATCH(1,INDEX(($P240=$F$2:$F$861)*(0=COUNTIFS(Q240:Y240,$J$2:$J$861)),0),0)),"")</f>
        <v/>
      </c>
      <c r="AA240" s="112">
        <f>IFERROR(INDEX($J$2:$J$861,MATCH(1,INDEX(($P240=$F$2:$F$861)*(0=COUNTIFS(Q240:Z240,$J$2:$J$861)),0),0)),"")</f>
        <v/>
      </c>
      <c r="AB240" s="112">
        <f>IFERROR(INDEX($J$2:$J$861,MATCH(1,INDEX(($P240=$F$2:$F$861)*(0=COUNTIFS(Q240:AA240,$J$2:$J$861)),0),0)),"")</f>
        <v/>
      </c>
      <c r="AC240" s="112">
        <f>IFERROR(INDEX($J$2:$J$861,MATCH(1,INDEX(($P240=$F$2:$F$861)*(0=COUNTIFS(Q240:AB240,$J$2:$J$861)),0),0)),"")</f>
        <v/>
      </c>
      <c r="AD240">
        <f>Q240&amp;"-"&amp;R240&amp;"-"&amp;S240&amp;"-"&amp;T240&amp;"-"&amp;U240&amp;"-"&amp;V240&amp;"-"&amp;W240&amp;"-"&amp;X240&amp;"-"&amp;Y240&amp;"-"&amp;Z240&amp;"-"&amp;AA240&amp;"-"&amp;AB240&amp;"-"&amp;AC240</f>
        <v/>
      </c>
      <c r="AF240" s="19">
        <f>IFERROR(INDEX($I$2:$I$861,MATCH(1,INDEX(($P240=$F$2:$F$861)*(0=COUNTIFS($AF$2:$AF$2,$I$2:$I$861)),0),0)),"")</f>
        <v/>
      </c>
      <c r="AG240" s="19">
        <f>IFERROR(INDEX($I$2:$I$9873,MATCH(1,INDEX(($P240=$F$2:$F$9873)*(0=COUNTIFS(AF240,$I$2:$I$9873)),0),0)),"")</f>
        <v/>
      </c>
      <c r="AH240" s="19">
        <f>IFERROR(INDEX($I$2:$I$9873,MATCH(1,INDEX(($P240=$F$2:$F$9873)*(0=COUNTIFS(AF240:AG240,$I$2:$I$9873)),0),0)),"")</f>
        <v/>
      </c>
      <c r="AI240" s="19">
        <f>IFERROR(INDEX($I$2:$I$9873,MATCH(1,INDEX(($P240=$F$2:$F$9873)*(0=COUNTIFS(AF240:AH240,$I$2:$I$9873)),0),0)),"")</f>
        <v/>
      </c>
      <c r="AJ240" s="19">
        <f>IFERROR(INDEX($I$2:$I$9873,MATCH(1,INDEX(($P240=$F$2:$F$9873)*(0=COUNTIFS(AF240:AI240,$I$2:$I$9873)),0),0)),"")</f>
        <v/>
      </c>
      <c r="AK240" s="19">
        <f>IFERROR(INDEX($I$2:$I$9873,MATCH(1,INDEX(($P240=$F$2:$F$9873)*(0=COUNTIFS(AF240:AJ240,$I$2:$I$9873)),0),0)),"")</f>
        <v/>
      </c>
      <c r="AL240" s="19">
        <f>IFERROR(INDEX($I$2:$I$9873,MATCH(1,INDEX(($P240=$F$2:$F$9873)*(0=COUNTIFS(AF240:AK240,$I$2:$I$9873)),0),0)),"")</f>
        <v/>
      </c>
      <c r="AM240" s="19">
        <f>IFERROR(INDEX($I$2:$I$9873,MATCH(1,INDEX(($P240=$F$2:$F$9873)*(0=COUNTIFS(AF240:AL240,$I$2:$I$9873)),0),0)),"")</f>
        <v/>
      </c>
      <c r="AN240" s="19">
        <f>IFERROR(INDEX($I$2:$I$9873,MATCH(1,INDEX(($P240=$F$2:$F$9873)*(0=COUNTIFS(AF240:AM240,$I$2:$I$9873)),0),0)),"")</f>
        <v/>
      </c>
      <c r="AO240" s="19">
        <f>IFERROR(INDEX($I$2:$I$9873,MATCH(1,INDEX(($P240=$F$2:$F$9873)*(0=COUNTIFS(AF240:AN240,$I$2:$I$9873)),0),0)),"")</f>
        <v/>
      </c>
      <c r="AP240" s="19">
        <f>IFERROR(INDEX($I$2:$I$9873,MATCH(1,INDEX(($P240=$F$2:$F$9873)*(0=COUNTIFS(AF240:AO240,$I$2:$I$9873)),0),0)),"")</f>
        <v/>
      </c>
      <c r="AQ240" s="19">
        <f>IFERROR(INDEX($I$2:$I$9873,MATCH(1,INDEX(($P240=$F$2:$F$9873)*(0=COUNTIFS(AF240:AP240,$I$2:$I$9873)),0),0)),"")</f>
        <v/>
      </c>
      <c r="AR240" s="19">
        <f>IFERROR(INDEX($I$2:$I$9873,MATCH(1,INDEX(($P240=$F$2:$F$9873)*(0=COUNTIFS(AF240:AQ240,$I$2:$I$9873)),0),0)),"")</f>
        <v/>
      </c>
      <c r="AS240" s="19">
        <f>IFERROR(VLOOKUP(AF240,[2]CUS030!$A$5:$E$10000,5,0),"")</f>
        <v/>
      </c>
      <c r="AT240" s="19">
        <f>IFERROR(VLOOKUP(AG240,[2]CUS030!$A$5:$E$10000,5,0),"")</f>
        <v/>
      </c>
      <c r="AU240" s="19">
        <f>IFERROR(VLOOKUP(AH240,[2]CUS030!$A$5:$E$10000,5,0),"")</f>
        <v/>
      </c>
      <c r="AV240" s="19">
        <f>IFERROR(VLOOKUP(AI240,[2]CUS030!$A$5:$E$10000,5,0),"")</f>
        <v/>
      </c>
      <c r="AW240" s="19">
        <f>IFERROR(VLOOKUP(AJ240,[2]CUS030!$A$5:$E$10000,5,0),"")</f>
        <v/>
      </c>
      <c r="AX240" s="19">
        <f>IFERROR(VLOOKUP(AK240,[2]CUS030!$A$5:$E$10000,5,0),"")</f>
        <v/>
      </c>
      <c r="AY240" s="19">
        <f>IFERROR(VLOOKUP(AL240,[2]CUS030!$A$5:$E$10000,5,0),"")</f>
        <v/>
      </c>
      <c r="AZ240" s="19">
        <f>IFERROR(VLOOKUP(AM240,[2]CUS030!$A$5:$E$10000,5,0),"")</f>
        <v/>
      </c>
      <c r="BA240" s="19">
        <f>IFERROR(VLOOKUP(AN240,[2]CUS030!$A$5:$E$10000,5,0),"")</f>
        <v/>
      </c>
      <c r="BB240" s="19">
        <f>IFERROR(VLOOKUP(AO240,[2]CUS030!$A$5:$E$10000,5,0),"")</f>
        <v/>
      </c>
      <c r="BC240" s="19">
        <f>IFERROR(VLOOKUP(AP240,[2]CUS030!$A$5:$E$10000,5,0),"")</f>
        <v/>
      </c>
      <c r="BD240" s="19">
        <f>IFERROR(VLOOKUP(AQ240,[2]CUS030!$A$5:$E$10000,5,0),"")</f>
        <v/>
      </c>
      <c r="BE240" s="19">
        <f>IFERROR(VLOOKUP(AR240,[2]CUS030!$A$5:$E$10000,5,0),"")</f>
        <v/>
      </c>
    </row>
    <row r="241">
      <c r="F241" s="108">
        <f>[1]!Table1[[#This Row],[Production]]</f>
        <v/>
      </c>
      <c r="G241">
        <f>MID(F241,LEN(F241)-6,4)</f>
        <v/>
      </c>
      <c r="H241">
        <f>AS241&amp;"|"&amp;AT241&amp;"|"&amp;AU241&amp;"|"&amp;AV241&amp;"|"&amp;AW241&amp;"|"&amp;AX241&amp;"|"&amp;AY241&amp;"|"&amp;AZ241&amp;"|"&amp;BA241&amp;"|"&amp;BB241&amp;"|"&amp;BC241&amp;"|"&amp;BD241&amp;"|"&amp;BE241</f>
        <v/>
      </c>
      <c r="I241" s="108">
        <f>[1]!Table1[[#This Row],[Stock]]</f>
        <v/>
      </c>
      <c r="J241">
        <f>MID(LEFT(I241,LEN(I241)-3),FIND("0|0.000",LEFT(I241,LEN(I241)-3),1)+7,6)</f>
        <v/>
      </c>
      <c r="K241" s="19" t="n"/>
      <c r="L241" s="19" t="n"/>
      <c r="M241" s="19" t="n"/>
      <c r="N241" s="19" t="n"/>
      <c r="O241" s="19" t="n"/>
      <c r="P241" s="20">
        <f>End_Cal!E241</f>
        <v/>
      </c>
      <c r="Q241" s="112">
        <f>IFERROR(INDEX($J$2:$J$9873,MATCH(1,INDEX(($P241=$F$2:$F$9873)*(0=COUNTIFS($Q$2:$Q$2,$J$2:$J$9873)),0),0)),"")</f>
        <v/>
      </c>
      <c r="R241" s="112">
        <f>IFERROR(INDEX($J$2:$J$9873,MATCH(1,INDEX(($P241=$F$2:$F$9873)*(0=COUNTIFS(Q241,$J$2:$J$9873)),0),0)),"")</f>
        <v/>
      </c>
      <c r="S241" s="112">
        <f>IFERROR(INDEX($J$2:$J$9873,MATCH(1,INDEX(($P241=$F$2:$F$9873)*(0=COUNTIFS(Q241:R241,$J$2:$J$9873)),0),0)),"")</f>
        <v/>
      </c>
      <c r="T241" s="112">
        <f>IFERROR(INDEX($J$2:$J$9873,MATCH(1,INDEX(($P241=$F$2:$F$9873)*(0=COUNTIFS(Q241:S241,$J$2:$J$9873)),0),0)),"")</f>
        <v/>
      </c>
      <c r="U241" s="112">
        <f>IFERROR(INDEX($J$2:$J$9873,MATCH(1,INDEX(($P241=$F$2:$F$9873)*(0=COUNTIFS(Q241:T241,$J$2:$J$9873)),0),0)),"")</f>
        <v/>
      </c>
      <c r="V241" s="112">
        <f>IFERROR(INDEX($J$2:$J$9873,MATCH(1,INDEX(($P241=$F$2:$F$9873)*(0=COUNTIFS(Q241:U241,$J$2:$J$9873)),0),0)),"")</f>
        <v/>
      </c>
      <c r="W241" s="112">
        <f>IFERROR(INDEX($J$2:$J$9873,MATCH(1,INDEX(($P241=$F$2:$F$9873)*(0=COUNTIFS(Q241:V241,$J$2:$J$861)),0),0)),"")</f>
        <v/>
      </c>
      <c r="X241" s="112">
        <f>IFERROR(INDEX($J$2:$J$9873,MATCH(1,INDEX(($P241=$F$2:$F$9873)*(0=COUNTIFS(Q241:W241,$J$2:$J$9873)),0),0)),"")</f>
        <v/>
      </c>
      <c r="Y241" s="112">
        <f>IFERROR(INDEX($J$2:$J$861,MATCH(1,INDEX(($P241=$F$2:$F$861)*(0=COUNTIFS(Q241:X241,$J$2:$J$861)),0),0)),"")</f>
        <v/>
      </c>
      <c r="Z241" s="112">
        <f>IFERROR(INDEX($J$2:$J$861,MATCH(1,INDEX(($P241=$F$2:$F$861)*(0=COUNTIFS(Q241:Y241,$J$2:$J$861)),0),0)),"")</f>
        <v/>
      </c>
      <c r="AA241" s="112">
        <f>IFERROR(INDEX($J$2:$J$861,MATCH(1,INDEX(($P241=$F$2:$F$861)*(0=COUNTIFS(Q241:Z241,$J$2:$J$861)),0),0)),"")</f>
        <v/>
      </c>
      <c r="AB241" s="112">
        <f>IFERROR(INDEX($J$2:$J$861,MATCH(1,INDEX(($P241=$F$2:$F$861)*(0=COUNTIFS(Q241:AA241,$J$2:$J$861)),0),0)),"")</f>
        <v/>
      </c>
      <c r="AC241" s="112">
        <f>IFERROR(INDEX($J$2:$J$861,MATCH(1,INDEX(($P241=$F$2:$F$861)*(0=COUNTIFS(Q241:AB241,$J$2:$J$861)),0),0)),"")</f>
        <v/>
      </c>
      <c r="AD241">
        <f>Q241&amp;"-"&amp;R241&amp;"-"&amp;S241&amp;"-"&amp;T241&amp;"-"&amp;U241&amp;"-"&amp;V241&amp;"-"&amp;W241&amp;"-"&amp;X241&amp;"-"&amp;Y241&amp;"-"&amp;Z241&amp;"-"&amp;AA241&amp;"-"&amp;AB241&amp;"-"&amp;AC241</f>
        <v/>
      </c>
      <c r="AF241" s="19">
        <f>IFERROR(INDEX($I$2:$I$861,MATCH(1,INDEX(($P241=$F$2:$F$861)*(0=COUNTIFS($AF$2:$AF$2,$I$2:$I$861)),0),0)),"")</f>
        <v/>
      </c>
      <c r="AG241" s="19">
        <f>IFERROR(INDEX($I$2:$I$9873,MATCH(1,INDEX(($P241=$F$2:$F$9873)*(0=COUNTIFS(AF241,$I$2:$I$9873)),0),0)),"")</f>
        <v/>
      </c>
      <c r="AH241" s="19">
        <f>IFERROR(INDEX($I$2:$I$9873,MATCH(1,INDEX(($P241=$F$2:$F$9873)*(0=COUNTIFS(AF241:AG241,$I$2:$I$9873)),0),0)),"")</f>
        <v/>
      </c>
      <c r="AI241" s="19">
        <f>IFERROR(INDEX($I$2:$I$9873,MATCH(1,INDEX(($P241=$F$2:$F$9873)*(0=COUNTIFS(AF241:AH241,$I$2:$I$9873)),0),0)),"")</f>
        <v/>
      </c>
      <c r="AJ241" s="19">
        <f>IFERROR(INDEX($I$2:$I$9873,MATCH(1,INDEX(($P241=$F$2:$F$9873)*(0=COUNTIFS(AF241:AI241,$I$2:$I$9873)),0),0)),"")</f>
        <v/>
      </c>
      <c r="AK241" s="19">
        <f>IFERROR(INDEX($I$2:$I$9873,MATCH(1,INDEX(($P241=$F$2:$F$9873)*(0=COUNTIFS(AF241:AJ241,$I$2:$I$9873)),0),0)),"")</f>
        <v/>
      </c>
      <c r="AL241" s="19">
        <f>IFERROR(INDEX($I$2:$I$9873,MATCH(1,INDEX(($P241=$F$2:$F$9873)*(0=COUNTIFS(AF241:AK241,$I$2:$I$9873)),0),0)),"")</f>
        <v/>
      </c>
      <c r="AM241" s="19">
        <f>IFERROR(INDEX($I$2:$I$9873,MATCH(1,INDEX(($P241=$F$2:$F$9873)*(0=COUNTIFS(AF241:AL241,$I$2:$I$9873)),0),0)),"")</f>
        <v/>
      </c>
      <c r="AN241" s="19">
        <f>IFERROR(INDEX($I$2:$I$9873,MATCH(1,INDEX(($P241=$F$2:$F$9873)*(0=COUNTIFS(AF241:AM241,$I$2:$I$9873)),0),0)),"")</f>
        <v/>
      </c>
      <c r="AO241" s="19">
        <f>IFERROR(INDEX($I$2:$I$9873,MATCH(1,INDEX(($P241=$F$2:$F$9873)*(0=COUNTIFS(AF241:AN241,$I$2:$I$9873)),0),0)),"")</f>
        <v/>
      </c>
      <c r="AP241" s="19">
        <f>IFERROR(INDEX($I$2:$I$9873,MATCH(1,INDEX(($P241=$F$2:$F$9873)*(0=COUNTIFS(AF241:AO241,$I$2:$I$9873)),0),0)),"")</f>
        <v/>
      </c>
      <c r="AQ241" s="19">
        <f>IFERROR(INDEX($I$2:$I$9873,MATCH(1,INDEX(($P241=$F$2:$F$9873)*(0=COUNTIFS(AF241:AP241,$I$2:$I$9873)),0),0)),"")</f>
        <v/>
      </c>
      <c r="AR241" s="19">
        <f>IFERROR(INDEX($I$2:$I$9873,MATCH(1,INDEX(($P241=$F$2:$F$9873)*(0=COUNTIFS(AF241:AQ241,$I$2:$I$9873)),0),0)),"")</f>
        <v/>
      </c>
      <c r="AS241" s="19">
        <f>IFERROR(VLOOKUP(AF241,[2]CUS030!$A$5:$E$10000,5,0),"")</f>
        <v/>
      </c>
      <c r="AT241" s="19">
        <f>IFERROR(VLOOKUP(AG241,[2]CUS030!$A$5:$E$10000,5,0),"")</f>
        <v/>
      </c>
      <c r="AU241" s="19">
        <f>IFERROR(VLOOKUP(AH241,[2]CUS030!$A$5:$E$10000,5,0),"")</f>
        <v/>
      </c>
      <c r="AV241" s="19">
        <f>IFERROR(VLOOKUP(AI241,[2]CUS030!$A$5:$E$10000,5,0),"")</f>
        <v/>
      </c>
      <c r="AW241" s="19">
        <f>IFERROR(VLOOKUP(AJ241,[2]CUS030!$A$5:$E$10000,5,0),"")</f>
        <v/>
      </c>
      <c r="AX241" s="19">
        <f>IFERROR(VLOOKUP(AK241,[2]CUS030!$A$5:$E$10000,5,0),"")</f>
        <v/>
      </c>
      <c r="AY241" s="19">
        <f>IFERROR(VLOOKUP(AL241,[2]CUS030!$A$5:$E$10000,5,0),"")</f>
        <v/>
      </c>
      <c r="AZ241" s="19">
        <f>IFERROR(VLOOKUP(AM241,[2]CUS030!$A$5:$E$10000,5,0),"")</f>
        <v/>
      </c>
      <c r="BA241" s="19">
        <f>IFERROR(VLOOKUP(AN241,[2]CUS030!$A$5:$E$10000,5,0),"")</f>
        <v/>
      </c>
      <c r="BB241" s="19">
        <f>IFERROR(VLOOKUP(AO241,[2]CUS030!$A$5:$E$10000,5,0),"")</f>
        <v/>
      </c>
      <c r="BC241" s="19">
        <f>IFERROR(VLOOKUP(AP241,[2]CUS030!$A$5:$E$10000,5,0),"")</f>
        <v/>
      </c>
      <c r="BD241" s="19">
        <f>IFERROR(VLOOKUP(AQ241,[2]CUS030!$A$5:$E$10000,5,0),"")</f>
        <v/>
      </c>
      <c r="BE241" s="19">
        <f>IFERROR(VLOOKUP(AR241,[2]CUS030!$A$5:$E$10000,5,0),"")</f>
        <v/>
      </c>
    </row>
    <row r="242">
      <c r="F242" s="108">
        <f>[1]!Table1[[#This Row],[Production]]</f>
        <v/>
      </c>
      <c r="G242">
        <f>MID(F242,LEN(F242)-6,4)</f>
        <v/>
      </c>
      <c r="H242">
        <f>AS242&amp;"|"&amp;AT242&amp;"|"&amp;AU242&amp;"|"&amp;AV242&amp;"|"&amp;AW242&amp;"|"&amp;AX242&amp;"|"&amp;AY242&amp;"|"&amp;AZ242&amp;"|"&amp;BA242&amp;"|"&amp;BB242&amp;"|"&amp;BC242&amp;"|"&amp;BD242&amp;"|"&amp;BE242</f>
        <v/>
      </c>
      <c r="I242" s="108">
        <f>[1]!Table1[[#This Row],[Stock]]</f>
        <v/>
      </c>
      <c r="J242">
        <f>MID(LEFT(I242,LEN(I242)-3),FIND("0|0.000",LEFT(I242,LEN(I242)-3),1)+7,6)</f>
        <v/>
      </c>
      <c r="K242" s="19" t="n"/>
      <c r="L242" s="19" t="n"/>
      <c r="M242" s="19" t="n"/>
      <c r="N242" s="19" t="n"/>
      <c r="O242" s="19" t="n"/>
      <c r="P242" s="20">
        <f>End_Cal!E242</f>
        <v/>
      </c>
      <c r="Q242" s="112">
        <f>IFERROR(INDEX($J$2:$J$9873,MATCH(1,INDEX(($P242=$F$2:$F$9873)*(0=COUNTIFS($Q$2:$Q$2,$J$2:$J$9873)),0),0)),"")</f>
        <v/>
      </c>
      <c r="R242" s="112">
        <f>IFERROR(INDEX($J$2:$J$9873,MATCH(1,INDEX(($P242=$F$2:$F$9873)*(0=COUNTIFS(Q242,$J$2:$J$9873)),0),0)),"")</f>
        <v/>
      </c>
      <c r="S242" s="112">
        <f>IFERROR(INDEX($J$2:$J$9873,MATCH(1,INDEX(($P242=$F$2:$F$9873)*(0=COUNTIFS(Q242:R242,$J$2:$J$9873)),0),0)),"")</f>
        <v/>
      </c>
      <c r="T242" s="112">
        <f>IFERROR(INDEX($J$2:$J$9873,MATCH(1,INDEX(($P242=$F$2:$F$9873)*(0=COUNTIFS(Q242:S242,$J$2:$J$9873)),0),0)),"")</f>
        <v/>
      </c>
      <c r="U242" s="112">
        <f>IFERROR(INDEX($J$2:$J$9873,MATCH(1,INDEX(($P242=$F$2:$F$9873)*(0=COUNTIFS(Q242:T242,$J$2:$J$9873)),0),0)),"")</f>
        <v/>
      </c>
      <c r="V242" s="112">
        <f>IFERROR(INDEX($J$2:$J$9873,MATCH(1,INDEX(($P242=$F$2:$F$9873)*(0=COUNTIFS(Q242:U242,$J$2:$J$9873)),0),0)),"")</f>
        <v/>
      </c>
      <c r="W242" s="112">
        <f>IFERROR(INDEX($J$2:$J$9873,MATCH(1,INDEX(($P242=$F$2:$F$9873)*(0=COUNTIFS(Q242:V242,$J$2:$J$861)),0),0)),"")</f>
        <v/>
      </c>
      <c r="X242" s="112">
        <f>IFERROR(INDEX($J$2:$J$9873,MATCH(1,INDEX(($P242=$F$2:$F$9873)*(0=COUNTIFS(Q242:W242,$J$2:$J$9873)),0),0)),"")</f>
        <v/>
      </c>
      <c r="Y242" s="112">
        <f>IFERROR(INDEX($J$2:$J$861,MATCH(1,INDEX(($P242=$F$2:$F$861)*(0=COUNTIFS(Q242:X242,$J$2:$J$861)),0),0)),"")</f>
        <v/>
      </c>
      <c r="Z242" s="112">
        <f>IFERROR(INDEX($J$2:$J$861,MATCH(1,INDEX(($P242=$F$2:$F$861)*(0=COUNTIFS(Q242:Y242,$J$2:$J$861)),0),0)),"")</f>
        <v/>
      </c>
      <c r="AA242" s="112">
        <f>IFERROR(INDEX($J$2:$J$861,MATCH(1,INDEX(($P242=$F$2:$F$861)*(0=COUNTIFS(Q242:Z242,$J$2:$J$861)),0),0)),"")</f>
        <v/>
      </c>
      <c r="AB242" s="112">
        <f>IFERROR(INDEX($J$2:$J$861,MATCH(1,INDEX(($P242=$F$2:$F$861)*(0=COUNTIFS(Q242:AA242,$J$2:$J$861)),0),0)),"")</f>
        <v/>
      </c>
      <c r="AC242" s="112">
        <f>IFERROR(INDEX($J$2:$J$861,MATCH(1,INDEX(($P242=$F$2:$F$861)*(0=COUNTIFS(Q242:AB242,$J$2:$J$861)),0),0)),"")</f>
        <v/>
      </c>
      <c r="AD242">
        <f>Q242&amp;"-"&amp;R242&amp;"-"&amp;S242&amp;"-"&amp;T242&amp;"-"&amp;U242&amp;"-"&amp;V242&amp;"-"&amp;W242&amp;"-"&amp;X242&amp;"-"&amp;Y242&amp;"-"&amp;Z242&amp;"-"&amp;AA242&amp;"-"&amp;AB242&amp;"-"&amp;AC242</f>
        <v/>
      </c>
      <c r="AF242" s="19">
        <f>IFERROR(INDEX($I$2:$I$861,MATCH(1,INDEX(($P242=$F$2:$F$861)*(0=COUNTIFS($AF$2:$AF$2,$I$2:$I$861)),0),0)),"")</f>
        <v/>
      </c>
      <c r="AG242" s="19">
        <f>IFERROR(INDEX($I$2:$I$9873,MATCH(1,INDEX(($P242=$F$2:$F$9873)*(0=COUNTIFS(AF242,$I$2:$I$9873)),0),0)),"")</f>
        <v/>
      </c>
      <c r="AH242" s="19">
        <f>IFERROR(INDEX($I$2:$I$9873,MATCH(1,INDEX(($P242=$F$2:$F$9873)*(0=COUNTIFS(AF242:AG242,$I$2:$I$9873)),0),0)),"")</f>
        <v/>
      </c>
      <c r="AI242" s="19">
        <f>IFERROR(INDEX($I$2:$I$9873,MATCH(1,INDEX(($P242=$F$2:$F$9873)*(0=COUNTIFS(AF242:AH242,$I$2:$I$9873)),0),0)),"")</f>
        <v/>
      </c>
      <c r="AJ242" s="19">
        <f>IFERROR(INDEX($I$2:$I$9873,MATCH(1,INDEX(($P242=$F$2:$F$9873)*(0=COUNTIFS(AF242:AI242,$I$2:$I$9873)),0),0)),"")</f>
        <v/>
      </c>
      <c r="AK242" s="19">
        <f>IFERROR(INDEX($I$2:$I$9873,MATCH(1,INDEX(($P242=$F$2:$F$9873)*(0=COUNTIFS(AF242:AJ242,$I$2:$I$9873)),0),0)),"")</f>
        <v/>
      </c>
      <c r="AL242" s="19">
        <f>IFERROR(INDEX($I$2:$I$9873,MATCH(1,INDEX(($P242=$F$2:$F$9873)*(0=COUNTIFS(AF242:AK242,$I$2:$I$9873)),0),0)),"")</f>
        <v/>
      </c>
      <c r="AM242" s="19">
        <f>IFERROR(INDEX($I$2:$I$9873,MATCH(1,INDEX(($P242=$F$2:$F$9873)*(0=COUNTIFS(AF242:AL242,$I$2:$I$9873)),0),0)),"")</f>
        <v/>
      </c>
      <c r="AN242" s="19">
        <f>IFERROR(INDEX($I$2:$I$9873,MATCH(1,INDEX(($P242=$F$2:$F$9873)*(0=COUNTIFS(AF242:AM242,$I$2:$I$9873)),0),0)),"")</f>
        <v/>
      </c>
      <c r="AO242" s="19">
        <f>IFERROR(INDEX($I$2:$I$9873,MATCH(1,INDEX(($P242=$F$2:$F$9873)*(0=COUNTIFS(AF242:AN242,$I$2:$I$9873)),0),0)),"")</f>
        <v/>
      </c>
      <c r="AP242" s="19">
        <f>IFERROR(INDEX($I$2:$I$9873,MATCH(1,INDEX(($P242=$F$2:$F$9873)*(0=COUNTIFS(AF242:AO242,$I$2:$I$9873)),0),0)),"")</f>
        <v/>
      </c>
      <c r="AQ242" s="19">
        <f>IFERROR(INDEX($I$2:$I$9873,MATCH(1,INDEX(($P242=$F$2:$F$9873)*(0=COUNTIFS(AF242:AP242,$I$2:$I$9873)),0),0)),"")</f>
        <v/>
      </c>
      <c r="AR242" s="19">
        <f>IFERROR(INDEX($I$2:$I$9873,MATCH(1,INDEX(($P242=$F$2:$F$9873)*(0=COUNTIFS(AF242:AQ242,$I$2:$I$9873)),0),0)),"")</f>
        <v/>
      </c>
      <c r="AS242" s="19">
        <f>IFERROR(VLOOKUP(AF242,[2]CUS030!$A$5:$E$10000,5,0),"")</f>
        <v/>
      </c>
      <c r="AT242" s="19">
        <f>IFERROR(VLOOKUP(AG242,[2]CUS030!$A$5:$E$10000,5,0),"")</f>
        <v/>
      </c>
      <c r="AU242" s="19">
        <f>IFERROR(VLOOKUP(AH242,[2]CUS030!$A$5:$E$10000,5,0),"")</f>
        <v/>
      </c>
      <c r="AV242" s="19">
        <f>IFERROR(VLOOKUP(AI242,[2]CUS030!$A$5:$E$10000,5,0),"")</f>
        <v/>
      </c>
      <c r="AW242" s="19">
        <f>IFERROR(VLOOKUP(AJ242,[2]CUS030!$A$5:$E$10000,5,0),"")</f>
        <v/>
      </c>
      <c r="AX242" s="19">
        <f>IFERROR(VLOOKUP(AK242,[2]CUS030!$A$5:$E$10000,5,0),"")</f>
        <v/>
      </c>
      <c r="AY242" s="19">
        <f>IFERROR(VLOOKUP(AL242,[2]CUS030!$A$5:$E$10000,5,0),"")</f>
        <v/>
      </c>
      <c r="AZ242" s="19">
        <f>IFERROR(VLOOKUP(AM242,[2]CUS030!$A$5:$E$10000,5,0),"")</f>
        <v/>
      </c>
      <c r="BA242" s="19">
        <f>IFERROR(VLOOKUP(AN242,[2]CUS030!$A$5:$E$10000,5,0),"")</f>
        <v/>
      </c>
      <c r="BB242" s="19">
        <f>IFERROR(VLOOKUP(AO242,[2]CUS030!$A$5:$E$10000,5,0),"")</f>
        <v/>
      </c>
      <c r="BC242" s="19">
        <f>IFERROR(VLOOKUP(AP242,[2]CUS030!$A$5:$E$10000,5,0),"")</f>
        <v/>
      </c>
      <c r="BD242" s="19">
        <f>IFERROR(VLOOKUP(AQ242,[2]CUS030!$A$5:$E$10000,5,0),"")</f>
        <v/>
      </c>
      <c r="BE242" s="19">
        <f>IFERROR(VLOOKUP(AR242,[2]CUS030!$A$5:$E$10000,5,0),"")</f>
        <v/>
      </c>
    </row>
    <row r="243">
      <c r="F243" s="108">
        <f>[1]!Table1[[#This Row],[Production]]</f>
        <v/>
      </c>
      <c r="G243">
        <f>MID(F243,LEN(F243)-6,4)</f>
        <v/>
      </c>
      <c r="H243">
        <f>AS243&amp;"|"&amp;AT243&amp;"|"&amp;AU243&amp;"|"&amp;AV243&amp;"|"&amp;AW243&amp;"|"&amp;AX243&amp;"|"&amp;AY243&amp;"|"&amp;AZ243&amp;"|"&amp;BA243&amp;"|"&amp;BB243&amp;"|"&amp;BC243&amp;"|"&amp;BD243&amp;"|"&amp;BE243</f>
        <v/>
      </c>
      <c r="I243" s="108">
        <f>[1]!Table1[[#This Row],[Stock]]</f>
        <v/>
      </c>
      <c r="J243">
        <f>MID(LEFT(I243,LEN(I243)-3),FIND("0|0.000",LEFT(I243,LEN(I243)-3),1)+7,6)</f>
        <v/>
      </c>
      <c r="K243" s="19" t="n"/>
      <c r="L243" s="19" t="n"/>
      <c r="M243" s="19" t="n"/>
      <c r="N243" s="19" t="n"/>
      <c r="O243" s="19" t="n"/>
      <c r="P243" s="20">
        <f>End_Cal!E243</f>
        <v/>
      </c>
      <c r="Q243" s="112">
        <f>IFERROR(INDEX($J$2:$J$9873,MATCH(1,INDEX(($P243=$F$2:$F$9873)*(0=COUNTIFS($Q$2:$Q$2,$J$2:$J$9873)),0),0)),"")</f>
        <v/>
      </c>
      <c r="R243" s="112">
        <f>IFERROR(INDEX($J$2:$J$9873,MATCH(1,INDEX(($P243=$F$2:$F$9873)*(0=COUNTIFS(Q243,$J$2:$J$9873)),0),0)),"")</f>
        <v/>
      </c>
      <c r="S243" s="112">
        <f>IFERROR(INDEX($J$2:$J$9873,MATCH(1,INDEX(($P243=$F$2:$F$9873)*(0=COUNTIFS(Q243:R243,$J$2:$J$9873)),0),0)),"")</f>
        <v/>
      </c>
      <c r="T243" s="112">
        <f>IFERROR(INDEX($J$2:$J$9873,MATCH(1,INDEX(($P243=$F$2:$F$9873)*(0=COUNTIFS(Q243:S243,$J$2:$J$9873)),0),0)),"")</f>
        <v/>
      </c>
      <c r="U243" s="112">
        <f>IFERROR(INDEX($J$2:$J$9873,MATCH(1,INDEX(($P243=$F$2:$F$9873)*(0=COUNTIFS(Q243:T243,$J$2:$J$9873)),0),0)),"")</f>
        <v/>
      </c>
      <c r="V243" s="112">
        <f>IFERROR(INDEX($J$2:$J$9873,MATCH(1,INDEX(($P243=$F$2:$F$9873)*(0=COUNTIFS(Q243:U243,$J$2:$J$9873)),0),0)),"")</f>
        <v/>
      </c>
      <c r="W243" s="112">
        <f>IFERROR(INDEX($J$2:$J$9873,MATCH(1,INDEX(($P243=$F$2:$F$9873)*(0=COUNTIFS(Q243:V243,$J$2:$J$861)),0),0)),"")</f>
        <v/>
      </c>
      <c r="X243" s="112">
        <f>IFERROR(INDEX($J$2:$J$9873,MATCH(1,INDEX(($P243=$F$2:$F$9873)*(0=COUNTIFS(Q243:W243,$J$2:$J$9873)),0),0)),"")</f>
        <v/>
      </c>
      <c r="Y243" s="112">
        <f>IFERROR(INDEX($J$2:$J$861,MATCH(1,INDEX(($P243=$F$2:$F$861)*(0=COUNTIFS(Q243:X243,$J$2:$J$861)),0),0)),"")</f>
        <v/>
      </c>
      <c r="Z243" s="112">
        <f>IFERROR(INDEX($J$2:$J$861,MATCH(1,INDEX(($P243=$F$2:$F$861)*(0=COUNTIFS(Q243:Y243,$J$2:$J$861)),0),0)),"")</f>
        <v/>
      </c>
      <c r="AA243" s="112">
        <f>IFERROR(INDEX($J$2:$J$861,MATCH(1,INDEX(($P243=$F$2:$F$861)*(0=COUNTIFS(Q243:Z243,$J$2:$J$861)),0),0)),"")</f>
        <v/>
      </c>
      <c r="AB243" s="112">
        <f>IFERROR(INDEX($J$2:$J$861,MATCH(1,INDEX(($P243=$F$2:$F$861)*(0=COUNTIFS(Q243:AA243,$J$2:$J$861)),0),0)),"")</f>
        <v/>
      </c>
      <c r="AC243" s="112">
        <f>IFERROR(INDEX($J$2:$J$861,MATCH(1,INDEX(($P243=$F$2:$F$861)*(0=COUNTIFS(Q243:AB243,$J$2:$J$861)),0),0)),"")</f>
        <v/>
      </c>
      <c r="AD243">
        <f>Q243&amp;"-"&amp;R243&amp;"-"&amp;S243&amp;"-"&amp;T243&amp;"-"&amp;U243&amp;"-"&amp;V243&amp;"-"&amp;W243&amp;"-"&amp;X243&amp;"-"&amp;Y243&amp;"-"&amp;Z243&amp;"-"&amp;AA243&amp;"-"&amp;AB243&amp;"-"&amp;AC243</f>
        <v/>
      </c>
      <c r="AF243" s="19">
        <f>IFERROR(INDEX($I$2:$I$861,MATCH(1,INDEX(($P243=$F$2:$F$861)*(0=COUNTIFS($AF$2:$AF$2,$I$2:$I$861)),0),0)),"")</f>
        <v/>
      </c>
      <c r="AG243" s="19">
        <f>IFERROR(INDEX($I$2:$I$9873,MATCH(1,INDEX(($P243=$F$2:$F$9873)*(0=COUNTIFS(AF243,$I$2:$I$9873)),0),0)),"")</f>
        <v/>
      </c>
      <c r="AH243" s="19">
        <f>IFERROR(INDEX($I$2:$I$9873,MATCH(1,INDEX(($P243=$F$2:$F$9873)*(0=COUNTIFS(AF243:AG243,$I$2:$I$9873)),0),0)),"")</f>
        <v/>
      </c>
      <c r="AI243" s="19">
        <f>IFERROR(INDEX($I$2:$I$9873,MATCH(1,INDEX(($P243=$F$2:$F$9873)*(0=COUNTIFS(AF243:AH243,$I$2:$I$9873)),0),0)),"")</f>
        <v/>
      </c>
      <c r="AJ243" s="19">
        <f>IFERROR(INDEX($I$2:$I$9873,MATCH(1,INDEX(($P243=$F$2:$F$9873)*(0=COUNTIFS(AF243:AI243,$I$2:$I$9873)),0),0)),"")</f>
        <v/>
      </c>
      <c r="AK243" s="19">
        <f>IFERROR(INDEX($I$2:$I$9873,MATCH(1,INDEX(($P243=$F$2:$F$9873)*(0=COUNTIFS(AF243:AJ243,$I$2:$I$9873)),0),0)),"")</f>
        <v/>
      </c>
      <c r="AL243" s="19">
        <f>IFERROR(INDEX($I$2:$I$9873,MATCH(1,INDEX(($P243=$F$2:$F$9873)*(0=COUNTIFS(AF243:AK243,$I$2:$I$9873)),0),0)),"")</f>
        <v/>
      </c>
      <c r="AM243" s="19">
        <f>IFERROR(INDEX($I$2:$I$9873,MATCH(1,INDEX(($P243=$F$2:$F$9873)*(0=COUNTIFS(AF243:AL243,$I$2:$I$9873)),0),0)),"")</f>
        <v/>
      </c>
      <c r="AN243" s="19">
        <f>IFERROR(INDEX($I$2:$I$9873,MATCH(1,INDEX(($P243=$F$2:$F$9873)*(0=COUNTIFS(AF243:AM243,$I$2:$I$9873)),0),0)),"")</f>
        <v/>
      </c>
      <c r="AO243" s="19">
        <f>IFERROR(INDEX($I$2:$I$9873,MATCH(1,INDEX(($P243=$F$2:$F$9873)*(0=COUNTIFS(AF243:AN243,$I$2:$I$9873)),0),0)),"")</f>
        <v/>
      </c>
      <c r="AP243" s="19">
        <f>IFERROR(INDEX($I$2:$I$9873,MATCH(1,INDEX(($P243=$F$2:$F$9873)*(0=COUNTIFS(AF243:AO243,$I$2:$I$9873)),0),0)),"")</f>
        <v/>
      </c>
      <c r="AQ243" s="19">
        <f>IFERROR(INDEX($I$2:$I$9873,MATCH(1,INDEX(($P243=$F$2:$F$9873)*(0=COUNTIFS(AF243:AP243,$I$2:$I$9873)),0),0)),"")</f>
        <v/>
      </c>
      <c r="AR243" s="19">
        <f>IFERROR(INDEX($I$2:$I$9873,MATCH(1,INDEX(($P243=$F$2:$F$9873)*(0=COUNTIFS(AF243:AQ243,$I$2:$I$9873)),0),0)),"")</f>
        <v/>
      </c>
      <c r="AS243" s="19">
        <f>IFERROR(VLOOKUP(AF243,[2]CUS030!$A$5:$E$10000,5,0),"")</f>
        <v/>
      </c>
      <c r="AT243" s="19">
        <f>IFERROR(VLOOKUP(AG243,[2]CUS030!$A$5:$E$10000,5,0),"")</f>
        <v/>
      </c>
      <c r="AU243" s="19">
        <f>IFERROR(VLOOKUP(AH243,[2]CUS030!$A$5:$E$10000,5,0),"")</f>
        <v/>
      </c>
      <c r="AV243" s="19">
        <f>IFERROR(VLOOKUP(AI243,[2]CUS030!$A$5:$E$10000,5,0),"")</f>
        <v/>
      </c>
      <c r="AW243" s="19">
        <f>IFERROR(VLOOKUP(AJ243,[2]CUS030!$A$5:$E$10000,5,0),"")</f>
        <v/>
      </c>
      <c r="AX243" s="19">
        <f>IFERROR(VLOOKUP(AK243,[2]CUS030!$A$5:$E$10000,5,0),"")</f>
        <v/>
      </c>
      <c r="AY243" s="19">
        <f>IFERROR(VLOOKUP(AL243,[2]CUS030!$A$5:$E$10000,5,0),"")</f>
        <v/>
      </c>
      <c r="AZ243" s="19">
        <f>IFERROR(VLOOKUP(AM243,[2]CUS030!$A$5:$E$10000,5,0),"")</f>
        <v/>
      </c>
      <c r="BA243" s="19">
        <f>IFERROR(VLOOKUP(AN243,[2]CUS030!$A$5:$E$10000,5,0),"")</f>
        <v/>
      </c>
      <c r="BB243" s="19">
        <f>IFERROR(VLOOKUP(AO243,[2]CUS030!$A$5:$E$10000,5,0),"")</f>
        <v/>
      </c>
      <c r="BC243" s="19">
        <f>IFERROR(VLOOKUP(AP243,[2]CUS030!$A$5:$E$10000,5,0),"")</f>
        <v/>
      </c>
      <c r="BD243" s="19">
        <f>IFERROR(VLOOKUP(AQ243,[2]CUS030!$A$5:$E$10000,5,0),"")</f>
        <v/>
      </c>
      <c r="BE243" s="19">
        <f>IFERROR(VLOOKUP(AR243,[2]CUS030!$A$5:$E$10000,5,0),"")</f>
        <v/>
      </c>
    </row>
    <row r="244">
      <c r="F244" s="108">
        <f>[1]!Table1[[#This Row],[Production]]</f>
        <v/>
      </c>
      <c r="G244">
        <f>MID(F244,LEN(F244)-6,4)</f>
        <v/>
      </c>
      <c r="H244">
        <f>AS244&amp;"|"&amp;AT244&amp;"|"&amp;AU244&amp;"|"&amp;AV244&amp;"|"&amp;AW244&amp;"|"&amp;AX244&amp;"|"&amp;AY244&amp;"|"&amp;AZ244&amp;"|"&amp;BA244&amp;"|"&amp;BB244&amp;"|"&amp;BC244&amp;"|"&amp;BD244&amp;"|"&amp;BE244</f>
        <v/>
      </c>
      <c r="I244" s="108">
        <f>[1]!Table1[[#This Row],[Stock]]</f>
        <v/>
      </c>
      <c r="J244">
        <f>MID(LEFT(I244,LEN(I244)-3),FIND("0|0.000",LEFT(I244,LEN(I244)-3),1)+7,6)</f>
        <v/>
      </c>
      <c r="K244" s="19" t="n"/>
      <c r="L244" s="19" t="n"/>
      <c r="M244" s="19" t="n"/>
      <c r="N244" s="19" t="n"/>
      <c r="O244" s="19" t="n"/>
      <c r="P244" s="20">
        <f>End_Cal!E244</f>
        <v/>
      </c>
      <c r="Q244" s="112">
        <f>IFERROR(INDEX($J$2:$J$9873,MATCH(1,INDEX(($P244=$F$2:$F$9873)*(0=COUNTIFS($Q$2:$Q$2,$J$2:$J$9873)),0),0)),"")</f>
        <v/>
      </c>
      <c r="R244" s="112">
        <f>IFERROR(INDEX($J$2:$J$9873,MATCH(1,INDEX(($P244=$F$2:$F$9873)*(0=COUNTIFS(Q244,$J$2:$J$9873)),0),0)),"")</f>
        <v/>
      </c>
      <c r="S244" s="112">
        <f>IFERROR(INDEX($J$2:$J$9873,MATCH(1,INDEX(($P244=$F$2:$F$9873)*(0=COUNTIFS(Q244:R244,$J$2:$J$9873)),0),0)),"")</f>
        <v/>
      </c>
      <c r="T244" s="112">
        <f>IFERROR(INDEX($J$2:$J$9873,MATCH(1,INDEX(($P244=$F$2:$F$9873)*(0=COUNTIFS(Q244:S244,$J$2:$J$9873)),0),0)),"")</f>
        <v/>
      </c>
      <c r="U244" s="112">
        <f>IFERROR(INDEX($J$2:$J$9873,MATCH(1,INDEX(($P244=$F$2:$F$9873)*(0=COUNTIFS(Q244:T244,$J$2:$J$9873)),0),0)),"")</f>
        <v/>
      </c>
      <c r="V244" s="112">
        <f>IFERROR(INDEX($J$2:$J$9873,MATCH(1,INDEX(($P244=$F$2:$F$9873)*(0=COUNTIFS(Q244:U244,$J$2:$J$9873)),0),0)),"")</f>
        <v/>
      </c>
      <c r="W244" s="112">
        <f>IFERROR(INDEX($J$2:$J$9873,MATCH(1,INDEX(($P244=$F$2:$F$9873)*(0=COUNTIFS(Q244:V244,$J$2:$J$861)),0),0)),"")</f>
        <v/>
      </c>
      <c r="X244" s="112">
        <f>IFERROR(INDEX($J$2:$J$9873,MATCH(1,INDEX(($P244=$F$2:$F$9873)*(0=COUNTIFS(Q244:W244,$J$2:$J$9873)),0),0)),"")</f>
        <v/>
      </c>
      <c r="Y244" s="112">
        <f>IFERROR(INDEX($J$2:$J$861,MATCH(1,INDEX(($P244=$F$2:$F$861)*(0=COUNTIFS(Q244:X244,$J$2:$J$861)),0),0)),"")</f>
        <v/>
      </c>
      <c r="Z244" s="112">
        <f>IFERROR(INDEX($J$2:$J$861,MATCH(1,INDEX(($P244=$F$2:$F$861)*(0=COUNTIFS(Q244:Y244,$J$2:$J$861)),0),0)),"")</f>
        <v/>
      </c>
      <c r="AA244" s="112">
        <f>IFERROR(INDEX($J$2:$J$861,MATCH(1,INDEX(($P244=$F$2:$F$861)*(0=COUNTIFS(Q244:Z244,$J$2:$J$861)),0),0)),"")</f>
        <v/>
      </c>
      <c r="AB244" s="112">
        <f>IFERROR(INDEX($J$2:$J$861,MATCH(1,INDEX(($P244=$F$2:$F$861)*(0=COUNTIFS(Q244:AA244,$J$2:$J$861)),0),0)),"")</f>
        <v/>
      </c>
      <c r="AC244" s="112">
        <f>IFERROR(INDEX($J$2:$J$861,MATCH(1,INDEX(($P244=$F$2:$F$861)*(0=COUNTIFS(Q244:AB244,$J$2:$J$861)),0),0)),"")</f>
        <v/>
      </c>
      <c r="AD244">
        <f>Q244&amp;"-"&amp;R244&amp;"-"&amp;S244&amp;"-"&amp;T244&amp;"-"&amp;U244&amp;"-"&amp;V244&amp;"-"&amp;W244&amp;"-"&amp;X244&amp;"-"&amp;Y244&amp;"-"&amp;Z244&amp;"-"&amp;AA244&amp;"-"&amp;AB244&amp;"-"&amp;AC244</f>
        <v/>
      </c>
      <c r="AF244" s="19">
        <f>IFERROR(INDEX($I$2:$I$861,MATCH(1,INDEX(($P244=$F$2:$F$861)*(0=COUNTIFS($AF$2:$AF$2,$I$2:$I$861)),0),0)),"")</f>
        <v/>
      </c>
      <c r="AG244" s="19">
        <f>IFERROR(INDEX($I$2:$I$9873,MATCH(1,INDEX(($P244=$F$2:$F$9873)*(0=COUNTIFS(AF244,$I$2:$I$9873)),0),0)),"")</f>
        <v/>
      </c>
      <c r="AH244" s="19">
        <f>IFERROR(INDEX($I$2:$I$9873,MATCH(1,INDEX(($P244=$F$2:$F$9873)*(0=COUNTIFS(AF244:AG244,$I$2:$I$9873)),0),0)),"")</f>
        <v/>
      </c>
      <c r="AI244" s="19">
        <f>IFERROR(INDEX($I$2:$I$9873,MATCH(1,INDEX(($P244=$F$2:$F$9873)*(0=COUNTIFS(AF244:AH244,$I$2:$I$9873)),0),0)),"")</f>
        <v/>
      </c>
      <c r="AJ244" s="19">
        <f>IFERROR(INDEX($I$2:$I$9873,MATCH(1,INDEX(($P244=$F$2:$F$9873)*(0=COUNTIFS(AF244:AI244,$I$2:$I$9873)),0),0)),"")</f>
        <v/>
      </c>
      <c r="AK244" s="19">
        <f>IFERROR(INDEX($I$2:$I$9873,MATCH(1,INDEX(($P244=$F$2:$F$9873)*(0=COUNTIFS(AF244:AJ244,$I$2:$I$9873)),0),0)),"")</f>
        <v/>
      </c>
      <c r="AL244" s="19">
        <f>IFERROR(INDEX($I$2:$I$9873,MATCH(1,INDEX(($P244=$F$2:$F$9873)*(0=COUNTIFS(AF244:AK244,$I$2:$I$9873)),0),0)),"")</f>
        <v/>
      </c>
      <c r="AM244" s="19">
        <f>IFERROR(INDEX($I$2:$I$9873,MATCH(1,INDEX(($P244=$F$2:$F$9873)*(0=COUNTIFS(AF244:AL244,$I$2:$I$9873)),0),0)),"")</f>
        <v/>
      </c>
      <c r="AN244" s="19">
        <f>IFERROR(INDEX($I$2:$I$9873,MATCH(1,INDEX(($P244=$F$2:$F$9873)*(0=COUNTIFS(AF244:AM244,$I$2:$I$9873)),0),0)),"")</f>
        <v/>
      </c>
      <c r="AO244" s="19">
        <f>IFERROR(INDEX($I$2:$I$9873,MATCH(1,INDEX(($P244=$F$2:$F$9873)*(0=COUNTIFS(AF244:AN244,$I$2:$I$9873)),0),0)),"")</f>
        <v/>
      </c>
      <c r="AP244" s="19">
        <f>IFERROR(INDEX($I$2:$I$9873,MATCH(1,INDEX(($P244=$F$2:$F$9873)*(0=COUNTIFS(AF244:AO244,$I$2:$I$9873)),0),0)),"")</f>
        <v/>
      </c>
      <c r="AQ244" s="19">
        <f>IFERROR(INDEX($I$2:$I$9873,MATCH(1,INDEX(($P244=$F$2:$F$9873)*(0=COUNTIFS(AF244:AP244,$I$2:$I$9873)),0),0)),"")</f>
        <v/>
      </c>
      <c r="AR244" s="19">
        <f>IFERROR(INDEX($I$2:$I$9873,MATCH(1,INDEX(($P244=$F$2:$F$9873)*(0=COUNTIFS(AF244:AQ244,$I$2:$I$9873)),0),0)),"")</f>
        <v/>
      </c>
      <c r="AS244" s="19">
        <f>IFERROR(VLOOKUP(AF244,[2]CUS030!$A$5:$E$10000,5,0),"")</f>
        <v/>
      </c>
      <c r="AT244" s="19">
        <f>IFERROR(VLOOKUP(AG244,[2]CUS030!$A$5:$E$10000,5,0),"")</f>
        <v/>
      </c>
      <c r="AU244" s="19">
        <f>IFERROR(VLOOKUP(AH244,[2]CUS030!$A$5:$E$10000,5,0),"")</f>
        <v/>
      </c>
      <c r="AV244" s="19">
        <f>IFERROR(VLOOKUP(AI244,[2]CUS030!$A$5:$E$10000,5,0),"")</f>
        <v/>
      </c>
      <c r="AW244" s="19">
        <f>IFERROR(VLOOKUP(AJ244,[2]CUS030!$A$5:$E$10000,5,0),"")</f>
        <v/>
      </c>
      <c r="AX244" s="19">
        <f>IFERROR(VLOOKUP(AK244,[2]CUS030!$A$5:$E$10000,5,0),"")</f>
        <v/>
      </c>
      <c r="AY244" s="19">
        <f>IFERROR(VLOOKUP(AL244,[2]CUS030!$A$5:$E$10000,5,0),"")</f>
        <v/>
      </c>
      <c r="AZ244" s="19">
        <f>IFERROR(VLOOKUP(AM244,[2]CUS030!$A$5:$E$10000,5,0),"")</f>
        <v/>
      </c>
      <c r="BA244" s="19">
        <f>IFERROR(VLOOKUP(AN244,[2]CUS030!$A$5:$E$10000,5,0),"")</f>
        <v/>
      </c>
      <c r="BB244" s="19">
        <f>IFERROR(VLOOKUP(AO244,[2]CUS030!$A$5:$E$10000,5,0),"")</f>
        <v/>
      </c>
      <c r="BC244" s="19">
        <f>IFERROR(VLOOKUP(AP244,[2]CUS030!$A$5:$E$10000,5,0),"")</f>
        <v/>
      </c>
      <c r="BD244" s="19">
        <f>IFERROR(VLOOKUP(AQ244,[2]CUS030!$A$5:$E$10000,5,0),"")</f>
        <v/>
      </c>
      <c r="BE244" s="19">
        <f>IFERROR(VLOOKUP(AR244,[2]CUS030!$A$5:$E$10000,5,0),"")</f>
        <v/>
      </c>
    </row>
    <row r="245">
      <c r="F245" s="108">
        <f>[1]!Table1[[#This Row],[Production]]</f>
        <v/>
      </c>
      <c r="G245">
        <f>MID(F245,LEN(F245)-6,4)</f>
        <v/>
      </c>
      <c r="H245">
        <f>AS245&amp;"|"&amp;AT245&amp;"|"&amp;AU245&amp;"|"&amp;AV245&amp;"|"&amp;AW245&amp;"|"&amp;AX245&amp;"|"&amp;AY245&amp;"|"&amp;AZ245&amp;"|"&amp;BA245&amp;"|"&amp;BB245&amp;"|"&amp;BC245&amp;"|"&amp;BD245&amp;"|"&amp;BE245</f>
        <v/>
      </c>
      <c r="I245" s="108">
        <f>[1]!Table1[[#This Row],[Stock]]</f>
        <v/>
      </c>
      <c r="J245">
        <f>MID(LEFT(I245,LEN(I245)-3),FIND("0|0.000",LEFT(I245,LEN(I245)-3),1)+7,6)</f>
        <v/>
      </c>
      <c r="K245" s="19" t="n"/>
      <c r="L245" s="19" t="n"/>
      <c r="M245" s="19" t="n"/>
      <c r="N245" s="19" t="n"/>
      <c r="O245" s="19" t="n"/>
      <c r="P245" s="20">
        <f>End_Cal!E245</f>
        <v/>
      </c>
      <c r="Q245" s="112">
        <f>IFERROR(INDEX($J$2:$J$9873,MATCH(1,INDEX(($P245=$F$2:$F$9873)*(0=COUNTIFS($Q$2:$Q$2,$J$2:$J$9873)),0),0)),"")</f>
        <v/>
      </c>
      <c r="R245" s="112">
        <f>IFERROR(INDEX($J$2:$J$9873,MATCH(1,INDEX(($P245=$F$2:$F$9873)*(0=COUNTIFS(Q245,$J$2:$J$9873)),0),0)),"")</f>
        <v/>
      </c>
      <c r="S245" s="112">
        <f>IFERROR(INDEX($J$2:$J$9873,MATCH(1,INDEX(($P245=$F$2:$F$9873)*(0=COUNTIFS(Q245:R245,$J$2:$J$9873)),0),0)),"")</f>
        <v/>
      </c>
      <c r="T245" s="112">
        <f>IFERROR(INDEX($J$2:$J$9873,MATCH(1,INDEX(($P245=$F$2:$F$9873)*(0=COUNTIFS(Q245:S245,$J$2:$J$9873)),0),0)),"")</f>
        <v/>
      </c>
      <c r="U245" s="112">
        <f>IFERROR(INDEX($J$2:$J$9873,MATCH(1,INDEX(($P245=$F$2:$F$9873)*(0=COUNTIFS(Q245:T245,$J$2:$J$9873)),0),0)),"")</f>
        <v/>
      </c>
      <c r="V245" s="112">
        <f>IFERROR(INDEX($J$2:$J$9873,MATCH(1,INDEX(($P245=$F$2:$F$9873)*(0=COUNTIFS(Q245:U245,$J$2:$J$9873)),0),0)),"")</f>
        <v/>
      </c>
      <c r="W245" s="112">
        <f>IFERROR(INDEX($J$2:$J$9873,MATCH(1,INDEX(($P245=$F$2:$F$9873)*(0=COUNTIFS(Q245:V245,$J$2:$J$861)),0),0)),"")</f>
        <v/>
      </c>
      <c r="X245" s="112">
        <f>IFERROR(INDEX($J$2:$J$9873,MATCH(1,INDEX(($P245=$F$2:$F$9873)*(0=COUNTIFS(Q245:W245,$J$2:$J$9873)),0),0)),"")</f>
        <v/>
      </c>
      <c r="Y245" s="112">
        <f>IFERROR(INDEX($J$2:$J$861,MATCH(1,INDEX(($P245=$F$2:$F$861)*(0=COUNTIFS(Q245:X245,$J$2:$J$861)),0),0)),"")</f>
        <v/>
      </c>
      <c r="Z245" s="112">
        <f>IFERROR(INDEX($J$2:$J$861,MATCH(1,INDEX(($P245=$F$2:$F$861)*(0=COUNTIFS(Q245:Y245,$J$2:$J$861)),0),0)),"")</f>
        <v/>
      </c>
      <c r="AA245" s="112">
        <f>IFERROR(INDEX($J$2:$J$861,MATCH(1,INDEX(($P245=$F$2:$F$861)*(0=COUNTIFS(Q245:Z245,$J$2:$J$861)),0),0)),"")</f>
        <v/>
      </c>
      <c r="AB245" s="112">
        <f>IFERROR(INDEX($J$2:$J$861,MATCH(1,INDEX(($P245=$F$2:$F$861)*(0=COUNTIFS(Q245:AA245,$J$2:$J$861)),0),0)),"")</f>
        <v/>
      </c>
      <c r="AC245" s="112">
        <f>IFERROR(INDEX($J$2:$J$861,MATCH(1,INDEX(($P245=$F$2:$F$861)*(0=COUNTIFS(Q245:AB245,$J$2:$J$861)),0),0)),"")</f>
        <v/>
      </c>
      <c r="AD245">
        <f>Q245&amp;"-"&amp;R245&amp;"-"&amp;S245&amp;"-"&amp;T245&amp;"-"&amp;U245&amp;"-"&amp;V245&amp;"-"&amp;W245&amp;"-"&amp;X245&amp;"-"&amp;Y245&amp;"-"&amp;Z245&amp;"-"&amp;AA245&amp;"-"&amp;AB245&amp;"-"&amp;AC245</f>
        <v/>
      </c>
      <c r="AF245" s="19">
        <f>IFERROR(INDEX($I$2:$I$861,MATCH(1,INDEX(($P245=$F$2:$F$861)*(0=COUNTIFS($AF$2:$AF$2,$I$2:$I$861)),0),0)),"")</f>
        <v/>
      </c>
      <c r="AG245" s="19">
        <f>IFERROR(INDEX($I$2:$I$9873,MATCH(1,INDEX(($P245=$F$2:$F$9873)*(0=COUNTIFS(AF245,$I$2:$I$9873)),0),0)),"")</f>
        <v/>
      </c>
      <c r="AH245" s="19">
        <f>IFERROR(INDEX($I$2:$I$9873,MATCH(1,INDEX(($P245=$F$2:$F$9873)*(0=COUNTIFS(AF245:AG245,$I$2:$I$9873)),0),0)),"")</f>
        <v/>
      </c>
      <c r="AI245" s="19">
        <f>IFERROR(INDEX($I$2:$I$9873,MATCH(1,INDEX(($P245=$F$2:$F$9873)*(0=COUNTIFS(AF245:AH245,$I$2:$I$9873)),0),0)),"")</f>
        <v/>
      </c>
      <c r="AJ245" s="19">
        <f>IFERROR(INDEX($I$2:$I$9873,MATCH(1,INDEX(($P245=$F$2:$F$9873)*(0=COUNTIFS(AF245:AI245,$I$2:$I$9873)),0),0)),"")</f>
        <v/>
      </c>
      <c r="AK245" s="19">
        <f>IFERROR(INDEX($I$2:$I$9873,MATCH(1,INDEX(($P245=$F$2:$F$9873)*(0=COUNTIFS(AF245:AJ245,$I$2:$I$9873)),0),0)),"")</f>
        <v/>
      </c>
      <c r="AL245" s="19">
        <f>IFERROR(INDEX($I$2:$I$9873,MATCH(1,INDEX(($P245=$F$2:$F$9873)*(0=COUNTIFS(AF245:AK245,$I$2:$I$9873)),0),0)),"")</f>
        <v/>
      </c>
      <c r="AM245" s="19">
        <f>IFERROR(INDEX($I$2:$I$9873,MATCH(1,INDEX(($P245=$F$2:$F$9873)*(0=COUNTIFS(AF245:AL245,$I$2:$I$9873)),0),0)),"")</f>
        <v/>
      </c>
      <c r="AN245" s="19">
        <f>IFERROR(INDEX($I$2:$I$9873,MATCH(1,INDEX(($P245=$F$2:$F$9873)*(0=COUNTIFS(AF245:AM245,$I$2:$I$9873)),0),0)),"")</f>
        <v/>
      </c>
      <c r="AO245" s="19">
        <f>IFERROR(INDEX($I$2:$I$9873,MATCH(1,INDEX(($P245=$F$2:$F$9873)*(0=COUNTIFS(AF245:AN245,$I$2:$I$9873)),0),0)),"")</f>
        <v/>
      </c>
      <c r="AP245" s="19">
        <f>IFERROR(INDEX($I$2:$I$9873,MATCH(1,INDEX(($P245=$F$2:$F$9873)*(0=COUNTIFS(AF245:AO245,$I$2:$I$9873)),0),0)),"")</f>
        <v/>
      </c>
      <c r="AQ245" s="19">
        <f>IFERROR(INDEX($I$2:$I$9873,MATCH(1,INDEX(($P245=$F$2:$F$9873)*(0=COUNTIFS(AF245:AP245,$I$2:$I$9873)),0),0)),"")</f>
        <v/>
      </c>
      <c r="AR245" s="19">
        <f>IFERROR(INDEX($I$2:$I$9873,MATCH(1,INDEX(($P245=$F$2:$F$9873)*(0=COUNTIFS(AF245:AQ245,$I$2:$I$9873)),0),0)),"")</f>
        <v/>
      </c>
      <c r="AS245" s="19">
        <f>IFERROR(VLOOKUP(AF245,[2]CUS030!$A$5:$E$10000,5,0),"")</f>
        <v/>
      </c>
      <c r="AT245" s="19">
        <f>IFERROR(VLOOKUP(AG245,[2]CUS030!$A$5:$E$10000,5,0),"")</f>
        <v/>
      </c>
      <c r="AU245" s="19">
        <f>IFERROR(VLOOKUP(AH245,[2]CUS030!$A$5:$E$10000,5,0),"")</f>
        <v/>
      </c>
      <c r="AV245" s="19">
        <f>IFERROR(VLOOKUP(AI245,[2]CUS030!$A$5:$E$10000,5,0),"")</f>
        <v/>
      </c>
      <c r="AW245" s="19">
        <f>IFERROR(VLOOKUP(AJ245,[2]CUS030!$A$5:$E$10000,5,0),"")</f>
        <v/>
      </c>
      <c r="AX245" s="19">
        <f>IFERROR(VLOOKUP(AK245,[2]CUS030!$A$5:$E$10000,5,0),"")</f>
        <v/>
      </c>
      <c r="AY245" s="19">
        <f>IFERROR(VLOOKUP(AL245,[2]CUS030!$A$5:$E$10000,5,0),"")</f>
        <v/>
      </c>
      <c r="AZ245" s="19">
        <f>IFERROR(VLOOKUP(AM245,[2]CUS030!$A$5:$E$10000,5,0),"")</f>
        <v/>
      </c>
      <c r="BA245" s="19">
        <f>IFERROR(VLOOKUP(AN245,[2]CUS030!$A$5:$E$10000,5,0),"")</f>
        <v/>
      </c>
      <c r="BB245" s="19">
        <f>IFERROR(VLOOKUP(AO245,[2]CUS030!$A$5:$E$10000,5,0),"")</f>
        <v/>
      </c>
      <c r="BC245" s="19">
        <f>IFERROR(VLOOKUP(AP245,[2]CUS030!$A$5:$E$10000,5,0),"")</f>
        <v/>
      </c>
      <c r="BD245" s="19">
        <f>IFERROR(VLOOKUP(AQ245,[2]CUS030!$A$5:$E$10000,5,0),"")</f>
        <v/>
      </c>
      <c r="BE245" s="19">
        <f>IFERROR(VLOOKUP(AR245,[2]CUS030!$A$5:$E$10000,5,0),"")</f>
        <v/>
      </c>
    </row>
    <row r="246">
      <c r="F246" s="108">
        <f>[1]!Table1[[#This Row],[Production]]</f>
        <v/>
      </c>
      <c r="G246">
        <f>MID(F246,LEN(F246)-6,4)</f>
        <v/>
      </c>
      <c r="H246">
        <f>AS246&amp;"|"&amp;AT246&amp;"|"&amp;AU246&amp;"|"&amp;AV246&amp;"|"&amp;AW246&amp;"|"&amp;AX246&amp;"|"&amp;AY246&amp;"|"&amp;AZ246&amp;"|"&amp;BA246&amp;"|"&amp;BB246&amp;"|"&amp;BC246&amp;"|"&amp;BD246&amp;"|"&amp;BE246</f>
        <v/>
      </c>
      <c r="I246" s="108">
        <f>[1]!Table1[[#This Row],[Stock]]</f>
        <v/>
      </c>
      <c r="J246">
        <f>MID(LEFT(I246,LEN(I246)-3),FIND("0|0.000",LEFT(I246,LEN(I246)-3),1)+7,6)</f>
        <v/>
      </c>
      <c r="K246" s="19" t="n"/>
      <c r="L246" s="19" t="n"/>
      <c r="M246" s="19" t="n"/>
      <c r="N246" s="19" t="n"/>
      <c r="O246" s="19" t="n"/>
      <c r="P246" s="20">
        <f>End_Cal!E246</f>
        <v/>
      </c>
      <c r="Q246" s="112">
        <f>IFERROR(INDEX($J$2:$J$9873,MATCH(1,INDEX(($P246=$F$2:$F$9873)*(0=COUNTIFS($Q$2:$Q$2,$J$2:$J$9873)),0),0)),"")</f>
        <v/>
      </c>
      <c r="R246" s="112">
        <f>IFERROR(INDEX($J$2:$J$9873,MATCH(1,INDEX(($P246=$F$2:$F$9873)*(0=COUNTIFS(Q246,$J$2:$J$9873)),0),0)),"")</f>
        <v/>
      </c>
      <c r="S246" s="112">
        <f>IFERROR(INDEX($J$2:$J$9873,MATCH(1,INDEX(($P246=$F$2:$F$9873)*(0=COUNTIFS(Q246:R246,$J$2:$J$9873)),0),0)),"")</f>
        <v/>
      </c>
      <c r="T246" s="112">
        <f>IFERROR(INDEX($J$2:$J$9873,MATCH(1,INDEX(($P246=$F$2:$F$9873)*(0=COUNTIFS(Q246:S246,$J$2:$J$9873)),0),0)),"")</f>
        <v/>
      </c>
      <c r="U246" s="112">
        <f>IFERROR(INDEX($J$2:$J$9873,MATCH(1,INDEX(($P246=$F$2:$F$9873)*(0=COUNTIFS(Q246:T246,$J$2:$J$9873)),0),0)),"")</f>
        <v/>
      </c>
      <c r="V246" s="112">
        <f>IFERROR(INDEX($J$2:$J$9873,MATCH(1,INDEX(($P246=$F$2:$F$9873)*(0=COUNTIFS(Q246:U246,$J$2:$J$9873)),0),0)),"")</f>
        <v/>
      </c>
      <c r="W246" s="112">
        <f>IFERROR(INDEX($J$2:$J$9873,MATCH(1,INDEX(($P246=$F$2:$F$9873)*(0=COUNTIFS(Q246:V246,$J$2:$J$861)),0),0)),"")</f>
        <v/>
      </c>
      <c r="X246" s="112">
        <f>IFERROR(INDEX($J$2:$J$9873,MATCH(1,INDEX(($P246=$F$2:$F$9873)*(0=COUNTIFS(Q246:W246,$J$2:$J$9873)),0),0)),"")</f>
        <v/>
      </c>
      <c r="Y246" s="112">
        <f>IFERROR(INDEX($J$2:$J$861,MATCH(1,INDEX(($P246=$F$2:$F$861)*(0=COUNTIFS(Q246:X246,$J$2:$J$861)),0),0)),"")</f>
        <v/>
      </c>
      <c r="Z246" s="112">
        <f>IFERROR(INDEX($J$2:$J$861,MATCH(1,INDEX(($P246=$F$2:$F$861)*(0=COUNTIFS(Q246:Y246,$J$2:$J$861)),0),0)),"")</f>
        <v/>
      </c>
      <c r="AA246" s="112">
        <f>IFERROR(INDEX($J$2:$J$861,MATCH(1,INDEX(($P246=$F$2:$F$861)*(0=COUNTIFS(Q246:Z246,$J$2:$J$861)),0),0)),"")</f>
        <v/>
      </c>
      <c r="AB246" s="112">
        <f>IFERROR(INDEX($J$2:$J$861,MATCH(1,INDEX(($P246=$F$2:$F$861)*(0=COUNTIFS(Q246:AA246,$J$2:$J$861)),0),0)),"")</f>
        <v/>
      </c>
      <c r="AC246" s="112">
        <f>IFERROR(INDEX($J$2:$J$861,MATCH(1,INDEX(($P246=$F$2:$F$861)*(0=COUNTIFS(Q246:AB246,$J$2:$J$861)),0),0)),"")</f>
        <v/>
      </c>
      <c r="AD246">
        <f>Q246&amp;"-"&amp;R246&amp;"-"&amp;S246&amp;"-"&amp;T246&amp;"-"&amp;U246&amp;"-"&amp;V246&amp;"-"&amp;W246&amp;"-"&amp;X246&amp;"-"&amp;Y246&amp;"-"&amp;Z246&amp;"-"&amp;AA246&amp;"-"&amp;AB246&amp;"-"&amp;AC246</f>
        <v/>
      </c>
      <c r="AF246" s="19">
        <f>IFERROR(INDEX($I$2:$I$861,MATCH(1,INDEX(($P246=$F$2:$F$861)*(0=COUNTIFS($AF$2:$AF$2,$I$2:$I$861)),0),0)),"")</f>
        <v/>
      </c>
      <c r="AG246" s="19">
        <f>IFERROR(INDEX($I$2:$I$9873,MATCH(1,INDEX(($P246=$F$2:$F$9873)*(0=COUNTIFS(AF246,$I$2:$I$9873)),0),0)),"")</f>
        <v/>
      </c>
      <c r="AH246" s="19">
        <f>IFERROR(INDEX($I$2:$I$9873,MATCH(1,INDEX(($P246=$F$2:$F$9873)*(0=COUNTIFS(AF246:AG246,$I$2:$I$9873)),0),0)),"")</f>
        <v/>
      </c>
      <c r="AI246" s="19">
        <f>IFERROR(INDEX($I$2:$I$9873,MATCH(1,INDEX(($P246=$F$2:$F$9873)*(0=COUNTIFS(AF246:AH246,$I$2:$I$9873)),0),0)),"")</f>
        <v/>
      </c>
      <c r="AJ246" s="19">
        <f>IFERROR(INDEX($I$2:$I$9873,MATCH(1,INDEX(($P246=$F$2:$F$9873)*(0=COUNTIFS(AF246:AI246,$I$2:$I$9873)),0),0)),"")</f>
        <v/>
      </c>
      <c r="AK246" s="19">
        <f>IFERROR(INDEX($I$2:$I$9873,MATCH(1,INDEX(($P246=$F$2:$F$9873)*(0=COUNTIFS(AF246:AJ246,$I$2:$I$9873)),0),0)),"")</f>
        <v/>
      </c>
      <c r="AL246" s="19">
        <f>IFERROR(INDEX($I$2:$I$9873,MATCH(1,INDEX(($P246=$F$2:$F$9873)*(0=COUNTIFS(AF246:AK246,$I$2:$I$9873)),0),0)),"")</f>
        <v/>
      </c>
      <c r="AM246" s="19">
        <f>IFERROR(INDEX($I$2:$I$9873,MATCH(1,INDEX(($P246=$F$2:$F$9873)*(0=COUNTIFS(AF246:AL246,$I$2:$I$9873)),0),0)),"")</f>
        <v/>
      </c>
      <c r="AN246" s="19">
        <f>IFERROR(INDEX($I$2:$I$9873,MATCH(1,INDEX(($P246=$F$2:$F$9873)*(0=COUNTIFS(AF246:AM246,$I$2:$I$9873)),0),0)),"")</f>
        <v/>
      </c>
      <c r="AO246" s="19">
        <f>IFERROR(INDEX($I$2:$I$9873,MATCH(1,INDEX(($P246=$F$2:$F$9873)*(0=COUNTIFS(AF246:AN246,$I$2:$I$9873)),0),0)),"")</f>
        <v/>
      </c>
      <c r="AP246" s="19">
        <f>IFERROR(INDEX($I$2:$I$9873,MATCH(1,INDEX(($P246=$F$2:$F$9873)*(0=COUNTIFS(AF246:AO246,$I$2:$I$9873)),0),0)),"")</f>
        <v/>
      </c>
      <c r="AQ246" s="19">
        <f>IFERROR(INDEX($I$2:$I$9873,MATCH(1,INDEX(($P246=$F$2:$F$9873)*(0=COUNTIFS(AF246:AP246,$I$2:$I$9873)),0),0)),"")</f>
        <v/>
      </c>
      <c r="AR246" s="19">
        <f>IFERROR(INDEX($I$2:$I$9873,MATCH(1,INDEX(($P246=$F$2:$F$9873)*(0=COUNTIFS(AF246:AQ246,$I$2:$I$9873)),0),0)),"")</f>
        <v/>
      </c>
      <c r="AS246" s="19">
        <f>IFERROR(VLOOKUP(AF246,[2]CUS030!$A$5:$E$10000,5,0),"")</f>
        <v/>
      </c>
      <c r="AT246" s="19">
        <f>IFERROR(VLOOKUP(AG246,[2]CUS030!$A$5:$E$10000,5,0),"")</f>
        <v/>
      </c>
      <c r="AU246" s="19">
        <f>IFERROR(VLOOKUP(AH246,[2]CUS030!$A$5:$E$10000,5,0),"")</f>
        <v/>
      </c>
      <c r="AV246" s="19">
        <f>IFERROR(VLOOKUP(AI246,[2]CUS030!$A$5:$E$10000,5,0),"")</f>
        <v/>
      </c>
      <c r="AW246" s="19">
        <f>IFERROR(VLOOKUP(AJ246,[2]CUS030!$A$5:$E$10000,5,0),"")</f>
        <v/>
      </c>
      <c r="AX246" s="19">
        <f>IFERROR(VLOOKUP(AK246,[2]CUS030!$A$5:$E$10000,5,0),"")</f>
        <v/>
      </c>
      <c r="AY246" s="19">
        <f>IFERROR(VLOOKUP(AL246,[2]CUS030!$A$5:$E$10000,5,0),"")</f>
        <v/>
      </c>
      <c r="AZ246" s="19">
        <f>IFERROR(VLOOKUP(AM246,[2]CUS030!$A$5:$E$10000,5,0),"")</f>
        <v/>
      </c>
      <c r="BA246" s="19">
        <f>IFERROR(VLOOKUP(AN246,[2]CUS030!$A$5:$E$10000,5,0),"")</f>
        <v/>
      </c>
      <c r="BB246" s="19">
        <f>IFERROR(VLOOKUP(AO246,[2]CUS030!$A$5:$E$10000,5,0),"")</f>
        <v/>
      </c>
      <c r="BC246" s="19">
        <f>IFERROR(VLOOKUP(AP246,[2]CUS030!$A$5:$E$10000,5,0),"")</f>
        <v/>
      </c>
      <c r="BD246" s="19">
        <f>IFERROR(VLOOKUP(AQ246,[2]CUS030!$A$5:$E$10000,5,0),"")</f>
        <v/>
      </c>
      <c r="BE246" s="19">
        <f>IFERROR(VLOOKUP(AR246,[2]CUS030!$A$5:$E$10000,5,0),"")</f>
        <v/>
      </c>
    </row>
    <row r="247">
      <c r="F247" s="108">
        <f>[1]!Table1[[#This Row],[Production]]</f>
        <v/>
      </c>
      <c r="G247">
        <f>MID(F247,LEN(F247)-6,4)</f>
        <v/>
      </c>
      <c r="H247">
        <f>AS247&amp;"|"&amp;AT247&amp;"|"&amp;AU247&amp;"|"&amp;AV247&amp;"|"&amp;AW247&amp;"|"&amp;AX247&amp;"|"&amp;AY247&amp;"|"&amp;AZ247&amp;"|"&amp;BA247&amp;"|"&amp;BB247&amp;"|"&amp;BC247&amp;"|"&amp;BD247&amp;"|"&amp;BE247</f>
        <v/>
      </c>
      <c r="I247" s="108">
        <f>[1]!Table1[[#This Row],[Stock]]</f>
        <v/>
      </c>
      <c r="J247">
        <f>MID(LEFT(I247,LEN(I247)-3),FIND("0|0.000",LEFT(I247,LEN(I247)-3),1)+7,6)</f>
        <v/>
      </c>
      <c r="K247" s="19" t="n"/>
      <c r="L247" s="19" t="n"/>
      <c r="M247" s="19" t="n"/>
      <c r="N247" s="19" t="n"/>
      <c r="O247" s="19" t="n"/>
      <c r="P247" s="20">
        <f>End_Cal!E247</f>
        <v/>
      </c>
      <c r="Q247" s="112">
        <f>IFERROR(INDEX($J$2:$J$9873,MATCH(1,INDEX(($P247=$F$2:$F$9873)*(0=COUNTIFS($Q$2:$Q$2,$J$2:$J$9873)),0),0)),"")</f>
        <v/>
      </c>
      <c r="R247" s="112">
        <f>IFERROR(INDEX($J$2:$J$9873,MATCH(1,INDEX(($P247=$F$2:$F$9873)*(0=COUNTIFS(Q247,$J$2:$J$9873)),0),0)),"")</f>
        <v/>
      </c>
      <c r="S247" s="112">
        <f>IFERROR(INDEX($J$2:$J$9873,MATCH(1,INDEX(($P247=$F$2:$F$9873)*(0=COUNTIFS(Q247:R247,$J$2:$J$9873)),0),0)),"")</f>
        <v/>
      </c>
      <c r="T247" s="112">
        <f>IFERROR(INDEX($J$2:$J$9873,MATCH(1,INDEX(($P247=$F$2:$F$9873)*(0=COUNTIFS(Q247:S247,$J$2:$J$9873)),0),0)),"")</f>
        <v/>
      </c>
      <c r="U247" s="112">
        <f>IFERROR(INDEX($J$2:$J$9873,MATCH(1,INDEX(($P247=$F$2:$F$9873)*(0=COUNTIFS(Q247:T247,$J$2:$J$9873)),0),0)),"")</f>
        <v/>
      </c>
      <c r="V247" s="112">
        <f>IFERROR(INDEX($J$2:$J$9873,MATCH(1,INDEX(($P247=$F$2:$F$9873)*(0=COUNTIFS(Q247:U247,$J$2:$J$9873)),0),0)),"")</f>
        <v/>
      </c>
      <c r="W247" s="112">
        <f>IFERROR(INDEX($J$2:$J$9873,MATCH(1,INDEX(($P247=$F$2:$F$9873)*(0=COUNTIFS(Q247:V247,$J$2:$J$861)),0),0)),"")</f>
        <v/>
      </c>
      <c r="X247" s="112">
        <f>IFERROR(INDEX($J$2:$J$9873,MATCH(1,INDEX(($P247=$F$2:$F$9873)*(0=COUNTIFS(Q247:W247,$J$2:$J$9873)),0),0)),"")</f>
        <v/>
      </c>
      <c r="Y247" s="112">
        <f>IFERROR(INDEX($J$2:$J$861,MATCH(1,INDEX(($P247=$F$2:$F$861)*(0=COUNTIFS(Q247:X247,$J$2:$J$861)),0),0)),"")</f>
        <v/>
      </c>
      <c r="Z247" s="112">
        <f>IFERROR(INDEX($J$2:$J$861,MATCH(1,INDEX(($P247=$F$2:$F$861)*(0=COUNTIFS(Q247:Y247,$J$2:$J$861)),0),0)),"")</f>
        <v/>
      </c>
      <c r="AA247" s="112">
        <f>IFERROR(INDEX($J$2:$J$861,MATCH(1,INDEX(($P247=$F$2:$F$861)*(0=COUNTIFS(Q247:Z247,$J$2:$J$861)),0),0)),"")</f>
        <v/>
      </c>
      <c r="AB247" s="112">
        <f>IFERROR(INDEX($J$2:$J$861,MATCH(1,INDEX(($P247=$F$2:$F$861)*(0=COUNTIFS(Q247:AA247,$J$2:$J$861)),0),0)),"")</f>
        <v/>
      </c>
      <c r="AC247" s="112">
        <f>IFERROR(INDEX($J$2:$J$861,MATCH(1,INDEX(($P247=$F$2:$F$861)*(0=COUNTIFS(Q247:AB247,$J$2:$J$861)),0),0)),"")</f>
        <v/>
      </c>
      <c r="AD247">
        <f>Q247&amp;"-"&amp;R247&amp;"-"&amp;S247&amp;"-"&amp;T247&amp;"-"&amp;U247&amp;"-"&amp;V247&amp;"-"&amp;W247&amp;"-"&amp;X247&amp;"-"&amp;Y247&amp;"-"&amp;Z247&amp;"-"&amp;AA247&amp;"-"&amp;AB247&amp;"-"&amp;AC247</f>
        <v/>
      </c>
      <c r="AF247" s="19">
        <f>IFERROR(INDEX($I$2:$I$861,MATCH(1,INDEX(($P247=$F$2:$F$861)*(0=COUNTIFS($AF$2:$AF$2,$I$2:$I$861)),0),0)),"")</f>
        <v/>
      </c>
      <c r="AG247" s="19">
        <f>IFERROR(INDEX($I$2:$I$9873,MATCH(1,INDEX(($P247=$F$2:$F$9873)*(0=COUNTIFS(AF247,$I$2:$I$9873)),0),0)),"")</f>
        <v/>
      </c>
      <c r="AH247" s="19">
        <f>IFERROR(INDEX($I$2:$I$9873,MATCH(1,INDEX(($P247=$F$2:$F$9873)*(0=COUNTIFS(AF247:AG247,$I$2:$I$9873)),0),0)),"")</f>
        <v/>
      </c>
      <c r="AI247" s="19">
        <f>IFERROR(INDEX($I$2:$I$9873,MATCH(1,INDEX(($P247=$F$2:$F$9873)*(0=COUNTIFS(AF247:AH247,$I$2:$I$9873)),0),0)),"")</f>
        <v/>
      </c>
      <c r="AJ247" s="19">
        <f>IFERROR(INDEX($I$2:$I$9873,MATCH(1,INDEX(($P247=$F$2:$F$9873)*(0=COUNTIFS(AF247:AI247,$I$2:$I$9873)),0),0)),"")</f>
        <v/>
      </c>
      <c r="AK247" s="19">
        <f>IFERROR(INDEX($I$2:$I$9873,MATCH(1,INDEX(($P247=$F$2:$F$9873)*(0=COUNTIFS(AF247:AJ247,$I$2:$I$9873)),0),0)),"")</f>
        <v/>
      </c>
      <c r="AL247" s="19">
        <f>IFERROR(INDEX($I$2:$I$9873,MATCH(1,INDEX(($P247=$F$2:$F$9873)*(0=COUNTIFS(AF247:AK247,$I$2:$I$9873)),0),0)),"")</f>
        <v/>
      </c>
      <c r="AM247" s="19">
        <f>IFERROR(INDEX($I$2:$I$9873,MATCH(1,INDEX(($P247=$F$2:$F$9873)*(0=COUNTIFS(AF247:AL247,$I$2:$I$9873)),0),0)),"")</f>
        <v/>
      </c>
      <c r="AN247" s="19">
        <f>IFERROR(INDEX($I$2:$I$9873,MATCH(1,INDEX(($P247=$F$2:$F$9873)*(0=COUNTIFS(AF247:AM247,$I$2:$I$9873)),0),0)),"")</f>
        <v/>
      </c>
      <c r="AO247" s="19">
        <f>IFERROR(INDEX($I$2:$I$9873,MATCH(1,INDEX(($P247=$F$2:$F$9873)*(0=COUNTIFS(AF247:AN247,$I$2:$I$9873)),0),0)),"")</f>
        <v/>
      </c>
      <c r="AP247" s="19">
        <f>IFERROR(INDEX($I$2:$I$9873,MATCH(1,INDEX(($P247=$F$2:$F$9873)*(0=COUNTIFS(AF247:AO247,$I$2:$I$9873)),0),0)),"")</f>
        <v/>
      </c>
      <c r="AQ247" s="19">
        <f>IFERROR(INDEX($I$2:$I$9873,MATCH(1,INDEX(($P247=$F$2:$F$9873)*(0=COUNTIFS(AF247:AP247,$I$2:$I$9873)),0),0)),"")</f>
        <v/>
      </c>
      <c r="AR247" s="19">
        <f>IFERROR(INDEX($I$2:$I$9873,MATCH(1,INDEX(($P247=$F$2:$F$9873)*(0=COUNTIFS(AF247:AQ247,$I$2:$I$9873)),0),0)),"")</f>
        <v/>
      </c>
      <c r="AS247" s="19">
        <f>IFERROR(VLOOKUP(AF247,[2]CUS030!$A$5:$E$10000,5,0),"")</f>
        <v/>
      </c>
      <c r="AT247" s="19">
        <f>IFERROR(VLOOKUP(AG247,[2]CUS030!$A$5:$E$10000,5,0),"")</f>
        <v/>
      </c>
      <c r="AU247" s="19">
        <f>IFERROR(VLOOKUP(AH247,[2]CUS030!$A$5:$E$10000,5,0),"")</f>
        <v/>
      </c>
      <c r="AV247" s="19">
        <f>IFERROR(VLOOKUP(AI247,[2]CUS030!$A$5:$E$10000,5,0),"")</f>
        <v/>
      </c>
      <c r="AW247" s="19">
        <f>IFERROR(VLOOKUP(AJ247,[2]CUS030!$A$5:$E$10000,5,0),"")</f>
        <v/>
      </c>
      <c r="AX247" s="19">
        <f>IFERROR(VLOOKUP(AK247,[2]CUS030!$A$5:$E$10000,5,0),"")</f>
        <v/>
      </c>
      <c r="AY247" s="19">
        <f>IFERROR(VLOOKUP(AL247,[2]CUS030!$A$5:$E$10000,5,0),"")</f>
        <v/>
      </c>
      <c r="AZ247" s="19">
        <f>IFERROR(VLOOKUP(AM247,[2]CUS030!$A$5:$E$10000,5,0),"")</f>
        <v/>
      </c>
      <c r="BA247" s="19">
        <f>IFERROR(VLOOKUP(AN247,[2]CUS030!$A$5:$E$10000,5,0),"")</f>
        <v/>
      </c>
      <c r="BB247" s="19">
        <f>IFERROR(VLOOKUP(AO247,[2]CUS030!$A$5:$E$10000,5,0),"")</f>
        <v/>
      </c>
      <c r="BC247" s="19">
        <f>IFERROR(VLOOKUP(AP247,[2]CUS030!$A$5:$E$10000,5,0),"")</f>
        <v/>
      </c>
      <c r="BD247" s="19">
        <f>IFERROR(VLOOKUP(AQ247,[2]CUS030!$A$5:$E$10000,5,0),"")</f>
        <v/>
      </c>
      <c r="BE247" s="19">
        <f>IFERROR(VLOOKUP(AR247,[2]CUS030!$A$5:$E$10000,5,0),"")</f>
        <v/>
      </c>
    </row>
    <row r="248">
      <c r="F248" s="108">
        <f>[1]!Table1[[#This Row],[Production]]</f>
        <v/>
      </c>
      <c r="G248">
        <f>MID(F248,LEN(F248)-6,4)</f>
        <v/>
      </c>
      <c r="H248">
        <f>AS248&amp;"|"&amp;AT248&amp;"|"&amp;AU248&amp;"|"&amp;AV248&amp;"|"&amp;AW248&amp;"|"&amp;AX248&amp;"|"&amp;AY248&amp;"|"&amp;AZ248&amp;"|"&amp;BA248&amp;"|"&amp;BB248&amp;"|"&amp;BC248&amp;"|"&amp;BD248&amp;"|"&amp;BE248</f>
        <v/>
      </c>
      <c r="I248" s="108">
        <f>[1]!Table1[[#This Row],[Stock]]</f>
        <v/>
      </c>
      <c r="J248">
        <f>MID(LEFT(I248,LEN(I248)-3),FIND("0|0.000",LEFT(I248,LEN(I248)-3),1)+7,6)</f>
        <v/>
      </c>
      <c r="K248" s="19" t="n"/>
      <c r="L248" s="19" t="n"/>
      <c r="M248" s="19" t="n"/>
      <c r="N248" s="19" t="n"/>
      <c r="O248" s="19" t="n"/>
      <c r="P248" s="20">
        <f>End_Cal!E248</f>
        <v/>
      </c>
      <c r="Q248" s="112">
        <f>IFERROR(INDEX($J$2:$J$9873,MATCH(1,INDEX(($P248=$F$2:$F$9873)*(0=COUNTIFS($Q$2:$Q$2,$J$2:$J$9873)),0),0)),"")</f>
        <v/>
      </c>
      <c r="R248" s="112">
        <f>IFERROR(INDEX($J$2:$J$9873,MATCH(1,INDEX(($P248=$F$2:$F$9873)*(0=COUNTIFS(Q248,$J$2:$J$9873)),0),0)),"")</f>
        <v/>
      </c>
      <c r="S248" s="112">
        <f>IFERROR(INDEX($J$2:$J$9873,MATCH(1,INDEX(($P248=$F$2:$F$9873)*(0=COUNTIFS(Q248:R248,$J$2:$J$9873)),0),0)),"")</f>
        <v/>
      </c>
      <c r="T248" s="112">
        <f>IFERROR(INDEX($J$2:$J$9873,MATCH(1,INDEX(($P248=$F$2:$F$9873)*(0=COUNTIFS(Q248:S248,$J$2:$J$9873)),0),0)),"")</f>
        <v/>
      </c>
      <c r="U248" s="112">
        <f>IFERROR(INDEX($J$2:$J$9873,MATCH(1,INDEX(($P248=$F$2:$F$9873)*(0=COUNTIFS(Q248:T248,$J$2:$J$9873)),0),0)),"")</f>
        <v/>
      </c>
      <c r="V248" s="112">
        <f>IFERROR(INDEX($J$2:$J$9873,MATCH(1,INDEX(($P248=$F$2:$F$9873)*(0=COUNTIFS(Q248:U248,$J$2:$J$9873)),0),0)),"")</f>
        <v/>
      </c>
      <c r="W248" s="112">
        <f>IFERROR(INDEX($J$2:$J$9873,MATCH(1,INDEX(($P248=$F$2:$F$9873)*(0=COUNTIFS(Q248:V248,$J$2:$J$861)),0),0)),"")</f>
        <v/>
      </c>
      <c r="X248" s="112">
        <f>IFERROR(INDEX($J$2:$J$9873,MATCH(1,INDEX(($P248=$F$2:$F$9873)*(0=COUNTIFS(Q248:W248,$J$2:$J$9873)),0),0)),"")</f>
        <v/>
      </c>
      <c r="Y248" s="112">
        <f>IFERROR(INDEX($J$2:$J$861,MATCH(1,INDEX(($P248=$F$2:$F$861)*(0=COUNTIFS(Q248:X248,$J$2:$J$861)),0),0)),"")</f>
        <v/>
      </c>
      <c r="Z248" s="112">
        <f>IFERROR(INDEX($J$2:$J$861,MATCH(1,INDEX(($P248=$F$2:$F$861)*(0=COUNTIFS(Q248:Y248,$J$2:$J$861)),0),0)),"")</f>
        <v/>
      </c>
      <c r="AA248" s="112">
        <f>IFERROR(INDEX($J$2:$J$861,MATCH(1,INDEX(($P248=$F$2:$F$861)*(0=COUNTIFS(Q248:Z248,$J$2:$J$861)),0),0)),"")</f>
        <v/>
      </c>
      <c r="AB248" s="112">
        <f>IFERROR(INDEX($J$2:$J$861,MATCH(1,INDEX(($P248=$F$2:$F$861)*(0=COUNTIFS(Q248:AA248,$J$2:$J$861)),0),0)),"")</f>
        <v/>
      </c>
      <c r="AC248" s="112">
        <f>IFERROR(INDEX($J$2:$J$861,MATCH(1,INDEX(($P248=$F$2:$F$861)*(0=COUNTIFS(Q248:AB248,$J$2:$J$861)),0),0)),"")</f>
        <v/>
      </c>
      <c r="AD248">
        <f>Q248&amp;"-"&amp;R248&amp;"-"&amp;S248&amp;"-"&amp;T248&amp;"-"&amp;U248&amp;"-"&amp;V248&amp;"-"&amp;W248&amp;"-"&amp;X248&amp;"-"&amp;Y248&amp;"-"&amp;Z248&amp;"-"&amp;AA248&amp;"-"&amp;AB248&amp;"-"&amp;AC248</f>
        <v/>
      </c>
      <c r="AF248" s="19">
        <f>IFERROR(INDEX($I$2:$I$861,MATCH(1,INDEX(($P248=$F$2:$F$861)*(0=COUNTIFS($AF$2:$AF$2,$I$2:$I$861)),0),0)),"")</f>
        <v/>
      </c>
      <c r="AG248" s="19">
        <f>IFERROR(INDEX($I$2:$I$9873,MATCH(1,INDEX(($P248=$F$2:$F$9873)*(0=COUNTIFS(AF248,$I$2:$I$9873)),0),0)),"")</f>
        <v/>
      </c>
      <c r="AH248" s="19">
        <f>IFERROR(INDEX($I$2:$I$9873,MATCH(1,INDEX(($P248=$F$2:$F$9873)*(0=COUNTIFS(AF248:AG248,$I$2:$I$9873)),0),0)),"")</f>
        <v/>
      </c>
      <c r="AI248" s="19">
        <f>IFERROR(INDEX($I$2:$I$9873,MATCH(1,INDEX(($P248=$F$2:$F$9873)*(0=COUNTIFS(AF248:AH248,$I$2:$I$9873)),0),0)),"")</f>
        <v/>
      </c>
      <c r="AJ248" s="19">
        <f>IFERROR(INDEX($I$2:$I$9873,MATCH(1,INDEX(($P248=$F$2:$F$9873)*(0=COUNTIFS(AF248:AI248,$I$2:$I$9873)),0),0)),"")</f>
        <v/>
      </c>
      <c r="AK248" s="19">
        <f>IFERROR(INDEX($I$2:$I$9873,MATCH(1,INDEX(($P248=$F$2:$F$9873)*(0=COUNTIFS(AF248:AJ248,$I$2:$I$9873)),0),0)),"")</f>
        <v/>
      </c>
      <c r="AL248" s="19">
        <f>IFERROR(INDEX($I$2:$I$9873,MATCH(1,INDEX(($P248=$F$2:$F$9873)*(0=COUNTIFS(AF248:AK248,$I$2:$I$9873)),0),0)),"")</f>
        <v/>
      </c>
      <c r="AM248" s="19">
        <f>IFERROR(INDEX($I$2:$I$9873,MATCH(1,INDEX(($P248=$F$2:$F$9873)*(0=COUNTIFS(AF248:AL248,$I$2:$I$9873)),0),0)),"")</f>
        <v/>
      </c>
      <c r="AN248" s="19">
        <f>IFERROR(INDEX($I$2:$I$9873,MATCH(1,INDEX(($P248=$F$2:$F$9873)*(0=COUNTIFS(AF248:AM248,$I$2:$I$9873)),0),0)),"")</f>
        <v/>
      </c>
      <c r="AO248" s="19">
        <f>IFERROR(INDEX($I$2:$I$9873,MATCH(1,INDEX(($P248=$F$2:$F$9873)*(0=COUNTIFS(AF248:AN248,$I$2:$I$9873)),0),0)),"")</f>
        <v/>
      </c>
      <c r="AP248" s="19">
        <f>IFERROR(INDEX($I$2:$I$9873,MATCH(1,INDEX(($P248=$F$2:$F$9873)*(0=COUNTIFS(AF248:AO248,$I$2:$I$9873)),0),0)),"")</f>
        <v/>
      </c>
      <c r="AQ248" s="19">
        <f>IFERROR(INDEX($I$2:$I$9873,MATCH(1,INDEX(($P248=$F$2:$F$9873)*(0=COUNTIFS(AF248:AP248,$I$2:$I$9873)),0),0)),"")</f>
        <v/>
      </c>
      <c r="AR248" s="19">
        <f>IFERROR(INDEX($I$2:$I$9873,MATCH(1,INDEX(($P248=$F$2:$F$9873)*(0=COUNTIFS(AF248:AQ248,$I$2:$I$9873)),0),0)),"")</f>
        <v/>
      </c>
      <c r="AS248" s="19">
        <f>IFERROR(VLOOKUP(AF248,[2]CUS030!$A$5:$E$10000,5,0),"")</f>
        <v/>
      </c>
      <c r="AT248" s="19">
        <f>IFERROR(VLOOKUP(AG248,[2]CUS030!$A$5:$E$10000,5,0),"")</f>
        <v/>
      </c>
      <c r="AU248" s="19">
        <f>IFERROR(VLOOKUP(AH248,[2]CUS030!$A$5:$E$10000,5,0),"")</f>
        <v/>
      </c>
      <c r="AV248" s="19">
        <f>IFERROR(VLOOKUP(AI248,[2]CUS030!$A$5:$E$10000,5,0),"")</f>
        <v/>
      </c>
      <c r="AW248" s="19">
        <f>IFERROR(VLOOKUP(AJ248,[2]CUS030!$A$5:$E$10000,5,0),"")</f>
        <v/>
      </c>
      <c r="AX248" s="19">
        <f>IFERROR(VLOOKUP(AK248,[2]CUS030!$A$5:$E$10000,5,0),"")</f>
        <v/>
      </c>
      <c r="AY248" s="19">
        <f>IFERROR(VLOOKUP(AL248,[2]CUS030!$A$5:$E$10000,5,0),"")</f>
        <v/>
      </c>
      <c r="AZ248" s="19">
        <f>IFERROR(VLOOKUP(AM248,[2]CUS030!$A$5:$E$10000,5,0),"")</f>
        <v/>
      </c>
      <c r="BA248" s="19">
        <f>IFERROR(VLOOKUP(AN248,[2]CUS030!$A$5:$E$10000,5,0),"")</f>
        <v/>
      </c>
      <c r="BB248" s="19">
        <f>IFERROR(VLOOKUP(AO248,[2]CUS030!$A$5:$E$10000,5,0),"")</f>
        <v/>
      </c>
      <c r="BC248" s="19">
        <f>IFERROR(VLOOKUP(AP248,[2]CUS030!$A$5:$E$10000,5,0),"")</f>
        <v/>
      </c>
      <c r="BD248" s="19">
        <f>IFERROR(VLOOKUP(AQ248,[2]CUS030!$A$5:$E$10000,5,0),"")</f>
        <v/>
      </c>
      <c r="BE248" s="19">
        <f>IFERROR(VLOOKUP(AR248,[2]CUS030!$A$5:$E$10000,5,0),"")</f>
        <v/>
      </c>
    </row>
    <row r="249">
      <c r="F249" s="108">
        <f>[1]!Table1[[#This Row],[Production]]</f>
        <v/>
      </c>
      <c r="G249">
        <f>MID(F249,LEN(F249)-6,4)</f>
        <v/>
      </c>
      <c r="H249">
        <f>AS249&amp;"|"&amp;AT249&amp;"|"&amp;AU249&amp;"|"&amp;AV249&amp;"|"&amp;AW249&amp;"|"&amp;AX249&amp;"|"&amp;AY249&amp;"|"&amp;AZ249&amp;"|"&amp;BA249&amp;"|"&amp;BB249&amp;"|"&amp;BC249&amp;"|"&amp;BD249&amp;"|"&amp;BE249</f>
        <v/>
      </c>
      <c r="I249" s="108">
        <f>[1]!Table1[[#This Row],[Stock]]</f>
        <v/>
      </c>
      <c r="J249">
        <f>MID(LEFT(I249,LEN(I249)-3),FIND("0|0.000",LEFT(I249,LEN(I249)-3),1)+7,6)</f>
        <v/>
      </c>
      <c r="K249" s="19" t="n"/>
      <c r="L249" s="19" t="n"/>
      <c r="M249" s="19" t="n"/>
      <c r="N249" s="19" t="n"/>
      <c r="O249" s="19" t="n"/>
      <c r="P249" s="20">
        <f>End_Cal!E249</f>
        <v/>
      </c>
      <c r="Q249" s="112">
        <f>IFERROR(INDEX($J$2:$J$9873,MATCH(1,INDEX(($P249=$F$2:$F$9873)*(0=COUNTIFS($Q$2:$Q$2,$J$2:$J$9873)),0),0)),"")</f>
        <v/>
      </c>
      <c r="R249" s="112">
        <f>IFERROR(INDEX($J$2:$J$9873,MATCH(1,INDEX(($P249=$F$2:$F$9873)*(0=COUNTIFS(Q249,$J$2:$J$9873)),0),0)),"")</f>
        <v/>
      </c>
      <c r="S249" s="112">
        <f>IFERROR(INDEX($J$2:$J$9873,MATCH(1,INDEX(($P249=$F$2:$F$9873)*(0=COUNTIFS(Q249:R249,$J$2:$J$9873)),0),0)),"")</f>
        <v/>
      </c>
      <c r="T249" s="112">
        <f>IFERROR(INDEX($J$2:$J$9873,MATCH(1,INDEX(($P249=$F$2:$F$9873)*(0=COUNTIFS(Q249:S249,$J$2:$J$9873)),0),0)),"")</f>
        <v/>
      </c>
      <c r="U249" s="112">
        <f>IFERROR(INDEX($J$2:$J$9873,MATCH(1,INDEX(($P249=$F$2:$F$9873)*(0=COUNTIFS(Q249:T249,$J$2:$J$9873)),0),0)),"")</f>
        <v/>
      </c>
      <c r="V249" s="112">
        <f>IFERROR(INDEX($J$2:$J$9873,MATCH(1,INDEX(($P249=$F$2:$F$9873)*(0=COUNTIFS(Q249:U249,$J$2:$J$9873)),0),0)),"")</f>
        <v/>
      </c>
      <c r="W249" s="112">
        <f>IFERROR(INDEX($J$2:$J$9873,MATCH(1,INDEX(($P249=$F$2:$F$9873)*(0=COUNTIFS(Q249:V249,$J$2:$J$861)),0),0)),"")</f>
        <v/>
      </c>
      <c r="X249" s="112">
        <f>IFERROR(INDEX($J$2:$J$9873,MATCH(1,INDEX(($P249=$F$2:$F$9873)*(0=COUNTIFS(Q249:W249,$J$2:$J$9873)),0),0)),"")</f>
        <v/>
      </c>
      <c r="Y249" s="112">
        <f>IFERROR(INDEX($J$2:$J$861,MATCH(1,INDEX(($P249=$F$2:$F$861)*(0=COUNTIFS(Q249:X249,$J$2:$J$861)),0),0)),"")</f>
        <v/>
      </c>
      <c r="Z249" s="112">
        <f>IFERROR(INDEX($J$2:$J$861,MATCH(1,INDEX(($P249=$F$2:$F$861)*(0=COUNTIFS(Q249:Y249,$J$2:$J$861)),0),0)),"")</f>
        <v/>
      </c>
      <c r="AA249" s="112">
        <f>IFERROR(INDEX($J$2:$J$861,MATCH(1,INDEX(($P249=$F$2:$F$861)*(0=COUNTIFS(Q249:Z249,$J$2:$J$861)),0),0)),"")</f>
        <v/>
      </c>
      <c r="AB249" s="112">
        <f>IFERROR(INDEX($J$2:$J$861,MATCH(1,INDEX(($P249=$F$2:$F$861)*(0=COUNTIFS(Q249:AA249,$J$2:$J$861)),0),0)),"")</f>
        <v/>
      </c>
      <c r="AC249" s="112">
        <f>IFERROR(INDEX($J$2:$J$861,MATCH(1,INDEX(($P249=$F$2:$F$861)*(0=COUNTIFS(Q249:AB249,$J$2:$J$861)),0),0)),"")</f>
        <v/>
      </c>
      <c r="AD249">
        <f>Q249&amp;"-"&amp;R249&amp;"-"&amp;S249&amp;"-"&amp;T249&amp;"-"&amp;U249&amp;"-"&amp;V249&amp;"-"&amp;W249&amp;"-"&amp;X249&amp;"-"&amp;Y249&amp;"-"&amp;Z249&amp;"-"&amp;AA249&amp;"-"&amp;AB249&amp;"-"&amp;AC249</f>
        <v/>
      </c>
      <c r="AF249" s="19">
        <f>IFERROR(INDEX($I$2:$I$861,MATCH(1,INDEX(($P249=$F$2:$F$861)*(0=COUNTIFS($AF$2:$AF$2,$I$2:$I$861)),0),0)),"")</f>
        <v/>
      </c>
      <c r="AG249" s="19">
        <f>IFERROR(INDEX($I$2:$I$9873,MATCH(1,INDEX(($P249=$F$2:$F$9873)*(0=COUNTIFS(AF249,$I$2:$I$9873)),0),0)),"")</f>
        <v/>
      </c>
      <c r="AH249" s="19">
        <f>IFERROR(INDEX($I$2:$I$9873,MATCH(1,INDEX(($P249=$F$2:$F$9873)*(0=COUNTIFS(AF249:AG249,$I$2:$I$9873)),0),0)),"")</f>
        <v/>
      </c>
      <c r="AI249" s="19">
        <f>IFERROR(INDEX($I$2:$I$9873,MATCH(1,INDEX(($P249=$F$2:$F$9873)*(0=COUNTIFS(AF249:AH249,$I$2:$I$9873)),0),0)),"")</f>
        <v/>
      </c>
      <c r="AJ249" s="19">
        <f>IFERROR(INDEX($I$2:$I$9873,MATCH(1,INDEX(($P249=$F$2:$F$9873)*(0=COUNTIFS(AF249:AI249,$I$2:$I$9873)),0),0)),"")</f>
        <v/>
      </c>
      <c r="AK249" s="19">
        <f>IFERROR(INDEX($I$2:$I$9873,MATCH(1,INDEX(($P249=$F$2:$F$9873)*(0=COUNTIFS(AF249:AJ249,$I$2:$I$9873)),0),0)),"")</f>
        <v/>
      </c>
      <c r="AL249" s="19">
        <f>IFERROR(INDEX($I$2:$I$9873,MATCH(1,INDEX(($P249=$F$2:$F$9873)*(0=COUNTIFS(AF249:AK249,$I$2:$I$9873)),0),0)),"")</f>
        <v/>
      </c>
      <c r="AM249" s="19">
        <f>IFERROR(INDEX($I$2:$I$9873,MATCH(1,INDEX(($P249=$F$2:$F$9873)*(0=COUNTIFS(AF249:AL249,$I$2:$I$9873)),0),0)),"")</f>
        <v/>
      </c>
      <c r="AN249" s="19">
        <f>IFERROR(INDEX($I$2:$I$9873,MATCH(1,INDEX(($P249=$F$2:$F$9873)*(0=COUNTIFS(AF249:AM249,$I$2:$I$9873)),0),0)),"")</f>
        <v/>
      </c>
      <c r="AO249" s="19">
        <f>IFERROR(INDEX($I$2:$I$9873,MATCH(1,INDEX(($P249=$F$2:$F$9873)*(0=COUNTIFS(AF249:AN249,$I$2:$I$9873)),0),0)),"")</f>
        <v/>
      </c>
      <c r="AP249" s="19">
        <f>IFERROR(INDEX($I$2:$I$9873,MATCH(1,INDEX(($P249=$F$2:$F$9873)*(0=COUNTIFS(AF249:AO249,$I$2:$I$9873)),0),0)),"")</f>
        <v/>
      </c>
      <c r="AQ249" s="19">
        <f>IFERROR(INDEX($I$2:$I$9873,MATCH(1,INDEX(($P249=$F$2:$F$9873)*(0=COUNTIFS(AF249:AP249,$I$2:$I$9873)),0),0)),"")</f>
        <v/>
      </c>
      <c r="AR249" s="19">
        <f>IFERROR(INDEX($I$2:$I$9873,MATCH(1,INDEX(($P249=$F$2:$F$9873)*(0=COUNTIFS(AF249:AQ249,$I$2:$I$9873)),0),0)),"")</f>
        <v/>
      </c>
      <c r="AS249" s="19">
        <f>IFERROR(VLOOKUP(AF249,[2]CUS030!$A$5:$E$10000,5,0),"")</f>
        <v/>
      </c>
      <c r="AT249" s="19">
        <f>IFERROR(VLOOKUP(AG249,[2]CUS030!$A$5:$E$10000,5,0),"")</f>
        <v/>
      </c>
      <c r="AU249" s="19">
        <f>IFERROR(VLOOKUP(AH249,[2]CUS030!$A$5:$E$10000,5,0),"")</f>
        <v/>
      </c>
      <c r="AV249" s="19">
        <f>IFERROR(VLOOKUP(AI249,[2]CUS030!$A$5:$E$10000,5,0),"")</f>
        <v/>
      </c>
      <c r="AW249" s="19">
        <f>IFERROR(VLOOKUP(AJ249,[2]CUS030!$A$5:$E$10000,5,0),"")</f>
        <v/>
      </c>
      <c r="AX249" s="19">
        <f>IFERROR(VLOOKUP(AK249,[2]CUS030!$A$5:$E$10000,5,0),"")</f>
        <v/>
      </c>
      <c r="AY249" s="19">
        <f>IFERROR(VLOOKUP(AL249,[2]CUS030!$A$5:$E$10000,5,0),"")</f>
        <v/>
      </c>
      <c r="AZ249" s="19">
        <f>IFERROR(VLOOKUP(AM249,[2]CUS030!$A$5:$E$10000,5,0),"")</f>
        <v/>
      </c>
      <c r="BA249" s="19">
        <f>IFERROR(VLOOKUP(AN249,[2]CUS030!$A$5:$E$10000,5,0),"")</f>
        <v/>
      </c>
      <c r="BB249" s="19">
        <f>IFERROR(VLOOKUP(AO249,[2]CUS030!$A$5:$E$10000,5,0),"")</f>
        <v/>
      </c>
      <c r="BC249" s="19">
        <f>IFERROR(VLOOKUP(AP249,[2]CUS030!$A$5:$E$10000,5,0),"")</f>
        <v/>
      </c>
      <c r="BD249" s="19">
        <f>IFERROR(VLOOKUP(AQ249,[2]CUS030!$A$5:$E$10000,5,0),"")</f>
        <v/>
      </c>
      <c r="BE249" s="19">
        <f>IFERROR(VLOOKUP(AR249,[2]CUS030!$A$5:$E$10000,5,0),"")</f>
        <v/>
      </c>
    </row>
    <row r="250">
      <c r="F250" s="108">
        <f>[1]!Table1[[#This Row],[Production]]</f>
        <v/>
      </c>
      <c r="G250">
        <f>MID(F250,LEN(F250)-6,4)</f>
        <v/>
      </c>
      <c r="H250">
        <f>AS250&amp;"|"&amp;AT250&amp;"|"&amp;AU250&amp;"|"&amp;AV250&amp;"|"&amp;AW250&amp;"|"&amp;AX250&amp;"|"&amp;AY250&amp;"|"&amp;AZ250&amp;"|"&amp;BA250&amp;"|"&amp;BB250&amp;"|"&amp;BC250&amp;"|"&amp;BD250&amp;"|"&amp;BE250</f>
        <v/>
      </c>
      <c r="I250" s="108">
        <f>[1]!Table1[[#This Row],[Stock]]</f>
        <v/>
      </c>
      <c r="J250">
        <f>MID(LEFT(I250,LEN(I250)-3),FIND("0|0.000",LEFT(I250,LEN(I250)-3),1)+7,6)</f>
        <v/>
      </c>
      <c r="K250" s="19" t="n"/>
      <c r="L250" s="19" t="n"/>
      <c r="M250" s="19" t="n"/>
      <c r="N250" s="19" t="n"/>
      <c r="O250" s="19" t="n"/>
      <c r="P250" s="20">
        <f>End_Cal!E250</f>
        <v/>
      </c>
      <c r="Q250" s="112">
        <f>IFERROR(INDEX($J$2:$J$9873,MATCH(1,INDEX(($P250=$F$2:$F$9873)*(0=COUNTIFS($Q$2:$Q$2,$J$2:$J$9873)),0),0)),"")</f>
        <v/>
      </c>
      <c r="R250" s="112">
        <f>IFERROR(INDEX($J$2:$J$9873,MATCH(1,INDEX(($P250=$F$2:$F$9873)*(0=COUNTIFS(Q250,$J$2:$J$9873)),0),0)),"")</f>
        <v/>
      </c>
      <c r="S250" s="112">
        <f>IFERROR(INDEX($J$2:$J$9873,MATCH(1,INDEX(($P250=$F$2:$F$9873)*(0=COUNTIFS(Q250:R250,$J$2:$J$9873)),0),0)),"")</f>
        <v/>
      </c>
      <c r="T250" s="112">
        <f>IFERROR(INDEX($J$2:$J$9873,MATCH(1,INDEX(($P250=$F$2:$F$9873)*(0=COUNTIFS(Q250:S250,$J$2:$J$9873)),0),0)),"")</f>
        <v/>
      </c>
      <c r="U250" s="112">
        <f>IFERROR(INDEX($J$2:$J$9873,MATCH(1,INDEX(($P250=$F$2:$F$9873)*(0=COUNTIFS(Q250:T250,$J$2:$J$9873)),0),0)),"")</f>
        <v/>
      </c>
      <c r="V250" s="112">
        <f>IFERROR(INDEX($J$2:$J$9873,MATCH(1,INDEX(($P250=$F$2:$F$9873)*(0=COUNTIFS(Q250:U250,$J$2:$J$9873)),0),0)),"")</f>
        <v/>
      </c>
      <c r="W250" s="112">
        <f>IFERROR(INDEX($J$2:$J$9873,MATCH(1,INDEX(($P250=$F$2:$F$9873)*(0=COUNTIFS(Q250:V250,$J$2:$J$861)),0),0)),"")</f>
        <v/>
      </c>
      <c r="X250" s="112">
        <f>IFERROR(INDEX($J$2:$J$9873,MATCH(1,INDEX(($P250=$F$2:$F$9873)*(0=COUNTIFS(Q250:W250,$J$2:$J$9873)),0),0)),"")</f>
        <v/>
      </c>
      <c r="Y250" s="112">
        <f>IFERROR(INDEX($J$2:$J$861,MATCH(1,INDEX(($P250=$F$2:$F$861)*(0=COUNTIFS(Q250:X250,$J$2:$J$861)),0),0)),"")</f>
        <v/>
      </c>
      <c r="Z250" s="112">
        <f>IFERROR(INDEX($J$2:$J$861,MATCH(1,INDEX(($P250=$F$2:$F$861)*(0=COUNTIFS(Q250:Y250,$J$2:$J$861)),0),0)),"")</f>
        <v/>
      </c>
      <c r="AA250" s="112">
        <f>IFERROR(INDEX($J$2:$J$861,MATCH(1,INDEX(($P250=$F$2:$F$861)*(0=COUNTIFS(Q250:Z250,$J$2:$J$861)),0),0)),"")</f>
        <v/>
      </c>
      <c r="AB250" s="112">
        <f>IFERROR(INDEX($J$2:$J$861,MATCH(1,INDEX(($P250=$F$2:$F$861)*(0=COUNTIFS(Q250:AA250,$J$2:$J$861)),0),0)),"")</f>
        <v/>
      </c>
      <c r="AC250" s="112">
        <f>IFERROR(INDEX($J$2:$J$861,MATCH(1,INDEX(($P250=$F$2:$F$861)*(0=COUNTIFS(Q250:AB250,$J$2:$J$861)),0),0)),"")</f>
        <v/>
      </c>
      <c r="AD250">
        <f>Q250&amp;"-"&amp;R250&amp;"-"&amp;S250&amp;"-"&amp;T250&amp;"-"&amp;U250&amp;"-"&amp;V250&amp;"-"&amp;W250&amp;"-"&amp;X250&amp;"-"&amp;Y250&amp;"-"&amp;Z250&amp;"-"&amp;AA250&amp;"-"&amp;AB250&amp;"-"&amp;AC250</f>
        <v/>
      </c>
      <c r="AF250" s="19">
        <f>IFERROR(INDEX($I$2:$I$861,MATCH(1,INDEX(($P250=$F$2:$F$861)*(0=COUNTIFS($AF$2:$AF$2,$I$2:$I$861)),0),0)),"")</f>
        <v/>
      </c>
      <c r="AG250" s="19">
        <f>IFERROR(INDEX($I$2:$I$9873,MATCH(1,INDEX(($P250=$F$2:$F$9873)*(0=COUNTIFS(AF250,$I$2:$I$9873)),0),0)),"")</f>
        <v/>
      </c>
      <c r="AH250" s="19">
        <f>IFERROR(INDEX($I$2:$I$9873,MATCH(1,INDEX(($P250=$F$2:$F$9873)*(0=COUNTIFS(AF250:AG250,$I$2:$I$9873)),0),0)),"")</f>
        <v/>
      </c>
      <c r="AI250" s="19">
        <f>IFERROR(INDEX($I$2:$I$9873,MATCH(1,INDEX(($P250=$F$2:$F$9873)*(0=COUNTIFS(AF250:AH250,$I$2:$I$9873)),0),0)),"")</f>
        <v/>
      </c>
      <c r="AJ250" s="19">
        <f>IFERROR(INDEX($I$2:$I$9873,MATCH(1,INDEX(($P250=$F$2:$F$9873)*(0=COUNTIFS(AF250:AI250,$I$2:$I$9873)),0),0)),"")</f>
        <v/>
      </c>
      <c r="AK250" s="19">
        <f>IFERROR(INDEX($I$2:$I$9873,MATCH(1,INDEX(($P250=$F$2:$F$9873)*(0=COUNTIFS(AF250:AJ250,$I$2:$I$9873)),0),0)),"")</f>
        <v/>
      </c>
      <c r="AL250" s="19">
        <f>IFERROR(INDEX($I$2:$I$9873,MATCH(1,INDEX(($P250=$F$2:$F$9873)*(0=COUNTIFS(AF250:AK250,$I$2:$I$9873)),0),0)),"")</f>
        <v/>
      </c>
      <c r="AM250" s="19">
        <f>IFERROR(INDEX($I$2:$I$9873,MATCH(1,INDEX(($P250=$F$2:$F$9873)*(0=COUNTIFS(AF250:AL250,$I$2:$I$9873)),0),0)),"")</f>
        <v/>
      </c>
      <c r="AN250" s="19">
        <f>IFERROR(INDEX($I$2:$I$9873,MATCH(1,INDEX(($P250=$F$2:$F$9873)*(0=COUNTIFS(AF250:AM250,$I$2:$I$9873)),0),0)),"")</f>
        <v/>
      </c>
      <c r="AO250" s="19">
        <f>IFERROR(INDEX($I$2:$I$9873,MATCH(1,INDEX(($P250=$F$2:$F$9873)*(0=COUNTIFS(AF250:AN250,$I$2:$I$9873)),0),0)),"")</f>
        <v/>
      </c>
      <c r="AP250" s="19">
        <f>IFERROR(INDEX($I$2:$I$9873,MATCH(1,INDEX(($P250=$F$2:$F$9873)*(0=COUNTIFS(AF250:AO250,$I$2:$I$9873)),0),0)),"")</f>
        <v/>
      </c>
      <c r="AQ250" s="19">
        <f>IFERROR(INDEX($I$2:$I$9873,MATCH(1,INDEX(($P250=$F$2:$F$9873)*(0=COUNTIFS(AF250:AP250,$I$2:$I$9873)),0),0)),"")</f>
        <v/>
      </c>
      <c r="AR250" s="19">
        <f>IFERROR(INDEX($I$2:$I$9873,MATCH(1,INDEX(($P250=$F$2:$F$9873)*(0=COUNTIFS(AF250:AQ250,$I$2:$I$9873)),0),0)),"")</f>
        <v/>
      </c>
      <c r="AS250" s="19">
        <f>IFERROR(VLOOKUP(AF250,[2]CUS030!$A$5:$E$10000,5,0),"")</f>
        <v/>
      </c>
      <c r="AT250" s="19">
        <f>IFERROR(VLOOKUP(AG250,[2]CUS030!$A$5:$E$10000,5,0),"")</f>
        <v/>
      </c>
      <c r="AU250" s="19">
        <f>IFERROR(VLOOKUP(AH250,[2]CUS030!$A$5:$E$10000,5,0),"")</f>
        <v/>
      </c>
      <c r="AV250" s="19">
        <f>IFERROR(VLOOKUP(AI250,[2]CUS030!$A$5:$E$10000,5,0),"")</f>
        <v/>
      </c>
      <c r="AW250" s="19">
        <f>IFERROR(VLOOKUP(AJ250,[2]CUS030!$A$5:$E$10000,5,0),"")</f>
        <v/>
      </c>
      <c r="AX250" s="19">
        <f>IFERROR(VLOOKUP(AK250,[2]CUS030!$A$5:$E$10000,5,0),"")</f>
        <v/>
      </c>
      <c r="AY250" s="19">
        <f>IFERROR(VLOOKUP(AL250,[2]CUS030!$A$5:$E$10000,5,0),"")</f>
        <v/>
      </c>
      <c r="AZ250" s="19">
        <f>IFERROR(VLOOKUP(AM250,[2]CUS030!$A$5:$E$10000,5,0),"")</f>
        <v/>
      </c>
      <c r="BA250" s="19">
        <f>IFERROR(VLOOKUP(AN250,[2]CUS030!$A$5:$E$10000,5,0),"")</f>
        <v/>
      </c>
      <c r="BB250" s="19">
        <f>IFERROR(VLOOKUP(AO250,[2]CUS030!$A$5:$E$10000,5,0),"")</f>
        <v/>
      </c>
      <c r="BC250" s="19">
        <f>IFERROR(VLOOKUP(AP250,[2]CUS030!$A$5:$E$10000,5,0),"")</f>
        <v/>
      </c>
      <c r="BD250" s="19">
        <f>IFERROR(VLOOKUP(AQ250,[2]CUS030!$A$5:$E$10000,5,0),"")</f>
        <v/>
      </c>
      <c r="BE250" s="19">
        <f>IFERROR(VLOOKUP(AR250,[2]CUS030!$A$5:$E$10000,5,0),"")</f>
        <v/>
      </c>
    </row>
    <row r="251">
      <c r="F251" s="108">
        <f>[1]!Table1[[#This Row],[Production]]</f>
        <v/>
      </c>
      <c r="G251">
        <f>MID(F251,LEN(F251)-6,4)</f>
        <v/>
      </c>
      <c r="H251">
        <f>AS251&amp;"|"&amp;AT251&amp;"|"&amp;AU251&amp;"|"&amp;AV251&amp;"|"&amp;AW251&amp;"|"&amp;AX251&amp;"|"&amp;AY251&amp;"|"&amp;AZ251&amp;"|"&amp;BA251&amp;"|"&amp;BB251&amp;"|"&amp;BC251&amp;"|"&amp;BD251&amp;"|"&amp;BE251</f>
        <v/>
      </c>
      <c r="I251" s="108">
        <f>[1]!Table1[[#This Row],[Stock]]</f>
        <v/>
      </c>
      <c r="J251">
        <f>MID(LEFT(I251,LEN(I251)-3),FIND("0|0.000",LEFT(I251,LEN(I251)-3),1)+7,6)</f>
        <v/>
      </c>
      <c r="K251" s="19" t="n"/>
      <c r="L251" s="19" t="n"/>
      <c r="M251" s="19" t="n"/>
      <c r="N251" s="19" t="n"/>
      <c r="O251" s="19" t="n"/>
      <c r="P251" s="20">
        <f>End_Cal!E251</f>
        <v/>
      </c>
      <c r="Q251" s="112">
        <f>IFERROR(INDEX($J$2:$J$9873,MATCH(1,INDEX(($P251=$F$2:$F$9873)*(0=COUNTIFS($Q$2:$Q$2,$J$2:$J$9873)),0),0)),"")</f>
        <v/>
      </c>
      <c r="R251" s="112">
        <f>IFERROR(INDEX($J$2:$J$9873,MATCH(1,INDEX(($P251=$F$2:$F$9873)*(0=COUNTIFS(Q251,$J$2:$J$9873)),0),0)),"")</f>
        <v/>
      </c>
      <c r="S251" s="112">
        <f>IFERROR(INDEX($J$2:$J$9873,MATCH(1,INDEX(($P251=$F$2:$F$9873)*(0=COUNTIFS(Q251:R251,$J$2:$J$9873)),0),0)),"")</f>
        <v/>
      </c>
      <c r="T251" s="112">
        <f>IFERROR(INDEX($J$2:$J$9873,MATCH(1,INDEX(($P251=$F$2:$F$9873)*(0=COUNTIFS(Q251:S251,$J$2:$J$9873)),0),0)),"")</f>
        <v/>
      </c>
      <c r="U251" s="112">
        <f>IFERROR(INDEX($J$2:$J$9873,MATCH(1,INDEX(($P251=$F$2:$F$9873)*(0=COUNTIFS(Q251:T251,$J$2:$J$9873)),0),0)),"")</f>
        <v/>
      </c>
      <c r="V251" s="112">
        <f>IFERROR(INDEX($J$2:$J$9873,MATCH(1,INDEX(($P251=$F$2:$F$9873)*(0=COUNTIFS(Q251:U251,$J$2:$J$9873)),0),0)),"")</f>
        <v/>
      </c>
      <c r="W251" s="112">
        <f>IFERROR(INDEX($J$2:$J$9873,MATCH(1,INDEX(($P251=$F$2:$F$9873)*(0=COUNTIFS(Q251:V251,$J$2:$J$861)),0),0)),"")</f>
        <v/>
      </c>
      <c r="X251" s="112">
        <f>IFERROR(INDEX($J$2:$J$9873,MATCH(1,INDEX(($P251=$F$2:$F$9873)*(0=COUNTIFS(Q251:W251,$J$2:$J$9873)),0),0)),"")</f>
        <v/>
      </c>
      <c r="Y251" s="112">
        <f>IFERROR(INDEX($J$2:$J$861,MATCH(1,INDEX(($P251=$F$2:$F$861)*(0=COUNTIFS(Q251:X251,$J$2:$J$861)),0),0)),"")</f>
        <v/>
      </c>
      <c r="Z251" s="112">
        <f>IFERROR(INDEX($J$2:$J$861,MATCH(1,INDEX(($P251=$F$2:$F$861)*(0=COUNTIFS(Q251:Y251,$J$2:$J$861)),0),0)),"")</f>
        <v/>
      </c>
      <c r="AA251" s="112">
        <f>IFERROR(INDEX($J$2:$J$861,MATCH(1,INDEX(($P251=$F$2:$F$861)*(0=COUNTIFS(Q251:Z251,$J$2:$J$861)),0),0)),"")</f>
        <v/>
      </c>
      <c r="AB251" s="112">
        <f>IFERROR(INDEX($J$2:$J$861,MATCH(1,INDEX(($P251=$F$2:$F$861)*(0=COUNTIFS(Q251:AA251,$J$2:$J$861)),0),0)),"")</f>
        <v/>
      </c>
      <c r="AC251" s="112">
        <f>IFERROR(INDEX($J$2:$J$861,MATCH(1,INDEX(($P251=$F$2:$F$861)*(0=COUNTIFS(Q251:AB251,$J$2:$J$861)),0),0)),"")</f>
        <v/>
      </c>
      <c r="AD251">
        <f>Q251&amp;"-"&amp;R251&amp;"-"&amp;S251&amp;"-"&amp;T251&amp;"-"&amp;U251&amp;"-"&amp;V251&amp;"-"&amp;W251&amp;"-"&amp;X251&amp;"-"&amp;Y251&amp;"-"&amp;Z251&amp;"-"&amp;AA251&amp;"-"&amp;AB251&amp;"-"&amp;AC251</f>
        <v/>
      </c>
      <c r="AF251" s="19">
        <f>IFERROR(INDEX($I$2:$I$861,MATCH(1,INDEX(($P251=$F$2:$F$861)*(0=COUNTIFS($AF$2:$AF$2,$I$2:$I$861)),0),0)),"")</f>
        <v/>
      </c>
      <c r="AG251" s="19">
        <f>IFERROR(INDEX($I$2:$I$9873,MATCH(1,INDEX(($P251=$F$2:$F$9873)*(0=COUNTIFS(AF251,$I$2:$I$9873)),0),0)),"")</f>
        <v/>
      </c>
      <c r="AH251" s="19">
        <f>IFERROR(INDEX($I$2:$I$9873,MATCH(1,INDEX(($P251=$F$2:$F$9873)*(0=COUNTIFS(AF251:AG251,$I$2:$I$9873)),0),0)),"")</f>
        <v/>
      </c>
      <c r="AI251" s="19">
        <f>IFERROR(INDEX($I$2:$I$9873,MATCH(1,INDEX(($P251=$F$2:$F$9873)*(0=COUNTIFS(AF251:AH251,$I$2:$I$9873)),0),0)),"")</f>
        <v/>
      </c>
      <c r="AJ251" s="19">
        <f>IFERROR(INDEX($I$2:$I$9873,MATCH(1,INDEX(($P251=$F$2:$F$9873)*(0=COUNTIFS(AF251:AI251,$I$2:$I$9873)),0),0)),"")</f>
        <v/>
      </c>
      <c r="AK251" s="19">
        <f>IFERROR(INDEX($I$2:$I$9873,MATCH(1,INDEX(($P251=$F$2:$F$9873)*(0=COUNTIFS(AF251:AJ251,$I$2:$I$9873)),0),0)),"")</f>
        <v/>
      </c>
      <c r="AL251" s="19">
        <f>IFERROR(INDEX($I$2:$I$9873,MATCH(1,INDEX(($P251=$F$2:$F$9873)*(0=COUNTIFS(AF251:AK251,$I$2:$I$9873)),0),0)),"")</f>
        <v/>
      </c>
      <c r="AM251" s="19">
        <f>IFERROR(INDEX($I$2:$I$9873,MATCH(1,INDEX(($P251=$F$2:$F$9873)*(0=COUNTIFS(AF251:AL251,$I$2:$I$9873)),0),0)),"")</f>
        <v/>
      </c>
      <c r="AN251" s="19">
        <f>IFERROR(INDEX($I$2:$I$9873,MATCH(1,INDEX(($P251=$F$2:$F$9873)*(0=COUNTIFS(AF251:AM251,$I$2:$I$9873)),0),0)),"")</f>
        <v/>
      </c>
      <c r="AO251" s="19">
        <f>IFERROR(INDEX($I$2:$I$9873,MATCH(1,INDEX(($P251=$F$2:$F$9873)*(0=COUNTIFS(AF251:AN251,$I$2:$I$9873)),0),0)),"")</f>
        <v/>
      </c>
      <c r="AP251" s="19">
        <f>IFERROR(INDEX($I$2:$I$9873,MATCH(1,INDEX(($P251=$F$2:$F$9873)*(0=COUNTIFS(AF251:AO251,$I$2:$I$9873)),0),0)),"")</f>
        <v/>
      </c>
      <c r="AQ251" s="19">
        <f>IFERROR(INDEX($I$2:$I$9873,MATCH(1,INDEX(($P251=$F$2:$F$9873)*(0=COUNTIFS(AF251:AP251,$I$2:$I$9873)),0),0)),"")</f>
        <v/>
      </c>
      <c r="AR251" s="19">
        <f>IFERROR(INDEX($I$2:$I$9873,MATCH(1,INDEX(($P251=$F$2:$F$9873)*(0=COUNTIFS(AF251:AQ251,$I$2:$I$9873)),0),0)),"")</f>
        <v/>
      </c>
      <c r="AS251" s="19">
        <f>IFERROR(VLOOKUP(AF251,[2]CUS030!$A$5:$E$10000,5,0),"")</f>
        <v/>
      </c>
      <c r="AT251" s="19">
        <f>IFERROR(VLOOKUP(AG251,[2]CUS030!$A$5:$E$10000,5,0),"")</f>
        <v/>
      </c>
      <c r="AU251" s="19">
        <f>IFERROR(VLOOKUP(AH251,[2]CUS030!$A$5:$E$10000,5,0),"")</f>
        <v/>
      </c>
      <c r="AV251" s="19">
        <f>IFERROR(VLOOKUP(AI251,[2]CUS030!$A$5:$E$10000,5,0),"")</f>
        <v/>
      </c>
      <c r="AW251" s="19">
        <f>IFERROR(VLOOKUP(AJ251,[2]CUS030!$A$5:$E$10000,5,0),"")</f>
        <v/>
      </c>
      <c r="AX251" s="19">
        <f>IFERROR(VLOOKUP(AK251,[2]CUS030!$A$5:$E$10000,5,0),"")</f>
        <v/>
      </c>
      <c r="AY251" s="19">
        <f>IFERROR(VLOOKUP(AL251,[2]CUS030!$A$5:$E$10000,5,0),"")</f>
        <v/>
      </c>
      <c r="AZ251" s="19">
        <f>IFERROR(VLOOKUP(AM251,[2]CUS030!$A$5:$E$10000,5,0),"")</f>
        <v/>
      </c>
      <c r="BA251" s="19">
        <f>IFERROR(VLOOKUP(AN251,[2]CUS030!$A$5:$E$10000,5,0),"")</f>
        <v/>
      </c>
      <c r="BB251" s="19">
        <f>IFERROR(VLOOKUP(AO251,[2]CUS030!$A$5:$E$10000,5,0),"")</f>
        <v/>
      </c>
      <c r="BC251" s="19">
        <f>IFERROR(VLOOKUP(AP251,[2]CUS030!$A$5:$E$10000,5,0),"")</f>
        <v/>
      </c>
      <c r="BD251" s="19">
        <f>IFERROR(VLOOKUP(AQ251,[2]CUS030!$A$5:$E$10000,5,0),"")</f>
        <v/>
      </c>
      <c r="BE251" s="19">
        <f>IFERROR(VLOOKUP(AR251,[2]CUS030!$A$5:$E$10000,5,0),"")</f>
        <v/>
      </c>
    </row>
    <row r="252">
      <c r="F252" s="108">
        <f>[1]!Table1[[#This Row],[Production]]</f>
        <v/>
      </c>
      <c r="G252">
        <f>MID(F252,LEN(F252)-6,4)</f>
        <v/>
      </c>
      <c r="H252">
        <f>AS252&amp;"|"&amp;AT252&amp;"|"&amp;AU252&amp;"|"&amp;AV252&amp;"|"&amp;AW252&amp;"|"&amp;AX252&amp;"|"&amp;AY252&amp;"|"&amp;AZ252&amp;"|"&amp;BA252&amp;"|"&amp;BB252&amp;"|"&amp;BC252&amp;"|"&amp;BD252&amp;"|"&amp;BE252</f>
        <v/>
      </c>
      <c r="I252" s="108">
        <f>[1]!Table1[[#This Row],[Stock]]</f>
        <v/>
      </c>
      <c r="J252">
        <f>MID(LEFT(I252,LEN(I252)-3),FIND("0|0.000",LEFT(I252,LEN(I252)-3),1)+7,6)</f>
        <v/>
      </c>
      <c r="K252" s="19" t="n"/>
      <c r="L252" s="19" t="n"/>
      <c r="M252" s="19" t="n"/>
      <c r="N252" s="19" t="n"/>
      <c r="O252" s="19" t="n"/>
      <c r="P252" s="20">
        <f>End_Cal!E252</f>
        <v/>
      </c>
      <c r="Q252" s="112">
        <f>IFERROR(INDEX($J$2:$J$9873,MATCH(1,INDEX(($P252=$F$2:$F$9873)*(0=COUNTIFS($Q$2:$Q$2,$J$2:$J$9873)),0),0)),"")</f>
        <v/>
      </c>
      <c r="R252" s="112">
        <f>IFERROR(INDEX($J$2:$J$9873,MATCH(1,INDEX(($P252=$F$2:$F$9873)*(0=COUNTIFS(Q252,$J$2:$J$9873)),0),0)),"")</f>
        <v/>
      </c>
      <c r="S252" s="112">
        <f>IFERROR(INDEX($J$2:$J$9873,MATCH(1,INDEX(($P252=$F$2:$F$9873)*(0=COUNTIFS(Q252:R252,$J$2:$J$9873)),0),0)),"")</f>
        <v/>
      </c>
      <c r="T252" s="112">
        <f>IFERROR(INDEX($J$2:$J$9873,MATCH(1,INDEX(($P252=$F$2:$F$9873)*(0=COUNTIFS(Q252:S252,$J$2:$J$9873)),0),0)),"")</f>
        <v/>
      </c>
      <c r="U252" s="112">
        <f>IFERROR(INDEX($J$2:$J$9873,MATCH(1,INDEX(($P252=$F$2:$F$9873)*(0=COUNTIFS(Q252:T252,$J$2:$J$9873)),0),0)),"")</f>
        <v/>
      </c>
      <c r="V252" s="112">
        <f>IFERROR(INDEX($J$2:$J$9873,MATCH(1,INDEX(($P252=$F$2:$F$9873)*(0=COUNTIFS(Q252:U252,$J$2:$J$9873)),0),0)),"")</f>
        <v/>
      </c>
      <c r="W252" s="112">
        <f>IFERROR(INDEX($J$2:$J$9873,MATCH(1,INDEX(($P252=$F$2:$F$9873)*(0=COUNTIFS(Q252:V252,$J$2:$J$861)),0),0)),"")</f>
        <v/>
      </c>
      <c r="X252" s="112">
        <f>IFERROR(INDEX($J$2:$J$9873,MATCH(1,INDEX(($P252=$F$2:$F$9873)*(0=COUNTIFS(Q252:W252,$J$2:$J$9873)),0),0)),"")</f>
        <v/>
      </c>
      <c r="Y252" s="112">
        <f>IFERROR(INDEX($J$2:$J$861,MATCH(1,INDEX(($P252=$F$2:$F$861)*(0=COUNTIFS(Q252:X252,$J$2:$J$861)),0),0)),"")</f>
        <v/>
      </c>
      <c r="Z252" s="112">
        <f>IFERROR(INDEX($J$2:$J$861,MATCH(1,INDEX(($P252=$F$2:$F$861)*(0=COUNTIFS(Q252:Y252,$J$2:$J$861)),0),0)),"")</f>
        <v/>
      </c>
      <c r="AA252" s="112">
        <f>IFERROR(INDEX($J$2:$J$861,MATCH(1,INDEX(($P252=$F$2:$F$861)*(0=COUNTIFS(Q252:Z252,$J$2:$J$861)),0),0)),"")</f>
        <v/>
      </c>
      <c r="AB252" s="112">
        <f>IFERROR(INDEX($J$2:$J$861,MATCH(1,INDEX(($P252=$F$2:$F$861)*(0=COUNTIFS(Q252:AA252,$J$2:$J$861)),0),0)),"")</f>
        <v/>
      </c>
      <c r="AC252" s="112">
        <f>IFERROR(INDEX($J$2:$J$861,MATCH(1,INDEX(($P252=$F$2:$F$861)*(0=COUNTIFS(Q252:AB252,$J$2:$J$861)),0),0)),"")</f>
        <v/>
      </c>
      <c r="AD252">
        <f>Q252&amp;"-"&amp;R252&amp;"-"&amp;S252&amp;"-"&amp;T252&amp;"-"&amp;U252&amp;"-"&amp;V252&amp;"-"&amp;W252&amp;"-"&amp;X252&amp;"-"&amp;Y252&amp;"-"&amp;Z252&amp;"-"&amp;AA252&amp;"-"&amp;AB252&amp;"-"&amp;AC252</f>
        <v/>
      </c>
      <c r="AF252" s="19">
        <f>IFERROR(INDEX($I$2:$I$861,MATCH(1,INDEX(($P252=$F$2:$F$861)*(0=COUNTIFS($AF$2:$AF$2,$I$2:$I$861)),0),0)),"")</f>
        <v/>
      </c>
      <c r="AG252" s="19">
        <f>IFERROR(INDEX($I$2:$I$9873,MATCH(1,INDEX(($P252=$F$2:$F$9873)*(0=COUNTIFS(AF252,$I$2:$I$9873)),0),0)),"")</f>
        <v/>
      </c>
      <c r="AH252" s="19">
        <f>IFERROR(INDEX($I$2:$I$9873,MATCH(1,INDEX(($P252=$F$2:$F$9873)*(0=COUNTIFS(AF252:AG252,$I$2:$I$9873)),0),0)),"")</f>
        <v/>
      </c>
      <c r="AI252" s="19">
        <f>IFERROR(INDEX($I$2:$I$9873,MATCH(1,INDEX(($P252=$F$2:$F$9873)*(0=COUNTIFS(AF252:AH252,$I$2:$I$9873)),0),0)),"")</f>
        <v/>
      </c>
      <c r="AJ252" s="19">
        <f>IFERROR(INDEX($I$2:$I$9873,MATCH(1,INDEX(($P252=$F$2:$F$9873)*(0=COUNTIFS(AF252:AI252,$I$2:$I$9873)),0),0)),"")</f>
        <v/>
      </c>
      <c r="AK252" s="19">
        <f>IFERROR(INDEX($I$2:$I$9873,MATCH(1,INDEX(($P252=$F$2:$F$9873)*(0=COUNTIFS(AF252:AJ252,$I$2:$I$9873)),0),0)),"")</f>
        <v/>
      </c>
      <c r="AL252" s="19">
        <f>IFERROR(INDEX($I$2:$I$9873,MATCH(1,INDEX(($P252=$F$2:$F$9873)*(0=COUNTIFS(AF252:AK252,$I$2:$I$9873)),0),0)),"")</f>
        <v/>
      </c>
      <c r="AM252" s="19">
        <f>IFERROR(INDEX($I$2:$I$9873,MATCH(1,INDEX(($P252=$F$2:$F$9873)*(0=COUNTIFS(AF252:AL252,$I$2:$I$9873)),0),0)),"")</f>
        <v/>
      </c>
      <c r="AN252" s="19">
        <f>IFERROR(INDEX($I$2:$I$9873,MATCH(1,INDEX(($P252=$F$2:$F$9873)*(0=COUNTIFS(AF252:AM252,$I$2:$I$9873)),0),0)),"")</f>
        <v/>
      </c>
      <c r="AO252" s="19">
        <f>IFERROR(INDEX($I$2:$I$9873,MATCH(1,INDEX(($P252=$F$2:$F$9873)*(0=COUNTIFS(AF252:AN252,$I$2:$I$9873)),0),0)),"")</f>
        <v/>
      </c>
      <c r="AP252" s="19">
        <f>IFERROR(INDEX($I$2:$I$9873,MATCH(1,INDEX(($P252=$F$2:$F$9873)*(0=COUNTIFS(AF252:AO252,$I$2:$I$9873)),0),0)),"")</f>
        <v/>
      </c>
      <c r="AQ252" s="19">
        <f>IFERROR(INDEX($I$2:$I$9873,MATCH(1,INDEX(($P252=$F$2:$F$9873)*(0=COUNTIFS(AF252:AP252,$I$2:$I$9873)),0),0)),"")</f>
        <v/>
      </c>
      <c r="AR252" s="19">
        <f>IFERROR(INDEX($I$2:$I$9873,MATCH(1,INDEX(($P252=$F$2:$F$9873)*(0=COUNTIFS(AF252:AQ252,$I$2:$I$9873)),0),0)),"")</f>
        <v/>
      </c>
      <c r="AS252" s="19">
        <f>IFERROR(VLOOKUP(AF252,[2]CUS030!$A$5:$E$10000,5,0),"")</f>
        <v/>
      </c>
      <c r="AT252" s="19">
        <f>IFERROR(VLOOKUP(AG252,[2]CUS030!$A$5:$E$10000,5,0),"")</f>
        <v/>
      </c>
      <c r="AU252" s="19">
        <f>IFERROR(VLOOKUP(AH252,[2]CUS030!$A$5:$E$10000,5,0),"")</f>
        <v/>
      </c>
      <c r="AV252" s="19">
        <f>IFERROR(VLOOKUP(AI252,[2]CUS030!$A$5:$E$10000,5,0),"")</f>
        <v/>
      </c>
      <c r="AW252" s="19">
        <f>IFERROR(VLOOKUP(AJ252,[2]CUS030!$A$5:$E$10000,5,0),"")</f>
        <v/>
      </c>
      <c r="AX252" s="19">
        <f>IFERROR(VLOOKUP(AK252,[2]CUS030!$A$5:$E$10000,5,0),"")</f>
        <v/>
      </c>
      <c r="AY252" s="19">
        <f>IFERROR(VLOOKUP(AL252,[2]CUS030!$A$5:$E$10000,5,0),"")</f>
        <v/>
      </c>
      <c r="AZ252" s="19">
        <f>IFERROR(VLOOKUP(AM252,[2]CUS030!$A$5:$E$10000,5,0),"")</f>
        <v/>
      </c>
      <c r="BA252" s="19">
        <f>IFERROR(VLOOKUP(AN252,[2]CUS030!$A$5:$E$10000,5,0),"")</f>
        <v/>
      </c>
      <c r="BB252" s="19">
        <f>IFERROR(VLOOKUP(AO252,[2]CUS030!$A$5:$E$10000,5,0),"")</f>
        <v/>
      </c>
      <c r="BC252" s="19">
        <f>IFERROR(VLOOKUP(AP252,[2]CUS030!$A$5:$E$10000,5,0),"")</f>
        <v/>
      </c>
      <c r="BD252" s="19">
        <f>IFERROR(VLOOKUP(AQ252,[2]CUS030!$A$5:$E$10000,5,0),"")</f>
        <v/>
      </c>
      <c r="BE252" s="19">
        <f>IFERROR(VLOOKUP(AR252,[2]CUS030!$A$5:$E$10000,5,0),"")</f>
        <v/>
      </c>
    </row>
    <row r="253">
      <c r="F253" s="108">
        <f>[1]!Table1[[#This Row],[Production]]</f>
        <v/>
      </c>
      <c r="G253">
        <f>MID(F253,LEN(F253)-6,4)</f>
        <v/>
      </c>
      <c r="H253">
        <f>AS253&amp;"|"&amp;AT253&amp;"|"&amp;AU253&amp;"|"&amp;AV253&amp;"|"&amp;AW253&amp;"|"&amp;AX253&amp;"|"&amp;AY253&amp;"|"&amp;AZ253&amp;"|"&amp;BA253&amp;"|"&amp;BB253&amp;"|"&amp;BC253&amp;"|"&amp;BD253&amp;"|"&amp;BE253</f>
        <v/>
      </c>
      <c r="I253" s="108">
        <f>[1]!Table1[[#This Row],[Stock]]</f>
        <v/>
      </c>
      <c r="J253">
        <f>MID(LEFT(I253,LEN(I253)-3),FIND("0|0.000",LEFT(I253,LEN(I253)-3),1)+7,6)</f>
        <v/>
      </c>
      <c r="K253" s="19" t="n"/>
      <c r="L253" s="19" t="n"/>
      <c r="M253" s="19" t="n"/>
      <c r="N253" s="19" t="n"/>
      <c r="O253" s="19" t="n"/>
      <c r="P253" s="20">
        <f>End_Cal!E253</f>
        <v/>
      </c>
      <c r="Q253" s="112">
        <f>IFERROR(INDEX($J$2:$J$9873,MATCH(1,INDEX(($P253=$F$2:$F$9873)*(0=COUNTIFS($Q$2:$Q$2,$J$2:$J$9873)),0),0)),"")</f>
        <v/>
      </c>
      <c r="R253" s="112">
        <f>IFERROR(INDEX($J$2:$J$9873,MATCH(1,INDEX(($P253=$F$2:$F$9873)*(0=COUNTIFS(Q253,$J$2:$J$9873)),0),0)),"")</f>
        <v/>
      </c>
      <c r="S253" s="112">
        <f>IFERROR(INDEX($J$2:$J$9873,MATCH(1,INDEX(($P253=$F$2:$F$9873)*(0=COUNTIFS(Q253:R253,$J$2:$J$9873)),0),0)),"")</f>
        <v/>
      </c>
      <c r="T253" s="112">
        <f>IFERROR(INDEX($J$2:$J$9873,MATCH(1,INDEX(($P253=$F$2:$F$9873)*(0=COUNTIFS(Q253:S253,$J$2:$J$9873)),0),0)),"")</f>
        <v/>
      </c>
      <c r="U253" s="112">
        <f>IFERROR(INDEX($J$2:$J$9873,MATCH(1,INDEX(($P253=$F$2:$F$9873)*(0=COUNTIFS(Q253:T253,$J$2:$J$9873)),0),0)),"")</f>
        <v/>
      </c>
      <c r="V253" s="112">
        <f>IFERROR(INDEX($J$2:$J$9873,MATCH(1,INDEX(($P253=$F$2:$F$9873)*(0=COUNTIFS(Q253:U253,$J$2:$J$9873)),0),0)),"")</f>
        <v/>
      </c>
      <c r="W253" s="112">
        <f>IFERROR(INDEX($J$2:$J$9873,MATCH(1,INDEX(($P253=$F$2:$F$9873)*(0=COUNTIFS(Q253:V253,$J$2:$J$861)),0),0)),"")</f>
        <v/>
      </c>
      <c r="X253" s="112">
        <f>IFERROR(INDEX($J$2:$J$9873,MATCH(1,INDEX(($P253=$F$2:$F$9873)*(0=COUNTIFS(Q253:W253,$J$2:$J$9873)),0),0)),"")</f>
        <v/>
      </c>
      <c r="Y253" s="112">
        <f>IFERROR(INDEX($J$2:$J$861,MATCH(1,INDEX(($P253=$F$2:$F$861)*(0=COUNTIFS(Q253:X253,$J$2:$J$861)),0),0)),"")</f>
        <v/>
      </c>
      <c r="Z253" s="112">
        <f>IFERROR(INDEX($J$2:$J$861,MATCH(1,INDEX(($P253=$F$2:$F$861)*(0=COUNTIFS(Q253:Y253,$J$2:$J$861)),0),0)),"")</f>
        <v/>
      </c>
      <c r="AA253" s="112">
        <f>IFERROR(INDEX($J$2:$J$861,MATCH(1,INDEX(($P253=$F$2:$F$861)*(0=COUNTIFS(Q253:Z253,$J$2:$J$861)),0),0)),"")</f>
        <v/>
      </c>
      <c r="AB253" s="112">
        <f>IFERROR(INDEX($J$2:$J$861,MATCH(1,INDEX(($P253=$F$2:$F$861)*(0=COUNTIFS(Q253:AA253,$J$2:$J$861)),0),0)),"")</f>
        <v/>
      </c>
      <c r="AC253" s="112">
        <f>IFERROR(INDEX($J$2:$J$861,MATCH(1,INDEX(($P253=$F$2:$F$861)*(0=COUNTIFS(Q253:AB253,$J$2:$J$861)),0),0)),"")</f>
        <v/>
      </c>
      <c r="AD253">
        <f>Q253&amp;"-"&amp;R253&amp;"-"&amp;S253&amp;"-"&amp;T253&amp;"-"&amp;U253&amp;"-"&amp;V253&amp;"-"&amp;W253&amp;"-"&amp;X253&amp;"-"&amp;Y253&amp;"-"&amp;Z253&amp;"-"&amp;AA253&amp;"-"&amp;AB253&amp;"-"&amp;AC253</f>
        <v/>
      </c>
      <c r="AF253" s="19">
        <f>IFERROR(INDEX($I$2:$I$861,MATCH(1,INDEX(($P253=$F$2:$F$861)*(0=COUNTIFS($AF$2:$AF$2,$I$2:$I$861)),0),0)),"")</f>
        <v/>
      </c>
      <c r="AG253" s="19">
        <f>IFERROR(INDEX($I$2:$I$9873,MATCH(1,INDEX(($P253=$F$2:$F$9873)*(0=COUNTIFS(AF253,$I$2:$I$9873)),0),0)),"")</f>
        <v/>
      </c>
      <c r="AH253" s="19">
        <f>IFERROR(INDEX($I$2:$I$9873,MATCH(1,INDEX(($P253=$F$2:$F$9873)*(0=COUNTIFS(AF253:AG253,$I$2:$I$9873)),0),0)),"")</f>
        <v/>
      </c>
      <c r="AI253" s="19">
        <f>IFERROR(INDEX($I$2:$I$9873,MATCH(1,INDEX(($P253=$F$2:$F$9873)*(0=COUNTIFS(AF253:AH253,$I$2:$I$9873)),0),0)),"")</f>
        <v/>
      </c>
      <c r="AJ253" s="19">
        <f>IFERROR(INDEX($I$2:$I$9873,MATCH(1,INDEX(($P253=$F$2:$F$9873)*(0=COUNTIFS(AF253:AI253,$I$2:$I$9873)),0),0)),"")</f>
        <v/>
      </c>
      <c r="AK253" s="19">
        <f>IFERROR(INDEX($I$2:$I$9873,MATCH(1,INDEX(($P253=$F$2:$F$9873)*(0=COUNTIFS(AF253:AJ253,$I$2:$I$9873)),0),0)),"")</f>
        <v/>
      </c>
      <c r="AL253" s="19">
        <f>IFERROR(INDEX($I$2:$I$9873,MATCH(1,INDEX(($P253=$F$2:$F$9873)*(0=COUNTIFS(AF253:AK253,$I$2:$I$9873)),0),0)),"")</f>
        <v/>
      </c>
      <c r="AM253" s="19">
        <f>IFERROR(INDEX($I$2:$I$9873,MATCH(1,INDEX(($P253=$F$2:$F$9873)*(0=COUNTIFS(AF253:AL253,$I$2:$I$9873)),0),0)),"")</f>
        <v/>
      </c>
      <c r="AN253" s="19">
        <f>IFERROR(INDEX($I$2:$I$9873,MATCH(1,INDEX(($P253=$F$2:$F$9873)*(0=COUNTIFS(AF253:AM253,$I$2:$I$9873)),0),0)),"")</f>
        <v/>
      </c>
      <c r="AO253" s="19">
        <f>IFERROR(INDEX($I$2:$I$9873,MATCH(1,INDEX(($P253=$F$2:$F$9873)*(0=COUNTIFS(AF253:AN253,$I$2:$I$9873)),0),0)),"")</f>
        <v/>
      </c>
      <c r="AP253" s="19">
        <f>IFERROR(INDEX($I$2:$I$9873,MATCH(1,INDEX(($P253=$F$2:$F$9873)*(0=COUNTIFS(AF253:AO253,$I$2:$I$9873)),0),0)),"")</f>
        <v/>
      </c>
      <c r="AQ253" s="19">
        <f>IFERROR(INDEX($I$2:$I$9873,MATCH(1,INDEX(($P253=$F$2:$F$9873)*(0=COUNTIFS(AF253:AP253,$I$2:$I$9873)),0),0)),"")</f>
        <v/>
      </c>
      <c r="AR253" s="19">
        <f>IFERROR(INDEX($I$2:$I$9873,MATCH(1,INDEX(($P253=$F$2:$F$9873)*(0=COUNTIFS(AF253:AQ253,$I$2:$I$9873)),0),0)),"")</f>
        <v/>
      </c>
      <c r="AS253" s="19">
        <f>IFERROR(VLOOKUP(AF253,[2]CUS030!$A$5:$E$10000,5,0),"")</f>
        <v/>
      </c>
      <c r="AT253" s="19">
        <f>IFERROR(VLOOKUP(AG253,[2]CUS030!$A$5:$E$10000,5,0),"")</f>
        <v/>
      </c>
      <c r="AU253" s="19">
        <f>IFERROR(VLOOKUP(AH253,[2]CUS030!$A$5:$E$10000,5,0),"")</f>
        <v/>
      </c>
      <c r="AV253" s="19">
        <f>IFERROR(VLOOKUP(AI253,[2]CUS030!$A$5:$E$10000,5,0),"")</f>
        <v/>
      </c>
      <c r="AW253" s="19">
        <f>IFERROR(VLOOKUP(AJ253,[2]CUS030!$A$5:$E$10000,5,0),"")</f>
        <v/>
      </c>
      <c r="AX253" s="19">
        <f>IFERROR(VLOOKUP(AK253,[2]CUS030!$A$5:$E$10000,5,0),"")</f>
        <v/>
      </c>
      <c r="AY253" s="19">
        <f>IFERROR(VLOOKUP(AL253,[2]CUS030!$A$5:$E$10000,5,0),"")</f>
        <v/>
      </c>
      <c r="AZ253" s="19">
        <f>IFERROR(VLOOKUP(AM253,[2]CUS030!$A$5:$E$10000,5,0),"")</f>
        <v/>
      </c>
      <c r="BA253" s="19">
        <f>IFERROR(VLOOKUP(AN253,[2]CUS030!$A$5:$E$10000,5,0),"")</f>
        <v/>
      </c>
      <c r="BB253" s="19">
        <f>IFERROR(VLOOKUP(AO253,[2]CUS030!$A$5:$E$10000,5,0),"")</f>
        <v/>
      </c>
      <c r="BC253" s="19">
        <f>IFERROR(VLOOKUP(AP253,[2]CUS030!$A$5:$E$10000,5,0),"")</f>
        <v/>
      </c>
      <c r="BD253" s="19">
        <f>IFERROR(VLOOKUP(AQ253,[2]CUS030!$A$5:$E$10000,5,0),"")</f>
        <v/>
      </c>
      <c r="BE253" s="19">
        <f>IFERROR(VLOOKUP(AR253,[2]CUS030!$A$5:$E$10000,5,0),"")</f>
        <v/>
      </c>
    </row>
    <row r="254">
      <c r="F254" s="108">
        <f>[1]!Table1[[#This Row],[Production]]</f>
        <v/>
      </c>
      <c r="G254">
        <f>MID(F254,LEN(F254)-6,4)</f>
        <v/>
      </c>
      <c r="H254">
        <f>AS254&amp;"|"&amp;AT254&amp;"|"&amp;AU254&amp;"|"&amp;AV254&amp;"|"&amp;AW254&amp;"|"&amp;AX254&amp;"|"&amp;AY254&amp;"|"&amp;AZ254&amp;"|"&amp;BA254&amp;"|"&amp;BB254&amp;"|"&amp;BC254&amp;"|"&amp;BD254&amp;"|"&amp;BE254</f>
        <v/>
      </c>
      <c r="I254" s="108">
        <f>[1]!Table1[[#This Row],[Stock]]</f>
        <v/>
      </c>
      <c r="J254">
        <f>MID(LEFT(I254,LEN(I254)-3),FIND("0|0.000",LEFT(I254,LEN(I254)-3),1)+7,6)</f>
        <v/>
      </c>
      <c r="K254" s="19" t="n"/>
      <c r="L254" s="19" t="n"/>
      <c r="M254" s="19" t="n"/>
      <c r="N254" s="19" t="n"/>
      <c r="O254" s="19" t="n"/>
      <c r="P254" s="20">
        <f>End_Cal!E254</f>
        <v/>
      </c>
      <c r="Q254" s="112">
        <f>IFERROR(INDEX($J$2:$J$9873,MATCH(1,INDEX(($P254=$F$2:$F$9873)*(0=COUNTIFS($Q$2:$Q$2,$J$2:$J$9873)),0),0)),"")</f>
        <v/>
      </c>
      <c r="R254" s="112">
        <f>IFERROR(INDEX($J$2:$J$9873,MATCH(1,INDEX(($P254=$F$2:$F$9873)*(0=COUNTIFS(Q254,$J$2:$J$9873)),0),0)),"")</f>
        <v/>
      </c>
      <c r="S254" s="112">
        <f>IFERROR(INDEX($J$2:$J$9873,MATCH(1,INDEX(($P254=$F$2:$F$9873)*(0=COUNTIFS(Q254:R254,$J$2:$J$9873)),0),0)),"")</f>
        <v/>
      </c>
      <c r="T254" s="112">
        <f>IFERROR(INDEX($J$2:$J$9873,MATCH(1,INDEX(($P254=$F$2:$F$9873)*(0=COUNTIFS(Q254:S254,$J$2:$J$9873)),0),0)),"")</f>
        <v/>
      </c>
      <c r="U254" s="112">
        <f>IFERROR(INDEX($J$2:$J$9873,MATCH(1,INDEX(($P254=$F$2:$F$9873)*(0=COUNTIFS(Q254:T254,$J$2:$J$9873)),0),0)),"")</f>
        <v/>
      </c>
      <c r="V254" s="112">
        <f>IFERROR(INDEX($J$2:$J$9873,MATCH(1,INDEX(($P254=$F$2:$F$9873)*(0=COUNTIFS(Q254:U254,$J$2:$J$9873)),0),0)),"")</f>
        <v/>
      </c>
      <c r="W254" s="112">
        <f>IFERROR(INDEX($J$2:$J$9873,MATCH(1,INDEX(($P254=$F$2:$F$9873)*(0=COUNTIFS(Q254:V254,$J$2:$J$861)),0),0)),"")</f>
        <v/>
      </c>
      <c r="X254" s="112">
        <f>IFERROR(INDEX($J$2:$J$9873,MATCH(1,INDEX(($P254=$F$2:$F$9873)*(0=COUNTIFS(Q254:W254,$J$2:$J$9873)),0),0)),"")</f>
        <v/>
      </c>
      <c r="Y254" s="112">
        <f>IFERROR(INDEX($J$2:$J$861,MATCH(1,INDEX(($P254=$F$2:$F$861)*(0=COUNTIFS(Q254:X254,$J$2:$J$861)),0),0)),"")</f>
        <v/>
      </c>
      <c r="Z254" s="112">
        <f>IFERROR(INDEX($J$2:$J$861,MATCH(1,INDEX(($P254=$F$2:$F$861)*(0=COUNTIFS(Q254:Y254,$J$2:$J$861)),0),0)),"")</f>
        <v/>
      </c>
      <c r="AA254" s="112">
        <f>IFERROR(INDEX($J$2:$J$861,MATCH(1,INDEX(($P254=$F$2:$F$861)*(0=COUNTIFS(Q254:Z254,$J$2:$J$861)),0),0)),"")</f>
        <v/>
      </c>
      <c r="AB254" s="112">
        <f>IFERROR(INDEX($J$2:$J$861,MATCH(1,INDEX(($P254=$F$2:$F$861)*(0=COUNTIFS(Q254:AA254,$J$2:$J$861)),0),0)),"")</f>
        <v/>
      </c>
      <c r="AC254" s="112">
        <f>IFERROR(INDEX($J$2:$J$861,MATCH(1,INDEX(($P254=$F$2:$F$861)*(0=COUNTIFS(Q254:AB254,$J$2:$J$861)),0),0)),"")</f>
        <v/>
      </c>
      <c r="AD254">
        <f>Q254&amp;"-"&amp;R254&amp;"-"&amp;S254&amp;"-"&amp;T254&amp;"-"&amp;U254&amp;"-"&amp;V254&amp;"-"&amp;W254&amp;"-"&amp;X254&amp;"-"&amp;Y254&amp;"-"&amp;Z254&amp;"-"&amp;AA254&amp;"-"&amp;AB254&amp;"-"&amp;AC254</f>
        <v/>
      </c>
      <c r="AF254" s="19">
        <f>IFERROR(INDEX($I$2:$I$861,MATCH(1,INDEX(($P254=$F$2:$F$861)*(0=COUNTIFS($AF$2:$AF$2,$I$2:$I$861)),0),0)),"")</f>
        <v/>
      </c>
      <c r="AG254" s="19">
        <f>IFERROR(INDEX($I$2:$I$9873,MATCH(1,INDEX(($P254=$F$2:$F$9873)*(0=COUNTIFS(AF254,$I$2:$I$9873)),0),0)),"")</f>
        <v/>
      </c>
      <c r="AH254" s="19">
        <f>IFERROR(INDEX($I$2:$I$9873,MATCH(1,INDEX(($P254=$F$2:$F$9873)*(0=COUNTIFS(AF254:AG254,$I$2:$I$9873)),0),0)),"")</f>
        <v/>
      </c>
      <c r="AI254" s="19">
        <f>IFERROR(INDEX($I$2:$I$9873,MATCH(1,INDEX(($P254=$F$2:$F$9873)*(0=COUNTIFS(AF254:AH254,$I$2:$I$9873)),0),0)),"")</f>
        <v/>
      </c>
      <c r="AJ254" s="19">
        <f>IFERROR(INDEX($I$2:$I$9873,MATCH(1,INDEX(($P254=$F$2:$F$9873)*(0=COUNTIFS(AF254:AI254,$I$2:$I$9873)),0),0)),"")</f>
        <v/>
      </c>
      <c r="AK254" s="19">
        <f>IFERROR(INDEX($I$2:$I$9873,MATCH(1,INDEX(($P254=$F$2:$F$9873)*(0=COUNTIFS(AF254:AJ254,$I$2:$I$9873)),0),0)),"")</f>
        <v/>
      </c>
      <c r="AL254" s="19">
        <f>IFERROR(INDEX($I$2:$I$9873,MATCH(1,INDEX(($P254=$F$2:$F$9873)*(0=COUNTIFS(AF254:AK254,$I$2:$I$9873)),0),0)),"")</f>
        <v/>
      </c>
      <c r="AM254" s="19">
        <f>IFERROR(INDEX($I$2:$I$9873,MATCH(1,INDEX(($P254=$F$2:$F$9873)*(0=COUNTIFS(AF254:AL254,$I$2:$I$9873)),0),0)),"")</f>
        <v/>
      </c>
      <c r="AN254" s="19">
        <f>IFERROR(INDEX($I$2:$I$9873,MATCH(1,INDEX(($P254=$F$2:$F$9873)*(0=COUNTIFS(AF254:AM254,$I$2:$I$9873)),0),0)),"")</f>
        <v/>
      </c>
      <c r="AO254" s="19">
        <f>IFERROR(INDEX($I$2:$I$9873,MATCH(1,INDEX(($P254=$F$2:$F$9873)*(0=COUNTIFS(AF254:AN254,$I$2:$I$9873)),0),0)),"")</f>
        <v/>
      </c>
      <c r="AP254" s="19">
        <f>IFERROR(INDEX($I$2:$I$9873,MATCH(1,INDEX(($P254=$F$2:$F$9873)*(0=COUNTIFS(AF254:AO254,$I$2:$I$9873)),0),0)),"")</f>
        <v/>
      </c>
      <c r="AQ254" s="19">
        <f>IFERROR(INDEX($I$2:$I$9873,MATCH(1,INDEX(($P254=$F$2:$F$9873)*(0=COUNTIFS(AF254:AP254,$I$2:$I$9873)),0),0)),"")</f>
        <v/>
      </c>
      <c r="AR254" s="19">
        <f>IFERROR(INDEX($I$2:$I$9873,MATCH(1,INDEX(($P254=$F$2:$F$9873)*(0=COUNTIFS(AF254:AQ254,$I$2:$I$9873)),0),0)),"")</f>
        <v/>
      </c>
      <c r="AS254" s="19">
        <f>IFERROR(VLOOKUP(AF254,[2]CUS030!$A$5:$E$10000,5,0),"")</f>
        <v/>
      </c>
      <c r="AT254" s="19">
        <f>IFERROR(VLOOKUP(AG254,[2]CUS030!$A$5:$E$10000,5,0),"")</f>
        <v/>
      </c>
      <c r="AU254" s="19">
        <f>IFERROR(VLOOKUP(AH254,[2]CUS030!$A$5:$E$10000,5,0),"")</f>
        <v/>
      </c>
      <c r="AV254" s="19">
        <f>IFERROR(VLOOKUP(AI254,[2]CUS030!$A$5:$E$10000,5,0),"")</f>
        <v/>
      </c>
      <c r="AW254" s="19">
        <f>IFERROR(VLOOKUP(AJ254,[2]CUS030!$A$5:$E$10000,5,0),"")</f>
        <v/>
      </c>
      <c r="AX254" s="19">
        <f>IFERROR(VLOOKUP(AK254,[2]CUS030!$A$5:$E$10000,5,0),"")</f>
        <v/>
      </c>
      <c r="AY254" s="19">
        <f>IFERROR(VLOOKUP(AL254,[2]CUS030!$A$5:$E$10000,5,0),"")</f>
        <v/>
      </c>
      <c r="AZ254" s="19">
        <f>IFERROR(VLOOKUP(AM254,[2]CUS030!$A$5:$E$10000,5,0),"")</f>
        <v/>
      </c>
      <c r="BA254" s="19">
        <f>IFERROR(VLOOKUP(AN254,[2]CUS030!$A$5:$E$10000,5,0),"")</f>
        <v/>
      </c>
      <c r="BB254" s="19">
        <f>IFERROR(VLOOKUP(AO254,[2]CUS030!$A$5:$E$10000,5,0),"")</f>
        <v/>
      </c>
      <c r="BC254" s="19">
        <f>IFERROR(VLOOKUP(AP254,[2]CUS030!$A$5:$E$10000,5,0),"")</f>
        <v/>
      </c>
      <c r="BD254" s="19">
        <f>IFERROR(VLOOKUP(AQ254,[2]CUS030!$A$5:$E$10000,5,0),"")</f>
        <v/>
      </c>
      <c r="BE254" s="19">
        <f>IFERROR(VLOOKUP(AR254,[2]CUS030!$A$5:$E$10000,5,0),"")</f>
        <v/>
      </c>
    </row>
    <row r="255">
      <c r="F255" s="108">
        <f>[1]!Table1[[#This Row],[Production]]</f>
        <v/>
      </c>
      <c r="G255">
        <f>MID(F255,LEN(F255)-6,4)</f>
        <v/>
      </c>
      <c r="H255">
        <f>AS255&amp;"|"&amp;AT255&amp;"|"&amp;AU255&amp;"|"&amp;AV255&amp;"|"&amp;AW255&amp;"|"&amp;AX255&amp;"|"&amp;AY255&amp;"|"&amp;AZ255&amp;"|"&amp;BA255&amp;"|"&amp;BB255&amp;"|"&amp;BC255&amp;"|"&amp;BD255&amp;"|"&amp;BE255</f>
        <v/>
      </c>
      <c r="I255" s="108">
        <f>[1]!Table1[[#This Row],[Stock]]</f>
        <v/>
      </c>
      <c r="J255">
        <f>MID(LEFT(I255,LEN(I255)-3),FIND("0|0.000",LEFT(I255,LEN(I255)-3),1)+7,6)</f>
        <v/>
      </c>
      <c r="K255" s="19" t="n"/>
      <c r="L255" s="19" t="n"/>
      <c r="M255" s="19" t="n"/>
      <c r="N255" s="19" t="n"/>
      <c r="O255" s="19" t="n"/>
      <c r="P255" s="20">
        <f>End_Cal!E255</f>
        <v/>
      </c>
      <c r="Q255" s="112">
        <f>IFERROR(INDEX($J$2:$J$9873,MATCH(1,INDEX(($P255=$F$2:$F$9873)*(0=COUNTIFS($Q$2:$Q$2,$J$2:$J$9873)),0),0)),"")</f>
        <v/>
      </c>
      <c r="R255" s="112">
        <f>IFERROR(INDEX($J$2:$J$9873,MATCH(1,INDEX(($P255=$F$2:$F$9873)*(0=COUNTIFS(Q255,$J$2:$J$9873)),0),0)),"")</f>
        <v/>
      </c>
      <c r="S255" s="112">
        <f>IFERROR(INDEX($J$2:$J$9873,MATCH(1,INDEX(($P255=$F$2:$F$9873)*(0=COUNTIFS(Q255:R255,$J$2:$J$9873)),0),0)),"")</f>
        <v/>
      </c>
      <c r="T255" s="112">
        <f>IFERROR(INDEX($J$2:$J$9873,MATCH(1,INDEX(($P255=$F$2:$F$9873)*(0=COUNTIFS(Q255:S255,$J$2:$J$9873)),0),0)),"")</f>
        <v/>
      </c>
      <c r="U255" s="112">
        <f>IFERROR(INDEX($J$2:$J$9873,MATCH(1,INDEX(($P255=$F$2:$F$9873)*(0=COUNTIFS(Q255:T255,$J$2:$J$9873)),0),0)),"")</f>
        <v/>
      </c>
      <c r="V255" s="112">
        <f>IFERROR(INDEX($J$2:$J$9873,MATCH(1,INDEX(($P255=$F$2:$F$9873)*(0=COUNTIFS(Q255:U255,$J$2:$J$9873)),0),0)),"")</f>
        <v/>
      </c>
      <c r="W255" s="112">
        <f>IFERROR(INDEX($J$2:$J$9873,MATCH(1,INDEX(($P255=$F$2:$F$9873)*(0=COUNTIFS(Q255:V255,$J$2:$J$861)),0),0)),"")</f>
        <v/>
      </c>
      <c r="X255" s="112">
        <f>IFERROR(INDEX($J$2:$J$9873,MATCH(1,INDEX(($P255=$F$2:$F$9873)*(0=COUNTIFS(Q255:W255,$J$2:$J$9873)),0),0)),"")</f>
        <v/>
      </c>
      <c r="Y255" s="112">
        <f>IFERROR(INDEX($J$2:$J$861,MATCH(1,INDEX(($P255=$F$2:$F$861)*(0=COUNTIFS(Q255:X255,$J$2:$J$861)),0),0)),"")</f>
        <v/>
      </c>
      <c r="Z255" s="112">
        <f>IFERROR(INDEX($J$2:$J$861,MATCH(1,INDEX(($P255=$F$2:$F$861)*(0=COUNTIFS(Q255:Y255,$J$2:$J$861)),0),0)),"")</f>
        <v/>
      </c>
      <c r="AA255" s="112">
        <f>IFERROR(INDEX($J$2:$J$861,MATCH(1,INDEX(($P255=$F$2:$F$861)*(0=COUNTIFS(Q255:Z255,$J$2:$J$861)),0),0)),"")</f>
        <v/>
      </c>
      <c r="AB255" s="112">
        <f>IFERROR(INDEX($J$2:$J$861,MATCH(1,INDEX(($P255=$F$2:$F$861)*(0=COUNTIFS(Q255:AA255,$J$2:$J$861)),0),0)),"")</f>
        <v/>
      </c>
      <c r="AC255" s="112">
        <f>IFERROR(INDEX($J$2:$J$861,MATCH(1,INDEX(($P255=$F$2:$F$861)*(0=COUNTIFS(Q255:AB255,$J$2:$J$861)),0),0)),"")</f>
        <v/>
      </c>
      <c r="AD255">
        <f>Q255&amp;"-"&amp;R255&amp;"-"&amp;S255&amp;"-"&amp;T255&amp;"-"&amp;U255&amp;"-"&amp;V255&amp;"-"&amp;W255&amp;"-"&amp;X255&amp;"-"&amp;Y255&amp;"-"&amp;Z255&amp;"-"&amp;AA255&amp;"-"&amp;AB255&amp;"-"&amp;AC255</f>
        <v/>
      </c>
      <c r="AF255" s="19">
        <f>IFERROR(INDEX($I$2:$I$861,MATCH(1,INDEX(($P255=$F$2:$F$861)*(0=COUNTIFS($AF$2:$AF$2,$I$2:$I$861)),0),0)),"")</f>
        <v/>
      </c>
      <c r="AG255" s="19">
        <f>IFERROR(INDEX($I$2:$I$9873,MATCH(1,INDEX(($P255=$F$2:$F$9873)*(0=COUNTIFS(AF255,$I$2:$I$9873)),0),0)),"")</f>
        <v/>
      </c>
      <c r="AH255" s="19">
        <f>IFERROR(INDEX($I$2:$I$9873,MATCH(1,INDEX(($P255=$F$2:$F$9873)*(0=COUNTIFS(AF255:AG255,$I$2:$I$9873)),0),0)),"")</f>
        <v/>
      </c>
      <c r="AI255" s="19">
        <f>IFERROR(INDEX($I$2:$I$9873,MATCH(1,INDEX(($P255=$F$2:$F$9873)*(0=COUNTIFS(AF255:AH255,$I$2:$I$9873)),0),0)),"")</f>
        <v/>
      </c>
      <c r="AJ255" s="19">
        <f>IFERROR(INDEX($I$2:$I$9873,MATCH(1,INDEX(($P255=$F$2:$F$9873)*(0=COUNTIFS(AF255:AI255,$I$2:$I$9873)),0),0)),"")</f>
        <v/>
      </c>
      <c r="AK255" s="19">
        <f>IFERROR(INDEX($I$2:$I$9873,MATCH(1,INDEX(($P255=$F$2:$F$9873)*(0=COUNTIFS(AF255:AJ255,$I$2:$I$9873)),0),0)),"")</f>
        <v/>
      </c>
      <c r="AL255" s="19">
        <f>IFERROR(INDEX($I$2:$I$9873,MATCH(1,INDEX(($P255=$F$2:$F$9873)*(0=COUNTIFS(AF255:AK255,$I$2:$I$9873)),0),0)),"")</f>
        <v/>
      </c>
      <c r="AM255" s="19">
        <f>IFERROR(INDEX($I$2:$I$9873,MATCH(1,INDEX(($P255=$F$2:$F$9873)*(0=COUNTIFS(AF255:AL255,$I$2:$I$9873)),0),0)),"")</f>
        <v/>
      </c>
      <c r="AN255" s="19">
        <f>IFERROR(INDEX($I$2:$I$9873,MATCH(1,INDEX(($P255=$F$2:$F$9873)*(0=COUNTIFS(AF255:AM255,$I$2:$I$9873)),0),0)),"")</f>
        <v/>
      </c>
      <c r="AO255" s="19">
        <f>IFERROR(INDEX($I$2:$I$9873,MATCH(1,INDEX(($P255=$F$2:$F$9873)*(0=COUNTIFS(AF255:AN255,$I$2:$I$9873)),0),0)),"")</f>
        <v/>
      </c>
      <c r="AP255" s="19">
        <f>IFERROR(INDEX($I$2:$I$9873,MATCH(1,INDEX(($P255=$F$2:$F$9873)*(0=COUNTIFS(AF255:AO255,$I$2:$I$9873)),0),0)),"")</f>
        <v/>
      </c>
      <c r="AQ255" s="19">
        <f>IFERROR(INDEX($I$2:$I$9873,MATCH(1,INDEX(($P255=$F$2:$F$9873)*(0=COUNTIFS(AF255:AP255,$I$2:$I$9873)),0),0)),"")</f>
        <v/>
      </c>
      <c r="AR255" s="19">
        <f>IFERROR(INDEX($I$2:$I$9873,MATCH(1,INDEX(($P255=$F$2:$F$9873)*(0=COUNTIFS(AF255:AQ255,$I$2:$I$9873)),0),0)),"")</f>
        <v/>
      </c>
      <c r="AS255" s="19">
        <f>IFERROR(VLOOKUP(AF255,[2]CUS030!$A$5:$E$10000,5,0),"")</f>
        <v/>
      </c>
      <c r="AT255" s="19">
        <f>IFERROR(VLOOKUP(AG255,[2]CUS030!$A$5:$E$10000,5,0),"")</f>
        <v/>
      </c>
      <c r="AU255" s="19">
        <f>IFERROR(VLOOKUP(AH255,[2]CUS030!$A$5:$E$10000,5,0),"")</f>
        <v/>
      </c>
      <c r="AV255" s="19">
        <f>IFERROR(VLOOKUP(AI255,[2]CUS030!$A$5:$E$10000,5,0),"")</f>
        <v/>
      </c>
      <c r="AW255" s="19">
        <f>IFERROR(VLOOKUP(AJ255,[2]CUS030!$A$5:$E$10000,5,0),"")</f>
        <v/>
      </c>
      <c r="AX255" s="19">
        <f>IFERROR(VLOOKUP(AK255,[2]CUS030!$A$5:$E$10000,5,0),"")</f>
        <v/>
      </c>
      <c r="AY255" s="19">
        <f>IFERROR(VLOOKUP(AL255,[2]CUS030!$A$5:$E$10000,5,0),"")</f>
        <v/>
      </c>
      <c r="AZ255" s="19">
        <f>IFERROR(VLOOKUP(AM255,[2]CUS030!$A$5:$E$10000,5,0),"")</f>
        <v/>
      </c>
      <c r="BA255" s="19">
        <f>IFERROR(VLOOKUP(AN255,[2]CUS030!$A$5:$E$10000,5,0),"")</f>
        <v/>
      </c>
      <c r="BB255" s="19">
        <f>IFERROR(VLOOKUP(AO255,[2]CUS030!$A$5:$E$10000,5,0),"")</f>
        <v/>
      </c>
      <c r="BC255" s="19">
        <f>IFERROR(VLOOKUP(AP255,[2]CUS030!$A$5:$E$10000,5,0),"")</f>
        <v/>
      </c>
      <c r="BD255" s="19">
        <f>IFERROR(VLOOKUP(AQ255,[2]CUS030!$A$5:$E$10000,5,0),"")</f>
        <v/>
      </c>
      <c r="BE255" s="19">
        <f>IFERROR(VLOOKUP(AR255,[2]CUS030!$A$5:$E$10000,5,0),"")</f>
        <v/>
      </c>
    </row>
    <row r="256">
      <c r="F256" s="108">
        <f>[1]!Table1[[#This Row],[Production]]</f>
        <v/>
      </c>
      <c r="G256">
        <f>MID(F256,LEN(F256)-6,4)</f>
        <v/>
      </c>
      <c r="H256">
        <f>AS256&amp;"|"&amp;AT256&amp;"|"&amp;AU256&amp;"|"&amp;AV256&amp;"|"&amp;AW256&amp;"|"&amp;AX256&amp;"|"&amp;AY256&amp;"|"&amp;AZ256&amp;"|"&amp;BA256&amp;"|"&amp;BB256&amp;"|"&amp;BC256&amp;"|"&amp;BD256&amp;"|"&amp;BE256</f>
        <v/>
      </c>
      <c r="I256" s="108">
        <f>[1]!Table1[[#This Row],[Stock]]</f>
        <v/>
      </c>
      <c r="J256">
        <f>MID(LEFT(I256,LEN(I256)-3),FIND("0|0.000",LEFT(I256,LEN(I256)-3),1)+7,6)</f>
        <v/>
      </c>
      <c r="K256" s="19" t="n"/>
      <c r="L256" s="19" t="n"/>
      <c r="M256" s="19" t="n"/>
      <c r="N256" s="19" t="n"/>
      <c r="O256" s="19" t="n"/>
      <c r="P256" s="20">
        <f>End_Cal!E256</f>
        <v/>
      </c>
      <c r="Q256" s="112">
        <f>IFERROR(INDEX($J$2:$J$9873,MATCH(1,INDEX(($P256=$F$2:$F$9873)*(0=COUNTIFS($Q$2:$Q$2,$J$2:$J$9873)),0),0)),"")</f>
        <v/>
      </c>
      <c r="R256" s="112">
        <f>IFERROR(INDEX($J$2:$J$9873,MATCH(1,INDEX(($P256=$F$2:$F$9873)*(0=COUNTIFS(Q256,$J$2:$J$9873)),0),0)),"")</f>
        <v/>
      </c>
      <c r="S256" s="112">
        <f>IFERROR(INDEX($J$2:$J$9873,MATCH(1,INDEX(($P256=$F$2:$F$9873)*(0=COUNTIFS(Q256:R256,$J$2:$J$9873)),0),0)),"")</f>
        <v/>
      </c>
      <c r="T256" s="112">
        <f>IFERROR(INDEX($J$2:$J$9873,MATCH(1,INDEX(($P256=$F$2:$F$9873)*(0=COUNTIFS(Q256:S256,$J$2:$J$9873)),0),0)),"")</f>
        <v/>
      </c>
      <c r="U256" s="112">
        <f>IFERROR(INDEX($J$2:$J$9873,MATCH(1,INDEX(($P256=$F$2:$F$9873)*(0=COUNTIFS(Q256:T256,$J$2:$J$9873)),0),0)),"")</f>
        <v/>
      </c>
      <c r="V256" s="112">
        <f>IFERROR(INDEX($J$2:$J$9873,MATCH(1,INDEX(($P256=$F$2:$F$9873)*(0=COUNTIFS(Q256:U256,$J$2:$J$9873)),0),0)),"")</f>
        <v/>
      </c>
      <c r="W256" s="112">
        <f>IFERROR(INDEX($J$2:$J$9873,MATCH(1,INDEX(($P256=$F$2:$F$9873)*(0=COUNTIFS(Q256:V256,$J$2:$J$861)),0),0)),"")</f>
        <v/>
      </c>
      <c r="X256" s="112">
        <f>IFERROR(INDEX($J$2:$J$9873,MATCH(1,INDEX(($P256=$F$2:$F$9873)*(0=COUNTIFS(Q256:W256,$J$2:$J$9873)),0),0)),"")</f>
        <v/>
      </c>
      <c r="Y256" s="112">
        <f>IFERROR(INDEX($J$2:$J$861,MATCH(1,INDEX(($P256=$F$2:$F$861)*(0=COUNTIFS(Q256:X256,$J$2:$J$861)),0),0)),"")</f>
        <v/>
      </c>
      <c r="Z256" s="112">
        <f>IFERROR(INDEX($J$2:$J$861,MATCH(1,INDEX(($P256=$F$2:$F$861)*(0=COUNTIFS(Q256:Y256,$J$2:$J$861)),0),0)),"")</f>
        <v/>
      </c>
      <c r="AA256" s="112">
        <f>IFERROR(INDEX($J$2:$J$861,MATCH(1,INDEX(($P256=$F$2:$F$861)*(0=COUNTIFS(Q256:Z256,$J$2:$J$861)),0),0)),"")</f>
        <v/>
      </c>
      <c r="AB256" s="112">
        <f>IFERROR(INDEX($J$2:$J$861,MATCH(1,INDEX(($P256=$F$2:$F$861)*(0=COUNTIFS(Q256:AA256,$J$2:$J$861)),0),0)),"")</f>
        <v/>
      </c>
      <c r="AC256" s="112">
        <f>IFERROR(INDEX($J$2:$J$861,MATCH(1,INDEX(($P256=$F$2:$F$861)*(0=COUNTIFS(Q256:AB256,$J$2:$J$861)),0),0)),"")</f>
        <v/>
      </c>
      <c r="AD256">
        <f>Q256&amp;"-"&amp;R256&amp;"-"&amp;S256&amp;"-"&amp;T256&amp;"-"&amp;U256&amp;"-"&amp;V256&amp;"-"&amp;W256&amp;"-"&amp;X256&amp;"-"&amp;Y256&amp;"-"&amp;Z256&amp;"-"&amp;AA256&amp;"-"&amp;AB256&amp;"-"&amp;AC256</f>
        <v/>
      </c>
      <c r="AF256" s="19">
        <f>IFERROR(INDEX($I$2:$I$861,MATCH(1,INDEX(($P256=$F$2:$F$861)*(0=COUNTIFS($AF$2:$AF$2,$I$2:$I$861)),0),0)),"")</f>
        <v/>
      </c>
      <c r="AG256" s="19">
        <f>IFERROR(INDEX($I$2:$I$9873,MATCH(1,INDEX(($P256=$F$2:$F$9873)*(0=COUNTIFS(AF256,$I$2:$I$9873)),0),0)),"")</f>
        <v/>
      </c>
      <c r="AH256" s="19">
        <f>IFERROR(INDEX($I$2:$I$9873,MATCH(1,INDEX(($P256=$F$2:$F$9873)*(0=COUNTIFS(AF256:AG256,$I$2:$I$9873)),0),0)),"")</f>
        <v/>
      </c>
      <c r="AI256" s="19">
        <f>IFERROR(INDEX($I$2:$I$9873,MATCH(1,INDEX(($P256=$F$2:$F$9873)*(0=COUNTIFS(AF256:AH256,$I$2:$I$9873)),0),0)),"")</f>
        <v/>
      </c>
      <c r="AJ256" s="19">
        <f>IFERROR(INDEX($I$2:$I$9873,MATCH(1,INDEX(($P256=$F$2:$F$9873)*(0=COUNTIFS(AF256:AI256,$I$2:$I$9873)),0),0)),"")</f>
        <v/>
      </c>
      <c r="AK256" s="19">
        <f>IFERROR(INDEX($I$2:$I$9873,MATCH(1,INDEX(($P256=$F$2:$F$9873)*(0=COUNTIFS(AF256:AJ256,$I$2:$I$9873)),0),0)),"")</f>
        <v/>
      </c>
      <c r="AL256" s="19">
        <f>IFERROR(INDEX($I$2:$I$9873,MATCH(1,INDEX(($P256=$F$2:$F$9873)*(0=COUNTIFS(AF256:AK256,$I$2:$I$9873)),0),0)),"")</f>
        <v/>
      </c>
      <c r="AM256" s="19">
        <f>IFERROR(INDEX($I$2:$I$9873,MATCH(1,INDEX(($P256=$F$2:$F$9873)*(0=COUNTIFS(AF256:AL256,$I$2:$I$9873)),0),0)),"")</f>
        <v/>
      </c>
      <c r="AN256" s="19">
        <f>IFERROR(INDEX($I$2:$I$9873,MATCH(1,INDEX(($P256=$F$2:$F$9873)*(0=COUNTIFS(AF256:AM256,$I$2:$I$9873)),0),0)),"")</f>
        <v/>
      </c>
      <c r="AO256" s="19">
        <f>IFERROR(INDEX($I$2:$I$9873,MATCH(1,INDEX(($P256=$F$2:$F$9873)*(0=COUNTIFS(AF256:AN256,$I$2:$I$9873)),0),0)),"")</f>
        <v/>
      </c>
      <c r="AP256" s="19">
        <f>IFERROR(INDEX($I$2:$I$9873,MATCH(1,INDEX(($P256=$F$2:$F$9873)*(0=COUNTIFS(AF256:AO256,$I$2:$I$9873)),0),0)),"")</f>
        <v/>
      </c>
      <c r="AQ256" s="19">
        <f>IFERROR(INDEX($I$2:$I$9873,MATCH(1,INDEX(($P256=$F$2:$F$9873)*(0=COUNTIFS(AF256:AP256,$I$2:$I$9873)),0),0)),"")</f>
        <v/>
      </c>
      <c r="AR256" s="19">
        <f>IFERROR(INDEX($I$2:$I$9873,MATCH(1,INDEX(($P256=$F$2:$F$9873)*(0=COUNTIFS(AF256:AQ256,$I$2:$I$9873)),0),0)),"")</f>
        <v/>
      </c>
      <c r="AS256" s="19">
        <f>IFERROR(VLOOKUP(AF256,[2]CUS030!$A$5:$E$10000,5,0),"")</f>
        <v/>
      </c>
      <c r="AT256" s="19">
        <f>IFERROR(VLOOKUP(AG256,[2]CUS030!$A$5:$E$10000,5,0),"")</f>
        <v/>
      </c>
      <c r="AU256" s="19">
        <f>IFERROR(VLOOKUP(AH256,[2]CUS030!$A$5:$E$10000,5,0),"")</f>
        <v/>
      </c>
      <c r="AV256" s="19">
        <f>IFERROR(VLOOKUP(AI256,[2]CUS030!$A$5:$E$10000,5,0),"")</f>
        <v/>
      </c>
      <c r="AW256" s="19">
        <f>IFERROR(VLOOKUP(AJ256,[2]CUS030!$A$5:$E$10000,5,0),"")</f>
        <v/>
      </c>
      <c r="AX256" s="19">
        <f>IFERROR(VLOOKUP(AK256,[2]CUS030!$A$5:$E$10000,5,0),"")</f>
        <v/>
      </c>
      <c r="AY256" s="19">
        <f>IFERROR(VLOOKUP(AL256,[2]CUS030!$A$5:$E$10000,5,0),"")</f>
        <v/>
      </c>
      <c r="AZ256" s="19">
        <f>IFERROR(VLOOKUP(AM256,[2]CUS030!$A$5:$E$10000,5,0),"")</f>
        <v/>
      </c>
      <c r="BA256" s="19">
        <f>IFERROR(VLOOKUP(AN256,[2]CUS030!$A$5:$E$10000,5,0),"")</f>
        <v/>
      </c>
      <c r="BB256" s="19">
        <f>IFERROR(VLOOKUP(AO256,[2]CUS030!$A$5:$E$10000,5,0),"")</f>
        <v/>
      </c>
      <c r="BC256" s="19">
        <f>IFERROR(VLOOKUP(AP256,[2]CUS030!$A$5:$E$10000,5,0),"")</f>
        <v/>
      </c>
      <c r="BD256" s="19">
        <f>IFERROR(VLOOKUP(AQ256,[2]CUS030!$A$5:$E$10000,5,0),"")</f>
        <v/>
      </c>
      <c r="BE256" s="19">
        <f>IFERROR(VLOOKUP(AR256,[2]CUS030!$A$5:$E$10000,5,0),"")</f>
        <v/>
      </c>
    </row>
    <row r="257">
      <c r="F257" s="108">
        <f>[1]!Table1[[#This Row],[Production]]</f>
        <v/>
      </c>
      <c r="G257">
        <f>MID(F257,LEN(F257)-6,4)</f>
        <v/>
      </c>
      <c r="H257">
        <f>AS257&amp;"|"&amp;AT257&amp;"|"&amp;AU257&amp;"|"&amp;AV257&amp;"|"&amp;AW257&amp;"|"&amp;AX257&amp;"|"&amp;AY257&amp;"|"&amp;AZ257&amp;"|"&amp;BA257&amp;"|"&amp;BB257&amp;"|"&amp;BC257&amp;"|"&amp;BD257&amp;"|"&amp;BE257</f>
        <v/>
      </c>
      <c r="I257" s="108">
        <f>[1]!Table1[[#This Row],[Stock]]</f>
        <v/>
      </c>
      <c r="J257">
        <f>MID(LEFT(I257,LEN(I257)-3),FIND("0|0.000",LEFT(I257,LEN(I257)-3),1)+7,6)</f>
        <v/>
      </c>
      <c r="K257" s="19" t="n"/>
      <c r="L257" s="19" t="n"/>
      <c r="M257" s="19" t="n"/>
      <c r="N257" s="19" t="n"/>
      <c r="O257" s="19" t="n"/>
      <c r="P257" s="20">
        <f>End_Cal!E257</f>
        <v/>
      </c>
      <c r="Q257" s="112">
        <f>IFERROR(INDEX($J$2:$J$9873,MATCH(1,INDEX(($P257=$F$2:$F$9873)*(0=COUNTIFS($Q$2:$Q$2,$J$2:$J$9873)),0),0)),"")</f>
        <v/>
      </c>
      <c r="R257" s="112">
        <f>IFERROR(INDEX($J$2:$J$9873,MATCH(1,INDEX(($P257=$F$2:$F$9873)*(0=COUNTIFS(Q257,$J$2:$J$9873)),0),0)),"")</f>
        <v/>
      </c>
      <c r="S257" s="112">
        <f>IFERROR(INDEX($J$2:$J$9873,MATCH(1,INDEX(($P257=$F$2:$F$9873)*(0=COUNTIFS(Q257:R257,$J$2:$J$9873)),0),0)),"")</f>
        <v/>
      </c>
      <c r="T257" s="112">
        <f>IFERROR(INDEX($J$2:$J$9873,MATCH(1,INDEX(($P257=$F$2:$F$9873)*(0=COUNTIFS(Q257:S257,$J$2:$J$9873)),0),0)),"")</f>
        <v/>
      </c>
      <c r="U257" s="112">
        <f>IFERROR(INDEX($J$2:$J$9873,MATCH(1,INDEX(($P257=$F$2:$F$9873)*(0=COUNTIFS(Q257:T257,$J$2:$J$9873)),0),0)),"")</f>
        <v/>
      </c>
      <c r="V257" s="112">
        <f>IFERROR(INDEX($J$2:$J$9873,MATCH(1,INDEX(($P257=$F$2:$F$9873)*(0=COUNTIFS(Q257:U257,$J$2:$J$9873)),0),0)),"")</f>
        <v/>
      </c>
      <c r="W257" s="112">
        <f>IFERROR(INDEX($J$2:$J$9873,MATCH(1,INDEX(($P257=$F$2:$F$9873)*(0=COUNTIFS(Q257:V257,$J$2:$J$861)),0),0)),"")</f>
        <v/>
      </c>
      <c r="X257" s="112">
        <f>IFERROR(INDEX($J$2:$J$9873,MATCH(1,INDEX(($P257=$F$2:$F$9873)*(0=COUNTIFS(Q257:W257,$J$2:$J$9873)),0),0)),"")</f>
        <v/>
      </c>
      <c r="Y257" s="112">
        <f>IFERROR(INDEX($J$2:$J$861,MATCH(1,INDEX(($P257=$F$2:$F$861)*(0=COUNTIFS(Q257:X257,$J$2:$J$861)),0),0)),"")</f>
        <v/>
      </c>
      <c r="Z257" s="112">
        <f>IFERROR(INDEX($J$2:$J$861,MATCH(1,INDEX(($P257=$F$2:$F$861)*(0=COUNTIFS(Q257:Y257,$J$2:$J$861)),0),0)),"")</f>
        <v/>
      </c>
      <c r="AA257" s="112">
        <f>IFERROR(INDEX($J$2:$J$861,MATCH(1,INDEX(($P257=$F$2:$F$861)*(0=COUNTIFS(Q257:Z257,$J$2:$J$861)),0),0)),"")</f>
        <v/>
      </c>
      <c r="AB257" s="112">
        <f>IFERROR(INDEX($J$2:$J$861,MATCH(1,INDEX(($P257=$F$2:$F$861)*(0=COUNTIFS(Q257:AA257,$J$2:$J$861)),0),0)),"")</f>
        <v/>
      </c>
      <c r="AC257" s="112">
        <f>IFERROR(INDEX($J$2:$J$861,MATCH(1,INDEX(($P257=$F$2:$F$861)*(0=COUNTIFS(Q257:AB257,$J$2:$J$861)),0),0)),"")</f>
        <v/>
      </c>
      <c r="AD257">
        <f>Q257&amp;"-"&amp;R257&amp;"-"&amp;S257&amp;"-"&amp;T257&amp;"-"&amp;U257&amp;"-"&amp;V257&amp;"-"&amp;W257&amp;"-"&amp;X257&amp;"-"&amp;Y257&amp;"-"&amp;Z257&amp;"-"&amp;AA257&amp;"-"&amp;AB257&amp;"-"&amp;AC257</f>
        <v/>
      </c>
      <c r="AF257" s="19">
        <f>IFERROR(INDEX($I$2:$I$861,MATCH(1,INDEX(($P257=$F$2:$F$861)*(0=COUNTIFS($AF$2:$AF$2,$I$2:$I$861)),0),0)),"")</f>
        <v/>
      </c>
      <c r="AG257" s="19">
        <f>IFERROR(INDEX($I$2:$I$9873,MATCH(1,INDEX(($P257=$F$2:$F$9873)*(0=COUNTIFS(AF257,$I$2:$I$9873)),0),0)),"")</f>
        <v/>
      </c>
      <c r="AH257" s="19">
        <f>IFERROR(INDEX($I$2:$I$9873,MATCH(1,INDEX(($P257=$F$2:$F$9873)*(0=COUNTIFS(AF257:AG257,$I$2:$I$9873)),0),0)),"")</f>
        <v/>
      </c>
      <c r="AI257" s="19">
        <f>IFERROR(INDEX($I$2:$I$9873,MATCH(1,INDEX(($P257=$F$2:$F$9873)*(0=COUNTIFS(AF257:AH257,$I$2:$I$9873)),0),0)),"")</f>
        <v/>
      </c>
      <c r="AJ257" s="19">
        <f>IFERROR(INDEX($I$2:$I$9873,MATCH(1,INDEX(($P257=$F$2:$F$9873)*(0=COUNTIFS(AF257:AI257,$I$2:$I$9873)),0),0)),"")</f>
        <v/>
      </c>
      <c r="AK257" s="19">
        <f>IFERROR(INDEX($I$2:$I$9873,MATCH(1,INDEX(($P257=$F$2:$F$9873)*(0=COUNTIFS(AF257:AJ257,$I$2:$I$9873)),0),0)),"")</f>
        <v/>
      </c>
      <c r="AL257" s="19">
        <f>IFERROR(INDEX($I$2:$I$9873,MATCH(1,INDEX(($P257=$F$2:$F$9873)*(0=COUNTIFS(AF257:AK257,$I$2:$I$9873)),0),0)),"")</f>
        <v/>
      </c>
      <c r="AM257" s="19">
        <f>IFERROR(INDEX($I$2:$I$9873,MATCH(1,INDEX(($P257=$F$2:$F$9873)*(0=COUNTIFS(AF257:AL257,$I$2:$I$9873)),0),0)),"")</f>
        <v/>
      </c>
      <c r="AN257" s="19">
        <f>IFERROR(INDEX($I$2:$I$9873,MATCH(1,INDEX(($P257=$F$2:$F$9873)*(0=COUNTIFS(AF257:AM257,$I$2:$I$9873)),0),0)),"")</f>
        <v/>
      </c>
      <c r="AO257" s="19">
        <f>IFERROR(INDEX($I$2:$I$9873,MATCH(1,INDEX(($P257=$F$2:$F$9873)*(0=COUNTIFS(AF257:AN257,$I$2:$I$9873)),0),0)),"")</f>
        <v/>
      </c>
      <c r="AP257" s="19">
        <f>IFERROR(INDEX($I$2:$I$9873,MATCH(1,INDEX(($P257=$F$2:$F$9873)*(0=COUNTIFS(AF257:AO257,$I$2:$I$9873)),0),0)),"")</f>
        <v/>
      </c>
      <c r="AQ257" s="19">
        <f>IFERROR(INDEX($I$2:$I$9873,MATCH(1,INDEX(($P257=$F$2:$F$9873)*(0=COUNTIFS(AF257:AP257,$I$2:$I$9873)),0),0)),"")</f>
        <v/>
      </c>
      <c r="AR257" s="19">
        <f>IFERROR(INDEX($I$2:$I$9873,MATCH(1,INDEX(($P257=$F$2:$F$9873)*(0=COUNTIFS(AF257:AQ257,$I$2:$I$9873)),0),0)),"")</f>
        <v/>
      </c>
      <c r="AS257" s="19">
        <f>IFERROR(VLOOKUP(AF257,[2]CUS030!$A$5:$E$10000,5,0),"")</f>
        <v/>
      </c>
      <c r="AT257" s="19">
        <f>IFERROR(VLOOKUP(AG257,[2]CUS030!$A$5:$E$10000,5,0),"")</f>
        <v/>
      </c>
      <c r="AU257" s="19">
        <f>IFERROR(VLOOKUP(AH257,[2]CUS030!$A$5:$E$10000,5,0),"")</f>
        <v/>
      </c>
      <c r="AV257" s="19">
        <f>IFERROR(VLOOKUP(AI257,[2]CUS030!$A$5:$E$10000,5,0),"")</f>
        <v/>
      </c>
      <c r="AW257" s="19">
        <f>IFERROR(VLOOKUP(AJ257,[2]CUS030!$A$5:$E$10000,5,0),"")</f>
        <v/>
      </c>
      <c r="AX257" s="19">
        <f>IFERROR(VLOOKUP(AK257,[2]CUS030!$A$5:$E$10000,5,0),"")</f>
        <v/>
      </c>
      <c r="AY257" s="19">
        <f>IFERROR(VLOOKUP(AL257,[2]CUS030!$A$5:$E$10000,5,0),"")</f>
        <v/>
      </c>
      <c r="AZ257" s="19">
        <f>IFERROR(VLOOKUP(AM257,[2]CUS030!$A$5:$E$10000,5,0),"")</f>
        <v/>
      </c>
      <c r="BA257" s="19">
        <f>IFERROR(VLOOKUP(AN257,[2]CUS030!$A$5:$E$10000,5,0),"")</f>
        <v/>
      </c>
      <c r="BB257" s="19">
        <f>IFERROR(VLOOKUP(AO257,[2]CUS030!$A$5:$E$10000,5,0),"")</f>
        <v/>
      </c>
      <c r="BC257" s="19">
        <f>IFERROR(VLOOKUP(AP257,[2]CUS030!$A$5:$E$10000,5,0),"")</f>
        <v/>
      </c>
      <c r="BD257" s="19">
        <f>IFERROR(VLOOKUP(AQ257,[2]CUS030!$A$5:$E$10000,5,0),"")</f>
        <v/>
      </c>
      <c r="BE257" s="19">
        <f>IFERROR(VLOOKUP(AR257,[2]CUS030!$A$5:$E$10000,5,0),"")</f>
        <v/>
      </c>
    </row>
    <row r="258">
      <c r="F258" s="108">
        <f>[1]!Table1[[#This Row],[Production]]</f>
        <v/>
      </c>
      <c r="G258">
        <f>MID(F258,LEN(F258)-6,4)</f>
        <v/>
      </c>
      <c r="H258">
        <f>AS258&amp;"|"&amp;AT258&amp;"|"&amp;AU258&amp;"|"&amp;AV258&amp;"|"&amp;AW258&amp;"|"&amp;AX258&amp;"|"&amp;AY258&amp;"|"&amp;AZ258&amp;"|"&amp;BA258&amp;"|"&amp;BB258&amp;"|"&amp;BC258&amp;"|"&amp;BD258&amp;"|"&amp;BE258</f>
        <v/>
      </c>
      <c r="I258" s="108">
        <f>[1]!Table1[[#This Row],[Stock]]</f>
        <v/>
      </c>
      <c r="J258">
        <f>MID(LEFT(I258,LEN(I258)-3),FIND("0|0.000",LEFT(I258,LEN(I258)-3),1)+7,6)</f>
        <v/>
      </c>
      <c r="K258" s="19" t="n"/>
      <c r="L258" s="19" t="n"/>
      <c r="M258" s="19" t="n"/>
      <c r="N258" s="19" t="n"/>
      <c r="O258" s="19" t="n"/>
      <c r="P258" s="20">
        <f>End_Cal!E258</f>
        <v/>
      </c>
      <c r="Q258" s="112">
        <f>IFERROR(INDEX($J$2:$J$9873,MATCH(1,INDEX(($P258=$F$2:$F$9873)*(0=COUNTIFS($Q$2:$Q$2,$J$2:$J$9873)),0),0)),"")</f>
        <v/>
      </c>
      <c r="R258" s="112">
        <f>IFERROR(INDEX($J$2:$J$9873,MATCH(1,INDEX(($P258=$F$2:$F$9873)*(0=COUNTIFS(Q258,$J$2:$J$9873)),0),0)),"")</f>
        <v/>
      </c>
      <c r="S258" s="112">
        <f>IFERROR(INDEX($J$2:$J$9873,MATCH(1,INDEX(($P258=$F$2:$F$9873)*(0=COUNTIFS(Q258:R258,$J$2:$J$9873)),0),0)),"")</f>
        <v/>
      </c>
      <c r="T258" s="112">
        <f>IFERROR(INDEX($J$2:$J$9873,MATCH(1,INDEX(($P258=$F$2:$F$9873)*(0=COUNTIFS(Q258:S258,$J$2:$J$9873)),0),0)),"")</f>
        <v/>
      </c>
      <c r="U258" s="112">
        <f>IFERROR(INDEX($J$2:$J$9873,MATCH(1,INDEX(($P258=$F$2:$F$9873)*(0=COUNTIFS(Q258:T258,$J$2:$J$9873)),0),0)),"")</f>
        <v/>
      </c>
      <c r="V258" s="112">
        <f>IFERROR(INDEX($J$2:$J$9873,MATCH(1,INDEX(($P258=$F$2:$F$9873)*(0=COUNTIFS(Q258:U258,$J$2:$J$9873)),0),0)),"")</f>
        <v/>
      </c>
      <c r="W258" s="112">
        <f>IFERROR(INDEX($J$2:$J$9873,MATCH(1,INDEX(($P258=$F$2:$F$9873)*(0=COUNTIFS(Q258:V258,$J$2:$J$861)),0),0)),"")</f>
        <v/>
      </c>
      <c r="X258" s="112">
        <f>IFERROR(INDEX($J$2:$J$9873,MATCH(1,INDEX(($P258=$F$2:$F$9873)*(0=COUNTIFS(Q258:W258,$J$2:$J$9873)),0),0)),"")</f>
        <v/>
      </c>
      <c r="Y258" s="112">
        <f>IFERROR(INDEX($J$2:$J$861,MATCH(1,INDEX(($P258=$F$2:$F$861)*(0=COUNTIFS(Q258:X258,$J$2:$J$861)),0),0)),"")</f>
        <v/>
      </c>
      <c r="Z258" s="112">
        <f>IFERROR(INDEX($J$2:$J$861,MATCH(1,INDEX(($P258=$F$2:$F$861)*(0=COUNTIFS(Q258:Y258,$J$2:$J$861)),0),0)),"")</f>
        <v/>
      </c>
      <c r="AA258" s="112">
        <f>IFERROR(INDEX($J$2:$J$861,MATCH(1,INDEX(($P258=$F$2:$F$861)*(0=COUNTIFS(Q258:Z258,$J$2:$J$861)),0),0)),"")</f>
        <v/>
      </c>
      <c r="AB258" s="112">
        <f>IFERROR(INDEX($J$2:$J$861,MATCH(1,INDEX(($P258=$F$2:$F$861)*(0=COUNTIFS(Q258:AA258,$J$2:$J$861)),0),0)),"")</f>
        <v/>
      </c>
      <c r="AC258" s="112">
        <f>IFERROR(INDEX($J$2:$J$861,MATCH(1,INDEX(($P258=$F$2:$F$861)*(0=COUNTIFS(Q258:AB258,$J$2:$J$861)),0),0)),"")</f>
        <v/>
      </c>
      <c r="AD258">
        <f>Q258&amp;"-"&amp;R258&amp;"-"&amp;S258&amp;"-"&amp;T258&amp;"-"&amp;U258&amp;"-"&amp;V258&amp;"-"&amp;W258&amp;"-"&amp;X258&amp;"-"&amp;Y258&amp;"-"&amp;Z258&amp;"-"&amp;AA258&amp;"-"&amp;AB258&amp;"-"&amp;AC258</f>
        <v/>
      </c>
      <c r="AF258" s="19">
        <f>IFERROR(INDEX($I$2:$I$861,MATCH(1,INDEX(($P258=$F$2:$F$861)*(0=COUNTIFS($AF$2:$AF$2,$I$2:$I$861)),0),0)),"")</f>
        <v/>
      </c>
      <c r="AG258" s="19">
        <f>IFERROR(INDEX($I$2:$I$9873,MATCH(1,INDEX(($P258=$F$2:$F$9873)*(0=COUNTIFS(AF258,$I$2:$I$9873)),0),0)),"")</f>
        <v/>
      </c>
      <c r="AH258" s="19">
        <f>IFERROR(INDEX($I$2:$I$9873,MATCH(1,INDEX(($P258=$F$2:$F$9873)*(0=COUNTIFS(AF258:AG258,$I$2:$I$9873)),0),0)),"")</f>
        <v/>
      </c>
      <c r="AI258" s="19">
        <f>IFERROR(INDEX($I$2:$I$9873,MATCH(1,INDEX(($P258=$F$2:$F$9873)*(0=COUNTIFS(AF258:AH258,$I$2:$I$9873)),0),0)),"")</f>
        <v/>
      </c>
      <c r="AJ258" s="19">
        <f>IFERROR(INDEX($I$2:$I$9873,MATCH(1,INDEX(($P258=$F$2:$F$9873)*(0=COUNTIFS(AF258:AI258,$I$2:$I$9873)),0),0)),"")</f>
        <v/>
      </c>
      <c r="AK258" s="19">
        <f>IFERROR(INDEX($I$2:$I$9873,MATCH(1,INDEX(($P258=$F$2:$F$9873)*(0=COUNTIFS(AF258:AJ258,$I$2:$I$9873)),0),0)),"")</f>
        <v/>
      </c>
      <c r="AL258" s="19">
        <f>IFERROR(INDEX($I$2:$I$9873,MATCH(1,INDEX(($P258=$F$2:$F$9873)*(0=COUNTIFS(AF258:AK258,$I$2:$I$9873)),0),0)),"")</f>
        <v/>
      </c>
      <c r="AM258" s="19">
        <f>IFERROR(INDEX($I$2:$I$9873,MATCH(1,INDEX(($P258=$F$2:$F$9873)*(0=COUNTIFS(AF258:AL258,$I$2:$I$9873)),0),0)),"")</f>
        <v/>
      </c>
      <c r="AN258" s="19">
        <f>IFERROR(INDEX($I$2:$I$9873,MATCH(1,INDEX(($P258=$F$2:$F$9873)*(0=COUNTIFS(AF258:AM258,$I$2:$I$9873)),0),0)),"")</f>
        <v/>
      </c>
      <c r="AO258" s="19">
        <f>IFERROR(INDEX($I$2:$I$9873,MATCH(1,INDEX(($P258=$F$2:$F$9873)*(0=COUNTIFS(AF258:AN258,$I$2:$I$9873)),0),0)),"")</f>
        <v/>
      </c>
      <c r="AP258" s="19">
        <f>IFERROR(INDEX($I$2:$I$9873,MATCH(1,INDEX(($P258=$F$2:$F$9873)*(0=COUNTIFS(AF258:AO258,$I$2:$I$9873)),0),0)),"")</f>
        <v/>
      </c>
      <c r="AQ258" s="19">
        <f>IFERROR(INDEX($I$2:$I$9873,MATCH(1,INDEX(($P258=$F$2:$F$9873)*(0=COUNTIFS(AF258:AP258,$I$2:$I$9873)),0),0)),"")</f>
        <v/>
      </c>
      <c r="AR258" s="19">
        <f>IFERROR(INDEX($I$2:$I$9873,MATCH(1,INDEX(($P258=$F$2:$F$9873)*(0=COUNTIFS(AF258:AQ258,$I$2:$I$9873)),0),0)),"")</f>
        <v/>
      </c>
      <c r="AS258" s="19">
        <f>IFERROR(VLOOKUP(AF258,[2]CUS030!$A$5:$E$10000,5,0),"")</f>
        <v/>
      </c>
      <c r="AT258" s="19">
        <f>IFERROR(VLOOKUP(AG258,[2]CUS030!$A$5:$E$10000,5,0),"")</f>
        <v/>
      </c>
      <c r="AU258" s="19">
        <f>IFERROR(VLOOKUP(AH258,[2]CUS030!$A$5:$E$10000,5,0),"")</f>
        <v/>
      </c>
      <c r="AV258" s="19">
        <f>IFERROR(VLOOKUP(AI258,[2]CUS030!$A$5:$E$10000,5,0),"")</f>
        <v/>
      </c>
      <c r="AW258" s="19">
        <f>IFERROR(VLOOKUP(AJ258,[2]CUS030!$A$5:$E$10000,5,0),"")</f>
        <v/>
      </c>
      <c r="AX258" s="19">
        <f>IFERROR(VLOOKUP(AK258,[2]CUS030!$A$5:$E$10000,5,0),"")</f>
        <v/>
      </c>
      <c r="AY258" s="19">
        <f>IFERROR(VLOOKUP(AL258,[2]CUS030!$A$5:$E$10000,5,0),"")</f>
        <v/>
      </c>
      <c r="AZ258" s="19">
        <f>IFERROR(VLOOKUP(AM258,[2]CUS030!$A$5:$E$10000,5,0),"")</f>
        <v/>
      </c>
      <c r="BA258" s="19">
        <f>IFERROR(VLOOKUP(AN258,[2]CUS030!$A$5:$E$10000,5,0),"")</f>
        <v/>
      </c>
      <c r="BB258" s="19">
        <f>IFERROR(VLOOKUP(AO258,[2]CUS030!$A$5:$E$10000,5,0),"")</f>
        <v/>
      </c>
      <c r="BC258" s="19">
        <f>IFERROR(VLOOKUP(AP258,[2]CUS030!$A$5:$E$10000,5,0),"")</f>
        <v/>
      </c>
      <c r="BD258" s="19">
        <f>IFERROR(VLOOKUP(AQ258,[2]CUS030!$A$5:$E$10000,5,0),"")</f>
        <v/>
      </c>
      <c r="BE258" s="19">
        <f>IFERROR(VLOOKUP(AR258,[2]CUS030!$A$5:$E$10000,5,0),"")</f>
        <v/>
      </c>
    </row>
    <row r="259">
      <c r="F259" s="108">
        <f>[1]!Table1[[#This Row],[Production]]</f>
        <v/>
      </c>
      <c r="G259">
        <f>MID(F259,LEN(F259)-6,4)</f>
        <v/>
      </c>
      <c r="H259">
        <f>AS259&amp;"|"&amp;AT259&amp;"|"&amp;AU259&amp;"|"&amp;AV259&amp;"|"&amp;AW259&amp;"|"&amp;AX259&amp;"|"&amp;AY259&amp;"|"&amp;AZ259&amp;"|"&amp;BA259&amp;"|"&amp;BB259&amp;"|"&amp;BC259&amp;"|"&amp;BD259&amp;"|"&amp;BE259</f>
        <v/>
      </c>
      <c r="I259" s="108">
        <f>[1]!Table1[[#This Row],[Stock]]</f>
        <v/>
      </c>
      <c r="J259">
        <f>MID(LEFT(I259,LEN(I259)-3),FIND("0|0.000",LEFT(I259,LEN(I259)-3),1)+7,6)</f>
        <v/>
      </c>
      <c r="K259" s="19" t="n"/>
      <c r="L259" s="19" t="n"/>
      <c r="M259" s="19" t="n"/>
      <c r="N259" s="19" t="n"/>
      <c r="O259" s="19" t="n"/>
      <c r="P259" s="20">
        <f>End_Cal!E259</f>
        <v/>
      </c>
      <c r="Q259" s="112">
        <f>IFERROR(INDEX($J$2:$J$9873,MATCH(1,INDEX(($P259=$F$2:$F$9873)*(0=COUNTIFS($Q$2:$Q$2,$J$2:$J$9873)),0),0)),"")</f>
        <v/>
      </c>
      <c r="R259" s="112">
        <f>IFERROR(INDEX($J$2:$J$9873,MATCH(1,INDEX(($P259=$F$2:$F$9873)*(0=COUNTIFS(Q259,$J$2:$J$9873)),0),0)),"")</f>
        <v/>
      </c>
      <c r="S259" s="112">
        <f>IFERROR(INDEX($J$2:$J$9873,MATCH(1,INDEX(($P259=$F$2:$F$9873)*(0=COUNTIFS(Q259:R259,$J$2:$J$9873)),0),0)),"")</f>
        <v/>
      </c>
      <c r="T259" s="112">
        <f>IFERROR(INDEX($J$2:$J$9873,MATCH(1,INDEX(($P259=$F$2:$F$9873)*(0=COUNTIFS(Q259:S259,$J$2:$J$9873)),0),0)),"")</f>
        <v/>
      </c>
      <c r="U259" s="112">
        <f>IFERROR(INDEX($J$2:$J$9873,MATCH(1,INDEX(($P259=$F$2:$F$9873)*(0=COUNTIFS(Q259:T259,$J$2:$J$9873)),0),0)),"")</f>
        <v/>
      </c>
      <c r="V259" s="112">
        <f>IFERROR(INDEX($J$2:$J$9873,MATCH(1,INDEX(($P259=$F$2:$F$9873)*(0=COUNTIFS(Q259:U259,$J$2:$J$9873)),0),0)),"")</f>
        <v/>
      </c>
      <c r="W259" s="112">
        <f>IFERROR(INDEX($J$2:$J$9873,MATCH(1,INDEX(($P259=$F$2:$F$9873)*(0=COUNTIFS(Q259:V259,$J$2:$J$861)),0),0)),"")</f>
        <v/>
      </c>
      <c r="X259" s="112">
        <f>IFERROR(INDEX($J$2:$J$9873,MATCH(1,INDEX(($P259=$F$2:$F$9873)*(0=COUNTIFS(Q259:W259,$J$2:$J$9873)),0),0)),"")</f>
        <v/>
      </c>
      <c r="Y259" s="112">
        <f>IFERROR(INDEX($J$2:$J$861,MATCH(1,INDEX(($P259=$F$2:$F$861)*(0=COUNTIFS(Q259:X259,$J$2:$J$861)),0),0)),"")</f>
        <v/>
      </c>
      <c r="Z259" s="112">
        <f>IFERROR(INDEX($J$2:$J$861,MATCH(1,INDEX(($P259=$F$2:$F$861)*(0=COUNTIFS(Q259:Y259,$J$2:$J$861)),0),0)),"")</f>
        <v/>
      </c>
      <c r="AA259" s="112">
        <f>IFERROR(INDEX($J$2:$J$861,MATCH(1,INDEX(($P259=$F$2:$F$861)*(0=COUNTIFS(Q259:Z259,$J$2:$J$861)),0),0)),"")</f>
        <v/>
      </c>
      <c r="AB259" s="112">
        <f>IFERROR(INDEX($J$2:$J$861,MATCH(1,INDEX(($P259=$F$2:$F$861)*(0=COUNTIFS(Q259:AA259,$J$2:$J$861)),0),0)),"")</f>
        <v/>
      </c>
      <c r="AC259" s="112">
        <f>IFERROR(INDEX($J$2:$J$861,MATCH(1,INDEX(($P259=$F$2:$F$861)*(0=COUNTIFS(Q259:AB259,$J$2:$J$861)),0),0)),"")</f>
        <v/>
      </c>
      <c r="AD259">
        <f>Q259&amp;"-"&amp;R259&amp;"-"&amp;S259&amp;"-"&amp;T259&amp;"-"&amp;U259&amp;"-"&amp;V259&amp;"-"&amp;W259&amp;"-"&amp;X259&amp;"-"&amp;Y259&amp;"-"&amp;Z259&amp;"-"&amp;AA259&amp;"-"&amp;AB259&amp;"-"&amp;AC259</f>
        <v/>
      </c>
      <c r="AF259" s="19">
        <f>IFERROR(INDEX($I$2:$I$861,MATCH(1,INDEX(($P259=$F$2:$F$861)*(0=COUNTIFS($AF$2:$AF$2,$I$2:$I$861)),0),0)),"")</f>
        <v/>
      </c>
      <c r="AG259" s="19">
        <f>IFERROR(INDEX($I$2:$I$9873,MATCH(1,INDEX(($P259=$F$2:$F$9873)*(0=COUNTIFS(AF259,$I$2:$I$9873)),0),0)),"")</f>
        <v/>
      </c>
      <c r="AH259" s="19">
        <f>IFERROR(INDEX($I$2:$I$9873,MATCH(1,INDEX(($P259=$F$2:$F$9873)*(0=COUNTIFS(AF259:AG259,$I$2:$I$9873)),0),0)),"")</f>
        <v/>
      </c>
      <c r="AI259" s="19">
        <f>IFERROR(INDEX($I$2:$I$9873,MATCH(1,INDEX(($P259=$F$2:$F$9873)*(0=COUNTIFS(AF259:AH259,$I$2:$I$9873)),0),0)),"")</f>
        <v/>
      </c>
      <c r="AJ259" s="19">
        <f>IFERROR(INDEX($I$2:$I$9873,MATCH(1,INDEX(($P259=$F$2:$F$9873)*(0=COUNTIFS(AF259:AI259,$I$2:$I$9873)),0),0)),"")</f>
        <v/>
      </c>
      <c r="AK259" s="19">
        <f>IFERROR(INDEX($I$2:$I$9873,MATCH(1,INDEX(($P259=$F$2:$F$9873)*(0=COUNTIFS(AF259:AJ259,$I$2:$I$9873)),0),0)),"")</f>
        <v/>
      </c>
      <c r="AL259" s="19">
        <f>IFERROR(INDEX($I$2:$I$9873,MATCH(1,INDEX(($P259=$F$2:$F$9873)*(0=COUNTIFS(AF259:AK259,$I$2:$I$9873)),0),0)),"")</f>
        <v/>
      </c>
      <c r="AM259" s="19">
        <f>IFERROR(INDEX($I$2:$I$9873,MATCH(1,INDEX(($P259=$F$2:$F$9873)*(0=COUNTIFS(AF259:AL259,$I$2:$I$9873)),0),0)),"")</f>
        <v/>
      </c>
      <c r="AN259" s="19">
        <f>IFERROR(INDEX($I$2:$I$9873,MATCH(1,INDEX(($P259=$F$2:$F$9873)*(0=COUNTIFS(AF259:AM259,$I$2:$I$9873)),0),0)),"")</f>
        <v/>
      </c>
      <c r="AO259" s="19">
        <f>IFERROR(INDEX($I$2:$I$9873,MATCH(1,INDEX(($P259=$F$2:$F$9873)*(0=COUNTIFS(AF259:AN259,$I$2:$I$9873)),0),0)),"")</f>
        <v/>
      </c>
      <c r="AP259" s="19">
        <f>IFERROR(INDEX($I$2:$I$9873,MATCH(1,INDEX(($P259=$F$2:$F$9873)*(0=COUNTIFS(AF259:AO259,$I$2:$I$9873)),0),0)),"")</f>
        <v/>
      </c>
      <c r="AQ259" s="19">
        <f>IFERROR(INDEX($I$2:$I$9873,MATCH(1,INDEX(($P259=$F$2:$F$9873)*(0=COUNTIFS(AF259:AP259,$I$2:$I$9873)),0),0)),"")</f>
        <v/>
      </c>
      <c r="AR259" s="19">
        <f>IFERROR(INDEX($I$2:$I$9873,MATCH(1,INDEX(($P259=$F$2:$F$9873)*(0=COUNTIFS(AF259:AQ259,$I$2:$I$9873)),0),0)),"")</f>
        <v/>
      </c>
      <c r="AS259" s="19">
        <f>IFERROR(VLOOKUP(AF259,[2]CUS030!$A$5:$E$10000,5,0),"")</f>
        <v/>
      </c>
      <c r="AT259" s="19">
        <f>IFERROR(VLOOKUP(AG259,[2]CUS030!$A$5:$E$10000,5,0),"")</f>
        <v/>
      </c>
      <c r="AU259" s="19">
        <f>IFERROR(VLOOKUP(AH259,[2]CUS030!$A$5:$E$10000,5,0),"")</f>
        <v/>
      </c>
      <c r="AV259" s="19">
        <f>IFERROR(VLOOKUP(AI259,[2]CUS030!$A$5:$E$10000,5,0),"")</f>
        <v/>
      </c>
      <c r="AW259" s="19">
        <f>IFERROR(VLOOKUP(AJ259,[2]CUS030!$A$5:$E$10000,5,0),"")</f>
        <v/>
      </c>
      <c r="AX259" s="19">
        <f>IFERROR(VLOOKUP(AK259,[2]CUS030!$A$5:$E$10000,5,0),"")</f>
        <v/>
      </c>
      <c r="AY259" s="19">
        <f>IFERROR(VLOOKUP(AL259,[2]CUS030!$A$5:$E$10000,5,0),"")</f>
        <v/>
      </c>
      <c r="AZ259" s="19">
        <f>IFERROR(VLOOKUP(AM259,[2]CUS030!$A$5:$E$10000,5,0),"")</f>
        <v/>
      </c>
      <c r="BA259" s="19">
        <f>IFERROR(VLOOKUP(AN259,[2]CUS030!$A$5:$E$10000,5,0),"")</f>
        <v/>
      </c>
      <c r="BB259" s="19">
        <f>IFERROR(VLOOKUP(AO259,[2]CUS030!$A$5:$E$10000,5,0),"")</f>
        <v/>
      </c>
      <c r="BC259" s="19">
        <f>IFERROR(VLOOKUP(AP259,[2]CUS030!$A$5:$E$10000,5,0),"")</f>
        <v/>
      </c>
      <c r="BD259" s="19">
        <f>IFERROR(VLOOKUP(AQ259,[2]CUS030!$A$5:$E$10000,5,0),"")</f>
        <v/>
      </c>
      <c r="BE259" s="19">
        <f>IFERROR(VLOOKUP(AR259,[2]CUS030!$A$5:$E$10000,5,0),"")</f>
        <v/>
      </c>
    </row>
    <row r="260">
      <c r="F260" s="108">
        <f>[1]!Table1[[#This Row],[Production]]</f>
        <v/>
      </c>
      <c r="G260">
        <f>MID(F260,LEN(F260)-6,4)</f>
        <v/>
      </c>
      <c r="H260">
        <f>AS260&amp;"|"&amp;AT260&amp;"|"&amp;AU260&amp;"|"&amp;AV260&amp;"|"&amp;AW260&amp;"|"&amp;AX260&amp;"|"&amp;AY260&amp;"|"&amp;AZ260&amp;"|"&amp;BA260&amp;"|"&amp;BB260&amp;"|"&amp;BC260&amp;"|"&amp;BD260&amp;"|"&amp;BE260</f>
        <v/>
      </c>
      <c r="I260" s="108">
        <f>[1]!Table1[[#This Row],[Stock]]</f>
        <v/>
      </c>
      <c r="J260">
        <f>MID(LEFT(I260,LEN(I260)-3),FIND("0|0.000",LEFT(I260,LEN(I260)-3),1)+7,6)</f>
        <v/>
      </c>
      <c r="K260" s="19" t="n"/>
      <c r="L260" s="19" t="n"/>
      <c r="M260" s="19" t="n"/>
      <c r="N260" s="19" t="n"/>
      <c r="O260" s="19" t="n"/>
      <c r="P260" s="20">
        <f>End_Cal!E260</f>
        <v/>
      </c>
      <c r="Q260" s="112">
        <f>IFERROR(INDEX($J$2:$J$9873,MATCH(1,INDEX(($P260=$F$2:$F$9873)*(0=COUNTIFS($Q$2:$Q$2,$J$2:$J$9873)),0),0)),"")</f>
        <v/>
      </c>
      <c r="R260" s="112">
        <f>IFERROR(INDEX($J$2:$J$9873,MATCH(1,INDEX(($P260=$F$2:$F$9873)*(0=COUNTIFS(Q260,$J$2:$J$9873)),0),0)),"")</f>
        <v/>
      </c>
      <c r="S260" s="112">
        <f>IFERROR(INDEX($J$2:$J$9873,MATCH(1,INDEX(($P260=$F$2:$F$9873)*(0=COUNTIFS(Q260:R260,$J$2:$J$9873)),0),0)),"")</f>
        <v/>
      </c>
      <c r="T260" s="112">
        <f>IFERROR(INDEX($J$2:$J$9873,MATCH(1,INDEX(($P260=$F$2:$F$9873)*(0=COUNTIFS(Q260:S260,$J$2:$J$9873)),0),0)),"")</f>
        <v/>
      </c>
      <c r="U260" s="112">
        <f>IFERROR(INDEX($J$2:$J$9873,MATCH(1,INDEX(($P260=$F$2:$F$9873)*(0=COUNTIFS(Q260:T260,$J$2:$J$9873)),0),0)),"")</f>
        <v/>
      </c>
      <c r="V260" s="112">
        <f>IFERROR(INDEX($J$2:$J$9873,MATCH(1,INDEX(($P260=$F$2:$F$9873)*(0=COUNTIFS(Q260:U260,$J$2:$J$9873)),0),0)),"")</f>
        <v/>
      </c>
      <c r="W260" s="112">
        <f>IFERROR(INDEX($J$2:$J$9873,MATCH(1,INDEX(($P260=$F$2:$F$9873)*(0=COUNTIFS(Q260:V260,$J$2:$J$861)),0),0)),"")</f>
        <v/>
      </c>
      <c r="X260" s="112">
        <f>IFERROR(INDEX($J$2:$J$9873,MATCH(1,INDEX(($P260=$F$2:$F$9873)*(0=COUNTIFS(Q260:W260,$J$2:$J$9873)),0),0)),"")</f>
        <v/>
      </c>
      <c r="Y260" s="112">
        <f>IFERROR(INDEX($J$2:$J$861,MATCH(1,INDEX(($P260=$F$2:$F$861)*(0=COUNTIFS(Q260:X260,$J$2:$J$861)),0),0)),"")</f>
        <v/>
      </c>
      <c r="Z260" s="112">
        <f>IFERROR(INDEX($J$2:$J$861,MATCH(1,INDEX(($P260=$F$2:$F$861)*(0=COUNTIFS(Q260:Y260,$J$2:$J$861)),0),0)),"")</f>
        <v/>
      </c>
      <c r="AA260" s="112">
        <f>IFERROR(INDEX($J$2:$J$861,MATCH(1,INDEX(($P260=$F$2:$F$861)*(0=COUNTIFS(Q260:Z260,$J$2:$J$861)),0),0)),"")</f>
        <v/>
      </c>
      <c r="AB260" s="112">
        <f>IFERROR(INDEX($J$2:$J$861,MATCH(1,INDEX(($P260=$F$2:$F$861)*(0=COUNTIFS(Q260:AA260,$J$2:$J$861)),0),0)),"")</f>
        <v/>
      </c>
      <c r="AC260" s="112">
        <f>IFERROR(INDEX($J$2:$J$861,MATCH(1,INDEX(($P260=$F$2:$F$861)*(0=COUNTIFS(Q260:AB260,$J$2:$J$861)),0),0)),"")</f>
        <v/>
      </c>
      <c r="AD260">
        <f>Q260&amp;"-"&amp;R260&amp;"-"&amp;S260&amp;"-"&amp;T260&amp;"-"&amp;U260&amp;"-"&amp;V260&amp;"-"&amp;W260&amp;"-"&amp;X260&amp;"-"&amp;Y260&amp;"-"&amp;Z260&amp;"-"&amp;AA260&amp;"-"&amp;AB260&amp;"-"&amp;AC260</f>
        <v/>
      </c>
      <c r="AF260" s="19">
        <f>IFERROR(INDEX($I$2:$I$861,MATCH(1,INDEX(($P260=$F$2:$F$861)*(0=COUNTIFS($AF$2:$AF$2,$I$2:$I$861)),0),0)),"")</f>
        <v/>
      </c>
      <c r="AG260" s="19">
        <f>IFERROR(INDEX($I$2:$I$9873,MATCH(1,INDEX(($P260=$F$2:$F$9873)*(0=COUNTIFS(AF260,$I$2:$I$9873)),0),0)),"")</f>
        <v/>
      </c>
      <c r="AH260" s="19">
        <f>IFERROR(INDEX($I$2:$I$9873,MATCH(1,INDEX(($P260=$F$2:$F$9873)*(0=COUNTIFS(AF260:AG260,$I$2:$I$9873)),0),0)),"")</f>
        <v/>
      </c>
      <c r="AI260" s="19">
        <f>IFERROR(INDEX($I$2:$I$9873,MATCH(1,INDEX(($P260=$F$2:$F$9873)*(0=COUNTIFS(AF260:AH260,$I$2:$I$9873)),0),0)),"")</f>
        <v/>
      </c>
      <c r="AJ260" s="19">
        <f>IFERROR(INDEX($I$2:$I$9873,MATCH(1,INDEX(($P260=$F$2:$F$9873)*(0=COUNTIFS(AF260:AI260,$I$2:$I$9873)),0),0)),"")</f>
        <v/>
      </c>
      <c r="AK260" s="19">
        <f>IFERROR(INDEX($I$2:$I$9873,MATCH(1,INDEX(($P260=$F$2:$F$9873)*(0=COUNTIFS(AF260:AJ260,$I$2:$I$9873)),0),0)),"")</f>
        <v/>
      </c>
      <c r="AL260" s="19">
        <f>IFERROR(INDEX($I$2:$I$9873,MATCH(1,INDEX(($P260=$F$2:$F$9873)*(0=COUNTIFS(AF260:AK260,$I$2:$I$9873)),0),0)),"")</f>
        <v/>
      </c>
      <c r="AM260" s="19">
        <f>IFERROR(INDEX($I$2:$I$9873,MATCH(1,INDEX(($P260=$F$2:$F$9873)*(0=COUNTIFS(AF260:AL260,$I$2:$I$9873)),0),0)),"")</f>
        <v/>
      </c>
      <c r="AN260" s="19">
        <f>IFERROR(INDEX($I$2:$I$9873,MATCH(1,INDEX(($P260=$F$2:$F$9873)*(0=COUNTIFS(AF260:AM260,$I$2:$I$9873)),0),0)),"")</f>
        <v/>
      </c>
      <c r="AO260" s="19">
        <f>IFERROR(INDEX($I$2:$I$9873,MATCH(1,INDEX(($P260=$F$2:$F$9873)*(0=COUNTIFS(AF260:AN260,$I$2:$I$9873)),0),0)),"")</f>
        <v/>
      </c>
      <c r="AP260" s="19">
        <f>IFERROR(INDEX($I$2:$I$9873,MATCH(1,INDEX(($P260=$F$2:$F$9873)*(0=COUNTIFS(AF260:AO260,$I$2:$I$9873)),0),0)),"")</f>
        <v/>
      </c>
      <c r="AQ260" s="19">
        <f>IFERROR(INDEX($I$2:$I$9873,MATCH(1,INDEX(($P260=$F$2:$F$9873)*(0=COUNTIFS(AF260:AP260,$I$2:$I$9873)),0),0)),"")</f>
        <v/>
      </c>
      <c r="AR260" s="19">
        <f>IFERROR(INDEX($I$2:$I$9873,MATCH(1,INDEX(($P260=$F$2:$F$9873)*(0=COUNTIFS(AF260:AQ260,$I$2:$I$9873)),0),0)),"")</f>
        <v/>
      </c>
      <c r="AS260" s="19">
        <f>IFERROR(VLOOKUP(AF260,[2]CUS030!$A$5:$E$10000,5,0),"")</f>
        <v/>
      </c>
      <c r="AT260" s="19">
        <f>IFERROR(VLOOKUP(AG260,[2]CUS030!$A$5:$E$10000,5,0),"")</f>
        <v/>
      </c>
      <c r="AU260" s="19">
        <f>IFERROR(VLOOKUP(AH260,[2]CUS030!$A$5:$E$10000,5,0),"")</f>
        <v/>
      </c>
      <c r="AV260" s="19">
        <f>IFERROR(VLOOKUP(AI260,[2]CUS030!$A$5:$E$10000,5,0),"")</f>
        <v/>
      </c>
      <c r="AW260" s="19">
        <f>IFERROR(VLOOKUP(AJ260,[2]CUS030!$A$5:$E$10000,5,0),"")</f>
        <v/>
      </c>
      <c r="AX260" s="19">
        <f>IFERROR(VLOOKUP(AK260,[2]CUS030!$A$5:$E$10000,5,0),"")</f>
        <v/>
      </c>
      <c r="AY260" s="19">
        <f>IFERROR(VLOOKUP(AL260,[2]CUS030!$A$5:$E$10000,5,0),"")</f>
        <v/>
      </c>
      <c r="AZ260" s="19">
        <f>IFERROR(VLOOKUP(AM260,[2]CUS030!$A$5:$E$10000,5,0),"")</f>
        <v/>
      </c>
      <c r="BA260" s="19">
        <f>IFERROR(VLOOKUP(AN260,[2]CUS030!$A$5:$E$10000,5,0),"")</f>
        <v/>
      </c>
      <c r="BB260" s="19">
        <f>IFERROR(VLOOKUP(AO260,[2]CUS030!$A$5:$E$10000,5,0),"")</f>
        <v/>
      </c>
      <c r="BC260" s="19">
        <f>IFERROR(VLOOKUP(AP260,[2]CUS030!$A$5:$E$10000,5,0),"")</f>
        <v/>
      </c>
      <c r="BD260" s="19">
        <f>IFERROR(VLOOKUP(AQ260,[2]CUS030!$A$5:$E$10000,5,0),"")</f>
        <v/>
      </c>
      <c r="BE260" s="19">
        <f>IFERROR(VLOOKUP(AR260,[2]CUS030!$A$5:$E$10000,5,0),"")</f>
        <v/>
      </c>
    </row>
    <row r="261">
      <c r="F261" s="108">
        <f>[1]!Table1[[#This Row],[Production]]</f>
        <v/>
      </c>
      <c r="G261">
        <f>MID(F261,LEN(F261)-6,4)</f>
        <v/>
      </c>
      <c r="H261">
        <f>AS261&amp;"|"&amp;AT261&amp;"|"&amp;AU261&amp;"|"&amp;AV261&amp;"|"&amp;AW261&amp;"|"&amp;AX261&amp;"|"&amp;AY261&amp;"|"&amp;AZ261&amp;"|"&amp;BA261&amp;"|"&amp;BB261&amp;"|"&amp;BC261&amp;"|"&amp;BD261&amp;"|"&amp;BE261</f>
        <v/>
      </c>
      <c r="I261" s="108">
        <f>[1]!Table1[[#This Row],[Stock]]</f>
        <v/>
      </c>
      <c r="J261">
        <f>MID(LEFT(I261,LEN(I261)-3),FIND("0|0.000",LEFT(I261,LEN(I261)-3),1)+7,6)</f>
        <v/>
      </c>
      <c r="K261" s="19" t="n"/>
      <c r="L261" s="19" t="n"/>
      <c r="M261" s="19" t="n"/>
      <c r="N261" s="19" t="n"/>
      <c r="O261" s="19" t="n"/>
      <c r="P261" s="20">
        <f>End_Cal!E261</f>
        <v/>
      </c>
      <c r="Q261" s="112">
        <f>IFERROR(INDEX($J$2:$J$9873,MATCH(1,INDEX(($P261=$F$2:$F$9873)*(0=COUNTIFS($Q$2:$Q$2,$J$2:$J$9873)),0),0)),"")</f>
        <v/>
      </c>
      <c r="R261" s="112">
        <f>IFERROR(INDEX($J$2:$J$9873,MATCH(1,INDEX(($P261=$F$2:$F$9873)*(0=COUNTIFS(Q261,$J$2:$J$9873)),0),0)),"")</f>
        <v/>
      </c>
      <c r="S261" s="112">
        <f>IFERROR(INDEX($J$2:$J$9873,MATCH(1,INDEX(($P261=$F$2:$F$9873)*(0=COUNTIFS(Q261:R261,$J$2:$J$9873)),0),0)),"")</f>
        <v/>
      </c>
      <c r="T261" s="112">
        <f>IFERROR(INDEX($J$2:$J$9873,MATCH(1,INDEX(($P261=$F$2:$F$9873)*(0=COUNTIFS(Q261:S261,$J$2:$J$9873)),0),0)),"")</f>
        <v/>
      </c>
      <c r="U261" s="112">
        <f>IFERROR(INDEX($J$2:$J$9873,MATCH(1,INDEX(($P261=$F$2:$F$9873)*(0=COUNTIFS(Q261:T261,$J$2:$J$9873)),0),0)),"")</f>
        <v/>
      </c>
      <c r="V261" s="112">
        <f>IFERROR(INDEX($J$2:$J$9873,MATCH(1,INDEX(($P261=$F$2:$F$9873)*(0=COUNTIFS(Q261:U261,$J$2:$J$9873)),0),0)),"")</f>
        <v/>
      </c>
      <c r="W261" s="112">
        <f>IFERROR(INDEX($J$2:$J$9873,MATCH(1,INDEX(($P261=$F$2:$F$9873)*(0=COUNTIFS(Q261:V261,$J$2:$J$861)),0),0)),"")</f>
        <v/>
      </c>
      <c r="X261" s="112">
        <f>IFERROR(INDEX($J$2:$J$9873,MATCH(1,INDEX(($P261=$F$2:$F$9873)*(0=COUNTIFS(Q261:W261,$J$2:$J$9873)),0),0)),"")</f>
        <v/>
      </c>
      <c r="Y261" s="112">
        <f>IFERROR(INDEX($J$2:$J$861,MATCH(1,INDEX(($P261=$F$2:$F$861)*(0=COUNTIFS(Q261:X261,$J$2:$J$861)),0),0)),"")</f>
        <v/>
      </c>
      <c r="Z261" s="112">
        <f>IFERROR(INDEX($J$2:$J$861,MATCH(1,INDEX(($P261=$F$2:$F$861)*(0=COUNTIFS(Q261:Y261,$J$2:$J$861)),0),0)),"")</f>
        <v/>
      </c>
      <c r="AA261" s="112">
        <f>IFERROR(INDEX($J$2:$J$861,MATCH(1,INDEX(($P261=$F$2:$F$861)*(0=COUNTIFS(Q261:Z261,$J$2:$J$861)),0),0)),"")</f>
        <v/>
      </c>
      <c r="AB261" s="112">
        <f>IFERROR(INDEX($J$2:$J$861,MATCH(1,INDEX(($P261=$F$2:$F$861)*(0=COUNTIFS(Q261:AA261,$J$2:$J$861)),0),0)),"")</f>
        <v/>
      </c>
      <c r="AC261" s="112">
        <f>IFERROR(INDEX($J$2:$J$861,MATCH(1,INDEX(($P261=$F$2:$F$861)*(0=COUNTIFS(Q261:AB261,$J$2:$J$861)),0),0)),"")</f>
        <v/>
      </c>
      <c r="AD261">
        <f>Q261&amp;"-"&amp;R261&amp;"-"&amp;S261&amp;"-"&amp;T261&amp;"-"&amp;U261&amp;"-"&amp;V261&amp;"-"&amp;W261&amp;"-"&amp;X261&amp;"-"&amp;Y261&amp;"-"&amp;Z261&amp;"-"&amp;AA261&amp;"-"&amp;AB261&amp;"-"&amp;AC261</f>
        <v/>
      </c>
      <c r="AF261" s="19">
        <f>IFERROR(INDEX($I$2:$I$861,MATCH(1,INDEX(($P261=$F$2:$F$861)*(0=COUNTIFS($AF$2:$AF$2,$I$2:$I$861)),0),0)),"")</f>
        <v/>
      </c>
      <c r="AG261" s="19">
        <f>IFERROR(INDEX($I$2:$I$9873,MATCH(1,INDEX(($P261=$F$2:$F$9873)*(0=COUNTIFS(AF261,$I$2:$I$9873)),0),0)),"")</f>
        <v/>
      </c>
      <c r="AH261" s="19">
        <f>IFERROR(INDEX($I$2:$I$9873,MATCH(1,INDEX(($P261=$F$2:$F$9873)*(0=COUNTIFS(AF261:AG261,$I$2:$I$9873)),0),0)),"")</f>
        <v/>
      </c>
      <c r="AI261" s="19">
        <f>IFERROR(INDEX($I$2:$I$9873,MATCH(1,INDEX(($P261=$F$2:$F$9873)*(0=COUNTIFS(AF261:AH261,$I$2:$I$9873)),0),0)),"")</f>
        <v/>
      </c>
      <c r="AJ261" s="19">
        <f>IFERROR(INDEX($I$2:$I$9873,MATCH(1,INDEX(($P261=$F$2:$F$9873)*(0=COUNTIFS(AF261:AI261,$I$2:$I$9873)),0),0)),"")</f>
        <v/>
      </c>
      <c r="AK261" s="19">
        <f>IFERROR(INDEX($I$2:$I$9873,MATCH(1,INDEX(($P261=$F$2:$F$9873)*(0=COUNTIFS(AF261:AJ261,$I$2:$I$9873)),0),0)),"")</f>
        <v/>
      </c>
      <c r="AL261" s="19">
        <f>IFERROR(INDEX($I$2:$I$9873,MATCH(1,INDEX(($P261=$F$2:$F$9873)*(0=COUNTIFS(AF261:AK261,$I$2:$I$9873)),0),0)),"")</f>
        <v/>
      </c>
      <c r="AM261" s="19">
        <f>IFERROR(INDEX($I$2:$I$9873,MATCH(1,INDEX(($P261=$F$2:$F$9873)*(0=COUNTIFS(AF261:AL261,$I$2:$I$9873)),0),0)),"")</f>
        <v/>
      </c>
      <c r="AN261" s="19">
        <f>IFERROR(INDEX($I$2:$I$9873,MATCH(1,INDEX(($P261=$F$2:$F$9873)*(0=COUNTIFS(AF261:AM261,$I$2:$I$9873)),0),0)),"")</f>
        <v/>
      </c>
      <c r="AO261" s="19">
        <f>IFERROR(INDEX($I$2:$I$9873,MATCH(1,INDEX(($P261=$F$2:$F$9873)*(0=COUNTIFS(AF261:AN261,$I$2:$I$9873)),0),0)),"")</f>
        <v/>
      </c>
      <c r="AP261" s="19">
        <f>IFERROR(INDEX($I$2:$I$9873,MATCH(1,INDEX(($P261=$F$2:$F$9873)*(0=COUNTIFS(AF261:AO261,$I$2:$I$9873)),0),0)),"")</f>
        <v/>
      </c>
      <c r="AQ261" s="19">
        <f>IFERROR(INDEX($I$2:$I$9873,MATCH(1,INDEX(($P261=$F$2:$F$9873)*(0=COUNTIFS(AF261:AP261,$I$2:$I$9873)),0),0)),"")</f>
        <v/>
      </c>
      <c r="AR261" s="19">
        <f>IFERROR(INDEX($I$2:$I$9873,MATCH(1,INDEX(($P261=$F$2:$F$9873)*(0=COUNTIFS(AF261:AQ261,$I$2:$I$9873)),0),0)),"")</f>
        <v/>
      </c>
      <c r="AS261" s="19">
        <f>IFERROR(VLOOKUP(AF261,[2]CUS030!$A$5:$E$10000,5,0),"")</f>
        <v/>
      </c>
      <c r="AT261" s="19">
        <f>IFERROR(VLOOKUP(AG261,[2]CUS030!$A$5:$E$10000,5,0),"")</f>
        <v/>
      </c>
      <c r="AU261" s="19">
        <f>IFERROR(VLOOKUP(AH261,[2]CUS030!$A$5:$E$10000,5,0),"")</f>
        <v/>
      </c>
      <c r="AV261" s="19">
        <f>IFERROR(VLOOKUP(AI261,[2]CUS030!$A$5:$E$10000,5,0),"")</f>
        <v/>
      </c>
      <c r="AW261" s="19">
        <f>IFERROR(VLOOKUP(AJ261,[2]CUS030!$A$5:$E$10000,5,0),"")</f>
        <v/>
      </c>
      <c r="AX261" s="19">
        <f>IFERROR(VLOOKUP(AK261,[2]CUS030!$A$5:$E$10000,5,0),"")</f>
        <v/>
      </c>
      <c r="AY261" s="19">
        <f>IFERROR(VLOOKUP(AL261,[2]CUS030!$A$5:$E$10000,5,0),"")</f>
        <v/>
      </c>
      <c r="AZ261" s="19">
        <f>IFERROR(VLOOKUP(AM261,[2]CUS030!$A$5:$E$10000,5,0),"")</f>
        <v/>
      </c>
      <c r="BA261" s="19">
        <f>IFERROR(VLOOKUP(AN261,[2]CUS030!$A$5:$E$10000,5,0),"")</f>
        <v/>
      </c>
      <c r="BB261" s="19">
        <f>IFERROR(VLOOKUP(AO261,[2]CUS030!$A$5:$E$10000,5,0),"")</f>
        <v/>
      </c>
      <c r="BC261" s="19">
        <f>IFERROR(VLOOKUP(AP261,[2]CUS030!$A$5:$E$10000,5,0),"")</f>
        <v/>
      </c>
      <c r="BD261" s="19">
        <f>IFERROR(VLOOKUP(AQ261,[2]CUS030!$A$5:$E$10000,5,0),"")</f>
        <v/>
      </c>
      <c r="BE261" s="19">
        <f>IFERROR(VLOOKUP(AR261,[2]CUS030!$A$5:$E$10000,5,0),"")</f>
        <v/>
      </c>
    </row>
    <row r="262">
      <c r="F262" s="108">
        <f>[1]!Table1[[#This Row],[Production]]</f>
        <v/>
      </c>
      <c r="G262">
        <f>MID(F262,LEN(F262)-6,4)</f>
        <v/>
      </c>
      <c r="H262">
        <f>AS262&amp;"|"&amp;AT262&amp;"|"&amp;AU262&amp;"|"&amp;AV262&amp;"|"&amp;AW262&amp;"|"&amp;AX262&amp;"|"&amp;AY262&amp;"|"&amp;AZ262&amp;"|"&amp;BA262&amp;"|"&amp;BB262&amp;"|"&amp;BC262&amp;"|"&amp;BD262&amp;"|"&amp;BE262</f>
        <v/>
      </c>
      <c r="I262" s="108">
        <f>[1]!Table1[[#This Row],[Stock]]</f>
        <v/>
      </c>
      <c r="J262">
        <f>MID(LEFT(I262,LEN(I262)-3),FIND("0|0.000",LEFT(I262,LEN(I262)-3),1)+7,6)</f>
        <v/>
      </c>
      <c r="K262" s="19" t="n"/>
      <c r="L262" s="19" t="n"/>
      <c r="M262" s="19" t="n"/>
      <c r="N262" s="19" t="n"/>
      <c r="O262" s="19" t="n"/>
      <c r="P262" s="20">
        <f>End_Cal!E262</f>
        <v/>
      </c>
      <c r="Q262" s="112">
        <f>IFERROR(INDEX($J$2:$J$9873,MATCH(1,INDEX(($P262=$F$2:$F$9873)*(0=COUNTIFS($Q$2:$Q$2,$J$2:$J$9873)),0),0)),"")</f>
        <v/>
      </c>
      <c r="R262" s="112">
        <f>IFERROR(INDEX($J$2:$J$9873,MATCH(1,INDEX(($P262=$F$2:$F$9873)*(0=COUNTIFS(Q262,$J$2:$J$9873)),0),0)),"")</f>
        <v/>
      </c>
      <c r="S262" s="112">
        <f>IFERROR(INDEX($J$2:$J$9873,MATCH(1,INDEX(($P262=$F$2:$F$9873)*(0=COUNTIFS(Q262:R262,$J$2:$J$9873)),0),0)),"")</f>
        <v/>
      </c>
      <c r="T262" s="112">
        <f>IFERROR(INDEX($J$2:$J$9873,MATCH(1,INDEX(($P262=$F$2:$F$9873)*(0=COUNTIFS(Q262:S262,$J$2:$J$9873)),0),0)),"")</f>
        <v/>
      </c>
      <c r="U262" s="112">
        <f>IFERROR(INDEX($J$2:$J$9873,MATCH(1,INDEX(($P262=$F$2:$F$9873)*(0=COUNTIFS(Q262:T262,$J$2:$J$9873)),0),0)),"")</f>
        <v/>
      </c>
      <c r="V262" s="112">
        <f>IFERROR(INDEX($J$2:$J$9873,MATCH(1,INDEX(($P262=$F$2:$F$9873)*(0=COUNTIFS(Q262:U262,$J$2:$J$9873)),0),0)),"")</f>
        <v/>
      </c>
      <c r="W262" s="112">
        <f>IFERROR(INDEX($J$2:$J$9873,MATCH(1,INDEX(($P262=$F$2:$F$9873)*(0=COUNTIFS(Q262:V262,$J$2:$J$861)),0),0)),"")</f>
        <v/>
      </c>
      <c r="X262" s="112">
        <f>IFERROR(INDEX($J$2:$J$9873,MATCH(1,INDEX(($P262=$F$2:$F$9873)*(0=COUNTIFS(Q262:W262,$J$2:$J$9873)),0),0)),"")</f>
        <v/>
      </c>
      <c r="Y262" s="112">
        <f>IFERROR(INDEX($J$2:$J$861,MATCH(1,INDEX(($P262=$F$2:$F$861)*(0=COUNTIFS(Q262:X262,$J$2:$J$861)),0),0)),"")</f>
        <v/>
      </c>
      <c r="Z262" s="112">
        <f>IFERROR(INDEX($J$2:$J$861,MATCH(1,INDEX(($P262=$F$2:$F$861)*(0=COUNTIFS(Q262:Y262,$J$2:$J$861)),0),0)),"")</f>
        <v/>
      </c>
      <c r="AA262" s="112">
        <f>IFERROR(INDEX($J$2:$J$861,MATCH(1,INDEX(($P262=$F$2:$F$861)*(0=COUNTIFS(Q262:Z262,$J$2:$J$861)),0),0)),"")</f>
        <v/>
      </c>
      <c r="AB262" s="112">
        <f>IFERROR(INDEX($J$2:$J$861,MATCH(1,INDEX(($P262=$F$2:$F$861)*(0=COUNTIFS(Q262:AA262,$J$2:$J$861)),0),0)),"")</f>
        <v/>
      </c>
      <c r="AC262" s="112">
        <f>IFERROR(INDEX($J$2:$J$861,MATCH(1,INDEX(($P262=$F$2:$F$861)*(0=COUNTIFS(Q262:AB262,$J$2:$J$861)),0),0)),"")</f>
        <v/>
      </c>
      <c r="AD262">
        <f>Q262&amp;"-"&amp;R262&amp;"-"&amp;S262&amp;"-"&amp;T262&amp;"-"&amp;U262&amp;"-"&amp;V262&amp;"-"&amp;W262&amp;"-"&amp;X262&amp;"-"&amp;Y262&amp;"-"&amp;Z262&amp;"-"&amp;AA262&amp;"-"&amp;AB262&amp;"-"&amp;AC262</f>
        <v/>
      </c>
      <c r="AF262" s="19">
        <f>IFERROR(INDEX($I$2:$I$861,MATCH(1,INDEX(($P262=$F$2:$F$861)*(0=COUNTIFS($AF$2:$AF$2,$I$2:$I$861)),0),0)),"")</f>
        <v/>
      </c>
      <c r="AG262" s="19">
        <f>IFERROR(INDEX($I$2:$I$9873,MATCH(1,INDEX(($P262=$F$2:$F$9873)*(0=COUNTIFS(AF262,$I$2:$I$9873)),0),0)),"")</f>
        <v/>
      </c>
      <c r="AH262" s="19">
        <f>IFERROR(INDEX($I$2:$I$9873,MATCH(1,INDEX(($P262=$F$2:$F$9873)*(0=COUNTIFS(AF262:AG262,$I$2:$I$9873)),0),0)),"")</f>
        <v/>
      </c>
      <c r="AI262" s="19">
        <f>IFERROR(INDEX($I$2:$I$9873,MATCH(1,INDEX(($P262=$F$2:$F$9873)*(0=COUNTIFS(AF262:AH262,$I$2:$I$9873)),0),0)),"")</f>
        <v/>
      </c>
      <c r="AJ262" s="19">
        <f>IFERROR(INDEX($I$2:$I$9873,MATCH(1,INDEX(($P262=$F$2:$F$9873)*(0=COUNTIFS(AF262:AI262,$I$2:$I$9873)),0),0)),"")</f>
        <v/>
      </c>
      <c r="AK262" s="19">
        <f>IFERROR(INDEX($I$2:$I$9873,MATCH(1,INDEX(($P262=$F$2:$F$9873)*(0=COUNTIFS(AF262:AJ262,$I$2:$I$9873)),0),0)),"")</f>
        <v/>
      </c>
      <c r="AL262" s="19">
        <f>IFERROR(INDEX($I$2:$I$9873,MATCH(1,INDEX(($P262=$F$2:$F$9873)*(0=COUNTIFS(AF262:AK262,$I$2:$I$9873)),0),0)),"")</f>
        <v/>
      </c>
      <c r="AM262" s="19">
        <f>IFERROR(INDEX($I$2:$I$9873,MATCH(1,INDEX(($P262=$F$2:$F$9873)*(0=COUNTIFS(AF262:AL262,$I$2:$I$9873)),0),0)),"")</f>
        <v/>
      </c>
      <c r="AN262" s="19">
        <f>IFERROR(INDEX($I$2:$I$9873,MATCH(1,INDEX(($P262=$F$2:$F$9873)*(0=COUNTIFS(AF262:AM262,$I$2:$I$9873)),0),0)),"")</f>
        <v/>
      </c>
      <c r="AO262" s="19">
        <f>IFERROR(INDEX($I$2:$I$9873,MATCH(1,INDEX(($P262=$F$2:$F$9873)*(0=COUNTIFS(AF262:AN262,$I$2:$I$9873)),0),0)),"")</f>
        <v/>
      </c>
      <c r="AP262" s="19">
        <f>IFERROR(INDEX($I$2:$I$9873,MATCH(1,INDEX(($P262=$F$2:$F$9873)*(0=COUNTIFS(AF262:AO262,$I$2:$I$9873)),0),0)),"")</f>
        <v/>
      </c>
      <c r="AQ262" s="19">
        <f>IFERROR(INDEX($I$2:$I$9873,MATCH(1,INDEX(($P262=$F$2:$F$9873)*(0=COUNTIFS(AF262:AP262,$I$2:$I$9873)),0),0)),"")</f>
        <v/>
      </c>
      <c r="AR262" s="19">
        <f>IFERROR(INDEX($I$2:$I$9873,MATCH(1,INDEX(($P262=$F$2:$F$9873)*(0=COUNTIFS(AF262:AQ262,$I$2:$I$9873)),0),0)),"")</f>
        <v/>
      </c>
      <c r="AS262" s="19">
        <f>IFERROR(VLOOKUP(AF262,[2]CUS030!$A$5:$E$10000,5,0),"")</f>
        <v/>
      </c>
      <c r="AT262" s="19">
        <f>IFERROR(VLOOKUP(AG262,[2]CUS030!$A$5:$E$10000,5,0),"")</f>
        <v/>
      </c>
      <c r="AU262" s="19">
        <f>IFERROR(VLOOKUP(AH262,[2]CUS030!$A$5:$E$10000,5,0),"")</f>
        <v/>
      </c>
      <c r="AV262" s="19">
        <f>IFERROR(VLOOKUP(AI262,[2]CUS030!$A$5:$E$10000,5,0),"")</f>
        <v/>
      </c>
      <c r="AW262" s="19">
        <f>IFERROR(VLOOKUP(AJ262,[2]CUS030!$A$5:$E$10000,5,0),"")</f>
        <v/>
      </c>
      <c r="AX262" s="19">
        <f>IFERROR(VLOOKUP(AK262,[2]CUS030!$A$5:$E$10000,5,0),"")</f>
        <v/>
      </c>
      <c r="AY262" s="19">
        <f>IFERROR(VLOOKUP(AL262,[2]CUS030!$A$5:$E$10000,5,0),"")</f>
        <v/>
      </c>
      <c r="AZ262" s="19">
        <f>IFERROR(VLOOKUP(AM262,[2]CUS030!$A$5:$E$10000,5,0),"")</f>
        <v/>
      </c>
      <c r="BA262" s="19">
        <f>IFERROR(VLOOKUP(AN262,[2]CUS030!$A$5:$E$10000,5,0),"")</f>
        <v/>
      </c>
      <c r="BB262" s="19">
        <f>IFERROR(VLOOKUP(AO262,[2]CUS030!$A$5:$E$10000,5,0),"")</f>
        <v/>
      </c>
      <c r="BC262" s="19">
        <f>IFERROR(VLOOKUP(AP262,[2]CUS030!$A$5:$E$10000,5,0),"")</f>
        <v/>
      </c>
      <c r="BD262" s="19">
        <f>IFERROR(VLOOKUP(AQ262,[2]CUS030!$A$5:$E$10000,5,0),"")</f>
        <v/>
      </c>
      <c r="BE262" s="19">
        <f>IFERROR(VLOOKUP(AR262,[2]CUS030!$A$5:$E$10000,5,0),"")</f>
        <v/>
      </c>
    </row>
    <row r="263">
      <c r="F263" s="108">
        <f>[1]!Table1[[#This Row],[Production]]</f>
        <v/>
      </c>
      <c r="G263">
        <f>MID(F263,LEN(F263)-6,4)</f>
        <v/>
      </c>
      <c r="H263">
        <f>AS263&amp;"|"&amp;AT263&amp;"|"&amp;AU263&amp;"|"&amp;AV263&amp;"|"&amp;AW263&amp;"|"&amp;AX263&amp;"|"&amp;AY263&amp;"|"&amp;AZ263&amp;"|"&amp;BA263&amp;"|"&amp;BB263&amp;"|"&amp;BC263&amp;"|"&amp;BD263&amp;"|"&amp;BE263</f>
        <v/>
      </c>
      <c r="I263" s="108">
        <f>[1]!Table1[[#This Row],[Stock]]</f>
        <v/>
      </c>
      <c r="J263">
        <f>MID(LEFT(I263,LEN(I263)-3),FIND("0|0.000",LEFT(I263,LEN(I263)-3),1)+7,6)</f>
        <v/>
      </c>
      <c r="K263" s="19" t="n"/>
      <c r="L263" s="19" t="n"/>
      <c r="M263" s="19" t="n"/>
      <c r="N263" s="19" t="n"/>
      <c r="O263" s="19" t="n"/>
      <c r="P263" s="20">
        <f>End_Cal!E263</f>
        <v/>
      </c>
      <c r="Q263" s="112">
        <f>IFERROR(INDEX($J$2:$J$9873,MATCH(1,INDEX(($P263=$F$2:$F$9873)*(0=COUNTIFS($Q$2:$Q$2,$J$2:$J$9873)),0),0)),"")</f>
        <v/>
      </c>
      <c r="R263" s="112">
        <f>IFERROR(INDEX($J$2:$J$9873,MATCH(1,INDEX(($P263=$F$2:$F$9873)*(0=COUNTIFS(Q263,$J$2:$J$9873)),0),0)),"")</f>
        <v/>
      </c>
      <c r="S263" s="112">
        <f>IFERROR(INDEX($J$2:$J$9873,MATCH(1,INDEX(($P263=$F$2:$F$9873)*(0=COUNTIFS(Q263:R263,$J$2:$J$9873)),0),0)),"")</f>
        <v/>
      </c>
      <c r="T263" s="112">
        <f>IFERROR(INDEX($J$2:$J$9873,MATCH(1,INDEX(($P263=$F$2:$F$9873)*(0=COUNTIFS(Q263:S263,$J$2:$J$9873)),0),0)),"")</f>
        <v/>
      </c>
      <c r="U263" s="112">
        <f>IFERROR(INDEX($J$2:$J$9873,MATCH(1,INDEX(($P263=$F$2:$F$9873)*(0=COUNTIFS(Q263:T263,$J$2:$J$9873)),0),0)),"")</f>
        <v/>
      </c>
      <c r="V263" s="112">
        <f>IFERROR(INDEX($J$2:$J$9873,MATCH(1,INDEX(($P263=$F$2:$F$9873)*(0=COUNTIFS(Q263:U263,$J$2:$J$9873)),0),0)),"")</f>
        <v/>
      </c>
      <c r="W263" s="112">
        <f>IFERROR(INDEX($J$2:$J$9873,MATCH(1,INDEX(($P263=$F$2:$F$9873)*(0=COUNTIFS(Q263:V263,$J$2:$J$861)),0),0)),"")</f>
        <v/>
      </c>
      <c r="X263" s="112">
        <f>IFERROR(INDEX($J$2:$J$9873,MATCH(1,INDEX(($P263=$F$2:$F$9873)*(0=COUNTIFS(Q263:W263,$J$2:$J$9873)),0),0)),"")</f>
        <v/>
      </c>
      <c r="Y263" s="112">
        <f>IFERROR(INDEX($J$2:$J$861,MATCH(1,INDEX(($P263=$F$2:$F$861)*(0=COUNTIFS(Q263:X263,$J$2:$J$861)),0),0)),"")</f>
        <v/>
      </c>
      <c r="Z263" s="112">
        <f>IFERROR(INDEX($J$2:$J$861,MATCH(1,INDEX(($P263=$F$2:$F$861)*(0=COUNTIFS(Q263:Y263,$J$2:$J$861)),0),0)),"")</f>
        <v/>
      </c>
      <c r="AA263" s="112">
        <f>IFERROR(INDEX($J$2:$J$861,MATCH(1,INDEX(($P263=$F$2:$F$861)*(0=COUNTIFS(Q263:Z263,$J$2:$J$861)),0),0)),"")</f>
        <v/>
      </c>
      <c r="AB263" s="112">
        <f>IFERROR(INDEX($J$2:$J$861,MATCH(1,INDEX(($P263=$F$2:$F$861)*(0=COUNTIFS(Q263:AA263,$J$2:$J$861)),0),0)),"")</f>
        <v/>
      </c>
      <c r="AC263" s="112">
        <f>IFERROR(INDEX($J$2:$J$861,MATCH(1,INDEX(($P263=$F$2:$F$861)*(0=COUNTIFS(Q263:AB263,$J$2:$J$861)),0),0)),"")</f>
        <v/>
      </c>
      <c r="AD263">
        <f>Q263&amp;"-"&amp;R263&amp;"-"&amp;S263&amp;"-"&amp;T263&amp;"-"&amp;U263&amp;"-"&amp;V263&amp;"-"&amp;W263&amp;"-"&amp;X263&amp;"-"&amp;Y263&amp;"-"&amp;Z263&amp;"-"&amp;AA263&amp;"-"&amp;AB263&amp;"-"&amp;AC263</f>
        <v/>
      </c>
      <c r="AF263" s="19">
        <f>IFERROR(INDEX($I$2:$I$861,MATCH(1,INDEX(($P263=$F$2:$F$861)*(0=COUNTIFS($AF$2:$AF$2,$I$2:$I$861)),0),0)),"")</f>
        <v/>
      </c>
      <c r="AG263" s="19">
        <f>IFERROR(INDEX($I$2:$I$9873,MATCH(1,INDEX(($P263=$F$2:$F$9873)*(0=COUNTIFS(AF263,$I$2:$I$9873)),0),0)),"")</f>
        <v/>
      </c>
      <c r="AH263" s="19">
        <f>IFERROR(INDEX($I$2:$I$9873,MATCH(1,INDEX(($P263=$F$2:$F$9873)*(0=COUNTIFS(AF263:AG263,$I$2:$I$9873)),0),0)),"")</f>
        <v/>
      </c>
      <c r="AI263" s="19">
        <f>IFERROR(INDEX($I$2:$I$9873,MATCH(1,INDEX(($P263=$F$2:$F$9873)*(0=COUNTIFS(AF263:AH263,$I$2:$I$9873)),0),0)),"")</f>
        <v/>
      </c>
      <c r="AJ263" s="19">
        <f>IFERROR(INDEX($I$2:$I$9873,MATCH(1,INDEX(($P263=$F$2:$F$9873)*(0=COUNTIFS(AF263:AI263,$I$2:$I$9873)),0),0)),"")</f>
        <v/>
      </c>
      <c r="AK263" s="19">
        <f>IFERROR(INDEX($I$2:$I$9873,MATCH(1,INDEX(($P263=$F$2:$F$9873)*(0=COUNTIFS(AF263:AJ263,$I$2:$I$9873)),0),0)),"")</f>
        <v/>
      </c>
      <c r="AL263" s="19">
        <f>IFERROR(INDEX($I$2:$I$9873,MATCH(1,INDEX(($P263=$F$2:$F$9873)*(0=COUNTIFS(AF263:AK263,$I$2:$I$9873)),0),0)),"")</f>
        <v/>
      </c>
      <c r="AM263" s="19">
        <f>IFERROR(INDEX($I$2:$I$9873,MATCH(1,INDEX(($P263=$F$2:$F$9873)*(0=COUNTIFS(AF263:AL263,$I$2:$I$9873)),0),0)),"")</f>
        <v/>
      </c>
      <c r="AN263" s="19">
        <f>IFERROR(INDEX($I$2:$I$9873,MATCH(1,INDEX(($P263=$F$2:$F$9873)*(0=COUNTIFS(AF263:AM263,$I$2:$I$9873)),0),0)),"")</f>
        <v/>
      </c>
      <c r="AO263" s="19">
        <f>IFERROR(INDEX($I$2:$I$9873,MATCH(1,INDEX(($P263=$F$2:$F$9873)*(0=COUNTIFS(AF263:AN263,$I$2:$I$9873)),0),0)),"")</f>
        <v/>
      </c>
      <c r="AP263" s="19">
        <f>IFERROR(INDEX($I$2:$I$9873,MATCH(1,INDEX(($P263=$F$2:$F$9873)*(0=COUNTIFS(AF263:AO263,$I$2:$I$9873)),0),0)),"")</f>
        <v/>
      </c>
      <c r="AQ263" s="19">
        <f>IFERROR(INDEX($I$2:$I$9873,MATCH(1,INDEX(($P263=$F$2:$F$9873)*(0=COUNTIFS(AF263:AP263,$I$2:$I$9873)),0),0)),"")</f>
        <v/>
      </c>
      <c r="AR263" s="19">
        <f>IFERROR(INDEX($I$2:$I$9873,MATCH(1,INDEX(($P263=$F$2:$F$9873)*(0=COUNTIFS(AF263:AQ263,$I$2:$I$9873)),0),0)),"")</f>
        <v/>
      </c>
      <c r="AS263" s="19">
        <f>IFERROR(VLOOKUP(AF263,[2]CUS030!$A$5:$E$10000,5,0),"")</f>
        <v/>
      </c>
      <c r="AT263" s="19">
        <f>IFERROR(VLOOKUP(AG263,[2]CUS030!$A$5:$E$10000,5,0),"")</f>
        <v/>
      </c>
      <c r="AU263" s="19">
        <f>IFERROR(VLOOKUP(AH263,[2]CUS030!$A$5:$E$10000,5,0),"")</f>
        <v/>
      </c>
      <c r="AV263" s="19">
        <f>IFERROR(VLOOKUP(AI263,[2]CUS030!$A$5:$E$10000,5,0),"")</f>
        <v/>
      </c>
      <c r="AW263" s="19">
        <f>IFERROR(VLOOKUP(AJ263,[2]CUS030!$A$5:$E$10000,5,0),"")</f>
        <v/>
      </c>
      <c r="AX263" s="19">
        <f>IFERROR(VLOOKUP(AK263,[2]CUS030!$A$5:$E$10000,5,0),"")</f>
        <v/>
      </c>
      <c r="AY263" s="19">
        <f>IFERROR(VLOOKUP(AL263,[2]CUS030!$A$5:$E$10000,5,0),"")</f>
        <v/>
      </c>
      <c r="AZ263" s="19">
        <f>IFERROR(VLOOKUP(AM263,[2]CUS030!$A$5:$E$10000,5,0),"")</f>
        <v/>
      </c>
      <c r="BA263" s="19">
        <f>IFERROR(VLOOKUP(AN263,[2]CUS030!$A$5:$E$10000,5,0),"")</f>
        <v/>
      </c>
      <c r="BB263" s="19">
        <f>IFERROR(VLOOKUP(AO263,[2]CUS030!$A$5:$E$10000,5,0),"")</f>
        <v/>
      </c>
      <c r="BC263" s="19">
        <f>IFERROR(VLOOKUP(AP263,[2]CUS030!$A$5:$E$10000,5,0),"")</f>
        <v/>
      </c>
      <c r="BD263" s="19">
        <f>IFERROR(VLOOKUP(AQ263,[2]CUS030!$A$5:$E$10000,5,0),"")</f>
        <v/>
      </c>
      <c r="BE263" s="19">
        <f>IFERROR(VLOOKUP(AR263,[2]CUS030!$A$5:$E$10000,5,0),"")</f>
        <v/>
      </c>
    </row>
    <row r="264">
      <c r="F264" s="108">
        <f>[1]!Table1[[#This Row],[Production]]</f>
        <v/>
      </c>
      <c r="G264">
        <f>MID(F264,LEN(F264)-6,4)</f>
        <v/>
      </c>
      <c r="H264">
        <f>AS264&amp;"|"&amp;AT264&amp;"|"&amp;AU264&amp;"|"&amp;AV264&amp;"|"&amp;AW264&amp;"|"&amp;AX264&amp;"|"&amp;AY264&amp;"|"&amp;AZ264&amp;"|"&amp;BA264&amp;"|"&amp;BB264&amp;"|"&amp;BC264&amp;"|"&amp;BD264&amp;"|"&amp;BE264</f>
        <v/>
      </c>
      <c r="I264" s="108">
        <f>[1]!Table1[[#This Row],[Stock]]</f>
        <v/>
      </c>
      <c r="J264">
        <f>MID(LEFT(I264,LEN(I264)-3),FIND("0|0.000",LEFT(I264,LEN(I264)-3),1)+7,6)</f>
        <v/>
      </c>
      <c r="K264" s="19" t="n"/>
      <c r="L264" s="19" t="n"/>
      <c r="M264" s="19" t="n"/>
      <c r="N264" s="19" t="n"/>
      <c r="O264" s="19" t="n"/>
      <c r="P264" s="20">
        <f>End_Cal!E264</f>
        <v/>
      </c>
      <c r="Q264" s="112">
        <f>IFERROR(INDEX($J$2:$J$9873,MATCH(1,INDEX(($P264=$F$2:$F$9873)*(0=COUNTIFS($Q$2:$Q$2,$J$2:$J$9873)),0),0)),"")</f>
        <v/>
      </c>
      <c r="R264" s="112">
        <f>IFERROR(INDEX($J$2:$J$9873,MATCH(1,INDEX(($P264=$F$2:$F$9873)*(0=COUNTIFS(Q264,$J$2:$J$9873)),0),0)),"")</f>
        <v/>
      </c>
      <c r="S264" s="112">
        <f>IFERROR(INDEX($J$2:$J$9873,MATCH(1,INDEX(($P264=$F$2:$F$9873)*(0=COUNTIFS(Q264:R264,$J$2:$J$9873)),0),0)),"")</f>
        <v/>
      </c>
      <c r="T264" s="112">
        <f>IFERROR(INDEX($J$2:$J$9873,MATCH(1,INDEX(($P264=$F$2:$F$9873)*(0=COUNTIFS(Q264:S264,$J$2:$J$9873)),0),0)),"")</f>
        <v/>
      </c>
      <c r="U264" s="112">
        <f>IFERROR(INDEX($J$2:$J$9873,MATCH(1,INDEX(($P264=$F$2:$F$9873)*(0=COUNTIFS(Q264:T264,$J$2:$J$9873)),0),0)),"")</f>
        <v/>
      </c>
      <c r="V264" s="112">
        <f>IFERROR(INDEX($J$2:$J$9873,MATCH(1,INDEX(($P264=$F$2:$F$9873)*(0=COUNTIFS(Q264:U264,$J$2:$J$9873)),0),0)),"")</f>
        <v/>
      </c>
      <c r="W264" s="112">
        <f>IFERROR(INDEX($J$2:$J$9873,MATCH(1,INDEX(($P264=$F$2:$F$9873)*(0=COUNTIFS(Q264:V264,$J$2:$J$861)),0),0)),"")</f>
        <v/>
      </c>
      <c r="X264" s="112">
        <f>IFERROR(INDEX($J$2:$J$9873,MATCH(1,INDEX(($P264=$F$2:$F$9873)*(0=COUNTIFS(Q264:W264,$J$2:$J$9873)),0),0)),"")</f>
        <v/>
      </c>
      <c r="Y264" s="112">
        <f>IFERROR(INDEX($J$2:$J$861,MATCH(1,INDEX(($P264=$F$2:$F$861)*(0=COUNTIFS(Q264:X264,$J$2:$J$861)),0),0)),"")</f>
        <v/>
      </c>
      <c r="Z264" s="112">
        <f>IFERROR(INDEX($J$2:$J$861,MATCH(1,INDEX(($P264=$F$2:$F$861)*(0=COUNTIFS(Q264:Y264,$J$2:$J$861)),0),0)),"")</f>
        <v/>
      </c>
      <c r="AA264" s="112">
        <f>IFERROR(INDEX($J$2:$J$861,MATCH(1,INDEX(($P264=$F$2:$F$861)*(0=COUNTIFS(Q264:Z264,$J$2:$J$861)),0),0)),"")</f>
        <v/>
      </c>
      <c r="AB264" s="112">
        <f>IFERROR(INDEX($J$2:$J$861,MATCH(1,INDEX(($P264=$F$2:$F$861)*(0=COUNTIFS(Q264:AA264,$J$2:$J$861)),0),0)),"")</f>
        <v/>
      </c>
      <c r="AC264" s="112">
        <f>IFERROR(INDEX($J$2:$J$861,MATCH(1,INDEX(($P264=$F$2:$F$861)*(0=COUNTIFS(Q264:AB264,$J$2:$J$861)),0),0)),"")</f>
        <v/>
      </c>
      <c r="AD264">
        <f>Q264&amp;"-"&amp;R264&amp;"-"&amp;S264&amp;"-"&amp;T264&amp;"-"&amp;U264&amp;"-"&amp;V264&amp;"-"&amp;W264&amp;"-"&amp;X264&amp;"-"&amp;Y264&amp;"-"&amp;Z264&amp;"-"&amp;AA264&amp;"-"&amp;AB264&amp;"-"&amp;AC264</f>
        <v/>
      </c>
      <c r="AF264" s="19">
        <f>IFERROR(INDEX($I$2:$I$861,MATCH(1,INDEX(($P264=$F$2:$F$861)*(0=COUNTIFS($AF$2:$AF$2,$I$2:$I$861)),0),0)),"")</f>
        <v/>
      </c>
      <c r="AG264" s="19">
        <f>IFERROR(INDEX($I$2:$I$9873,MATCH(1,INDEX(($P264=$F$2:$F$9873)*(0=COUNTIFS(AF264,$I$2:$I$9873)),0),0)),"")</f>
        <v/>
      </c>
      <c r="AH264" s="19">
        <f>IFERROR(INDEX($I$2:$I$9873,MATCH(1,INDEX(($P264=$F$2:$F$9873)*(0=COUNTIFS(AF264:AG264,$I$2:$I$9873)),0),0)),"")</f>
        <v/>
      </c>
      <c r="AI264" s="19">
        <f>IFERROR(INDEX($I$2:$I$9873,MATCH(1,INDEX(($P264=$F$2:$F$9873)*(0=COUNTIFS(AF264:AH264,$I$2:$I$9873)),0),0)),"")</f>
        <v/>
      </c>
      <c r="AJ264" s="19">
        <f>IFERROR(INDEX($I$2:$I$9873,MATCH(1,INDEX(($P264=$F$2:$F$9873)*(0=COUNTIFS(AF264:AI264,$I$2:$I$9873)),0),0)),"")</f>
        <v/>
      </c>
      <c r="AK264" s="19">
        <f>IFERROR(INDEX($I$2:$I$9873,MATCH(1,INDEX(($P264=$F$2:$F$9873)*(0=COUNTIFS(AF264:AJ264,$I$2:$I$9873)),0),0)),"")</f>
        <v/>
      </c>
      <c r="AL264" s="19">
        <f>IFERROR(INDEX($I$2:$I$9873,MATCH(1,INDEX(($P264=$F$2:$F$9873)*(0=COUNTIFS(AF264:AK264,$I$2:$I$9873)),0),0)),"")</f>
        <v/>
      </c>
      <c r="AM264" s="19">
        <f>IFERROR(INDEX($I$2:$I$9873,MATCH(1,INDEX(($P264=$F$2:$F$9873)*(0=COUNTIFS(AF264:AL264,$I$2:$I$9873)),0),0)),"")</f>
        <v/>
      </c>
      <c r="AN264" s="19">
        <f>IFERROR(INDEX($I$2:$I$9873,MATCH(1,INDEX(($P264=$F$2:$F$9873)*(0=COUNTIFS(AF264:AM264,$I$2:$I$9873)),0),0)),"")</f>
        <v/>
      </c>
      <c r="AO264" s="19">
        <f>IFERROR(INDEX($I$2:$I$9873,MATCH(1,INDEX(($P264=$F$2:$F$9873)*(0=COUNTIFS(AF264:AN264,$I$2:$I$9873)),0),0)),"")</f>
        <v/>
      </c>
      <c r="AP264" s="19">
        <f>IFERROR(INDEX($I$2:$I$9873,MATCH(1,INDEX(($P264=$F$2:$F$9873)*(0=COUNTIFS(AF264:AO264,$I$2:$I$9873)),0),0)),"")</f>
        <v/>
      </c>
      <c r="AQ264" s="19">
        <f>IFERROR(INDEX($I$2:$I$9873,MATCH(1,INDEX(($P264=$F$2:$F$9873)*(0=COUNTIFS(AF264:AP264,$I$2:$I$9873)),0),0)),"")</f>
        <v/>
      </c>
      <c r="AR264" s="19">
        <f>IFERROR(INDEX($I$2:$I$9873,MATCH(1,INDEX(($P264=$F$2:$F$9873)*(0=COUNTIFS(AF264:AQ264,$I$2:$I$9873)),0),0)),"")</f>
        <v/>
      </c>
      <c r="AS264" s="19">
        <f>IFERROR(VLOOKUP(AF264,[2]CUS030!$A$5:$E$10000,5,0),"")</f>
        <v/>
      </c>
      <c r="AT264" s="19">
        <f>IFERROR(VLOOKUP(AG264,[2]CUS030!$A$5:$E$10000,5,0),"")</f>
        <v/>
      </c>
      <c r="AU264" s="19">
        <f>IFERROR(VLOOKUP(AH264,[2]CUS030!$A$5:$E$10000,5,0),"")</f>
        <v/>
      </c>
      <c r="AV264" s="19">
        <f>IFERROR(VLOOKUP(AI264,[2]CUS030!$A$5:$E$10000,5,0),"")</f>
        <v/>
      </c>
      <c r="AW264" s="19">
        <f>IFERROR(VLOOKUP(AJ264,[2]CUS030!$A$5:$E$10000,5,0),"")</f>
        <v/>
      </c>
      <c r="AX264" s="19">
        <f>IFERROR(VLOOKUP(AK264,[2]CUS030!$A$5:$E$10000,5,0),"")</f>
        <v/>
      </c>
      <c r="AY264" s="19">
        <f>IFERROR(VLOOKUP(AL264,[2]CUS030!$A$5:$E$10000,5,0),"")</f>
        <v/>
      </c>
      <c r="AZ264" s="19">
        <f>IFERROR(VLOOKUP(AM264,[2]CUS030!$A$5:$E$10000,5,0),"")</f>
        <v/>
      </c>
      <c r="BA264" s="19">
        <f>IFERROR(VLOOKUP(AN264,[2]CUS030!$A$5:$E$10000,5,0),"")</f>
        <v/>
      </c>
      <c r="BB264" s="19">
        <f>IFERROR(VLOOKUP(AO264,[2]CUS030!$A$5:$E$10000,5,0),"")</f>
        <v/>
      </c>
      <c r="BC264" s="19">
        <f>IFERROR(VLOOKUP(AP264,[2]CUS030!$A$5:$E$10000,5,0),"")</f>
        <v/>
      </c>
      <c r="BD264" s="19">
        <f>IFERROR(VLOOKUP(AQ264,[2]CUS030!$A$5:$E$10000,5,0),"")</f>
        <v/>
      </c>
      <c r="BE264" s="19">
        <f>IFERROR(VLOOKUP(AR264,[2]CUS030!$A$5:$E$10000,5,0),"")</f>
        <v/>
      </c>
    </row>
    <row r="265">
      <c r="F265" s="108">
        <f>[1]!Table1[[#This Row],[Production]]</f>
        <v/>
      </c>
      <c r="G265">
        <f>MID(F265,LEN(F265)-6,4)</f>
        <v/>
      </c>
      <c r="H265">
        <f>AS265&amp;"|"&amp;AT265&amp;"|"&amp;AU265&amp;"|"&amp;AV265&amp;"|"&amp;AW265&amp;"|"&amp;AX265&amp;"|"&amp;AY265&amp;"|"&amp;AZ265&amp;"|"&amp;BA265&amp;"|"&amp;BB265&amp;"|"&amp;BC265&amp;"|"&amp;BD265&amp;"|"&amp;BE265</f>
        <v/>
      </c>
      <c r="I265" s="108">
        <f>[1]!Table1[[#This Row],[Stock]]</f>
        <v/>
      </c>
      <c r="J265">
        <f>MID(LEFT(I265,LEN(I265)-3),FIND("0|0.000",LEFT(I265,LEN(I265)-3),1)+7,6)</f>
        <v/>
      </c>
      <c r="K265" s="19" t="n"/>
      <c r="L265" s="19" t="n"/>
      <c r="M265" s="19" t="n"/>
      <c r="N265" s="19" t="n"/>
      <c r="O265" s="19" t="n"/>
      <c r="P265" s="20">
        <f>End_Cal!E265</f>
        <v/>
      </c>
      <c r="Q265" s="112">
        <f>IFERROR(INDEX($J$2:$J$9873,MATCH(1,INDEX(($P265=$F$2:$F$9873)*(0=COUNTIFS($Q$2:$Q$2,$J$2:$J$9873)),0),0)),"")</f>
        <v/>
      </c>
      <c r="R265" s="112">
        <f>IFERROR(INDEX($J$2:$J$9873,MATCH(1,INDEX(($P265=$F$2:$F$9873)*(0=COUNTIFS(Q265,$J$2:$J$9873)),0),0)),"")</f>
        <v/>
      </c>
      <c r="S265" s="112">
        <f>IFERROR(INDEX($J$2:$J$9873,MATCH(1,INDEX(($P265=$F$2:$F$9873)*(0=COUNTIFS(Q265:R265,$J$2:$J$9873)),0),0)),"")</f>
        <v/>
      </c>
      <c r="T265" s="112">
        <f>IFERROR(INDEX($J$2:$J$9873,MATCH(1,INDEX(($P265=$F$2:$F$9873)*(0=COUNTIFS(Q265:S265,$J$2:$J$9873)),0),0)),"")</f>
        <v/>
      </c>
      <c r="U265" s="112">
        <f>IFERROR(INDEX($J$2:$J$9873,MATCH(1,INDEX(($P265=$F$2:$F$9873)*(0=COUNTIFS(Q265:T265,$J$2:$J$9873)),0),0)),"")</f>
        <v/>
      </c>
      <c r="V265" s="112">
        <f>IFERROR(INDEX($J$2:$J$9873,MATCH(1,INDEX(($P265=$F$2:$F$9873)*(0=COUNTIFS(Q265:U265,$J$2:$J$9873)),0),0)),"")</f>
        <v/>
      </c>
      <c r="W265" s="112">
        <f>IFERROR(INDEX($J$2:$J$9873,MATCH(1,INDEX(($P265=$F$2:$F$9873)*(0=COUNTIFS(Q265:V265,$J$2:$J$861)),0),0)),"")</f>
        <v/>
      </c>
      <c r="X265" s="112">
        <f>IFERROR(INDEX($J$2:$J$9873,MATCH(1,INDEX(($P265=$F$2:$F$9873)*(0=COUNTIFS(Q265:W265,$J$2:$J$9873)),0),0)),"")</f>
        <v/>
      </c>
      <c r="Y265" s="112">
        <f>IFERROR(INDEX($J$2:$J$861,MATCH(1,INDEX(($P265=$F$2:$F$861)*(0=COUNTIFS(Q265:X265,$J$2:$J$861)),0),0)),"")</f>
        <v/>
      </c>
      <c r="Z265" s="112">
        <f>IFERROR(INDEX($J$2:$J$861,MATCH(1,INDEX(($P265=$F$2:$F$861)*(0=COUNTIFS(Q265:Y265,$J$2:$J$861)),0),0)),"")</f>
        <v/>
      </c>
      <c r="AA265" s="112">
        <f>IFERROR(INDEX($J$2:$J$861,MATCH(1,INDEX(($P265=$F$2:$F$861)*(0=COUNTIFS(Q265:Z265,$J$2:$J$861)),0),0)),"")</f>
        <v/>
      </c>
      <c r="AB265" s="112">
        <f>IFERROR(INDEX($J$2:$J$861,MATCH(1,INDEX(($P265=$F$2:$F$861)*(0=COUNTIFS(Q265:AA265,$J$2:$J$861)),0),0)),"")</f>
        <v/>
      </c>
      <c r="AC265" s="112">
        <f>IFERROR(INDEX($J$2:$J$861,MATCH(1,INDEX(($P265=$F$2:$F$861)*(0=COUNTIFS(Q265:AB265,$J$2:$J$861)),0),0)),"")</f>
        <v/>
      </c>
      <c r="AD265">
        <f>Q265&amp;"-"&amp;R265&amp;"-"&amp;S265&amp;"-"&amp;T265&amp;"-"&amp;U265&amp;"-"&amp;V265&amp;"-"&amp;W265&amp;"-"&amp;X265&amp;"-"&amp;Y265&amp;"-"&amp;Z265&amp;"-"&amp;AA265&amp;"-"&amp;AB265&amp;"-"&amp;AC265</f>
        <v/>
      </c>
      <c r="AF265" s="19">
        <f>IFERROR(INDEX($I$2:$I$861,MATCH(1,INDEX(($P265=$F$2:$F$861)*(0=COUNTIFS($AF$2:$AF$2,$I$2:$I$861)),0),0)),"")</f>
        <v/>
      </c>
      <c r="AG265" s="19">
        <f>IFERROR(INDEX($I$2:$I$9873,MATCH(1,INDEX(($P265=$F$2:$F$9873)*(0=COUNTIFS(AF265,$I$2:$I$9873)),0),0)),"")</f>
        <v/>
      </c>
      <c r="AH265" s="19">
        <f>IFERROR(INDEX($I$2:$I$9873,MATCH(1,INDEX(($P265=$F$2:$F$9873)*(0=COUNTIFS(AF265:AG265,$I$2:$I$9873)),0),0)),"")</f>
        <v/>
      </c>
      <c r="AI265" s="19">
        <f>IFERROR(INDEX($I$2:$I$9873,MATCH(1,INDEX(($P265=$F$2:$F$9873)*(0=COUNTIFS(AF265:AH265,$I$2:$I$9873)),0),0)),"")</f>
        <v/>
      </c>
      <c r="AJ265" s="19">
        <f>IFERROR(INDEX($I$2:$I$9873,MATCH(1,INDEX(($P265=$F$2:$F$9873)*(0=COUNTIFS(AF265:AI265,$I$2:$I$9873)),0),0)),"")</f>
        <v/>
      </c>
      <c r="AK265" s="19">
        <f>IFERROR(INDEX($I$2:$I$9873,MATCH(1,INDEX(($P265=$F$2:$F$9873)*(0=COUNTIFS(AF265:AJ265,$I$2:$I$9873)),0),0)),"")</f>
        <v/>
      </c>
      <c r="AL265" s="19">
        <f>IFERROR(INDEX($I$2:$I$9873,MATCH(1,INDEX(($P265=$F$2:$F$9873)*(0=COUNTIFS(AF265:AK265,$I$2:$I$9873)),0),0)),"")</f>
        <v/>
      </c>
      <c r="AM265" s="19">
        <f>IFERROR(INDEX($I$2:$I$9873,MATCH(1,INDEX(($P265=$F$2:$F$9873)*(0=COUNTIFS(AF265:AL265,$I$2:$I$9873)),0),0)),"")</f>
        <v/>
      </c>
      <c r="AN265" s="19">
        <f>IFERROR(INDEX($I$2:$I$9873,MATCH(1,INDEX(($P265=$F$2:$F$9873)*(0=COUNTIFS(AF265:AM265,$I$2:$I$9873)),0),0)),"")</f>
        <v/>
      </c>
      <c r="AO265" s="19">
        <f>IFERROR(INDEX($I$2:$I$9873,MATCH(1,INDEX(($P265=$F$2:$F$9873)*(0=COUNTIFS(AF265:AN265,$I$2:$I$9873)),0),0)),"")</f>
        <v/>
      </c>
      <c r="AP265" s="19">
        <f>IFERROR(INDEX($I$2:$I$9873,MATCH(1,INDEX(($P265=$F$2:$F$9873)*(0=COUNTIFS(AF265:AO265,$I$2:$I$9873)),0),0)),"")</f>
        <v/>
      </c>
      <c r="AQ265" s="19">
        <f>IFERROR(INDEX($I$2:$I$9873,MATCH(1,INDEX(($P265=$F$2:$F$9873)*(0=COUNTIFS(AF265:AP265,$I$2:$I$9873)),0),0)),"")</f>
        <v/>
      </c>
      <c r="AR265" s="19">
        <f>IFERROR(INDEX($I$2:$I$9873,MATCH(1,INDEX(($P265=$F$2:$F$9873)*(0=COUNTIFS(AF265:AQ265,$I$2:$I$9873)),0),0)),"")</f>
        <v/>
      </c>
      <c r="AS265" s="19">
        <f>IFERROR(VLOOKUP(AF265,[2]CUS030!$A$5:$E$10000,5,0),"")</f>
        <v/>
      </c>
      <c r="AT265" s="19">
        <f>IFERROR(VLOOKUP(AG265,[2]CUS030!$A$5:$E$10000,5,0),"")</f>
        <v/>
      </c>
      <c r="AU265" s="19">
        <f>IFERROR(VLOOKUP(AH265,[2]CUS030!$A$5:$E$10000,5,0),"")</f>
        <v/>
      </c>
      <c r="AV265" s="19">
        <f>IFERROR(VLOOKUP(AI265,[2]CUS030!$A$5:$E$10000,5,0),"")</f>
        <v/>
      </c>
      <c r="AW265" s="19">
        <f>IFERROR(VLOOKUP(AJ265,[2]CUS030!$A$5:$E$10000,5,0),"")</f>
        <v/>
      </c>
      <c r="AX265" s="19">
        <f>IFERROR(VLOOKUP(AK265,[2]CUS030!$A$5:$E$10000,5,0),"")</f>
        <v/>
      </c>
      <c r="AY265" s="19">
        <f>IFERROR(VLOOKUP(AL265,[2]CUS030!$A$5:$E$10000,5,0),"")</f>
        <v/>
      </c>
      <c r="AZ265" s="19">
        <f>IFERROR(VLOOKUP(AM265,[2]CUS030!$A$5:$E$10000,5,0),"")</f>
        <v/>
      </c>
      <c r="BA265" s="19">
        <f>IFERROR(VLOOKUP(AN265,[2]CUS030!$A$5:$E$10000,5,0),"")</f>
        <v/>
      </c>
      <c r="BB265" s="19">
        <f>IFERROR(VLOOKUP(AO265,[2]CUS030!$A$5:$E$10000,5,0),"")</f>
        <v/>
      </c>
      <c r="BC265" s="19">
        <f>IFERROR(VLOOKUP(AP265,[2]CUS030!$A$5:$E$10000,5,0),"")</f>
        <v/>
      </c>
      <c r="BD265" s="19">
        <f>IFERROR(VLOOKUP(AQ265,[2]CUS030!$A$5:$E$10000,5,0),"")</f>
        <v/>
      </c>
      <c r="BE265" s="19">
        <f>IFERROR(VLOOKUP(AR265,[2]CUS030!$A$5:$E$10000,5,0),"")</f>
        <v/>
      </c>
    </row>
    <row r="266">
      <c r="F266" s="108">
        <f>[1]!Table1[[#This Row],[Production]]</f>
        <v/>
      </c>
      <c r="G266">
        <f>MID(F266,LEN(F266)-6,4)</f>
        <v/>
      </c>
      <c r="H266">
        <f>AS266&amp;"|"&amp;AT266&amp;"|"&amp;AU266&amp;"|"&amp;AV266&amp;"|"&amp;AW266&amp;"|"&amp;AX266&amp;"|"&amp;AY266&amp;"|"&amp;AZ266&amp;"|"&amp;BA266&amp;"|"&amp;BB266&amp;"|"&amp;BC266&amp;"|"&amp;BD266&amp;"|"&amp;BE266</f>
        <v/>
      </c>
      <c r="I266" s="108">
        <f>[1]!Table1[[#This Row],[Stock]]</f>
        <v/>
      </c>
      <c r="J266">
        <f>MID(LEFT(I266,LEN(I266)-3),FIND("0|0.000",LEFT(I266,LEN(I266)-3),1)+7,6)</f>
        <v/>
      </c>
      <c r="K266" s="19" t="n"/>
      <c r="L266" s="19" t="n"/>
      <c r="M266" s="19" t="n"/>
      <c r="N266" s="19" t="n"/>
      <c r="O266" s="19" t="n"/>
      <c r="P266" s="20">
        <f>End_Cal!E266</f>
        <v/>
      </c>
      <c r="Q266" s="112">
        <f>IFERROR(INDEX($J$2:$J$9873,MATCH(1,INDEX(($P266=$F$2:$F$9873)*(0=COUNTIFS($Q$2:$Q$2,$J$2:$J$9873)),0),0)),"")</f>
        <v/>
      </c>
      <c r="R266" s="112">
        <f>IFERROR(INDEX($J$2:$J$9873,MATCH(1,INDEX(($P266=$F$2:$F$9873)*(0=COUNTIFS(Q266,$J$2:$J$9873)),0),0)),"")</f>
        <v/>
      </c>
      <c r="S266" s="112">
        <f>IFERROR(INDEX($J$2:$J$9873,MATCH(1,INDEX(($P266=$F$2:$F$9873)*(0=COUNTIFS(Q266:R266,$J$2:$J$9873)),0),0)),"")</f>
        <v/>
      </c>
      <c r="T266" s="112">
        <f>IFERROR(INDEX($J$2:$J$9873,MATCH(1,INDEX(($P266=$F$2:$F$9873)*(0=COUNTIFS(Q266:S266,$J$2:$J$9873)),0),0)),"")</f>
        <v/>
      </c>
      <c r="U266" s="112">
        <f>IFERROR(INDEX($J$2:$J$9873,MATCH(1,INDEX(($P266=$F$2:$F$9873)*(0=COUNTIFS(Q266:T266,$J$2:$J$9873)),0),0)),"")</f>
        <v/>
      </c>
      <c r="V266" s="112">
        <f>IFERROR(INDEX($J$2:$J$9873,MATCH(1,INDEX(($P266=$F$2:$F$9873)*(0=COUNTIFS(Q266:U266,$J$2:$J$9873)),0),0)),"")</f>
        <v/>
      </c>
      <c r="W266" s="112">
        <f>IFERROR(INDEX($J$2:$J$9873,MATCH(1,INDEX(($P266=$F$2:$F$9873)*(0=COUNTIFS(Q266:V266,$J$2:$J$861)),0),0)),"")</f>
        <v/>
      </c>
      <c r="X266" s="112">
        <f>IFERROR(INDEX($J$2:$J$9873,MATCH(1,INDEX(($P266=$F$2:$F$9873)*(0=COUNTIFS(Q266:W266,$J$2:$J$9873)),0),0)),"")</f>
        <v/>
      </c>
      <c r="Y266" s="112">
        <f>IFERROR(INDEX($J$2:$J$861,MATCH(1,INDEX(($P266=$F$2:$F$861)*(0=COUNTIFS(Q266:X266,$J$2:$J$861)),0),0)),"")</f>
        <v/>
      </c>
      <c r="Z266" s="112">
        <f>IFERROR(INDEX($J$2:$J$861,MATCH(1,INDEX(($P266=$F$2:$F$861)*(0=COUNTIFS(Q266:Y266,$J$2:$J$861)),0),0)),"")</f>
        <v/>
      </c>
      <c r="AA266" s="112">
        <f>IFERROR(INDEX($J$2:$J$861,MATCH(1,INDEX(($P266=$F$2:$F$861)*(0=COUNTIFS(Q266:Z266,$J$2:$J$861)),0),0)),"")</f>
        <v/>
      </c>
      <c r="AB266" s="112">
        <f>IFERROR(INDEX($J$2:$J$861,MATCH(1,INDEX(($P266=$F$2:$F$861)*(0=COUNTIFS(Q266:AA266,$J$2:$J$861)),0),0)),"")</f>
        <v/>
      </c>
      <c r="AC266" s="112">
        <f>IFERROR(INDEX($J$2:$J$861,MATCH(1,INDEX(($P266=$F$2:$F$861)*(0=COUNTIFS(Q266:AB266,$J$2:$J$861)),0),0)),"")</f>
        <v/>
      </c>
      <c r="AD266">
        <f>Q266&amp;"-"&amp;R266&amp;"-"&amp;S266&amp;"-"&amp;T266&amp;"-"&amp;U266&amp;"-"&amp;V266&amp;"-"&amp;W266&amp;"-"&amp;X266&amp;"-"&amp;Y266&amp;"-"&amp;Z266&amp;"-"&amp;AA266&amp;"-"&amp;AB266&amp;"-"&amp;AC266</f>
        <v/>
      </c>
      <c r="AF266" s="19">
        <f>IFERROR(INDEX($I$2:$I$861,MATCH(1,INDEX(($P266=$F$2:$F$861)*(0=COUNTIFS($AF$2:$AF$2,$I$2:$I$861)),0),0)),"")</f>
        <v/>
      </c>
      <c r="AG266" s="19">
        <f>IFERROR(INDEX($I$2:$I$9873,MATCH(1,INDEX(($P266=$F$2:$F$9873)*(0=COUNTIFS(AF266,$I$2:$I$9873)),0),0)),"")</f>
        <v/>
      </c>
      <c r="AH266" s="19">
        <f>IFERROR(INDEX($I$2:$I$9873,MATCH(1,INDEX(($P266=$F$2:$F$9873)*(0=COUNTIFS(AF266:AG266,$I$2:$I$9873)),0),0)),"")</f>
        <v/>
      </c>
      <c r="AI266" s="19">
        <f>IFERROR(INDEX($I$2:$I$9873,MATCH(1,INDEX(($P266=$F$2:$F$9873)*(0=COUNTIFS(AF266:AH266,$I$2:$I$9873)),0),0)),"")</f>
        <v/>
      </c>
      <c r="AJ266" s="19">
        <f>IFERROR(INDEX($I$2:$I$9873,MATCH(1,INDEX(($P266=$F$2:$F$9873)*(0=COUNTIFS(AF266:AI266,$I$2:$I$9873)),0),0)),"")</f>
        <v/>
      </c>
      <c r="AK266" s="19">
        <f>IFERROR(INDEX($I$2:$I$9873,MATCH(1,INDEX(($P266=$F$2:$F$9873)*(0=COUNTIFS(AF266:AJ266,$I$2:$I$9873)),0),0)),"")</f>
        <v/>
      </c>
      <c r="AL266" s="19">
        <f>IFERROR(INDEX($I$2:$I$9873,MATCH(1,INDEX(($P266=$F$2:$F$9873)*(0=COUNTIFS(AF266:AK266,$I$2:$I$9873)),0),0)),"")</f>
        <v/>
      </c>
      <c r="AM266" s="19">
        <f>IFERROR(INDEX($I$2:$I$9873,MATCH(1,INDEX(($P266=$F$2:$F$9873)*(0=COUNTIFS(AF266:AL266,$I$2:$I$9873)),0),0)),"")</f>
        <v/>
      </c>
      <c r="AN266" s="19">
        <f>IFERROR(INDEX($I$2:$I$9873,MATCH(1,INDEX(($P266=$F$2:$F$9873)*(0=COUNTIFS(AF266:AM266,$I$2:$I$9873)),0),0)),"")</f>
        <v/>
      </c>
      <c r="AO266" s="19">
        <f>IFERROR(INDEX($I$2:$I$9873,MATCH(1,INDEX(($P266=$F$2:$F$9873)*(0=COUNTIFS(AF266:AN266,$I$2:$I$9873)),0),0)),"")</f>
        <v/>
      </c>
      <c r="AP266" s="19">
        <f>IFERROR(INDEX($I$2:$I$9873,MATCH(1,INDEX(($P266=$F$2:$F$9873)*(0=COUNTIFS(AF266:AO266,$I$2:$I$9873)),0),0)),"")</f>
        <v/>
      </c>
      <c r="AQ266" s="19">
        <f>IFERROR(INDEX($I$2:$I$9873,MATCH(1,INDEX(($P266=$F$2:$F$9873)*(0=COUNTIFS(AF266:AP266,$I$2:$I$9873)),0),0)),"")</f>
        <v/>
      </c>
      <c r="AR266" s="19">
        <f>IFERROR(INDEX($I$2:$I$9873,MATCH(1,INDEX(($P266=$F$2:$F$9873)*(0=COUNTIFS(AF266:AQ266,$I$2:$I$9873)),0),0)),"")</f>
        <v/>
      </c>
      <c r="AS266" s="19">
        <f>IFERROR(VLOOKUP(AF266,[2]CUS030!$A$5:$E$10000,5,0),"")</f>
        <v/>
      </c>
      <c r="AT266" s="19">
        <f>IFERROR(VLOOKUP(AG266,[2]CUS030!$A$5:$E$10000,5,0),"")</f>
        <v/>
      </c>
      <c r="AU266" s="19">
        <f>IFERROR(VLOOKUP(AH266,[2]CUS030!$A$5:$E$10000,5,0),"")</f>
        <v/>
      </c>
      <c r="AV266" s="19">
        <f>IFERROR(VLOOKUP(AI266,[2]CUS030!$A$5:$E$10000,5,0),"")</f>
        <v/>
      </c>
      <c r="AW266" s="19">
        <f>IFERROR(VLOOKUP(AJ266,[2]CUS030!$A$5:$E$10000,5,0),"")</f>
        <v/>
      </c>
      <c r="AX266" s="19">
        <f>IFERROR(VLOOKUP(AK266,[2]CUS030!$A$5:$E$10000,5,0),"")</f>
        <v/>
      </c>
      <c r="AY266" s="19">
        <f>IFERROR(VLOOKUP(AL266,[2]CUS030!$A$5:$E$10000,5,0),"")</f>
        <v/>
      </c>
      <c r="AZ266" s="19">
        <f>IFERROR(VLOOKUP(AM266,[2]CUS030!$A$5:$E$10000,5,0),"")</f>
        <v/>
      </c>
      <c r="BA266" s="19">
        <f>IFERROR(VLOOKUP(AN266,[2]CUS030!$A$5:$E$10000,5,0),"")</f>
        <v/>
      </c>
      <c r="BB266" s="19">
        <f>IFERROR(VLOOKUP(AO266,[2]CUS030!$A$5:$E$10000,5,0),"")</f>
        <v/>
      </c>
      <c r="BC266" s="19">
        <f>IFERROR(VLOOKUP(AP266,[2]CUS030!$A$5:$E$10000,5,0),"")</f>
        <v/>
      </c>
      <c r="BD266" s="19">
        <f>IFERROR(VLOOKUP(AQ266,[2]CUS030!$A$5:$E$10000,5,0),"")</f>
        <v/>
      </c>
      <c r="BE266" s="19">
        <f>IFERROR(VLOOKUP(AR266,[2]CUS030!$A$5:$E$10000,5,0),"")</f>
        <v/>
      </c>
    </row>
    <row r="267">
      <c r="F267" s="108">
        <f>[1]!Table1[[#This Row],[Production]]</f>
        <v/>
      </c>
      <c r="G267">
        <f>MID(F267,LEN(F267)-6,4)</f>
        <v/>
      </c>
      <c r="H267">
        <f>AS267&amp;"|"&amp;AT267&amp;"|"&amp;AU267&amp;"|"&amp;AV267&amp;"|"&amp;AW267&amp;"|"&amp;AX267&amp;"|"&amp;AY267&amp;"|"&amp;AZ267&amp;"|"&amp;BA267&amp;"|"&amp;BB267&amp;"|"&amp;BC267&amp;"|"&amp;BD267&amp;"|"&amp;BE267</f>
        <v/>
      </c>
      <c r="I267" s="108">
        <f>[1]!Table1[[#This Row],[Stock]]</f>
        <v/>
      </c>
      <c r="J267">
        <f>MID(LEFT(I267,LEN(I267)-3),FIND("0|0.000",LEFT(I267,LEN(I267)-3),1)+7,6)</f>
        <v/>
      </c>
      <c r="K267" s="19" t="n"/>
      <c r="L267" s="19" t="n"/>
      <c r="M267" s="19" t="n"/>
      <c r="N267" s="19" t="n"/>
      <c r="O267" s="19" t="n"/>
      <c r="P267" s="20">
        <f>End_Cal!E267</f>
        <v/>
      </c>
      <c r="Q267" s="112">
        <f>IFERROR(INDEX($J$2:$J$9873,MATCH(1,INDEX(($P267=$F$2:$F$9873)*(0=COUNTIFS($Q$2:$Q$2,$J$2:$J$9873)),0),0)),"")</f>
        <v/>
      </c>
      <c r="R267" s="112">
        <f>IFERROR(INDEX($J$2:$J$9873,MATCH(1,INDEX(($P267=$F$2:$F$9873)*(0=COUNTIFS(Q267,$J$2:$J$9873)),0),0)),"")</f>
        <v/>
      </c>
      <c r="S267" s="112">
        <f>IFERROR(INDEX($J$2:$J$9873,MATCH(1,INDEX(($P267=$F$2:$F$9873)*(0=COUNTIFS(Q267:R267,$J$2:$J$9873)),0),0)),"")</f>
        <v/>
      </c>
      <c r="T267" s="112">
        <f>IFERROR(INDEX($J$2:$J$9873,MATCH(1,INDEX(($P267=$F$2:$F$9873)*(0=COUNTIFS(Q267:S267,$J$2:$J$9873)),0),0)),"")</f>
        <v/>
      </c>
      <c r="U267" s="112">
        <f>IFERROR(INDEX($J$2:$J$9873,MATCH(1,INDEX(($P267=$F$2:$F$9873)*(0=COUNTIFS(Q267:T267,$J$2:$J$9873)),0),0)),"")</f>
        <v/>
      </c>
      <c r="V267" s="112">
        <f>IFERROR(INDEX($J$2:$J$9873,MATCH(1,INDEX(($P267=$F$2:$F$9873)*(0=COUNTIFS(Q267:U267,$J$2:$J$9873)),0),0)),"")</f>
        <v/>
      </c>
      <c r="W267" s="112">
        <f>IFERROR(INDEX($J$2:$J$9873,MATCH(1,INDEX(($P267=$F$2:$F$9873)*(0=COUNTIFS(Q267:V267,$J$2:$J$861)),0),0)),"")</f>
        <v/>
      </c>
      <c r="X267" s="112">
        <f>IFERROR(INDEX($J$2:$J$9873,MATCH(1,INDEX(($P267=$F$2:$F$9873)*(0=COUNTIFS(Q267:W267,$J$2:$J$9873)),0),0)),"")</f>
        <v/>
      </c>
      <c r="Y267" s="112">
        <f>IFERROR(INDEX($J$2:$J$861,MATCH(1,INDEX(($P267=$F$2:$F$861)*(0=COUNTIFS(Q267:X267,$J$2:$J$861)),0),0)),"")</f>
        <v/>
      </c>
      <c r="Z267" s="112">
        <f>IFERROR(INDEX($J$2:$J$861,MATCH(1,INDEX(($P267=$F$2:$F$861)*(0=COUNTIFS(Q267:Y267,$J$2:$J$861)),0),0)),"")</f>
        <v/>
      </c>
      <c r="AA267" s="112">
        <f>IFERROR(INDEX($J$2:$J$861,MATCH(1,INDEX(($P267=$F$2:$F$861)*(0=COUNTIFS(Q267:Z267,$J$2:$J$861)),0),0)),"")</f>
        <v/>
      </c>
      <c r="AB267" s="112">
        <f>IFERROR(INDEX($J$2:$J$861,MATCH(1,INDEX(($P267=$F$2:$F$861)*(0=COUNTIFS(Q267:AA267,$J$2:$J$861)),0),0)),"")</f>
        <v/>
      </c>
      <c r="AC267" s="112">
        <f>IFERROR(INDEX($J$2:$J$861,MATCH(1,INDEX(($P267=$F$2:$F$861)*(0=COUNTIFS(Q267:AB267,$J$2:$J$861)),0),0)),"")</f>
        <v/>
      </c>
      <c r="AD267">
        <f>Q267&amp;"-"&amp;R267&amp;"-"&amp;S267&amp;"-"&amp;T267&amp;"-"&amp;U267&amp;"-"&amp;V267&amp;"-"&amp;W267&amp;"-"&amp;X267&amp;"-"&amp;Y267&amp;"-"&amp;Z267&amp;"-"&amp;AA267&amp;"-"&amp;AB267&amp;"-"&amp;AC267</f>
        <v/>
      </c>
      <c r="AF267" s="19">
        <f>IFERROR(INDEX($I$2:$I$861,MATCH(1,INDEX(($P267=$F$2:$F$861)*(0=COUNTIFS($AF$2:$AF$2,$I$2:$I$861)),0),0)),"")</f>
        <v/>
      </c>
      <c r="AG267" s="19">
        <f>IFERROR(INDEX($I$2:$I$9873,MATCH(1,INDEX(($P267=$F$2:$F$9873)*(0=COUNTIFS(AF267,$I$2:$I$9873)),0),0)),"")</f>
        <v/>
      </c>
      <c r="AH267" s="19">
        <f>IFERROR(INDEX($I$2:$I$9873,MATCH(1,INDEX(($P267=$F$2:$F$9873)*(0=COUNTIFS(AF267:AG267,$I$2:$I$9873)),0),0)),"")</f>
        <v/>
      </c>
      <c r="AI267" s="19">
        <f>IFERROR(INDEX($I$2:$I$9873,MATCH(1,INDEX(($P267=$F$2:$F$9873)*(0=COUNTIFS(AF267:AH267,$I$2:$I$9873)),0),0)),"")</f>
        <v/>
      </c>
      <c r="AJ267" s="19">
        <f>IFERROR(INDEX($I$2:$I$9873,MATCH(1,INDEX(($P267=$F$2:$F$9873)*(0=COUNTIFS(AF267:AI267,$I$2:$I$9873)),0),0)),"")</f>
        <v/>
      </c>
      <c r="AK267" s="19">
        <f>IFERROR(INDEX($I$2:$I$9873,MATCH(1,INDEX(($P267=$F$2:$F$9873)*(0=COUNTIFS(AF267:AJ267,$I$2:$I$9873)),0),0)),"")</f>
        <v/>
      </c>
      <c r="AL267" s="19">
        <f>IFERROR(INDEX($I$2:$I$9873,MATCH(1,INDEX(($P267=$F$2:$F$9873)*(0=COUNTIFS(AF267:AK267,$I$2:$I$9873)),0),0)),"")</f>
        <v/>
      </c>
      <c r="AM267" s="19">
        <f>IFERROR(INDEX($I$2:$I$9873,MATCH(1,INDEX(($P267=$F$2:$F$9873)*(0=COUNTIFS(AF267:AL267,$I$2:$I$9873)),0),0)),"")</f>
        <v/>
      </c>
      <c r="AN267" s="19">
        <f>IFERROR(INDEX($I$2:$I$9873,MATCH(1,INDEX(($P267=$F$2:$F$9873)*(0=COUNTIFS(AF267:AM267,$I$2:$I$9873)),0),0)),"")</f>
        <v/>
      </c>
      <c r="AO267" s="19">
        <f>IFERROR(INDEX($I$2:$I$9873,MATCH(1,INDEX(($P267=$F$2:$F$9873)*(0=COUNTIFS(AF267:AN267,$I$2:$I$9873)),0),0)),"")</f>
        <v/>
      </c>
      <c r="AP267" s="19">
        <f>IFERROR(INDEX($I$2:$I$9873,MATCH(1,INDEX(($P267=$F$2:$F$9873)*(0=COUNTIFS(AF267:AO267,$I$2:$I$9873)),0),0)),"")</f>
        <v/>
      </c>
      <c r="AQ267" s="19">
        <f>IFERROR(INDEX($I$2:$I$9873,MATCH(1,INDEX(($P267=$F$2:$F$9873)*(0=COUNTIFS(AF267:AP267,$I$2:$I$9873)),0),0)),"")</f>
        <v/>
      </c>
      <c r="AR267" s="19">
        <f>IFERROR(INDEX($I$2:$I$9873,MATCH(1,INDEX(($P267=$F$2:$F$9873)*(0=COUNTIFS(AF267:AQ267,$I$2:$I$9873)),0),0)),"")</f>
        <v/>
      </c>
      <c r="AS267" s="19">
        <f>IFERROR(VLOOKUP(AF267,[2]CUS030!$A$5:$E$10000,5,0),"")</f>
        <v/>
      </c>
      <c r="AT267" s="19">
        <f>IFERROR(VLOOKUP(AG267,[2]CUS030!$A$5:$E$10000,5,0),"")</f>
        <v/>
      </c>
      <c r="AU267" s="19">
        <f>IFERROR(VLOOKUP(AH267,[2]CUS030!$A$5:$E$10000,5,0),"")</f>
        <v/>
      </c>
      <c r="AV267" s="19">
        <f>IFERROR(VLOOKUP(AI267,[2]CUS030!$A$5:$E$10000,5,0),"")</f>
        <v/>
      </c>
      <c r="AW267" s="19">
        <f>IFERROR(VLOOKUP(AJ267,[2]CUS030!$A$5:$E$10000,5,0),"")</f>
        <v/>
      </c>
      <c r="AX267" s="19">
        <f>IFERROR(VLOOKUP(AK267,[2]CUS030!$A$5:$E$10000,5,0),"")</f>
        <v/>
      </c>
      <c r="AY267" s="19">
        <f>IFERROR(VLOOKUP(AL267,[2]CUS030!$A$5:$E$10000,5,0),"")</f>
        <v/>
      </c>
      <c r="AZ267" s="19">
        <f>IFERROR(VLOOKUP(AM267,[2]CUS030!$A$5:$E$10000,5,0),"")</f>
        <v/>
      </c>
      <c r="BA267" s="19">
        <f>IFERROR(VLOOKUP(AN267,[2]CUS030!$A$5:$E$10000,5,0),"")</f>
        <v/>
      </c>
      <c r="BB267" s="19">
        <f>IFERROR(VLOOKUP(AO267,[2]CUS030!$A$5:$E$10000,5,0),"")</f>
        <v/>
      </c>
      <c r="BC267" s="19">
        <f>IFERROR(VLOOKUP(AP267,[2]CUS030!$A$5:$E$10000,5,0),"")</f>
        <v/>
      </c>
      <c r="BD267" s="19">
        <f>IFERROR(VLOOKUP(AQ267,[2]CUS030!$A$5:$E$10000,5,0),"")</f>
        <v/>
      </c>
      <c r="BE267" s="19">
        <f>IFERROR(VLOOKUP(AR267,[2]CUS030!$A$5:$E$10000,5,0),"")</f>
        <v/>
      </c>
    </row>
    <row r="268">
      <c r="F268" s="108">
        <f>[1]!Table1[[#This Row],[Production]]</f>
        <v/>
      </c>
      <c r="G268">
        <f>MID(F268,LEN(F268)-6,4)</f>
        <v/>
      </c>
      <c r="H268">
        <f>AS268&amp;"|"&amp;AT268&amp;"|"&amp;AU268&amp;"|"&amp;AV268&amp;"|"&amp;AW268&amp;"|"&amp;AX268&amp;"|"&amp;AY268&amp;"|"&amp;AZ268&amp;"|"&amp;BA268&amp;"|"&amp;BB268&amp;"|"&amp;BC268&amp;"|"&amp;BD268&amp;"|"&amp;BE268</f>
        <v/>
      </c>
      <c r="I268" s="108">
        <f>[1]!Table1[[#This Row],[Stock]]</f>
        <v/>
      </c>
      <c r="J268">
        <f>MID(LEFT(I268,LEN(I268)-3),FIND("0|0.000",LEFT(I268,LEN(I268)-3),1)+7,6)</f>
        <v/>
      </c>
      <c r="K268" s="19" t="n"/>
      <c r="L268" s="19" t="n"/>
      <c r="M268" s="19" t="n"/>
      <c r="N268" s="19" t="n"/>
      <c r="O268" s="19" t="n"/>
      <c r="P268" s="20">
        <f>End_Cal!E268</f>
        <v/>
      </c>
      <c r="Q268" s="112">
        <f>IFERROR(INDEX($J$2:$J$9873,MATCH(1,INDEX(($P268=$F$2:$F$9873)*(0=COUNTIFS($Q$2:$Q$2,$J$2:$J$9873)),0),0)),"")</f>
        <v/>
      </c>
      <c r="R268" s="112">
        <f>IFERROR(INDEX($J$2:$J$9873,MATCH(1,INDEX(($P268=$F$2:$F$9873)*(0=COUNTIFS(Q268,$J$2:$J$9873)),0),0)),"")</f>
        <v/>
      </c>
      <c r="S268" s="112">
        <f>IFERROR(INDEX($J$2:$J$9873,MATCH(1,INDEX(($P268=$F$2:$F$9873)*(0=COUNTIFS(Q268:R268,$J$2:$J$9873)),0),0)),"")</f>
        <v/>
      </c>
      <c r="T268" s="112">
        <f>IFERROR(INDEX($J$2:$J$9873,MATCH(1,INDEX(($P268=$F$2:$F$9873)*(0=COUNTIFS(Q268:S268,$J$2:$J$9873)),0),0)),"")</f>
        <v/>
      </c>
      <c r="U268" s="112">
        <f>IFERROR(INDEX($J$2:$J$9873,MATCH(1,INDEX(($P268=$F$2:$F$9873)*(0=COUNTIFS(Q268:T268,$J$2:$J$9873)),0),0)),"")</f>
        <v/>
      </c>
      <c r="V268" s="112">
        <f>IFERROR(INDEX($J$2:$J$9873,MATCH(1,INDEX(($P268=$F$2:$F$9873)*(0=COUNTIFS(Q268:U268,$J$2:$J$9873)),0),0)),"")</f>
        <v/>
      </c>
      <c r="W268" s="112">
        <f>IFERROR(INDEX($J$2:$J$9873,MATCH(1,INDEX(($P268=$F$2:$F$9873)*(0=COUNTIFS(Q268:V268,$J$2:$J$861)),0),0)),"")</f>
        <v/>
      </c>
      <c r="X268" s="112">
        <f>IFERROR(INDEX($J$2:$J$9873,MATCH(1,INDEX(($P268=$F$2:$F$9873)*(0=COUNTIFS(Q268:W268,$J$2:$J$9873)),0),0)),"")</f>
        <v/>
      </c>
      <c r="Y268" s="112">
        <f>IFERROR(INDEX($J$2:$J$861,MATCH(1,INDEX(($P268=$F$2:$F$861)*(0=COUNTIFS(Q268:X268,$J$2:$J$861)),0),0)),"")</f>
        <v/>
      </c>
      <c r="Z268" s="112">
        <f>IFERROR(INDEX($J$2:$J$861,MATCH(1,INDEX(($P268=$F$2:$F$861)*(0=COUNTIFS(Q268:Y268,$J$2:$J$861)),0),0)),"")</f>
        <v/>
      </c>
      <c r="AA268" s="112">
        <f>IFERROR(INDEX($J$2:$J$861,MATCH(1,INDEX(($P268=$F$2:$F$861)*(0=COUNTIFS(Q268:Z268,$J$2:$J$861)),0),0)),"")</f>
        <v/>
      </c>
      <c r="AB268" s="112">
        <f>IFERROR(INDEX($J$2:$J$861,MATCH(1,INDEX(($P268=$F$2:$F$861)*(0=COUNTIFS(Q268:AA268,$J$2:$J$861)),0),0)),"")</f>
        <v/>
      </c>
      <c r="AC268" s="112">
        <f>IFERROR(INDEX($J$2:$J$861,MATCH(1,INDEX(($P268=$F$2:$F$861)*(0=COUNTIFS(Q268:AB268,$J$2:$J$861)),0),0)),"")</f>
        <v/>
      </c>
      <c r="AD268">
        <f>Q268&amp;"-"&amp;R268&amp;"-"&amp;S268&amp;"-"&amp;T268&amp;"-"&amp;U268&amp;"-"&amp;V268&amp;"-"&amp;W268&amp;"-"&amp;X268&amp;"-"&amp;Y268&amp;"-"&amp;Z268&amp;"-"&amp;AA268&amp;"-"&amp;AB268&amp;"-"&amp;AC268</f>
        <v/>
      </c>
      <c r="AF268" s="19">
        <f>IFERROR(INDEX($I$2:$I$861,MATCH(1,INDEX(($P268=$F$2:$F$861)*(0=COUNTIFS($AF$2:$AF$2,$I$2:$I$861)),0),0)),"")</f>
        <v/>
      </c>
      <c r="AG268" s="19">
        <f>IFERROR(INDEX($I$2:$I$9873,MATCH(1,INDEX(($P268=$F$2:$F$9873)*(0=COUNTIFS(AF268,$I$2:$I$9873)),0),0)),"")</f>
        <v/>
      </c>
      <c r="AH268" s="19">
        <f>IFERROR(INDEX($I$2:$I$9873,MATCH(1,INDEX(($P268=$F$2:$F$9873)*(0=COUNTIFS(AF268:AG268,$I$2:$I$9873)),0),0)),"")</f>
        <v/>
      </c>
      <c r="AI268" s="19">
        <f>IFERROR(INDEX($I$2:$I$9873,MATCH(1,INDEX(($P268=$F$2:$F$9873)*(0=COUNTIFS(AF268:AH268,$I$2:$I$9873)),0),0)),"")</f>
        <v/>
      </c>
      <c r="AJ268" s="19">
        <f>IFERROR(INDEX($I$2:$I$9873,MATCH(1,INDEX(($P268=$F$2:$F$9873)*(0=COUNTIFS(AF268:AI268,$I$2:$I$9873)),0),0)),"")</f>
        <v/>
      </c>
      <c r="AK268" s="19">
        <f>IFERROR(INDEX($I$2:$I$9873,MATCH(1,INDEX(($P268=$F$2:$F$9873)*(0=COUNTIFS(AF268:AJ268,$I$2:$I$9873)),0),0)),"")</f>
        <v/>
      </c>
      <c r="AL268" s="19">
        <f>IFERROR(INDEX($I$2:$I$9873,MATCH(1,INDEX(($P268=$F$2:$F$9873)*(0=COUNTIFS(AF268:AK268,$I$2:$I$9873)),0),0)),"")</f>
        <v/>
      </c>
      <c r="AM268" s="19">
        <f>IFERROR(INDEX($I$2:$I$9873,MATCH(1,INDEX(($P268=$F$2:$F$9873)*(0=COUNTIFS(AF268:AL268,$I$2:$I$9873)),0),0)),"")</f>
        <v/>
      </c>
      <c r="AN268" s="19">
        <f>IFERROR(INDEX($I$2:$I$9873,MATCH(1,INDEX(($P268=$F$2:$F$9873)*(0=COUNTIFS(AF268:AM268,$I$2:$I$9873)),0),0)),"")</f>
        <v/>
      </c>
      <c r="AO268" s="19">
        <f>IFERROR(INDEX($I$2:$I$9873,MATCH(1,INDEX(($P268=$F$2:$F$9873)*(0=COUNTIFS(AF268:AN268,$I$2:$I$9873)),0),0)),"")</f>
        <v/>
      </c>
      <c r="AP268" s="19">
        <f>IFERROR(INDEX($I$2:$I$9873,MATCH(1,INDEX(($P268=$F$2:$F$9873)*(0=COUNTIFS(AF268:AO268,$I$2:$I$9873)),0),0)),"")</f>
        <v/>
      </c>
      <c r="AQ268" s="19">
        <f>IFERROR(INDEX($I$2:$I$9873,MATCH(1,INDEX(($P268=$F$2:$F$9873)*(0=COUNTIFS(AF268:AP268,$I$2:$I$9873)),0),0)),"")</f>
        <v/>
      </c>
      <c r="AR268" s="19">
        <f>IFERROR(INDEX($I$2:$I$9873,MATCH(1,INDEX(($P268=$F$2:$F$9873)*(0=COUNTIFS(AF268:AQ268,$I$2:$I$9873)),0),0)),"")</f>
        <v/>
      </c>
      <c r="AS268" s="19">
        <f>IFERROR(VLOOKUP(AF268,[2]CUS030!$A$5:$E$10000,5,0),"")</f>
        <v/>
      </c>
      <c r="AT268" s="19">
        <f>IFERROR(VLOOKUP(AG268,[2]CUS030!$A$5:$E$10000,5,0),"")</f>
        <v/>
      </c>
      <c r="AU268" s="19">
        <f>IFERROR(VLOOKUP(AH268,[2]CUS030!$A$5:$E$10000,5,0),"")</f>
        <v/>
      </c>
      <c r="AV268" s="19">
        <f>IFERROR(VLOOKUP(AI268,[2]CUS030!$A$5:$E$10000,5,0),"")</f>
        <v/>
      </c>
      <c r="AW268" s="19">
        <f>IFERROR(VLOOKUP(AJ268,[2]CUS030!$A$5:$E$10000,5,0),"")</f>
        <v/>
      </c>
      <c r="AX268" s="19">
        <f>IFERROR(VLOOKUP(AK268,[2]CUS030!$A$5:$E$10000,5,0),"")</f>
        <v/>
      </c>
      <c r="AY268" s="19">
        <f>IFERROR(VLOOKUP(AL268,[2]CUS030!$A$5:$E$10000,5,0),"")</f>
        <v/>
      </c>
      <c r="AZ268" s="19">
        <f>IFERROR(VLOOKUP(AM268,[2]CUS030!$A$5:$E$10000,5,0),"")</f>
        <v/>
      </c>
      <c r="BA268" s="19">
        <f>IFERROR(VLOOKUP(AN268,[2]CUS030!$A$5:$E$10000,5,0),"")</f>
        <v/>
      </c>
      <c r="BB268" s="19">
        <f>IFERROR(VLOOKUP(AO268,[2]CUS030!$A$5:$E$10000,5,0),"")</f>
        <v/>
      </c>
      <c r="BC268" s="19">
        <f>IFERROR(VLOOKUP(AP268,[2]CUS030!$A$5:$E$10000,5,0),"")</f>
        <v/>
      </c>
      <c r="BD268" s="19">
        <f>IFERROR(VLOOKUP(AQ268,[2]CUS030!$A$5:$E$10000,5,0),"")</f>
        <v/>
      </c>
      <c r="BE268" s="19">
        <f>IFERROR(VLOOKUP(AR268,[2]CUS030!$A$5:$E$10000,5,0),"")</f>
        <v/>
      </c>
    </row>
    <row r="269">
      <c r="F269" s="108">
        <f>[1]!Table1[[#This Row],[Production]]</f>
        <v/>
      </c>
      <c r="G269">
        <f>MID(F269,LEN(F269)-6,4)</f>
        <v/>
      </c>
      <c r="H269">
        <f>AS269&amp;"|"&amp;AT269&amp;"|"&amp;AU269&amp;"|"&amp;AV269&amp;"|"&amp;AW269&amp;"|"&amp;AX269&amp;"|"&amp;AY269&amp;"|"&amp;AZ269&amp;"|"&amp;BA269&amp;"|"&amp;BB269&amp;"|"&amp;BC269&amp;"|"&amp;BD269&amp;"|"&amp;BE269</f>
        <v/>
      </c>
      <c r="I269" s="108">
        <f>[1]!Table1[[#This Row],[Stock]]</f>
        <v/>
      </c>
      <c r="J269">
        <f>MID(LEFT(I269,LEN(I269)-3),FIND("0|0.000",LEFT(I269,LEN(I269)-3),1)+7,6)</f>
        <v/>
      </c>
      <c r="K269" s="19" t="n"/>
      <c r="L269" s="19" t="n"/>
      <c r="M269" s="19" t="n"/>
      <c r="N269" s="19" t="n"/>
      <c r="O269" s="19" t="n"/>
      <c r="P269" s="20">
        <f>End_Cal!E269</f>
        <v/>
      </c>
      <c r="Q269" s="112">
        <f>IFERROR(INDEX($J$2:$J$9873,MATCH(1,INDEX(($P269=$F$2:$F$9873)*(0=COUNTIFS($Q$2:$Q$2,$J$2:$J$9873)),0),0)),"")</f>
        <v/>
      </c>
      <c r="R269" s="112">
        <f>IFERROR(INDEX($J$2:$J$9873,MATCH(1,INDEX(($P269=$F$2:$F$9873)*(0=COUNTIFS(Q269,$J$2:$J$9873)),0),0)),"")</f>
        <v/>
      </c>
      <c r="S269" s="112">
        <f>IFERROR(INDEX($J$2:$J$9873,MATCH(1,INDEX(($P269=$F$2:$F$9873)*(0=COUNTIFS(Q269:R269,$J$2:$J$9873)),0),0)),"")</f>
        <v/>
      </c>
      <c r="T269" s="112">
        <f>IFERROR(INDEX($J$2:$J$9873,MATCH(1,INDEX(($P269=$F$2:$F$9873)*(0=COUNTIFS(Q269:S269,$J$2:$J$9873)),0),0)),"")</f>
        <v/>
      </c>
      <c r="U269" s="112">
        <f>IFERROR(INDEX($J$2:$J$9873,MATCH(1,INDEX(($P269=$F$2:$F$9873)*(0=COUNTIFS(Q269:T269,$J$2:$J$9873)),0),0)),"")</f>
        <v/>
      </c>
      <c r="V269" s="112">
        <f>IFERROR(INDEX($J$2:$J$9873,MATCH(1,INDEX(($P269=$F$2:$F$9873)*(0=COUNTIFS(Q269:U269,$J$2:$J$9873)),0),0)),"")</f>
        <v/>
      </c>
      <c r="W269" s="112">
        <f>IFERROR(INDEX($J$2:$J$9873,MATCH(1,INDEX(($P269=$F$2:$F$9873)*(0=COUNTIFS(Q269:V269,$J$2:$J$861)),0),0)),"")</f>
        <v/>
      </c>
      <c r="X269" s="112">
        <f>IFERROR(INDEX($J$2:$J$9873,MATCH(1,INDEX(($P269=$F$2:$F$9873)*(0=COUNTIFS(Q269:W269,$J$2:$J$9873)),0),0)),"")</f>
        <v/>
      </c>
      <c r="Y269" s="112">
        <f>IFERROR(INDEX($J$2:$J$861,MATCH(1,INDEX(($P269=$F$2:$F$861)*(0=COUNTIFS(Q269:X269,$J$2:$J$861)),0),0)),"")</f>
        <v/>
      </c>
      <c r="Z269" s="112">
        <f>IFERROR(INDEX($J$2:$J$861,MATCH(1,INDEX(($P269=$F$2:$F$861)*(0=COUNTIFS(Q269:Y269,$J$2:$J$861)),0),0)),"")</f>
        <v/>
      </c>
      <c r="AA269" s="112">
        <f>IFERROR(INDEX($J$2:$J$861,MATCH(1,INDEX(($P269=$F$2:$F$861)*(0=COUNTIFS(Q269:Z269,$J$2:$J$861)),0),0)),"")</f>
        <v/>
      </c>
      <c r="AB269" s="112">
        <f>IFERROR(INDEX($J$2:$J$861,MATCH(1,INDEX(($P269=$F$2:$F$861)*(0=COUNTIFS(Q269:AA269,$J$2:$J$861)),0),0)),"")</f>
        <v/>
      </c>
      <c r="AC269" s="112">
        <f>IFERROR(INDEX($J$2:$J$861,MATCH(1,INDEX(($P269=$F$2:$F$861)*(0=COUNTIFS(Q269:AB269,$J$2:$J$861)),0),0)),"")</f>
        <v/>
      </c>
      <c r="AD269">
        <f>Q269&amp;"-"&amp;R269&amp;"-"&amp;S269&amp;"-"&amp;T269&amp;"-"&amp;U269&amp;"-"&amp;V269&amp;"-"&amp;W269&amp;"-"&amp;X269&amp;"-"&amp;Y269&amp;"-"&amp;Z269&amp;"-"&amp;AA269&amp;"-"&amp;AB269&amp;"-"&amp;AC269</f>
        <v/>
      </c>
      <c r="AF269" s="19">
        <f>IFERROR(INDEX($I$2:$I$861,MATCH(1,INDEX(($P269=$F$2:$F$861)*(0=COUNTIFS($AF$2:$AF$2,$I$2:$I$861)),0),0)),"")</f>
        <v/>
      </c>
      <c r="AG269" s="19">
        <f>IFERROR(INDEX($I$2:$I$9873,MATCH(1,INDEX(($P269=$F$2:$F$9873)*(0=COUNTIFS(AF269,$I$2:$I$9873)),0),0)),"")</f>
        <v/>
      </c>
      <c r="AH269" s="19">
        <f>IFERROR(INDEX($I$2:$I$9873,MATCH(1,INDEX(($P269=$F$2:$F$9873)*(0=COUNTIFS(AF269:AG269,$I$2:$I$9873)),0),0)),"")</f>
        <v/>
      </c>
      <c r="AI269" s="19">
        <f>IFERROR(INDEX($I$2:$I$9873,MATCH(1,INDEX(($P269=$F$2:$F$9873)*(0=COUNTIFS(AF269:AH269,$I$2:$I$9873)),0),0)),"")</f>
        <v/>
      </c>
      <c r="AJ269" s="19">
        <f>IFERROR(INDEX($I$2:$I$9873,MATCH(1,INDEX(($P269=$F$2:$F$9873)*(0=COUNTIFS(AF269:AI269,$I$2:$I$9873)),0),0)),"")</f>
        <v/>
      </c>
      <c r="AK269" s="19">
        <f>IFERROR(INDEX($I$2:$I$9873,MATCH(1,INDEX(($P269=$F$2:$F$9873)*(0=COUNTIFS(AF269:AJ269,$I$2:$I$9873)),0),0)),"")</f>
        <v/>
      </c>
      <c r="AL269" s="19">
        <f>IFERROR(INDEX($I$2:$I$9873,MATCH(1,INDEX(($P269=$F$2:$F$9873)*(0=COUNTIFS(AF269:AK269,$I$2:$I$9873)),0),0)),"")</f>
        <v/>
      </c>
      <c r="AM269" s="19">
        <f>IFERROR(INDEX($I$2:$I$9873,MATCH(1,INDEX(($P269=$F$2:$F$9873)*(0=COUNTIFS(AF269:AL269,$I$2:$I$9873)),0),0)),"")</f>
        <v/>
      </c>
      <c r="AN269" s="19">
        <f>IFERROR(INDEX($I$2:$I$9873,MATCH(1,INDEX(($P269=$F$2:$F$9873)*(0=COUNTIFS(AF269:AM269,$I$2:$I$9873)),0),0)),"")</f>
        <v/>
      </c>
      <c r="AO269" s="19">
        <f>IFERROR(INDEX($I$2:$I$9873,MATCH(1,INDEX(($P269=$F$2:$F$9873)*(0=COUNTIFS(AF269:AN269,$I$2:$I$9873)),0),0)),"")</f>
        <v/>
      </c>
      <c r="AP269" s="19">
        <f>IFERROR(INDEX($I$2:$I$9873,MATCH(1,INDEX(($P269=$F$2:$F$9873)*(0=COUNTIFS(AF269:AO269,$I$2:$I$9873)),0),0)),"")</f>
        <v/>
      </c>
      <c r="AQ269" s="19">
        <f>IFERROR(INDEX($I$2:$I$9873,MATCH(1,INDEX(($P269=$F$2:$F$9873)*(0=COUNTIFS(AF269:AP269,$I$2:$I$9873)),0),0)),"")</f>
        <v/>
      </c>
      <c r="AR269" s="19">
        <f>IFERROR(INDEX($I$2:$I$9873,MATCH(1,INDEX(($P269=$F$2:$F$9873)*(0=COUNTIFS(AF269:AQ269,$I$2:$I$9873)),0),0)),"")</f>
        <v/>
      </c>
      <c r="AS269" s="19">
        <f>IFERROR(VLOOKUP(AF269,[2]CUS030!$A$5:$E$10000,5,0),"")</f>
        <v/>
      </c>
      <c r="AT269" s="19">
        <f>IFERROR(VLOOKUP(AG269,[2]CUS030!$A$5:$E$10000,5,0),"")</f>
        <v/>
      </c>
      <c r="AU269" s="19">
        <f>IFERROR(VLOOKUP(AH269,[2]CUS030!$A$5:$E$10000,5,0),"")</f>
        <v/>
      </c>
      <c r="AV269" s="19">
        <f>IFERROR(VLOOKUP(AI269,[2]CUS030!$A$5:$E$10000,5,0),"")</f>
        <v/>
      </c>
      <c r="AW269" s="19">
        <f>IFERROR(VLOOKUP(AJ269,[2]CUS030!$A$5:$E$10000,5,0),"")</f>
        <v/>
      </c>
      <c r="AX269" s="19">
        <f>IFERROR(VLOOKUP(AK269,[2]CUS030!$A$5:$E$10000,5,0),"")</f>
        <v/>
      </c>
      <c r="AY269" s="19">
        <f>IFERROR(VLOOKUP(AL269,[2]CUS030!$A$5:$E$10000,5,0),"")</f>
        <v/>
      </c>
      <c r="AZ269" s="19">
        <f>IFERROR(VLOOKUP(AM269,[2]CUS030!$A$5:$E$10000,5,0),"")</f>
        <v/>
      </c>
      <c r="BA269" s="19">
        <f>IFERROR(VLOOKUP(AN269,[2]CUS030!$A$5:$E$10000,5,0),"")</f>
        <v/>
      </c>
      <c r="BB269" s="19">
        <f>IFERROR(VLOOKUP(AO269,[2]CUS030!$A$5:$E$10000,5,0),"")</f>
        <v/>
      </c>
      <c r="BC269" s="19">
        <f>IFERROR(VLOOKUP(AP269,[2]CUS030!$A$5:$E$10000,5,0),"")</f>
        <v/>
      </c>
      <c r="BD269" s="19">
        <f>IFERROR(VLOOKUP(AQ269,[2]CUS030!$A$5:$E$10000,5,0),"")</f>
        <v/>
      </c>
      <c r="BE269" s="19">
        <f>IFERROR(VLOOKUP(AR269,[2]CUS030!$A$5:$E$10000,5,0),"")</f>
        <v/>
      </c>
    </row>
    <row r="270">
      <c r="F270" s="108">
        <f>[1]!Table1[[#This Row],[Production]]</f>
        <v/>
      </c>
      <c r="G270">
        <f>MID(F270,LEN(F270)-6,4)</f>
        <v/>
      </c>
      <c r="H270">
        <f>AS270&amp;"|"&amp;AT270&amp;"|"&amp;AU270&amp;"|"&amp;AV270&amp;"|"&amp;AW270&amp;"|"&amp;AX270&amp;"|"&amp;AY270&amp;"|"&amp;AZ270&amp;"|"&amp;BA270&amp;"|"&amp;BB270&amp;"|"&amp;BC270&amp;"|"&amp;BD270&amp;"|"&amp;BE270</f>
        <v/>
      </c>
      <c r="I270" s="108">
        <f>[1]!Table1[[#This Row],[Stock]]</f>
        <v/>
      </c>
      <c r="J270">
        <f>MID(LEFT(I270,LEN(I270)-3),FIND("0|0.000",LEFT(I270,LEN(I270)-3),1)+7,6)</f>
        <v/>
      </c>
      <c r="K270" s="19" t="n"/>
      <c r="L270" s="19" t="n"/>
      <c r="M270" s="19" t="n"/>
      <c r="N270" s="19" t="n"/>
      <c r="O270" s="19" t="n"/>
      <c r="P270" s="20">
        <f>End_Cal!E270</f>
        <v/>
      </c>
      <c r="Q270" s="112">
        <f>IFERROR(INDEX($J$2:$J$9873,MATCH(1,INDEX(($P270=$F$2:$F$9873)*(0=COUNTIFS($Q$2:$Q$2,$J$2:$J$9873)),0),0)),"")</f>
        <v/>
      </c>
      <c r="R270" s="112">
        <f>IFERROR(INDEX($J$2:$J$9873,MATCH(1,INDEX(($P270=$F$2:$F$9873)*(0=COUNTIFS(Q270,$J$2:$J$9873)),0),0)),"")</f>
        <v/>
      </c>
      <c r="S270" s="112">
        <f>IFERROR(INDEX($J$2:$J$9873,MATCH(1,INDEX(($P270=$F$2:$F$9873)*(0=COUNTIFS(Q270:R270,$J$2:$J$9873)),0),0)),"")</f>
        <v/>
      </c>
      <c r="T270" s="112">
        <f>IFERROR(INDEX($J$2:$J$9873,MATCH(1,INDEX(($P270=$F$2:$F$9873)*(0=COUNTIFS(Q270:S270,$J$2:$J$9873)),0),0)),"")</f>
        <v/>
      </c>
      <c r="U270" s="112">
        <f>IFERROR(INDEX($J$2:$J$9873,MATCH(1,INDEX(($P270=$F$2:$F$9873)*(0=COUNTIFS(Q270:T270,$J$2:$J$9873)),0),0)),"")</f>
        <v/>
      </c>
      <c r="V270" s="112">
        <f>IFERROR(INDEX($J$2:$J$9873,MATCH(1,INDEX(($P270=$F$2:$F$9873)*(0=COUNTIFS(Q270:U270,$J$2:$J$9873)),0),0)),"")</f>
        <v/>
      </c>
      <c r="W270" s="112">
        <f>IFERROR(INDEX($J$2:$J$9873,MATCH(1,INDEX(($P270=$F$2:$F$9873)*(0=COUNTIFS(Q270:V270,$J$2:$J$861)),0),0)),"")</f>
        <v/>
      </c>
      <c r="X270" s="112">
        <f>IFERROR(INDEX($J$2:$J$9873,MATCH(1,INDEX(($P270=$F$2:$F$9873)*(0=COUNTIFS(Q270:W270,$J$2:$J$9873)),0),0)),"")</f>
        <v/>
      </c>
      <c r="Y270" s="112">
        <f>IFERROR(INDEX($J$2:$J$861,MATCH(1,INDEX(($P270=$F$2:$F$861)*(0=COUNTIFS(Q270:X270,$J$2:$J$861)),0),0)),"")</f>
        <v/>
      </c>
      <c r="Z270" s="112">
        <f>IFERROR(INDEX($J$2:$J$861,MATCH(1,INDEX(($P270=$F$2:$F$861)*(0=COUNTIFS(Q270:Y270,$J$2:$J$861)),0),0)),"")</f>
        <v/>
      </c>
      <c r="AA270" s="112">
        <f>IFERROR(INDEX($J$2:$J$861,MATCH(1,INDEX(($P270=$F$2:$F$861)*(0=COUNTIFS(Q270:Z270,$J$2:$J$861)),0),0)),"")</f>
        <v/>
      </c>
      <c r="AB270" s="112">
        <f>IFERROR(INDEX($J$2:$J$861,MATCH(1,INDEX(($P270=$F$2:$F$861)*(0=COUNTIFS(Q270:AA270,$J$2:$J$861)),0),0)),"")</f>
        <v/>
      </c>
      <c r="AC270" s="112">
        <f>IFERROR(INDEX($J$2:$J$861,MATCH(1,INDEX(($P270=$F$2:$F$861)*(0=COUNTIFS(Q270:AB270,$J$2:$J$861)),0),0)),"")</f>
        <v/>
      </c>
      <c r="AD270">
        <f>Q270&amp;"-"&amp;R270&amp;"-"&amp;S270&amp;"-"&amp;T270&amp;"-"&amp;U270&amp;"-"&amp;V270&amp;"-"&amp;W270&amp;"-"&amp;X270&amp;"-"&amp;Y270&amp;"-"&amp;Z270&amp;"-"&amp;AA270&amp;"-"&amp;AB270&amp;"-"&amp;AC270</f>
        <v/>
      </c>
      <c r="AF270" s="19">
        <f>IFERROR(INDEX($I$2:$I$861,MATCH(1,INDEX(($P270=$F$2:$F$861)*(0=COUNTIFS($AF$2:$AF$2,$I$2:$I$861)),0),0)),"")</f>
        <v/>
      </c>
      <c r="AG270" s="19">
        <f>IFERROR(INDEX($I$2:$I$9873,MATCH(1,INDEX(($P270=$F$2:$F$9873)*(0=COUNTIFS(AF270,$I$2:$I$9873)),0),0)),"")</f>
        <v/>
      </c>
      <c r="AH270" s="19">
        <f>IFERROR(INDEX($I$2:$I$9873,MATCH(1,INDEX(($P270=$F$2:$F$9873)*(0=COUNTIFS(AF270:AG270,$I$2:$I$9873)),0),0)),"")</f>
        <v/>
      </c>
      <c r="AI270" s="19">
        <f>IFERROR(INDEX($I$2:$I$9873,MATCH(1,INDEX(($P270=$F$2:$F$9873)*(0=COUNTIFS(AF270:AH270,$I$2:$I$9873)),0),0)),"")</f>
        <v/>
      </c>
      <c r="AJ270" s="19">
        <f>IFERROR(INDEX($I$2:$I$9873,MATCH(1,INDEX(($P270=$F$2:$F$9873)*(0=COUNTIFS(AF270:AI270,$I$2:$I$9873)),0),0)),"")</f>
        <v/>
      </c>
      <c r="AK270" s="19">
        <f>IFERROR(INDEX($I$2:$I$9873,MATCH(1,INDEX(($P270=$F$2:$F$9873)*(0=COUNTIFS(AF270:AJ270,$I$2:$I$9873)),0),0)),"")</f>
        <v/>
      </c>
      <c r="AL270" s="19">
        <f>IFERROR(INDEX($I$2:$I$9873,MATCH(1,INDEX(($P270=$F$2:$F$9873)*(0=COUNTIFS(AF270:AK270,$I$2:$I$9873)),0),0)),"")</f>
        <v/>
      </c>
      <c r="AM270" s="19">
        <f>IFERROR(INDEX($I$2:$I$9873,MATCH(1,INDEX(($P270=$F$2:$F$9873)*(0=COUNTIFS(AF270:AL270,$I$2:$I$9873)),0),0)),"")</f>
        <v/>
      </c>
      <c r="AN270" s="19">
        <f>IFERROR(INDEX($I$2:$I$9873,MATCH(1,INDEX(($P270=$F$2:$F$9873)*(0=COUNTIFS(AF270:AM270,$I$2:$I$9873)),0),0)),"")</f>
        <v/>
      </c>
      <c r="AO270" s="19">
        <f>IFERROR(INDEX($I$2:$I$9873,MATCH(1,INDEX(($P270=$F$2:$F$9873)*(0=COUNTIFS(AF270:AN270,$I$2:$I$9873)),0),0)),"")</f>
        <v/>
      </c>
      <c r="AP270" s="19">
        <f>IFERROR(INDEX($I$2:$I$9873,MATCH(1,INDEX(($P270=$F$2:$F$9873)*(0=COUNTIFS(AF270:AO270,$I$2:$I$9873)),0),0)),"")</f>
        <v/>
      </c>
      <c r="AQ270" s="19">
        <f>IFERROR(INDEX($I$2:$I$9873,MATCH(1,INDEX(($P270=$F$2:$F$9873)*(0=COUNTIFS(AF270:AP270,$I$2:$I$9873)),0),0)),"")</f>
        <v/>
      </c>
      <c r="AR270" s="19">
        <f>IFERROR(INDEX($I$2:$I$9873,MATCH(1,INDEX(($P270=$F$2:$F$9873)*(0=COUNTIFS(AF270:AQ270,$I$2:$I$9873)),0),0)),"")</f>
        <v/>
      </c>
      <c r="AS270" s="19">
        <f>IFERROR(VLOOKUP(AF270,[2]CUS030!$A$5:$E$10000,5,0),"")</f>
        <v/>
      </c>
      <c r="AT270" s="19">
        <f>IFERROR(VLOOKUP(AG270,[2]CUS030!$A$5:$E$10000,5,0),"")</f>
        <v/>
      </c>
      <c r="AU270" s="19">
        <f>IFERROR(VLOOKUP(AH270,[2]CUS030!$A$5:$E$10000,5,0),"")</f>
        <v/>
      </c>
      <c r="AV270" s="19">
        <f>IFERROR(VLOOKUP(AI270,[2]CUS030!$A$5:$E$10000,5,0),"")</f>
        <v/>
      </c>
      <c r="AW270" s="19">
        <f>IFERROR(VLOOKUP(AJ270,[2]CUS030!$A$5:$E$10000,5,0),"")</f>
        <v/>
      </c>
      <c r="AX270" s="19">
        <f>IFERROR(VLOOKUP(AK270,[2]CUS030!$A$5:$E$10000,5,0),"")</f>
        <v/>
      </c>
      <c r="AY270" s="19">
        <f>IFERROR(VLOOKUP(AL270,[2]CUS030!$A$5:$E$10000,5,0),"")</f>
        <v/>
      </c>
      <c r="AZ270" s="19">
        <f>IFERROR(VLOOKUP(AM270,[2]CUS030!$A$5:$E$10000,5,0),"")</f>
        <v/>
      </c>
      <c r="BA270" s="19">
        <f>IFERROR(VLOOKUP(AN270,[2]CUS030!$A$5:$E$10000,5,0),"")</f>
        <v/>
      </c>
      <c r="BB270" s="19">
        <f>IFERROR(VLOOKUP(AO270,[2]CUS030!$A$5:$E$10000,5,0),"")</f>
        <v/>
      </c>
      <c r="BC270" s="19">
        <f>IFERROR(VLOOKUP(AP270,[2]CUS030!$A$5:$E$10000,5,0),"")</f>
        <v/>
      </c>
      <c r="BD270" s="19">
        <f>IFERROR(VLOOKUP(AQ270,[2]CUS030!$A$5:$E$10000,5,0),"")</f>
        <v/>
      </c>
      <c r="BE270" s="19">
        <f>IFERROR(VLOOKUP(AR270,[2]CUS030!$A$5:$E$10000,5,0),"")</f>
        <v/>
      </c>
    </row>
    <row r="271">
      <c r="F271" s="108">
        <f>[1]!Table1[[#This Row],[Production]]</f>
        <v/>
      </c>
      <c r="G271">
        <f>MID(F271,LEN(F271)-6,4)</f>
        <v/>
      </c>
      <c r="H271">
        <f>AS271&amp;"|"&amp;AT271&amp;"|"&amp;AU271&amp;"|"&amp;AV271&amp;"|"&amp;AW271&amp;"|"&amp;AX271&amp;"|"&amp;AY271&amp;"|"&amp;AZ271&amp;"|"&amp;BA271&amp;"|"&amp;BB271&amp;"|"&amp;BC271&amp;"|"&amp;BD271&amp;"|"&amp;BE271</f>
        <v/>
      </c>
      <c r="I271" s="108">
        <f>[1]!Table1[[#This Row],[Stock]]</f>
        <v/>
      </c>
      <c r="J271">
        <f>MID(LEFT(I271,LEN(I271)-3),FIND("0|0.000",LEFT(I271,LEN(I271)-3),1)+7,6)</f>
        <v/>
      </c>
      <c r="K271" s="19" t="n"/>
      <c r="L271" s="19" t="n"/>
      <c r="M271" s="19" t="n"/>
      <c r="N271" s="19" t="n"/>
      <c r="O271" s="19" t="n"/>
      <c r="P271" s="20">
        <f>End_Cal!E271</f>
        <v/>
      </c>
      <c r="Q271" s="112">
        <f>IFERROR(INDEX($J$2:$J$9873,MATCH(1,INDEX(($P271=$F$2:$F$9873)*(0=COUNTIFS($Q$2:$Q$2,$J$2:$J$9873)),0),0)),"")</f>
        <v/>
      </c>
      <c r="R271" s="112">
        <f>IFERROR(INDEX($J$2:$J$9873,MATCH(1,INDEX(($P271=$F$2:$F$9873)*(0=COUNTIFS(Q271,$J$2:$J$9873)),0),0)),"")</f>
        <v/>
      </c>
      <c r="S271" s="112">
        <f>IFERROR(INDEX($J$2:$J$9873,MATCH(1,INDEX(($P271=$F$2:$F$9873)*(0=COUNTIFS(Q271:R271,$J$2:$J$9873)),0),0)),"")</f>
        <v/>
      </c>
      <c r="T271" s="112">
        <f>IFERROR(INDEX($J$2:$J$9873,MATCH(1,INDEX(($P271=$F$2:$F$9873)*(0=COUNTIFS(Q271:S271,$J$2:$J$9873)),0),0)),"")</f>
        <v/>
      </c>
      <c r="U271" s="112">
        <f>IFERROR(INDEX($J$2:$J$9873,MATCH(1,INDEX(($P271=$F$2:$F$9873)*(0=COUNTIFS(Q271:T271,$J$2:$J$9873)),0),0)),"")</f>
        <v/>
      </c>
      <c r="V271" s="112">
        <f>IFERROR(INDEX($J$2:$J$9873,MATCH(1,INDEX(($P271=$F$2:$F$9873)*(0=COUNTIFS(Q271:U271,$J$2:$J$9873)),0),0)),"")</f>
        <v/>
      </c>
      <c r="W271" s="112">
        <f>IFERROR(INDEX($J$2:$J$9873,MATCH(1,INDEX(($P271=$F$2:$F$9873)*(0=COUNTIFS(Q271:V271,$J$2:$J$861)),0),0)),"")</f>
        <v/>
      </c>
      <c r="X271" s="112">
        <f>IFERROR(INDEX($J$2:$J$9873,MATCH(1,INDEX(($P271=$F$2:$F$9873)*(0=COUNTIFS(Q271:W271,$J$2:$J$9873)),0),0)),"")</f>
        <v/>
      </c>
      <c r="Y271" s="112">
        <f>IFERROR(INDEX($J$2:$J$861,MATCH(1,INDEX(($P271=$F$2:$F$861)*(0=COUNTIFS(Q271:X271,$J$2:$J$861)),0),0)),"")</f>
        <v/>
      </c>
      <c r="Z271" s="112">
        <f>IFERROR(INDEX($J$2:$J$861,MATCH(1,INDEX(($P271=$F$2:$F$861)*(0=COUNTIFS(Q271:Y271,$J$2:$J$861)),0),0)),"")</f>
        <v/>
      </c>
      <c r="AA271" s="112">
        <f>IFERROR(INDEX($J$2:$J$861,MATCH(1,INDEX(($P271=$F$2:$F$861)*(0=COUNTIFS(Q271:Z271,$J$2:$J$861)),0),0)),"")</f>
        <v/>
      </c>
      <c r="AB271" s="112">
        <f>IFERROR(INDEX($J$2:$J$861,MATCH(1,INDEX(($P271=$F$2:$F$861)*(0=COUNTIFS(Q271:AA271,$J$2:$J$861)),0),0)),"")</f>
        <v/>
      </c>
      <c r="AC271" s="112">
        <f>IFERROR(INDEX($J$2:$J$861,MATCH(1,INDEX(($P271=$F$2:$F$861)*(0=COUNTIFS(Q271:AB271,$J$2:$J$861)),0),0)),"")</f>
        <v/>
      </c>
      <c r="AD271">
        <f>Q271&amp;"-"&amp;R271&amp;"-"&amp;S271&amp;"-"&amp;T271&amp;"-"&amp;U271&amp;"-"&amp;V271&amp;"-"&amp;W271&amp;"-"&amp;X271&amp;"-"&amp;Y271&amp;"-"&amp;Z271&amp;"-"&amp;AA271&amp;"-"&amp;AB271&amp;"-"&amp;AC271</f>
        <v/>
      </c>
      <c r="AF271" s="19">
        <f>IFERROR(INDEX($I$2:$I$861,MATCH(1,INDEX(($P271=$F$2:$F$861)*(0=COUNTIFS($AF$2:$AF$2,$I$2:$I$861)),0),0)),"")</f>
        <v/>
      </c>
      <c r="AG271" s="19">
        <f>IFERROR(INDEX($I$2:$I$9873,MATCH(1,INDEX(($P271=$F$2:$F$9873)*(0=COUNTIFS(AF271,$I$2:$I$9873)),0),0)),"")</f>
        <v/>
      </c>
      <c r="AH271" s="19">
        <f>IFERROR(INDEX($I$2:$I$9873,MATCH(1,INDEX(($P271=$F$2:$F$9873)*(0=COUNTIFS(AF271:AG271,$I$2:$I$9873)),0),0)),"")</f>
        <v/>
      </c>
      <c r="AI271" s="19">
        <f>IFERROR(INDEX($I$2:$I$9873,MATCH(1,INDEX(($P271=$F$2:$F$9873)*(0=COUNTIFS(AF271:AH271,$I$2:$I$9873)),0),0)),"")</f>
        <v/>
      </c>
      <c r="AJ271" s="19">
        <f>IFERROR(INDEX($I$2:$I$9873,MATCH(1,INDEX(($P271=$F$2:$F$9873)*(0=COUNTIFS(AF271:AI271,$I$2:$I$9873)),0),0)),"")</f>
        <v/>
      </c>
      <c r="AK271" s="19">
        <f>IFERROR(INDEX($I$2:$I$9873,MATCH(1,INDEX(($P271=$F$2:$F$9873)*(0=COUNTIFS(AF271:AJ271,$I$2:$I$9873)),0),0)),"")</f>
        <v/>
      </c>
      <c r="AL271" s="19">
        <f>IFERROR(INDEX($I$2:$I$9873,MATCH(1,INDEX(($P271=$F$2:$F$9873)*(0=COUNTIFS(AF271:AK271,$I$2:$I$9873)),0),0)),"")</f>
        <v/>
      </c>
      <c r="AM271" s="19">
        <f>IFERROR(INDEX($I$2:$I$9873,MATCH(1,INDEX(($P271=$F$2:$F$9873)*(0=COUNTIFS(AF271:AL271,$I$2:$I$9873)),0),0)),"")</f>
        <v/>
      </c>
      <c r="AN271" s="19">
        <f>IFERROR(INDEX($I$2:$I$9873,MATCH(1,INDEX(($P271=$F$2:$F$9873)*(0=COUNTIFS(AF271:AM271,$I$2:$I$9873)),0),0)),"")</f>
        <v/>
      </c>
      <c r="AO271" s="19">
        <f>IFERROR(INDEX($I$2:$I$9873,MATCH(1,INDEX(($P271=$F$2:$F$9873)*(0=COUNTIFS(AF271:AN271,$I$2:$I$9873)),0),0)),"")</f>
        <v/>
      </c>
      <c r="AP271" s="19">
        <f>IFERROR(INDEX($I$2:$I$9873,MATCH(1,INDEX(($P271=$F$2:$F$9873)*(0=COUNTIFS(AF271:AO271,$I$2:$I$9873)),0),0)),"")</f>
        <v/>
      </c>
      <c r="AQ271" s="19">
        <f>IFERROR(INDEX($I$2:$I$9873,MATCH(1,INDEX(($P271=$F$2:$F$9873)*(0=COUNTIFS(AF271:AP271,$I$2:$I$9873)),0),0)),"")</f>
        <v/>
      </c>
      <c r="AR271" s="19">
        <f>IFERROR(INDEX($I$2:$I$9873,MATCH(1,INDEX(($P271=$F$2:$F$9873)*(0=COUNTIFS(AF271:AQ271,$I$2:$I$9873)),0),0)),"")</f>
        <v/>
      </c>
      <c r="AS271" s="19">
        <f>IFERROR(VLOOKUP(AF271,[2]CUS030!$A$5:$E$10000,5,0),"")</f>
        <v/>
      </c>
      <c r="AT271" s="19">
        <f>IFERROR(VLOOKUP(AG271,[2]CUS030!$A$5:$E$10000,5,0),"")</f>
        <v/>
      </c>
      <c r="AU271" s="19">
        <f>IFERROR(VLOOKUP(AH271,[2]CUS030!$A$5:$E$10000,5,0),"")</f>
        <v/>
      </c>
      <c r="AV271" s="19">
        <f>IFERROR(VLOOKUP(AI271,[2]CUS030!$A$5:$E$10000,5,0),"")</f>
        <v/>
      </c>
      <c r="AW271" s="19">
        <f>IFERROR(VLOOKUP(AJ271,[2]CUS030!$A$5:$E$10000,5,0),"")</f>
        <v/>
      </c>
      <c r="AX271" s="19">
        <f>IFERROR(VLOOKUP(AK271,[2]CUS030!$A$5:$E$10000,5,0),"")</f>
        <v/>
      </c>
      <c r="AY271" s="19">
        <f>IFERROR(VLOOKUP(AL271,[2]CUS030!$A$5:$E$10000,5,0),"")</f>
        <v/>
      </c>
      <c r="AZ271" s="19">
        <f>IFERROR(VLOOKUP(AM271,[2]CUS030!$A$5:$E$10000,5,0),"")</f>
        <v/>
      </c>
      <c r="BA271" s="19">
        <f>IFERROR(VLOOKUP(AN271,[2]CUS030!$A$5:$E$10000,5,0),"")</f>
        <v/>
      </c>
      <c r="BB271" s="19">
        <f>IFERROR(VLOOKUP(AO271,[2]CUS030!$A$5:$E$10000,5,0),"")</f>
        <v/>
      </c>
      <c r="BC271" s="19">
        <f>IFERROR(VLOOKUP(AP271,[2]CUS030!$A$5:$E$10000,5,0),"")</f>
        <v/>
      </c>
      <c r="BD271" s="19">
        <f>IFERROR(VLOOKUP(AQ271,[2]CUS030!$A$5:$E$10000,5,0),"")</f>
        <v/>
      </c>
      <c r="BE271" s="19">
        <f>IFERROR(VLOOKUP(AR271,[2]CUS030!$A$5:$E$10000,5,0),"")</f>
        <v/>
      </c>
    </row>
    <row r="272">
      <c r="F272" s="108">
        <f>[1]!Table1[[#This Row],[Production]]</f>
        <v/>
      </c>
      <c r="G272">
        <f>MID(F272,LEN(F272)-6,4)</f>
        <v/>
      </c>
      <c r="H272">
        <f>AS272&amp;"|"&amp;AT272&amp;"|"&amp;AU272&amp;"|"&amp;AV272&amp;"|"&amp;AW272&amp;"|"&amp;AX272&amp;"|"&amp;AY272&amp;"|"&amp;AZ272&amp;"|"&amp;BA272&amp;"|"&amp;BB272&amp;"|"&amp;BC272&amp;"|"&amp;BD272&amp;"|"&amp;BE272</f>
        <v/>
      </c>
      <c r="I272" s="108">
        <f>[1]!Table1[[#This Row],[Stock]]</f>
        <v/>
      </c>
      <c r="J272">
        <f>MID(LEFT(I272,LEN(I272)-3),FIND("0|0.000",LEFT(I272,LEN(I272)-3),1)+7,6)</f>
        <v/>
      </c>
      <c r="K272" s="19" t="n"/>
      <c r="L272" s="19" t="n"/>
      <c r="M272" s="19" t="n"/>
      <c r="N272" s="19" t="n"/>
      <c r="O272" s="19" t="n"/>
      <c r="P272" s="20">
        <f>End_Cal!E272</f>
        <v/>
      </c>
      <c r="Q272" s="112">
        <f>IFERROR(INDEX($J$2:$J$9873,MATCH(1,INDEX(($P272=$F$2:$F$9873)*(0=COUNTIFS($Q$2:$Q$2,$J$2:$J$9873)),0),0)),"")</f>
        <v/>
      </c>
      <c r="R272" s="112">
        <f>IFERROR(INDEX($J$2:$J$9873,MATCH(1,INDEX(($P272=$F$2:$F$9873)*(0=COUNTIFS(Q272,$J$2:$J$9873)),0),0)),"")</f>
        <v/>
      </c>
      <c r="S272" s="112">
        <f>IFERROR(INDEX($J$2:$J$9873,MATCH(1,INDEX(($P272=$F$2:$F$9873)*(0=COUNTIFS(Q272:R272,$J$2:$J$9873)),0),0)),"")</f>
        <v/>
      </c>
      <c r="T272" s="112">
        <f>IFERROR(INDEX($J$2:$J$9873,MATCH(1,INDEX(($P272=$F$2:$F$9873)*(0=COUNTIFS(Q272:S272,$J$2:$J$9873)),0),0)),"")</f>
        <v/>
      </c>
      <c r="U272" s="112">
        <f>IFERROR(INDEX($J$2:$J$9873,MATCH(1,INDEX(($P272=$F$2:$F$9873)*(0=COUNTIFS(Q272:T272,$J$2:$J$9873)),0),0)),"")</f>
        <v/>
      </c>
      <c r="V272" s="112">
        <f>IFERROR(INDEX($J$2:$J$9873,MATCH(1,INDEX(($P272=$F$2:$F$9873)*(0=COUNTIFS(Q272:U272,$J$2:$J$9873)),0),0)),"")</f>
        <v/>
      </c>
      <c r="W272" s="112">
        <f>IFERROR(INDEX($J$2:$J$9873,MATCH(1,INDEX(($P272=$F$2:$F$9873)*(0=COUNTIFS(Q272:V272,$J$2:$J$861)),0),0)),"")</f>
        <v/>
      </c>
      <c r="X272" s="112">
        <f>IFERROR(INDEX($J$2:$J$9873,MATCH(1,INDEX(($P272=$F$2:$F$9873)*(0=COUNTIFS(Q272:W272,$J$2:$J$9873)),0),0)),"")</f>
        <v/>
      </c>
      <c r="Y272" s="112">
        <f>IFERROR(INDEX($J$2:$J$861,MATCH(1,INDEX(($P272=$F$2:$F$861)*(0=COUNTIFS(Q272:X272,$J$2:$J$861)),0),0)),"")</f>
        <v/>
      </c>
      <c r="Z272" s="112">
        <f>IFERROR(INDEX($J$2:$J$861,MATCH(1,INDEX(($P272=$F$2:$F$861)*(0=COUNTIFS(Q272:Y272,$J$2:$J$861)),0),0)),"")</f>
        <v/>
      </c>
      <c r="AA272" s="112">
        <f>IFERROR(INDEX($J$2:$J$861,MATCH(1,INDEX(($P272=$F$2:$F$861)*(0=COUNTIFS(Q272:Z272,$J$2:$J$861)),0),0)),"")</f>
        <v/>
      </c>
      <c r="AB272" s="112">
        <f>IFERROR(INDEX($J$2:$J$861,MATCH(1,INDEX(($P272=$F$2:$F$861)*(0=COUNTIFS(Q272:AA272,$J$2:$J$861)),0),0)),"")</f>
        <v/>
      </c>
      <c r="AC272" s="112">
        <f>IFERROR(INDEX($J$2:$J$861,MATCH(1,INDEX(($P272=$F$2:$F$861)*(0=COUNTIFS(Q272:AB272,$J$2:$J$861)),0),0)),"")</f>
        <v/>
      </c>
      <c r="AD272">
        <f>Q272&amp;"-"&amp;R272&amp;"-"&amp;S272&amp;"-"&amp;T272&amp;"-"&amp;U272&amp;"-"&amp;V272&amp;"-"&amp;W272&amp;"-"&amp;X272&amp;"-"&amp;Y272&amp;"-"&amp;Z272&amp;"-"&amp;AA272&amp;"-"&amp;AB272&amp;"-"&amp;AC272</f>
        <v/>
      </c>
      <c r="AF272" s="19">
        <f>IFERROR(INDEX($I$2:$I$861,MATCH(1,INDEX(($P272=$F$2:$F$861)*(0=COUNTIFS($AF$2:$AF$2,$I$2:$I$861)),0),0)),"")</f>
        <v/>
      </c>
      <c r="AG272" s="19">
        <f>IFERROR(INDEX($I$2:$I$9873,MATCH(1,INDEX(($P272=$F$2:$F$9873)*(0=COUNTIFS(AF272,$I$2:$I$9873)),0),0)),"")</f>
        <v/>
      </c>
      <c r="AH272" s="19">
        <f>IFERROR(INDEX($I$2:$I$9873,MATCH(1,INDEX(($P272=$F$2:$F$9873)*(0=COUNTIFS(AF272:AG272,$I$2:$I$9873)),0),0)),"")</f>
        <v/>
      </c>
      <c r="AI272" s="19">
        <f>IFERROR(INDEX($I$2:$I$9873,MATCH(1,INDEX(($P272=$F$2:$F$9873)*(0=COUNTIFS(AF272:AH272,$I$2:$I$9873)),0),0)),"")</f>
        <v/>
      </c>
      <c r="AJ272" s="19">
        <f>IFERROR(INDEX($I$2:$I$9873,MATCH(1,INDEX(($P272=$F$2:$F$9873)*(0=COUNTIFS(AF272:AI272,$I$2:$I$9873)),0),0)),"")</f>
        <v/>
      </c>
      <c r="AK272" s="19">
        <f>IFERROR(INDEX($I$2:$I$9873,MATCH(1,INDEX(($P272=$F$2:$F$9873)*(0=COUNTIFS(AF272:AJ272,$I$2:$I$9873)),0),0)),"")</f>
        <v/>
      </c>
      <c r="AL272" s="19">
        <f>IFERROR(INDEX($I$2:$I$9873,MATCH(1,INDEX(($P272=$F$2:$F$9873)*(0=COUNTIFS(AF272:AK272,$I$2:$I$9873)),0),0)),"")</f>
        <v/>
      </c>
      <c r="AM272" s="19">
        <f>IFERROR(INDEX($I$2:$I$9873,MATCH(1,INDEX(($P272=$F$2:$F$9873)*(0=COUNTIFS(AF272:AL272,$I$2:$I$9873)),0),0)),"")</f>
        <v/>
      </c>
      <c r="AN272" s="19">
        <f>IFERROR(INDEX($I$2:$I$9873,MATCH(1,INDEX(($P272=$F$2:$F$9873)*(0=COUNTIFS(AF272:AM272,$I$2:$I$9873)),0),0)),"")</f>
        <v/>
      </c>
      <c r="AO272" s="19">
        <f>IFERROR(INDEX($I$2:$I$9873,MATCH(1,INDEX(($P272=$F$2:$F$9873)*(0=COUNTIFS(AF272:AN272,$I$2:$I$9873)),0),0)),"")</f>
        <v/>
      </c>
      <c r="AP272" s="19">
        <f>IFERROR(INDEX($I$2:$I$9873,MATCH(1,INDEX(($P272=$F$2:$F$9873)*(0=COUNTIFS(AF272:AO272,$I$2:$I$9873)),0),0)),"")</f>
        <v/>
      </c>
      <c r="AQ272" s="19">
        <f>IFERROR(INDEX($I$2:$I$9873,MATCH(1,INDEX(($P272=$F$2:$F$9873)*(0=COUNTIFS(AF272:AP272,$I$2:$I$9873)),0),0)),"")</f>
        <v/>
      </c>
      <c r="AR272" s="19">
        <f>IFERROR(INDEX($I$2:$I$9873,MATCH(1,INDEX(($P272=$F$2:$F$9873)*(0=COUNTIFS(AF272:AQ272,$I$2:$I$9873)),0),0)),"")</f>
        <v/>
      </c>
      <c r="AS272" s="19">
        <f>IFERROR(VLOOKUP(AF272,[2]CUS030!$A$5:$E$10000,5,0),"")</f>
        <v/>
      </c>
      <c r="AT272" s="19">
        <f>IFERROR(VLOOKUP(AG272,[2]CUS030!$A$5:$E$10000,5,0),"")</f>
        <v/>
      </c>
      <c r="AU272" s="19">
        <f>IFERROR(VLOOKUP(AH272,[2]CUS030!$A$5:$E$10000,5,0),"")</f>
        <v/>
      </c>
      <c r="AV272" s="19">
        <f>IFERROR(VLOOKUP(AI272,[2]CUS030!$A$5:$E$10000,5,0),"")</f>
        <v/>
      </c>
      <c r="AW272" s="19">
        <f>IFERROR(VLOOKUP(AJ272,[2]CUS030!$A$5:$E$10000,5,0),"")</f>
        <v/>
      </c>
      <c r="AX272" s="19">
        <f>IFERROR(VLOOKUP(AK272,[2]CUS030!$A$5:$E$10000,5,0),"")</f>
        <v/>
      </c>
      <c r="AY272" s="19">
        <f>IFERROR(VLOOKUP(AL272,[2]CUS030!$A$5:$E$10000,5,0),"")</f>
        <v/>
      </c>
      <c r="AZ272" s="19">
        <f>IFERROR(VLOOKUP(AM272,[2]CUS030!$A$5:$E$10000,5,0),"")</f>
        <v/>
      </c>
      <c r="BA272" s="19">
        <f>IFERROR(VLOOKUP(AN272,[2]CUS030!$A$5:$E$10000,5,0),"")</f>
        <v/>
      </c>
      <c r="BB272" s="19">
        <f>IFERROR(VLOOKUP(AO272,[2]CUS030!$A$5:$E$10000,5,0),"")</f>
        <v/>
      </c>
      <c r="BC272" s="19">
        <f>IFERROR(VLOOKUP(AP272,[2]CUS030!$A$5:$E$10000,5,0),"")</f>
        <v/>
      </c>
      <c r="BD272" s="19">
        <f>IFERROR(VLOOKUP(AQ272,[2]CUS030!$A$5:$E$10000,5,0),"")</f>
        <v/>
      </c>
      <c r="BE272" s="19">
        <f>IFERROR(VLOOKUP(AR272,[2]CUS030!$A$5:$E$10000,5,0),"")</f>
        <v/>
      </c>
    </row>
    <row r="273">
      <c r="F273" s="108">
        <f>[1]!Table1[[#This Row],[Production]]</f>
        <v/>
      </c>
      <c r="G273">
        <f>MID(F273,LEN(F273)-6,4)</f>
        <v/>
      </c>
      <c r="H273">
        <f>AS273&amp;"|"&amp;AT273&amp;"|"&amp;AU273&amp;"|"&amp;AV273&amp;"|"&amp;AW273&amp;"|"&amp;AX273&amp;"|"&amp;AY273&amp;"|"&amp;AZ273&amp;"|"&amp;BA273&amp;"|"&amp;BB273&amp;"|"&amp;BC273&amp;"|"&amp;BD273&amp;"|"&amp;BE273</f>
        <v/>
      </c>
      <c r="I273" s="108">
        <f>[1]!Table1[[#This Row],[Stock]]</f>
        <v/>
      </c>
      <c r="J273">
        <f>MID(LEFT(I273,LEN(I273)-3),FIND("0|0.000",LEFT(I273,LEN(I273)-3),1)+7,6)</f>
        <v/>
      </c>
      <c r="K273" s="19" t="n"/>
      <c r="L273" s="19" t="n"/>
      <c r="M273" s="19" t="n"/>
      <c r="N273" s="19" t="n"/>
      <c r="O273" s="19" t="n"/>
      <c r="P273" s="20">
        <f>End_Cal!E273</f>
        <v/>
      </c>
      <c r="Q273" s="112">
        <f>IFERROR(INDEX($J$2:$J$9873,MATCH(1,INDEX(($P273=$F$2:$F$9873)*(0=COUNTIFS($Q$2:$Q$2,$J$2:$J$9873)),0),0)),"")</f>
        <v/>
      </c>
      <c r="R273" s="112">
        <f>IFERROR(INDEX($J$2:$J$9873,MATCH(1,INDEX(($P273=$F$2:$F$9873)*(0=COUNTIFS(Q273,$J$2:$J$9873)),0),0)),"")</f>
        <v/>
      </c>
      <c r="S273" s="112">
        <f>IFERROR(INDEX($J$2:$J$9873,MATCH(1,INDEX(($P273=$F$2:$F$9873)*(0=COUNTIFS(Q273:R273,$J$2:$J$9873)),0),0)),"")</f>
        <v/>
      </c>
      <c r="T273" s="112">
        <f>IFERROR(INDEX($J$2:$J$9873,MATCH(1,INDEX(($P273=$F$2:$F$9873)*(0=COUNTIFS(Q273:S273,$J$2:$J$9873)),0),0)),"")</f>
        <v/>
      </c>
      <c r="U273" s="112">
        <f>IFERROR(INDEX($J$2:$J$9873,MATCH(1,INDEX(($P273=$F$2:$F$9873)*(0=COUNTIFS(Q273:T273,$J$2:$J$9873)),0),0)),"")</f>
        <v/>
      </c>
      <c r="V273" s="112">
        <f>IFERROR(INDEX($J$2:$J$9873,MATCH(1,INDEX(($P273=$F$2:$F$9873)*(0=COUNTIFS(Q273:U273,$J$2:$J$9873)),0),0)),"")</f>
        <v/>
      </c>
      <c r="W273" s="112">
        <f>IFERROR(INDEX($J$2:$J$9873,MATCH(1,INDEX(($P273=$F$2:$F$9873)*(0=COUNTIFS(Q273:V273,$J$2:$J$861)),0),0)),"")</f>
        <v/>
      </c>
      <c r="X273" s="112">
        <f>IFERROR(INDEX($J$2:$J$9873,MATCH(1,INDEX(($P273=$F$2:$F$9873)*(0=COUNTIFS(Q273:W273,$J$2:$J$9873)),0),0)),"")</f>
        <v/>
      </c>
      <c r="Y273" s="112">
        <f>IFERROR(INDEX($J$2:$J$861,MATCH(1,INDEX(($P273=$F$2:$F$861)*(0=COUNTIFS(Q273:X273,$J$2:$J$861)),0),0)),"")</f>
        <v/>
      </c>
      <c r="Z273" s="112">
        <f>IFERROR(INDEX($J$2:$J$861,MATCH(1,INDEX(($P273=$F$2:$F$861)*(0=COUNTIFS(Q273:Y273,$J$2:$J$861)),0),0)),"")</f>
        <v/>
      </c>
      <c r="AA273" s="112">
        <f>IFERROR(INDEX($J$2:$J$861,MATCH(1,INDEX(($P273=$F$2:$F$861)*(0=COUNTIFS(Q273:Z273,$J$2:$J$861)),0),0)),"")</f>
        <v/>
      </c>
      <c r="AB273" s="112">
        <f>IFERROR(INDEX($J$2:$J$861,MATCH(1,INDEX(($P273=$F$2:$F$861)*(0=COUNTIFS(Q273:AA273,$J$2:$J$861)),0),0)),"")</f>
        <v/>
      </c>
      <c r="AC273" s="112">
        <f>IFERROR(INDEX($J$2:$J$861,MATCH(1,INDEX(($P273=$F$2:$F$861)*(0=COUNTIFS(Q273:AB273,$J$2:$J$861)),0),0)),"")</f>
        <v/>
      </c>
      <c r="AD273">
        <f>Q273&amp;"-"&amp;R273&amp;"-"&amp;S273&amp;"-"&amp;T273&amp;"-"&amp;U273&amp;"-"&amp;V273&amp;"-"&amp;W273&amp;"-"&amp;X273&amp;"-"&amp;Y273&amp;"-"&amp;Z273&amp;"-"&amp;AA273&amp;"-"&amp;AB273&amp;"-"&amp;AC273</f>
        <v/>
      </c>
      <c r="AF273" s="19">
        <f>IFERROR(INDEX($I$2:$I$861,MATCH(1,INDEX(($P273=$F$2:$F$861)*(0=COUNTIFS($AF$2:$AF$2,$I$2:$I$861)),0),0)),"")</f>
        <v/>
      </c>
      <c r="AG273" s="19">
        <f>IFERROR(INDEX($I$2:$I$9873,MATCH(1,INDEX(($P273=$F$2:$F$9873)*(0=COUNTIFS(AF273,$I$2:$I$9873)),0),0)),"")</f>
        <v/>
      </c>
      <c r="AH273" s="19">
        <f>IFERROR(INDEX($I$2:$I$9873,MATCH(1,INDEX(($P273=$F$2:$F$9873)*(0=COUNTIFS(AF273:AG273,$I$2:$I$9873)),0),0)),"")</f>
        <v/>
      </c>
      <c r="AI273" s="19">
        <f>IFERROR(INDEX($I$2:$I$9873,MATCH(1,INDEX(($P273=$F$2:$F$9873)*(0=COUNTIFS(AF273:AH273,$I$2:$I$9873)),0),0)),"")</f>
        <v/>
      </c>
      <c r="AJ273" s="19">
        <f>IFERROR(INDEX($I$2:$I$9873,MATCH(1,INDEX(($P273=$F$2:$F$9873)*(0=COUNTIFS(AF273:AI273,$I$2:$I$9873)),0),0)),"")</f>
        <v/>
      </c>
      <c r="AK273" s="19">
        <f>IFERROR(INDEX($I$2:$I$9873,MATCH(1,INDEX(($P273=$F$2:$F$9873)*(0=COUNTIFS(AF273:AJ273,$I$2:$I$9873)),0),0)),"")</f>
        <v/>
      </c>
      <c r="AL273" s="19">
        <f>IFERROR(INDEX($I$2:$I$9873,MATCH(1,INDEX(($P273=$F$2:$F$9873)*(0=COUNTIFS(AF273:AK273,$I$2:$I$9873)),0),0)),"")</f>
        <v/>
      </c>
      <c r="AM273" s="19">
        <f>IFERROR(INDEX($I$2:$I$9873,MATCH(1,INDEX(($P273=$F$2:$F$9873)*(0=COUNTIFS(AF273:AL273,$I$2:$I$9873)),0),0)),"")</f>
        <v/>
      </c>
      <c r="AN273" s="19">
        <f>IFERROR(INDEX($I$2:$I$9873,MATCH(1,INDEX(($P273=$F$2:$F$9873)*(0=COUNTIFS(AF273:AM273,$I$2:$I$9873)),0),0)),"")</f>
        <v/>
      </c>
      <c r="AO273" s="19">
        <f>IFERROR(INDEX($I$2:$I$9873,MATCH(1,INDEX(($P273=$F$2:$F$9873)*(0=COUNTIFS(AF273:AN273,$I$2:$I$9873)),0),0)),"")</f>
        <v/>
      </c>
      <c r="AP273" s="19">
        <f>IFERROR(INDEX($I$2:$I$9873,MATCH(1,INDEX(($P273=$F$2:$F$9873)*(0=COUNTIFS(AF273:AO273,$I$2:$I$9873)),0),0)),"")</f>
        <v/>
      </c>
      <c r="AQ273" s="19">
        <f>IFERROR(INDEX($I$2:$I$9873,MATCH(1,INDEX(($P273=$F$2:$F$9873)*(0=COUNTIFS(AF273:AP273,$I$2:$I$9873)),0),0)),"")</f>
        <v/>
      </c>
      <c r="AR273" s="19">
        <f>IFERROR(INDEX($I$2:$I$9873,MATCH(1,INDEX(($P273=$F$2:$F$9873)*(0=COUNTIFS(AF273:AQ273,$I$2:$I$9873)),0),0)),"")</f>
        <v/>
      </c>
      <c r="AS273" s="19">
        <f>IFERROR(VLOOKUP(AF273,[2]CUS030!$A$5:$E$10000,5,0),"")</f>
        <v/>
      </c>
      <c r="AT273" s="19">
        <f>IFERROR(VLOOKUP(AG273,[2]CUS030!$A$5:$E$10000,5,0),"")</f>
        <v/>
      </c>
      <c r="AU273" s="19">
        <f>IFERROR(VLOOKUP(AH273,[2]CUS030!$A$5:$E$10000,5,0),"")</f>
        <v/>
      </c>
      <c r="AV273" s="19">
        <f>IFERROR(VLOOKUP(AI273,[2]CUS030!$A$5:$E$10000,5,0),"")</f>
        <v/>
      </c>
      <c r="AW273" s="19">
        <f>IFERROR(VLOOKUP(AJ273,[2]CUS030!$A$5:$E$10000,5,0),"")</f>
        <v/>
      </c>
      <c r="AX273" s="19">
        <f>IFERROR(VLOOKUP(AK273,[2]CUS030!$A$5:$E$10000,5,0),"")</f>
        <v/>
      </c>
      <c r="AY273" s="19">
        <f>IFERROR(VLOOKUP(AL273,[2]CUS030!$A$5:$E$10000,5,0),"")</f>
        <v/>
      </c>
      <c r="AZ273" s="19">
        <f>IFERROR(VLOOKUP(AM273,[2]CUS030!$A$5:$E$10000,5,0),"")</f>
        <v/>
      </c>
      <c r="BA273" s="19">
        <f>IFERROR(VLOOKUP(AN273,[2]CUS030!$A$5:$E$10000,5,0),"")</f>
        <v/>
      </c>
      <c r="BB273" s="19">
        <f>IFERROR(VLOOKUP(AO273,[2]CUS030!$A$5:$E$10000,5,0),"")</f>
        <v/>
      </c>
      <c r="BC273" s="19">
        <f>IFERROR(VLOOKUP(AP273,[2]CUS030!$A$5:$E$10000,5,0),"")</f>
        <v/>
      </c>
      <c r="BD273" s="19">
        <f>IFERROR(VLOOKUP(AQ273,[2]CUS030!$A$5:$E$10000,5,0),"")</f>
        <v/>
      </c>
      <c r="BE273" s="19">
        <f>IFERROR(VLOOKUP(AR273,[2]CUS030!$A$5:$E$10000,5,0),"")</f>
        <v/>
      </c>
    </row>
    <row r="274">
      <c r="F274" s="108">
        <f>[1]!Table1[[#This Row],[Production]]</f>
        <v/>
      </c>
      <c r="G274">
        <f>MID(F274,LEN(F274)-6,4)</f>
        <v/>
      </c>
      <c r="H274">
        <f>AS274&amp;"|"&amp;AT274&amp;"|"&amp;AU274&amp;"|"&amp;AV274&amp;"|"&amp;AW274&amp;"|"&amp;AX274&amp;"|"&amp;AY274&amp;"|"&amp;AZ274&amp;"|"&amp;BA274&amp;"|"&amp;BB274&amp;"|"&amp;BC274&amp;"|"&amp;BD274&amp;"|"&amp;BE274</f>
        <v/>
      </c>
      <c r="I274" s="108">
        <f>[1]!Table1[[#This Row],[Stock]]</f>
        <v/>
      </c>
      <c r="J274">
        <f>MID(LEFT(I274,LEN(I274)-3),FIND("0|0.000",LEFT(I274,LEN(I274)-3),1)+7,6)</f>
        <v/>
      </c>
      <c r="K274" s="19" t="n"/>
      <c r="L274" s="19" t="n"/>
      <c r="M274" s="19" t="n"/>
      <c r="N274" s="19" t="n"/>
      <c r="O274" s="19" t="n"/>
      <c r="P274" s="20">
        <f>End_Cal!E274</f>
        <v/>
      </c>
      <c r="Q274" s="112">
        <f>IFERROR(INDEX($J$2:$J$9873,MATCH(1,INDEX(($P274=$F$2:$F$9873)*(0=COUNTIFS($Q$2:$Q$2,$J$2:$J$9873)),0),0)),"")</f>
        <v/>
      </c>
      <c r="R274" s="112">
        <f>IFERROR(INDEX($J$2:$J$9873,MATCH(1,INDEX(($P274=$F$2:$F$9873)*(0=COUNTIFS(Q274,$J$2:$J$9873)),0),0)),"")</f>
        <v/>
      </c>
      <c r="S274" s="112">
        <f>IFERROR(INDEX($J$2:$J$9873,MATCH(1,INDEX(($P274=$F$2:$F$9873)*(0=COUNTIFS(Q274:R274,$J$2:$J$9873)),0),0)),"")</f>
        <v/>
      </c>
      <c r="T274" s="112">
        <f>IFERROR(INDEX($J$2:$J$9873,MATCH(1,INDEX(($P274=$F$2:$F$9873)*(0=COUNTIFS(Q274:S274,$J$2:$J$9873)),0),0)),"")</f>
        <v/>
      </c>
      <c r="U274" s="112">
        <f>IFERROR(INDEX($J$2:$J$9873,MATCH(1,INDEX(($P274=$F$2:$F$9873)*(0=COUNTIFS(Q274:T274,$J$2:$J$9873)),0),0)),"")</f>
        <v/>
      </c>
      <c r="V274" s="112">
        <f>IFERROR(INDEX($J$2:$J$9873,MATCH(1,INDEX(($P274=$F$2:$F$9873)*(0=COUNTIFS(Q274:U274,$J$2:$J$9873)),0),0)),"")</f>
        <v/>
      </c>
      <c r="W274" s="112">
        <f>IFERROR(INDEX($J$2:$J$9873,MATCH(1,INDEX(($P274=$F$2:$F$9873)*(0=COUNTIFS(Q274:V274,$J$2:$J$861)),0),0)),"")</f>
        <v/>
      </c>
      <c r="X274" s="112">
        <f>IFERROR(INDEX($J$2:$J$9873,MATCH(1,INDEX(($P274=$F$2:$F$9873)*(0=COUNTIFS(Q274:W274,$J$2:$J$9873)),0),0)),"")</f>
        <v/>
      </c>
      <c r="Y274" s="112">
        <f>IFERROR(INDEX($J$2:$J$861,MATCH(1,INDEX(($P274=$F$2:$F$861)*(0=COUNTIFS(Q274:X274,$J$2:$J$861)),0),0)),"")</f>
        <v/>
      </c>
      <c r="Z274" s="112">
        <f>IFERROR(INDEX($J$2:$J$861,MATCH(1,INDEX(($P274=$F$2:$F$861)*(0=COUNTIFS(Q274:Y274,$J$2:$J$861)),0),0)),"")</f>
        <v/>
      </c>
      <c r="AA274" s="112">
        <f>IFERROR(INDEX($J$2:$J$861,MATCH(1,INDEX(($P274=$F$2:$F$861)*(0=COUNTIFS(Q274:Z274,$J$2:$J$861)),0),0)),"")</f>
        <v/>
      </c>
      <c r="AB274" s="112">
        <f>IFERROR(INDEX($J$2:$J$861,MATCH(1,INDEX(($P274=$F$2:$F$861)*(0=COUNTIFS(Q274:AA274,$J$2:$J$861)),0),0)),"")</f>
        <v/>
      </c>
      <c r="AC274" s="112">
        <f>IFERROR(INDEX($J$2:$J$861,MATCH(1,INDEX(($P274=$F$2:$F$861)*(0=COUNTIFS(Q274:AB274,$J$2:$J$861)),0),0)),"")</f>
        <v/>
      </c>
      <c r="AD274">
        <f>Q274&amp;"-"&amp;R274&amp;"-"&amp;S274&amp;"-"&amp;T274&amp;"-"&amp;U274&amp;"-"&amp;V274&amp;"-"&amp;W274&amp;"-"&amp;X274&amp;"-"&amp;Y274&amp;"-"&amp;Z274&amp;"-"&amp;AA274&amp;"-"&amp;AB274&amp;"-"&amp;AC274</f>
        <v/>
      </c>
      <c r="AF274" s="19">
        <f>IFERROR(INDEX($I$2:$I$861,MATCH(1,INDEX(($P274=$F$2:$F$861)*(0=COUNTIFS($AF$2:$AF$2,$I$2:$I$861)),0),0)),"")</f>
        <v/>
      </c>
      <c r="AG274" s="19">
        <f>IFERROR(INDEX($I$2:$I$9873,MATCH(1,INDEX(($P274=$F$2:$F$9873)*(0=COUNTIFS(AF274,$I$2:$I$9873)),0),0)),"")</f>
        <v/>
      </c>
      <c r="AH274" s="19">
        <f>IFERROR(INDEX($I$2:$I$9873,MATCH(1,INDEX(($P274=$F$2:$F$9873)*(0=COUNTIFS(AF274:AG274,$I$2:$I$9873)),0),0)),"")</f>
        <v/>
      </c>
      <c r="AI274" s="19">
        <f>IFERROR(INDEX($I$2:$I$9873,MATCH(1,INDEX(($P274=$F$2:$F$9873)*(0=COUNTIFS(AF274:AH274,$I$2:$I$9873)),0),0)),"")</f>
        <v/>
      </c>
      <c r="AJ274" s="19">
        <f>IFERROR(INDEX($I$2:$I$9873,MATCH(1,INDEX(($P274=$F$2:$F$9873)*(0=COUNTIFS(AF274:AI274,$I$2:$I$9873)),0),0)),"")</f>
        <v/>
      </c>
      <c r="AK274" s="19">
        <f>IFERROR(INDEX($I$2:$I$9873,MATCH(1,INDEX(($P274=$F$2:$F$9873)*(0=COUNTIFS(AF274:AJ274,$I$2:$I$9873)),0),0)),"")</f>
        <v/>
      </c>
      <c r="AL274" s="19">
        <f>IFERROR(INDEX($I$2:$I$9873,MATCH(1,INDEX(($P274=$F$2:$F$9873)*(0=COUNTIFS(AF274:AK274,$I$2:$I$9873)),0),0)),"")</f>
        <v/>
      </c>
      <c r="AM274" s="19">
        <f>IFERROR(INDEX($I$2:$I$9873,MATCH(1,INDEX(($P274=$F$2:$F$9873)*(0=COUNTIFS(AF274:AL274,$I$2:$I$9873)),0),0)),"")</f>
        <v/>
      </c>
      <c r="AN274" s="19">
        <f>IFERROR(INDEX($I$2:$I$9873,MATCH(1,INDEX(($P274=$F$2:$F$9873)*(0=COUNTIFS(AF274:AM274,$I$2:$I$9873)),0),0)),"")</f>
        <v/>
      </c>
      <c r="AO274" s="19">
        <f>IFERROR(INDEX($I$2:$I$9873,MATCH(1,INDEX(($P274=$F$2:$F$9873)*(0=COUNTIFS(AF274:AN274,$I$2:$I$9873)),0),0)),"")</f>
        <v/>
      </c>
      <c r="AP274" s="19">
        <f>IFERROR(INDEX($I$2:$I$9873,MATCH(1,INDEX(($P274=$F$2:$F$9873)*(0=COUNTIFS(AF274:AO274,$I$2:$I$9873)),0),0)),"")</f>
        <v/>
      </c>
      <c r="AQ274" s="19">
        <f>IFERROR(INDEX($I$2:$I$9873,MATCH(1,INDEX(($P274=$F$2:$F$9873)*(0=COUNTIFS(AF274:AP274,$I$2:$I$9873)),0),0)),"")</f>
        <v/>
      </c>
      <c r="AR274" s="19">
        <f>IFERROR(INDEX($I$2:$I$9873,MATCH(1,INDEX(($P274=$F$2:$F$9873)*(0=COUNTIFS(AF274:AQ274,$I$2:$I$9873)),0),0)),"")</f>
        <v/>
      </c>
      <c r="AS274" s="19">
        <f>IFERROR(VLOOKUP(AF274,[2]CUS030!$A$5:$E$10000,5,0),"")</f>
        <v/>
      </c>
      <c r="AT274" s="19">
        <f>IFERROR(VLOOKUP(AG274,[2]CUS030!$A$5:$E$10000,5,0),"")</f>
        <v/>
      </c>
      <c r="AU274" s="19">
        <f>IFERROR(VLOOKUP(AH274,[2]CUS030!$A$5:$E$10000,5,0),"")</f>
        <v/>
      </c>
      <c r="AV274" s="19">
        <f>IFERROR(VLOOKUP(AI274,[2]CUS030!$A$5:$E$10000,5,0),"")</f>
        <v/>
      </c>
      <c r="AW274" s="19">
        <f>IFERROR(VLOOKUP(AJ274,[2]CUS030!$A$5:$E$10000,5,0),"")</f>
        <v/>
      </c>
      <c r="AX274" s="19">
        <f>IFERROR(VLOOKUP(AK274,[2]CUS030!$A$5:$E$10000,5,0),"")</f>
        <v/>
      </c>
      <c r="AY274" s="19">
        <f>IFERROR(VLOOKUP(AL274,[2]CUS030!$A$5:$E$10000,5,0),"")</f>
        <v/>
      </c>
      <c r="AZ274" s="19">
        <f>IFERROR(VLOOKUP(AM274,[2]CUS030!$A$5:$E$10000,5,0),"")</f>
        <v/>
      </c>
      <c r="BA274" s="19">
        <f>IFERROR(VLOOKUP(AN274,[2]CUS030!$A$5:$E$10000,5,0),"")</f>
        <v/>
      </c>
      <c r="BB274" s="19">
        <f>IFERROR(VLOOKUP(AO274,[2]CUS030!$A$5:$E$10000,5,0),"")</f>
        <v/>
      </c>
      <c r="BC274" s="19">
        <f>IFERROR(VLOOKUP(AP274,[2]CUS030!$A$5:$E$10000,5,0),"")</f>
        <v/>
      </c>
      <c r="BD274" s="19">
        <f>IFERROR(VLOOKUP(AQ274,[2]CUS030!$A$5:$E$10000,5,0),"")</f>
        <v/>
      </c>
      <c r="BE274" s="19">
        <f>IFERROR(VLOOKUP(AR274,[2]CUS030!$A$5:$E$10000,5,0),"")</f>
        <v/>
      </c>
    </row>
    <row r="275">
      <c r="F275" s="108">
        <f>[1]!Table1[[#This Row],[Production]]</f>
        <v/>
      </c>
      <c r="G275">
        <f>MID(F275,LEN(F275)-6,4)</f>
        <v/>
      </c>
      <c r="H275">
        <f>AS275&amp;"|"&amp;AT275&amp;"|"&amp;AU275&amp;"|"&amp;AV275&amp;"|"&amp;AW275&amp;"|"&amp;AX275&amp;"|"&amp;AY275&amp;"|"&amp;AZ275&amp;"|"&amp;BA275&amp;"|"&amp;BB275&amp;"|"&amp;BC275&amp;"|"&amp;BD275&amp;"|"&amp;BE275</f>
        <v/>
      </c>
      <c r="I275" s="108">
        <f>[1]!Table1[[#This Row],[Stock]]</f>
        <v/>
      </c>
      <c r="J275">
        <f>MID(LEFT(I275,LEN(I275)-3),FIND("0|0.000",LEFT(I275,LEN(I275)-3),1)+7,6)</f>
        <v/>
      </c>
      <c r="K275" s="19" t="n"/>
      <c r="L275" s="19" t="n"/>
      <c r="M275" s="19" t="n"/>
      <c r="N275" s="19" t="n"/>
      <c r="O275" s="19" t="n"/>
      <c r="P275" s="20">
        <f>End_Cal!E275</f>
        <v/>
      </c>
      <c r="Q275" s="112">
        <f>IFERROR(INDEX($J$2:$J$9873,MATCH(1,INDEX(($P275=$F$2:$F$9873)*(0=COUNTIFS($Q$2:$Q$2,$J$2:$J$9873)),0),0)),"")</f>
        <v/>
      </c>
      <c r="R275" s="112">
        <f>IFERROR(INDEX($J$2:$J$9873,MATCH(1,INDEX(($P275=$F$2:$F$9873)*(0=COUNTIFS(Q275,$J$2:$J$9873)),0),0)),"")</f>
        <v/>
      </c>
      <c r="S275" s="112">
        <f>IFERROR(INDEX($J$2:$J$9873,MATCH(1,INDEX(($P275=$F$2:$F$9873)*(0=COUNTIFS(Q275:R275,$J$2:$J$9873)),0),0)),"")</f>
        <v/>
      </c>
      <c r="T275" s="112">
        <f>IFERROR(INDEX($J$2:$J$9873,MATCH(1,INDEX(($P275=$F$2:$F$9873)*(0=COUNTIFS(Q275:S275,$J$2:$J$9873)),0),0)),"")</f>
        <v/>
      </c>
      <c r="U275" s="112">
        <f>IFERROR(INDEX($J$2:$J$9873,MATCH(1,INDEX(($P275=$F$2:$F$9873)*(0=COUNTIFS(Q275:T275,$J$2:$J$9873)),0),0)),"")</f>
        <v/>
      </c>
      <c r="V275" s="112">
        <f>IFERROR(INDEX($J$2:$J$9873,MATCH(1,INDEX(($P275=$F$2:$F$9873)*(0=COUNTIFS(Q275:U275,$J$2:$J$9873)),0),0)),"")</f>
        <v/>
      </c>
      <c r="W275" s="112">
        <f>IFERROR(INDEX($J$2:$J$9873,MATCH(1,INDEX(($P275=$F$2:$F$9873)*(0=COUNTIFS(Q275:V275,$J$2:$J$861)),0),0)),"")</f>
        <v/>
      </c>
      <c r="X275" s="112">
        <f>IFERROR(INDEX($J$2:$J$9873,MATCH(1,INDEX(($P275=$F$2:$F$9873)*(0=COUNTIFS(Q275:W275,$J$2:$J$9873)),0),0)),"")</f>
        <v/>
      </c>
      <c r="Y275" s="112">
        <f>IFERROR(INDEX($J$2:$J$861,MATCH(1,INDEX(($P275=$F$2:$F$861)*(0=COUNTIFS(Q275:X275,$J$2:$J$861)),0),0)),"")</f>
        <v/>
      </c>
      <c r="Z275" s="112">
        <f>IFERROR(INDEX($J$2:$J$861,MATCH(1,INDEX(($P275=$F$2:$F$861)*(0=COUNTIFS(Q275:Y275,$J$2:$J$861)),0),0)),"")</f>
        <v/>
      </c>
      <c r="AA275" s="112">
        <f>IFERROR(INDEX($J$2:$J$861,MATCH(1,INDEX(($P275=$F$2:$F$861)*(0=COUNTIFS(Q275:Z275,$J$2:$J$861)),0),0)),"")</f>
        <v/>
      </c>
      <c r="AB275" s="112">
        <f>IFERROR(INDEX($J$2:$J$861,MATCH(1,INDEX(($P275=$F$2:$F$861)*(0=COUNTIFS(Q275:AA275,$J$2:$J$861)),0),0)),"")</f>
        <v/>
      </c>
      <c r="AC275" s="112">
        <f>IFERROR(INDEX($J$2:$J$861,MATCH(1,INDEX(($P275=$F$2:$F$861)*(0=COUNTIFS(Q275:AB275,$J$2:$J$861)),0),0)),"")</f>
        <v/>
      </c>
      <c r="AD275">
        <f>Q275&amp;"-"&amp;R275&amp;"-"&amp;S275&amp;"-"&amp;T275&amp;"-"&amp;U275&amp;"-"&amp;V275&amp;"-"&amp;W275&amp;"-"&amp;X275&amp;"-"&amp;Y275&amp;"-"&amp;Z275&amp;"-"&amp;AA275&amp;"-"&amp;AB275&amp;"-"&amp;AC275</f>
        <v/>
      </c>
      <c r="AF275" s="19">
        <f>IFERROR(INDEX($I$2:$I$861,MATCH(1,INDEX(($P275=$F$2:$F$861)*(0=COUNTIFS($AF$2:$AF$2,$I$2:$I$861)),0),0)),"")</f>
        <v/>
      </c>
      <c r="AG275" s="19">
        <f>IFERROR(INDEX($I$2:$I$9873,MATCH(1,INDEX(($P275=$F$2:$F$9873)*(0=COUNTIFS(AF275,$I$2:$I$9873)),0),0)),"")</f>
        <v/>
      </c>
      <c r="AH275" s="19">
        <f>IFERROR(INDEX($I$2:$I$9873,MATCH(1,INDEX(($P275=$F$2:$F$9873)*(0=COUNTIFS(AF275:AG275,$I$2:$I$9873)),0),0)),"")</f>
        <v/>
      </c>
      <c r="AI275" s="19">
        <f>IFERROR(INDEX($I$2:$I$9873,MATCH(1,INDEX(($P275=$F$2:$F$9873)*(0=COUNTIFS(AF275:AH275,$I$2:$I$9873)),0),0)),"")</f>
        <v/>
      </c>
      <c r="AJ275" s="19">
        <f>IFERROR(INDEX($I$2:$I$9873,MATCH(1,INDEX(($P275=$F$2:$F$9873)*(0=COUNTIFS(AF275:AI275,$I$2:$I$9873)),0),0)),"")</f>
        <v/>
      </c>
      <c r="AK275" s="19">
        <f>IFERROR(INDEX($I$2:$I$9873,MATCH(1,INDEX(($P275=$F$2:$F$9873)*(0=COUNTIFS(AF275:AJ275,$I$2:$I$9873)),0),0)),"")</f>
        <v/>
      </c>
      <c r="AL275" s="19">
        <f>IFERROR(INDEX($I$2:$I$9873,MATCH(1,INDEX(($P275=$F$2:$F$9873)*(0=COUNTIFS(AF275:AK275,$I$2:$I$9873)),0),0)),"")</f>
        <v/>
      </c>
      <c r="AM275" s="19">
        <f>IFERROR(INDEX($I$2:$I$9873,MATCH(1,INDEX(($P275=$F$2:$F$9873)*(0=COUNTIFS(AF275:AL275,$I$2:$I$9873)),0),0)),"")</f>
        <v/>
      </c>
      <c r="AN275" s="19">
        <f>IFERROR(INDEX($I$2:$I$9873,MATCH(1,INDEX(($P275=$F$2:$F$9873)*(0=COUNTIFS(AF275:AM275,$I$2:$I$9873)),0),0)),"")</f>
        <v/>
      </c>
      <c r="AO275" s="19">
        <f>IFERROR(INDEX($I$2:$I$9873,MATCH(1,INDEX(($P275=$F$2:$F$9873)*(0=COUNTIFS(AF275:AN275,$I$2:$I$9873)),0),0)),"")</f>
        <v/>
      </c>
      <c r="AP275" s="19">
        <f>IFERROR(INDEX($I$2:$I$9873,MATCH(1,INDEX(($P275=$F$2:$F$9873)*(0=COUNTIFS(AF275:AO275,$I$2:$I$9873)),0),0)),"")</f>
        <v/>
      </c>
      <c r="AQ275" s="19">
        <f>IFERROR(INDEX($I$2:$I$9873,MATCH(1,INDEX(($P275=$F$2:$F$9873)*(0=COUNTIFS(AF275:AP275,$I$2:$I$9873)),0),0)),"")</f>
        <v/>
      </c>
      <c r="AR275" s="19">
        <f>IFERROR(INDEX($I$2:$I$9873,MATCH(1,INDEX(($P275=$F$2:$F$9873)*(0=COUNTIFS(AF275:AQ275,$I$2:$I$9873)),0),0)),"")</f>
        <v/>
      </c>
      <c r="AS275" s="19">
        <f>IFERROR(VLOOKUP(AF275,[2]CUS030!$A$5:$E$10000,5,0),"")</f>
        <v/>
      </c>
      <c r="AT275" s="19">
        <f>IFERROR(VLOOKUP(AG275,[2]CUS030!$A$5:$E$10000,5,0),"")</f>
        <v/>
      </c>
      <c r="AU275" s="19">
        <f>IFERROR(VLOOKUP(AH275,[2]CUS030!$A$5:$E$10000,5,0),"")</f>
        <v/>
      </c>
      <c r="AV275" s="19">
        <f>IFERROR(VLOOKUP(AI275,[2]CUS030!$A$5:$E$10000,5,0),"")</f>
        <v/>
      </c>
      <c r="AW275" s="19">
        <f>IFERROR(VLOOKUP(AJ275,[2]CUS030!$A$5:$E$10000,5,0),"")</f>
        <v/>
      </c>
      <c r="AX275" s="19">
        <f>IFERROR(VLOOKUP(AK275,[2]CUS030!$A$5:$E$10000,5,0),"")</f>
        <v/>
      </c>
      <c r="AY275" s="19">
        <f>IFERROR(VLOOKUP(AL275,[2]CUS030!$A$5:$E$10000,5,0),"")</f>
        <v/>
      </c>
      <c r="AZ275" s="19">
        <f>IFERROR(VLOOKUP(AM275,[2]CUS030!$A$5:$E$10000,5,0),"")</f>
        <v/>
      </c>
      <c r="BA275" s="19">
        <f>IFERROR(VLOOKUP(AN275,[2]CUS030!$A$5:$E$10000,5,0),"")</f>
        <v/>
      </c>
      <c r="BB275" s="19">
        <f>IFERROR(VLOOKUP(AO275,[2]CUS030!$A$5:$E$10000,5,0),"")</f>
        <v/>
      </c>
      <c r="BC275" s="19">
        <f>IFERROR(VLOOKUP(AP275,[2]CUS030!$A$5:$E$10000,5,0),"")</f>
        <v/>
      </c>
      <c r="BD275" s="19">
        <f>IFERROR(VLOOKUP(AQ275,[2]CUS030!$A$5:$E$10000,5,0),"")</f>
        <v/>
      </c>
      <c r="BE275" s="19">
        <f>IFERROR(VLOOKUP(AR275,[2]CUS030!$A$5:$E$10000,5,0),"")</f>
        <v/>
      </c>
    </row>
    <row r="276">
      <c r="F276" s="108">
        <f>[1]!Table1[[#This Row],[Production]]</f>
        <v/>
      </c>
      <c r="G276">
        <f>MID(F276,LEN(F276)-6,4)</f>
        <v/>
      </c>
      <c r="H276">
        <f>AS276&amp;"|"&amp;AT276&amp;"|"&amp;AU276&amp;"|"&amp;AV276&amp;"|"&amp;AW276&amp;"|"&amp;AX276&amp;"|"&amp;AY276&amp;"|"&amp;AZ276&amp;"|"&amp;BA276&amp;"|"&amp;BB276&amp;"|"&amp;BC276&amp;"|"&amp;BD276&amp;"|"&amp;BE276</f>
        <v/>
      </c>
      <c r="I276" s="108">
        <f>[1]!Table1[[#This Row],[Stock]]</f>
        <v/>
      </c>
      <c r="J276">
        <f>MID(LEFT(I276,LEN(I276)-3),FIND("0|0.000",LEFT(I276,LEN(I276)-3),1)+7,6)</f>
        <v/>
      </c>
      <c r="K276" s="19" t="n"/>
      <c r="L276" s="19" t="n"/>
      <c r="M276" s="19" t="n"/>
      <c r="N276" s="19" t="n"/>
      <c r="O276" s="19" t="n"/>
      <c r="P276" s="20">
        <f>End_Cal!E276</f>
        <v/>
      </c>
      <c r="Q276" s="112">
        <f>IFERROR(INDEX($J$2:$J$9873,MATCH(1,INDEX(($P276=$F$2:$F$9873)*(0=COUNTIFS($Q$2:$Q$2,$J$2:$J$9873)),0),0)),"")</f>
        <v/>
      </c>
      <c r="R276" s="112">
        <f>IFERROR(INDEX($J$2:$J$9873,MATCH(1,INDEX(($P276=$F$2:$F$9873)*(0=COUNTIFS(Q276,$J$2:$J$9873)),0),0)),"")</f>
        <v/>
      </c>
      <c r="S276" s="112">
        <f>IFERROR(INDEX($J$2:$J$9873,MATCH(1,INDEX(($P276=$F$2:$F$9873)*(0=COUNTIFS(Q276:R276,$J$2:$J$9873)),0),0)),"")</f>
        <v/>
      </c>
      <c r="T276" s="112">
        <f>IFERROR(INDEX($J$2:$J$9873,MATCH(1,INDEX(($P276=$F$2:$F$9873)*(0=COUNTIFS(Q276:S276,$J$2:$J$9873)),0),0)),"")</f>
        <v/>
      </c>
      <c r="U276" s="112">
        <f>IFERROR(INDEX($J$2:$J$9873,MATCH(1,INDEX(($P276=$F$2:$F$9873)*(0=COUNTIFS(Q276:T276,$J$2:$J$9873)),0),0)),"")</f>
        <v/>
      </c>
      <c r="V276" s="112">
        <f>IFERROR(INDEX($J$2:$J$9873,MATCH(1,INDEX(($P276=$F$2:$F$9873)*(0=COUNTIFS(Q276:U276,$J$2:$J$9873)),0),0)),"")</f>
        <v/>
      </c>
      <c r="W276" s="112">
        <f>IFERROR(INDEX($J$2:$J$9873,MATCH(1,INDEX(($P276=$F$2:$F$9873)*(0=COUNTIFS(Q276:V276,$J$2:$J$861)),0),0)),"")</f>
        <v/>
      </c>
      <c r="X276" s="112">
        <f>IFERROR(INDEX($J$2:$J$9873,MATCH(1,INDEX(($P276=$F$2:$F$9873)*(0=COUNTIFS(Q276:W276,$J$2:$J$9873)),0),0)),"")</f>
        <v/>
      </c>
      <c r="Y276" s="112">
        <f>IFERROR(INDEX($J$2:$J$861,MATCH(1,INDEX(($P276=$F$2:$F$861)*(0=COUNTIFS(Q276:X276,$J$2:$J$861)),0),0)),"")</f>
        <v/>
      </c>
      <c r="Z276" s="112">
        <f>IFERROR(INDEX($J$2:$J$861,MATCH(1,INDEX(($P276=$F$2:$F$861)*(0=COUNTIFS(Q276:Y276,$J$2:$J$861)),0),0)),"")</f>
        <v/>
      </c>
      <c r="AA276" s="112">
        <f>IFERROR(INDEX($J$2:$J$861,MATCH(1,INDEX(($P276=$F$2:$F$861)*(0=COUNTIFS(Q276:Z276,$J$2:$J$861)),0),0)),"")</f>
        <v/>
      </c>
      <c r="AB276" s="112">
        <f>IFERROR(INDEX($J$2:$J$861,MATCH(1,INDEX(($P276=$F$2:$F$861)*(0=COUNTIFS(Q276:AA276,$J$2:$J$861)),0),0)),"")</f>
        <v/>
      </c>
      <c r="AC276" s="112">
        <f>IFERROR(INDEX($J$2:$J$861,MATCH(1,INDEX(($P276=$F$2:$F$861)*(0=COUNTIFS(Q276:AB276,$J$2:$J$861)),0),0)),"")</f>
        <v/>
      </c>
      <c r="AD276">
        <f>Q276&amp;"-"&amp;R276&amp;"-"&amp;S276&amp;"-"&amp;T276&amp;"-"&amp;U276&amp;"-"&amp;V276&amp;"-"&amp;W276&amp;"-"&amp;X276&amp;"-"&amp;Y276&amp;"-"&amp;Z276&amp;"-"&amp;AA276&amp;"-"&amp;AB276&amp;"-"&amp;AC276</f>
        <v/>
      </c>
      <c r="AF276" s="19">
        <f>IFERROR(INDEX($I$2:$I$861,MATCH(1,INDEX(($P276=$F$2:$F$861)*(0=COUNTIFS($AF$2:$AF$2,$I$2:$I$861)),0),0)),"")</f>
        <v/>
      </c>
      <c r="AG276" s="19">
        <f>IFERROR(INDEX($I$2:$I$9873,MATCH(1,INDEX(($P276=$F$2:$F$9873)*(0=COUNTIFS(AF276,$I$2:$I$9873)),0),0)),"")</f>
        <v/>
      </c>
      <c r="AH276" s="19">
        <f>IFERROR(INDEX($I$2:$I$9873,MATCH(1,INDEX(($P276=$F$2:$F$9873)*(0=COUNTIFS(AF276:AG276,$I$2:$I$9873)),0),0)),"")</f>
        <v/>
      </c>
      <c r="AI276" s="19">
        <f>IFERROR(INDEX($I$2:$I$9873,MATCH(1,INDEX(($P276=$F$2:$F$9873)*(0=COUNTIFS(AF276:AH276,$I$2:$I$9873)),0),0)),"")</f>
        <v/>
      </c>
      <c r="AJ276" s="19">
        <f>IFERROR(INDEX($I$2:$I$9873,MATCH(1,INDEX(($P276=$F$2:$F$9873)*(0=COUNTIFS(AF276:AI276,$I$2:$I$9873)),0),0)),"")</f>
        <v/>
      </c>
      <c r="AK276" s="19">
        <f>IFERROR(INDEX($I$2:$I$9873,MATCH(1,INDEX(($P276=$F$2:$F$9873)*(0=COUNTIFS(AF276:AJ276,$I$2:$I$9873)),0),0)),"")</f>
        <v/>
      </c>
      <c r="AL276" s="19">
        <f>IFERROR(INDEX($I$2:$I$9873,MATCH(1,INDEX(($P276=$F$2:$F$9873)*(0=COUNTIFS(AF276:AK276,$I$2:$I$9873)),0),0)),"")</f>
        <v/>
      </c>
      <c r="AM276" s="19">
        <f>IFERROR(INDEX($I$2:$I$9873,MATCH(1,INDEX(($P276=$F$2:$F$9873)*(0=COUNTIFS(AF276:AL276,$I$2:$I$9873)),0),0)),"")</f>
        <v/>
      </c>
      <c r="AN276" s="19">
        <f>IFERROR(INDEX($I$2:$I$9873,MATCH(1,INDEX(($P276=$F$2:$F$9873)*(0=COUNTIFS(AF276:AM276,$I$2:$I$9873)),0),0)),"")</f>
        <v/>
      </c>
      <c r="AO276" s="19">
        <f>IFERROR(INDEX($I$2:$I$9873,MATCH(1,INDEX(($P276=$F$2:$F$9873)*(0=COUNTIFS(AF276:AN276,$I$2:$I$9873)),0),0)),"")</f>
        <v/>
      </c>
      <c r="AP276" s="19">
        <f>IFERROR(INDEX($I$2:$I$9873,MATCH(1,INDEX(($P276=$F$2:$F$9873)*(0=COUNTIFS(AF276:AO276,$I$2:$I$9873)),0),0)),"")</f>
        <v/>
      </c>
      <c r="AQ276" s="19">
        <f>IFERROR(INDEX($I$2:$I$9873,MATCH(1,INDEX(($P276=$F$2:$F$9873)*(0=COUNTIFS(AF276:AP276,$I$2:$I$9873)),0),0)),"")</f>
        <v/>
      </c>
      <c r="AR276" s="19">
        <f>IFERROR(INDEX($I$2:$I$9873,MATCH(1,INDEX(($P276=$F$2:$F$9873)*(0=COUNTIFS(AF276:AQ276,$I$2:$I$9873)),0),0)),"")</f>
        <v/>
      </c>
      <c r="AS276" s="19">
        <f>IFERROR(VLOOKUP(AF276,[2]CUS030!$A$5:$E$10000,5,0),"")</f>
        <v/>
      </c>
      <c r="AT276" s="19">
        <f>IFERROR(VLOOKUP(AG276,[2]CUS030!$A$5:$E$10000,5,0),"")</f>
        <v/>
      </c>
      <c r="AU276" s="19">
        <f>IFERROR(VLOOKUP(AH276,[2]CUS030!$A$5:$E$10000,5,0),"")</f>
        <v/>
      </c>
      <c r="AV276" s="19">
        <f>IFERROR(VLOOKUP(AI276,[2]CUS030!$A$5:$E$10000,5,0),"")</f>
        <v/>
      </c>
      <c r="AW276" s="19">
        <f>IFERROR(VLOOKUP(AJ276,[2]CUS030!$A$5:$E$10000,5,0),"")</f>
        <v/>
      </c>
      <c r="AX276" s="19">
        <f>IFERROR(VLOOKUP(AK276,[2]CUS030!$A$5:$E$10000,5,0),"")</f>
        <v/>
      </c>
      <c r="AY276" s="19">
        <f>IFERROR(VLOOKUP(AL276,[2]CUS030!$A$5:$E$10000,5,0),"")</f>
        <v/>
      </c>
      <c r="AZ276" s="19">
        <f>IFERROR(VLOOKUP(AM276,[2]CUS030!$A$5:$E$10000,5,0),"")</f>
        <v/>
      </c>
      <c r="BA276" s="19">
        <f>IFERROR(VLOOKUP(AN276,[2]CUS030!$A$5:$E$10000,5,0),"")</f>
        <v/>
      </c>
      <c r="BB276" s="19">
        <f>IFERROR(VLOOKUP(AO276,[2]CUS030!$A$5:$E$10000,5,0),"")</f>
        <v/>
      </c>
      <c r="BC276" s="19">
        <f>IFERROR(VLOOKUP(AP276,[2]CUS030!$A$5:$E$10000,5,0),"")</f>
        <v/>
      </c>
      <c r="BD276" s="19">
        <f>IFERROR(VLOOKUP(AQ276,[2]CUS030!$A$5:$E$10000,5,0),"")</f>
        <v/>
      </c>
      <c r="BE276" s="19">
        <f>IFERROR(VLOOKUP(AR276,[2]CUS030!$A$5:$E$10000,5,0),"")</f>
        <v/>
      </c>
    </row>
    <row r="277">
      <c r="F277" s="108">
        <f>[1]!Table1[[#This Row],[Production]]</f>
        <v/>
      </c>
      <c r="G277">
        <f>MID(F277,LEN(F277)-6,4)</f>
        <v/>
      </c>
      <c r="H277">
        <f>AS277&amp;"|"&amp;AT277&amp;"|"&amp;AU277&amp;"|"&amp;AV277&amp;"|"&amp;AW277&amp;"|"&amp;AX277&amp;"|"&amp;AY277&amp;"|"&amp;AZ277&amp;"|"&amp;BA277&amp;"|"&amp;BB277&amp;"|"&amp;BC277&amp;"|"&amp;BD277&amp;"|"&amp;BE277</f>
        <v/>
      </c>
      <c r="I277" s="108">
        <f>[1]!Table1[[#This Row],[Stock]]</f>
        <v/>
      </c>
      <c r="J277">
        <f>MID(LEFT(I277,LEN(I277)-3),FIND("0|0.000",LEFT(I277,LEN(I277)-3),1)+7,6)</f>
        <v/>
      </c>
      <c r="K277" s="19" t="n"/>
      <c r="L277" s="19" t="n"/>
      <c r="M277" s="19" t="n"/>
      <c r="N277" s="19" t="n"/>
      <c r="O277" s="19" t="n"/>
      <c r="P277" s="20">
        <f>End_Cal!E277</f>
        <v/>
      </c>
      <c r="Q277" s="112">
        <f>IFERROR(INDEX($J$2:$J$9873,MATCH(1,INDEX(($P277=$F$2:$F$9873)*(0=COUNTIFS($Q$2:$Q$2,$J$2:$J$9873)),0),0)),"")</f>
        <v/>
      </c>
      <c r="R277" s="112">
        <f>IFERROR(INDEX($J$2:$J$9873,MATCH(1,INDEX(($P277=$F$2:$F$9873)*(0=COUNTIFS(Q277,$J$2:$J$9873)),0),0)),"")</f>
        <v/>
      </c>
      <c r="S277" s="112">
        <f>IFERROR(INDEX($J$2:$J$9873,MATCH(1,INDEX(($P277=$F$2:$F$9873)*(0=COUNTIFS(Q277:R277,$J$2:$J$9873)),0),0)),"")</f>
        <v/>
      </c>
      <c r="T277" s="112">
        <f>IFERROR(INDEX($J$2:$J$9873,MATCH(1,INDEX(($P277=$F$2:$F$9873)*(0=COUNTIFS(Q277:S277,$J$2:$J$9873)),0),0)),"")</f>
        <v/>
      </c>
      <c r="U277" s="112">
        <f>IFERROR(INDEX($J$2:$J$9873,MATCH(1,INDEX(($P277=$F$2:$F$9873)*(0=COUNTIFS(Q277:T277,$J$2:$J$9873)),0),0)),"")</f>
        <v/>
      </c>
      <c r="V277" s="112">
        <f>IFERROR(INDEX($J$2:$J$9873,MATCH(1,INDEX(($P277=$F$2:$F$9873)*(0=COUNTIFS(Q277:U277,$J$2:$J$9873)),0),0)),"")</f>
        <v/>
      </c>
      <c r="W277" s="112">
        <f>IFERROR(INDEX($J$2:$J$9873,MATCH(1,INDEX(($P277=$F$2:$F$9873)*(0=COUNTIFS(Q277:V277,$J$2:$J$861)),0),0)),"")</f>
        <v/>
      </c>
      <c r="X277" s="112">
        <f>IFERROR(INDEX($J$2:$J$9873,MATCH(1,INDEX(($P277=$F$2:$F$9873)*(0=COUNTIFS(Q277:W277,$J$2:$J$9873)),0),0)),"")</f>
        <v/>
      </c>
      <c r="Y277" s="112">
        <f>IFERROR(INDEX($J$2:$J$861,MATCH(1,INDEX(($P277=$F$2:$F$861)*(0=COUNTIFS(Q277:X277,$J$2:$J$861)),0),0)),"")</f>
        <v/>
      </c>
      <c r="Z277" s="112">
        <f>IFERROR(INDEX($J$2:$J$861,MATCH(1,INDEX(($P277=$F$2:$F$861)*(0=COUNTIFS(Q277:Y277,$J$2:$J$861)),0),0)),"")</f>
        <v/>
      </c>
      <c r="AA277" s="112">
        <f>IFERROR(INDEX($J$2:$J$861,MATCH(1,INDEX(($P277=$F$2:$F$861)*(0=COUNTIFS(Q277:Z277,$J$2:$J$861)),0),0)),"")</f>
        <v/>
      </c>
      <c r="AB277" s="112">
        <f>IFERROR(INDEX($J$2:$J$861,MATCH(1,INDEX(($P277=$F$2:$F$861)*(0=COUNTIFS(Q277:AA277,$J$2:$J$861)),0),0)),"")</f>
        <v/>
      </c>
      <c r="AC277" s="112">
        <f>IFERROR(INDEX($J$2:$J$861,MATCH(1,INDEX(($P277=$F$2:$F$861)*(0=COUNTIFS(Q277:AB277,$J$2:$J$861)),0),0)),"")</f>
        <v/>
      </c>
      <c r="AD277">
        <f>Q277&amp;"-"&amp;R277&amp;"-"&amp;S277&amp;"-"&amp;T277&amp;"-"&amp;U277&amp;"-"&amp;V277&amp;"-"&amp;W277&amp;"-"&amp;X277&amp;"-"&amp;Y277&amp;"-"&amp;Z277&amp;"-"&amp;AA277&amp;"-"&amp;AB277&amp;"-"&amp;AC277</f>
        <v/>
      </c>
      <c r="AF277" s="19">
        <f>IFERROR(INDEX($I$2:$I$861,MATCH(1,INDEX(($P277=$F$2:$F$861)*(0=COUNTIFS($AF$2:$AF$2,$I$2:$I$861)),0),0)),"")</f>
        <v/>
      </c>
      <c r="AG277" s="19">
        <f>IFERROR(INDEX($I$2:$I$9873,MATCH(1,INDEX(($P277=$F$2:$F$9873)*(0=COUNTIFS(AF277,$I$2:$I$9873)),0),0)),"")</f>
        <v/>
      </c>
      <c r="AH277" s="19">
        <f>IFERROR(INDEX($I$2:$I$9873,MATCH(1,INDEX(($P277=$F$2:$F$9873)*(0=COUNTIFS(AF277:AG277,$I$2:$I$9873)),0),0)),"")</f>
        <v/>
      </c>
      <c r="AI277" s="19">
        <f>IFERROR(INDEX($I$2:$I$9873,MATCH(1,INDEX(($P277=$F$2:$F$9873)*(0=COUNTIFS(AF277:AH277,$I$2:$I$9873)),0),0)),"")</f>
        <v/>
      </c>
      <c r="AJ277" s="19">
        <f>IFERROR(INDEX($I$2:$I$9873,MATCH(1,INDEX(($P277=$F$2:$F$9873)*(0=COUNTIFS(AF277:AI277,$I$2:$I$9873)),0),0)),"")</f>
        <v/>
      </c>
      <c r="AK277" s="19">
        <f>IFERROR(INDEX($I$2:$I$9873,MATCH(1,INDEX(($P277=$F$2:$F$9873)*(0=COUNTIFS(AF277:AJ277,$I$2:$I$9873)),0),0)),"")</f>
        <v/>
      </c>
      <c r="AL277" s="19">
        <f>IFERROR(INDEX($I$2:$I$9873,MATCH(1,INDEX(($P277=$F$2:$F$9873)*(0=COUNTIFS(AF277:AK277,$I$2:$I$9873)),0),0)),"")</f>
        <v/>
      </c>
      <c r="AM277" s="19">
        <f>IFERROR(INDEX($I$2:$I$9873,MATCH(1,INDEX(($P277=$F$2:$F$9873)*(0=COUNTIFS(AF277:AL277,$I$2:$I$9873)),0),0)),"")</f>
        <v/>
      </c>
      <c r="AN277" s="19">
        <f>IFERROR(INDEX($I$2:$I$9873,MATCH(1,INDEX(($P277=$F$2:$F$9873)*(0=COUNTIFS(AF277:AM277,$I$2:$I$9873)),0),0)),"")</f>
        <v/>
      </c>
      <c r="AO277" s="19">
        <f>IFERROR(INDEX($I$2:$I$9873,MATCH(1,INDEX(($P277=$F$2:$F$9873)*(0=COUNTIFS(AF277:AN277,$I$2:$I$9873)),0),0)),"")</f>
        <v/>
      </c>
      <c r="AP277" s="19">
        <f>IFERROR(INDEX($I$2:$I$9873,MATCH(1,INDEX(($P277=$F$2:$F$9873)*(0=COUNTIFS(AF277:AO277,$I$2:$I$9873)),0),0)),"")</f>
        <v/>
      </c>
      <c r="AQ277" s="19">
        <f>IFERROR(INDEX($I$2:$I$9873,MATCH(1,INDEX(($P277=$F$2:$F$9873)*(0=COUNTIFS(AF277:AP277,$I$2:$I$9873)),0),0)),"")</f>
        <v/>
      </c>
      <c r="AR277" s="19">
        <f>IFERROR(INDEX($I$2:$I$9873,MATCH(1,INDEX(($P277=$F$2:$F$9873)*(0=COUNTIFS(AF277:AQ277,$I$2:$I$9873)),0),0)),"")</f>
        <v/>
      </c>
      <c r="AS277" s="19">
        <f>IFERROR(VLOOKUP(AF277,[2]CUS030!$A$5:$E$10000,5,0),"")</f>
        <v/>
      </c>
      <c r="AT277" s="19">
        <f>IFERROR(VLOOKUP(AG277,[2]CUS030!$A$5:$E$10000,5,0),"")</f>
        <v/>
      </c>
      <c r="AU277" s="19">
        <f>IFERROR(VLOOKUP(AH277,[2]CUS030!$A$5:$E$10000,5,0),"")</f>
        <v/>
      </c>
      <c r="AV277" s="19">
        <f>IFERROR(VLOOKUP(AI277,[2]CUS030!$A$5:$E$10000,5,0),"")</f>
        <v/>
      </c>
      <c r="AW277" s="19">
        <f>IFERROR(VLOOKUP(AJ277,[2]CUS030!$A$5:$E$10000,5,0),"")</f>
        <v/>
      </c>
      <c r="AX277" s="19">
        <f>IFERROR(VLOOKUP(AK277,[2]CUS030!$A$5:$E$10000,5,0),"")</f>
        <v/>
      </c>
      <c r="AY277" s="19">
        <f>IFERROR(VLOOKUP(AL277,[2]CUS030!$A$5:$E$10000,5,0),"")</f>
        <v/>
      </c>
      <c r="AZ277" s="19">
        <f>IFERROR(VLOOKUP(AM277,[2]CUS030!$A$5:$E$10000,5,0),"")</f>
        <v/>
      </c>
      <c r="BA277" s="19">
        <f>IFERROR(VLOOKUP(AN277,[2]CUS030!$A$5:$E$10000,5,0),"")</f>
        <v/>
      </c>
      <c r="BB277" s="19">
        <f>IFERROR(VLOOKUP(AO277,[2]CUS030!$A$5:$E$10000,5,0),"")</f>
        <v/>
      </c>
      <c r="BC277" s="19">
        <f>IFERROR(VLOOKUP(AP277,[2]CUS030!$A$5:$E$10000,5,0),"")</f>
        <v/>
      </c>
      <c r="BD277" s="19">
        <f>IFERROR(VLOOKUP(AQ277,[2]CUS030!$A$5:$E$10000,5,0),"")</f>
        <v/>
      </c>
      <c r="BE277" s="19">
        <f>IFERROR(VLOOKUP(AR277,[2]CUS030!$A$5:$E$10000,5,0),"")</f>
        <v/>
      </c>
    </row>
    <row r="278">
      <c r="F278" s="108">
        <f>[1]!Table1[[#This Row],[Production]]</f>
        <v/>
      </c>
      <c r="G278">
        <f>MID(F278,LEN(F278)-6,4)</f>
        <v/>
      </c>
      <c r="H278">
        <f>AS278&amp;"|"&amp;AT278&amp;"|"&amp;AU278&amp;"|"&amp;AV278&amp;"|"&amp;AW278&amp;"|"&amp;AX278&amp;"|"&amp;AY278&amp;"|"&amp;AZ278&amp;"|"&amp;BA278&amp;"|"&amp;BB278&amp;"|"&amp;BC278&amp;"|"&amp;BD278&amp;"|"&amp;BE278</f>
        <v/>
      </c>
      <c r="I278" s="108">
        <f>[1]!Table1[[#This Row],[Stock]]</f>
        <v/>
      </c>
      <c r="J278">
        <f>MID(LEFT(I278,LEN(I278)-3),FIND("0|0.000",LEFT(I278,LEN(I278)-3),1)+7,6)</f>
        <v/>
      </c>
      <c r="K278" s="19" t="n"/>
      <c r="L278" s="19" t="n"/>
      <c r="M278" s="19" t="n"/>
      <c r="N278" s="19" t="n"/>
      <c r="O278" s="19" t="n"/>
      <c r="P278" s="20">
        <f>End_Cal!E278</f>
        <v/>
      </c>
      <c r="Q278" s="112">
        <f>IFERROR(INDEX($J$2:$J$9873,MATCH(1,INDEX(($P278=$F$2:$F$9873)*(0=COUNTIFS($Q$2:$Q$2,$J$2:$J$9873)),0),0)),"")</f>
        <v/>
      </c>
      <c r="R278" s="112">
        <f>IFERROR(INDEX($J$2:$J$9873,MATCH(1,INDEX(($P278=$F$2:$F$9873)*(0=COUNTIFS(Q278,$J$2:$J$9873)),0),0)),"")</f>
        <v/>
      </c>
      <c r="S278" s="112">
        <f>IFERROR(INDEX($J$2:$J$9873,MATCH(1,INDEX(($P278=$F$2:$F$9873)*(0=COUNTIFS(Q278:R278,$J$2:$J$9873)),0),0)),"")</f>
        <v/>
      </c>
      <c r="T278" s="112">
        <f>IFERROR(INDEX($J$2:$J$9873,MATCH(1,INDEX(($P278=$F$2:$F$9873)*(0=COUNTIFS(Q278:S278,$J$2:$J$9873)),0),0)),"")</f>
        <v/>
      </c>
      <c r="U278" s="112">
        <f>IFERROR(INDEX($J$2:$J$9873,MATCH(1,INDEX(($P278=$F$2:$F$9873)*(0=COUNTIFS(Q278:T278,$J$2:$J$9873)),0),0)),"")</f>
        <v/>
      </c>
      <c r="V278" s="112">
        <f>IFERROR(INDEX($J$2:$J$9873,MATCH(1,INDEX(($P278=$F$2:$F$9873)*(0=COUNTIFS(Q278:U278,$J$2:$J$9873)),0),0)),"")</f>
        <v/>
      </c>
      <c r="W278" s="112">
        <f>IFERROR(INDEX($J$2:$J$9873,MATCH(1,INDEX(($P278=$F$2:$F$9873)*(0=COUNTIFS(Q278:V278,$J$2:$J$861)),0),0)),"")</f>
        <v/>
      </c>
      <c r="X278" s="112">
        <f>IFERROR(INDEX($J$2:$J$9873,MATCH(1,INDEX(($P278=$F$2:$F$9873)*(0=COUNTIFS(Q278:W278,$J$2:$J$9873)),0),0)),"")</f>
        <v/>
      </c>
      <c r="Y278" s="112">
        <f>IFERROR(INDEX($J$2:$J$861,MATCH(1,INDEX(($P278=$F$2:$F$861)*(0=COUNTIFS(Q278:X278,$J$2:$J$861)),0),0)),"")</f>
        <v/>
      </c>
      <c r="Z278" s="112">
        <f>IFERROR(INDEX($J$2:$J$861,MATCH(1,INDEX(($P278=$F$2:$F$861)*(0=COUNTIFS(Q278:Y278,$J$2:$J$861)),0),0)),"")</f>
        <v/>
      </c>
      <c r="AA278" s="112">
        <f>IFERROR(INDEX($J$2:$J$861,MATCH(1,INDEX(($P278=$F$2:$F$861)*(0=COUNTIFS(Q278:Z278,$J$2:$J$861)),0),0)),"")</f>
        <v/>
      </c>
      <c r="AB278" s="112">
        <f>IFERROR(INDEX($J$2:$J$861,MATCH(1,INDEX(($P278=$F$2:$F$861)*(0=COUNTIFS(Q278:AA278,$J$2:$J$861)),0),0)),"")</f>
        <v/>
      </c>
      <c r="AC278" s="112">
        <f>IFERROR(INDEX($J$2:$J$861,MATCH(1,INDEX(($P278=$F$2:$F$861)*(0=COUNTIFS(Q278:AB278,$J$2:$J$861)),0),0)),"")</f>
        <v/>
      </c>
      <c r="AD278">
        <f>Q278&amp;"-"&amp;R278&amp;"-"&amp;S278&amp;"-"&amp;T278&amp;"-"&amp;U278&amp;"-"&amp;V278&amp;"-"&amp;W278&amp;"-"&amp;X278&amp;"-"&amp;Y278&amp;"-"&amp;Z278&amp;"-"&amp;AA278&amp;"-"&amp;AB278&amp;"-"&amp;AC278</f>
        <v/>
      </c>
      <c r="AF278" s="19">
        <f>IFERROR(INDEX($I$2:$I$861,MATCH(1,INDEX(($P278=$F$2:$F$861)*(0=COUNTIFS($AF$2:$AF$2,$I$2:$I$861)),0),0)),"")</f>
        <v/>
      </c>
      <c r="AG278" s="19">
        <f>IFERROR(INDEX($I$2:$I$9873,MATCH(1,INDEX(($P278=$F$2:$F$9873)*(0=COUNTIFS(AF278,$I$2:$I$9873)),0),0)),"")</f>
        <v/>
      </c>
      <c r="AH278" s="19">
        <f>IFERROR(INDEX($I$2:$I$9873,MATCH(1,INDEX(($P278=$F$2:$F$9873)*(0=COUNTIFS(AF278:AG278,$I$2:$I$9873)),0),0)),"")</f>
        <v/>
      </c>
      <c r="AI278" s="19">
        <f>IFERROR(INDEX($I$2:$I$9873,MATCH(1,INDEX(($P278=$F$2:$F$9873)*(0=COUNTIFS(AF278:AH278,$I$2:$I$9873)),0),0)),"")</f>
        <v/>
      </c>
      <c r="AJ278" s="19">
        <f>IFERROR(INDEX($I$2:$I$9873,MATCH(1,INDEX(($P278=$F$2:$F$9873)*(0=COUNTIFS(AF278:AI278,$I$2:$I$9873)),0),0)),"")</f>
        <v/>
      </c>
      <c r="AK278" s="19">
        <f>IFERROR(INDEX($I$2:$I$9873,MATCH(1,INDEX(($P278=$F$2:$F$9873)*(0=COUNTIFS(AF278:AJ278,$I$2:$I$9873)),0),0)),"")</f>
        <v/>
      </c>
      <c r="AL278" s="19">
        <f>IFERROR(INDEX($I$2:$I$9873,MATCH(1,INDEX(($P278=$F$2:$F$9873)*(0=COUNTIFS(AF278:AK278,$I$2:$I$9873)),0),0)),"")</f>
        <v/>
      </c>
      <c r="AM278" s="19">
        <f>IFERROR(INDEX($I$2:$I$9873,MATCH(1,INDEX(($P278=$F$2:$F$9873)*(0=COUNTIFS(AF278:AL278,$I$2:$I$9873)),0),0)),"")</f>
        <v/>
      </c>
      <c r="AN278" s="19">
        <f>IFERROR(INDEX($I$2:$I$9873,MATCH(1,INDEX(($P278=$F$2:$F$9873)*(0=COUNTIFS(AF278:AM278,$I$2:$I$9873)),0),0)),"")</f>
        <v/>
      </c>
      <c r="AO278" s="19">
        <f>IFERROR(INDEX($I$2:$I$9873,MATCH(1,INDEX(($P278=$F$2:$F$9873)*(0=COUNTIFS(AF278:AN278,$I$2:$I$9873)),0),0)),"")</f>
        <v/>
      </c>
      <c r="AP278" s="19">
        <f>IFERROR(INDEX($I$2:$I$9873,MATCH(1,INDEX(($P278=$F$2:$F$9873)*(0=COUNTIFS(AF278:AO278,$I$2:$I$9873)),0),0)),"")</f>
        <v/>
      </c>
      <c r="AQ278" s="19">
        <f>IFERROR(INDEX($I$2:$I$9873,MATCH(1,INDEX(($P278=$F$2:$F$9873)*(0=COUNTIFS(AF278:AP278,$I$2:$I$9873)),0),0)),"")</f>
        <v/>
      </c>
      <c r="AR278" s="19">
        <f>IFERROR(INDEX($I$2:$I$9873,MATCH(1,INDEX(($P278=$F$2:$F$9873)*(0=COUNTIFS(AF278:AQ278,$I$2:$I$9873)),0),0)),"")</f>
        <v/>
      </c>
      <c r="AS278" s="19">
        <f>IFERROR(VLOOKUP(AF278,[2]CUS030!$A$5:$E$10000,5,0),"")</f>
        <v/>
      </c>
      <c r="AT278" s="19">
        <f>IFERROR(VLOOKUP(AG278,[2]CUS030!$A$5:$E$10000,5,0),"")</f>
        <v/>
      </c>
      <c r="AU278" s="19">
        <f>IFERROR(VLOOKUP(AH278,[2]CUS030!$A$5:$E$10000,5,0),"")</f>
        <v/>
      </c>
      <c r="AV278" s="19">
        <f>IFERROR(VLOOKUP(AI278,[2]CUS030!$A$5:$E$10000,5,0),"")</f>
        <v/>
      </c>
      <c r="AW278" s="19">
        <f>IFERROR(VLOOKUP(AJ278,[2]CUS030!$A$5:$E$10000,5,0),"")</f>
        <v/>
      </c>
      <c r="AX278" s="19">
        <f>IFERROR(VLOOKUP(AK278,[2]CUS030!$A$5:$E$10000,5,0),"")</f>
        <v/>
      </c>
      <c r="AY278" s="19">
        <f>IFERROR(VLOOKUP(AL278,[2]CUS030!$A$5:$E$10000,5,0),"")</f>
        <v/>
      </c>
      <c r="AZ278" s="19">
        <f>IFERROR(VLOOKUP(AM278,[2]CUS030!$A$5:$E$10000,5,0),"")</f>
        <v/>
      </c>
      <c r="BA278" s="19">
        <f>IFERROR(VLOOKUP(AN278,[2]CUS030!$A$5:$E$10000,5,0),"")</f>
        <v/>
      </c>
      <c r="BB278" s="19">
        <f>IFERROR(VLOOKUP(AO278,[2]CUS030!$A$5:$E$10000,5,0),"")</f>
        <v/>
      </c>
      <c r="BC278" s="19">
        <f>IFERROR(VLOOKUP(AP278,[2]CUS030!$A$5:$E$10000,5,0),"")</f>
        <v/>
      </c>
      <c r="BD278" s="19">
        <f>IFERROR(VLOOKUP(AQ278,[2]CUS030!$A$5:$E$10000,5,0),"")</f>
        <v/>
      </c>
      <c r="BE278" s="19">
        <f>IFERROR(VLOOKUP(AR278,[2]CUS030!$A$5:$E$10000,5,0),"")</f>
        <v/>
      </c>
    </row>
    <row r="279">
      <c r="F279" s="108">
        <f>[1]!Table1[[#This Row],[Production]]</f>
        <v/>
      </c>
      <c r="G279">
        <f>MID(F279,LEN(F279)-6,4)</f>
        <v/>
      </c>
      <c r="H279">
        <f>AS279&amp;"|"&amp;AT279&amp;"|"&amp;AU279&amp;"|"&amp;AV279&amp;"|"&amp;AW279&amp;"|"&amp;AX279&amp;"|"&amp;AY279&amp;"|"&amp;AZ279&amp;"|"&amp;BA279&amp;"|"&amp;BB279&amp;"|"&amp;BC279&amp;"|"&amp;BD279&amp;"|"&amp;BE279</f>
        <v/>
      </c>
      <c r="I279" s="108">
        <f>[1]!Table1[[#This Row],[Stock]]</f>
        <v/>
      </c>
      <c r="J279">
        <f>MID(LEFT(I279,LEN(I279)-3),FIND("0|0.000",LEFT(I279,LEN(I279)-3),1)+7,6)</f>
        <v/>
      </c>
      <c r="K279" s="19" t="n"/>
      <c r="L279" s="19" t="n"/>
      <c r="M279" s="19" t="n"/>
      <c r="N279" s="19" t="n"/>
      <c r="O279" s="19" t="n"/>
      <c r="P279" s="20">
        <f>End_Cal!E279</f>
        <v/>
      </c>
      <c r="Q279" s="112">
        <f>IFERROR(INDEX($J$2:$J$9873,MATCH(1,INDEX(($P279=$F$2:$F$9873)*(0=COUNTIFS($Q$2:$Q$2,$J$2:$J$9873)),0),0)),"")</f>
        <v/>
      </c>
      <c r="R279" s="112">
        <f>IFERROR(INDEX($J$2:$J$9873,MATCH(1,INDEX(($P279=$F$2:$F$9873)*(0=COUNTIFS(Q279,$J$2:$J$9873)),0),0)),"")</f>
        <v/>
      </c>
      <c r="S279" s="112">
        <f>IFERROR(INDEX($J$2:$J$9873,MATCH(1,INDEX(($P279=$F$2:$F$9873)*(0=COUNTIFS(Q279:R279,$J$2:$J$9873)),0),0)),"")</f>
        <v/>
      </c>
      <c r="T279" s="112">
        <f>IFERROR(INDEX($J$2:$J$9873,MATCH(1,INDEX(($P279=$F$2:$F$9873)*(0=COUNTIFS(Q279:S279,$J$2:$J$9873)),0),0)),"")</f>
        <v/>
      </c>
      <c r="U279" s="112">
        <f>IFERROR(INDEX($J$2:$J$9873,MATCH(1,INDEX(($P279=$F$2:$F$9873)*(0=COUNTIFS(Q279:T279,$J$2:$J$9873)),0),0)),"")</f>
        <v/>
      </c>
      <c r="V279" s="112">
        <f>IFERROR(INDEX($J$2:$J$9873,MATCH(1,INDEX(($P279=$F$2:$F$9873)*(0=COUNTIFS(Q279:U279,$J$2:$J$9873)),0),0)),"")</f>
        <v/>
      </c>
      <c r="W279" s="112">
        <f>IFERROR(INDEX($J$2:$J$9873,MATCH(1,INDEX(($P279=$F$2:$F$9873)*(0=COUNTIFS(Q279:V279,$J$2:$J$861)),0),0)),"")</f>
        <v/>
      </c>
      <c r="X279" s="112">
        <f>IFERROR(INDEX($J$2:$J$9873,MATCH(1,INDEX(($P279=$F$2:$F$9873)*(0=COUNTIFS(Q279:W279,$J$2:$J$9873)),0),0)),"")</f>
        <v/>
      </c>
      <c r="Y279" s="112">
        <f>IFERROR(INDEX($J$2:$J$861,MATCH(1,INDEX(($P279=$F$2:$F$861)*(0=COUNTIFS(Q279:X279,$J$2:$J$861)),0),0)),"")</f>
        <v/>
      </c>
      <c r="Z279" s="112">
        <f>IFERROR(INDEX($J$2:$J$861,MATCH(1,INDEX(($P279=$F$2:$F$861)*(0=COUNTIFS(Q279:Y279,$J$2:$J$861)),0),0)),"")</f>
        <v/>
      </c>
      <c r="AA279" s="112">
        <f>IFERROR(INDEX($J$2:$J$861,MATCH(1,INDEX(($P279=$F$2:$F$861)*(0=COUNTIFS(Q279:Z279,$J$2:$J$861)),0),0)),"")</f>
        <v/>
      </c>
      <c r="AB279" s="112">
        <f>IFERROR(INDEX($J$2:$J$861,MATCH(1,INDEX(($P279=$F$2:$F$861)*(0=COUNTIFS(Q279:AA279,$J$2:$J$861)),0),0)),"")</f>
        <v/>
      </c>
      <c r="AC279" s="112">
        <f>IFERROR(INDEX($J$2:$J$861,MATCH(1,INDEX(($P279=$F$2:$F$861)*(0=COUNTIFS(Q279:AB279,$J$2:$J$861)),0),0)),"")</f>
        <v/>
      </c>
      <c r="AD279">
        <f>Q279&amp;"-"&amp;R279&amp;"-"&amp;S279&amp;"-"&amp;T279&amp;"-"&amp;U279&amp;"-"&amp;V279&amp;"-"&amp;W279&amp;"-"&amp;X279&amp;"-"&amp;Y279&amp;"-"&amp;Z279&amp;"-"&amp;AA279&amp;"-"&amp;AB279&amp;"-"&amp;AC279</f>
        <v/>
      </c>
      <c r="AF279" s="19">
        <f>IFERROR(INDEX($I$2:$I$861,MATCH(1,INDEX(($P279=$F$2:$F$861)*(0=COUNTIFS($AF$2:$AF$2,$I$2:$I$861)),0),0)),"")</f>
        <v/>
      </c>
      <c r="AG279" s="19">
        <f>IFERROR(INDEX($I$2:$I$9873,MATCH(1,INDEX(($P279=$F$2:$F$9873)*(0=COUNTIFS(AF279,$I$2:$I$9873)),0),0)),"")</f>
        <v/>
      </c>
      <c r="AH279" s="19">
        <f>IFERROR(INDEX($I$2:$I$9873,MATCH(1,INDEX(($P279=$F$2:$F$9873)*(0=COUNTIFS(AF279:AG279,$I$2:$I$9873)),0),0)),"")</f>
        <v/>
      </c>
      <c r="AI279" s="19">
        <f>IFERROR(INDEX($I$2:$I$9873,MATCH(1,INDEX(($P279=$F$2:$F$9873)*(0=COUNTIFS(AF279:AH279,$I$2:$I$9873)),0),0)),"")</f>
        <v/>
      </c>
      <c r="AJ279" s="19">
        <f>IFERROR(INDEX($I$2:$I$9873,MATCH(1,INDEX(($P279=$F$2:$F$9873)*(0=COUNTIFS(AF279:AI279,$I$2:$I$9873)),0),0)),"")</f>
        <v/>
      </c>
      <c r="AK279" s="19">
        <f>IFERROR(INDEX($I$2:$I$9873,MATCH(1,INDEX(($P279=$F$2:$F$9873)*(0=COUNTIFS(AF279:AJ279,$I$2:$I$9873)),0),0)),"")</f>
        <v/>
      </c>
      <c r="AL279" s="19">
        <f>IFERROR(INDEX($I$2:$I$9873,MATCH(1,INDEX(($P279=$F$2:$F$9873)*(0=COUNTIFS(AF279:AK279,$I$2:$I$9873)),0),0)),"")</f>
        <v/>
      </c>
      <c r="AM279" s="19">
        <f>IFERROR(INDEX($I$2:$I$9873,MATCH(1,INDEX(($P279=$F$2:$F$9873)*(0=COUNTIFS(AF279:AL279,$I$2:$I$9873)),0),0)),"")</f>
        <v/>
      </c>
      <c r="AN279" s="19">
        <f>IFERROR(INDEX($I$2:$I$9873,MATCH(1,INDEX(($P279=$F$2:$F$9873)*(0=COUNTIFS(AF279:AM279,$I$2:$I$9873)),0),0)),"")</f>
        <v/>
      </c>
      <c r="AO279" s="19">
        <f>IFERROR(INDEX($I$2:$I$9873,MATCH(1,INDEX(($P279=$F$2:$F$9873)*(0=COUNTIFS(AF279:AN279,$I$2:$I$9873)),0),0)),"")</f>
        <v/>
      </c>
      <c r="AP279" s="19">
        <f>IFERROR(INDEX($I$2:$I$9873,MATCH(1,INDEX(($P279=$F$2:$F$9873)*(0=COUNTIFS(AF279:AO279,$I$2:$I$9873)),0),0)),"")</f>
        <v/>
      </c>
      <c r="AQ279" s="19">
        <f>IFERROR(INDEX($I$2:$I$9873,MATCH(1,INDEX(($P279=$F$2:$F$9873)*(0=COUNTIFS(AF279:AP279,$I$2:$I$9873)),0),0)),"")</f>
        <v/>
      </c>
      <c r="AR279" s="19">
        <f>IFERROR(INDEX($I$2:$I$9873,MATCH(1,INDEX(($P279=$F$2:$F$9873)*(0=COUNTIFS(AF279:AQ279,$I$2:$I$9873)),0),0)),"")</f>
        <v/>
      </c>
      <c r="AS279" s="19">
        <f>IFERROR(VLOOKUP(AF279,[2]CUS030!$A$5:$E$10000,5,0),"")</f>
        <v/>
      </c>
      <c r="AT279" s="19">
        <f>IFERROR(VLOOKUP(AG279,[2]CUS030!$A$5:$E$10000,5,0),"")</f>
        <v/>
      </c>
      <c r="AU279" s="19">
        <f>IFERROR(VLOOKUP(AH279,[2]CUS030!$A$5:$E$10000,5,0),"")</f>
        <v/>
      </c>
      <c r="AV279" s="19">
        <f>IFERROR(VLOOKUP(AI279,[2]CUS030!$A$5:$E$10000,5,0),"")</f>
        <v/>
      </c>
      <c r="AW279" s="19">
        <f>IFERROR(VLOOKUP(AJ279,[2]CUS030!$A$5:$E$10000,5,0),"")</f>
        <v/>
      </c>
      <c r="AX279" s="19">
        <f>IFERROR(VLOOKUP(AK279,[2]CUS030!$A$5:$E$10000,5,0),"")</f>
        <v/>
      </c>
      <c r="AY279" s="19">
        <f>IFERROR(VLOOKUP(AL279,[2]CUS030!$A$5:$E$10000,5,0),"")</f>
        <v/>
      </c>
      <c r="AZ279" s="19">
        <f>IFERROR(VLOOKUP(AM279,[2]CUS030!$A$5:$E$10000,5,0),"")</f>
        <v/>
      </c>
      <c r="BA279" s="19">
        <f>IFERROR(VLOOKUP(AN279,[2]CUS030!$A$5:$E$10000,5,0),"")</f>
        <v/>
      </c>
      <c r="BB279" s="19">
        <f>IFERROR(VLOOKUP(AO279,[2]CUS030!$A$5:$E$10000,5,0),"")</f>
        <v/>
      </c>
      <c r="BC279" s="19">
        <f>IFERROR(VLOOKUP(AP279,[2]CUS030!$A$5:$E$10000,5,0),"")</f>
        <v/>
      </c>
      <c r="BD279" s="19">
        <f>IFERROR(VLOOKUP(AQ279,[2]CUS030!$A$5:$E$10000,5,0),"")</f>
        <v/>
      </c>
      <c r="BE279" s="19">
        <f>IFERROR(VLOOKUP(AR279,[2]CUS030!$A$5:$E$10000,5,0),"")</f>
        <v/>
      </c>
    </row>
    <row r="280">
      <c r="F280" s="108">
        <f>[1]!Table1[[#This Row],[Production]]</f>
        <v/>
      </c>
      <c r="G280">
        <f>MID(F280,LEN(F280)-6,4)</f>
        <v/>
      </c>
      <c r="H280">
        <f>AS280&amp;"|"&amp;AT280&amp;"|"&amp;AU280&amp;"|"&amp;AV280&amp;"|"&amp;AW280&amp;"|"&amp;AX280&amp;"|"&amp;AY280&amp;"|"&amp;AZ280&amp;"|"&amp;BA280&amp;"|"&amp;BB280&amp;"|"&amp;BC280&amp;"|"&amp;BD280&amp;"|"&amp;BE280</f>
        <v/>
      </c>
      <c r="I280" s="108">
        <f>[1]!Table1[[#This Row],[Stock]]</f>
        <v/>
      </c>
      <c r="J280">
        <f>MID(LEFT(I280,LEN(I280)-3),FIND("0|0.000",LEFT(I280,LEN(I280)-3),1)+7,6)</f>
        <v/>
      </c>
      <c r="K280" s="19" t="n"/>
      <c r="L280" s="19" t="n"/>
      <c r="M280" s="19" t="n"/>
      <c r="N280" s="19" t="n"/>
      <c r="O280" s="19" t="n"/>
      <c r="P280" s="20">
        <f>End_Cal!E280</f>
        <v/>
      </c>
      <c r="Q280" s="112">
        <f>IFERROR(INDEX($J$2:$J$9873,MATCH(1,INDEX(($P280=$F$2:$F$9873)*(0=COUNTIFS($Q$2:$Q$2,$J$2:$J$9873)),0),0)),"")</f>
        <v/>
      </c>
      <c r="R280" s="112">
        <f>IFERROR(INDEX($J$2:$J$9873,MATCH(1,INDEX(($P280=$F$2:$F$9873)*(0=COUNTIFS(Q280,$J$2:$J$9873)),0),0)),"")</f>
        <v/>
      </c>
      <c r="S280" s="112">
        <f>IFERROR(INDEX($J$2:$J$9873,MATCH(1,INDEX(($P280=$F$2:$F$9873)*(0=COUNTIFS(Q280:R280,$J$2:$J$9873)),0),0)),"")</f>
        <v/>
      </c>
      <c r="T280" s="112">
        <f>IFERROR(INDEX($J$2:$J$9873,MATCH(1,INDEX(($P280=$F$2:$F$9873)*(0=COUNTIFS(Q280:S280,$J$2:$J$9873)),0),0)),"")</f>
        <v/>
      </c>
      <c r="U280" s="112">
        <f>IFERROR(INDEX($J$2:$J$9873,MATCH(1,INDEX(($P280=$F$2:$F$9873)*(0=COUNTIFS(Q280:T280,$J$2:$J$9873)),0),0)),"")</f>
        <v/>
      </c>
      <c r="V280" s="112">
        <f>IFERROR(INDEX($J$2:$J$9873,MATCH(1,INDEX(($P280=$F$2:$F$9873)*(0=COUNTIFS(Q280:U280,$J$2:$J$9873)),0),0)),"")</f>
        <v/>
      </c>
      <c r="W280" s="112">
        <f>IFERROR(INDEX($J$2:$J$9873,MATCH(1,INDEX(($P280=$F$2:$F$9873)*(0=COUNTIFS(Q280:V280,$J$2:$J$861)),0),0)),"")</f>
        <v/>
      </c>
      <c r="X280" s="112">
        <f>IFERROR(INDEX($J$2:$J$9873,MATCH(1,INDEX(($P280=$F$2:$F$9873)*(0=COUNTIFS(Q280:W280,$J$2:$J$9873)),0),0)),"")</f>
        <v/>
      </c>
      <c r="Y280" s="112">
        <f>IFERROR(INDEX($J$2:$J$861,MATCH(1,INDEX(($P280=$F$2:$F$861)*(0=COUNTIFS(Q280:X280,$J$2:$J$861)),0),0)),"")</f>
        <v/>
      </c>
      <c r="Z280" s="112">
        <f>IFERROR(INDEX($J$2:$J$861,MATCH(1,INDEX(($P280=$F$2:$F$861)*(0=COUNTIFS(Q280:Y280,$J$2:$J$861)),0),0)),"")</f>
        <v/>
      </c>
      <c r="AA280" s="112">
        <f>IFERROR(INDEX($J$2:$J$861,MATCH(1,INDEX(($P280=$F$2:$F$861)*(0=COUNTIFS(Q280:Z280,$J$2:$J$861)),0),0)),"")</f>
        <v/>
      </c>
      <c r="AB280" s="112">
        <f>IFERROR(INDEX($J$2:$J$861,MATCH(1,INDEX(($P280=$F$2:$F$861)*(0=COUNTIFS(Q280:AA280,$J$2:$J$861)),0),0)),"")</f>
        <v/>
      </c>
      <c r="AC280" s="112">
        <f>IFERROR(INDEX($J$2:$J$861,MATCH(1,INDEX(($P280=$F$2:$F$861)*(0=COUNTIFS(Q280:AB280,$J$2:$J$861)),0),0)),"")</f>
        <v/>
      </c>
      <c r="AD280">
        <f>Q280&amp;"-"&amp;R280&amp;"-"&amp;S280&amp;"-"&amp;T280&amp;"-"&amp;U280&amp;"-"&amp;V280&amp;"-"&amp;W280&amp;"-"&amp;X280&amp;"-"&amp;Y280&amp;"-"&amp;Z280&amp;"-"&amp;AA280&amp;"-"&amp;AB280&amp;"-"&amp;AC280</f>
        <v/>
      </c>
      <c r="AF280" s="19">
        <f>IFERROR(INDEX($I$2:$I$861,MATCH(1,INDEX(($P280=$F$2:$F$861)*(0=COUNTIFS($AF$2:$AF$2,$I$2:$I$861)),0),0)),"")</f>
        <v/>
      </c>
      <c r="AG280" s="19">
        <f>IFERROR(INDEX($I$2:$I$9873,MATCH(1,INDEX(($P280=$F$2:$F$9873)*(0=COUNTIFS(AF280,$I$2:$I$9873)),0),0)),"")</f>
        <v/>
      </c>
      <c r="AH280" s="19">
        <f>IFERROR(INDEX($I$2:$I$9873,MATCH(1,INDEX(($P280=$F$2:$F$9873)*(0=COUNTIFS(AF280:AG280,$I$2:$I$9873)),0),0)),"")</f>
        <v/>
      </c>
      <c r="AI280" s="19">
        <f>IFERROR(INDEX($I$2:$I$9873,MATCH(1,INDEX(($P280=$F$2:$F$9873)*(0=COUNTIFS(AF280:AH280,$I$2:$I$9873)),0),0)),"")</f>
        <v/>
      </c>
      <c r="AJ280" s="19">
        <f>IFERROR(INDEX($I$2:$I$9873,MATCH(1,INDEX(($P280=$F$2:$F$9873)*(0=COUNTIFS(AF280:AI280,$I$2:$I$9873)),0),0)),"")</f>
        <v/>
      </c>
      <c r="AK280" s="19">
        <f>IFERROR(INDEX($I$2:$I$9873,MATCH(1,INDEX(($P280=$F$2:$F$9873)*(0=COUNTIFS(AF280:AJ280,$I$2:$I$9873)),0),0)),"")</f>
        <v/>
      </c>
      <c r="AL280" s="19">
        <f>IFERROR(INDEX($I$2:$I$9873,MATCH(1,INDEX(($P280=$F$2:$F$9873)*(0=COUNTIFS(AF280:AK280,$I$2:$I$9873)),0),0)),"")</f>
        <v/>
      </c>
      <c r="AM280" s="19">
        <f>IFERROR(INDEX($I$2:$I$9873,MATCH(1,INDEX(($P280=$F$2:$F$9873)*(0=COUNTIFS(AF280:AL280,$I$2:$I$9873)),0),0)),"")</f>
        <v/>
      </c>
      <c r="AN280" s="19">
        <f>IFERROR(INDEX($I$2:$I$9873,MATCH(1,INDEX(($P280=$F$2:$F$9873)*(0=COUNTIFS(AF280:AM280,$I$2:$I$9873)),0),0)),"")</f>
        <v/>
      </c>
      <c r="AO280" s="19">
        <f>IFERROR(INDEX($I$2:$I$9873,MATCH(1,INDEX(($P280=$F$2:$F$9873)*(0=COUNTIFS(AF280:AN280,$I$2:$I$9873)),0),0)),"")</f>
        <v/>
      </c>
      <c r="AP280" s="19">
        <f>IFERROR(INDEX($I$2:$I$9873,MATCH(1,INDEX(($P280=$F$2:$F$9873)*(0=COUNTIFS(AF280:AO280,$I$2:$I$9873)),0),0)),"")</f>
        <v/>
      </c>
      <c r="AQ280" s="19">
        <f>IFERROR(INDEX($I$2:$I$9873,MATCH(1,INDEX(($P280=$F$2:$F$9873)*(0=COUNTIFS(AF280:AP280,$I$2:$I$9873)),0),0)),"")</f>
        <v/>
      </c>
      <c r="AR280" s="19">
        <f>IFERROR(INDEX($I$2:$I$9873,MATCH(1,INDEX(($P280=$F$2:$F$9873)*(0=COUNTIFS(AF280:AQ280,$I$2:$I$9873)),0),0)),"")</f>
        <v/>
      </c>
      <c r="AS280" s="19">
        <f>IFERROR(VLOOKUP(AF280,[2]CUS030!$A$5:$E$10000,5,0),"")</f>
        <v/>
      </c>
      <c r="AT280" s="19">
        <f>IFERROR(VLOOKUP(AG280,[2]CUS030!$A$5:$E$10000,5,0),"")</f>
        <v/>
      </c>
      <c r="AU280" s="19">
        <f>IFERROR(VLOOKUP(AH280,[2]CUS030!$A$5:$E$10000,5,0),"")</f>
        <v/>
      </c>
      <c r="AV280" s="19">
        <f>IFERROR(VLOOKUP(AI280,[2]CUS030!$A$5:$E$10000,5,0),"")</f>
        <v/>
      </c>
      <c r="AW280" s="19">
        <f>IFERROR(VLOOKUP(AJ280,[2]CUS030!$A$5:$E$10000,5,0),"")</f>
        <v/>
      </c>
      <c r="AX280" s="19">
        <f>IFERROR(VLOOKUP(AK280,[2]CUS030!$A$5:$E$10000,5,0),"")</f>
        <v/>
      </c>
      <c r="AY280" s="19">
        <f>IFERROR(VLOOKUP(AL280,[2]CUS030!$A$5:$E$10000,5,0),"")</f>
        <v/>
      </c>
      <c r="AZ280" s="19">
        <f>IFERROR(VLOOKUP(AM280,[2]CUS030!$A$5:$E$10000,5,0),"")</f>
        <v/>
      </c>
      <c r="BA280" s="19">
        <f>IFERROR(VLOOKUP(AN280,[2]CUS030!$A$5:$E$10000,5,0),"")</f>
        <v/>
      </c>
      <c r="BB280" s="19">
        <f>IFERROR(VLOOKUP(AO280,[2]CUS030!$A$5:$E$10000,5,0),"")</f>
        <v/>
      </c>
      <c r="BC280" s="19">
        <f>IFERROR(VLOOKUP(AP280,[2]CUS030!$A$5:$E$10000,5,0),"")</f>
        <v/>
      </c>
      <c r="BD280" s="19">
        <f>IFERROR(VLOOKUP(AQ280,[2]CUS030!$A$5:$E$10000,5,0),"")</f>
        <v/>
      </c>
      <c r="BE280" s="19">
        <f>IFERROR(VLOOKUP(AR280,[2]CUS030!$A$5:$E$10000,5,0),"")</f>
        <v/>
      </c>
    </row>
    <row r="281">
      <c r="F281" s="108">
        <f>[1]!Table1[[#This Row],[Production]]</f>
        <v/>
      </c>
      <c r="G281">
        <f>MID(F281,LEN(F281)-6,4)</f>
        <v/>
      </c>
      <c r="H281">
        <f>AS281&amp;"|"&amp;AT281&amp;"|"&amp;AU281&amp;"|"&amp;AV281&amp;"|"&amp;AW281&amp;"|"&amp;AX281&amp;"|"&amp;AY281&amp;"|"&amp;AZ281&amp;"|"&amp;BA281&amp;"|"&amp;BB281&amp;"|"&amp;BC281&amp;"|"&amp;BD281&amp;"|"&amp;BE281</f>
        <v/>
      </c>
      <c r="I281" s="108">
        <f>[1]!Table1[[#This Row],[Stock]]</f>
        <v/>
      </c>
      <c r="J281">
        <f>MID(LEFT(I281,LEN(I281)-3),FIND("0|0.000",LEFT(I281,LEN(I281)-3),1)+7,6)</f>
        <v/>
      </c>
      <c r="K281" s="19" t="n"/>
      <c r="L281" s="19" t="n"/>
      <c r="M281" s="19" t="n"/>
      <c r="N281" s="19" t="n"/>
      <c r="O281" s="19" t="n"/>
      <c r="P281" s="20">
        <f>End_Cal!E281</f>
        <v/>
      </c>
      <c r="Q281" s="112">
        <f>IFERROR(INDEX($J$2:$J$9873,MATCH(1,INDEX(($P281=$F$2:$F$9873)*(0=COUNTIFS($Q$2:$Q$2,$J$2:$J$9873)),0),0)),"")</f>
        <v/>
      </c>
      <c r="R281" s="112">
        <f>IFERROR(INDEX($J$2:$J$9873,MATCH(1,INDEX(($P281=$F$2:$F$9873)*(0=COUNTIFS(Q281,$J$2:$J$9873)),0),0)),"")</f>
        <v/>
      </c>
      <c r="S281" s="112">
        <f>IFERROR(INDEX($J$2:$J$9873,MATCH(1,INDEX(($P281=$F$2:$F$9873)*(0=COUNTIFS(Q281:R281,$J$2:$J$9873)),0),0)),"")</f>
        <v/>
      </c>
      <c r="T281" s="112">
        <f>IFERROR(INDEX($J$2:$J$9873,MATCH(1,INDEX(($P281=$F$2:$F$9873)*(0=COUNTIFS(Q281:S281,$J$2:$J$9873)),0),0)),"")</f>
        <v/>
      </c>
      <c r="U281" s="112">
        <f>IFERROR(INDEX($J$2:$J$9873,MATCH(1,INDEX(($P281=$F$2:$F$9873)*(0=COUNTIFS(Q281:T281,$J$2:$J$9873)),0),0)),"")</f>
        <v/>
      </c>
      <c r="V281" s="112">
        <f>IFERROR(INDEX($J$2:$J$9873,MATCH(1,INDEX(($P281=$F$2:$F$9873)*(0=COUNTIFS(Q281:U281,$J$2:$J$9873)),0),0)),"")</f>
        <v/>
      </c>
      <c r="W281" s="112">
        <f>IFERROR(INDEX($J$2:$J$9873,MATCH(1,INDEX(($P281=$F$2:$F$9873)*(0=COUNTIFS(Q281:V281,$J$2:$J$861)),0),0)),"")</f>
        <v/>
      </c>
      <c r="X281" s="112">
        <f>IFERROR(INDEX($J$2:$J$9873,MATCH(1,INDEX(($P281=$F$2:$F$9873)*(0=COUNTIFS(Q281:W281,$J$2:$J$9873)),0),0)),"")</f>
        <v/>
      </c>
      <c r="Y281" s="112">
        <f>IFERROR(INDEX($J$2:$J$861,MATCH(1,INDEX(($P281=$F$2:$F$861)*(0=COUNTIFS(Q281:X281,$J$2:$J$861)),0),0)),"")</f>
        <v/>
      </c>
      <c r="Z281" s="112">
        <f>IFERROR(INDEX($J$2:$J$861,MATCH(1,INDEX(($P281=$F$2:$F$861)*(0=COUNTIFS(Q281:Y281,$J$2:$J$861)),0),0)),"")</f>
        <v/>
      </c>
      <c r="AA281" s="112">
        <f>IFERROR(INDEX($J$2:$J$861,MATCH(1,INDEX(($P281=$F$2:$F$861)*(0=COUNTIFS(Q281:Z281,$J$2:$J$861)),0),0)),"")</f>
        <v/>
      </c>
      <c r="AB281" s="112">
        <f>IFERROR(INDEX($J$2:$J$861,MATCH(1,INDEX(($P281=$F$2:$F$861)*(0=COUNTIFS(Q281:AA281,$J$2:$J$861)),0),0)),"")</f>
        <v/>
      </c>
      <c r="AC281" s="112">
        <f>IFERROR(INDEX($J$2:$J$861,MATCH(1,INDEX(($P281=$F$2:$F$861)*(0=COUNTIFS(Q281:AB281,$J$2:$J$861)),0),0)),"")</f>
        <v/>
      </c>
      <c r="AD281">
        <f>Q281&amp;"-"&amp;R281&amp;"-"&amp;S281&amp;"-"&amp;T281&amp;"-"&amp;U281&amp;"-"&amp;V281&amp;"-"&amp;W281&amp;"-"&amp;X281&amp;"-"&amp;Y281&amp;"-"&amp;Z281&amp;"-"&amp;AA281&amp;"-"&amp;AB281&amp;"-"&amp;AC281</f>
        <v/>
      </c>
      <c r="AF281" s="19">
        <f>IFERROR(INDEX($I$2:$I$861,MATCH(1,INDEX(($P281=$F$2:$F$861)*(0=COUNTIFS($AF$2:$AF$2,$I$2:$I$861)),0),0)),"")</f>
        <v/>
      </c>
      <c r="AG281" s="19">
        <f>IFERROR(INDEX($I$2:$I$9873,MATCH(1,INDEX(($P281=$F$2:$F$9873)*(0=COUNTIFS(AF281,$I$2:$I$9873)),0),0)),"")</f>
        <v/>
      </c>
      <c r="AH281" s="19">
        <f>IFERROR(INDEX($I$2:$I$9873,MATCH(1,INDEX(($P281=$F$2:$F$9873)*(0=COUNTIFS(AF281:AG281,$I$2:$I$9873)),0),0)),"")</f>
        <v/>
      </c>
      <c r="AI281" s="19">
        <f>IFERROR(INDEX($I$2:$I$9873,MATCH(1,INDEX(($P281=$F$2:$F$9873)*(0=COUNTIFS(AF281:AH281,$I$2:$I$9873)),0),0)),"")</f>
        <v/>
      </c>
      <c r="AJ281" s="19">
        <f>IFERROR(INDEX($I$2:$I$9873,MATCH(1,INDEX(($P281=$F$2:$F$9873)*(0=COUNTIFS(AF281:AI281,$I$2:$I$9873)),0),0)),"")</f>
        <v/>
      </c>
      <c r="AK281" s="19">
        <f>IFERROR(INDEX($I$2:$I$9873,MATCH(1,INDEX(($P281=$F$2:$F$9873)*(0=COUNTIFS(AF281:AJ281,$I$2:$I$9873)),0),0)),"")</f>
        <v/>
      </c>
      <c r="AL281" s="19">
        <f>IFERROR(INDEX($I$2:$I$9873,MATCH(1,INDEX(($P281=$F$2:$F$9873)*(0=COUNTIFS(AF281:AK281,$I$2:$I$9873)),0),0)),"")</f>
        <v/>
      </c>
      <c r="AM281" s="19">
        <f>IFERROR(INDEX($I$2:$I$9873,MATCH(1,INDEX(($P281=$F$2:$F$9873)*(0=COUNTIFS(AF281:AL281,$I$2:$I$9873)),0),0)),"")</f>
        <v/>
      </c>
      <c r="AN281" s="19">
        <f>IFERROR(INDEX($I$2:$I$9873,MATCH(1,INDEX(($P281=$F$2:$F$9873)*(0=COUNTIFS(AF281:AM281,$I$2:$I$9873)),0),0)),"")</f>
        <v/>
      </c>
      <c r="AO281" s="19">
        <f>IFERROR(INDEX($I$2:$I$9873,MATCH(1,INDEX(($P281=$F$2:$F$9873)*(0=COUNTIFS(AF281:AN281,$I$2:$I$9873)),0),0)),"")</f>
        <v/>
      </c>
      <c r="AP281" s="19">
        <f>IFERROR(INDEX($I$2:$I$9873,MATCH(1,INDEX(($P281=$F$2:$F$9873)*(0=COUNTIFS(AF281:AO281,$I$2:$I$9873)),0),0)),"")</f>
        <v/>
      </c>
      <c r="AQ281" s="19">
        <f>IFERROR(INDEX($I$2:$I$9873,MATCH(1,INDEX(($P281=$F$2:$F$9873)*(0=COUNTIFS(AF281:AP281,$I$2:$I$9873)),0),0)),"")</f>
        <v/>
      </c>
      <c r="AR281" s="19">
        <f>IFERROR(INDEX($I$2:$I$9873,MATCH(1,INDEX(($P281=$F$2:$F$9873)*(0=COUNTIFS(AF281:AQ281,$I$2:$I$9873)),0),0)),"")</f>
        <v/>
      </c>
      <c r="AS281" s="19">
        <f>IFERROR(VLOOKUP(AF281,[2]CUS030!$A$5:$E$10000,5,0),"")</f>
        <v/>
      </c>
      <c r="AT281" s="19">
        <f>IFERROR(VLOOKUP(AG281,[2]CUS030!$A$5:$E$10000,5,0),"")</f>
        <v/>
      </c>
      <c r="AU281" s="19">
        <f>IFERROR(VLOOKUP(AH281,[2]CUS030!$A$5:$E$10000,5,0),"")</f>
        <v/>
      </c>
      <c r="AV281" s="19">
        <f>IFERROR(VLOOKUP(AI281,[2]CUS030!$A$5:$E$10000,5,0),"")</f>
        <v/>
      </c>
      <c r="AW281" s="19">
        <f>IFERROR(VLOOKUP(AJ281,[2]CUS030!$A$5:$E$10000,5,0),"")</f>
        <v/>
      </c>
      <c r="AX281" s="19">
        <f>IFERROR(VLOOKUP(AK281,[2]CUS030!$A$5:$E$10000,5,0),"")</f>
        <v/>
      </c>
      <c r="AY281" s="19">
        <f>IFERROR(VLOOKUP(AL281,[2]CUS030!$A$5:$E$10000,5,0),"")</f>
        <v/>
      </c>
      <c r="AZ281" s="19">
        <f>IFERROR(VLOOKUP(AM281,[2]CUS030!$A$5:$E$10000,5,0),"")</f>
        <v/>
      </c>
      <c r="BA281" s="19">
        <f>IFERROR(VLOOKUP(AN281,[2]CUS030!$A$5:$E$10000,5,0),"")</f>
        <v/>
      </c>
      <c r="BB281" s="19">
        <f>IFERROR(VLOOKUP(AO281,[2]CUS030!$A$5:$E$10000,5,0),"")</f>
        <v/>
      </c>
      <c r="BC281" s="19">
        <f>IFERROR(VLOOKUP(AP281,[2]CUS030!$A$5:$E$10000,5,0),"")</f>
        <v/>
      </c>
      <c r="BD281" s="19">
        <f>IFERROR(VLOOKUP(AQ281,[2]CUS030!$A$5:$E$10000,5,0),"")</f>
        <v/>
      </c>
      <c r="BE281" s="19">
        <f>IFERROR(VLOOKUP(AR281,[2]CUS030!$A$5:$E$10000,5,0),"")</f>
        <v/>
      </c>
    </row>
    <row r="282">
      <c r="F282" s="108">
        <f>[1]!Table1[[#This Row],[Production]]</f>
        <v/>
      </c>
      <c r="G282">
        <f>MID(F282,LEN(F282)-6,4)</f>
        <v/>
      </c>
      <c r="H282">
        <f>AS282&amp;"|"&amp;AT282&amp;"|"&amp;AU282&amp;"|"&amp;AV282&amp;"|"&amp;AW282&amp;"|"&amp;AX282&amp;"|"&amp;AY282&amp;"|"&amp;AZ282&amp;"|"&amp;BA282&amp;"|"&amp;BB282&amp;"|"&amp;BC282&amp;"|"&amp;BD282&amp;"|"&amp;BE282</f>
        <v/>
      </c>
      <c r="I282" s="108">
        <f>[1]!Table1[[#This Row],[Stock]]</f>
        <v/>
      </c>
      <c r="J282">
        <f>MID(LEFT(I282,LEN(I282)-3),FIND("0|0.000",LEFT(I282,LEN(I282)-3),1)+7,6)</f>
        <v/>
      </c>
      <c r="K282" s="19" t="n"/>
      <c r="L282" s="19" t="n"/>
      <c r="M282" s="19" t="n"/>
      <c r="N282" s="19" t="n"/>
      <c r="O282" s="19" t="n"/>
      <c r="P282" s="20">
        <f>End_Cal!E282</f>
        <v/>
      </c>
      <c r="Q282" s="112">
        <f>IFERROR(INDEX($J$2:$J$9873,MATCH(1,INDEX(($P282=$F$2:$F$9873)*(0=COUNTIFS($Q$2:$Q$2,$J$2:$J$9873)),0),0)),"")</f>
        <v/>
      </c>
      <c r="R282" s="112">
        <f>IFERROR(INDEX($J$2:$J$9873,MATCH(1,INDEX(($P282=$F$2:$F$9873)*(0=COUNTIFS(Q282,$J$2:$J$9873)),0),0)),"")</f>
        <v/>
      </c>
      <c r="S282" s="112">
        <f>IFERROR(INDEX($J$2:$J$9873,MATCH(1,INDEX(($P282=$F$2:$F$9873)*(0=COUNTIFS(Q282:R282,$J$2:$J$9873)),0),0)),"")</f>
        <v/>
      </c>
      <c r="T282" s="112">
        <f>IFERROR(INDEX($J$2:$J$9873,MATCH(1,INDEX(($P282=$F$2:$F$9873)*(0=COUNTIFS(Q282:S282,$J$2:$J$9873)),0),0)),"")</f>
        <v/>
      </c>
      <c r="U282" s="112">
        <f>IFERROR(INDEX($J$2:$J$9873,MATCH(1,INDEX(($P282=$F$2:$F$9873)*(0=COUNTIFS(Q282:T282,$J$2:$J$9873)),0),0)),"")</f>
        <v/>
      </c>
      <c r="V282" s="112">
        <f>IFERROR(INDEX($J$2:$J$9873,MATCH(1,INDEX(($P282=$F$2:$F$9873)*(0=COUNTIFS(Q282:U282,$J$2:$J$9873)),0),0)),"")</f>
        <v/>
      </c>
      <c r="W282" s="112">
        <f>IFERROR(INDEX($J$2:$J$9873,MATCH(1,INDEX(($P282=$F$2:$F$9873)*(0=COUNTIFS(Q282:V282,$J$2:$J$861)),0),0)),"")</f>
        <v/>
      </c>
      <c r="X282" s="112">
        <f>IFERROR(INDEX($J$2:$J$9873,MATCH(1,INDEX(($P282=$F$2:$F$9873)*(0=COUNTIFS(Q282:W282,$J$2:$J$9873)),0),0)),"")</f>
        <v/>
      </c>
      <c r="Y282" s="112">
        <f>IFERROR(INDEX($J$2:$J$861,MATCH(1,INDEX(($P282=$F$2:$F$861)*(0=COUNTIFS(Q282:X282,$J$2:$J$861)),0),0)),"")</f>
        <v/>
      </c>
      <c r="Z282" s="112">
        <f>IFERROR(INDEX($J$2:$J$861,MATCH(1,INDEX(($P282=$F$2:$F$861)*(0=COUNTIFS(Q282:Y282,$J$2:$J$861)),0),0)),"")</f>
        <v/>
      </c>
      <c r="AA282" s="112">
        <f>IFERROR(INDEX($J$2:$J$861,MATCH(1,INDEX(($P282=$F$2:$F$861)*(0=COUNTIFS(Q282:Z282,$J$2:$J$861)),0),0)),"")</f>
        <v/>
      </c>
      <c r="AB282" s="112">
        <f>IFERROR(INDEX($J$2:$J$861,MATCH(1,INDEX(($P282=$F$2:$F$861)*(0=COUNTIFS(Q282:AA282,$J$2:$J$861)),0),0)),"")</f>
        <v/>
      </c>
      <c r="AC282" s="112">
        <f>IFERROR(INDEX($J$2:$J$861,MATCH(1,INDEX(($P282=$F$2:$F$861)*(0=COUNTIFS(Q282:AB282,$J$2:$J$861)),0),0)),"")</f>
        <v/>
      </c>
      <c r="AD282">
        <f>Q282&amp;"-"&amp;R282&amp;"-"&amp;S282&amp;"-"&amp;T282&amp;"-"&amp;U282&amp;"-"&amp;V282&amp;"-"&amp;W282&amp;"-"&amp;X282&amp;"-"&amp;Y282&amp;"-"&amp;Z282&amp;"-"&amp;AA282&amp;"-"&amp;AB282&amp;"-"&amp;AC282</f>
        <v/>
      </c>
      <c r="AF282" s="19">
        <f>IFERROR(INDEX($I$2:$I$861,MATCH(1,INDEX(($P282=$F$2:$F$861)*(0=COUNTIFS($AF$2:$AF$2,$I$2:$I$861)),0),0)),"")</f>
        <v/>
      </c>
      <c r="AG282" s="19">
        <f>IFERROR(INDEX($I$2:$I$9873,MATCH(1,INDEX(($P282=$F$2:$F$9873)*(0=COUNTIFS(AF282,$I$2:$I$9873)),0),0)),"")</f>
        <v/>
      </c>
      <c r="AH282" s="19">
        <f>IFERROR(INDEX($I$2:$I$9873,MATCH(1,INDEX(($P282=$F$2:$F$9873)*(0=COUNTIFS(AF282:AG282,$I$2:$I$9873)),0),0)),"")</f>
        <v/>
      </c>
      <c r="AI282" s="19">
        <f>IFERROR(INDEX($I$2:$I$9873,MATCH(1,INDEX(($P282=$F$2:$F$9873)*(0=COUNTIFS(AF282:AH282,$I$2:$I$9873)),0),0)),"")</f>
        <v/>
      </c>
      <c r="AJ282" s="19">
        <f>IFERROR(INDEX($I$2:$I$9873,MATCH(1,INDEX(($P282=$F$2:$F$9873)*(0=COUNTIFS(AF282:AI282,$I$2:$I$9873)),0),0)),"")</f>
        <v/>
      </c>
      <c r="AK282" s="19">
        <f>IFERROR(INDEX($I$2:$I$9873,MATCH(1,INDEX(($P282=$F$2:$F$9873)*(0=COUNTIFS(AF282:AJ282,$I$2:$I$9873)),0),0)),"")</f>
        <v/>
      </c>
      <c r="AL282" s="19">
        <f>IFERROR(INDEX($I$2:$I$9873,MATCH(1,INDEX(($P282=$F$2:$F$9873)*(0=COUNTIFS(AF282:AK282,$I$2:$I$9873)),0),0)),"")</f>
        <v/>
      </c>
      <c r="AM282" s="19">
        <f>IFERROR(INDEX($I$2:$I$9873,MATCH(1,INDEX(($P282=$F$2:$F$9873)*(0=COUNTIFS(AF282:AL282,$I$2:$I$9873)),0),0)),"")</f>
        <v/>
      </c>
      <c r="AN282" s="19">
        <f>IFERROR(INDEX($I$2:$I$9873,MATCH(1,INDEX(($P282=$F$2:$F$9873)*(0=COUNTIFS(AF282:AM282,$I$2:$I$9873)),0),0)),"")</f>
        <v/>
      </c>
      <c r="AO282" s="19">
        <f>IFERROR(INDEX($I$2:$I$9873,MATCH(1,INDEX(($P282=$F$2:$F$9873)*(0=COUNTIFS(AF282:AN282,$I$2:$I$9873)),0),0)),"")</f>
        <v/>
      </c>
      <c r="AP282" s="19">
        <f>IFERROR(INDEX($I$2:$I$9873,MATCH(1,INDEX(($P282=$F$2:$F$9873)*(0=COUNTIFS(AF282:AO282,$I$2:$I$9873)),0),0)),"")</f>
        <v/>
      </c>
      <c r="AQ282" s="19">
        <f>IFERROR(INDEX($I$2:$I$9873,MATCH(1,INDEX(($P282=$F$2:$F$9873)*(0=COUNTIFS(AF282:AP282,$I$2:$I$9873)),0),0)),"")</f>
        <v/>
      </c>
      <c r="AR282" s="19">
        <f>IFERROR(INDEX($I$2:$I$9873,MATCH(1,INDEX(($P282=$F$2:$F$9873)*(0=COUNTIFS(AF282:AQ282,$I$2:$I$9873)),0),0)),"")</f>
        <v/>
      </c>
      <c r="AS282" s="19">
        <f>IFERROR(VLOOKUP(AF282,[2]CUS030!$A$5:$E$10000,5,0),"")</f>
        <v/>
      </c>
      <c r="AT282" s="19">
        <f>IFERROR(VLOOKUP(AG282,[2]CUS030!$A$5:$E$10000,5,0),"")</f>
        <v/>
      </c>
      <c r="AU282" s="19">
        <f>IFERROR(VLOOKUP(AH282,[2]CUS030!$A$5:$E$10000,5,0),"")</f>
        <v/>
      </c>
      <c r="AV282" s="19">
        <f>IFERROR(VLOOKUP(AI282,[2]CUS030!$A$5:$E$10000,5,0),"")</f>
        <v/>
      </c>
      <c r="AW282" s="19">
        <f>IFERROR(VLOOKUP(AJ282,[2]CUS030!$A$5:$E$10000,5,0),"")</f>
        <v/>
      </c>
      <c r="AX282" s="19">
        <f>IFERROR(VLOOKUP(AK282,[2]CUS030!$A$5:$E$10000,5,0),"")</f>
        <v/>
      </c>
      <c r="AY282" s="19">
        <f>IFERROR(VLOOKUP(AL282,[2]CUS030!$A$5:$E$10000,5,0),"")</f>
        <v/>
      </c>
      <c r="AZ282" s="19">
        <f>IFERROR(VLOOKUP(AM282,[2]CUS030!$A$5:$E$10000,5,0),"")</f>
        <v/>
      </c>
      <c r="BA282" s="19">
        <f>IFERROR(VLOOKUP(AN282,[2]CUS030!$A$5:$E$10000,5,0),"")</f>
        <v/>
      </c>
      <c r="BB282" s="19">
        <f>IFERROR(VLOOKUP(AO282,[2]CUS030!$A$5:$E$10000,5,0),"")</f>
        <v/>
      </c>
      <c r="BC282" s="19">
        <f>IFERROR(VLOOKUP(AP282,[2]CUS030!$A$5:$E$10000,5,0),"")</f>
        <v/>
      </c>
      <c r="BD282" s="19">
        <f>IFERROR(VLOOKUP(AQ282,[2]CUS030!$A$5:$E$10000,5,0),"")</f>
        <v/>
      </c>
      <c r="BE282" s="19">
        <f>IFERROR(VLOOKUP(AR282,[2]CUS030!$A$5:$E$10000,5,0),"")</f>
        <v/>
      </c>
    </row>
    <row r="283">
      <c r="F283" s="108">
        <f>[1]!Table1[[#This Row],[Production]]</f>
        <v/>
      </c>
      <c r="G283">
        <f>MID(F283,LEN(F283)-6,4)</f>
        <v/>
      </c>
      <c r="H283">
        <f>AS283&amp;"|"&amp;AT283&amp;"|"&amp;AU283&amp;"|"&amp;AV283&amp;"|"&amp;AW283&amp;"|"&amp;AX283&amp;"|"&amp;AY283&amp;"|"&amp;AZ283&amp;"|"&amp;BA283&amp;"|"&amp;BB283&amp;"|"&amp;BC283&amp;"|"&amp;BD283&amp;"|"&amp;BE283</f>
        <v/>
      </c>
      <c r="I283" s="108">
        <f>[1]!Table1[[#This Row],[Stock]]</f>
        <v/>
      </c>
      <c r="J283">
        <f>MID(LEFT(I283,LEN(I283)-3),FIND("0|0.000",LEFT(I283,LEN(I283)-3),1)+7,6)</f>
        <v/>
      </c>
      <c r="K283" s="19" t="n"/>
      <c r="L283" s="19" t="n"/>
      <c r="M283" s="19" t="n"/>
      <c r="N283" s="19" t="n"/>
      <c r="O283" s="19" t="n"/>
      <c r="P283" s="20">
        <f>End_Cal!E283</f>
        <v/>
      </c>
      <c r="Q283" s="112">
        <f>IFERROR(INDEX($J$2:$J$9873,MATCH(1,INDEX(($P283=$F$2:$F$9873)*(0=COUNTIFS($Q$2:$Q$2,$J$2:$J$9873)),0),0)),"")</f>
        <v/>
      </c>
      <c r="R283" s="112">
        <f>IFERROR(INDEX($J$2:$J$9873,MATCH(1,INDEX(($P283=$F$2:$F$9873)*(0=COUNTIFS(Q283,$J$2:$J$9873)),0),0)),"")</f>
        <v/>
      </c>
      <c r="S283" s="112">
        <f>IFERROR(INDEX($J$2:$J$9873,MATCH(1,INDEX(($P283=$F$2:$F$9873)*(0=COUNTIFS(Q283:R283,$J$2:$J$9873)),0),0)),"")</f>
        <v/>
      </c>
      <c r="T283" s="112">
        <f>IFERROR(INDEX($J$2:$J$9873,MATCH(1,INDEX(($P283=$F$2:$F$9873)*(0=COUNTIFS(Q283:S283,$J$2:$J$9873)),0),0)),"")</f>
        <v/>
      </c>
      <c r="U283" s="112">
        <f>IFERROR(INDEX($J$2:$J$9873,MATCH(1,INDEX(($P283=$F$2:$F$9873)*(0=COUNTIFS(Q283:T283,$J$2:$J$9873)),0),0)),"")</f>
        <v/>
      </c>
      <c r="V283" s="112">
        <f>IFERROR(INDEX($J$2:$J$9873,MATCH(1,INDEX(($P283=$F$2:$F$9873)*(0=COUNTIFS(Q283:U283,$J$2:$J$9873)),0),0)),"")</f>
        <v/>
      </c>
      <c r="W283" s="112">
        <f>IFERROR(INDEX($J$2:$J$9873,MATCH(1,INDEX(($P283=$F$2:$F$9873)*(0=COUNTIFS(Q283:V283,$J$2:$J$861)),0),0)),"")</f>
        <v/>
      </c>
      <c r="X283" s="112">
        <f>IFERROR(INDEX($J$2:$J$9873,MATCH(1,INDEX(($P283=$F$2:$F$9873)*(0=COUNTIFS(Q283:W283,$J$2:$J$9873)),0),0)),"")</f>
        <v/>
      </c>
      <c r="Y283" s="112">
        <f>IFERROR(INDEX($J$2:$J$861,MATCH(1,INDEX(($P283=$F$2:$F$861)*(0=COUNTIFS(Q283:X283,$J$2:$J$861)),0),0)),"")</f>
        <v/>
      </c>
      <c r="Z283" s="112">
        <f>IFERROR(INDEX($J$2:$J$861,MATCH(1,INDEX(($P283=$F$2:$F$861)*(0=COUNTIFS(Q283:Y283,$J$2:$J$861)),0),0)),"")</f>
        <v/>
      </c>
      <c r="AA283" s="112">
        <f>IFERROR(INDEX($J$2:$J$861,MATCH(1,INDEX(($P283=$F$2:$F$861)*(0=COUNTIFS(Q283:Z283,$J$2:$J$861)),0),0)),"")</f>
        <v/>
      </c>
      <c r="AB283" s="112">
        <f>IFERROR(INDEX($J$2:$J$861,MATCH(1,INDEX(($P283=$F$2:$F$861)*(0=COUNTIFS(Q283:AA283,$J$2:$J$861)),0),0)),"")</f>
        <v/>
      </c>
      <c r="AC283" s="112">
        <f>IFERROR(INDEX($J$2:$J$861,MATCH(1,INDEX(($P283=$F$2:$F$861)*(0=COUNTIFS(Q283:AB283,$J$2:$J$861)),0),0)),"")</f>
        <v/>
      </c>
      <c r="AD283">
        <f>Q283&amp;"-"&amp;R283&amp;"-"&amp;S283&amp;"-"&amp;T283&amp;"-"&amp;U283&amp;"-"&amp;V283&amp;"-"&amp;W283&amp;"-"&amp;X283&amp;"-"&amp;Y283&amp;"-"&amp;Z283&amp;"-"&amp;AA283&amp;"-"&amp;AB283&amp;"-"&amp;AC283</f>
        <v/>
      </c>
      <c r="AF283" s="19">
        <f>IFERROR(INDEX($I$2:$I$861,MATCH(1,INDEX(($P283=$F$2:$F$861)*(0=COUNTIFS($AF$2:$AF$2,$I$2:$I$861)),0),0)),"")</f>
        <v/>
      </c>
      <c r="AG283" s="19">
        <f>IFERROR(INDEX($I$2:$I$9873,MATCH(1,INDEX(($P283=$F$2:$F$9873)*(0=COUNTIFS(AF283,$I$2:$I$9873)),0),0)),"")</f>
        <v/>
      </c>
      <c r="AH283" s="19">
        <f>IFERROR(INDEX($I$2:$I$9873,MATCH(1,INDEX(($P283=$F$2:$F$9873)*(0=COUNTIFS(AF283:AG283,$I$2:$I$9873)),0),0)),"")</f>
        <v/>
      </c>
      <c r="AI283" s="19">
        <f>IFERROR(INDEX($I$2:$I$9873,MATCH(1,INDEX(($P283=$F$2:$F$9873)*(0=COUNTIFS(AF283:AH283,$I$2:$I$9873)),0),0)),"")</f>
        <v/>
      </c>
      <c r="AJ283" s="19">
        <f>IFERROR(INDEX($I$2:$I$9873,MATCH(1,INDEX(($P283=$F$2:$F$9873)*(0=COUNTIFS(AF283:AI283,$I$2:$I$9873)),0),0)),"")</f>
        <v/>
      </c>
      <c r="AK283" s="19">
        <f>IFERROR(INDEX($I$2:$I$9873,MATCH(1,INDEX(($P283=$F$2:$F$9873)*(0=COUNTIFS(AF283:AJ283,$I$2:$I$9873)),0),0)),"")</f>
        <v/>
      </c>
      <c r="AL283" s="19">
        <f>IFERROR(INDEX($I$2:$I$9873,MATCH(1,INDEX(($P283=$F$2:$F$9873)*(0=COUNTIFS(AF283:AK283,$I$2:$I$9873)),0),0)),"")</f>
        <v/>
      </c>
      <c r="AM283" s="19">
        <f>IFERROR(INDEX($I$2:$I$9873,MATCH(1,INDEX(($P283=$F$2:$F$9873)*(0=COUNTIFS(AF283:AL283,$I$2:$I$9873)),0),0)),"")</f>
        <v/>
      </c>
      <c r="AN283" s="19">
        <f>IFERROR(INDEX($I$2:$I$9873,MATCH(1,INDEX(($P283=$F$2:$F$9873)*(0=COUNTIFS(AF283:AM283,$I$2:$I$9873)),0),0)),"")</f>
        <v/>
      </c>
      <c r="AO283" s="19">
        <f>IFERROR(INDEX($I$2:$I$9873,MATCH(1,INDEX(($P283=$F$2:$F$9873)*(0=COUNTIFS(AF283:AN283,$I$2:$I$9873)),0),0)),"")</f>
        <v/>
      </c>
      <c r="AP283" s="19">
        <f>IFERROR(INDEX($I$2:$I$9873,MATCH(1,INDEX(($P283=$F$2:$F$9873)*(0=COUNTIFS(AF283:AO283,$I$2:$I$9873)),0),0)),"")</f>
        <v/>
      </c>
      <c r="AQ283" s="19">
        <f>IFERROR(INDEX($I$2:$I$9873,MATCH(1,INDEX(($P283=$F$2:$F$9873)*(0=COUNTIFS(AF283:AP283,$I$2:$I$9873)),0),0)),"")</f>
        <v/>
      </c>
      <c r="AR283" s="19">
        <f>IFERROR(INDEX($I$2:$I$9873,MATCH(1,INDEX(($P283=$F$2:$F$9873)*(0=COUNTIFS(AF283:AQ283,$I$2:$I$9873)),0),0)),"")</f>
        <v/>
      </c>
      <c r="AS283" s="19">
        <f>IFERROR(VLOOKUP(AF283,[2]CUS030!$A$5:$E$10000,5,0),"")</f>
        <v/>
      </c>
      <c r="AT283" s="19">
        <f>IFERROR(VLOOKUP(AG283,[2]CUS030!$A$5:$E$10000,5,0),"")</f>
        <v/>
      </c>
      <c r="AU283" s="19">
        <f>IFERROR(VLOOKUP(AH283,[2]CUS030!$A$5:$E$10000,5,0),"")</f>
        <v/>
      </c>
      <c r="AV283" s="19">
        <f>IFERROR(VLOOKUP(AI283,[2]CUS030!$A$5:$E$10000,5,0),"")</f>
        <v/>
      </c>
      <c r="AW283" s="19">
        <f>IFERROR(VLOOKUP(AJ283,[2]CUS030!$A$5:$E$10000,5,0),"")</f>
        <v/>
      </c>
      <c r="AX283" s="19">
        <f>IFERROR(VLOOKUP(AK283,[2]CUS030!$A$5:$E$10000,5,0),"")</f>
        <v/>
      </c>
      <c r="AY283" s="19">
        <f>IFERROR(VLOOKUP(AL283,[2]CUS030!$A$5:$E$10000,5,0),"")</f>
        <v/>
      </c>
      <c r="AZ283" s="19">
        <f>IFERROR(VLOOKUP(AM283,[2]CUS030!$A$5:$E$10000,5,0),"")</f>
        <v/>
      </c>
      <c r="BA283" s="19">
        <f>IFERROR(VLOOKUP(AN283,[2]CUS030!$A$5:$E$10000,5,0),"")</f>
        <v/>
      </c>
      <c r="BB283" s="19">
        <f>IFERROR(VLOOKUP(AO283,[2]CUS030!$A$5:$E$10000,5,0),"")</f>
        <v/>
      </c>
      <c r="BC283" s="19">
        <f>IFERROR(VLOOKUP(AP283,[2]CUS030!$A$5:$E$10000,5,0),"")</f>
        <v/>
      </c>
      <c r="BD283" s="19">
        <f>IFERROR(VLOOKUP(AQ283,[2]CUS030!$A$5:$E$10000,5,0),"")</f>
        <v/>
      </c>
      <c r="BE283" s="19">
        <f>IFERROR(VLOOKUP(AR283,[2]CUS030!$A$5:$E$10000,5,0),"")</f>
        <v/>
      </c>
    </row>
    <row r="284">
      <c r="F284" s="108">
        <f>[1]!Table1[[#This Row],[Production]]</f>
        <v/>
      </c>
      <c r="G284">
        <f>MID(F284,LEN(F284)-6,4)</f>
        <v/>
      </c>
      <c r="H284">
        <f>AS284&amp;"|"&amp;AT284&amp;"|"&amp;AU284&amp;"|"&amp;AV284&amp;"|"&amp;AW284&amp;"|"&amp;AX284&amp;"|"&amp;AY284&amp;"|"&amp;AZ284&amp;"|"&amp;BA284&amp;"|"&amp;BB284&amp;"|"&amp;BC284&amp;"|"&amp;BD284&amp;"|"&amp;BE284</f>
        <v/>
      </c>
      <c r="I284" s="108">
        <f>[1]!Table1[[#This Row],[Stock]]</f>
        <v/>
      </c>
      <c r="J284">
        <f>MID(LEFT(I284,LEN(I284)-3),FIND("0|0.000",LEFT(I284,LEN(I284)-3),1)+7,6)</f>
        <v/>
      </c>
      <c r="K284" s="19" t="n"/>
      <c r="L284" s="19" t="n"/>
      <c r="M284" s="19" t="n"/>
      <c r="N284" s="19" t="n"/>
      <c r="O284" s="19" t="n"/>
      <c r="P284" s="20">
        <f>End_Cal!E284</f>
        <v/>
      </c>
      <c r="Q284" s="112">
        <f>IFERROR(INDEX($J$2:$J$9873,MATCH(1,INDEX(($P284=$F$2:$F$9873)*(0=COUNTIFS($Q$2:$Q$2,$J$2:$J$9873)),0),0)),"")</f>
        <v/>
      </c>
      <c r="R284" s="112">
        <f>IFERROR(INDEX($J$2:$J$9873,MATCH(1,INDEX(($P284=$F$2:$F$9873)*(0=COUNTIFS(Q284,$J$2:$J$9873)),0),0)),"")</f>
        <v/>
      </c>
      <c r="S284" s="112">
        <f>IFERROR(INDEX($J$2:$J$9873,MATCH(1,INDEX(($P284=$F$2:$F$9873)*(0=COUNTIFS(Q284:R284,$J$2:$J$9873)),0),0)),"")</f>
        <v/>
      </c>
      <c r="T284" s="112">
        <f>IFERROR(INDEX($J$2:$J$9873,MATCH(1,INDEX(($P284=$F$2:$F$9873)*(0=COUNTIFS(Q284:S284,$J$2:$J$9873)),0),0)),"")</f>
        <v/>
      </c>
      <c r="U284" s="112">
        <f>IFERROR(INDEX($J$2:$J$9873,MATCH(1,INDEX(($P284=$F$2:$F$9873)*(0=COUNTIFS(Q284:T284,$J$2:$J$9873)),0),0)),"")</f>
        <v/>
      </c>
      <c r="V284" s="112">
        <f>IFERROR(INDEX($J$2:$J$9873,MATCH(1,INDEX(($P284=$F$2:$F$9873)*(0=COUNTIFS(Q284:U284,$J$2:$J$9873)),0),0)),"")</f>
        <v/>
      </c>
      <c r="W284" s="112">
        <f>IFERROR(INDEX($J$2:$J$9873,MATCH(1,INDEX(($P284=$F$2:$F$9873)*(0=COUNTIFS(Q284:V284,$J$2:$J$861)),0),0)),"")</f>
        <v/>
      </c>
      <c r="X284" s="112">
        <f>IFERROR(INDEX($J$2:$J$9873,MATCH(1,INDEX(($P284=$F$2:$F$9873)*(0=COUNTIFS(Q284:W284,$J$2:$J$9873)),0),0)),"")</f>
        <v/>
      </c>
      <c r="Y284" s="112">
        <f>IFERROR(INDEX($J$2:$J$861,MATCH(1,INDEX(($P284=$F$2:$F$861)*(0=COUNTIFS(Q284:X284,$J$2:$J$861)),0),0)),"")</f>
        <v/>
      </c>
      <c r="Z284" s="112">
        <f>IFERROR(INDEX($J$2:$J$861,MATCH(1,INDEX(($P284=$F$2:$F$861)*(0=COUNTIFS(Q284:Y284,$J$2:$J$861)),0),0)),"")</f>
        <v/>
      </c>
      <c r="AA284" s="112">
        <f>IFERROR(INDEX($J$2:$J$861,MATCH(1,INDEX(($P284=$F$2:$F$861)*(0=COUNTIFS(Q284:Z284,$J$2:$J$861)),0),0)),"")</f>
        <v/>
      </c>
      <c r="AB284" s="112">
        <f>IFERROR(INDEX($J$2:$J$861,MATCH(1,INDEX(($P284=$F$2:$F$861)*(0=COUNTIFS(Q284:AA284,$J$2:$J$861)),0),0)),"")</f>
        <v/>
      </c>
      <c r="AC284" s="112">
        <f>IFERROR(INDEX($J$2:$J$861,MATCH(1,INDEX(($P284=$F$2:$F$861)*(0=COUNTIFS(Q284:AB284,$J$2:$J$861)),0),0)),"")</f>
        <v/>
      </c>
      <c r="AD284">
        <f>Q284&amp;"-"&amp;R284&amp;"-"&amp;S284&amp;"-"&amp;T284&amp;"-"&amp;U284&amp;"-"&amp;V284&amp;"-"&amp;W284&amp;"-"&amp;X284&amp;"-"&amp;Y284&amp;"-"&amp;Z284&amp;"-"&amp;AA284&amp;"-"&amp;AB284&amp;"-"&amp;AC284</f>
        <v/>
      </c>
      <c r="AF284" s="19">
        <f>IFERROR(INDEX($I$2:$I$861,MATCH(1,INDEX(($P284=$F$2:$F$861)*(0=COUNTIFS($AF$2:$AF$2,$I$2:$I$861)),0),0)),"")</f>
        <v/>
      </c>
      <c r="AG284" s="19">
        <f>IFERROR(INDEX($I$2:$I$9873,MATCH(1,INDEX(($P284=$F$2:$F$9873)*(0=COUNTIFS(AF284,$I$2:$I$9873)),0),0)),"")</f>
        <v/>
      </c>
      <c r="AH284" s="19">
        <f>IFERROR(INDEX($I$2:$I$9873,MATCH(1,INDEX(($P284=$F$2:$F$9873)*(0=COUNTIFS(AF284:AG284,$I$2:$I$9873)),0),0)),"")</f>
        <v/>
      </c>
      <c r="AI284" s="19">
        <f>IFERROR(INDEX($I$2:$I$9873,MATCH(1,INDEX(($P284=$F$2:$F$9873)*(0=COUNTIFS(AF284:AH284,$I$2:$I$9873)),0),0)),"")</f>
        <v/>
      </c>
      <c r="AJ284" s="19">
        <f>IFERROR(INDEX($I$2:$I$9873,MATCH(1,INDEX(($P284=$F$2:$F$9873)*(0=COUNTIFS(AF284:AI284,$I$2:$I$9873)),0),0)),"")</f>
        <v/>
      </c>
      <c r="AK284" s="19">
        <f>IFERROR(INDEX($I$2:$I$9873,MATCH(1,INDEX(($P284=$F$2:$F$9873)*(0=COUNTIFS(AF284:AJ284,$I$2:$I$9873)),0),0)),"")</f>
        <v/>
      </c>
      <c r="AL284" s="19">
        <f>IFERROR(INDEX($I$2:$I$9873,MATCH(1,INDEX(($P284=$F$2:$F$9873)*(0=COUNTIFS(AF284:AK284,$I$2:$I$9873)),0),0)),"")</f>
        <v/>
      </c>
      <c r="AM284" s="19">
        <f>IFERROR(INDEX($I$2:$I$9873,MATCH(1,INDEX(($P284=$F$2:$F$9873)*(0=COUNTIFS(AF284:AL284,$I$2:$I$9873)),0),0)),"")</f>
        <v/>
      </c>
      <c r="AN284" s="19">
        <f>IFERROR(INDEX($I$2:$I$9873,MATCH(1,INDEX(($P284=$F$2:$F$9873)*(0=COUNTIFS(AF284:AM284,$I$2:$I$9873)),0),0)),"")</f>
        <v/>
      </c>
      <c r="AO284" s="19">
        <f>IFERROR(INDEX($I$2:$I$9873,MATCH(1,INDEX(($P284=$F$2:$F$9873)*(0=COUNTIFS(AF284:AN284,$I$2:$I$9873)),0),0)),"")</f>
        <v/>
      </c>
      <c r="AP284" s="19">
        <f>IFERROR(INDEX($I$2:$I$9873,MATCH(1,INDEX(($P284=$F$2:$F$9873)*(0=COUNTIFS(AF284:AO284,$I$2:$I$9873)),0),0)),"")</f>
        <v/>
      </c>
      <c r="AQ284" s="19">
        <f>IFERROR(INDEX($I$2:$I$9873,MATCH(1,INDEX(($P284=$F$2:$F$9873)*(0=COUNTIFS(AF284:AP284,$I$2:$I$9873)),0),0)),"")</f>
        <v/>
      </c>
      <c r="AR284" s="19">
        <f>IFERROR(INDEX($I$2:$I$9873,MATCH(1,INDEX(($P284=$F$2:$F$9873)*(0=COUNTIFS(AF284:AQ284,$I$2:$I$9873)),0),0)),"")</f>
        <v/>
      </c>
      <c r="AS284" s="19">
        <f>IFERROR(VLOOKUP(AF284,[2]CUS030!$A$5:$E$10000,5,0),"")</f>
        <v/>
      </c>
      <c r="AT284" s="19">
        <f>IFERROR(VLOOKUP(AG284,[2]CUS030!$A$5:$E$10000,5,0),"")</f>
        <v/>
      </c>
      <c r="AU284" s="19">
        <f>IFERROR(VLOOKUP(AH284,[2]CUS030!$A$5:$E$10000,5,0),"")</f>
        <v/>
      </c>
      <c r="AV284" s="19">
        <f>IFERROR(VLOOKUP(AI284,[2]CUS030!$A$5:$E$10000,5,0),"")</f>
        <v/>
      </c>
      <c r="AW284" s="19">
        <f>IFERROR(VLOOKUP(AJ284,[2]CUS030!$A$5:$E$10000,5,0),"")</f>
        <v/>
      </c>
      <c r="AX284" s="19">
        <f>IFERROR(VLOOKUP(AK284,[2]CUS030!$A$5:$E$10000,5,0),"")</f>
        <v/>
      </c>
      <c r="AY284" s="19">
        <f>IFERROR(VLOOKUP(AL284,[2]CUS030!$A$5:$E$10000,5,0),"")</f>
        <v/>
      </c>
      <c r="AZ284" s="19">
        <f>IFERROR(VLOOKUP(AM284,[2]CUS030!$A$5:$E$10000,5,0),"")</f>
        <v/>
      </c>
      <c r="BA284" s="19">
        <f>IFERROR(VLOOKUP(AN284,[2]CUS030!$A$5:$E$10000,5,0),"")</f>
        <v/>
      </c>
      <c r="BB284" s="19">
        <f>IFERROR(VLOOKUP(AO284,[2]CUS030!$A$5:$E$10000,5,0),"")</f>
        <v/>
      </c>
      <c r="BC284" s="19">
        <f>IFERROR(VLOOKUP(AP284,[2]CUS030!$A$5:$E$10000,5,0),"")</f>
        <v/>
      </c>
      <c r="BD284" s="19">
        <f>IFERROR(VLOOKUP(AQ284,[2]CUS030!$A$5:$E$10000,5,0),"")</f>
        <v/>
      </c>
      <c r="BE284" s="19">
        <f>IFERROR(VLOOKUP(AR284,[2]CUS030!$A$5:$E$10000,5,0),"")</f>
        <v/>
      </c>
    </row>
    <row r="285">
      <c r="F285" s="108">
        <f>[1]!Table1[[#This Row],[Production]]</f>
        <v/>
      </c>
      <c r="G285">
        <f>MID(F285,LEN(F285)-6,4)</f>
        <v/>
      </c>
      <c r="H285">
        <f>AS285&amp;"|"&amp;AT285&amp;"|"&amp;AU285&amp;"|"&amp;AV285&amp;"|"&amp;AW285&amp;"|"&amp;AX285&amp;"|"&amp;AY285&amp;"|"&amp;AZ285&amp;"|"&amp;BA285&amp;"|"&amp;BB285&amp;"|"&amp;BC285&amp;"|"&amp;BD285&amp;"|"&amp;BE285</f>
        <v/>
      </c>
      <c r="I285" s="108">
        <f>[1]!Table1[[#This Row],[Stock]]</f>
        <v/>
      </c>
      <c r="J285">
        <f>MID(LEFT(I285,LEN(I285)-3),FIND("0|0.000",LEFT(I285,LEN(I285)-3),1)+7,6)</f>
        <v/>
      </c>
      <c r="K285" s="19" t="n"/>
      <c r="L285" s="19" t="n"/>
      <c r="M285" s="19" t="n"/>
      <c r="N285" s="19" t="n"/>
      <c r="O285" s="19" t="n"/>
      <c r="P285" s="20">
        <f>End_Cal!E285</f>
        <v/>
      </c>
      <c r="Q285" s="112">
        <f>IFERROR(INDEX($J$2:$J$9873,MATCH(1,INDEX(($P285=$F$2:$F$9873)*(0=COUNTIFS($Q$2:$Q$2,$J$2:$J$9873)),0),0)),"")</f>
        <v/>
      </c>
      <c r="R285" s="112">
        <f>IFERROR(INDEX($J$2:$J$9873,MATCH(1,INDEX(($P285=$F$2:$F$9873)*(0=COUNTIFS(Q285,$J$2:$J$9873)),0),0)),"")</f>
        <v/>
      </c>
      <c r="S285" s="112">
        <f>IFERROR(INDEX($J$2:$J$9873,MATCH(1,INDEX(($P285=$F$2:$F$9873)*(0=COUNTIFS(Q285:R285,$J$2:$J$9873)),0),0)),"")</f>
        <v/>
      </c>
      <c r="T285" s="112">
        <f>IFERROR(INDEX($J$2:$J$9873,MATCH(1,INDEX(($P285=$F$2:$F$9873)*(0=COUNTIFS(Q285:S285,$J$2:$J$9873)),0),0)),"")</f>
        <v/>
      </c>
      <c r="U285" s="112">
        <f>IFERROR(INDEX($J$2:$J$9873,MATCH(1,INDEX(($P285=$F$2:$F$9873)*(0=COUNTIFS(Q285:T285,$J$2:$J$9873)),0),0)),"")</f>
        <v/>
      </c>
      <c r="V285" s="112">
        <f>IFERROR(INDEX($J$2:$J$9873,MATCH(1,INDEX(($P285=$F$2:$F$9873)*(0=COUNTIFS(Q285:U285,$J$2:$J$9873)),0),0)),"")</f>
        <v/>
      </c>
      <c r="W285" s="112">
        <f>IFERROR(INDEX($J$2:$J$9873,MATCH(1,INDEX(($P285=$F$2:$F$9873)*(0=COUNTIFS(Q285:V285,$J$2:$J$861)),0),0)),"")</f>
        <v/>
      </c>
      <c r="X285" s="112">
        <f>IFERROR(INDEX($J$2:$J$9873,MATCH(1,INDEX(($P285=$F$2:$F$9873)*(0=COUNTIFS(Q285:W285,$J$2:$J$9873)),0),0)),"")</f>
        <v/>
      </c>
      <c r="Y285" s="112">
        <f>IFERROR(INDEX($J$2:$J$861,MATCH(1,INDEX(($P285=$F$2:$F$861)*(0=COUNTIFS(Q285:X285,$J$2:$J$861)),0),0)),"")</f>
        <v/>
      </c>
      <c r="Z285" s="112">
        <f>IFERROR(INDEX($J$2:$J$861,MATCH(1,INDEX(($P285=$F$2:$F$861)*(0=COUNTIFS(Q285:Y285,$J$2:$J$861)),0),0)),"")</f>
        <v/>
      </c>
      <c r="AA285" s="112">
        <f>IFERROR(INDEX($J$2:$J$861,MATCH(1,INDEX(($P285=$F$2:$F$861)*(0=COUNTIFS(Q285:Z285,$J$2:$J$861)),0),0)),"")</f>
        <v/>
      </c>
      <c r="AB285" s="112">
        <f>IFERROR(INDEX($J$2:$J$861,MATCH(1,INDEX(($P285=$F$2:$F$861)*(0=COUNTIFS(Q285:AA285,$J$2:$J$861)),0),0)),"")</f>
        <v/>
      </c>
      <c r="AC285" s="112">
        <f>IFERROR(INDEX($J$2:$J$861,MATCH(1,INDEX(($P285=$F$2:$F$861)*(0=COUNTIFS(Q285:AB285,$J$2:$J$861)),0),0)),"")</f>
        <v/>
      </c>
      <c r="AD285">
        <f>Q285&amp;"-"&amp;R285&amp;"-"&amp;S285&amp;"-"&amp;T285&amp;"-"&amp;U285&amp;"-"&amp;V285&amp;"-"&amp;W285&amp;"-"&amp;X285&amp;"-"&amp;Y285&amp;"-"&amp;Z285&amp;"-"&amp;AA285&amp;"-"&amp;AB285&amp;"-"&amp;AC285</f>
        <v/>
      </c>
      <c r="AF285" s="19">
        <f>IFERROR(INDEX($I$2:$I$861,MATCH(1,INDEX(($P285=$F$2:$F$861)*(0=COUNTIFS($AF$2:$AF$2,$I$2:$I$861)),0),0)),"")</f>
        <v/>
      </c>
      <c r="AG285" s="19">
        <f>IFERROR(INDEX($I$2:$I$9873,MATCH(1,INDEX(($P285=$F$2:$F$9873)*(0=COUNTIFS(AF285,$I$2:$I$9873)),0),0)),"")</f>
        <v/>
      </c>
      <c r="AH285" s="19">
        <f>IFERROR(INDEX($I$2:$I$9873,MATCH(1,INDEX(($P285=$F$2:$F$9873)*(0=COUNTIFS(AF285:AG285,$I$2:$I$9873)),0),0)),"")</f>
        <v/>
      </c>
      <c r="AI285" s="19">
        <f>IFERROR(INDEX($I$2:$I$9873,MATCH(1,INDEX(($P285=$F$2:$F$9873)*(0=COUNTIFS(AF285:AH285,$I$2:$I$9873)),0),0)),"")</f>
        <v/>
      </c>
      <c r="AJ285" s="19">
        <f>IFERROR(INDEX($I$2:$I$9873,MATCH(1,INDEX(($P285=$F$2:$F$9873)*(0=COUNTIFS(AF285:AI285,$I$2:$I$9873)),0),0)),"")</f>
        <v/>
      </c>
      <c r="AK285" s="19">
        <f>IFERROR(INDEX($I$2:$I$9873,MATCH(1,INDEX(($P285=$F$2:$F$9873)*(0=COUNTIFS(AF285:AJ285,$I$2:$I$9873)),0),0)),"")</f>
        <v/>
      </c>
      <c r="AL285" s="19">
        <f>IFERROR(INDEX($I$2:$I$9873,MATCH(1,INDEX(($P285=$F$2:$F$9873)*(0=COUNTIFS(AF285:AK285,$I$2:$I$9873)),0),0)),"")</f>
        <v/>
      </c>
      <c r="AM285" s="19">
        <f>IFERROR(INDEX($I$2:$I$9873,MATCH(1,INDEX(($P285=$F$2:$F$9873)*(0=COUNTIFS(AF285:AL285,$I$2:$I$9873)),0),0)),"")</f>
        <v/>
      </c>
      <c r="AN285" s="19">
        <f>IFERROR(INDEX($I$2:$I$9873,MATCH(1,INDEX(($P285=$F$2:$F$9873)*(0=COUNTIFS(AF285:AM285,$I$2:$I$9873)),0),0)),"")</f>
        <v/>
      </c>
      <c r="AO285" s="19">
        <f>IFERROR(INDEX($I$2:$I$9873,MATCH(1,INDEX(($P285=$F$2:$F$9873)*(0=COUNTIFS(AF285:AN285,$I$2:$I$9873)),0),0)),"")</f>
        <v/>
      </c>
      <c r="AP285" s="19">
        <f>IFERROR(INDEX($I$2:$I$9873,MATCH(1,INDEX(($P285=$F$2:$F$9873)*(0=COUNTIFS(AF285:AO285,$I$2:$I$9873)),0),0)),"")</f>
        <v/>
      </c>
      <c r="AQ285" s="19">
        <f>IFERROR(INDEX($I$2:$I$9873,MATCH(1,INDEX(($P285=$F$2:$F$9873)*(0=COUNTIFS(AF285:AP285,$I$2:$I$9873)),0),0)),"")</f>
        <v/>
      </c>
      <c r="AR285" s="19">
        <f>IFERROR(INDEX($I$2:$I$9873,MATCH(1,INDEX(($P285=$F$2:$F$9873)*(0=COUNTIFS(AF285:AQ285,$I$2:$I$9873)),0),0)),"")</f>
        <v/>
      </c>
      <c r="AS285" s="19">
        <f>IFERROR(VLOOKUP(AF285,[2]CUS030!$A$5:$E$10000,5,0),"")</f>
        <v/>
      </c>
      <c r="AT285" s="19">
        <f>IFERROR(VLOOKUP(AG285,[2]CUS030!$A$5:$E$10000,5,0),"")</f>
        <v/>
      </c>
      <c r="AU285" s="19">
        <f>IFERROR(VLOOKUP(AH285,[2]CUS030!$A$5:$E$10000,5,0),"")</f>
        <v/>
      </c>
      <c r="AV285" s="19">
        <f>IFERROR(VLOOKUP(AI285,[2]CUS030!$A$5:$E$10000,5,0),"")</f>
        <v/>
      </c>
      <c r="AW285" s="19">
        <f>IFERROR(VLOOKUP(AJ285,[2]CUS030!$A$5:$E$10000,5,0),"")</f>
        <v/>
      </c>
      <c r="AX285" s="19">
        <f>IFERROR(VLOOKUP(AK285,[2]CUS030!$A$5:$E$10000,5,0),"")</f>
        <v/>
      </c>
      <c r="AY285" s="19">
        <f>IFERROR(VLOOKUP(AL285,[2]CUS030!$A$5:$E$10000,5,0),"")</f>
        <v/>
      </c>
      <c r="AZ285" s="19">
        <f>IFERROR(VLOOKUP(AM285,[2]CUS030!$A$5:$E$10000,5,0),"")</f>
        <v/>
      </c>
      <c r="BA285" s="19">
        <f>IFERROR(VLOOKUP(AN285,[2]CUS030!$A$5:$E$10000,5,0),"")</f>
        <v/>
      </c>
      <c r="BB285" s="19">
        <f>IFERROR(VLOOKUP(AO285,[2]CUS030!$A$5:$E$10000,5,0),"")</f>
        <v/>
      </c>
      <c r="BC285" s="19">
        <f>IFERROR(VLOOKUP(AP285,[2]CUS030!$A$5:$E$10000,5,0),"")</f>
        <v/>
      </c>
      <c r="BD285" s="19">
        <f>IFERROR(VLOOKUP(AQ285,[2]CUS030!$A$5:$E$10000,5,0),"")</f>
        <v/>
      </c>
      <c r="BE285" s="19">
        <f>IFERROR(VLOOKUP(AR285,[2]CUS030!$A$5:$E$10000,5,0),"")</f>
        <v/>
      </c>
    </row>
    <row r="286">
      <c r="F286" s="108">
        <f>[1]!Table1[[#This Row],[Production]]</f>
        <v/>
      </c>
      <c r="G286">
        <f>MID(F286,LEN(F286)-6,4)</f>
        <v/>
      </c>
      <c r="H286">
        <f>AS286&amp;"|"&amp;AT286&amp;"|"&amp;AU286&amp;"|"&amp;AV286&amp;"|"&amp;AW286&amp;"|"&amp;AX286&amp;"|"&amp;AY286&amp;"|"&amp;AZ286&amp;"|"&amp;BA286&amp;"|"&amp;BB286&amp;"|"&amp;BC286&amp;"|"&amp;BD286&amp;"|"&amp;BE286</f>
        <v/>
      </c>
      <c r="I286" s="108">
        <f>[1]!Table1[[#This Row],[Stock]]</f>
        <v/>
      </c>
      <c r="J286">
        <f>MID(LEFT(I286,LEN(I286)-3),FIND("0|0.000",LEFT(I286,LEN(I286)-3),1)+7,6)</f>
        <v/>
      </c>
      <c r="K286" s="19" t="n"/>
      <c r="L286" s="19" t="n"/>
      <c r="M286" s="19" t="n"/>
      <c r="N286" s="19" t="n"/>
      <c r="O286" s="19" t="n"/>
      <c r="P286" s="20">
        <f>End_Cal!E286</f>
        <v/>
      </c>
      <c r="Q286" s="112">
        <f>IFERROR(INDEX($J$2:$J$9873,MATCH(1,INDEX(($P286=$F$2:$F$9873)*(0=COUNTIFS($Q$2:$Q$2,$J$2:$J$9873)),0),0)),"")</f>
        <v/>
      </c>
      <c r="R286" s="112">
        <f>IFERROR(INDEX($J$2:$J$9873,MATCH(1,INDEX(($P286=$F$2:$F$9873)*(0=COUNTIFS(Q286,$J$2:$J$9873)),0),0)),"")</f>
        <v/>
      </c>
      <c r="S286" s="112">
        <f>IFERROR(INDEX($J$2:$J$9873,MATCH(1,INDEX(($P286=$F$2:$F$9873)*(0=COUNTIFS(Q286:R286,$J$2:$J$9873)),0),0)),"")</f>
        <v/>
      </c>
      <c r="T286" s="112">
        <f>IFERROR(INDEX($J$2:$J$9873,MATCH(1,INDEX(($P286=$F$2:$F$9873)*(0=COUNTIFS(Q286:S286,$J$2:$J$9873)),0),0)),"")</f>
        <v/>
      </c>
      <c r="U286" s="112">
        <f>IFERROR(INDEX($J$2:$J$9873,MATCH(1,INDEX(($P286=$F$2:$F$9873)*(0=COUNTIFS(Q286:T286,$J$2:$J$9873)),0),0)),"")</f>
        <v/>
      </c>
      <c r="V286" s="112">
        <f>IFERROR(INDEX($J$2:$J$9873,MATCH(1,INDEX(($P286=$F$2:$F$9873)*(0=COUNTIFS(Q286:U286,$J$2:$J$9873)),0),0)),"")</f>
        <v/>
      </c>
      <c r="W286" s="112">
        <f>IFERROR(INDEX($J$2:$J$9873,MATCH(1,INDEX(($P286=$F$2:$F$9873)*(0=COUNTIFS(Q286:V286,$J$2:$J$861)),0),0)),"")</f>
        <v/>
      </c>
      <c r="X286" s="112">
        <f>IFERROR(INDEX($J$2:$J$9873,MATCH(1,INDEX(($P286=$F$2:$F$9873)*(0=COUNTIFS(Q286:W286,$J$2:$J$9873)),0),0)),"")</f>
        <v/>
      </c>
      <c r="Y286" s="112">
        <f>IFERROR(INDEX($J$2:$J$861,MATCH(1,INDEX(($P286=$F$2:$F$861)*(0=COUNTIFS(Q286:X286,$J$2:$J$861)),0),0)),"")</f>
        <v/>
      </c>
      <c r="Z286" s="112">
        <f>IFERROR(INDEX($J$2:$J$861,MATCH(1,INDEX(($P286=$F$2:$F$861)*(0=COUNTIFS(Q286:Y286,$J$2:$J$861)),0),0)),"")</f>
        <v/>
      </c>
      <c r="AA286" s="112">
        <f>IFERROR(INDEX($J$2:$J$861,MATCH(1,INDEX(($P286=$F$2:$F$861)*(0=COUNTIFS(Q286:Z286,$J$2:$J$861)),0),0)),"")</f>
        <v/>
      </c>
      <c r="AB286" s="112">
        <f>IFERROR(INDEX($J$2:$J$861,MATCH(1,INDEX(($P286=$F$2:$F$861)*(0=COUNTIFS(Q286:AA286,$J$2:$J$861)),0),0)),"")</f>
        <v/>
      </c>
      <c r="AC286" s="112">
        <f>IFERROR(INDEX($J$2:$J$861,MATCH(1,INDEX(($P286=$F$2:$F$861)*(0=COUNTIFS(Q286:AB286,$J$2:$J$861)),0),0)),"")</f>
        <v/>
      </c>
      <c r="AD286">
        <f>Q286&amp;"-"&amp;R286&amp;"-"&amp;S286&amp;"-"&amp;T286&amp;"-"&amp;U286&amp;"-"&amp;V286&amp;"-"&amp;W286&amp;"-"&amp;X286&amp;"-"&amp;Y286&amp;"-"&amp;Z286&amp;"-"&amp;AA286&amp;"-"&amp;AB286&amp;"-"&amp;AC286</f>
        <v/>
      </c>
      <c r="AF286" s="19">
        <f>IFERROR(INDEX($I$2:$I$861,MATCH(1,INDEX(($P286=$F$2:$F$861)*(0=COUNTIFS($AF$2:$AF$2,$I$2:$I$861)),0),0)),"")</f>
        <v/>
      </c>
      <c r="AG286" s="19">
        <f>IFERROR(INDEX($I$2:$I$9873,MATCH(1,INDEX(($P286=$F$2:$F$9873)*(0=COUNTIFS(AF286,$I$2:$I$9873)),0),0)),"")</f>
        <v/>
      </c>
      <c r="AH286" s="19">
        <f>IFERROR(INDEX($I$2:$I$9873,MATCH(1,INDEX(($P286=$F$2:$F$9873)*(0=COUNTIFS(AF286:AG286,$I$2:$I$9873)),0),0)),"")</f>
        <v/>
      </c>
      <c r="AI286" s="19">
        <f>IFERROR(INDEX($I$2:$I$9873,MATCH(1,INDEX(($P286=$F$2:$F$9873)*(0=COUNTIFS(AF286:AH286,$I$2:$I$9873)),0),0)),"")</f>
        <v/>
      </c>
      <c r="AJ286" s="19">
        <f>IFERROR(INDEX($I$2:$I$9873,MATCH(1,INDEX(($P286=$F$2:$F$9873)*(0=COUNTIFS(AF286:AI286,$I$2:$I$9873)),0),0)),"")</f>
        <v/>
      </c>
      <c r="AK286" s="19">
        <f>IFERROR(INDEX($I$2:$I$9873,MATCH(1,INDEX(($P286=$F$2:$F$9873)*(0=COUNTIFS(AF286:AJ286,$I$2:$I$9873)),0),0)),"")</f>
        <v/>
      </c>
      <c r="AL286" s="19">
        <f>IFERROR(INDEX($I$2:$I$9873,MATCH(1,INDEX(($P286=$F$2:$F$9873)*(0=COUNTIFS(AF286:AK286,$I$2:$I$9873)),0),0)),"")</f>
        <v/>
      </c>
      <c r="AM286" s="19">
        <f>IFERROR(INDEX($I$2:$I$9873,MATCH(1,INDEX(($P286=$F$2:$F$9873)*(0=COUNTIFS(AF286:AL286,$I$2:$I$9873)),0),0)),"")</f>
        <v/>
      </c>
      <c r="AN286" s="19">
        <f>IFERROR(INDEX($I$2:$I$9873,MATCH(1,INDEX(($P286=$F$2:$F$9873)*(0=COUNTIFS(AF286:AM286,$I$2:$I$9873)),0),0)),"")</f>
        <v/>
      </c>
      <c r="AO286" s="19">
        <f>IFERROR(INDEX($I$2:$I$9873,MATCH(1,INDEX(($P286=$F$2:$F$9873)*(0=COUNTIFS(AF286:AN286,$I$2:$I$9873)),0),0)),"")</f>
        <v/>
      </c>
      <c r="AP286" s="19">
        <f>IFERROR(INDEX($I$2:$I$9873,MATCH(1,INDEX(($P286=$F$2:$F$9873)*(0=COUNTIFS(AF286:AO286,$I$2:$I$9873)),0),0)),"")</f>
        <v/>
      </c>
      <c r="AQ286" s="19">
        <f>IFERROR(INDEX($I$2:$I$9873,MATCH(1,INDEX(($P286=$F$2:$F$9873)*(0=COUNTIFS(AF286:AP286,$I$2:$I$9873)),0),0)),"")</f>
        <v/>
      </c>
      <c r="AR286" s="19">
        <f>IFERROR(INDEX($I$2:$I$9873,MATCH(1,INDEX(($P286=$F$2:$F$9873)*(0=COUNTIFS(AF286:AQ286,$I$2:$I$9873)),0),0)),"")</f>
        <v/>
      </c>
      <c r="AS286" s="19">
        <f>IFERROR(VLOOKUP(AF286,[2]CUS030!$A$5:$E$10000,5,0),"")</f>
        <v/>
      </c>
      <c r="AT286" s="19">
        <f>IFERROR(VLOOKUP(AG286,[2]CUS030!$A$5:$E$10000,5,0),"")</f>
        <v/>
      </c>
      <c r="AU286" s="19">
        <f>IFERROR(VLOOKUP(AH286,[2]CUS030!$A$5:$E$10000,5,0),"")</f>
        <v/>
      </c>
      <c r="AV286" s="19">
        <f>IFERROR(VLOOKUP(AI286,[2]CUS030!$A$5:$E$10000,5,0),"")</f>
        <v/>
      </c>
      <c r="AW286" s="19">
        <f>IFERROR(VLOOKUP(AJ286,[2]CUS030!$A$5:$E$10000,5,0),"")</f>
        <v/>
      </c>
      <c r="AX286" s="19">
        <f>IFERROR(VLOOKUP(AK286,[2]CUS030!$A$5:$E$10000,5,0),"")</f>
        <v/>
      </c>
      <c r="AY286" s="19">
        <f>IFERROR(VLOOKUP(AL286,[2]CUS030!$A$5:$E$10000,5,0),"")</f>
        <v/>
      </c>
      <c r="AZ286" s="19">
        <f>IFERROR(VLOOKUP(AM286,[2]CUS030!$A$5:$E$10000,5,0),"")</f>
        <v/>
      </c>
      <c r="BA286" s="19">
        <f>IFERROR(VLOOKUP(AN286,[2]CUS030!$A$5:$E$10000,5,0),"")</f>
        <v/>
      </c>
      <c r="BB286" s="19">
        <f>IFERROR(VLOOKUP(AO286,[2]CUS030!$A$5:$E$10000,5,0),"")</f>
        <v/>
      </c>
      <c r="BC286" s="19">
        <f>IFERROR(VLOOKUP(AP286,[2]CUS030!$A$5:$E$10000,5,0),"")</f>
        <v/>
      </c>
      <c r="BD286" s="19">
        <f>IFERROR(VLOOKUP(AQ286,[2]CUS030!$A$5:$E$10000,5,0),"")</f>
        <v/>
      </c>
      <c r="BE286" s="19">
        <f>IFERROR(VLOOKUP(AR286,[2]CUS030!$A$5:$E$10000,5,0),"")</f>
        <v/>
      </c>
    </row>
    <row r="287">
      <c r="F287" s="108">
        <f>[1]!Table1[[#This Row],[Production]]</f>
        <v/>
      </c>
      <c r="G287">
        <f>MID(F287,LEN(F287)-6,4)</f>
        <v/>
      </c>
      <c r="H287">
        <f>AS287&amp;"|"&amp;AT287&amp;"|"&amp;AU287&amp;"|"&amp;AV287&amp;"|"&amp;AW287&amp;"|"&amp;AX287&amp;"|"&amp;AY287&amp;"|"&amp;AZ287&amp;"|"&amp;BA287&amp;"|"&amp;BB287&amp;"|"&amp;BC287&amp;"|"&amp;BD287&amp;"|"&amp;BE287</f>
        <v/>
      </c>
      <c r="I287" s="108">
        <f>[1]!Table1[[#This Row],[Stock]]</f>
        <v/>
      </c>
      <c r="J287">
        <f>MID(LEFT(I287,LEN(I287)-3),FIND("0|0.000",LEFT(I287,LEN(I287)-3),1)+7,6)</f>
        <v/>
      </c>
      <c r="K287" s="19" t="n"/>
      <c r="L287" s="19" t="n"/>
      <c r="M287" s="19" t="n"/>
      <c r="N287" s="19" t="n"/>
      <c r="O287" s="19" t="n"/>
      <c r="P287" s="20">
        <f>End_Cal!E287</f>
        <v/>
      </c>
      <c r="Q287" s="112">
        <f>IFERROR(INDEX($J$2:$J$9873,MATCH(1,INDEX(($P287=$F$2:$F$9873)*(0=COUNTIFS($Q$2:$Q$2,$J$2:$J$9873)),0),0)),"")</f>
        <v/>
      </c>
      <c r="R287" s="112">
        <f>IFERROR(INDEX($J$2:$J$9873,MATCH(1,INDEX(($P287=$F$2:$F$9873)*(0=COUNTIFS(Q287,$J$2:$J$9873)),0),0)),"")</f>
        <v/>
      </c>
      <c r="S287" s="112">
        <f>IFERROR(INDEX($J$2:$J$9873,MATCH(1,INDEX(($P287=$F$2:$F$9873)*(0=COUNTIFS(Q287:R287,$J$2:$J$9873)),0),0)),"")</f>
        <v/>
      </c>
      <c r="T287" s="112">
        <f>IFERROR(INDEX($J$2:$J$9873,MATCH(1,INDEX(($P287=$F$2:$F$9873)*(0=COUNTIFS(Q287:S287,$J$2:$J$9873)),0),0)),"")</f>
        <v/>
      </c>
      <c r="U287" s="112">
        <f>IFERROR(INDEX($J$2:$J$9873,MATCH(1,INDEX(($P287=$F$2:$F$9873)*(0=COUNTIFS(Q287:T287,$J$2:$J$9873)),0),0)),"")</f>
        <v/>
      </c>
      <c r="V287" s="112">
        <f>IFERROR(INDEX($J$2:$J$9873,MATCH(1,INDEX(($P287=$F$2:$F$9873)*(0=COUNTIFS(Q287:U287,$J$2:$J$9873)),0),0)),"")</f>
        <v/>
      </c>
      <c r="W287" s="112">
        <f>IFERROR(INDEX($J$2:$J$9873,MATCH(1,INDEX(($P287=$F$2:$F$9873)*(0=COUNTIFS(Q287:V287,$J$2:$J$861)),0),0)),"")</f>
        <v/>
      </c>
      <c r="X287" s="112">
        <f>IFERROR(INDEX($J$2:$J$9873,MATCH(1,INDEX(($P287=$F$2:$F$9873)*(0=COUNTIFS(Q287:W287,$J$2:$J$9873)),0),0)),"")</f>
        <v/>
      </c>
      <c r="Y287" s="112">
        <f>IFERROR(INDEX($J$2:$J$861,MATCH(1,INDEX(($P287=$F$2:$F$861)*(0=COUNTIFS(Q287:X287,$J$2:$J$861)),0),0)),"")</f>
        <v/>
      </c>
      <c r="Z287" s="112">
        <f>IFERROR(INDEX($J$2:$J$861,MATCH(1,INDEX(($P287=$F$2:$F$861)*(0=COUNTIFS(Q287:Y287,$J$2:$J$861)),0),0)),"")</f>
        <v/>
      </c>
      <c r="AA287" s="112">
        <f>IFERROR(INDEX($J$2:$J$861,MATCH(1,INDEX(($P287=$F$2:$F$861)*(0=COUNTIFS(Q287:Z287,$J$2:$J$861)),0),0)),"")</f>
        <v/>
      </c>
      <c r="AB287" s="112">
        <f>IFERROR(INDEX($J$2:$J$861,MATCH(1,INDEX(($P287=$F$2:$F$861)*(0=COUNTIFS(Q287:AA287,$J$2:$J$861)),0),0)),"")</f>
        <v/>
      </c>
      <c r="AC287" s="112">
        <f>IFERROR(INDEX($J$2:$J$861,MATCH(1,INDEX(($P287=$F$2:$F$861)*(0=COUNTIFS(Q287:AB287,$J$2:$J$861)),0),0)),"")</f>
        <v/>
      </c>
      <c r="AD287">
        <f>Q287&amp;"-"&amp;R287&amp;"-"&amp;S287&amp;"-"&amp;T287&amp;"-"&amp;U287&amp;"-"&amp;V287&amp;"-"&amp;W287&amp;"-"&amp;X287&amp;"-"&amp;Y287&amp;"-"&amp;Z287&amp;"-"&amp;AA287&amp;"-"&amp;AB287&amp;"-"&amp;AC287</f>
        <v/>
      </c>
      <c r="AF287" s="19">
        <f>IFERROR(INDEX($I$2:$I$861,MATCH(1,INDEX(($P287=$F$2:$F$861)*(0=COUNTIFS($AF$2:$AF$2,$I$2:$I$861)),0),0)),"")</f>
        <v/>
      </c>
      <c r="AG287" s="19">
        <f>IFERROR(INDEX($I$2:$I$9873,MATCH(1,INDEX(($P287=$F$2:$F$9873)*(0=COUNTIFS(AF287,$I$2:$I$9873)),0),0)),"")</f>
        <v/>
      </c>
      <c r="AH287" s="19">
        <f>IFERROR(INDEX($I$2:$I$9873,MATCH(1,INDEX(($P287=$F$2:$F$9873)*(0=COUNTIFS(AF287:AG287,$I$2:$I$9873)),0),0)),"")</f>
        <v/>
      </c>
      <c r="AI287" s="19">
        <f>IFERROR(INDEX($I$2:$I$9873,MATCH(1,INDEX(($P287=$F$2:$F$9873)*(0=COUNTIFS(AF287:AH287,$I$2:$I$9873)),0),0)),"")</f>
        <v/>
      </c>
      <c r="AJ287" s="19">
        <f>IFERROR(INDEX($I$2:$I$9873,MATCH(1,INDEX(($P287=$F$2:$F$9873)*(0=COUNTIFS(AF287:AI287,$I$2:$I$9873)),0),0)),"")</f>
        <v/>
      </c>
      <c r="AK287" s="19">
        <f>IFERROR(INDEX($I$2:$I$9873,MATCH(1,INDEX(($P287=$F$2:$F$9873)*(0=COUNTIFS(AF287:AJ287,$I$2:$I$9873)),0),0)),"")</f>
        <v/>
      </c>
      <c r="AL287" s="19">
        <f>IFERROR(INDEX($I$2:$I$9873,MATCH(1,INDEX(($P287=$F$2:$F$9873)*(0=COUNTIFS(AF287:AK287,$I$2:$I$9873)),0),0)),"")</f>
        <v/>
      </c>
      <c r="AM287" s="19">
        <f>IFERROR(INDEX($I$2:$I$9873,MATCH(1,INDEX(($P287=$F$2:$F$9873)*(0=COUNTIFS(AF287:AL287,$I$2:$I$9873)),0),0)),"")</f>
        <v/>
      </c>
      <c r="AN287" s="19">
        <f>IFERROR(INDEX($I$2:$I$9873,MATCH(1,INDEX(($P287=$F$2:$F$9873)*(0=COUNTIFS(AF287:AM287,$I$2:$I$9873)),0),0)),"")</f>
        <v/>
      </c>
      <c r="AO287" s="19">
        <f>IFERROR(INDEX($I$2:$I$9873,MATCH(1,INDEX(($P287=$F$2:$F$9873)*(0=COUNTIFS(AF287:AN287,$I$2:$I$9873)),0),0)),"")</f>
        <v/>
      </c>
      <c r="AP287" s="19">
        <f>IFERROR(INDEX($I$2:$I$9873,MATCH(1,INDEX(($P287=$F$2:$F$9873)*(0=COUNTIFS(AF287:AO287,$I$2:$I$9873)),0),0)),"")</f>
        <v/>
      </c>
      <c r="AQ287" s="19">
        <f>IFERROR(INDEX($I$2:$I$9873,MATCH(1,INDEX(($P287=$F$2:$F$9873)*(0=COUNTIFS(AF287:AP287,$I$2:$I$9873)),0),0)),"")</f>
        <v/>
      </c>
      <c r="AR287" s="19">
        <f>IFERROR(INDEX($I$2:$I$9873,MATCH(1,INDEX(($P287=$F$2:$F$9873)*(0=COUNTIFS(AF287:AQ287,$I$2:$I$9873)),0),0)),"")</f>
        <v/>
      </c>
      <c r="AS287" s="19">
        <f>IFERROR(VLOOKUP(AF287,[2]CUS030!$A$5:$E$10000,5,0),"")</f>
        <v/>
      </c>
      <c r="AT287" s="19">
        <f>IFERROR(VLOOKUP(AG287,[2]CUS030!$A$5:$E$10000,5,0),"")</f>
        <v/>
      </c>
      <c r="AU287" s="19">
        <f>IFERROR(VLOOKUP(AH287,[2]CUS030!$A$5:$E$10000,5,0),"")</f>
        <v/>
      </c>
      <c r="AV287" s="19">
        <f>IFERROR(VLOOKUP(AI287,[2]CUS030!$A$5:$E$10000,5,0),"")</f>
        <v/>
      </c>
      <c r="AW287" s="19">
        <f>IFERROR(VLOOKUP(AJ287,[2]CUS030!$A$5:$E$10000,5,0),"")</f>
        <v/>
      </c>
      <c r="AX287" s="19">
        <f>IFERROR(VLOOKUP(AK287,[2]CUS030!$A$5:$E$10000,5,0),"")</f>
        <v/>
      </c>
      <c r="AY287" s="19">
        <f>IFERROR(VLOOKUP(AL287,[2]CUS030!$A$5:$E$10000,5,0),"")</f>
        <v/>
      </c>
      <c r="AZ287" s="19">
        <f>IFERROR(VLOOKUP(AM287,[2]CUS030!$A$5:$E$10000,5,0),"")</f>
        <v/>
      </c>
      <c r="BA287" s="19">
        <f>IFERROR(VLOOKUP(AN287,[2]CUS030!$A$5:$E$10000,5,0),"")</f>
        <v/>
      </c>
      <c r="BB287" s="19">
        <f>IFERROR(VLOOKUP(AO287,[2]CUS030!$A$5:$E$10000,5,0),"")</f>
        <v/>
      </c>
      <c r="BC287" s="19">
        <f>IFERROR(VLOOKUP(AP287,[2]CUS030!$A$5:$E$10000,5,0),"")</f>
        <v/>
      </c>
      <c r="BD287" s="19">
        <f>IFERROR(VLOOKUP(AQ287,[2]CUS030!$A$5:$E$10000,5,0),"")</f>
        <v/>
      </c>
      <c r="BE287" s="19">
        <f>IFERROR(VLOOKUP(AR287,[2]CUS030!$A$5:$E$10000,5,0),"")</f>
        <v/>
      </c>
    </row>
    <row r="288">
      <c r="F288" s="108">
        <f>[1]!Table1[[#This Row],[Production]]</f>
        <v/>
      </c>
      <c r="G288">
        <f>MID(F288,LEN(F288)-6,4)</f>
        <v/>
      </c>
      <c r="H288">
        <f>AS288&amp;"|"&amp;AT288&amp;"|"&amp;AU288&amp;"|"&amp;AV288&amp;"|"&amp;AW288&amp;"|"&amp;AX288&amp;"|"&amp;AY288&amp;"|"&amp;AZ288&amp;"|"&amp;BA288&amp;"|"&amp;BB288&amp;"|"&amp;BC288&amp;"|"&amp;BD288&amp;"|"&amp;BE288</f>
        <v/>
      </c>
      <c r="I288" s="108">
        <f>[1]!Table1[[#This Row],[Stock]]</f>
        <v/>
      </c>
      <c r="J288">
        <f>MID(LEFT(I288,LEN(I288)-3),FIND("0|0.000",LEFT(I288,LEN(I288)-3),1)+7,6)</f>
        <v/>
      </c>
      <c r="K288" s="19" t="n"/>
      <c r="L288" s="19" t="n"/>
      <c r="M288" s="19" t="n"/>
      <c r="N288" s="19" t="n"/>
      <c r="O288" s="19" t="n"/>
      <c r="P288" s="20">
        <f>End_Cal!E288</f>
        <v/>
      </c>
      <c r="Q288" s="112">
        <f>IFERROR(INDEX($J$2:$J$9873,MATCH(1,INDEX(($P288=$F$2:$F$9873)*(0=COUNTIFS($Q$2:$Q$2,$J$2:$J$9873)),0),0)),"")</f>
        <v/>
      </c>
      <c r="R288" s="112">
        <f>IFERROR(INDEX($J$2:$J$9873,MATCH(1,INDEX(($P288=$F$2:$F$9873)*(0=COUNTIFS(Q288,$J$2:$J$9873)),0),0)),"")</f>
        <v/>
      </c>
      <c r="S288" s="112">
        <f>IFERROR(INDEX($J$2:$J$9873,MATCH(1,INDEX(($P288=$F$2:$F$9873)*(0=COUNTIFS(Q288:R288,$J$2:$J$9873)),0),0)),"")</f>
        <v/>
      </c>
      <c r="T288" s="112">
        <f>IFERROR(INDEX($J$2:$J$9873,MATCH(1,INDEX(($P288=$F$2:$F$9873)*(0=COUNTIFS(Q288:S288,$J$2:$J$9873)),0),0)),"")</f>
        <v/>
      </c>
      <c r="U288" s="112">
        <f>IFERROR(INDEX($J$2:$J$9873,MATCH(1,INDEX(($P288=$F$2:$F$9873)*(0=COUNTIFS(Q288:T288,$J$2:$J$9873)),0),0)),"")</f>
        <v/>
      </c>
      <c r="V288" s="112">
        <f>IFERROR(INDEX($J$2:$J$9873,MATCH(1,INDEX(($P288=$F$2:$F$9873)*(0=COUNTIFS(Q288:U288,$J$2:$J$9873)),0),0)),"")</f>
        <v/>
      </c>
      <c r="W288" s="112">
        <f>IFERROR(INDEX($J$2:$J$9873,MATCH(1,INDEX(($P288=$F$2:$F$9873)*(0=COUNTIFS(Q288:V288,$J$2:$J$861)),0),0)),"")</f>
        <v/>
      </c>
      <c r="X288" s="112">
        <f>IFERROR(INDEX($J$2:$J$9873,MATCH(1,INDEX(($P288=$F$2:$F$9873)*(0=COUNTIFS(Q288:W288,$J$2:$J$9873)),0),0)),"")</f>
        <v/>
      </c>
      <c r="Y288" s="112">
        <f>IFERROR(INDEX($J$2:$J$861,MATCH(1,INDEX(($P288=$F$2:$F$861)*(0=COUNTIFS(Q288:X288,$J$2:$J$861)),0),0)),"")</f>
        <v/>
      </c>
      <c r="Z288" s="112">
        <f>IFERROR(INDEX($J$2:$J$861,MATCH(1,INDEX(($P288=$F$2:$F$861)*(0=COUNTIFS(Q288:Y288,$J$2:$J$861)),0),0)),"")</f>
        <v/>
      </c>
      <c r="AA288" s="112">
        <f>IFERROR(INDEX($J$2:$J$861,MATCH(1,INDEX(($P288=$F$2:$F$861)*(0=COUNTIFS(Q288:Z288,$J$2:$J$861)),0),0)),"")</f>
        <v/>
      </c>
      <c r="AB288" s="112">
        <f>IFERROR(INDEX($J$2:$J$861,MATCH(1,INDEX(($P288=$F$2:$F$861)*(0=COUNTIFS(Q288:AA288,$J$2:$J$861)),0),0)),"")</f>
        <v/>
      </c>
      <c r="AC288" s="112">
        <f>IFERROR(INDEX($J$2:$J$861,MATCH(1,INDEX(($P288=$F$2:$F$861)*(0=COUNTIFS(Q288:AB288,$J$2:$J$861)),0),0)),"")</f>
        <v/>
      </c>
      <c r="AD288">
        <f>Q288&amp;"-"&amp;R288&amp;"-"&amp;S288&amp;"-"&amp;T288&amp;"-"&amp;U288&amp;"-"&amp;V288&amp;"-"&amp;W288&amp;"-"&amp;X288&amp;"-"&amp;Y288&amp;"-"&amp;Z288&amp;"-"&amp;AA288&amp;"-"&amp;AB288&amp;"-"&amp;AC288</f>
        <v/>
      </c>
      <c r="AF288" s="19">
        <f>IFERROR(INDEX($I$2:$I$861,MATCH(1,INDEX(($P288=$F$2:$F$861)*(0=COUNTIFS($AF$2:$AF$2,$I$2:$I$861)),0),0)),"")</f>
        <v/>
      </c>
      <c r="AG288" s="19">
        <f>IFERROR(INDEX($I$2:$I$9873,MATCH(1,INDEX(($P288=$F$2:$F$9873)*(0=COUNTIFS(AF288,$I$2:$I$9873)),0),0)),"")</f>
        <v/>
      </c>
      <c r="AH288" s="19">
        <f>IFERROR(INDEX($I$2:$I$9873,MATCH(1,INDEX(($P288=$F$2:$F$9873)*(0=COUNTIFS(AF288:AG288,$I$2:$I$9873)),0),0)),"")</f>
        <v/>
      </c>
      <c r="AI288" s="19">
        <f>IFERROR(INDEX($I$2:$I$9873,MATCH(1,INDEX(($P288=$F$2:$F$9873)*(0=COUNTIFS(AF288:AH288,$I$2:$I$9873)),0),0)),"")</f>
        <v/>
      </c>
      <c r="AJ288" s="19">
        <f>IFERROR(INDEX($I$2:$I$9873,MATCH(1,INDEX(($P288=$F$2:$F$9873)*(0=COUNTIFS(AF288:AI288,$I$2:$I$9873)),0),0)),"")</f>
        <v/>
      </c>
      <c r="AK288" s="19">
        <f>IFERROR(INDEX($I$2:$I$9873,MATCH(1,INDEX(($P288=$F$2:$F$9873)*(0=COUNTIFS(AF288:AJ288,$I$2:$I$9873)),0),0)),"")</f>
        <v/>
      </c>
      <c r="AL288" s="19">
        <f>IFERROR(INDEX($I$2:$I$9873,MATCH(1,INDEX(($P288=$F$2:$F$9873)*(0=COUNTIFS(AF288:AK288,$I$2:$I$9873)),0),0)),"")</f>
        <v/>
      </c>
      <c r="AM288" s="19">
        <f>IFERROR(INDEX($I$2:$I$9873,MATCH(1,INDEX(($P288=$F$2:$F$9873)*(0=COUNTIFS(AF288:AL288,$I$2:$I$9873)),0),0)),"")</f>
        <v/>
      </c>
      <c r="AN288" s="19">
        <f>IFERROR(INDEX($I$2:$I$9873,MATCH(1,INDEX(($P288=$F$2:$F$9873)*(0=COUNTIFS(AF288:AM288,$I$2:$I$9873)),0),0)),"")</f>
        <v/>
      </c>
      <c r="AO288" s="19">
        <f>IFERROR(INDEX($I$2:$I$9873,MATCH(1,INDEX(($P288=$F$2:$F$9873)*(0=COUNTIFS(AF288:AN288,$I$2:$I$9873)),0),0)),"")</f>
        <v/>
      </c>
      <c r="AP288" s="19">
        <f>IFERROR(INDEX($I$2:$I$9873,MATCH(1,INDEX(($P288=$F$2:$F$9873)*(0=COUNTIFS(AF288:AO288,$I$2:$I$9873)),0),0)),"")</f>
        <v/>
      </c>
      <c r="AQ288" s="19">
        <f>IFERROR(INDEX($I$2:$I$9873,MATCH(1,INDEX(($P288=$F$2:$F$9873)*(0=COUNTIFS(AF288:AP288,$I$2:$I$9873)),0),0)),"")</f>
        <v/>
      </c>
      <c r="AR288" s="19">
        <f>IFERROR(INDEX($I$2:$I$9873,MATCH(1,INDEX(($P288=$F$2:$F$9873)*(0=COUNTIFS(AF288:AQ288,$I$2:$I$9873)),0),0)),"")</f>
        <v/>
      </c>
      <c r="AS288" s="19">
        <f>IFERROR(VLOOKUP(AF288,[2]CUS030!$A$5:$E$10000,5,0),"")</f>
        <v/>
      </c>
      <c r="AT288" s="19">
        <f>IFERROR(VLOOKUP(AG288,[2]CUS030!$A$5:$E$10000,5,0),"")</f>
        <v/>
      </c>
      <c r="AU288" s="19">
        <f>IFERROR(VLOOKUP(AH288,[2]CUS030!$A$5:$E$10000,5,0),"")</f>
        <v/>
      </c>
      <c r="AV288" s="19">
        <f>IFERROR(VLOOKUP(AI288,[2]CUS030!$A$5:$E$10000,5,0),"")</f>
        <v/>
      </c>
      <c r="AW288" s="19">
        <f>IFERROR(VLOOKUP(AJ288,[2]CUS030!$A$5:$E$10000,5,0),"")</f>
        <v/>
      </c>
      <c r="AX288" s="19">
        <f>IFERROR(VLOOKUP(AK288,[2]CUS030!$A$5:$E$10000,5,0),"")</f>
        <v/>
      </c>
      <c r="AY288" s="19">
        <f>IFERROR(VLOOKUP(AL288,[2]CUS030!$A$5:$E$10000,5,0),"")</f>
        <v/>
      </c>
      <c r="AZ288" s="19">
        <f>IFERROR(VLOOKUP(AM288,[2]CUS030!$A$5:$E$10000,5,0),"")</f>
        <v/>
      </c>
      <c r="BA288" s="19">
        <f>IFERROR(VLOOKUP(AN288,[2]CUS030!$A$5:$E$10000,5,0),"")</f>
        <v/>
      </c>
      <c r="BB288" s="19">
        <f>IFERROR(VLOOKUP(AO288,[2]CUS030!$A$5:$E$10000,5,0),"")</f>
        <v/>
      </c>
      <c r="BC288" s="19">
        <f>IFERROR(VLOOKUP(AP288,[2]CUS030!$A$5:$E$10000,5,0),"")</f>
        <v/>
      </c>
      <c r="BD288" s="19">
        <f>IFERROR(VLOOKUP(AQ288,[2]CUS030!$A$5:$E$10000,5,0),"")</f>
        <v/>
      </c>
      <c r="BE288" s="19">
        <f>IFERROR(VLOOKUP(AR288,[2]CUS030!$A$5:$E$10000,5,0),"")</f>
        <v/>
      </c>
    </row>
    <row r="289">
      <c r="F289" s="108">
        <f>[1]!Table1[[#This Row],[Production]]</f>
        <v/>
      </c>
      <c r="G289">
        <f>MID(F289,LEN(F289)-6,4)</f>
        <v/>
      </c>
      <c r="H289">
        <f>AS289&amp;"|"&amp;AT289&amp;"|"&amp;AU289&amp;"|"&amp;AV289&amp;"|"&amp;AW289&amp;"|"&amp;AX289&amp;"|"&amp;AY289&amp;"|"&amp;AZ289&amp;"|"&amp;BA289&amp;"|"&amp;BB289&amp;"|"&amp;BC289&amp;"|"&amp;BD289&amp;"|"&amp;BE289</f>
        <v/>
      </c>
      <c r="I289" s="108">
        <f>[1]!Table1[[#This Row],[Stock]]</f>
        <v/>
      </c>
      <c r="J289">
        <f>MID(LEFT(I289,LEN(I289)-3),FIND("0|0.000",LEFT(I289,LEN(I289)-3),1)+7,6)</f>
        <v/>
      </c>
      <c r="K289" s="19" t="n"/>
      <c r="L289" s="19" t="n"/>
      <c r="M289" s="19" t="n"/>
      <c r="N289" s="19" t="n"/>
      <c r="O289" s="19" t="n"/>
      <c r="P289" s="20">
        <f>End_Cal!E289</f>
        <v/>
      </c>
      <c r="Q289" s="112">
        <f>IFERROR(INDEX($J$2:$J$9873,MATCH(1,INDEX(($P289=$F$2:$F$9873)*(0=COUNTIFS($Q$2:$Q$2,$J$2:$J$9873)),0),0)),"")</f>
        <v/>
      </c>
      <c r="R289" s="112">
        <f>IFERROR(INDEX($J$2:$J$9873,MATCH(1,INDEX(($P289=$F$2:$F$9873)*(0=COUNTIFS(Q289,$J$2:$J$9873)),0),0)),"")</f>
        <v/>
      </c>
      <c r="S289" s="112">
        <f>IFERROR(INDEX($J$2:$J$9873,MATCH(1,INDEX(($P289=$F$2:$F$9873)*(0=COUNTIFS(Q289:R289,$J$2:$J$9873)),0),0)),"")</f>
        <v/>
      </c>
      <c r="T289" s="112">
        <f>IFERROR(INDEX($J$2:$J$9873,MATCH(1,INDEX(($P289=$F$2:$F$9873)*(0=COUNTIFS(Q289:S289,$J$2:$J$9873)),0),0)),"")</f>
        <v/>
      </c>
      <c r="U289" s="112">
        <f>IFERROR(INDEX($J$2:$J$9873,MATCH(1,INDEX(($P289=$F$2:$F$9873)*(0=COUNTIFS(Q289:T289,$J$2:$J$9873)),0),0)),"")</f>
        <v/>
      </c>
      <c r="V289" s="112">
        <f>IFERROR(INDEX($J$2:$J$9873,MATCH(1,INDEX(($P289=$F$2:$F$9873)*(0=COUNTIFS(Q289:U289,$J$2:$J$9873)),0),0)),"")</f>
        <v/>
      </c>
      <c r="W289" s="112">
        <f>IFERROR(INDEX($J$2:$J$9873,MATCH(1,INDEX(($P289=$F$2:$F$9873)*(0=COUNTIFS(Q289:V289,$J$2:$J$861)),0),0)),"")</f>
        <v/>
      </c>
      <c r="X289" s="112">
        <f>IFERROR(INDEX($J$2:$J$9873,MATCH(1,INDEX(($P289=$F$2:$F$9873)*(0=COUNTIFS(Q289:W289,$J$2:$J$9873)),0),0)),"")</f>
        <v/>
      </c>
      <c r="Y289" s="112">
        <f>IFERROR(INDEX($J$2:$J$861,MATCH(1,INDEX(($P289=$F$2:$F$861)*(0=COUNTIFS(Q289:X289,$J$2:$J$861)),0),0)),"")</f>
        <v/>
      </c>
      <c r="Z289" s="112">
        <f>IFERROR(INDEX($J$2:$J$861,MATCH(1,INDEX(($P289=$F$2:$F$861)*(0=COUNTIFS(Q289:Y289,$J$2:$J$861)),0),0)),"")</f>
        <v/>
      </c>
      <c r="AA289" s="112">
        <f>IFERROR(INDEX($J$2:$J$861,MATCH(1,INDEX(($P289=$F$2:$F$861)*(0=COUNTIFS(Q289:Z289,$J$2:$J$861)),0),0)),"")</f>
        <v/>
      </c>
      <c r="AB289" s="112">
        <f>IFERROR(INDEX($J$2:$J$861,MATCH(1,INDEX(($P289=$F$2:$F$861)*(0=COUNTIFS(Q289:AA289,$J$2:$J$861)),0),0)),"")</f>
        <v/>
      </c>
      <c r="AC289" s="112">
        <f>IFERROR(INDEX($J$2:$J$861,MATCH(1,INDEX(($P289=$F$2:$F$861)*(0=COUNTIFS(Q289:AB289,$J$2:$J$861)),0),0)),"")</f>
        <v/>
      </c>
      <c r="AD289">
        <f>Q289&amp;"-"&amp;R289&amp;"-"&amp;S289&amp;"-"&amp;T289&amp;"-"&amp;U289&amp;"-"&amp;V289&amp;"-"&amp;W289&amp;"-"&amp;X289&amp;"-"&amp;Y289&amp;"-"&amp;Z289&amp;"-"&amp;AA289&amp;"-"&amp;AB289&amp;"-"&amp;AC289</f>
        <v/>
      </c>
      <c r="AF289" s="19">
        <f>IFERROR(INDEX($I$2:$I$861,MATCH(1,INDEX(($P289=$F$2:$F$861)*(0=COUNTIFS($AF$2:$AF$2,$I$2:$I$861)),0),0)),"")</f>
        <v/>
      </c>
      <c r="AG289" s="19">
        <f>IFERROR(INDEX($I$2:$I$9873,MATCH(1,INDEX(($P289=$F$2:$F$9873)*(0=COUNTIFS(AF289,$I$2:$I$9873)),0),0)),"")</f>
        <v/>
      </c>
      <c r="AH289" s="19">
        <f>IFERROR(INDEX($I$2:$I$9873,MATCH(1,INDEX(($P289=$F$2:$F$9873)*(0=COUNTIFS(AF289:AG289,$I$2:$I$9873)),0),0)),"")</f>
        <v/>
      </c>
      <c r="AI289" s="19">
        <f>IFERROR(INDEX($I$2:$I$9873,MATCH(1,INDEX(($P289=$F$2:$F$9873)*(0=COUNTIFS(AF289:AH289,$I$2:$I$9873)),0),0)),"")</f>
        <v/>
      </c>
      <c r="AJ289" s="19">
        <f>IFERROR(INDEX($I$2:$I$9873,MATCH(1,INDEX(($P289=$F$2:$F$9873)*(0=COUNTIFS(AF289:AI289,$I$2:$I$9873)),0),0)),"")</f>
        <v/>
      </c>
      <c r="AK289" s="19">
        <f>IFERROR(INDEX($I$2:$I$9873,MATCH(1,INDEX(($P289=$F$2:$F$9873)*(0=COUNTIFS(AF289:AJ289,$I$2:$I$9873)),0),0)),"")</f>
        <v/>
      </c>
      <c r="AL289" s="19">
        <f>IFERROR(INDEX($I$2:$I$9873,MATCH(1,INDEX(($P289=$F$2:$F$9873)*(0=COUNTIFS(AF289:AK289,$I$2:$I$9873)),0),0)),"")</f>
        <v/>
      </c>
      <c r="AM289" s="19">
        <f>IFERROR(INDEX($I$2:$I$9873,MATCH(1,INDEX(($P289=$F$2:$F$9873)*(0=COUNTIFS(AF289:AL289,$I$2:$I$9873)),0),0)),"")</f>
        <v/>
      </c>
      <c r="AN289" s="19">
        <f>IFERROR(INDEX($I$2:$I$9873,MATCH(1,INDEX(($P289=$F$2:$F$9873)*(0=COUNTIFS(AF289:AM289,$I$2:$I$9873)),0),0)),"")</f>
        <v/>
      </c>
      <c r="AO289" s="19">
        <f>IFERROR(INDEX($I$2:$I$9873,MATCH(1,INDEX(($P289=$F$2:$F$9873)*(0=COUNTIFS(AF289:AN289,$I$2:$I$9873)),0),0)),"")</f>
        <v/>
      </c>
      <c r="AP289" s="19">
        <f>IFERROR(INDEX($I$2:$I$9873,MATCH(1,INDEX(($P289=$F$2:$F$9873)*(0=COUNTIFS(AF289:AO289,$I$2:$I$9873)),0),0)),"")</f>
        <v/>
      </c>
      <c r="AQ289" s="19">
        <f>IFERROR(INDEX($I$2:$I$9873,MATCH(1,INDEX(($P289=$F$2:$F$9873)*(0=COUNTIFS(AF289:AP289,$I$2:$I$9873)),0),0)),"")</f>
        <v/>
      </c>
      <c r="AR289" s="19">
        <f>IFERROR(INDEX($I$2:$I$9873,MATCH(1,INDEX(($P289=$F$2:$F$9873)*(0=COUNTIFS(AF289:AQ289,$I$2:$I$9873)),0),0)),"")</f>
        <v/>
      </c>
      <c r="AS289" s="19">
        <f>IFERROR(VLOOKUP(AF289,[2]CUS030!$A$5:$E$10000,5,0),"")</f>
        <v/>
      </c>
      <c r="AT289" s="19">
        <f>IFERROR(VLOOKUP(AG289,[2]CUS030!$A$5:$E$10000,5,0),"")</f>
        <v/>
      </c>
      <c r="AU289" s="19">
        <f>IFERROR(VLOOKUP(AH289,[2]CUS030!$A$5:$E$10000,5,0),"")</f>
        <v/>
      </c>
      <c r="AV289" s="19">
        <f>IFERROR(VLOOKUP(AI289,[2]CUS030!$A$5:$E$10000,5,0),"")</f>
        <v/>
      </c>
      <c r="AW289" s="19">
        <f>IFERROR(VLOOKUP(AJ289,[2]CUS030!$A$5:$E$10000,5,0),"")</f>
        <v/>
      </c>
      <c r="AX289" s="19">
        <f>IFERROR(VLOOKUP(AK289,[2]CUS030!$A$5:$E$10000,5,0),"")</f>
        <v/>
      </c>
      <c r="AY289" s="19">
        <f>IFERROR(VLOOKUP(AL289,[2]CUS030!$A$5:$E$10000,5,0),"")</f>
        <v/>
      </c>
      <c r="AZ289" s="19">
        <f>IFERROR(VLOOKUP(AM289,[2]CUS030!$A$5:$E$10000,5,0),"")</f>
        <v/>
      </c>
      <c r="BA289" s="19">
        <f>IFERROR(VLOOKUP(AN289,[2]CUS030!$A$5:$E$10000,5,0),"")</f>
        <v/>
      </c>
      <c r="BB289" s="19">
        <f>IFERROR(VLOOKUP(AO289,[2]CUS030!$A$5:$E$10000,5,0),"")</f>
        <v/>
      </c>
      <c r="BC289" s="19">
        <f>IFERROR(VLOOKUP(AP289,[2]CUS030!$A$5:$E$10000,5,0),"")</f>
        <v/>
      </c>
      <c r="BD289" s="19">
        <f>IFERROR(VLOOKUP(AQ289,[2]CUS030!$A$5:$E$10000,5,0),"")</f>
        <v/>
      </c>
      <c r="BE289" s="19">
        <f>IFERROR(VLOOKUP(AR289,[2]CUS030!$A$5:$E$10000,5,0),"")</f>
        <v/>
      </c>
    </row>
    <row r="290">
      <c r="F290" s="108">
        <f>[1]!Table1[[#This Row],[Production]]</f>
        <v/>
      </c>
      <c r="G290">
        <f>MID(F290,LEN(F290)-6,4)</f>
        <v/>
      </c>
      <c r="H290">
        <f>AS290&amp;"|"&amp;AT290&amp;"|"&amp;AU290&amp;"|"&amp;AV290&amp;"|"&amp;AW290&amp;"|"&amp;AX290&amp;"|"&amp;AY290&amp;"|"&amp;AZ290&amp;"|"&amp;BA290&amp;"|"&amp;BB290&amp;"|"&amp;BC290&amp;"|"&amp;BD290&amp;"|"&amp;BE290</f>
        <v/>
      </c>
      <c r="I290" s="108">
        <f>[1]!Table1[[#This Row],[Stock]]</f>
        <v/>
      </c>
      <c r="J290">
        <f>MID(LEFT(I290,LEN(I290)-3),FIND("0|0.000",LEFT(I290,LEN(I290)-3),1)+7,6)</f>
        <v/>
      </c>
      <c r="K290" s="19" t="n"/>
      <c r="L290" s="19" t="n"/>
      <c r="M290" s="19" t="n"/>
      <c r="N290" s="19" t="n"/>
      <c r="O290" s="19" t="n"/>
      <c r="P290" s="20">
        <f>End_Cal!E290</f>
        <v/>
      </c>
      <c r="Q290" s="112">
        <f>IFERROR(INDEX($J$2:$J$9873,MATCH(1,INDEX(($P290=$F$2:$F$9873)*(0=COUNTIFS($Q$2:$Q$2,$J$2:$J$9873)),0),0)),"")</f>
        <v/>
      </c>
      <c r="R290" s="112">
        <f>IFERROR(INDEX($J$2:$J$9873,MATCH(1,INDEX(($P290=$F$2:$F$9873)*(0=COUNTIFS(Q290,$J$2:$J$9873)),0),0)),"")</f>
        <v/>
      </c>
      <c r="S290" s="112">
        <f>IFERROR(INDEX($J$2:$J$9873,MATCH(1,INDEX(($P290=$F$2:$F$9873)*(0=COUNTIFS(Q290:R290,$J$2:$J$9873)),0),0)),"")</f>
        <v/>
      </c>
      <c r="T290" s="112">
        <f>IFERROR(INDEX($J$2:$J$9873,MATCH(1,INDEX(($P290=$F$2:$F$9873)*(0=COUNTIFS(Q290:S290,$J$2:$J$9873)),0),0)),"")</f>
        <v/>
      </c>
      <c r="U290" s="112">
        <f>IFERROR(INDEX($J$2:$J$9873,MATCH(1,INDEX(($P290=$F$2:$F$9873)*(0=COUNTIFS(Q290:T290,$J$2:$J$9873)),0),0)),"")</f>
        <v/>
      </c>
      <c r="V290" s="112">
        <f>IFERROR(INDEX($J$2:$J$9873,MATCH(1,INDEX(($P290=$F$2:$F$9873)*(0=COUNTIFS(Q290:U290,$J$2:$J$9873)),0),0)),"")</f>
        <v/>
      </c>
      <c r="W290" s="112">
        <f>IFERROR(INDEX($J$2:$J$9873,MATCH(1,INDEX(($P290=$F$2:$F$9873)*(0=COUNTIFS(Q290:V290,$J$2:$J$861)),0),0)),"")</f>
        <v/>
      </c>
      <c r="X290" s="112">
        <f>IFERROR(INDEX($J$2:$J$9873,MATCH(1,INDEX(($P290=$F$2:$F$9873)*(0=COUNTIFS(Q290:W290,$J$2:$J$9873)),0),0)),"")</f>
        <v/>
      </c>
      <c r="Y290" s="112">
        <f>IFERROR(INDEX($J$2:$J$861,MATCH(1,INDEX(($P290=$F$2:$F$861)*(0=COUNTIFS(Q290:X290,$J$2:$J$861)),0),0)),"")</f>
        <v/>
      </c>
      <c r="Z290" s="112">
        <f>IFERROR(INDEX($J$2:$J$861,MATCH(1,INDEX(($P290=$F$2:$F$861)*(0=COUNTIFS(Q290:Y290,$J$2:$J$861)),0),0)),"")</f>
        <v/>
      </c>
      <c r="AA290" s="112">
        <f>IFERROR(INDEX($J$2:$J$861,MATCH(1,INDEX(($P290=$F$2:$F$861)*(0=COUNTIFS(Q290:Z290,$J$2:$J$861)),0),0)),"")</f>
        <v/>
      </c>
      <c r="AB290" s="112">
        <f>IFERROR(INDEX($J$2:$J$861,MATCH(1,INDEX(($P290=$F$2:$F$861)*(0=COUNTIFS(Q290:AA290,$J$2:$J$861)),0),0)),"")</f>
        <v/>
      </c>
      <c r="AC290" s="112">
        <f>IFERROR(INDEX($J$2:$J$861,MATCH(1,INDEX(($P290=$F$2:$F$861)*(0=COUNTIFS(Q290:AB290,$J$2:$J$861)),0),0)),"")</f>
        <v/>
      </c>
      <c r="AD290">
        <f>Q290&amp;"-"&amp;R290&amp;"-"&amp;S290&amp;"-"&amp;T290&amp;"-"&amp;U290&amp;"-"&amp;V290&amp;"-"&amp;W290&amp;"-"&amp;X290&amp;"-"&amp;Y290&amp;"-"&amp;Z290&amp;"-"&amp;AA290&amp;"-"&amp;AB290&amp;"-"&amp;AC290</f>
        <v/>
      </c>
      <c r="AF290" s="19">
        <f>IFERROR(INDEX($I$2:$I$861,MATCH(1,INDEX(($P290=$F$2:$F$861)*(0=COUNTIFS($AF$2:$AF$2,$I$2:$I$861)),0),0)),"")</f>
        <v/>
      </c>
      <c r="AG290" s="19">
        <f>IFERROR(INDEX($I$2:$I$9873,MATCH(1,INDEX(($P290=$F$2:$F$9873)*(0=COUNTIFS(AF290,$I$2:$I$9873)),0),0)),"")</f>
        <v/>
      </c>
      <c r="AH290" s="19">
        <f>IFERROR(INDEX($I$2:$I$9873,MATCH(1,INDEX(($P290=$F$2:$F$9873)*(0=COUNTIFS(AF290:AG290,$I$2:$I$9873)),0),0)),"")</f>
        <v/>
      </c>
      <c r="AI290" s="19">
        <f>IFERROR(INDEX($I$2:$I$9873,MATCH(1,INDEX(($P290=$F$2:$F$9873)*(0=COUNTIFS(AF290:AH290,$I$2:$I$9873)),0),0)),"")</f>
        <v/>
      </c>
      <c r="AJ290" s="19">
        <f>IFERROR(INDEX($I$2:$I$9873,MATCH(1,INDEX(($P290=$F$2:$F$9873)*(0=COUNTIFS(AF290:AI290,$I$2:$I$9873)),0),0)),"")</f>
        <v/>
      </c>
      <c r="AK290" s="19">
        <f>IFERROR(INDEX($I$2:$I$9873,MATCH(1,INDEX(($P290=$F$2:$F$9873)*(0=COUNTIFS(AF290:AJ290,$I$2:$I$9873)),0),0)),"")</f>
        <v/>
      </c>
      <c r="AL290" s="19">
        <f>IFERROR(INDEX($I$2:$I$9873,MATCH(1,INDEX(($P290=$F$2:$F$9873)*(0=COUNTIFS(AF290:AK290,$I$2:$I$9873)),0),0)),"")</f>
        <v/>
      </c>
      <c r="AM290" s="19">
        <f>IFERROR(INDEX($I$2:$I$9873,MATCH(1,INDEX(($P290=$F$2:$F$9873)*(0=COUNTIFS(AF290:AL290,$I$2:$I$9873)),0),0)),"")</f>
        <v/>
      </c>
      <c r="AN290" s="19">
        <f>IFERROR(INDEX($I$2:$I$9873,MATCH(1,INDEX(($P290=$F$2:$F$9873)*(0=COUNTIFS(AF290:AM290,$I$2:$I$9873)),0),0)),"")</f>
        <v/>
      </c>
      <c r="AO290" s="19">
        <f>IFERROR(INDEX($I$2:$I$9873,MATCH(1,INDEX(($P290=$F$2:$F$9873)*(0=COUNTIFS(AF290:AN290,$I$2:$I$9873)),0),0)),"")</f>
        <v/>
      </c>
      <c r="AP290" s="19">
        <f>IFERROR(INDEX($I$2:$I$9873,MATCH(1,INDEX(($P290=$F$2:$F$9873)*(0=COUNTIFS(AF290:AO290,$I$2:$I$9873)),0),0)),"")</f>
        <v/>
      </c>
      <c r="AQ290" s="19">
        <f>IFERROR(INDEX($I$2:$I$9873,MATCH(1,INDEX(($P290=$F$2:$F$9873)*(0=COUNTIFS(AF290:AP290,$I$2:$I$9873)),0),0)),"")</f>
        <v/>
      </c>
      <c r="AR290" s="19">
        <f>IFERROR(INDEX($I$2:$I$9873,MATCH(1,INDEX(($P290=$F$2:$F$9873)*(0=COUNTIFS(AF290:AQ290,$I$2:$I$9873)),0),0)),"")</f>
        <v/>
      </c>
      <c r="AS290" s="19">
        <f>IFERROR(VLOOKUP(AF290,[2]CUS030!$A$5:$E$10000,5,0),"")</f>
        <v/>
      </c>
      <c r="AT290" s="19">
        <f>IFERROR(VLOOKUP(AG290,[2]CUS030!$A$5:$E$10000,5,0),"")</f>
        <v/>
      </c>
      <c r="AU290" s="19">
        <f>IFERROR(VLOOKUP(AH290,[2]CUS030!$A$5:$E$10000,5,0),"")</f>
        <v/>
      </c>
      <c r="AV290" s="19">
        <f>IFERROR(VLOOKUP(AI290,[2]CUS030!$A$5:$E$10000,5,0),"")</f>
        <v/>
      </c>
      <c r="AW290" s="19">
        <f>IFERROR(VLOOKUP(AJ290,[2]CUS030!$A$5:$E$10000,5,0),"")</f>
        <v/>
      </c>
      <c r="AX290" s="19">
        <f>IFERROR(VLOOKUP(AK290,[2]CUS030!$A$5:$E$10000,5,0),"")</f>
        <v/>
      </c>
      <c r="AY290" s="19">
        <f>IFERROR(VLOOKUP(AL290,[2]CUS030!$A$5:$E$10000,5,0),"")</f>
        <v/>
      </c>
      <c r="AZ290" s="19">
        <f>IFERROR(VLOOKUP(AM290,[2]CUS030!$A$5:$E$10000,5,0),"")</f>
        <v/>
      </c>
      <c r="BA290" s="19">
        <f>IFERROR(VLOOKUP(AN290,[2]CUS030!$A$5:$E$10000,5,0),"")</f>
        <v/>
      </c>
      <c r="BB290" s="19">
        <f>IFERROR(VLOOKUP(AO290,[2]CUS030!$A$5:$E$10000,5,0),"")</f>
        <v/>
      </c>
      <c r="BC290" s="19">
        <f>IFERROR(VLOOKUP(AP290,[2]CUS030!$A$5:$E$10000,5,0),"")</f>
        <v/>
      </c>
      <c r="BD290" s="19">
        <f>IFERROR(VLOOKUP(AQ290,[2]CUS030!$A$5:$E$10000,5,0),"")</f>
        <v/>
      </c>
      <c r="BE290" s="19">
        <f>IFERROR(VLOOKUP(AR290,[2]CUS030!$A$5:$E$10000,5,0),"")</f>
        <v/>
      </c>
    </row>
    <row r="291">
      <c r="F291" s="108">
        <f>[1]!Table1[[#This Row],[Production]]</f>
        <v/>
      </c>
      <c r="G291">
        <f>MID(F291,LEN(F291)-6,4)</f>
        <v/>
      </c>
      <c r="H291">
        <f>AS291&amp;"|"&amp;AT291&amp;"|"&amp;AU291&amp;"|"&amp;AV291&amp;"|"&amp;AW291&amp;"|"&amp;AX291&amp;"|"&amp;AY291&amp;"|"&amp;AZ291&amp;"|"&amp;BA291&amp;"|"&amp;BB291&amp;"|"&amp;BC291&amp;"|"&amp;BD291&amp;"|"&amp;BE291</f>
        <v/>
      </c>
      <c r="I291" s="108">
        <f>[1]!Table1[[#This Row],[Stock]]</f>
        <v/>
      </c>
      <c r="J291">
        <f>MID(LEFT(I291,LEN(I291)-3),FIND("0|0.000",LEFT(I291,LEN(I291)-3),1)+7,6)</f>
        <v/>
      </c>
      <c r="K291" s="19" t="n"/>
      <c r="L291" s="19" t="n"/>
      <c r="M291" s="19" t="n"/>
      <c r="N291" s="19" t="n"/>
      <c r="O291" s="19" t="n"/>
      <c r="P291" s="20">
        <f>End_Cal!E291</f>
        <v/>
      </c>
      <c r="Q291" s="112">
        <f>IFERROR(INDEX($J$2:$J$9873,MATCH(1,INDEX(($P291=$F$2:$F$9873)*(0=COUNTIFS($Q$2:$Q$2,$J$2:$J$9873)),0),0)),"")</f>
        <v/>
      </c>
      <c r="R291" s="112">
        <f>IFERROR(INDEX($J$2:$J$9873,MATCH(1,INDEX(($P291=$F$2:$F$9873)*(0=COUNTIFS(Q291,$J$2:$J$9873)),0),0)),"")</f>
        <v/>
      </c>
      <c r="S291" s="112">
        <f>IFERROR(INDEX($J$2:$J$9873,MATCH(1,INDEX(($P291=$F$2:$F$9873)*(0=COUNTIFS(Q291:R291,$J$2:$J$9873)),0),0)),"")</f>
        <v/>
      </c>
      <c r="T291" s="112">
        <f>IFERROR(INDEX($J$2:$J$9873,MATCH(1,INDEX(($P291=$F$2:$F$9873)*(0=COUNTIFS(Q291:S291,$J$2:$J$9873)),0),0)),"")</f>
        <v/>
      </c>
      <c r="U291" s="112">
        <f>IFERROR(INDEX($J$2:$J$9873,MATCH(1,INDEX(($P291=$F$2:$F$9873)*(0=COUNTIFS(Q291:T291,$J$2:$J$9873)),0),0)),"")</f>
        <v/>
      </c>
      <c r="V291" s="112">
        <f>IFERROR(INDEX($J$2:$J$9873,MATCH(1,INDEX(($P291=$F$2:$F$9873)*(0=COUNTIFS(Q291:U291,$J$2:$J$9873)),0),0)),"")</f>
        <v/>
      </c>
      <c r="W291" s="112">
        <f>IFERROR(INDEX($J$2:$J$9873,MATCH(1,INDEX(($P291=$F$2:$F$9873)*(0=COUNTIFS(Q291:V291,$J$2:$J$861)),0),0)),"")</f>
        <v/>
      </c>
      <c r="X291" s="112">
        <f>IFERROR(INDEX($J$2:$J$9873,MATCH(1,INDEX(($P291=$F$2:$F$9873)*(0=COUNTIFS(Q291:W291,$J$2:$J$9873)),0),0)),"")</f>
        <v/>
      </c>
      <c r="Y291" s="112">
        <f>IFERROR(INDEX($J$2:$J$861,MATCH(1,INDEX(($P291=$F$2:$F$861)*(0=COUNTIFS(Q291:X291,$J$2:$J$861)),0),0)),"")</f>
        <v/>
      </c>
      <c r="Z291" s="112">
        <f>IFERROR(INDEX($J$2:$J$861,MATCH(1,INDEX(($P291=$F$2:$F$861)*(0=COUNTIFS(Q291:Y291,$J$2:$J$861)),0),0)),"")</f>
        <v/>
      </c>
      <c r="AA291" s="112">
        <f>IFERROR(INDEX($J$2:$J$861,MATCH(1,INDEX(($P291=$F$2:$F$861)*(0=COUNTIFS(Q291:Z291,$J$2:$J$861)),0),0)),"")</f>
        <v/>
      </c>
      <c r="AB291" s="112">
        <f>IFERROR(INDEX($J$2:$J$861,MATCH(1,INDEX(($P291=$F$2:$F$861)*(0=COUNTIFS(Q291:AA291,$J$2:$J$861)),0),0)),"")</f>
        <v/>
      </c>
      <c r="AC291" s="112">
        <f>IFERROR(INDEX($J$2:$J$861,MATCH(1,INDEX(($P291=$F$2:$F$861)*(0=COUNTIFS(Q291:AB291,$J$2:$J$861)),0),0)),"")</f>
        <v/>
      </c>
      <c r="AD291">
        <f>Q291&amp;"-"&amp;R291&amp;"-"&amp;S291&amp;"-"&amp;T291&amp;"-"&amp;U291&amp;"-"&amp;V291&amp;"-"&amp;W291&amp;"-"&amp;X291&amp;"-"&amp;Y291&amp;"-"&amp;Z291&amp;"-"&amp;AA291&amp;"-"&amp;AB291&amp;"-"&amp;AC291</f>
        <v/>
      </c>
      <c r="AF291" s="19">
        <f>IFERROR(INDEX($I$2:$I$861,MATCH(1,INDEX(($P291=$F$2:$F$861)*(0=COUNTIFS($AF$2:$AF$2,$I$2:$I$861)),0),0)),"")</f>
        <v/>
      </c>
      <c r="AG291" s="19">
        <f>IFERROR(INDEX($I$2:$I$9873,MATCH(1,INDEX(($P291=$F$2:$F$9873)*(0=COUNTIFS(AF291,$I$2:$I$9873)),0),0)),"")</f>
        <v/>
      </c>
      <c r="AH291" s="19">
        <f>IFERROR(INDEX($I$2:$I$9873,MATCH(1,INDEX(($P291=$F$2:$F$9873)*(0=COUNTIFS(AF291:AG291,$I$2:$I$9873)),0),0)),"")</f>
        <v/>
      </c>
      <c r="AI291" s="19">
        <f>IFERROR(INDEX($I$2:$I$9873,MATCH(1,INDEX(($P291=$F$2:$F$9873)*(0=COUNTIFS(AF291:AH291,$I$2:$I$9873)),0),0)),"")</f>
        <v/>
      </c>
      <c r="AJ291" s="19">
        <f>IFERROR(INDEX($I$2:$I$9873,MATCH(1,INDEX(($P291=$F$2:$F$9873)*(0=COUNTIFS(AF291:AI291,$I$2:$I$9873)),0),0)),"")</f>
        <v/>
      </c>
      <c r="AK291" s="19">
        <f>IFERROR(INDEX($I$2:$I$9873,MATCH(1,INDEX(($P291=$F$2:$F$9873)*(0=COUNTIFS(AF291:AJ291,$I$2:$I$9873)),0),0)),"")</f>
        <v/>
      </c>
      <c r="AL291" s="19">
        <f>IFERROR(INDEX($I$2:$I$9873,MATCH(1,INDEX(($P291=$F$2:$F$9873)*(0=COUNTIFS(AF291:AK291,$I$2:$I$9873)),0),0)),"")</f>
        <v/>
      </c>
      <c r="AM291" s="19">
        <f>IFERROR(INDEX($I$2:$I$9873,MATCH(1,INDEX(($P291=$F$2:$F$9873)*(0=COUNTIFS(AF291:AL291,$I$2:$I$9873)),0),0)),"")</f>
        <v/>
      </c>
      <c r="AN291" s="19">
        <f>IFERROR(INDEX($I$2:$I$9873,MATCH(1,INDEX(($P291=$F$2:$F$9873)*(0=COUNTIFS(AF291:AM291,$I$2:$I$9873)),0),0)),"")</f>
        <v/>
      </c>
      <c r="AO291" s="19">
        <f>IFERROR(INDEX($I$2:$I$9873,MATCH(1,INDEX(($P291=$F$2:$F$9873)*(0=COUNTIFS(AF291:AN291,$I$2:$I$9873)),0),0)),"")</f>
        <v/>
      </c>
      <c r="AP291" s="19">
        <f>IFERROR(INDEX($I$2:$I$9873,MATCH(1,INDEX(($P291=$F$2:$F$9873)*(0=COUNTIFS(AF291:AO291,$I$2:$I$9873)),0),0)),"")</f>
        <v/>
      </c>
      <c r="AQ291" s="19">
        <f>IFERROR(INDEX($I$2:$I$9873,MATCH(1,INDEX(($P291=$F$2:$F$9873)*(0=COUNTIFS(AF291:AP291,$I$2:$I$9873)),0),0)),"")</f>
        <v/>
      </c>
      <c r="AR291" s="19">
        <f>IFERROR(INDEX($I$2:$I$9873,MATCH(1,INDEX(($P291=$F$2:$F$9873)*(0=COUNTIFS(AF291:AQ291,$I$2:$I$9873)),0),0)),"")</f>
        <v/>
      </c>
      <c r="AS291" s="19">
        <f>IFERROR(VLOOKUP(AF291,[2]CUS030!$A$5:$E$10000,5,0),"")</f>
        <v/>
      </c>
      <c r="AT291" s="19">
        <f>IFERROR(VLOOKUP(AG291,[2]CUS030!$A$5:$E$10000,5,0),"")</f>
        <v/>
      </c>
      <c r="AU291" s="19">
        <f>IFERROR(VLOOKUP(AH291,[2]CUS030!$A$5:$E$10000,5,0),"")</f>
        <v/>
      </c>
      <c r="AV291" s="19">
        <f>IFERROR(VLOOKUP(AI291,[2]CUS030!$A$5:$E$10000,5,0),"")</f>
        <v/>
      </c>
      <c r="AW291" s="19">
        <f>IFERROR(VLOOKUP(AJ291,[2]CUS030!$A$5:$E$10000,5,0),"")</f>
        <v/>
      </c>
      <c r="AX291" s="19">
        <f>IFERROR(VLOOKUP(AK291,[2]CUS030!$A$5:$E$10000,5,0),"")</f>
        <v/>
      </c>
      <c r="AY291" s="19">
        <f>IFERROR(VLOOKUP(AL291,[2]CUS030!$A$5:$E$10000,5,0),"")</f>
        <v/>
      </c>
      <c r="AZ291" s="19">
        <f>IFERROR(VLOOKUP(AM291,[2]CUS030!$A$5:$E$10000,5,0),"")</f>
        <v/>
      </c>
      <c r="BA291" s="19">
        <f>IFERROR(VLOOKUP(AN291,[2]CUS030!$A$5:$E$10000,5,0),"")</f>
        <v/>
      </c>
      <c r="BB291" s="19">
        <f>IFERROR(VLOOKUP(AO291,[2]CUS030!$A$5:$E$10000,5,0),"")</f>
        <v/>
      </c>
      <c r="BC291" s="19">
        <f>IFERROR(VLOOKUP(AP291,[2]CUS030!$A$5:$E$10000,5,0),"")</f>
        <v/>
      </c>
      <c r="BD291" s="19">
        <f>IFERROR(VLOOKUP(AQ291,[2]CUS030!$A$5:$E$10000,5,0),"")</f>
        <v/>
      </c>
      <c r="BE291" s="19">
        <f>IFERROR(VLOOKUP(AR291,[2]CUS030!$A$5:$E$10000,5,0),"")</f>
        <v/>
      </c>
    </row>
    <row r="292">
      <c r="F292" s="108">
        <f>[1]!Table1[[#This Row],[Production]]</f>
        <v/>
      </c>
      <c r="G292">
        <f>MID(F292,LEN(F292)-6,4)</f>
        <v/>
      </c>
      <c r="H292">
        <f>AS292&amp;"|"&amp;AT292&amp;"|"&amp;AU292&amp;"|"&amp;AV292&amp;"|"&amp;AW292&amp;"|"&amp;AX292&amp;"|"&amp;AY292&amp;"|"&amp;AZ292&amp;"|"&amp;BA292&amp;"|"&amp;BB292&amp;"|"&amp;BC292&amp;"|"&amp;BD292&amp;"|"&amp;BE292</f>
        <v/>
      </c>
      <c r="I292" s="108">
        <f>[1]!Table1[[#This Row],[Stock]]</f>
        <v/>
      </c>
      <c r="J292">
        <f>MID(LEFT(I292,LEN(I292)-3),FIND("0|0.000",LEFT(I292,LEN(I292)-3),1)+7,6)</f>
        <v/>
      </c>
      <c r="K292" s="19" t="n"/>
      <c r="L292" s="19" t="n"/>
      <c r="M292" s="19" t="n"/>
      <c r="N292" s="19" t="n"/>
      <c r="O292" s="19" t="n"/>
      <c r="P292" s="20">
        <f>End_Cal!E292</f>
        <v/>
      </c>
      <c r="Q292" s="112">
        <f>IFERROR(INDEX($J$2:$J$9873,MATCH(1,INDEX(($P292=$F$2:$F$9873)*(0=COUNTIFS($Q$2:$Q$2,$J$2:$J$9873)),0),0)),"")</f>
        <v/>
      </c>
      <c r="R292" s="112">
        <f>IFERROR(INDEX($J$2:$J$9873,MATCH(1,INDEX(($P292=$F$2:$F$9873)*(0=COUNTIFS(Q292,$J$2:$J$9873)),0),0)),"")</f>
        <v/>
      </c>
      <c r="S292" s="112">
        <f>IFERROR(INDEX($J$2:$J$9873,MATCH(1,INDEX(($P292=$F$2:$F$9873)*(0=COUNTIFS(Q292:R292,$J$2:$J$9873)),0),0)),"")</f>
        <v/>
      </c>
      <c r="T292" s="112">
        <f>IFERROR(INDEX($J$2:$J$9873,MATCH(1,INDEX(($P292=$F$2:$F$9873)*(0=COUNTIFS(Q292:S292,$J$2:$J$9873)),0),0)),"")</f>
        <v/>
      </c>
      <c r="U292" s="112">
        <f>IFERROR(INDEX($J$2:$J$9873,MATCH(1,INDEX(($P292=$F$2:$F$9873)*(0=COUNTIFS(Q292:T292,$J$2:$J$9873)),0),0)),"")</f>
        <v/>
      </c>
      <c r="V292" s="112">
        <f>IFERROR(INDEX($J$2:$J$9873,MATCH(1,INDEX(($P292=$F$2:$F$9873)*(0=COUNTIFS(Q292:U292,$J$2:$J$9873)),0),0)),"")</f>
        <v/>
      </c>
      <c r="W292" s="112">
        <f>IFERROR(INDEX($J$2:$J$9873,MATCH(1,INDEX(($P292=$F$2:$F$9873)*(0=COUNTIFS(Q292:V292,$J$2:$J$861)),0),0)),"")</f>
        <v/>
      </c>
      <c r="X292" s="112">
        <f>IFERROR(INDEX($J$2:$J$9873,MATCH(1,INDEX(($P292=$F$2:$F$9873)*(0=COUNTIFS(Q292:W292,$J$2:$J$9873)),0),0)),"")</f>
        <v/>
      </c>
      <c r="Y292" s="112">
        <f>IFERROR(INDEX($J$2:$J$861,MATCH(1,INDEX(($P292=$F$2:$F$861)*(0=COUNTIFS(Q292:X292,$J$2:$J$861)),0),0)),"")</f>
        <v/>
      </c>
      <c r="Z292" s="112">
        <f>IFERROR(INDEX($J$2:$J$861,MATCH(1,INDEX(($P292=$F$2:$F$861)*(0=COUNTIFS(Q292:Y292,$J$2:$J$861)),0),0)),"")</f>
        <v/>
      </c>
      <c r="AA292" s="112">
        <f>IFERROR(INDEX($J$2:$J$861,MATCH(1,INDEX(($P292=$F$2:$F$861)*(0=COUNTIFS(Q292:Z292,$J$2:$J$861)),0),0)),"")</f>
        <v/>
      </c>
      <c r="AB292" s="112">
        <f>IFERROR(INDEX($J$2:$J$861,MATCH(1,INDEX(($P292=$F$2:$F$861)*(0=COUNTIFS(Q292:AA292,$J$2:$J$861)),0),0)),"")</f>
        <v/>
      </c>
      <c r="AC292" s="112">
        <f>IFERROR(INDEX($J$2:$J$861,MATCH(1,INDEX(($P292=$F$2:$F$861)*(0=COUNTIFS(Q292:AB292,$J$2:$J$861)),0),0)),"")</f>
        <v/>
      </c>
      <c r="AD292">
        <f>Q292&amp;"-"&amp;R292&amp;"-"&amp;S292&amp;"-"&amp;T292&amp;"-"&amp;U292&amp;"-"&amp;V292&amp;"-"&amp;W292&amp;"-"&amp;X292&amp;"-"&amp;Y292&amp;"-"&amp;Z292&amp;"-"&amp;AA292&amp;"-"&amp;AB292&amp;"-"&amp;AC292</f>
        <v/>
      </c>
      <c r="AF292" s="19">
        <f>IFERROR(INDEX($I$2:$I$861,MATCH(1,INDEX(($P292=$F$2:$F$861)*(0=COUNTIFS($AF$2:$AF$2,$I$2:$I$861)),0),0)),"")</f>
        <v/>
      </c>
      <c r="AG292" s="19">
        <f>IFERROR(INDEX($I$2:$I$9873,MATCH(1,INDEX(($P292=$F$2:$F$9873)*(0=COUNTIFS(AF292,$I$2:$I$9873)),0),0)),"")</f>
        <v/>
      </c>
      <c r="AH292" s="19">
        <f>IFERROR(INDEX($I$2:$I$9873,MATCH(1,INDEX(($P292=$F$2:$F$9873)*(0=COUNTIFS(AF292:AG292,$I$2:$I$9873)),0),0)),"")</f>
        <v/>
      </c>
      <c r="AI292" s="19">
        <f>IFERROR(INDEX($I$2:$I$9873,MATCH(1,INDEX(($P292=$F$2:$F$9873)*(0=COUNTIFS(AF292:AH292,$I$2:$I$9873)),0),0)),"")</f>
        <v/>
      </c>
      <c r="AJ292" s="19">
        <f>IFERROR(INDEX($I$2:$I$9873,MATCH(1,INDEX(($P292=$F$2:$F$9873)*(0=COUNTIFS(AF292:AI292,$I$2:$I$9873)),0),0)),"")</f>
        <v/>
      </c>
      <c r="AK292" s="19">
        <f>IFERROR(INDEX($I$2:$I$9873,MATCH(1,INDEX(($P292=$F$2:$F$9873)*(0=COUNTIFS(AF292:AJ292,$I$2:$I$9873)),0),0)),"")</f>
        <v/>
      </c>
      <c r="AL292" s="19">
        <f>IFERROR(INDEX($I$2:$I$9873,MATCH(1,INDEX(($P292=$F$2:$F$9873)*(0=COUNTIFS(AF292:AK292,$I$2:$I$9873)),0),0)),"")</f>
        <v/>
      </c>
      <c r="AM292" s="19">
        <f>IFERROR(INDEX($I$2:$I$9873,MATCH(1,INDEX(($P292=$F$2:$F$9873)*(0=COUNTIFS(AF292:AL292,$I$2:$I$9873)),0),0)),"")</f>
        <v/>
      </c>
      <c r="AN292" s="19">
        <f>IFERROR(INDEX($I$2:$I$9873,MATCH(1,INDEX(($P292=$F$2:$F$9873)*(0=COUNTIFS(AF292:AM292,$I$2:$I$9873)),0),0)),"")</f>
        <v/>
      </c>
      <c r="AO292" s="19">
        <f>IFERROR(INDEX($I$2:$I$9873,MATCH(1,INDEX(($P292=$F$2:$F$9873)*(0=COUNTIFS(AF292:AN292,$I$2:$I$9873)),0),0)),"")</f>
        <v/>
      </c>
      <c r="AP292" s="19">
        <f>IFERROR(INDEX($I$2:$I$9873,MATCH(1,INDEX(($P292=$F$2:$F$9873)*(0=COUNTIFS(AF292:AO292,$I$2:$I$9873)),0),0)),"")</f>
        <v/>
      </c>
      <c r="AQ292" s="19">
        <f>IFERROR(INDEX($I$2:$I$9873,MATCH(1,INDEX(($P292=$F$2:$F$9873)*(0=COUNTIFS(AF292:AP292,$I$2:$I$9873)),0),0)),"")</f>
        <v/>
      </c>
      <c r="AR292" s="19">
        <f>IFERROR(INDEX($I$2:$I$9873,MATCH(1,INDEX(($P292=$F$2:$F$9873)*(0=COUNTIFS(AF292:AQ292,$I$2:$I$9873)),0),0)),"")</f>
        <v/>
      </c>
      <c r="AS292" s="19">
        <f>IFERROR(VLOOKUP(AF292,[2]CUS030!$A$5:$E$10000,5,0),"")</f>
        <v/>
      </c>
      <c r="AT292" s="19">
        <f>IFERROR(VLOOKUP(AG292,[2]CUS030!$A$5:$E$10000,5,0),"")</f>
        <v/>
      </c>
      <c r="AU292" s="19">
        <f>IFERROR(VLOOKUP(AH292,[2]CUS030!$A$5:$E$10000,5,0),"")</f>
        <v/>
      </c>
      <c r="AV292" s="19">
        <f>IFERROR(VLOOKUP(AI292,[2]CUS030!$A$5:$E$10000,5,0),"")</f>
        <v/>
      </c>
      <c r="AW292" s="19">
        <f>IFERROR(VLOOKUP(AJ292,[2]CUS030!$A$5:$E$10000,5,0),"")</f>
        <v/>
      </c>
      <c r="AX292" s="19">
        <f>IFERROR(VLOOKUP(AK292,[2]CUS030!$A$5:$E$10000,5,0),"")</f>
        <v/>
      </c>
      <c r="AY292" s="19">
        <f>IFERROR(VLOOKUP(AL292,[2]CUS030!$A$5:$E$10000,5,0),"")</f>
        <v/>
      </c>
      <c r="AZ292" s="19">
        <f>IFERROR(VLOOKUP(AM292,[2]CUS030!$A$5:$E$10000,5,0),"")</f>
        <v/>
      </c>
      <c r="BA292" s="19">
        <f>IFERROR(VLOOKUP(AN292,[2]CUS030!$A$5:$E$10000,5,0),"")</f>
        <v/>
      </c>
      <c r="BB292" s="19">
        <f>IFERROR(VLOOKUP(AO292,[2]CUS030!$A$5:$E$10000,5,0),"")</f>
        <v/>
      </c>
      <c r="BC292" s="19">
        <f>IFERROR(VLOOKUP(AP292,[2]CUS030!$A$5:$E$10000,5,0),"")</f>
        <v/>
      </c>
      <c r="BD292" s="19">
        <f>IFERROR(VLOOKUP(AQ292,[2]CUS030!$A$5:$E$10000,5,0),"")</f>
        <v/>
      </c>
      <c r="BE292" s="19">
        <f>IFERROR(VLOOKUP(AR292,[2]CUS030!$A$5:$E$10000,5,0),"")</f>
        <v/>
      </c>
    </row>
    <row r="293">
      <c r="F293" s="108">
        <f>[1]!Table1[[#This Row],[Production]]</f>
        <v/>
      </c>
      <c r="G293">
        <f>MID(F293,LEN(F293)-6,4)</f>
        <v/>
      </c>
      <c r="H293">
        <f>AS293&amp;"|"&amp;AT293&amp;"|"&amp;AU293&amp;"|"&amp;AV293&amp;"|"&amp;AW293&amp;"|"&amp;AX293&amp;"|"&amp;AY293&amp;"|"&amp;AZ293&amp;"|"&amp;BA293&amp;"|"&amp;BB293&amp;"|"&amp;BC293&amp;"|"&amp;BD293&amp;"|"&amp;BE293</f>
        <v/>
      </c>
      <c r="I293" s="108">
        <f>[1]!Table1[[#This Row],[Stock]]</f>
        <v/>
      </c>
      <c r="J293">
        <f>MID(LEFT(I293,LEN(I293)-3),FIND("0|0.000",LEFT(I293,LEN(I293)-3),1)+7,6)</f>
        <v/>
      </c>
      <c r="K293" s="19" t="n"/>
      <c r="L293" s="19" t="n"/>
      <c r="M293" s="19" t="n"/>
      <c r="N293" s="19" t="n"/>
      <c r="O293" s="19" t="n"/>
      <c r="P293" s="20">
        <f>End_Cal!E293</f>
        <v/>
      </c>
      <c r="Q293" s="112">
        <f>IFERROR(INDEX($J$2:$J$9873,MATCH(1,INDEX(($P293=$F$2:$F$9873)*(0=COUNTIFS($Q$2:$Q$2,$J$2:$J$9873)),0),0)),"")</f>
        <v/>
      </c>
      <c r="R293" s="112">
        <f>IFERROR(INDEX($J$2:$J$9873,MATCH(1,INDEX(($P293=$F$2:$F$9873)*(0=COUNTIFS(Q293,$J$2:$J$9873)),0),0)),"")</f>
        <v/>
      </c>
      <c r="S293" s="112">
        <f>IFERROR(INDEX($J$2:$J$9873,MATCH(1,INDEX(($P293=$F$2:$F$9873)*(0=COUNTIFS(Q293:R293,$J$2:$J$9873)),0),0)),"")</f>
        <v/>
      </c>
      <c r="T293" s="112">
        <f>IFERROR(INDEX($J$2:$J$9873,MATCH(1,INDEX(($P293=$F$2:$F$9873)*(0=COUNTIFS(Q293:S293,$J$2:$J$9873)),0),0)),"")</f>
        <v/>
      </c>
      <c r="U293" s="112">
        <f>IFERROR(INDEX($J$2:$J$9873,MATCH(1,INDEX(($P293=$F$2:$F$9873)*(0=COUNTIFS(Q293:T293,$J$2:$J$9873)),0),0)),"")</f>
        <v/>
      </c>
      <c r="V293" s="112">
        <f>IFERROR(INDEX($J$2:$J$9873,MATCH(1,INDEX(($P293=$F$2:$F$9873)*(0=COUNTIFS(Q293:U293,$J$2:$J$9873)),0),0)),"")</f>
        <v/>
      </c>
      <c r="W293" s="112">
        <f>IFERROR(INDEX($J$2:$J$9873,MATCH(1,INDEX(($P293=$F$2:$F$9873)*(0=COUNTIFS(Q293:V293,$J$2:$J$861)),0),0)),"")</f>
        <v/>
      </c>
      <c r="X293" s="112">
        <f>IFERROR(INDEX($J$2:$J$9873,MATCH(1,INDEX(($P293=$F$2:$F$9873)*(0=COUNTIFS(Q293:W293,$J$2:$J$9873)),0),0)),"")</f>
        <v/>
      </c>
      <c r="Y293" s="112">
        <f>IFERROR(INDEX($J$2:$J$861,MATCH(1,INDEX(($P293=$F$2:$F$861)*(0=COUNTIFS(Q293:X293,$J$2:$J$861)),0),0)),"")</f>
        <v/>
      </c>
      <c r="Z293" s="112">
        <f>IFERROR(INDEX($J$2:$J$861,MATCH(1,INDEX(($P293=$F$2:$F$861)*(0=COUNTIFS(Q293:Y293,$J$2:$J$861)),0),0)),"")</f>
        <v/>
      </c>
      <c r="AA293" s="112">
        <f>IFERROR(INDEX($J$2:$J$861,MATCH(1,INDEX(($P293=$F$2:$F$861)*(0=COUNTIFS(Q293:Z293,$J$2:$J$861)),0),0)),"")</f>
        <v/>
      </c>
      <c r="AB293" s="112">
        <f>IFERROR(INDEX($J$2:$J$861,MATCH(1,INDEX(($P293=$F$2:$F$861)*(0=COUNTIFS(Q293:AA293,$J$2:$J$861)),0),0)),"")</f>
        <v/>
      </c>
      <c r="AC293" s="112">
        <f>IFERROR(INDEX($J$2:$J$861,MATCH(1,INDEX(($P293=$F$2:$F$861)*(0=COUNTIFS(Q293:AB293,$J$2:$J$861)),0),0)),"")</f>
        <v/>
      </c>
      <c r="AD293">
        <f>Q293&amp;"-"&amp;R293&amp;"-"&amp;S293&amp;"-"&amp;T293&amp;"-"&amp;U293&amp;"-"&amp;V293&amp;"-"&amp;W293&amp;"-"&amp;X293&amp;"-"&amp;Y293&amp;"-"&amp;Z293&amp;"-"&amp;AA293&amp;"-"&amp;AB293&amp;"-"&amp;AC293</f>
        <v/>
      </c>
      <c r="AF293" s="19">
        <f>IFERROR(INDEX($I$2:$I$861,MATCH(1,INDEX(($P293=$F$2:$F$861)*(0=COUNTIFS($AF$2:$AF$2,$I$2:$I$861)),0),0)),"")</f>
        <v/>
      </c>
      <c r="AG293" s="19">
        <f>IFERROR(INDEX($I$2:$I$9873,MATCH(1,INDEX(($P293=$F$2:$F$9873)*(0=COUNTIFS(AF293,$I$2:$I$9873)),0),0)),"")</f>
        <v/>
      </c>
      <c r="AH293" s="19">
        <f>IFERROR(INDEX($I$2:$I$9873,MATCH(1,INDEX(($P293=$F$2:$F$9873)*(0=COUNTIFS(AF293:AG293,$I$2:$I$9873)),0),0)),"")</f>
        <v/>
      </c>
      <c r="AI293" s="19">
        <f>IFERROR(INDEX($I$2:$I$9873,MATCH(1,INDEX(($P293=$F$2:$F$9873)*(0=COUNTIFS(AF293:AH293,$I$2:$I$9873)),0),0)),"")</f>
        <v/>
      </c>
      <c r="AJ293" s="19">
        <f>IFERROR(INDEX($I$2:$I$9873,MATCH(1,INDEX(($P293=$F$2:$F$9873)*(0=COUNTIFS(AF293:AI293,$I$2:$I$9873)),0),0)),"")</f>
        <v/>
      </c>
      <c r="AK293" s="19">
        <f>IFERROR(INDEX($I$2:$I$9873,MATCH(1,INDEX(($P293=$F$2:$F$9873)*(0=COUNTIFS(AF293:AJ293,$I$2:$I$9873)),0),0)),"")</f>
        <v/>
      </c>
      <c r="AL293" s="19">
        <f>IFERROR(INDEX($I$2:$I$9873,MATCH(1,INDEX(($P293=$F$2:$F$9873)*(0=COUNTIFS(AF293:AK293,$I$2:$I$9873)),0),0)),"")</f>
        <v/>
      </c>
      <c r="AM293" s="19">
        <f>IFERROR(INDEX($I$2:$I$9873,MATCH(1,INDEX(($P293=$F$2:$F$9873)*(0=COUNTIFS(AF293:AL293,$I$2:$I$9873)),0),0)),"")</f>
        <v/>
      </c>
      <c r="AN293" s="19">
        <f>IFERROR(INDEX($I$2:$I$9873,MATCH(1,INDEX(($P293=$F$2:$F$9873)*(0=COUNTIFS(AF293:AM293,$I$2:$I$9873)),0),0)),"")</f>
        <v/>
      </c>
      <c r="AO293" s="19">
        <f>IFERROR(INDEX($I$2:$I$9873,MATCH(1,INDEX(($P293=$F$2:$F$9873)*(0=COUNTIFS(AF293:AN293,$I$2:$I$9873)),0),0)),"")</f>
        <v/>
      </c>
      <c r="AP293" s="19">
        <f>IFERROR(INDEX($I$2:$I$9873,MATCH(1,INDEX(($P293=$F$2:$F$9873)*(0=COUNTIFS(AF293:AO293,$I$2:$I$9873)),0),0)),"")</f>
        <v/>
      </c>
      <c r="AQ293" s="19">
        <f>IFERROR(INDEX($I$2:$I$9873,MATCH(1,INDEX(($P293=$F$2:$F$9873)*(0=COUNTIFS(AF293:AP293,$I$2:$I$9873)),0),0)),"")</f>
        <v/>
      </c>
      <c r="AR293" s="19">
        <f>IFERROR(INDEX($I$2:$I$9873,MATCH(1,INDEX(($P293=$F$2:$F$9873)*(0=COUNTIFS(AF293:AQ293,$I$2:$I$9873)),0),0)),"")</f>
        <v/>
      </c>
      <c r="AS293" s="19">
        <f>IFERROR(VLOOKUP(AF293,[2]CUS030!$A$5:$E$10000,5,0),"")</f>
        <v/>
      </c>
      <c r="AT293" s="19">
        <f>IFERROR(VLOOKUP(AG293,[2]CUS030!$A$5:$E$10000,5,0),"")</f>
        <v/>
      </c>
      <c r="AU293" s="19">
        <f>IFERROR(VLOOKUP(AH293,[2]CUS030!$A$5:$E$10000,5,0),"")</f>
        <v/>
      </c>
      <c r="AV293" s="19">
        <f>IFERROR(VLOOKUP(AI293,[2]CUS030!$A$5:$E$10000,5,0),"")</f>
        <v/>
      </c>
      <c r="AW293" s="19">
        <f>IFERROR(VLOOKUP(AJ293,[2]CUS030!$A$5:$E$10000,5,0),"")</f>
        <v/>
      </c>
      <c r="AX293" s="19">
        <f>IFERROR(VLOOKUP(AK293,[2]CUS030!$A$5:$E$10000,5,0),"")</f>
        <v/>
      </c>
      <c r="AY293" s="19">
        <f>IFERROR(VLOOKUP(AL293,[2]CUS030!$A$5:$E$10000,5,0),"")</f>
        <v/>
      </c>
      <c r="AZ293" s="19">
        <f>IFERROR(VLOOKUP(AM293,[2]CUS030!$A$5:$E$10000,5,0),"")</f>
        <v/>
      </c>
      <c r="BA293" s="19">
        <f>IFERROR(VLOOKUP(AN293,[2]CUS030!$A$5:$E$10000,5,0),"")</f>
        <v/>
      </c>
      <c r="BB293" s="19">
        <f>IFERROR(VLOOKUP(AO293,[2]CUS030!$A$5:$E$10000,5,0),"")</f>
        <v/>
      </c>
      <c r="BC293" s="19">
        <f>IFERROR(VLOOKUP(AP293,[2]CUS030!$A$5:$E$10000,5,0),"")</f>
        <v/>
      </c>
      <c r="BD293" s="19">
        <f>IFERROR(VLOOKUP(AQ293,[2]CUS030!$A$5:$E$10000,5,0),"")</f>
        <v/>
      </c>
      <c r="BE293" s="19">
        <f>IFERROR(VLOOKUP(AR293,[2]CUS030!$A$5:$E$10000,5,0),"")</f>
        <v/>
      </c>
    </row>
    <row r="294">
      <c r="F294" s="108">
        <f>[1]!Table1[[#This Row],[Production]]</f>
        <v/>
      </c>
      <c r="G294">
        <f>MID(F294,LEN(F294)-6,4)</f>
        <v/>
      </c>
      <c r="H294">
        <f>AS294&amp;"|"&amp;AT294&amp;"|"&amp;AU294&amp;"|"&amp;AV294&amp;"|"&amp;AW294&amp;"|"&amp;AX294&amp;"|"&amp;AY294&amp;"|"&amp;AZ294&amp;"|"&amp;BA294&amp;"|"&amp;BB294&amp;"|"&amp;BC294&amp;"|"&amp;BD294&amp;"|"&amp;BE294</f>
        <v/>
      </c>
      <c r="I294" s="108">
        <f>[1]!Table1[[#This Row],[Stock]]</f>
        <v/>
      </c>
      <c r="J294">
        <f>MID(LEFT(I294,LEN(I294)-3),FIND("0|0.000",LEFT(I294,LEN(I294)-3),1)+7,6)</f>
        <v/>
      </c>
      <c r="K294" s="19" t="n"/>
      <c r="L294" s="19" t="n"/>
      <c r="M294" s="19" t="n"/>
      <c r="N294" s="19" t="n"/>
      <c r="O294" s="19" t="n"/>
      <c r="P294" s="20">
        <f>End_Cal!E294</f>
        <v/>
      </c>
      <c r="Q294" s="112">
        <f>IFERROR(INDEX($J$2:$J$9873,MATCH(1,INDEX(($P294=$F$2:$F$9873)*(0=COUNTIFS($Q$2:$Q$2,$J$2:$J$9873)),0),0)),"")</f>
        <v/>
      </c>
      <c r="R294" s="112">
        <f>IFERROR(INDEX($J$2:$J$9873,MATCH(1,INDEX(($P294=$F$2:$F$9873)*(0=COUNTIFS(Q294,$J$2:$J$9873)),0),0)),"")</f>
        <v/>
      </c>
      <c r="S294" s="112">
        <f>IFERROR(INDEX($J$2:$J$9873,MATCH(1,INDEX(($P294=$F$2:$F$9873)*(0=COUNTIFS(Q294:R294,$J$2:$J$9873)),0),0)),"")</f>
        <v/>
      </c>
      <c r="T294" s="112">
        <f>IFERROR(INDEX($J$2:$J$9873,MATCH(1,INDEX(($P294=$F$2:$F$9873)*(0=COUNTIFS(Q294:S294,$J$2:$J$9873)),0),0)),"")</f>
        <v/>
      </c>
      <c r="U294" s="112">
        <f>IFERROR(INDEX($J$2:$J$9873,MATCH(1,INDEX(($P294=$F$2:$F$9873)*(0=COUNTIFS(Q294:T294,$J$2:$J$9873)),0),0)),"")</f>
        <v/>
      </c>
      <c r="V294" s="112">
        <f>IFERROR(INDEX($J$2:$J$9873,MATCH(1,INDEX(($P294=$F$2:$F$9873)*(0=COUNTIFS(Q294:U294,$J$2:$J$9873)),0),0)),"")</f>
        <v/>
      </c>
      <c r="W294" s="112">
        <f>IFERROR(INDEX($J$2:$J$9873,MATCH(1,INDEX(($P294=$F$2:$F$9873)*(0=COUNTIFS(Q294:V294,$J$2:$J$861)),0),0)),"")</f>
        <v/>
      </c>
      <c r="X294" s="112">
        <f>IFERROR(INDEX($J$2:$J$9873,MATCH(1,INDEX(($P294=$F$2:$F$9873)*(0=COUNTIFS(Q294:W294,$J$2:$J$9873)),0),0)),"")</f>
        <v/>
      </c>
      <c r="Y294" s="112">
        <f>IFERROR(INDEX($J$2:$J$861,MATCH(1,INDEX(($P294=$F$2:$F$861)*(0=COUNTIFS(Q294:X294,$J$2:$J$861)),0),0)),"")</f>
        <v/>
      </c>
      <c r="Z294" s="112">
        <f>IFERROR(INDEX($J$2:$J$861,MATCH(1,INDEX(($P294=$F$2:$F$861)*(0=COUNTIFS(Q294:Y294,$J$2:$J$861)),0),0)),"")</f>
        <v/>
      </c>
      <c r="AA294" s="112">
        <f>IFERROR(INDEX($J$2:$J$861,MATCH(1,INDEX(($P294=$F$2:$F$861)*(0=COUNTIFS(Q294:Z294,$J$2:$J$861)),0),0)),"")</f>
        <v/>
      </c>
      <c r="AB294" s="112">
        <f>IFERROR(INDEX($J$2:$J$861,MATCH(1,INDEX(($P294=$F$2:$F$861)*(0=COUNTIFS(Q294:AA294,$J$2:$J$861)),0),0)),"")</f>
        <v/>
      </c>
      <c r="AC294" s="112">
        <f>IFERROR(INDEX($J$2:$J$861,MATCH(1,INDEX(($P294=$F$2:$F$861)*(0=COUNTIFS(Q294:AB294,$J$2:$J$861)),0),0)),"")</f>
        <v/>
      </c>
      <c r="AD294">
        <f>Q294&amp;"-"&amp;R294&amp;"-"&amp;S294&amp;"-"&amp;T294&amp;"-"&amp;U294&amp;"-"&amp;V294&amp;"-"&amp;W294&amp;"-"&amp;X294&amp;"-"&amp;Y294&amp;"-"&amp;Z294&amp;"-"&amp;AA294&amp;"-"&amp;AB294&amp;"-"&amp;AC294</f>
        <v/>
      </c>
      <c r="AF294" s="19">
        <f>IFERROR(INDEX($I$2:$I$861,MATCH(1,INDEX(($P294=$F$2:$F$861)*(0=COUNTIFS($AF$2:$AF$2,$I$2:$I$861)),0),0)),"")</f>
        <v/>
      </c>
      <c r="AG294" s="19">
        <f>IFERROR(INDEX($I$2:$I$9873,MATCH(1,INDEX(($P294=$F$2:$F$9873)*(0=COUNTIFS(AF294,$I$2:$I$9873)),0),0)),"")</f>
        <v/>
      </c>
      <c r="AH294" s="19">
        <f>IFERROR(INDEX($I$2:$I$9873,MATCH(1,INDEX(($P294=$F$2:$F$9873)*(0=COUNTIFS(AF294:AG294,$I$2:$I$9873)),0),0)),"")</f>
        <v/>
      </c>
      <c r="AI294" s="19">
        <f>IFERROR(INDEX($I$2:$I$9873,MATCH(1,INDEX(($P294=$F$2:$F$9873)*(0=COUNTIFS(AF294:AH294,$I$2:$I$9873)),0),0)),"")</f>
        <v/>
      </c>
      <c r="AJ294" s="19">
        <f>IFERROR(INDEX($I$2:$I$9873,MATCH(1,INDEX(($P294=$F$2:$F$9873)*(0=COUNTIFS(AF294:AI294,$I$2:$I$9873)),0),0)),"")</f>
        <v/>
      </c>
      <c r="AK294" s="19">
        <f>IFERROR(INDEX($I$2:$I$9873,MATCH(1,INDEX(($P294=$F$2:$F$9873)*(0=COUNTIFS(AF294:AJ294,$I$2:$I$9873)),0),0)),"")</f>
        <v/>
      </c>
      <c r="AL294" s="19">
        <f>IFERROR(INDEX($I$2:$I$9873,MATCH(1,INDEX(($P294=$F$2:$F$9873)*(0=COUNTIFS(AF294:AK294,$I$2:$I$9873)),0),0)),"")</f>
        <v/>
      </c>
      <c r="AM294" s="19">
        <f>IFERROR(INDEX($I$2:$I$9873,MATCH(1,INDEX(($P294=$F$2:$F$9873)*(0=COUNTIFS(AF294:AL294,$I$2:$I$9873)),0),0)),"")</f>
        <v/>
      </c>
      <c r="AN294" s="19">
        <f>IFERROR(INDEX($I$2:$I$9873,MATCH(1,INDEX(($P294=$F$2:$F$9873)*(0=COUNTIFS(AF294:AM294,$I$2:$I$9873)),0),0)),"")</f>
        <v/>
      </c>
      <c r="AO294" s="19">
        <f>IFERROR(INDEX($I$2:$I$9873,MATCH(1,INDEX(($P294=$F$2:$F$9873)*(0=COUNTIFS(AF294:AN294,$I$2:$I$9873)),0),0)),"")</f>
        <v/>
      </c>
      <c r="AP294" s="19">
        <f>IFERROR(INDEX($I$2:$I$9873,MATCH(1,INDEX(($P294=$F$2:$F$9873)*(0=COUNTIFS(AF294:AO294,$I$2:$I$9873)),0),0)),"")</f>
        <v/>
      </c>
      <c r="AQ294" s="19">
        <f>IFERROR(INDEX($I$2:$I$9873,MATCH(1,INDEX(($P294=$F$2:$F$9873)*(0=COUNTIFS(AF294:AP294,$I$2:$I$9873)),0),0)),"")</f>
        <v/>
      </c>
      <c r="AR294" s="19">
        <f>IFERROR(INDEX($I$2:$I$9873,MATCH(1,INDEX(($P294=$F$2:$F$9873)*(0=COUNTIFS(AF294:AQ294,$I$2:$I$9873)),0),0)),"")</f>
        <v/>
      </c>
      <c r="AS294" s="19">
        <f>IFERROR(VLOOKUP(AF294,[2]CUS030!$A$5:$E$10000,5,0),"")</f>
        <v/>
      </c>
      <c r="AT294" s="19">
        <f>IFERROR(VLOOKUP(AG294,[2]CUS030!$A$5:$E$10000,5,0),"")</f>
        <v/>
      </c>
      <c r="AU294" s="19">
        <f>IFERROR(VLOOKUP(AH294,[2]CUS030!$A$5:$E$10000,5,0),"")</f>
        <v/>
      </c>
      <c r="AV294" s="19">
        <f>IFERROR(VLOOKUP(AI294,[2]CUS030!$A$5:$E$10000,5,0),"")</f>
        <v/>
      </c>
      <c r="AW294" s="19">
        <f>IFERROR(VLOOKUP(AJ294,[2]CUS030!$A$5:$E$10000,5,0),"")</f>
        <v/>
      </c>
      <c r="AX294" s="19">
        <f>IFERROR(VLOOKUP(AK294,[2]CUS030!$A$5:$E$10000,5,0),"")</f>
        <v/>
      </c>
      <c r="AY294" s="19">
        <f>IFERROR(VLOOKUP(AL294,[2]CUS030!$A$5:$E$10000,5,0),"")</f>
        <v/>
      </c>
      <c r="AZ294" s="19">
        <f>IFERROR(VLOOKUP(AM294,[2]CUS030!$A$5:$E$10000,5,0),"")</f>
        <v/>
      </c>
      <c r="BA294" s="19">
        <f>IFERROR(VLOOKUP(AN294,[2]CUS030!$A$5:$E$10000,5,0),"")</f>
        <v/>
      </c>
      <c r="BB294" s="19">
        <f>IFERROR(VLOOKUP(AO294,[2]CUS030!$A$5:$E$10000,5,0),"")</f>
        <v/>
      </c>
      <c r="BC294" s="19">
        <f>IFERROR(VLOOKUP(AP294,[2]CUS030!$A$5:$E$10000,5,0),"")</f>
        <v/>
      </c>
      <c r="BD294" s="19">
        <f>IFERROR(VLOOKUP(AQ294,[2]CUS030!$A$5:$E$10000,5,0),"")</f>
        <v/>
      </c>
      <c r="BE294" s="19">
        <f>IFERROR(VLOOKUP(AR294,[2]CUS030!$A$5:$E$10000,5,0),"")</f>
        <v/>
      </c>
    </row>
    <row r="295">
      <c r="F295" s="108">
        <f>[1]!Table1[[#This Row],[Production]]</f>
        <v/>
      </c>
      <c r="G295">
        <f>MID(F295,LEN(F295)-6,4)</f>
        <v/>
      </c>
      <c r="H295">
        <f>AS295&amp;"|"&amp;AT295&amp;"|"&amp;AU295&amp;"|"&amp;AV295&amp;"|"&amp;AW295&amp;"|"&amp;AX295&amp;"|"&amp;AY295&amp;"|"&amp;AZ295&amp;"|"&amp;BA295&amp;"|"&amp;BB295&amp;"|"&amp;BC295&amp;"|"&amp;BD295&amp;"|"&amp;BE295</f>
        <v/>
      </c>
      <c r="I295" s="108">
        <f>[1]!Table1[[#This Row],[Stock]]</f>
        <v/>
      </c>
      <c r="J295">
        <f>MID(LEFT(I295,LEN(I295)-3),FIND("0|0.000",LEFT(I295,LEN(I295)-3),1)+7,6)</f>
        <v/>
      </c>
      <c r="K295" s="19" t="n"/>
      <c r="L295" s="19" t="n"/>
      <c r="M295" s="19" t="n"/>
      <c r="N295" s="19" t="n"/>
      <c r="O295" s="19" t="n"/>
      <c r="P295" s="20">
        <f>End_Cal!E295</f>
        <v/>
      </c>
      <c r="Q295" s="112">
        <f>IFERROR(INDEX($J$2:$J$9873,MATCH(1,INDEX(($P295=$F$2:$F$9873)*(0=COUNTIFS($Q$2:$Q$2,$J$2:$J$9873)),0),0)),"")</f>
        <v/>
      </c>
      <c r="R295" s="112">
        <f>IFERROR(INDEX($J$2:$J$9873,MATCH(1,INDEX(($P295=$F$2:$F$9873)*(0=COUNTIFS(Q295,$J$2:$J$9873)),0),0)),"")</f>
        <v/>
      </c>
      <c r="S295" s="112">
        <f>IFERROR(INDEX($J$2:$J$9873,MATCH(1,INDEX(($P295=$F$2:$F$9873)*(0=COUNTIFS(Q295:R295,$J$2:$J$9873)),0),0)),"")</f>
        <v/>
      </c>
      <c r="T295" s="112">
        <f>IFERROR(INDEX($J$2:$J$9873,MATCH(1,INDEX(($P295=$F$2:$F$9873)*(0=COUNTIFS(Q295:S295,$J$2:$J$9873)),0),0)),"")</f>
        <v/>
      </c>
      <c r="U295" s="112">
        <f>IFERROR(INDEX($J$2:$J$9873,MATCH(1,INDEX(($P295=$F$2:$F$9873)*(0=COUNTIFS(Q295:T295,$J$2:$J$9873)),0),0)),"")</f>
        <v/>
      </c>
      <c r="V295" s="112">
        <f>IFERROR(INDEX($J$2:$J$9873,MATCH(1,INDEX(($P295=$F$2:$F$9873)*(0=COUNTIFS(Q295:U295,$J$2:$J$9873)),0),0)),"")</f>
        <v/>
      </c>
      <c r="W295" s="112">
        <f>IFERROR(INDEX($J$2:$J$9873,MATCH(1,INDEX(($P295=$F$2:$F$9873)*(0=COUNTIFS(Q295:V295,$J$2:$J$861)),0),0)),"")</f>
        <v/>
      </c>
      <c r="X295" s="112">
        <f>IFERROR(INDEX($J$2:$J$9873,MATCH(1,INDEX(($P295=$F$2:$F$9873)*(0=COUNTIFS(Q295:W295,$J$2:$J$9873)),0),0)),"")</f>
        <v/>
      </c>
      <c r="Y295" s="112">
        <f>IFERROR(INDEX($J$2:$J$861,MATCH(1,INDEX(($P295=$F$2:$F$861)*(0=COUNTIFS(Q295:X295,$J$2:$J$861)),0),0)),"")</f>
        <v/>
      </c>
      <c r="Z295" s="112">
        <f>IFERROR(INDEX($J$2:$J$861,MATCH(1,INDEX(($P295=$F$2:$F$861)*(0=COUNTIFS(Q295:Y295,$J$2:$J$861)),0),0)),"")</f>
        <v/>
      </c>
      <c r="AA295" s="112">
        <f>IFERROR(INDEX($J$2:$J$861,MATCH(1,INDEX(($P295=$F$2:$F$861)*(0=COUNTIFS(Q295:Z295,$J$2:$J$861)),0),0)),"")</f>
        <v/>
      </c>
      <c r="AB295" s="112">
        <f>IFERROR(INDEX($J$2:$J$861,MATCH(1,INDEX(($P295=$F$2:$F$861)*(0=COUNTIFS(Q295:AA295,$J$2:$J$861)),0),0)),"")</f>
        <v/>
      </c>
      <c r="AC295" s="112">
        <f>IFERROR(INDEX($J$2:$J$861,MATCH(1,INDEX(($P295=$F$2:$F$861)*(0=COUNTIFS(Q295:AB295,$J$2:$J$861)),0),0)),"")</f>
        <v/>
      </c>
      <c r="AD295">
        <f>Q295&amp;"-"&amp;R295&amp;"-"&amp;S295&amp;"-"&amp;T295&amp;"-"&amp;U295&amp;"-"&amp;V295&amp;"-"&amp;W295&amp;"-"&amp;X295&amp;"-"&amp;Y295&amp;"-"&amp;Z295&amp;"-"&amp;AA295&amp;"-"&amp;AB295&amp;"-"&amp;AC295</f>
        <v/>
      </c>
      <c r="AF295" s="19">
        <f>IFERROR(INDEX($I$2:$I$861,MATCH(1,INDEX(($P295=$F$2:$F$861)*(0=COUNTIFS($AF$2:$AF$2,$I$2:$I$861)),0),0)),"")</f>
        <v/>
      </c>
      <c r="AG295" s="19">
        <f>IFERROR(INDEX($I$2:$I$9873,MATCH(1,INDEX(($P295=$F$2:$F$9873)*(0=COUNTIFS(AF295,$I$2:$I$9873)),0),0)),"")</f>
        <v/>
      </c>
      <c r="AH295" s="19">
        <f>IFERROR(INDEX($I$2:$I$9873,MATCH(1,INDEX(($P295=$F$2:$F$9873)*(0=COUNTIFS(AF295:AG295,$I$2:$I$9873)),0),0)),"")</f>
        <v/>
      </c>
      <c r="AI295" s="19">
        <f>IFERROR(INDEX($I$2:$I$9873,MATCH(1,INDEX(($P295=$F$2:$F$9873)*(0=COUNTIFS(AF295:AH295,$I$2:$I$9873)),0),0)),"")</f>
        <v/>
      </c>
      <c r="AJ295" s="19">
        <f>IFERROR(INDEX($I$2:$I$9873,MATCH(1,INDEX(($P295=$F$2:$F$9873)*(0=COUNTIFS(AF295:AI295,$I$2:$I$9873)),0),0)),"")</f>
        <v/>
      </c>
      <c r="AK295" s="19">
        <f>IFERROR(INDEX($I$2:$I$9873,MATCH(1,INDEX(($P295=$F$2:$F$9873)*(0=COUNTIFS(AF295:AJ295,$I$2:$I$9873)),0),0)),"")</f>
        <v/>
      </c>
      <c r="AL295" s="19">
        <f>IFERROR(INDEX($I$2:$I$9873,MATCH(1,INDEX(($P295=$F$2:$F$9873)*(0=COUNTIFS(AF295:AK295,$I$2:$I$9873)),0),0)),"")</f>
        <v/>
      </c>
      <c r="AM295" s="19">
        <f>IFERROR(INDEX($I$2:$I$9873,MATCH(1,INDEX(($P295=$F$2:$F$9873)*(0=COUNTIFS(AF295:AL295,$I$2:$I$9873)),0),0)),"")</f>
        <v/>
      </c>
      <c r="AN295" s="19">
        <f>IFERROR(INDEX($I$2:$I$9873,MATCH(1,INDEX(($P295=$F$2:$F$9873)*(0=COUNTIFS(AF295:AM295,$I$2:$I$9873)),0),0)),"")</f>
        <v/>
      </c>
      <c r="AO295" s="19">
        <f>IFERROR(INDEX($I$2:$I$9873,MATCH(1,INDEX(($P295=$F$2:$F$9873)*(0=COUNTIFS(AF295:AN295,$I$2:$I$9873)),0),0)),"")</f>
        <v/>
      </c>
      <c r="AP295" s="19">
        <f>IFERROR(INDEX($I$2:$I$9873,MATCH(1,INDEX(($P295=$F$2:$F$9873)*(0=COUNTIFS(AF295:AO295,$I$2:$I$9873)),0),0)),"")</f>
        <v/>
      </c>
      <c r="AQ295" s="19">
        <f>IFERROR(INDEX($I$2:$I$9873,MATCH(1,INDEX(($P295=$F$2:$F$9873)*(0=COUNTIFS(AF295:AP295,$I$2:$I$9873)),0),0)),"")</f>
        <v/>
      </c>
      <c r="AR295" s="19">
        <f>IFERROR(INDEX($I$2:$I$9873,MATCH(1,INDEX(($P295=$F$2:$F$9873)*(0=COUNTIFS(AF295:AQ295,$I$2:$I$9873)),0),0)),"")</f>
        <v/>
      </c>
      <c r="AS295" s="19">
        <f>IFERROR(VLOOKUP(AF295,[2]CUS030!$A$5:$E$10000,5,0),"")</f>
        <v/>
      </c>
      <c r="AT295" s="19">
        <f>IFERROR(VLOOKUP(AG295,[2]CUS030!$A$5:$E$10000,5,0),"")</f>
        <v/>
      </c>
      <c r="AU295" s="19">
        <f>IFERROR(VLOOKUP(AH295,[2]CUS030!$A$5:$E$10000,5,0),"")</f>
        <v/>
      </c>
      <c r="AV295" s="19">
        <f>IFERROR(VLOOKUP(AI295,[2]CUS030!$A$5:$E$10000,5,0),"")</f>
        <v/>
      </c>
      <c r="AW295" s="19">
        <f>IFERROR(VLOOKUP(AJ295,[2]CUS030!$A$5:$E$10000,5,0),"")</f>
        <v/>
      </c>
      <c r="AX295" s="19">
        <f>IFERROR(VLOOKUP(AK295,[2]CUS030!$A$5:$E$10000,5,0),"")</f>
        <v/>
      </c>
      <c r="AY295" s="19">
        <f>IFERROR(VLOOKUP(AL295,[2]CUS030!$A$5:$E$10000,5,0),"")</f>
        <v/>
      </c>
      <c r="AZ295" s="19">
        <f>IFERROR(VLOOKUP(AM295,[2]CUS030!$A$5:$E$10000,5,0),"")</f>
        <v/>
      </c>
      <c r="BA295" s="19">
        <f>IFERROR(VLOOKUP(AN295,[2]CUS030!$A$5:$E$10000,5,0),"")</f>
        <v/>
      </c>
      <c r="BB295" s="19">
        <f>IFERROR(VLOOKUP(AO295,[2]CUS030!$A$5:$E$10000,5,0),"")</f>
        <v/>
      </c>
      <c r="BC295" s="19">
        <f>IFERROR(VLOOKUP(AP295,[2]CUS030!$A$5:$E$10000,5,0),"")</f>
        <v/>
      </c>
      <c r="BD295" s="19">
        <f>IFERROR(VLOOKUP(AQ295,[2]CUS030!$A$5:$E$10000,5,0),"")</f>
        <v/>
      </c>
      <c r="BE295" s="19">
        <f>IFERROR(VLOOKUP(AR295,[2]CUS030!$A$5:$E$10000,5,0),"")</f>
        <v/>
      </c>
    </row>
    <row r="296">
      <c r="F296" s="108">
        <f>[1]!Table1[[#This Row],[Production]]</f>
        <v/>
      </c>
      <c r="G296">
        <f>MID(F296,LEN(F296)-6,4)</f>
        <v/>
      </c>
      <c r="H296">
        <f>AS296&amp;"|"&amp;AT296&amp;"|"&amp;AU296&amp;"|"&amp;AV296&amp;"|"&amp;AW296&amp;"|"&amp;AX296&amp;"|"&amp;AY296&amp;"|"&amp;AZ296&amp;"|"&amp;BA296&amp;"|"&amp;BB296&amp;"|"&amp;BC296&amp;"|"&amp;BD296&amp;"|"&amp;BE296</f>
        <v/>
      </c>
      <c r="I296" s="108">
        <f>[1]!Table1[[#This Row],[Stock]]</f>
        <v/>
      </c>
      <c r="J296">
        <f>MID(LEFT(I296,LEN(I296)-3),FIND("0|0.000",LEFT(I296,LEN(I296)-3),1)+7,6)</f>
        <v/>
      </c>
      <c r="K296" s="19" t="n"/>
      <c r="L296" s="19" t="n"/>
      <c r="M296" s="19" t="n"/>
      <c r="N296" s="19" t="n"/>
      <c r="O296" s="19" t="n"/>
      <c r="P296" s="20">
        <f>End_Cal!E296</f>
        <v/>
      </c>
      <c r="Q296" s="112">
        <f>IFERROR(INDEX($J$2:$J$9873,MATCH(1,INDEX(($P296=$F$2:$F$9873)*(0=COUNTIFS($Q$2:$Q$2,$J$2:$J$9873)),0),0)),"")</f>
        <v/>
      </c>
      <c r="R296" s="112">
        <f>IFERROR(INDEX($J$2:$J$9873,MATCH(1,INDEX(($P296=$F$2:$F$9873)*(0=COUNTIFS(Q296,$J$2:$J$9873)),0),0)),"")</f>
        <v/>
      </c>
      <c r="S296" s="112">
        <f>IFERROR(INDEX($J$2:$J$9873,MATCH(1,INDEX(($P296=$F$2:$F$9873)*(0=COUNTIFS(Q296:R296,$J$2:$J$9873)),0),0)),"")</f>
        <v/>
      </c>
      <c r="T296" s="112">
        <f>IFERROR(INDEX($J$2:$J$9873,MATCH(1,INDEX(($P296=$F$2:$F$9873)*(0=COUNTIFS(Q296:S296,$J$2:$J$9873)),0),0)),"")</f>
        <v/>
      </c>
      <c r="U296" s="112">
        <f>IFERROR(INDEX($J$2:$J$9873,MATCH(1,INDEX(($P296=$F$2:$F$9873)*(0=COUNTIFS(Q296:T296,$J$2:$J$9873)),0),0)),"")</f>
        <v/>
      </c>
      <c r="V296" s="112">
        <f>IFERROR(INDEX($J$2:$J$9873,MATCH(1,INDEX(($P296=$F$2:$F$9873)*(0=COUNTIFS(Q296:U296,$J$2:$J$9873)),0),0)),"")</f>
        <v/>
      </c>
      <c r="W296" s="112">
        <f>IFERROR(INDEX($J$2:$J$9873,MATCH(1,INDEX(($P296=$F$2:$F$9873)*(0=COUNTIFS(Q296:V296,$J$2:$J$861)),0),0)),"")</f>
        <v/>
      </c>
      <c r="X296" s="112">
        <f>IFERROR(INDEX($J$2:$J$9873,MATCH(1,INDEX(($P296=$F$2:$F$9873)*(0=COUNTIFS(Q296:W296,$J$2:$J$9873)),0),0)),"")</f>
        <v/>
      </c>
      <c r="Y296" s="112">
        <f>IFERROR(INDEX($J$2:$J$861,MATCH(1,INDEX(($P296=$F$2:$F$861)*(0=COUNTIFS(Q296:X296,$J$2:$J$861)),0),0)),"")</f>
        <v/>
      </c>
      <c r="Z296" s="112">
        <f>IFERROR(INDEX($J$2:$J$861,MATCH(1,INDEX(($P296=$F$2:$F$861)*(0=COUNTIFS(Q296:Y296,$J$2:$J$861)),0),0)),"")</f>
        <v/>
      </c>
      <c r="AA296" s="112">
        <f>IFERROR(INDEX($J$2:$J$861,MATCH(1,INDEX(($P296=$F$2:$F$861)*(0=COUNTIFS(Q296:Z296,$J$2:$J$861)),0),0)),"")</f>
        <v/>
      </c>
      <c r="AB296" s="112">
        <f>IFERROR(INDEX($J$2:$J$861,MATCH(1,INDEX(($P296=$F$2:$F$861)*(0=COUNTIFS(Q296:AA296,$J$2:$J$861)),0),0)),"")</f>
        <v/>
      </c>
      <c r="AC296" s="112">
        <f>IFERROR(INDEX($J$2:$J$861,MATCH(1,INDEX(($P296=$F$2:$F$861)*(0=COUNTIFS(Q296:AB296,$J$2:$J$861)),0),0)),"")</f>
        <v/>
      </c>
      <c r="AD296">
        <f>Q296&amp;"-"&amp;R296&amp;"-"&amp;S296&amp;"-"&amp;T296&amp;"-"&amp;U296&amp;"-"&amp;V296&amp;"-"&amp;W296&amp;"-"&amp;X296&amp;"-"&amp;Y296&amp;"-"&amp;Z296&amp;"-"&amp;AA296&amp;"-"&amp;AB296&amp;"-"&amp;AC296</f>
        <v/>
      </c>
      <c r="AF296" s="19">
        <f>IFERROR(INDEX($I$2:$I$861,MATCH(1,INDEX(($P296=$F$2:$F$861)*(0=COUNTIFS($AF$2:$AF$2,$I$2:$I$861)),0),0)),"")</f>
        <v/>
      </c>
      <c r="AG296" s="19">
        <f>IFERROR(INDEX($I$2:$I$9873,MATCH(1,INDEX(($P296=$F$2:$F$9873)*(0=COUNTIFS(AF296,$I$2:$I$9873)),0),0)),"")</f>
        <v/>
      </c>
      <c r="AH296" s="19">
        <f>IFERROR(INDEX($I$2:$I$9873,MATCH(1,INDEX(($P296=$F$2:$F$9873)*(0=COUNTIFS(AF296:AG296,$I$2:$I$9873)),0),0)),"")</f>
        <v/>
      </c>
      <c r="AI296" s="19">
        <f>IFERROR(INDEX($I$2:$I$9873,MATCH(1,INDEX(($P296=$F$2:$F$9873)*(0=COUNTIFS(AF296:AH296,$I$2:$I$9873)),0),0)),"")</f>
        <v/>
      </c>
      <c r="AJ296" s="19">
        <f>IFERROR(INDEX($I$2:$I$9873,MATCH(1,INDEX(($P296=$F$2:$F$9873)*(0=COUNTIFS(AF296:AI296,$I$2:$I$9873)),0),0)),"")</f>
        <v/>
      </c>
      <c r="AK296" s="19">
        <f>IFERROR(INDEX($I$2:$I$9873,MATCH(1,INDEX(($P296=$F$2:$F$9873)*(0=COUNTIFS(AF296:AJ296,$I$2:$I$9873)),0),0)),"")</f>
        <v/>
      </c>
      <c r="AL296" s="19">
        <f>IFERROR(INDEX($I$2:$I$9873,MATCH(1,INDEX(($P296=$F$2:$F$9873)*(0=COUNTIFS(AF296:AK296,$I$2:$I$9873)),0),0)),"")</f>
        <v/>
      </c>
      <c r="AM296" s="19">
        <f>IFERROR(INDEX($I$2:$I$9873,MATCH(1,INDEX(($P296=$F$2:$F$9873)*(0=COUNTIFS(AF296:AL296,$I$2:$I$9873)),0),0)),"")</f>
        <v/>
      </c>
      <c r="AN296" s="19">
        <f>IFERROR(INDEX($I$2:$I$9873,MATCH(1,INDEX(($P296=$F$2:$F$9873)*(0=COUNTIFS(AF296:AM296,$I$2:$I$9873)),0),0)),"")</f>
        <v/>
      </c>
      <c r="AO296" s="19">
        <f>IFERROR(INDEX($I$2:$I$9873,MATCH(1,INDEX(($P296=$F$2:$F$9873)*(0=COUNTIFS(AF296:AN296,$I$2:$I$9873)),0),0)),"")</f>
        <v/>
      </c>
      <c r="AP296" s="19">
        <f>IFERROR(INDEX($I$2:$I$9873,MATCH(1,INDEX(($P296=$F$2:$F$9873)*(0=COUNTIFS(AF296:AO296,$I$2:$I$9873)),0),0)),"")</f>
        <v/>
      </c>
      <c r="AQ296" s="19">
        <f>IFERROR(INDEX($I$2:$I$9873,MATCH(1,INDEX(($P296=$F$2:$F$9873)*(0=COUNTIFS(AF296:AP296,$I$2:$I$9873)),0),0)),"")</f>
        <v/>
      </c>
      <c r="AR296" s="19">
        <f>IFERROR(INDEX($I$2:$I$9873,MATCH(1,INDEX(($P296=$F$2:$F$9873)*(0=COUNTIFS(AF296:AQ296,$I$2:$I$9873)),0),0)),"")</f>
        <v/>
      </c>
      <c r="AS296" s="19">
        <f>IFERROR(VLOOKUP(AF296,[2]CUS030!$A$5:$E$10000,5,0),"")</f>
        <v/>
      </c>
      <c r="AT296" s="19">
        <f>IFERROR(VLOOKUP(AG296,[2]CUS030!$A$5:$E$10000,5,0),"")</f>
        <v/>
      </c>
      <c r="AU296" s="19">
        <f>IFERROR(VLOOKUP(AH296,[2]CUS030!$A$5:$E$10000,5,0),"")</f>
        <v/>
      </c>
      <c r="AV296" s="19">
        <f>IFERROR(VLOOKUP(AI296,[2]CUS030!$A$5:$E$10000,5,0),"")</f>
        <v/>
      </c>
      <c r="AW296" s="19">
        <f>IFERROR(VLOOKUP(AJ296,[2]CUS030!$A$5:$E$10000,5,0),"")</f>
        <v/>
      </c>
      <c r="AX296" s="19">
        <f>IFERROR(VLOOKUP(AK296,[2]CUS030!$A$5:$E$10000,5,0),"")</f>
        <v/>
      </c>
      <c r="AY296" s="19">
        <f>IFERROR(VLOOKUP(AL296,[2]CUS030!$A$5:$E$10000,5,0),"")</f>
        <v/>
      </c>
      <c r="AZ296" s="19">
        <f>IFERROR(VLOOKUP(AM296,[2]CUS030!$A$5:$E$10000,5,0),"")</f>
        <v/>
      </c>
      <c r="BA296" s="19">
        <f>IFERROR(VLOOKUP(AN296,[2]CUS030!$A$5:$E$10000,5,0),"")</f>
        <v/>
      </c>
      <c r="BB296" s="19">
        <f>IFERROR(VLOOKUP(AO296,[2]CUS030!$A$5:$E$10000,5,0),"")</f>
        <v/>
      </c>
      <c r="BC296" s="19">
        <f>IFERROR(VLOOKUP(AP296,[2]CUS030!$A$5:$E$10000,5,0),"")</f>
        <v/>
      </c>
      <c r="BD296" s="19">
        <f>IFERROR(VLOOKUP(AQ296,[2]CUS030!$A$5:$E$10000,5,0),"")</f>
        <v/>
      </c>
      <c r="BE296" s="19">
        <f>IFERROR(VLOOKUP(AR296,[2]CUS030!$A$5:$E$10000,5,0),"")</f>
        <v/>
      </c>
    </row>
    <row r="297">
      <c r="F297" s="108">
        <f>[1]!Table1[[#This Row],[Production]]</f>
        <v/>
      </c>
      <c r="G297">
        <f>MID(F297,LEN(F297)-6,4)</f>
        <v/>
      </c>
      <c r="H297">
        <f>AS297&amp;"|"&amp;AT297&amp;"|"&amp;AU297&amp;"|"&amp;AV297&amp;"|"&amp;AW297&amp;"|"&amp;AX297&amp;"|"&amp;AY297&amp;"|"&amp;AZ297&amp;"|"&amp;BA297&amp;"|"&amp;BB297&amp;"|"&amp;BC297&amp;"|"&amp;BD297&amp;"|"&amp;BE297</f>
        <v/>
      </c>
      <c r="I297" s="108">
        <f>[1]!Table1[[#This Row],[Stock]]</f>
        <v/>
      </c>
      <c r="J297">
        <f>MID(LEFT(I297,LEN(I297)-3),FIND("0|0.000",LEFT(I297,LEN(I297)-3),1)+7,6)</f>
        <v/>
      </c>
      <c r="K297" s="19" t="n"/>
      <c r="L297" s="19" t="n"/>
      <c r="M297" s="19" t="n"/>
      <c r="N297" s="19" t="n"/>
      <c r="O297" s="19" t="n"/>
      <c r="P297" s="20">
        <f>End_Cal!E297</f>
        <v/>
      </c>
      <c r="Q297" s="112">
        <f>IFERROR(INDEX($J$2:$J$9873,MATCH(1,INDEX(($P297=$F$2:$F$9873)*(0=COUNTIFS($Q$2:$Q$2,$J$2:$J$9873)),0),0)),"")</f>
        <v/>
      </c>
      <c r="R297" s="112">
        <f>IFERROR(INDEX($J$2:$J$9873,MATCH(1,INDEX(($P297=$F$2:$F$9873)*(0=COUNTIFS(Q297,$J$2:$J$9873)),0),0)),"")</f>
        <v/>
      </c>
      <c r="S297" s="112">
        <f>IFERROR(INDEX($J$2:$J$9873,MATCH(1,INDEX(($P297=$F$2:$F$9873)*(0=COUNTIFS(Q297:R297,$J$2:$J$9873)),0),0)),"")</f>
        <v/>
      </c>
      <c r="T297" s="112">
        <f>IFERROR(INDEX($J$2:$J$9873,MATCH(1,INDEX(($P297=$F$2:$F$9873)*(0=COUNTIFS(Q297:S297,$J$2:$J$9873)),0),0)),"")</f>
        <v/>
      </c>
      <c r="U297" s="112">
        <f>IFERROR(INDEX($J$2:$J$9873,MATCH(1,INDEX(($P297=$F$2:$F$9873)*(0=COUNTIFS(Q297:T297,$J$2:$J$9873)),0),0)),"")</f>
        <v/>
      </c>
      <c r="V297" s="112">
        <f>IFERROR(INDEX($J$2:$J$9873,MATCH(1,INDEX(($P297=$F$2:$F$9873)*(0=COUNTIFS(Q297:U297,$J$2:$J$9873)),0),0)),"")</f>
        <v/>
      </c>
      <c r="W297" s="112">
        <f>IFERROR(INDEX($J$2:$J$9873,MATCH(1,INDEX(($P297=$F$2:$F$9873)*(0=COUNTIFS(Q297:V297,$J$2:$J$861)),0),0)),"")</f>
        <v/>
      </c>
      <c r="X297" s="112">
        <f>IFERROR(INDEX($J$2:$J$9873,MATCH(1,INDEX(($P297=$F$2:$F$9873)*(0=COUNTIFS(Q297:W297,$J$2:$J$9873)),0),0)),"")</f>
        <v/>
      </c>
      <c r="Y297" s="112">
        <f>IFERROR(INDEX($J$2:$J$861,MATCH(1,INDEX(($P297=$F$2:$F$861)*(0=COUNTIFS(Q297:X297,$J$2:$J$861)),0),0)),"")</f>
        <v/>
      </c>
      <c r="Z297" s="112">
        <f>IFERROR(INDEX($J$2:$J$861,MATCH(1,INDEX(($P297=$F$2:$F$861)*(0=COUNTIFS(Q297:Y297,$J$2:$J$861)),0),0)),"")</f>
        <v/>
      </c>
      <c r="AA297" s="112">
        <f>IFERROR(INDEX($J$2:$J$861,MATCH(1,INDEX(($P297=$F$2:$F$861)*(0=COUNTIFS(Q297:Z297,$J$2:$J$861)),0),0)),"")</f>
        <v/>
      </c>
      <c r="AB297" s="112">
        <f>IFERROR(INDEX($J$2:$J$861,MATCH(1,INDEX(($P297=$F$2:$F$861)*(0=COUNTIFS(Q297:AA297,$J$2:$J$861)),0),0)),"")</f>
        <v/>
      </c>
      <c r="AC297" s="112">
        <f>IFERROR(INDEX($J$2:$J$861,MATCH(1,INDEX(($P297=$F$2:$F$861)*(0=COUNTIFS(Q297:AB297,$J$2:$J$861)),0),0)),"")</f>
        <v/>
      </c>
      <c r="AD297">
        <f>Q297&amp;"-"&amp;R297&amp;"-"&amp;S297&amp;"-"&amp;T297&amp;"-"&amp;U297&amp;"-"&amp;V297&amp;"-"&amp;W297&amp;"-"&amp;X297&amp;"-"&amp;Y297&amp;"-"&amp;Z297&amp;"-"&amp;AA297&amp;"-"&amp;AB297&amp;"-"&amp;AC297</f>
        <v/>
      </c>
      <c r="AF297" s="19">
        <f>IFERROR(INDEX($I$2:$I$861,MATCH(1,INDEX(($P297=$F$2:$F$861)*(0=COUNTIFS($AF$2:$AF$2,$I$2:$I$861)),0),0)),"")</f>
        <v/>
      </c>
      <c r="AG297" s="19">
        <f>IFERROR(INDEX($I$2:$I$9873,MATCH(1,INDEX(($P297=$F$2:$F$9873)*(0=COUNTIFS(AF297,$I$2:$I$9873)),0),0)),"")</f>
        <v/>
      </c>
      <c r="AH297" s="19">
        <f>IFERROR(INDEX($I$2:$I$9873,MATCH(1,INDEX(($P297=$F$2:$F$9873)*(0=COUNTIFS(AF297:AG297,$I$2:$I$9873)),0),0)),"")</f>
        <v/>
      </c>
      <c r="AI297" s="19">
        <f>IFERROR(INDEX($I$2:$I$9873,MATCH(1,INDEX(($P297=$F$2:$F$9873)*(0=COUNTIFS(AF297:AH297,$I$2:$I$9873)),0),0)),"")</f>
        <v/>
      </c>
      <c r="AJ297" s="19">
        <f>IFERROR(INDEX($I$2:$I$9873,MATCH(1,INDEX(($P297=$F$2:$F$9873)*(0=COUNTIFS(AF297:AI297,$I$2:$I$9873)),0),0)),"")</f>
        <v/>
      </c>
      <c r="AK297" s="19">
        <f>IFERROR(INDEX($I$2:$I$9873,MATCH(1,INDEX(($P297=$F$2:$F$9873)*(0=COUNTIFS(AF297:AJ297,$I$2:$I$9873)),0),0)),"")</f>
        <v/>
      </c>
      <c r="AL297" s="19">
        <f>IFERROR(INDEX($I$2:$I$9873,MATCH(1,INDEX(($P297=$F$2:$F$9873)*(0=COUNTIFS(AF297:AK297,$I$2:$I$9873)),0),0)),"")</f>
        <v/>
      </c>
      <c r="AM297" s="19">
        <f>IFERROR(INDEX($I$2:$I$9873,MATCH(1,INDEX(($P297=$F$2:$F$9873)*(0=COUNTIFS(AF297:AL297,$I$2:$I$9873)),0),0)),"")</f>
        <v/>
      </c>
      <c r="AN297" s="19">
        <f>IFERROR(INDEX($I$2:$I$9873,MATCH(1,INDEX(($P297=$F$2:$F$9873)*(0=COUNTIFS(AF297:AM297,$I$2:$I$9873)),0),0)),"")</f>
        <v/>
      </c>
      <c r="AO297" s="19">
        <f>IFERROR(INDEX($I$2:$I$9873,MATCH(1,INDEX(($P297=$F$2:$F$9873)*(0=COUNTIFS(AF297:AN297,$I$2:$I$9873)),0),0)),"")</f>
        <v/>
      </c>
      <c r="AP297" s="19">
        <f>IFERROR(INDEX($I$2:$I$9873,MATCH(1,INDEX(($P297=$F$2:$F$9873)*(0=COUNTIFS(AF297:AO297,$I$2:$I$9873)),0),0)),"")</f>
        <v/>
      </c>
      <c r="AQ297" s="19">
        <f>IFERROR(INDEX($I$2:$I$9873,MATCH(1,INDEX(($P297=$F$2:$F$9873)*(0=COUNTIFS(AF297:AP297,$I$2:$I$9873)),0),0)),"")</f>
        <v/>
      </c>
      <c r="AR297" s="19">
        <f>IFERROR(INDEX($I$2:$I$9873,MATCH(1,INDEX(($P297=$F$2:$F$9873)*(0=COUNTIFS(AF297:AQ297,$I$2:$I$9873)),0),0)),"")</f>
        <v/>
      </c>
      <c r="AS297" s="19">
        <f>IFERROR(VLOOKUP(AF297,[2]CUS030!$A$5:$E$10000,5,0),"")</f>
        <v/>
      </c>
      <c r="AT297" s="19">
        <f>IFERROR(VLOOKUP(AG297,[2]CUS030!$A$5:$E$10000,5,0),"")</f>
        <v/>
      </c>
      <c r="AU297" s="19">
        <f>IFERROR(VLOOKUP(AH297,[2]CUS030!$A$5:$E$10000,5,0),"")</f>
        <v/>
      </c>
      <c r="AV297" s="19">
        <f>IFERROR(VLOOKUP(AI297,[2]CUS030!$A$5:$E$10000,5,0),"")</f>
        <v/>
      </c>
      <c r="AW297" s="19">
        <f>IFERROR(VLOOKUP(AJ297,[2]CUS030!$A$5:$E$10000,5,0),"")</f>
        <v/>
      </c>
      <c r="AX297" s="19">
        <f>IFERROR(VLOOKUP(AK297,[2]CUS030!$A$5:$E$10000,5,0),"")</f>
        <v/>
      </c>
      <c r="AY297" s="19">
        <f>IFERROR(VLOOKUP(AL297,[2]CUS030!$A$5:$E$10000,5,0),"")</f>
        <v/>
      </c>
      <c r="AZ297" s="19">
        <f>IFERROR(VLOOKUP(AM297,[2]CUS030!$A$5:$E$10000,5,0),"")</f>
        <v/>
      </c>
      <c r="BA297" s="19">
        <f>IFERROR(VLOOKUP(AN297,[2]CUS030!$A$5:$E$10000,5,0),"")</f>
        <v/>
      </c>
      <c r="BB297" s="19">
        <f>IFERROR(VLOOKUP(AO297,[2]CUS030!$A$5:$E$10000,5,0),"")</f>
        <v/>
      </c>
      <c r="BC297" s="19">
        <f>IFERROR(VLOOKUP(AP297,[2]CUS030!$A$5:$E$10000,5,0),"")</f>
        <v/>
      </c>
      <c r="BD297" s="19">
        <f>IFERROR(VLOOKUP(AQ297,[2]CUS030!$A$5:$E$10000,5,0),"")</f>
        <v/>
      </c>
      <c r="BE297" s="19">
        <f>IFERROR(VLOOKUP(AR297,[2]CUS030!$A$5:$E$10000,5,0),"")</f>
        <v/>
      </c>
    </row>
    <row r="298">
      <c r="F298" s="108">
        <f>[1]!Table1[[#This Row],[Production]]</f>
        <v/>
      </c>
      <c r="G298">
        <f>MID(F298,LEN(F298)-6,4)</f>
        <v/>
      </c>
      <c r="H298">
        <f>AS298&amp;"|"&amp;AT298&amp;"|"&amp;AU298&amp;"|"&amp;AV298&amp;"|"&amp;AW298&amp;"|"&amp;AX298&amp;"|"&amp;AY298&amp;"|"&amp;AZ298&amp;"|"&amp;BA298&amp;"|"&amp;BB298&amp;"|"&amp;BC298&amp;"|"&amp;BD298&amp;"|"&amp;BE298</f>
        <v/>
      </c>
      <c r="I298" s="108">
        <f>[1]!Table1[[#This Row],[Stock]]</f>
        <v/>
      </c>
      <c r="J298">
        <f>MID(LEFT(I298,LEN(I298)-3),FIND("0|0.000",LEFT(I298,LEN(I298)-3),1)+7,6)</f>
        <v/>
      </c>
      <c r="K298" s="19" t="n"/>
      <c r="L298" s="19" t="n"/>
      <c r="M298" s="19" t="n"/>
      <c r="N298" s="19" t="n"/>
      <c r="O298" s="19" t="n"/>
      <c r="P298" s="20">
        <f>End_Cal!E298</f>
        <v/>
      </c>
      <c r="Q298" s="112">
        <f>IFERROR(INDEX($J$2:$J$9873,MATCH(1,INDEX(($P298=$F$2:$F$9873)*(0=COUNTIFS($Q$2:$Q$2,$J$2:$J$9873)),0),0)),"")</f>
        <v/>
      </c>
      <c r="R298" s="112">
        <f>IFERROR(INDEX($J$2:$J$9873,MATCH(1,INDEX(($P298=$F$2:$F$9873)*(0=COUNTIFS(Q298,$J$2:$J$9873)),0),0)),"")</f>
        <v/>
      </c>
      <c r="S298" s="112">
        <f>IFERROR(INDEX($J$2:$J$9873,MATCH(1,INDEX(($P298=$F$2:$F$9873)*(0=COUNTIFS(Q298:R298,$J$2:$J$9873)),0),0)),"")</f>
        <v/>
      </c>
      <c r="T298" s="112">
        <f>IFERROR(INDEX($J$2:$J$9873,MATCH(1,INDEX(($P298=$F$2:$F$9873)*(0=COUNTIFS(Q298:S298,$J$2:$J$9873)),0),0)),"")</f>
        <v/>
      </c>
      <c r="U298" s="112">
        <f>IFERROR(INDEX($J$2:$J$9873,MATCH(1,INDEX(($P298=$F$2:$F$9873)*(0=COUNTIFS(Q298:T298,$J$2:$J$9873)),0),0)),"")</f>
        <v/>
      </c>
      <c r="V298" s="112">
        <f>IFERROR(INDEX($J$2:$J$9873,MATCH(1,INDEX(($P298=$F$2:$F$9873)*(0=COUNTIFS(Q298:U298,$J$2:$J$9873)),0),0)),"")</f>
        <v/>
      </c>
      <c r="W298" s="112">
        <f>IFERROR(INDEX($J$2:$J$9873,MATCH(1,INDEX(($P298=$F$2:$F$9873)*(0=COUNTIFS(Q298:V298,$J$2:$J$861)),0),0)),"")</f>
        <v/>
      </c>
      <c r="X298" s="112">
        <f>IFERROR(INDEX($J$2:$J$9873,MATCH(1,INDEX(($P298=$F$2:$F$9873)*(0=COUNTIFS(Q298:W298,$J$2:$J$9873)),0),0)),"")</f>
        <v/>
      </c>
      <c r="Y298" s="112">
        <f>IFERROR(INDEX($J$2:$J$861,MATCH(1,INDEX(($P298=$F$2:$F$861)*(0=COUNTIFS(Q298:X298,$J$2:$J$861)),0),0)),"")</f>
        <v/>
      </c>
      <c r="Z298" s="112">
        <f>IFERROR(INDEX($J$2:$J$861,MATCH(1,INDEX(($P298=$F$2:$F$861)*(0=COUNTIFS(Q298:Y298,$J$2:$J$861)),0),0)),"")</f>
        <v/>
      </c>
      <c r="AA298" s="112">
        <f>IFERROR(INDEX($J$2:$J$861,MATCH(1,INDEX(($P298=$F$2:$F$861)*(0=COUNTIFS(Q298:Z298,$J$2:$J$861)),0),0)),"")</f>
        <v/>
      </c>
      <c r="AB298" s="112">
        <f>IFERROR(INDEX($J$2:$J$861,MATCH(1,INDEX(($P298=$F$2:$F$861)*(0=COUNTIFS(Q298:AA298,$J$2:$J$861)),0),0)),"")</f>
        <v/>
      </c>
      <c r="AC298" s="112">
        <f>IFERROR(INDEX($J$2:$J$861,MATCH(1,INDEX(($P298=$F$2:$F$861)*(0=COUNTIFS(Q298:AB298,$J$2:$J$861)),0),0)),"")</f>
        <v/>
      </c>
      <c r="AD298">
        <f>Q298&amp;"-"&amp;R298&amp;"-"&amp;S298&amp;"-"&amp;T298&amp;"-"&amp;U298&amp;"-"&amp;V298&amp;"-"&amp;W298&amp;"-"&amp;X298&amp;"-"&amp;Y298&amp;"-"&amp;Z298&amp;"-"&amp;AA298&amp;"-"&amp;AB298&amp;"-"&amp;AC298</f>
        <v/>
      </c>
      <c r="AF298" s="19">
        <f>IFERROR(INDEX($I$2:$I$861,MATCH(1,INDEX(($P298=$F$2:$F$861)*(0=COUNTIFS($AF$2:$AF$2,$I$2:$I$861)),0),0)),"")</f>
        <v/>
      </c>
      <c r="AG298" s="19">
        <f>IFERROR(INDEX($I$2:$I$9873,MATCH(1,INDEX(($P298=$F$2:$F$9873)*(0=COUNTIFS(AF298,$I$2:$I$9873)),0),0)),"")</f>
        <v/>
      </c>
      <c r="AH298" s="19">
        <f>IFERROR(INDEX($I$2:$I$9873,MATCH(1,INDEX(($P298=$F$2:$F$9873)*(0=COUNTIFS(AF298:AG298,$I$2:$I$9873)),0),0)),"")</f>
        <v/>
      </c>
      <c r="AI298" s="19">
        <f>IFERROR(INDEX($I$2:$I$9873,MATCH(1,INDEX(($P298=$F$2:$F$9873)*(0=COUNTIFS(AF298:AH298,$I$2:$I$9873)),0),0)),"")</f>
        <v/>
      </c>
      <c r="AJ298" s="19">
        <f>IFERROR(INDEX($I$2:$I$9873,MATCH(1,INDEX(($P298=$F$2:$F$9873)*(0=COUNTIFS(AF298:AI298,$I$2:$I$9873)),0),0)),"")</f>
        <v/>
      </c>
      <c r="AK298" s="19">
        <f>IFERROR(INDEX($I$2:$I$9873,MATCH(1,INDEX(($P298=$F$2:$F$9873)*(0=COUNTIFS(AF298:AJ298,$I$2:$I$9873)),0),0)),"")</f>
        <v/>
      </c>
      <c r="AL298" s="19">
        <f>IFERROR(INDEX($I$2:$I$9873,MATCH(1,INDEX(($P298=$F$2:$F$9873)*(0=COUNTIFS(AF298:AK298,$I$2:$I$9873)),0),0)),"")</f>
        <v/>
      </c>
      <c r="AM298" s="19">
        <f>IFERROR(INDEX($I$2:$I$9873,MATCH(1,INDEX(($P298=$F$2:$F$9873)*(0=COUNTIFS(AF298:AL298,$I$2:$I$9873)),0),0)),"")</f>
        <v/>
      </c>
      <c r="AN298" s="19">
        <f>IFERROR(INDEX($I$2:$I$9873,MATCH(1,INDEX(($P298=$F$2:$F$9873)*(0=COUNTIFS(AF298:AM298,$I$2:$I$9873)),0),0)),"")</f>
        <v/>
      </c>
      <c r="AO298" s="19">
        <f>IFERROR(INDEX($I$2:$I$9873,MATCH(1,INDEX(($P298=$F$2:$F$9873)*(0=COUNTIFS(AF298:AN298,$I$2:$I$9873)),0),0)),"")</f>
        <v/>
      </c>
      <c r="AP298" s="19">
        <f>IFERROR(INDEX($I$2:$I$9873,MATCH(1,INDEX(($P298=$F$2:$F$9873)*(0=COUNTIFS(AF298:AO298,$I$2:$I$9873)),0),0)),"")</f>
        <v/>
      </c>
      <c r="AQ298" s="19">
        <f>IFERROR(INDEX($I$2:$I$9873,MATCH(1,INDEX(($P298=$F$2:$F$9873)*(0=COUNTIFS(AF298:AP298,$I$2:$I$9873)),0),0)),"")</f>
        <v/>
      </c>
      <c r="AR298" s="19">
        <f>IFERROR(INDEX($I$2:$I$9873,MATCH(1,INDEX(($P298=$F$2:$F$9873)*(0=COUNTIFS(AF298:AQ298,$I$2:$I$9873)),0),0)),"")</f>
        <v/>
      </c>
      <c r="AS298" s="19">
        <f>IFERROR(VLOOKUP(AF298,[2]CUS030!$A$5:$E$10000,5,0),"")</f>
        <v/>
      </c>
      <c r="AT298" s="19">
        <f>IFERROR(VLOOKUP(AG298,[2]CUS030!$A$5:$E$10000,5,0),"")</f>
        <v/>
      </c>
      <c r="AU298" s="19">
        <f>IFERROR(VLOOKUP(AH298,[2]CUS030!$A$5:$E$10000,5,0),"")</f>
        <v/>
      </c>
      <c r="AV298" s="19">
        <f>IFERROR(VLOOKUP(AI298,[2]CUS030!$A$5:$E$10000,5,0),"")</f>
        <v/>
      </c>
      <c r="AW298" s="19">
        <f>IFERROR(VLOOKUP(AJ298,[2]CUS030!$A$5:$E$10000,5,0),"")</f>
        <v/>
      </c>
      <c r="AX298" s="19">
        <f>IFERROR(VLOOKUP(AK298,[2]CUS030!$A$5:$E$10000,5,0),"")</f>
        <v/>
      </c>
      <c r="AY298" s="19">
        <f>IFERROR(VLOOKUP(AL298,[2]CUS030!$A$5:$E$10000,5,0),"")</f>
        <v/>
      </c>
      <c r="AZ298" s="19">
        <f>IFERROR(VLOOKUP(AM298,[2]CUS030!$A$5:$E$10000,5,0),"")</f>
        <v/>
      </c>
      <c r="BA298" s="19">
        <f>IFERROR(VLOOKUP(AN298,[2]CUS030!$A$5:$E$10000,5,0),"")</f>
        <v/>
      </c>
      <c r="BB298" s="19">
        <f>IFERROR(VLOOKUP(AO298,[2]CUS030!$A$5:$E$10000,5,0),"")</f>
        <v/>
      </c>
      <c r="BC298" s="19">
        <f>IFERROR(VLOOKUP(AP298,[2]CUS030!$A$5:$E$10000,5,0),"")</f>
        <v/>
      </c>
      <c r="BD298" s="19">
        <f>IFERROR(VLOOKUP(AQ298,[2]CUS030!$A$5:$E$10000,5,0),"")</f>
        <v/>
      </c>
      <c r="BE298" s="19">
        <f>IFERROR(VLOOKUP(AR298,[2]CUS030!$A$5:$E$10000,5,0),"")</f>
        <v/>
      </c>
    </row>
    <row r="299">
      <c r="F299" s="108">
        <f>[1]!Table1[[#This Row],[Production]]</f>
        <v/>
      </c>
      <c r="G299">
        <f>MID(F299,LEN(F299)-6,4)</f>
        <v/>
      </c>
      <c r="H299">
        <f>AS299&amp;"|"&amp;AT299&amp;"|"&amp;AU299&amp;"|"&amp;AV299&amp;"|"&amp;AW299&amp;"|"&amp;AX299&amp;"|"&amp;AY299&amp;"|"&amp;AZ299&amp;"|"&amp;BA299&amp;"|"&amp;BB299&amp;"|"&amp;BC299&amp;"|"&amp;BD299&amp;"|"&amp;BE299</f>
        <v/>
      </c>
      <c r="I299" s="108">
        <f>[1]!Table1[[#This Row],[Stock]]</f>
        <v/>
      </c>
      <c r="J299">
        <f>MID(LEFT(I299,LEN(I299)-3),FIND("0|0.000",LEFT(I299,LEN(I299)-3),1)+7,6)</f>
        <v/>
      </c>
      <c r="K299" s="19" t="n"/>
      <c r="L299" s="19" t="n"/>
      <c r="M299" s="19" t="n"/>
      <c r="N299" s="19" t="n"/>
      <c r="O299" s="19" t="n"/>
      <c r="P299" s="20">
        <f>End_Cal!E299</f>
        <v/>
      </c>
      <c r="Q299" s="112">
        <f>IFERROR(INDEX($J$2:$J$9873,MATCH(1,INDEX(($P299=$F$2:$F$9873)*(0=COUNTIFS($Q$2:$Q$2,$J$2:$J$9873)),0),0)),"")</f>
        <v/>
      </c>
      <c r="R299" s="112">
        <f>IFERROR(INDEX($J$2:$J$9873,MATCH(1,INDEX(($P299=$F$2:$F$9873)*(0=COUNTIFS(Q299,$J$2:$J$9873)),0),0)),"")</f>
        <v/>
      </c>
      <c r="S299" s="112">
        <f>IFERROR(INDEX($J$2:$J$9873,MATCH(1,INDEX(($P299=$F$2:$F$9873)*(0=COUNTIFS(Q299:R299,$J$2:$J$9873)),0),0)),"")</f>
        <v/>
      </c>
      <c r="T299" s="112">
        <f>IFERROR(INDEX($J$2:$J$9873,MATCH(1,INDEX(($P299=$F$2:$F$9873)*(0=COUNTIFS(Q299:S299,$J$2:$J$9873)),0),0)),"")</f>
        <v/>
      </c>
      <c r="U299" s="112">
        <f>IFERROR(INDEX($J$2:$J$9873,MATCH(1,INDEX(($P299=$F$2:$F$9873)*(0=COUNTIFS(Q299:T299,$J$2:$J$9873)),0),0)),"")</f>
        <v/>
      </c>
      <c r="V299" s="112">
        <f>IFERROR(INDEX($J$2:$J$9873,MATCH(1,INDEX(($P299=$F$2:$F$9873)*(0=COUNTIFS(Q299:U299,$J$2:$J$9873)),0),0)),"")</f>
        <v/>
      </c>
      <c r="W299" s="112">
        <f>IFERROR(INDEX($J$2:$J$9873,MATCH(1,INDEX(($P299=$F$2:$F$9873)*(0=COUNTIFS(Q299:V299,$J$2:$J$861)),0),0)),"")</f>
        <v/>
      </c>
      <c r="X299" s="112">
        <f>IFERROR(INDEX($J$2:$J$9873,MATCH(1,INDEX(($P299=$F$2:$F$9873)*(0=COUNTIFS(Q299:W299,$J$2:$J$9873)),0),0)),"")</f>
        <v/>
      </c>
      <c r="Y299" s="112">
        <f>IFERROR(INDEX($J$2:$J$861,MATCH(1,INDEX(($P299=$F$2:$F$861)*(0=COUNTIFS(Q299:X299,$J$2:$J$861)),0),0)),"")</f>
        <v/>
      </c>
      <c r="Z299" s="112">
        <f>IFERROR(INDEX($J$2:$J$861,MATCH(1,INDEX(($P299=$F$2:$F$861)*(0=COUNTIFS(Q299:Y299,$J$2:$J$861)),0),0)),"")</f>
        <v/>
      </c>
      <c r="AA299" s="112">
        <f>IFERROR(INDEX($J$2:$J$861,MATCH(1,INDEX(($P299=$F$2:$F$861)*(0=COUNTIFS(Q299:Z299,$J$2:$J$861)),0),0)),"")</f>
        <v/>
      </c>
      <c r="AB299" s="112">
        <f>IFERROR(INDEX($J$2:$J$861,MATCH(1,INDEX(($P299=$F$2:$F$861)*(0=COUNTIFS(Q299:AA299,$J$2:$J$861)),0),0)),"")</f>
        <v/>
      </c>
      <c r="AC299" s="112">
        <f>IFERROR(INDEX($J$2:$J$861,MATCH(1,INDEX(($P299=$F$2:$F$861)*(0=COUNTIFS(Q299:AB299,$J$2:$J$861)),0),0)),"")</f>
        <v/>
      </c>
      <c r="AD299">
        <f>Q299&amp;"-"&amp;R299&amp;"-"&amp;S299&amp;"-"&amp;T299&amp;"-"&amp;U299&amp;"-"&amp;V299&amp;"-"&amp;W299&amp;"-"&amp;X299&amp;"-"&amp;Y299&amp;"-"&amp;Z299&amp;"-"&amp;AA299&amp;"-"&amp;AB299&amp;"-"&amp;AC299</f>
        <v/>
      </c>
      <c r="AF299" s="19">
        <f>IFERROR(INDEX($I$2:$I$861,MATCH(1,INDEX(($P299=$F$2:$F$861)*(0=COUNTIFS($AF$2:$AF$2,$I$2:$I$861)),0),0)),"")</f>
        <v/>
      </c>
      <c r="AG299" s="19">
        <f>IFERROR(INDEX($I$2:$I$9873,MATCH(1,INDEX(($P299=$F$2:$F$9873)*(0=COUNTIFS(AF299,$I$2:$I$9873)),0),0)),"")</f>
        <v/>
      </c>
      <c r="AH299" s="19">
        <f>IFERROR(INDEX($I$2:$I$9873,MATCH(1,INDEX(($P299=$F$2:$F$9873)*(0=COUNTIFS(AF299:AG299,$I$2:$I$9873)),0),0)),"")</f>
        <v/>
      </c>
      <c r="AI299" s="19">
        <f>IFERROR(INDEX($I$2:$I$9873,MATCH(1,INDEX(($P299=$F$2:$F$9873)*(0=COUNTIFS(AF299:AH299,$I$2:$I$9873)),0),0)),"")</f>
        <v/>
      </c>
      <c r="AJ299" s="19">
        <f>IFERROR(INDEX($I$2:$I$9873,MATCH(1,INDEX(($P299=$F$2:$F$9873)*(0=COUNTIFS(AF299:AI299,$I$2:$I$9873)),0),0)),"")</f>
        <v/>
      </c>
      <c r="AK299" s="19">
        <f>IFERROR(INDEX($I$2:$I$9873,MATCH(1,INDEX(($P299=$F$2:$F$9873)*(0=COUNTIFS(AF299:AJ299,$I$2:$I$9873)),0),0)),"")</f>
        <v/>
      </c>
      <c r="AL299" s="19">
        <f>IFERROR(INDEX($I$2:$I$9873,MATCH(1,INDEX(($P299=$F$2:$F$9873)*(0=COUNTIFS(AF299:AK299,$I$2:$I$9873)),0),0)),"")</f>
        <v/>
      </c>
      <c r="AM299" s="19">
        <f>IFERROR(INDEX($I$2:$I$9873,MATCH(1,INDEX(($P299=$F$2:$F$9873)*(0=COUNTIFS(AF299:AL299,$I$2:$I$9873)),0),0)),"")</f>
        <v/>
      </c>
      <c r="AN299" s="19">
        <f>IFERROR(INDEX($I$2:$I$9873,MATCH(1,INDEX(($P299=$F$2:$F$9873)*(0=COUNTIFS(AF299:AM299,$I$2:$I$9873)),0),0)),"")</f>
        <v/>
      </c>
      <c r="AO299" s="19">
        <f>IFERROR(INDEX($I$2:$I$9873,MATCH(1,INDEX(($P299=$F$2:$F$9873)*(0=COUNTIFS(AF299:AN299,$I$2:$I$9873)),0),0)),"")</f>
        <v/>
      </c>
      <c r="AP299" s="19">
        <f>IFERROR(INDEX($I$2:$I$9873,MATCH(1,INDEX(($P299=$F$2:$F$9873)*(0=COUNTIFS(AF299:AO299,$I$2:$I$9873)),0),0)),"")</f>
        <v/>
      </c>
      <c r="AQ299" s="19">
        <f>IFERROR(INDEX($I$2:$I$9873,MATCH(1,INDEX(($P299=$F$2:$F$9873)*(0=COUNTIFS(AF299:AP299,$I$2:$I$9873)),0),0)),"")</f>
        <v/>
      </c>
      <c r="AR299" s="19">
        <f>IFERROR(INDEX($I$2:$I$9873,MATCH(1,INDEX(($P299=$F$2:$F$9873)*(0=COUNTIFS(AF299:AQ299,$I$2:$I$9873)),0),0)),"")</f>
        <v/>
      </c>
      <c r="AS299" s="19">
        <f>IFERROR(VLOOKUP(AF299,[2]CUS030!$A$5:$E$10000,5,0),"")</f>
        <v/>
      </c>
      <c r="AT299" s="19">
        <f>IFERROR(VLOOKUP(AG299,[2]CUS030!$A$5:$E$10000,5,0),"")</f>
        <v/>
      </c>
      <c r="AU299" s="19">
        <f>IFERROR(VLOOKUP(AH299,[2]CUS030!$A$5:$E$10000,5,0),"")</f>
        <v/>
      </c>
      <c r="AV299" s="19">
        <f>IFERROR(VLOOKUP(AI299,[2]CUS030!$A$5:$E$10000,5,0),"")</f>
        <v/>
      </c>
      <c r="AW299" s="19">
        <f>IFERROR(VLOOKUP(AJ299,[2]CUS030!$A$5:$E$10000,5,0),"")</f>
        <v/>
      </c>
      <c r="AX299" s="19">
        <f>IFERROR(VLOOKUP(AK299,[2]CUS030!$A$5:$E$10000,5,0),"")</f>
        <v/>
      </c>
      <c r="AY299" s="19">
        <f>IFERROR(VLOOKUP(AL299,[2]CUS030!$A$5:$E$10000,5,0),"")</f>
        <v/>
      </c>
      <c r="AZ299" s="19">
        <f>IFERROR(VLOOKUP(AM299,[2]CUS030!$A$5:$E$10000,5,0),"")</f>
        <v/>
      </c>
      <c r="BA299" s="19">
        <f>IFERROR(VLOOKUP(AN299,[2]CUS030!$A$5:$E$10000,5,0),"")</f>
        <v/>
      </c>
      <c r="BB299" s="19">
        <f>IFERROR(VLOOKUP(AO299,[2]CUS030!$A$5:$E$10000,5,0),"")</f>
        <v/>
      </c>
      <c r="BC299" s="19">
        <f>IFERROR(VLOOKUP(AP299,[2]CUS030!$A$5:$E$10000,5,0),"")</f>
        <v/>
      </c>
      <c r="BD299" s="19">
        <f>IFERROR(VLOOKUP(AQ299,[2]CUS030!$A$5:$E$10000,5,0),"")</f>
        <v/>
      </c>
      <c r="BE299" s="19">
        <f>IFERROR(VLOOKUP(AR299,[2]CUS030!$A$5:$E$10000,5,0),"")</f>
        <v/>
      </c>
    </row>
    <row r="300">
      <c r="F300" s="108">
        <f>[1]!Table1[[#This Row],[Production]]</f>
        <v/>
      </c>
      <c r="G300">
        <f>MID(F300,LEN(F300)-6,4)</f>
        <v/>
      </c>
      <c r="H300">
        <f>AS300&amp;"|"&amp;AT300&amp;"|"&amp;AU300&amp;"|"&amp;AV300&amp;"|"&amp;AW300&amp;"|"&amp;AX300&amp;"|"&amp;AY300&amp;"|"&amp;AZ300&amp;"|"&amp;BA300&amp;"|"&amp;BB300&amp;"|"&amp;BC300&amp;"|"&amp;BD300&amp;"|"&amp;BE300</f>
        <v/>
      </c>
      <c r="I300" s="108">
        <f>[1]!Table1[[#This Row],[Stock]]</f>
        <v/>
      </c>
      <c r="J300">
        <f>MID(LEFT(I300,LEN(I300)-3),FIND("0|0.000",LEFT(I300,LEN(I300)-3),1)+7,6)</f>
        <v/>
      </c>
      <c r="K300" s="19" t="n"/>
      <c r="L300" s="19" t="n"/>
      <c r="M300" s="19" t="n"/>
      <c r="N300" s="19" t="n"/>
      <c r="O300" s="19" t="n"/>
      <c r="P300" s="20">
        <f>End_Cal!E300</f>
        <v/>
      </c>
      <c r="Q300" s="112">
        <f>IFERROR(INDEX($J$2:$J$9873,MATCH(1,INDEX(($P300=$F$2:$F$9873)*(0=COUNTIFS($Q$2:$Q$2,$J$2:$J$9873)),0),0)),"")</f>
        <v/>
      </c>
      <c r="R300" s="112">
        <f>IFERROR(INDEX($J$2:$J$9873,MATCH(1,INDEX(($P300=$F$2:$F$9873)*(0=COUNTIFS(Q300,$J$2:$J$9873)),0),0)),"")</f>
        <v/>
      </c>
      <c r="S300" s="112">
        <f>IFERROR(INDEX($J$2:$J$9873,MATCH(1,INDEX(($P300=$F$2:$F$9873)*(0=COUNTIFS(Q300:R300,$J$2:$J$9873)),0),0)),"")</f>
        <v/>
      </c>
      <c r="T300" s="112">
        <f>IFERROR(INDEX($J$2:$J$9873,MATCH(1,INDEX(($P300=$F$2:$F$9873)*(0=COUNTIFS(Q300:S300,$J$2:$J$9873)),0),0)),"")</f>
        <v/>
      </c>
      <c r="U300" s="112">
        <f>IFERROR(INDEX($J$2:$J$9873,MATCH(1,INDEX(($P300=$F$2:$F$9873)*(0=COUNTIFS(Q300:T300,$J$2:$J$9873)),0),0)),"")</f>
        <v/>
      </c>
      <c r="V300" s="112">
        <f>IFERROR(INDEX($J$2:$J$9873,MATCH(1,INDEX(($P300=$F$2:$F$9873)*(0=COUNTIFS(Q300:U300,$J$2:$J$9873)),0),0)),"")</f>
        <v/>
      </c>
      <c r="W300" s="112">
        <f>IFERROR(INDEX($J$2:$J$9873,MATCH(1,INDEX(($P300=$F$2:$F$9873)*(0=COUNTIFS(Q300:V300,$J$2:$J$861)),0),0)),"")</f>
        <v/>
      </c>
      <c r="X300" s="112">
        <f>IFERROR(INDEX($J$2:$J$9873,MATCH(1,INDEX(($P300=$F$2:$F$9873)*(0=COUNTIFS(Q300:W300,$J$2:$J$9873)),0),0)),"")</f>
        <v/>
      </c>
      <c r="Y300" s="112">
        <f>IFERROR(INDEX($J$2:$J$861,MATCH(1,INDEX(($P300=$F$2:$F$861)*(0=COUNTIFS(Q300:X300,$J$2:$J$861)),0),0)),"")</f>
        <v/>
      </c>
      <c r="Z300" s="112">
        <f>IFERROR(INDEX($J$2:$J$861,MATCH(1,INDEX(($P300=$F$2:$F$861)*(0=COUNTIFS(Q300:Y300,$J$2:$J$861)),0),0)),"")</f>
        <v/>
      </c>
      <c r="AA300" s="112">
        <f>IFERROR(INDEX($J$2:$J$861,MATCH(1,INDEX(($P300=$F$2:$F$861)*(0=COUNTIFS(Q300:Z300,$J$2:$J$861)),0),0)),"")</f>
        <v/>
      </c>
      <c r="AB300" s="112">
        <f>IFERROR(INDEX($J$2:$J$861,MATCH(1,INDEX(($P300=$F$2:$F$861)*(0=COUNTIFS(Q300:AA300,$J$2:$J$861)),0),0)),"")</f>
        <v/>
      </c>
      <c r="AC300" s="112">
        <f>IFERROR(INDEX($J$2:$J$861,MATCH(1,INDEX(($P300=$F$2:$F$861)*(0=COUNTIFS(Q300:AB300,$J$2:$J$861)),0),0)),"")</f>
        <v/>
      </c>
      <c r="AD300">
        <f>Q300&amp;"-"&amp;R300&amp;"-"&amp;S300&amp;"-"&amp;T300&amp;"-"&amp;U300&amp;"-"&amp;V300&amp;"-"&amp;W300&amp;"-"&amp;X300&amp;"-"&amp;Y300&amp;"-"&amp;Z300&amp;"-"&amp;AA300&amp;"-"&amp;AB300&amp;"-"&amp;AC300</f>
        <v/>
      </c>
      <c r="AF300" s="19">
        <f>IFERROR(INDEX($I$2:$I$861,MATCH(1,INDEX(($P300=$F$2:$F$861)*(0=COUNTIFS($AF$2:$AF$2,$I$2:$I$861)),0),0)),"")</f>
        <v/>
      </c>
      <c r="AG300" s="19">
        <f>IFERROR(INDEX($I$2:$I$9873,MATCH(1,INDEX(($P300=$F$2:$F$9873)*(0=COUNTIFS(AF300,$I$2:$I$9873)),0),0)),"")</f>
        <v/>
      </c>
      <c r="AH300" s="19">
        <f>IFERROR(INDEX($I$2:$I$9873,MATCH(1,INDEX(($P300=$F$2:$F$9873)*(0=COUNTIFS(AF300:AG300,$I$2:$I$9873)),0),0)),"")</f>
        <v/>
      </c>
      <c r="AI300" s="19">
        <f>IFERROR(INDEX($I$2:$I$9873,MATCH(1,INDEX(($P300=$F$2:$F$9873)*(0=COUNTIFS(AF300:AH300,$I$2:$I$9873)),0),0)),"")</f>
        <v/>
      </c>
      <c r="AJ300" s="19">
        <f>IFERROR(INDEX($I$2:$I$9873,MATCH(1,INDEX(($P300=$F$2:$F$9873)*(0=COUNTIFS(AF300:AI300,$I$2:$I$9873)),0),0)),"")</f>
        <v/>
      </c>
      <c r="AK300" s="19">
        <f>IFERROR(INDEX($I$2:$I$9873,MATCH(1,INDEX(($P300=$F$2:$F$9873)*(0=COUNTIFS(AF300:AJ300,$I$2:$I$9873)),0),0)),"")</f>
        <v/>
      </c>
      <c r="AL300" s="19">
        <f>IFERROR(INDEX($I$2:$I$9873,MATCH(1,INDEX(($P300=$F$2:$F$9873)*(0=COUNTIFS(AF300:AK300,$I$2:$I$9873)),0),0)),"")</f>
        <v/>
      </c>
      <c r="AM300" s="19">
        <f>IFERROR(INDEX($I$2:$I$9873,MATCH(1,INDEX(($P300=$F$2:$F$9873)*(0=COUNTIFS(AF300:AL300,$I$2:$I$9873)),0),0)),"")</f>
        <v/>
      </c>
      <c r="AN300" s="19">
        <f>IFERROR(INDEX($I$2:$I$9873,MATCH(1,INDEX(($P300=$F$2:$F$9873)*(0=COUNTIFS(AF300:AM300,$I$2:$I$9873)),0),0)),"")</f>
        <v/>
      </c>
      <c r="AO300" s="19">
        <f>IFERROR(INDEX($I$2:$I$9873,MATCH(1,INDEX(($P300=$F$2:$F$9873)*(0=COUNTIFS(AF300:AN300,$I$2:$I$9873)),0),0)),"")</f>
        <v/>
      </c>
      <c r="AP300" s="19">
        <f>IFERROR(INDEX($I$2:$I$9873,MATCH(1,INDEX(($P300=$F$2:$F$9873)*(0=COUNTIFS(AF300:AO300,$I$2:$I$9873)),0),0)),"")</f>
        <v/>
      </c>
      <c r="AQ300" s="19">
        <f>IFERROR(INDEX($I$2:$I$9873,MATCH(1,INDEX(($P300=$F$2:$F$9873)*(0=COUNTIFS(AF300:AP300,$I$2:$I$9873)),0),0)),"")</f>
        <v/>
      </c>
      <c r="AR300" s="19">
        <f>IFERROR(INDEX($I$2:$I$9873,MATCH(1,INDEX(($P300=$F$2:$F$9873)*(0=COUNTIFS(AF300:AQ300,$I$2:$I$9873)),0),0)),"")</f>
        <v/>
      </c>
      <c r="AS300" s="19">
        <f>IFERROR(VLOOKUP(AF300,[2]CUS030!$A$5:$E$10000,5,0),"")</f>
        <v/>
      </c>
      <c r="AT300" s="19">
        <f>IFERROR(VLOOKUP(AG300,[2]CUS030!$A$5:$E$10000,5,0),"")</f>
        <v/>
      </c>
      <c r="AU300" s="19">
        <f>IFERROR(VLOOKUP(AH300,[2]CUS030!$A$5:$E$10000,5,0),"")</f>
        <v/>
      </c>
      <c r="AV300" s="19">
        <f>IFERROR(VLOOKUP(AI300,[2]CUS030!$A$5:$E$10000,5,0),"")</f>
        <v/>
      </c>
      <c r="AW300" s="19">
        <f>IFERROR(VLOOKUP(AJ300,[2]CUS030!$A$5:$E$10000,5,0),"")</f>
        <v/>
      </c>
      <c r="AX300" s="19">
        <f>IFERROR(VLOOKUP(AK300,[2]CUS030!$A$5:$E$10000,5,0),"")</f>
        <v/>
      </c>
      <c r="AY300" s="19">
        <f>IFERROR(VLOOKUP(AL300,[2]CUS030!$A$5:$E$10000,5,0),"")</f>
        <v/>
      </c>
      <c r="AZ300" s="19">
        <f>IFERROR(VLOOKUP(AM300,[2]CUS030!$A$5:$E$10000,5,0),"")</f>
        <v/>
      </c>
      <c r="BA300" s="19">
        <f>IFERROR(VLOOKUP(AN300,[2]CUS030!$A$5:$E$10000,5,0),"")</f>
        <v/>
      </c>
      <c r="BB300" s="19">
        <f>IFERROR(VLOOKUP(AO300,[2]CUS030!$A$5:$E$10000,5,0),"")</f>
        <v/>
      </c>
      <c r="BC300" s="19">
        <f>IFERROR(VLOOKUP(AP300,[2]CUS030!$A$5:$E$10000,5,0),"")</f>
        <v/>
      </c>
      <c r="BD300" s="19">
        <f>IFERROR(VLOOKUP(AQ300,[2]CUS030!$A$5:$E$10000,5,0),"")</f>
        <v/>
      </c>
      <c r="BE300" s="19">
        <f>IFERROR(VLOOKUP(AR300,[2]CUS030!$A$5:$E$10000,5,0),"")</f>
        <v/>
      </c>
    </row>
    <row r="301">
      <c r="F301" s="108">
        <f>[1]!Table1[[#This Row],[Production]]</f>
        <v/>
      </c>
      <c r="G301">
        <f>MID(F301,LEN(F301)-6,4)</f>
        <v/>
      </c>
      <c r="H301">
        <f>AS301&amp;"|"&amp;AT301&amp;"|"&amp;AU301&amp;"|"&amp;AV301&amp;"|"&amp;AW301&amp;"|"&amp;AX301&amp;"|"&amp;AY301&amp;"|"&amp;AZ301&amp;"|"&amp;BA301&amp;"|"&amp;BB301&amp;"|"&amp;BC301&amp;"|"&amp;BD301&amp;"|"&amp;BE301</f>
        <v/>
      </c>
      <c r="I301" s="108">
        <f>[1]!Table1[[#This Row],[Stock]]</f>
        <v/>
      </c>
      <c r="J301">
        <f>MID(LEFT(I301,LEN(I301)-3),FIND("0|0.000",LEFT(I301,LEN(I301)-3),1)+7,6)</f>
        <v/>
      </c>
      <c r="K301" s="19" t="n"/>
      <c r="L301" s="19" t="n"/>
      <c r="M301" s="19" t="n"/>
      <c r="N301" s="19" t="n"/>
      <c r="O301" s="19" t="n"/>
      <c r="P301" s="20">
        <f>End_Cal!E301</f>
        <v/>
      </c>
      <c r="Q301" s="112">
        <f>IFERROR(INDEX($J$2:$J$9873,MATCH(1,INDEX(($P301=$F$2:$F$9873)*(0=COUNTIFS($Q$2:$Q$2,$J$2:$J$9873)),0),0)),"")</f>
        <v/>
      </c>
      <c r="R301" s="112">
        <f>IFERROR(INDEX($J$2:$J$9873,MATCH(1,INDEX(($P301=$F$2:$F$9873)*(0=COUNTIFS(Q301,$J$2:$J$9873)),0),0)),"")</f>
        <v/>
      </c>
      <c r="S301" s="112">
        <f>IFERROR(INDEX($J$2:$J$9873,MATCH(1,INDEX(($P301=$F$2:$F$9873)*(0=COUNTIFS(Q301:R301,$J$2:$J$9873)),0),0)),"")</f>
        <v/>
      </c>
      <c r="T301" s="112">
        <f>IFERROR(INDEX($J$2:$J$9873,MATCH(1,INDEX(($P301=$F$2:$F$9873)*(0=COUNTIFS(Q301:S301,$J$2:$J$9873)),0),0)),"")</f>
        <v/>
      </c>
      <c r="U301" s="112">
        <f>IFERROR(INDEX($J$2:$J$9873,MATCH(1,INDEX(($P301=$F$2:$F$9873)*(0=COUNTIFS(Q301:T301,$J$2:$J$9873)),0),0)),"")</f>
        <v/>
      </c>
      <c r="V301" s="112">
        <f>IFERROR(INDEX($J$2:$J$9873,MATCH(1,INDEX(($P301=$F$2:$F$9873)*(0=COUNTIFS(Q301:U301,$J$2:$J$9873)),0),0)),"")</f>
        <v/>
      </c>
      <c r="W301" s="112">
        <f>IFERROR(INDEX($J$2:$J$9873,MATCH(1,INDEX(($P301=$F$2:$F$9873)*(0=COUNTIFS(Q301:V301,$J$2:$J$861)),0),0)),"")</f>
        <v/>
      </c>
      <c r="X301" s="112">
        <f>IFERROR(INDEX($J$2:$J$9873,MATCH(1,INDEX(($P301=$F$2:$F$9873)*(0=COUNTIFS(Q301:W301,$J$2:$J$9873)),0),0)),"")</f>
        <v/>
      </c>
      <c r="Y301" s="112">
        <f>IFERROR(INDEX($J$2:$J$861,MATCH(1,INDEX(($P301=$F$2:$F$861)*(0=COUNTIFS(Q301:X301,$J$2:$J$861)),0),0)),"")</f>
        <v/>
      </c>
      <c r="Z301" s="112">
        <f>IFERROR(INDEX($J$2:$J$861,MATCH(1,INDEX(($P301=$F$2:$F$861)*(0=COUNTIFS(Q301:Y301,$J$2:$J$861)),0),0)),"")</f>
        <v/>
      </c>
      <c r="AA301" s="112">
        <f>IFERROR(INDEX($J$2:$J$861,MATCH(1,INDEX(($P301=$F$2:$F$861)*(0=COUNTIFS(Q301:Z301,$J$2:$J$861)),0),0)),"")</f>
        <v/>
      </c>
      <c r="AB301" s="112">
        <f>IFERROR(INDEX($J$2:$J$861,MATCH(1,INDEX(($P301=$F$2:$F$861)*(0=COUNTIFS(Q301:AA301,$J$2:$J$861)),0),0)),"")</f>
        <v/>
      </c>
      <c r="AC301" s="112">
        <f>IFERROR(INDEX($J$2:$J$861,MATCH(1,INDEX(($P301=$F$2:$F$861)*(0=COUNTIFS(Q301:AB301,$J$2:$J$861)),0),0)),"")</f>
        <v/>
      </c>
      <c r="AD301">
        <f>Q301&amp;"-"&amp;R301&amp;"-"&amp;S301&amp;"-"&amp;T301&amp;"-"&amp;U301&amp;"-"&amp;V301&amp;"-"&amp;W301&amp;"-"&amp;X301&amp;"-"&amp;Y301&amp;"-"&amp;Z301&amp;"-"&amp;AA301&amp;"-"&amp;AB301&amp;"-"&amp;AC301</f>
        <v/>
      </c>
      <c r="AF301" s="19">
        <f>IFERROR(INDEX($I$2:$I$861,MATCH(1,INDEX(($P301=$F$2:$F$861)*(0=COUNTIFS($AF$2:$AF$2,$I$2:$I$861)),0),0)),"")</f>
        <v/>
      </c>
      <c r="AG301" s="19">
        <f>IFERROR(INDEX($I$2:$I$9873,MATCH(1,INDEX(($P301=$F$2:$F$9873)*(0=COUNTIFS(AF301,$I$2:$I$9873)),0),0)),"")</f>
        <v/>
      </c>
      <c r="AH301" s="19">
        <f>IFERROR(INDEX($I$2:$I$9873,MATCH(1,INDEX(($P301=$F$2:$F$9873)*(0=COUNTIFS(AF301:AG301,$I$2:$I$9873)),0),0)),"")</f>
        <v/>
      </c>
      <c r="AI301" s="19">
        <f>IFERROR(INDEX($I$2:$I$9873,MATCH(1,INDEX(($P301=$F$2:$F$9873)*(0=COUNTIFS(AF301:AH301,$I$2:$I$9873)),0),0)),"")</f>
        <v/>
      </c>
      <c r="AJ301" s="19">
        <f>IFERROR(INDEX($I$2:$I$9873,MATCH(1,INDEX(($P301=$F$2:$F$9873)*(0=COUNTIFS(AF301:AI301,$I$2:$I$9873)),0),0)),"")</f>
        <v/>
      </c>
      <c r="AK301" s="19">
        <f>IFERROR(INDEX($I$2:$I$9873,MATCH(1,INDEX(($P301=$F$2:$F$9873)*(0=COUNTIFS(AF301:AJ301,$I$2:$I$9873)),0),0)),"")</f>
        <v/>
      </c>
      <c r="AL301" s="19">
        <f>IFERROR(INDEX($I$2:$I$9873,MATCH(1,INDEX(($P301=$F$2:$F$9873)*(0=COUNTIFS(AF301:AK301,$I$2:$I$9873)),0),0)),"")</f>
        <v/>
      </c>
      <c r="AM301" s="19">
        <f>IFERROR(INDEX($I$2:$I$9873,MATCH(1,INDEX(($P301=$F$2:$F$9873)*(0=COUNTIFS(AF301:AL301,$I$2:$I$9873)),0),0)),"")</f>
        <v/>
      </c>
      <c r="AN301" s="19">
        <f>IFERROR(INDEX($I$2:$I$9873,MATCH(1,INDEX(($P301=$F$2:$F$9873)*(0=COUNTIFS(AF301:AM301,$I$2:$I$9873)),0),0)),"")</f>
        <v/>
      </c>
      <c r="AO301" s="19">
        <f>IFERROR(INDEX($I$2:$I$9873,MATCH(1,INDEX(($P301=$F$2:$F$9873)*(0=COUNTIFS(AF301:AN301,$I$2:$I$9873)),0),0)),"")</f>
        <v/>
      </c>
      <c r="AP301" s="19">
        <f>IFERROR(INDEX($I$2:$I$9873,MATCH(1,INDEX(($P301=$F$2:$F$9873)*(0=COUNTIFS(AF301:AO301,$I$2:$I$9873)),0),0)),"")</f>
        <v/>
      </c>
      <c r="AQ301" s="19">
        <f>IFERROR(INDEX($I$2:$I$9873,MATCH(1,INDEX(($P301=$F$2:$F$9873)*(0=COUNTIFS(AF301:AP301,$I$2:$I$9873)),0),0)),"")</f>
        <v/>
      </c>
      <c r="AR301" s="19">
        <f>IFERROR(INDEX($I$2:$I$9873,MATCH(1,INDEX(($P301=$F$2:$F$9873)*(0=COUNTIFS(AF301:AQ301,$I$2:$I$9873)),0),0)),"")</f>
        <v/>
      </c>
      <c r="AS301" s="19">
        <f>IFERROR(VLOOKUP(AF301,[2]CUS030!$A$5:$E$10000,5,0),"")</f>
        <v/>
      </c>
      <c r="AT301" s="19">
        <f>IFERROR(VLOOKUP(AG301,[2]CUS030!$A$5:$E$10000,5,0),"")</f>
        <v/>
      </c>
      <c r="AU301" s="19">
        <f>IFERROR(VLOOKUP(AH301,[2]CUS030!$A$5:$E$10000,5,0),"")</f>
        <v/>
      </c>
      <c r="AV301" s="19">
        <f>IFERROR(VLOOKUP(AI301,[2]CUS030!$A$5:$E$10000,5,0),"")</f>
        <v/>
      </c>
      <c r="AW301" s="19">
        <f>IFERROR(VLOOKUP(AJ301,[2]CUS030!$A$5:$E$10000,5,0),"")</f>
        <v/>
      </c>
      <c r="AX301" s="19">
        <f>IFERROR(VLOOKUP(AK301,[2]CUS030!$A$5:$E$10000,5,0),"")</f>
        <v/>
      </c>
      <c r="AY301" s="19">
        <f>IFERROR(VLOOKUP(AL301,[2]CUS030!$A$5:$E$10000,5,0),"")</f>
        <v/>
      </c>
      <c r="AZ301" s="19">
        <f>IFERROR(VLOOKUP(AM301,[2]CUS030!$A$5:$E$10000,5,0),"")</f>
        <v/>
      </c>
      <c r="BA301" s="19">
        <f>IFERROR(VLOOKUP(AN301,[2]CUS030!$A$5:$E$10000,5,0),"")</f>
        <v/>
      </c>
      <c r="BB301" s="19">
        <f>IFERROR(VLOOKUP(AO301,[2]CUS030!$A$5:$E$10000,5,0),"")</f>
        <v/>
      </c>
      <c r="BC301" s="19">
        <f>IFERROR(VLOOKUP(AP301,[2]CUS030!$A$5:$E$10000,5,0),"")</f>
        <v/>
      </c>
      <c r="BD301" s="19">
        <f>IFERROR(VLOOKUP(AQ301,[2]CUS030!$A$5:$E$10000,5,0),"")</f>
        <v/>
      </c>
      <c r="BE301" s="19">
        <f>IFERROR(VLOOKUP(AR301,[2]CUS030!$A$5:$E$10000,5,0),"")</f>
        <v/>
      </c>
    </row>
    <row r="302">
      <c r="F302" s="108">
        <f>[1]!Table1[[#This Row],[Production]]</f>
        <v/>
      </c>
      <c r="G302">
        <f>MID(F302,LEN(F302)-6,4)</f>
        <v/>
      </c>
      <c r="H302">
        <f>AS302&amp;"|"&amp;AT302&amp;"|"&amp;AU302&amp;"|"&amp;AV302&amp;"|"&amp;AW302&amp;"|"&amp;AX302&amp;"|"&amp;AY302&amp;"|"&amp;AZ302&amp;"|"&amp;BA302&amp;"|"&amp;BB302&amp;"|"&amp;BC302&amp;"|"&amp;BD302&amp;"|"&amp;BE302</f>
        <v/>
      </c>
      <c r="I302" s="108">
        <f>[1]!Table1[[#This Row],[Stock]]</f>
        <v/>
      </c>
      <c r="J302">
        <f>MID(LEFT(I302,LEN(I302)-3),FIND("0|0.000",LEFT(I302,LEN(I302)-3),1)+7,6)</f>
        <v/>
      </c>
      <c r="K302" s="19" t="n"/>
      <c r="L302" s="19" t="n"/>
      <c r="M302" s="19" t="n"/>
      <c r="N302" s="19" t="n"/>
      <c r="O302" s="19" t="n"/>
      <c r="P302" s="20">
        <f>End_Cal!E302</f>
        <v/>
      </c>
      <c r="Q302" s="112">
        <f>IFERROR(INDEX($J$2:$J$9873,MATCH(1,INDEX(($P302=$F$2:$F$9873)*(0=COUNTIFS($Q$2:$Q$2,$J$2:$J$9873)),0),0)),"")</f>
        <v/>
      </c>
      <c r="R302" s="112">
        <f>IFERROR(INDEX($J$2:$J$9873,MATCH(1,INDEX(($P302=$F$2:$F$9873)*(0=COUNTIFS(Q302,$J$2:$J$9873)),0),0)),"")</f>
        <v/>
      </c>
      <c r="S302" s="112">
        <f>IFERROR(INDEX($J$2:$J$9873,MATCH(1,INDEX(($P302=$F$2:$F$9873)*(0=COUNTIFS(Q302:R302,$J$2:$J$9873)),0),0)),"")</f>
        <v/>
      </c>
      <c r="T302" s="112">
        <f>IFERROR(INDEX($J$2:$J$9873,MATCH(1,INDEX(($P302=$F$2:$F$9873)*(0=COUNTIFS(Q302:S302,$J$2:$J$9873)),0),0)),"")</f>
        <v/>
      </c>
      <c r="U302" s="112">
        <f>IFERROR(INDEX($J$2:$J$9873,MATCH(1,INDEX(($P302=$F$2:$F$9873)*(0=COUNTIFS(Q302:T302,$J$2:$J$9873)),0),0)),"")</f>
        <v/>
      </c>
      <c r="V302" s="112">
        <f>IFERROR(INDEX($J$2:$J$9873,MATCH(1,INDEX(($P302=$F$2:$F$9873)*(0=COUNTIFS(Q302:U302,$J$2:$J$9873)),0),0)),"")</f>
        <v/>
      </c>
      <c r="W302" s="112">
        <f>IFERROR(INDEX($J$2:$J$9873,MATCH(1,INDEX(($P302=$F$2:$F$9873)*(0=COUNTIFS(Q302:V302,$J$2:$J$861)),0),0)),"")</f>
        <v/>
      </c>
      <c r="X302" s="112">
        <f>IFERROR(INDEX($J$2:$J$9873,MATCH(1,INDEX(($P302=$F$2:$F$9873)*(0=COUNTIFS(Q302:W302,$J$2:$J$9873)),0),0)),"")</f>
        <v/>
      </c>
      <c r="Y302" s="112">
        <f>IFERROR(INDEX($J$2:$J$861,MATCH(1,INDEX(($P302=$F$2:$F$861)*(0=COUNTIFS(Q302:X302,$J$2:$J$861)),0),0)),"")</f>
        <v/>
      </c>
      <c r="Z302" s="112">
        <f>IFERROR(INDEX($J$2:$J$861,MATCH(1,INDEX(($P302=$F$2:$F$861)*(0=COUNTIFS(Q302:Y302,$J$2:$J$861)),0),0)),"")</f>
        <v/>
      </c>
      <c r="AA302" s="112">
        <f>IFERROR(INDEX($J$2:$J$861,MATCH(1,INDEX(($P302=$F$2:$F$861)*(0=COUNTIFS(Q302:Z302,$J$2:$J$861)),0),0)),"")</f>
        <v/>
      </c>
      <c r="AB302" s="112">
        <f>IFERROR(INDEX($J$2:$J$861,MATCH(1,INDEX(($P302=$F$2:$F$861)*(0=COUNTIFS(Q302:AA302,$J$2:$J$861)),0),0)),"")</f>
        <v/>
      </c>
      <c r="AC302" s="112">
        <f>IFERROR(INDEX($J$2:$J$861,MATCH(1,INDEX(($P302=$F$2:$F$861)*(0=COUNTIFS(Q302:AB302,$J$2:$J$861)),0),0)),"")</f>
        <v/>
      </c>
      <c r="AD302">
        <f>Q302&amp;"-"&amp;R302&amp;"-"&amp;S302&amp;"-"&amp;T302&amp;"-"&amp;U302&amp;"-"&amp;V302&amp;"-"&amp;W302&amp;"-"&amp;X302&amp;"-"&amp;Y302&amp;"-"&amp;Z302&amp;"-"&amp;AA302&amp;"-"&amp;AB302&amp;"-"&amp;AC302</f>
        <v/>
      </c>
      <c r="AF302" s="19">
        <f>IFERROR(INDEX($I$2:$I$861,MATCH(1,INDEX(($P302=$F$2:$F$861)*(0=COUNTIFS($AF$2:$AF$2,$I$2:$I$861)),0),0)),"")</f>
        <v/>
      </c>
      <c r="AG302" s="19">
        <f>IFERROR(INDEX($I$2:$I$9873,MATCH(1,INDEX(($P302=$F$2:$F$9873)*(0=COUNTIFS(AF302,$I$2:$I$9873)),0),0)),"")</f>
        <v/>
      </c>
      <c r="AH302" s="19">
        <f>IFERROR(INDEX($I$2:$I$9873,MATCH(1,INDEX(($P302=$F$2:$F$9873)*(0=COUNTIFS(AF302:AG302,$I$2:$I$9873)),0),0)),"")</f>
        <v/>
      </c>
      <c r="AI302" s="19">
        <f>IFERROR(INDEX($I$2:$I$9873,MATCH(1,INDEX(($P302=$F$2:$F$9873)*(0=COUNTIFS(AF302:AH302,$I$2:$I$9873)),0),0)),"")</f>
        <v/>
      </c>
      <c r="AJ302" s="19">
        <f>IFERROR(INDEX($I$2:$I$9873,MATCH(1,INDEX(($P302=$F$2:$F$9873)*(0=COUNTIFS(AF302:AI302,$I$2:$I$9873)),0),0)),"")</f>
        <v/>
      </c>
      <c r="AK302" s="19">
        <f>IFERROR(INDEX($I$2:$I$9873,MATCH(1,INDEX(($P302=$F$2:$F$9873)*(0=COUNTIFS(AF302:AJ302,$I$2:$I$9873)),0),0)),"")</f>
        <v/>
      </c>
      <c r="AL302" s="19">
        <f>IFERROR(INDEX($I$2:$I$9873,MATCH(1,INDEX(($P302=$F$2:$F$9873)*(0=COUNTIFS(AF302:AK302,$I$2:$I$9873)),0),0)),"")</f>
        <v/>
      </c>
      <c r="AM302" s="19">
        <f>IFERROR(INDEX($I$2:$I$9873,MATCH(1,INDEX(($P302=$F$2:$F$9873)*(0=COUNTIFS(AF302:AL302,$I$2:$I$9873)),0),0)),"")</f>
        <v/>
      </c>
      <c r="AN302" s="19">
        <f>IFERROR(INDEX($I$2:$I$9873,MATCH(1,INDEX(($P302=$F$2:$F$9873)*(0=COUNTIFS(AF302:AM302,$I$2:$I$9873)),0),0)),"")</f>
        <v/>
      </c>
      <c r="AO302" s="19">
        <f>IFERROR(INDEX($I$2:$I$9873,MATCH(1,INDEX(($P302=$F$2:$F$9873)*(0=COUNTIFS(AF302:AN302,$I$2:$I$9873)),0),0)),"")</f>
        <v/>
      </c>
      <c r="AP302" s="19">
        <f>IFERROR(INDEX($I$2:$I$9873,MATCH(1,INDEX(($P302=$F$2:$F$9873)*(0=COUNTIFS(AF302:AO302,$I$2:$I$9873)),0),0)),"")</f>
        <v/>
      </c>
      <c r="AQ302" s="19">
        <f>IFERROR(INDEX($I$2:$I$9873,MATCH(1,INDEX(($P302=$F$2:$F$9873)*(0=COUNTIFS(AF302:AP302,$I$2:$I$9873)),0),0)),"")</f>
        <v/>
      </c>
      <c r="AR302" s="19">
        <f>IFERROR(INDEX($I$2:$I$9873,MATCH(1,INDEX(($P302=$F$2:$F$9873)*(0=COUNTIFS(AF302:AQ302,$I$2:$I$9873)),0),0)),"")</f>
        <v/>
      </c>
      <c r="AS302" s="19">
        <f>IFERROR(VLOOKUP(AF302,[2]CUS030!$A$5:$E$10000,5,0),"")</f>
        <v/>
      </c>
      <c r="AT302" s="19">
        <f>IFERROR(VLOOKUP(AG302,[2]CUS030!$A$5:$E$10000,5,0),"")</f>
        <v/>
      </c>
      <c r="AU302" s="19">
        <f>IFERROR(VLOOKUP(AH302,[2]CUS030!$A$5:$E$10000,5,0),"")</f>
        <v/>
      </c>
      <c r="AV302" s="19">
        <f>IFERROR(VLOOKUP(AI302,[2]CUS030!$A$5:$E$10000,5,0),"")</f>
        <v/>
      </c>
      <c r="AW302" s="19">
        <f>IFERROR(VLOOKUP(AJ302,[2]CUS030!$A$5:$E$10000,5,0),"")</f>
        <v/>
      </c>
      <c r="AX302" s="19">
        <f>IFERROR(VLOOKUP(AK302,[2]CUS030!$A$5:$E$10000,5,0),"")</f>
        <v/>
      </c>
      <c r="AY302" s="19">
        <f>IFERROR(VLOOKUP(AL302,[2]CUS030!$A$5:$E$10000,5,0),"")</f>
        <v/>
      </c>
      <c r="AZ302" s="19">
        <f>IFERROR(VLOOKUP(AM302,[2]CUS030!$A$5:$E$10000,5,0),"")</f>
        <v/>
      </c>
      <c r="BA302" s="19">
        <f>IFERROR(VLOOKUP(AN302,[2]CUS030!$A$5:$E$10000,5,0),"")</f>
        <v/>
      </c>
      <c r="BB302" s="19">
        <f>IFERROR(VLOOKUP(AO302,[2]CUS030!$A$5:$E$10000,5,0),"")</f>
        <v/>
      </c>
      <c r="BC302" s="19">
        <f>IFERROR(VLOOKUP(AP302,[2]CUS030!$A$5:$E$10000,5,0),"")</f>
        <v/>
      </c>
      <c r="BD302" s="19">
        <f>IFERROR(VLOOKUP(AQ302,[2]CUS030!$A$5:$E$10000,5,0),"")</f>
        <v/>
      </c>
      <c r="BE302" s="19">
        <f>IFERROR(VLOOKUP(AR302,[2]CUS030!$A$5:$E$10000,5,0),"")</f>
        <v/>
      </c>
    </row>
    <row r="303">
      <c r="F303" s="108">
        <f>[1]!Table1[[#This Row],[Production]]</f>
        <v/>
      </c>
      <c r="G303">
        <f>MID(F303,LEN(F303)-6,4)</f>
        <v/>
      </c>
      <c r="H303">
        <f>AS303&amp;"|"&amp;AT303&amp;"|"&amp;AU303&amp;"|"&amp;AV303&amp;"|"&amp;AW303&amp;"|"&amp;AX303&amp;"|"&amp;AY303&amp;"|"&amp;AZ303&amp;"|"&amp;BA303&amp;"|"&amp;BB303&amp;"|"&amp;BC303&amp;"|"&amp;BD303&amp;"|"&amp;BE303</f>
        <v/>
      </c>
      <c r="I303" s="108">
        <f>[1]!Table1[[#This Row],[Stock]]</f>
        <v/>
      </c>
      <c r="J303">
        <f>MID(LEFT(I303,LEN(I303)-3),FIND("0|0.000",LEFT(I303,LEN(I303)-3),1)+7,6)</f>
        <v/>
      </c>
      <c r="K303" s="19" t="n"/>
      <c r="L303" s="19" t="n"/>
      <c r="M303" s="19" t="n"/>
      <c r="N303" s="19" t="n"/>
      <c r="O303" s="19" t="n"/>
      <c r="P303" s="20">
        <f>End_Cal!E303</f>
        <v/>
      </c>
      <c r="Q303" s="112">
        <f>IFERROR(INDEX($J$2:$J$9873,MATCH(1,INDEX(($P303=$F$2:$F$9873)*(0=COUNTIFS($Q$2:$Q$2,$J$2:$J$9873)),0),0)),"")</f>
        <v/>
      </c>
      <c r="R303" s="112">
        <f>IFERROR(INDEX($J$2:$J$9873,MATCH(1,INDEX(($P303=$F$2:$F$9873)*(0=COUNTIFS(Q303,$J$2:$J$9873)),0),0)),"")</f>
        <v/>
      </c>
      <c r="S303" s="112">
        <f>IFERROR(INDEX($J$2:$J$9873,MATCH(1,INDEX(($P303=$F$2:$F$9873)*(0=COUNTIFS(Q303:R303,$J$2:$J$9873)),0),0)),"")</f>
        <v/>
      </c>
      <c r="T303" s="112">
        <f>IFERROR(INDEX($J$2:$J$9873,MATCH(1,INDEX(($P303=$F$2:$F$9873)*(0=COUNTIFS(Q303:S303,$J$2:$J$9873)),0),0)),"")</f>
        <v/>
      </c>
      <c r="U303" s="112">
        <f>IFERROR(INDEX($J$2:$J$9873,MATCH(1,INDEX(($P303=$F$2:$F$9873)*(0=COUNTIFS(Q303:T303,$J$2:$J$9873)),0),0)),"")</f>
        <v/>
      </c>
      <c r="V303" s="112">
        <f>IFERROR(INDEX($J$2:$J$9873,MATCH(1,INDEX(($P303=$F$2:$F$9873)*(0=COUNTIFS(Q303:U303,$J$2:$J$9873)),0),0)),"")</f>
        <v/>
      </c>
      <c r="W303" s="112">
        <f>IFERROR(INDEX($J$2:$J$9873,MATCH(1,INDEX(($P303=$F$2:$F$9873)*(0=COUNTIFS(Q303:V303,$J$2:$J$861)),0),0)),"")</f>
        <v/>
      </c>
      <c r="X303" s="112">
        <f>IFERROR(INDEX($J$2:$J$9873,MATCH(1,INDEX(($P303=$F$2:$F$9873)*(0=COUNTIFS(Q303:W303,$J$2:$J$9873)),0),0)),"")</f>
        <v/>
      </c>
      <c r="Y303" s="112">
        <f>IFERROR(INDEX($J$2:$J$861,MATCH(1,INDEX(($P303=$F$2:$F$861)*(0=COUNTIFS(Q303:X303,$J$2:$J$861)),0),0)),"")</f>
        <v/>
      </c>
      <c r="Z303" s="112">
        <f>IFERROR(INDEX($J$2:$J$861,MATCH(1,INDEX(($P303=$F$2:$F$861)*(0=COUNTIFS(Q303:Y303,$J$2:$J$861)),0),0)),"")</f>
        <v/>
      </c>
      <c r="AA303" s="112">
        <f>IFERROR(INDEX($J$2:$J$861,MATCH(1,INDEX(($P303=$F$2:$F$861)*(0=COUNTIFS(Q303:Z303,$J$2:$J$861)),0),0)),"")</f>
        <v/>
      </c>
      <c r="AB303" s="112">
        <f>IFERROR(INDEX($J$2:$J$861,MATCH(1,INDEX(($P303=$F$2:$F$861)*(0=COUNTIFS(Q303:AA303,$J$2:$J$861)),0),0)),"")</f>
        <v/>
      </c>
      <c r="AC303" s="112">
        <f>IFERROR(INDEX($J$2:$J$861,MATCH(1,INDEX(($P303=$F$2:$F$861)*(0=COUNTIFS(Q303:AB303,$J$2:$J$861)),0),0)),"")</f>
        <v/>
      </c>
      <c r="AD303">
        <f>Q303&amp;"-"&amp;R303&amp;"-"&amp;S303&amp;"-"&amp;T303&amp;"-"&amp;U303&amp;"-"&amp;V303&amp;"-"&amp;W303&amp;"-"&amp;X303&amp;"-"&amp;Y303&amp;"-"&amp;Z303&amp;"-"&amp;AA303&amp;"-"&amp;AB303&amp;"-"&amp;AC303</f>
        <v/>
      </c>
      <c r="AF303" s="19">
        <f>IFERROR(INDEX($I$2:$I$861,MATCH(1,INDEX(($P303=$F$2:$F$861)*(0=COUNTIFS($AF$2:$AF$2,$I$2:$I$861)),0),0)),"")</f>
        <v/>
      </c>
      <c r="AG303" s="19">
        <f>IFERROR(INDEX($I$2:$I$9873,MATCH(1,INDEX(($P303=$F$2:$F$9873)*(0=COUNTIFS(AF303,$I$2:$I$9873)),0),0)),"")</f>
        <v/>
      </c>
      <c r="AH303" s="19">
        <f>IFERROR(INDEX($I$2:$I$9873,MATCH(1,INDEX(($P303=$F$2:$F$9873)*(0=COUNTIFS(AF303:AG303,$I$2:$I$9873)),0),0)),"")</f>
        <v/>
      </c>
      <c r="AI303" s="19">
        <f>IFERROR(INDEX($I$2:$I$9873,MATCH(1,INDEX(($P303=$F$2:$F$9873)*(0=COUNTIFS(AF303:AH303,$I$2:$I$9873)),0),0)),"")</f>
        <v/>
      </c>
      <c r="AJ303" s="19">
        <f>IFERROR(INDEX($I$2:$I$9873,MATCH(1,INDEX(($P303=$F$2:$F$9873)*(0=COUNTIFS(AF303:AI303,$I$2:$I$9873)),0),0)),"")</f>
        <v/>
      </c>
      <c r="AK303" s="19">
        <f>IFERROR(INDEX($I$2:$I$9873,MATCH(1,INDEX(($P303=$F$2:$F$9873)*(0=COUNTIFS(AF303:AJ303,$I$2:$I$9873)),0),0)),"")</f>
        <v/>
      </c>
      <c r="AL303" s="19">
        <f>IFERROR(INDEX($I$2:$I$9873,MATCH(1,INDEX(($P303=$F$2:$F$9873)*(0=COUNTIFS(AF303:AK303,$I$2:$I$9873)),0),0)),"")</f>
        <v/>
      </c>
      <c r="AM303" s="19">
        <f>IFERROR(INDEX($I$2:$I$9873,MATCH(1,INDEX(($P303=$F$2:$F$9873)*(0=COUNTIFS(AF303:AL303,$I$2:$I$9873)),0),0)),"")</f>
        <v/>
      </c>
      <c r="AN303" s="19">
        <f>IFERROR(INDEX($I$2:$I$9873,MATCH(1,INDEX(($P303=$F$2:$F$9873)*(0=COUNTIFS(AF303:AM303,$I$2:$I$9873)),0),0)),"")</f>
        <v/>
      </c>
      <c r="AO303" s="19">
        <f>IFERROR(INDEX($I$2:$I$9873,MATCH(1,INDEX(($P303=$F$2:$F$9873)*(0=COUNTIFS(AF303:AN303,$I$2:$I$9873)),0),0)),"")</f>
        <v/>
      </c>
      <c r="AP303" s="19">
        <f>IFERROR(INDEX($I$2:$I$9873,MATCH(1,INDEX(($P303=$F$2:$F$9873)*(0=COUNTIFS(AF303:AO303,$I$2:$I$9873)),0),0)),"")</f>
        <v/>
      </c>
      <c r="AQ303" s="19">
        <f>IFERROR(INDEX($I$2:$I$9873,MATCH(1,INDEX(($P303=$F$2:$F$9873)*(0=COUNTIFS(AF303:AP303,$I$2:$I$9873)),0),0)),"")</f>
        <v/>
      </c>
      <c r="AR303" s="19">
        <f>IFERROR(INDEX($I$2:$I$9873,MATCH(1,INDEX(($P303=$F$2:$F$9873)*(0=COUNTIFS(AF303:AQ303,$I$2:$I$9873)),0),0)),"")</f>
        <v/>
      </c>
      <c r="AS303" s="19">
        <f>IFERROR(VLOOKUP(AF303,[2]CUS030!$A$5:$E$10000,5,0),"")</f>
        <v/>
      </c>
      <c r="AT303" s="19">
        <f>IFERROR(VLOOKUP(AG303,[2]CUS030!$A$5:$E$10000,5,0),"")</f>
        <v/>
      </c>
      <c r="AU303" s="19">
        <f>IFERROR(VLOOKUP(AH303,[2]CUS030!$A$5:$E$10000,5,0),"")</f>
        <v/>
      </c>
      <c r="AV303" s="19">
        <f>IFERROR(VLOOKUP(AI303,[2]CUS030!$A$5:$E$10000,5,0),"")</f>
        <v/>
      </c>
      <c r="AW303" s="19">
        <f>IFERROR(VLOOKUP(AJ303,[2]CUS030!$A$5:$E$10000,5,0),"")</f>
        <v/>
      </c>
      <c r="AX303" s="19">
        <f>IFERROR(VLOOKUP(AK303,[2]CUS030!$A$5:$E$10000,5,0),"")</f>
        <v/>
      </c>
      <c r="AY303" s="19">
        <f>IFERROR(VLOOKUP(AL303,[2]CUS030!$A$5:$E$10000,5,0),"")</f>
        <v/>
      </c>
      <c r="AZ303" s="19">
        <f>IFERROR(VLOOKUP(AM303,[2]CUS030!$A$5:$E$10000,5,0),"")</f>
        <v/>
      </c>
      <c r="BA303" s="19">
        <f>IFERROR(VLOOKUP(AN303,[2]CUS030!$A$5:$E$10000,5,0),"")</f>
        <v/>
      </c>
      <c r="BB303" s="19">
        <f>IFERROR(VLOOKUP(AO303,[2]CUS030!$A$5:$E$10000,5,0),"")</f>
        <v/>
      </c>
      <c r="BC303" s="19">
        <f>IFERROR(VLOOKUP(AP303,[2]CUS030!$A$5:$E$10000,5,0),"")</f>
        <v/>
      </c>
      <c r="BD303" s="19">
        <f>IFERROR(VLOOKUP(AQ303,[2]CUS030!$A$5:$E$10000,5,0),"")</f>
        <v/>
      </c>
      <c r="BE303" s="19">
        <f>IFERROR(VLOOKUP(AR303,[2]CUS030!$A$5:$E$10000,5,0),"")</f>
        <v/>
      </c>
    </row>
    <row r="304">
      <c r="F304" s="108">
        <f>[1]!Table1[[#This Row],[Production]]</f>
        <v/>
      </c>
      <c r="G304">
        <f>MID(F304,LEN(F304)-6,4)</f>
        <v/>
      </c>
      <c r="H304">
        <f>AS304&amp;"|"&amp;AT304&amp;"|"&amp;AU304&amp;"|"&amp;AV304&amp;"|"&amp;AW304&amp;"|"&amp;AX304&amp;"|"&amp;AY304&amp;"|"&amp;AZ304&amp;"|"&amp;BA304&amp;"|"&amp;BB304&amp;"|"&amp;BC304&amp;"|"&amp;BD304&amp;"|"&amp;BE304</f>
        <v/>
      </c>
      <c r="I304" s="108">
        <f>[1]!Table1[[#This Row],[Stock]]</f>
        <v/>
      </c>
      <c r="J304">
        <f>MID(LEFT(I304,LEN(I304)-3),FIND("0|0.000",LEFT(I304,LEN(I304)-3),1)+7,6)</f>
        <v/>
      </c>
      <c r="K304" s="19" t="n"/>
      <c r="L304" s="19" t="n"/>
      <c r="M304" s="19" t="n"/>
      <c r="N304" s="19" t="n"/>
      <c r="O304" s="19" t="n"/>
      <c r="P304" s="20">
        <f>End_Cal!E304</f>
        <v/>
      </c>
      <c r="Q304" s="112">
        <f>IFERROR(INDEX($J$2:$J$9873,MATCH(1,INDEX(($P304=$F$2:$F$9873)*(0=COUNTIFS($Q$2:$Q$2,$J$2:$J$9873)),0),0)),"")</f>
        <v/>
      </c>
      <c r="R304" s="112">
        <f>IFERROR(INDEX($J$2:$J$9873,MATCH(1,INDEX(($P304=$F$2:$F$9873)*(0=COUNTIFS(Q304,$J$2:$J$9873)),0),0)),"")</f>
        <v/>
      </c>
      <c r="S304" s="112">
        <f>IFERROR(INDEX($J$2:$J$9873,MATCH(1,INDEX(($P304=$F$2:$F$9873)*(0=COUNTIFS(Q304:R304,$J$2:$J$9873)),0),0)),"")</f>
        <v/>
      </c>
      <c r="T304" s="112">
        <f>IFERROR(INDEX($J$2:$J$9873,MATCH(1,INDEX(($P304=$F$2:$F$9873)*(0=COUNTIFS(Q304:S304,$J$2:$J$9873)),0),0)),"")</f>
        <v/>
      </c>
      <c r="U304" s="112">
        <f>IFERROR(INDEX($J$2:$J$9873,MATCH(1,INDEX(($P304=$F$2:$F$9873)*(0=COUNTIFS(Q304:T304,$J$2:$J$9873)),0),0)),"")</f>
        <v/>
      </c>
      <c r="V304" s="112">
        <f>IFERROR(INDEX($J$2:$J$9873,MATCH(1,INDEX(($P304=$F$2:$F$9873)*(0=COUNTIFS(Q304:U304,$J$2:$J$9873)),0),0)),"")</f>
        <v/>
      </c>
      <c r="W304" s="112">
        <f>IFERROR(INDEX($J$2:$J$9873,MATCH(1,INDEX(($P304=$F$2:$F$9873)*(0=COUNTIFS(Q304:V304,$J$2:$J$861)),0),0)),"")</f>
        <v/>
      </c>
      <c r="X304" s="112">
        <f>IFERROR(INDEX($J$2:$J$9873,MATCH(1,INDEX(($P304=$F$2:$F$9873)*(0=COUNTIFS(Q304:W304,$J$2:$J$9873)),0),0)),"")</f>
        <v/>
      </c>
      <c r="Y304" s="112">
        <f>IFERROR(INDEX($J$2:$J$861,MATCH(1,INDEX(($P304=$F$2:$F$861)*(0=COUNTIFS(Q304:X304,$J$2:$J$861)),0),0)),"")</f>
        <v/>
      </c>
      <c r="Z304" s="112">
        <f>IFERROR(INDEX($J$2:$J$861,MATCH(1,INDEX(($P304=$F$2:$F$861)*(0=COUNTIFS(Q304:Y304,$J$2:$J$861)),0),0)),"")</f>
        <v/>
      </c>
      <c r="AA304" s="112">
        <f>IFERROR(INDEX($J$2:$J$861,MATCH(1,INDEX(($P304=$F$2:$F$861)*(0=COUNTIFS(Q304:Z304,$J$2:$J$861)),0),0)),"")</f>
        <v/>
      </c>
      <c r="AB304" s="112">
        <f>IFERROR(INDEX($J$2:$J$861,MATCH(1,INDEX(($P304=$F$2:$F$861)*(0=COUNTIFS(Q304:AA304,$J$2:$J$861)),0),0)),"")</f>
        <v/>
      </c>
      <c r="AC304" s="112">
        <f>IFERROR(INDEX($J$2:$J$861,MATCH(1,INDEX(($P304=$F$2:$F$861)*(0=COUNTIFS(Q304:AB304,$J$2:$J$861)),0),0)),"")</f>
        <v/>
      </c>
      <c r="AD304">
        <f>Q304&amp;"-"&amp;R304&amp;"-"&amp;S304&amp;"-"&amp;T304&amp;"-"&amp;U304&amp;"-"&amp;V304&amp;"-"&amp;W304&amp;"-"&amp;X304&amp;"-"&amp;Y304&amp;"-"&amp;Z304&amp;"-"&amp;AA304&amp;"-"&amp;AB304&amp;"-"&amp;AC304</f>
        <v/>
      </c>
      <c r="AF304" s="19">
        <f>IFERROR(INDEX($I$2:$I$861,MATCH(1,INDEX(($P304=$F$2:$F$861)*(0=COUNTIFS($AF$2:$AF$2,$I$2:$I$861)),0),0)),"")</f>
        <v/>
      </c>
      <c r="AG304" s="19">
        <f>IFERROR(INDEX($I$2:$I$9873,MATCH(1,INDEX(($P304=$F$2:$F$9873)*(0=COUNTIFS(AF304,$I$2:$I$9873)),0),0)),"")</f>
        <v/>
      </c>
      <c r="AH304" s="19">
        <f>IFERROR(INDEX($I$2:$I$9873,MATCH(1,INDEX(($P304=$F$2:$F$9873)*(0=COUNTIFS(AF304:AG304,$I$2:$I$9873)),0),0)),"")</f>
        <v/>
      </c>
      <c r="AI304" s="19">
        <f>IFERROR(INDEX($I$2:$I$9873,MATCH(1,INDEX(($P304=$F$2:$F$9873)*(0=COUNTIFS(AF304:AH304,$I$2:$I$9873)),0),0)),"")</f>
        <v/>
      </c>
      <c r="AJ304" s="19">
        <f>IFERROR(INDEX($I$2:$I$9873,MATCH(1,INDEX(($P304=$F$2:$F$9873)*(0=COUNTIFS(AF304:AI304,$I$2:$I$9873)),0),0)),"")</f>
        <v/>
      </c>
      <c r="AK304" s="19">
        <f>IFERROR(INDEX($I$2:$I$9873,MATCH(1,INDEX(($P304=$F$2:$F$9873)*(0=COUNTIFS(AF304:AJ304,$I$2:$I$9873)),0),0)),"")</f>
        <v/>
      </c>
      <c r="AL304" s="19">
        <f>IFERROR(INDEX($I$2:$I$9873,MATCH(1,INDEX(($P304=$F$2:$F$9873)*(0=COUNTIFS(AF304:AK304,$I$2:$I$9873)),0),0)),"")</f>
        <v/>
      </c>
      <c r="AM304" s="19">
        <f>IFERROR(INDEX($I$2:$I$9873,MATCH(1,INDEX(($P304=$F$2:$F$9873)*(0=COUNTIFS(AF304:AL304,$I$2:$I$9873)),0),0)),"")</f>
        <v/>
      </c>
      <c r="AN304" s="19">
        <f>IFERROR(INDEX($I$2:$I$9873,MATCH(1,INDEX(($P304=$F$2:$F$9873)*(0=COUNTIFS(AF304:AM304,$I$2:$I$9873)),0),0)),"")</f>
        <v/>
      </c>
      <c r="AO304" s="19">
        <f>IFERROR(INDEX($I$2:$I$9873,MATCH(1,INDEX(($P304=$F$2:$F$9873)*(0=COUNTIFS(AF304:AN304,$I$2:$I$9873)),0),0)),"")</f>
        <v/>
      </c>
      <c r="AP304" s="19">
        <f>IFERROR(INDEX($I$2:$I$9873,MATCH(1,INDEX(($P304=$F$2:$F$9873)*(0=COUNTIFS(AF304:AO304,$I$2:$I$9873)),0),0)),"")</f>
        <v/>
      </c>
      <c r="AQ304" s="19">
        <f>IFERROR(INDEX($I$2:$I$9873,MATCH(1,INDEX(($P304=$F$2:$F$9873)*(0=COUNTIFS(AF304:AP304,$I$2:$I$9873)),0),0)),"")</f>
        <v/>
      </c>
      <c r="AR304" s="19">
        <f>IFERROR(INDEX($I$2:$I$9873,MATCH(1,INDEX(($P304=$F$2:$F$9873)*(0=COUNTIFS(AF304:AQ304,$I$2:$I$9873)),0),0)),"")</f>
        <v/>
      </c>
      <c r="AS304" s="19">
        <f>IFERROR(VLOOKUP(AF304,[2]CUS030!$A$5:$E$10000,5,0),"")</f>
        <v/>
      </c>
      <c r="AT304" s="19">
        <f>IFERROR(VLOOKUP(AG304,[2]CUS030!$A$5:$E$10000,5,0),"")</f>
        <v/>
      </c>
      <c r="AU304" s="19">
        <f>IFERROR(VLOOKUP(AH304,[2]CUS030!$A$5:$E$10000,5,0),"")</f>
        <v/>
      </c>
      <c r="AV304" s="19">
        <f>IFERROR(VLOOKUP(AI304,[2]CUS030!$A$5:$E$10000,5,0),"")</f>
        <v/>
      </c>
      <c r="AW304" s="19">
        <f>IFERROR(VLOOKUP(AJ304,[2]CUS030!$A$5:$E$10000,5,0),"")</f>
        <v/>
      </c>
      <c r="AX304" s="19">
        <f>IFERROR(VLOOKUP(AK304,[2]CUS030!$A$5:$E$10000,5,0),"")</f>
        <v/>
      </c>
      <c r="AY304" s="19">
        <f>IFERROR(VLOOKUP(AL304,[2]CUS030!$A$5:$E$10000,5,0),"")</f>
        <v/>
      </c>
      <c r="AZ304" s="19">
        <f>IFERROR(VLOOKUP(AM304,[2]CUS030!$A$5:$E$10000,5,0),"")</f>
        <v/>
      </c>
      <c r="BA304" s="19">
        <f>IFERROR(VLOOKUP(AN304,[2]CUS030!$A$5:$E$10000,5,0),"")</f>
        <v/>
      </c>
      <c r="BB304" s="19">
        <f>IFERROR(VLOOKUP(AO304,[2]CUS030!$A$5:$E$10000,5,0),"")</f>
        <v/>
      </c>
      <c r="BC304" s="19">
        <f>IFERROR(VLOOKUP(AP304,[2]CUS030!$A$5:$E$10000,5,0),"")</f>
        <v/>
      </c>
      <c r="BD304" s="19">
        <f>IFERROR(VLOOKUP(AQ304,[2]CUS030!$A$5:$E$10000,5,0),"")</f>
        <v/>
      </c>
      <c r="BE304" s="19">
        <f>IFERROR(VLOOKUP(AR304,[2]CUS030!$A$5:$E$10000,5,0),"")</f>
        <v/>
      </c>
    </row>
    <row r="305">
      <c r="F305" s="108">
        <f>[1]!Table1[[#This Row],[Production]]</f>
        <v/>
      </c>
      <c r="G305">
        <f>MID(F305,LEN(F305)-6,4)</f>
        <v/>
      </c>
      <c r="H305">
        <f>AS305&amp;"|"&amp;AT305&amp;"|"&amp;AU305&amp;"|"&amp;AV305&amp;"|"&amp;AW305&amp;"|"&amp;AX305&amp;"|"&amp;AY305&amp;"|"&amp;AZ305&amp;"|"&amp;BA305&amp;"|"&amp;BB305&amp;"|"&amp;BC305&amp;"|"&amp;BD305&amp;"|"&amp;BE305</f>
        <v/>
      </c>
      <c r="I305" s="108">
        <f>[1]!Table1[[#This Row],[Stock]]</f>
        <v/>
      </c>
      <c r="J305">
        <f>MID(LEFT(I305,LEN(I305)-3),FIND("0|0.000",LEFT(I305,LEN(I305)-3),1)+7,6)</f>
        <v/>
      </c>
      <c r="K305" s="19" t="n"/>
      <c r="L305" s="19" t="n"/>
      <c r="M305" s="19" t="n"/>
      <c r="N305" s="19" t="n"/>
      <c r="O305" s="19" t="n"/>
      <c r="P305" s="20">
        <f>End_Cal!E305</f>
        <v/>
      </c>
      <c r="Q305" s="112">
        <f>IFERROR(INDEX($J$2:$J$9873,MATCH(1,INDEX(($P305=$F$2:$F$9873)*(0=COUNTIFS($Q$2:$Q$2,$J$2:$J$9873)),0),0)),"")</f>
        <v/>
      </c>
      <c r="R305" s="112">
        <f>IFERROR(INDEX($J$2:$J$9873,MATCH(1,INDEX(($P305=$F$2:$F$9873)*(0=COUNTIFS(Q305,$J$2:$J$9873)),0),0)),"")</f>
        <v/>
      </c>
      <c r="S305" s="112">
        <f>IFERROR(INDEX($J$2:$J$9873,MATCH(1,INDEX(($P305=$F$2:$F$9873)*(0=COUNTIFS(Q305:R305,$J$2:$J$9873)),0),0)),"")</f>
        <v/>
      </c>
      <c r="T305" s="112">
        <f>IFERROR(INDEX($J$2:$J$9873,MATCH(1,INDEX(($P305=$F$2:$F$9873)*(0=COUNTIFS(Q305:S305,$J$2:$J$9873)),0),0)),"")</f>
        <v/>
      </c>
      <c r="U305" s="112">
        <f>IFERROR(INDEX($J$2:$J$9873,MATCH(1,INDEX(($P305=$F$2:$F$9873)*(0=COUNTIFS(Q305:T305,$J$2:$J$9873)),0),0)),"")</f>
        <v/>
      </c>
      <c r="V305" s="112">
        <f>IFERROR(INDEX($J$2:$J$9873,MATCH(1,INDEX(($P305=$F$2:$F$9873)*(0=COUNTIFS(Q305:U305,$J$2:$J$9873)),0),0)),"")</f>
        <v/>
      </c>
      <c r="W305" s="112">
        <f>IFERROR(INDEX($J$2:$J$9873,MATCH(1,INDEX(($P305=$F$2:$F$9873)*(0=COUNTIFS(Q305:V305,$J$2:$J$861)),0),0)),"")</f>
        <v/>
      </c>
      <c r="X305" s="112">
        <f>IFERROR(INDEX($J$2:$J$9873,MATCH(1,INDEX(($P305=$F$2:$F$9873)*(0=COUNTIFS(Q305:W305,$J$2:$J$9873)),0),0)),"")</f>
        <v/>
      </c>
      <c r="Y305" s="112">
        <f>IFERROR(INDEX($J$2:$J$861,MATCH(1,INDEX(($P305=$F$2:$F$861)*(0=COUNTIFS(Q305:X305,$J$2:$J$861)),0),0)),"")</f>
        <v/>
      </c>
      <c r="Z305" s="112">
        <f>IFERROR(INDEX($J$2:$J$861,MATCH(1,INDEX(($P305=$F$2:$F$861)*(0=COUNTIFS(Q305:Y305,$J$2:$J$861)),0),0)),"")</f>
        <v/>
      </c>
      <c r="AA305" s="112">
        <f>IFERROR(INDEX($J$2:$J$861,MATCH(1,INDEX(($P305=$F$2:$F$861)*(0=COUNTIFS(Q305:Z305,$J$2:$J$861)),0),0)),"")</f>
        <v/>
      </c>
      <c r="AB305" s="112">
        <f>IFERROR(INDEX($J$2:$J$861,MATCH(1,INDEX(($P305=$F$2:$F$861)*(0=COUNTIFS(Q305:AA305,$J$2:$J$861)),0),0)),"")</f>
        <v/>
      </c>
      <c r="AC305" s="112">
        <f>IFERROR(INDEX($J$2:$J$861,MATCH(1,INDEX(($P305=$F$2:$F$861)*(0=COUNTIFS(Q305:AB305,$J$2:$J$861)),0),0)),"")</f>
        <v/>
      </c>
      <c r="AD305">
        <f>Q305&amp;"-"&amp;R305&amp;"-"&amp;S305&amp;"-"&amp;T305&amp;"-"&amp;U305&amp;"-"&amp;V305&amp;"-"&amp;W305&amp;"-"&amp;X305&amp;"-"&amp;Y305&amp;"-"&amp;Z305&amp;"-"&amp;AA305&amp;"-"&amp;AB305&amp;"-"&amp;AC305</f>
        <v/>
      </c>
      <c r="AF305" s="19">
        <f>IFERROR(INDEX($I$2:$I$861,MATCH(1,INDEX(($P305=$F$2:$F$861)*(0=COUNTIFS($AF$2:$AF$2,$I$2:$I$861)),0),0)),"")</f>
        <v/>
      </c>
      <c r="AG305" s="19">
        <f>IFERROR(INDEX($I$2:$I$9873,MATCH(1,INDEX(($P305=$F$2:$F$9873)*(0=COUNTIFS(AF305,$I$2:$I$9873)),0),0)),"")</f>
        <v/>
      </c>
      <c r="AH305" s="19">
        <f>IFERROR(INDEX($I$2:$I$9873,MATCH(1,INDEX(($P305=$F$2:$F$9873)*(0=COUNTIFS(AF305:AG305,$I$2:$I$9873)),0),0)),"")</f>
        <v/>
      </c>
      <c r="AI305" s="19">
        <f>IFERROR(INDEX($I$2:$I$9873,MATCH(1,INDEX(($P305=$F$2:$F$9873)*(0=COUNTIFS(AF305:AH305,$I$2:$I$9873)),0),0)),"")</f>
        <v/>
      </c>
      <c r="AJ305" s="19">
        <f>IFERROR(INDEX($I$2:$I$9873,MATCH(1,INDEX(($P305=$F$2:$F$9873)*(0=COUNTIFS(AF305:AI305,$I$2:$I$9873)),0),0)),"")</f>
        <v/>
      </c>
      <c r="AK305" s="19">
        <f>IFERROR(INDEX($I$2:$I$9873,MATCH(1,INDEX(($P305=$F$2:$F$9873)*(0=COUNTIFS(AF305:AJ305,$I$2:$I$9873)),0),0)),"")</f>
        <v/>
      </c>
      <c r="AL305" s="19">
        <f>IFERROR(INDEX($I$2:$I$9873,MATCH(1,INDEX(($P305=$F$2:$F$9873)*(0=COUNTIFS(AF305:AK305,$I$2:$I$9873)),0),0)),"")</f>
        <v/>
      </c>
      <c r="AM305" s="19">
        <f>IFERROR(INDEX($I$2:$I$9873,MATCH(1,INDEX(($P305=$F$2:$F$9873)*(0=COUNTIFS(AF305:AL305,$I$2:$I$9873)),0),0)),"")</f>
        <v/>
      </c>
      <c r="AN305" s="19">
        <f>IFERROR(INDEX($I$2:$I$9873,MATCH(1,INDEX(($P305=$F$2:$F$9873)*(0=COUNTIFS(AF305:AM305,$I$2:$I$9873)),0),0)),"")</f>
        <v/>
      </c>
      <c r="AO305" s="19">
        <f>IFERROR(INDEX($I$2:$I$9873,MATCH(1,INDEX(($P305=$F$2:$F$9873)*(0=COUNTIFS(AF305:AN305,$I$2:$I$9873)),0),0)),"")</f>
        <v/>
      </c>
      <c r="AP305" s="19">
        <f>IFERROR(INDEX($I$2:$I$9873,MATCH(1,INDEX(($P305=$F$2:$F$9873)*(0=COUNTIFS(AF305:AO305,$I$2:$I$9873)),0),0)),"")</f>
        <v/>
      </c>
      <c r="AQ305" s="19">
        <f>IFERROR(INDEX($I$2:$I$9873,MATCH(1,INDEX(($P305=$F$2:$F$9873)*(0=COUNTIFS(AF305:AP305,$I$2:$I$9873)),0),0)),"")</f>
        <v/>
      </c>
      <c r="AR305" s="19">
        <f>IFERROR(INDEX($I$2:$I$9873,MATCH(1,INDEX(($P305=$F$2:$F$9873)*(0=COUNTIFS(AF305:AQ305,$I$2:$I$9873)),0),0)),"")</f>
        <v/>
      </c>
      <c r="AS305" s="19">
        <f>IFERROR(VLOOKUP(AF305,[2]CUS030!$A$5:$E$10000,5,0),"")</f>
        <v/>
      </c>
      <c r="AT305" s="19">
        <f>IFERROR(VLOOKUP(AG305,[2]CUS030!$A$5:$E$10000,5,0),"")</f>
        <v/>
      </c>
      <c r="AU305" s="19">
        <f>IFERROR(VLOOKUP(AH305,[2]CUS030!$A$5:$E$10000,5,0),"")</f>
        <v/>
      </c>
      <c r="AV305" s="19">
        <f>IFERROR(VLOOKUP(AI305,[2]CUS030!$A$5:$E$10000,5,0),"")</f>
        <v/>
      </c>
      <c r="AW305" s="19">
        <f>IFERROR(VLOOKUP(AJ305,[2]CUS030!$A$5:$E$10000,5,0),"")</f>
        <v/>
      </c>
      <c r="AX305" s="19">
        <f>IFERROR(VLOOKUP(AK305,[2]CUS030!$A$5:$E$10000,5,0),"")</f>
        <v/>
      </c>
      <c r="AY305" s="19">
        <f>IFERROR(VLOOKUP(AL305,[2]CUS030!$A$5:$E$10000,5,0),"")</f>
        <v/>
      </c>
      <c r="AZ305" s="19">
        <f>IFERROR(VLOOKUP(AM305,[2]CUS030!$A$5:$E$10000,5,0),"")</f>
        <v/>
      </c>
      <c r="BA305" s="19">
        <f>IFERROR(VLOOKUP(AN305,[2]CUS030!$A$5:$E$10000,5,0),"")</f>
        <v/>
      </c>
      <c r="BB305" s="19">
        <f>IFERROR(VLOOKUP(AO305,[2]CUS030!$A$5:$E$10000,5,0),"")</f>
        <v/>
      </c>
      <c r="BC305" s="19">
        <f>IFERROR(VLOOKUP(AP305,[2]CUS030!$A$5:$E$10000,5,0),"")</f>
        <v/>
      </c>
      <c r="BD305" s="19">
        <f>IFERROR(VLOOKUP(AQ305,[2]CUS030!$A$5:$E$10000,5,0),"")</f>
        <v/>
      </c>
      <c r="BE305" s="19">
        <f>IFERROR(VLOOKUP(AR305,[2]CUS030!$A$5:$E$10000,5,0),"")</f>
        <v/>
      </c>
    </row>
    <row r="306">
      <c r="F306" s="108">
        <f>[1]!Table1[[#This Row],[Production]]</f>
        <v/>
      </c>
      <c r="G306">
        <f>MID(F306,LEN(F306)-6,4)</f>
        <v/>
      </c>
      <c r="H306">
        <f>AS306&amp;"|"&amp;AT306&amp;"|"&amp;AU306&amp;"|"&amp;AV306&amp;"|"&amp;AW306&amp;"|"&amp;AX306&amp;"|"&amp;AY306&amp;"|"&amp;AZ306&amp;"|"&amp;BA306&amp;"|"&amp;BB306&amp;"|"&amp;BC306&amp;"|"&amp;BD306&amp;"|"&amp;BE306</f>
        <v/>
      </c>
      <c r="I306" s="108">
        <f>[1]!Table1[[#This Row],[Stock]]</f>
        <v/>
      </c>
      <c r="J306">
        <f>MID(LEFT(I306,LEN(I306)-3),FIND("0|0.000",LEFT(I306,LEN(I306)-3),1)+7,6)</f>
        <v/>
      </c>
      <c r="K306" s="19" t="n"/>
      <c r="L306" s="19" t="n"/>
      <c r="M306" s="19" t="n"/>
      <c r="N306" s="19" t="n"/>
      <c r="O306" s="19" t="n"/>
      <c r="P306" s="20">
        <f>End_Cal!E306</f>
        <v/>
      </c>
      <c r="Q306" s="112">
        <f>IFERROR(INDEX($J$2:$J$9873,MATCH(1,INDEX(($P306=$F$2:$F$9873)*(0=COUNTIFS($Q$2:$Q$2,$J$2:$J$9873)),0),0)),"")</f>
        <v/>
      </c>
      <c r="R306" s="112">
        <f>IFERROR(INDEX($J$2:$J$9873,MATCH(1,INDEX(($P306=$F$2:$F$9873)*(0=COUNTIFS(Q306,$J$2:$J$9873)),0),0)),"")</f>
        <v/>
      </c>
      <c r="S306" s="112">
        <f>IFERROR(INDEX($J$2:$J$9873,MATCH(1,INDEX(($P306=$F$2:$F$9873)*(0=COUNTIFS(Q306:R306,$J$2:$J$9873)),0),0)),"")</f>
        <v/>
      </c>
      <c r="T306" s="112">
        <f>IFERROR(INDEX($J$2:$J$9873,MATCH(1,INDEX(($P306=$F$2:$F$9873)*(0=COUNTIFS(Q306:S306,$J$2:$J$9873)),0),0)),"")</f>
        <v/>
      </c>
      <c r="U306" s="112">
        <f>IFERROR(INDEX($J$2:$J$9873,MATCH(1,INDEX(($P306=$F$2:$F$9873)*(0=COUNTIFS(Q306:T306,$J$2:$J$9873)),0),0)),"")</f>
        <v/>
      </c>
      <c r="V306" s="112">
        <f>IFERROR(INDEX($J$2:$J$9873,MATCH(1,INDEX(($P306=$F$2:$F$9873)*(0=COUNTIFS(Q306:U306,$J$2:$J$9873)),0),0)),"")</f>
        <v/>
      </c>
      <c r="W306" s="112">
        <f>IFERROR(INDEX($J$2:$J$9873,MATCH(1,INDEX(($P306=$F$2:$F$9873)*(0=COUNTIFS(Q306:V306,$J$2:$J$861)),0),0)),"")</f>
        <v/>
      </c>
      <c r="X306" s="112">
        <f>IFERROR(INDEX($J$2:$J$9873,MATCH(1,INDEX(($P306=$F$2:$F$9873)*(0=COUNTIFS(Q306:W306,$J$2:$J$9873)),0),0)),"")</f>
        <v/>
      </c>
      <c r="Y306" s="112">
        <f>IFERROR(INDEX($J$2:$J$861,MATCH(1,INDEX(($P306=$F$2:$F$861)*(0=COUNTIFS(Q306:X306,$J$2:$J$861)),0),0)),"")</f>
        <v/>
      </c>
      <c r="Z306" s="112">
        <f>IFERROR(INDEX($J$2:$J$861,MATCH(1,INDEX(($P306=$F$2:$F$861)*(0=COUNTIFS(Q306:Y306,$J$2:$J$861)),0),0)),"")</f>
        <v/>
      </c>
      <c r="AA306" s="112">
        <f>IFERROR(INDEX($J$2:$J$861,MATCH(1,INDEX(($P306=$F$2:$F$861)*(0=COUNTIFS(Q306:Z306,$J$2:$J$861)),0),0)),"")</f>
        <v/>
      </c>
      <c r="AB306" s="112">
        <f>IFERROR(INDEX($J$2:$J$861,MATCH(1,INDEX(($P306=$F$2:$F$861)*(0=COUNTIFS(Q306:AA306,$J$2:$J$861)),0),0)),"")</f>
        <v/>
      </c>
      <c r="AC306" s="112">
        <f>IFERROR(INDEX($J$2:$J$861,MATCH(1,INDEX(($P306=$F$2:$F$861)*(0=COUNTIFS(Q306:AB306,$J$2:$J$861)),0),0)),"")</f>
        <v/>
      </c>
      <c r="AD306">
        <f>Q306&amp;"-"&amp;R306&amp;"-"&amp;S306&amp;"-"&amp;T306&amp;"-"&amp;U306&amp;"-"&amp;V306&amp;"-"&amp;W306&amp;"-"&amp;X306&amp;"-"&amp;Y306&amp;"-"&amp;Z306&amp;"-"&amp;AA306&amp;"-"&amp;AB306&amp;"-"&amp;AC306</f>
        <v/>
      </c>
      <c r="AF306" s="19">
        <f>IFERROR(INDEX($I$2:$I$861,MATCH(1,INDEX(($P306=$F$2:$F$861)*(0=COUNTIFS($AF$2:$AF$2,$I$2:$I$861)),0),0)),"")</f>
        <v/>
      </c>
      <c r="AG306" s="19">
        <f>IFERROR(INDEX($I$2:$I$9873,MATCH(1,INDEX(($P306=$F$2:$F$9873)*(0=COUNTIFS(AF306,$I$2:$I$9873)),0),0)),"")</f>
        <v/>
      </c>
      <c r="AH306" s="19">
        <f>IFERROR(INDEX($I$2:$I$9873,MATCH(1,INDEX(($P306=$F$2:$F$9873)*(0=COUNTIFS(AF306:AG306,$I$2:$I$9873)),0),0)),"")</f>
        <v/>
      </c>
      <c r="AI306" s="19">
        <f>IFERROR(INDEX($I$2:$I$9873,MATCH(1,INDEX(($P306=$F$2:$F$9873)*(0=COUNTIFS(AF306:AH306,$I$2:$I$9873)),0),0)),"")</f>
        <v/>
      </c>
      <c r="AJ306" s="19">
        <f>IFERROR(INDEX($I$2:$I$9873,MATCH(1,INDEX(($P306=$F$2:$F$9873)*(0=COUNTIFS(AF306:AI306,$I$2:$I$9873)),0),0)),"")</f>
        <v/>
      </c>
      <c r="AK306" s="19">
        <f>IFERROR(INDEX($I$2:$I$9873,MATCH(1,INDEX(($P306=$F$2:$F$9873)*(0=COUNTIFS(AF306:AJ306,$I$2:$I$9873)),0),0)),"")</f>
        <v/>
      </c>
      <c r="AL306" s="19">
        <f>IFERROR(INDEX($I$2:$I$9873,MATCH(1,INDEX(($P306=$F$2:$F$9873)*(0=COUNTIFS(AF306:AK306,$I$2:$I$9873)),0),0)),"")</f>
        <v/>
      </c>
      <c r="AM306" s="19">
        <f>IFERROR(INDEX($I$2:$I$9873,MATCH(1,INDEX(($P306=$F$2:$F$9873)*(0=COUNTIFS(AF306:AL306,$I$2:$I$9873)),0),0)),"")</f>
        <v/>
      </c>
      <c r="AN306" s="19">
        <f>IFERROR(INDEX($I$2:$I$9873,MATCH(1,INDEX(($P306=$F$2:$F$9873)*(0=COUNTIFS(AF306:AM306,$I$2:$I$9873)),0),0)),"")</f>
        <v/>
      </c>
      <c r="AO306" s="19">
        <f>IFERROR(INDEX($I$2:$I$9873,MATCH(1,INDEX(($P306=$F$2:$F$9873)*(0=COUNTIFS(AF306:AN306,$I$2:$I$9873)),0),0)),"")</f>
        <v/>
      </c>
      <c r="AP306" s="19">
        <f>IFERROR(INDEX($I$2:$I$9873,MATCH(1,INDEX(($P306=$F$2:$F$9873)*(0=COUNTIFS(AF306:AO306,$I$2:$I$9873)),0),0)),"")</f>
        <v/>
      </c>
      <c r="AQ306" s="19">
        <f>IFERROR(INDEX($I$2:$I$9873,MATCH(1,INDEX(($P306=$F$2:$F$9873)*(0=COUNTIFS(AF306:AP306,$I$2:$I$9873)),0),0)),"")</f>
        <v/>
      </c>
      <c r="AR306" s="19">
        <f>IFERROR(INDEX($I$2:$I$9873,MATCH(1,INDEX(($P306=$F$2:$F$9873)*(0=COUNTIFS(AF306:AQ306,$I$2:$I$9873)),0),0)),"")</f>
        <v/>
      </c>
      <c r="AS306" s="19">
        <f>IFERROR(VLOOKUP(AF306,[2]CUS030!$A$5:$E$10000,5,0),"")</f>
        <v/>
      </c>
      <c r="AT306" s="19">
        <f>IFERROR(VLOOKUP(AG306,[2]CUS030!$A$5:$E$10000,5,0),"")</f>
        <v/>
      </c>
      <c r="AU306" s="19">
        <f>IFERROR(VLOOKUP(AH306,[2]CUS030!$A$5:$E$10000,5,0),"")</f>
        <v/>
      </c>
      <c r="AV306" s="19">
        <f>IFERROR(VLOOKUP(AI306,[2]CUS030!$A$5:$E$10000,5,0),"")</f>
        <v/>
      </c>
      <c r="AW306" s="19">
        <f>IFERROR(VLOOKUP(AJ306,[2]CUS030!$A$5:$E$10000,5,0),"")</f>
        <v/>
      </c>
      <c r="AX306" s="19">
        <f>IFERROR(VLOOKUP(AK306,[2]CUS030!$A$5:$E$10000,5,0),"")</f>
        <v/>
      </c>
      <c r="AY306" s="19">
        <f>IFERROR(VLOOKUP(AL306,[2]CUS030!$A$5:$E$10000,5,0),"")</f>
        <v/>
      </c>
      <c r="AZ306" s="19">
        <f>IFERROR(VLOOKUP(AM306,[2]CUS030!$A$5:$E$10000,5,0),"")</f>
        <v/>
      </c>
      <c r="BA306" s="19">
        <f>IFERROR(VLOOKUP(AN306,[2]CUS030!$A$5:$E$10000,5,0),"")</f>
        <v/>
      </c>
      <c r="BB306" s="19">
        <f>IFERROR(VLOOKUP(AO306,[2]CUS030!$A$5:$E$10000,5,0),"")</f>
        <v/>
      </c>
      <c r="BC306" s="19">
        <f>IFERROR(VLOOKUP(AP306,[2]CUS030!$A$5:$E$10000,5,0),"")</f>
        <v/>
      </c>
      <c r="BD306" s="19">
        <f>IFERROR(VLOOKUP(AQ306,[2]CUS030!$A$5:$E$10000,5,0),"")</f>
        <v/>
      </c>
      <c r="BE306" s="19">
        <f>IFERROR(VLOOKUP(AR306,[2]CUS030!$A$5:$E$10000,5,0),"")</f>
        <v/>
      </c>
    </row>
    <row r="307">
      <c r="F307" s="108">
        <f>[1]!Table1[[#This Row],[Production]]</f>
        <v/>
      </c>
      <c r="G307">
        <f>MID(F307,LEN(F307)-6,4)</f>
        <v/>
      </c>
      <c r="H307">
        <f>AS307&amp;"|"&amp;AT307&amp;"|"&amp;AU307&amp;"|"&amp;AV307&amp;"|"&amp;AW307&amp;"|"&amp;AX307&amp;"|"&amp;AY307&amp;"|"&amp;AZ307&amp;"|"&amp;BA307&amp;"|"&amp;BB307&amp;"|"&amp;BC307&amp;"|"&amp;BD307&amp;"|"&amp;BE307</f>
        <v/>
      </c>
      <c r="I307" s="108">
        <f>[1]!Table1[[#This Row],[Stock]]</f>
        <v/>
      </c>
      <c r="J307">
        <f>MID(LEFT(I307,LEN(I307)-3),FIND("0|0.000",LEFT(I307,LEN(I307)-3),1)+7,6)</f>
        <v/>
      </c>
      <c r="K307" s="19" t="n"/>
      <c r="L307" s="19" t="n"/>
      <c r="M307" s="19" t="n"/>
      <c r="N307" s="19" t="n"/>
      <c r="O307" s="19" t="n"/>
      <c r="P307" s="20">
        <f>End_Cal!E307</f>
        <v/>
      </c>
      <c r="Q307" s="112">
        <f>IFERROR(INDEX($J$2:$J$9873,MATCH(1,INDEX(($P307=$F$2:$F$9873)*(0=COUNTIFS($Q$2:$Q$2,$J$2:$J$9873)),0),0)),"")</f>
        <v/>
      </c>
      <c r="R307" s="112">
        <f>IFERROR(INDEX($J$2:$J$9873,MATCH(1,INDEX(($P307=$F$2:$F$9873)*(0=COUNTIFS(Q307,$J$2:$J$9873)),0),0)),"")</f>
        <v/>
      </c>
      <c r="S307" s="112">
        <f>IFERROR(INDEX($J$2:$J$9873,MATCH(1,INDEX(($P307=$F$2:$F$9873)*(0=COUNTIFS(Q307:R307,$J$2:$J$9873)),0),0)),"")</f>
        <v/>
      </c>
      <c r="T307" s="112">
        <f>IFERROR(INDEX($J$2:$J$9873,MATCH(1,INDEX(($P307=$F$2:$F$9873)*(0=COUNTIFS(Q307:S307,$J$2:$J$9873)),0),0)),"")</f>
        <v/>
      </c>
      <c r="U307" s="112">
        <f>IFERROR(INDEX($J$2:$J$9873,MATCH(1,INDEX(($P307=$F$2:$F$9873)*(0=COUNTIFS(Q307:T307,$J$2:$J$9873)),0),0)),"")</f>
        <v/>
      </c>
      <c r="V307" s="112">
        <f>IFERROR(INDEX($J$2:$J$9873,MATCH(1,INDEX(($P307=$F$2:$F$9873)*(0=COUNTIFS(Q307:U307,$J$2:$J$9873)),0),0)),"")</f>
        <v/>
      </c>
      <c r="W307" s="112">
        <f>IFERROR(INDEX($J$2:$J$9873,MATCH(1,INDEX(($P307=$F$2:$F$9873)*(0=COUNTIFS(Q307:V307,$J$2:$J$861)),0),0)),"")</f>
        <v/>
      </c>
      <c r="X307" s="112">
        <f>IFERROR(INDEX($J$2:$J$9873,MATCH(1,INDEX(($P307=$F$2:$F$9873)*(0=COUNTIFS(Q307:W307,$J$2:$J$9873)),0),0)),"")</f>
        <v/>
      </c>
      <c r="Y307" s="112">
        <f>IFERROR(INDEX($J$2:$J$861,MATCH(1,INDEX(($P307=$F$2:$F$861)*(0=COUNTIFS(Q307:X307,$J$2:$J$861)),0),0)),"")</f>
        <v/>
      </c>
      <c r="Z307" s="112">
        <f>IFERROR(INDEX($J$2:$J$861,MATCH(1,INDEX(($P307=$F$2:$F$861)*(0=COUNTIFS(Q307:Y307,$J$2:$J$861)),0),0)),"")</f>
        <v/>
      </c>
      <c r="AA307" s="112">
        <f>IFERROR(INDEX($J$2:$J$861,MATCH(1,INDEX(($P307=$F$2:$F$861)*(0=COUNTIFS(Q307:Z307,$J$2:$J$861)),0),0)),"")</f>
        <v/>
      </c>
      <c r="AB307" s="112">
        <f>IFERROR(INDEX($J$2:$J$861,MATCH(1,INDEX(($P307=$F$2:$F$861)*(0=COUNTIFS(Q307:AA307,$J$2:$J$861)),0),0)),"")</f>
        <v/>
      </c>
      <c r="AC307" s="112">
        <f>IFERROR(INDEX($J$2:$J$861,MATCH(1,INDEX(($P307=$F$2:$F$861)*(0=COUNTIFS(Q307:AB307,$J$2:$J$861)),0),0)),"")</f>
        <v/>
      </c>
      <c r="AD307">
        <f>Q307&amp;"-"&amp;R307&amp;"-"&amp;S307&amp;"-"&amp;T307&amp;"-"&amp;U307&amp;"-"&amp;V307&amp;"-"&amp;W307&amp;"-"&amp;X307&amp;"-"&amp;Y307&amp;"-"&amp;Z307&amp;"-"&amp;AA307&amp;"-"&amp;AB307&amp;"-"&amp;AC307</f>
        <v/>
      </c>
      <c r="AF307" s="19">
        <f>IFERROR(INDEX($I$2:$I$861,MATCH(1,INDEX(($P307=$F$2:$F$861)*(0=COUNTIFS($AF$2:$AF$2,$I$2:$I$861)),0),0)),"")</f>
        <v/>
      </c>
      <c r="AG307" s="19">
        <f>IFERROR(INDEX($I$2:$I$9873,MATCH(1,INDEX(($P307=$F$2:$F$9873)*(0=COUNTIFS(AF307,$I$2:$I$9873)),0),0)),"")</f>
        <v/>
      </c>
      <c r="AH307" s="19">
        <f>IFERROR(INDEX($I$2:$I$9873,MATCH(1,INDEX(($P307=$F$2:$F$9873)*(0=COUNTIFS(AF307:AG307,$I$2:$I$9873)),0),0)),"")</f>
        <v/>
      </c>
      <c r="AI307" s="19">
        <f>IFERROR(INDEX($I$2:$I$9873,MATCH(1,INDEX(($P307=$F$2:$F$9873)*(0=COUNTIFS(AF307:AH307,$I$2:$I$9873)),0),0)),"")</f>
        <v/>
      </c>
      <c r="AJ307" s="19">
        <f>IFERROR(INDEX($I$2:$I$9873,MATCH(1,INDEX(($P307=$F$2:$F$9873)*(0=COUNTIFS(AF307:AI307,$I$2:$I$9873)),0),0)),"")</f>
        <v/>
      </c>
      <c r="AK307" s="19">
        <f>IFERROR(INDEX($I$2:$I$9873,MATCH(1,INDEX(($P307=$F$2:$F$9873)*(0=COUNTIFS(AF307:AJ307,$I$2:$I$9873)),0),0)),"")</f>
        <v/>
      </c>
      <c r="AL307" s="19">
        <f>IFERROR(INDEX($I$2:$I$9873,MATCH(1,INDEX(($P307=$F$2:$F$9873)*(0=COUNTIFS(AF307:AK307,$I$2:$I$9873)),0),0)),"")</f>
        <v/>
      </c>
      <c r="AM307" s="19">
        <f>IFERROR(INDEX($I$2:$I$9873,MATCH(1,INDEX(($P307=$F$2:$F$9873)*(0=COUNTIFS(AF307:AL307,$I$2:$I$9873)),0),0)),"")</f>
        <v/>
      </c>
      <c r="AN307" s="19">
        <f>IFERROR(INDEX($I$2:$I$9873,MATCH(1,INDEX(($P307=$F$2:$F$9873)*(0=COUNTIFS(AF307:AM307,$I$2:$I$9873)),0),0)),"")</f>
        <v/>
      </c>
      <c r="AO307" s="19">
        <f>IFERROR(INDEX($I$2:$I$9873,MATCH(1,INDEX(($P307=$F$2:$F$9873)*(0=COUNTIFS(AF307:AN307,$I$2:$I$9873)),0),0)),"")</f>
        <v/>
      </c>
      <c r="AP307" s="19">
        <f>IFERROR(INDEX($I$2:$I$9873,MATCH(1,INDEX(($P307=$F$2:$F$9873)*(0=COUNTIFS(AF307:AO307,$I$2:$I$9873)),0),0)),"")</f>
        <v/>
      </c>
      <c r="AQ307" s="19">
        <f>IFERROR(INDEX($I$2:$I$9873,MATCH(1,INDEX(($P307=$F$2:$F$9873)*(0=COUNTIFS(AF307:AP307,$I$2:$I$9873)),0),0)),"")</f>
        <v/>
      </c>
      <c r="AR307" s="19">
        <f>IFERROR(INDEX($I$2:$I$9873,MATCH(1,INDEX(($P307=$F$2:$F$9873)*(0=COUNTIFS(AF307:AQ307,$I$2:$I$9873)),0),0)),"")</f>
        <v/>
      </c>
      <c r="AS307" s="19">
        <f>IFERROR(VLOOKUP(AF307,[2]CUS030!$A$5:$E$10000,5,0),"")</f>
        <v/>
      </c>
      <c r="AT307" s="19">
        <f>IFERROR(VLOOKUP(AG307,[2]CUS030!$A$5:$E$10000,5,0),"")</f>
        <v/>
      </c>
      <c r="AU307" s="19">
        <f>IFERROR(VLOOKUP(AH307,[2]CUS030!$A$5:$E$10000,5,0),"")</f>
        <v/>
      </c>
      <c r="AV307" s="19">
        <f>IFERROR(VLOOKUP(AI307,[2]CUS030!$A$5:$E$10000,5,0),"")</f>
        <v/>
      </c>
      <c r="AW307" s="19">
        <f>IFERROR(VLOOKUP(AJ307,[2]CUS030!$A$5:$E$10000,5,0),"")</f>
        <v/>
      </c>
      <c r="AX307" s="19">
        <f>IFERROR(VLOOKUP(AK307,[2]CUS030!$A$5:$E$10000,5,0),"")</f>
        <v/>
      </c>
      <c r="AY307" s="19">
        <f>IFERROR(VLOOKUP(AL307,[2]CUS030!$A$5:$E$10000,5,0),"")</f>
        <v/>
      </c>
      <c r="AZ307" s="19">
        <f>IFERROR(VLOOKUP(AM307,[2]CUS030!$A$5:$E$10000,5,0),"")</f>
        <v/>
      </c>
      <c r="BA307" s="19">
        <f>IFERROR(VLOOKUP(AN307,[2]CUS030!$A$5:$E$10000,5,0),"")</f>
        <v/>
      </c>
      <c r="BB307" s="19">
        <f>IFERROR(VLOOKUP(AO307,[2]CUS030!$A$5:$E$10000,5,0),"")</f>
        <v/>
      </c>
      <c r="BC307" s="19">
        <f>IFERROR(VLOOKUP(AP307,[2]CUS030!$A$5:$E$10000,5,0),"")</f>
        <v/>
      </c>
      <c r="BD307" s="19">
        <f>IFERROR(VLOOKUP(AQ307,[2]CUS030!$A$5:$E$10000,5,0),"")</f>
        <v/>
      </c>
      <c r="BE307" s="19">
        <f>IFERROR(VLOOKUP(AR307,[2]CUS030!$A$5:$E$10000,5,0),"")</f>
        <v/>
      </c>
    </row>
    <row r="308">
      <c r="F308" s="108">
        <f>[1]!Table1[[#This Row],[Production]]</f>
        <v/>
      </c>
      <c r="G308">
        <f>MID(F308,LEN(F308)-6,4)</f>
        <v/>
      </c>
      <c r="H308">
        <f>AS308&amp;"|"&amp;AT308&amp;"|"&amp;AU308&amp;"|"&amp;AV308&amp;"|"&amp;AW308&amp;"|"&amp;AX308&amp;"|"&amp;AY308&amp;"|"&amp;AZ308&amp;"|"&amp;BA308&amp;"|"&amp;BB308&amp;"|"&amp;BC308&amp;"|"&amp;BD308&amp;"|"&amp;BE308</f>
        <v/>
      </c>
      <c r="I308" s="108">
        <f>[1]!Table1[[#This Row],[Stock]]</f>
        <v/>
      </c>
      <c r="J308">
        <f>MID(LEFT(I308,LEN(I308)-3),FIND("0|0.000",LEFT(I308,LEN(I308)-3),1)+7,6)</f>
        <v/>
      </c>
      <c r="K308" s="19" t="n"/>
      <c r="L308" s="19" t="n"/>
      <c r="M308" s="19" t="n"/>
      <c r="N308" s="19" t="n"/>
      <c r="O308" s="19" t="n"/>
      <c r="P308" s="20">
        <f>End_Cal!E308</f>
        <v/>
      </c>
      <c r="Q308" s="112">
        <f>IFERROR(INDEX($J$2:$J$9873,MATCH(1,INDEX(($P308=$F$2:$F$9873)*(0=COUNTIFS($Q$2:$Q$2,$J$2:$J$9873)),0),0)),"")</f>
        <v/>
      </c>
      <c r="R308" s="112">
        <f>IFERROR(INDEX($J$2:$J$9873,MATCH(1,INDEX(($P308=$F$2:$F$9873)*(0=COUNTIFS(Q308,$J$2:$J$9873)),0),0)),"")</f>
        <v/>
      </c>
      <c r="S308" s="112">
        <f>IFERROR(INDEX($J$2:$J$9873,MATCH(1,INDEX(($P308=$F$2:$F$9873)*(0=COUNTIFS(Q308:R308,$J$2:$J$9873)),0),0)),"")</f>
        <v/>
      </c>
      <c r="T308" s="112">
        <f>IFERROR(INDEX($J$2:$J$9873,MATCH(1,INDEX(($P308=$F$2:$F$9873)*(0=COUNTIFS(Q308:S308,$J$2:$J$9873)),0),0)),"")</f>
        <v/>
      </c>
      <c r="U308" s="112">
        <f>IFERROR(INDEX($J$2:$J$9873,MATCH(1,INDEX(($P308=$F$2:$F$9873)*(0=COUNTIFS(Q308:T308,$J$2:$J$9873)),0),0)),"")</f>
        <v/>
      </c>
      <c r="V308" s="112">
        <f>IFERROR(INDEX($J$2:$J$9873,MATCH(1,INDEX(($P308=$F$2:$F$9873)*(0=COUNTIFS(Q308:U308,$J$2:$J$9873)),0),0)),"")</f>
        <v/>
      </c>
      <c r="W308" s="112">
        <f>IFERROR(INDEX($J$2:$J$9873,MATCH(1,INDEX(($P308=$F$2:$F$9873)*(0=COUNTIFS(Q308:V308,$J$2:$J$861)),0),0)),"")</f>
        <v/>
      </c>
      <c r="X308" s="112">
        <f>IFERROR(INDEX($J$2:$J$9873,MATCH(1,INDEX(($P308=$F$2:$F$9873)*(0=COUNTIFS(Q308:W308,$J$2:$J$9873)),0),0)),"")</f>
        <v/>
      </c>
      <c r="Y308" s="112">
        <f>IFERROR(INDEX($J$2:$J$861,MATCH(1,INDEX(($P308=$F$2:$F$861)*(0=COUNTIFS(Q308:X308,$J$2:$J$861)),0),0)),"")</f>
        <v/>
      </c>
      <c r="Z308" s="112">
        <f>IFERROR(INDEX($J$2:$J$861,MATCH(1,INDEX(($P308=$F$2:$F$861)*(0=COUNTIFS(Q308:Y308,$J$2:$J$861)),0),0)),"")</f>
        <v/>
      </c>
      <c r="AA308" s="112">
        <f>IFERROR(INDEX($J$2:$J$861,MATCH(1,INDEX(($P308=$F$2:$F$861)*(0=COUNTIFS(Q308:Z308,$J$2:$J$861)),0),0)),"")</f>
        <v/>
      </c>
      <c r="AB308" s="112">
        <f>IFERROR(INDEX($J$2:$J$861,MATCH(1,INDEX(($P308=$F$2:$F$861)*(0=COUNTIFS(Q308:AA308,$J$2:$J$861)),0),0)),"")</f>
        <v/>
      </c>
      <c r="AC308" s="112">
        <f>IFERROR(INDEX($J$2:$J$861,MATCH(1,INDEX(($P308=$F$2:$F$861)*(0=COUNTIFS(Q308:AB308,$J$2:$J$861)),0),0)),"")</f>
        <v/>
      </c>
      <c r="AD308">
        <f>Q308&amp;"-"&amp;R308&amp;"-"&amp;S308&amp;"-"&amp;T308&amp;"-"&amp;U308&amp;"-"&amp;V308&amp;"-"&amp;W308&amp;"-"&amp;X308&amp;"-"&amp;Y308&amp;"-"&amp;Z308&amp;"-"&amp;AA308&amp;"-"&amp;AB308&amp;"-"&amp;AC308</f>
        <v/>
      </c>
      <c r="AF308" s="19">
        <f>IFERROR(INDEX($I$2:$I$861,MATCH(1,INDEX(($P308=$F$2:$F$861)*(0=COUNTIFS($AF$2:$AF$2,$I$2:$I$861)),0),0)),"")</f>
        <v/>
      </c>
      <c r="AG308" s="19">
        <f>IFERROR(INDEX($I$2:$I$9873,MATCH(1,INDEX(($P308=$F$2:$F$9873)*(0=COUNTIFS(AF308,$I$2:$I$9873)),0),0)),"")</f>
        <v/>
      </c>
      <c r="AH308" s="19">
        <f>IFERROR(INDEX($I$2:$I$9873,MATCH(1,INDEX(($P308=$F$2:$F$9873)*(0=COUNTIFS(AF308:AG308,$I$2:$I$9873)),0),0)),"")</f>
        <v/>
      </c>
      <c r="AI308" s="19">
        <f>IFERROR(INDEX($I$2:$I$9873,MATCH(1,INDEX(($P308=$F$2:$F$9873)*(0=COUNTIFS(AF308:AH308,$I$2:$I$9873)),0),0)),"")</f>
        <v/>
      </c>
      <c r="AJ308" s="19">
        <f>IFERROR(INDEX($I$2:$I$9873,MATCH(1,INDEX(($P308=$F$2:$F$9873)*(0=COUNTIFS(AF308:AI308,$I$2:$I$9873)),0),0)),"")</f>
        <v/>
      </c>
      <c r="AK308" s="19">
        <f>IFERROR(INDEX($I$2:$I$9873,MATCH(1,INDEX(($P308=$F$2:$F$9873)*(0=COUNTIFS(AF308:AJ308,$I$2:$I$9873)),0),0)),"")</f>
        <v/>
      </c>
      <c r="AL308" s="19">
        <f>IFERROR(INDEX($I$2:$I$9873,MATCH(1,INDEX(($P308=$F$2:$F$9873)*(0=COUNTIFS(AF308:AK308,$I$2:$I$9873)),0),0)),"")</f>
        <v/>
      </c>
      <c r="AM308" s="19">
        <f>IFERROR(INDEX($I$2:$I$9873,MATCH(1,INDEX(($P308=$F$2:$F$9873)*(0=COUNTIFS(AF308:AL308,$I$2:$I$9873)),0),0)),"")</f>
        <v/>
      </c>
      <c r="AN308" s="19">
        <f>IFERROR(INDEX($I$2:$I$9873,MATCH(1,INDEX(($P308=$F$2:$F$9873)*(0=COUNTIFS(AF308:AM308,$I$2:$I$9873)),0),0)),"")</f>
        <v/>
      </c>
      <c r="AO308" s="19">
        <f>IFERROR(INDEX($I$2:$I$9873,MATCH(1,INDEX(($P308=$F$2:$F$9873)*(0=COUNTIFS(AF308:AN308,$I$2:$I$9873)),0),0)),"")</f>
        <v/>
      </c>
      <c r="AP308" s="19">
        <f>IFERROR(INDEX($I$2:$I$9873,MATCH(1,INDEX(($P308=$F$2:$F$9873)*(0=COUNTIFS(AF308:AO308,$I$2:$I$9873)),0),0)),"")</f>
        <v/>
      </c>
      <c r="AQ308" s="19">
        <f>IFERROR(INDEX($I$2:$I$9873,MATCH(1,INDEX(($P308=$F$2:$F$9873)*(0=COUNTIFS(AF308:AP308,$I$2:$I$9873)),0),0)),"")</f>
        <v/>
      </c>
      <c r="AR308" s="19">
        <f>IFERROR(INDEX($I$2:$I$9873,MATCH(1,INDEX(($P308=$F$2:$F$9873)*(0=COUNTIFS(AF308:AQ308,$I$2:$I$9873)),0),0)),"")</f>
        <v/>
      </c>
      <c r="AS308" s="19">
        <f>IFERROR(VLOOKUP(AF308,[2]CUS030!$A$5:$E$10000,5,0),"")</f>
        <v/>
      </c>
      <c r="AT308" s="19">
        <f>IFERROR(VLOOKUP(AG308,[2]CUS030!$A$5:$E$10000,5,0),"")</f>
        <v/>
      </c>
      <c r="AU308" s="19">
        <f>IFERROR(VLOOKUP(AH308,[2]CUS030!$A$5:$E$10000,5,0),"")</f>
        <v/>
      </c>
      <c r="AV308" s="19">
        <f>IFERROR(VLOOKUP(AI308,[2]CUS030!$A$5:$E$10000,5,0),"")</f>
        <v/>
      </c>
      <c r="AW308" s="19">
        <f>IFERROR(VLOOKUP(AJ308,[2]CUS030!$A$5:$E$10000,5,0),"")</f>
        <v/>
      </c>
      <c r="AX308" s="19">
        <f>IFERROR(VLOOKUP(AK308,[2]CUS030!$A$5:$E$10000,5,0),"")</f>
        <v/>
      </c>
      <c r="AY308" s="19">
        <f>IFERROR(VLOOKUP(AL308,[2]CUS030!$A$5:$E$10000,5,0),"")</f>
        <v/>
      </c>
      <c r="AZ308" s="19">
        <f>IFERROR(VLOOKUP(AM308,[2]CUS030!$A$5:$E$10000,5,0),"")</f>
        <v/>
      </c>
      <c r="BA308" s="19">
        <f>IFERROR(VLOOKUP(AN308,[2]CUS030!$A$5:$E$10000,5,0),"")</f>
        <v/>
      </c>
      <c r="BB308" s="19">
        <f>IFERROR(VLOOKUP(AO308,[2]CUS030!$A$5:$E$10000,5,0),"")</f>
        <v/>
      </c>
      <c r="BC308" s="19">
        <f>IFERROR(VLOOKUP(AP308,[2]CUS030!$A$5:$E$10000,5,0),"")</f>
        <v/>
      </c>
      <c r="BD308" s="19">
        <f>IFERROR(VLOOKUP(AQ308,[2]CUS030!$A$5:$E$10000,5,0),"")</f>
        <v/>
      </c>
      <c r="BE308" s="19">
        <f>IFERROR(VLOOKUP(AR308,[2]CUS030!$A$5:$E$10000,5,0),"")</f>
        <v/>
      </c>
    </row>
    <row r="309">
      <c r="F309" s="108">
        <f>[1]!Table1[[#This Row],[Production]]</f>
        <v/>
      </c>
      <c r="G309">
        <f>MID(F309,LEN(F309)-6,4)</f>
        <v/>
      </c>
      <c r="H309">
        <f>AS309&amp;"|"&amp;AT309&amp;"|"&amp;AU309&amp;"|"&amp;AV309&amp;"|"&amp;AW309&amp;"|"&amp;AX309&amp;"|"&amp;AY309&amp;"|"&amp;AZ309&amp;"|"&amp;BA309&amp;"|"&amp;BB309&amp;"|"&amp;BC309&amp;"|"&amp;BD309&amp;"|"&amp;BE309</f>
        <v/>
      </c>
      <c r="I309" s="108">
        <f>[1]!Table1[[#This Row],[Stock]]</f>
        <v/>
      </c>
      <c r="J309">
        <f>MID(LEFT(I309,LEN(I309)-3),FIND("0|0.000",LEFT(I309,LEN(I309)-3),1)+7,6)</f>
        <v/>
      </c>
      <c r="K309" s="19" t="n"/>
      <c r="L309" s="19" t="n"/>
      <c r="M309" s="19" t="n"/>
      <c r="N309" s="19" t="n"/>
      <c r="O309" s="19" t="n"/>
      <c r="P309" s="20">
        <f>End_Cal!E309</f>
        <v/>
      </c>
      <c r="Q309" s="112">
        <f>IFERROR(INDEX($J$2:$J$9873,MATCH(1,INDEX(($P309=$F$2:$F$9873)*(0=COUNTIFS($Q$2:$Q$2,$J$2:$J$9873)),0),0)),"")</f>
        <v/>
      </c>
      <c r="R309" s="112">
        <f>IFERROR(INDEX($J$2:$J$9873,MATCH(1,INDEX(($P309=$F$2:$F$9873)*(0=COUNTIFS(Q309,$J$2:$J$9873)),0),0)),"")</f>
        <v/>
      </c>
      <c r="S309" s="112">
        <f>IFERROR(INDEX($J$2:$J$9873,MATCH(1,INDEX(($P309=$F$2:$F$9873)*(0=COUNTIFS(Q309:R309,$J$2:$J$9873)),0),0)),"")</f>
        <v/>
      </c>
      <c r="T309" s="112">
        <f>IFERROR(INDEX($J$2:$J$9873,MATCH(1,INDEX(($P309=$F$2:$F$9873)*(0=COUNTIFS(Q309:S309,$J$2:$J$9873)),0),0)),"")</f>
        <v/>
      </c>
      <c r="U309" s="112">
        <f>IFERROR(INDEX($J$2:$J$9873,MATCH(1,INDEX(($P309=$F$2:$F$9873)*(0=COUNTIFS(Q309:T309,$J$2:$J$9873)),0),0)),"")</f>
        <v/>
      </c>
      <c r="V309" s="112">
        <f>IFERROR(INDEX($J$2:$J$9873,MATCH(1,INDEX(($P309=$F$2:$F$9873)*(0=COUNTIFS(Q309:U309,$J$2:$J$9873)),0),0)),"")</f>
        <v/>
      </c>
      <c r="W309" s="112">
        <f>IFERROR(INDEX($J$2:$J$9873,MATCH(1,INDEX(($P309=$F$2:$F$9873)*(0=COUNTIFS(Q309:V309,$J$2:$J$861)),0),0)),"")</f>
        <v/>
      </c>
      <c r="X309" s="112">
        <f>IFERROR(INDEX($J$2:$J$9873,MATCH(1,INDEX(($P309=$F$2:$F$9873)*(0=COUNTIFS(Q309:W309,$J$2:$J$9873)),0),0)),"")</f>
        <v/>
      </c>
      <c r="Y309" s="112">
        <f>IFERROR(INDEX($J$2:$J$861,MATCH(1,INDEX(($P309=$F$2:$F$861)*(0=COUNTIFS(Q309:X309,$J$2:$J$861)),0),0)),"")</f>
        <v/>
      </c>
      <c r="Z309" s="112">
        <f>IFERROR(INDEX($J$2:$J$861,MATCH(1,INDEX(($P309=$F$2:$F$861)*(0=COUNTIFS(Q309:Y309,$J$2:$J$861)),0),0)),"")</f>
        <v/>
      </c>
      <c r="AA309" s="112">
        <f>IFERROR(INDEX($J$2:$J$861,MATCH(1,INDEX(($P309=$F$2:$F$861)*(0=COUNTIFS(Q309:Z309,$J$2:$J$861)),0),0)),"")</f>
        <v/>
      </c>
      <c r="AB309" s="112">
        <f>IFERROR(INDEX($J$2:$J$861,MATCH(1,INDEX(($P309=$F$2:$F$861)*(0=COUNTIFS(Q309:AA309,$J$2:$J$861)),0),0)),"")</f>
        <v/>
      </c>
      <c r="AC309" s="112">
        <f>IFERROR(INDEX($J$2:$J$861,MATCH(1,INDEX(($P309=$F$2:$F$861)*(0=COUNTIFS(Q309:AB309,$J$2:$J$861)),0),0)),"")</f>
        <v/>
      </c>
      <c r="AD309">
        <f>Q309&amp;"-"&amp;R309&amp;"-"&amp;S309&amp;"-"&amp;T309&amp;"-"&amp;U309&amp;"-"&amp;V309&amp;"-"&amp;W309&amp;"-"&amp;X309&amp;"-"&amp;Y309&amp;"-"&amp;Z309&amp;"-"&amp;AA309&amp;"-"&amp;AB309&amp;"-"&amp;AC309</f>
        <v/>
      </c>
      <c r="AF309" s="19">
        <f>IFERROR(INDEX($I$2:$I$861,MATCH(1,INDEX(($P309=$F$2:$F$861)*(0=COUNTIFS($AF$2:$AF$2,$I$2:$I$861)),0),0)),"")</f>
        <v/>
      </c>
      <c r="AG309" s="19">
        <f>IFERROR(INDEX($I$2:$I$9873,MATCH(1,INDEX(($P309=$F$2:$F$9873)*(0=COUNTIFS(AF309,$I$2:$I$9873)),0),0)),"")</f>
        <v/>
      </c>
      <c r="AH309" s="19">
        <f>IFERROR(INDEX($I$2:$I$9873,MATCH(1,INDEX(($P309=$F$2:$F$9873)*(0=COUNTIFS(AF309:AG309,$I$2:$I$9873)),0),0)),"")</f>
        <v/>
      </c>
      <c r="AI309" s="19">
        <f>IFERROR(INDEX($I$2:$I$9873,MATCH(1,INDEX(($P309=$F$2:$F$9873)*(0=COUNTIFS(AF309:AH309,$I$2:$I$9873)),0),0)),"")</f>
        <v/>
      </c>
      <c r="AJ309" s="19">
        <f>IFERROR(INDEX($I$2:$I$9873,MATCH(1,INDEX(($P309=$F$2:$F$9873)*(0=COUNTIFS(AF309:AI309,$I$2:$I$9873)),0),0)),"")</f>
        <v/>
      </c>
      <c r="AK309" s="19">
        <f>IFERROR(INDEX($I$2:$I$9873,MATCH(1,INDEX(($P309=$F$2:$F$9873)*(0=COUNTIFS(AF309:AJ309,$I$2:$I$9873)),0),0)),"")</f>
        <v/>
      </c>
      <c r="AL309" s="19">
        <f>IFERROR(INDEX($I$2:$I$9873,MATCH(1,INDEX(($P309=$F$2:$F$9873)*(0=COUNTIFS(AF309:AK309,$I$2:$I$9873)),0),0)),"")</f>
        <v/>
      </c>
      <c r="AM309" s="19">
        <f>IFERROR(INDEX($I$2:$I$9873,MATCH(1,INDEX(($P309=$F$2:$F$9873)*(0=COUNTIFS(AF309:AL309,$I$2:$I$9873)),0),0)),"")</f>
        <v/>
      </c>
      <c r="AN309" s="19">
        <f>IFERROR(INDEX($I$2:$I$9873,MATCH(1,INDEX(($P309=$F$2:$F$9873)*(0=COUNTIFS(AF309:AM309,$I$2:$I$9873)),0),0)),"")</f>
        <v/>
      </c>
      <c r="AO309" s="19">
        <f>IFERROR(INDEX($I$2:$I$9873,MATCH(1,INDEX(($P309=$F$2:$F$9873)*(0=COUNTIFS(AF309:AN309,$I$2:$I$9873)),0),0)),"")</f>
        <v/>
      </c>
      <c r="AP309" s="19">
        <f>IFERROR(INDEX($I$2:$I$9873,MATCH(1,INDEX(($P309=$F$2:$F$9873)*(0=COUNTIFS(AF309:AO309,$I$2:$I$9873)),0),0)),"")</f>
        <v/>
      </c>
      <c r="AQ309" s="19">
        <f>IFERROR(INDEX($I$2:$I$9873,MATCH(1,INDEX(($P309=$F$2:$F$9873)*(0=COUNTIFS(AF309:AP309,$I$2:$I$9873)),0),0)),"")</f>
        <v/>
      </c>
      <c r="AR309" s="19">
        <f>IFERROR(INDEX($I$2:$I$9873,MATCH(1,INDEX(($P309=$F$2:$F$9873)*(0=COUNTIFS(AF309:AQ309,$I$2:$I$9873)),0),0)),"")</f>
        <v/>
      </c>
      <c r="AS309" s="19">
        <f>IFERROR(VLOOKUP(AF309,[2]CUS030!$A$5:$E$10000,5,0),"")</f>
        <v/>
      </c>
      <c r="AT309" s="19">
        <f>IFERROR(VLOOKUP(AG309,[2]CUS030!$A$5:$E$10000,5,0),"")</f>
        <v/>
      </c>
      <c r="AU309" s="19">
        <f>IFERROR(VLOOKUP(AH309,[2]CUS030!$A$5:$E$10000,5,0),"")</f>
        <v/>
      </c>
      <c r="AV309" s="19">
        <f>IFERROR(VLOOKUP(AI309,[2]CUS030!$A$5:$E$10000,5,0),"")</f>
        <v/>
      </c>
      <c r="AW309" s="19">
        <f>IFERROR(VLOOKUP(AJ309,[2]CUS030!$A$5:$E$10000,5,0),"")</f>
        <v/>
      </c>
      <c r="AX309" s="19">
        <f>IFERROR(VLOOKUP(AK309,[2]CUS030!$A$5:$E$10000,5,0),"")</f>
        <v/>
      </c>
      <c r="AY309" s="19">
        <f>IFERROR(VLOOKUP(AL309,[2]CUS030!$A$5:$E$10000,5,0),"")</f>
        <v/>
      </c>
      <c r="AZ309" s="19">
        <f>IFERROR(VLOOKUP(AM309,[2]CUS030!$A$5:$E$10000,5,0),"")</f>
        <v/>
      </c>
      <c r="BA309" s="19">
        <f>IFERROR(VLOOKUP(AN309,[2]CUS030!$A$5:$E$10000,5,0),"")</f>
        <v/>
      </c>
      <c r="BB309" s="19">
        <f>IFERROR(VLOOKUP(AO309,[2]CUS030!$A$5:$E$10000,5,0),"")</f>
        <v/>
      </c>
      <c r="BC309" s="19">
        <f>IFERROR(VLOOKUP(AP309,[2]CUS030!$A$5:$E$10000,5,0),"")</f>
        <v/>
      </c>
      <c r="BD309" s="19">
        <f>IFERROR(VLOOKUP(AQ309,[2]CUS030!$A$5:$E$10000,5,0),"")</f>
        <v/>
      </c>
      <c r="BE309" s="19">
        <f>IFERROR(VLOOKUP(AR309,[2]CUS030!$A$5:$E$10000,5,0),"")</f>
        <v/>
      </c>
    </row>
    <row r="310">
      <c r="F310" s="108">
        <f>[1]!Table1[[#This Row],[Production]]</f>
        <v/>
      </c>
      <c r="G310">
        <f>MID(F310,LEN(F310)-6,4)</f>
        <v/>
      </c>
      <c r="H310">
        <f>AS310&amp;"|"&amp;AT310&amp;"|"&amp;AU310&amp;"|"&amp;AV310&amp;"|"&amp;AW310&amp;"|"&amp;AX310&amp;"|"&amp;AY310&amp;"|"&amp;AZ310&amp;"|"&amp;BA310&amp;"|"&amp;BB310&amp;"|"&amp;BC310&amp;"|"&amp;BD310&amp;"|"&amp;BE310</f>
        <v/>
      </c>
      <c r="I310" s="108">
        <f>[1]!Table1[[#This Row],[Stock]]</f>
        <v/>
      </c>
      <c r="J310">
        <f>MID(LEFT(I310,LEN(I310)-3),FIND("0|0.000",LEFT(I310,LEN(I310)-3),1)+7,6)</f>
        <v/>
      </c>
      <c r="K310" s="19" t="n"/>
      <c r="L310" s="19" t="n"/>
      <c r="M310" s="19" t="n"/>
      <c r="N310" s="19" t="n"/>
      <c r="O310" s="19" t="n"/>
      <c r="P310" s="20">
        <f>End_Cal!E310</f>
        <v/>
      </c>
      <c r="Q310" s="112">
        <f>IFERROR(INDEX($J$2:$J$9873,MATCH(1,INDEX(($P310=$F$2:$F$9873)*(0=COUNTIFS($Q$2:$Q$2,$J$2:$J$9873)),0),0)),"")</f>
        <v/>
      </c>
      <c r="R310" s="112">
        <f>IFERROR(INDEX($J$2:$J$9873,MATCH(1,INDEX(($P310=$F$2:$F$9873)*(0=COUNTIFS(Q310,$J$2:$J$9873)),0),0)),"")</f>
        <v/>
      </c>
      <c r="S310" s="112">
        <f>IFERROR(INDEX($J$2:$J$9873,MATCH(1,INDEX(($P310=$F$2:$F$9873)*(0=COUNTIFS(Q310:R310,$J$2:$J$9873)),0),0)),"")</f>
        <v/>
      </c>
      <c r="T310" s="112">
        <f>IFERROR(INDEX($J$2:$J$9873,MATCH(1,INDEX(($P310=$F$2:$F$9873)*(0=COUNTIFS(Q310:S310,$J$2:$J$9873)),0),0)),"")</f>
        <v/>
      </c>
      <c r="U310" s="112">
        <f>IFERROR(INDEX($J$2:$J$9873,MATCH(1,INDEX(($P310=$F$2:$F$9873)*(0=COUNTIFS(Q310:T310,$J$2:$J$9873)),0),0)),"")</f>
        <v/>
      </c>
      <c r="V310" s="112">
        <f>IFERROR(INDEX($J$2:$J$9873,MATCH(1,INDEX(($P310=$F$2:$F$9873)*(0=COUNTIFS(Q310:U310,$J$2:$J$9873)),0),0)),"")</f>
        <v/>
      </c>
      <c r="W310" s="112">
        <f>IFERROR(INDEX($J$2:$J$9873,MATCH(1,INDEX(($P310=$F$2:$F$9873)*(0=COUNTIFS(Q310:V310,$J$2:$J$861)),0),0)),"")</f>
        <v/>
      </c>
      <c r="X310" s="112">
        <f>IFERROR(INDEX($J$2:$J$9873,MATCH(1,INDEX(($P310=$F$2:$F$9873)*(0=COUNTIFS(Q310:W310,$J$2:$J$9873)),0),0)),"")</f>
        <v/>
      </c>
      <c r="Y310" s="112">
        <f>IFERROR(INDEX($J$2:$J$861,MATCH(1,INDEX(($P310=$F$2:$F$861)*(0=COUNTIFS(Q310:X310,$J$2:$J$861)),0),0)),"")</f>
        <v/>
      </c>
      <c r="Z310" s="112">
        <f>IFERROR(INDEX($J$2:$J$861,MATCH(1,INDEX(($P310=$F$2:$F$861)*(0=COUNTIFS(Q310:Y310,$J$2:$J$861)),0),0)),"")</f>
        <v/>
      </c>
      <c r="AA310" s="112">
        <f>IFERROR(INDEX($J$2:$J$861,MATCH(1,INDEX(($P310=$F$2:$F$861)*(0=COUNTIFS(Q310:Z310,$J$2:$J$861)),0),0)),"")</f>
        <v/>
      </c>
      <c r="AB310" s="112">
        <f>IFERROR(INDEX($J$2:$J$861,MATCH(1,INDEX(($P310=$F$2:$F$861)*(0=COUNTIFS(Q310:AA310,$J$2:$J$861)),0),0)),"")</f>
        <v/>
      </c>
      <c r="AC310" s="112">
        <f>IFERROR(INDEX($J$2:$J$861,MATCH(1,INDEX(($P310=$F$2:$F$861)*(0=COUNTIFS(Q310:AB310,$J$2:$J$861)),0),0)),"")</f>
        <v/>
      </c>
      <c r="AD310">
        <f>Q310&amp;"-"&amp;R310&amp;"-"&amp;S310&amp;"-"&amp;T310&amp;"-"&amp;U310&amp;"-"&amp;V310&amp;"-"&amp;W310&amp;"-"&amp;X310&amp;"-"&amp;Y310&amp;"-"&amp;Z310&amp;"-"&amp;AA310&amp;"-"&amp;AB310&amp;"-"&amp;AC310</f>
        <v/>
      </c>
      <c r="AF310" s="19">
        <f>IFERROR(INDEX($I$2:$I$861,MATCH(1,INDEX(($P310=$F$2:$F$861)*(0=COUNTIFS($AF$2:$AF$2,$I$2:$I$861)),0),0)),"")</f>
        <v/>
      </c>
      <c r="AG310" s="19">
        <f>IFERROR(INDEX($I$2:$I$9873,MATCH(1,INDEX(($P310=$F$2:$F$9873)*(0=COUNTIFS(AF310,$I$2:$I$9873)),0),0)),"")</f>
        <v/>
      </c>
      <c r="AH310" s="19">
        <f>IFERROR(INDEX($I$2:$I$9873,MATCH(1,INDEX(($P310=$F$2:$F$9873)*(0=COUNTIFS(AF310:AG310,$I$2:$I$9873)),0),0)),"")</f>
        <v/>
      </c>
      <c r="AI310" s="19">
        <f>IFERROR(INDEX($I$2:$I$9873,MATCH(1,INDEX(($P310=$F$2:$F$9873)*(0=COUNTIFS(AF310:AH310,$I$2:$I$9873)),0),0)),"")</f>
        <v/>
      </c>
      <c r="AJ310" s="19">
        <f>IFERROR(INDEX($I$2:$I$9873,MATCH(1,INDEX(($P310=$F$2:$F$9873)*(0=COUNTIFS(AF310:AI310,$I$2:$I$9873)),0),0)),"")</f>
        <v/>
      </c>
      <c r="AK310" s="19">
        <f>IFERROR(INDEX($I$2:$I$9873,MATCH(1,INDEX(($P310=$F$2:$F$9873)*(0=COUNTIFS(AF310:AJ310,$I$2:$I$9873)),0),0)),"")</f>
        <v/>
      </c>
      <c r="AL310" s="19">
        <f>IFERROR(INDEX($I$2:$I$9873,MATCH(1,INDEX(($P310=$F$2:$F$9873)*(0=COUNTIFS(AF310:AK310,$I$2:$I$9873)),0),0)),"")</f>
        <v/>
      </c>
      <c r="AM310" s="19">
        <f>IFERROR(INDEX($I$2:$I$9873,MATCH(1,INDEX(($P310=$F$2:$F$9873)*(0=COUNTIFS(AF310:AL310,$I$2:$I$9873)),0),0)),"")</f>
        <v/>
      </c>
      <c r="AN310" s="19">
        <f>IFERROR(INDEX($I$2:$I$9873,MATCH(1,INDEX(($P310=$F$2:$F$9873)*(0=COUNTIFS(AF310:AM310,$I$2:$I$9873)),0),0)),"")</f>
        <v/>
      </c>
      <c r="AO310" s="19">
        <f>IFERROR(INDEX($I$2:$I$9873,MATCH(1,INDEX(($P310=$F$2:$F$9873)*(0=COUNTIFS(AF310:AN310,$I$2:$I$9873)),0),0)),"")</f>
        <v/>
      </c>
      <c r="AP310" s="19">
        <f>IFERROR(INDEX($I$2:$I$9873,MATCH(1,INDEX(($P310=$F$2:$F$9873)*(0=COUNTIFS(AF310:AO310,$I$2:$I$9873)),0),0)),"")</f>
        <v/>
      </c>
      <c r="AQ310" s="19">
        <f>IFERROR(INDEX($I$2:$I$9873,MATCH(1,INDEX(($P310=$F$2:$F$9873)*(0=COUNTIFS(AF310:AP310,$I$2:$I$9873)),0),0)),"")</f>
        <v/>
      </c>
      <c r="AR310" s="19">
        <f>IFERROR(INDEX($I$2:$I$9873,MATCH(1,INDEX(($P310=$F$2:$F$9873)*(0=COUNTIFS(AF310:AQ310,$I$2:$I$9873)),0),0)),"")</f>
        <v/>
      </c>
      <c r="AS310" s="19">
        <f>IFERROR(VLOOKUP(AF310,[2]CUS030!$A$5:$E$10000,5,0),"")</f>
        <v/>
      </c>
      <c r="AT310" s="19">
        <f>IFERROR(VLOOKUP(AG310,[2]CUS030!$A$5:$E$10000,5,0),"")</f>
        <v/>
      </c>
      <c r="AU310" s="19">
        <f>IFERROR(VLOOKUP(AH310,[2]CUS030!$A$5:$E$10000,5,0),"")</f>
        <v/>
      </c>
      <c r="AV310" s="19">
        <f>IFERROR(VLOOKUP(AI310,[2]CUS030!$A$5:$E$10000,5,0),"")</f>
        <v/>
      </c>
      <c r="AW310" s="19">
        <f>IFERROR(VLOOKUP(AJ310,[2]CUS030!$A$5:$E$10000,5,0),"")</f>
        <v/>
      </c>
      <c r="AX310" s="19">
        <f>IFERROR(VLOOKUP(AK310,[2]CUS030!$A$5:$E$10000,5,0),"")</f>
        <v/>
      </c>
      <c r="AY310" s="19">
        <f>IFERROR(VLOOKUP(AL310,[2]CUS030!$A$5:$E$10000,5,0),"")</f>
        <v/>
      </c>
      <c r="AZ310" s="19">
        <f>IFERROR(VLOOKUP(AM310,[2]CUS030!$A$5:$E$10000,5,0),"")</f>
        <v/>
      </c>
      <c r="BA310" s="19">
        <f>IFERROR(VLOOKUP(AN310,[2]CUS030!$A$5:$E$10000,5,0),"")</f>
        <v/>
      </c>
      <c r="BB310" s="19">
        <f>IFERROR(VLOOKUP(AO310,[2]CUS030!$A$5:$E$10000,5,0),"")</f>
        <v/>
      </c>
      <c r="BC310" s="19">
        <f>IFERROR(VLOOKUP(AP310,[2]CUS030!$A$5:$E$10000,5,0),"")</f>
        <v/>
      </c>
      <c r="BD310" s="19">
        <f>IFERROR(VLOOKUP(AQ310,[2]CUS030!$A$5:$E$10000,5,0),"")</f>
        <v/>
      </c>
      <c r="BE310" s="19">
        <f>IFERROR(VLOOKUP(AR310,[2]CUS030!$A$5:$E$10000,5,0),"")</f>
        <v/>
      </c>
    </row>
    <row r="311">
      <c r="F311" s="108">
        <f>[1]!Table1[[#This Row],[Production]]</f>
        <v/>
      </c>
      <c r="G311">
        <f>MID(F311,LEN(F311)-6,4)</f>
        <v/>
      </c>
      <c r="H311">
        <f>AS311&amp;"|"&amp;AT311&amp;"|"&amp;AU311&amp;"|"&amp;AV311&amp;"|"&amp;AW311&amp;"|"&amp;AX311&amp;"|"&amp;AY311&amp;"|"&amp;AZ311&amp;"|"&amp;BA311&amp;"|"&amp;BB311&amp;"|"&amp;BC311&amp;"|"&amp;BD311&amp;"|"&amp;BE311</f>
        <v/>
      </c>
      <c r="I311" s="108">
        <f>[1]!Table1[[#This Row],[Stock]]</f>
        <v/>
      </c>
      <c r="J311">
        <f>MID(LEFT(I311,LEN(I311)-3),FIND("0|0.000",LEFT(I311,LEN(I311)-3),1)+7,6)</f>
        <v/>
      </c>
      <c r="K311" s="19" t="n"/>
      <c r="L311" s="19" t="n"/>
      <c r="M311" s="19" t="n"/>
      <c r="N311" s="19" t="n"/>
      <c r="O311" s="19" t="n"/>
      <c r="P311" s="20">
        <f>End_Cal!E311</f>
        <v/>
      </c>
      <c r="Q311" s="112">
        <f>IFERROR(INDEX($J$2:$J$9873,MATCH(1,INDEX(($P311=$F$2:$F$9873)*(0=COUNTIFS($Q$2:$Q$2,$J$2:$J$9873)),0),0)),"")</f>
        <v/>
      </c>
      <c r="R311" s="112">
        <f>IFERROR(INDEX($J$2:$J$9873,MATCH(1,INDEX(($P311=$F$2:$F$9873)*(0=COUNTIFS(Q311,$J$2:$J$9873)),0),0)),"")</f>
        <v/>
      </c>
      <c r="S311" s="112">
        <f>IFERROR(INDEX($J$2:$J$9873,MATCH(1,INDEX(($P311=$F$2:$F$9873)*(0=COUNTIFS(Q311:R311,$J$2:$J$9873)),0),0)),"")</f>
        <v/>
      </c>
      <c r="T311" s="112">
        <f>IFERROR(INDEX($J$2:$J$9873,MATCH(1,INDEX(($P311=$F$2:$F$9873)*(0=COUNTIFS(Q311:S311,$J$2:$J$9873)),0),0)),"")</f>
        <v/>
      </c>
      <c r="U311" s="112">
        <f>IFERROR(INDEX($J$2:$J$9873,MATCH(1,INDEX(($P311=$F$2:$F$9873)*(0=COUNTIFS(Q311:T311,$J$2:$J$9873)),0),0)),"")</f>
        <v/>
      </c>
      <c r="V311" s="112">
        <f>IFERROR(INDEX($J$2:$J$9873,MATCH(1,INDEX(($P311=$F$2:$F$9873)*(0=COUNTIFS(Q311:U311,$J$2:$J$9873)),0),0)),"")</f>
        <v/>
      </c>
      <c r="W311" s="112">
        <f>IFERROR(INDEX($J$2:$J$9873,MATCH(1,INDEX(($P311=$F$2:$F$9873)*(0=COUNTIFS(Q311:V311,$J$2:$J$861)),0),0)),"")</f>
        <v/>
      </c>
      <c r="X311" s="112">
        <f>IFERROR(INDEX($J$2:$J$9873,MATCH(1,INDEX(($P311=$F$2:$F$9873)*(0=COUNTIFS(Q311:W311,$J$2:$J$9873)),0),0)),"")</f>
        <v/>
      </c>
      <c r="Y311" s="112">
        <f>IFERROR(INDEX($J$2:$J$861,MATCH(1,INDEX(($P311=$F$2:$F$861)*(0=COUNTIFS(Q311:X311,$J$2:$J$861)),0),0)),"")</f>
        <v/>
      </c>
      <c r="Z311" s="112">
        <f>IFERROR(INDEX($J$2:$J$861,MATCH(1,INDEX(($P311=$F$2:$F$861)*(0=COUNTIFS(Q311:Y311,$J$2:$J$861)),0),0)),"")</f>
        <v/>
      </c>
      <c r="AA311" s="112">
        <f>IFERROR(INDEX($J$2:$J$861,MATCH(1,INDEX(($P311=$F$2:$F$861)*(0=COUNTIFS(Q311:Z311,$J$2:$J$861)),0),0)),"")</f>
        <v/>
      </c>
      <c r="AB311" s="112">
        <f>IFERROR(INDEX($J$2:$J$861,MATCH(1,INDEX(($P311=$F$2:$F$861)*(0=COUNTIFS(Q311:AA311,$J$2:$J$861)),0),0)),"")</f>
        <v/>
      </c>
      <c r="AC311" s="112">
        <f>IFERROR(INDEX($J$2:$J$861,MATCH(1,INDEX(($P311=$F$2:$F$861)*(0=COUNTIFS(Q311:AB311,$J$2:$J$861)),0),0)),"")</f>
        <v/>
      </c>
      <c r="AD311">
        <f>Q311&amp;"-"&amp;R311&amp;"-"&amp;S311&amp;"-"&amp;T311&amp;"-"&amp;U311&amp;"-"&amp;V311&amp;"-"&amp;W311&amp;"-"&amp;X311&amp;"-"&amp;Y311&amp;"-"&amp;Z311&amp;"-"&amp;AA311&amp;"-"&amp;AB311&amp;"-"&amp;AC311</f>
        <v/>
      </c>
      <c r="AF311" s="19">
        <f>IFERROR(INDEX($I$2:$I$861,MATCH(1,INDEX(($P311=$F$2:$F$861)*(0=COUNTIFS($AF$2:$AF$2,$I$2:$I$861)),0),0)),"")</f>
        <v/>
      </c>
      <c r="AG311" s="19">
        <f>IFERROR(INDEX($I$2:$I$9873,MATCH(1,INDEX(($P311=$F$2:$F$9873)*(0=COUNTIFS(AF311,$I$2:$I$9873)),0),0)),"")</f>
        <v/>
      </c>
      <c r="AH311" s="19">
        <f>IFERROR(INDEX($I$2:$I$9873,MATCH(1,INDEX(($P311=$F$2:$F$9873)*(0=COUNTIFS(AF311:AG311,$I$2:$I$9873)),0),0)),"")</f>
        <v/>
      </c>
      <c r="AI311" s="19">
        <f>IFERROR(INDEX($I$2:$I$9873,MATCH(1,INDEX(($P311=$F$2:$F$9873)*(0=COUNTIFS(AF311:AH311,$I$2:$I$9873)),0),0)),"")</f>
        <v/>
      </c>
      <c r="AJ311" s="19">
        <f>IFERROR(INDEX($I$2:$I$9873,MATCH(1,INDEX(($P311=$F$2:$F$9873)*(0=COUNTIFS(AF311:AI311,$I$2:$I$9873)),0),0)),"")</f>
        <v/>
      </c>
      <c r="AK311" s="19">
        <f>IFERROR(INDEX($I$2:$I$9873,MATCH(1,INDEX(($P311=$F$2:$F$9873)*(0=COUNTIFS(AF311:AJ311,$I$2:$I$9873)),0),0)),"")</f>
        <v/>
      </c>
      <c r="AL311" s="19">
        <f>IFERROR(INDEX($I$2:$I$9873,MATCH(1,INDEX(($P311=$F$2:$F$9873)*(0=COUNTIFS(AF311:AK311,$I$2:$I$9873)),0),0)),"")</f>
        <v/>
      </c>
      <c r="AM311" s="19">
        <f>IFERROR(INDEX($I$2:$I$9873,MATCH(1,INDEX(($P311=$F$2:$F$9873)*(0=COUNTIFS(AF311:AL311,$I$2:$I$9873)),0),0)),"")</f>
        <v/>
      </c>
      <c r="AN311" s="19">
        <f>IFERROR(INDEX($I$2:$I$9873,MATCH(1,INDEX(($P311=$F$2:$F$9873)*(0=COUNTIFS(AF311:AM311,$I$2:$I$9873)),0),0)),"")</f>
        <v/>
      </c>
      <c r="AO311" s="19">
        <f>IFERROR(INDEX($I$2:$I$9873,MATCH(1,INDEX(($P311=$F$2:$F$9873)*(0=COUNTIFS(AF311:AN311,$I$2:$I$9873)),0),0)),"")</f>
        <v/>
      </c>
      <c r="AP311" s="19">
        <f>IFERROR(INDEX($I$2:$I$9873,MATCH(1,INDEX(($P311=$F$2:$F$9873)*(0=COUNTIFS(AF311:AO311,$I$2:$I$9873)),0),0)),"")</f>
        <v/>
      </c>
      <c r="AQ311" s="19">
        <f>IFERROR(INDEX($I$2:$I$9873,MATCH(1,INDEX(($P311=$F$2:$F$9873)*(0=COUNTIFS(AF311:AP311,$I$2:$I$9873)),0),0)),"")</f>
        <v/>
      </c>
      <c r="AR311" s="19">
        <f>IFERROR(INDEX($I$2:$I$9873,MATCH(1,INDEX(($P311=$F$2:$F$9873)*(0=COUNTIFS(AF311:AQ311,$I$2:$I$9873)),0),0)),"")</f>
        <v/>
      </c>
      <c r="AS311" s="19">
        <f>IFERROR(VLOOKUP(AF311,[2]CUS030!$A$5:$E$10000,5,0),"")</f>
        <v/>
      </c>
      <c r="AT311" s="19">
        <f>IFERROR(VLOOKUP(AG311,[2]CUS030!$A$5:$E$10000,5,0),"")</f>
        <v/>
      </c>
      <c r="AU311" s="19">
        <f>IFERROR(VLOOKUP(AH311,[2]CUS030!$A$5:$E$10000,5,0),"")</f>
        <v/>
      </c>
      <c r="AV311" s="19">
        <f>IFERROR(VLOOKUP(AI311,[2]CUS030!$A$5:$E$10000,5,0),"")</f>
        <v/>
      </c>
      <c r="AW311" s="19">
        <f>IFERROR(VLOOKUP(AJ311,[2]CUS030!$A$5:$E$10000,5,0),"")</f>
        <v/>
      </c>
      <c r="AX311" s="19">
        <f>IFERROR(VLOOKUP(AK311,[2]CUS030!$A$5:$E$10000,5,0),"")</f>
        <v/>
      </c>
      <c r="AY311" s="19">
        <f>IFERROR(VLOOKUP(AL311,[2]CUS030!$A$5:$E$10000,5,0),"")</f>
        <v/>
      </c>
      <c r="AZ311" s="19">
        <f>IFERROR(VLOOKUP(AM311,[2]CUS030!$A$5:$E$10000,5,0),"")</f>
        <v/>
      </c>
      <c r="BA311" s="19">
        <f>IFERROR(VLOOKUP(AN311,[2]CUS030!$A$5:$E$10000,5,0),"")</f>
        <v/>
      </c>
      <c r="BB311" s="19">
        <f>IFERROR(VLOOKUP(AO311,[2]CUS030!$A$5:$E$10000,5,0),"")</f>
        <v/>
      </c>
      <c r="BC311" s="19">
        <f>IFERROR(VLOOKUP(AP311,[2]CUS030!$A$5:$E$10000,5,0),"")</f>
        <v/>
      </c>
      <c r="BD311" s="19">
        <f>IFERROR(VLOOKUP(AQ311,[2]CUS030!$A$5:$E$10000,5,0),"")</f>
        <v/>
      </c>
      <c r="BE311" s="19">
        <f>IFERROR(VLOOKUP(AR311,[2]CUS030!$A$5:$E$10000,5,0),"")</f>
        <v/>
      </c>
    </row>
    <row r="312">
      <c r="F312" s="108">
        <f>[1]!Table1[[#This Row],[Production]]</f>
        <v/>
      </c>
      <c r="G312">
        <f>MID(F312,LEN(F312)-6,4)</f>
        <v/>
      </c>
      <c r="H312">
        <f>AS312&amp;"|"&amp;AT312&amp;"|"&amp;AU312&amp;"|"&amp;AV312&amp;"|"&amp;AW312&amp;"|"&amp;AX312&amp;"|"&amp;AY312&amp;"|"&amp;AZ312&amp;"|"&amp;BA312&amp;"|"&amp;BB312&amp;"|"&amp;BC312&amp;"|"&amp;BD312&amp;"|"&amp;BE312</f>
        <v/>
      </c>
      <c r="I312" s="108">
        <f>[1]!Table1[[#This Row],[Stock]]</f>
        <v/>
      </c>
      <c r="J312">
        <f>MID(LEFT(I312,LEN(I312)-3),FIND("0|0.000",LEFT(I312,LEN(I312)-3),1)+7,6)</f>
        <v/>
      </c>
      <c r="K312" s="19" t="n"/>
      <c r="L312" s="19" t="n"/>
      <c r="M312" s="19" t="n"/>
      <c r="N312" s="19" t="n"/>
      <c r="O312" s="19" t="n"/>
      <c r="P312" s="20">
        <f>End_Cal!E312</f>
        <v/>
      </c>
      <c r="Q312" s="112">
        <f>IFERROR(INDEX($J$2:$J$9873,MATCH(1,INDEX(($P312=$F$2:$F$9873)*(0=COUNTIFS($Q$2:$Q$2,$J$2:$J$9873)),0),0)),"")</f>
        <v/>
      </c>
      <c r="R312" s="112">
        <f>IFERROR(INDEX($J$2:$J$9873,MATCH(1,INDEX(($P312=$F$2:$F$9873)*(0=COUNTIFS(Q312,$J$2:$J$9873)),0),0)),"")</f>
        <v/>
      </c>
      <c r="S312" s="112">
        <f>IFERROR(INDEX($J$2:$J$9873,MATCH(1,INDEX(($P312=$F$2:$F$9873)*(0=COUNTIFS(Q312:R312,$J$2:$J$9873)),0),0)),"")</f>
        <v/>
      </c>
      <c r="T312" s="112">
        <f>IFERROR(INDEX($J$2:$J$9873,MATCH(1,INDEX(($P312=$F$2:$F$9873)*(0=COUNTIFS(Q312:S312,$J$2:$J$9873)),0),0)),"")</f>
        <v/>
      </c>
      <c r="U312" s="112">
        <f>IFERROR(INDEX($J$2:$J$9873,MATCH(1,INDEX(($P312=$F$2:$F$9873)*(0=COUNTIFS(Q312:T312,$J$2:$J$9873)),0),0)),"")</f>
        <v/>
      </c>
      <c r="V312" s="112">
        <f>IFERROR(INDEX($J$2:$J$9873,MATCH(1,INDEX(($P312=$F$2:$F$9873)*(0=COUNTIFS(Q312:U312,$J$2:$J$9873)),0),0)),"")</f>
        <v/>
      </c>
      <c r="W312" s="112">
        <f>IFERROR(INDEX($J$2:$J$9873,MATCH(1,INDEX(($P312=$F$2:$F$9873)*(0=COUNTIFS(Q312:V312,$J$2:$J$861)),0),0)),"")</f>
        <v/>
      </c>
      <c r="X312" s="112">
        <f>IFERROR(INDEX($J$2:$J$9873,MATCH(1,INDEX(($P312=$F$2:$F$9873)*(0=COUNTIFS(Q312:W312,$J$2:$J$9873)),0),0)),"")</f>
        <v/>
      </c>
      <c r="Y312" s="112">
        <f>IFERROR(INDEX($J$2:$J$861,MATCH(1,INDEX(($P312=$F$2:$F$861)*(0=COUNTIFS(Q312:X312,$J$2:$J$861)),0),0)),"")</f>
        <v/>
      </c>
      <c r="Z312" s="112">
        <f>IFERROR(INDEX($J$2:$J$861,MATCH(1,INDEX(($P312=$F$2:$F$861)*(0=COUNTIFS(Q312:Y312,$J$2:$J$861)),0),0)),"")</f>
        <v/>
      </c>
      <c r="AA312" s="112">
        <f>IFERROR(INDEX($J$2:$J$861,MATCH(1,INDEX(($P312=$F$2:$F$861)*(0=COUNTIFS(Q312:Z312,$J$2:$J$861)),0),0)),"")</f>
        <v/>
      </c>
      <c r="AB312" s="112">
        <f>IFERROR(INDEX($J$2:$J$861,MATCH(1,INDEX(($P312=$F$2:$F$861)*(0=COUNTIFS(Q312:AA312,$J$2:$J$861)),0),0)),"")</f>
        <v/>
      </c>
      <c r="AC312" s="112">
        <f>IFERROR(INDEX($J$2:$J$861,MATCH(1,INDEX(($P312=$F$2:$F$861)*(0=COUNTIFS(Q312:AB312,$J$2:$J$861)),0),0)),"")</f>
        <v/>
      </c>
      <c r="AD312">
        <f>Q312&amp;"-"&amp;R312&amp;"-"&amp;S312&amp;"-"&amp;T312&amp;"-"&amp;U312&amp;"-"&amp;V312&amp;"-"&amp;W312&amp;"-"&amp;X312&amp;"-"&amp;Y312&amp;"-"&amp;Z312&amp;"-"&amp;AA312&amp;"-"&amp;AB312&amp;"-"&amp;AC312</f>
        <v/>
      </c>
      <c r="AF312" s="19">
        <f>IFERROR(INDEX($I$2:$I$861,MATCH(1,INDEX(($P312=$F$2:$F$861)*(0=COUNTIFS($AF$2:$AF$2,$I$2:$I$861)),0),0)),"")</f>
        <v/>
      </c>
      <c r="AG312" s="19">
        <f>IFERROR(INDEX($I$2:$I$9873,MATCH(1,INDEX(($P312=$F$2:$F$9873)*(0=COUNTIFS(AF312,$I$2:$I$9873)),0),0)),"")</f>
        <v/>
      </c>
      <c r="AH312" s="19">
        <f>IFERROR(INDEX($I$2:$I$9873,MATCH(1,INDEX(($P312=$F$2:$F$9873)*(0=COUNTIFS(AF312:AG312,$I$2:$I$9873)),0),0)),"")</f>
        <v/>
      </c>
      <c r="AI312" s="19">
        <f>IFERROR(INDEX($I$2:$I$9873,MATCH(1,INDEX(($P312=$F$2:$F$9873)*(0=COUNTIFS(AF312:AH312,$I$2:$I$9873)),0),0)),"")</f>
        <v/>
      </c>
      <c r="AJ312" s="19">
        <f>IFERROR(INDEX($I$2:$I$9873,MATCH(1,INDEX(($P312=$F$2:$F$9873)*(0=COUNTIFS(AF312:AI312,$I$2:$I$9873)),0),0)),"")</f>
        <v/>
      </c>
      <c r="AK312" s="19">
        <f>IFERROR(INDEX($I$2:$I$9873,MATCH(1,INDEX(($P312=$F$2:$F$9873)*(0=COUNTIFS(AF312:AJ312,$I$2:$I$9873)),0),0)),"")</f>
        <v/>
      </c>
      <c r="AL312" s="19">
        <f>IFERROR(INDEX($I$2:$I$9873,MATCH(1,INDEX(($P312=$F$2:$F$9873)*(0=COUNTIFS(AF312:AK312,$I$2:$I$9873)),0),0)),"")</f>
        <v/>
      </c>
      <c r="AM312" s="19">
        <f>IFERROR(INDEX($I$2:$I$9873,MATCH(1,INDEX(($P312=$F$2:$F$9873)*(0=COUNTIFS(AF312:AL312,$I$2:$I$9873)),0),0)),"")</f>
        <v/>
      </c>
      <c r="AN312" s="19">
        <f>IFERROR(INDEX($I$2:$I$9873,MATCH(1,INDEX(($P312=$F$2:$F$9873)*(0=COUNTIFS(AF312:AM312,$I$2:$I$9873)),0),0)),"")</f>
        <v/>
      </c>
      <c r="AO312" s="19">
        <f>IFERROR(INDEX($I$2:$I$9873,MATCH(1,INDEX(($P312=$F$2:$F$9873)*(0=COUNTIFS(AF312:AN312,$I$2:$I$9873)),0),0)),"")</f>
        <v/>
      </c>
      <c r="AP312" s="19">
        <f>IFERROR(INDEX($I$2:$I$9873,MATCH(1,INDEX(($P312=$F$2:$F$9873)*(0=COUNTIFS(AF312:AO312,$I$2:$I$9873)),0),0)),"")</f>
        <v/>
      </c>
      <c r="AQ312" s="19">
        <f>IFERROR(INDEX($I$2:$I$9873,MATCH(1,INDEX(($P312=$F$2:$F$9873)*(0=COUNTIFS(AF312:AP312,$I$2:$I$9873)),0),0)),"")</f>
        <v/>
      </c>
      <c r="AR312" s="19">
        <f>IFERROR(INDEX($I$2:$I$9873,MATCH(1,INDEX(($P312=$F$2:$F$9873)*(0=COUNTIFS(AF312:AQ312,$I$2:$I$9873)),0),0)),"")</f>
        <v/>
      </c>
      <c r="AS312" s="19">
        <f>IFERROR(VLOOKUP(AF312,[2]CUS030!$A$5:$E$10000,5,0),"")</f>
        <v/>
      </c>
      <c r="AT312" s="19">
        <f>IFERROR(VLOOKUP(AG312,[2]CUS030!$A$5:$E$10000,5,0),"")</f>
        <v/>
      </c>
      <c r="AU312" s="19">
        <f>IFERROR(VLOOKUP(AH312,[2]CUS030!$A$5:$E$10000,5,0),"")</f>
        <v/>
      </c>
      <c r="AV312" s="19">
        <f>IFERROR(VLOOKUP(AI312,[2]CUS030!$A$5:$E$10000,5,0),"")</f>
        <v/>
      </c>
      <c r="AW312" s="19">
        <f>IFERROR(VLOOKUP(AJ312,[2]CUS030!$A$5:$E$10000,5,0),"")</f>
        <v/>
      </c>
      <c r="AX312" s="19">
        <f>IFERROR(VLOOKUP(AK312,[2]CUS030!$A$5:$E$10000,5,0),"")</f>
        <v/>
      </c>
      <c r="AY312" s="19">
        <f>IFERROR(VLOOKUP(AL312,[2]CUS030!$A$5:$E$10000,5,0),"")</f>
        <v/>
      </c>
      <c r="AZ312" s="19">
        <f>IFERROR(VLOOKUP(AM312,[2]CUS030!$A$5:$E$10000,5,0),"")</f>
        <v/>
      </c>
      <c r="BA312" s="19">
        <f>IFERROR(VLOOKUP(AN312,[2]CUS030!$A$5:$E$10000,5,0),"")</f>
        <v/>
      </c>
      <c r="BB312" s="19">
        <f>IFERROR(VLOOKUP(AO312,[2]CUS030!$A$5:$E$10000,5,0),"")</f>
        <v/>
      </c>
      <c r="BC312" s="19">
        <f>IFERROR(VLOOKUP(AP312,[2]CUS030!$A$5:$E$10000,5,0),"")</f>
        <v/>
      </c>
      <c r="BD312" s="19">
        <f>IFERROR(VLOOKUP(AQ312,[2]CUS030!$A$5:$E$10000,5,0),"")</f>
        <v/>
      </c>
      <c r="BE312" s="19">
        <f>IFERROR(VLOOKUP(AR312,[2]CUS030!$A$5:$E$10000,5,0),"")</f>
        <v/>
      </c>
    </row>
    <row r="313">
      <c r="F313" s="108">
        <f>[1]!Table1[[#This Row],[Production]]</f>
        <v/>
      </c>
      <c r="G313">
        <f>MID(F313,LEN(F313)-6,4)</f>
        <v/>
      </c>
      <c r="H313">
        <f>AS313&amp;"|"&amp;AT313&amp;"|"&amp;AU313&amp;"|"&amp;AV313&amp;"|"&amp;AW313&amp;"|"&amp;AX313&amp;"|"&amp;AY313&amp;"|"&amp;AZ313&amp;"|"&amp;BA313&amp;"|"&amp;BB313&amp;"|"&amp;BC313&amp;"|"&amp;BD313&amp;"|"&amp;BE313</f>
        <v/>
      </c>
      <c r="I313" s="108">
        <f>[1]!Table1[[#This Row],[Stock]]</f>
        <v/>
      </c>
      <c r="J313">
        <f>MID(LEFT(I313,LEN(I313)-3),FIND("0|0.000",LEFT(I313,LEN(I313)-3),1)+7,6)</f>
        <v/>
      </c>
      <c r="K313" s="19" t="n"/>
      <c r="L313" s="19" t="n"/>
      <c r="M313" s="19" t="n"/>
      <c r="N313" s="19" t="n"/>
      <c r="O313" s="19" t="n"/>
      <c r="P313" s="20">
        <f>End_Cal!E313</f>
        <v/>
      </c>
      <c r="Q313" s="112">
        <f>IFERROR(INDEX($J$2:$J$9873,MATCH(1,INDEX(($P313=$F$2:$F$9873)*(0=COUNTIFS($Q$2:$Q$2,$J$2:$J$9873)),0),0)),"")</f>
        <v/>
      </c>
      <c r="R313" s="112">
        <f>IFERROR(INDEX($J$2:$J$9873,MATCH(1,INDEX(($P313=$F$2:$F$9873)*(0=COUNTIFS(Q313,$J$2:$J$9873)),0),0)),"")</f>
        <v/>
      </c>
      <c r="S313" s="112">
        <f>IFERROR(INDEX($J$2:$J$9873,MATCH(1,INDEX(($P313=$F$2:$F$9873)*(0=COUNTIFS(Q313:R313,$J$2:$J$9873)),0),0)),"")</f>
        <v/>
      </c>
      <c r="T313" s="112">
        <f>IFERROR(INDEX($J$2:$J$9873,MATCH(1,INDEX(($P313=$F$2:$F$9873)*(0=COUNTIFS(Q313:S313,$J$2:$J$9873)),0),0)),"")</f>
        <v/>
      </c>
      <c r="U313" s="112">
        <f>IFERROR(INDEX($J$2:$J$9873,MATCH(1,INDEX(($P313=$F$2:$F$9873)*(0=COUNTIFS(Q313:T313,$J$2:$J$9873)),0),0)),"")</f>
        <v/>
      </c>
      <c r="V313" s="112">
        <f>IFERROR(INDEX($J$2:$J$9873,MATCH(1,INDEX(($P313=$F$2:$F$9873)*(0=COUNTIFS(Q313:U313,$J$2:$J$9873)),0),0)),"")</f>
        <v/>
      </c>
      <c r="W313" s="112">
        <f>IFERROR(INDEX($J$2:$J$9873,MATCH(1,INDEX(($P313=$F$2:$F$9873)*(0=COUNTIFS(Q313:V313,$J$2:$J$861)),0),0)),"")</f>
        <v/>
      </c>
      <c r="X313" s="112">
        <f>IFERROR(INDEX($J$2:$J$9873,MATCH(1,INDEX(($P313=$F$2:$F$9873)*(0=COUNTIFS(Q313:W313,$J$2:$J$9873)),0),0)),"")</f>
        <v/>
      </c>
      <c r="Y313" s="112">
        <f>IFERROR(INDEX($J$2:$J$861,MATCH(1,INDEX(($P313=$F$2:$F$861)*(0=COUNTIFS(Q313:X313,$J$2:$J$861)),0),0)),"")</f>
        <v/>
      </c>
      <c r="Z313" s="112">
        <f>IFERROR(INDEX($J$2:$J$861,MATCH(1,INDEX(($P313=$F$2:$F$861)*(0=COUNTIFS(Q313:Y313,$J$2:$J$861)),0),0)),"")</f>
        <v/>
      </c>
      <c r="AA313" s="112">
        <f>IFERROR(INDEX($J$2:$J$861,MATCH(1,INDEX(($P313=$F$2:$F$861)*(0=COUNTIFS(Q313:Z313,$J$2:$J$861)),0),0)),"")</f>
        <v/>
      </c>
      <c r="AB313" s="112">
        <f>IFERROR(INDEX($J$2:$J$861,MATCH(1,INDEX(($P313=$F$2:$F$861)*(0=COUNTIFS(Q313:AA313,$J$2:$J$861)),0),0)),"")</f>
        <v/>
      </c>
      <c r="AC313" s="112">
        <f>IFERROR(INDEX($J$2:$J$861,MATCH(1,INDEX(($P313=$F$2:$F$861)*(0=COUNTIFS(Q313:AB313,$J$2:$J$861)),0),0)),"")</f>
        <v/>
      </c>
      <c r="AD313">
        <f>Q313&amp;"-"&amp;R313&amp;"-"&amp;S313&amp;"-"&amp;T313&amp;"-"&amp;U313&amp;"-"&amp;V313&amp;"-"&amp;W313&amp;"-"&amp;X313&amp;"-"&amp;Y313&amp;"-"&amp;Z313&amp;"-"&amp;AA313&amp;"-"&amp;AB313&amp;"-"&amp;AC313</f>
        <v/>
      </c>
      <c r="AF313" s="19">
        <f>IFERROR(INDEX($I$2:$I$861,MATCH(1,INDEX(($P313=$F$2:$F$861)*(0=COUNTIFS($AF$2:$AF$2,$I$2:$I$861)),0),0)),"")</f>
        <v/>
      </c>
      <c r="AG313" s="19">
        <f>IFERROR(INDEX($I$2:$I$9873,MATCH(1,INDEX(($P313=$F$2:$F$9873)*(0=COUNTIFS(AF313,$I$2:$I$9873)),0),0)),"")</f>
        <v/>
      </c>
      <c r="AH313" s="19">
        <f>IFERROR(INDEX($I$2:$I$9873,MATCH(1,INDEX(($P313=$F$2:$F$9873)*(0=COUNTIFS(AF313:AG313,$I$2:$I$9873)),0),0)),"")</f>
        <v/>
      </c>
      <c r="AI313" s="19">
        <f>IFERROR(INDEX($I$2:$I$9873,MATCH(1,INDEX(($P313=$F$2:$F$9873)*(0=COUNTIFS(AF313:AH313,$I$2:$I$9873)),0),0)),"")</f>
        <v/>
      </c>
      <c r="AJ313" s="19">
        <f>IFERROR(INDEX($I$2:$I$9873,MATCH(1,INDEX(($P313=$F$2:$F$9873)*(0=COUNTIFS(AF313:AI313,$I$2:$I$9873)),0),0)),"")</f>
        <v/>
      </c>
      <c r="AK313" s="19">
        <f>IFERROR(INDEX($I$2:$I$9873,MATCH(1,INDEX(($P313=$F$2:$F$9873)*(0=COUNTIFS(AF313:AJ313,$I$2:$I$9873)),0),0)),"")</f>
        <v/>
      </c>
      <c r="AL313" s="19">
        <f>IFERROR(INDEX($I$2:$I$9873,MATCH(1,INDEX(($P313=$F$2:$F$9873)*(0=COUNTIFS(AF313:AK313,$I$2:$I$9873)),0),0)),"")</f>
        <v/>
      </c>
      <c r="AM313" s="19">
        <f>IFERROR(INDEX($I$2:$I$9873,MATCH(1,INDEX(($P313=$F$2:$F$9873)*(0=COUNTIFS(AF313:AL313,$I$2:$I$9873)),0),0)),"")</f>
        <v/>
      </c>
      <c r="AN313" s="19">
        <f>IFERROR(INDEX($I$2:$I$9873,MATCH(1,INDEX(($P313=$F$2:$F$9873)*(0=COUNTIFS(AF313:AM313,$I$2:$I$9873)),0),0)),"")</f>
        <v/>
      </c>
      <c r="AO313" s="19">
        <f>IFERROR(INDEX($I$2:$I$9873,MATCH(1,INDEX(($P313=$F$2:$F$9873)*(0=COUNTIFS(AF313:AN313,$I$2:$I$9873)),0),0)),"")</f>
        <v/>
      </c>
      <c r="AP313" s="19">
        <f>IFERROR(INDEX($I$2:$I$9873,MATCH(1,INDEX(($P313=$F$2:$F$9873)*(0=COUNTIFS(AF313:AO313,$I$2:$I$9873)),0),0)),"")</f>
        <v/>
      </c>
      <c r="AQ313" s="19">
        <f>IFERROR(INDEX($I$2:$I$9873,MATCH(1,INDEX(($P313=$F$2:$F$9873)*(0=COUNTIFS(AF313:AP313,$I$2:$I$9873)),0),0)),"")</f>
        <v/>
      </c>
      <c r="AR313" s="19">
        <f>IFERROR(INDEX($I$2:$I$9873,MATCH(1,INDEX(($P313=$F$2:$F$9873)*(0=COUNTIFS(AF313:AQ313,$I$2:$I$9873)),0),0)),"")</f>
        <v/>
      </c>
      <c r="AS313" s="19">
        <f>IFERROR(VLOOKUP(AF313,[2]CUS030!$A$5:$E$10000,5,0),"")</f>
        <v/>
      </c>
      <c r="AT313" s="19">
        <f>IFERROR(VLOOKUP(AG313,[2]CUS030!$A$5:$E$10000,5,0),"")</f>
        <v/>
      </c>
      <c r="AU313" s="19">
        <f>IFERROR(VLOOKUP(AH313,[2]CUS030!$A$5:$E$10000,5,0),"")</f>
        <v/>
      </c>
      <c r="AV313" s="19">
        <f>IFERROR(VLOOKUP(AI313,[2]CUS030!$A$5:$E$10000,5,0),"")</f>
        <v/>
      </c>
      <c r="AW313" s="19">
        <f>IFERROR(VLOOKUP(AJ313,[2]CUS030!$A$5:$E$10000,5,0),"")</f>
        <v/>
      </c>
      <c r="AX313" s="19">
        <f>IFERROR(VLOOKUP(AK313,[2]CUS030!$A$5:$E$10000,5,0),"")</f>
        <v/>
      </c>
      <c r="AY313" s="19">
        <f>IFERROR(VLOOKUP(AL313,[2]CUS030!$A$5:$E$10000,5,0),"")</f>
        <v/>
      </c>
      <c r="AZ313" s="19">
        <f>IFERROR(VLOOKUP(AM313,[2]CUS030!$A$5:$E$10000,5,0),"")</f>
        <v/>
      </c>
      <c r="BA313" s="19">
        <f>IFERROR(VLOOKUP(AN313,[2]CUS030!$A$5:$E$10000,5,0),"")</f>
        <v/>
      </c>
      <c r="BB313" s="19">
        <f>IFERROR(VLOOKUP(AO313,[2]CUS030!$A$5:$E$10000,5,0),"")</f>
        <v/>
      </c>
      <c r="BC313" s="19">
        <f>IFERROR(VLOOKUP(AP313,[2]CUS030!$A$5:$E$10000,5,0),"")</f>
        <v/>
      </c>
      <c r="BD313" s="19">
        <f>IFERROR(VLOOKUP(AQ313,[2]CUS030!$A$5:$E$10000,5,0),"")</f>
        <v/>
      </c>
      <c r="BE313" s="19">
        <f>IFERROR(VLOOKUP(AR313,[2]CUS030!$A$5:$E$10000,5,0),"")</f>
        <v/>
      </c>
    </row>
    <row r="314">
      <c r="F314" s="108">
        <f>[1]!Table1[[#This Row],[Production]]</f>
        <v/>
      </c>
      <c r="G314">
        <f>MID(F314,LEN(F314)-6,4)</f>
        <v/>
      </c>
      <c r="H314">
        <f>AS314&amp;"|"&amp;AT314&amp;"|"&amp;AU314&amp;"|"&amp;AV314&amp;"|"&amp;AW314&amp;"|"&amp;AX314&amp;"|"&amp;AY314&amp;"|"&amp;AZ314&amp;"|"&amp;BA314&amp;"|"&amp;BB314&amp;"|"&amp;BC314&amp;"|"&amp;BD314&amp;"|"&amp;BE314</f>
        <v/>
      </c>
      <c r="I314" s="108">
        <f>[1]!Table1[[#This Row],[Stock]]</f>
        <v/>
      </c>
      <c r="J314">
        <f>MID(LEFT(I314,LEN(I314)-3),FIND("0|0.000",LEFT(I314,LEN(I314)-3),1)+7,6)</f>
        <v/>
      </c>
      <c r="K314" s="19" t="n"/>
      <c r="L314" s="19" t="n"/>
      <c r="M314" s="19" t="n"/>
      <c r="N314" s="19" t="n"/>
      <c r="O314" s="19" t="n"/>
      <c r="P314" s="20">
        <f>End_Cal!E314</f>
        <v/>
      </c>
      <c r="Q314" s="112">
        <f>IFERROR(INDEX($J$2:$J$9873,MATCH(1,INDEX(($P314=$F$2:$F$9873)*(0=COUNTIFS($Q$2:$Q$2,$J$2:$J$9873)),0),0)),"")</f>
        <v/>
      </c>
      <c r="R314" s="112">
        <f>IFERROR(INDEX($J$2:$J$9873,MATCH(1,INDEX(($P314=$F$2:$F$9873)*(0=COUNTIFS(Q314,$J$2:$J$9873)),0),0)),"")</f>
        <v/>
      </c>
      <c r="S314" s="112">
        <f>IFERROR(INDEX($J$2:$J$9873,MATCH(1,INDEX(($P314=$F$2:$F$9873)*(0=COUNTIFS(Q314:R314,$J$2:$J$9873)),0),0)),"")</f>
        <v/>
      </c>
      <c r="T314" s="112">
        <f>IFERROR(INDEX($J$2:$J$9873,MATCH(1,INDEX(($P314=$F$2:$F$9873)*(0=COUNTIFS(Q314:S314,$J$2:$J$9873)),0),0)),"")</f>
        <v/>
      </c>
      <c r="U314" s="112">
        <f>IFERROR(INDEX($J$2:$J$9873,MATCH(1,INDEX(($P314=$F$2:$F$9873)*(0=COUNTIFS(Q314:T314,$J$2:$J$9873)),0),0)),"")</f>
        <v/>
      </c>
      <c r="V314" s="112">
        <f>IFERROR(INDEX($J$2:$J$9873,MATCH(1,INDEX(($P314=$F$2:$F$9873)*(0=COUNTIFS(Q314:U314,$J$2:$J$9873)),0),0)),"")</f>
        <v/>
      </c>
      <c r="W314" s="112">
        <f>IFERROR(INDEX($J$2:$J$9873,MATCH(1,INDEX(($P314=$F$2:$F$9873)*(0=COUNTIFS(Q314:V314,$J$2:$J$861)),0),0)),"")</f>
        <v/>
      </c>
      <c r="X314" s="112">
        <f>IFERROR(INDEX($J$2:$J$9873,MATCH(1,INDEX(($P314=$F$2:$F$9873)*(0=COUNTIFS(Q314:W314,$J$2:$J$9873)),0),0)),"")</f>
        <v/>
      </c>
      <c r="Y314" s="112">
        <f>IFERROR(INDEX($J$2:$J$861,MATCH(1,INDEX(($P314=$F$2:$F$861)*(0=COUNTIFS(Q314:X314,$J$2:$J$861)),0),0)),"")</f>
        <v/>
      </c>
      <c r="Z314" s="112">
        <f>IFERROR(INDEX($J$2:$J$861,MATCH(1,INDEX(($P314=$F$2:$F$861)*(0=COUNTIFS(Q314:Y314,$J$2:$J$861)),0),0)),"")</f>
        <v/>
      </c>
      <c r="AA314" s="112">
        <f>IFERROR(INDEX($J$2:$J$861,MATCH(1,INDEX(($P314=$F$2:$F$861)*(0=COUNTIFS(Q314:Z314,$J$2:$J$861)),0),0)),"")</f>
        <v/>
      </c>
      <c r="AB314" s="112">
        <f>IFERROR(INDEX($J$2:$J$861,MATCH(1,INDEX(($P314=$F$2:$F$861)*(0=COUNTIFS(Q314:AA314,$J$2:$J$861)),0),0)),"")</f>
        <v/>
      </c>
      <c r="AC314" s="112">
        <f>IFERROR(INDEX($J$2:$J$861,MATCH(1,INDEX(($P314=$F$2:$F$861)*(0=COUNTIFS(Q314:AB314,$J$2:$J$861)),0),0)),"")</f>
        <v/>
      </c>
      <c r="AD314">
        <f>Q314&amp;"-"&amp;R314&amp;"-"&amp;S314&amp;"-"&amp;T314&amp;"-"&amp;U314&amp;"-"&amp;V314&amp;"-"&amp;W314&amp;"-"&amp;X314&amp;"-"&amp;Y314&amp;"-"&amp;Z314&amp;"-"&amp;AA314&amp;"-"&amp;AB314&amp;"-"&amp;AC314</f>
        <v/>
      </c>
      <c r="AF314" s="19">
        <f>IFERROR(INDEX($I$2:$I$861,MATCH(1,INDEX(($P314=$F$2:$F$861)*(0=COUNTIFS($AF$2:$AF$2,$I$2:$I$861)),0),0)),"")</f>
        <v/>
      </c>
      <c r="AG314" s="19">
        <f>IFERROR(INDEX($I$2:$I$9873,MATCH(1,INDEX(($P314=$F$2:$F$9873)*(0=COUNTIFS(AF314,$I$2:$I$9873)),0),0)),"")</f>
        <v/>
      </c>
      <c r="AH314" s="19">
        <f>IFERROR(INDEX($I$2:$I$9873,MATCH(1,INDEX(($P314=$F$2:$F$9873)*(0=COUNTIFS(AF314:AG314,$I$2:$I$9873)),0),0)),"")</f>
        <v/>
      </c>
      <c r="AI314" s="19">
        <f>IFERROR(INDEX($I$2:$I$9873,MATCH(1,INDEX(($P314=$F$2:$F$9873)*(0=COUNTIFS(AF314:AH314,$I$2:$I$9873)),0),0)),"")</f>
        <v/>
      </c>
      <c r="AJ314" s="19">
        <f>IFERROR(INDEX($I$2:$I$9873,MATCH(1,INDEX(($P314=$F$2:$F$9873)*(0=COUNTIFS(AF314:AI314,$I$2:$I$9873)),0),0)),"")</f>
        <v/>
      </c>
      <c r="AK314" s="19">
        <f>IFERROR(INDEX($I$2:$I$9873,MATCH(1,INDEX(($P314=$F$2:$F$9873)*(0=COUNTIFS(AF314:AJ314,$I$2:$I$9873)),0),0)),"")</f>
        <v/>
      </c>
      <c r="AL314" s="19">
        <f>IFERROR(INDEX($I$2:$I$9873,MATCH(1,INDEX(($P314=$F$2:$F$9873)*(0=COUNTIFS(AF314:AK314,$I$2:$I$9873)),0),0)),"")</f>
        <v/>
      </c>
      <c r="AM314" s="19">
        <f>IFERROR(INDEX($I$2:$I$9873,MATCH(1,INDEX(($P314=$F$2:$F$9873)*(0=COUNTIFS(AF314:AL314,$I$2:$I$9873)),0),0)),"")</f>
        <v/>
      </c>
      <c r="AN314" s="19">
        <f>IFERROR(INDEX($I$2:$I$9873,MATCH(1,INDEX(($P314=$F$2:$F$9873)*(0=COUNTIFS(AF314:AM314,$I$2:$I$9873)),0),0)),"")</f>
        <v/>
      </c>
      <c r="AO314" s="19">
        <f>IFERROR(INDEX($I$2:$I$9873,MATCH(1,INDEX(($P314=$F$2:$F$9873)*(0=COUNTIFS(AF314:AN314,$I$2:$I$9873)),0),0)),"")</f>
        <v/>
      </c>
      <c r="AP314" s="19">
        <f>IFERROR(INDEX($I$2:$I$9873,MATCH(1,INDEX(($P314=$F$2:$F$9873)*(0=COUNTIFS(AF314:AO314,$I$2:$I$9873)),0),0)),"")</f>
        <v/>
      </c>
      <c r="AQ314" s="19">
        <f>IFERROR(INDEX($I$2:$I$9873,MATCH(1,INDEX(($P314=$F$2:$F$9873)*(0=COUNTIFS(AF314:AP314,$I$2:$I$9873)),0),0)),"")</f>
        <v/>
      </c>
      <c r="AR314" s="19">
        <f>IFERROR(INDEX($I$2:$I$9873,MATCH(1,INDEX(($P314=$F$2:$F$9873)*(0=COUNTIFS(AF314:AQ314,$I$2:$I$9873)),0),0)),"")</f>
        <v/>
      </c>
      <c r="AS314" s="19">
        <f>IFERROR(VLOOKUP(AF314,[2]CUS030!$A$5:$E$10000,5,0),"")</f>
        <v/>
      </c>
      <c r="AT314" s="19">
        <f>IFERROR(VLOOKUP(AG314,[2]CUS030!$A$5:$E$10000,5,0),"")</f>
        <v/>
      </c>
      <c r="AU314" s="19">
        <f>IFERROR(VLOOKUP(AH314,[2]CUS030!$A$5:$E$10000,5,0),"")</f>
        <v/>
      </c>
      <c r="AV314" s="19">
        <f>IFERROR(VLOOKUP(AI314,[2]CUS030!$A$5:$E$10000,5,0),"")</f>
        <v/>
      </c>
      <c r="AW314" s="19">
        <f>IFERROR(VLOOKUP(AJ314,[2]CUS030!$A$5:$E$10000,5,0),"")</f>
        <v/>
      </c>
      <c r="AX314" s="19">
        <f>IFERROR(VLOOKUP(AK314,[2]CUS030!$A$5:$E$10000,5,0),"")</f>
        <v/>
      </c>
      <c r="AY314" s="19">
        <f>IFERROR(VLOOKUP(AL314,[2]CUS030!$A$5:$E$10000,5,0),"")</f>
        <v/>
      </c>
      <c r="AZ314" s="19">
        <f>IFERROR(VLOOKUP(AM314,[2]CUS030!$A$5:$E$10000,5,0),"")</f>
        <v/>
      </c>
      <c r="BA314" s="19">
        <f>IFERROR(VLOOKUP(AN314,[2]CUS030!$A$5:$E$10000,5,0),"")</f>
        <v/>
      </c>
      <c r="BB314" s="19">
        <f>IFERROR(VLOOKUP(AO314,[2]CUS030!$A$5:$E$10000,5,0),"")</f>
        <v/>
      </c>
      <c r="BC314" s="19">
        <f>IFERROR(VLOOKUP(AP314,[2]CUS030!$A$5:$E$10000,5,0),"")</f>
        <v/>
      </c>
      <c r="BD314" s="19">
        <f>IFERROR(VLOOKUP(AQ314,[2]CUS030!$A$5:$E$10000,5,0),"")</f>
        <v/>
      </c>
      <c r="BE314" s="19">
        <f>IFERROR(VLOOKUP(AR314,[2]CUS030!$A$5:$E$10000,5,0),"")</f>
        <v/>
      </c>
    </row>
    <row r="315">
      <c r="F315" s="108">
        <f>[1]!Table1[[#This Row],[Production]]</f>
        <v/>
      </c>
      <c r="G315">
        <f>MID(F315,LEN(F315)-6,4)</f>
        <v/>
      </c>
      <c r="H315">
        <f>AS315&amp;"|"&amp;AT315&amp;"|"&amp;AU315&amp;"|"&amp;AV315&amp;"|"&amp;AW315&amp;"|"&amp;AX315&amp;"|"&amp;AY315&amp;"|"&amp;AZ315&amp;"|"&amp;BA315&amp;"|"&amp;BB315&amp;"|"&amp;BC315&amp;"|"&amp;BD315&amp;"|"&amp;BE315</f>
        <v/>
      </c>
      <c r="I315" s="108">
        <f>[1]!Table1[[#This Row],[Stock]]</f>
        <v/>
      </c>
      <c r="J315">
        <f>MID(LEFT(I315,LEN(I315)-3),FIND("0|0.000",LEFT(I315,LEN(I315)-3),1)+7,6)</f>
        <v/>
      </c>
      <c r="K315" s="19" t="n"/>
      <c r="L315" s="19" t="n"/>
      <c r="M315" s="19" t="n"/>
      <c r="N315" s="19" t="n"/>
      <c r="O315" s="19" t="n"/>
      <c r="P315" s="20">
        <f>End_Cal!E315</f>
        <v/>
      </c>
      <c r="Q315" s="112">
        <f>IFERROR(INDEX($J$2:$J$9873,MATCH(1,INDEX(($P315=$F$2:$F$9873)*(0=COUNTIFS($Q$2:$Q$2,$J$2:$J$9873)),0),0)),"")</f>
        <v/>
      </c>
      <c r="R315" s="112">
        <f>IFERROR(INDEX($J$2:$J$9873,MATCH(1,INDEX(($P315=$F$2:$F$9873)*(0=COUNTIFS(Q315,$J$2:$J$9873)),0),0)),"")</f>
        <v/>
      </c>
      <c r="S315" s="112">
        <f>IFERROR(INDEX($J$2:$J$9873,MATCH(1,INDEX(($P315=$F$2:$F$9873)*(0=COUNTIFS(Q315:R315,$J$2:$J$9873)),0),0)),"")</f>
        <v/>
      </c>
      <c r="T315" s="112">
        <f>IFERROR(INDEX($J$2:$J$9873,MATCH(1,INDEX(($P315=$F$2:$F$9873)*(0=COUNTIFS(Q315:S315,$J$2:$J$9873)),0),0)),"")</f>
        <v/>
      </c>
      <c r="U315" s="112">
        <f>IFERROR(INDEX($J$2:$J$9873,MATCH(1,INDEX(($P315=$F$2:$F$9873)*(0=COUNTIFS(Q315:T315,$J$2:$J$9873)),0),0)),"")</f>
        <v/>
      </c>
      <c r="V315" s="112">
        <f>IFERROR(INDEX($J$2:$J$9873,MATCH(1,INDEX(($P315=$F$2:$F$9873)*(0=COUNTIFS(Q315:U315,$J$2:$J$9873)),0),0)),"")</f>
        <v/>
      </c>
      <c r="W315" s="112">
        <f>IFERROR(INDEX($J$2:$J$9873,MATCH(1,INDEX(($P315=$F$2:$F$9873)*(0=COUNTIFS(Q315:V315,$J$2:$J$861)),0),0)),"")</f>
        <v/>
      </c>
      <c r="X315" s="112">
        <f>IFERROR(INDEX($J$2:$J$9873,MATCH(1,INDEX(($P315=$F$2:$F$9873)*(0=COUNTIFS(Q315:W315,$J$2:$J$9873)),0),0)),"")</f>
        <v/>
      </c>
      <c r="Y315" s="112">
        <f>IFERROR(INDEX($J$2:$J$861,MATCH(1,INDEX(($P315=$F$2:$F$861)*(0=COUNTIFS(Q315:X315,$J$2:$J$861)),0),0)),"")</f>
        <v/>
      </c>
      <c r="Z315" s="112">
        <f>IFERROR(INDEX($J$2:$J$861,MATCH(1,INDEX(($P315=$F$2:$F$861)*(0=COUNTIFS(Q315:Y315,$J$2:$J$861)),0),0)),"")</f>
        <v/>
      </c>
      <c r="AA315" s="112">
        <f>IFERROR(INDEX($J$2:$J$861,MATCH(1,INDEX(($P315=$F$2:$F$861)*(0=COUNTIFS(Q315:Z315,$J$2:$J$861)),0),0)),"")</f>
        <v/>
      </c>
      <c r="AB315" s="112">
        <f>IFERROR(INDEX($J$2:$J$861,MATCH(1,INDEX(($P315=$F$2:$F$861)*(0=COUNTIFS(Q315:AA315,$J$2:$J$861)),0),0)),"")</f>
        <v/>
      </c>
      <c r="AC315" s="112">
        <f>IFERROR(INDEX($J$2:$J$861,MATCH(1,INDEX(($P315=$F$2:$F$861)*(0=COUNTIFS(Q315:AB315,$J$2:$J$861)),0),0)),"")</f>
        <v/>
      </c>
      <c r="AD315">
        <f>Q315&amp;"-"&amp;R315&amp;"-"&amp;S315&amp;"-"&amp;T315&amp;"-"&amp;U315&amp;"-"&amp;V315&amp;"-"&amp;W315&amp;"-"&amp;X315&amp;"-"&amp;Y315&amp;"-"&amp;Z315&amp;"-"&amp;AA315&amp;"-"&amp;AB315&amp;"-"&amp;AC315</f>
        <v/>
      </c>
      <c r="AF315" s="19">
        <f>IFERROR(INDEX($I$2:$I$861,MATCH(1,INDEX(($P315=$F$2:$F$861)*(0=COUNTIFS($AF$2:$AF$2,$I$2:$I$861)),0),0)),"")</f>
        <v/>
      </c>
      <c r="AG315" s="19">
        <f>IFERROR(INDEX($I$2:$I$9873,MATCH(1,INDEX(($P315=$F$2:$F$9873)*(0=COUNTIFS(AF315,$I$2:$I$9873)),0),0)),"")</f>
        <v/>
      </c>
      <c r="AH315" s="19">
        <f>IFERROR(INDEX($I$2:$I$9873,MATCH(1,INDEX(($P315=$F$2:$F$9873)*(0=COUNTIFS(AF315:AG315,$I$2:$I$9873)),0),0)),"")</f>
        <v/>
      </c>
      <c r="AI315" s="19">
        <f>IFERROR(INDEX($I$2:$I$9873,MATCH(1,INDEX(($P315=$F$2:$F$9873)*(0=COUNTIFS(AF315:AH315,$I$2:$I$9873)),0),0)),"")</f>
        <v/>
      </c>
      <c r="AJ315" s="19">
        <f>IFERROR(INDEX($I$2:$I$9873,MATCH(1,INDEX(($P315=$F$2:$F$9873)*(0=COUNTIFS(AF315:AI315,$I$2:$I$9873)),0),0)),"")</f>
        <v/>
      </c>
      <c r="AK315" s="19">
        <f>IFERROR(INDEX($I$2:$I$9873,MATCH(1,INDEX(($P315=$F$2:$F$9873)*(0=COUNTIFS(AF315:AJ315,$I$2:$I$9873)),0),0)),"")</f>
        <v/>
      </c>
      <c r="AL315" s="19">
        <f>IFERROR(INDEX($I$2:$I$9873,MATCH(1,INDEX(($P315=$F$2:$F$9873)*(0=COUNTIFS(AF315:AK315,$I$2:$I$9873)),0),0)),"")</f>
        <v/>
      </c>
      <c r="AM315" s="19">
        <f>IFERROR(INDEX($I$2:$I$9873,MATCH(1,INDEX(($P315=$F$2:$F$9873)*(0=COUNTIFS(AF315:AL315,$I$2:$I$9873)),0),0)),"")</f>
        <v/>
      </c>
      <c r="AN315" s="19">
        <f>IFERROR(INDEX($I$2:$I$9873,MATCH(1,INDEX(($P315=$F$2:$F$9873)*(0=COUNTIFS(AF315:AM315,$I$2:$I$9873)),0),0)),"")</f>
        <v/>
      </c>
      <c r="AO315" s="19">
        <f>IFERROR(INDEX($I$2:$I$9873,MATCH(1,INDEX(($P315=$F$2:$F$9873)*(0=COUNTIFS(AF315:AN315,$I$2:$I$9873)),0),0)),"")</f>
        <v/>
      </c>
      <c r="AP315" s="19">
        <f>IFERROR(INDEX($I$2:$I$9873,MATCH(1,INDEX(($P315=$F$2:$F$9873)*(0=COUNTIFS(AF315:AO315,$I$2:$I$9873)),0),0)),"")</f>
        <v/>
      </c>
      <c r="AQ315" s="19">
        <f>IFERROR(INDEX($I$2:$I$9873,MATCH(1,INDEX(($P315=$F$2:$F$9873)*(0=COUNTIFS(AF315:AP315,$I$2:$I$9873)),0),0)),"")</f>
        <v/>
      </c>
      <c r="AR315" s="19">
        <f>IFERROR(INDEX($I$2:$I$9873,MATCH(1,INDEX(($P315=$F$2:$F$9873)*(0=COUNTIFS(AF315:AQ315,$I$2:$I$9873)),0),0)),"")</f>
        <v/>
      </c>
      <c r="AS315" s="19">
        <f>IFERROR(VLOOKUP(AF315,[2]CUS030!$A$5:$E$10000,5,0),"")</f>
        <v/>
      </c>
      <c r="AT315" s="19">
        <f>IFERROR(VLOOKUP(AG315,[2]CUS030!$A$5:$E$10000,5,0),"")</f>
        <v/>
      </c>
      <c r="AU315" s="19">
        <f>IFERROR(VLOOKUP(AH315,[2]CUS030!$A$5:$E$10000,5,0),"")</f>
        <v/>
      </c>
      <c r="AV315" s="19">
        <f>IFERROR(VLOOKUP(AI315,[2]CUS030!$A$5:$E$10000,5,0),"")</f>
        <v/>
      </c>
      <c r="AW315" s="19">
        <f>IFERROR(VLOOKUP(AJ315,[2]CUS030!$A$5:$E$10000,5,0),"")</f>
        <v/>
      </c>
      <c r="AX315" s="19">
        <f>IFERROR(VLOOKUP(AK315,[2]CUS030!$A$5:$E$10000,5,0),"")</f>
        <v/>
      </c>
      <c r="AY315" s="19">
        <f>IFERROR(VLOOKUP(AL315,[2]CUS030!$A$5:$E$10000,5,0),"")</f>
        <v/>
      </c>
      <c r="AZ315" s="19">
        <f>IFERROR(VLOOKUP(AM315,[2]CUS030!$A$5:$E$10000,5,0),"")</f>
        <v/>
      </c>
      <c r="BA315" s="19">
        <f>IFERROR(VLOOKUP(AN315,[2]CUS030!$A$5:$E$10000,5,0),"")</f>
        <v/>
      </c>
      <c r="BB315" s="19">
        <f>IFERROR(VLOOKUP(AO315,[2]CUS030!$A$5:$E$10000,5,0),"")</f>
        <v/>
      </c>
      <c r="BC315" s="19">
        <f>IFERROR(VLOOKUP(AP315,[2]CUS030!$A$5:$E$10000,5,0),"")</f>
        <v/>
      </c>
      <c r="BD315" s="19">
        <f>IFERROR(VLOOKUP(AQ315,[2]CUS030!$A$5:$E$10000,5,0),"")</f>
        <v/>
      </c>
      <c r="BE315" s="19">
        <f>IFERROR(VLOOKUP(AR315,[2]CUS030!$A$5:$E$10000,5,0),"")</f>
        <v/>
      </c>
    </row>
    <row r="316">
      <c r="F316" s="108">
        <f>[1]!Table1[[#This Row],[Production]]</f>
        <v/>
      </c>
      <c r="G316">
        <f>MID(F316,LEN(F316)-6,4)</f>
        <v/>
      </c>
      <c r="H316">
        <f>AS316&amp;"|"&amp;AT316&amp;"|"&amp;AU316&amp;"|"&amp;AV316&amp;"|"&amp;AW316&amp;"|"&amp;AX316&amp;"|"&amp;AY316&amp;"|"&amp;AZ316&amp;"|"&amp;BA316&amp;"|"&amp;BB316&amp;"|"&amp;BC316&amp;"|"&amp;BD316&amp;"|"&amp;BE316</f>
        <v/>
      </c>
      <c r="I316" s="108">
        <f>[1]!Table1[[#This Row],[Stock]]</f>
        <v/>
      </c>
      <c r="J316">
        <f>MID(LEFT(I316,LEN(I316)-3),FIND("0|0.000",LEFT(I316,LEN(I316)-3),1)+7,6)</f>
        <v/>
      </c>
      <c r="K316" s="19" t="n"/>
      <c r="L316" s="19" t="n"/>
      <c r="M316" s="19" t="n"/>
      <c r="N316" s="19" t="n"/>
      <c r="O316" s="19" t="n"/>
      <c r="P316" s="20">
        <f>End_Cal!E316</f>
        <v/>
      </c>
      <c r="Q316" s="112">
        <f>IFERROR(INDEX($J$2:$J$9873,MATCH(1,INDEX(($P316=$F$2:$F$9873)*(0=COUNTIFS($Q$2:$Q$2,$J$2:$J$9873)),0),0)),"")</f>
        <v/>
      </c>
      <c r="R316" s="112">
        <f>IFERROR(INDEX($J$2:$J$9873,MATCH(1,INDEX(($P316=$F$2:$F$9873)*(0=COUNTIFS(Q316,$J$2:$J$9873)),0),0)),"")</f>
        <v/>
      </c>
      <c r="S316" s="112">
        <f>IFERROR(INDEX($J$2:$J$9873,MATCH(1,INDEX(($P316=$F$2:$F$9873)*(0=COUNTIFS(Q316:R316,$J$2:$J$9873)),0),0)),"")</f>
        <v/>
      </c>
      <c r="T316" s="112">
        <f>IFERROR(INDEX($J$2:$J$9873,MATCH(1,INDEX(($P316=$F$2:$F$9873)*(0=COUNTIFS(Q316:S316,$J$2:$J$9873)),0),0)),"")</f>
        <v/>
      </c>
      <c r="U316" s="112">
        <f>IFERROR(INDEX($J$2:$J$9873,MATCH(1,INDEX(($P316=$F$2:$F$9873)*(0=COUNTIFS(Q316:T316,$J$2:$J$9873)),0),0)),"")</f>
        <v/>
      </c>
      <c r="V316" s="112">
        <f>IFERROR(INDEX($J$2:$J$9873,MATCH(1,INDEX(($P316=$F$2:$F$9873)*(0=COUNTIFS(Q316:U316,$J$2:$J$9873)),0),0)),"")</f>
        <v/>
      </c>
      <c r="W316" s="112">
        <f>IFERROR(INDEX($J$2:$J$9873,MATCH(1,INDEX(($P316=$F$2:$F$9873)*(0=COUNTIFS(Q316:V316,$J$2:$J$861)),0),0)),"")</f>
        <v/>
      </c>
      <c r="X316" s="112">
        <f>IFERROR(INDEX($J$2:$J$9873,MATCH(1,INDEX(($P316=$F$2:$F$9873)*(0=COUNTIFS(Q316:W316,$J$2:$J$9873)),0),0)),"")</f>
        <v/>
      </c>
      <c r="Y316" s="112">
        <f>IFERROR(INDEX($J$2:$J$861,MATCH(1,INDEX(($P316=$F$2:$F$861)*(0=COUNTIFS(Q316:X316,$J$2:$J$861)),0),0)),"")</f>
        <v/>
      </c>
      <c r="Z316" s="112">
        <f>IFERROR(INDEX($J$2:$J$861,MATCH(1,INDEX(($P316=$F$2:$F$861)*(0=COUNTIFS(Q316:Y316,$J$2:$J$861)),0),0)),"")</f>
        <v/>
      </c>
      <c r="AA316" s="112">
        <f>IFERROR(INDEX($J$2:$J$861,MATCH(1,INDEX(($P316=$F$2:$F$861)*(0=COUNTIFS(Q316:Z316,$J$2:$J$861)),0),0)),"")</f>
        <v/>
      </c>
      <c r="AB316" s="112">
        <f>IFERROR(INDEX($J$2:$J$861,MATCH(1,INDEX(($P316=$F$2:$F$861)*(0=COUNTIFS(Q316:AA316,$J$2:$J$861)),0),0)),"")</f>
        <v/>
      </c>
      <c r="AC316" s="112">
        <f>IFERROR(INDEX($J$2:$J$861,MATCH(1,INDEX(($P316=$F$2:$F$861)*(0=COUNTIFS(Q316:AB316,$J$2:$J$861)),0),0)),"")</f>
        <v/>
      </c>
      <c r="AD316">
        <f>Q316&amp;"-"&amp;R316&amp;"-"&amp;S316&amp;"-"&amp;T316&amp;"-"&amp;U316&amp;"-"&amp;V316&amp;"-"&amp;W316&amp;"-"&amp;X316&amp;"-"&amp;Y316&amp;"-"&amp;Z316&amp;"-"&amp;AA316&amp;"-"&amp;AB316&amp;"-"&amp;AC316</f>
        <v/>
      </c>
      <c r="AF316" s="19">
        <f>IFERROR(INDEX($I$2:$I$861,MATCH(1,INDEX(($P316=$F$2:$F$861)*(0=COUNTIFS($AF$2:$AF$2,$I$2:$I$861)),0),0)),"")</f>
        <v/>
      </c>
      <c r="AG316" s="19">
        <f>IFERROR(INDEX($I$2:$I$9873,MATCH(1,INDEX(($P316=$F$2:$F$9873)*(0=COUNTIFS(AF316,$I$2:$I$9873)),0),0)),"")</f>
        <v/>
      </c>
      <c r="AH316" s="19">
        <f>IFERROR(INDEX($I$2:$I$9873,MATCH(1,INDEX(($P316=$F$2:$F$9873)*(0=COUNTIFS(AF316:AG316,$I$2:$I$9873)),0),0)),"")</f>
        <v/>
      </c>
      <c r="AI316" s="19">
        <f>IFERROR(INDEX($I$2:$I$9873,MATCH(1,INDEX(($P316=$F$2:$F$9873)*(0=COUNTIFS(AF316:AH316,$I$2:$I$9873)),0),0)),"")</f>
        <v/>
      </c>
      <c r="AJ316" s="19">
        <f>IFERROR(INDEX($I$2:$I$9873,MATCH(1,INDEX(($P316=$F$2:$F$9873)*(0=COUNTIFS(AF316:AI316,$I$2:$I$9873)),0),0)),"")</f>
        <v/>
      </c>
      <c r="AK316" s="19">
        <f>IFERROR(INDEX($I$2:$I$9873,MATCH(1,INDEX(($P316=$F$2:$F$9873)*(0=COUNTIFS(AF316:AJ316,$I$2:$I$9873)),0),0)),"")</f>
        <v/>
      </c>
      <c r="AL316" s="19">
        <f>IFERROR(INDEX($I$2:$I$9873,MATCH(1,INDEX(($P316=$F$2:$F$9873)*(0=COUNTIFS(AF316:AK316,$I$2:$I$9873)),0),0)),"")</f>
        <v/>
      </c>
      <c r="AM316" s="19">
        <f>IFERROR(INDEX($I$2:$I$9873,MATCH(1,INDEX(($P316=$F$2:$F$9873)*(0=COUNTIFS(AF316:AL316,$I$2:$I$9873)),0),0)),"")</f>
        <v/>
      </c>
      <c r="AN316" s="19">
        <f>IFERROR(INDEX($I$2:$I$9873,MATCH(1,INDEX(($P316=$F$2:$F$9873)*(0=COUNTIFS(AF316:AM316,$I$2:$I$9873)),0),0)),"")</f>
        <v/>
      </c>
      <c r="AO316" s="19">
        <f>IFERROR(INDEX($I$2:$I$9873,MATCH(1,INDEX(($P316=$F$2:$F$9873)*(0=COUNTIFS(AF316:AN316,$I$2:$I$9873)),0),0)),"")</f>
        <v/>
      </c>
      <c r="AP316" s="19">
        <f>IFERROR(INDEX($I$2:$I$9873,MATCH(1,INDEX(($P316=$F$2:$F$9873)*(0=COUNTIFS(AF316:AO316,$I$2:$I$9873)),0),0)),"")</f>
        <v/>
      </c>
      <c r="AQ316" s="19">
        <f>IFERROR(INDEX($I$2:$I$9873,MATCH(1,INDEX(($P316=$F$2:$F$9873)*(0=COUNTIFS(AF316:AP316,$I$2:$I$9873)),0),0)),"")</f>
        <v/>
      </c>
      <c r="AR316" s="19">
        <f>IFERROR(INDEX($I$2:$I$9873,MATCH(1,INDEX(($P316=$F$2:$F$9873)*(0=COUNTIFS(AF316:AQ316,$I$2:$I$9873)),0),0)),"")</f>
        <v/>
      </c>
      <c r="AS316" s="19">
        <f>IFERROR(VLOOKUP(AF316,[2]CUS030!$A$5:$E$10000,5,0),"")</f>
        <v/>
      </c>
      <c r="AT316" s="19">
        <f>IFERROR(VLOOKUP(AG316,[2]CUS030!$A$5:$E$10000,5,0),"")</f>
        <v/>
      </c>
      <c r="AU316" s="19">
        <f>IFERROR(VLOOKUP(AH316,[2]CUS030!$A$5:$E$10000,5,0),"")</f>
        <v/>
      </c>
      <c r="AV316" s="19">
        <f>IFERROR(VLOOKUP(AI316,[2]CUS030!$A$5:$E$10000,5,0),"")</f>
        <v/>
      </c>
      <c r="AW316" s="19">
        <f>IFERROR(VLOOKUP(AJ316,[2]CUS030!$A$5:$E$10000,5,0),"")</f>
        <v/>
      </c>
      <c r="AX316" s="19">
        <f>IFERROR(VLOOKUP(AK316,[2]CUS030!$A$5:$E$10000,5,0),"")</f>
        <v/>
      </c>
      <c r="AY316" s="19">
        <f>IFERROR(VLOOKUP(AL316,[2]CUS030!$A$5:$E$10000,5,0),"")</f>
        <v/>
      </c>
      <c r="AZ316" s="19">
        <f>IFERROR(VLOOKUP(AM316,[2]CUS030!$A$5:$E$10000,5,0),"")</f>
        <v/>
      </c>
      <c r="BA316" s="19">
        <f>IFERROR(VLOOKUP(AN316,[2]CUS030!$A$5:$E$10000,5,0),"")</f>
        <v/>
      </c>
      <c r="BB316" s="19">
        <f>IFERROR(VLOOKUP(AO316,[2]CUS030!$A$5:$E$10000,5,0),"")</f>
        <v/>
      </c>
      <c r="BC316" s="19">
        <f>IFERROR(VLOOKUP(AP316,[2]CUS030!$A$5:$E$10000,5,0),"")</f>
        <v/>
      </c>
      <c r="BD316" s="19">
        <f>IFERROR(VLOOKUP(AQ316,[2]CUS030!$A$5:$E$10000,5,0),"")</f>
        <v/>
      </c>
      <c r="BE316" s="19">
        <f>IFERROR(VLOOKUP(AR316,[2]CUS030!$A$5:$E$10000,5,0),"")</f>
        <v/>
      </c>
    </row>
    <row r="317">
      <c r="F317" s="108">
        <f>[1]!Table1[[#This Row],[Production]]</f>
        <v/>
      </c>
      <c r="G317">
        <f>MID(F317,LEN(F317)-6,4)</f>
        <v/>
      </c>
      <c r="H317">
        <f>AS317&amp;"|"&amp;AT317&amp;"|"&amp;AU317&amp;"|"&amp;AV317&amp;"|"&amp;AW317&amp;"|"&amp;AX317&amp;"|"&amp;AY317&amp;"|"&amp;AZ317&amp;"|"&amp;BA317&amp;"|"&amp;BB317&amp;"|"&amp;BC317&amp;"|"&amp;BD317&amp;"|"&amp;BE317</f>
        <v/>
      </c>
      <c r="I317" s="108">
        <f>[1]!Table1[[#This Row],[Stock]]</f>
        <v/>
      </c>
      <c r="J317">
        <f>MID(LEFT(I317,LEN(I317)-3),FIND("0|0.000",LEFT(I317,LEN(I317)-3),1)+7,6)</f>
        <v/>
      </c>
      <c r="K317" s="19" t="n"/>
      <c r="L317" s="19" t="n"/>
      <c r="M317" s="19" t="n"/>
      <c r="N317" s="19" t="n"/>
      <c r="O317" s="19" t="n"/>
      <c r="P317" s="20">
        <f>End_Cal!E317</f>
        <v/>
      </c>
      <c r="Q317" s="112">
        <f>IFERROR(INDEX($J$2:$J$9873,MATCH(1,INDEX(($P317=$F$2:$F$9873)*(0=COUNTIFS($Q$2:$Q$2,$J$2:$J$9873)),0),0)),"")</f>
        <v/>
      </c>
      <c r="R317" s="112">
        <f>IFERROR(INDEX($J$2:$J$9873,MATCH(1,INDEX(($P317=$F$2:$F$9873)*(0=COUNTIFS(Q317,$J$2:$J$9873)),0),0)),"")</f>
        <v/>
      </c>
      <c r="S317" s="112">
        <f>IFERROR(INDEX($J$2:$J$9873,MATCH(1,INDEX(($P317=$F$2:$F$9873)*(0=COUNTIFS(Q317:R317,$J$2:$J$9873)),0),0)),"")</f>
        <v/>
      </c>
      <c r="T317" s="112">
        <f>IFERROR(INDEX($J$2:$J$9873,MATCH(1,INDEX(($P317=$F$2:$F$9873)*(0=COUNTIFS(Q317:S317,$J$2:$J$9873)),0),0)),"")</f>
        <v/>
      </c>
      <c r="U317" s="112">
        <f>IFERROR(INDEX($J$2:$J$9873,MATCH(1,INDEX(($P317=$F$2:$F$9873)*(0=COUNTIFS(Q317:T317,$J$2:$J$9873)),0),0)),"")</f>
        <v/>
      </c>
      <c r="V317" s="112">
        <f>IFERROR(INDEX($J$2:$J$9873,MATCH(1,INDEX(($P317=$F$2:$F$9873)*(0=COUNTIFS(Q317:U317,$J$2:$J$9873)),0),0)),"")</f>
        <v/>
      </c>
      <c r="W317" s="112">
        <f>IFERROR(INDEX($J$2:$J$9873,MATCH(1,INDEX(($P317=$F$2:$F$9873)*(0=COUNTIFS(Q317:V317,$J$2:$J$861)),0),0)),"")</f>
        <v/>
      </c>
      <c r="X317" s="112">
        <f>IFERROR(INDEX($J$2:$J$9873,MATCH(1,INDEX(($P317=$F$2:$F$9873)*(0=COUNTIFS(Q317:W317,$J$2:$J$9873)),0),0)),"")</f>
        <v/>
      </c>
      <c r="Y317" s="112">
        <f>IFERROR(INDEX($J$2:$J$861,MATCH(1,INDEX(($P317=$F$2:$F$861)*(0=COUNTIFS(Q317:X317,$J$2:$J$861)),0),0)),"")</f>
        <v/>
      </c>
      <c r="Z317" s="112">
        <f>IFERROR(INDEX($J$2:$J$861,MATCH(1,INDEX(($P317=$F$2:$F$861)*(0=COUNTIFS(Q317:Y317,$J$2:$J$861)),0),0)),"")</f>
        <v/>
      </c>
      <c r="AA317" s="112">
        <f>IFERROR(INDEX($J$2:$J$861,MATCH(1,INDEX(($P317=$F$2:$F$861)*(0=COUNTIFS(Q317:Z317,$J$2:$J$861)),0),0)),"")</f>
        <v/>
      </c>
      <c r="AB317" s="112">
        <f>IFERROR(INDEX($J$2:$J$861,MATCH(1,INDEX(($P317=$F$2:$F$861)*(0=COUNTIFS(Q317:AA317,$J$2:$J$861)),0),0)),"")</f>
        <v/>
      </c>
      <c r="AC317" s="112">
        <f>IFERROR(INDEX($J$2:$J$861,MATCH(1,INDEX(($P317=$F$2:$F$861)*(0=COUNTIFS(Q317:AB317,$J$2:$J$861)),0),0)),"")</f>
        <v/>
      </c>
      <c r="AD317">
        <f>Q317&amp;"-"&amp;R317&amp;"-"&amp;S317&amp;"-"&amp;T317&amp;"-"&amp;U317&amp;"-"&amp;V317&amp;"-"&amp;W317&amp;"-"&amp;X317&amp;"-"&amp;Y317&amp;"-"&amp;Z317&amp;"-"&amp;AA317&amp;"-"&amp;AB317&amp;"-"&amp;AC317</f>
        <v/>
      </c>
      <c r="AF317" s="19">
        <f>IFERROR(INDEX($I$2:$I$861,MATCH(1,INDEX(($P317=$F$2:$F$861)*(0=COUNTIFS($AF$2:$AF$2,$I$2:$I$861)),0),0)),"")</f>
        <v/>
      </c>
      <c r="AG317" s="19">
        <f>IFERROR(INDEX($I$2:$I$9873,MATCH(1,INDEX(($P317=$F$2:$F$9873)*(0=COUNTIFS(AF317,$I$2:$I$9873)),0),0)),"")</f>
        <v/>
      </c>
      <c r="AH317" s="19">
        <f>IFERROR(INDEX($I$2:$I$9873,MATCH(1,INDEX(($P317=$F$2:$F$9873)*(0=COUNTIFS(AF317:AG317,$I$2:$I$9873)),0),0)),"")</f>
        <v/>
      </c>
      <c r="AI317" s="19">
        <f>IFERROR(INDEX($I$2:$I$9873,MATCH(1,INDEX(($P317=$F$2:$F$9873)*(0=COUNTIFS(AF317:AH317,$I$2:$I$9873)),0),0)),"")</f>
        <v/>
      </c>
      <c r="AJ317" s="19">
        <f>IFERROR(INDEX($I$2:$I$9873,MATCH(1,INDEX(($P317=$F$2:$F$9873)*(0=COUNTIFS(AF317:AI317,$I$2:$I$9873)),0),0)),"")</f>
        <v/>
      </c>
      <c r="AK317" s="19">
        <f>IFERROR(INDEX($I$2:$I$9873,MATCH(1,INDEX(($P317=$F$2:$F$9873)*(0=COUNTIFS(AF317:AJ317,$I$2:$I$9873)),0),0)),"")</f>
        <v/>
      </c>
      <c r="AL317" s="19">
        <f>IFERROR(INDEX($I$2:$I$9873,MATCH(1,INDEX(($P317=$F$2:$F$9873)*(0=COUNTIFS(AF317:AK317,$I$2:$I$9873)),0),0)),"")</f>
        <v/>
      </c>
      <c r="AM317" s="19">
        <f>IFERROR(INDEX($I$2:$I$9873,MATCH(1,INDEX(($P317=$F$2:$F$9873)*(0=COUNTIFS(AF317:AL317,$I$2:$I$9873)),0),0)),"")</f>
        <v/>
      </c>
      <c r="AN317" s="19">
        <f>IFERROR(INDEX($I$2:$I$9873,MATCH(1,INDEX(($P317=$F$2:$F$9873)*(0=COUNTIFS(AF317:AM317,$I$2:$I$9873)),0),0)),"")</f>
        <v/>
      </c>
      <c r="AO317" s="19">
        <f>IFERROR(INDEX($I$2:$I$9873,MATCH(1,INDEX(($P317=$F$2:$F$9873)*(0=COUNTIFS(AF317:AN317,$I$2:$I$9873)),0),0)),"")</f>
        <v/>
      </c>
      <c r="AP317" s="19">
        <f>IFERROR(INDEX($I$2:$I$9873,MATCH(1,INDEX(($P317=$F$2:$F$9873)*(0=COUNTIFS(AF317:AO317,$I$2:$I$9873)),0),0)),"")</f>
        <v/>
      </c>
      <c r="AQ317" s="19">
        <f>IFERROR(INDEX($I$2:$I$9873,MATCH(1,INDEX(($P317=$F$2:$F$9873)*(0=COUNTIFS(AF317:AP317,$I$2:$I$9873)),0),0)),"")</f>
        <v/>
      </c>
      <c r="AR317" s="19">
        <f>IFERROR(INDEX($I$2:$I$9873,MATCH(1,INDEX(($P317=$F$2:$F$9873)*(0=COUNTIFS(AF317:AQ317,$I$2:$I$9873)),0),0)),"")</f>
        <v/>
      </c>
      <c r="AS317" s="19">
        <f>IFERROR(VLOOKUP(AF317,[2]CUS030!$A$5:$E$10000,5,0),"")</f>
        <v/>
      </c>
      <c r="AT317" s="19">
        <f>IFERROR(VLOOKUP(AG317,[2]CUS030!$A$5:$E$10000,5,0),"")</f>
        <v/>
      </c>
      <c r="AU317" s="19">
        <f>IFERROR(VLOOKUP(AH317,[2]CUS030!$A$5:$E$10000,5,0),"")</f>
        <v/>
      </c>
      <c r="AV317" s="19">
        <f>IFERROR(VLOOKUP(AI317,[2]CUS030!$A$5:$E$10000,5,0),"")</f>
        <v/>
      </c>
      <c r="AW317" s="19">
        <f>IFERROR(VLOOKUP(AJ317,[2]CUS030!$A$5:$E$10000,5,0),"")</f>
        <v/>
      </c>
      <c r="AX317" s="19">
        <f>IFERROR(VLOOKUP(AK317,[2]CUS030!$A$5:$E$10000,5,0),"")</f>
        <v/>
      </c>
      <c r="AY317" s="19">
        <f>IFERROR(VLOOKUP(AL317,[2]CUS030!$A$5:$E$10000,5,0),"")</f>
        <v/>
      </c>
      <c r="AZ317" s="19">
        <f>IFERROR(VLOOKUP(AM317,[2]CUS030!$A$5:$E$10000,5,0),"")</f>
        <v/>
      </c>
      <c r="BA317" s="19">
        <f>IFERROR(VLOOKUP(AN317,[2]CUS030!$A$5:$E$10000,5,0),"")</f>
        <v/>
      </c>
      <c r="BB317" s="19">
        <f>IFERROR(VLOOKUP(AO317,[2]CUS030!$A$5:$E$10000,5,0),"")</f>
        <v/>
      </c>
      <c r="BC317" s="19">
        <f>IFERROR(VLOOKUP(AP317,[2]CUS030!$A$5:$E$10000,5,0),"")</f>
        <v/>
      </c>
      <c r="BD317" s="19">
        <f>IFERROR(VLOOKUP(AQ317,[2]CUS030!$A$5:$E$10000,5,0),"")</f>
        <v/>
      </c>
      <c r="BE317" s="19">
        <f>IFERROR(VLOOKUP(AR317,[2]CUS030!$A$5:$E$10000,5,0),"")</f>
        <v/>
      </c>
    </row>
    <row r="318">
      <c r="F318" s="108">
        <f>[1]!Table1[[#This Row],[Production]]</f>
        <v/>
      </c>
      <c r="G318">
        <f>MID(F318,LEN(F318)-6,4)</f>
        <v/>
      </c>
      <c r="H318">
        <f>AS318&amp;"|"&amp;AT318&amp;"|"&amp;AU318&amp;"|"&amp;AV318&amp;"|"&amp;AW318&amp;"|"&amp;AX318&amp;"|"&amp;AY318&amp;"|"&amp;AZ318&amp;"|"&amp;BA318&amp;"|"&amp;BB318&amp;"|"&amp;BC318&amp;"|"&amp;BD318&amp;"|"&amp;BE318</f>
        <v/>
      </c>
      <c r="I318" s="108">
        <f>[1]!Table1[[#This Row],[Stock]]</f>
        <v/>
      </c>
      <c r="J318">
        <f>MID(LEFT(I318,LEN(I318)-3),FIND("0|0.000",LEFT(I318,LEN(I318)-3),1)+7,6)</f>
        <v/>
      </c>
      <c r="K318" s="19" t="n"/>
      <c r="L318" s="19" t="n"/>
      <c r="M318" s="19" t="n"/>
      <c r="N318" s="19" t="n"/>
      <c r="O318" s="19" t="n"/>
      <c r="P318" s="20">
        <f>End_Cal!E318</f>
        <v/>
      </c>
      <c r="Q318" s="112">
        <f>IFERROR(INDEX($J$2:$J$9873,MATCH(1,INDEX(($P318=$F$2:$F$9873)*(0=COUNTIFS($Q$2:$Q$2,$J$2:$J$9873)),0),0)),"")</f>
        <v/>
      </c>
      <c r="R318" s="112">
        <f>IFERROR(INDEX($J$2:$J$9873,MATCH(1,INDEX(($P318=$F$2:$F$9873)*(0=COUNTIFS(Q318,$J$2:$J$9873)),0),0)),"")</f>
        <v/>
      </c>
      <c r="S318" s="112">
        <f>IFERROR(INDEX($J$2:$J$9873,MATCH(1,INDEX(($P318=$F$2:$F$9873)*(0=COUNTIFS(Q318:R318,$J$2:$J$9873)),0),0)),"")</f>
        <v/>
      </c>
      <c r="T318" s="112">
        <f>IFERROR(INDEX($J$2:$J$9873,MATCH(1,INDEX(($P318=$F$2:$F$9873)*(0=COUNTIFS(Q318:S318,$J$2:$J$9873)),0),0)),"")</f>
        <v/>
      </c>
      <c r="U318" s="112">
        <f>IFERROR(INDEX($J$2:$J$9873,MATCH(1,INDEX(($P318=$F$2:$F$9873)*(0=COUNTIFS(Q318:T318,$J$2:$J$9873)),0),0)),"")</f>
        <v/>
      </c>
      <c r="V318" s="112">
        <f>IFERROR(INDEX($J$2:$J$9873,MATCH(1,INDEX(($P318=$F$2:$F$9873)*(0=COUNTIFS(Q318:U318,$J$2:$J$9873)),0),0)),"")</f>
        <v/>
      </c>
      <c r="W318" s="112">
        <f>IFERROR(INDEX($J$2:$J$9873,MATCH(1,INDEX(($P318=$F$2:$F$9873)*(0=COUNTIFS(Q318:V318,$J$2:$J$861)),0),0)),"")</f>
        <v/>
      </c>
      <c r="X318" s="112">
        <f>IFERROR(INDEX($J$2:$J$9873,MATCH(1,INDEX(($P318=$F$2:$F$9873)*(0=COUNTIFS(Q318:W318,$J$2:$J$9873)),0),0)),"")</f>
        <v/>
      </c>
      <c r="Y318" s="112">
        <f>IFERROR(INDEX($J$2:$J$861,MATCH(1,INDEX(($P318=$F$2:$F$861)*(0=COUNTIFS(Q318:X318,$J$2:$J$861)),0),0)),"")</f>
        <v/>
      </c>
      <c r="Z318" s="112">
        <f>IFERROR(INDEX($J$2:$J$861,MATCH(1,INDEX(($P318=$F$2:$F$861)*(0=COUNTIFS(Q318:Y318,$J$2:$J$861)),0),0)),"")</f>
        <v/>
      </c>
      <c r="AA318" s="112">
        <f>IFERROR(INDEX($J$2:$J$861,MATCH(1,INDEX(($P318=$F$2:$F$861)*(0=COUNTIFS(Q318:Z318,$J$2:$J$861)),0),0)),"")</f>
        <v/>
      </c>
      <c r="AB318" s="112">
        <f>IFERROR(INDEX($J$2:$J$861,MATCH(1,INDEX(($P318=$F$2:$F$861)*(0=COUNTIFS(Q318:AA318,$J$2:$J$861)),0),0)),"")</f>
        <v/>
      </c>
      <c r="AC318" s="112">
        <f>IFERROR(INDEX($J$2:$J$861,MATCH(1,INDEX(($P318=$F$2:$F$861)*(0=COUNTIFS(Q318:AB318,$J$2:$J$861)),0),0)),"")</f>
        <v/>
      </c>
      <c r="AD318">
        <f>Q318&amp;"-"&amp;R318&amp;"-"&amp;S318&amp;"-"&amp;T318&amp;"-"&amp;U318&amp;"-"&amp;V318&amp;"-"&amp;W318&amp;"-"&amp;X318&amp;"-"&amp;Y318&amp;"-"&amp;Z318&amp;"-"&amp;AA318&amp;"-"&amp;AB318&amp;"-"&amp;AC318</f>
        <v/>
      </c>
      <c r="AF318" s="19">
        <f>IFERROR(INDEX($I$2:$I$861,MATCH(1,INDEX(($P318=$F$2:$F$861)*(0=COUNTIFS($AF$2:$AF$2,$I$2:$I$861)),0),0)),"")</f>
        <v/>
      </c>
      <c r="AG318" s="19">
        <f>IFERROR(INDEX($I$2:$I$9873,MATCH(1,INDEX(($P318=$F$2:$F$9873)*(0=COUNTIFS(AF318,$I$2:$I$9873)),0),0)),"")</f>
        <v/>
      </c>
      <c r="AH318" s="19">
        <f>IFERROR(INDEX($I$2:$I$9873,MATCH(1,INDEX(($P318=$F$2:$F$9873)*(0=COUNTIFS(AF318:AG318,$I$2:$I$9873)),0),0)),"")</f>
        <v/>
      </c>
      <c r="AI318" s="19">
        <f>IFERROR(INDEX($I$2:$I$9873,MATCH(1,INDEX(($P318=$F$2:$F$9873)*(0=COUNTIFS(AF318:AH318,$I$2:$I$9873)),0),0)),"")</f>
        <v/>
      </c>
      <c r="AJ318" s="19">
        <f>IFERROR(INDEX($I$2:$I$9873,MATCH(1,INDEX(($P318=$F$2:$F$9873)*(0=COUNTIFS(AF318:AI318,$I$2:$I$9873)),0),0)),"")</f>
        <v/>
      </c>
      <c r="AK318" s="19">
        <f>IFERROR(INDEX($I$2:$I$9873,MATCH(1,INDEX(($P318=$F$2:$F$9873)*(0=COUNTIFS(AF318:AJ318,$I$2:$I$9873)),0),0)),"")</f>
        <v/>
      </c>
      <c r="AL318" s="19">
        <f>IFERROR(INDEX($I$2:$I$9873,MATCH(1,INDEX(($P318=$F$2:$F$9873)*(0=COUNTIFS(AF318:AK318,$I$2:$I$9873)),0),0)),"")</f>
        <v/>
      </c>
      <c r="AM318" s="19">
        <f>IFERROR(INDEX($I$2:$I$9873,MATCH(1,INDEX(($P318=$F$2:$F$9873)*(0=COUNTIFS(AF318:AL318,$I$2:$I$9873)),0),0)),"")</f>
        <v/>
      </c>
      <c r="AN318" s="19">
        <f>IFERROR(INDEX($I$2:$I$9873,MATCH(1,INDEX(($P318=$F$2:$F$9873)*(0=COUNTIFS(AF318:AM318,$I$2:$I$9873)),0),0)),"")</f>
        <v/>
      </c>
      <c r="AO318" s="19">
        <f>IFERROR(INDEX($I$2:$I$9873,MATCH(1,INDEX(($P318=$F$2:$F$9873)*(0=COUNTIFS(AF318:AN318,$I$2:$I$9873)),0),0)),"")</f>
        <v/>
      </c>
      <c r="AP318" s="19">
        <f>IFERROR(INDEX($I$2:$I$9873,MATCH(1,INDEX(($P318=$F$2:$F$9873)*(0=COUNTIFS(AF318:AO318,$I$2:$I$9873)),0),0)),"")</f>
        <v/>
      </c>
      <c r="AQ318" s="19">
        <f>IFERROR(INDEX($I$2:$I$9873,MATCH(1,INDEX(($P318=$F$2:$F$9873)*(0=COUNTIFS(AF318:AP318,$I$2:$I$9873)),0),0)),"")</f>
        <v/>
      </c>
      <c r="AR318" s="19">
        <f>IFERROR(INDEX($I$2:$I$9873,MATCH(1,INDEX(($P318=$F$2:$F$9873)*(0=COUNTIFS(AF318:AQ318,$I$2:$I$9873)),0),0)),"")</f>
        <v/>
      </c>
      <c r="AS318" s="19">
        <f>IFERROR(VLOOKUP(AF318,[2]CUS030!$A$5:$E$10000,5,0),"")</f>
        <v/>
      </c>
      <c r="AT318" s="19">
        <f>IFERROR(VLOOKUP(AG318,[2]CUS030!$A$5:$E$10000,5,0),"")</f>
        <v/>
      </c>
      <c r="AU318" s="19">
        <f>IFERROR(VLOOKUP(AH318,[2]CUS030!$A$5:$E$10000,5,0),"")</f>
        <v/>
      </c>
      <c r="AV318" s="19">
        <f>IFERROR(VLOOKUP(AI318,[2]CUS030!$A$5:$E$10000,5,0),"")</f>
        <v/>
      </c>
      <c r="AW318" s="19">
        <f>IFERROR(VLOOKUP(AJ318,[2]CUS030!$A$5:$E$10000,5,0),"")</f>
        <v/>
      </c>
      <c r="AX318" s="19">
        <f>IFERROR(VLOOKUP(AK318,[2]CUS030!$A$5:$E$10000,5,0),"")</f>
        <v/>
      </c>
      <c r="AY318" s="19">
        <f>IFERROR(VLOOKUP(AL318,[2]CUS030!$A$5:$E$10000,5,0),"")</f>
        <v/>
      </c>
      <c r="AZ318" s="19">
        <f>IFERROR(VLOOKUP(AM318,[2]CUS030!$A$5:$E$10000,5,0),"")</f>
        <v/>
      </c>
      <c r="BA318" s="19">
        <f>IFERROR(VLOOKUP(AN318,[2]CUS030!$A$5:$E$10000,5,0),"")</f>
        <v/>
      </c>
      <c r="BB318" s="19">
        <f>IFERROR(VLOOKUP(AO318,[2]CUS030!$A$5:$E$10000,5,0),"")</f>
        <v/>
      </c>
      <c r="BC318" s="19">
        <f>IFERROR(VLOOKUP(AP318,[2]CUS030!$A$5:$E$10000,5,0),"")</f>
        <v/>
      </c>
      <c r="BD318" s="19">
        <f>IFERROR(VLOOKUP(AQ318,[2]CUS030!$A$5:$E$10000,5,0),"")</f>
        <v/>
      </c>
      <c r="BE318" s="19">
        <f>IFERROR(VLOOKUP(AR318,[2]CUS030!$A$5:$E$10000,5,0),"")</f>
        <v/>
      </c>
    </row>
    <row r="319">
      <c r="F319" s="108">
        <f>[1]!Table1[[#This Row],[Production]]</f>
        <v/>
      </c>
      <c r="G319">
        <f>MID(F319,LEN(F319)-6,4)</f>
        <v/>
      </c>
      <c r="H319">
        <f>AS319&amp;"|"&amp;AT319&amp;"|"&amp;AU319&amp;"|"&amp;AV319&amp;"|"&amp;AW319&amp;"|"&amp;AX319&amp;"|"&amp;AY319&amp;"|"&amp;AZ319&amp;"|"&amp;BA319&amp;"|"&amp;BB319&amp;"|"&amp;BC319&amp;"|"&amp;BD319&amp;"|"&amp;BE319</f>
        <v/>
      </c>
      <c r="I319" s="108">
        <f>[1]!Table1[[#This Row],[Stock]]</f>
        <v/>
      </c>
      <c r="J319">
        <f>MID(LEFT(I319,LEN(I319)-3),FIND("0|0.000",LEFT(I319,LEN(I319)-3),1)+7,6)</f>
        <v/>
      </c>
      <c r="K319" s="19" t="n"/>
      <c r="L319" s="19" t="n"/>
      <c r="M319" s="19" t="n"/>
      <c r="N319" s="19" t="n"/>
      <c r="O319" s="19" t="n"/>
      <c r="P319" s="20">
        <f>End_Cal!E319</f>
        <v/>
      </c>
      <c r="Q319" s="112">
        <f>IFERROR(INDEX($J$2:$J$9873,MATCH(1,INDEX(($P319=$F$2:$F$9873)*(0=COUNTIFS($Q$2:$Q$2,$J$2:$J$9873)),0),0)),"")</f>
        <v/>
      </c>
      <c r="R319" s="112">
        <f>IFERROR(INDEX($J$2:$J$9873,MATCH(1,INDEX(($P319=$F$2:$F$9873)*(0=COUNTIFS(Q319,$J$2:$J$9873)),0),0)),"")</f>
        <v/>
      </c>
      <c r="S319" s="112">
        <f>IFERROR(INDEX($J$2:$J$9873,MATCH(1,INDEX(($P319=$F$2:$F$9873)*(0=COUNTIFS(Q319:R319,$J$2:$J$9873)),0),0)),"")</f>
        <v/>
      </c>
      <c r="T319" s="112">
        <f>IFERROR(INDEX($J$2:$J$9873,MATCH(1,INDEX(($P319=$F$2:$F$9873)*(0=COUNTIFS(Q319:S319,$J$2:$J$9873)),0),0)),"")</f>
        <v/>
      </c>
      <c r="U319" s="112">
        <f>IFERROR(INDEX($J$2:$J$9873,MATCH(1,INDEX(($P319=$F$2:$F$9873)*(0=COUNTIFS(Q319:T319,$J$2:$J$9873)),0),0)),"")</f>
        <v/>
      </c>
      <c r="V319" s="112">
        <f>IFERROR(INDEX($J$2:$J$9873,MATCH(1,INDEX(($P319=$F$2:$F$9873)*(0=COUNTIFS(Q319:U319,$J$2:$J$9873)),0),0)),"")</f>
        <v/>
      </c>
      <c r="W319" s="112">
        <f>IFERROR(INDEX($J$2:$J$9873,MATCH(1,INDEX(($P319=$F$2:$F$9873)*(0=COUNTIFS(Q319:V319,$J$2:$J$861)),0),0)),"")</f>
        <v/>
      </c>
      <c r="X319" s="112">
        <f>IFERROR(INDEX($J$2:$J$9873,MATCH(1,INDEX(($P319=$F$2:$F$9873)*(0=COUNTIFS(Q319:W319,$J$2:$J$9873)),0),0)),"")</f>
        <v/>
      </c>
      <c r="Y319" s="112">
        <f>IFERROR(INDEX($J$2:$J$861,MATCH(1,INDEX(($P319=$F$2:$F$861)*(0=COUNTIFS(Q319:X319,$J$2:$J$861)),0),0)),"")</f>
        <v/>
      </c>
      <c r="Z319" s="112">
        <f>IFERROR(INDEX($J$2:$J$861,MATCH(1,INDEX(($P319=$F$2:$F$861)*(0=COUNTIFS(Q319:Y319,$J$2:$J$861)),0),0)),"")</f>
        <v/>
      </c>
      <c r="AA319" s="112">
        <f>IFERROR(INDEX($J$2:$J$861,MATCH(1,INDEX(($P319=$F$2:$F$861)*(0=COUNTIFS(Q319:Z319,$J$2:$J$861)),0),0)),"")</f>
        <v/>
      </c>
      <c r="AB319" s="112">
        <f>IFERROR(INDEX($J$2:$J$861,MATCH(1,INDEX(($P319=$F$2:$F$861)*(0=COUNTIFS(Q319:AA319,$J$2:$J$861)),0),0)),"")</f>
        <v/>
      </c>
      <c r="AC319" s="112">
        <f>IFERROR(INDEX($J$2:$J$861,MATCH(1,INDEX(($P319=$F$2:$F$861)*(0=COUNTIFS(Q319:AB319,$J$2:$J$861)),0),0)),"")</f>
        <v/>
      </c>
      <c r="AD319">
        <f>Q319&amp;"-"&amp;R319&amp;"-"&amp;S319&amp;"-"&amp;T319&amp;"-"&amp;U319&amp;"-"&amp;V319&amp;"-"&amp;W319&amp;"-"&amp;X319&amp;"-"&amp;Y319&amp;"-"&amp;Z319&amp;"-"&amp;AA319&amp;"-"&amp;AB319&amp;"-"&amp;AC319</f>
        <v/>
      </c>
      <c r="AF319" s="19">
        <f>IFERROR(INDEX($I$2:$I$861,MATCH(1,INDEX(($P319=$F$2:$F$861)*(0=COUNTIFS($AF$2:$AF$2,$I$2:$I$861)),0),0)),"")</f>
        <v/>
      </c>
      <c r="AG319" s="19">
        <f>IFERROR(INDEX($I$2:$I$9873,MATCH(1,INDEX(($P319=$F$2:$F$9873)*(0=COUNTIFS(AF319,$I$2:$I$9873)),0),0)),"")</f>
        <v/>
      </c>
      <c r="AH319" s="19">
        <f>IFERROR(INDEX($I$2:$I$9873,MATCH(1,INDEX(($P319=$F$2:$F$9873)*(0=COUNTIFS(AF319:AG319,$I$2:$I$9873)),0),0)),"")</f>
        <v/>
      </c>
      <c r="AI319" s="19">
        <f>IFERROR(INDEX($I$2:$I$9873,MATCH(1,INDEX(($P319=$F$2:$F$9873)*(0=COUNTIFS(AF319:AH319,$I$2:$I$9873)),0),0)),"")</f>
        <v/>
      </c>
      <c r="AJ319" s="19">
        <f>IFERROR(INDEX($I$2:$I$9873,MATCH(1,INDEX(($P319=$F$2:$F$9873)*(0=COUNTIFS(AF319:AI319,$I$2:$I$9873)),0),0)),"")</f>
        <v/>
      </c>
      <c r="AK319" s="19">
        <f>IFERROR(INDEX($I$2:$I$9873,MATCH(1,INDEX(($P319=$F$2:$F$9873)*(0=COUNTIFS(AF319:AJ319,$I$2:$I$9873)),0),0)),"")</f>
        <v/>
      </c>
      <c r="AL319" s="19">
        <f>IFERROR(INDEX($I$2:$I$9873,MATCH(1,INDEX(($P319=$F$2:$F$9873)*(0=COUNTIFS(AF319:AK319,$I$2:$I$9873)),0),0)),"")</f>
        <v/>
      </c>
      <c r="AM319" s="19">
        <f>IFERROR(INDEX($I$2:$I$9873,MATCH(1,INDEX(($P319=$F$2:$F$9873)*(0=COUNTIFS(AF319:AL319,$I$2:$I$9873)),0),0)),"")</f>
        <v/>
      </c>
      <c r="AN319" s="19">
        <f>IFERROR(INDEX($I$2:$I$9873,MATCH(1,INDEX(($P319=$F$2:$F$9873)*(0=COUNTIFS(AF319:AM319,$I$2:$I$9873)),0),0)),"")</f>
        <v/>
      </c>
      <c r="AO319" s="19">
        <f>IFERROR(INDEX($I$2:$I$9873,MATCH(1,INDEX(($P319=$F$2:$F$9873)*(0=COUNTIFS(AF319:AN319,$I$2:$I$9873)),0),0)),"")</f>
        <v/>
      </c>
      <c r="AP319" s="19">
        <f>IFERROR(INDEX($I$2:$I$9873,MATCH(1,INDEX(($P319=$F$2:$F$9873)*(0=COUNTIFS(AF319:AO319,$I$2:$I$9873)),0),0)),"")</f>
        <v/>
      </c>
      <c r="AQ319" s="19">
        <f>IFERROR(INDEX($I$2:$I$9873,MATCH(1,INDEX(($P319=$F$2:$F$9873)*(0=COUNTIFS(AF319:AP319,$I$2:$I$9873)),0),0)),"")</f>
        <v/>
      </c>
      <c r="AR319" s="19">
        <f>IFERROR(INDEX($I$2:$I$9873,MATCH(1,INDEX(($P319=$F$2:$F$9873)*(0=COUNTIFS(AF319:AQ319,$I$2:$I$9873)),0),0)),"")</f>
        <v/>
      </c>
      <c r="AS319" s="19">
        <f>IFERROR(VLOOKUP(AF319,[2]CUS030!$A$5:$E$10000,5,0),"")</f>
        <v/>
      </c>
      <c r="AT319" s="19">
        <f>IFERROR(VLOOKUP(AG319,[2]CUS030!$A$5:$E$10000,5,0),"")</f>
        <v/>
      </c>
      <c r="AU319" s="19">
        <f>IFERROR(VLOOKUP(AH319,[2]CUS030!$A$5:$E$10000,5,0),"")</f>
        <v/>
      </c>
      <c r="AV319" s="19">
        <f>IFERROR(VLOOKUP(AI319,[2]CUS030!$A$5:$E$10000,5,0),"")</f>
        <v/>
      </c>
      <c r="AW319" s="19">
        <f>IFERROR(VLOOKUP(AJ319,[2]CUS030!$A$5:$E$10000,5,0),"")</f>
        <v/>
      </c>
      <c r="AX319" s="19">
        <f>IFERROR(VLOOKUP(AK319,[2]CUS030!$A$5:$E$10000,5,0),"")</f>
        <v/>
      </c>
      <c r="AY319" s="19">
        <f>IFERROR(VLOOKUP(AL319,[2]CUS030!$A$5:$E$10000,5,0),"")</f>
        <v/>
      </c>
      <c r="AZ319" s="19">
        <f>IFERROR(VLOOKUP(AM319,[2]CUS030!$A$5:$E$10000,5,0),"")</f>
        <v/>
      </c>
      <c r="BA319" s="19">
        <f>IFERROR(VLOOKUP(AN319,[2]CUS030!$A$5:$E$10000,5,0),"")</f>
        <v/>
      </c>
      <c r="BB319" s="19">
        <f>IFERROR(VLOOKUP(AO319,[2]CUS030!$A$5:$E$10000,5,0),"")</f>
        <v/>
      </c>
      <c r="BC319" s="19">
        <f>IFERROR(VLOOKUP(AP319,[2]CUS030!$A$5:$E$10000,5,0),"")</f>
        <v/>
      </c>
      <c r="BD319" s="19">
        <f>IFERROR(VLOOKUP(AQ319,[2]CUS030!$A$5:$E$10000,5,0),"")</f>
        <v/>
      </c>
      <c r="BE319" s="19">
        <f>IFERROR(VLOOKUP(AR319,[2]CUS030!$A$5:$E$10000,5,0),"")</f>
        <v/>
      </c>
    </row>
    <row r="320">
      <c r="F320" s="108">
        <f>[1]!Table1[[#This Row],[Production]]</f>
        <v/>
      </c>
      <c r="G320">
        <f>MID(F320,LEN(F320)-6,4)</f>
        <v/>
      </c>
      <c r="H320">
        <f>AS320&amp;"|"&amp;AT320&amp;"|"&amp;AU320&amp;"|"&amp;AV320&amp;"|"&amp;AW320&amp;"|"&amp;AX320&amp;"|"&amp;AY320&amp;"|"&amp;AZ320&amp;"|"&amp;BA320&amp;"|"&amp;BB320&amp;"|"&amp;BC320&amp;"|"&amp;BD320&amp;"|"&amp;BE320</f>
        <v/>
      </c>
      <c r="I320" s="108">
        <f>[1]!Table1[[#This Row],[Stock]]</f>
        <v/>
      </c>
      <c r="J320">
        <f>MID(LEFT(I320,LEN(I320)-3),FIND("0|0.000",LEFT(I320,LEN(I320)-3),1)+7,6)</f>
        <v/>
      </c>
      <c r="K320" s="19" t="n"/>
      <c r="L320" s="19" t="n"/>
      <c r="M320" s="19" t="n"/>
      <c r="N320" s="19" t="n"/>
      <c r="O320" s="19" t="n"/>
      <c r="P320" s="20">
        <f>End_Cal!E320</f>
        <v/>
      </c>
      <c r="Q320" s="112">
        <f>IFERROR(INDEX($J$2:$J$9873,MATCH(1,INDEX(($P320=$F$2:$F$9873)*(0=COUNTIFS($Q$2:$Q$2,$J$2:$J$9873)),0),0)),"")</f>
        <v/>
      </c>
      <c r="R320" s="112">
        <f>IFERROR(INDEX($J$2:$J$9873,MATCH(1,INDEX(($P320=$F$2:$F$9873)*(0=COUNTIFS(Q320,$J$2:$J$9873)),0),0)),"")</f>
        <v/>
      </c>
      <c r="S320" s="112">
        <f>IFERROR(INDEX($J$2:$J$9873,MATCH(1,INDEX(($P320=$F$2:$F$9873)*(0=COUNTIFS(Q320:R320,$J$2:$J$9873)),0),0)),"")</f>
        <v/>
      </c>
      <c r="T320" s="112">
        <f>IFERROR(INDEX($J$2:$J$9873,MATCH(1,INDEX(($P320=$F$2:$F$9873)*(0=COUNTIFS(Q320:S320,$J$2:$J$9873)),0),0)),"")</f>
        <v/>
      </c>
      <c r="U320" s="112">
        <f>IFERROR(INDEX($J$2:$J$9873,MATCH(1,INDEX(($P320=$F$2:$F$9873)*(0=COUNTIFS(Q320:T320,$J$2:$J$9873)),0),0)),"")</f>
        <v/>
      </c>
      <c r="V320" s="112">
        <f>IFERROR(INDEX($J$2:$J$9873,MATCH(1,INDEX(($P320=$F$2:$F$9873)*(0=COUNTIFS(Q320:U320,$J$2:$J$9873)),0),0)),"")</f>
        <v/>
      </c>
      <c r="W320" s="112">
        <f>IFERROR(INDEX($J$2:$J$9873,MATCH(1,INDEX(($P320=$F$2:$F$9873)*(0=COUNTIFS(Q320:V320,$J$2:$J$861)),0),0)),"")</f>
        <v/>
      </c>
      <c r="X320" s="112">
        <f>IFERROR(INDEX($J$2:$J$9873,MATCH(1,INDEX(($P320=$F$2:$F$9873)*(0=COUNTIFS(Q320:W320,$J$2:$J$9873)),0),0)),"")</f>
        <v/>
      </c>
      <c r="Y320" s="112">
        <f>IFERROR(INDEX($J$2:$J$861,MATCH(1,INDEX(($P320=$F$2:$F$861)*(0=COUNTIFS(Q320:X320,$J$2:$J$861)),0),0)),"")</f>
        <v/>
      </c>
      <c r="Z320" s="112">
        <f>IFERROR(INDEX($J$2:$J$861,MATCH(1,INDEX(($P320=$F$2:$F$861)*(0=COUNTIFS(Q320:Y320,$J$2:$J$861)),0),0)),"")</f>
        <v/>
      </c>
      <c r="AA320" s="112">
        <f>IFERROR(INDEX($J$2:$J$861,MATCH(1,INDEX(($P320=$F$2:$F$861)*(0=COUNTIFS(Q320:Z320,$J$2:$J$861)),0),0)),"")</f>
        <v/>
      </c>
      <c r="AB320" s="112">
        <f>IFERROR(INDEX($J$2:$J$861,MATCH(1,INDEX(($P320=$F$2:$F$861)*(0=COUNTIFS(Q320:AA320,$J$2:$J$861)),0),0)),"")</f>
        <v/>
      </c>
      <c r="AC320" s="112">
        <f>IFERROR(INDEX($J$2:$J$861,MATCH(1,INDEX(($P320=$F$2:$F$861)*(0=COUNTIFS(Q320:AB320,$J$2:$J$861)),0),0)),"")</f>
        <v/>
      </c>
      <c r="AD320">
        <f>Q320&amp;"-"&amp;R320&amp;"-"&amp;S320&amp;"-"&amp;T320&amp;"-"&amp;U320&amp;"-"&amp;V320&amp;"-"&amp;W320&amp;"-"&amp;X320&amp;"-"&amp;Y320&amp;"-"&amp;Z320&amp;"-"&amp;AA320&amp;"-"&amp;AB320&amp;"-"&amp;AC320</f>
        <v/>
      </c>
      <c r="AF320" s="19">
        <f>IFERROR(INDEX($I$2:$I$861,MATCH(1,INDEX(($P320=$F$2:$F$861)*(0=COUNTIFS($AF$2:$AF$2,$I$2:$I$861)),0),0)),"")</f>
        <v/>
      </c>
      <c r="AG320" s="19">
        <f>IFERROR(INDEX($I$2:$I$9873,MATCH(1,INDEX(($P320=$F$2:$F$9873)*(0=COUNTIFS(AF320,$I$2:$I$9873)),0),0)),"")</f>
        <v/>
      </c>
      <c r="AH320" s="19">
        <f>IFERROR(INDEX($I$2:$I$9873,MATCH(1,INDEX(($P320=$F$2:$F$9873)*(0=COUNTIFS(AF320:AG320,$I$2:$I$9873)),0),0)),"")</f>
        <v/>
      </c>
      <c r="AI320" s="19">
        <f>IFERROR(INDEX($I$2:$I$9873,MATCH(1,INDEX(($P320=$F$2:$F$9873)*(0=COUNTIFS(AF320:AH320,$I$2:$I$9873)),0),0)),"")</f>
        <v/>
      </c>
      <c r="AJ320" s="19">
        <f>IFERROR(INDEX($I$2:$I$9873,MATCH(1,INDEX(($P320=$F$2:$F$9873)*(0=COUNTIFS(AF320:AI320,$I$2:$I$9873)),0),0)),"")</f>
        <v/>
      </c>
      <c r="AK320" s="19">
        <f>IFERROR(INDEX($I$2:$I$9873,MATCH(1,INDEX(($P320=$F$2:$F$9873)*(0=COUNTIFS(AF320:AJ320,$I$2:$I$9873)),0),0)),"")</f>
        <v/>
      </c>
      <c r="AL320" s="19">
        <f>IFERROR(INDEX($I$2:$I$9873,MATCH(1,INDEX(($P320=$F$2:$F$9873)*(0=COUNTIFS(AF320:AK320,$I$2:$I$9873)),0),0)),"")</f>
        <v/>
      </c>
      <c r="AM320" s="19">
        <f>IFERROR(INDEX($I$2:$I$9873,MATCH(1,INDEX(($P320=$F$2:$F$9873)*(0=COUNTIFS(AF320:AL320,$I$2:$I$9873)),0),0)),"")</f>
        <v/>
      </c>
      <c r="AN320" s="19">
        <f>IFERROR(INDEX($I$2:$I$9873,MATCH(1,INDEX(($P320=$F$2:$F$9873)*(0=COUNTIFS(AF320:AM320,$I$2:$I$9873)),0),0)),"")</f>
        <v/>
      </c>
      <c r="AO320" s="19">
        <f>IFERROR(INDEX($I$2:$I$9873,MATCH(1,INDEX(($P320=$F$2:$F$9873)*(0=COUNTIFS(AF320:AN320,$I$2:$I$9873)),0),0)),"")</f>
        <v/>
      </c>
      <c r="AP320" s="19">
        <f>IFERROR(INDEX($I$2:$I$9873,MATCH(1,INDEX(($P320=$F$2:$F$9873)*(0=COUNTIFS(AF320:AO320,$I$2:$I$9873)),0),0)),"")</f>
        <v/>
      </c>
      <c r="AQ320" s="19">
        <f>IFERROR(INDEX($I$2:$I$9873,MATCH(1,INDEX(($P320=$F$2:$F$9873)*(0=COUNTIFS(AF320:AP320,$I$2:$I$9873)),0),0)),"")</f>
        <v/>
      </c>
      <c r="AR320" s="19">
        <f>IFERROR(INDEX($I$2:$I$9873,MATCH(1,INDEX(($P320=$F$2:$F$9873)*(0=COUNTIFS(AF320:AQ320,$I$2:$I$9873)),0),0)),"")</f>
        <v/>
      </c>
      <c r="AS320" s="19">
        <f>IFERROR(VLOOKUP(AF320,[2]CUS030!$A$5:$E$10000,5,0),"")</f>
        <v/>
      </c>
      <c r="AT320" s="19">
        <f>IFERROR(VLOOKUP(AG320,[2]CUS030!$A$5:$E$10000,5,0),"")</f>
        <v/>
      </c>
      <c r="AU320" s="19">
        <f>IFERROR(VLOOKUP(AH320,[2]CUS030!$A$5:$E$10000,5,0),"")</f>
        <v/>
      </c>
      <c r="AV320" s="19">
        <f>IFERROR(VLOOKUP(AI320,[2]CUS030!$A$5:$E$10000,5,0),"")</f>
        <v/>
      </c>
      <c r="AW320" s="19">
        <f>IFERROR(VLOOKUP(AJ320,[2]CUS030!$A$5:$E$10000,5,0),"")</f>
        <v/>
      </c>
      <c r="AX320" s="19">
        <f>IFERROR(VLOOKUP(AK320,[2]CUS030!$A$5:$E$10000,5,0),"")</f>
        <v/>
      </c>
      <c r="AY320" s="19">
        <f>IFERROR(VLOOKUP(AL320,[2]CUS030!$A$5:$E$10000,5,0),"")</f>
        <v/>
      </c>
      <c r="AZ320" s="19">
        <f>IFERROR(VLOOKUP(AM320,[2]CUS030!$A$5:$E$10000,5,0),"")</f>
        <v/>
      </c>
      <c r="BA320" s="19">
        <f>IFERROR(VLOOKUP(AN320,[2]CUS030!$A$5:$E$10000,5,0),"")</f>
        <v/>
      </c>
      <c r="BB320" s="19">
        <f>IFERROR(VLOOKUP(AO320,[2]CUS030!$A$5:$E$10000,5,0),"")</f>
        <v/>
      </c>
      <c r="BC320" s="19">
        <f>IFERROR(VLOOKUP(AP320,[2]CUS030!$A$5:$E$10000,5,0),"")</f>
        <v/>
      </c>
      <c r="BD320" s="19">
        <f>IFERROR(VLOOKUP(AQ320,[2]CUS030!$A$5:$E$10000,5,0),"")</f>
        <v/>
      </c>
      <c r="BE320" s="19">
        <f>IFERROR(VLOOKUP(AR320,[2]CUS030!$A$5:$E$10000,5,0),"")</f>
        <v/>
      </c>
    </row>
    <row r="321">
      <c r="F321" s="108">
        <f>[1]!Table1[[#This Row],[Production]]</f>
        <v/>
      </c>
      <c r="G321">
        <f>MID(F321,LEN(F321)-6,4)</f>
        <v/>
      </c>
      <c r="H321">
        <f>AS321&amp;"|"&amp;AT321&amp;"|"&amp;AU321&amp;"|"&amp;AV321&amp;"|"&amp;AW321&amp;"|"&amp;AX321&amp;"|"&amp;AY321&amp;"|"&amp;AZ321&amp;"|"&amp;BA321&amp;"|"&amp;BB321&amp;"|"&amp;BC321&amp;"|"&amp;BD321&amp;"|"&amp;BE321</f>
        <v/>
      </c>
      <c r="I321" s="108">
        <f>[1]!Table1[[#This Row],[Stock]]</f>
        <v/>
      </c>
      <c r="J321">
        <f>MID(LEFT(I321,LEN(I321)-3),FIND("0|0.000",LEFT(I321,LEN(I321)-3),1)+7,6)</f>
        <v/>
      </c>
      <c r="K321" s="19" t="n"/>
      <c r="L321" s="19" t="n"/>
      <c r="M321" s="19" t="n"/>
      <c r="N321" s="19" t="n"/>
      <c r="O321" s="19" t="n"/>
      <c r="P321" s="20">
        <f>End_Cal!E321</f>
        <v/>
      </c>
      <c r="Q321" s="112">
        <f>IFERROR(INDEX($J$2:$J$9873,MATCH(1,INDEX(($P321=$F$2:$F$9873)*(0=COUNTIFS($Q$2:$Q$2,$J$2:$J$9873)),0),0)),"")</f>
        <v/>
      </c>
      <c r="R321" s="112">
        <f>IFERROR(INDEX($J$2:$J$9873,MATCH(1,INDEX(($P321=$F$2:$F$9873)*(0=COUNTIFS(Q321,$J$2:$J$9873)),0),0)),"")</f>
        <v/>
      </c>
      <c r="S321" s="112">
        <f>IFERROR(INDEX($J$2:$J$9873,MATCH(1,INDEX(($P321=$F$2:$F$9873)*(0=COUNTIFS(Q321:R321,$J$2:$J$9873)),0),0)),"")</f>
        <v/>
      </c>
      <c r="T321" s="112">
        <f>IFERROR(INDEX($J$2:$J$9873,MATCH(1,INDEX(($P321=$F$2:$F$9873)*(0=COUNTIFS(Q321:S321,$J$2:$J$9873)),0),0)),"")</f>
        <v/>
      </c>
      <c r="U321" s="112">
        <f>IFERROR(INDEX($J$2:$J$9873,MATCH(1,INDEX(($P321=$F$2:$F$9873)*(0=COUNTIFS(Q321:T321,$J$2:$J$9873)),0),0)),"")</f>
        <v/>
      </c>
      <c r="V321" s="112">
        <f>IFERROR(INDEX($J$2:$J$9873,MATCH(1,INDEX(($P321=$F$2:$F$9873)*(0=COUNTIFS(Q321:U321,$J$2:$J$9873)),0),0)),"")</f>
        <v/>
      </c>
      <c r="W321" s="112">
        <f>IFERROR(INDEX($J$2:$J$9873,MATCH(1,INDEX(($P321=$F$2:$F$9873)*(0=COUNTIFS(Q321:V321,$J$2:$J$861)),0),0)),"")</f>
        <v/>
      </c>
      <c r="X321" s="112">
        <f>IFERROR(INDEX($J$2:$J$9873,MATCH(1,INDEX(($P321=$F$2:$F$9873)*(0=COUNTIFS(Q321:W321,$J$2:$J$9873)),0),0)),"")</f>
        <v/>
      </c>
      <c r="Y321" s="112">
        <f>IFERROR(INDEX($J$2:$J$861,MATCH(1,INDEX(($P321=$F$2:$F$861)*(0=COUNTIFS(Q321:X321,$J$2:$J$861)),0),0)),"")</f>
        <v/>
      </c>
      <c r="Z321" s="112">
        <f>IFERROR(INDEX($J$2:$J$861,MATCH(1,INDEX(($P321=$F$2:$F$861)*(0=COUNTIFS(Q321:Y321,$J$2:$J$861)),0),0)),"")</f>
        <v/>
      </c>
      <c r="AA321" s="112">
        <f>IFERROR(INDEX($J$2:$J$861,MATCH(1,INDEX(($P321=$F$2:$F$861)*(0=COUNTIFS(Q321:Z321,$J$2:$J$861)),0),0)),"")</f>
        <v/>
      </c>
      <c r="AB321" s="112">
        <f>IFERROR(INDEX($J$2:$J$861,MATCH(1,INDEX(($P321=$F$2:$F$861)*(0=COUNTIFS(Q321:AA321,$J$2:$J$861)),0),0)),"")</f>
        <v/>
      </c>
      <c r="AC321" s="112">
        <f>IFERROR(INDEX($J$2:$J$861,MATCH(1,INDEX(($P321=$F$2:$F$861)*(0=COUNTIFS(Q321:AB321,$J$2:$J$861)),0),0)),"")</f>
        <v/>
      </c>
      <c r="AD321">
        <f>Q321&amp;"-"&amp;R321&amp;"-"&amp;S321&amp;"-"&amp;T321&amp;"-"&amp;U321&amp;"-"&amp;V321&amp;"-"&amp;W321&amp;"-"&amp;X321&amp;"-"&amp;Y321&amp;"-"&amp;Z321&amp;"-"&amp;AA321&amp;"-"&amp;AB321&amp;"-"&amp;AC321</f>
        <v/>
      </c>
      <c r="AF321" s="19">
        <f>IFERROR(INDEX($I$2:$I$861,MATCH(1,INDEX(($P321=$F$2:$F$861)*(0=COUNTIFS($AF$2:$AF$2,$I$2:$I$861)),0),0)),"")</f>
        <v/>
      </c>
      <c r="AG321" s="19">
        <f>IFERROR(INDEX($I$2:$I$9873,MATCH(1,INDEX(($P321=$F$2:$F$9873)*(0=COUNTIFS(AF321,$I$2:$I$9873)),0),0)),"")</f>
        <v/>
      </c>
      <c r="AH321" s="19">
        <f>IFERROR(INDEX($I$2:$I$9873,MATCH(1,INDEX(($P321=$F$2:$F$9873)*(0=COUNTIFS(AF321:AG321,$I$2:$I$9873)),0),0)),"")</f>
        <v/>
      </c>
      <c r="AI321" s="19">
        <f>IFERROR(INDEX($I$2:$I$9873,MATCH(1,INDEX(($P321=$F$2:$F$9873)*(0=COUNTIFS(AF321:AH321,$I$2:$I$9873)),0),0)),"")</f>
        <v/>
      </c>
      <c r="AJ321" s="19">
        <f>IFERROR(INDEX($I$2:$I$9873,MATCH(1,INDEX(($P321=$F$2:$F$9873)*(0=COUNTIFS(AF321:AI321,$I$2:$I$9873)),0),0)),"")</f>
        <v/>
      </c>
      <c r="AK321" s="19">
        <f>IFERROR(INDEX($I$2:$I$9873,MATCH(1,INDEX(($P321=$F$2:$F$9873)*(0=COUNTIFS(AF321:AJ321,$I$2:$I$9873)),0),0)),"")</f>
        <v/>
      </c>
      <c r="AL321" s="19">
        <f>IFERROR(INDEX($I$2:$I$9873,MATCH(1,INDEX(($P321=$F$2:$F$9873)*(0=COUNTIFS(AF321:AK321,$I$2:$I$9873)),0),0)),"")</f>
        <v/>
      </c>
      <c r="AM321" s="19">
        <f>IFERROR(INDEX($I$2:$I$9873,MATCH(1,INDEX(($P321=$F$2:$F$9873)*(0=COUNTIFS(AF321:AL321,$I$2:$I$9873)),0),0)),"")</f>
        <v/>
      </c>
      <c r="AN321" s="19">
        <f>IFERROR(INDEX($I$2:$I$9873,MATCH(1,INDEX(($P321=$F$2:$F$9873)*(0=COUNTIFS(AF321:AM321,$I$2:$I$9873)),0),0)),"")</f>
        <v/>
      </c>
      <c r="AO321" s="19">
        <f>IFERROR(INDEX($I$2:$I$9873,MATCH(1,INDEX(($P321=$F$2:$F$9873)*(0=COUNTIFS(AF321:AN321,$I$2:$I$9873)),0),0)),"")</f>
        <v/>
      </c>
      <c r="AP321" s="19">
        <f>IFERROR(INDEX($I$2:$I$9873,MATCH(1,INDEX(($P321=$F$2:$F$9873)*(0=COUNTIFS(AF321:AO321,$I$2:$I$9873)),0),0)),"")</f>
        <v/>
      </c>
      <c r="AQ321" s="19">
        <f>IFERROR(INDEX($I$2:$I$9873,MATCH(1,INDEX(($P321=$F$2:$F$9873)*(0=COUNTIFS(AF321:AP321,$I$2:$I$9873)),0),0)),"")</f>
        <v/>
      </c>
      <c r="AR321" s="19">
        <f>IFERROR(INDEX($I$2:$I$9873,MATCH(1,INDEX(($P321=$F$2:$F$9873)*(0=COUNTIFS(AF321:AQ321,$I$2:$I$9873)),0),0)),"")</f>
        <v/>
      </c>
      <c r="AS321" s="19">
        <f>IFERROR(VLOOKUP(AF321,[2]CUS030!$A$5:$E$10000,5,0),"")</f>
        <v/>
      </c>
      <c r="AT321" s="19">
        <f>IFERROR(VLOOKUP(AG321,[2]CUS030!$A$5:$E$10000,5,0),"")</f>
        <v/>
      </c>
      <c r="AU321" s="19">
        <f>IFERROR(VLOOKUP(AH321,[2]CUS030!$A$5:$E$10000,5,0),"")</f>
        <v/>
      </c>
      <c r="AV321" s="19">
        <f>IFERROR(VLOOKUP(AI321,[2]CUS030!$A$5:$E$10000,5,0),"")</f>
        <v/>
      </c>
      <c r="AW321" s="19">
        <f>IFERROR(VLOOKUP(AJ321,[2]CUS030!$A$5:$E$10000,5,0),"")</f>
        <v/>
      </c>
      <c r="AX321" s="19">
        <f>IFERROR(VLOOKUP(AK321,[2]CUS030!$A$5:$E$10000,5,0),"")</f>
        <v/>
      </c>
      <c r="AY321" s="19">
        <f>IFERROR(VLOOKUP(AL321,[2]CUS030!$A$5:$E$10000,5,0),"")</f>
        <v/>
      </c>
      <c r="AZ321" s="19">
        <f>IFERROR(VLOOKUP(AM321,[2]CUS030!$A$5:$E$10000,5,0),"")</f>
        <v/>
      </c>
      <c r="BA321" s="19">
        <f>IFERROR(VLOOKUP(AN321,[2]CUS030!$A$5:$E$10000,5,0),"")</f>
        <v/>
      </c>
      <c r="BB321" s="19">
        <f>IFERROR(VLOOKUP(AO321,[2]CUS030!$A$5:$E$10000,5,0),"")</f>
        <v/>
      </c>
      <c r="BC321" s="19">
        <f>IFERROR(VLOOKUP(AP321,[2]CUS030!$A$5:$E$10000,5,0),"")</f>
        <v/>
      </c>
      <c r="BD321" s="19">
        <f>IFERROR(VLOOKUP(AQ321,[2]CUS030!$A$5:$E$10000,5,0),"")</f>
        <v/>
      </c>
      <c r="BE321" s="19">
        <f>IFERROR(VLOOKUP(AR321,[2]CUS030!$A$5:$E$10000,5,0),"")</f>
        <v/>
      </c>
    </row>
    <row r="322">
      <c r="F322" s="108">
        <f>[1]!Table1[[#This Row],[Production]]</f>
        <v/>
      </c>
      <c r="G322">
        <f>MID(F322,LEN(F322)-6,4)</f>
        <v/>
      </c>
      <c r="H322">
        <f>AS322&amp;"|"&amp;AT322&amp;"|"&amp;AU322&amp;"|"&amp;AV322&amp;"|"&amp;AW322&amp;"|"&amp;AX322&amp;"|"&amp;AY322&amp;"|"&amp;AZ322&amp;"|"&amp;BA322&amp;"|"&amp;BB322&amp;"|"&amp;BC322&amp;"|"&amp;BD322&amp;"|"&amp;BE322</f>
        <v/>
      </c>
      <c r="I322" s="108">
        <f>[1]!Table1[[#This Row],[Stock]]</f>
        <v/>
      </c>
      <c r="J322">
        <f>MID(LEFT(I322,LEN(I322)-3),FIND("0|0.000",LEFT(I322,LEN(I322)-3),1)+7,6)</f>
        <v/>
      </c>
      <c r="K322" s="19" t="n"/>
      <c r="L322" s="19" t="n"/>
      <c r="M322" s="19" t="n"/>
      <c r="N322" s="19" t="n"/>
      <c r="O322" s="19" t="n"/>
      <c r="P322" s="20">
        <f>End_Cal!E322</f>
        <v/>
      </c>
      <c r="Q322" s="112">
        <f>IFERROR(INDEX($J$2:$J$9873,MATCH(1,INDEX(($P322=$F$2:$F$9873)*(0=COUNTIFS($Q$2:$Q$2,$J$2:$J$9873)),0),0)),"")</f>
        <v/>
      </c>
      <c r="R322" s="112">
        <f>IFERROR(INDEX($J$2:$J$9873,MATCH(1,INDEX(($P322=$F$2:$F$9873)*(0=COUNTIFS(Q322,$J$2:$J$9873)),0),0)),"")</f>
        <v/>
      </c>
      <c r="S322" s="112">
        <f>IFERROR(INDEX($J$2:$J$9873,MATCH(1,INDEX(($P322=$F$2:$F$9873)*(0=COUNTIFS(Q322:R322,$J$2:$J$9873)),0),0)),"")</f>
        <v/>
      </c>
      <c r="T322" s="112">
        <f>IFERROR(INDEX($J$2:$J$9873,MATCH(1,INDEX(($P322=$F$2:$F$9873)*(0=COUNTIFS(Q322:S322,$J$2:$J$9873)),0),0)),"")</f>
        <v/>
      </c>
      <c r="U322" s="112">
        <f>IFERROR(INDEX($J$2:$J$9873,MATCH(1,INDEX(($P322=$F$2:$F$9873)*(0=COUNTIFS(Q322:T322,$J$2:$J$9873)),0),0)),"")</f>
        <v/>
      </c>
      <c r="V322" s="112">
        <f>IFERROR(INDEX($J$2:$J$9873,MATCH(1,INDEX(($P322=$F$2:$F$9873)*(0=COUNTIFS(Q322:U322,$J$2:$J$9873)),0),0)),"")</f>
        <v/>
      </c>
      <c r="W322" s="112">
        <f>IFERROR(INDEX($J$2:$J$9873,MATCH(1,INDEX(($P322=$F$2:$F$9873)*(0=COUNTIFS(Q322:V322,$J$2:$J$861)),0),0)),"")</f>
        <v/>
      </c>
      <c r="X322" s="112">
        <f>IFERROR(INDEX($J$2:$J$9873,MATCH(1,INDEX(($P322=$F$2:$F$9873)*(0=COUNTIFS(Q322:W322,$J$2:$J$9873)),0),0)),"")</f>
        <v/>
      </c>
      <c r="Y322" s="112">
        <f>IFERROR(INDEX($J$2:$J$861,MATCH(1,INDEX(($P322=$F$2:$F$861)*(0=COUNTIFS(Q322:X322,$J$2:$J$861)),0),0)),"")</f>
        <v/>
      </c>
      <c r="Z322" s="112">
        <f>IFERROR(INDEX($J$2:$J$861,MATCH(1,INDEX(($P322=$F$2:$F$861)*(0=COUNTIFS(Q322:Y322,$J$2:$J$861)),0),0)),"")</f>
        <v/>
      </c>
      <c r="AA322" s="112">
        <f>IFERROR(INDEX($J$2:$J$861,MATCH(1,INDEX(($P322=$F$2:$F$861)*(0=COUNTIFS(Q322:Z322,$J$2:$J$861)),0),0)),"")</f>
        <v/>
      </c>
      <c r="AB322" s="112">
        <f>IFERROR(INDEX($J$2:$J$861,MATCH(1,INDEX(($P322=$F$2:$F$861)*(0=COUNTIFS(Q322:AA322,$J$2:$J$861)),0),0)),"")</f>
        <v/>
      </c>
      <c r="AC322" s="112">
        <f>IFERROR(INDEX($J$2:$J$861,MATCH(1,INDEX(($P322=$F$2:$F$861)*(0=COUNTIFS(Q322:AB322,$J$2:$J$861)),0),0)),"")</f>
        <v/>
      </c>
      <c r="AD322">
        <f>Q322&amp;"-"&amp;R322&amp;"-"&amp;S322&amp;"-"&amp;T322&amp;"-"&amp;U322&amp;"-"&amp;V322&amp;"-"&amp;W322&amp;"-"&amp;X322&amp;"-"&amp;Y322&amp;"-"&amp;Z322&amp;"-"&amp;AA322&amp;"-"&amp;AB322&amp;"-"&amp;AC322</f>
        <v/>
      </c>
      <c r="AF322" s="19">
        <f>IFERROR(INDEX($I$2:$I$861,MATCH(1,INDEX(($P322=$F$2:$F$861)*(0=COUNTIFS($AF$2:$AF$2,$I$2:$I$861)),0),0)),"")</f>
        <v/>
      </c>
      <c r="AG322" s="19">
        <f>IFERROR(INDEX($I$2:$I$9873,MATCH(1,INDEX(($P322=$F$2:$F$9873)*(0=COUNTIFS(AF322,$I$2:$I$9873)),0),0)),"")</f>
        <v/>
      </c>
      <c r="AH322" s="19">
        <f>IFERROR(INDEX($I$2:$I$9873,MATCH(1,INDEX(($P322=$F$2:$F$9873)*(0=COUNTIFS(AF322:AG322,$I$2:$I$9873)),0),0)),"")</f>
        <v/>
      </c>
      <c r="AI322" s="19">
        <f>IFERROR(INDEX($I$2:$I$9873,MATCH(1,INDEX(($P322=$F$2:$F$9873)*(0=COUNTIFS(AF322:AH322,$I$2:$I$9873)),0),0)),"")</f>
        <v/>
      </c>
      <c r="AJ322" s="19">
        <f>IFERROR(INDEX($I$2:$I$9873,MATCH(1,INDEX(($P322=$F$2:$F$9873)*(0=COUNTIFS(AF322:AI322,$I$2:$I$9873)),0),0)),"")</f>
        <v/>
      </c>
      <c r="AK322" s="19">
        <f>IFERROR(INDEX($I$2:$I$9873,MATCH(1,INDEX(($P322=$F$2:$F$9873)*(0=COUNTIFS(AF322:AJ322,$I$2:$I$9873)),0),0)),"")</f>
        <v/>
      </c>
      <c r="AL322" s="19">
        <f>IFERROR(INDEX($I$2:$I$9873,MATCH(1,INDEX(($P322=$F$2:$F$9873)*(0=COUNTIFS(AF322:AK322,$I$2:$I$9873)),0),0)),"")</f>
        <v/>
      </c>
      <c r="AM322" s="19">
        <f>IFERROR(INDEX($I$2:$I$9873,MATCH(1,INDEX(($P322=$F$2:$F$9873)*(0=COUNTIFS(AF322:AL322,$I$2:$I$9873)),0),0)),"")</f>
        <v/>
      </c>
      <c r="AN322" s="19">
        <f>IFERROR(INDEX($I$2:$I$9873,MATCH(1,INDEX(($P322=$F$2:$F$9873)*(0=COUNTIFS(AF322:AM322,$I$2:$I$9873)),0),0)),"")</f>
        <v/>
      </c>
      <c r="AO322" s="19">
        <f>IFERROR(INDEX($I$2:$I$9873,MATCH(1,INDEX(($P322=$F$2:$F$9873)*(0=COUNTIFS(AF322:AN322,$I$2:$I$9873)),0),0)),"")</f>
        <v/>
      </c>
      <c r="AP322" s="19">
        <f>IFERROR(INDEX($I$2:$I$9873,MATCH(1,INDEX(($P322=$F$2:$F$9873)*(0=COUNTIFS(AF322:AO322,$I$2:$I$9873)),0),0)),"")</f>
        <v/>
      </c>
      <c r="AQ322" s="19">
        <f>IFERROR(INDEX($I$2:$I$9873,MATCH(1,INDEX(($P322=$F$2:$F$9873)*(0=COUNTIFS(AF322:AP322,$I$2:$I$9873)),0),0)),"")</f>
        <v/>
      </c>
      <c r="AR322" s="19">
        <f>IFERROR(INDEX($I$2:$I$9873,MATCH(1,INDEX(($P322=$F$2:$F$9873)*(0=COUNTIFS(AF322:AQ322,$I$2:$I$9873)),0),0)),"")</f>
        <v/>
      </c>
      <c r="AS322" s="19">
        <f>IFERROR(VLOOKUP(AF322,[2]CUS030!$A$5:$E$10000,5,0),"")</f>
        <v/>
      </c>
      <c r="AT322" s="19">
        <f>IFERROR(VLOOKUP(AG322,[2]CUS030!$A$5:$E$10000,5,0),"")</f>
        <v/>
      </c>
      <c r="AU322" s="19">
        <f>IFERROR(VLOOKUP(AH322,[2]CUS030!$A$5:$E$10000,5,0),"")</f>
        <v/>
      </c>
      <c r="AV322" s="19">
        <f>IFERROR(VLOOKUP(AI322,[2]CUS030!$A$5:$E$10000,5,0),"")</f>
        <v/>
      </c>
      <c r="AW322" s="19">
        <f>IFERROR(VLOOKUP(AJ322,[2]CUS030!$A$5:$E$10000,5,0),"")</f>
        <v/>
      </c>
      <c r="AX322" s="19">
        <f>IFERROR(VLOOKUP(AK322,[2]CUS030!$A$5:$E$10000,5,0),"")</f>
        <v/>
      </c>
      <c r="AY322" s="19">
        <f>IFERROR(VLOOKUP(AL322,[2]CUS030!$A$5:$E$10000,5,0),"")</f>
        <v/>
      </c>
      <c r="AZ322" s="19">
        <f>IFERROR(VLOOKUP(AM322,[2]CUS030!$A$5:$E$10000,5,0),"")</f>
        <v/>
      </c>
      <c r="BA322" s="19">
        <f>IFERROR(VLOOKUP(AN322,[2]CUS030!$A$5:$E$10000,5,0),"")</f>
        <v/>
      </c>
      <c r="BB322" s="19">
        <f>IFERROR(VLOOKUP(AO322,[2]CUS030!$A$5:$E$10000,5,0),"")</f>
        <v/>
      </c>
      <c r="BC322" s="19">
        <f>IFERROR(VLOOKUP(AP322,[2]CUS030!$A$5:$E$10000,5,0),"")</f>
        <v/>
      </c>
      <c r="BD322" s="19">
        <f>IFERROR(VLOOKUP(AQ322,[2]CUS030!$A$5:$E$10000,5,0),"")</f>
        <v/>
      </c>
      <c r="BE322" s="19">
        <f>IFERROR(VLOOKUP(AR322,[2]CUS030!$A$5:$E$10000,5,0),"")</f>
        <v/>
      </c>
    </row>
    <row r="323">
      <c r="F323" s="108">
        <f>[1]!Table1[[#This Row],[Production]]</f>
        <v/>
      </c>
      <c r="G323">
        <f>MID(F323,LEN(F323)-6,4)</f>
        <v/>
      </c>
      <c r="H323">
        <f>AS323&amp;"|"&amp;AT323&amp;"|"&amp;AU323&amp;"|"&amp;AV323&amp;"|"&amp;AW323&amp;"|"&amp;AX323&amp;"|"&amp;AY323&amp;"|"&amp;AZ323&amp;"|"&amp;BA323&amp;"|"&amp;BB323&amp;"|"&amp;BC323&amp;"|"&amp;BD323&amp;"|"&amp;BE323</f>
        <v/>
      </c>
      <c r="I323" s="108">
        <f>[1]!Table1[[#This Row],[Stock]]</f>
        <v/>
      </c>
      <c r="J323">
        <f>MID(LEFT(I323,LEN(I323)-3),FIND("0|0.000",LEFT(I323,LEN(I323)-3),1)+7,6)</f>
        <v/>
      </c>
      <c r="K323" s="19" t="n"/>
      <c r="L323" s="19" t="n"/>
      <c r="M323" s="19" t="n"/>
      <c r="N323" s="19" t="n"/>
      <c r="O323" s="19" t="n"/>
      <c r="P323" s="20">
        <f>End_Cal!E323</f>
        <v/>
      </c>
      <c r="Q323" s="112">
        <f>IFERROR(INDEX($J$2:$J$9873,MATCH(1,INDEX(($P323=$F$2:$F$9873)*(0=COUNTIFS($Q$2:$Q$2,$J$2:$J$9873)),0),0)),"")</f>
        <v/>
      </c>
      <c r="R323" s="112">
        <f>IFERROR(INDEX($J$2:$J$9873,MATCH(1,INDEX(($P323=$F$2:$F$9873)*(0=COUNTIFS(Q323,$J$2:$J$9873)),0),0)),"")</f>
        <v/>
      </c>
      <c r="S323" s="112">
        <f>IFERROR(INDEX($J$2:$J$9873,MATCH(1,INDEX(($P323=$F$2:$F$9873)*(0=COUNTIFS(Q323:R323,$J$2:$J$9873)),0),0)),"")</f>
        <v/>
      </c>
      <c r="T323" s="112">
        <f>IFERROR(INDEX($J$2:$J$9873,MATCH(1,INDEX(($P323=$F$2:$F$9873)*(0=COUNTIFS(Q323:S323,$J$2:$J$9873)),0),0)),"")</f>
        <v/>
      </c>
      <c r="U323" s="112">
        <f>IFERROR(INDEX($J$2:$J$9873,MATCH(1,INDEX(($P323=$F$2:$F$9873)*(0=COUNTIFS(Q323:T323,$J$2:$J$9873)),0),0)),"")</f>
        <v/>
      </c>
      <c r="V323" s="112">
        <f>IFERROR(INDEX($J$2:$J$9873,MATCH(1,INDEX(($P323=$F$2:$F$9873)*(0=COUNTIFS(Q323:U323,$J$2:$J$9873)),0),0)),"")</f>
        <v/>
      </c>
      <c r="W323" s="112">
        <f>IFERROR(INDEX($J$2:$J$9873,MATCH(1,INDEX(($P323=$F$2:$F$9873)*(0=COUNTIFS(Q323:V323,$J$2:$J$861)),0),0)),"")</f>
        <v/>
      </c>
      <c r="X323" s="112">
        <f>IFERROR(INDEX($J$2:$J$9873,MATCH(1,INDEX(($P323=$F$2:$F$9873)*(0=COUNTIFS(Q323:W323,$J$2:$J$9873)),0),0)),"")</f>
        <v/>
      </c>
      <c r="Y323" s="112">
        <f>IFERROR(INDEX($J$2:$J$861,MATCH(1,INDEX(($P323=$F$2:$F$861)*(0=COUNTIFS(Q323:X323,$J$2:$J$861)),0),0)),"")</f>
        <v/>
      </c>
      <c r="Z323" s="112">
        <f>IFERROR(INDEX($J$2:$J$861,MATCH(1,INDEX(($P323=$F$2:$F$861)*(0=COUNTIFS(Q323:Y323,$J$2:$J$861)),0),0)),"")</f>
        <v/>
      </c>
      <c r="AA323" s="112">
        <f>IFERROR(INDEX($J$2:$J$861,MATCH(1,INDEX(($P323=$F$2:$F$861)*(0=COUNTIFS(Q323:Z323,$J$2:$J$861)),0),0)),"")</f>
        <v/>
      </c>
      <c r="AB323" s="112">
        <f>IFERROR(INDEX($J$2:$J$861,MATCH(1,INDEX(($P323=$F$2:$F$861)*(0=COUNTIFS(Q323:AA323,$J$2:$J$861)),0),0)),"")</f>
        <v/>
      </c>
      <c r="AC323" s="112">
        <f>IFERROR(INDEX($J$2:$J$861,MATCH(1,INDEX(($P323=$F$2:$F$861)*(0=COUNTIFS(Q323:AB323,$J$2:$J$861)),0),0)),"")</f>
        <v/>
      </c>
      <c r="AD323">
        <f>Q323&amp;"-"&amp;R323&amp;"-"&amp;S323&amp;"-"&amp;T323&amp;"-"&amp;U323&amp;"-"&amp;V323&amp;"-"&amp;W323&amp;"-"&amp;X323&amp;"-"&amp;Y323&amp;"-"&amp;Z323&amp;"-"&amp;AA323&amp;"-"&amp;AB323&amp;"-"&amp;AC323</f>
        <v/>
      </c>
      <c r="AF323" s="19">
        <f>IFERROR(INDEX($I$2:$I$861,MATCH(1,INDEX(($P323=$F$2:$F$861)*(0=COUNTIFS($AF$2:$AF$2,$I$2:$I$861)),0),0)),"")</f>
        <v/>
      </c>
      <c r="AG323" s="19">
        <f>IFERROR(INDEX($I$2:$I$9873,MATCH(1,INDEX(($P323=$F$2:$F$9873)*(0=COUNTIFS(AF323,$I$2:$I$9873)),0),0)),"")</f>
        <v/>
      </c>
      <c r="AH323" s="19">
        <f>IFERROR(INDEX($I$2:$I$9873,MATCH(1,INDEX(($P323=$F$2:$F$9873)*(0=COUNTIFS(AF323:AG323,$I$2:$I$9873)),0),0)),"")</f>
        <v/>
      </c>
      <c r="AI323" s="19">
        <f>IFERROR(INDEX($I$2:$I$9873,MATCH(1,INDEX(($P323=$F$2:$F$9873)*(0=COUNTIFS(AF323:AH323,$I$2:$I$9873)),0),0)),"")</f>
        <v/>
      </c>
      <c r="AJ323" s="19">
        <f>IFERROR(INDEX($I$2:$I$9873,MATCH(1,INDEX(($P323=$F$2:$F$9873)*(0=COUNTIFS(AF323:AI323,$I$2:$I$9873)),0),0)),"")</f>
        <v/>
      </c>
      <c r="AK323" s="19">
        <f>IFERROR(INDEX($I$2:$I$9873,MATCH(1,INDEX(($P323=$F$2:$F$9873)*(0=COUNTIFS(AF323:AJ323,$I$2:$I$9873)),0),0)),"")</f>
        <v/>
      </c>
      <c r="AL323" s="19">
        <f>IFERROR(INDEX($I$2:$I$9873,MATCH(1,INDEX(($P323=$F$2:$F$9873)*(0=COUNTIFS(AF323:AK323,$I$2:$I$9873)),0),0)),"")</f>
        <v/>
      </c>
      <c r="AM323" s="19">
        <f>IFERROR(INDEX($I$2:$I$9873,MATCH(1,INDEX(($P323=$F$2:$F$9873)*(0=COUNTIFS(AF323:AL323,$I$2:$I$9873)),0),0)),"")</f>
        <v/>
      </c>
      <c r="AN323" s="19">
        <f>IFERROR(INDEX($I$2:$I$9873,MATCH(1,INDEX(($P323=$F$2:$F$9873)*(0=COUNTIFS(AF323:AM323,$I$2:$I$9873)),0),0)),"")</f>
        <v/>
      </c>
      <c r="AO323" s="19">
        <f>IFERROR(INDEX($I$2:$I$9873,MATCH(1,INDEX(($P323=$F$2:$F$9873)*(0=COUNTIFS(AF323:AN323,$I$2:$I$9873)),0),0)),"")</f>
        <v/>
      </c>
      <c r="AP323" s="19">
        <f>IFERROR(INDEX($I$2:$I$9873,MATCH(1,INDEX(($P323=$F$2:$F$9873)*(0=COUNTIFS(AF323:AO323,$I$2:$I$9873)),0),0)),"")</f>
        <v/>
      </c>
      <c r="AQ323" s="19">
        <f>IFERROR(INDEX($I$2:$I$9873,MATCH(1,INDEX(($P323=$F$2:$F$9873)*(0=COUNTIFS(AF323:AP323,$I$2:$I$9873)),0),0)),"")</f>
        <v/>
      </c>
      <c r="AR323" s="19">
        <f>IFERROR(INDEX($I$2:$I$9873,MATCH(1,INDEX(($P323=$F$2:$F$9873)*(0=COUNTIFS(AF323:AQ323,$I$2:$I$9873)),0),0)),"")</f>
        <v/>
      </c>
      <c r="AS323" s="19">
        <f>IFERROR(VLOOKUP(AF323,[2]CUS030!$A$5:$E$10000,5,0),"")</f>
        <v/>
      </c>
      <c r="AT323" s="19">
        <f>IFERROR(VLOOKUP(AG323,[2]CUS030!$A$5:$E$10000,5,0),"")</f>
        <v/>
      </c>
      <c r="AU323" s="19">
        <f>IFERROR(VLOOKUP(AH323,[2]CUS030!$A$5:$E$10000,5,0),"")</f>
        <v/>
      </c>
      <c r="AV323" s="19">
        <f>IFERROR(VLOOKUP(AI323,[2]CUS030!$A$5:$E$10000,5,0),"")</f>
        <v/>
      </c>
      <c r="AW323" s="19">
        <f>IFERROR(VLOOKUP(AJ323,[2]CUS030!$A$5:$E$10000,5,0),"")</f>
        <v/>
      </c>
      <c r="AX323" s="19">
        <f>IFERROR(VLOOKUP(AK323,[2]CUS030!$A$5:$E$10000,5,0),"")</f>
        <v/>
      </c>
      <c r="AY323" s="19">
        <f>IFERROR(VLOOKUP(AL323,[2]CUS030!$A$5:$E$10000,5,0),"")</f>
        <v/>
      </c>
      <c r="AZ323" s="19">
        <f>IFERROR(VLOOKUP(AM323,[2]CUS030!$A$5:$E$10000,5,0),"")</f>
        <v/>
      </c>
      <c r="BA323" s="19">
        <f>IFERROR(VLOOKUP(AN323,[2]CUS030!$A$5:$E$10000,5,0),"")</f>
        <v/>
      </c>
      <c r="BB323" s="19">
        <f>IFERROR(VLOOKUP(AO323,[2]CUS030!$A$5:$E$10000,5,0),"")</f>
        <v/>
      </c>
      <c r="BC323" s="19">
        <f>IFERROR(VLOOKUP(AP323,[2]CUS030!$A$5:$E$10000,5,0),"")</f>
        <v/>
      </c>
      <c r="BD323" s="19">
        <f>IFERROR(VLOOKUP(AQ323,[2]CUS030!$A$5:$E$10000,5,0),"")</f>
        <v/>
      </c>
      <c r="BE323" s="19">
        <f>IFERROR(VLOOKUP(AR323,[2]CUS030!$A$5:$E$10000,5,0),"")</f>
        <v/>
      </c>
    </row>
    <row r="324">
      <c r="F324" s="108">
        <f>[1]!Table1[[#This Row],[Production]]</f>
        <v/>
      </c>
      <c r="G324">
        <f>MID(F324,LEN(F324)-6,4)</f>
        <v/>
      </c>
      <c r="H324">
        <f>AS324&amp;"|"&amp;AT324&amp;"|"&amp;AU324&amp;"|"&amp;AV324&amp;"|"&amp;AW324&amp;"|"&amp;AX324&amp;"|"&amp;AY324&amp;"|"&amp;AZ324&amp;"|"&amp;BA324&amp;"|"&amp;BB324&amp;"|"&amp;BC324&amp;"|"&amp;BD324&amp;"|"&amp;BE324</f>
        <v/>
      </c>
      <c r="I324" s="108">
        <f>[1]!Table1[[#This Row],[Stock]]</f>
        <v/>
      </c>
      <c r="J324">
        <f>MID(LEFT(I324,LEN(I324)-3),FIND("0|0.000",LEFT(I324,LEN(I324)-3),1)+7,6)</f>
        <v/>
      </c>
      <c r="K324" s="19" t="n"/>
      <c r="L324" s="19" t="n"/>
      <c r="M324" s="19" t="n"/>
      <c r="N324" s="19" t="n"/>
      <c r="O324" s="19" t="n"/>
      <c r="P324" s="20">
        <f>End_Cal!E324</f>
        <v/>
      </c>
      <c r="Q324" s="112">
        <f>IFERROR(INDEX($J$2:$J$9873,MATCH(1,INDEX(($P324=$F$2:$F$9873)*(0=COUNTIFS($Q$2:$Q$2,$J$2:$J$9873)),0),0)),"")</f>
        <v/>
      </c>
      <c r="R324" s="112">
        <f>IFERROR(INDEX($J$2:$J$9873,MATCH(1,INDEX(($P324=$F$2:$F$9873)*(0=COUNTIFS(Q324,$J$2:$J$9873)),0),0)),"")</f>
        <v/>
      </c>
      <c r="S324" s="112">
        <f>IFERROR(INDEX($J$2:$J$9873,MATCH(1,INDEX(($P324=$F$2:$F$9873)*(0=COUNTIFS(Q324:R324,$J$2:$J$9873)),0),0)),"")</f>
        <v/>
      </c>
      <c r="T324" s="112">
        <f>IFERROR(INDEX($J$2:$J$9873,MATCH(1,INDEX(($P324=$F$2:$F$9873)*(0=COUNTIFS(Q324:S324,$J$2:$J$9873)),0),0)),"")</f>
        <v/>
      </c>
      <c r="U324" s="112">
        <f>IFERROR(INDEX($J$2:$J$9873,MATCH(1,INDEX(($P324=$F$2:$F$9873)*(0=COUNTIFS(Q324:T324,$J$2:$J$9873)),0),0)),"")</f>
        <v/>
      </c>
      <c r="V324" s="112">
        <f>IFERROR(INDEX($J$2:$J$9873,MATCH(1,INDEX(($P324=$F$2:$F$9873)*(0=COUNTIFS(Q324:U324,$J$2:$J$9873)),0),0)),"")</f>
        <v/>
      </c>
      <c r="W324" s="112">
        <f>IFERROR(INDEX($J$2:$J$9873,MATCH(1,INDEX(($P324=$F$2:$F$9873)*(0=COUNTIFS(Q324:V324,$J$2:$J$861)),0),0)),"")</f>
        <v/>
      </c>
      <c r="X324" s="112">
        <f>IFERROR(INDEX($J$2:$J$9873,MATCH(1,INDEX(($P324=$F$2:$F$9873)*(0=COUNTIFS(Q324:W324,$J$2:$J$9873)),0),0)),"")</f>
        <v/>
      </c>
      <c r="Y324" s="112">
        <f>IFERROR(INDEX($J$2:$J$861,MATCH(1,INDEX(($P324=$F$2:$F$861)*(0=COUNTIFS(Q324:X324,$J$2:$J$861)),0),0)),"")</f>
        <v/>
      </c>
      <c r="Z324" s="112">
        <f>IFERROR(INDEX($J$2:$J$861,MATCH(1,INDEX(($P324=$F$2:$F$861)*(0=COUNTIFS(Q324:Y324,$J$2:$J$861)),0),0)),"")</f>
        <v/>
      </c>
      <c r="AA324" s="112">
        <f>IFERROR(INDEX($J$2:$J$861,MATCH(1,INDEX(($P324=$F$2:$F$861)*(0=COUNTIFS(Q324:Z324,$J$2:$J$861)),0),0)),"")</f>
        <v/>
      </c>
      <c r="AB324" s="112">
        <f>IFERROR(INDEX($J$2:$J$861,MATCH(1,INDEX(($P324=$F$2:$F$861)*(0=COUNTIFS(Q324:AA324,$J$2:$J$861)),0),0)),"")</f>
        <v/>
      </c>
      <c r="AC324" s="112">
        <f>IFERROR(INDEX($J$2:$J$861,MATCH(1,INDEX(($P324=$F$2:$F$861)*(0=COUNTIFS(Q324:AB324,$J$2:$J$861)),0),0)),"")</f>
        <v/>
      </c>
      <c r="AD324">
        <f>Q324&amp;"-"&amp;R324&amp;"-"&amp;S324&amp;"-"&amp;T324&amp;"-"&amp;U324&amp;"-"&amp;V324&amp;"-"&amp;W324&amp;"-"&amp;X324&amp;"-"&amp;Y324&amp;"-"&amp;Z324&amp;"-"&amp;AA324&amp;"-"&amp;AB324&amp;"-"&amp;AC324</f>
        <v/>
      </c>
      <c r="AF324" s="19">
        <f>IFERROR(INDEX($I$2:$I$861,MATCH(1,INDEX(($P324=$F$2:$F$861)*(0=COUNTIFS($AF$2:$AF$2,$I$2:$I$861)),0),0)),"")</f>
        <v/>
      </c>
      <c r="AG324" s="19">
        <f>IFERROR(INDEX($I$2:$I$9873,MATCH(1,INDEX(($P324=$F$2:$F$9873)*(0=COUNTIFS(AF324,$I$2:$I$9873)),0),0)),"")</f>
        <v/>
      </c>
      <c r="AH324" s="19">
        <f>IFERROR(INDEX($I$2:$I$9873,MATCH(1,INDEX(($P324=$F$2:$F$9873)*(0=COUNTIFS(AF324:AG324,$I$2:$I$9873)),0),0)),"")</f>
        <v/>
      </c>
      <c r="AI324" s="19">
        <f>IFERROR(INDEX($I$2:$I$9873,MATCH(1,INDEX(($P324=$F$2:$F$9873)*(0=COUNTIFS(AF324:AH324,$I$2:$I$9873)),0),0)),"")</f>
        <v/>
      </c>
      <c r="AJ324" s="19">
        <f>IFERROR(INDEX($I$2:$I$9873,MATCH(1,INDEX(($P324=$F$2:$F$9873)*(0=COUNTIFS(AF324:AI324,$I$2:$I$9873)),0),0)),"")</f>
        <v/>
      </c>
      <c r="AK324" s="19">
        <f>IFERROR(INDEX($I$2:$I$9873,MATCH(1,INDEX(($P324=$F$2:$F$9873)*(0=COUNTIFS(AF324:AJ324,$I$2:$I$9873)),0),0)),"")</f>
        <v/>
      </c>
      <c r="AL324" s="19">
        <f>IFERROR(INDEX($I$2:$I$9873,MATCH(1,INDEX(($P324=$F$2:$F$9873)*(0=COUNTIFS(AF324:AK324,$I$2:$I$9873)),0),0)),"")</f>
        <v/>
      </c>
      <c r="AM324" s="19">
        <f>IFERROR(INDEX($I$2:$I$9873,MATCH(1,INDEX(($P324=$F$2:$F$9873)*(0=COUNTIFS(AF324:AL324,$I$2:$I$9873)),0),0)),"")</f>
        <v/>
      </c>
      <c r="AN324" s="19">
        <f>IFERROR(INDEX($I$2:$I$9873,MATCH(1,INDEX(($P324=$F$2:$F$9873)*(0=COUNTIFS(AF324:AM324,$I$2:$I$9873)),0),0)),"")</f>
        <v/>
      </c>
      <c r="AO324" s="19">
        <f>IFERROR(INDEX($I$2:$I$9873,MATCH(1,INDEX(($P324=$F$2:$F$9873)*(0=COUNTIFS(AF324:AN324,$I$2:$I$9873)),0),0)),"")</f>
        <v/>
      </c>
      <c r="AP324" s="19">
        <f>IFERROR(INDEX($I$2:$I$9873,MATCH(1,INDEX(($P324=$F$2:$F$9873)*(0=COUNTIFS(AF324:AO324,$I$2:$I$9873)),0),0)),"")</f>
        <v/>
      </c>
      <c r="AQ324" s="19">
        <f>IFERROR(INDEX($I$2:$I$9873,MATCH(1,INDEX(($P324=$F$2:$F$9873)*(0=COUNTIFS(AF324:AP324,$I$2:$I$9873)),0),0)),"")</f>
        <v/>
      </c>
      <c r="AR324" s="19">
        <f>IFERROR(INDEX($I$2:$I$9873,MATCH(1,INDEX(($P324=$F$2:$F$9873)*(0=COUNTIFS(AF324:AQ324,$I$2:$I$9873)),0),0)),"")</f>
        <v/>
      </c>
      <c r="AS324" s="19">
        <f>IFERROR(VLOOKUP(AF324,[2]CUS030!$A$5:$E$10000,5,0),"")</f>
        <v/>
      </c>
      <c r="AT324" s="19">
        <f>IFERROR(VLOOKUP(AG324,[2]CUS030!$A$5:$E$10000,5,0),"")</f>
        <v/>
      </c>
      <c r="AU324" s="19">
        <f>IFERROR(VLOOKUP(AH324,[2]CUS030!$A$5:$E$10000,5,0),"")</f>
        <v/>
      </c>
      <c r="AV324" s="19">
        <f>IFERROR(VLOOKUP(AI324,[2]CUS030!$A$5:$E$10000,5,0),"")</f>
        <v/>
      </c>
      <c r="AW324" s="19">
        <f>IFERROR(VLOOKUP(AJ324,[2]CUS030!$A$5:$E$10000,5,0),"")</f>
        <v/>
      </c>
      <c r="AX324" s="19">
        <f>IFERROR(VLOOKUP(AK324,[2]CUS030!$A$5:$E$10000,5,0),"")</f>
        <v/>
      </c>
      <c r="AY324" s="19">
        <f>IFERROR(VLOOKUP(AL324,[2]CUS030!$A$5:$E$10000,5,0),"")</f>
        <v/>
      </c>
      <c r="AZ324" s="19">
        <f>IFERROR(VLOOKUP(AM324,[2]CUS030!$A$5:$E$10000,5,0),"")</f>
        <v/>
      </c>
      <c r="BA324" s="19">
        <f>IFERROR(VLOOKUP(AN324,[2]CUS030!$A$5:$E$10000,5,0),"")</f>
        <v/>
      </c>
      <c r="BB324" s="19">
        <f>IFERROR(VLOOKUP(AO324,[2]CUS030!$A$5:$E$10000,5,0),"")</f>
        <v/>
      </c>
      <c r="BC324" s="19">
        <f>IFERROR(VLOOKUP(AP324,[2]CUS030!$A$5:$E$10000,5,0),"")</f>
        <v/>
      </c>
      <c r="BD324" s="19">
        <f>IFERROR(VLOOKUP(AQ324,[2]CUS030!$A$5:$E$10000,5,0),"")</f>
        <v/>
      </c>
      <c r="BE324" s="19">
        <f>IFERROR(VLOOKUP(AR324,[2]CUS030!$A$5:$E$10000,5,0),"")</f>
        <v/>
      </c>
    </row>
    <row r="325">
      <c r="F325" s="108">
        <f>[1]!Table1[[#This Row],[Production]]</f>
        <v/>
      </c>
      <c r="G325">
        <f>MID(F325,LEN(F325)-6,4)</f>
        <v/>
      </c>
      <c r="H325">
        <f>AS325&amp;"|"&amp;AT325&amp;"|"&amp;AU325&amp;"|"&amp;AV325&amp;"|"&amp;AW325&amp;"|"&amp;AX325&amp;"|"&amp;AY325&amp;"|"&amp;AZ325&amp;"|"&amp;BA325&amp;"|"&amp;BB325&amp;"|"&amp;BC325&amp;"|"&amp;BD325&amp;"|"&amp;BE325</f>
        <v/>
      </c>
      <c r="I325" s="108">
        <f>[1]!Table1[[#This Row],[Stock]]</f>
        <v/>
      </c>
      <c r="J325">
        <f>MID(LEFT(I325,LEN(I325)-3),FIND("0|0.000",LEFT(I325,LEN(I325)-3),1)+7,6)</f>
        <v/>
      </c>
      <c r="K325" s="19" t="n"/>
      <c r="L325" s="19" t="n"/>
      <c r="M325" s="19" t="n"/>
      <c r="N325" s="19" t="n"/>
      <c r="O325" s="19" t="n"/>
      <c r="P325" s="20">
        <f>End_Cal!E325</f>
        <v/>
      </c>
      <c r="Q325" s="112">
        <f>IFERROR(INDEX($J$2:$J$9873,MATCH(1,INDEX(($P325=$F$2:$F$9873)*(0=COUNTIFS($Q$2:$Q$2,$J$2:$J$9873)),0),0)),"")</f>
        <v/>
      </c>
      <c r="R325" s="112">
        <f>IFERROR(INDEX($J$2:$J$9873,MATCH(1,INDEX(($P325=$F$2:$F$9873)*(0=COUNTIFS(Q325,$J$2:$J$9873)),0),0)),"")</f>
        <v/>
      </c>
      <c r="S325" s="112">
        <f>IFERROR(INDEX($J$2:$J$9873,MATCH(1,INDEX(($P325=$F$2:$F$9873)*(0=COUNTIFS(Q325:R325,$J$2:$J$9873)),0),0)),"")</f>
        <v/>
      </c>
      <c r="T325" s="112">
        <f>IFERROR(INDEX($J$2:$J$9873,MATCH(1,INDEX(($P325=$F$2:$F$9873)*(0=COUNTIFS(Q325:S325,$J$2:$J$9873)),0),0)),"")</f>
        <v/>
      </c>
      <c r="U325" s="112">
        <f>IFERROR(INDEX($J$2:$J$9873,MATCH(1,INDEX(($P325=$F$2:$F$9873)*(0=COUNTIFS(Q325:T325,$J$2:$J$9873)),0),0)),"")</f>
        <v/>
      </c>
      <c r="V325" s="112">
        <f>IFERROR(INDEX($J$2:$J$9873,MATCH(1,INDEX(($P325=$F$2:$F$9873)*(0=COUNTIFS(Q325:U325,$J$2:$J$9873)),0),0)),"")</f>
        <v/>
      </c>
      <c r="W325" s="112">
        <f>IFERROR(INDEX($J$2:$J$9873,MATCH(1,INDEX(($P325=$F$2:$F$9873)*(0=COUNTIFS(Q325:V325,$J$2:$J$861)),0),0)),"")</f>
        <v/>
      </c>
      <c r="X325" s="112">
        <f>IFERROR(INDEX($J$2:$J$9873,MATCH(1,INDEX(($P325=$F$2:$F$9873)*(0=COUNTIFS(Q325:W325,$J$2:$J$9873)),0),0)),"")</f>
        <v/>
      </c>
      <c r="Y325" s="112">
        <f>IFERROR(INDEX($J$2:$J$861,MATCH(1,INDEX(($P325=$F$2:$F$861)*(0=COUNTIFS(Q325:X325,$J$2:$J$861)),0),0)),"")</f>
        <v/>
      </c>
      <c r="Z325" s="112">
        <f>IFERROR(INDEX($J$2:$J$861,MATCH(1,INDEX(($P325=$F$2:$F$861)*(0=COUNTIFS(Q325:Y325,$J$2:$J$861)),0),0)),"")</f>
        <v/>
      </c>
      <c r="AA325" s="112">
        <f>IFERROR(INDEX($J$2:$J$861,MATCH(1,INDEX(($P325=$F$2:$F$861)*(0=COUNTIFS(Q325:Z325,$J$2:$J$861)),0),0)),"")</f>
        <v/>
      </c>
      <c r="AB325" s="112">
        <f>IFERROR(INDEX($J$2:$J$861,MATCH(1,INDEX(($P325=$F$2:$F$861)*(0=COUNTIFS(Q325:AA325,$J$2:$J$861)),0),0)),"")</f>
        <v/>
      </c>
      <c r="AC325" s="112">
        <f>IFERROR(INDEX($J$2:$J$861,MATCH(1,INDEX(($P325=$F$2:$F$861)*(0=COUNTIFS(Q325:AB325,$J$2:$J$861)),0),0)),"")</f>
        <v/>
      </c>
      <c r="AD325">
        <f>Q325&amp;"-"&amp;R325&amp;"-"&amp;S325&amp;"-"&amp;T325&amp;"-"&amp;U325&amp;"-"&amp;V325&amp;"-"&amp;W325&amp;"-"&amp;X325&amp;"-"&amp;Y325&amp;"-"&amp;Z325&amp;"-"&amp;AA325&amp;"-"&amp;AB325&amp;"-"&amp;AC325</f>
        <v/>
      </c>
      <c r="AF325" s="19">
        <f>IFERROR(INDEX($I$2:$I$861,MATCH(1,INDEX(($P325=$F$2:$F$861)*(0=COUNTIFS($AF$2:$AF$2,$I$2:$I$861)),0),0)),"")</f>
        <v/>
      </c>
      <c r="AG325" s="19">
        <f>IFERROR(INDEX($I$2:$I$9873,MATCH(1,INDEX(($P325=$F$2:$F$9873)*(0=COUNTIFS(AF325,$I$2:$I$9873)),0),0)),"")</f>
        <v/>
      </c>
      <c r="AH325" s="19">
        <f>IFERROR(INDEX($I$2:$I$9873,MATCH(1,INDEX(($P325=$F$2:$F$9873)*(0=COUNTIFS(AF325:AG325,$I$2:$I$9873)),0),0)),"")</f>
        <v/>
      </c>
      <c r="AI325" s="19">
        <f>IFERROR(INDEX($I$2:$I$9873,MATCH(1,INDEX(($P325=$F$2:$F$9873)*(0=COUNTIFS(AF325:AH325,$I$2:$I$9873)),0),0)),"")</f>
        <v/>
      </c>
      <c r="AJ325" s="19">
        <f>IFERROR(INDEX($I$2:$I$9873,MATCH(1,INDEX(($P325=$F$2:$F$9873)*(0=COUNTIFS(AF325:AI325,$I$2:$I$9873)),0),0)),"")</f>
        <v/>
      </c>
      <c r="AK325" s="19">
        <f>IFERROR(INDEX($I$2:$I$9873,MATCH(1,INDEX(($P325=$F$2:$F$9873)*(0=COUNTIFS(AF325:AJ325,$I$2:$I$9873)),0),0)),"")</f>
        <v/>
      </c>
      <c r="AL325" s="19">
        <f>IFERROR(INDEX($I$2:$I$9873,MATCH(1,INDEX(($P325=$F$2:$F$9873)*(0=COUNTIFS(AF325:AK325,$I$2:$I$9873)),0),0)),"")</f>
        <v/>
      </c>
      <c r="AM325" s="19">
        <f>IFERROR(INDEX($I$2:$I$9873,MATCH(1,INDEX(($P325=$F$2:$F$9873)*(0=COUNTIFS(AF325:AL325,$I$2:$I$9873)),0),0)),"")</f>
        <v/>
      </c>
      <c r="AN325" s="19">
        <f>IFERROR(INDEX($I$2:$I$9873,MATCH(1,INDEX(($P325=$F$2:$F$9873)*(0=COUNTIFS(AF325:AM325,$I$2:$I$9873)),0),0)),"")</f>
        <v/>
      </c>
      <c r="AO325" s="19">
        <f>IFERROR(INDEX($I$2:$I$9873,MATCH(1,INDEX(($P325=$F$2:$F$9873)*(0=COUNTIFS(AF325:AN325,$I$2:$I$9873)),0),0)),"")</f>
        <v/>
      </c>
      <c r="AP325" s="19">
        <f>IFERROR(INDEX($I$2:$I$9873,MATCH(1,INDEX(($P325=$F$2:$F$9873)*(0=COUNTIFS(AF325:AO325,$I$2:$I$9873)),0),0)),"")</f>
        <v/>
      </c>
      <c r="AQ325" s="19">
        <f>IFERROR(INDEX($I$2:$I$9873,MATCH(1,INDEX(($P325=$F$2:$F$9873)*(0=COUNTIFS(AF325:AP325,$I$2:$I$9873)),0),0)),"")</f>
        <v/>
      </c>
      <c r="AR325" s="19">
        <f>IFERROR(INDEX($I$2:$I$9873,MATCH(1,INDEX(($P325=$F$2:$F$9873)*(0=COUNTIFS(AF325:AQ325,$I$2:$I$9873)),0),0)),"")</f>
        <v/>
      </c>
      <c r="AS325" s="19">
        <f>IFERROR(VLOOKUP(AF325,[2]CUS030!$A$5:$E$10000,5,0),"")</f>
        <v/>
      </c>
      <c r="AT325" s="19">
        <f>IFERROR(VLOOKUP(AG325,[2]CUS030!$A$5:$E$10000,5,0),"")</f>
        <v/>
      </c>
      <c r="AU325" s="19">
        <f>IFERROR(VLOOKUP(AH325,[2]CUS030!$A$5:$E$10000,5,0),"")</f>
        <v/>
      </c>
      <c r="AV325" s="19">
        <f>IFERROR(VLOOKUP(AI325,[2]CUS030!$A$5:$E$10000,5,0),"")</f>
        <v/>
      </c>
      <c r="AW325" s="19">
        <f>IFERROR(VLOOKUP(AJ325,[2]CUS030!$A$5:$E$10000,5,0),"")</f>
        <v/>
      </c>
      <c r="AX325" s="19">
        <f>IFERROR(VLOOKUP(AK325,[2]CUS030!$A$5:$E$10000,5,0),"")</f>
        <v/>
      </c>
      <c r="AY325" s="19">
        <f>IFERROR(VLOOKUP(AL325,[2]CUS030!$A$5:$E$10000,5,0),"")</f>
        <v/>
      </c>
      <c r="AZ325" s="19">
        <f>IFERROR(VLOOKUP(AM325,[2]CUS030!$A$5:$E$10000,5,0),"")</f>
        <v/>
      </c>
      <c r="BA325" s="19">
        <f>IFERROR(VLOOKUP(AN325,[2]CUS030!$A$5:$E$10000,5,0),"")</f>
        <v/>
      </c>
      <c r="BB325" s="19">
        <f>IFERROR(VLOOKUP(AO325,[2]CUS030!$A$5:$E$10000,5,0),"")</f>
        <v/>
      </c>
      <c r="BC325" s="19">
        <f>IFERROR(VLOOKUP(AP325,[2]CUS030!$A$5:$E$10000,5,0),"")</f>
        <v/>
      </c>
      <c r="BD325" s="19">
        <f>IFERROR(VLOOKUP(AQ325,[2]CUS030!$A$5:$E$10000,5,0),"")</f>
        <v/>
      </c>
      <c r="BE325" s="19">
        <f>IFERROR(VLOOKUP(AR325,[2]CUS030!$A$5:$E$10000,5,0),"")</f>
        <v/>
      </c>
    </row>
    <row r="326">
      <c r="F326" s="108">
        <f>[1]!Table1[[#This Row],[Production]]</f>
        <v/>
      </c>
      <c r="G326">
        <f>MID(F326,LEN(F326)-6,4)</f>
        <v/>
      </c>
      <c r="H326">
        <f>AS326&amp;"|"&amp;AT326&amp;"|"&amp;AU326&amp;"|"&amp;AV326&amp;"|"&amp;AW326&amp;"|"&amp;AX326&amp;"|"&amp;AY326&amp;"|"&amp;AZ326&amp;"|"&amp;BA326&amp;"|"&amp;BB326&amp;"|"&amp;BC326&amp;"|"&amp;BD326&amp;"|"&amp;BE326</f>
        <v/>
      </c>
      <c r="I326" s="108">
        <f>[1]!Table1[[#This Row],[Stock]]</f>
        <v/>
      </c>
      <c r="J326">
        <f>MID(LEFT(I326,LEN(I326)-3),FIND("0|0.000",LEFT(I326,LEN(I326)-3),1)+7,6)</f>
        <v/>
      </c>
      <c r="K326" s="19" t="n"/>
      <c r="L326" s="19" t="n"/>
      <c r="M326" s="19" t="n"/>
      <c r="N326" s="19" t="n"/>
      <c r="O326" s="19" t="n"/>
      <c r="P326" s="20">
        <f>End_Cal!E326</f>
        <v/>
      </c>
      <c r="Q326" s="112">
        <f>IFERROR(INDEX($J$2:$J$9873,MATCH(1,INDEX(($P326=$F$2:$F$9873)*(0=COUNTIFS($Q$2:$Q$2,$J$2:$J$9873)),0),0)),"")</f>
        <v/>
      </c>
      <c r="R326" s="112">
        <f>IFERROR(INDEX($J$2:$J$9873,MATCH(1,INDEX(($P326=$F$2:$F$9873)*(0=COUNTIFS(Q326,$J$2:$J$9873)),0),0)),"")</f>
        <v/>
      </c>
      <c r="S326" s="112">
        <f>IFERROR(INDEX($J$2:$J$9873,MATCH(1,INDEX(($P326=$F$2:$F$9873)*(0=COUNTIFS(Q326:R326,$J$2:$J$9873)),0),0)),"")</f>
        <v/>
      </c>
      <c r="T326" s="112">
        <f>IFERROR(INDEX($J$2:$J$9873,MATCH(1,INDEX(($P326=$F$2:$F$9873)*(0=COUNTIFS(Q326:S326,$J$2:$J$9873)),0),0)),"")</f>
        <v/>
      </c>
      <c r="U326" s="112">
        <f>IFERROR(INDEX($J$2:$J$9873,MATCH(1,INDEX(($P326=$F$2:$F$9873)*(0=COUNTIFS(Q326:T326,$J$2:$J$9873)),0),0)),"")</f>
        <v/>
      </c>
      <c r="V326" s="112">
        <f>IFERROR(INDEX($J$2:$J$9873,MATCH(1,INDEX(($P326=$F$2:$F$9873)*(0=COUNTIFS(Q326:U326,$J$2:$J$9873)),0),0)),"")</f>
        <v/>
      </c>
      <c r="W326" s="112">
        <f>IFERROR(INDEX($J$2:$J$9873,MATCH(1,INDEX(($P326=$F$2:$F$9873)*(0=COUNTIFS(Q326:V326,$J$2:$J$861)),0),0)),"")</f>
        <v/>
      </c>
      <c r="X326" s="112">
        <f>IFERROR(INDEX($J$2:$J$9873,MATCH(1,INDEX(($P326=$F$2:$F$9873)*(0=COUNTIFS(Q326:W326,$J$2:$J$9873)),0),0)),"")</f>
        <v/>
      </c>
      <c r="Y326" s="112">
        <f>IFERROR(INDEX($J$2:$J$861,MATCH(1,INDEX(($P326=$F$2:$F$861)*(0=COUNTIFS(Q326:X326,$J$2:$J$861)),0),0)),"")</f>
        <v/>
      </c>
      <c r="Z326" s="112">
        <f>IFERROR(INDEX($J$2:$J$861,MATCH(1,INDEX(($P326=$F$2:$F$861)*(0=COUNTIFS(Q326:Y326,$J$2:$J$861)),0),0)),"")</f>
        <v/>
      </c>
      <c r="AA326" s="112">
        <f>IFERROR(INDEX($J$2:$J$861,MATCH(1,INDEX(($P326=$F$2:$F$861)*(0=COUNTIFS(Q326:Z326,$J$2:$J$861)),0),0)),"")</f>
        <v/>
      </c>
      <c r="AB326" s="112">
        <f>IFERROR(INDEX($J$2:$J$861,MATCH(1,INDEX(($P326=$F$2:$F$861)*(0=COUNTIFS(Q326:AA326,$J$2:$J$861)),0),0)),"")</f>
        <v/>
      </c>
      <c r="AC326" s="112">
        <f>IFERROR(INDEX($J$2:$J$861,MATCH(1,INDEX(($P326=$F$2:$F$861)*(0=COUNTIFS(Q326:AB326,$J$2:$J$861)),0),0)),"")</f>
        <v/>
      </c>
      <c r="AD326">
        <f>Q326&amp;"-"&amp;R326&amp;"-"&amp;S326&amp;"-"&amp;T326&amp;"-"&amp;U326&amp;"-"&amp;V326&amp;"-"&amp;W326&amp;"-"&amp;X326&amp;"-"&amp;Y326&amp;"-"&amp;Z326&amp;"-"&amp;AA326&amp;"-"&amp;AB326&amp;"-"&amp;AC326</f>
        <v/>
      </c>
      <c r="AF326" s="19">
        <f>IFERROR(INDEX($I$2:$I$861,MATCH(1,INDEX(($P326=$F$2:$F$861)*(0=COUNTIFS($AF$2:$AF$2,$I$2:$I$861)),0),0)),"")</f>
        <v/>
      </c>
      <c r="AG326" s="19">
        <f>IFERROR(INDEX($I$2:$I$9873,MATCH(1,INDEX(($P326=$F$2:$F$9873)*(0=COUNTIFS(AF326,$I$2:$I$9873)),0),0)),"")</f>
        <v/>
      </c>
      <c r="AH326" s="19">
        <f>IFERROR(INDEX($I$2:$I$9873,MATCH(1,INDEX(($P326=$F$2:$F$9873)*(0=COUNTIFS(AF326:AG326,$I$2:$I$9873)),0),0)),"")</f>
        <v/>
      </c>
      <c r="AI326" s="19">
        <f>IFERROR(INDEX($I$2:$I$9873,MATCH(1,INDEX(($P326=$F$2:$F$9873)*(0=COUNTIFS(AF326:AH326,$I$2:$I$9873)),0),0)),"")</f>
        <v/>
      </c>
      <c r="AJ326" s="19">
        <f>IFERROR(INDEX($I$2:$I$9873,MATCH(1,INDEX(($P326=$F$2:$F$9873)*(0=COUNTIFS(AF326:AI326,$I$2:$I$9873)),0),0)),"")</f>
        <v/>
      </c>
      <c r="AK326" s="19">
        <f>IFERROR(INDEX($I$2:$I$9873,MATCH(1,INDEX(($P326=$F$2:$F$9873)*(0=COUNTIFS(AF326:AJ326,$I$2:$I$9873)),0),0)),"")</f>
        <v/>
      </c>
      <c r="AL326" s="19">
        <f>IFERROR(INDEX($I$2:$I$9873,MATCH(1,INDEX(($P326=$F$2:$F$9873)*(0=COUNTIFS(AF326:AK326,$I$2:$I$9873)),0),0)),"")</f>
        <v/>
      </c>
      <c r="AM326" s="19">
        <f>IFERROR(INDEX($I$2:$I$9873,MATCH(1,INDEX(($P326=$F$2:$F$9873)*(0=COUNTIFS(AF326:AL326,$I$2:$I$9873)),0),0)),"")</f>
        <v/>
      </c>
      <c r="AN326" s="19">
        <f>IFERROR(INDEX($I$2:$I$9873,MATCH(1,INDEX(($P326=$F$2:$F$9873)*(0=COUNTIFS(AF326:AM326,$I$2:$I$9873)),0),0)),"")</f>
        <v/>
      </c>
      <c r="AO326" s="19">
        <f>IFERROR(INDEX($I$2:$I$9873,MATCH(1,INDEX(($P326=$F$2:$F$9873)*(0=COUNTIFS(AF326:AN326,$I$2:$I$9873)),0),0)),"")</f>
        <v/>
      </c>
      <c r="AP326" s="19">
        <f>IFERROR(INDEX($I$2:$I$9873,MATCH(1,INDEX(($P326=$F$2:$F$9873)*(0=COUNTIFS(AF326:AO326,$I$2:$I$9873)),0),0)),"")</f>
        <v/>
      </c>
      <c r="AQ326" s="19">
        <f>IFERROR(INDEX($I$2:$I$9873,MATCH(1,INDEX(($P326=$F$2:$F$9873)*(0=COUNTIFS(AF326:AP326,$I$2:$I$9873)),0),0)),"")</f>
        <v/>
      </c>
      <c r="AR326" s="19">
        <f>IFERROR(INDEX($I$2:$I$9873,MATCH(1,INDEX(($P326=$F$2:$F$9873)*(0=COUNTIFS(AF326:AQ326,$I$2:$I$9873)),0),0)),"")</f>
        <v/>
      </c>
      <c r="AS326" s="19">
        <f>IFERROR(VLOOKUP(AF326,[2]CUS030!$A$5:$E$10000,5,0),"")</f>
        <v/>
      </c>
      <c r="AT326" s="19">
        <f>IFERROR(VLOOKUP(AG326,[2]CUS030!$A$5:$E$10000,5,0),"")</f>
        <v/>
      </c>
      <c r="AU326" s="19">
        <f>IFERROR(VLOOKUP(AH326,[2]CUS030!$A$5:$E$10000,5,0),"")</f>
        <v/>
      </c>
      <c r="AV326" s="19">
        <f>IFERROR(VLOOKUP(AI326,[2]CUS030!$A$5:$E$10000,5,0),"")</f>
        <v/>
      </c>
      <c r="AW326" s="19">
        <f>IFERROR(VLOOKUP(AJ326,[2]CUS030!$A$5:$E$10000,5,0),"")</f>
        <v/>
      </c>
      <c r="AX326" s="19">
        <f>IFERROR(VLOOKUP(AK326,[2]CUS030!$A$5:$E$10000,5,0),"")</f>
        <v/>
      </c>
      <c r="AY326" s="19">
        <f>IFERROR(VLOOKUP(AL326,[2]CUS030!$A$5:$E$10000,5,0),"")</f>
        <v/>
      </c>
      <c r="AZ326" s="19">
        <f>IFERROR(VLOOKUP(AM326,[2]CUS030!$A$5:$E$10000,5,0),"")</f>
        <v/>
      </c>
      <c r="BA326" s="19">
        <f>IFERROR(VLOOKUP(AN326,[2]CUS030!$A$5:$E$10000,5,0),"")</f>
        <v/>
      </c>
      <c r="BB326" s="19">
        <f>IFERROR(VLOOKUP(AO326,[2]CUS030!$A$5:$E$10000,5,0),"")</f>
        <v/>
      </c>
      <c r="BC326" s="19">
        <f>IFERROR(VLOOKUP(AP326,[2]CUS030!$A$5:$E$10000,5,0),"")</f>
        <v/>
      </c>
      <c r="BD326" s="19">
        <f>IFERROR(VLOOKUP(AQ326,[2]CUS030!$A$5:$E$10000,5,0),"")</f>
        <v/>
      </c>
      <c r="BE326" s="19">
        <f>IFERROR(VLOOKUP(AR326,[2]CUS030!$A$5:$E$10000,5,0),"")</f>
        <v/>
      </c>
    </row>
    <row r="327">
      <c r="F327" s="108">
        <f>[1]!Table1[[#This Row],[Production]]</f>
        <v/>
      </c>
      <c r="G327">
        <f>MID(F327,LEN(F327)-6,4)</f>
        <v/>
      </c>
      <c r="H327">
        <f>AS327&amp;"|"&amp;AT327&amp;"|"&amp;AU327&amp;"|"&amp;AV327&amp;"|"&amp;AW327&amp;"|"&amp;AX327&amp;"|"&amp;AY327&amp;"|"&amp;AZ327&amp;"|"&amp;BA327&amp;"|"&amp;BB327&amp;"|"&amp;BC327&amp;"|"&amp;BD327&amp;"|"&amp;BE327</f>
        <v/>
      </c>
      <c r="I327" s="108">
        <f>[1]!Table1[[#This Row],[Stock]]</f>
        <v/>
      </c>
      <c r="J327">
        <f>MID(LEFT(I327,LEN(I327)-3),FIND("0|0.000",LEFT(I327,LEN(I327)-3),1)+7,6)</f>
        <v/>
      </c>
      <c r="K327" s="19" t="n"/>
      <c r="L327" s="19" t="n"/>
      <c r="M327" s="19" t="n"/>
      <c r="N327" s="19" t="n"/>
      <c r="O327" s="19" t="n"/>
      <c r="P327" s="20">
        <f>End_Cal!E327</f>
        <v/>
      </c>
      <c r="Q327" s="112">
        <f>IFERROR(INDEX($J$2:$J$9873,MATCH(1,INDEX(($P327=$F$2:$F$9873)*(0=COUNTIFS($Q$2:$Q$2,$J$2:$J$9873)),0),0)),"")</f>
        <v/>
      </c>
      <c r="R327" s="112">
        <f>IFERROR(INDEX($J$2:$J$9873,MATCH(1,INDEX(($P327=$F$2:$F$9873)*(0=COUNTIFS(Q327,$J$2:$J$9873)),0),0)),"")</f>
        <v/>
      </c>
      <c r="S327" s="112">
        <f>IFERROR(INDEX($J$2:$J$9873,MATCH(1,INDEX(($P327=$F$2:$F$9873)*(0=COUNTIFS(Q327:R327,$J$2:$J$9873)),0),0)),"")</f>
        <v/>
      </c>
      <c r="T327" s="112">
        <f>IFERROR(INDEX($J$2:$J$9873,MATCH(1,INDEX(($P327=$F$2:$F$9873)*(0=COUNTIFS(Q327:S327,$J$2:$J$9873)),0),0)),"")</f>
        <v/>
      </c>
      <c r="U327" s="112">
        <f>IFERROR(INDEX($J$2:$J$9873,MATCH(1,INDEX(($P327=$F$2:$F$9873)*(0=COUNTIFS(Q327:T327,$J$2:$J$9873)),0),0)),"")</f>
        <v/>
      </c>
      <c r="V327" s="112">
        <f>IFERROR(INDEX($J$2:$J$9873,MATCH(1,INDEX(($P327=$F$2:$F$9873)*(0=COUNTIFS(Q327:U327,$J$2:$J$9873)),0),0)),"")</f>
        <v/>
      </c>
      <c r="W327" s="112">
        <f>IFERROR(INDEX($J$2:$J$9873,MATCH(1,INDEX(($P327=$F$2:$F$9873)*(0=COUNTIFS(Q327:V327,$J$2:$J$861)),0),0)),"")</f>
        <v/>
      </c>
      <c r="X327" s="112">
        <f>IFERROR(INDEX($J$2:$J$9873,MATCH(1,INDEX(($P327=$F$2:$F$9873)*(0=COUNTIFS(Q327:W327,$J$2:$J$9873)),0),0)),"")</f>
        <v/>
      </c>
      <c r="Y327" s="112">
        <f>IFERROR(INDEX($J$2:$J$861,MATCH(1,INDEX(($P327=$F$2:$F$861)*(0=COUNTIFS(Q327:X327,$J$2:$J$861)),0),0)),"")</f>
        <v/>
      </c>
      <c r="Z327" s="112">
        <f>IFERROR(INDEX($J$2:$J$861,MATCH(1,INDEX(($P327=$F$2:$F$861)*(0=COUNTIFS(Q327:Y327,$J$2:$J$861)),0),0)),"")</f>
        <v/>
      </c>
      <c r="AA327" s="112">
        <f>IFERROR(INDEX($J$2:$J$861,MATCH(1,INDEX(($P327=$F$2:$F$861)*(0=COUNTIFS(Q327:Z327,$J$2:$J$861)),0),0)),"")</f>
        <v/>
      </c>
      <c r="AB327" s="112">
        <f>IFERROR(INDEX($J$2:$J$861,MATCH(1,INDEX(($P327=$F$2:$F$861)*(0=COUNTIFS(Q327:AA327,$J$2:$J$861)),0),0)),"")</f>
        <v/>
      </c>
      <c r="AC327" s="112">
        <f>IFERROR(INDEX($J$2:$J$861,MATCH(1,INDEX(($P327=$F$2:$F$861)*(0=COUNTIFS(Q327:AB327,$J$2:$J$861)),0),0)),"")</f>
        <v/>
      </c>
      <c r="AD327">
        <f>Q327&amp;"-"&amp;R327&amp;"-"&amp;S327&amp;"-"&amp;T327&amp;"-"&amp;U327&amp;"-"&amp;V327&amp;"-"&amp;W327&amp;"-"&amp;X327&amp;"-"&amp;Y327&amp;"-"&amp;Z327&amp;"-"&amp;AA327&amp;"-"&amp;AB327&amp;"-"&amp;AC327</f>
        <v/>
      </c>
      <c r="AF327" s="19">
        <f>IFERROR(INDEX($I$2:$I$861,MATCH(1,INDEX(($P327=$F$2:$F$861)*(0=COUNTIFS($AF$2:$AF$2,$I$2:$I$861)),0),0)),"")</f>
        <v/>
      </c>
      <c r="AG327" s="19">
        <f>IFERROR(INDEX($I$2:$I$9873,MATCH(1,INDEX(($P327=$F$2:$F$9873)*(0=COUNTIFS(AF327,$I$2:$I$9873)),0),0)),"")</f>
        <v/>
      </c>
      <c r="AH327" s="19">
        <f>IFERROR(INDEX($I$2:$I$9873,MATCH(1,INDEX(($P327=$F$2:$F$9873)*(0=COUNTIFS(AF327:AG327,$I$2:$I$9873)),0),0)),"")</f>
        <v/>
      </c>
      <c r="AI327" s="19">
        <f>IFERROR(INDEX($I$2:$I$9873,MATCH(1,INDEX(($P327=$F$2:$F$9873)*(0=COUNTIFS(AF327:AH327,$I$2:$I$9873)),0),0)),"")</f>
        <v/>
      </c>
      <c r="AJ327" s="19">
        <f>IFERROR(INDEX($I$2:$I$9873,MATCH(1,INDEX(($P327=$F$2:$F$9873)*(0=COUNTIFS(AF327:AI327,$I$2:$I$9873)),0),0)),"")</f>
        <v/>
      </c>
      <c r="AK327" s="19">
        <f>IFERROR(INDEX($I$2:$I$9873,MATCH(1,INDEX(($P327=$F$2:$F$9873)*(0=COUNTIFS(AF327:AJ327,$I$2:$I$9873)),0),0)),"")</f>
        <v/>
      </c>
      <c r="AL327" s="19">
        <f>IFERROR(INDEX($I$2:$I$9873,MATCH(1,INDEX(($P327=$F$2:$F$9873)*(0=COUNTIFS(AF327:AK327,$I$2:$I$9873)),0),0)),"")</f>
        <v/>
      </c>
      <c r="AM327" s="19">
        <f>IFERROR(INDEX($I$2:$I$9873,MATCH(1,INDEX(($P327=$F$2:$F$9873)*(0=COUNTIFS(AF327:AL327,$I$2:$I$9873)),0),0)),"")</f>
        <v/>
      </c>
      <c r="AN327" s="19">
        <f>IFERROR(INDEX($I$2:$I$9873,MATCH(1,INDEX(($P327=$F$2:$F$9873)*(0=COUNTIFS(AF327:AM327,$I$2:$I$9873)),0),0)),"")</f>
        <v/>
      </c>
      <c r="AO327" s="19">
        <f>IFERROR(INDEX($I$2:$I$9873,MATCH(1,INDEX(($P327=$F$2:$F$9873)*(0=COUNTIFS(AF327:AN327,$I$2:$I$9873)),0),0)),"")</f>
        <v/>
      </c>
      <c r="AP327" s="19">
        <f>IFERROR(INDEX($I$2:$I$9873,MATCH(1,INDEX(($P327=$F$2:$F$9873)*(0=COUNTIFS(AF327:AO327,$I$2:$I$9873)),0),0)),"")</f>
        <v/>
      </c>
      <c r="AQ327" s="19">
        <f>IFERROR(INDEX($I$2:$I$9873,MATCH(1,INDEX(($P327=$F$2:$F$9873)*(0=COUNTIFS(AF327:AP327,$I$2:$I$9873)),0),0)),"")</f>
        <v/>
      </c>
      <c r="AR327" s="19">
        <f>IFERROR(INDEX($I$2:$I$9873,MATCH(1,INDEX(($P327=$F$2:$F$9873)*(0=COUNTIFS(AF327:AQ327,$I$2:$I$9873)),0),0)),"")</f>
        <v/>
      </c>
      <c r="AS327" s="19">
        <f>IFERROR(VLOOKUP(AF327,[2]CUS030!$A$5:$E$10000,5,0),"")</f>
        <v/>
      </c>
      <c r="AT327" s="19">
        <f>IFERROR(VLOOKUP(AG327,[2]CUS030!$A$5:$E$10000,5,0),"")</f>
        <v/>
      </c>
      <c r="AU327" s="19">
        <f>IFERROR(VLOOKUP(AH327,[2]CUS030!$A$5:$E$10000,5,0),"")</f>
        <v/>
      </c>
      <c r="AV327" s="19">
        <f>IFERROR(VLOOKUP(AI327,[2]CUS030!$A$5:$E$10000,5,0),"")</f>
        <v/>
      </c>
      <c r="AW327" s="19">
        <f>IFERROR(VLOOKUP(AJ327,[2]CUS030!$A$5:$E$10000,5,0),"")</f>
        <v/>
      </c>
      <c r="AX327" s="19">
        <f>IFERROR(VLOOKUP(AK327,[2]CUS030!$A$5:$E$10000,5,0),"")</f>
        <v/>
      </c>
      <c r="AY327" s="19">
        <f>IFERROR(VLOOKUP(AL327,[2]CUS030!$A$5:$E$10000,5,0),"")</f>
        <v/>
      </c>
      <c r="AZ327" s="19">
        <f>IFERROR(VLOOKUP(AM327,[2]CUS030!$A$5:$E$10000,5,0),"")</f>
        <v/>
      </c>
      <c r="BA327" s="19">
        <f>IFERROR(VLOOKUP(AN327,[2]CUS030!$A$5:$E$10000,5,0),"")</f>
        <v/>
      </c>
      <c r="BB327" s="19">
        <f>IFERROR(VLOOKUP(AO327,[2]CUS030!$A$5:$E$10000,5,0),"")</f>
        <v/>
      </c>
      <c r="BC327" s="19">
        <f>IFERROR(VLOOKUP(AP327,[2]CUS030!$A$5:$E$10000,5,0),"")</f>
        <v/>
      </c>
      <c r="BD327" s="19">
        <f>IFERROR(VLOOKUP(AQ327,[2]CUS030!$A$5:$E$10000,5,0),"")</f>
        <v/>
      </c>
      <c r="BE327" s="19">
        <f>IFERROR(VLOOKUP(AR327,[2]CUS030!$A$5:$E$10000,5,0),"")</f>
        <v/>
      </c>
    </row>
    <row r="328">
      <c r="F328" s="108">
        <f>[1]!Table1[[#This Row],[Production]]</f>
        <v/>
      </c>
      <c r="G328">
        <f>MID(F328,LEN(F328)-6,4)</f>
        <v/>
      </c>
      <c r="H328">
        <f>AS328&amp;"|"&amp;AT328&amp;"|"&amp;AU328&amp;"|"&amp;AV328&amp;"|"&amp;AW328&amp;"|"&amp;AX328&amp;"|"&amp;AY328&amp;"|"&amp;AZ328&amp;"|"&amp;BA328&amp;"|"&amp;BB328&amp;"|"&amp;BC328&amp;"|"&amp;BD328&amp;"|"&amp;BE328</f>
        <v/>
      </c>
      <c r="I328" s="108">
        <f>[1]!Table1[[#This Row],[Stock]]</f>
        <v/>
      </c>
      <c r="J328">
        <f>MID(LEFT(I328,LEN(I328)-3),FIND("0|0.000",LEFT(I328,LEN(I328)-3),1)+7,6)</f>
        <v/>
      </c>
      <c r="K328" s="19" t="n"/>
      <c r="L328" s="19" t="n"/>
      <c r="M328" s="19" t="n"/>
      <c r="N328" s="19" t="n"/>
      <c r="O328" s="19" t="n"/>
      <c r="P328" s="20">
        <f>End_Cal!E328</f>
        <v/>
      </c>
      <c r="Q328" s="112">
        <f>IFERROR(INDEX($J$2:$J$9873,MATCH(1,INDEX(($P328=$F$2:$F$9873)*(0=COUNTIFS($Q$2:$Q$2,$J$2:$J$9873)),0),0)),"")</f>
        <v/>
      </c>
      <c r="R328" s="112">
        <f>IFERROR(INDEX($J$2:$J$9873,MATCH(1,INDEX(($P328=$F$2:$F$9873)*(0=COUNTIFS(Q328,$J$2:$J$9873)),0),0)),"")</f>
        <v/>
      </c>
      <c r="S328" s="112">
        <f>IFERROR(INDEX($J$2:$J$9873,MATCH(1,INDEX(($P328=$F$2:$F$9873)*(0=COUNTIFS(Q328:R328,$J$2:$J$9873)),0),0)),"")</f>
        <v/>
      </c>
      <c r="T328" s="112">
        <f>IFERROR(INDEX($J$2:$J$9873,MATCH(1,INDEX(($P328=$F$2:$F$9873)*(0=COUNTIFS(Q328:S328,$J$2:$J$9873)),0),0)),"")</f>
        <v/>
      </c>
      <c r="U328" s="112">
        <f>IFERROR(INDEX($J$2:$J$9873,MATCH(1,INDEX(($P328=$F$2:$F$9873)*(0=COUNTIFS(Q328:T328,$J$2:$J$9873)),0),0)),"")</f>
        <v/>
      </c>
      <c r="V328" s="112">
        <f>IFERROR(INDEX($J$2:$J$9873,MATCH(1,INDEX(($P328=$F$2:$F$9873)*(0=COUNTIFS(Q328:U328,$J$2:$J$9873)),0),0)),"")</f>
        <v/>
      </c>
      <c r="W328" s="112">
        <f>IFERROR(INDEX($J$2:$J$9873,MATCH(1,INDEX(($P328=$F$2:$F$9873)*(0=COUNTIFS(Q328:V328,$J$2:$J$861)),0),0)),"")</f>
        <v/>
      </c>
      <c r="X328" s="112">
        <f>IFERROR(INDEX($J$2:$J$9873,MATCH(1,INDEX(($P328=$F$2:$F$9873)*(0=COUNTIFS(Q328:W328,$J$2:$J$9873)),0),0)),"")</f>
        <v/>
      </c>
      <c r="Y328" s="112">
        <f>IFERROR(INDEX($J$2:$J$861,MATCH(1,INDEX(($P328=$F$2:$F$861)*(0=COUNTIFS(Q328:X328,$J$2:$J$861)),0),0)),"")</f>
        <v/>
      </c>
      <c r="Z328" s="112">
        <f>IFERROR(INDEX($J$2:$J$861,MATCH(1,INDEX(($P328=$F$2:$F$861)*(0=COUNTIFS(Q328:Y328,$J$2:$J$861)),0),0)),"")</f>
        <v/>
      </c>
      <c r="AA328" s="112">
        <f>IFERROR(INDEX($J$2:$J$861,MATCH(1,INDEX(($P328=$F$2:$F$861)*(0=COUNTIFS(Q328:Z328,$J$2:$J$861)),0),0)),"")</f>
        <v/>
      </c>
      <c r="AB328" s="112">
        <f>IFERROR(INDEX($J$2:$J$861,MATCH(1,INDEX(($P328=$F$2:$F$861)*(0=COUNTIFS(Q328:AA328,$J$2:$J$861)),0),0)),"")</f>
        <v/>
      </c>
      <c r="AC328" s="112">
        <f>IFERROR(INDEX($J$2:$J$861,MATCH(1,INDEX(($P328=$F$2:$F$861)*(0=COUNTIFS(Q328:AB328,$J$2:$J$861)),0),0)),"")</f>
        <v/>
      </c>
      <c r="AD328">
        <f>Q328&amp;"-"&amp;R328&amp;"-"&amp;S328&amp;"-"&amp;T328&amp;"-"&amp;U328&amp;"-"&amp;V328&amp;"-"&amp;W328&amp;"-"&amp;X328&amp;"-"&amp;Y328&amp;"-"&amp;Z328&amp;"-"&amp;AA328&amp;"-"&amp;AB328&amp;"-"&amp;AC328</f>
        <v/>
      </c>
      <c r="AF328" s="19">
        <f>IFERROR(INDEX($I$2:$I$861,MATCH(1,INDEX(($P328=$F$2:$F$861)*(0=COUNTIFS($AF$2:$AF$2,$I$2:$I$861)),0),0)),"")</f>
        <v/>
      </c>
      <c r="AG328" s="19">
        <f>IFERROR(INDEX($I$2:$I$9873,MATCH(1,INDEX(($P328=$F$2:$F$9873)*(0=COUNTIFS(AF328,$I$2:$I$9873)),0),0)),"")</f>
        <v/>
      </c>
      <c r="AH328" s="19">
        <f>IFERROR(INDEX($I$2:$I$9873,MATCH(1,INDEX(($P328=$F$2:$F$9873)*(0=COUNTIFS(AF328:AG328,$I$2:$I$9873)),0),0)),"")</f>
        <v/>
      </c>
      <c r="AI328" s="19">
        <f>IFERROR(INDEX($I$2:$I$9873,MATCH(1,INDEX(($P328=$F$2:$F$9873)*(0=COUNTIFS(AF328:AH328,$I$2:$I$9873)),0),0)),"")</f>
        <v/>
      </c>
      <c r="AJ328" s="19">
        <f>IFERROR(INDEX($I$2:$I$9873,MATCH(1,INDEX(($P328=$F$2:$F$9873)*(0=COUNTIFS(AF328:AI328,$I$2:$I$9873)),0),0)),"")</f>
        <v/>
      </c>
      <c r="AK328" s="19">
        <f>IFERROR(INDEX($I$2:$I$9873,MATCH(1,INDEX(($P328=$F$2:$F$9873)*(0=COUNTIFS(AF328:AJ328,$I$2:$I$9873)),0),0)),"")</f>
        <v/>
      </c>
      <c r="AL328" s="19">
        <f>IFERROR(INDEX($I$2:$I$9873,MATCH(1,INDEX(($P328=$F$2:$F$9873)*(0=COUNTIFS(AF328:AK328,$I$2:$I$9873)),0),0)),"")</f>
        <v/>
      </c>
      <c r="AM328" s="19">
        <f>IFERROR(INDEX($I$2:$I$9873,MATCH(1,INDEX(($P328=$F$2:$F$9873)*(0=COUNTIFS(AF328:AL328,$I$2:$I$9873)),0),0)),"")</f>
        <v/>
      </c>
      <c r="AN328" s="19">
        <f>IFERROR(INDEX($I$2:$I$9873,MATCH(1,INDEX(($P328=$F$2:$F$9873)*(0=COUNTIFS(AF328:AM328,$I$2:$I$9873)),0),0)),"")</f>
        <v/>
      </c>
      <c r="AO328" s="19">
        <f>IFERROR(INDEX($I$2:$I$9873,MATCH(1,INDEX(($P328=$F$2:$F$9873)*(0=COUNTIFS(AF328:AN328,$I$2:$I$9873)),0),0)),"")</f>
        <v/>
      </c>
      <c r="AP328" s="19">
        <f>IFERROR(INDEX($I$2:$I$9873,MATCH(1,INDEX(($P328=$F$2:$F$9873)*(0=COUNTIFS(AF328:AO328,$I$2:$I$9873)),0),0)),"")</f>
        <v/>
      </c>
      <c r="AQ328" s="19">
        <f>IFERROR(INDEX($I$2:$I$9873,MATCH(1,INDEX(($P328=$F$2:$F$9873)*(0=COUNTIFS(AF328:AP328,$I$2:$I$9873)),0),0)),"")</f>
        <v/>
      </c>
      <c r="AR328" s="19">
        <f>IFERROR(INDEX($I$2:$I$9873,MATCH(1,INDEX(($P328=$F$2:$F$9873)*(0=COUNTIFS(AF328:AQ328,$I$2:$I$9873)),0),0)),"")</f>
        <v/>
      </c>
      <c r="AS328" s="19">
        <f>IFERROR(VLOOKUP(AF328,[2]CUS030!$A$5:$E$10000,5,0),"")</f>
        <v/>
      </c>
      <c r="AT328" s="19">
        <f>IFERROR(VLOOKUP(AG328,[2]CUS030!$A$5:$E$10000,5,0),"")</f>
        <v/>
      </c>
      <c r="AU328" s="19">
        <f>IFERROR(VLOOKUP(AH328,[2]CUS030!$A$5:$E$10000,5,0),"")</f>
        <v/>
      </c>
      <c r="AV328" s="19">
        <f>IFERROR(VLOOKUP(AI328,[2]CUS030!$A$5:$E$10000,5,0),"")</f>
        <v/>
      </c>
      <c r="AW328" s="19">
        <f>IFERROR(VLOOKUP(AJ328,[2]CUS030!$A$5:$E$10000,5,0),"")</f>
        <v/>
      </c>
      <c r="AX328" s="19">
        <f>IFERROR(VLOOKUP(AK328,[2]CUS030!$A$5:$E$10000,5,0),"")</f>
        <v/>
      </c>
      <c r="AY328" s="19">
        <f>IFERROR(VLOOKUP(AL328,[2]CUS030!$A$5:$E$10000,5,0),"")</f>
        <v/>
      </c>
      <c r="AZ328" s="19">
        <f>IFERROR(VLOOKUP(AM328,[2]CUS030!$A$5:$E$10000,5,0),"")</f>
        <v/>
      </c>
      <c r="BA328" s="19">
        <f>IFERROR(VLOOKUP(AN328,[2]CUS030!$A$5:$E$10000,5,0),"")</f>
        <v/>
      </c>
      <c r="BB328" s="19">
        <f>IFERROR(VLOOKUP(AO328,[2]CUS030!$A$5:$E$10000,5,0),"")</f>
        <v/>
      </c>
      <c r="BC328" s="19">
        <f>IFERROR(VLOOKUP(AP328,[2]CUS030!$A$5:$E$10000,5,0),"")</f>
        <v/>
      </c>
      <c r="BD328" s="19">
        <f>IFERROR(VLOOKUP(AQ328,[2]CUS030!$A$5:$E$10000,5,0),"")</f>
        <v/>
      </c>
      <c r="BE328" s="19">
        <f>IFERROR(VLOOKUP(AR328,[2]CUS030!$A$5:$E$10000,5,0),"")</f>
        <v/>
      </c>
    </row>
    <row r="329">
      <c r="F329" s="108">
        <f>[1]!Table1[[#This Row],[Production]]</f>
        <v/>
      </c>
      <c r="G329">
        <f>MID(F329,LEN(F329)-6,4)</f>
        <v/>
      </c>
      <c r="H329">
        <f>AS329&amp;"|"&amp;AT329&amp;"|"&amp;AU329&amp;"|"&amp;AV329&amp;"|"&amp;AW329&amp;"|"&amp;AX329&amp;"|"&amp;AY329&amp;"|"&amp;AZ329&amp;"|"&amp;BA329&amp;"|"&amp;BB329&amp;"|"&amp;BC329&amp;"|"&amp;BD329&amp;"|"&amp;BE329</f>
        <v/>
      </c>
      <c r="I329" s="108">
        <f>[1]!Table1[[#This Row],[Stock]]</f>
        <v/>
      </c>
      <c r="J329">
        <f>MID(LEFT(I329,LEN(I329)-3),FIND("0|0.000",LEFT(I329,LEN(I329)-3),1)+7,6)</f>
        <v/>
      </c>
      <c r="K329" s="19" t="n"/>
      <c r="L329" s="19" t="n"/>
      <c r="M329" s="19" t="n"/>
      <c r="N329" s="19" t="n"/>
      <c r="O329" s="19" t="n"/>
      <c r="P329" s="20">
        <f>End_Cal!E329</f>
        <v/>
      </c>
      <c r="Q329" s="112">
        <f>IFERROR(INDEX($J$2:$J$9873,MATCH(1,INDEX(($P329=$F$2:$F$9873)*(0=COUNTIFS($Q$2:$Q$2,$J$2:$J$9873)),0),0)),"")</f>
        <v/>
      </c>
      <c r="R329" s="112">
        <f>IFERROR(INDEX($J$2:$J$9873,MATCH(1,INDEX(($P329=$F$2:$F$9873)*(0=COUNTIFS(Q329,$J$2:$J$9873)),0),0)),"")</f>
        <v/>
      </c>
      <c r="S329" s="112">
        <f>IFERROR(INDEX($J$2:$J$9873,MATCH(1,INDEX(($P329=$F$2:$F$9873)*(0=COUNTIFS(Q329:R329,$J$2:$J$9873)),0),0)),"")</f>
        <v/>
      </c>
      <c r="T329" s="112">
        <f>IFERROR(INDEX($J$2:$J$9873,MATCH(1,INDEX(($P329=$F$2:$F$9873)*(0=COUNTIFS(Q329:S329,$J$2:$J$9873)),0),0)),"")</f>
        <v/>
      </c>
      <c r="U329" s="112">
        <f>IFERROR(INDEX($J$2:$J$9873,MATCH(1,INDEX(($P329=$F$2:$F$9873)*(0=COUNTIFS(Q329:T329,$J$2:$J$9873)),0),0)),"")</f>
        <v/>
      </c>
      <c r="V329" s="112">
        <f>IFERROR(INDEX($J$2:$J$9873,MATCH(1,INDEX(($P329=$F$2:$F$9873)*(0=COUNTIFS(Q329:U329,$J$2:$J$9873)),0),0)),"")</f>
        <v/>
      </c>
      <c r="W329" s="112">
        <f>IFERROR(INDEX($J$2:$J$9873,MATCH(1,INDEX(($P329=$F$2:$F$9873)*(0=COUNTIFS(Q329:V329,$J$2:$J$861)),0),0)),"")</f>
        <v/>
      </c>
      <c r="X329" s="112">
        <f>IFERROR(INDEX($J$2:$J$9873,MATCH(1,INDEX(($P329=$F$2:$F$9873)*(0=COUNTIFS(Q329:W329,$J$2:$J$9873)),0),0)),"")</f>
        <v/>
      </c>
      <c r="Y329" s="112">
        <f>IFERROR(INDEX($J$2:$J$861,MATCH(1,INDEX(($P329=$F$2:$F$861)*(0=COUNTIFS(Q329:X329,$J$2:$J$861)),0),0)),"")</f>
        <v/>
      </c>
      <c r="Z329" s="112">
        <f>IFERROR(INDEX($J$2:$J$861,MATCH(1,INDEX(($P329=$F$2:$F$861)*(0=COUNTIFS(Q329:Y329,$J$2:$J$861)),0),0)),"")</f>
        <v/>
      </c>
      <c r="AA329" s="112">
        <f>IFERROR(INDEX($J$2:$J$861,MATCH(1,INDEX(($P329=$F$2:$F$861)*(0=COUNTIFS(Q329:Z329,$J$2:$J$861)),0),0)),"")</f>
        <v/>
      </c>
      <c r="AB329" s="112">
        <f>IFERROR(INDEX($J$2:$J$861,MATCH(1,INDEX(($P329=$F$2:$F$861)*(0=COUNTIFS(Q329:AA329,$J$2:$J$861)),0),0)),"")</f>
        <v/>
      </c>
      <c r="AC329" s="112">
        <f>IFERROR(INDEX($J$2:$J$861,MATCH(1,INDEX(($P329=$F$2:$F$861)*(0=COUNTIFS(Q329:AB329,$J$2:$J$861)),0),0)),"")</f>
        <v/>
      </c>
      <c r="AD329">
        <f>Q329&amp;"-"&amp;R329&amp;"-"&amp;S329&amp;"-"&amp;T329&amp;"-"&amp;U329&amp;"-"&amp;V329&amp;"-"&amp;W329&amp;"-"&amp;X329&amp;"-"&amp;Y329&amp;"-"&amp;Z329&amp;"-"&amp;AA329&amp;"-"&amp;AB329&amp;"-"&amp;AC329</f>
        <v/>
      </c>
      <c r="AF329" s="19">
        <f>IFERROR(INDEX($I$2:$I$861,MATCH(1,INDEX(($P329=$F$2:$F$861)*(0=COUNTIFS($AF$2:$AF$2,$I$2:$I$861)),0),0)),"")</f>
        <v/>
      </c>
      <c r="AG329" s="19">
        <f>IFERROR(INDEX($I$2:$I$9873,MATCH(1,INDEX(($P329=$F$2:$F$9873)*(0=COUNTIFS(AF329,$I$2:$I$9873)),0),0)),"")</f>
        <v/>
      </c>
      <c r="AH329" s="19">
        <f>IFERROR(INDEX($I$2:$I$9873,MATCH(1,INDEX(($P329=$F$2:$F$9873)*(0=COUNTIFS(AF329:AG329,$I$2:$I$9873)),0),0)),"")</f>
        <v/>
      </c>
      <c r="AI329" s="19">
        <f>IFERROR(INDEX($I$2:$I$9873,MATCH(1,INDEX(($P329=$F$2:$F$9873)*(0=COUNTIFS(AF329:AH329,$I$2:$I$9873)),0),0)),"")</f>
        <v/>
      </c>
      <c r="AJ329" s="19">
        <f>IFERROR(INDEX($I$2:$I$9873,MATCH(1,INDEX(($P329=$F$2:$F$9873)*(0=COUNTIFS(AF329:AI329,$I$2:$I$9873)),0),0)),"")</f>
        <v/>
      </c>
      <c r="AK329" s="19">
        <f>IFERROR(INDEX($I$2:$I$9873,MATCH(1,INDEX(($P329=$F$2:$F$9873)*(0=COUNTIFS(AF329:AJ329,$I$2:$I$9873)),0),0)),"")</f>
        <v/>
      </c>
      <c r="AL329" s="19">
        <f>IFERROR(INDEX($I$2:$I$9873,MATCH(1,INDEX(($P329=$F$2:$F$9873)*(0=COUNTIFS(AF329:AK329,$I$2:$I$9873)),0),0)),"")</f>
        <v/>
      </c>
      <c r="AM329" s="19">
        <f>IFERROR(INDEX($I$2:$I$9873,MATCH(1,INDEX(($P329=$F$2:$F$9873)*(0=COUNTIFS(AF329:AL329,$I$2:$I$9873)),0),0)),"")</f>
        <v/>
      </c>
      <c r="AN329" s="19">
        <f>IFERROR(INDEX($I$2:$I$9873,MATCH(1,INDEX(($P329=$F$2:$F$9873)*(0=COUNTIFS(AF329:AM329,$I$2:$I$9873)),0),0)),"")</f>
        <v/>
      </c>
      <c r="AO329" s="19">
        <f>IFERROR(INDEX($I$2:$I$9873,MATCH(1,INDEX(($P329=$F$2:$F$9873)*(0=COUNTIFS(AF329:AN329,$I$2:$I$9873)),0),0)),"")</f>
        <v/>
      </c>
      <c r="AP329" s="19">
        <f>IFERROR(INDEX($I$2:$I$9873,MATCH(1,INDEX(($P329=$F$2:$F$9873)*(0=COUNTIFS(AF329:AO329,$I$2:$I$9873)),0),0)),"")</f>
        <v/>
      </c>
      <c r="AQ329" s="19">
        <f>IFERROR(INDEX($I$2:$I$9873,MATCH(1,INDEX(($P329=$F$2:$F$9873)*(0=COUNTIFS(AF329:AP329,$I$2:$I$9873)),0),0)),"")</f>
        <v/>
      </c>
      <c r="AR329" s="19">
        <f>IFERROR(INDEX($I$2:$I$9873,MATCH(1,INDEX(($P329=$F$2:$F$9873)*(0=COUNTIFS(AF329:AQ329,$I$2:$I$9873)),0),0)),"")</f>
        <v/>
      </c>
      <c r="AS329" s="19">
        <f>IFERROR(VLOOKUP(AF329,[2]CUS030!$A$5:$E$10000,5,0),"")</f>
        <v/>
      </c>
      <c r="AT329" s="19">
        <f>IFERROR(VLOOKUP(AG329,[2]CUS030!$A$5:$E$10000,5,0),"")</f>
        <v/>
      </c>
      <c r="AU329" s="19">
        <f>IFERROR(VLOOKUP(AH329,[2]CUS030!$A$5:$E$10000,5,0),"")</f>
        <v/>
      </c>
      <c r="AV329" s="19">
        <f>IFERROR(VLOOKUP(AI329,[2]CUS030!$A$5:$E$10000,5,0),"")</f>
        <v/>
      </c>
      <c r="AW329" s="19">
        <f>IFERROR(VLOOKUP(AJ329,[2]CUS030!$A$5:$E$10000,5,0),"")</f>
        <v/>
      </c>
      <c r="AX329" s="19">
        <f>IFERROR(VLOOKUP(AK329,[2]CUS030!$A$5:$E$10000,5,0),"")</f>
        <v/>
      </c>
      <c r="AY329" s="19">
        <f>IFERROR(VLOOKUP(AL329,[2]CUS030!$A$5:$E$10000,5,0),"")</f>
        <v/>
      </c>
      <c r="AZ329" s="19">
        <f>IFERROR(VLOOKUP(AM329,[2]CUS030!$A$5:$E$10000,5,0),"")</f>
        <v/>
      </c>
      <c r="BA329" s="19">
        <f>IFERROR(VLOOKUP(AN329,[2]CUS030!$A$5:$E$10000,5,0),"")</f>
        <v/>
      </c>
      <c r="BB329" s="19">
        <f>IFERROR(VLOOKUP(AO329,[2]CUS030!$A$5:$E$10000,5,0),"")</f>
        <v/>
      </c>
      <c r="BC329" s="19">
        <f>IFERROR(VLOOKUP(AP329,[2]CUS030!$A$5:$E$10000,5,0),"")</f>
        <v/>
      </c>
      <c r="BD329" s="19">
        <f>IFERROR(VLOOKUP(AQ329,[2]CUS030!$A$5:$E$10000,5,0),"")</f>
        <v/>
      </c>
      <c r="BE329" s="19">
        <f>IFERROR(VLOOKUP(AR329,[2]CUS030!$A$5:$E$10000,5,0),"")</f>
        <v/>
      </c>
    </row>
    <row r="330">
      <c r="F330" s="108">
        <f>[1]!Table1[[#This Row],[Production]]</f>
        <v/>
      </c>
      <c r="G330">
        <f>MID(F330,LEN(F330)-6,4)</f>
        <v/>
      </c>
      <c r="H330">
        <f>AS330&amp;"|"&amp;AT330&amp;"|"&amp;AU330&amp;"|"&amp;AV330&amp;"|"&amp;AW330&amp;"|"&amp;AX330&amp;"|"&amp;AY330&amp;"|"&amp;AZ330&amp;"|"&amp;BA330&amp;"|"&amp;BB330&amp;"|"&amp;BC330&amp;"|"&amp;BD330&amp;"|"&amp;BE330</f>
        <v/>
      </c>
      <c r="I330" s="108">
        <f>[1]!Table1[[#This Row],[Stock]]</f>
        <v/>
      </c>
      <c r="J330">
        <f>MID(LEFT(I330,LEN(I330)-3),FIND("0|0.000",LEFT(I330,LEN(I330)-3),1)+7,6)</f>
        <v/>
      </c>
      <c r="K330" s="19" t="n"/>
      <c r="L330" s="19" t="n"/>
      <c r="M330" s="19" t="n"/>
      <c r="N330" s="19" t="n"/>
      <c r="O330" s="19" t="n"/>
      <c r="P330" s="20">
        <f>End_Cal!E330</f>
        <v/>
      </c>
      <c r="Q330" s="112">
        <f>IFERROR(INDEX($J$2:$J$9873,MATCH(1,INDEX(($P330=$F$2:$F$9873)*(0=COUNTIFS($Q$2:$Q$2,$J$2:$J$9873)),0),0)),"")</f>
        <v/>
      </c>
      <c r="R330" s="112">
        <f>IFERROR(INDEX($J$2:$J$9873,MATCH(1,INDEX(($P330=$F$2:$F$9873)*(0=COUNTIFS(Q330,$J$2:$J$9873)),0),0)),"")</f>
        <v/>
      </c>
      <c r="S330" s="112">
        <f>IFERROR(INDEX($J$2:$J$9873,MATCH(1,INDEX(($P330=$F$2:$F$9873)*(0=COUNTIFS(Q330:R330,$J$2:$J$9873)),0),0)),"")</f>
        <v/>
      </c>
      <c r="T330" s="112">
        <f>IFERROR(INDEX($J$2:$J$9873,MATCH(1,INDEX(($P330=$F$2:$F$9873)*(0=COUNTIFS(Q330:S330,$J$2:$J$9873)),0),0)),"")</f>
        <v/>
      </c>
      <c r="U330" s="112">
        <f>IFERROR(INDEX($J$2:$J$9873,MATCH(1,INDEX(($P330=$F$2:$F$9873)*(0=COUNTIFS(Q330:T330,$J$2:$J$9873)),0),0)),"")</f>
        <v/>
      </c>
      <c r="V330" s="112">
        <f>IFERROR(INDEX($J$2:$J$9873,MATCH(1,INDEX(($P330=$F$2:$F$9873)*(0=COUNTIFS(Q330:U330,$J$2:$J$9873)),0),0)),"")</f>
        <v/>
      </c>
      <c r="W330" s="112">
        <f>IFERROR(INDEX($J$2:$J$9873,MATCH(1,INDEX(($P330=$F$2:$F$9873)*(0=COUNTIFS(Q330:V330,$J$2:$J$861)),0),0)),"")</f>
        <v/>
      </c>
      <c r="X330" s="112">
        <f>IFERROR(INDEX($J$2:$J$9873,MATCH(1,INDEX(($P330=$F$2:$F$9873)*(0=COUNTIFS(Q330:W330,$J$2:$J$9873)),0),0)),"")</f>
        <v/>
      </c>
      <c r="Y330" s="112">
        <f>IFERROR(INDEX($J$2:$J$861,MATCH(1,INDEX(($P330=$F$2:$F$861)*(0=COUNTIFS(Q330:X330,$J$2:$J$861)),0),0)),"")</f>
        <v/>
      </c>
      <c r="Z330" s="112">
        <f>IFERROR(INDEX($J$2:$J$861,MATCH(1,INDEX(($P330=$F$2:$F$861)*(0=COUNTIFS(Q330:Y330,$J$2:$J$861)),0),0)),"")</f>
        <v/>
      </c>
      <c r="AA330" s="112">
        <f>IFERROR(INDEX($J$2:$J$861,MATCH(1,INDEX(($P330=$F$2:$F$861)*(0=COUNTIFS(Q330:Z330,$J$2:$J$861)),0),0)),"")</f>
        <v/>
      </c>
      <c r="AB330" s="112">
        <f>IFERROR(INDEX($J$2:$J$861,MATCH(1,INDEX(($P330=$F$2:$F$861)*(0=COUNTIFS(Q330:AA330,$J$2:$J$861)),0),0)),"")</f>
        <v/>
      </c>
      <c r="AC330" s="112">
        <f>IFERROR(INDEX($J$2:$J$861,MATCH(1,INDEX(($P330=$F$2:$F$861)*(0=COUNTIFS(Q330:AB330,$J$2:$J$861)),0),0)),"")</f>
        <v/>
      </c>
      <c r="AD330">
        <f>Q330&amp;"-"&amp;R330&amp;"-"&amp;S330&amp;"-"&amp;T330&amp;"-"&amp;U330&amp;"-"&amp;V330&amp;"-"&amp;W330&amp;"-"&amp;X330&amp;"-"&amp;Y330&amp;"-"&amp;Z330&amp;"-"&amp;AA330&amp;"-"&amp;AB330&amp;"-"&amp;AC330</f>
        <v/>
      </c>
      <c r="AF330" s="19">
        <f>IFERROR(INDEX($I$2:$I$861,MATCH(1,INDEX(($P330=$F$2:$F$861)*(0=COUNTIFS($AF$2:$AF$2,$I$2:$I$861)),0),0)),"")</f>
        <v/>
      </c>
      <c r="AG330" s="19">
        <f>IFERROR(INDEX($I$2:$I$9873,MATCH(1,INDEX(($P330=$F$2:$F$9873)*(0=COUNTIFS(AF330,$I$2:$I$9873)),0),0)),"")</f>
        <v/>
      </c>
      <c r="AH330" s="19">
        <f>IFERROR(INDEX($I$2:$I$9873,MATCH(1,INDEX(($P330=$F$2:$F$9873)*(0=COUNTIFS(AF330:AG330,$I$2:$I$9873)),0),0)),"")</f>
        <v/>
      </c>
      <c r="AI330" s="19">
        <f>IFERROR(INDEX($I$2:$I$9873,MATCH(1,INDEX(($P330=$F$2:$F$9873)*(0=COUNTIFS(AF330:AH330,$I$2:$I$9873)),0),0)),"")</f>
        <v/>
      </c>
      <c r="AJ330" s="19">
        <f>IFERROR(INDEX($I$2:$I$9873,MATCH(1,INDEX(($P330=$F$2:$F$9873)*(0=COUNTIFS(AF330:AI330,$I$2:$I$9873)),0),0)),"")</f>
        <v/>
      </c>
      <c r="AK330" s="19">
        <f>IFERROR(INDEX($I$2:$I$9873,MATCH(1,INDEX(($P330=$F$2:$F$9873)*(0=COUNTIFS(AF330:AJ330,$I$2:$I$9873)),0),0)),"")</f>
        <v/>
      </c>
      <c r="AL330" s="19">
        <f>IFERROR(INDEX($I$2:$I$9873,MATCH(1,INDEX(($P330=$F$2:$F$9873)*(0=COUNTIFS(AF330:AK330,$I$2:$I$9873)),0),0)),"")</f>
        <v/>
      </c>
      <c r="AM330" s="19">
        <f>IFERROR(INDEX($I$2:$I$9873,MATCH(1,INDEX(($P330=$F$2:$F$9873)*(0=COUNTIFS(AF330:AL330,$I$2:$I$9873)),0),0)),"")</f>
        <v/>
      </c>
      <c r="AN330" s="19">
        <f>IFERROR(INDEX($I$2:$I$9873,MATCH(1,INDEX(($P330=$F$2:$F$9873)*(0=COUNTIFS(AF330:AM330,$I$2:$I$9873)),0),0)),"")</f>
        <v/>
      </c>
      <c r="AO330" s="19">
        <f>IFERROR(INDEX($I$2:$I$9873,MATCH(1,INDEX(($P330=$F$2:$F$9873)*(0=COUNTIFS(AF330:AN330,$I$2:$I$9873)),0),0)),"")</f>
        <v/>
      </c>
      <c r="AP330" s="19">
        <f>IFERROR(INDEX($I$2:$I$9873,MATCH(1,INDEX(($P330=$F$2:$F$9873)*(0=COUNTIFS(AF330:AO330,$I$2:$I$9873)),0),0)),"")</f>
        <v/>
      </c>
      <c r="AQ330" s="19">
        <f>IFERROR(INDEX($I$2:$I$9873,MATCH(1,INDEX(($P330=$F$2:$F$9873)*(0=COUNTIFS(AF330:AP330,$I$2:$I$9873)),0),0)),"")</f>
        <v/>
      </c>
      <c r="AR330" s="19">
        <f>IFERROR(INDEX($I$2:$I$9873,MATCH(1,INDEX(($P330=$F$2:$F$9873)*(0=COUNTIFS(AF330:AQ330,$I$2:$I$9873)),0),0)),"")</f>
        <v/>
      </c>
      <c r="AS330" s="19">
        <f>IFERROR(VLOOKUP(AF330,[2]CUS030!$A$5:$E$10000,5,0),"")</f>
        <v/>
      </c>
      <c r="AT330" s="19">
        <f>IFERROR(VLOOKUP(AG330,[2]CUS030!$A$5:$E$10000,5,0),"")</f>
        <v/>
      </c>
      <c r="AU330" s="19">
        <f>IFERROR(VLOOKUP(AH330,[2]CUS030!$A$5:$E$10000,5,0),"")</f>
        <v/>
      </c>
      <c r="AV330" s="19">
        <f>IFERROR(VLOOKUP(AI330,[2]CUS030!$A$5:$E$10000,5,0),"")</f>
        <v/>
      </c>
      <c r="AW330" s="19">
        <f>IFERROR(VLOOKUP(AJ330,[2]CUS030!$A$5:$E$10000,5,0),"")</f>
        <v/>
      </c>
      <c r="AX330" s="19">
        <f>IFERROR(VLOOKUP(AK330,[2]CUS030!$A$5:$E$10000,5,0),"")</f>
        <v/>
      </c>
      <c r="AY330" s="19">
        <f>IFERROR(VLOOKUP(AL330,[2]CUS030!$A$5:$E$10000,5,0),"")</f>
        <v/>
      </c>
      <c r="AZ330" s="19">
        <f>IFERROR(VLOOKUP(AM330,[2]CUS030!$A$5:$E$10000,5,0),"")</f>
        <v/>
      </c>
      <c r="BA330" s="19">
        <f>IFERROR(VLOOKUP(AN330,[2]CUS030!$A$5:$E$10000,5,0),"")</f>
        <v/>
      </c>
      <c r="BB330" s="19">
        <f>IFERROR(VLOOKUP(AO330,[2]CUS030!$A$5:$E$10000,5,0),"")</f>
        <v/>
      </c>
      <c r="BC330" s="19">
        <f>IFERROR(VLOOKUP(AP330,[2]CUS030!$A$5:$E$10000,5,0),"")</f>
        <v/>
      </c>
      <c r="BD330" s="19">
        <f>IFERROR(VLOOKUP(AQ330,[2]CUS030!$A$5:$E$10000,5,0),"")</f>
        <v/>
      </c>
      <c r="BE330" s="19">
        <f>IFERROR(VLOOKUP(AR330,[2]CUS030!$A$5:$E$10000,5,0),"")</f>
        <v/>
      </c>
    </row>
    <row r="331">
      <c r="F331" s="108">
        <f>[1]!Table1[[#This Row],[Production]]</f>
        <v/>
      </c>
      <c r="G331">
        <f>MID(F331,LEN(F331)-6,4)</f>
        <v/>
      </c>
      <c r="H331">
        <f>AS331&amp;"|"&amp;AT331&amp;"|"&amp;AU331&amp;"|"&amp;AV331&amp;"|"&amp;AW331&amp;"|"&amp;AX331&amp;"|"&amp;AY331&amp;"|"&amp;AZ331&amp;"|"&amp;BA331&amp;"|"&amp;BB331&amp;"|"&amp;BC331&amp;"|"&amp;BD331&amp;"|"&amp;BE331</f>
        <v/>
      </c>
      <c r="I331" s="108">
        <f>[1]!Table1[[#This Row],[Stock]]</f>
        <v/>
      </c>
      <c r="J331">
        <f>MID(LEFT(I331,LEN(I331)-3),FIND("0|0.000",LEFT(I331,LEN(I331)-3),1)+7,6)</f>
        <v/>
      </c>
      <c r="K331" s="19" t="n"/>
      <c r="L331" s="19" t="n"/>
      <c r="M331" s="19" t="n"/>
      <c r="N331" s="19" t="n"/>
      <c r="O331" s="19" t="n"/>
      <c r="P331" s="20">
        <f>End_Cal!E331</f>
        <v/>
      </c>
      <c r="Q331" s="112">
        <f>IFERROR(INDEX($J$2:$J$9873,MATCH(1,INDEX(($P331=$F$2:$F$9873)*(0=COUNTIFS($Q$2:$Q$2,$J$2:$J$9873)),0),0)),"")</f>
        <v/>
      </c>
      <c r="R331" s="112">
        <f>IFERROR(INDEX($J$2:$J$9873,MATCH(1,INDEX(($P331=$F$2:$F$9873)*(0=COUNTIFS(Q331,$J$2:$J$9873)),0),0)),"")</f>
        <v/>
      </c>
      <c r="S331" s="112">
        <f>IFERROR(INDEX($J$2:$J$9873,MATCH(1,INDEX(($P331=$F$2:$F$9873)*(0=COUNTIFS(Q331:R331,$J$2:$J$9873)),0),0)),"")</f>
        <v/>
      </c>
      <c r="T331" s="112">
        <f>IFERROR(INDEX($J$2:$J$9873,MATCH(1,INDEX(($P331=$F$2:$F$9873)*(0=COUNTIFS(Q331:S331,$J$2:$J$9873)),0),0)),"")</f>
        <v/>
      </c>
      <c r="U331" s="112">
        <f>IFERROR(INDEX($J$2:$J$9873,MATCH(1,INDEX(($P331=$F$2:$F$9873)*(0=COUNTIFS(Q331:T331,$J$2:$J$9873)),0),0)),"")</f>
        <v/>
      </c>
      <c r="V331" s="112">
        <f>IFERROR(INDEX($J$2:$J$9873,MATCH(1,INDEX(($P331=$F$2:$F$9873)*(0=COUNTIFS(Q331:U331,$J$2:$J$9873)),0),0)),"")</f>
        <v/>
      </c>
      <c r="W331" s="112">
        <f>IFERROR(INDEX($J$2:$J$9873,MATCH(1,INDEX(($P331=$F$2:$F$9873)*(0=COUNTIFS(Q331:V331,$J$2:$J$861)),0),0)),"")</f>
        <v/>
      </c>
      <c r="X331" s="112">
        <f>IFERROR(INDEX($J$2:$J$9873,MATCH(1,INDEX(($P331=$F$2:$F$9873)*(0=COUNTIFS(Q331:W331,$J$2:$J$9873)),0),0)),"")</f>
        <v/>
      </c>
      <c r="Y331" s="112">
        <f>IFERROR(INDEX($J$2:$J$861,MATCH(1,INDEX(($P331=$F$2:$F$861)*(0=COUNTIFS(Q331:X331,$J$2:$J$861)),0),0)),"")</f>
        <v/>
      </c>
      <c r="Z331" s="112">
        <f>IFERROR(INDEX($J$2:$J$861,MATCH(1,INDEX(($P331=$F$2:$F$861)*(0=COUNTIFS(Q331:Y331,$J$2:$J$861)),0),0)),"")</f>
        <v/>
      </c>
      <c r="AA331" s="112">
        <f>IFERROR(INDEX($J$2:$J$861,MATCH(1,INDEX(($P331=$F$2:$F$861)*(0=COUNTIFS(Q331:Z331,$J$2:$J$861)),0),0)),"")</f>
        <v/>
      </c>
      <c r="AB331" s="112">
        <f>IFERROR(INDEX($J$2:$J$861,MATCH(1,INDEX(($P331=$F$2:$F$861)*(0=COUNTIFS(Q331:AA331,$J$2:$J$861)),0),0)),"")</f>
        <v/>
      </c>
      <c r="AC331" s="112">
        <f>IFERROR(INDEX($J$2:$J$861,MATCH(1,INDEX(($P331=$F$2:$F$861)*(0=COUNTIFS(Q331:AB331,$J$2:$J$861)),0),0)),"")</f>
        <v/>
      </c>
      <c r="AD331">
        <f>Q331&amp;"-"&amp;R331&amp;"-"&amp;S331&amp;"-"&amp;T331&amp;"-"&amp;U331&amp;"-"&amp;V331&amp;"-"&amp;W331&amp;"-"&amp;X331&amp;"-"&amp;Y331&amp;"-"&amp;Z331&amp;"-"&amp;AA331&amp;"-"&amp;AB331&amp;"-"&amp;AC331</f>
        <v/>
      </c>
      <c r="AF331" s="19">
        <f>IFERROR(INDEX($I$2:$I$861,MATCH(1,INDEX(($P331=$F$2:$F$861)*(0=COUNTIFS($AF$2:$AF$2,$I$2:$I$861)),0),0)),"")</f>
        <v/>
      </c>
      <c r="AG331" s="19">
        <f>IFERROR(INDEX($I$2:$I$9873,MATCH(1,INDEX(($P331=$F$2:$F$9873)*(0=COUNTIFS(AF331,$I$2:$I$9873)),0),0)),"")</f>
        <v/>
      </c>
      <c r="AH331" s="19">
        <f>IFERROR(INDEX($I$2:$I$9873,MATCH(1,INDEX(($P331=$F$2:$F$9873)*(0=COUNTIFS(AF331:AG331,$I$2:$I$9873)),0),0)),"")</f>
        <v/>
      </c>
      <c r="AI331" s="19">
        <f>IFERROR(INDEX($I$2:$I$9873,MATCH(1,INDEX(($P331=$F$2:$F$9873)*(0=COUNTIFS(AF331:AH331,$I$2:$I$9873)),0),0)),"")</f>
        <v/>
      </c>
      <c r="AJ331" s="19">
        <f>IFERROR(INDEX($I$2:$I$9873,MATCH(1,INDEX(($P331=$F$2:$F$9873)*(0=COUNTIFS(AF331:AI331,$I$2:$I$9873)),0),0)),"")</f>
        <v/>
      </c>
      <c r="AK331" s="19">
        <f>IFERROR(INDEX($I$2:$I$9873,MATCH(1,INDEX(($P331=$F$2:$F$9873)*(0=COUNTIFS(AF331:AJ331,$I$2:$I$9873)),0),0)),"")</f>
        <v/>
      </c>
      <c r="AL331" s="19">
        <f>IFERROR(INDEX($I$2:$I$9873,MATCH(1,INDEX(($P331=$F$2:$F$9873)*(0=COUNTIFS(AF331:AK331,$I$2:$I$9873)),0),0)),"")</f>
        <v/>
      </c>
      <c r="AM331" s="19">
        <f>IFERROR(INDEX($I$2:$I$9873,MATCH(1,INDEX(($P331=$F$2:$F$9873)*(0=COUNTIFS(AF331:AL331,$I$2:$I$9873)),0),0)),"")</f>
        <v/>
      </c>
      <c r="AN331" s="19">
        <f>IFERROR(INDEX($I$2:$I$9873,MATCH(1,INDEX(($P331=$F$2:$F$9873)*(0=COUNTIFS(AF331:AM331,$I$2:$I$9873)),0),0)),"")</f>
        <v/>
      </c>
      <c r="AO331" s="19">
        <f>IFERROR(INDEX($I$2:$I$9873,MATCH(1,INDEX(($P331=$F$2:$F$9873)*(0=COUNTIFS(AF331:AN331,$I$2:$I$9873)),0),0)),"")</f>
        <v/>
      </c>
      <c r="AP331" s="19">
        <f>IFERROR(INDEX($I$2:$I$9873,MATCH(1,INDEX(($P331=$F$2:$F$9873)*(0=COUNTIFS(AF331:AO331,$I$2:$I$9873)),0),0)),"")</f>
        <v/>
      </c>
      <c r="AQ331" s="19">
        <f>IFERROR(INDEX($I$2:$I$9873,MATCH(1,INDEX(($P331=$F$2:$F$9873)*(0=COUNTIFS(AF331:AP331,$I$2:$I$9873)),0),0)),"")</f>
        <v/>
      </c>
      <c r="AR331" s="19">
        <f>IFERROR(INDEX($I$2:$I$9873,MATCH(1,INDEX(($P331=$F$2:$F$9873)*(0=COUNTIFS(AF331:AQ331,$I$2:$I$9873)),0),0)),"")</f>
        <v/>
      </c>
      <c r="AS331" s="19">
        <f>IFERROR(VLOOKUP(AF331,[2]CUS030!$A$5:$E$10000,5,0),"")</f>
        <v/>
      </c>
      <c r="AT331" s="19">
        <f>IFERROR(VLOOKUP(AG331,[2]CUS030!$A$5:$E$10000,5,0),"")</f>
        <v/>
      </c>
      <c r="AU331" s="19">
        <f>IFERROR(VLOOKUP(AH331,[2]CUS030!$A$5:$E$10000,5,0),"")</f>
        <v/>
      </c>
      <c r="AV331" s="19">
        <f>IFERROR(VLOOKUP(AI331,[2]CUS030!$A$5:$E$10000,5,0),"")</f>
        <v/>
      </c>
      <c r="AW331" s="19">
        <f>IFERROR(VLOOKUP(AJ331,[2]CUS030!$A$5:$E$10000,5,0),"")</f>
        <v/>
      </c>
      <c r="AX331" s="19">
        <f>IFERROR(VLOOKUP(AK331,[2]CUS030!$A$5:$E$10000,5,0),"")</f>
        <v/>
      </c>
      <c r="AY331" s="19">
        <f>IFERROR(VLOOKUP(AL331,[2]CUS030!$A$5:$E$10000,5,0),"")</f>
        <v/>
      </c>
      <c r="AZ331" s="19">
        <f>IFERROR(VLOOKUP(AM331,[2]CUS030!$A$5:$E$10000,5,0),"")</f>
        <v/>
      </c>
      <c r="BA331" s="19">
        <f>IFERROR(VLOOKUP(AN331,[2]CUS030!$A$5:$E$10000,5,0),"")</f>
        <v/>
      </c>
      <c r="BB331" s="19">
        <f>IFERROR(VLOOKUP(AO331,[2]CUS030!$A$5:$E$10000,5,0),"")</f>
        <v/>
      </c>
      <c r="BC331" s="19">
        <f>IFERROR(VLOOKUP(AP331,[2]CUS030!$A$5:$E$10000,5,0),"")</f>
        <v/>
      </c>
      <c r="BD331" s="19">
        <f>IFERROR(VLOOKUP(AQ331,[2]CUS030!$A$5:$E$10000,5,0),"")</f>
        <v/>
      </c>
      <c r="BE331" s="19">
        <f>IFERROR(VLOOKUP(AR331,[2]CUS030!$A$5:$E$10000,5,0),"")</f>
        <v/>
      </c>
    </row>
    <row r="332">
      <c r="F332" s="108">
        <f>[1]!Table1[[#This Row],[Production]]</f>
        <v/>
      </c>
      <c r="G332">
        <f>MID(F332,LEN(F332)-6,4)</f>
        <v/>
      </c>
      <c r="H332">
        <f>AS332&amp;"|"&amp;AT332&amp;"|"&amp;AU332&amp;"|"&amp;AV332&amp;"|"&amp;AW332&amp;"|"&amp;AX332&amp;"|"&amp;AY332&amp;"|"&amp;AZ332&amp;"|"&amp;BA332&amp;"|"&amp;BB332&amp;"|"&amp;BC332&amp;"|"&amp;BD332&amp;"|"&amp;BE332</f>
        <v/>
      </c>
      <c r="I332" s="108">
        <f>[1]!Table1[[#This Row],[Stock]]</f>
        <v/>
      </c>
      <c r="J332">
        <f>MID(LEFT(I332,LEN(I332)-3),FIND("0|0.000",LEFT(I332,LEN(I332)-3),1)+7,6)</f>
        <v/>
      </c>
      <c r="K332" s="19" t="n"/>
      <c r="L332" s="19" t="n"/>
      <c r="M332" s="19" t="n"/>
      <c r="N332" s="19" t="n"/>
      <c r="O332" s="19" t="n"/>
      <c r="P332" s="20">
        <f>End_Cal!E332</f>
        <v/>
      </c>
      <c r="Q332" s="112">
        <f>IFERROR(INDEX($J$2:$J$9873,MATCH(1,INDEX(($P332=$F$2:$F$9873)*(0=COUNTIFS($Q$2:$Q$2,$J$2:$J$9873)),0),0)),"")</f>
        <v/>
      </c>
      <c r="R332" s="112">
        <f>IFERROR(INDEX($J$2:$J$9873,MATCH(1,INDEX(($P332=$F$2:$F$9873)*(0=COUNTIFS(Q332,$J$2:$J$9873)),0),0)),"")</f>
        <v/>
      </c>
      <c r="S332" s="112">
        <f>IFERROR(INDEX($J$2:$J$9873,MATCH(1,INDEX(($P332=$F$2:$F$9873)*(0=COUNTIFS(Q332:R332,$J$2:$J$9873)),0),0)),"")</f>
        <v/>
      </c>
      <c r="T332" s="112">
        <f>IFERROR(INDEX($J$2:$J$9873,MATCH(1,INDEX(($P332=$F$2:$F$9873)*(0=COUNTIFS(Q332:S332,$J$2:$J$9873)),0),0)),"")</f>
        <v/>
      </c>
      <c r="U332" s="112">
        <f>IFERROR(INDEX($J$2:$J$9873,MATCH(1,INDEX(($P332=$F$2:$F$9873)*(0=COUNTIFS(Q332:T332,$J$2:$J$9873)),0),0)),"")</f>
        <v/>
      </c>
      <c r="V332" s="112">
        <f>IFERROR(INDEX($J$2:$J$9873,MATCH(1,INDEX(($P332=$F$2:$F$9873)*(0=COUNTIFS(Q332:U332,$J$2:$J$9873)),0),0)),"")</f>
        <v/>
      </c>
      <c r="W332" s="112">
        <f>IFERROR(INDEX($J$2:$J$9873,MATCH(1,INDEX(($P332=$F$2:$F$9873)*(0=COUNTIFS(Q332:V332,$J$2:$J$861)),0),0)),"")</f>
        <v/>
      </c>
      <c r="X332" s="112">
        <f>IFERROR(INDEX($J$2:$J$9873,MATCH(1,INDEX(($P332=$F$2:$F$9873)*(0=COUNTIFS(Q332:W332,$J$2:$J$9873)),0),0)),"")</f>
        <v/>
      </c>
      <c r="Y332" s="112">
        <f>IFERROR(INDEX($J$2:$J$861,MATCH(1,INDEX(($P332=$F$2:$F$861)*(0=COUNTIFS(Q332:X332,$J$2:$J$861)),0),0)),"")</f>
        <v/>
      </c>
      <c r="Z332" s="112">
        <f>IFERROR(INDEX($J$2:$J$861,MATCH(1,INDEX(($P332=$F$2:$F$861)*(0=COUNTIFS(Q332:Y332,$J$2:$J$861)),0),0)),"")</f>
        <v/>
      </c>
      <c r="AA332" s="112">
        <f>IFERROR(INDEX($J$2:$J$861,MATCH(1,INDEX(($P332=$F$2:$F$861)*(0=COUNTIFS(Q332:Z332,$J$2:$J$861)),0),0)),"")</f>
        <v/>
      </c>
      <c r="AB332" s="112">
        <f>IFERROR(INDEX($J$2:$J$861,MATCH(1,INDEX(($P332=$F$2:$F$861)*(0=COUNTIFS(Q332:AA332,$J$2:$J$861)),0),0)),"")</f>
        <v/>
      </c>
      <c r="AC332" s="112">
        <f>IFERROR(INDEX($J$2:$J$861,MATCH(1,INDEX(($P332=$F$2:$F$861)*(0=COUNTIFS(Q332:AB332,$J$2:$J$861)),0),0)),"")</f>
        <v/>
      </c>
      <c r="AD332">
        <f>Q332&amp;"-"&amp;R332&amp;"-"&amp;S332&amp;"-"&amp;T332&amp;"-"&amp;U332&amp;"-"&amp;V332&amp;"-"&amp;W332&amp;"-"&amp;X332&amp;"-"&amp;Y332&amp;"-"&amp;Z332&amp;"-"&amp;AA332&amp;"-"&amp;AB332&amp;"-"&amp;AC332</f>
        <v/>
      </c>
      <c r="AF332" s="19">
        <f>IFERROR(INDEX($I$2:$I$861,MATCH(1,INDEX(($P332=$F$2:$F$861)*(0=COUNTIFS($AF$2:$AF$2,$I$2:$I$861)),0),0)),"")</f>
        <v/>
      </c>
      <c r="AG332" s="19">
        <f>IFERROR(INDEX($I$2:$I$9873,MATCH(1,INDEX(($P332=$F$2:$F$9873)*(0=COUNTIFS(AF332,$I$2:$I$9873)),0),0)),"")</f>
        <v/>
      </c>
      <c r="AH332" s="19">
        <f>IFERROR(INDEX($I$2:$I$9873,MATCH(1,INDEX(($P332=$F$2:$F$9873)*(0=COUNTIFS(AF332:AG332,$I$2:$I$9873)),0),0)),"")</f>
        <v/>
      </c>
      <c r="AI332" s="19">
        <f>IFERROR(INDEX($I$2:$I$9873,MATCH(1,INDEX(($P332=$F$2:$F$9873)*(0=COUNTIFS(AF332:AH332,$I$2:$I$9873)),0),0)),"")</f>
        <v/>
      </c>
      <c r="AJ332" s="19">
        <f>IFERROR(INDEX($I$2:$I$9873,MATCH(1,INDEX(($P332=$F$2:$F$9873)*(0=COUNTIFS(AF332:AI332,$I$2:$I$9873)),0),0)),"")</f>
        <v/>
      </c>
      <c r="AK332" s="19">
        <f>IFERROR(INDEX($I$2:$I$9873,MATCH(1,INDEX(($P332=$F$2:$F$9873)*(0=COUNTIFS(AF332:AJ332,$I$2:$I$9873)),0),0)),"")</f>
        <v/>
      </c>
      <c r="AL332" s="19">
        <f>IFERROR(INDEX($I$2:$I$9873,MATCH(1,INDEX(($P332=$F$2:$F$9873)*(0=COUNTIFS(AF332:AK332,$I$2:$I$9873)),0),0)),"")</f>
        <v/>
      </c>
      <c r="AM332" s="19">
        <f>IFERROR(INDEX($I$2:$I$9873,MATCH(1,INDEX(($P332=$F$2:$F$9873)*(0=COUNTIFS(AF332:AL332,$I$2:$I$9873)),0),0)),"")</f>
        <v/>
      </c>
      <c r="AN332" s="19">
        <f>IFERROR(INDEX($I$2:$I$9873,MATCH(1,INDEX(($P332=$F$2:$F$9873)*(0=COUNTIFS(AF332:AM332,$I$2:$I$9873)),0),0)),"")</f>
        <v/>
      </c>
      <c r="AO332" s="19">
        <f>IFERROR(INDEX($I$2:$I$9873,MATCH(1,INDEX(($P332=$F$2:$F$9873)*(0=COUNTIFS(AF332:AN332,$I$2:$I$9873)),0),0)),"")</f>
        <v/>
      </c>
      <c r="AP332" s="19">
        <f>IFERROR(INDEX($I$2:$I$9873,MATCH(1,INDEX(($P332=$F$2:$F$9873)*(0=COUNTIFS(AF332:AO332,$I$2:$I$9873)),0),0)),"")</f>
        <v/>
      </c>
      <c r="AQ332" s="19">
        <f>IFERROR(INDEX($I$2:$I$9873,MATCH(1,INDEX(($P332=$F$2:$F$9873)*(0=COUNTIFS(AF332:AP332,$I$2:$I$9873)),0),0)),"")</f>
        <v/>
      </c>
      <c r="AR332" s="19">
        <f>IFERROR(INDEX($I$2:$I$9873,MATCH(1,INDEX(($P332=$F$2:$F$9873)*(0=COUNTIFS(AF332:AQ332,$I$2:$I$9873)),0),0)),"")</f>
        <v/>
      </c>
      <c r="AS332" s="19">
        <f>IFERROR(VLOOKUP(AF332,[2]CUS030!$A$5:$E$10000,5,0),"")</f>
        <v/>
      </c>
      <c r="AT332" s="19">
        <f>IFERROR(VLOOKUP(AG332,[2]CUS030!$A$5:$E$10000,5,0),"")</f>
        <v/>
      </c>
      <c r="AU332" s="19">
        <f>IFERROR(VLOOKUP(AH332,[2]CUS030!$A$5:$E$10000,5,0),"")</f>
        <v/>
      </c>
      <c r="AV332" s="19">
        <f>IFERROR(VLOOKUP(AI332,[2]CUS030!$A$5:$E$10000,5,0),"")</f>
        <v/>
      </c>
      <c r="AW332" s="19">
        <f>IFERROR(VLOOKUP(AJ332,[2]CUS030!$A$5:$E$10000,5,0),"")</f>
        <v/>
      </c>
      <c r="AX332" s="19">
        <f>IFERROR(VLOOKUP(AK332,[2]CUS030!$A$5:$E$10000,5,0),"")</f>
        <v/>
      </c>
      <c r="AY332" s="19">
        <f>IFERROR(VLOOKUP(AL332,[2]CUS030!$A$5:$E$10000,5,0),"")</f>
        <v/>
      </c>
      <c r="AZ332" s="19">
        <f>IFERROR(VLOOKUP(AM332,[2]CUS030!$A$5:$E$10000,5,0),"")</f>
        <v/>
      </c>
      <c r="BA332" s="19">
        <f>IFERROR(VLOOKUP(AN332,[2]CUS030!$A$5:$E$10000,5,0),"")</f>
        <v/>
      </c>
      <c r="BB332" s="19">
        <f>IFERROR(VLOOKUP(AO332,[2]CUS030!$A$5:$E$10000,5,0),"")</f>
        <v/>
      </c>
      <c r="BC332" s="19">
        <f>IFERROR(VLOOKUP(AP332,[2]CUS030!$A$5:$E$10000,5,0),"")</f>
        <v/>
      </c>
      <c r="BD332" s="19">
        <f>IFERROR(VLOOKUP(AQ332,[2]CUS030!$A$5:$E$10000,5,0),"")</f>
        <v/>
      </c>
      <c r="BE332" s="19">
        <f>IFERROR(VLOOKUP(AR332,[2]CUS030!$A$5:$E$10000,5,0),"")</f>
        <v/>
      </c>
    </row>
    <row r="333">
      <c r="F333" s="108">
        <f>[1]!Table1[[#This Row],[Production]]</f>
        <v/>
      </c>
      <c r="G333">
        <f>MID(F333,LEN(F333)-6,4)</f>
        <v/>
      </c>
      <c r="H333">
        <f>AS333&amp;"|"&amp;AT333&amp;"|"&amp;AU333&amp;"|"&amp;AV333&amp;"|"&amp;AW333&amp;"|"&amp;AX333&amp;"|"&amp;AY333&amp;"|"&amp;AZ333&amp;"|"&amp;BA333&amp;"|"&amp;BB333&amp;"|"&amp;BC333&amp;"|"&amp;BD333&amp;"|"&amp;BE333</f>
        <v/>
      </c>
      <c r="I333" s="108">
        <f>[1]!Table1[[#This Row],[Stock]]</f>
        <v/>
      </c>
      <c r="J333">
        <f>MID(LEFT(I333,LEN(I333)-3),FIND("0|0.000",LEFT(I333,LEN(I333)-3),1)+7,6)</f>
        <v/>
      </c>
      <c r="K333" s="19" t="n"/>
      <c r="L333" s="19" t="n"/>
      <c r="M333" s="19" t="n"/>
      <c r="N333" s="19" t="n"/>
      <c r="O333" s="19" t="n"/>
      <c r="P333" s="20">
        <f>End_Cal!E333</f>
        <v/>
      </c>
      <c r="Q333" s="112">
        <f>IFERROR(INDEX($J$2:$J$9873,MATCH(1,INDEX(($P333=$F$2:$F$9873)*(0=COUNTIFS($Q$2:$Q$2,$J$2:$J$9873)),0),0)),"")</f>
        <v/>
      </c>
      <c r="R333" s="112">
        <f>IFERROR(INDEX($J$2:$J$9873,MATCH(1,INDEX(($P333=$F$2:$F$9873)*(0=COUNTIFS(Q333,$J$2:$J$9873)),0),0)),"")</f>
        <v/>
      </c>
      <c r="S333" s="112">
        <f>IFERROR(INDEX($J$2:$J$9873,MATCH(1,INDEX(($P333=$F$2:$F$9873)*(0=COUNTIFS(Q333:R333,$J$2:$J$9873)),0),0)),"")</f>
        <v/>
      </c>
      <c r="T333" s="112">
        <f>IFERROR(INDEX($J$2:$J$9873,MATCH(1,INDEX(($P333=$F$2:$F$9873)*(0=COUNTIFS(Q333:S333,$J$2:$J$9873)),0),0)),"")</f>
        <v/>
      </c>
      <c r="U333" s="112">
        <f>IFERROR(INDEX($J$2:$J$9873,MATCH(1,INDEX(($P333=$F$2:$F$9873)*(0=COUNTIFS(Q333:T333,$J$2:$J$9873)),0),0)),"")</f>
        <v/>
      </c>
      <c r="V333" s="112">
        <f>IFERROR(INDEX($J$2:$J$9873,MATCH(1,INDEX(($P333=$F$2:$F$9873)*(0=COUNTIFS(Q333:U333,$J$2:$J$9873)),0),0)),"")</f>
        <v/>
      </c>
      <c r="W333" s="112">
        <f>IFERROR(INDEX($J$2:$J$9873,MATCH(1,INDEX(($P333=$F$2:$F$9873)*(0=COUNTIFS(Q333:V333,$J$2:$J$861)),0),0)),"")</f>
        <v/>
      </c>
      <c r="X333" s="112">
        <f>IFERROR(INDEX($J$2:$J$9873,MATCH(1,INDEX(($P333=$F$2:$F$9873)*(0=COUNTIFS(Q333:W333,$J$2:$J$9873)),0),0)),"")</f>
        <v/>
      </c>
      <c r="Y333" s="112">
        <f>IFERROR(INDEX($J$2:$J$861,MATCH(1,INDEX(($P333=$F$2:$F$861)*(0=COUNTIFS(Q333:X333,$J$2:$J$861)),0),0)),"")</f>
        <v/>
      </c>
      <c r="Z333" s="112">
        <f>IFERROR(INDEX($J$2:$J$861,MATCH(1,INDEX(($P333=$F$2:$F$861)*(0=COUNTIFS(Q333:Y333,$J$2:$J$861)),0),0)),"")</f>
        <v/>
      </c>
      <c r="AA333" s="112">
        <f>IFERROR(INDEX($J$2:$J$861,MATCH(1,INDEX(($P333=$F$2:$F$861)*(0=COUNTIFS(Q333:Z333,$J$2:$J$861)),0),0)),"")</f>
        <v/>
      </c>
      <c r="AB333" s="112">
        <f>IFERROR(INDEX($J$2:$J$861,MATCH(1,INDEX(($P333=$F$2:$F$861)*(0=COUNTIFS(Q333:AA333,$J$2:$J$861)),0),0)),"")</f>
        <v/>
      </c>
      <c r="AC333" s="112">
        <f>IFERROR(INDEX($J$2:$J$861,MATCH(1,INDEX(($P333=$F$2:$F$861)*(0=COUNTIFS(Q333:AB333,$J$2:$J$861)),0),0)),"")</f>
        <v/>
      </c>
      <c r="AD333">
        <f>Q333&amp;"-"&amp;R333&amp;"-"&amp;S333&amp;"-"&amp;T333&amp;"-"&amp;U333&amp;"-"&amp;V333&amp;"-"&amp;W333&amp;"-"&amp;X333&amp;"-"&amp;Y333&amp;"-"&amp;Z333&amp;"-"&amp;AA333&amp;"-"&amp;AB333&amp;"-"&amp;AC333</f>
        <v/>
      </c>
      <c r="AF333" s="19">
        <f>IFERROR(INDEX($I$2:$I$861,MATCH(1,INDEX(($P333=$F$2:$F$861)*(0=COUNTIFS($AF$2:$AF$2,$I$2:$I$861)),0),0)),"")</f>
        <v/>
      </c>
      <c r="AG333" s="19">
        <f>IFERROR(INDEX($I$2:$I$9873,MATCH(1,INDEX(($P333=$F$2:$F$9873)*(0=COUNTIFS(AF333,$I$2:$I$9873)),0),0)),"")</f>
        <v/>
      </c>
      <c r="AH333" s="19">
        <f>IFERROR(INDEX($I$2:$I$9873,MATCH(1,INDEX(($P333=$F$2:$F$9873)*(0=COUNTIFS(AF333:AG333,$I$2:$I$9873)),0),0)),"")</f>
        <v/>
      </c>
      <c r="AI333" s="19">
        <f>IFERROR(INDEX($I$2:$I$9873,MATCH(1,INDEX(($P333=$F$2:$F$9873)*(0=COUNTIFS(AF333:AH333,$I$2:$I$9873)),0),0)),"")</f>
        <v/>
      </c>
      <c r="AJ333" s="19">
        <f>IFERROR(INDEX($I$2:$I$9873,MATCH(1,INDEX(($P333=$F$2:$F$9873)*(0=COUNTIFS(AF333:AI333,$I$2:$I$9873)),0),0)),"")</f>
        <v/>
      </c>
      <c r="AK333" s="19">
        <f>IFERROR(INDEX($I$2:$I$9873,MATCH(1,INDEX(($P333=$F$2:$F$9873)*(0=COUNTIFS(AF333:AJ333,$I$2:$I$9873)),0),0)),"")</f>
        <v/>
      </c>
      <c r="AL333" s="19">
        <f>IFERROR(INDEX($I$2:$I$9873,MATCH(1,INDEX(($P333=$F$2:$F$9873)*(0=COUNTIFS(AF333:AK333,$I$2:$I$9873)),0),0)),"")</f>
        <v/>
      </c>
      <c r="AM333" s="19">
        <f>IFERROR(INDEX($I$2:$I$9873,MATCH(1,INDEX(($P333=$F$2:$F$9873)*(0=COUNTIFS(AF333:AL333,$I$2:$I$9873)),0),0)),"")</f>
        <v/>
      </c>
      <c r="AN333" s="19">
        <f>IFERROR(INDEX($I$2:$I$9873,MATCH(1,INDEX(($P333=$F$2:$F$9873)*(0=COUNTIFS(AF333:AM333,$I$2:$I$9873)),0),0)),"")</f>
        <v/>
      </c>
      <c r="AO333" s="19">
        <f>IFERROR(INDEX($I$2:$I$9873,MATCH(1,INDEX(($P333=$F$2:$F$9873)*(0=COUNTIFS(AF333:AN333,$I$2:$I$9873)),0),0)),"")</f>
        <v/>
      </c>
      <c r="AP333" s="19">
        <f>IFERROR(INDEX($I$2:$I$9873,MATCH(1,INDEX(($P333=$F$2:$F$9873)*(0=COUNTIFS(AF333:AO333,$I$2:$I$9873)),0),0)),"")</f>
        <v/>
      </c>
      <c r="AQ333" s="19">
        <f>IFERROR(INDEX($I$2:$I$9873,MATCH(1,INDEX(($P333=$F$2:$F$9873)*(0=COUNTIFS(AF333:AP333,$I$2:$I$9873)),0),0)),"")</f>
        <v/>
      </c>
      <c r="AR333" s="19">
        <f>IFERROR(INDEX($I$2:$I$9873,MATCH(1,INDEX(($P333=$F$2:$F$9873)*(0=COUNTIFS(AF333:AQ333,$I$2:$I$9873)),0),0)),"")</f>
        <v/>
      </c>
      <c r="AS333" s="19">
        <f>IFERROR(VLOOKUP(AF333,[2]CUS030!$A$5:$E$10000,5,0),"")</f>
        <v/>
      </c>
      <c r="AT333" s="19">
        <f>IFERROR(VLOOKUP(AG333,[2]CUS030!$A$5:$E$10000,5,0),"")</f>
        <v/>
      </c>
      <c r="AU333" s="19">
        <f>IFERROR(VLOOKUP(AH333,[2]CUS030!$A$5:$E$10000,5,0),"")</f>
        <v/>
      </c>
      <c r="AV333" s="19">
        <f>IFERROR(VLOOKUP(AI333,[2]CUS030!$A$5:$E$10000,5,0),"")</f>
        <v/>
      </c>
      <c r="AW333" s="19">
        <f>IFERROR(VLOOKUP(AJ333,[2]CUS030!$A$5:$E$10000,5,0),"")</f>
        <v/>
      </c>
      <c r="AX333" s="19">
        <f>IFERROR(VLOOKUP(AK333,[2]CUS030!$A$5:$E$10000,5,0),"")</f>
        <v/>
      </c>
      <c r="AY333" s="19">
        <f>IFERROR(VLOOKUP(AL333,[2]CUS030!$A$5:$E$10000,5,0),"")</f>
        <v/>
      </c>
      <c r="AZ333" s="19">
        <f>IFERROR(VLOOKUP(AM333,[2]CUS030!$A$5:$E$10000,5,0),"")</f>
        <v/>
      </c>
      <c r="BA333" s="19">
        <f>IFERROR(VLOOKUP(AN333,[2]CUS030!$A$5:$E$10000,5,0),"")</f>
        <v/>
      </c>
      <c r="BB333" s="19">
        <f>IFERROR(VLOOKUP(AO333,[2]CUS030!$A$5:$E$10000,5,0),"")</f>
        <v/>
      </c>
      <c r="BC333" s="19">
        <f>IFERROR(VLOOKUP(AP333,[2]CUS030!$A$5:$E$10000,5,0),"")</f>
        <v/>
      </c>
      <c r="BD333" s="19">
        <f>IFERROR(VLOOKUP(AQ333,[2]CUS030!$A$5:$E$10000,5,0),"")</f>
        <v/>
      </c>
      <c r="BE333" s="19">
        <f>IFERROR(VLOOKUP(AR333,[2]CUS030!$A$5:$E$10000,5,0),"")</f>
        <v/>
      </c>
    </row>
    <row r="334">
      <c r="F334" s="108">
        <f>[1]!Table1[[#This Row],[Production]]</f>
        <v/>
      </c>
      <c r="G334">
        <f>MID(F334,LEN(F334)-6,4)</f>
        <v/>
      </c>
      <c r="H334">
        <f>AS334&amp;"|"&amp;AT334&amp;"|"&amp;AU334&amp;"|"&amp;AV334&amp;"|"&amp;AW334&amp;"|"&amp;AX334&amp;"|"&amp;AY334&amp;"|"&amp;AZ334&amp;"|"&amp;BA334&amp;"|"&amp;BB334&amp;"|"&amp;BC334&amp;"|"&amp;BD334&amp;"|"&amp;BE334</f>
        <v/>
      </c>
      <c r="I334" s="108">
        <f>[1]!Table1[[#This Row],[Stock]]</f>
        <v/>
      </c>
      <c r="J334">
        <f>MID(LEFT(I334,LEN(I334)-3),FIND("0|0.000",LEFT(I334,LEN(I334)-3),1)+7,6)</f>
        <v/>
      </c>
      <c r="K334" s="19" t="n"/>
      <c r="L334" s="19" t="n"/>
      <c r="M334" s="19" t="n"/>
      <c r="N334" s="19" t="n"/>
      <c r="O334" s="19" t="n"/>
      <c r="P334" s="20">
        <f>End_Cal!E334</f>
        <v/>
      </c>
      <c r="Q334" s="112">
        <f>IFERROR(INDEX($J$2:$J$9873,MATCH(1,INDEX(($P334=$F$2:$F$9873)*(0=COUNTIFS($Q$2:$Q$2,$J$2:$J$9873)),0),0)),"")</f>
        <v/>
      </c>
      <c r="R334" s="112">
        <f>IFERROR(INDEX($J$2:$J$9873,MATCH(1,INDEX(($P334=$F$2:$F$9873)*(0=COUNTIFS(Q334,$J$2:$J$9873)),0),0)),"")</f>
        <v/>
      </c>
      <c r="S334" s="112">
        <f>IFERROR(INDEX($J$2:$J$9873,MATCH(1,INDEX(($P334=$F$2:$F$9873)*(0=COUNTIFS(Q334:R334,$J$2:$J$9873)),0),0)),"")</f>
        <v/>
      </c>
      <c r="T334" s="112">
        <f>IFERROR(INDEX($J$2:$J$9873,MATCH(1,INDEX(($P334=$F$2:$F$9873)*(0=COUNTIFS(Q334:S334,$J$2:$J$9873)),0),0)),"")</f>
        <v/>
      </c>
      <c r="U334" s="112">
        <f>IFERROR(INDEX($J$2:$J$9873,MATCH(1,INDEX(($P334=$F$2:$F$9873)*(0=COUNTIFS(Q334:T334,$J$2:$J$9873)),0),0)),"")</f>
        <v/>
      </c>
      <c r="V334" s="112">
        <f>IFERROR(INDEX($J$2:$J$9873,MATCH(1,INDEX(($P334=$F$2:$F$9873)*(0=COUNTIFS(Q334:U334,$J$2:$J$9873)),0),0)),"")</f>
        <v/>
      </c>
      <c r="W334" s="112">
        <f>IFERROR(INDEX($J$2:$J$9873,MATCH(1,INDEX(($P334=$F$2:$F$9873)*(0=COUNTIFS(Q334:V334,$J$2:$J$861)),0),0)),"")</f>
        <v/>
      </c>
      <c r="X334" s="112">
        <f>IFERROR(INDEX($J$2:$J$9873,MATCH(1,INDEX(($P334=$F$2:$F$9873)*(0=COUNTIFS(Q334:W334,$J$2:$J$9873)),0),0)),"")</f>
        <v/>
      </c>
      <c r="Y334" s="112">
        <f>IFERROR(INDEX($J$2:$J$861,MATCH(1,INDEX(($P334=$F$2:$F$861)*(0=COUNTIFS(Q334:X334,$J$2:$J$861)),0),0)),"")</f>
        <v/>
      </c>
      <c r="Z334" s="112">
        <f>IFERROR(INDEX($J$2:$J$861,MATCH(1,INDEX(($P334=$F$2:$F$861)*(0=COUNTIFS(Q334:Y334,$J$2:$J$861)),0),0)),"")</f>
        <v/>
      </c>
      <c r="AA334" s="112">
        <f>IFERROR(INDEX($J$2:$J$861,MATCH(1,INDEX(($P334=$F$2:$F$861)*(0=COUNTIFS(Q334:Z334,$J$2:$J$861)),0),0)),"")</f>
        <v/>
      </c>
      <c r="AB334" s="112">
        <f>IFERROR(INDEX($J$2:$J$861,MATCH(1,INDEX(($P334=$F$2:$F$861)*(0=COUNTIFS(Q334:AA334,$J$2:$J$861)),0),0)),"")</f>
        <v/>
      </c>
      <c r="AC334" s="112">
        <f>IFERROR(INDEX($J$2:$J$861,MATCH(1,INDEX(($P334=$F$2:$F$861)*(0=COUNTIFS(Q334:AB334,$J$2:$J$861)),0),0)),"")</f>
        <v/>
      </c>
      <c r="AD334">
        <f>Q334&amp;"-"&amp;R334&amp;"-"&amp;S334&amp;"-"&amp;T334&amp;"-"&amp;U334&amp;"-"&amp;V334&amp;"-"&amp;W334&amp;"-"&amp;X334&amp;"-"&amp;Y334&amp;"-"&amp;Z334&amp;"-"&amp;AA334&amp;"-"&amp;AB334&amp;"-"&amp;AC334</f>
        <v/>
      </c>
      <c r="AF334" s="19">
        <f>IFERROR(INDEX($I$2:$I$861,MATCH(1,INDEX(($P334=$F$2:$F$861)*(0=COUNTIFS($AF$2:$AF$2,$I$2:$I$861)),0),0)),"")</f>
        <v/>
      </c>
      <c r="AG334" s="19">
        <f>IFERROR(INDEX($I$2:$I$9873,MATCH(1,INDEX(($P334=$F$2:$F$9873)*(0=COUNTIFS(AF334,$I$2:$I$9873)),0),0)),"")</f>
        <v/>
      </c>
      <c r="AH334" s="19">
        <f>IFERROR(INDEX($I$2:$I$9873,MATCH(1,INDEX(($P334=$F$2:$F$9873)*(0=COUNTIFS(AF334:AG334,$I$2:$I$9873)),0),0)),"")</f>
        <v/>
      </c>
      <c r="AI334" s="19">
        <f>IFERROR(INDEX($I$2:$I$9873,MATCH(1,INDEX(($P334=$F$2:$F$9873)*(0=COUNTIFS(AF334:AH334,$I$2:$I$9873)),0),0)),"")</f>
        <v/>
      </c>
      <c r="AJ334" s="19">
        <f>IFERROR(INDEX($I$2:$I$9873,MATCH(1,INDEX(($P334=$F$2:$F$9873)*(0=COUNTIFS(AF334:AI334,$I$2:$I$9873)),0),0)),"")</f>
        <v/>
      </c>
      <c r="AK334" s="19">
        <f>IFERROR(INDEX($I$2:$I$9873,MATCH(1,INDEX(($P334=$F$2:$F$9873)*(0=COUNTIFS(AF334:AJ334,$I$2:$I$9873)),0),0)),"")</f>
        <v/>
      </c>
      <c r="AL334" s="19">
        <f>IFERROR(INDEX($I$2:$I$9873,MATCH(1,INDEX(($P334=$F$2:$F$9873)*(0=COUNTIFS(AF334:AK334,$I$2:$I$9873)),0),0)),"")</f>
        <v/>
      </c>
      <c r="AM334" s="19">
        <f>IFERROR(INDEX($I$2:$I$9873,MATCH(1,INDEX(($P334=$F$2:$F$9873)*(0=COUNTIFS(AF334:AL334,$I$2:$I$9873)),0),0)),"")</f>
        <v/>
      </c>
      <c r="AN334" s="19">
        <f>IFERROR(INDEX($I$2:$I$9873,MATCH(1,INDEX(($P334=$F$2:$F$9873)*(0=COUNTIFS(AF334:AM334,$I$2:$I$9873)),0),0)),"")</f>
        <v/>
      </c>
      <c r="AO334" s="19">
        <f>IFERROR(INDEX($I$2:$I$9873,MATCH(1,INDEX(($P334=$F$2:$F$9873)*(0=COUNTIFS(AF334:AN334,$I$2:$I$9873)),0),0)),"")</f>
        <v/>
      </c>
      <c r="AP334" s="19">
        <f>IFERROR(INDEX($I$2:$I$9873,MATCH(1,INDEX(($P334=$F$2:$F$9873)*(0=COUNTIFS(AF334:AO334,$I$2:$I$9873)),0),0)),"")</f>
        <v/>
      </c>
      <c r="AQ334" s="19">
        <f>IFERROR(INDEX($I$2:$I$9873,MATCH(1,INDEX(($P334=$F$2:$F$9873)*(0=COUNTIFS(AF334:AP334,$I$2:$I$9873)),0),0)),"")</f>
        <v/>
      </c>
      <c r="AR334" s="19">
        <f>IFERROR(INDEX($I$2:$I$9873,MATCH(1,INDEX(($P334=$F$2:$F$9873)*(0=COUNTIFS(AF334:AQ334,$I$2:$I$9873)),0),0)),"")</f>
        <v/>
      </c>
      <c r="AS334" s="19">
        <f>IFERROR(VLOOKUP(AF334,[2]CUS030!$A$5:$E$10000,5,0),"")</f>
        <v/>
      </c>
      <c r="AT334" s="19">
        <f>IFERROR(VLOOKUP(AG334,[2]CUS030!$A$5:$E$10000,5,0),"")</f>
        <v/>
      </c>
      <c r="AU334" s="19">
        <f>IFERROR(VLOOKUP(AH334,[2]CUS030!$A$5:$E$10000,5,0),"")</f>
        <v/>
      </c>
      <c r="AV334" s="19">
        <f>IFERROR(VLOOKUP(AI334,[2]CUS030!$A$5:$E$10000,5,0),"")</f>
        <v/>
      </c>
      <c r="AW334" s="19">
        <f>IFERROR(VLOOKUP(AJ334,[2]CUS030!$A$5:$E$10000,5,0),"")</f>
        <v/>
      </c>
      <c r="AX334" s="19">
        <f>IFERROR(VLOOKUP(AK334,[2]CUS030!$A$5:$E$10000,5,0),"")</f>
        <v/>
      </c>
      <c r="AY334" s="19">
        <f>IFERROR(VLOOKUP(AL334,[2]CUS030!$A$5:$E$10000,5,0),"")</f>
        <v/>
      </c>
      <c r="AZ334" s="19">
        <f>IFERROR(VLOOKUP(AM334,[2]CUS030!$A$5:$E$10000,5,0),"")</f>
        <v/>
      </c>
      <c r="BA334" s="19">
        <f>IFERROR(VLOOKUP(AN334,[2]CUS030!$A$5:$E$10000,5,0),"")</f>
        <v/>
      </c>
      <c r="BB334" s="19">
        <f>IFERROR(VLOOKUP(AO334,[2]CUS030!$A$5:$E$10000,5,0),"")</f>
        <v/>
      </c>
      <c r="BC334" s="19">
        <f>IFERROR(VLOOKUP(AP334,[2]CUS030!$A$5:$E$10000,5,0),"")</f>
        <v/>
      </c>
      <c r="BD334" s="19">
        <f>IFERROR(VLOOKUP(AQ334,[2]CUS030!$A$5:$E$10000,5,0),"")</f>
        <v/>
      </c>
      <c r="BE334" s="19">
        <f>IFERROR(VLOOKUP(AR334,[2]CUS030!$A$5:$E$10000,5,0),"")</f>
        <v/>
      </c>
    </row>
    <row r="335">
      <c r="F335" s="108">
        <f>[1]!Table1[[#This Row],[Production]]</f>
        <v/>
      </c>
      <c r="G335">
        <f>MID(F335,LEN(F335)-6,4)</f>
        <v/>
      </c>
      <c r="H335">
        <f>AS335&amp;"|"&amp;AT335&amp;"|"&amp;AU335&amp;"|"&amp;AV335&amp;"|"&amp;AW335&amp;"|"&amp;AX335&amp;"|"&amp;AY335&amp;"|"&amp;AZ335&amp;"|"&amp;BA335&amp;"|"&amp;BB335&amp;"|"&amp;BC335&amp;"|"&amp;BD335&amp;"|"&amp;BE335</f>
        <v/>
      </c>
      <c r="I335" s="108">
        <f>[1]!Table1[[#This Row],[Stock]]</f>
        <v/>
      </c>
      <c r="J335">
        <f>MID(LEFT(I335,LEN(I335)-3),FIND("0|0.000",LEFT(I335,LEN(I335)-3),1)+7,6)</f>
        <v/>
      </c>
      <c r="K335" s="19" t="n"/>
      <c r="L335" s="19" t="n"/>
      <c r="M335" s="19" t="n"/>
      <c r="N335" s="19" t="n"/>
      <c r="O335" s="19" t="n"/>
      <c r="P335" s="20">
        <f>End_Cal!E335</f>
        <v/>
      </c>
      <c r="Q335" s="112">
        <f>IFERROR(INDEX($J$2:$J$9873,MATCH(1,INDEX(($P335=$F$2:$F$9873)*(0=COUNTIFS($Q$2:$Q$2,$J$2:$J$9873)),0),0)),"")</f>
        <v/>
      </c>
      <c r="R335" s="112">
        <f>IFERROR(INDEX($J$2:$J$9873,MATCH(1,INDEX(($P335=$F$2:$F$9873)*(0=COUNTIFS(Q335,$J$2:$J$9873)),0),0)),"")</f>
        <v/>
      </c>
      <c r="S335" s="112">
        <f>IFERROR(INDEX($J$2:$J$9873,MATCH(1,INDEX(($P335=$F$2:$F$9873)*(0=COUNTIFS(Q335:R335,$J$2:$J$9873)),0),0)),"")</f>
        <v/>
      </c>
      <c r="T335" s="112">
        <f>IFERROR(INDEX($J$2:$J$9873,MATCH(1,INDEX(($P335=$F$2:$F$9873)*(0=COUNTIFS(Q335:S335,$J$2:$J$9873)),0),0)),"")</f>
        <v/>
      </c>
      <c r="U335" s="112">
        <f>IFERROR(INDEX($J$2:$J$9873,MATCH(1,INDEX(($P335=$F$2:$F$9873)*(0=COUNTIFS(Q335:T335,$J$2:$J$9873)),0),0)),"")</f>
        <v/>
      </c>
      <c r="V335" s="112">
        <f>IFERROR(INDEX($J$2:$J$9873,MATCH(1,INDEX(($P335=$F$2:$F$9873)*(0=COUNTIFS(Q335:U335,$J$2:$J$9873)),0),0)),"")</f>
        <v/>
      </c>
      <c r="W335" s="112">
        <f>IFERROR(INDEX($J$2:$J$9873,MATCH(1,INDEX(($P335=$F$2:$F$9873)*(0=COUNTIFS(Q335:V335,$J$2:$J$861)),0),0)),"")</f>
        <v/>
      </c>
      <c r="X335" s="112">
        <f>IFERROR(INDEX($J$2:$J$9873,MATCH(1,INDEX(($P335=$F$2:$F$9873)*(0=COUNTIFS(Q335:W335,$J$2:$J$9873)),0),0)),"")</f>
        <v/>
      </c>
      <c r="Y335" s="112">
        <f>IFERROR(INDEX($J$2:$J$861,MATCH(1,INDEX(($P335=$F$2:$F$861)*(0=COUNTIFS(Q335:X335,$J$2:$J$861)),0),0)),"")</f>
        <v/>
      </c>
      <c r="Z335" s="112">
        <f>IFERROR(INDEX($J$2:$J$861,MATCH(1,INDEX(($P335=$F$2:$F$861)*(0=COUNTIFS(Q335:Y335,$J$2:$J$861)),0),0)),"")</f>
        <v/>
      </c>
      <c r="AA335" s="112">
        <f>IFERROR(INDEX($J$2:$J$861,MATCH(1,INDEX(($P335=$F$2:$F$861)*(0=COUNTIFS(Q335:Z335,$J$2:$J$861)),0),0)),"")</f>
        <v/>
      </c>
      <c r="AB335" s="112">
        <f>IFERROR(INDEX($J$2:$J$861,MATCH(1,INDEX(($P335=$F$2:$F$861)*(0=COUNTIFS(Q335:AA335,$J$2:$J$861)),0),0)),"")</f>
        <v/>
      </c>
      <c r="AC335" s="112">
        <f>IFERROR(INDEX($J$2:$J$861,MATCH(1,INDEX(($P335=$F$2:$F$861)*(0=COUNTIFS(Q335:AB335,$J$2:$J$861)),0),0)),"")</f>
        <v/>
      </c>
      <c r="AD335">
        <f>Q335&amp;"-"&amp;R335&amp;"-"&amp;S335&amp;"-"&amp;T335&amp;"-"&amp;U335&amp;"-"&amp;V335&amp;"-"&amp;W335&amp;"-"&amp;X335&amp;"-"&amp;Y335&amp;"-"&amp;Z335&amp;"-"&amp;AA335&amp;"-"&amp;AB335&amp;"-"&amp;AC335</f>
        <v/>
      </c>
      <c r="AF335" s="19">
        <f>IFERROR(INDEX($I$2:$I$861,MATCH(1,INDEX(($P335=$F$2:$F$861)*(0=COUNTIFS($AF$2:$AF$2,$I$2:$I$861)),0),0)),"")</f>
        <v/>
      </c>
      <c r="AG335" s="19">
        <f>IFERROR(INDEX($I$2:$I$9873,MATCH(1,INDEX(($P335=$F$2:$F$9873)*(0=COUNTIFS(AF335,$I$2:$I$9873)),0),0)),"")</f>
        <v/>
      </c>
      <c r="AH335" s="19">
        <f>IFERROR(INDEX($I$2:$I$9873,MATCH(1,INDEX(($P335=$F$2:$F$9873)*(0=COUNTIFS(AF335:AG335,$I$2:$I$9873)),0),0)),"")</f>
        <v/>
      </c>
      <c r="AI335" s="19">
        <f>IFERROR(INDEX($I$2:$I$9873,MATCH(1,INDEX(($P335=$F$2:$F$9873)*(0=COUNTIFS(AF335:AH335,$I$2:$I$9873)),0),0)),"")</f>
        <v/>
      </c>
      <c r="AJ335" s="19">
        <f>IFERROR(INDEX($I$2:$I$9873,MATCH(1,INDEX(($P335=$F$2:$F$9873)*(0=COUNTIFS(AF335:AI335,$I$2:$I$9873)),0),0)),"")</f>
        <v/>
      </c>
      <c r="AK335" s="19">
        <f>IFERROR(INDEX($I$2:$I$9873,MATCH(1,INDEX(($P335=$F$2:$F$9873)*(0=COUNTIFS(AF335:AJ335,$I$2:$I$9873)),0),0)),"")</f>
        <v/>
      </c>
      <c r="AL335" s="19">
        <f>IFERROR(INDEX($I$2:$I$9873,MATCH(1,INDEX(($P335=$F$2:$F$9873)*(0=COUNTIFS(AF335:AK335,$I$2:$I$9873)),0),0)),"")</f>
        <v/>
      </c>
      <c r="AM335" s="19">
        <f>IFERROR(INDEX($I$2:$I$9873,MATCH(1,INDEX(($P335=$F$2:$F$9873)*(0=COUNTIFS(AF335:AL335,$I$2:$I$9873)),0),0)),"")</f>
        <v/>
      </c>
      <c r="AN335" s="19">
        <f>IFERROR(INDEX($I$2:$I$9873,MATCH(1,INDEX(($P335=$F$2:$F$9873)*(0=COUNTIFS(AF335:AM335,$I$2:$I$9873)),0),0)),"")</f>
        <v/>
      </c>
      <c r="AO335" s="19">
        <f>IFERROR(INDEX($I$2:$I$9873,MATCH(1,INDEX(($P335=$F$2:$F$9873)*(0=COUNTIFS(AF335:AN335,$I$2:$I$9873)),0),0)),"")</f>
        <v/>
      </c>
      <c r="AP335" s="19">
        <f>IFERROR(INDEX($I$2:$I$9873,MATCH(1,INDEX(($P335=$F$2:$F$9873)*(0=COUNTIFS(AF335:AO335,$I$2:$I$9873)),0),0)),"")</f>
        <v/>
      </c>
      <c r="AQ335" s="19">
        <f>IFERROR(INDEX($I$2:$I$9873,MATCH(1,INDEX(($P335=$F$2:$F$9873)*(0=COUNTIFS(AF335:AP335,$I$2:$I$9873)),0),0)),"")</f>
        <v/>
      </c>
      <c r="AR335" s="19">
        <f>IFERROR(INDEX($I$2:$I$9873,MATCH(1,INDEX(($P335=$F$2:$F$9873)*(0=COUNTIFS(AF335:AQ335,$I$2:$I$9873)),0),0)),"")</f>
        <v/>
      </c>
      <c r="AS335" s="19">
        <f>IFERROR(VLOOKUP(AF335,[2]CUS030!$A$5:$E$10000,5,0),"")</f>
        <v/>
      </c>
      <c r="AT335" s="19">
        <f>IFERROR(VLOOKUP(AG335,[2]CUS030!$A$5:$E$10000,5,0),"")</f>
        <v/>
      </c>
      <c r="AU335" s="19">
        <f>IFERROR(VLOOKUP(AH335,[2]CUS030!$A$5:$E$10000,5,0),"")</f>
        <v/>
      </c>
      <c r="AV335" s="19">
        <f>IFERROR(VLOOKUP(AI335,[2]CUS030!$A$5:$E$10000,5,0),"")</f>
        <v/>
      </c>
      <c r="AW335" s="19">
        <f>IFERROR(VLOOKUP(AJ335,[2]CUS030!$A$5:$E$10000,5,0),"")</f>
        <v/>
      </c>
      <c r="AX335" s="19">
        <f>IFERROR(VLOOKUP(AK335,[2]CUS030!$A$5:$E$10000,5,0),"")</f>
        <v/>
      </c>
      <c r="AY335" s="19">
        <f>IFERROR(VLOOKUP(AL335,[2]CUS030!$A$5:$E$10000,5,0),"")</f>
        <v/>
      </c>
      <c r="AZ335" s="19">
        <f>IFERROR(VLOOKUP(AM335,[2]CUS030!$A$5:$E$10000,5,0),"")</f>
        <v/>
      </c>
      <c r="BA335" s="19">
        <f>IFERROR(VLOOKUP(AN335,[2]CUS030!$A$5:$E$10000,5,0),"")</f>
        <v/>
      </c>
      <c r="BB335" s="19">
        <f>IFERROR(VLOOKUP(AO335,[2]CUS030!$A$5:$E$10000,5,0),"")</f>
        <v/>
      </c>
      <c r="BC335" s="19">
        <f>IFERROR(VLOOKUP(AP335,[2]CUS030!$A$5:$E$10000,5,0),"")</f>
        <v/>
      </c>
      <c r="BD335" s="19">
        <f>IFERROR(VLOOKUP(AQ335,[2]CUS030!$A$5:$E$10000,5,0),"")</f>
        <v/>
      </c>
      <c r="BE335" s="19">
        <f>IFERROR(VLOOKUP(AR335,[2]CUS030!$A$5:$E$10000,5,0),"")</f>
        <v/>
      </c>
    </row>
    <row r="336">
      <c r="F336" s="108">
        <f>[1]!Table1[[#This Row],[Production]]</f>
        <v/>
      </c>
      <c r="G336">
        <f>MID(F336,LEN(F336)-6,4)</f>
        <v/>
      </c>
      <c r="H336">
        <f>AS336&amp;"|"&amp;AT336&amp;"|"&amp;AU336&amp;"|"&amp;AV336&amp;"|"&amp;AW336&amp;"|"&amp;AX336&amp;"|"&amp;AY336&amp;"|"&amp;AZ336&amp;"|"&amp;BA336&amp;"|"&amp;BB336&amp;"|"&amp;BC336&amp;"|"&amp;BD336&amp;"|"&amp;BE336</f>
        <v/>
      </c>
      <c r="I336" s="108">
        <f>[1]!Table1[[#This Row],[Stock]]</f>
        <v/>
      </c>
      <c r="J336">
        <f>MID(LEFT(I336,LEN(I336)-3),FIND("0|0.000",LEFT(I336,LEN(I336)-3),1)+7,6)</f>
        <v/>
      </c>
      <c r="K336" s="19" t="n"/>
      <c r="L336" s="19" t="n"/>
      <c r="M336" s="19" t="n"/>
      <c r="N336" s="19" t="n"/>
      <c r="O336" s="19" t="n"/>
      <c r="P336" s="20">
        <f>End_Cal!E336</f>
        <v/>
      </c>
      <c r="Q336" s="112">
        <f>IFERROR(INDEX($J$2:$J$9873,MATCH(1,INDEX(($P336=$F$2:$F$9873)*(0=COUNTIFS($Q$2:$Q$2,$J$2:$J$9873)),0),0)),"")</f>
        <v/>
      </c>
      <c r="R336" s="112">
        <f>IFERROR(INDEX($J$2:$J$9873,MATCH(1,INDEX(($P336=$F$2:$F$9873)*(0=COUNTIFS(Q336,$J$2:$J$9873)),0),0)),"")</f>
        <v/>
      </c>
      <c r="S336" s="112">
        <f>IFERROR(INDEX($J$2:$J$9873,MATCH(1,INDEX(($P336=$F$2:$F$9873)*(0=COUNTIFS(Q336:R336,$J$2:$J$9873)),0),0)),"")</f>
        <v/>
      </c>
      <c r="T336" s="112">
        <f>IFERROR(INDEX($J$2:$J$9873,MATCH(1,INDEX(($P336=$F$2:$F$9873)*(0=COUNTIFS(Q336:S336,$J$2:$J$9873)),0),0)),"")</f>
        <v/>
      </c>
      <c r="U336" s="112">
        <f>IFERROR(INDEX($J$2:$J$9873,MATCH(1,INDEX(($P336=$F$2:$F$9873)*(0=COUNTIFS(Q336:T336,$J$2:$J$9873)),0),0)),"")</f>
        <v/>
      </c>
      <c r="V336" s="112">
        <f>IFERROR(INDEX($J$2:$J$9873,MATCH(1,INDEX(($P336=$F$2:$F$9873)*(0=COUNTIFS(Q336:U336,$J$2:$J$9873)),0),0)),"")</f>
        <v/>
      </c>
      <c r="W336" s="112">
        <f>IFERROR(INDEX($J$2:$J$9873,MATCH(1,INDEX(($P336=$F$2:$F$9873)*(0=COUNTIFS(Q336:V336,$J$2:$J$861)),0),0)),"")</f>
        <v/>
      </c>
      <c r="X336" s="112">
        <f>IFERROR(INDEX($J$2:$J$9873,MATCH(1,INDEX(($P336=$F$2:$F$9873)*(0=COUNTIFS(Q336:W336,$J$2:$J$9873)),0),0)),"")</f>
        <v/>
      </c>
      <c r="Y336" s="112">
        <f>IFERROR(INDEX($J$2:$J$861,MATCH(1,INDEX(($P336=$F$2:$F$861)*(0=COUNTIFS(Q336:X336,$J$2:$J$861)),0),0)),"")</f>
        <v/>
      </c>
      <c r="Z336" s="112">
        <f>IFERROR(INDEX($J$2:$J$861,MATCH(1,INDEX(($P336=$F$2:$F$861)*(0=COUNTIFS(Q336:Y336,$J$2:$J$861)),0),0)),"")</f>
        <v/>
      </c>
      <c r="AA336" s="112">
        <f>IFERROR(INDEX($J$2:$J$861,MATCH(1,INDEX(($P336=$F$2:$F$861)*(0=COUNTIFS(Q336:Z336,$J$2:$J$861)),0),0)),"")</f>
        <v/>
      </c>
      <c r="AB336" s="112">
        <f>IFERROR(INDEX($J$2:$J$861,MATCH(1,INDEX(($P336=$F$2:$F$861)*(0=COUNTIFS(Q336:AA336,$J$2:$J$861)),0),0)),"")</f>
        <v/>
      </c>
      <c r="AC336" s="112">
        <f>IFERROR(INDEX($J$2:$J$861,MATCH(1,INDEX(($P336=$F$2:$F$861)*(0=COUNTIFS(Q336:AB336,$J$2:$J$861)),0),0)),"")</f>
        <v/>
      </c>
      <c r="AD336">
        <f>Q336&amp;"-"&amp;R336&amp;"-"&amp;S336&amp;"-"&amp;T336&amp;"-"&amp;U336&amp;"-"&amp;V336&amp;"-"&amp;W336&amp;"-"&amp;X336&amp;"-"&amp;Y336&amp;"-"&amp;Z336&amp;"-"&amp;AA336&amp;"-"&amp;AB336&amp;"-"&amp;AC336</f>
        <v/>
      </c>
      <c r="AF336" s="19">
        <f>IFERROR(INDEX($I$2:$I$861,MATCH(1,INDEX(($P336=$F$2:$F$861)*(0=COUNTIFS($AF$2:$AF$2,$I$2:$I$861)),0),0)),"")</f>
        <v/>
      </c>
      <c r="AG336" s="19">
        <f>IFERROR(INDEX($I$2:$I$9873,MATCH(1,INDEX(($P336=$F$2:$F$9873)*(0=COUNTIFS(AF336,$I$2:$I$9873)),0),0)),"")</f>
        <v/>
      </c>
      <c r="AH336" s="19">
        <f>IFERROR(INDEX($I$2:$I$9873,MATCH(1,INDEX(($P336=$F$2:$F$9873)*(0=COUNTIFS(AF336:AG336,$I$2:$I$9873)),0),0)),"")</f>
        <v/>
      </c>
      <c r="AI336" s="19">
        <f>IFERROR(INDEX($I$2:$I$9873,MATCH(1,INDEX(($P336=$F$2:$F$9873)*(0=COUNTIFS(AF336:AH336,$I$2:$I$9873)),0),0)),"")</f>
        <v/>
      </c>
      <c r="AJ336" s="19">
        <f>IFERROR(INDEX($I$2:$I$9873,MATCH(1,INDEX(($P336=$F$2:$F$9873)*(0=COUNTIFS(AF336:AI336,$I$2:$I$9873)),0),0)),"")</f>
        <v/>
      </c>
      <c r="AK336" s="19">
        <f>IFERROR(INDEX($I$2:$I$9873,MATCH(1,INDEX(($P336=$F$2:$F$9873)*(0=COUNTIFS(AF336:AJ336,$I$2:$I$9873)),0),0)),"")</f>
        <v/>
      </c>
      <c r="AL336" s="19">
        <f>IFERROR(INDEX($I$2:$I$9873,MATCH(1,INDEX(($P336=$F$2:$F$9873)*(0=COUNTIFS(AF336:AK336,$I$2:$I$9873)),0),0)),"")</f>
        <v/>
      </c>
      <c r="AM336" s="19">
        <f>IFERROR(INDEX($I$2:$I$9873,MATCH(1,INDEX(($P336=$F$2:$F$9873)*(0=COUNTIFS(AF336:AL336,$I$2:$I$9873)),0),0)),"")</f>
        <v/>
      </c>
      <c r="AN336" s="19">
        <f>IFERROR(INDEX($I$2:$I$9873,MATCH(1,INDEX(($P336=$F$2:$F$9873)*(0=COUNTIFS(AF336:AM336,$I$2:$I$9873)),0),0)),"")</f>
        <v/>
      </c>
      <c r="AO336" s="19">
        <f>IFERROR(INDEX($I$2:$I$9873,MATCH(1,INDEX(($P336=$F$2:$F$9873)*(0=COUNTIFS(AF336:AN336,$I$2:$I$9873)),0),0)),"")</f>
        <v/>
      </c>
      <c r="AP336" s="19">
        <f>IFERROR(INDEX($I$2:$I$9873,MATCH(1,INDEX(($P336=$F$2:$F$9873)*(0=COUNTIFS(AF336:AO336,$I$2:$I$9873)),0),0)),"")</f>
        <v/>
      </c>
      <c r="AQ336" s="19">
        <f>IFERROR(INDEX($I$2:$I$9873,MATCH(1,INDEX(($P336=$F$2:$F$9873)*(0=COUNTIFS(AF336:AP336,$I$2:$I$9873)),0),0)),"")</f>
        <v/>
      </c>
      <c r="AR336" s="19">
        <f>IFERROR(INDEX($I$2:$I$9873,MATCH(1,INDEX(($P336=$F$2:$F$9873)*(0=COUNTIFS(AF336:AQ336,$I$2:$I$9873)),0),0)),"")</f>
        <v/>
      </c>
      <c r="AS336" s="19">
        <f>IFERROR(VLOOKUP(AF336,[2]CUS030!$A$5:$E$10000,5,0),"")</f>
        <v/>
      </c>
      <c r="AT336" s="19">
        <f>IFERROR(VLOOKUP(AG336,[2]CUS030!$A$5:$E$10000,5,0),"")</f>
        <v/>
      </c>
      <c r="AU336" s="19">
        <f>IFERROR(VLOOKUP(AH336,[2]CUS030!$A$5:$E$10000,5,0),"")</f>
        <v/>
      </c>
      <c r="AV336" s="19">
        <f>IFERROR(VLOOKUP(AI336,[2]CUS030!$A$5:$E$10000,5,0),"")</f>
        <v/>
      </c>
      <c r="AW336" s="19">
        <f>IFERROR(VLOOKUP(AJ336,[2]CUS030!$A$5:$E$10000,5,0),"")</f>
        <v/>
      </c>
      <c r="AX336" s="19">
        <f>IFERROR(VLOOKUP(AK336,[2]CUS030!$A$5:$E$10000,5,0),"")</f>
        <v/>
      </c>
      <c r="AY336" s="19">
        <f>IFERROR(VLOOKUP(AL336,[2]CUS030!$A$5:$E$10000,5,0),"")</f>
        <v/>
      </c>
      <c r="AZ336" s="19">
        <f>IFERROR(VLOOKUP(AM336,[2]CUS030!$A$5:$E$10000,5,0),"")</f>
        <v/>
      </c>
      <c r="BA336" s="19">
        <f>IFERROR(VLOOKUP(AN336,[2]CUS030!$A$5:$E$10000,5,0),"")</f>
        <v/>
      </c>
      <c r="BB336" s="19">
        <f>IFERROR(VLOOKUP(AO336,[2]CUS030!$A$5:$E$10000,5,0),"")</f>
        <v/>
      </c>
      <c r="BC336" s="19">
        <f>IFERROR(VLOOKUP(AP336,[2]CUS030!$A$5:$E$10000,5,0),"")</f>
        <v/>
      </c>
      <c r="BD336" s="19">
        <f>IFERROR(VLOOKUP(AQ336,[2]CUS030!$A$5:$E$10000,5,0),"")</f>
        <v/>
      </c>
      <c r="BE336" s="19">
        <f>IFERROR(VLOOKUP(AR336,[2]CUS030!$A$5:$E$10000,5,0),"")</f>
        <v/>
      </c>
    </row>
    <row r="337">
      <c r="F337" s="108">
        <f>[1]!Table1[[#This Row],[Production]]</f>
        <v/>
      </c>
      <c r="G337">
        <f>MID(F337,LEN(F337)-6,4)</f>
        <v/>
      </c>
      <c r="H337">
        <f>AS337&amp;"|"&amp;AT337&amp;"|"&amp;AU337&amp;"|"&amp;AV337&amp;"|"&amp;AW337&amp;"|"&amp;AX337&amp;"|"&amp;AY337&amp;"|"&amp;AZ337&amp;"|"&amp;BA337&amp;"|"&amp;BB337&amp;"|"&amp;BC337&amp;"|"&amp;BD337&amp;"|"&amp;BE337</f>
        <v/>
      </c>
      <c r="I337" s="108">
        <f>[1]!Table1[[#This Row],[Stock]]</f>
        <v/>
      </c>
      <c r="J337">
        <f>MID(LEFT(I337,LEN(I337)-3),FIND("0|0.000",LEFT(I337,LEN(I337)-3),1)+7,6)</f>
        <v/>
      </c>
      <c r="K337" s="19" t="n"/>
      <c r="L337" s="19" t="n"/>
      <c r="M337" s="19" t="n"/>
      <c r="N337" s="19" t="n"/>
      <c r="O337" s="19" t="n"/>
      <c r="P337" s="20">
        <f>End_Cal!E337</f>
        <v/>
      </c>
      <c r="Q337" s="112">
        <f>IFERROR(INDEX($J$2:$J$9873,MATCH(1,INDEX(($P337=$F$2:$F$9873)*(0=COUNTIFS($Q$2:$Q$2,$J$2:$J$9873)),0),0)),"")</f>
        <v/>
      </c>
      <c r="R337" s="112">
        <f>IFERROR(INDEX($J$2:$J$9873,MATCH(1,INDEX(($P337=$F$2:$F$9873)*(0=COUNTIFS(Q337,$J$2:$J$9873)),0),0)),"")</f>
        <v/>
      </c>
      <c r="S337" s="112">
        <f>IFERROR(INDEX($J$2:$J$9873,MATCH(1,INDEX(($P337=$F$2:$F$9873)*(0=COUNTIFS(Q337:R337,$J$2:$J$9873)),0),0)),"")</f>
        <v/>
      </c>
      <c r="T337" s="112">
        <f>IFERROR(INDEX($J$2:$J$9873,MATCH(1,INDEX(($P337=$F$2:$F$9873)*(0=COUNTIFS(Q337:S337,$J$2:$J$9873)),0),0)),"")</f>
        <v/>
      </c>
      <c r="U337" s="112">
        <f>IFERROR(INDEX($J$2:$J$9873,MATCH(1,INDEX(($P337=$F$2:$F$9873)*(0=COUNTIFS(Q337:T337,$J$2:$J$9873)),0),0)),"")</f>
        <v/>
      </c>
      <c r="V337" s="112">
        <f>IFERROR(INDEX($J$2:$J$9873,MATCH(1,INDEX(($P337=$F$2:$F$9873)*(0=COUNTIFS(Q337:U337,$J$2:$J$9873)),0),0)),"")</f>
        <v/>
      </c>
      <c r="W337" s="112">
        <f>IFERROR(INDEX($J$2:$J$9873,MATCH(1,INDEX(($P337=$F$2:$F$9873)*(0=COUNTIFS(Q337:V337,$J$2:$J$861)),0),0)),"")</f>
        <v/>
      </c>
      <c r="X337" s="112">
        <f>IFERROR(INDEX($J$2:$J$9873,MATCH(1,INDEX(($P337=$F$2:$F$9873)*(0=COUNTIFS(Q337:W337,$J$2:$J$9873)),0),0)),"")</f>
        <v/>
      </c>
      <c r="Y337" s="112">
        <f>IFERROR(INDEX($J$2:$J$861,MATCH(1,INDEX(($P337=$F$2:$F$861)*(0=COUNTIFS(Q337:X337,$J$2:$J$861)),0),0)),"")</f>
        <v/>
      </c>
      <c r="Z337" s="112">
        <f>IFERROR(INDEX($J$2:$J$861,MATCH(1,INDEX(($P337=$F$2:$F$861)*(0=COUNTIFS(Q337:Y337,$J$2:$J$861)),0),0)),"")</f>
        <v/>
      </c>
      <c r="AA337" s="112">
        <f>IFERROR(INDEX($J$2:$J$861,MATCH(1,INDEX(($P337=$F$2:$F$861)*(0=COUNTIFS(Q337:Z337,$J$2:$J$861)),0),0)),"")</f>
        <v/>
      </c>
      <c r="AB337" s="112">
        <f>IFERROR(INDEX($J$2:$J$861,MATCH(1,INDEX(($P337=$F$2:$F$861)*(0=COUNTIFS(Q337:AA337,$J$2:$J$861)),0),0)),"")</f>
        <v/>
      </c>
      <c r="AC337" s="112">
        <f>IFERROR(INDEX($J$2:$J$861,MATCH(1,INDEX(($P337=$F$2:$F$861)*(0=COUNTIFS(Q337:AB337,$J$2:$J$861)),0),0)),"")</f>
        <v/>
      </c>
      <c r="AD337">
        <f>Q337&amp;"-"&amp;R337&amp;"-"&amp;S337&amp;"-"&amp;T337&amp;"-"&amp;U337&amp;"-"&amp;V337&amp;"-"&amp;W337&amp;"-"&amp;X337&amp;"-"&amp;Y337&amp;"-"&amp;Z337&amp;"-"&amp;AA337&amp;"-"&amp;AB337&amp;"-"&amp;AC337</f>
        <v/>
      </c>
      <c r="AF337" s="19">
        <f>IFERROR(INDEX($I$2:$I$861,MATCH(1,INDEX(($P337=$F$2:$F$861)*(0=COUNTIFS($AF$2:$AF$2,$I$2:$I$861)),0),0)),"")</f>
        <v/>
      </c>
      <c r="AG337" s="19">
        <f>IFERROR(INDEX($I$2:$I$9873,MATCH(1,INDEX(($P337=$F$2:$F$9873)*(0=COUNTIFS(AF337,$I$2:$I$9873)),0),0)),"")</f>
        <v/>
      </c>
      <c r="AH337" s="19">
        <f>IFERROR(INDEX($I$2:$I$9873,MATCH(1,INDEX(($P337=$F$2:$F$9873)*(0=COUNTIFS(AF337:AG337,$I$2:$I$9873)),0),0)),"")</f>
        <v/>
      </c>
      <c r="AI337" s="19">
        <f>IFERROR(INDEX($I$2:$I$9873,MATCH(1,INDEX(($P337=$F$2:$F$9873)*(0=COUNTIFS(AF337:AH337,$I$2:$I$9873)),0),0)),"")</f>
        <v/>
      </c>
      <c r="AJ337" s="19">
        <f>IFERROR(INDEX($I$2:$I$9873,MATCH(1,INDEX(($P337=$F$2:$F$9873)*(0=COUNTIFS(AF337:AI337,$I$2:$I$9873)),0),0)),"")</f>
        <v/>
      </c>
      <c r="AK337" s="19">
        <f>IFERROR(INDEX($I$2:$I$9873,MATCH(1,INDEX(($P337=$F$2:$F$9873)*(0=COUNTIFS(AF337:AJ337,$I$2:$I$9873)),0),0)),"")</f>
        <v/>
      </c>
      <c r="AL337" s="19">
        <f>IFERROR(INDEX($I$2:$I$9873,MATCH(1,INDEX(($P337=$F$2:$F$9873)*(0=COUNTIFS(AF337:AK337,$I$2:$I$9873)),0),0)),"")</f>
        <v/>
      </c>
      <c r="AM337" s="19">
        <f>IFERROR(INDEX($I$2:$I$9873,MATCH(1,INDEX(($P337=$F$2:$F$9873)*(0=COUNTIFS(AF337:AL337,$I$2:$I$9873)),0),0)),"")</f>
        <v/>
      </c>
      <c r="AN337" s="19">
        <f>IFERROR(INDEX($I$2:$I$9873,MATCH(1,INDEX(($P337=$F$2:$F$9873)*(0=COUNTIFS(AF337:AM337,$I$2:$I$9873)),0),0)),"")</f>
        <v/>
      </c>
      <c r="AO337" s="19">
        <f>IFERROR(INDEX($I$2:$I$9873,MATCH(1,INDEX(($P337=$F$2:$F$9873)*(0=COUNTIFS(AF337:AN337,$I$2:$I$9873)),0),0)),"")</f>
        <v/>
      </c>
      <c r="AP337" s="19">
        <f>IFERROR(INDEX($I$2:$I$9873,MATCH(1,INDEX(($P337=$F$2:$F$9873)*(0=COUNTIFS(AF337:AO337,$I$2:$I$9873)),0),0)),"")</f>
        <v/>
      </c>
      <c r="AQ337" s="19">
        <f>IFERROR(INDEX($I$2:$I$9873,MATCH(1,INDEX(($P337=$F$2:$F$9873)*(0=COUNTIFS(AF337:AP337,$I$2:$I$9873)),0),0)),"")</f>
        <v/>
      </c>
      <c r="AR337" s="19">
        <f>IFERROR(INDEX($I$2:$I$9873,MATCH(1,INDEX(($P337=$F$2:$F$9873)*(0=COUNTIFS(AF337:AQ337,$I$2:$I$9873)),0),0)),"")</f>
        <v/>
      </c>
      <c r="AS337" s="19">
        <f>IFERROR(VLOOKUP(AF337,[2]CUS030!$A$5:$E$10000,5,0),"")</f>
        <v/>
      </c>
      <c r="AT337" s="19">
        <f>IFERROR(VLOOKUP(AG337,[2]CUS030!$A$5:$E$10000,5,0),"")</f>
        <v/>
      </c>
      <c r="AU337" s="19">
        <f>IFERROR(VLOOKUP(AH337,[2]CUS030!$A$5:$E$10000,5,0),"")</f>
        <v/>
      </c>
      <c r="AV337" s="19">
        <f>IFERROR(VLOOKUP(AI337,[2]CUS030!$A$5:$E$10000,5,0),"")</f>
        <v/>
      </c>
      <c r="AW337" s="19">
        <f>IFERROR(VLOOKUP(AJ337,[2]CUS030!$A$5:$E$10000,5,0),"")</f>
        <v/>
      </c>
      <c r="AX337" s="19">
        <f>IFERROR(VLOOKUP(AK337,[2]CUS030!$A$5:$E$10000,5,0),"")</f>
        <v/>
      </c>
      <c r="AY337" s="19">
        <f>IFERROR(VLOOKUP(AL337,[2]CUS030!$A$5:$E$10000,5,0),"")</f>
        <v/>
      </c>
      <c r="AZ337" s="19">
        <f>IFERROR(VLOOKUP(AM337,[2]CUS030!$A$5:$E$10000,5,0),"")</f>
        <v/>
      </c>
      <c r="BA337" s="19">
        <f>IFERROR(VLOOKUP(AN337,[2]CUS030!$A$5:$E$10000,5,0),"")</f>
        <v/>
      </c>
      <c r="BB337" s="19">
        <f>IFERROR(VLOOKUP(AO337,[2]CUS030!$A$5:$E$10000,5,0),"")</f>
        <v/>
      </c>
      <c r="BC337" s="19">
        <f>IFERROR(VLOOKUP(AP337,[2]CUS030!$A$5:$E$10000,5,0),"")</f>
        <v/>
      </c>
      <c r="BD337" s="19">
        <f>IFERROR(VLOOKUP(AQ337,[2]CUS030!$A$5:$E$10000,5,0),"")</f>
        <v/>
      </c>
      <c r="BE337" s="19">
        <f>IFERROR(VLOOKUP(AR337,[2]CUS030!$A$5:$E$10000,5,0),"")</f>
        <v/>
      </c>
    </row>
    <row r="338">
      <c r="F338" s="108">
        <f>[1]!Table1[[#This Row],[Production]]</f>
        <v/>
      </c>
      <c r="G338">
        <f>MID(F338,LEN(F338)-6,4)</f>
        <v/>
      </c>
      <c r="H338">
        <f>AS338&amp;"|"&amp;AT338&amp;"|"&amp;AU338&amp;"|"&amp;AV338&amp;"|"&amp;AW338&amp;"|"&amp;AX338&amp;"|"&amp;AY338&amp;"|"&amp;AZ338&amp;"|"&amp;BA338&amp;"|"&amp;BB338&amp;"|"&amp;BC338&amp;"|"&amp;BD338&amp;"|"&amp;BE338</f>
        <v/>
      </c>
      <c r="I338" s="108">
        <f>[1]!Table1[[#This Row],[Stock]]</f>
        <v/>
      </c>
      <c r="J338">
        <f>MID(LEFT(I338,LEN(I338)-3),FIND("0|0.000",LEFT(I338,LEN(I338)-3),1)+7,6)</f>
        <v/>
      </c>
      <c r="K338" s="19" t="n"/>
      <c r="L338" s="19" t="n"/>
      <c r="M338" s="19" t="n"/>
      <c r="N338" s="19" t="n"/>
      <c r="O338" s="19" t="n"/>
      <c r="P338" s="20">
        <f>End_Cal!E338</f>
        <v/>
      </c>
      <c r="Q338" s="112">
        <f>IFERROR(INDEX($J$2:$J$9873,MATCH(1,INDEX(($P338=$F$2:$F$9873)*(0=COUNTIFS($Q$2:$Q$2,$J$2:$J$9873)),0),0)),"")</f>
        <v/>
      </c>
      <c r="R338" s="112">
        <f>IFERROR(INDEX($J$2:$J$9873,MATCH(1,INDEX(($P338=$F$2:$F$9873)*(0=COUNTIFS(Q338,$J$2:$J$9873)),0),0)),"")</f>
        <v/>
      </c>
      <c r="S338" s="112">
        <f>IFERROR(INDEX($J$2:$J$9873,MATCH(1,INDEX(($P338=$F$2:$F$9873)*(0=COUNTIFS(Q338:R338,$J$2:$J$9873)),0),0)),"")</f>
        <v/>
      </c>
      <c r="T338" s="112">
        <f>IFERROR(INDEX($J$2:$J$9873,MATCH(1,INDEX(($P338=$F$2:$F$9873)*(0=COUNTIFS(Q338:S338,$J$2:$J$9873)),0),0)),"")</f>
        <v/>
      </c>
      <c r="U338" s="112">
        <f>IFERROR(INDEX($J$2:$J$9873,MATCH(1,INDEX(($P338=$F$2:$F$9873)*(0=COUNTIFS(Q338:T338,$J$2:$J$9873)),0),0)),"")</f>
        <v/>
      </c>
      <c r="V338" s="112">
        <f>IFERROR(INDEX($J$2:$J$9873,MATCH(1,INDEX(($P338=$F$2:$F$9873)*(0=COUNTIFS(Q338:U338,$J$2:$J$9873)),0),0)),"")</f>
        <v/>
      </c>
      <c r="W338" s="112">
        <f>IFERROR(INDEX($J$2:$J$9873,MATCH(1,INDEX(($P338=$F$2:$F$9873)*(0=COUNTIFS(Q338:V338,$J$2:$J$861)),0),0)),"")</f>
        <v/>
      </c>
      <c r="X338" s="112">
        <f>IFERROR(INDEX($J$2:$J$9873,MATCH(1,INDEX(($P338=$F$2:$F$9873)*(0=COUNTIFS(Q338:W338,$J$2:$J$9873)),0),0)),"")</f>
        <v/>
      </c>
      <c r="Y338" s="112">
        <f>IFERROR(INDEX($J$2:$J$861,MATCH(1,INDEX(($P338=$F$2:$F$861)*(0=COUNTIFS(Q338:X338,$J$2:$J$861)),0),0)),"")</f>
        <v/>
      </c>
      <c r="Z338" s="112">
        <f>IFERROR(INDEX($J$2:$J$861,MATCH(1,INDEX(($P338=$F$2:$F$861)*(0=COUNTIFS(Q338:Y338,$J$2:$J$861)),0),0)),"")</f>
        <v/>
      </c>
      <c r="AA338" s="112">
        <f>IFERROR(INDEX($J$2:$J$861,MATCH(1,INDEX(($P338=$F$2:$F$861)*(0=COUNTIFS(Q338:Z338,$J$2:$J$861)),0),0)),"")</f>
        <v/>
      </c>
      <c r="AB338" s="112">
        <f>IFERROR(INDEX($J$2:$J$861,MATCH(1,INDEX(($P338=$F$2:$F$861)*(0=COUNTIFS(Q338:AA338,$J$2:$J$861)),0),0)),"")</f>
        <v/>
      </c>
      <c r="AC338" s="112">
        <f>IFERROR(INDEX($J$2:$J$861,MATCH(1,INDEX(($P338=$F$2:$F$861)*(0=COUNTIFS(Q338:AB338,$J$2:$J$861)),0),0)),"")</f>
        <v/>
      </c>
      <c r="AD338">
        <f>Q338&amp;"-"&amp;R338&amp;"-"&amp;S338&amp;"-"&amp;T338&amp;"-"&amp;U338&amp;"-"&amp;V338&amp;"-"&amp;W338&amp;"-"&amp;X338&amp;"-"&amp;Y338&amp;"-"&amp;Z338&amp;"-"&amp;AA338&amp;"-"&amp;AB338&amp;"-"&amp;AC338</f>
        <v/>
      </c>
      <c r="AF338" s="19">
        <f>IFERROR(INDEX($I$2:$I$861,MATCH(1,INDEX(($P338=$F$2:$F$861)*(0=COUNTIFS($AF$2:$AF$2,$I$2:$I$861)),0),0)),"")</f>
        <v/>
      </c>
      <c r="AG338" s="19">
        <f>IFERROR(INDEX($I$2:$I$9873,MATCH(1,INDEX(($P338=$F$2:$F$9873)*(0=COUNTIFS(AF338,$I$2:$I$9873)),0),0)),"")</f>
        <v/>
      </c>
      <c r="AH338" s="19">
        <f>IFERROR(INDEX($I$2:$I$9873,MATCH(1,INDEX(($P338=$F$2:$F$9873)*(0=COUNTIFS(AF338:AG338,$I$2:$I$9873)),0),0)),"")</f>
        <v/>
      </c>
      <c r="AI338" s="19">
        <f>IFERROR(INDEX($I$2:$I$9873,MATCH(1,INDEX(($P338=$F$2:$F$9873)*(0=COUNTIFS(AF338:AH338,$I$2:$I$9873)),0),0)),"")</f>
        <v/>
      </c>
      <c r="AJ338" s="19">
        <f>IFERROR(INDEX($I$2:$I$9873,MATCH(1,INDEX(($P338=$F$2:$F$9873)*(0=COUNTIFS(AF338:AI338,$I$2:$I$9873)),0),0)),"")</f>
        <v/>
      </c>
      <c r="AK338" s="19">
        <f>IFERROR(INDEX($I$2:$I$9873,MATCH(1,INDEX(($P338=$F$2:$F$9873)*(0=COUNTIFS(AF338:AJ338,$I$2:$I$9873)),0),0)),"")</f>
        <v/>
      </c>
      <c r="AL338" s="19">
        <f>IFERROR(INDEX($I$2:$I$9873,MATCH(1,INDEX(($P338=$F$2:$F$9873)*(0=COUNTIFS(AF338:AK338,$I$2:$I$9873)),0),0)),"")</f>
        <v/>
      </c>
      <c r="AM338" s="19">
        <f>IFERROR(INDEX($I$2:$I$9873,MATCH(1,INDEX(($P338=$F$2:$F$9873)*(0=COUNTIFS(AF338:AL338,$I$2:$I$9873)),0),0)),"")</f>
        <v/>
      </c>
      <c r="AN338" s="19">
        <f>IFERROR(INDEX($I$2:$I$9873,MATCH(1,INDEX(($P338=$F$2:$F$9873)*(0=COUNTIFS(AF338:AM338,$I$2:$I$9873)),0),0)),"")</f>
        <v/>
      </c>
      <c r="AO338" s="19">
        <f>IFERROR(INDEX($I$2:$I$9873,MATCH(1,INDEX(($P338=$F$2:$F$9873)*(0=COUNTIFS(AF338:AN338,$I$2:$I$9873)),0),0)),"")</f>
        <v/>
      </c>
      <c r="AP338" s="19">
        <f>IFERROR(INDEX($I$2:$I$9873,MATCH(1,INDEX(($P338=$F$2:$F$9873)*(0=COUNTIFS(AF338:AO338,$I$2:$I$9873)),0),0)),"")</f>
        <v/>
      </c>
      <c r="AQ338" s="19">
        <f>IFERROR(INDEX($I$2:$I$9873,MATCH(1,INDEX(($P338=$F$2:$F$9873)*(0=COUNTIFS(AF338:AP338,$I$2:$I$9873)),0),0)),"")</f>
        <v/>
      </c>
      <c r="AR338" s="19">
        <f>IFERROR(INDEX($I$2:$I$9873,MATCH(1,INDEX(($P338=$F$2:$F$9873)*(0=COUNTIFS(AF338:AQ338,$I$2:$I$9873)),0),0)),"")</f>
        <v/>
      </c>
      <c r="AS338" s="19">
        <f>IFERROR(VLOOKUP(AF338,[2]CUS030!$A$5:$E$10000,5,0),"")</f>
        <v/>
      </c>
      <c r="AT338" s="19">
        <f>IFERROR(VLOOKUP(AG338,[2]CUS030!$A$5:$E$10000,5,0),"")</f>
        <v/>
      </c>
      <c r="AU338" s="19">
        <f>IFERROR(VLOOKUP(AH338,[2]CUS030!$A$5:$E$10000,5,0),"")</f>
        <v/>
      </c>
      <c r="AV338" s="19">
        <f>IFERROR(VLOOKUP(AI338,[2]CUS030!$A$5:$E$10000,5,0),"")</f>
        <v/>
      </c>
      <c r="AW338" s="19">
        <f>IFERROR(VLOOKUP(AJ338,[2]CUS030!$A$5:$E$10000,5,0),"")</f>
        <v/>
      </c>
      <c r="AX338" s="19">
        <f>IFERROR(VLOOKUP(AK338,[2]CUS030!$A$5:$E$10000,5,0),"")</f>
        <v/>
      </c>
      <c r="AY338" s="19">
        <f>IFERROR(VLOOKUP(AL338,[2]CUS030!$A$5:$E$10000,5,0),"")</f>
        <v/>
      </c>
      <c r="AZ338" s="19">
        <f>IFERROR(VLOOKUP(AM338,[2]CUS030!$A$5:$E$10000,5,0),"")</f>
        <v/>
      </c>
      <c r="BA338" s="19">
        <f>IFERROR(VLOOKUP(AN338,[2]CUS030!$A$5:$E$10000,5,0),"")</f>
        <v/>
      </c>
      <c r="BB338" s="19">
        <f>IFERROR(VLOOKUP(AO338,[2]CUS030!$A$5:$E$10000,5,0),"")</f>
        <v/>
      </c>
      <c r="BC338" s="19">
        <f>IFERROR(VLOOKUP(AP338,[2]CUS030!$A$5:$E$10000,5,0),"")</f>
        <v/>
      </c>
      <c r="BD338" s="19">
        <f>IFERROR(VLOOKUP(AQ338,[2]CUS030!$A$5:$E$10000,5,0),"")</f>
        <v/>
      </c>
      <c r="BE338" s="19">
        <f>IFERROR(VLOOKUP(AR338,[2]CUS030!$A$5:$E$10000,5,0),"")</f>
        <v/>
      </c>
    </row>
    <row r="339">
      <c r="F339" s="108">
        <f>[1]!Table1[[#This Row],[Production]]</f>
        <v/>
      </c>
      <c r="G339">
        <f>MID(F339,LEN(F339)-6,4)</f>
        <v/>
      </c>
      <c r="H339">
        <f>AS339&amp;"|"&amp;AT339&amp;"|"&amp;AU339&amp;"|"&amp;AV339&amp;"|"&amp;AW339&amp;"|"&amp;AX339&amp;"|"&amp;AY339&amp;"|"&amp;AZ339&amp;"|"&amp;BA339&amp;"|"&amp;BB339&amp;"|"&amp;BC339&amp;"|"&amp;BD339&amp;"|"&amp;BE339</f>
        <v/>
      </c>
      <c r="I339" s="108">
        <f>[1]!Table1[[#This Row],[Stock]]</f>
        <v/>
      </c>
      <c r="J339">
        <f>MID(LEFT(I339,LEN(I339)-3),FIND("0|0.000",LEFT(I339,LEN(I339)-3),1)+7,6)</f>
        <v/>
      </c>
      <c r="K339" s="19" t="n"/>
      <c r="L339" s="19" t="n"/>
      <c r="M339" s="19" t="n"/>
      <c r="N339" s="19" t="n"/>
      <c r="O339" s="19" t="n"/>
      <c r="P339" s="20">
        <f>End_Cal!E339</f>
        <v/>
      </c>
      <c r="Q339" s="112">
        <f>IFERROR(INDEX($J$2:$J$9873,MATCH(1,INDEX(($P339=$F$2:$F$9873)*(0=COUNTIFS($Q$2:$Q$2,$J$2:$J$9873)),0),0)),"")</f>
        <v/>
      </c>
      <c r="R339" s="112">
        <f>IFERROR(INDEX($J$2:$J$9873,MATCH(1,INDEX(($P339=$F$2:$F$9873)*(0=COUNTIFS(Q339,$J$2:$J$9873)),0),0)),"")</f>
        <v/>
      </c>
      <c r="S339" s="112">
        <f>IFERROR(INDEX($J$2:$J$9873,MATCH(1,INDEX(($P339=$F$2:$F$9873)*(0=COUNTIFS(Q339:R339,$J$2:$J$9873)),0),0)),"")</f>
        <v/>
      </c>
      <c r="T339" s="112">
        <f>IFERROR(INDEX($J$2:$J$9873,MATCH(1,INDEX(($P339=$F$2:$F$9873)*(0=COUNTIFS(Q339:S339,$J$2:$J$9873)),0),0)),"")</f>
        <v/>
      </c>
      <c r="U339" s="112">
        <f>IFERROR(INDEX($J$2:$J$9873,MATCH(1,INDEX(($P339=$F$2:$F$9873)*(0=COUNTIFS(Q339:T339,$J$2:$J$9873)),0),0)),"")</f>
        <v/>
      </c>
      <c r="V339" s="112">
        <f>IFERROR(INDEX($J$2:$J$9873,MATCH(1,INDEX(($P339=$F$2:$F$9873)*(0=COUNTIFS(Q339:U339,$J$2:$J$9873)),0),0)),"")</f>
        <v/>
      </c>
      <c r="W339" s="112">
        <f>IFERROR(INDEX($J$2:$J$9873,MATCH(1,INDEX(($P339=$F$2:$F$9873)*(0=COUNTIFS(Q339:V339,$J$2:$J$861)),0),0)),"")</f>
        <v/>
      </c>
      <c r="X339" s="112">
        <f>IFERROR(INDEX($J$2:$J$9873,MATCH(1,INDEX(($P339=$F$2:$F$9873)*(0=COUNTIFS(Q339:W339,$J$2:$J$9873)),0),0)),"")</f>
        <v/>
      </c>
      <c r="Y339" s="112">
        <f>IFERROR(INDEX($J$2:$J$861,MATCH(1,INDEX(($P339=$F$2:$F$861)*(0=COUNTIFS(Q339:X339,$J$2:$J$861)),0),0)),"")</f>
        <v/>
      </c>
      <c r="Z339" s="112">
        <f>IFERROR(INDEX($J$2:$J$861,MATCH(1,INDEX(($P339=$F$2:$F$861)*(0=COUNTIFS(Q339:Y339,$J$2:$J$861)),0),0)),"")</f>
        <v/>
      </c>
      <c r="AA339" s="112">
        <f>IFERROR(INDEX($J$2:$J$861,MATCH(1,INDEX(($P339=$F$2:$F$861)*(0=COUNTIFS(Q339:Z339,$J$2:$J$861)),0),0)),"")</f>
        <v/>
      </c>
      <c r="AB339" s="112">
        <f>IFERROR(INDEX($J$2:$J$861,MATCH(1,INDEX(($P339=$F$2:$F$861)*(0=COUNTIFS(Q339:AA339,$J$2:$J$861)),0),0)),"")</f>
        <v/>
      </c>
      <c r="AC339" s="112">
        <f>IFERROR(INDEX($J$2:$J$861,MATCH(1,INDEX(($P339=$F$2:$F$861)*(0=COUNTIFS(Q339:AB339,$J$2:$J$861)),0),0)),"")</f>
        <v/>
      </c>
      <c r="AD339">
        <f>Q339&amp;"-"&amp;R339&amp;"-"&amp;S339&amp;"-"&amp;T339&amp;"-"&amp;U339&amp;"-"&amp;V339&amp;"-"&amp;W339&amp;"-"&amp;X339&amp;"-"&amp;Y339&amp;"-"&amp;Z339&amp;"-"&amp;AA339&amp;"-"&amp;AB339&amp;"-"&amp;AC339</f>
        <v/>
      </c>
      <c r="AF339" s="19">
        <f>IFERROR(INDEX($I$2:$I$861,MATCH(1,INDEX(($P339=$F$2:$F$861)*(0=COUNTIFS($AF$2:$AF$2,$I$2:$I$861)),0),0)),"")</f>
        <v/>
      </c>
      <c r="AG339" s="19">
        <f>IFERROR(INDEX($I$2:$I$9873,MATCH(1,INDEX(($P339=$F$2:$F$9873)*(0=COUNTIFS(AF339,$I$2:$I$9873)),0),0)),"")</f>
        <v/>
      </c>
      <c r="AH339" s="19">
        <f>IFERROR(INDEX($I$2:$I$9873,MATCH(1,INDEX(($P339=$F$2:$F$9873)*(0=COUNTIFS(AF339:AG339,$I$2:$I$9873)),0),0)),"")</f>
        <v/>
      </c>
      <c r="AI339" s="19">
        <f>IFERROR(INDEX($I$2:$I$9873,MATCH(1,INDEX(($P339=$F$2:$F$9873)*(0=COUNTIFS(AF339:AH339,$I$2:$I$9873)),0),0)),"")</f>
        <v/>
      </c>
      <c r="AJ339" s="19">
        <f>IFERROR(INDEX($I$2:$I$9873,MATCH(1,INDEX(($P339=$F$2:$F$9873)*(0=COUNTIFS(AF339:AI339,$I$2:$I$9873)),0),0)),"")</f>
        <v/>
      </c>
      <c r="AK339" s="19">
        <f>IFERROR(INDEX($I$2:$I$9873,MATCH(1,INDEX(($P339=$F$2:$F$9873)*(0=COUNTIFS(AF339:AJ339,$I$2:$I$9873)),0),0)),"")</f>
        <v/>
      </c>
      <c r="AL339" s="19">
        <f>IFERROR(INDEX($I$2:$I$9873,MATCH(1,INDEX(($P339=$F$2:$F$9873)*(0=COUNTIFS(AF339:AK339,$I$2:$I$9873)),0),0)),"")</f>
        <v/>
      </c>
      <c r="AM339" s="19">
        <f>IFERROR(INDEX($I$2:$I$9873,MATCH(1,INDEX(($P339=$F$2:$F$9873)*(0=COUNTIFS(AF339:AL339,$I$2:$I$9873)),0),0)),"")</f>
        <v/>
      </c>
      <c r="AN339" s="19">
        <f>IFERROR(INDEX($I$2:$I$9873,MATCH(1,INDEX(($P339=$F$2:$F$9873)*(0=COUNTIFS(AF339:AM339,$I$2:$I$9873)),0),0)),"")</f>
        <v/>
      </c>
      <c r="AO339" s="19">
        <f>IFERROR(INDEX($I$2:$I$9873,MATCH(1,INDEX(($P339=$F$2:$F$9873)*(0=COUNTIFS(AF339:AN339,$I$2:$I$9873)),0),0)),"")</f>
        <v/>
      </c>
      <c r="AP339" s="19">
        <f>IFERROR(INDEX($I$2:$I$9873,MATCH(1,INDEX(($P339=$F$2:$F$9873)*(0=COUNTIFS(AF339:AO339,$I$2:$I$9873)),0),0)),"")</f>
        <v/>
      </c>
      <c r="AQ339" s="19">
        <f>IFERROR(INDEX($I$2:$I$9873,MATCH(1,INDEX(($P339=$F$2:$F$9873)*(0=COUNTIFS(AF339:AP339,$I$2:$I$9873)),0),0)),"")</f>
        <v/>
      </c>
      <c r="AR339" s="19">
        <f>IFERROR(INDEX($I$2:$I$9873,MATCH(1,INDEX(($P339=$F$2:$F$9873)*(0=COUNTIFS(AF339:AQ339,$I$2:$I$9873)),0),0)),"")</f>
        <v/>
      </c>
      <c r="AS339" s="19">
        <f>IFERROR(VLOOKUP(AF339,[2]CUS030!$A$5:$E$10000,5,0),"")</f>
        <v/>
      </c>
      <c r="AT339" s="19">
        <f>IFERROR(VLOOKUP(AG339,[2]CUS030!$A$5:$E$10000,5,0),"")</f>
        <v/>
      </c>
      <c r="AU339" s="19">
        <f>IFERROR(VLOOKUP(AH339,[2]CUS030!$A$5:$E$10000,5,0),"")</f>
        <v/>
      </c>
      <c r="AV339" s="19">
        <f>IFERROR(VLOOKUP(AI339,[2]CUS030!$A$5:$E$10000,5,0),"")</f>
        <v/>
      </c>
      <c r="AW339" s="19">
        <f>IFERROR(VLOOKUP(AJ339,[2]CUS030!$A$5:$E$10000,5,0),"")</f>
        <v/>
      </c>
      <c r="AX339" s="19">
        <f>IFERROR(VLOOKUP(AK339,[2]CUS030!$A$5:$E$10000,5,0),"")</f>
        <v/>
      </c>
      <c r="AY339" s="19">
        <f>IFERROR(VLOOKUP(AL339,[2]CUS030!$A$5:$E$10000,5,0),"")</f>
        <v/>
      </c>
      <c r="AZ339" s="19">
        <f>IFERROR(VLOOKUP(AM339,[2]CUS030!$A$5:$E$10000,5,0),"")</f>
        <v/>
      </c>
      <c r="BA339" s="19">
        <f>IFERROR(VLOOKUP(AN339,[2]CUS030!$A$5:$E$10000,5,0),"")</f>
        <v/>
      </c>
      <c r="BB339" s="19">
        <f>IFERROR(VLOOKUP(AO339,[2]CUS030!$A$5:$E$10000,5,0),"")</f>
        <v/>
      </c>
      <c r="BC339" s="19">
        <f>IFERROR(VLOOKUP(AP339,[2]CUS030!$A$5:$E$10000,5,0),"")</f>
        <v/>
      </c>
      <c r="BD339" s="19">
        <f>IFERROR(VLOOKUP(AQ339,[2]CUS030!$A$5:$E$10000,5,0),"")</f>
        <v/>
      </c>
      <c r="BE339" s="19">
        <f>IFERROR(VLOOKUP(AR339,[2]CUS030!$A$5:$E$10000,5,0),"")</f>
        <v/>
      </c>
    </row>
    <row r="340">
      <c r="F340" s="108">
        <f>[1]!Table1[[#This Row],[Production]]</f>
        <v/>
      </c>
      <c r="G340">
        <f>MID(F340,LEN(F340)-6,4)</f>
        <v/>
      </c>
      <c r="H340">
        <f>AS340&amp;"|"&amp;AT340&amp;"|"&amp;AU340&amp;"|"&amp;AV340&amp;"|"&amp;AW340&amp;"|"&amp;AX340&amp;"|"&amp;AY340&amp;"|"&amp;AZ340&amp;"|"&amp;BA340&amp;"|"&amp;BB340&amp;"|"&amp;BC340&amp;"|"&amp;BD340&amp;"|"&amp;BE340</f>
        <v/>
      </c>
      <c r="I340" s="108">
        <f>[1]!Table1[[#This Row],[Stock]]</f>
        <v/>
      </c>
      <c r="J340">
        <f>MID(LEFT(I340,LEN(I340)-3),FIND("0|0.000",LEFT(I340,LEN(I340)-3),1)+7,6)</f>
        <v/>
      </c>
      <c r="K340" s="19" t="n"/>
      <c r="L340" s="19" t="n"/>
      <c r="M340" s="19" t="n"/>
      <c r="N340" s="19" t="n"/>
      <c r="O340" s="19" t="n"/>
      <c r="P340" s="20">
        <f>End_Cal!E340</f>
        <v/>
      </c>
      <c r="Q340" s="112">
        <f>IFERROR(INDEX($J$2:$J$9873,MATCH(1,INDEX(($P340=$F$2:$F$9873)*(0=COUNTIFS($Q$2:$Q$2,$J$2:$J$9873)),0),0)),"")</f>
        <v/>
      </c>
      <c r="R340" s="112">
        <f>IFERROR(INDEX($J$2:$J$9873,MATCH(1,INDEX(($P340=$F$2:$F$9873)*(0=COUNTIFS(Q340,$J$2:$J$9873)),0),0)),"")</f>
        <v/>
      </c>
      <c r="S340" s="112">
        <f>IFERROR(INDEX($J$2:$J$9873,MATCH(1,INDEX(($P340=$F$2:$F$9873)*(0=COUNTIFS(Q340:R340,$J$2:$J$9873)),0),0)),"")</f>
        <v/>
      </c>
      <c r="T340" s="112">
        <f>IFERROR(INDEX($J$2:$J$9873,MATCH(1,INDEX(($P340=$F$2:$F$9873)*(0=COUNTIFS(Q340:S340,$J$2:$J$9873)),0),0)),"")</f>
        <v/>
      </c>
      <c r="U340" s="112">
        <f>IFERROR(INDEX($J$2:$J$9873,MATCH(1,INDEX(($P340=$F$2:$F$9873)*(0=COUNTIFS(Q340:T340,$J$2:$J$9873)),0),0)),"")</f>
        <v/>
      </c>
      <c r="V340" s="112">
        <f>IFERROR(INDEX($J$2:$J$9873,MATCH(1,INDEX(($P340=$F$2:$F$9873)*(0=COUNTIFS(Q340:U340,$J$2:$J$9873)),0),0)),"")</f>
        <v/>
      </c>
      <c r="W340" s="112">
        <f>IFERROR(INDEX($J$2:$J$9873,MATCH(1,INDEX(($P340=$F$2:$F$9873)*(0=COUNTIFS(Q340:V340,$J$2:$J$861)),0),0)),"")</f>
        <v/>
      </c>
      <c r="X340" s="112">
        <f>IFERROR(INDEX($J$2:$J$9873,MATCH(1,INDEX(($P340=$F$2:$F$9873)*(0=COUNTIFS(Q340:W340,$J$2:$J$9873)),0),0)),"")</f>
        <v/>
      </c>
      <c r="Y340" s="112">
        <f>IFERROR(INDEX($J$2:$J$861,MATCH(1,INDEX(($P340=$F$2:$F$861)*(0=COUNTIFS(Q340:X340,$J$2:$J$861)),0),0)),"")</f>
        <v/>
      </c>
      <c r="Z340" s="112">
        <f>IFERROR(INDEX($J$2:$J$861,MATCH(1,INDEX(($P340=$F$2:$F$861)*(0=COUNTIFS(Q340:Y340,$J$2:$J$861)),0),0)),"")</f>
        <v/>
      </c>
      <c r="AA340" s="112">
        <f>IFERROR(INDEX($J$2:$J$861,MATCH(1,INDEX(($P340=$F$2:$F$861)*(0=COUNTIFS(Q340:Z340,$J$2:$J$861)),0),0)),"")</f>
        <v/>
      </c>
      <c r="AB340" s="112">
        <f>IFERROR(INDEX($J$2:$J$861,MATCH(1,INDEX(($P340=$F$2:$F$861)*(0=COUNTIFS(Q340:AA340,$J$2:$J$861)),0),0)),"")</f>
        <v/>
      </c>
      <c r="AC340" s="112">
        <f>IFERROR(INDEX($J$2:$J$861,MATCH(1,INDEX(($P340=$F$2:$F$861)*(0=COUNTIFS(Q340:AB340,$J$2:$J$861)),0),0)),"")</f>
        <v/>
      </c>
      <c r="AD340">
        <f>Q340&amp;"-"&amp;R340&amp;"-"&amp;S340&amp;"-"&amp;T340&amp;"-"&amp;U340&amp;"-"&amp;V340&amp;"-"&amp;W340&amp;"-"&amp;X340&amp;"-"&amp;Y340&amp;"-"&amp;Z340&amp;"-"&amp;AA340&amp;"-"&amp;AB340&amp;"-"&amp;AC340</f>
        <v/>
      </c>
      <c r="AF340" s="19">
        <f>IFERROR(INDEX($I$2:$I$861,MATCH(1,INDEX(($P340=$F$2:$F$861)*(0=COUNTIFS($AF$2:$AF$2,$I$2:$I$861)),0),0)),"")</f>
        <v/>
      </c>
      <c r="AG340" s="19">
        <f>IFERROR(INDEX($I$2:$I$9873,MATCH(1,INDEX(($P340=$F$2:$F$9873)*(0=COUNTIFS(AF340,$I$2:$I$9873)),0),0)),"")</f>
        <v/>
      </c>
      <c r="AH340" s="19">
        <f>IFERROR(INDEX($I$2:$I$9873,MATCH(1,INDEX(($P340=$F$2:$F$9873)*(0=COUNTIFS(AF340:AG340,$I$2:$I$9873)),0),0)),"")</f>
        <v/>
      </c>
      <c r="AI340" s="19">
        <f>IFERROR(INDEX($I$2:$I$9873,MATCH(1,INDEX(($P340=$F$2:$F$9873)*(0=COUNTIFS(AF340:AH340,$I$2:$I$9873)),0),0)),"")</f>
        <v/>
      </c>
      <c r="AJ340" s="19">
        <f>IFERROR(INDEX($I$2:$I$9873,MATCH(1,INDEX(($P340=$F$2:$F$9873)*(0=COUNTIFS(AF340:AI340,$I$2:$I$9873)),0),0)),"")</f>
        <v/>
      </c>
      <c r="AK340" s="19">
        <f>IFERROR(INDEX($I$2:$I$9873,MATCH(1,INDEX(($P340=$F$2:$F$9873)*(0=COUNTIFS(AF340:AJ340,$I$2:$I$9873)),0),0)),"")</f>
        <v/>
      </c>
      <c r="AL340" s="19">
        <f>IFERROR(INDEX($I$2:$I$9873,MATCH(1,INDEX(($P340=$F$2:$F$9873)*(0=COUNTIFS(AF340:AK340,$I$2:$I$9873)),0),0)),"")</f>
        <v/>
      </c>
      <c r="AM340" s="19">
        <f>IFERROR(INDEX($I$2:$I$9873,MATCH(1,INDEX(($P340=$F$2:$F$9873)*(0=COUNTIFS(AF340:AL340,$I$2:$I$9873)),0),0)),"")</f>
        <v/>
      </c>
      <c r="AN340" s="19">
        <f>IFERROR(INDEX($I$2:$I$9873,MATCH(1,INDEX(($P340=$F$2:$F$9873)*(0=COUNTIFS(AF340:AM340,$I$2:$I$9873)),0),0)),"")</f>
        <v/>
      </c>
      <c r="AO340" s="19">
        <f>IFERROR(INDEX($I$2:$I$9873,MATCH(1,INDEX(($P340=$F$2:$F$9873)*(0=COUNTIFS(AF340:AN340,$I$2:$I$9873)),0),0)),"")</f>
        <v/>
      </c>
      <c r="AP340" s="19">
        <f>IFERROR(INDEX($I$2:$I$9873,MATCH(1,INDEX(($P340=$F$2:$F$9873)*(0=COUNTIFS(AF340:AO340,$I$2:$I$9873)),0),0)),"")</f>
        <v/>
      </c>
      <c r="AQ340" s="19">
        <f>IFERROR(INDEX($I$2:$I$9873,MATCH(1,INDEX(($P340=$F$2:$F$9873)*(0=COUNTIFS(AF340:AP340,$I$2:$I$9873)),0),0)),"")</f>
        <v/>
      </c>
      <c r="AR340" s="19">
        <f>IFERROR(INDEX($I$2:$I$9873,MATCH(1,INDEX(($P340=$F$2:$F$9873)*(0=COUNTIFS(AF340:AQ340,$I$2:$I$9873)),0),0)),"")</f>
        <v/>
      </c>
      <c r="AS340" s="19">
        <f>IFERROR(VLOOKUP(AF340,[2]CUS030!$A$5:$E$10000,5,0),"")</f>
        <v/>
      </c>
      <c r="AT340" s="19">
        <f>IFERROR(VLOOKUP(AG340,[2]CUS030!$A$5:$E$10000,5,0),"")</f>
        <v/>
      </c>
      <c r="AU340" s="19">
        <f>IFERROR(VLOOKUP(AH340,[2]CUS030!$A$5:$E$10000,5,0),"")</f>
        <v/>
      </c>
      <c r="AV340" s="19">
        <f>IFERROR(VLOOKUP(AI340,[2]CUS030!$A$5:$E$10000,5,0),"")</f>
        <v/>
      </c>
      <c r="AW340" s="19">
        <f>IFERROR(VLOOKUP(AJ340,[2]CUS030!$A$5:$E$10000,5,0),"")</f>
        <v/>
      </c>
      <c r="AX340" s="19">
        <f>IFERROR(VLOOKUP(AK340,[2]CUS030!$A$5:$E$10000,5,0),"")</f>
        <v/>
      </c>
      <c r="AY340" s="19">
        <f>IFERROR(VLOOKUP(AL340,[2]CUS030!$A$5:$E$10000,5,0),"")</f>
        <v/>
      </c>
      <c r="AZ340" s="19">
        <f>IFERROR(VLOOKUP(AM340,[2]CUS030!$A$5:$E$10000,5,0),"")</f>
        <v/>
      </c>
      <c r="BA340" s="19">
        <f>IFERROR(VLOOKUP(AN340,[2]CUS030!$A$5:$E$10000,5,0),"")</f>
        <v/>
      </c>
      <c r="BB340" s="19">
        <f>IFERROR(VLOOKUP(AO340,[2]CUS030!$A$5:$E$10000,5,0),"")</f>
        <v/>
      </c>
      <c r="BC340" s="19">
        <f>IFERROR(VLOOKUP(AP340,[2]CUS030!$A$5:$E$10000,5,0),"")</f>
        <v/>
      </c>
      <c r="BD340" s="19">
        <f>IFERROR(VLOOKUP(AQ340,[2]CUS030!$A$5:$E$10000,5,0),"")</f>
        <v/>
      </c>
      <c r="BE340" s="19">
        <f>IFERROR(VLOOKUP(AR340,[2]CUS030!$A$5:$E$10000,5,0),"")</f>
        <v/>
      </c>
    </row>
    <row r="341">
      <c r="F341" s="108">
        <f>[1]!Table1[[#This Row],[Production]]</f>
        <v/>
      </c>
      <c r="G341">
        <f>MID(F341,LEN(F341)-6,4)</f>
        <v/>
      </c>
      <c r="H341">
        <f>AS341&amp;"|"&amp;AT341&amp;"|"&amp;AU341&amp;"|"&amp;AV341&amp;"|"&amp;AW341&amp;"|"&amp;AX341&amp;"|"&amp;AY341&amp;"|"&amp;AZ341&amp;"|"&amp;BA341&amp;"|"&amp;BB341&amp;"|"&amp;BC341&amp;"|"&amp;BD341&amp;"|"&amp;BE341</f>
        <v/>
      </c>
      <c r="I341" s="108">
        <f>[1]!Table1[[#This Row],[Stock]]</f>
        <v/>
      </c>
      <c r="J341">
        <f>MID(LEFT(I341,LEN(I341)-3),FIND("0|0.000",LEFT(I341,LEN(I341)-3),1)+7,6)</f>
        <v/>
      </c>
      <c r="K341" s="19" t="n"/>
      <c r="L341" s="19" t="n"/>
      <c r="M341" s="19" t="n"/>
      <c r="N341" s="19" t="n"/>
      <c r="O341" s="19" t="n"/>
      <c r="P341" s="20">
        <f>End_Cal!E341</f>
        <v/>
      </c>
      <c r="Q341" s="112">
        <f>IFERROR(INDEX($J$2:$J$9873,MATCH(1,INDEX(($P341=$F$2:$F$9873)*(0=COUNTIFS($Q$2:$Q$2,$J$2:$J$9873)),0),0)),"")</f>
        <v/>
      </c>
      <c r="R341" s="112">
        <f>IFERROR(INDEX($J$2:$J$9873,MATCH(1,INDEX(($P341=$F$2:$F$9873)*(0=COUNTIFS(Q341,$J$2:$J$9873)),0),0)),"")</f>
        <v/>
      </c>
      <c r="S341" s="112">
        <f>IFERROR(INDEX($J$2:$J$9873,MATCH(1,INDEX(($P341=$F$2:$F$9873)*(0=COUNTIFS(Q341:R341,$J$2:$J$9873)),0),0)),"")</f>
        <v/>
      </c>
      <c r="T341" s="112">
        <f>IFERROR(INDEX($J$2:$J$9873,MATCH(1,INDEX(($P341=$F$2:$F$9873)*(0=COUNTIFS(Q341:S341,$J$2:$J$9873)),0),0)),"")</f>
        <v/>
      </c>
      <c r="U341" s="112">
        <f>IFERROR(INDEX($J$2:$J$9873,MATCH(1,INDEX(($P341=$F$2:$F$9873)*(0=COUNTIFS(Q341:T341,$J$2:$J$9873)),0),0)),"")</f>
        <v/>
      </c>
      <c r="V341" s="112">
        <f>IFERROR(INDEX($J$2:$J$9873,MATCH(1,INDEX(($P341=$F$2:$F$9873)*(0=COUNTIFS(Q341:U341,$J$2:$J$9873)),0),0)),"")</f>
        <v/>
      </c>
      <c r="W341" s="112">
        <f>IFERROR(INDEX($J$2:$J$9873,MATCH(1,INDEX(($P341=$F$2:$F$9873)*(0=COUNTIFS(Q341:V341,$J$2:$J$861)),0),0)),"")</f>
        <v/>
      </c>
      <c r="X341" s="112">
        <f>IFERROR(INDEX($J$2:$J$9873,MATCH(1,INDEX(($P341=$F$2:$F$9873)*(0=COUNTIFS(Q341:W341,$J$2:$J$9873)),0),0)),"")</f>
        <v/>
      </c>
      <c r="Y341" s="112">
        <f>IFERROR(INDEX($J$2:$J$861,MATCH(1,INDEX(($P341=$F$2:$F$861)*(0=COUNTIFS(Q341:X341,$J$2:$J$861)),0),0)),"")</f>
        <v/>
      </c>
      <c r="Z341" s="112">
        <f>IFERROR(INDEX($J$2:$J$861,MATCH(1,INDEX(($P341=$F$2:$F$861)*(0=COUNTIFS(Q341:Y341,$J$2:$J$861)),0),0)),"")</f>
        <v/>
      </c>
      <c r="AA341" s="112">
        <f>IFERROR(INDEX($J$2:$J$861,MATCH(1,INDEX(($P341=$F$2:$F$861)*(0=COUNTIFS(Q341:Z341,$J$2:$J$861)),0),0)),"")</f>
        <v/>
      </c>
      <c r="AB341" s="112">
        <f>IFERROR(INDEX($J$2:$J$861,MATCH(1,INDEX(($P341=$F$2:$F$861)*(0=COUNTIFS(Q341:AA341,$J$2:$J$861)),0),0)),"")</f>
        <v/>
      </c>
      <c r="AC341" s="112">
        <f>IFERROR(INDEX($J$2:$J$861,MATCH(1,INDEX(($P341=$F$2:$F$861)*(0=COUNTIFS(Q341:AB341,$J$2:$J$861)),0),0)),"")</f>
        <v/>
      </c>
      <c r="AD341">
        <f>Q341&amp;"-"&amp;R341&amp;"-"&amp;S341&amp;"-"&amp;T341&amp;"-"&amp;U341&amp;"-"&amp;V341&amp;"-"&amp;W341&amp;"-"&amp;X341&amp;"-"&amp;Y341&amp;"-"&amp;Z341&amp;"-"&amp;AA341&amp;"-"&amp;AB341&amp;"-"&amp;AC341</f>
        <v/>
      </c>
      <c r="AF341" s="19">
        <f>IFERROR(INDEX($I$2:$I$861,MATCH(1,INDEX(($P341=$F$2:$F$861)*(0=COUNTIFS($AF$2:$AF$2,$I$2:$I$861)),0),0)),"")</f>
        <v/>
      </c>
      <c r="AG341" s="19">
        <f>IFERROR(INDEX($I$2:$I$9873,MATCH(1,INDEX(($P341=$F$2:$F$9873)*(0=COUNTIFS(AF341,$I$2:$I$9873)),0),0)),"")</f>
        <v/>
      </c>
      <c r="AH341" s="19">
        <f>IFERROR(INDEX($I$2:$I$9873,MATCH(1,INDEX(($P341=$F$2:$F$9873)*(0=COUNTIFS(AF341:AG341,$I$2:$I$9873)),0),0)),"")</f>
        <v/>
      </c>
      <c r="AI341" s="19">
        <f>IFERROR(INDEX($I$2:$I$9873,MATCH(1,INDEX(($P341=$F$2:$F$9873)*(0=COUNTIFS(AF341:AH341,$I$2:$I$9873)),0),0)),"")</f>
        <v/>
      </c>
      <c r="AJ341" s="19">
        <f>IFERROR(INDEX($I$2:$I$9873,MATCH(1,INDEX(($P341=$F$2:$F$9873)*(0=COUNTIFS(AF341:AI341,$I$2:$I$9873)),0),0)),"")</f>
        <v/>
      </c>
      <c r="AK341" s="19">
        <f>IFERROR(INDEX($I$2:$I$9873,MATCH(1,INDEX(($P341=$F$2:$F$9873)*(0=COUNTIFS(AF341:AJ341,$I$2:$I$9873)),0),0)),"")</f>
        <v/>
      </c>
      <c r="AL341" s="19">
        <f>IFERROR(INDEX($I$2:$I$9873,MATCH(1,INDEX(($P341=$F$2:$F$9873)*(0=COUNTIFS(AF341:AK341,$I$2:$I$9873)),0),0)),"")</f>
        <v/>
      </c>
      <c r="AM341" s="19">
        <f>IFERROR(INDEX($I$2:$I$9873,MATCH(1,INDEX(($P341=$F$2:$F$9873)*(0=COUNTIFS(AF341:AL341,$I$2:$I$9873)),0),0)),"")</f>
        <v/>
      </c>
      <c r="AN341" s="19">
        <f>IFERROR(INDEX($I$2:$I$9873,MATCH(1,INDEX(($P341=$F$2:$F$9873)*(0=COUNTIFS(AF341:AM341,$I$2:$I$9873)),0),0)),"")</f>
        <v/>
      </c>
      <c r="AO341" s="19">
        <f>IFERROR(INDEX($I$2:$I$9873,MATCH(1,INDEX(($P341=$F$2:$F$9873)*(0=COUNTIFS(AF341:AN341,$I$2:$I$9873)),0),0)),"")</f>
        <v/>
      </c>
      <c r="AP341" s="19">
        <f>IFERROR(INDEX($I$2:$I$9873,MATCH(1,INDEX(($P341=$F$2:$F$9873)*(0=COUNTIFS(AF341:AO341,$I$2:$I$9873)),0),0)),"")</f>
        <v/>
      </c>
      <c r="AQ341" s="19">
        <f>IFERROR(INDEX($I$2:$I$9873,MATCH(1,INDEX(($P341=$F$2:$F$9873)*(0=COUNTIFS(AF341:AP341,$I$2:$I$9873)),0),0)),"")</f>
        <v/>
      </c>
      <c r="AR341" s="19">
        <f>IFERROR(INDEX($I$2:$I$9873,MATCH(1,INDEX(($P341=$F$2:$F$9873)*(0=COUNTIFS(AF341:AQ341,$I$2:$I$9873)),0),0)),"")</f>
        <v/>
      </c>
      <c r="AS341" s="19">
        <f>IFERROR(VLOOKUP(AF341,[2]CUS030!$A$5:$E$10000,5,0),"")</f>
        <v/>
      </c>
      <c r="AT341" s="19">
        <f>IFERROR(VLOOKUP(AG341,[2]CUS030!$A$5:$E$10000,5,0),"")</f>
        <v/>
      </c>
      <c r="AU341" s="19">
        <f>IFERROR(VLOOKUP(AH341,[2]CUS030!$A$5:$E$10000,5,0),"")</f>
        <v/>
      </c>
      <c r="AV341" s="19">
        <f>IFERROR(VLOOKUP(AI341,[2]CUS030!$A$5:$E$10000,5,0),"")</f>
        <v/>
      </c>
      <c r="AW341" s="19">
        <f>IFERROR(VLOOKUP(AJ341,[2]CUS030!$A$5:$E$10000,5,0),"")</f>
        <v/>
      </c>
      <c r="AX341" s="19">
        <f>IFERROR(VLOOKUP(AK341,[2]CUS030!$A$5:$E$10000,5,0),"")</f>
        <v/>
      </c>
      <c r="AY341" s="19">
        <f>IFERROR(VLOOKUP(AL341,[2]CUS030!$A$5:$E$10000,5,0),"")</f>
        <v/>
      </c>
      <c r="AZ341" s="19">
        <f>IFERROR(VLOOKUP(AM341,[2]CUS030!$A$5:$E$10000,5,0),"")</f>
        <v/>
      </c>
      <c r="BA341" s="19">
        <f>IFERROR(VLOOKUP(AN341,[2]CUS030!$A$5:$E$10000,5,0),"")</f>
        <v/>
      </c>
      <c r="BB341" s="19">
        <f>IFERROR(VLOOKUP(AO341,[2]CUS030!$A$5:$E$10000,5,0),"")</f>
        <v/>
      </c>
      <c r="BC341" s="19">
        <f>IFERROR(VLOOKUP(AP341,[2]CUS030!$A$5:$E$10000,5,0),"")</f>
        <v/>
      </c>
      <c r="BD341" s="19">
        <f>IFERROR(VLOOKUP(AQ341,[2]CUS030!$A$5:$E$10000,5,0),"")</f>
        <v/>
      </c>
      <c r="BE341" s="19">
        <f>IFERROR(VLOOKUP(AR341,[2]CUS030!$A$5:$E$10000,5,0),"")</f>
        <v/>
      </c>
    </row>
    <row r="342">
      <c r="F342" s="108">
        <f>[1]!Table1[[#This Row],[Production]]</f>
        <v/>
      </c>
      <c r="G342">
        <f>MID(F342,LEN(F342)-6,4)</f>
        <v/>
      </c>
      <c r="H342">
        <f>AS342&amp;"|"&amp;AT342&amp;"|"&amp;AU342&amp;"|"&amp;AV342&amp;"|"&amp;AW342&amp;"|"&amp;AX342&amp;"|"&amp;AY342&amp;"|"&amp;AZ342&amp;"|"&amp;BA342&amp;"|"&amp;BB342&amp;"|"&amp;BC342&amp;"|"&amp;BD342&amp;"|"&amp;BE342</f>
        <v/>
      </c>
      <c r="I342" s="108">
        <f>[1]!Table1[[#This Row],[Stock]]</f>
        <v/>
      </c>
      <c r="J342">
        <f>MID(LEFT(I342,LEN(I342)-3),FIND("0|0.000",LEFT(I342,LEN(I342)-3),1)+7,6)</f>
        <v/>
      </c>
      <c r="K342" s="19" t="n"/>
      <c r="L342" s="19" t="n"/>
      <c r="M342" s="19" t="n"/>
      <c r="N342" s="19" t="n"/>
      <c r="O342" s="19" t="n"/>
      <c r="P342" s="20">
        <f>End_Cal!E342</f>
        <v/>
      </c>
      <c r="Q342" s="112">
        <f>IFERROR(INDEX($J$2:$J$9873,MATCH(1,INDEX(($P342=$F$2:$F$9873)*(0=COUNTIFS($Q$2:$Q$2,$J$2:$J$9873)),0),0)),"")</f>
        <v/>
      </c>
      <c r="R342" s="112">
        <f>IFERROR(INDEX($J$2:$J$9873,MATCH(1,INDEX(($P342=$F$2:$F$9873)*(0=COUNTIFS(Q342,$J$2:$J$9873)),0),0)),"")</f>
        <v/>
      </c>
      <c r="S342" s="112">
        <f>IFERROR(INDEX($J$2:$J$9873,MATCH(1,INDEX(($P342=$F$2:$F$9873)*(0=COUNTIFS(Q342:R342,$J$2:$J$9873)),0),0)),"")</f>
        <v/>
      </c>
      <c r="T342" s="112">
        <f>IFERROR(INDEX($J$2:$J$9873,MATCH(1,INDEX(($P342=$F$2:$F$9873)*(0=COUNTIFS(Q342:S342,$J$2:$J$9873)),0),0)),"")</f>
        <v/>
      </c>
      <c r="U342" s="112">
        <f>IFERROR(INDEX($J$2:$J$9873,MATCH(1,INDEX(($P342=$F$2:$F$9873)*(0=COUNTIFS(Q342:T342,$J$2:$J$9873)),0),0)),"")</f>
        <v/>
      </c>
      <c r="V342" s="112">
        <f>IFERROR(INDEX($J$2:$J$9873,MATCH(1,INDEX(($P342=$F$2:$F$9873)*(0=COUNTIFS(Q342:U342,$J$2:$J$9873)),0),0)),"")</f>
        <v/>
      </c>
      <c r="W342" s="112">
        <f>IFERROR(INDEX($J$2:$J$9873,MATCH(1,INDEX(($P342=$F$2:$F$9873)*(0=COUNTIFS(Q342:V342,$J$2:$J$861)),0),0)),"")</f>
        <v/>
      </c>
      <c r="X342" s="112">
        <f>IFERROR(INDEX($J$2:$J$9873,MATCH(1,INDEX(($P342=$F$2:$F$9873)*(0=COUNTIFS(Q342:W342,$J$2:$J$9873)),0),0)),"")</f>
        <v/>
      </c>
      <c r="Y342" s="112">
        <f>IFERROR(INDEX($J$2:$J$861,MATCH(1,INDEX(($P342=$F$2:$F$861)*(0=COUNTIFS(Q342:X342,$J$2:$J$861)),0),0)),"")</f>
        <v/>
      </c>
      <c r="Z342" s="112">
        <f>IFERROR(INDEX($J$2:$J$861,MATCH(1,INDEX(($P342=$F$2:$F$861)*(0=COUNTIFS(Q342:Y342,$J$2:$J$861)),0),0)),"")</f>
        <v/>
      </c>
      <c r="AA342" s="112">
        <f>IFERROR(INDEX($J$2:$J$861,MATCH(1,INDEX(($P342=$F$2:$F$861)*(0=COUNTIFS(Q342:Z342,$J$2:$J$861)),0),0)),"")</f>
        <v/>
      </c>
      <c r="AB342" s="112">
        <f>IFERROR(INDEX($J$2:$J$861,MATCH(1,INDEX(($P342=$F$2:$F$861)*(0=COUNTIFS(Q342:AA342,$J$2:$J$861)),0),0)),"")</f>
        <v/>
      </c>
      <c r="AC342" s="112">
        <f>IFERROR(INDEX($J$2:$J$861,MATCH(1,INDEX(($P342=$F$2:$F$861)*(0=COUNTIFS(Q342:AB342,$J$2:$J$861)),0),0)),"")</f>
        <v/>
      </c>
      <c r="AD342">
        <f>Q342&amp;"-"&amp;R342&amp;"-"&amp;S342&amp;"-"&amp;T342&amp;"-"&amp;U342&amp;"-"&amp;V342&amp;"-"&amp;W342&amp;"-"&amp;X342&amp;"-"&amp;Y342&amp;"-"&amp;Z342&amp;"-"&amp;AA342&amp;"-"&amp;AB342&amp;"-"&amp;AC342</f>
        <v/>
      </c>
      <c r="AF342" s="19">
        <f>IFERROR(INDEX($I$2:$I$861,MATCH(1,INDEX(($P342=$F$2:$F$861)*(0=COUNTIFS($AF$2:$AF$2,$I$2:$I$861)),0),0)),"")</f>
        <v/>
      </c>
      <c r="AG342" s="19">
        <f>IFERROR(INDEX($I$2:$I$9873,MATCH(1,INDEX(($P342=$F$2:$F$9873)*(0=COUNTIFS(AF342,$I$2:$I$9873)),0),0)),"")</f>
        <v/>
      </c>
      <c r="AH342" s="19">
        <f>IFERROR(INDEX($I$2:$I$9873,MATCH(1,INDEX(($P342=$F$2:$F$9873)*(0=COUNTIFS(AF342:AG342,$I$2:$I$9873)),0),0)),"")</f>
        <v/>
      </c>
      <c r="AI342" s="19">
        <f>IFERROR(INDEX($I$2:$I$9873,MATCH(1,INDEX(($P342=$F$2:$F$9873)*(0=COUNTIFS(AF342:AH342,$I$2:$I$9873)),0),0)),"")</f>
        <v/>
      </c>
      <c r="AJ342" s="19">
        <f>IFERROR(INDEX($I$2:$I$9873,MATCH(1,INDEX(($P342=$F$2:$F$9873)*(0=COUNTIFS(AF342:AI342,$I$2:$I$9873)),0),0)),"")</f>
        <v/>
      </c>
      <c r="AK342" s="19">
        <f>IFERROR(INDEX($I$2:$I$9873,MATCH(1,INDEX(($P342=$F$2:$F$9873)*(0=COUNTIFS(AF342:AJ342,$I$2:$I$9873)),0),0)),"")</f>
        <v/>
      </c>
      <c r="AL342" s="19">
        <f>IFERROR(INDEX($I$2:$I$9873,MATCH(1,INDEX(($P342=$F$2:$F$9873)*(0=COUNTIFS(AF342:AK342,$I$2:$I$9873)),0),0)),"")</f>
        <v/>
      </c>
      <c r="AM342" s="19">
        <f>IFERROR(INDEX($I$2:$I$9873,MATCH(1,INDEX(($P342=$F$2:$F$9873)*(0=COUNTIFS(AF342:AL342,$I$2:$I$9873)),0),0)),"")</f>
        <v/>
      </c>
      <c r="AN342" s="19">
        <f>IFERROR(INDEX($I$2:$I$9873,MATCH(1,INDEX(($P342=$F$2:$F$9873)*(0=COUNTIFS(AF342:AM342,$I$2:$I$9873)),0),0)),"")</f>
        <v/>
      </c>
      <c r="AO342" s="19">
        <f>IFERROR(INDEX($I$2:$I$9873,MATCH(1,INDEX(($P342=$F$2:$F$9873)*(0=COUNTIFS(AF342:AN342,$I$2:$I$9873)),0),0)),"")</f>
        <v/>
      </c>
      <c r="AP342" s="19">
        <f>IFERROR(INDEX($I$2:$I$9873,MATCH(1,INDEX(($P342=$F$2:$F$9873)*(0=COUNTIFS(AF342:AO342,$I$2:$I$9873)),0),0)),"")</f>
        <v/>
      </c>
      <c r="AQ342" s="19">
        <f>IFERROR(INDEX($I$2:$I$9873,MATCH(1,INDEX(($P342=$F$2:$F$9873)*(0=COUNTIFS(AF342:AP342,$I$2:$I$9873)),0),0)),"")</f>
        <v/>
      </c>
      <c r="AR342" s="19">
        <f>IFERROR(INDEX($I$2:$I$9873,MATCH(1,INDEX(($P342=$F$2:$F$9873)*(0=COUNTIFS(AF342:AQ342,$I$2:$I$9873)),0),0)),"")</f>
        <v/>
      </c>
      <c r="AS342" s="19">
        <f>IFERROR(VLOOKUP(AF342,[2]CUS030!$A$5:$E$10000,5,0),"")</f>
        <v/>
      </c>
      <c r="AT342" s="19">
        <f>IFERROR(VLOOKUP(AG342,[2]CUS030!$A$5:$E$10000,5,0),"")</f>
        <v/>
      </c>
      <c r="AU342" s="19">
        <f>IFERROR(VLOOKUP(AH342,[2]CUS030!$A$5:$E$10000,5,0),"")</f>
        <v/>
      </c>
      <c r="AV342" s="19">
        <f>IFERROR(VLOOKUP(AI342,[2]CUS030!$A$5:$E$10000,5,0),"")</f>
        <v/>
      </c>
      <c r="AW342" s="19">
        <f>IFERROR(VLOOKUP(AJ342,[2]CUS030!$A$5:$E$10000,5,0),"")</f>
        <v/>
      </c>
      <c r="AX342" s="19">
        <f>IFERROR(VLOOKUP(AK342,[2]CUS030!$A$5:$E$10000,5,0),"")</f>
        <v/>
      </c>
      <c r="AY342" s="19">
        <f>IFERROR(VLOOKUP(AL342,[2]CUS030!$A$5:$E$10000,5,0),"")</f>
        <v/>
      </c>
      <c r="AZ342" s="19">
        <f>IFERROR(VLOOKUP(AM342,[2]CUS030!$A$5:$E$10000,5,0),"")</f>
        <v/>
      </c>
      <c r="BA342" s="19">
        <f>IFERROR(VLOOKUP(AN342,[2]CUS030!$A$5:$E$10000,5,0),"")</f>
        <v/>
      </c>
      <c r="BB342" s="19">
        <f>IFERROR(VLOOKUP(AO342,[2]CUS030!$A$5:$E$10000,5,0),"")</f>
        <v/>
      </c>
      <c r="BC342" s="19">
        <f>IFERROR(VLOOKUP(AP342,[2]CUS030!$A$5:$E$10000,5,0),"")</f>
        <v/>
      </c>
      <c r="BD342" s="19">
        <f>IFERROR(VLOOKUP(AQ342,[2]CUS030!$A$5:$E$10000,5,0),"")</f>
        <v/>
      </c>
      <c r="BE342" s="19">
        <f>IFERROR(VLOOKUP(AR342,[2]CUS030!$A$5:$E$10000,5,0),"")</f>
        <v/>
      </c>
    </row>
    <row r="343">
      <c r="F343" s="108">
        <f>[1]!Table1[[#This Row],[Production]]</f>
        <v/>
      </c>
      <c r="G343">
        <f>MID(F343,LEN(F343)-6,4)</f>
        <v/>
      </c>
      <c r="H343">
        <f>AS343&amp;"|"&amp;AT343&amp;"|"&amp;AU343&amp;"|"&amp;AV343&amp;"|"&amp;AW343&amp;"|"&amp;AX343&amp;"|"&amp;AY343&amp;"|"&amp;AZ343&amp;"|"&amp;BA343&amp;"|"&amp;BB343&amp;"|"&amp;BC343&amp;"|"&amp;BD343&amp;"|"&amp;BE343</f>
        <v/>
      </c>
      <c r="I343" s="108">
        <f>[1]!Table1[[#This Row],[Stock]]</f>
        <v/>
      </c>
      <c r="J343">
        <f>MID(LEFT(I343,LEN(I343)-3),FIND("0|0.000",LEFT(I343,LEN(I343)-3),1)+7,6)</f>
        <v/>
      </c>
      <c r="K343" s="19" t="n"/>
      <c r="L343" s="19" t="n"/>
      <c r="M343" s="19" t="n"/>
      <c r="N343" s="19" t="n"/>
      <c r="O343" s="19" t="n"/>
      <c r="P343" s="20">
        <f>End_Cal!E343</f>
        <v/>
      </c>
      <c r="Q343" s="112">
        <f>IFERROR(INDEX($J$2:$J$9873,MATCH(1,INDEX(($P343=$F$2:$F$9873)*(0=COUNTIFS($Q$2:$Q$2,$J$2:$J$9873)),0),0)),"")</f>
        <v/>
      </c>
      <c r="R343" s="112">
        <f>IFERROR(INDEX($J$2:$J$9873,MATCH(1,INDEX(($P343=$F$2:$F$9873)*(0=COUNTIFS(Q343,$J$2:$J$9873)),0),0)),"")</f>
        <v/>
      </c>
      <c r="S343" s="112">
        <f>IFERROR(INDEX($J$2:$J$9873,MATCH(1,INDEX(($P343=$F$2:$F$9873)*(0=COUNTIFS(Q343:R343,$J$2:$J$9873)),0),0)),"")</f>
        <v/>
      </c>
      <c r="T343" s="112">
        <f>IFERROR(INDEX($J$2:$J$9873,MATCH(1,INDEX(($P343=$F$2:$F$9873)*(0=COUNTIFS(Q343:S343,$J$2:$J$9873)),0),0)),"")</f>
        <v/>
      </c>
      <c r="U343" s="112">
        <f>IFERROR(INDEX($J$2:$J$9873,MATCH(1,INDEX(($P343=$F$2:$F$9873)*(0=COUNTIFS(Q343:T343,$J$2:$J$9873)),0),0)),"")</f>
        <v/>
      </c>
      <c r="V343" s="112">
        <f>IFERROR(INDEX($J$2:$J$9873,MATCH(1,INDEX(($P343=$F$2:$F$9873)*(0=COUNTIFS(Q343:U343,$J$2:$J$9873)),0),0)),"")</f>
        <v/>
      </c>
      <c r="W343" s="112">
        <f>IFERROR(INDEX($J$2:$J$9873,MATCH(1,INDEX(($P343=$F$2:$F$9873)*(0=COUNTIFS(Q343:V343,$J$2:$J$861)),0),0)),"")</f>
        <v/>
      </c>
      <c r="X343" s="112">
        <f>IFERROR(INDEX($J$2:$J$9873,MATCH(1,INDEX(($P343=$F$2:$F$9873)*(0=COUNTIFS(Q343:W343,$J$2:$J$9873)),0),0)),"")</f>
        <v/>
      </c>
      <c r="Y343" s="112">
        <f>IFERROR(INDEX($J$2:$J$861,MATCH(1,INDEX(($P343=$F$2:$F$861)*(0=COUNTIFS(Q343:X343,$J$2:$J$861)),0),0)),"")</f>
        <v/>
      </c>
      <c r="Z343" s="112">
        <f>IFERROR(INDEX($J$2:$J$861,MATCH(1,INDEX(($P343=$F$2:$F$861)*(0=COUNTIFS(Q343:Y343,$J$2:$J$861)),0),0)),"")</f>
        <v/>
      </c>
      <c r="AA343" s="112">
        <f>IFERROR(INDEX($J$2:$J$861,MATCH(1,INDEX(($P343=$F$2:$F$861)*(0=COUNTIFS(Q343:Z343,$J$2:$J$861)),0),0)),"")</f>
        <v/>
      </c>
      <c r="AB343" s="112">
        <f>IFERROR(INDEX($J$2:$J$861,MATCH(1,INDEX(($P343=$F$2:$F$861)*(0=COUNTIFS(Q343:AA343,$J$2:$J$861)),0),0)),"")</f>
        <v/>
      </c>
      <c r="AC343" s="112">
        <f>IFERROR(INDEX($J$2:$J$861,MATCH(1,INDEX(($P343=$F$2:$F$861)*(0=COUNTIFS(Q343:AB343,$J$2:$J$861)),0),0)),"")</f>
        <v/>
      </c>
      <c r="AD343">
        <f>Q343&amp;"-"&amp;R343&amp;"-"&amp;S343&amp;"-"&amp;T343&amp;"-"&amp;U343&amp;"-"&amp;V343&amp;"-"&amp;W343&amp;"-"&amp;X343&amp;"-"&amp;Y343&amp;"-"&amp;Z343&amp;"-"&amp;AA343&amp;"-"&amp;AB343&amp;"-"&amp;AC343</f>
        <v/>
      </c>
      <c r="AF343" s="19">
        <f>IFERROR(INDEX($I$2:$I$861,MATCH(1,INDEX(($P343=$F$2:$F$861)*(0=COUNTIFS($AF$2:$AF$2,$I$2:$I$861)),0),0)),"")</f>
        <v/>
      </c>
      <c r="AG343" s="19">
        <f>IFERROR(INDEX($I$2:$I$9873,MATCH(1,INDEX(($P343=$F$2:$F$9873)*(0=COUNTIFS(AF343,$I$2:$I$9873)),0),0)),"")</f>
        <v/>
      </c>
      <c r="AH343" s="19">
        <f>IFERROR(INDEX($I$2:$I$9873,MATCH(1,INDEX(($P343=$F$2:$F$9873)*(0=COUNTIFS(AF343:AG343,$I$2:$I$9873)),0),0)),"")</f>
        <v/>
      </c>
      <c r="AI343" s="19">
        <f>IFERROR(INDEX($I$2:$I$9873,MATCH(1,INDEX(($P343=$F$2:$F$9873)*(0=COUNTIFS(AF343:AH343,$I$2:$I$9873)),0),0)),"")</f>
        <v/>
      </c>
      <c r="AJ343" s="19">
        <f>IFERROR(INDEX($I$2:$I$9873,MATCH(1,INDEX(($P343=$F$2:$F$9873)*(0=COUNTIFS(AF343:AI343,$I$2:$I$9873)),0),0)),"")</f>
        <v/>
      </c>
      <c r="AK343" s="19">
        <f>IFERROR(INDEX($I$2:$I$9873,MATCH(1,INDEX(($P343=$F$2:$F$9873)*(0=COUNTIFS(AF343:AJ343,$I$2:$I$9873)),0),0)),"")</f>
        <v/>
      </c>
      <c r="AL343" s="19">
        <f>IFERROR(INDEX($I$2:$I$9873,MATCH(1,INDEX(($P343=$F$2:$F$9873)*(0=COUNTIFS(AF343:AK343,$I$2:$I$9873)),0),0)),"")</f>
        <v/>
      </c>
      <c r="AM343" s="19">
        <f>IFERROR(INDEX($I$2:$I$9873,MATCH(1,INDEX(($P343=$F$2:$F$9873)*(0=COUNTIFS(AF343:AL343,$I$2:$I$9873)),0),0)),"")</f>
        <v/>
      </c>
      <c r="AN343" s="19">
        <f>IFERROR(INDEX($I$2:$I$9873,MATCH(1,INDEX(($P343=$F$2:$F$9873)*(0=COUNTIFS(AF343:AM343,$I$2:$I$9873)),0),0)),"")</f>
        <v/>
      </c>
      <c r="AO343" s="19">
        <f>IFERROR(INDEX($I$2:$I$9873,MATCH(1,INDEX(($P343=$F$2:$F$9873)*(0=COUNTIFS(AF343:AN343,$I$2:$I$9873)),0),0)),"")</f>
        <v/>
      </c>
      <c r="AP343" s="19">
        <f>IFERROR(INDEX($I$2:$I$9873,MATCH(1,INDEX(($P343=$F$2:$F$9873)*(0=COUNTIFS(AF343:AO343,$I$2:$I$9873)),0),0)),"")</f>
        <v/>
      </c>
      <c r="AQ343" s="19">
        <f>IFERROR(INDEX($I$2:$I$9873,MATCH(1,INDEX(($P343=$F$2:$F$9873)*(0=COUNTIFS(AF343:AP343,$I$2:$I$9873)),0),0)),"")</f>
        <v/>
      </c>
      <c r="AR343" s="19">
        <f>IFERROR(INDEX($I$2:$I$9873,MATCH(1,INDEX(($P343=$F$2:$F$9873)*(0=COUNTIFS(AF343:AQ343,$I$2:$I$9873)),0),0)),"")</f>
        <v/>
      </c>
      <c r="AS343" s="19">
        <f>IFERROR(VLOOKUP(AF343,[2]CUS030!$A$5:$E$10000,5,0),"")</f>
        <v/>
      </c>
      <c r="AT343" s="19">
        <f>IFERROR(VLOOKUP(AG343,[2]CUS030!$A$5:$E$10000,5,0),"")</f>
        <v/>
      </c>
      <c r="AU343" s="19">
        <f>IFERROR(VLOOKUP(AH343,[2]CUS030!$A$5:$E$10000,5,0),"")</f>
        <v/>
      </c>
      <c r="AV343" s="19">
        <f>IFERROR(VLOOKUP(AI343,[2]CUS030!$A$5:$E$10000,5,0),"")</f>
        <v/>
      </c>
      <c r="AW343" s="19">
        <f>IFERROR(VLOOKUP(AJ343,[2]CUS030!$A$5:$E$10000,5,0),"")</f>
        <v/>
      </c>
      <c r="AX343" s="19">
        <f>IFERROR(VLOOKUP(AK343,[2]CUS030!$A$5:$E$10000,5,0),"")</f>
        <v/>
      </c>
      <c r="AY343" s="19">
        <f>IFERROR(VLOOKUP(AL343,[2]CUS030!$A$5:$E$10000,5,0),"")</f>
        <v/>
      </c>
      <c r="AZ343" s="19">
        <f>IFERROR(VLOOKUP(AM343,[2]CUS030!$A$5:$E$10000,5,0),"")</f>
        <v/>
      </c>
      <c r="BA343" s="19">
        <f>IFERROR(VLOOKUP(AN343,[2]CUS030!$A$5:$E$10000,5,0),"")</f>
        <v/>
      </c>
      <c r="BB343" s="19">
        <f>IFERROR(VLOOKUP(AO343,[2]CUS030!$A$5:$E$10000,5,0),"")</f>
        <v/>
      </c>
      <c r="BC343" s="19">
        <f>IFERROR(VLOOKUP(AP343,[2]CUS030!$A$5:$E$10000,5,0),"")</f>
        <v/>
      </c>
      <c r="BD343" s="19">
        <f>IFERROR(VLOOKUP(AQ343,[2]CUS030!$A$5:$E$10000,5,0),"")</f>
        <v/>
      </c>
      <c r="BE343" s="19">
        <f>IFERROR(VLOOKUP(AR343,[2]CUS030!$A$5:$E$10000,5,0),"")</f>
        <v/>
      </c>
    </row>
    <row r="344">
      <c r="F344" s="108">
        <f>[1]!Table1[[#This Row],[Production]]</f>
        <v/>
      </c>
      <c r="G344">
        <f>MID(F344,LEN(F344)-6,4)</f>
        <v/>
      </c>
      <c r="H344">
        <f>AS344&amp;"|"&amp;AT344&amp;"|"&amp;AU344&amp;"|"&amp;AV344&amp;"|"&amp;AW344&amp;"|"&amp;AX344&amp;"|"&amp;AY344&amp;"|"&amp;AZ344&amp;"|"&amp;BA344&amp;"|"&amp;BB344&amp;"|"&amp;BC344&amp;"|"&amp;BD344&amp;"|"&amp;BE344</f>
        <v/>
      </c>
      <c r="I344" s="108">
        <f>[1]!Table1[[#This Row],[Stock]]</f>
        <v/>
      </c>
      <c r="J344">
        <f>MID(LEFT(I344,LEN(I344)-3),FIND("0|0.000",LEFT(I344,LEN(I344)-3),1)+7,6)</f>
        <v/>
      </c>
      <c r="K344" s="19" t="n"/>
      <c r="L344" s="19" t="n"/>
      <c r="M344" s="19" t="n"/>
      <c r="N344" s="19" t="n"/>
      <c r="O344" s="19" t="n"/>
      <c r="P344" s="20">
        <f>End_Cal!E344</f>
        <v/>
      </c>
      <c r="Q344" s="112">
        <f>IFERROR(INDEX($J$2:$J$9873,MATCH(1,INDEX(($P344=$F$2:$F$9873)*(0=COUNTIFS($Q$2:$Q$2,$J$2:$J$9873)),0),0)),"")</f>
        <v/>
      </c>
      <c r="R344" s="112">
        <f>IFERROR(INDEX($J$2:$J$9873,MATCH(1,INDEX(($P344=$F$2:$F$9873)*(0=COUNTIFS(Q344,$J$2:$J$9873)),0),0)),"")</f>
        <v/>
      </c>
      <c r="S344" s="112">
        <f>IFERROR(INDEX($J$2:$J$9873,MATCH(1,INDEX(($P344=$F$2:$F$9873)*(0=COUNTIFS(Q344:R344,$J$2:$J$9873)),0),0)),"")</f>
        <v/>
      </c>
      <c r="T344" s="112">
        <f>IFERROR(INDEX($J$2:$J$9873,MATCH(1,INDEX(($P344=$F$2:$F$9873)*(0=COUNTIFS(Q344:S344,$J$2:$J$9873)),0),0)),"")</f>
        <v/>
      </c>
      <c r="U344" s="112">
        <f>IFERROR(INDEX($J$2:$J$9873,MATCH(1,INDEX(($P344=$F$2:$F$9873)*(0=COUNTIFS(Q344:T344,$J$2:$J$9873)),0),0)),"")</f>
        <v/>
      </c>
      <c r="V344" s="112">
        <f>IFERROR(INDEX($J$2:$J$9873,MATCH(1,INDEX(($P344=$F$2:$F$9873)*(0=COUNTIFS(Q344:U344,$J$2:$J$9873)),0),0)),"")</f>
        <v/>
      </c>
      <c r="W344" s="112">
        <f>IFERROR(INDEX($J$2:$J$9873,MATCH(1,INDEX(($P344=$F$2:$F$9873)*(0=COUNTIFS(Q344:V344,$J$2:$J$861)),0),0)),"")</f>
        <v/>
      </c>
      <c r="X344" s="112">
        <f>IFERROR(INDEX($J$2:$J$9873,MATCH(1,INDEX(($P344=$F$2:$F$9873)*(0=COUNTIFS(Q344:W344,$J$2:$J$9873)),0),0)),"")</f>
        <v/>
      </c>
      <c r="Y344" s="112">
        <f>IFERROR(INDEX($J$2:$J$861,MATCH(1,INDEX(($P344=$F$2:$F$861)*(0=COUNTIFS(Q344:X344,$J$2:$J$861)),0),0)),"")</f>
        <v/>
      </c>
      <c r="Z344" s="112">
        <f>IFERROR(INDEX($J$2:$J$861,MATCH(1,INDEX(($P344=$F$2:$F$861)*(0=COUNTIFS(Q344:Y344,$J$2:$J$861)),0),0)),"")</f>
        <v/>
      </c>
      <c r="AA344" s="112">
        <f>IFERROR(INDEX($J$2:$J$861,MATCH(1,INDEX(($P344=$F$2:$F$861)*(0=COUNTIFS(Q344:Z344,$J$2:$J$861)),0),0)),"")</f>
        <v/>
      </c>
      <c r="AB344" s="112">
        <f>IFERROR(INDEX($J$2:$J$861,MATCH(1,INDEX(($P344=$F$2:$F$861)*(0=COUNTIFS(Q344:AA344,$J$2:$J$861)),0),0)),"")</f>
        <v/>
      </c>
      <c r="AC344" s="112">
        <f>IFERROR(INDEX($J$2:$J$861,MATCH(1,INDEX(($P344=$F$2:$F$861)*(0=COUNTIFS(Q344:AB344,$J$2:$J$861)),0),0)),"")</f>
        <v/>
      </c>
      <c r="AD344">
        <f>Q344&amp;"-"&amp;R344&amp;"-"&amp;S344&amp;"-"&amp;T344&amp;"-"&amp;U344&amp;"-"&amp;V344&amp;"-"&amp;W344&amp;"-"&amp;X344&amp;"-"&amp;Y344&amp;"-"&amp;Z344&amp;"-"&amp;AA344&amp;"-"&amp;AB344&amp;"-"&amp;AC344</f>
        <v/>
      </c>
      <c r="AF344" s="19">
        <f>IFERROR(INDEX($I$2:$I$861,MATCH(1,INDEX(($P344=$F$2:$F$861)*(0=COUNTIFS($AF$2:$AF$2,$I$2:$I$861)),0),0)),"")</f>
        <v/>
      </c>
      <c r="AG344" s="19">
        <f>IFERROR(INDEX($I$2:$I$9873,MATCH(1,INDEX(($P344=$F$2:$F$9873)*(0=COUNTIFS(AF344,$I$2:$I$9873)),0),0)),"")</f>
        <v/>
      </c>
      <c r="AH344" s="19">
        <f>IFERROR(INDEX($I$2:$I$9873,MATCH(1,INDEX(($P344=$F$2:$F$9873)*(0=COUNTIFS(AF344:AG344,$I$2:$I$9873)),0),0)),"")</f>
        <v/>
      </c>
      <c r="AI344" s="19">
        <f>IFERROR(INDEX($I$2:$I$9873,MATCH(1,INDEX(($P344=$F$2:$F$9873)*(0=COUNTIFS(AF344:AH344,$I$2:$I$9873)),0),0)),"")</f>
        <v/>
      </c>
      <c r="AJ344" s="19">
        <f>IFERROR(INDEX($I$2:$I$9873,MATCH(1,INDEX(($P344=$F$2:$F$9873)*(0=COUNTIFS(AF344:AI344,$I$2:$I$9873)),0),0)),"")</f>
        <v/>
      </c>
      <c r="AK344" s="19">
        <f>IFERROR(INDEX($I$2:$I$9873,MATCH(1,INDEX(($P344=$F$2:$F$9873)*(0=COUNTIFS(AF344:AJ344,$I$2:$I$9873)),0),0)),"")</f>
        <v/>
      </c>
      <c r="AL344" s="19">
        <f>IFERROR(INDEX($I$2:$I$9873,MATCH(1,INDEX(($P344=$F$2:$F$9873)*(0=COUNTIFS(AF344:AK344,$I$2:$I$9873)),0),0)),"")</f>
        <v/>
      </c>
      <c r="AM344" s="19">
        <f>IFERROR(INDEX($I$2:$I$9873,MATCH(1,INDEX(($P344=$F$2:$F$9873)*(0=COUNTIFS(AF344:AL344,$I$2:$I$9873)),0),0)),"")</f>
        <v/>
      </c>
      <c r="AN344" s="19">
        <f>IFERROR(INDEX($I$2:$I$9873,MATCH(1,INDEX(($P344=$F$2:$F$9873)*(0=COUNTIFS(AF344:AM344,$I$2:$I$9873)),0),0)),"")</f>
        <v/>
      </c>
      <c r="AO344" s="19">
        <f>IFERROR(INDEX($I$2:$I$9873,MATCH(1,INDEX(($P344=$F$2:$F$9873)*(0=COUNTIFS(AF344:AN344,$I$2:$I$9873)),0),0)),"")</f>
        <v/>
      </c>
      <c r="AP344" s="19">
        <f>IFERROR(INDEX($I$2:$I$9873,MATCH(1,INDEX(($P344=$F$2:$F$9873)*(0=COUNTIFS(AF344:AO344,$I$2:$I$9873)),0),0)),"")</f>
        <v/>
      </c>
      <c r="AQ344" s="19">
        <f>IFERROR(INDEX($I$2:$I$9873,MATCH(1,INDEX(($P344=$F$2:$F$9873)*(0=COUNTIFS(AF344:AP344,$I$2:$I$9873)),0),0)),"")</f>
        <v/>
      </c>
      <c r="AR344" s="19">
        <f>IFERROR(INDEX($I$2:$I$9873,MATCH(1,INDEX(($P344=$F$2:$F$9873)*(0=COUNTIFS(AF344:AQ344,$I$2:$I$9873)),0),0)),"")</f>
        <v/>
      </c>
      <c r="AS344" s="19">
        <f>IFERROR(VLOOKUP(AF344,[2]CUS030!$A$5:$E$10000,5,0),"")</f>
        <v/>
      </c>
      <c r="AT344" s="19">
        <f>IFERROR(VLOOKUP(AG344,[2]CUS030!$A$5:$E$10000,5,0),"")</f>
        <v/>
      </c>
      <c r="AU344" s="19">
        <f>IFERROR(VLOOKUP(AH344,[2]CUS030!$A$5:$E$10000,5,0),"")</f>
        <v/>
      </c>
      <c r="AV344" s="19">
        <f>IFERROR(VLOOKUP(AI344,[2]CUS030!$A$5:$E$10000,5,0),"")</f>
        <v/>
      </c>
      <c r="AW344" s="19">
        <f>IFERROR(VLOOKUP(AJ344,[2]CUS030!$A$5:$E$10000,5,0),"")</f>
        <v/>
      </c>
      <c r="AX344" s="19">
        <f>IFERROR(VLOOKUP(AK344,[2]CUS030!$A$5:$E$10000,5,0),"")</f>
        <v/>
      </c>
      <c r="AY344" s="19">
        <f>IFERROR(VLOOKUP(AL344,[2]CUS030!$A$5:$E$10000,5,0),"")</f>
        <v/>
      </c>
      <c r="AZ344" s="19">
        <f>IFERROR(VLOOKUP(AM344,[2]CUS030!$A$5:$E$10000,5,0),"")</f>
        <v/>
      </c>
      <c r="BA344" s="19">
        <f>IFERROR(VLOOKUP(AN344,[2]CUS030!$A$5:$E$10000,5,0),"")</f>
        <v/>
      </c>
      <c r="BB344" s="19">
        <f>IFERROR(VLOOKUP(AO344,[2]CUS030!$A$5:$E$10000,5,0),"")</f>
        <v/>
      </c>
      <c r="BC344" s="19">
        <f>IFERROR(VLOOKUP(AP344,[2]CUS030!$A$5:$E$10000,5,0),"")</f>
        <v/>
      </c>
      <c r="BD344" s="19">
        <f>IFERROR(VLOOKUP(AQ344,[2]CUS030!$A$5:$E$10000,5,0),"")</f>
        <v/>
      </c>
      <c r="BE344" s="19">
        <f>IFERROR(VLOOKUP(AR344,[2]CUS030!$A$5:$E$10000,5,0),"")</f>
        <v/>
      </c>
    </row>
    <row r="345">
      <c r="F345" s="108">
        <f>[1]!Table1[[#This Row],[Production]]</f>
        <v/>
      </c>
      <c r="G345">
        <f>MID(F345,LEN(F345)-6,4)</f>
        <v/>
      </c>
      <c r="H345">
        <f>AS345&amp;"|"&amp;AT345&amp;"|"&amp;AU345&amp;"|"&amp;AV345&amp;"|"&amp;AW345&amp;"|"&amp;AX345&amp;"|"&amp;AY345&amp;"|"&amp;AZ345&amp;"|"&amp;BA345&amp;"|"&amp;BB345&amp;"|"&amp;BC345&amp;"|"&amp;BD345&amp;"|"&amp;BE345</f>
        <v/>
      </c>
      <c r="I345" s="108">
        <f>[1]!Table1[[#This Row],[Stock]]</f>
        <v/>
      </c>
      <c r="J345">
        <f>MID(LEFT(I345,LEN(I345)-3),FIND("0|0.000",LEFT(I345,LEN(I345)-3),1)+7,6)</f>
        <v/>
      </c>
      <c r="K345" s="19" t="n"/>
      <c r="L345" s="19" t="n"/>
      <c r="M345" s="19" t="n"/>
      <c r="N345" s="19" t="n"/>
      <c r="O345" s="19" t="n"/>
      <c r="P345" s="20">
        <f>End_Cal!E345</f>
        <v/>
      </c>
      <c r="Q345" s="112">
        <f>IFERROR(INDEX($J$2:$J$9873,MATCH(1,INDEX(($P345=$F$2:$F$9873)*(0=COUNTIFS($Q$2:$Q$2,$J$2:$J$9873)),0),0)),"")</f>
        <v/>
      </c>
      <c r="R345" s="112">
        <f>IFERROR(INDEX($J$2:$J$9873,MATCH(1,INDEX(($P345=$F$2:$F$9873)*(0=COUNTIFS(Q345,$J$2:$J$9873)),0),0)),"")</f>
        <v/>
      </c>
      <c r="S345" s="112">
        <f>IFERROR(INDEX($J$2:$J$9873,MATCH(1,INDEX(($P345=$F$2:$F$9873)*(0=COUNTIFS(Q345:R345,$J$2:$J$9873)),0),0)),"")</f>
        <v/>
      </c>
      <c r="T345" s="112">
        <f>IFERROR(INDEX($J$2:$J$9873,MATCH(1,INDEX(($P345=$F$2:$F$9873)*(0=COUNTIFS(Q345:S345,$J$2:$J$9873)),0),0)),"")</f>
        <v/>
      </c>
      <c r="U345" s="112">
        <f>IFERROR(INDEX($J$2:$J$9873,MATCH(1,INDEX(($P345=$F$2:$F$9873)*(0=COUNTIFS(Q345:T345,$J$2:$J$9873)),0),0)),"")</f>
        <v/>
      </c>
      <c r="V345" s="112">
        <f>IFERROR(INDEX($J$2:$J$9873,MATCH(1,INDEX(($P345=$F$2:$F$9873)*(0=COUNTIFS(Q345:U345,$J$2:$J$9873)),0),0)),"")</f>
        <v/>
      </c>
      <c r="W345" s="112">
        <f>IFERROR(INDEX($J$2:$J$9873,MATCH(1,INDEX(($P345=$F$2:$F$9873)*(0=COUNTIFS(Q345:V345,$J$2:$J$861)),0),0)),"")</f>
        <v/>
      </c>
      <c r="X345" s="112">
        <f>IFERROR(INDEX($J$2:$J$9873,MATCH(1,INDEX(($P345=$F$2:$F$9873)*(0=COUNTIFS(Q345:W345,$J$2:$J$9873)),0),0)),"")</f>
        <v/>
      </c>
      <c r="Y345" s="112">
        <f>IFERROR(INDEX($J$2:$J$861,MATCH(1,INDEX(($P345=$F$2:$F$861)*(0=COUNTIFS(Q345:X345,$J$2:$J$861)),0),0)),"")</f>
        <v/>
      </c>
      <c r="Z345" s="112">
        <f>IFERROR(INDEX($J$2:$J$861,MATCH(1,INDEX(($P345=$F$2:$F$861)*(0=COUNTIFS(Q345:Y345,$J$2:$J$861)),0),0)),"")</f>
        <v/>
      </c>
      <c r="AA345" s="112">
        <f>IFERROR(INDEX($J$2:$J$861,MATCH(1,INDEX(($P345=$F$2:$F$861)*(0=COUNTIFS(Q345:Z345,$J$2:$J$861)),0),0)),"")</f>
        <v/>
      </c>
      <c r="AB345" s="112">
        <f>IFERROR(INDEX($J$2:$J$861,MATCH(1,INDEX(($P345=$F$2:$F$861)*(0=COUNTIFS(Q345:AA345,$J$2:$J$861)),0),0)),"")</f>
        <v/>
      </c>
      <c r="AC345" s="112">
        <f>IFERROR(INDEX($J$2:$J$861,MATCH(1,INDEX(($P345=$F$2:$F$861)*(0=COUNTIFS(Q345:AB345,$J$2:$J$861)),0),0)),"")</f>
        <v/>
      </c>
      <c r="AD345">
        <f>Q345&amp;"-"&amp;R345&amp;"-"&amp;S345&amp;"-"&amp;T345&amp;"-"&amp;U345&amp;"-"&amp;V345&amp;"-"&amp;W345&amp;"-"&amp;X345&amp;"-"&amp;Y345&amp;"-"&amp;Z345&amp;"-"&amp;AA345&amp;"-"&amp;AB345&amp;"-"&amp;AC345</f>
        <v/>
      </c>
      <c r="AF345" s="19">
        <f>IFERROR(INDEX($I$2:$I$861,MATCH(1,INDEX(($P345=$F$2:$F$861)*(0=COUNTIFS($AF$2:$AF$2,$I$2:$I$861)),0),0)),"")</f>
        <v/>
      </c>
      <c r="AG345" s="19">
        <f>IFERROR(INDEX($I$2:$I$9873,MATCH(1,INDEX(($P345=$F$2:$F$9873)*(0=COUNTIFS(AF345,$I$2:$I$9873)),0),0)),"")</f>
        <v/>
      </c>
      <c r="AH345" s="19">
        <f>IFERROR(INDEX($I$2:$I$9873,MATCH(1,INDEX(($P345=$F$2:$F$9873)*(0=COUNTIFS(AF345:AG345,$I$2:$I$9873)),0),0)),"")</f>
        <v/>
      </c>
      <c r="AI345" s="19">
        <f>IFERROR(INDEX($I$2:$I$9873,MATCH(1,INDEX(($P345=$F$2:$F$9873)*(0=COUNTIFS(AF345:AH345,$I$2:$I$9873)),0),0)),"")</f>
        <v/>
      </c>
      <c r="AJ345" s="19">
        <f>IFERROR(INDEX($I$2:$I$9873,MATCH(1,INDEX(($P345=$F$2:$F$9873)*(0=COUNTIFS(AF345:AI345,$I$2:$I$9873)),0),0)),"")</f>
        <v/>
      </c>
      <c r="AK345" s="19">
        <f>IFERROR(INDEX($I$2:$I$9873,MATCH(1,INDEX(($P345=$F$2:$F$9873)*(0=COUNTIFS(AF345:AJ345,$I$2:$I$9873)),0),0)),"")</f>
        <v/>
      </c>
      <c r="AL345" s="19">
        <f>IFERROR(INDEX($I$2:$I$9873,MATCH(1,INDEX(($P345=$F$2:$F$9873)*(0=COUNTIFS(AF345:AK345,$I$2:$I$9873)),0),0)),"")</f>
        <v/>
      </c>
      <c r="AM345" s="19">
        <f>IFERROR(INDEX($I$2:$I$9873,MATCH(1,INDEX(($P345=$F$2:$F$9873)*(0=COUNTIFS(AF345:AL345,$I$2:$I$9873)),0),0)),"")</f>
        <v/>
      </c>
      <c r="AN345" s="19">
        <f>IFERROR(INDEX($I$2:$I$9873,MATCH(1,INDEX(($P345=$F$2:$F$9873)*(0=COUNTIFS(AF345:AM345,$I$2:$I$9873)),0),0)),"")</f>
        <v/>
      </c>
      <c r="AO345" s="19">
        <f>IFERROR(INDEX($I$2:$I$9873,MATCH(1,INDEX(($P345=$F$2:$F$9873)*(0=COUNTIFS(AF345:AN345,$I$2:$I$9873)),0),0)),"")</f>
        <v/>
      </c>
      <c r="AP345" s="19">
        <f>IFERROR(INDEX($I$2:$I$9873,MATCH(1,INDEX(($P345=$F$2:$F$9873)*(0=COUNTIFS(AF345:AO345,$I$2:$I$9873)),0),0)),"")</f>
        <v/>
      </c>
      <c r="AQ345" s="19">
        <f>IFERROR(INDEX($I$2:$I$9873,MATCH(1,INDEX(($P345=$F$2:$F$9873)*(0=COUNTIFS(AF345:AP345,$I$2:$I$9873)),0),0)),"")</f>
        <v/>
      </c>
      <c r="AR345" s="19">
        <f>IFERROR(INDEX($I$2:$I$9873,MATCH(1,INDEX(($P345=$F$2:$F$9873)*(0=COUNTIFS(AF345:AQ345,$I$2:$I$9873)),0),0)),"")</f>
        <v/>
      </c>
      <c r="AS345" s="19">
        <f>IFERROR(VLOOKUP(AF345,[2]CUS030!$A$5:$E$10000,5,0),"")</f>
        <v/>
      </c>
      <c r="AT345" s="19">
        <f>IFERROR(VLOOKUP(AG345,[2]CUS030!$A$5:$E$10000,5,0),"")</f>
        <v/>
      </c>
      <c r="AU345" s="19">
        <f>IFERROR(VLOOKUP(AH345,[2]CUS030!$A$5:$E$10000,5,0),"")</f>
        <v/>
      </c>
      <c r="AV345" s="19">
        <f>IFERROR(VLOOKUP(AI345,[2]CUS030!$A$5:$E$10000,5,0),"")</f>
        <v/>
      </c>
      <c r="AW345" s="19">
        <f>IFERROR(VLOOKUP(AJ345,[2]CUS030!$A$5:$E$10000,5,0),"")</f>
        <v/>
      </c>
      <c r="AX345" s="19">
        <f>IFERROR(VLOOKUP(AK345,[2]CUS030!$A$5:$E$10000,5,0),"")</f>
        <v/>
      </c>
      <c r="AY345" s="19">
        <f>IFERROR(VLOOKUP(AL345,[2]CUS030!$A$5:$E$10000,5,0),"")</f>
        <v/>
      </c>
      <c r="AZ345" s="19">
        <f>IFERROR(VLOOKUP(AM345,[2]CUS030!$A$5:$E$10000,5,0),"")</f>
        <v/>
      </c>
      <c r="BA345" s="19">
        <f>IFERROR(VLOOKUP(AN345,[2]CUS030!$A$5:$E$10000,5,0),"")</f>
        <v/>
      </c>
      <c r="BB345" s="19">
        <f>IFERROR(VLOOKUP(AO345,[2]CUS030!$A$5:$E$10000,5,0),"")</f>
        <v/>
      </c>
      <c r="BC345" s="19">
        <f>IFERROR(VLOOKUP(AP345,[2]CUS030!$A$5:$E$10000,5,0),"")</f>
        <v/>
      </c>
      <c r="BD345" s="19">
        <f>IFERROR(VLOOKUP(AQ345,[2]CUS030!$A$5:$E$10000,5,0),"")</f>
        <v/>
      </c>
      <c r="BE345" s="19">
        <f>IFERROR(VLOOKUP(AR345,[2]CUS030!$A$5:$E$10000,5,0),"")</f>
        <v/>
      </c>
    </row>
    <row r="346">
      <c r="F346" s="108">
        <f>[1]!Table1[[#This Row],[Production]]</f>
        <v/>
      </c>
      <c r="G346">
        <f>MID(F346,LEN(F346)-6,4)</f>
        <v/>
      </c>
      <c r="H346">
        <f>AS346&amp;"|"&amp;AT346&amp;"|"&amp;AU346&amp;"|"&amp;AV346&amp;"|"&amp;AW346&amp;"|"&amp;AX346&amp;"|"&amp;AY346&amp;"|"&amp;AZ346&amp;"|"&amp;BA346&amp;"|"&amp;BB346&amp;"|"&amp;BC346&amp;"|"&amp;BD346&amp;"|"&amp;BE346</f>
        <v/>
      </c>
      <c r="I346" s="108">
        <f>[1]!Table1[[#This Row],[Stock]]</f>
        <v/>
      </c>
      <c r="J346">
        <f>MID(LEFT(I346,LEN(I346)-3),FIND("0|0.000",LEFT(I346,LEN(I346)-3),1)+7,6)</f>
        <v/>
      </c>
      <c r="K346" s="19" t="n"/>
      <c r="L346" s="19" t="n"/>
      <c r="M346" s="19" t="n"/>
      <c r="N346" s="19" t="n"/>
      <c r="O346" s="19" t="n"/>
      <c r="P346" s="20">
        <f>End_Cal!E346</f>
        <v/>
      </c>
      <c r="Q346" s="112">
        <f>IFERROR(INDEX($J$2:$J$9873,MATCH(1,INDEX(($P346=$F$2:$F$9873)*(0=COUNTIFS($Q$2:$Q$2,$J$2:$J$9873)),0),0)),"")</f>
        <v/>
      </c>
      <c r="R346" s="112">
        <f>IFERROR(INDEX($J$2:$J$9873,MATCH(1,INDEX(($P346=$F$2:$F$9873)*(0=COUNTIFS(Q346,$J$2:$J$9873)),0),0)),"")</f>
        <v/>
      </c>
      <c r="S346" s="112">
        <f>IFERROR(INDEX($J$2:$J$9873,MATCH(1,INDEX(($P346=$F$2:$F$9873)*(0=COUNTIFS(Q346:R346,$J$2:$J$9873)),0),0)),"")</f>
        <v/>
      </c>
      <c r="T346" s="112">
        <f>IFERROR(INDEX($J$2:$J$9873,MATCH(1,INDEX(($P346=$F$2:$F$9873)*(0=COUNTIFS(Q346:S346,$J$2:$J$9873)),0),0)),"")</f>
        <v/>
      </c>
      <c r="U346" s="112">
        <f>IFERROR(INDEX($J$2:$J$9873,MATCH(1,INDEX(($P346=$F$2:$F$9873)*(0=COUNTIFS(Q346:T346,$J$2:$J$9873)),0),0)),"")</f>
        <v/>
      </c>
      <c r="V346" s="112">
        <f>IFERROR(INDEX($J$2:$J$9873,MATCH(1,INDEX(($P346=$F$2:$F$9873)*(0=COUNTIFS(Q346:U346,$J$2:$J$9873)),0),0)),"")</f>
        <v/>
      </c>
      <c r="W346" s="112">
        <f>IFERROR(INDEX($J$2:$J$9873,MATCH(1,INDEX(($P346=$F$2:$F$9873)*(0=COUNTIFS(Q346:V346,$J$2:$J$861)),0),0)),"")</f>
        <v/>
      </c>
      <c r="X346" s="112">
        <f>IFERROR(INDEX($J$2:$J$9873,MATCH(1,INDEX(($P346=$F$2:$F$9873)*(0=COUNTIFS(Q346:W346,$J$2:$J$9873)),0),0)),"")</f>
        <v/>
      </c>
      <c r="Y346" s="112">
        <f>IFERROR(INDEX($J$2:$J$861,MATCH(1,INDEX(($P346=$F$2:$F$861)*(0=COUNTIFS(Q346:X346,$J$2:$J$861)),0),0)),"")</f>
        <v/>
      </c>
      <c r="Z346" s="112">
        <f>IFERROR(INDEX($J$2:$J$861,MATCH(1,INDEX(($P346=$F$2:$F$861)*(0=COUNTIFS(Q346:Y346,$J$2:$J$861)),0),0)),"")</f>
        <v/>
      </c>
      <c r="AA346" s="112">
        <f>IFERROR(INDEX($J$2:$J$861,MATCH(1,INDEX(($P346=$F$2:$F$861)*(0=COUNTIFS(Q346:Z346,$J$2:$J$861)),0),0)),"")</f>
        <v/>
      </c>
      <c r="AB346" s="112">
        <f>IFERROR(INDEX($J$2:$J$861,MATCH(1,INDEX(($P346=$F$2:$F$861)*(0=COUNTIFS(Q346:AA346,$J$2:$J$861)),0),0)),"")</f>
        <v/>
      </c>
      <c r="AC346" s="112">
        <f>IFERROR(INDEX($J$2:$J$861,MATCH(1,INDEX(($P346=$F$2:$F$861)*(0=COUNTIFS(Q346:AB346,$J$2:$J$861)),0),0)),"")</f>
        <v/>
      </c>
      <c r="AD346">
        <f>Q346&amp;"-"&amp;R346&amp;"-"&amp;S346&amp;"-"&amp;T346&amp;"-"&amp;U346&amp;"-"&amp;V346&amp;"-"&amp;W346&amp;"-"&amp;X346&amp;"-"&amp;Y346&amp;"-"&amp;Z346&amp;"-"&amp;AA346&amp;"-"&amp;AB346&amp;"-"&amp;AC346</f>
        <v/>
      </c>
      <c r="AF346" s="19">
        <f>IFERROR(INDEX($I$2:$I$861,MATCH(1,INDEX(($P346=$F$2:$F$861)*(0=COUNTIFS($AF$2:$AF$2,$I$2:$I$861)),0),0)),"")</f>
        <v/>
      </c>
      <c r="AG346" s="19">
        <f>IFERROR(INDEX($I$2:$I$9873,MATCH(1,INDEX(($P346=$F$2:$F$9873)*(0=COUNTIFS(AF346,$I$2:$I$9873)),0),0)),"")</f>
        <v/>
      </c>
      <c r="AH346" s="19">
        <f>IFERROR(INDEX($I$2:$I$9873,MATCH(1,INDEX(($P346=$F$2:$F$9873)*(0=COUNTIFS(AF346:AG346,$I$2:$I$9873)),0),0)),"")</f>
        <v/>
      </c>
      <c r="AI346" s="19">
        <f>IFERROR(INDEX($I$2:$I$9873,MATCH(1,INDEX(($P346=$F$2:$F$9873)*(0=COUNTIFS(AF346:AH346,$I$2:$I$9873)),0),0)),"")</f>
        <v/>
      </c>
      <c r="AJ346" s="19">
        <f>IFERROR(INDEX($I$2:$I$9873,MATCH(1,INDEX(($P346=$F$2:$F$9873)*(0=COUNTIFS(AF346:AI346,$I$2:$I$9873)),0),0)),"")</f>
        <v/>
      </c>
      <c r="AK346" s="19">
        <f>IFERROR(INDEX($I$2:$I$9873,MATCH(1,INDEX(($P346=$F$2:$F$9873)*(0=COUNTIFS(AF346:AJ346,$I$2:$I$9873)),0),0)),"")</f>
        <v/>
      </c>
      <c r="AL346" s="19">
        <f>IFERROR(INDEX($I$2:$I$9873,MATCH(1,INDEX(($P346=$F$2:$F$9873)*(0=COUNTIFS(AF346:AK346,$I$2:$I$9873)),0),0)),"")</f>
        <v/>
      </c>
      <c r="AM346" s="19">
        <f>IFERROR(INDEX($I$2:$I$9873,MATCH(1,INDEX(($P346=$F$2:$F$9873)*(0=COUNTIFS(AF346:AL346,$I$2:$I$9873)),0),0)),"")</f>
        <v/>
      </c>
      <c r="AN346" s="19">
        <f>IFERROR(INDEX($I$2:$I$9873,MATCH(1,INDEX(($P346=$F$2:$F$9873)*(0=COUNTIFS(AF346:AM346,$I$2:$I$9873)),0),0)),"")</f>
        <v/>
      </c>
      <c r="AO346" s="19">
        <f>IFERROR(INDEX($I$2:$I$9873,MATCH(1,INDEX(($P346=$F$2:$F$9873)*(0=COUNTIFS(AF346:AN346,$I$2:$I$9873)),0),0)),"")</f>
        <v/>
      </c>
      <c r="AP346" s="19">
        <f>IFERROR(INDEX($I$2:$I$9873,MATCH(1,INDEX(($P346=$F$2:$F$9873)*(0=COUNTIFS(AF346:AO346,$I$2:$I$9873)),0),0)),"")</f>
        <v/>
      </c>
      <c r="AQ346" s="19">
        <f>IFERROR(INDEX($I$2:$I$9873,MATCH(1,INDEX(($P346=$F$2:$F$9873)*(0=COUNTIFS(AF346:AP346,$I$2:$I$9873)),0),0)),"")</f>
        <v/>
      </c>
      <c r="AR346" s="19">
        <f>IFERROR(INDEX($I$2:$I$9873,MATCH(1,INDEX(($P346=$F$2:$F$9873)*(0=COUNTIFS(AF346:AQ346,$I$2:$I$9873)),0),0)),"")</f>
        <v/>
      </c>
      <c r="AS346" s="19">
        <f>IFERROR(VLOOKUP(AF346,[2]CUS030!$A$5:$E$10000,5,0),"")</f>
        <v/>
      </c>
      <c r="AT346" s="19">
        <f>IFERROR(VLOOKUP(AG346,[2]CUS030!$A$5:$E$10000,5,0),"")</f>
        <v/>
      </c>
      <c r="AU346" s="19">
        <f>IFERROR(VLOOKUP(AH346,[2]CUS030!$A$5:$E$10000,5,0),"")</f>
        <v/>
      </c>
      <c r="AV346" s="19">
        <f>IFERROR(VLOOKUP(AI346,[2]CUS030!$A$5:$E$10000,5,0),"")</f>
        <v/>
      </c>
      <c r="AW346" s="19">
        <f>IFERROR(VLOOKUP(AJ346,[2]CUS030!$A$5:$E$10000,5,0),"")</f>
        <v/>
      </c>
      <c r="AX346" s="19">
        <f>IFERROR(VLOOKUP(AK346,[2]CUS030!$A$5:$E$10000,5,0),"")</f>
        <v/>
      </c>
      <c r="AY346" s="19">
        <f>IFERROR(VLOOKUP(AL346,[2]CUS030!$A$5:$E$10000,5,0),"")</f>
        <v/>
      </c>
      <c r="AZ346" s="19">
        <f>IFERROR(VLOOKUP(AM346,[2]CUS030!$A$5:$E$10000,5,0),"")</f>
        <v/>
      </c>
      <c r="BA346" s="19">
        <f>IFERROR(VLOOKUP(AN346,[2]CUS030!$A$5:$E$10000,5,0),"")</f>
        <v/>
      </c>
      <c r="BB346" s="19">
        <f>IFERROR(VLOOKUP(AO346,[2]CUS030!$A$5:$E$10000,5,0),"")</f>
        <v/>
      </c>
      <c r="BC346" s="19">
        <f>IFERROR(VLOOKUP(AP346,[2]CUS030!$A$5:$E$10000,5,0),"")</f>
        <v/>
      </c>
      <c r="BD346" s="19">
        <f>IFERROR(VLOOKUP(AQ346,[2]CUS030!$A$5:$E$10000,5,0),"")</f>
        <v/>
      </c>
      <c r="BE346" s="19">
        <f>IFERROR(VLOOKUP(AR346,[2]CUS030!$A$5:$E$10000,5,0),"")</f>
        <v/>
      </c>
    </row>
    <row r="347">
      <c r="F347" s="108">
        <f>[1]!Table1[[#This Row],[Production]]</f>
        <v/>
      </c>
      <c r="G347">
        <f>MID(F347,LEN(F347)-6,4)</f>
        <v/>
      </c>
      <c r="H347">
        <f>AS347&amp;"|"&amp;AT347&amp;"|"&amp;AU347&amp;"|"&amp;AV347&amp;"|"&amp;AW347&amp;"|"&amp;AX347&amp;"|"&amp;AY347&amp;"|"&amp;AZ347&amp;"|"&amp;BA347&amp;"|"&amp;BB347&amp;"|"&amp;BC347&amp;"|"&amp;BD347&amp;"|"&amp;BE347</f>
        <v/>
      </c>
      <c r="I347" s="108">
        <f>[1]!Table1[[#This Row],[Stock]]</f>
        <v/>
      </c>
      <c r="J347">
        <f>MID(LEFT(I347,LEN(I347)-3),FIND("0|0.000",LEFT(I347,LEN(I347)-3),1)+7,6)</f>
        <v/>
      </c>
      <c r="K347" s="19" t="n"/>
      <c r="L347" s="19" t="n"/>
      <c r="M347" s="19" t="n"/>
      <c r="N347" s="19" t="n"/>
      <c r="O347" s="19" t="n"/>
      <c r="P347" s="20">
        <f>End_Cal!E347</f>
        <v/>
      </c>
      <c r="Q347" s="112">
        <f>IFERROR(INDEX($J$2:$J$9873,MATCH(1,INDEX(($P347=$F$2:$F$9873)*(0=COUNTIFS($Q$2:$Q$2,$J$2:$J$9873)),0),0)),"")</f>
        <v/>
      </c>
      <c r="R347" s="112">
        <f>IFERROR(INDEX($J$2:$J$9873,MATCH(1,INDEX(($P347=$F$2:$F$9873)*(0=COUNTIFS(Q347,$J$2:$J$9873)),0),0)),"")</f>
        <v/>
      </c>
      <c r="S347" s="112">
        <f>IFERROR(INDEX($J$2:$J$9873,MATCH(1,INDEX(($P347=$F$2:$F$9873)*(0=COUNTIFS(Q347:R347,$J$2:$J$9873)),0),0)),"")</f>
        <v/>
      </c>
      <c r="T347" s="112">
        <f>IFERROR(INDEX($J$2:$J$9873,MATCH(1,INDEX(($P347=$F$2:$F$9873)*(0=COUNTIFS(Q347:S347,$J$2:$J$9873)),0),0)),"")</f>
        <v/>
      </c>
      <c r="U347" s="112">
        <f>IFERROR(INDEX($J$2:$J$9873,MATCH(1,INDEX(($P347=$F$2:$F$9873)*(0=COUNTIFS(Q347:T347,$J$2:$J$9873)),0),0)),"")</f>
        <v/>
      </c>
      <c r="V347" s="112">
        <f>IFERROR(INDEX($J$2:$J$9873,MATCH(1,INDEX(($P347=$F$2:$F$9873)*(0=COUNTIFS(Q347:U347,$J$2:$J$9873)),0),0)),"")</f>
        <v/>
      </c>
      <c r="W347" s="112">
        <f>IFERROR(INDEX($J$2:$J$9873,MATCH(1,INDEX(($P347=$F$2:$F$9873)*(0=COUNTIFS(Q347:V347,$J$2:$J$861)),0),0)),"")</f>
        <v/>
      </c>
      <c r="X347" s="112">
        <f>IFERROR(INDEX($J$2:$J$9873,MATCH(1,INDEX(($P347=$F$2:$F$9873)*(0=COUNTIFS(Q347:W347,$J$2:$J$9873)),0),0)),"")</f>
        <v/>
      </c>
      <c r="Y347" s="112">
        <f>IFERROR(INDEX($J$2:$J$861,MATCH(1,INDEX(($P347=$F$2:$F$861)*(0=COUNTIFS(Q347:X347,$J$2:$J$861)),0),0)),"")</f>
        <v/>
      </c>
      <c r="Z347" s="112">
        <f>IFERROR(INDEX($J$2:$J$861,MATCH(1,INDEX(($P347=$F$2:$F$861)*(0=COUNTIFS(Q347:Y347,$J$2:$J$861)),0),0)),"")</f>
        <v/>
      </c>
      <c r="AA347" s="112">
        <f>IFERROR(INDEX($J$2:$J$861,MATCH(1,INDEX(($P347=$F$2:$F$861)*(0=COUNTIFS(Q347:Z347,$J$2:$J$861)),0),0)),"")</f>
        <v/>
      </c>
      <c r="AB347" s="112">
        <f>IFERROR(INDEX($J$2:$J$861,MATCH(1,INDEX(($P347=$F$2:$F$861)*(0=COUNTIFS(Q347:AA347,$J$2:$J$861)),0),0)),"")</f>
        <v/>
      </c>
      <c r="AC347" s="112">
        <f>IFERROR(INDEX($J$2:$J$861,MATCH(1,INDEX(($P347=$F$2:$F$861)*(0=COUNTIFS(Q347:AB347,$J$2:$J$861)),0),0)),"")</f>
        <v/>
      </c>
      <c r="AD347">
        <f>Q347&amp;"-"&amp;R347&amp;"-"&amp;S347&amp;"-"&amp;T347&amp;"-"&amp;U347&amp;"-"&amp;V347&amp;"-"&amp;W347&amp;"-"&amp;X347&amp;"-"&amp;Y347&amp;"-"&amp;Z347&amp;"-"&amp;AA347&amp;"-"&amp;AB347&amp;"-"&amp;AC347</f>
        <v/>
      </c>
      <c r="AF347" s="19">
        <f>IFERROR(INDEX($I$2:$I$861,MATCH(1,INDEX(($P347=$F$2:$F$861)*(0=COUNTIFS($AF$2:$AF$2,$I$2:$I$861)),0),0)),"")</f>
        <v/>
      </c>
      <c r="AG347" s="19">
        <f>IFERROR(INDEX($I$2:$I$9873,MATCH(1,INDEX(($P347=$F$2:$F$9873)*(0=COUNTIFS(AF347,$I$2:$I$9873)),0),0)),"")</f>
        <v/>
      </c>
      <c r="AH347" s="19">
        <f>IFERROR(INDEX($I$2:$I$9873,MATCH(1,INDEX(($P347=$F$2:$F$9873)*(0=COUNTIFS(AF347:AG347,$I$2:$I$9873)),0),0)),"")</f>
        <v/>
      </c>
      <c r="AI347" s="19">
        <f>IFERROR(INDEX($I$2:$I$9873,MATCH(1,INDEX(($P347=$F$2:$F$9873)*(0=COUNTIFS(AF347:AH347,$I$2:$I$9873)),0),0)),"")</f>
        <v/>
      </c>
      <c r="AJ347" s="19">
        <f>IFERROR(INDEX($I$2:$I$9873,MATCH(1,INDEX(($P347=$F$2:$F$9873)*(0=COUNTIFS(AF347:AI347,$I$2:$I$9873)),0),0)),"")</f>
        <v/>
      </c>
      <c r="AK347" s="19">
        <f>IFERROR(INDEX($I$2:$I$9873,MATCH(1,INDEX(($P347=$F$2:$F$9873)*(0=COUNTIFS(AF347:AJ347,$I$2:$I$9873)),0),0)),"")</f>
        <v/>
      </c>
      <c r="AL347" s="19">
        <f>IFERROR(INDEX($I$2:$I$9873,MATCH(1,INDEX(($P347=$F$2:$F$9873)*(0=COUNTIFS(AF347:AK347,$I$2:$I$9873)),0),0)),"")</f>
        <v/>
      </c>
      <c r="AM347" s="19">
        <f>IFERROR(INDEX($I$2:$I$9873,MATCH(1,INDEX(($P347=$F$2:$F$9873)*(0=COUNTIFS(AF347:AL347,$I$2:$I$9873)),0),0)),"")</f>
        <v/>
      </c>
      <c r="AN347" s="19">
        <f>IFERROR(INDEX($I$2:$I$9873,MATCH(1,INDEX(($P347=$F$2:$F$9873)*(0=COUNTIFS(AF347:AM347,$I$2:$I$9873)),0),0)),"")</f>
        <v/>
      </c>
      <c r="AO347" s="19">
        <f>IFERROR(INDEX($I$2:$I$9873,MATCH(1,INDEX(($P347=$F$2:$F$9873)*(0=COUNTIFS(AF347:AN347,$I$2:$I$9873)),0),0)),"")</f>
        <v/>
      </c>
      <c r="AP347" s="19">
        <f>IFERROR(INDEX($I$2:$I$9873,MATCH(1,INDEX(($P347=$F$2:$F$9873)*(0=COUNTIFS(AF347:AO347,$I$2:$I$9873)),0),0)),"")</f>
        <v/>
      </c>
      <c r="AQ347" s="19">
        <f>IFERROR(INDEX($I$2:$I$9873,MATCH(1,INDEX(($P347=$F$2:$F$9873)*(0=COUNTIFS(AF347:AP347,$I$2:$I$9873)),0),0)),"")</f>
        <v/>
      </c>
      <c r="AR347" s="19">
        <f>IFERROR(INDEX($I$2:$I$9873,MATCH(1,INDEX(($P347=$F$2:$F$9873)*(0=COUNTIFS(AF347:AQ347,$I$2:$I$9873)),0),0)),"")</f>
        <v/>
      </c>
      <c r="AS347" s="19">
        <f>IFERROR(VLOOKUP(AF347,[2]CUS030!$A$5:$E$10000,5,0),"")</f>
        <v/>
      </c>
      <c r="AT347" s="19">
        <f>IFERROR(VLOOKUP(AG347,[2]CUS030!$A$5:$E$10000,5,0),"")</f>
        <v/>
      </c>
      <c r="AU347" s="19">
        <f>IFERROR(VLOOKUP(AH347,[2]CUS030!$A$5:$E$10000,5,0),"")</f>
        <v/>
      </c>
      <c r="AV347" s="19">
        <f>IFERROR(VLOOKUP(AI347,[2]CUS030!$A$5:$E$10000,5,0),"")</f>
        <v/>
      </c>
      <c r="AW347" s="19">
        <f>IFERROR(VLOOKUP(AJ347,[2]CUS030!$A$5:$E$10000,5,0),"")</f>
        <v/>
      </c>
      <c r="AX347" s="19">
        <f>IFERROR(VLOOKUP(AK347,[2]CUS030!$A$5:$E$10000,5,0),"")</f>
        <v/>
      </c>
      <c r="AY347" s="19">
        <f>IFERROR(VLOOKUP(AL347,[2]CUS030!$A$5:$E$10000,5,0),"")</f>
        <v/>
      </c>
      <c r="AZ347" s="19">
        <f>IFERROR(VLOOKUP(AM347,[2]CUS030!$A$5:$E$10000,5,0),"")</f>
        <v/>
      </c>
      <c r="BA347" s="19">
        <f>IFERROR(VLOOKUP(AN347,[2]CUS030!$A$5:$E$10000,5,0),"")</f>
        <v/>
      </c>
      <c r="BB347" s="19">
        <f>IFERROR(VLOOKUP(AO347,[2]CUS030!$A$5:$E$10000,5,0),"")</f>
        <v/>
      </c>
      <c r="BC347" s="19">
        <f>IFERROR(VLOOKUP(AP347,[2]CUS030!$A$5:$E$10000,5,0),"")</f>
        <v/>
      </c>
      <c r="BD347" s="19">
        <f>IFERROR(VLOOKUP(AQ347,[2]CUS030!$A$5:$E$10000,5,0),"")</f>
        <v/>
      </c>
      <c r="BE347" s="19">
        <f>IFERROR(VLOOKUP(AR347,[2]CUS030!$A$5:$E$10000,5,0),"")</f>
        <v/>
      </c>
    </row>
    <row r="348">
      <c r="F348" s="108">
        <f>[1]!Table1[[#This Row],[Production]]</f>
        <v/>
      </c>
      <c r="G348">
        <f>MID(F348,LEN(F348)-6,4)</f>
        <v/>
      </c>
      <c r="H348">
        <f>AS348&amp;"|"&amp;AT348&amp;"|"&amp;AU348&amp;"|"&amp;AV348&amp;"|"&amp;AW348&amp;"|"&amp;AX348&amp;"|"&amp;AY348&amp;"|"&amp;AZ348&amp;"|"&amp;BA348&amp;"|"&amp;BB348&amp;"|"&amp;BC348&amp;"|"&amp;BD348&amp;"|"&amp;BE348</f>
        <v/>
      </c>
      <c r="I348" s="108">
        <f>[1]!Table1[[#This Row],[Stock]]</f>
        <v/>
      </c>
      <c r="J348">
        <f>MID(LEFT(I348,LEN(I348)-3),FIND("0|0.000",LEFT(I348,LEN(I348)-3),1)+7,6)</f>
        <v/>
      </c>
      <c r="K348" s="19" t="n"/>
      <c r="L348" s="19" t="n"/>
      <c r="M348" s="19" t="n"/>
      <c r="N348" s="19" t="n"/>
      <c r="O348" s="19" t="n"/>
      <c r="P348" s="20">
        <f>End_Cal!E348</f>
        <v/>
      </c>
      <c r="Q348" s="112">
        <f>IFERROR(INDEX($J$2:$J$9873,MATCH(1,INDEX(($P348=$F$2:$F$9873)*(0=COUNTIFS($Q$2:$Q$2,$J$2:$J$9873)),0),0)),"")</f>
        <v/>
      </c>
      <c r="R348" s="112">
        <f>IFERROR(INDEX($J$2:$J$9873,MATCH(1,INDEX(($P348=$F$2:$F$9873)*(0=COUNTIFS(Q348,$J$2:$J$9873)),0),0)),"")</f>
        <v/>
      </c>
      <c r="S348" s="112">
        <f>IFERROR(INDEX($J$2:$J$9873,MATCH(1,INDEX(($P348=$F$2:$F$9873)*(0=COUNTIFS(Q348:R348,$J$2:$J$9873)),0),0)),"")</f>
        <v/>
      </c>
      <c r="T348" s="112">
        <f>IFERROR(INDEX($J$2:$J$9873,MATCH(1,INDEX(($P348=$F$2:$F$9873)*(0=COUNTIFS(Q348:S348,$J$2:$J$9873)),0),0)),"")</f>
        <v/>
      </c>
      <c r="U348" s="112">
        <f>IFERROR(INDEX($J$2:$J$9873,MATCH(1,INDEX(($P348=$F$2:$F$9873)*(0=COUNTIFS(Q348:T348,$J$2:$J$9873)),0),0)),"")</f>
        <v/>
      </c>
      <c r="V348" s="112">
        <f>IFERROR(INDEX($J$2:$J$9873,MATCH(1,INDEX(($P348=$F$2:$F$9873)*(0=COUNTIFS(Q348:U348,$J$2:$J$9873)),0),0)),"")</f>
        <v/>
      </c>
      <c r="W348" s="112">
        <f>IFERROR(INDEX($J$2:$J$9873,MATCH(1,INDEX(($P348=$F$2:$F$9873)*(0=COUNTIFS(Q348:V348,$J$2:$J$861)),0),0)),"")</f>
        <v/>
      </c>
      <c r="X348" s="112">
        <f>IFERROR(INDEX($J$2:$J$9873,MATCH(1,INDEX(($P348=$F$2:$F$9873)*(0=COUNTIFS(Q348:W348,$J$2:$J$9873)),0),0)),"")</f>
        <v/>
      </c>
      <c r="Y348" s="112">
        <f>IFERROR(INDEX($J$2:$J$861,MATCH(1,INDEX(($P348=$F$2:$F$861)*(0=COUNTIFS(Q348:X348,$J$2:$J$861)),0),0)),"")</f>
        <v/>
      </c>
      <c r="Z348" s="112">
        <f>IFERROR(INDEX($J$2:$J$861,MATCH(1,INDEX(($P348=$F$2:$F$861)*(0=COUNTIFS(Q348:Y348,$J$2:$J$861)),0),0)),"")</f>
        <v/>
      </c>
      <c r="AA348" s="112">
        <f>IFERROR(INDEX($J$2:$J$861,MATCH(1,INDEX(($P348=$F$2:$F$861)*(0=COUNTIFS(Q348:Z348,$J$2:$J$861)),0),0)),"")</f>
        <v/>
      </c>
      <c r="AB348" s="112">
        <f>IFERROR(INDEX($J$2:$J$861,MATCH(1,INDEX(($P348=$F$2:$F$861)*(0=COUNTIFS(Q348:AA348,$J$2:$J$861)),0),0)),"")</f>
        <v/>
      </c>
      <c r="AC348" s="112">
        <f>IFERROR(INDEX($J$2:$J$861,MATCH(1,INDEX(($P348=$F$2:$F$861)*(0=COUNTIFS(Q348:AB348,$J$2:$J$861)),0),0)),"")</f>
        <v/>
      </c>
      <c r="AD348">
        <f>Q348&amp;"-"&amp;R348&amp;"-"&amp;S348&amp;"-"&amp;T348&amp;"-"&amp;U348&amp;"-"&amp;V348&amp;"-"&amp;W348&amp;"-"&amp;X348&amp;"-"&amp;Y348&amp;"-"&amp;Z348&amp;"-"&amp;AA348&amp;"-"&amp;AB348&amp;"-"&amp;AC348</f>
        <v/>
      </c>
      <c r="AF348" s="19">
        <f>IFERROR(INDEX($I$2:$I$861,MATCH(1,INDEX(($P348=$F$2:$F$861)*(0=COUNTIFS($AF$2:$AF$2,$I$2:$I$861)),0),0)),"")</f>
        <v/>
      </c>
      <c r="AG348" s="19">
        <f>IFERROR(INDEX($I$2:$I$9873,MATCH(1,INDEX(($P348=$F$2:$F$9873)*(0=COUNTIFS(AF348,$I$2:$I$9873)),0),0)),"")</f>
        <v/>
      </c>
      <c r="AH348" s="19">
        <f>IFERROR(INDEX($I$2:$I$9873,MATCH(1,INDEX(($P348=$F$2:$F$9873)*(0=COUNTIFS(AF348:AG348,$I$2:$I$9873)),0),0)),"")</f>
        <v/>
      </c>
      <c r="AI348" s="19">
        <f>IFERROR(INDEX($I$2:$I$9873,MATCH(1,INDEX(($P348=$F$2:$F$9873)*(0=COUNTIFS(AF348:AH348,$I$2:$I$9873)),0),0)),"")</f>
        <v/>
      </c>
      <c r="AJ348" s="19">
        <f>IFERROR(INDEX($I$2:$I$9873,MATCH(1,INDEX(($P348=$F$2:$F$9873)*(0=COUNTIFS(AF348:AI348,$I$2:$I$9873)),0),0)),"")</f>
        <v/>
      </c>
      <c r="AK348" s="19">
        <f>IFERROR(INDEX($I$2:$I$9873,MATCH(1,INDEX(($P348=$F$2:$F$9873)*(0=COUNTIFS(AF348:AJ348,$I$2:$I$9873)),0),0)),"")</f>
        <v/>
      </c>
      <c r="AL348" s="19">
        <f>IFERROR(INDEX($I$2:$I$9873,MATCH(1,INDEX(($P348=$F$2:$F$9873)*(0=COUNTIFS(AF348:AK348,$I$2:$I$9873)),0),0)),"")</f>
        <v/>
      </c>
      <c r="AM348" s="19">
        <f>IFERROR(INDEX($I$2:$I$9873,MATCH(1,INDEX(($P348=$F$2:$F$9873)*(0=COUNTIFS(AF348:AL348,$I$2:$I$9873)),0),0)),"")</f>
        <v/>
      </c>
      <c r="AN348" s="19">
        <f>IFERROR(INDEX($I$2:$I$9873,MATCH(1,INDEX(($P348=$F$2:$F$9873)*(0=COUNTIFS(AF348:AM348,$I$2:$I$9873)),0),0)),"")</f>
        <v/>
      </c>
      <c r="AO348" s="19">
        <f>IFERROR(INDEX($I$2:$I$9873,MATCH(1,INDEX(($P348=$F$2:$F$9873)*(0=COUNTIFS(AF348:AN348,$I$2:$I$9873)),0),0)),"")</f>
        <v/>
      </c>
      <c r="AP348" s="19">
        <f>IFERROR(INDEX($I$2:$I$9873,MATCH(1,INDEX(($P348=$F$2:$F$9873)*(0=COUNTIFS(AF348:AO348,$I$2:$I$9873)),0),0)),"")</f>
        <v/>
      </c>
      <c r="AQ348" s="19">
        <f>IFERROR(INDEX($I$2:$I$9873,MATCH(1,INDEX(($P348=$F$2:$F$9873)*(0=COUNTIFS(AF348:AP348,$I$2:$I$9873)),0),0)),"")</f>
        <v/>
      </c>
      <c r="AR348" s="19">
        <f>IFERROR(INDEX($I$2:$I$9873,MATCH(1,INDEX(($P348=$F$2:$F$9873)*(0=COUNTIFS(AF348:AQ348,$I$2:$I$9873)),0),0)),"")</f>
        <v/>
      </c>
      <c r="AS348" s="19">
        <f>IFERROR(VLOOKUP(AF348,[2]CUS030!$A$5:$E$10000,5,0),"")</f>
        <v/>
      </c>
      <c r="AT348" s="19">
        <f>IFERROR(VLOOKUP(AG348,[2]CUS030!$A$5:$E$10000,5,0),"")</f>
        <v/>
      </c>
      <c r="AU348" s="19">
        <f>IFERROR(VLOOKUP(AH348,[2]CUS030!$A$5:$E$10000,5,0),"")</f>
        <v/>
      </c>
      <c r="AV348" s="19">
        <f>IFERROR(VLOOKUP(AI348,[2]CUS030!$A$5:$E$10000,5,0),"")</f>
        <v/>
      </c>
      <c r="AW348" s="19">
        <f>IFERROR(VLOOKUP(AJ348,[2]CUS030!$A$5:$E$10000,5,0),"")</f>
        <v/>
      </c>
      <c r="AX348" s="19">
        <f>IFERROR(VLOOKUP(AK348,[2]CUS030!$A$5:$E$10000,5,0),"")</f>
        <v/>
      </c>
      <c r="AY348" s="19">
        <f>IFERROR(VLOOKUP(AL348,[2]CUS030!$A$5:$E$10000,5,0),"")</f>
        <v/>
      </c>
      <c r="AZ348" s="19">
        <f>IFERROR(VLOOKUP(AM348,[2]CUS030!$A$5:$E$10000,5,0),"")</f>
        <v/>
      </c>
      <c r="BA348" s="19">
        <f>IFERROR(VLOOKUP(AN348,[2]CUS030!$A$5:$E$10000,5,0),"")</f>
        <v/>
      </c>
      <c r="BB348" s="19">
        <f>IFERROR(VLOOKUP(AO348,[2]CUS030!$A$5:$E$10000,5,0),"")</f>
        <v/>
      </c>
      <c r="BC348" s="19">
        <f>IFERROR(VLOOKUP(AP348,[2]CUS030!$A$5:$E$10000,5,0),"")</f>
        <v/>
      </c>
      <c r="BD348" s="19">
        <f>IFERROR(VLOOKUP(AQ348,[2]CUS030!$A$5:$E$10000,5,0),"")</f>
        <v/>
      </c>
      <c r="BE348" s="19">
        <f>IFERROR(VLOOKUP(AR348,[2]CUS030!$A$5:$E$10000,5,0),"")</f>
        <v/>
      </c>
    </row>
    <row r="349">
      <c r="F349" s="108">
        <f>[1]!Table1[[#This Row],[Production]]</f>
        <v/>
      </c>
      <c r="G349">
        <f>MID(F349,LEN(F349)-6,4)</f>
        <v/>
      </c>
      <c r="H349">
        <f>AS349&amp;"|"&amp;AT349&amp;"|"&amp;AU349&amp;"|"&amp;AV349&amp;"|"&amp;AW349&amp;"|"&amp;AX349&amp;"|"&amp;AY349&amp;"|"&amp;AZ349&amp;"|"&amp;BA349&amp;"|"&amp;BB349&amp;"|"&amp;BC349&amp;"|"&amp;BD349&amp;"|"&amp;BE349</f>
        <v/>
      </c>
      <c r="I349" s="108">
        <f>[1]!Table1[[#This Row],[Stock]]</f>
        <v/>
      </c>
      <c r="J349">
        <f>MID(LEFT(I349,LEN(I349)-3),FIND("0|0.000",LEFT(I349,LEN(I349)-3),1)+7,6)</f>
        <v/>
      </c>
      <c r="K349" s="19" t="n"/>
      <c r="L349" s="19" t="n"/>
      <c r="M349" s="19" t="n"/>
      <c r="N349" s="19" t="n"/>
      <c r="O349" s="19" t="n"/>
      <c r="P349" s="20">
        <f>End_Cal!E349</f>
        <v/>
      </c>
      <c r="Q349" s="112">
        <f>IFERROR(INDEX($J$2:$J$9873,MATCH(1,INDEX(($P349=$F$2:$F$9873)*(0=COUNTIFS($Q$2:$Q$2,$J$2:$J$9873)),0),0)),"")</f>
        <v/>
      </c>
      <c r="R349" s="112">
        <f>IFERROR(INDEX($J$2:$J$9873,MATCH(1,INDEX(($P349=$F$2:$F$9873)*(0=COUNTIFS(Q349,$J$2:$J$9873)),0),0)),"")</f>
        <v/>
      </c>
      <c r="S349" s="112">
        <f>IFERROR(INDEX($J$2:$J$9873,MATCH(1,INDEX(($P349=$F$2:$F$9873)*(0=COUNTIFS(Q349:R349,$J$2:$J$9873)),0),0)),"")</f>
        <v/>
      </c>
      <c r="T349" s="112">
        <f>IFERROR(INDEX($J$2:$J$9873,MATCH(1,INDEX(($P349=$F$2:$F$9873)*(0=COUNTIFS(Q349:S349,$J$2:$J$9873)),0),0)),"")</f>
        <v/>
      </c>
      <c r="U349" s="112">
        <f>IFERROR(INDEX($J$2:$J$9873,MATCH(1,INDEX(($P349=$F$2:$F$9873)*(0=COUNTIFS(Q349:T349,$J$2:$J$9873)),0),0)),"")</f>
        <v/>
      </c>
      <c r="V349" s="112">
        <f>IFERROR(INDEX($J$2:$J$9873,MATCH(1,INDEX(($P349=$F$2:$F$9873)*(0=COUNTIFS(Q349:U349,$J$2:$J$9873)),0),0)),"")</f>
        <v/>
      </c>
      <c r="W349" s="112">
        <f>IFERROR(INDEX($J$2:$J$9873,MATCH(1,INDEX(($P349=$F$2:$F$9873)*(0=COUNTIFS(Q349:V349,$J$2:$J$861)),0),0)),"")</f>
        <v/>
      </c>
      <c r="X349" s="112">
        <f>IFERROR(INDEX($J$2:$J$9873,MATCH(1,INDEX(($P349=$F$2:$F$9873)*(0=COUNTIFS(Q349:W349,$J$2:$J$9873)),0),0)),"")</f>
        <v/>
      </c>
      <c r="Y349" s="112">
        <f>IFERROR(INDEX($J$2:$J$861,MATCH(1,INDEX(($P349=$F$2:$F$861)*(0=COUNTIFS(Q349:X349,$J$2:$J$861)),0),0)),"")</f>
        <v/>
      </c>
      <c r="Z349" s="112">
        <f>IFERROR(INDEX($J$2:$J$861,MATCH(1,INDEX(($P349=$F$2:$F$861)*(0=COUNTIFS(Q349:Y349,$J$2:$J$861)),0),0)),"")</f>
        <v/>
      </c>
      <c r="AA349" s="112">
        <f>IFERROR(INDEX($J$2:$J$861,MATCH(1,INDEX(($P349=$F$2:$F$861)*(0=COUNTIFS(Q349:Z349,$J$2:$J$861)),0),0)),"")</f>
        <v/>
      </c>
      <c r="AB349" s="112">
        <f>IFERROR(INDEX($J$2:$J$861,MATCH(1,INDEX(($P349=$F$2:$F$861)*(0=COUNTIFS(Q349:AA349,$J$2:$J$861)),0),0)),"")</f>
        <v/>
      </c>
      <c r="AC349" s="112">
        <f>IFERROR(INDEX($J$2:$J$861,MATCH(1,INDEX(($P349=$F$2:$F$861)*(0=COUNTIFS(Q349:AB349,$J$2:$J$861)),0),0)),"")</f>
        <v/>
      </c>
      <c r="AD349">
        <f>Q349&amp;"-"&amp;R349&amp;"-"&amp;S349&amp;"-"&amp;T349&amp;"-"&amp;U349&amp;"-"&amp;V349&amp;"-"&amp;W349&amp;"-"&amp;X349&amp;"-"&amp;Y349&amp;"-"&amp;Z349&amp;"-"&amp;AA349&amp;"-"&amp;AB349&amp;"-"&amp;AC349</f>
        <v/>
      </c>
      <c r="AF349" s="19">
        <f>IFERROR(INDEX($I$2:$I$861,MATCH(1,INDEX(($P349=$F$2:$F$861)*(0=COUNTIFS($AF$2:$AF$2,$I$2:$I$861)),0),0)),"")</f>
        <v/>
      </c>
      <c r="AG349" s="19">
        <f>IFERROR(INDEX($I$2:$I$9873,MATCH(1,INDEX(($P349=$F$2:$F$9873)*(0=COUNTIFS(AF349,$I$2:$I$9873)),0),0)),"")</f>
        <v/>
      </c>
      <c r="AH349" s="19">
        <f>IFERROR(INDEX($I$2:$I$9873,MATCH(1,INDEX(($P349=$F$2:$F$9873)*(0=COUNTIFS(AF349:AG349,$I$2:$I$9873)),0),0)),"")</f>
        <v/>
      </c>
      <c r="AI349" s="19">
        <f>IFERROR(INDEX($I$2:$I$9873,MATCH(1,INDEX(($P349=$F$2:$F$9873)*(0=COUNTIFS(AF349:AH349,$I$2:$I$9873)),0),0)),"")</f>
        <v/>
      </c>
      <c r="AJ349" s="19">
        <f>IFERROR(INDEX($I$2:$I$9873,MATCH(1,INDEX(($P349=$F$2:$F$9873)*(0=COUNTIFS(AF349:AI349,$I$2:$I$9873)),0),0)),"")</f>
        <v/>
      </c>
      <c r="AK349" s="19">
        <f>IFERROR(INDEX($I$2:$I$9873,MATCH(1,INDEX(($P349=$F$2:$F$9873)*(0=COUNTIFS(AF349:AJ349,$I$2:$I$9873)),0),0)),"")</f>
        <v/>
      </c>
      <c r="AL349" s="19">
        <f>IFERROR(INDEX($I$2:$I$9873,MATCH(1,INDEX(($P349=$F$2:$F$9873)*(0=COUNTIFS(AF349:AK349,$I$2:$I$9873)),0),0)),"")</f>
        <v/>
      </c>
      <c r="AM349" s="19">
        <f>IFERROR(INDEX($I$2:$I$9873,MATCH(1,INDEX(($P349=$F$2:$F$9873)*(0=COUNTIFS(AF349:AL349,$I$2:$I$9873)),0),0)),"")</f>
        <v/>
      </c>
      <c r="AN349" s="19">
        <f>IFERROR(INDEX($I$2:$I$9873,MATCH(1,INDEX(($P349=$F$2:$F$9873)*(0=COUNTIFS(AF349:AM349,$I$2:$I$9873)),0),0)),"")</f>
        <v/>
      </c>
      <c r="AO349" s="19">
        <f>IFERROR(INDEX($I$2:$I$9873,MATCH(1,INDEX(($P349=$F$2:$F$9873)*(0=COUNTIFS(AF349:AN349,$I$2:$I$9873)),0),0)),"")</f>
        <v/>
      </c>
      <c r="AP349" s="19">
        <f>IFERROR(INDEX($I$2:$I$9873,MATCH(1,INDEX(($P349=$F$2:$F$9873)*(0=COUNTIFS(AF349:AO349,$I$2:$I$9873)),0),0)),"")</f>
        <v/>
      </c>
      <c r="AQ349" s="19">
        <f>IFERROR(INDEX($I$2:$I$9873,MATCH(1,INDEX(($P349=$F$2:$F$9873)*(0=COUNTIFS(AF349:AP349,$I$2:$I$9873)),0),0)),"")</f>
        <v/>
      </c>
      <c r="AR349" s="19">
        <f>IFERROR(INDEX($I$2:$I$9873,MATCH(1,INDEX(($P349=$F$2:$F$9873)*(0=COUNTIFS(AF349:AQ349,$I$2:$I$9873)),0),0)),"")</f>
        <v/>
      </c>
      <c r="AS349" s="19">
        <f>IFERROR(VLOOKUP(AF349,[2]CUS030!$A$5:$E$10000,5,0),"")</f>
        <v/>
      </c>
      <c r="AT349" s="19">
        <f>IFERROR(VLOOKUP(AG349,[2]CUS030!$A$5:$E$10000,5,0),"")</f>
        <v/>
      </c>
      <c r="AU349" s="19">
        <f>IFERROR(VLOOKUP(AH349,[2]CUS030!$A$5:$E$10000,5,0),"")</f>
        <v/>
      </c>
      <c r="AV349" s="19">
        <f>IFERROR(VLOOKUP(AI349,[2]CUS030!$A$5:$E$10000,5,0),"")</f>
        <v/>
      </c>
      <c r="AW349" s="19">
        <f>IFERROR(VLOOKUP(AJ349,[2]CUS030!$A$5:$E$10000,5,0),"")</f>
        <v/>
      </c>
      <c r="AX349" s="19">
        <f>IFERROR(VLOOKUP(AK349,[2]CUS030!$A$5:$E$10000,5,0),"")</f>
        <v/>
      </c>
      <c r="AY349" s="19">
        <f>IFERROR(VLOOKUP(AL349,[2]CUS030!$A$5:$E$10000,5,0),"")</f>
        <v/>
      </c>
      <c r="AZ349" s="19">
        <f>IFERROR(VLOOKUP(AM349,[2]CUS030!$A$5:$E$10000,5,0),"")</f>
        <v/>
      </c>
      <c r="BA349" s="19">
        <f>IFERROR(VLOOKUP(AN349,[2]CUS030!$A$5:$E$10000,5,0),"")</f>
        <v/>
      </c>
      <c r="BB349" s="19">
        <f>IFERROR(VLOOKUP(AO349,[2]CUS030!$A$5:$E$10000,5,0),"")</f>
        <v/>
      </c>
      <c r="BC349" s="19">
        <f>IFERROR(VLOOKUP(AP349,[2]CUS030!$A$5:$E$10000,5,0),"")</f>
        <v/>
      </c>
      <c r="BD349" s="19">
        <f>IFERROR(VLOOKUP(AQ349,[2]CUS030!$A$5:$E$10000,5,0),"")</f>
        <v/>
      </c>
      <c r="BE349" s="19">
        <f>IFERROR(VLOOKUP(AR349,[2]CUS030!$A$5:$E$10000,5,0),"")</f>
        <v/>
      </c>
    </row>
    <row r="350">
      <c r="F350" s="108">
        <f>[1]!Table1[[#This Row],[Production]]</f>
        <v/>
      </c>
      <c r="G350">
        <f>MID(F350,LEN(F350)-6,4)</f>
        <v/>
      </c>
      <c r="H350">
        <f>AS350&amp;"|"&amp;AT350&amp;"|"&amp;AU350&amp;"|"&amp;AV350&amp;"|"&amp;AW350&amp;"|"&amp;AX350&amp;"|"&amp;AY350&amp;"|"&amp;AZ350&amp;"|"&amp;BA350&amp;"|"&amp;BB350&amp;"|"&amp;BC350&amp;"|"&amp;BD350&amp;"|"&amp;BE350</f>
        <v/>
      </c>
      <c r="I350" s="108">
        <f>[1]!Table1[[#This Row],[Stock]]</f>
        <v/>
      </c>
      <c r="J350">
        <f>MID(LEFT(I350,LEN(I350)-3),FIND("0|0.000",LEFT(I350,LEN(I350)-3),1)+7,6)</f>
        <v/>
      </c>
      <c r="K350" s="19" t="n"/>
      <c r="L350" s="19" t="n"/>
      <c r="M350" s="19" t="n"/>
      <c r="N350" s="19" t="n"/>
      <c r="O350" s="19" t="n"/>
      <c r="P350" s="20">
        <f>End_Cal!E350</f>
        <v/>
      </c>
      <c r="Q350" s="112">
        <f>IFERROR(INDEX($J$2:$J$9873,MATCH(1,INDEX(($P350=$F$2:$F$9873)*(0=COUNTIFS($Q$2:$Q$2,$J$2:$J$9873)),0),0)),"")</f>
        <v/>
      </c>
      <c r="R350" s="112">
        <f>IFERROR(INDEX($J$2:$J$9873,MATCH(1,INDEX(($P350=$F$2:$F$9873)*(0=COUNTIFS(Q350,$J$2:$J$9873)),0),0)),"")</f>
        <v/>
      </c>
      <c r="S350" s="112">
        <f>IFERROR(INDEX($J$2:$J$9873,MATCH(1,INDEX(($P350=$F$2:$F$9873)*(0=COUNTIFS(Q350:R350,$J$2:$J$9873)),0),0)),"")</f>
        <v/>
      </c>
      <c r="T350" s="112">
        <f>IFERROR(INDEX($J$2:$J$9873,MATCH(1,INDEX(($P350=$F$2:$F$9873)*(0=COUNTIFS(Q350:S350,$J$2:$J$9873)),0),0)),"")</f>
        <v/>
      </c>
      <c r="U350" s="112">
        <f>IFERROR(INDEX($J$2:$J$9873,MATCH(1,INDEX(($P350=$F$2:$F$9873)*(0=COUNTIFS(Q350:T350,$J$2:$J$9873)),0),0)),"")</f>
        <v/>
      </c>
      <c r="V350" s="112">
        <f>IFERROR(INDEX($J$2:$J$9873,MATCH(1,INDEX(($P350=$F$2:$F$9873)*(0=COUNTIFS(Q350:U350,$J$2:$J$9873)),0),0)),"")</f>
        <v/>
      </c>
      <c r="W350" s="112">
        <f>IFERROR(INDEX($J$2:$J$9873,MATCH(1,INDEX(($P350=$F$2:$F$9873)*(0=COUNTIFS(Q350:V350,$J$2:$J$861)),0),0)),"")</f>
        <v/>
      </c>
      <c r="X350" s="112">
        <f>IFERROR(INDEX($J$2:$J$9873,MATCH(1,INDEX(($P350=$F$2:$F$9873)*(0=COUNTIFS(Q350:W350,$J$2:$J$9873)),0),0)),"")</f>
        <v/>
      </c>
      <c r="Y350" s="112">
        <f>IFERROR(INDEX($J$2:$J$861,MATCH(1,INDEX(($P350=$F$2:$F$861)*(0=COUNTIFS(Q350:X350,$J$2:$J$861)),0),0)),"")</f>
        <v/>
      </c>
      <c r="Z350" s="112">
        <f>IFERROR(INDEX($J$2:$J$861,MATCH(1,INDEX(($P350=$F$2:$F$861)*(0=COUNTIFS(Q350:Y350,$J$2:$J$861)),0),0)),"")</f>
        <v/>
      </c>
      <c r="AA350" s="112">
        <f>IFERROR(INDEX($J$2:$J$861,MATCH(1,INDEX(($P350=$F$2:$F$861)*(0=COUNTIFS(Q350:Z350,$J$2:$J$861)),0),0)),"")</f>
        <v/>
      </c>
      <c r="AB350" s="112">
        <f>IFERROR(INDEX($J$2:$J$861,MATCH(1,INDEX(($P350=$F$2:$F$861)*(0=COUNTIFS(Q350:AA350,$J$2:$J$861)),0),0)),"")</f>
        <v/>
      </c>
      <c r="AC350" s="112">
        <f>IFERROR(INDEX($J$2:$J$861,MATCH(1,INDEX(($P350=$F$2:$F$861)*(0=COUNTIFS(Q350:AB350,$J$2:$J$861)),0),0)),"")</f>
        <v/>
      </c>
      <c r="AD350">
        <f>Q350&amp;"-"&amp;R350&amp;"-"&amp;S350&amp;"-"&amp;T350&amp;"-"&amp;U350&amp;"-"&amp;V350&amp;"-"&amp;W350&amp;"-"&amp;X350&amp;"-"&amp;Y350&amp;"-"&amp;Z350&amp;"-"&amp;AA350&amp;"-"&amp;AB350&amp;"-"&amp;AC350</f>
        <v/>
      </c>
      <c r="AF350" s="19">
        <f>IFERROR(INDEX($I$2:$I$861,MATCH(1,INDEX(($P350=$F$2:$F$861)*(0=COUNTIFS($AF$2:$AF$2,$I$2:$I$861)),0),0)),"")</f>
        <v/>
      </c>
      <c r="AG350" s="19">
        <f>IFERROR(INDEX($I$2:$I$9873,MATCH(1,INDEX(($P350=$F$2:$F$9873)*(0=COUNTIFS(AF350,$I$2:$I$9873)),0),0)),"")</f>
        <v/>
      </c>
      <c r="AH350" s="19">
        <f>IFERROR(INDEX($I$2:$I$9873,MATCH(1,INDEX(($P350=$F$2:$F$9873)*(0=COUNTIFS(AF350:AG350,$I$2:$I$9873)),0),0)),"")</f>
        <v/>
      </c>
      <c r="AI350" s="19">
        <f>IFERROR(INDEX($I$2:$I$9873,MATCH(1,INDEX(($P350=$F$2:$F$9873)*(0=COUNTIFS(AF350:AH350,$I$2:$I$9873)),0),0)),"")</f>
        <v/>
      </c>
      <c r="AJ350" s="19">
        <f>IFERROR(INDEX($I$2:$I$9873,MATCH(1,INDEX(($P350=$F$2:$F$9873)*(0=COUNTIFS(AF350:AI350,$I$2:$I$9873)),0),0)),"")</f>
        <v/>
      </c>
      <c r="AK350" s="19">
        <f>IFERROR(INDEX($I$2:$I$9873,MATCH(1,INDEX(($P350=$F$2:$F$9873)*(0=COUNTIFS(AF350:AJ350,$I$2:$I$9873)),0),0)),"")</f>
        <v/>
      </c>
      <c r="AL350" s="19">
        <f>IFERROR(INDEX($I$2:$I$9873,MATCH(1,INDEX(($P350=$F$2:$F$9873)*(0=COUNTIFS(AF350:AK350,$I$2:$I$9873)),0),0)),"")</f>
        <v/>
      </c>
      <c r="AM350" s="19">
        <f>IFERROR(INDEX($I$2:$I$9873,MATCH(1,INDEX(($P350=$F$2:$F$9873)*(0=COUNTIFS(AF350:AL350,$I$2:$I$9873)),0),0)),"")</f>
        <v/>
      </c>
      <c r="AN350" s="19">
        <f>IFERROR(INDEX($I$2:$I$9873,MATCH(1,INDEX(($P350=$F$2:$F$9873)*(0=COUNTIFS(AF350:AM350,$I$2:$I$9873)),0),0)),"")</f>
        <v/>
      </c>
      <c r="AO350" s="19">
        <f>IFERROR(INDEX($I$2:$I$9873,MATCH(1,INDEX(($P350=$F$2:$F$9873)*(0=COUNTIFS(AF350:AN350,$I$2:$I$9873)),0),0)),"")</f>
        <v/>
      </c>
      <c r="AP350" s="19">
        <f>IFERROR(INDEX($I$2:$I$9873,MATCH(1,INDEX(($P350=$F$2:$F$9873)*(0=COUNTIFS(AF350:AO350,$I$2:$I$9873)),0),0)),"")</f>
        <v/>
      </c>
      <c r="AQ350" s="19">
        <f>IFERROR(INDEX($I$2:$I$9873,MATCH(1,INDEX(($P350=$F$2:$F$9873)*(0=COUNTIFS(AF350:AP350,$I$2:$I$9873)),0),0)),"")</f>
        <v/>
      </c>
      <c r="AR350" s="19">
        <f>IFERROR(INDEX($I$2:$I$9873,MATCH(1,INDEX(($P350=$F$2:$F$9873)*(0=COUNTIFS(AF350:AQ350,$I$2:$I$9873)),0),0)),"")</f>
        <v/>
      </c>
      <c r="AS350" s="19">
        <f>IFERROR(VLOOKUP(AF350,[2]CUS030!$A$5:$E$10000,5,0),"")</f>
        <v/>
      </c>
      <c r="AT350" s="19">
        <f>IFERROR(VLOOKUP(AG350,[2]CUS030!$A$5:$E$10000,5,0),"")</f>
        <v/>
      </c>
      <c r="AU350" s="19">
        <f>IFERROR(VLOOKUP(AH350,[2]CUS030!$A$5:$E$10000,5,0),"")</f>
        <v/>
      </c>
      <c r="AV350" s="19">
        <f>IFERROR(VLOOKUP(AI350,[2]CUS030!$A$5:$E$10000,5,0),"")</f>
        <v/>
      </c>
      <c r="AW350" s="19">
        <f>IFERROR(VLOOKUP(AJ350,[2]CUS030!$A$5:$E$10000,5,0),"")</f>
        <v/>
      </c>
      <c r="AX350" s="19">
        <f>IFERROR(VLOOKUP(AK350,[2]CUS030!$A$5:$E$10000,5,0),"")</f>
        <v/>
      </c>
      <c r="AY350" s="19">
        <f>IFERROR(VLOOKUP(AL350,[2]CUS030!$A$5:$E$10000,5,0),"")</f>
        <v/>
      </c>
      <c r="AZ350" s="19">
        <f>IFERROR(VLOOKUP(AM350,[2]CUS030!$A$5:$E$10000,5,0),"")</f>
        <v/>
      </c>
      <c r="BA350" s="19">
        <f>IFERROR(VLOOKUP(AN350,[2]CUS030!$A$5:$E$10000,5,0),"")</f>
        <v/>
      </c>
      <c r="BB350" s="19">
        <f>IFERROR(VLOOKUP(AO350,[2]CUS030!$A$5:$E$10000,5,0),"")</f>
        <v/>
      </c>
      <c r="BC350" s="19">
        <f>IFERROR(VLOOKUP(AP350,[2]CUS030!$A$5:$E$10000,5,0),"")</f>
        <v/>
      </c>
      <c r="BD350" s="19">
        <f>IFERROR(VLOOKUP(AQ350,[2]CUS030!$A$5:$E$10000,5,0),"")</f>
        <v/>
      </c>
      <c r="BE350" s="19">
        <f>IFERROR(VLOOKUP(AR350,[2]CUS030!$A$5:$E$10000,5,0),"")</f>
        <v/>
      </c>
    </row>
    <row r="351">
      <c r="F351" s="108">
        <f>[1]!Table1[[#This Row],[Production]]</f>
        <v/>
      </c>
      <c r="G351">
        <f>MID(F351,LEN(F351)-6,4)</f>
        <v/>
      </c>
      <c r="H351">
        <f>AS351&amp;"|"&amp;AT351&amp;"|"&amp;AU351&amp;"|"&amp;AV351&amp;"|"&amp;AW351&amp;"|"&amp;AX351&amp;"|"&amp;AY351&amp;"|"&amp;AZ351&amp;"|"&amp;BA351&amp;"|"&amp;BB351&amp;"|"&amp;BC351&amp;"|"&amp;BD351&amp;"|"&amp;BE351</f>
        <v/>
      </c>
      <c r="I351" s="108">
        <f>[1]!Table1[[#This Row],[Stock]]</f>
        <v/>
      </c>
      <c r="J351">
        <f>MID(LEFT(I351,LEN(I351)-3),FIND("0|0.000",LEFT(I351,LEN(I351)-3),1)+7,6)</f>
        <v/>
      </c>
      <c r="K351" s="19" t="n"/>
      <c r="L351" s="19" t="n"/>
      <c r="M351" s="19" t="n"/>
      <c r="N351" s="19" t="n"/>
      <c r="O351" s="19" t="n"/>
      <c r="P351" s="20">
        <f>End_Cal!E351</f>
        <v/>
      </c>
      <c r="Q351" s="112">
        <f>IFERROR(INDEX($J$2:$J$9873,MATCH(1,INDEX(($P351=$F$2:$F$9873)*(0=COUNTIFS($Q$2:$Q$2,$J$2:$J$9873)),0),0)),"")</f>
        <v/>
      </c>
      <c r="R351" s="112">
        <f>IFERROR(INDEX($J$2:$J$9873,MATCH(1,INDEX(($P351=$F$2:$F$9873)*(0=COUNTIFS(Q351,$J$2:$J$9873)),0),0)),"")</f>
        <v/>
      </c>
      <c r="S351" s="112">
        <f>IFERROR(INDEX($J$2:$J$9873,MATCH(1,INDEX(($P351=$F$2:$F$9873)*(0=COUNTIFS(Q351:R351,$J$2:$J$9873)),0),0)),"")</f>
        <v/>
      </c>
      <c r="T351" s="112">
        <f>IFERROR(INDEX($J$2:$J$9873,MATCH(1,INDEX(($P351=$F$2:$F$9873)*(0=COUNTIFS(Q351:S351,$J$2:$J$9873)),0),0)),"")</f>
        <v/>
      </c>
      <c r="U351" s="112">
        <f>IFERROR(INDEX($J$2:$J$9873,MATCH(1,INDEX(($P351=$F$2:$F$9873)*(0=COUNTIFS(Q351:T351,$J$2:$J$9873)),0),0)),"")</f>
        <v/>
      </c>
      <c r="V351" s="112">
        <f>IFERROR(INDEX($J$2:$J$9873,MATCH(1,INDEX(($P351=$F$2:$F$9873)*(0=COUNTIFS(Q351:U351,$J$2:$J$9873)),0),0)),"")</f>
        <v/>
      </c>
      <c r="W351" s="112">
        <f>IFERROR(INDEX($J$2:$J$9873,MATCH(1,INDEX(($P351=$F$2:$F$9873)*(0=COUNTIFS(Q351:V351,$J$2:$J$861)),0),0)),"")</f>
        <v/>
      </c>
      <c r="X351" s="112">
        <f>IFERROR(INDEX($J$2:$J$9873,MATCH(1,INDEX(($P351=$F$2:$F$9873)*(0=COUNTIFS(Q351:W351,$J$2:$J$9873)),0),0)),"")</f>
        <v/>
      </c>
      <c r="Y351" s="112">
        <f>IFERROR(INDEX($J$2:$J$861,MATCH(1,INDEX(($P351=$F$2:$F$861)*(0=COUNTIFS(Q351:X351,$J$2:$J$861)),0),0)),"")</f>
        <v/>
      </c>
      <c r="Z351" s="112">
        <f>IFERROR(INDEX($J$2:$J$861,MATCH(1,INDEX(($P351=$F$2:$F$861)*(0=COUNTIFS(Q351:Y351,$J$2:$J$861)),0),0)),"")</f>
        <v/>
      </c>
      <c r="AA351" s="112">
        <f>IFERROR(INDEX($J$2:$J$861,MATCH(1,INDEX(($P351=$F$2:$F$861)*(0=COUNTIFS(Q351:Z351,$J$2:$J$861)),0),0)),"")</f>
        <v/>
      </c>
      <c r="AB351" s="112">
        <f>IFERROR(INDEX($J$2:$J$861,MATCH(1,INDEX(($P351=$F$2:$F$861)*(0=COUNTIFS(Q351:AA351,$J$2:$J$861)),0),0)),"")</f>
        <v/>
      </c>
      <c r="AC351" s="112">
        <f>IFERROR(INDEX($J$2:$J$861,MATCH(1,INDEX(($P351=$F$2:$F$861)*(0=COUNTIFS(Q351:AB351,$J$2:$J$861)),0),0)),"")</f>
        <v/>
      </c>
      <c r="AD351">
        <f>Q351&amp;"-"&amp;R351&amp;"-"&amp;S351&amp;"-"&amp;T351&amp;"-"&amp;U351&amp;"-"&amp;V351&amp;"-"&amp;W351&amp;"-"&amp;X351&amp;"-"&amp;Y351&amp;"-"&amp;Z351&amp;"-"&amp;AA351&amp;"-"&amp;AB351&amp;"-"&amp;AC351</f>
        <v/>
      </c>
      <c r="AF351" s="19">
        <f>IFERROR(INDEX($I$2:$I$861,MATCH(1,INDEX(($P351=$F$2:$F$861)*(0=COUNTIFS($AF$2:$AF$2,$I$2:$I$861)),0),0)),"")</f>
        <v/>
      </c>
      <c r="AG351" s="19">
        <f>IFERROR(INDEX($I$2:$I$9873,MATCH(1,INDEX(($P351=$F$2:$F$9873)*(0=COUNTIFS(AF351,$I$2:$I$9873)),0),0)),"")</f>
        <v/>
      </c>
      <c r="AH351" s="19">
        <f>IFERROR(INDEX($I$2:$I$9873,MATCH(1,INDEX(($P351=$F$2:$F$9873)*(0=COUNTIFS(AF351:AG351,$I$2:$I$9873)),0),0)),"")</f>
        <v/>
      </c>
      <c r="AI351" s="19">
        <f>IFERROR(INDEX($I$2:$I$9873,MATCH(1,INDEX(($P351=$F$2:$F$9873)*(0=COUNTIFS(AF351:AH351,$I$2:$I$9873)),0),0)),"")</f>
        <v/>
      </c>
      <c r="AJ351" s="19">
        <f>IFERROR(INDEX($I$2:$I$9873,MATCH(1,INDEX(($P351=$F$2:$F$9873)*(0=COUNTIFS(AF351:AI351,$I$2:$I$9873)),0),0)),"")</f>
        <v/>
      </c>
      <c r="AK351" s="19">
        <f>IFERROR(INDEX($I$2:$I$9873,MATCH(1,INDEX(($P351=$F$2:$F$9873)*(0=COUNTIFS(AF351:AJ351,$I$2:$I$9873)),0),0)),"")</f>
        <v/>
      </c>
      <c r="AL351" s="19">
        <f>IFERROR(INDEX($I$2:$I$9873,MATCH(1,INDEX(($P351=$F$2:$F$9873)*(0=COUNTIFS(AF351:AK351,$I$2:$I$9873)),0),0)),"")</f>
        <v/>
      </c>
      <c r="AM351" s="19">
        <f>IFERROR(INDEX($I$2:$I$9873,MATCH(1,INDEX(($P351=$F$2:$F$9873)*(0=COUNTIFS(AF351:AL351,$I$2:$I$9873)),0),0)),"")</f>
        <v/>
      </c>
      <c r="AN351" s="19">
        <f>IFERROR(INDEX($I$2:$I$9873,MATCH(1,INDEX(($P351=$F$2:$F$9873)*(0=COUNTIFS(AF351:AM351,$I$2:$I$9873)),0),0)),"")</f>
        <v/>
      </c>
      <c r="AO351" s="19">
        <f>IFERROR(INDEX($I$2:$I$9873,MATCH(1,INDEX(($P351=$F$2:$F$9873)*(0=COUNTIFS(AF351:AN351,$I$2:$I$9873)),0),0)),"")</f>
        <v/>
      </c>
      <c r="AP351" s="19">
        <f>IFERROR(INDEX($I$2:$I$9873,MATCH(1,INDEX(($P351=$F$2:$F$9873)*(0=COUNTIFS(AF351:AO351,$I$2:$I$9873)),0),0)),"")</f>
        <v/>
      </c>
      <c r="AQ351" s="19">
        <f>IFERROR(INDEX($I$2:$I$9873,MATCH(1,INDEX(($P351=$F$2:$F$9873)*(0=COUNTIFS(AF351:AP351,$I$2:$I$9873)),0),0)),"")</f>
        <v/>
      </c>
      <c r="AR351" s="19">
        <f>IFERROR(INDEX($I$2:$I$9873,MATCH(1,INDEX(($P351=$F$2:$F$9873)*(0=COUNTIFS(AF351:AQ351,$I$2:$I$9873)),0),0)),"")</f>
        <v/>
      </c>
      <c r="AS351" s="19">
        <f>IFERROR(VLOOKUP(AF351,[2]CUS030!$A$5:$E$10000,5,0),"")</f>
        <v/>
      </c>
      <c r="AT351" s="19">
        <f>IFERROR(VLOOKUP(AG351,[2]CUS030!$A$5:$E$10000,5,0),"")</f>
        <v/>
      </c>
      <c r="AU351" s="19">
        <f>IFERROR(VLOOKUP(AH351,[2]CUS030!$A$5:$E$10000,5,0),"")</f>
        <v/>
      </c>
      <c r="AV351" s="19">
        <f>IFERROR(VLOOKUP(AI351,[2]CUS030!$A$5:$E$10000,5,0),"")</f>
        <v/>
      </c>
      <c r="AW351" s="19">
        <f>IFERROR(VLOOKUP(AJ351,[2]CUS030!$A$5:$E$10000,5,0),"")</f>
        <v/>
      </c>
      <c r="AX351" s="19">
        <f>IFERROR(VLOOKUP(AK351,[2]CUS030!$A$5:$E$10000,5,0),"")</f>
        <v/>
      </c>
      <c r="AY351" s="19">
        <f>IFERROR(VLOOKUP(AL351,[2]CUS030!$A$5:$E$10000,5,0),"")</f>
        <v/>
      </c>
      <c r="AZ351" s="19">
        <f>IFERROR(VLOOKUP(AM351,[2]CUS030!$A$5:$E$10000,5,0),"")</f>
        <v/>
      </c>
      <c r="BA351" s="19">
        <f>IFERROR(VLOOKUP(AN351,[2]CUS030!$A$5:$E$10000,5,0),"")</f>
        <v/>
      </c>
      <c r="BB351" s="19">
        <f>IFERROR(VLOOKUP(AO351,[2]CUS030!$A$5:$E$10000,5,0),"")</f>
        <v/>
      </c>
      <c r="BC351" s="19">
        <f>IFERROR(VLOOKUP(AP351,[2]CUS030!$A$5:$E$10000,5,0),"")</f>
        <v/>
      </c>
      <c r="BD351" s="19">
        <f>IFERROR(VLOOKUP(AQ351,[2]CUS030!$A$5:$E$10000,5,0),"")</f>
        <v/>
      </c>
      <c r="BE351" s="19">
        <f>IFERROR(VLOOKUP(AR351,[2]CUS030!$A$5:$E$10000,5,0),"")</f>
        <v/>
      </c>
    </row>
    <row r="352">
      <c r="F352" s="108">
        <f>[1]!Table1[[#This Row],[Production]]</f>
        <v/>
      </c>
      <c r="G352">
        <f>MID(F352,LEN(F352)-6,4)</f>
        <v/>
      </c>
      <c r="H352">
        <f>AS352&amp;"|"&amp;AT352&amp;"|"&amp;AU352&amp;"|"&amp;AV352&amp;"|"&amp;AW352&amp;"|"&amp;AX352&amp;"|"&amp;AY352&amp;"|"&amp;AZ352&amp;"|"&amp;BA352&amp;"|"&amp;BB352&amp;"|"&amp;BC352&amp;"|"&amp;BD352&amp;"|"&amp;BE352</f>
        <v/>
      </c>
      <c r="I352" s="108">
        <f>[1]!Table1[[#This Row],[Stock]]</f>
        <v/>
      </c>
      <c r="J352">
        <f>MID(LEFT(I352,LEN(I352)-3),FIND("0|0.000",LEFT(I352,LEN(I352)-3),1)+7,6)</f>
        <v/>
      </c>
      <c r="K352" s="19" t="n"/>
      <c r="L352" s="19" t="n"/>
      <c r="M352" s="19" t="n"/>
      <c r="N352" s="19" t="n"/>
      <c r="O352" s="19" t="n"/>
      <c r="P352" s="20">
        <f>End_Cal!E352</f>
        <v/>
      </c>
      <c r="Q352" s="112">
        <f>IFERROR(INDEX($J$2:$J$9873,MATCH(1,INDEX(($P352=$F$2:$F$9873)*(0=COUNTIFS($Q$2:$Q$2,$J$2:$J$9873)),0),0)),"")</f>
        <v/>
      </c>
      <c r="R352" s="112">
        <f>IFERROR(INDEX($J$2:$J$9873,MATCH(1,INDEX(($P352=$F$2:$F$9873)*(0=COUNTIFS(Q352,$J$2:$J$9873)),0),0)),"")</f>
        <v/>
      </c>
      <c r="S352" s="112">
        <f>IFERROR(INDEX($J$2:$J$9873,MATCH(1,INDEX(($P352=$F$2:$F$9873)*(0=COUNTIFS(Q352:R352,$J$2:$J$9873)),0),0)),"")</f>
        <v/>
      </c>
      <c r="T352" s="112">
        <f>IFERROR(INDEX($J$2:$J$9873,MATCH(1,INDEX(($P352=$F$2:$F$9873)*(0=COUNTIFS(Q352:S352,$J$2:$J$9873)),0),0)),"")</f>
        <v/>
      </c>
      <c r="U352" s="112">
        <f>IFERROR(INDEX($J$2:$J$9873,MATCH(1,INDEX(($P352=$F$2:$F$9873)*(0=COUNTIFS(Q352:T352,$J$2:$J$9873)),0),0)),"")</f>
        <v/>
      </c>
      <c r="V352" s="112">
        <f>IFERROR(INDEX($J$2:$J$9873,MATCH(1,INDEX(($P352=$F$2:$F$9873)*(0=COUNTIFS(Q352:U352,$J$2:$J$9873)),0),0)),"")</f>
        <v/>
      </c>
      <c r="W352" s="112">
        <f>IFERROR(INDEX($J$2:$J$9873,MATCH(1,INDEX(($P352=$F$2:$F$9873)*(0=COUNTIFS(Q352:V352,$J$2:$J$861)),0),0)),"")</f>
        <v/>
      </c>
      <c r="X352" s="112">
        <f>IFERROR(INDEX($J$2:$J$9873,MATCH(1,INDEX(($P352=$F$2:$F$9873)*(0=COUNTIFS(Q352:W352,$J$2:$J$9873)),0),0)),"")</f>
        <v/>
      </c>
      <c r="Y352" s="112">
        <f>IFERROR(INDEX($J$2:$J$861,MATCH(1,INDEX(($P352=$F$2:$F$861)*(0=COUNTIFS(Q352:X352,$J$2:$J$861)),0),0)),"")</f>
        <v/>
      </c>
      <c r="Z352" s="112">
        <f>IFERROR(INDEX($J$2:$J$861,MATCH(1,INDEX(($P352=$F$2:$F$861)*(0=COUNTIFS(Q352:Y352,$J$2:$J$861)),0),0)),"")</f>
        <v/>
      </c>
      <c r="AA352" s="112">
        <f>IFERROR(INDEX($J$2:$J$861,MATCH(1,INDEX(($P352=$F$2:$F$861)*(0=COUNTIFS(Q352:Z352,$J$2:$J$861)),0),0)),"")</f>
        <v/>
      </c>
      <c r="AB352" s="112">
        <f>IFERROR(INDEX($J$2:$J$861,MATCH(1,INDEX(($P352=$F$2:$F$861)*(0=COUNTIFS(Q352:AA352,$J$2:$J$861)),0),0)),"")</f>
        <v/>
      </c>
      <c r="AC352" s="112">
        <f>IFERROR(INDEX($J$2:$J$861,MATCH(1,INDEX(($P352=$F$2:$F$861)*(0=COUNTIFS(Q352:AB352,$J$2:$J$861)),0),0)),"")</f>
        <v/>
      </c>
      <c r="AD352">
        <f>Q352&amp;"-"&amp;R352&amp;"-"&amp;S352&amp;"-"&amp;T352&amp;"-"&amp;U352&amp;"-"&amp;V352&amp;"-"&amp;W352&amp;"-"&amp;X352&amp;"-"&amp;Y352&amp;"-"&amp;Z352&amp;"-"&amp;AA352&amp;"-"&amp;AB352&amp;"-"&amp;AC352</f>
        <v/>
      </c>
      <c r="AF352" s="19">
        <f>IFERROR(INDEX($I$2:$I$861,MATCH(1,INDEX(($P352=$F$2:$F$861)*(0=COUNTIFS($AF$2:$AF$2,$I$2:$I$861)),0),0)),"")</f>
        <v/>
      </c>
      <c r="AG352" s="19">
        <f>IFERROR(INDEX($I$2:$I$9873,MATCH(1,INDEX(($P352=$F$2:$F$9873)*(0=COUNTIFS(AF352,$I$2:$I$9873)),0),0)),"")</f>
        <v/>
      </c>
      <c r="AH352" s="19">
        <f>IFERROR(INDEX($I$2:$I$9873,MATCH(1,INDEX(($P352=$F$2:$F$9873)*(0=COUNTIFS(AF352:AG352,$I$2:$I$9873)),0),0)),"")</f>
        <v/>
      </c>
      <c r="AI352" s="19">
        <f>IFERROR(INDEX($I$2:$I$9873,MATCH(1,INDEX(($P352=$F$2:$F$9873)*(0=COUNTIFS(AF352:AH352,$I$2:$I$9873)),0),0)),"")</f>
        <v/>
      </c>
      <c r="AJ352" s="19">
        <f>IFERROR(INDEX($I$2:$I$9873,MATCH(1,INDEX(($P352=$F$2:$F$9873)*(0=COUNTIFS(AF352:AI352,$I$2:$I$9873)),0),0)),"")</f>
        <v/>
      </c>
      <c r="AK352" s="19">
        <f>IFERROR(INDEX($I$2:$I$9873,MATCH(1,INDEX(($P352=$F$2:$F$9873)*(0=COUNTIFS(AF352:AJ352,$I$2:$I$9873)),0),0)),"")</f>
        <v/>
      </c>
      <c r="AL352" s="19">
        <f>IFERROR(INDEX($I$2:$I$9873,MATCH(1,INDEX(($P352=$F$2:$F$9873)*(0=COUNTIFS(AF352:AK352,$I$2:$I$9873)),0),0)),"")</f>
        <v/>
      </c>
      <c r="AM352" s="19">
        <f>IFERROR(INDEX($I$2:$I$9873,MATCH(1,INDEX(($P352=$F$2:$F$9873)*(0=COUNTIFS(AF352:AL352,$I$2:$I$9873)),0),0)),"")</f>
        <v/>
      </c>
      <c r="AN352" s="19">
        <f>IFERROR(INDEX($I$2:$I$9873,MATCH(1,INDEX(($P352=$F$2:$F$9873)*(0=COUNTIFS(AF352:AM352,$I$2:$I$9873)),0),0)),"")</f>
        <v/>
      </c>
      <c r="AO352" s="19">
        <f>IFERROR(INDEX($I$2:$I$9873,MATCH(1,INDEX(($P352=$F$2:$F$9873)*(0=COUNTIFS(AF352:AN352,$I$2:$I$9873)),0),0)),"")</f>
        <v/>
      </c>
      <c r="AP352" s="19">
        <f>IFERROR(INDEX($I$2:$I$9873,MATCH(1,INDEX(($P352=$F$2:$F$9873)*(0=COUNTIFS(AF352:AO352,$I$2:$I$9873)),0),0)),"")</f>
        <v/>
      </c>
      <c r="AQ352" s="19">
        <f>IFERROR(INDEX($I$2:$I$9873,MATCH(1,INDEX(($P352=$F$2:$F$9873)*(0=COUNTIFS(AF352:AP352,$I$2:$I$9873)),0),0)),"")</f>
        <v/>
      </c>
      <c r="AR352" s="19">
        <f>IFERROR(INDEX($I$2:$I$9873,MATCH(1,INDEX(($P352=$F$2:$F$9873)*(0=COUNTIFS(AF352:AQ352,$I$2:$I$9873)),0),0)),"")</f>
        <v/>
      </c>
      <c r="AS352" s="19">
        <f>IFERROR(VLOOKUP(AF352,[2]CUS030!$A$5:$E$10000,5,0),"")</f>
        <v/>
      </c>
      <c r="AT352" s="19">
        <f>IFERROR(VLOOKUP(AG352,[2]CUS030!$A$5:$E$10000,5,0),"")</f>
        <v/>
      </c>
      <c r="AU352" s="19">
        <f>IFERROR(VLOOKUP(AH352,[2]CUS030!$A$5:$E$10000,5,0),"")</f>
        <v/>
      </c>
      <c r="AV352" s="19">
        <f>IFERROR(VLOOKUP(AI352,[2]CUS030!$A$5:$E$10000,5,0),"")</f>
        <v/>
      </c>
      <c r="AW352" s="19">
        <f>IFERROR(VLOOKUP(AJ352,[2]CUS030!$A$5:$E$10000,5,0),"")</f>
        <v/>
      </c>
      <c r="AX352" s="19">
        <f>IFERROR(VLOOKUP(AK352,[2]CUS030!$A$5:$E$10000,5,0),"")</f>
        <v/>
      </c>
      <c r="AY352" s="19">
        <f>IFERROR(VLOOKUP(AL352,[2]CUS030!$A$5:$E$10000,5,0),"")</f>
        <v/>
      </c>
      <c r="AZ352" s="19">
        <f>IFERROR(VLOOKUP(AM352,[2]CUS030!$A$5:$E$10000,5,0),"")</f>
        <v/>
      </c>
      <c r="BA352" s="19">
        <f>IFERROR(VLOOKUP(AN352,[2]CUS030!$A$5:$E$10000,5,0),"")</f>
        <v/>
      </c>
      <c r="BB352" s="19">
        <f>IFERROR(VLOOKUP(AO352,[2]CUS030!$A$5:$E$10000,5,0),"")</f>
        <v/>
      </c>
      <c r="BC352" s="19">
        <f>IFERROR(VLOOKUP(AP352,[2]CUS030!$A$5:$E$10000,5,0),"")</f>
        <v/>
      </c>
      <c r="BD352" s="19">
        <f>IFERROR(VLOOKUP(AQ352,[2]CUS030!$A$5:$E$10000,5,0),"")</f>
        <v/>
      </c>
      <c r="BE352" s="19">
        <f>IFERROR(VLOOKUP(AR352,[2]CUS030!$A$5:$E$10000,5,0),"")</f>
        <v/>
      </c>
    </row>
    <row r="353">
      <c r="F353" s="108">
        <f>[1]!Table1[[#This Row],[Production]]</f>
        <v/>
      </c>
      <c r="G353">
        <f>MID(F353,LEN(F353)-6,4)</f>
        <v/>
      </c>
      <c r="H353">
        <f>AS353&amp;"|"&amp;AT353&amp;"|"&amp;AU353&amp;"|"&amp;AV353&amp;"|"&amp;AW353&amp;"|"&amp;AX353&amp;"|"&amp;AY353&amp;"|"&amp;AZ353&amp;"|"&amp;BA353&amp;"|"&amp;BB353&amp;"|"&amp;BC353&amp;"|"&amp;BD353&amp;"|"&amp;BE353</f>
        <v/>
      </c>
      <c r="I353" s="108">
        <f>[1]!Table1[[#This Row],[Stock]]</f>
        <v/>
      </c>
      <c r="J353">
        <f>MID(LEFT(I353,LEN(I353)-3),FIND("0|0.000",LEFT(I353,LEN(I353)-3),1)+7,6)</f>
        <v/>
      </c>
      <c r="K353" s="19" t="n"/>
      <c r="L353" s="19" t="n"/>
      <c r="M353" s="19" t="n"/>
      <c r="N353" s="19" t="n"/>
      <c r="O353" s="19" t="n"/>
      <c r="P353" s="20">
        <f>End_Cal!E353</f>
        <v/>
      </c>
      <c r="Q353" s="112">
        <f>IFERROR(INDEX($J$2:$J$9873,MATCH(1,INDEX(($P353=$F$2:$F$9873)*(0=COUNTIFS($Q$2:$Q$2,$J$2:$J$9873)),0),0)),"")</f>
        <v/>
      </c>
      <c r="R353" s="112">
        <f>IFERROR(INDEX($J$2:$J$9873,MATCH(1,INDEX(($P353=$F$2:$F$9873)*(0=COUNTIFS(Q353,$J$2:$J$9873)),0),0)),"")</f>
        <v/>
      </c>
      <c r="S353" s="112">
        <f>IFERROR(INDEX($J$2:$J$9873,MATCH(1,INDEX(($P353=$F$2:$F$9873)*(0=COUNTIFS(Q353:R353,$J$2:$J$9873)),0),0)),"")</f>
        <v/>
      </c>
      <c r="T353" s="112">
        <f>IFERROR(INDEX($J$2:$J$9873,MATCH(1,INDEX(($P353=$F$2:$F$9873)*(0=COUNTIFS(Q353:S353,$J$2:$J$9873)),0),0)),"")</f>
        <v/>
      </c>
      <c r="U353" s="112">
        <f>IFERROR(INDEX($J$2:$J$9873,MATCH(1,INDEX(($P353=$F$2:$F$9873)*(0=COUNTIFS(Q353:T353,$J$2:$J$9873)),0),0)),"")</f>
        <v/>
      </c>
      <c r="V353" s="112">
        <f>IFERROR(INDEX($J$2:$J$9873,MATCH(1,INDEX(($P353=$F$2:$F$9873)*(0=COUNTIFS(Q353:U353,$J$2:$J$9873)),0),0)),"")</f>
        <v/>
      </c>
      <c r="W353" s="112">
        <f>IFERROR(INDEX($J$2:$J$9873,MATCH(1,INDEX(($P353=$F$2:$F$9873)*(0=COUNTIFS(Q353:V353,$J$2:$J$861)),0),0)),"")</f>
        <v/>
      </c>
      <c r="X353" s="112">
        <f>IFERROR(INDEX($J$2:$J$9873,MATCH(1,INDEX(($P353=$F$2:$F$9873)*(0=COUNTIFS(Q353:W353,$J$2:$J$9873)),0),0)),"")</f>
        <v/>
      </c>
      <c r="Y353" s="112">
        <f>IFERROR(INDEX($J$2:$J$861,MATCH(1,INDEX(($P353=$F$2:$F$861)*(0=COUNTIFS(Q353:X353,$J$2:$J$861)),0),0)),"")</f>
        <v/>
      </c>
      <c r="Z353" s="112">
        <f>IFERROR(INDEX($J$2:$J$861,MATCH(1,INDEX(($P353=$F$2:$F$861)*(0=COUNTIFS(Q353:Y353,$J$2:$J$861)),0),0)),"")</f>
        <v/>
      </c>
      <c r="AA353" s="112">
        <f>IFERROR(INDEX($J$2:$J$861,MATCH(1,INDEX(($P353=$F$2:$F$861)*(0=COUNTIFS(Q353:Z353,$J$2:$J$861)),0),0)),"")</f>
        <v/>
      </c>
      <c r="AB353" s="112">
        <f>IFERROR(INDEX($J$2:$J$861,MATCH(1,INDEX(($P353=$F$2:$F$861)*(0=COUNTIFS(Q353:AA353,$J$2:$J$861)),0),0)),"")</f>
        <v/>
      </c>
      <c r="AC353" s="112">
        <f>IFERROR(INDEX($J$2:$J$861,MATCH(1,INDEX(($P353=$F$2:$F$861)*(0=COUNTIFS(Q353:AB353,$J$2:$J$861)),0),0)),"")</f>
        <v/>
      </c>
      <c r="AD353">
        <f>Q353&amp;"-"&amp;R353&amp;"-"&amp;S353&amp;"-"&amp;T353&amp;"-"&amp;U353&amp;"-"&amp;V353&amp;"-"&amp;W353&amp;"-"&amp;X353&amp;"-"&amp;Y353&amp;"-"&amp;Z353&amp;"-"&amp;AA353&amp;"-"&amp;AB353&amp;"-"&amp;AC353</f>
        <v/>
      </c>
      <c r="AF353" s="19">
        <f>IFERROR(INDEX($I$2:$I$861,MATCH(1,INDEX(($P353=$F$2:$F$861)*(0=COUNTIFS($AF$2:$AF$2,$I$2:$I$861)),0),0)),"")</f>
        <v/>
      </c>
      <c r="AG353" s="19">
        <f>IFERROR(INDEX($I$2:$I$9873,MATCH(1,INDEX(($P353=$F$2:$F$9873)*(0=COUNTIFS(AF353,$I$2:$I$9873)),0),0)),"")</f>
        <v/>
      </c>
      <c r="AH353" s="19">
        <f>IFERROR(INDEX($I$2:$I$9873,MATCH(1,INDEX(($P353=$F$2:$F$9873)*(0=COUNTIFS(AF353:AG353,$I$2:$I$9873)),0),0)),"")</f>
        <v/>
      </c>
      <c r="AI353" s="19">
        <f>IFERROR(INDEX($I$2:$I$9873,MATCH(1,INDEX(($P353=$F$2:$F$9873)*(0=COUNTIFS(AF353:AH353,$I$2:$I$9873)),0),0)),"")</f>
        <v/>
      </c>
      <c r="AJ353" s="19">
        <f>IFERROR(INDEX($I$2:$I$9873,MATCH(1,INDEX(($P353=$F$2:$F$9873)*(0=COUNTIFS(AF353:AI353,$I$2:$I$9873)),0),0)),"")</f>
        <v/>
      </c>
      <c r="AK353" s="19">
        <f>IFERROR(INDEX($I$2:$I$9873,MATCH(1,INDEX(($P353=$F$2:$F$9873)*(0=COUNTIFS(AF353:AJ353,$I$2:$I$9873)),0),0)),"")</f>
        <v/>
      </c>
      <c r="AL353" s="19">
        <f>IFERROR(INDEX($I$2:$I$9873,MATCH(1,INDEX(($P353=$F$2:$F$9873)*(0=COUNTIFS(AF353:AK353,$I$2:$I$9873)),0),0)),"")</f>
        <v/>
      </c>
      <c r="AM353" s="19">
        <f>IFERROR(INDEX($I$2:$I$9873,MATCH(1,INDEX(($P353=$F$2:$F$9873)*(0=COUNTIFS(AF353:AL353,$I$2:$I$9873)),0),0)),"")</f>
        <v/>
      </c>
      <c r="AN353" s="19">
        <f>IFERROR(INDEX($I$2:$I$9873,MATCH(1,INDEX(($P353=$F$2:$F$9873)*(0=COUNTIFS(AF353:AM353,$I$2:$I$9873)),0),0)),"")</f>
        <v/>
      </c>
      <c r="AO353" s="19">
        <f>IFERROR(INDEX($I$2:$I$9873,MATCH(1,INDEX(($P353=$F$2:$F$9873)*(0=COUNTIFS(AF353:AN353,$I$2:$I$9873)),0),0)),"")</f>
        <v/>
      </c>
      <c r="AP353" s="19">
        <f>IFERROR(INDEX($I$2:$I$9873,MATCH(1,INDEX(($P353=$F$2:$F$9873)*(0=COUNTIFS(AF353:AO353,$I$2:$I$9873)),0),0)),"")</f>
        <v/>
      </c>
      <c r="AQ353" s="19">
        <f>IFERROR(INDEX($I$2:$I$9873,MATCH(1,INDEX(($P353=$F$2:$F$9873)*(0=COUNTIFS(AF353:AP353,$I$2:$I$9873)),0),0)),"")</f>
        <v/>
      </c>
      <c r="AR353" s="19">
        <f>IFERROR(INDEX($I$2:$I$9873,MATCH(1,INDEX(($P353=$F$2:$F$9873)*(0=COUNTIFS(AF353:AQ353,$I$2:$I$9873)),0),0)),"")</f>
        <v/>
      </c>
      <c r="AS353" s="19">
        <f>IFERROR(VLOOKUP(AF353,[2]CUS030!$A$5:$E$10000,5,0),"")</f>
        <v/>
      </c>
      <c r="AT353" s="19">
        <f>IFERROR(VLOOKUP(AG353,[2]CUS030!$A$5:$E$10000,5,0),"")</f>
        <v/>
      </c>
      <c r="AU353" s="19">
        <f>IFERROR(VLOOKUP(AH353,[2]CUS030!$A$5:$E$10000,5,0),"")</f>
        <v/>
      </c>
      <c r="AV353" s="19">
        <f>IFERROR(VLOOKUP(AI353,[2]CUS030!$A$5:$E$10000,5,0),"")</f>
        <v/>
      </c>
      <c r="AW353" s="19">
        <f>IFERROR(VLOOKUP(AJ353,[2]CUS030!$A$5:$E$10000,5,0),"")</f>
        <v/>
      </c>
      <c r="AX353" s="19">
        <f>IFERROR(VLOOKUP(AK353,[2]CUS030!$A$5:$E$10000,5,0),"")</f>
        <v/>
      </c>
      <c r="AY353" s="19">
        <f>IFERROR(VLOOKUP(AL353,[2]CUS030!$A$5:$E$10000,5,0),"")</f>
        <v/>
      </c>
      <c r="AZ353" s="19">
        <f>IFERROR(VLOOKUP(AM353,[2]CUS030!$A$5:$E$10000,5,0),"")</f>
        <v/>
      </c>
      <c r="BA353" s="19">
        <f>IFERROR(VLOOKUP(AN353,[2]CUS030!$A$5:$E$10000,5,0),"")</f>
        <v/>
      </c>
      <c r="BB353" s="19">
        <f>IFERROR(VLOOKUP(AO353,[2]CUS030!$A$5:$E$10000,5,0),"")</f>
        <v/>
      </c>
      <c r="BC353" s="19">
        <f>IFERROR(VLOOKUP(AP353,[2]CUS030!$A$5:$E$10000,5,0),"")</f>
        <v/>
      </c>
      <c r="BD353" s="19">
        <f>IFERROR(VLOOKUP(AQ353,[2]CUS030!$A$5:$E$10000,5,0),"")</f>
        <v/>
      </c>
      <c r="BE353" s="19">
        <f>IFERROR(VLOOKUP(AR353,[2]CUS030!$A$5:$E$10000,5,0),"")</f>
        <v/>
      </c>
    </row>
    <row r="354">
      <c r="F354" s="108">
        <f>[1]!Table1[[#This Row],[Production]]</f>
        <v/>
      </c>
      <c r="G354">
        <f>MID(F354,LEN(F354)-6,4)</f>
        <v/>
      </c>
      <c r="H354">
        <f>AS354&amp;"|"&amp;AT354&amp;"|"&amp;AU354&amp;"|"&amp;AV354&amp;"|"&amp;AW354&amp;"|"&amp;AX354&amp;"|"&amp;AY354&amp;"|"&amp;AZ354&amp;"|"&amp;BA354&amp;"|"&amp;BB354&amp;"|"&amp;BC354&amp;"|"&amp;BD354&amp;"|"&amp;BE354</f>
        <v/>
      </c>
      <c r="I354" s="108">
        <f>[1]!Table1[[#This Row],[Stock]]</f>
        <v/>
      </c>
      <c r="J354">
        <f>MID(LEFT(I354,LEN(I354)-3),FIND("0|0.000",LEFT(I354,LEN(I354)-3),1)+7,6)</f>
        <v/>
      </c>
      <c r="K354" s="19" t="n"/>
      <c r="L354" s="19" t="n"/>
      <c r="M354" s="19" t="n"/>
      <c r="N354" s="19" t="n"/>
      <c r="O354" s="19" t="n"/>
      <c r="P354" s="20">
        <f>End_Cal!E354</f>
        <v/>
      </c>
      <c r="Q354" s="112">
        <f>IFERROR(INDEX($J$2:$J$9873,MATCH(1,INDEX(($P354=$F$2:$F$9873)*(0=COUNTIFS($Q$2:$Q$2,$J$2:$J$9873)),0),0)),"")</f>
        <v/>
      </c>
      <c r="R354" s="112">
        <f>IFERROR(INDEX($J$2:$J$9873,MATCH(1,INDEX(($P354=$F$2:$F$9873)*(0=COUNTIFS(Q354,$J$2:$J$9873)),0),0)),"")</f>
        <v/>
      </c>
      <c r="S354" s="112">
        <f>IFERROR(INDEX($J$2:$J$9873,MATCH(1,INDEX(($P354=$F$2:$F$9873)*(0=COUNTIFS(Q354:R354,$J$2:$J$9873)),0),0)),"")</f>
        <v/>
      </c>
      <c r="T354" s="112">
        <f>IFERROR(INDEX($J$2:$J$9873,MATCH(1,INDEX(($P354=$F$2:$F$9873)*(0=COUNTIFS(Q354:S354,$J$2:$J$9873)),0),0)),"")</f>
        <v/>
      </c>
      <c r="U354" s="112">
        <f>IFERROR(INDEX($J$2:$J$9873,MATCH(1,INDEX(($P354=$F$2:$F$9873)*(0=COUNTIFS(Q354:T354,$J$2:$J$9873)),0),0)),"")</f>
        <v/>
      </c>
      <c r="V354" s="112">
        <f>IFERROR(INDEX($J$2:$J$9873,MATCH(1,INDEX(($P354=$F$2:$F$9873)*(0=COUNTIFS(Q354:U354,$J$2:$J$9873)),0),0)),"")</f>
        <v/>
      </c>
      <c r="W354" s="112">
        <f>IFERROR(INDEX($J$2:$J$9873,MATCH(1,INDEX(($P354=$F$2:$F$9873)*(0=COUNTIFS(Q354:V354,$J$2:$J$861)),0),0)),"")</f>
        <v/>
      </c>
      <c r="X354" s="112">
        <f>IFERROR(INDEX($J$2:$J$9873,MATCH(1,INDEX(($P354=$F$2:$F$9873)*(0=COUNTIFS(Q354:W354,$J$2:$J$9873)),0),0)),"")</f>
        <v/>
      </c>
      <c r="Y354" s="112">
        <f>IFERROR(INDEX($J$2:$J$861,MATCH(1,INDEX(($P354=$F$2:$F$861)*(0=COUNTIFS(Q354:X354,$J$2:$J$861)),0),0)),"")</f>
        <v/>
      </c>
      <c r="Z354" s="112">
        <f>IFERROR(INDEX($J$2:$J$861,MATCH(1,INDEX(($P354=$F$2:$F$861)*(0=COUNTIFS(Q354:Y354,$J$2:$J$861)),0),0)),"")</f>
        <v/>
      </c>
      <c r="AA354" s="112">
        <f>IFERROR(INDEX($J$2:$J$861,MATCH(1,INDEX(($P354=$F$2:$F$861)*(0=COUNTIFS(Q354:Z354,$J$2:$J$861)),0),0)),"")</f>
        <v/>
      </c>
      <c r="AB354" s="112">
        <f>IFERROR(INDEX($J$2:$J$861,MATCH(1,INDEX(($P354=$F$2:$F$861)*(0=COUNTIFS(Q354:AA354,$J$2:$J$861)),0),0)),"")</f>
        <v/>
      </c>
      <c r="AC354" s="112">
        <f>IFERROR(INDEX($J$2:$J$861,MATCH(1,INDEX(($P354=$F$2:$F$861)*(0=COUNTIFS(Q354:AB354,$J$2:$J$861)),0),0)),"")</f>
        <v/>
      </c>
      <c r="AD354">
        <f>Q354&amp;"-"&amp;R354&amp;"-"&amp;S354&amp;"-"&amp;T354&amp;"-"&amp;U354&amp;"-"&amp;V354&amp;"-"&amp;W354&amp;"-"&amp;X354&amp;"-"&amp;Y354&amp;"-"&amp;Z354&amp;"-"&amp;AA354&amp;"-"&amp;AB354&amp;"-"&amp;AC354</f>
        <v/>
      </c>
      <c r="AF354" s="19">
        <f>IFERROR(INDEX($I$2:$I$861,MATCH(1,INDEX(($P354=$F$2:$F$861)*(0=COUNTIFS($AF$2:$AF$2,$I$2:$I$861)),0),0)),"")</f>
        <v/>
      </c>
      <c r="AG354" s="19">
        <f>IFERROR(INDEX($I$2:$I$9873,MATCH(1,INDEX(($P354=$F$2:$F$9873)*(0=COUNTIFS(AF354,$I$2:$I$9873)),0),0)),"")</f>
        <v/>
      </c>
      <c r="AH354" s="19">
        <f>IFERROR(INDEX($I$2:$I$9873,MATCH(1,INDEX(($P354=$F$2:$F$9873)*(0=COUNTIFS(AF354:AG354,$I$2:$I$9873)),0),0)),"")</f>
        <v/>
      </c>
      <c r="AI354" s="19">
        <f>IFERROR(INDEX($I$2:$I$9873,MATCH(1,INDEX(($P354=$F$2:$F$9873)*(0=COUNTIFS(AF354:AH354,$I$2:$I$9873)),0),0)),"")</f>
        <v/>
      </c>
      <c r="AJ354" s="19">
        <f>IFERROR(INDEX($I$2:$I$9873,MATCH(1,INDEX(($P354=$F$2:$F$9873)*(0=COUNTIFS(AF354:AI354,$I$2:$I$9873)),0),0)),"")</f>
        <v/>
      </c>
      <c r="AK354" s="19">
        <f>IFERROR(INDEX($I$2:$I$9873,MATCH(1,INDEX(($P354=$F$2:$F$9873)*(0=COUNTIFS(AF354:AJ354,$I$2:$I$9873)),0),0)),"")</f>
        <v/>
      </c>
      <c r="AL354" s="19">
        <f>IFERROR(INDEX($I$2:$I$9873,MATCH(1,INDEX(($P354=$F$2:$F$9873)*(0=COUNTIFS(AF354:AK354,$I$2:$I$9873)),0),0)),"")</f>
        <v/>
      </c>
      <c r="AM354" s="19">
        <f>IFERROR(INDEX($I$2:$I$9873,MATCH(1,INDEX(($P354=$F$2:$F$9873)*(0=COUNTIFS(AF354:AL354,$I$2:$I$9873)),0),0)),"")</f>
        <v/>
      </c>
      <c r="AN354" s="19">
        <f>IFERROR(INDEX($I$2:$I$9873,MATCH(1,INDEX(($P354=$F$2:$F$9873)*(0=COUNTIFS(AF354:AM354,$I$2:$I$9873)),0),0)),"")</f>
        <v/>
      </c>
      <c r="AO354" s="19">
        <f>IFERROR(INDEX($I$2:$I$9873,MATCH(1,INDEX(($P354=$F$2:$F$9873)*(0=COUNTIFS(AF354:AN354,$I$2:$I$9873)),0),0)),"")</f>
        <v/>
      </c>
      <c r="AP354" s="19">
        <f>IFERROR(INDEX($I$2:$I$9873,MATCH(1,INDEX(($P354=$F$2:$F$9873)*(0=COUNTIFS(AF354:AO354,$I$2:$I$9873)),0),0)),"")</f>
        <v/>
      </c>
      <c r="AQ354" s="19">
        <f>IFERROR(INDEX($I$2:$I$9873,MATCH(1,INDEX(($P354=$F$2:$F$9873)*(0=COUNTIFS(AF354:AP354,$I$2:$I$9873)),0),0)),"")</f>
        <v/>
      </c>
      <c r="AR354" s="19">
        <f>IFERROR(INDEX($I$2:$I$9873,MATCH(1,INDEX(($P354=$F$2:$F$9873)*(0=COUNTIFS(AF354:AQ354,$I$2:$I$9873)),0),0)),"")</f>
        <v/>
      </c>
      <c r="AS354" s="19">
        <f>IFERROR(VLOOKUP(AF354,[2]CUS030!$A$5:$E$10000,5,0),"")</f>
        <v/>
      </c>
      <c r="AT354" s="19">
        <f>IFERROR(VLOOKUP(AG354,[2]CUS030!$A$5:$E$10000,5,0),"")</f>
        <v/>
      </c>
      <c r="AU354" s="19">
        <f>IFERROR(VLOOKUP(AH354,[2]CUS030!$A$5:$E$10000,5,0),"")</f>
        <v/>
      </c>
      <c r="AV354" s="19">
        <f>IFERROR(VLOOKUP(AI354,[2]CUS030!$A$5:$E$10000,5,0),"")</f>
        <v/>
      </c>
      <c r="AW354" s="19">
        <f>IFERROR(VLOOKUP(AJ354,[2]CUS030!$A$5:$E$10000,5,0),"")</f>
        <v/>
      </c>
      <c r="AX354" s="19">
        <f>IFERROR(VLOOKUP(AK354,[2]CUS030!$A$5:$E$10000,5,0),"")</f>
        <v/>
      </c>
      <c r="AY354" s="19">
        <f>IFERROR(VLOOKUP(AL354,[2]CUS030!$A$5:$E$10000,5,0),"")</f>
        <v/>
      </c>
      <c r="AZ354" s="19">
        <f>IFERROR(VLOOKUP(AM354,[2]CUS030!$A$5:$E$10000,5,0),"")</f>
        <v/>
      </c>
      <c r="BA354" s="19">
        <f>IFERROR(VLOOKUP(AN354,[2]CUS030!$A$5:$E$10000,5,0),"")</f>
        <v/>
      </c>
      <c r="BB354" s="19">
        <f>IFERROR(VLOOKUP(AO354,[2]CUS030!$A$5:$E$10000,5,0),"")</f>
        <v/>
      </c>
      <c r="BC354" s="19">
        <f>IFERROR(VLOOKUP(AP354,[2]CUS030!$A$5:$E$10000,5,0),"")</f>
        <v/>
      </c>
      <c r="BD354" s="19">
        <f>IFERROR(VLOOKUP(AQ354,[2]CUS030!$A$5:$E$10000,5,0),"")</f>
        <v/>
      </c>
      <c r="BE354" s="19">
        <f>IFERROR(VLOOKUP(AR354,[2]CUS030!$A$5:$E$10000,5,0),"")</f>
        <v/>
      </c>
    </row>
    <row r="355">
      <c r="F355" s="108">
        <f>[1]!Table1[[#This Row],[Production]]</f>
        <v/>
      </c>
      <c r="G355">
        <f>MID(F355,LEN(F355)-6,4)</f>
        <v/>
      </c>
      <c r="H355">
        <f>AS355&amp;"|"&amp;AT355&amp;"|"&amp;AU355&amp;"|"&amp;AV355&amp;"|"&amp;AW355&amp;"|"&amp;AX355&amp;"|"&amp;AY355&amp;"|"&amp;AZ355&amp;"|"&amp;BA355&amp;"|"&amp;BB355&amp;"|"&amp;BC355&amp;"|"&amp;BD355&amp;"|"&amp;BE355</f>
        <v/>
      </c>
      <c r="I355" s="108">
        <f>[1]!Table1[[#This Row],[Stock]]</f>
        <v/>
      </c>
      <c r="J355">
        <f>MID(LEFT(I355,LEN(I355)-3),FIND("0|0.000",LEFT(I355,LEN(I355)-3),1)+7,6)</f>
        <v/>
      </c>
      <c r="K355" s="19" t="n"/>
      <c r="L355" s="19" t="n"/>
      <c r="M355" s="19" t="n"/>
      <c r="N355" s="19" t="n"/>
      <c r="O355" s="19" t="n"/>
      <c r="P355" s="20">
        <f>End_Cal!E355</f>
        <v/>
      </c>
      <c r="Q355" s="112">
        <f>IFERROR(INDEX($J$2:$J$9873,MATCH(1,INDEX(($P355=$F$2:$F$9873)*(0=COUNTIFS($Q$2:$Q$2,$J$2:$J$9873)),0),0)),"")</f>
        <v/>
      </c>
      <c r="R355" s="112">
        <f>IFERROR(INDEX($J$2:$J$9873,MATCH(1,INDEX(($P355=$F$2:$F$9873)*(0=COUNTIFS(Q355,$J$2:$J$9873)),0),0)),"")</f>
        <v/>
      </c>
      <c r="S355" s="112">
        <f>IFERROR(INDEX($J$2:$J$9873,MATCH(1,INDEX(($P355=$F$2:$F$9873)*(0=COUNTIFS(Q355:R355,$J$2:$J$9873)),0),0)),"")</f>
        <v/>
      </c>
      <c r="T355" s="112">
        <f>IFERROR(INDEX($J$2:$J$9873,MATCH(1,INDEX(($P355=$F$2:$F$9873)*(0=COUNTIFS(Q355:S355,$J$2:$J$9873)),0),0)),"")</f>
        <v/>
      </c>
      <c r="U355" s="112">
        <f>IFERROR(INDEX($J$2:$J$9873,MATCH(1,INDEX(($P355=$F$2:$F$9873)*(0=COUNTIFS(Q355:T355,$J$2:$J$9873)),0),0)),"")</f>
        <v/>
      </c>
      <c r="V355" s="112">
        <f>IFERROR(INDEX($J$2:$J$9873,MATCH(1,INDEX(($P355=$F$2:$F$9873)*(0=COUNTIFS(Q355:U355,$J$2:$J$9873)),0),0)),"")</f>
        <v/>
      </c>
      <c r="W355" s="112">
        <f>IFERROR(INDEX($J$2:$J$9873,MATCH(1,INDEX(($P355=$F$2:$F$9873)*(0=COUNTIFS(Q355:V355,$J$2:$J$861)),0),0)),"")</f>
        <v/>
      </c>
      <c r="X355" s="112">
        <f>IFERROR(INDEX($J$2:$J$9873,MATCH(1,INDEX(($P355=$F$2:$F$9873)*(0=COUNTIFS(Q355:W355,$J$2:$J$9873)),0),0)),"")</f>
        <v/>
      </c>
      <c r="Y355" s="112">
        <f>IFERROR(INDEX($J$2:$J$861,MATCH(1,INDEX(($P355=$F$2:$F$861)*(0=COUNTIFS(Q355:X355,$J$2:$J$861)),0),0)),"")</f>
        <v/>
      </c>
      <c r="Z355" s="112">
        <f>IFERROR(INDEX($J$2:$J$861,MATCH(1,INDEX(($P355=$F$2:$F$861)*(0=COUNTIFS(Q355:Y355,$J$2:$J$861)),0),0)),"")</f>
        <v/>
      </c>
      <c r="AA355" s="112">
        <f>IFERROR(INDEX($J$2:$J$861,MATCH(1,INDEX(($P355=$F$2:$F$861)*(0=COUNTIFS(Q355:Z355,$J$2:$J$861)),0),0)),"")</f>
        <v/>
      </c>
      <c r="AB355" s="112">
        <f>IFERROR(INDEX($J$2:$J$861,MATCH(1,INDEX(($P355=$F$2:$F$861)*(0=COUNTIFS(Q355:AA355,$J$2:$J$861)),0),0)),"")</f>
        <v/>
      </c>
      <c r="AC355" s="112">
        <f>IFERROR(INDEX($J$2:$J$861,MATCH(1,INDEX(($P355=$F$2:$F$861)*(0=COUNTIFS(Q355:AB355,$J$2:$J$861)),0),0)),"")</f>
        <v/>
      </c>
      <c r="AD355">
        <f>Q355&amp;"-"&amp;R355&amp;"-"&amp;S355&amp;"-"&amp;T355&amp;"-"&amp;U355&amp;"-"&amp;V355&amp;"-"&amp;W355&amp;"-"&amp;X355&amp;"-"&amp;Y355&amp;"-"&amp;Z355&amp;"-"&amp;AA355&amp;"-"&amp;AB355&amp;"-"&amp;AC355</f>
        <v/>
      </c>
      <c r="AF355" s="19">
        <f>IFERROR(INDEX($I$2:$I$861,MATCH(1,INDEX(($P355=$F$2:$F$861)*(0=COUNTIFS($AF$2:$AF$2,$I$2:$I$861)),0),0)),"")</f>
        <v/>
      </c>
      <c r="AG355" s="19">
        <f>IFERROR(INDEX($I$2:$I$9873,MATCH(1,INDEX(($P355=$F$2:$F$9873)*(0=COUNTIFS(AF355,$I$2:$I$9873)),0),0)),"")</f>
        <v/>
      </c>
      <c r="AH355" s="19">
        <f>IFERROR(INDEX($I$2:$I$9873,MATCH(1,INDEX(($P355=$F$2:$F$9873)*(0=COUNTIFS(AF355:AG355,$I$2:$I$9873)),0),0)),"")</f>
        <v/>
      </c>
      <c r="AI355" s="19">
        <f>IFERROR(INDEX($I$2:$I$9873,MATCH(1,INDEX(($P355=$F$2:$F$9873)*(0=COUNTIFS(AF355:AH355,$I$2:$I$9873)),0),0)),"")</f>
        <v/>
      </c>
      <c r="AJ355" s="19">
        <f>IFERROR(INDEX($I$2:$I$9873,MATCH(1,INDEX(($P355=$F$2:$F$9873)*(0=COUNTIFS(AF355:AI355,$I$2:$I$9873)),0),0)),"")</f>
        <v/>
      </c>
      <c r="AK355" s="19">
        <f>IFERROR(INDEX($I$2:$I$9873,MATCH(1,INDEX(($P355=$F$2:$F$9873)*(0=COUNTIFS(AF355:AJ355,$I$2:$I$9873)),0),0)),"")</f>
        <v/>
      </c>
      <c r="AL355" s="19">
        <f>IFERROR(INDEX($I$2:$I$9873,MATCH(1,INDEX(($P355=$F$2:$F$9873)*(0=COUNTIFS(AF355:AK355,$I$2:$I$9873)),0),0)),"")</f>
        <v/>
      </c>
      <c r="AM355" s="19">
        <f>IFERROR(INDEX($I$2:$I$9873,MATCH(1,INDEX(($P355=$F$2:$F$9873)*(0=COUNTIFS(AF355:AL355,$I$2:$I$9873)),0),0)),"")</f>
        <v/>
      </c>
      <c r="AN355" s="19">
        <f>IFERROR(INDEX($I$2:$I$9873,MATCH(1,INDEX(($P355=$F$2:$F$9873)*(0=COUNTIFS(AF355:AM355,$I$2:$I$9873)),0),0)),"")</f>
        <v/>
      </c>
      <c r="AO355" s="19">
        <f>IFERROR(INDEX($I$2:$I$9873,MATCH(1,INDEX(($P355=$F$2:$F$9873)*(0=COUNTIFS(AF355:AN355,$I$2:$I$9873)),0),0)),"")</f>
        <v/>
      </c>
      <c r="AP355" s="19">
        <f>IFERROR(INDEX($I$2:$I$9873,MATCH(1,INDEX(($P355=$F$2:$F$9873)*(0=COUNTIFS(AF355:AO355,$I$2:$I$9873)),0),0)),"")</f>
        <v/>
      </c>
      <c r="AQ355" s="19">
        <f>IFERROR(INDEX($I$2:$I$9873,MATCH(1,INDEX(($P355=$F$2:$F$9873)*(0=COUNTIFS(AF355:AP355,$I$2:$I$9873)),0),0)),"")</f>
        <v/>
      </c>
      <c r="AR355" s="19">
        <f>IFERROR(INDEX($I$2:$I$9873,MATCH(1,INDEX(($P355=$F$2:$F$9873)*(0=COUNTIFS(AF355:AQ355,$I$2:$I$9873)),0),0)),"")</f>
        <v/>
      </c>
      <c r="AS355" s="19">
        <f>IFERROR(VLOOKUP(AF355,[2]CUS030!$A$5:$E$10000,5,0),"")</f>
        <v/>
      </c>
      <c r="AT355" s="19">
        <f>IFERROR(VLOOKUP(AG355,[2]CUS030!$A$5:$E$10000,5,0),"")</f>
        <v/>
      </c>
      <c r="AU355" s="19">
        <f>IFERROR(VLOOKUP(AH355,[2]CUS030!$A$5:$E$10000,5,0),"")</f>
        <v/>
      </c>
      <c r="AV355" s="19">
        <f>IFERROR(VLOOKUP(AI355,[2]CUS030!$A$5:$E$10000,5,0),"")</f>
        <v/>
      </c>
      <c r="AW355" s="19">
        <f>IFERROR(VLOOKUP(AJ355,[2]CUS030!$A$5:$E$10000,5,0),"")</f>
        <v/>
      </c>
      <c r="AX355" s="19">
        <f>IFERROR(VLOOKUP(AK355,[2]CUS030!$A$5:$E$10000,5,0),"")</f>
        <v/>
      </c>
      <c r="AY355" s="19">
        <f>IFERROR(VLOOKUP(AL355,[2]CUS030!$A$5:$E$10000,5,0),"")</f>
        <v/>
      </c>
      <c r="AZ355" s="19">
        <f>IFERROR(VLOOKUP(AM355,[2]CUS030!$A$5:$E$10000,5,0),"")</f>
        <v/>
      </c>
      <c r="BA355" s="19">
        <f>IFERROR(VLOOKUP(AN355,[2]CUS030!$A$5:$E$10000,5,0),"")</f>
        <v/>
      </c>
      <c r="BB355" s="19">
        <f>IFERROR(VLOOKUP(AO355,[2]CUS030!$A$5:$E$10000,5,0),"")</f>
        <v/>
      </c>
      <c r="BC355" s="19">
        <f>IFERROR(VLOOKUP(AP355,[2]CUS030!$A$5:$E$10000,5,0),"")</f>
        <v/>
      </c>
      <c r="BD355" s="19">
        <f>IFERROR(VLOOKUP(AQ355,[2]CUS030!$A$5:$E$10000,5,0),"")</f>
        <v/>
      </c>
      <c r="BE355" s="19">
        <f>IFERROR(VLOOKUP(AR355,[2]CUS030!$A$5:$E$10000,5,0),"")</f>
        <v/>
      </c>
    </row>
    <row r="356">
      <c r="F356" s="108">
        <f>[1]!Table1[[#This Row],[Production]]</f>
        <v/>
      </c>
      <c r="G356">
        <f>MID(F356,LEN(F356)-6,4)</f>
        <v/>
      </c>
      <c r="H356">
        <f>AS356&amp;"|"&amp;AT356&amp;"|"&amp;AU356&amp;"|"&amp;AV356&amp;"|"&amp;AW356&amp;"|"&amp;AX356&amp;"|"&amp;AY356&amp;"|"&amp;AZ356&amp;"|"&amp;BA356&amp;"|"&amp;BB356&amp;"|"&amp;BC356&amp;"|"&amp;BD356&amp;"|"&amp;BE356</f>
        <v/>
      </c>
      <c r="I356" s="108">
        <f>[1]!Table1[[#This Row],[Stock]]</f>
        <v/>
      </c>
      <c r="J356">
        <f>MID(LEFT(I356,LEN(I356)-3),FIND("0|0.000",LEFT(I356,LEN(I356)-3),1)+7,6)</f>
        <v/>
      </c>
      <c r="K356" s="19" t="n"/>
      <c r="L356" s="19" t="n"/>
      <c r="M356" s="19" t="n"/>
      <c r="N356" s="19" t="n"/>
      <c r="O356" s="19" t="n"/>
      <c r="P356" s="20">
        <f>End_Cal!E356</f>
        <v/>
      </c>
      <c r="Q356" s="112">
        <f>IFERROR(INDEX($J$2:$J$9873,MATCH(1,INDEX(($P356=$F$2:$F$9873)*(0=COUNTIFS($Q$2:$Q$2,$J$2:$J$9873)),0),0)),"")</f>
        <v/>
      </c>
      <c r="R356" s="112">
        <f>IFERROR(INDEX($J$2:$J$9873,MATCH(1,INDEX(($P356=$F$2:$F$9873)*(0=COUNTIFS(Q356,$J$2:$J$9873)),0),0)),"")</f>
        <v/>
      </c>
      <c r="S356" s="112">
        <f>IFERROR(INDEX($J$2:$J$9873,MATCH(1,INDEX(($P356=$F$2:$F$9873)*(0=COUNTIFS(Q356:R356,$J$2:$J$9873)),0),0)),"")</f>
        <v/>
      </c>
      <c r="T356" s="112">
        <f>IFERROR(INDEX($J$2:$J$9873,MATCH(1,INDEX(($P356=$F$2:$F$9873)*(0=COUNTIFS(Q356:S356,$J$2:$J$9873)),0),0)),"")</f>
        <v/>
      </c>
      <c r="U356" s="112">
        <f>IFERROR(INDEX($J$2:$J$9873,MATCH(1,INDEX(($P356=$F$2:$F$9873)*(0=COUNTIFS(Q356:T356,$J$2:$J$9873)),0),0)),"")</f>
        <v/>
      </c>
      <c r="V356" s="112">
        <f>IFERROR(INDEX($J$2:$J$9873,MATCH(1,INDEX(($P356=$F$2:$F$9873)*(0=COUNTIFS(Q356:U356,$J$2:$J$9873)),0),0)),"")</f>
        <v/>
      </c>
      <c r="W356" s="112">
        <f>IFERROR(INDEX($J$2:$J$9873,MATCH(1,INDEX(($P356=$F$2:$F$9873)*(0=COUNTIFS(Q356:V356,$J$2:$J$861)),0),0)),"")</f>
        <v/>
      </c>
      <c r="X356" s="112">
        <f>IFERROR(INDEX($J$2:$J$9873,MATCH(1,INDEX(($P356=$F$2:$F$9873)*(0=COUNTIFS(Q356:W356,$J$2:$J$9873)),0),0)),"")</f>
        <v/>
      </c>
      <c r="Y356" s="112">
        <f>IFERROR(INDEX($J$2:$J$861,MATCH(1,INDEX(($P356=$F$2:$F$861)*(0=COUNTIFS(Q356:X356,$J$2:$J$861)),0),0)),"")</f>
        <v/>
      </c>
      <c r="Z356" s="112">
        <f>IFERROR(INDEX($J$2:$J$861,MATCH(1,INDEX(($P356=$F$2:$F$861)*(0=COUNTIFS(Q356:Y356,$J$2:$J$861)),0),0)),"")</f>
        <v/>
      </c>
      <c r="AA356" s="112">
        <f>IFERROR(INDEX($J$2:$J$861,MATCH(1,INDEX(($P356=$F$2:$F$861)*(0=COUNTIFS(Q356:Z356,$J$2:$J$861)),0),0)),"")</f>
        <v/>
      </c>
      <c r="AB356" s="112">
        <f>IFERROR(INDEX($J$2:$J$861,MATCH(1,INDEX(($P356=$F$2:$F$861)*(0=COUNTIFS(Q356:AA356,$J$2:$J$861)),0),0)),"")</f>
        <v/>
      </c>
      <c r="AC356" s="112">
        <f>IFERROR(INDEX($J$2:$J$861,MATCH(1,INDEX(($P356=$F$2:$F$861)*(0=COUNTIFS(Q356:AB356,$J$2:$J$861)),0),0)),"")</f>
        <v/>
      </c>
      <c r="AD356">
        <f>Q356&amp;"-"&amp;R356&amp;"-"&amp;S356&amp;"-"&amp;T356&amp;"-"&amp;U356&amp;"-"&amp;V356&amp;"-"&amp;W356&amp;"-"&amp;X356&amp;"-"&amp;Y356&amp;"-"&amp;Z356&amp;"-"&amp;AA356&amp;"-"&amp;AB356&amp;"-"&amp;AC356</f>
        <v/>
      </c>
      <c r="AF356" s="19">
        <f>IFERROR(INDEX($I$2:$I$861,MATCH(1,INDEX(($P356=$F$2:$F$861)*(0=COUNTIFS($AF$2:$AF$2,$I$2:$I$861)),0),0)),"")</f>
        <v/>
      </c>
      <c r="AG356" s="19">
        <f>IFERROR(INDEX($I$2:$I$9873,MATCH(1,INDEX(($P356=$F$2:$F$9873)*(0=COUNTIFS(AF356,$I$2:$I$9873)),0),0)),"")</f>
        <v/>
      </c>
      <c r="AH356" s="19">
        <f>IFERROR(INDEX($I$2:$I$9873,MATCH(1,INDEX(($P356=$F$2:$F$9873)*(0=COUNTIFS(AF356:AG356,$I$2:$I$9873)),0),0)),"")</f>
        <v/>
      </c>
      <c r="AI356" s="19">
        <f>IFERROR(INDEX($I$2:$I$9873,MATCH(1,INDEX(($P356=$F$2:$F$9873)*(0=COUNTIFS(AF356:AH356,$I$2:$I$9873)),0),0)),"")</f>
        <v/>
      </c>
      <c r="AJ356" s="19">
        <f>IFERROR(INDEX($I$2:$I$9873,MATCH(1,INDEX(($P356=$F$2:$F$9873)*(0=COUNTIFS(AF356:AI356,$I$2:$I$9873)),0),0)),"")</f>
        <v/>
      </c>
      <c r="AK356" s="19">
        <f>IFERROR(INDEX($I$2:$I$9873,MATCH(1,INDEX(($P356=$F$2:$F$9873)*(0=COUNTIFS(AF356:AJ356,$I$2:$I$9873)),0),0)),"")</f>
        <v/>
      </c>
      <c r="AL356" s="19">
        <f>IFERROR(INDEX($I$2:$I$9873,MATCH(1,INDEX(($P356=$F$2:$F$9873)*(0=COUNTIFS(AF356:AK356,$I$2:$I$9873)),0),0)),"")</f>
        <v/>
      </c>
      <c r="AM356" s="19">
        <f>IFERROR(INDEX($I$2:$I$9873,MATCH(1,INDEX(($P356=$F$2:$F$9873)*(0=COUNTIFS(AF356:AL356,$I$2:$I$9873)),0),0)),"")</f>
        <v/>
      </c>
      <c r="AN356" s="19">
        <f>IFERROR(INDEX($I$2:$I$9873,MATCH(1,INDEX(($P356=$F$2:$F$9873)*(0=COUNTIFS(AF356:AM356,$I$2:$I$9873)),0),0)),"")</f>
        <v/>
      </c>
      <c r="AO356" s="19">
        <f>IFERROR(INDEX($I$2:$I$9873,MATCH(1,INDEX(($P356=$F$2:$F$9873)*(0=COUNTIFS(AF356:AN356,$I$2:$I$9873)),0),0)),"")</f>
        <v/>
      </c>
      <c r="AP356" s="19">
        <f>IFERROR(INDEX($I$2:$I$9873,MATCH(1,INDEX(($P356=$F$2:$F$9873)*(0=COUNTIFS(AF356:AO356,$I$2:$I$9873)),0),0)),"")</f>
        <v/>
      </c>
      <c r="AQ356" s="19">
        <f>IFERROR(INDEX($I$2:$I$9873,MATCH(1,INDEX(($P356=$F$2:$F$9873)*(0=COUNTIFS(AF356:AP356,$I$2:$I$9873)),0),0)),"")</f>
        <v/>
      </c>
      <c r="AR356" s="19">
        <f>IFERROR(INDEX($I$2:$I$9873,MATCH(1,INDEX(($P356=$F$2:$F$9873)*(0=COUNTIFS(AF356:AQ356,$I$2:$I$9873)),0),0)),"")</f>
        <v/>
      </c>
      <c r="AS356" s="19">
        <f>IFERROR(VLOOKUP(AF356,[2]CUS030!$A$5:$E$10000,5,0),"")</f>
        <v/>
      </c>
      <c r="AT356" s="19">
        <f>IFERROR(VLOOKUP(AG356,[2]CUS030!$A$5:$E$10000,5,0),"")</f>
        <v/>
      </c>
      <c r="AU356" s="19">
        <f>IFERROR(VLOOKUP(AH356,[2]CUS030!$A$5:$E$10000,5,0),"")</f>
        <v/>
      </c>
      <c r="AV356" s="19">
        <f>IFERROR(VLOOKUP(AI356,[2]CUS030!$A$5:$E$10000,5,0),"")</f>
        <v/>
      </c>
      <c r="AW356" s="19">
        <f>IFERROR(VLOOKUP(AJ356,[2]CUS030!$A$5:$E$10000,5,0),"")</f>
        <v/>
      </c>
      <c r="AX356" s="19">
        <f>IFERROR(VLOOKUP(AK356,[2]CUS030!$A$5:$E$10000,5,0),"")</f>
        <v/>
      </c>
      <c r="AY356" s="19">
        <f>IFERROR(VLOOKUP(AL356,[2]CUS030!$A$5:$E$10000,5,0),"")</f>
        <v/>
      </c>
      <c r="AZ356" s="19">
        <f>IFERROR(VLOOKUP(AM356,[2]CUS030!$A$5:$E$10000,5,0),"")</f>
        <v/>
      </c>
      <c r="BA356" s="19">
        <f>IFERROR(VLOOKUP(AN356,[2]CUS030!$A$5:$E$10000,5,0),"")</f>
        <v/>
      </c>
      <c r="BB356" s="19">
        <f>IFERROR(VLOOKUP(AO356,[2]CUS030!$A$5:$E$10000,5,0),"")</f>
        <v/>
      </c>
      <c r="BC356" s="19">
        <f>IFERROR(VLOOKUP(AP356,[2]CUS030!$A$5:$E$10000,5,0),"")</f>
        <v/>
      </c>
      <c r="BD356" s="19">
        <f>IFERROR(VLOOKUP(AQ356,[2]CUS030!$A$5:$E$10000,5,0),"")</f>
        <v/>
      </c>
      <c r="BE356" s="19">
        <f>IFERROR(VLOOKUP(AR356,[2]CUS030!$A$5:$E$10000,5,0),"")</f>
        <v/>
      </c>
    </row>
    <row r="357">
      <c r="F357" s="108">
        <f>[1]!Table1[[#This Row],[Production]]</f>
        <v/>
      </c>
      <c r="G357">
        <f>MID(F357,LEN(F357)-6,4)</f>
        <v/>
      </c>
      <c r="H357">
        <f>AS357&amp;"|"&amp;AT357&amp;"|"&amp;AU357&amp;"|"&amp;AV357&amp;"|"&amp;AW357&amp;"|"&amp;AX357&amp;"|"&amp;AY357&amp;"|"&amp;AZ357&amp;"|"&amp;BA357&amp;"|"&amp;BB357&amp;"|"&amp;BC357&amp;"|"&amp;BD357&amp;"|"&amp;BE357</f>
        <v/>
      </c>
      <c r="I357" s="108">
        <f>[1]!Table1[[#This Row],[Stock]]</f>
        <v/>
      </c>
      <c r="J357">
        <f>MID(LEFT(I357,LEN(I357)-3),FIND("0|0.000",LEFT(I357,LEN(I357)-3),1)+7,6)</f>
        <v/>
      </c>
      <c r="K357" s="19" t="n"/>
      <c r="L357" s="19" t="n"/>
      <c r="M357" s="19" t="n"/>
      <c r="N357" s="19" t="n"/>
      <c r="O357" s="19" t="n"/>
      <c r="P357" s="20">
        <f>End_Cal!E357</f>
        <v/>
      </c>
      <c r="Q357" s="112">
        <f>IFERROR(INDEX($J$2:$J$9873,MATCH(1,INDEX(($P357=$F$2:$F$9873)*(0=COUNTIFS($Q$2:$Q$2,$J$2:$J$9873)),0),0)),"")</f>
        <v/>
      </c>
      <c r="R357" s="112">
        <f>IFERROR(INDEX($J$2:$J$9873,MATCH(1,INDEX(($P357=$F$2:$F$9873)*(0=COUNTIFS(Q357,$J$2:$J$9873)),0),0)),"")</f>
        <v/>
      </c>
      <c r="S357" s="112">
        <f>IFERROR(INDEX($J$2:$J$9873,MATCH(1,INDEX(($P357=$F$2:$F$9873)*(0=COUNTIFS(Q357:R357,$J$2:$J$9873)),0),0)),"")</f>
        <v/>
      </c>
      <c r="T357" s="112">
        <f>IFERROR(INDEX($J$2:$J$9873,MATCH(1,INDEX(($P357=$F$2:$F$9873)*(0=COUNTIFS(Q357:S357,$J$2:$J$9873)),0),0)),"")</f>
        <v/>
      </c>
      <c r="U357" s="112">
        <f>IFERROR(INDEX($J$2:$J$9873,MATCH(1,INDEX(($P357=$F$2:$F$9873)*(0=COUNTIFS(Q357:T357,$J$2:$J$9873)),0),0)),"")</f>
        <v/>
      </c>
      <c r="V357" s="112">
        <f>IFERROR(INDEX($J$2:$J$9873,MATCH(1,INDEX(($P357=$F$2:$F$9873)*(0=COUNTIFS(Q357:U357,$J$2:$J$9873)),0),0)),"")</f>
        <v/>
      </c>
      <c r="W357" s="112">
        <f>IFERROR(INDEX($J$2:$J$9873,MATCH(1,INDEX(($P357=$F$2:$F$9873)*(0=COUNTIFS(Q357:V357,$J$2:$J$861)),0),0)),"")</f>
        <v/>
      </c>
      <c r="X357" s="112">
        <f>IFERROR(INDEX($J$2:$J$9873,MATCH(1,INDEX(($P357=$F$2:$F$9873)*(0=COUNTIFS(Q357:W357,$J$2:$J$9873)),0),0)),"")</f>
        <v/>
      </c>
      <c r="Y357" s="112">
        <f>IFERROR(INDEX($J$2:$J$861,MATCH(1,INDEX(($P357=$F$2:$F$861)*(0=COUNTIFS(Q357:X357,$J$2:$J$861)),0),0)),"")</f>
        <v/>
      </c>
      <c r="Z357" s="112">
        <f>IFERROR(INDEX($J$2:$J$861,MATCH(1,INDEX(($P357=$F$2:$F$861)*(0=COUNTIFS(Q357:Y357,$J$2:$J$861)),0),0)),"")</f>
        <v/>
      </c>
      <c r="AA357" s="112">
        <f>IFERROR(INDEX($J$2:$J$861,MATCH(1,INDEX(($P357=$F$2:$F$861)*(0=COUNTIFS(Q357:Z357,$J$2:$J$861)),0),0)),"")</f>
        <v/>
      </c>
      <c r="AB357" s="112">
        <f>IFERROR(INDEX($J$2:$J$861,MATCH(1,INDEX(($P357=$F$2:$F$861)*(0=COUNTIFS(Q357:AA357,$J$2:$J$861)),0),0)),"")</f>
        <v/>
      </c>
      <c r="AC357" s="112">
        <f>IFERROR(INDEX($J$2:$J$861,MATCH(1,INDEX(($P357=$F$2:$F$861)*(0=COUNTIFS(Q357:AB357,$J$2:$J$861)),0),0)),"")</f>
        <v/>
      </c>
      <c r="AD357">
        <f>Q357&amp;"-"&amp;R357&amp;"-"&amp;S357&amp;"-"&amp;T357&amp;"-"&amp;U357&amp;"-"&amp;V357&amp;"-"&amp;W357&amp;"-"&amp;X357&amp;"-"&amp;Y357&amp;"-"&amp;Z357&amp;"-"&amp;AA357&amp;"-"&amp;AB357&amp;"-"&amp;AC357</f>
        <v/>
      </c>
      <c r="AF357" s="19">
        <f>IFERROR(INDEX($I$2:$I$861,MATCH(1,INDEX(($P357=$F$2:$F$861)*(0=COUNTIFS($AF$2:$AF$2,$I$2:$I$861)),0),0)),"")</f>
        <v/>
      </c>
      <c r="AG357" s="19">
        <f>IFERROR(INDEX($I$2:$I$9873,MATCH(1,INDEX(($P357=$F$2:$F$9873)*(0=COUNTIFS(AF357,$I$2:$I$9873)),0),0)),"")</f>
        <v/>
      </c>
      <c r="AH357" s="19">
        <f>IFERROR(INDEX($I$2:$I$9873,MATCH(1,INDEX(($P357=$F$2:$F$9873)*(0=COUNTIFS(AF357:AG357,$I$2:$I$9873)),0),0)),"")</f>
        <v/>
      </c>
      <c r="AI357" s="19">
        <f>IFERROR(INDEX($I$2:$I$9873,MATCH(1,INDEX(($P357=$F$2:$F$9873)*(0=COUNTIFS(AF357:AH357,$I$2:$I$9873)),0),0)),"")</f>
        <v/>
      </c>
      <c r="AJ357" s="19">
        <f>IFERROR(INDEX($I$2:$I$9873,MATCH(1,INDEX(($P357=$F$2:$F$9873)*(0=COUNTIFS(AF357:AI357,$I$2:$I$9873)),0),0)),"")</f>
        <v/>
      </c>
      <c r="AK357" s="19">
        <f>IFERROR(INDEX($I$2:$I$9873,MATCH(1,INDEX(($P357=$F$2:$F$9873)*(0=COUNTIFS(AF357:AJ357,$I$2:$I$9873)),0),0)),"")</f>
        <v/>
      </c>
      <c r="AL357" s="19">
        <f>IFERROR(INDEX($I$2:$I$9873,MATCH(1,INDEX(($P357=$F$2:$F$9873)*(0=COUNTIFS(AF357:AK357,$I$2:$I$9873)),0),0)),"")</f>
        <v/>
      </c>
      <c r="AM357" s="19">
        <f>IFERROR(INDEX($I$2:$I$9873,MATCH(1,INDEX(($P357=$F$2:$F$9873)*(0=COUNTIFS(AF357:AL357,$I$2:$I$9873)),0),0)),"")</f>
        <v/>
      </c>
      <c r="AN357" s="19">
        <f>IFERROR(INDEX($I$2:$I$9873,MATCH(1,INDEX(($P357=$F$2:$F$9873)*(0=COUNTIFS(AF357:AM357,$I$2:$I$9873)),0),0)),"")</f>
        <v/>
      </c>
      <c r="AO357" s="19">
        <f>IFERROR(INDEX($I$2:$I$9873,MATCH(1,INDEX(($P357=$F$2:$F$9873)*(0=COUNTIFS(AF357:AN357,$I$2:$I$9873)),0),0)),"")</f>
        <v/>
      </c>
      <c r="AP357" s="19">
        <f>IFERROR(INDEX($I$2:$I$9873,MATCH(1,INDEX(($P357=$F$2:$F$9873)*(0=COUNTIFS(AF357:AO357,$I$2:$I$9873)),0),0)),"")</f>
        <v/>
      </c>
      <c r="AQ357" s="19">
        <f>IFERROR(INDEX($I$2:$I$9873,MATCH(1,INDEX(($P357=$F$2:$F$9873)*(0=COUNTIFS(AF357:AP357,$I$2:$I$9873)),0),0)),"")</f>
        <v/>
      </c>
      <c r="AR357" s="19">
        <f>IFERROR(INDEX($I$2:$I$9873,MATCH(1,INDEX(($P357=$F$2:$F$9873)*(0=COUNTIFS(AF357:AQ357,$I$2:$I$9873)),0),0)),"")</f>
        <v/>
      </c>
      <c r="AS357" s="19">
        <f>IFERROR(VLOOKUP(AF357,[2]CUS030!$A$5:$E$10000,5,0),"")</f>
        <v/>
      </c>
      <c r="AT357" s="19">
        <f>IFERROR(VLOOKUP(AG357,[2]CUS030!$A$5:$E$10000,5,0),"")</f>
        <v/>
      </c>
      <c r="AU357" s="19">
        <f>IFERROR(VLOOKUP(AH357,[2]CUS030!$A$5:$E$10000,5,0),"")</f>
        <v/>
      </c>
      <c r="AV357" s="19">
        <f>IFERROR(VLOOKUP(AI357,[2]CUS030!$A$5:$E$10000,5,0),"")</f>
        <v/>
      </c>
      <c r="AW357" s="19">
        <f>IFERROR(VLOOKUP(AJ357,[2]CUS030!$A$5:$E$10000,5,0),"")</f>
        <v/>
      </c>
      <c r="AX357" s="19">
        <f>IFERROR(VLOOKUP(AK357,[2]CUS030!$A$5:$E$10000,5,0),"")</f>
        <v/>
      </c>
      <c r="AY357" s="19">
        <f>IFERROR(VLOOKUP(AL357,[2]CUS030!$A$5:$E$10000,5,0),"")</f>
        <v/>
      </c>
      <c r="AZ357" s="19">
        <f>IFERROR(VLOOKUP(AM357,[2]CUS030!$A$5:$E$10000,5,0),"")</f>
        <v/>
      </c>
      <c r="BA357" s="19">
        <f>IFERROR(VLOOKUP(AN357,[2]CUS030!$A$5:$E$10000,5,0),"")</f>
        <v/>
      </c>
      <c r="BB357" s="19">
        <f>IFERROR(VLOOKUP(AO357,[2]CUS030!$A$5:$E$10000,5,0),"")</f>
        <v/>
      </c>
      <c r="BC357" s="19">
        <f>IFERROR(VLOOKUP(AP357,[2]CUS030!$A$5:$E$10000,5,0),"")</f>
        <v/>
      </c>
      <c r="BD357" s="19">
        <f>IFERROR(VLOOKUP(AQ357,[2]CUS030!$A$5:$E$10000,5,0),"")</f>
        <v/>
      </c>
      <c r="BE357" s="19">
        <f>IFERROR(VLOOKUP(AR357,[2]CUS030!$A$5:$E$10000,5,0),"")</f>
        <v/>
      </c>
    </row>
    <row r="358">
      <c r="F358" s="108">
        <f>[1]!Table1[[#This Row],[Production]]</f>
        <v/>
      </c>
      <c r="G358">
        <f>MID(F358,LEN(F358)-6,4)</f>
        <v/>
      </c>
      <c r="H358">
        <f>AS358&amp;"|"&amp;AT358&amp;"|"&amp;AU358&amp;"|"&amp;AV358&amp;"|"&amp;AW358&amp;"|"&amp;AX358&amp;"|"&amp;AY358&amp;"|"&amp;AZ358&amp;"|"&amp;BA358&amp;"|"&amp;BB358&amp;"|"&amp;BC358&amp;"|"&amp;BD358&amp;"|"&amp;BE358</f>
        <v/>
      </c>
      <c r="I358" s="108">
        <f>[1]!Table1[[#This Row],[Stock]]</f>
        <v/>
      </c>
      <c r="J358">
        <f>MID(LEFT(I358,LEN(I358)-3),FIND("0|0.000",LEFT(I358,LEN(I358)-3),1)+7,6)</f>
        <v/>
      </c>
      <c r="K358" s="19" t="n"/>
      <c r="L358" s="19" t="n"/>
      <c r="M358" s="19" t="n"/>
      <c r="N358" s="19" t="n"/>
      <c r="O358" s="19" t="n"/>
      <c r="P358" s="20">
        <f>End_Cal!E358</f>
        <v/>
      </c>
      <c r="Q358" s="112">
        <f>IFERROR(INDEX($J$2:$J$9873,MATCH(1,INDEX(($P358=$F$2:$F$9873)*(0=COUNTIFS($Q$2:$Q$2,$J$2:$J$9873)),0),0)),"")</f>
        <v/>
      </c>
      <c r="R358" s="112">
        <f>IFERROR(INDEX($J$2:$J$9873,MATCH(1,INDEX(($P358=$F$2:$F$9873)*(0=COUNTIFS(Q358,$J$2:$J$9873)),0),0)),"")</f>
        <v/>
      </c>
      <c r="S358" s="112">
        <f>IFERROR(INDEX($J$2:$J$9873,MATCH(1,INDEX(($P358=$F$2:$F$9873)*(0=COUNTIFS(Q358:R358,$J$2:$J$9873)),0),0)),"")</f>
        <v/>
      </c>
      <c r="T358" s="112">
        <f>IFERROR(INDEX($J$2:$J$9873,MATCH(1,INDEX(($P358=$F$2:$F$9873)*(0=COUNTIFS(Q358:S358,$J$2:$J$9873)),0),0)),"")</f>
        <v/>
      </c>
      <c r="U358" s="112">
        <f>IFERROR(INDEX($J$2:$J$9873,MATCH(1,INDEX(($P358=$F$2:$F$9873)*(0=COUNTIFS(Q358:T358,$J$2:$J$9873)),0),0)),"")</f>
        <v/>
      </c>
      <c r="V358" s="112">
        <f>IFERROR(INDEX($J$2:$J$9873,MATCH(1,INDEX(($P358=$F$2:$F$9873)*(0=COUNTIFS(Q358:U358,$J$2:$J$9873)),0),0)),"")</f>
        <v/>
      </c>
      <c r="W358" s="112">
        <f>IFERROR(INDEX($J$2:$J$9873,MATCH(1,INDEX(($P358=$F$2:$F$9873)*(0=COUNTIFS(Q358:V358,$J$2:$J$861)),0),0)),"")</f>
        <v/>
      </c>
      <c r="X358" s="112">
        <f>IFERROR(INDEX($J$2:$J$9873,MATCH(1,INDEX(($P358=$F$2:$F$9873)*(0=COUNTIFS(Q358:W358,$J$2:$J$9873)),0),0)),"")</f>
        <v/>
      </c>
      <c r="Y358" s="112">
        <f>IFERROR(INDEX($J$2:$J$861,MATCH(1,INDEX(($P358=$F$2:$F$861)*(0=COUNTIFS(Q358:X358,$J$2:$J$861)),0),0)),"")</f>
        <v/>
      </c>
      <c r="Z358" s="112">
        <f>IFERROR(INDEX($J$2:$J$861,MATCH(1,INDEX(($P358=$F$2:$F$861)*(0=COUNTIFS(Q358:Y358,$J$2:$J$861)),0),0)),"")</f>
        <v/>
      </c>
      <c r="AA358" s="112">
        <f>IFERROR(INDEX($J$2:$J$861,MATCH(1,INDEX(($P358=$F$2:$F$861)*(0=COUNTIFS(Q358:Z358,$J$2:$J$861)),0),0)),"")</f>
        <v/>
      </c>
      <c r="AB358" s="112">
        <f>IFERROR(INDEX($J$2:$J$861,MATCH(1,INDEX(($P358=$F$2:$F$861)*(0=COUNTIFS(Q358:AA358,$J$2:$J$861)),0),0)),"")</f>
        <v/>
      </c>
      <c r="AC358" s="112">
        <f>IFERROR(INDEX($J$2:$J$861,MATCH(1,INDEX(($P358=$F$2:$F$861)*(0=COUNTIFS(Q358:AB358,$J$2:$J$861)),0),0)),"")</f>
        <v/>
      </c>
      <c r="AD358">
        <f>Q358&amp;"-"&amp;R358&amp;"-"&amp;S358&amp;"-"&amp;T358&amp;"-"&amp;U358&amp;"-"&amp;V358&amp;"-"&amp;W358&amp;"-"&amp;X358&amp;"-"&amp;Y358&amp;"-"&amp;Z358&amp;"-"&amp;AA358&amp;"-"&amp;AB358&amp;"-"&amp;AC358</f>
        <v/>
      </c>
      <c r="AF358" s="19">
        <f>IFERROR(INDEX($I$2:$I$861,MATCH(1,INDEX(($P358=$F$2:$F$861)*(0=COUNTIFS($AF$2:$AF$2,$I$2:$I$861)),0),0)),"")</f>
        <v/>
      </c>
      <c r="AG358" s="19">
        <f>IFERROR(INDEX($I$2:$I$9873,MATCH(1,INDEX(($P358=$F$2:$F$9873)*(0=COUNTIFS(AF358,$I$2:$I$9873)),0),0)),"")</f>
        <v/>
      </c>
      <c r="AH358" s="19">
        <f>IFERROR(INDEX($I$2:$I$9873,MATCH(1,INDEX(($P358=$F$2:$F$9873)*(0=COUNTIFS(AF358:AG358,$I$2:$I$9873)),0),0)),"")</f>
        <v/>
      </c>
      <c r="AI358" s="19">
        <f>IFERROR(INDEX($I$2:$I$9873,MATCH(1,INDEX(($P358=$F$2:$F$9873)*(0=COUNTIFS(AF358:AH358,$I$2:$I$9873)),0),0)),"")</f>
        <v/>
      </c>
      <c r="AJ358" s="19">
        <f>IFERROR(INDEX($I$2:$I$9873,MATCH(1,INDEX(($P358=$F$2:$F$9873)*(0=COUNTIFS(AF358:AI358,$I$2:$I$9873)),0),0)),"")</f>
        <v/>
      </c>
      <c r="AK358" s="19">
        <f>IFERROR(INDEX($I$2:$I$9873,MATCH(1,INDEX(($P358=$F$2:$F$9873)*(0=COUNTIFS(AF358:AJ358,$I$2:$I$9873)),0),0)),"")</f>
        <v/>
      </c>
      <c r="AL358" s="19">
        <f>IFERROR(INDEX($I$2:$I$9873,MATCH(1,INDEX(($P358=$F$2:$F$9873)*(0=COUNTIFS(AF358:AK358,$I$2:$I$9873)),0),0)),"")</f>
        <v/>
      </c>
      <c r="AM358" s="19">
        <f>IFERROR(INDEX($I$2:$I$9873,MATCH(1,INDEX(($P358=$F$2:$F$9873)*(0=COUNTIFS(AF358:AL358,$I$2:$I$9873)),0),0)),"")</f>
        <v/>
      </c>
      <c r="AN358" s="19">
        <f>IFERROR(INDEX($I$2:$I$9873,MATCH(1,INDEX(($P358=$F$2:$F$9873)*(0=COUNTIFS(AF358:AM358,$I$2:$I$9873)),0),0)),"")</f>
        <v/>
      </c>
      <c r="AO358" s="19">
        <f>IFERROR(INDEX($I$2:$I$9873,MATCH(1,INDEX(($P358=$F$2:$F$9873)*(0=COUNTIFS(AF358:AN358,$I$2:$I$9873)),0),0)),"")</f>
        <v/>
      </c>
      <c r="AP358" s="19">
        <f>IFERROR(INDEX($I$2:$I$9873,MATCH(1,INDEX(($P358=$F$2:$F$9873)*(0=COUNTIFS(AF358:AO358,$I$2:$I$9873)),0),0)),"")</f>
        <v/>
      </c>
      <c r="AQ358" s="19">
        <f>IFERROR(INDEX($I$2:$I$9873,MATCH(1,INDEX(($P358=$F$2:$F$9873)*(0=COUNTIFS(AF358:AP358,$I$2:$I$9873)),0),0)),"")</f>
        <v/>
      </c>
      <c r="AR358" s="19">
        <f>IFERROR(INDEX($I$2:$I$9873,MATCH(1,INDEX(($P358=$F$2:$F$9873)*(0=COUNTIFS(AF358:AQ358,$I$2:$I$9873)),0),0)),"")</f>
        <v/>
      </c>
      <c r="AS358" s="19">
        <f>IFERROR(VLOOKUP(AF358,[2]CUS030!$A$5:$E$10000,5,0),"")</f>
        <v/>
      </c>
      <c r="AT358" s="19">
        <f>IFERROR(VLOOKUP(AG358,[2]CUS030!$A$5:$E$10000,5,0),"")</f>
        <v/>
      </c>
      <c r="AU358" s="19">
        <f>IFERROR(VLOOKUP(AH358,[2]CUS030!$A$5:$E$10000,5,0),"")</f>
        <v/>
      </c>
      <c r="AV358" s="19">
        <f>IFERROR(VLOOKUP(AI358,[2]CUS030!$A$5:$E$10000,5,0),"")</f>
        <v/>
      </c>
      <c r="AW358" s="19">
        <f>IFERROR(VLOOKUP(AJ358,[2]CUS030!$A$5:$E$10000,5,0),"")</f>
        <v/>
      </c>
      <c r="AX358" s="19">
        <f>IFERROR(VLOOKUP(AK358,[2]CUS030!$A$5:$E$10000,5,0),"")</f>
        <v/>
      </c>
      <c r="AY358" s="19">
        <f>IFERROR(VLOOKUP(AL358,[2]CUS030!$A$5:$E$10000,5,0),"")</f>
        <v/>
      </c>
      <c r="AZ358" s="19">
        <f>IFERROR(VLOOKUP(AM358,[2]CUS030!$A$5:$E$10000,5,0),"")</f>
        <v/>
      </c>
      <c r="BA358" s="19">
        <f>IFERROR(VLOOKUP(AN358,[2]CUS030!$A$5:$E$10000,5,0),"")</f>
        <v/>
      </c>
      <c r="BB358" s="19">
        <f>IFERROR(VLOOKUP(AO358,[2]CUS030!$A$5:$E$10000,5,0),"")</f>
        <v/>
      </c>
      <c r="BC358" s="19">
        <f>IFERROR(VLOOKUP(AP358,[2]CUS030!$A$5:$E$10000,5,0),"")</f>
        <v/>
      </c>
      <c r="BD358" s="19">
        <f>IFERROR(VLOOKUP(AQ358,[2]CUS030!$A$5:$E$10000,5,0),"")</f>
        <v/>
      </c>
      <c r="BE358" s="19">
        <f>IFERROR(VLOOKUP(AR358,[2]CUS030!$A$5:$E$10000,5,0),"")</f>
        <v/>
      </c>
    </row>
    <row r="359">
      <c r="F359" s="108">
        <f>[1]!Table1[[#This Row],[Production]]</f>
        <v/>
      </c>
      <c r="G359">
        <f>MID(F359,LEN(F359)-6,4)</f>
        <v/>
      </c>
      <c r="H359">
        <f>AS359&amp;"|"&amp;AT359&amp;"|"&amp;AU359&amp;"|"&amp;AV359&amp;"|"&amp;AW359&amp;"|"&amp;AX359&amp;"|"&amp;AY359&amp;"|"&amp;AZ359&amp;"|"&amp;BA359&amp;"|"&amp;BB359&amp;"|"&amp;BC359&amp;"|"&amp;BD359&amp;"|"&amp;BE359</f>
        <v/>
      </c>
      <c r="I359" s="108">
        <f>[1]!Table1[[#This Row],[Stock]]</f>
        <v/>
      </c>
      <c r="J359">
        <f>MID(LEFT(I359,LEN(I359)-3),FIND("0|0.000",LEFT(I359,LEN(I359)-3),1)+7,6)</f>
        <v/>
      </c>
      <c r="K359" s="19" t="n"/>
      <c r="L359" s="19" t="n"/>
      <c r="M359" s="19" t="n"/>
      <c r="N359" s="19" t="n"/>
      <c r="O359" s="19" t="n"/>
      <c r="P359" s="20">
        <f>End_Cal!E359</f>
        <v/>
      </c>
      <c r="Q359" s="112">
        <f>IFERROR(INDEX($J$2:$J$9873,MATCH(1,INDEX(($P359=$F$2:$F$9873)*(0=COUNTIFS($Q$2:$Q$2,$J$2:$J$9873)),0),0)),"")</f>
        <v/>
      </c>
      <c r="R359" s="112">
        <f>IFERROR(INDEX($J$2:$J$9873,MATCH(1,INDEX(($P359=$F$2:$F$9873)*(0=COUNTIFS(Q359,$J$2:$J$9873)),0),0)),"")</f>
        <v/>
      </c>
      <c r="S359" s="112">
        <f>IFERROR(INDEX($J$2:$J$9873,MATCH(1,INDEX(($P359=$F$2:$F$9873)*(0=COUNTIFS(Q359:R359,$J$2:$J$9873)),0),0)),"")</f>
        <v/>
      </c>
      <c r="T359" s="112">
        <f>IFERROR(INDEX($J$2:$J$9873,MATCH(1,INDEX(($P359=$F$2:$F$9873)*(0=COUNTIFS(Q359:S359,$J$2:$J$9873)),0),0)),"")</f>
        <v/>
      </c>
      <c r="U359" s="112">
        <f>IFERROR(INDEX($J$2:$J$9873,MATCH(1,INDEX(($P359=$F$2:$F$9873)*(0=COUNTIFS(Q359:T359,$J$2:$J$9873)),0),0)),"")</f>
        <v/>
      </c>
      <c r="V359" s="112">
        <f>IFERROR(INDEX($J$2:$J$9873,MATCH(1,INDEX(($P359=$F$2:$F$9873)*(0=COUNTIFS(Q359:U359,$J$2:$J$9873)),0),0)),"")</f>
        <v/>
      </c>
      <c r="W359" s="112">
        <f>IFERROR(INDEX($J$2:$J$9873,MATCH(1,INDEX(($P359=$F$2:$F$9873)*(0=COUNTIFS(Q359:V359,$J$2:$J$861)),0),0)),"")</f>
        <v/>
      </c>
      <c r="X359" s="112">
        <f>IFERROR(INDEX($J$2:$J$9873,MATCH(1,INDEX(($P359=$F$2:$F$9873)*(0=COUNTIFS(Q359:W359,$J$2:$J$9873)),0),0)),"")</f>
        <v/>
      </c>
      <c r="Y359" s="112">
        <f>IFERROR(INDEX($J$2:$J$861,MATCH(1,INDEX(($P359=$F$2:$F$861)*(0=COUNTIFS(Q359:X359,$J$2:$J$861)),0),0)),"")</f>
        <v/>
      </c>
      <c r="Z359" s="112">
        <f>IFERROR(INDEX($J$2:$J$861,MATCH(1,INDEX(($P359=$F$2:$F$861)*(0=COUNTIFS(Q359:Y359,$J$2:$J$861)),0),0)),"")</f>
        <v/>
      </c>
      <c r="AA359" s="112">
        <f>IFERROR(INDEX($J$2:$J$861,MATCH(1,INDEX(($P359=$F$2:$F$861)*(0=COUNTIFS(Q359:Z359,$J$2:$J$861)),0),0)),"")</f>
        <v/>
      </c>
      <c r="AB359" s="112">
        <f>IFERROR(INDEX($J$2:$J$861,MATCH(1,INDEX(($P359=$F$2:$F$861)*(0=COUNTIFS(Q359:AA359,$J$2:$J$861)),0),0)),"")</f>
        <v/>
      </c>
      <c r="AC359" s="112">
        <f>IFERROR(INDEX($J$2:$J$861,MATCH(1,INDEX(($P359=$F$2:$F$861)*(0=COUNTIFS(Q359:AB359,$J$2:$J$861)),0),0)),"")</f>
        <v/>
      </c>
      <c r="AD359">
        <f>Q359&amp;"-"&amp;R359&amp;"-"&amp;S359&amp;"-"&amp;T359&amp;"-"&amp;U359&amp;"-"&amp;V359&amp;"-"&amp;W359&amp;"-"&amp;X359&amp;"-"&amp;Y359&amp;"-"&amp;Z359&amp;"-"&amp;AA359&amp;"-"&amp;AB359&amp;"-"&amp;AC359</f>
        <v/>
      </c>
      <c r="AF359" s="19">
        <f>IFERROR(INDEX($I$2:$I$861,MATCH(1,INDEX(($P359=$F$2:$F$861)*(0=COUNTIFS($AF$2:$AF$2,$I$2:$I$861)),0),0)),"")</f>
        <v/>
      </c>
      <c r="AG359" s="19">
        <f>IFERROR(INDEX($I$2:$I$9873,MATCH(1,INDEX(($P359=$F$2:$F$9873)*(0=COUNTIFS(AF359,$I$2:$I$9873)),0),0)),"")</f>
        <v/>
      </c>
      <c r="AH359" s="19">
        <f>IFERROR(INDEX($I$2:$I$9873,MATCH(1,INDEX(($P359=$F$2:$F$9873)*(0=COUNTIFS(AF359:AG359,$I$2:$I$9873)),0),0)),"")</f>
        <v/>
      </c>
      <c r="AI359" s="19">
        <f>IFERROR(INDEX($I$2:$I$9873,MATCH(1,INDEX(($P359=$F$2:$F$9873)*(0=COUNTIFS(AF359:AH359,$I$2:$I$9873)),0),0)),"")</f>
        <v/>
      </c>
      <c r="AJ359" s="19">
        <f>IFERROR(INDEX($I$2:$I$9873,MATCH(1,INDEX(($P359=$F$2:$F$9873)*(0=COUNTIFS(AF359:AI359,$I$2:$I$9873)),0),0)),"")</f>
        <v/>
      </c>
      <c r="AK359" s="19">
        <f>IFERROR(INDEX($I$2:$I$9873,MATCH(1,INDEX(($P359=$F$2:$F$9873)*(0=COUNTIFS(AF359:AJ359,$I$2:$I$9873)),0),0)),"")</f>
        <v/>
      </c>
      <c r="AL359" s="19">
        <f>IFERROR(INDEX($I$2:$I$9873,MATCH(1,INDEX(($P359=$F$2:$F$9873)*(0=COUNTIFS(AF359:AK359,$I$2:$I$9873)),0),0)),"")</f>
        <v/>
      </c>
      <c r="AM359" s="19">
        <f>IFERROR(INDEX($I$2:$I$9873,MATCH(1,INDEX(($P359=$F$2:$F$9873)*(0=COUNTIFS(AF359:AL359,$I$2:$I$9873)),0),0)),"")</f>
        <v/>
      </c>
      <c r="AN359" s="19">
        <f>IFERROR(INDEX($I$2:$I$9873,MATCH(1,INDEX(($P359=$F$2:$F$9873)*(0=COUNTIFS(AF359:AM359,$I$2:$I$9873)),0),0)),"")</f>
        <v/>
      </c>
      <c r="AO359" s="19">
        <f>IFERROR(INDEX($I$2:$I$9873,MATCH(1,INDEX(($P359=$F$2:$F$9873)*(0=COUNTIFS(AF359:AN359,$I$2:$I$9873)),0),0)),"")</f>
        <v/>
      </c>
      <c r="AP359" s="19">
        <f>IFERROR(INDEX($I$2:$I$9873,MATCH(1,INDEX(($P359=$F$2:$F$9873)*(0=COUNTIFS(AF359:AO359,$I$2:$I$9873)),0),0)),"")</f>
        <v/>
      </c>
      <c r="AQ359" s="19">
        <f>IFERROR(INDEX($I$2:$I$9873,MATCH(1,INDEX(($P359=$F$2:$F$9873)*(0=COUNTIFS(AF359:AP359,$I$2:$I$9873)),0),0)),"")</f>
        <v/>
      </c>
      <c r="AR359" s="19">
        <f>IFERROR(INDEX($I$2:$I$9873,MATCH(1,INDEX(($P359=$F$2:$F$9873)*(0=COUNTIFS(AF359:AQ359,$I$2:$I$9873)),0),0)),"")</f>
        <v/>
      </c>
      <c r="AS359" s="19">
        <f>IFERROR(VLOOKUP(AF359,[2]CUS030!$A$5:$E$10000,5,0),"")</f>
        <v/>
      </c>
      <c r="AT359" s="19">
        <f>IFERROR(VLOOKUP(AG359,[2]CUS030!$A$5:$E$10000,5,0),"")</f>
        <v/>
      </c>
      <c r="AU359" s="19">
        <f>IFERROR(VLOOKUP(AH359,[2]CUS030!$A$5:$E$10000,5,0),"")</f>
        <v/>
      </c>
      <c r="AV359" s="19">
        <f>IFERROR(VLOOKUP(AI359,[2]CUS030!$A$5:$E$10000,5,0),"")</f>
        <v/>
      </c>
      <c r="AW359" s="19">
        <f>IFERROR(VLOOKUP(AJ359,[2]CUS030!$A$5:$E$10000,5,0),"")</f>
        <v/>
      </c>
      <c r="AX359" s="19">
        <f>IFERROR(VLOOKUP(AK359,[2]CUS030!$A$5:$E$10000,5,0),"")</f>
        <v/>
      </c>
      <c r="AY359" s="19">
        <f>IFERROR(VLOOKUP(AL359,[2]CUS030!$A$5:$E$10000,5,0),"")</f>
        <v/>
      </c>
      <c r="AZ359" s="19">
        <f>IFERROR(VLOOKUP(AM359,[2]CUS030!$A$5:$E$10000,5,0),"")</f>
        <v/>
      </c>
      <c r="BA359" s="19">
        <f>IFERROR(VLOOKUP(AN359,[2]CUS030!$A$5:$E$10000,5,0),"")</f>
        <v/>
      </c>
      <c r="BB359" s="19">
        <f>IFERROR(VLOOKUP(AO359,[2]CUS030!$A$5:$E$10000,5,0),"")</f>
        <v/>
      </c>
      <c r="BC359" s="19">
        <f>IFERROR(VLOOKUP(AP359,[2]CUS030!$A$5:$E$10000,5,0),"")</f>
        <v/>
      </c>
      <c r="BD359" s="19">
        <f>IFERROR(VLOOKUP(AQ359,[2]CUS030!$A$5:$E$10000,5,0),"")</f>
        <v/>
      </c>
      <c r="BE359" s="19">
        <f>IFERROR(VLOOKUP(AR359,[2]CUS030!$A$5:$E$10000,5,0),"")</f>
        <v/>
      </c>
    </row>
    <row r="360">
      <c r="F360" s="108">
        <f>[1]!Table1[[#This Row],[Production]]</f>
        <v/>
      </c>
      <c r="G360">
        <f>MID(F360,LEN(F360)-6,4)</f>
        <v/>
      </c>
      <c r="H360">
        <f>AS360&amp;"|"&amp;AT360&amp;"|"&amp;AU360&amp;"|"&amp;AV360&amp;"|"&amp;AW360&amp;"|"&amp;AX360&amp;"|"&amp;AY360&amp;"|"&amp;AZ360&amp;"|"&amp;BA360&amp;"|"&amp;BB360&amp;"|"&amp;BC360&amp;"|"&amp;BD360&amp;"|"&amp;BE360</f>
        <v/>
      </c>
      <c r="I360" s="108">
        <f>[1]!Table1[[#This Row],[Stock]]</f>
        <v/>
      </c>
      <c r="J360">
        <f>MID(LEFT(I360,LEN(I360)-3),FIND("0|0.000",LEFT(I360,LEN(I360)-3),1)+7,6)</f>
        <v/>
      </c>
      <c r="K360" s="19" t="n"/>
      <c r="L360" s="19" t="n"/>
      <c r="M360" s="19" t="n"/>
      <c r="N360" s="19" t="n"/>
      <c r="O360" s="19" t="n"/>
      <c r="P360" s="20">
        <f>End_Cal!E360</f>
        <v/>
      </c>
      <c r="Q360" s="112">
        <f>IFERROR(INDEX($J$2:$J$9873,MATCH(1,INDEX(($P360=$F$2:$F$9873)*(0=COUNTIFS($Q$2:$Q$2,$J$2:$J$9873)),0),0)),"")</f>
        <v/>
      </c>
      <c r="R360" s="112">
        <f>IFERROR(INDEX($J$2:$J$9873,MATCH(1,INDEX(($P360=$F$2:$F$9873)*(0=COUNTIFS(Q360,$J$2:$J$9873)),0),0)),"")</f>
        <v/>
      </c>
      <c r="S360" s="112">
        <f>IFERROR(INDEX($J$2:$J$9873,MATCH(1,INDEX(($P360=$F$2:$F$9873)*(0=COUNTIFS(Q360:R360,$J$2:$J$9873)),0),0)),"")</f>
        <v/>
      </c>
      <c r="T360" s="112">
        <f>IFERROR(INDEX($J$2:$J$9873,MATCH(1,INDEX(($P360=$F$2:$F$9873)*(0=COUNTIFS(Q360:S360,$J$2:$J$9873)),0),0)),"")</f>
        <v/>
      </c>
      <c r="U360" s="112">
        <f>IFERROR(INDEX($J$2:$J$9873,MATCH(1,INDEX(($P360=$F$2:$F$9873)*(0=COUNTIFS(Q360:T360,$J$2:$J$9873)),0),0)),"")</f>
        <v/>
      </c>
      <c r="V360" s="112">
        <f>IFERROR(INDEX($J$2:$J$9873,MATCH(1,INDEX(($P360=$F$2:$F$9873)*(0=COUNTIFS(Q360:U360,$J$2:$J$9873)),0),0)),"")</f>
        <v/>
      </c>
      <c r="W360" s="112">
        <f>IFERROR(INDEX($J$2:$J$9873,MATCH(1,INDEX(($P360=$F$2:$F$9873)*(0=COUNTIFS(Q360:V360,$J$2:$J$861)),0),0)),"")</f>
        <v/>
      </c>
      <c r="X360" s="112">
        <f>IFERROR(INDEX($J$2:$J$9873,MATCH(1,INDEX(($P360=$F$2:$F$9873)*(0=COUNTIFS(Q360:W360,$J$2:$J$9873)),0),0)),"")</f>
        <v/>
      </c>
      <c r="Y360" s="112">
        <f>IFERROR(INDEX($J$2:$J$861,MATCH(1,INDEX(($P360=$F$2:$F$861)*(0=COUNTIFS(Q360:X360,$J$2:$J$861)),0),0)),"")</f>
        <v/>
      </c>
      <c r="Z360" s="112">
        <f>IFERROR(INDEX($J$2:$J$861,MATCH(1,INDEX(($P360=$F$2:$F$861)*(0=COUNTIFS(Q360:Y360,$J$2:$J$861)),0),0)),"")</f>
        <v/>
      </c>
      <c r="AA360" s="112">
        <f>IFERROR(INDEX($J$2:$J$861,MATCH(1,INDEX(($P360=$F$2:$F$861)*(0=COUNTIFS(Q360:Z360,$J$2:$J$861)),0),0)),"")</f>
        <v/>
      </c>
      <c r="AB360" s="112">
        <f>IFERROR(INDEX($J$2:$J$861,MATCH(1,INDEX(($P360=$F$2:$F$861)*(0=COUNTIFS(Q360:AA360,$J$2:$J$861)),0),0)),"")</f>
        <v/>
      </c>
      <c r="AC360" s="112">
        <f>IFERROR(INDEX($J$2:$J$861,MATCH(1,INDEX(($P360=$F$2:$F$861)*(0=COUNTIFS(Q360:AB360,$J$2:$J$861)),0),0)),"")</f>
        <v/>
      </c>
      <c r="AD360">
        <f>Q360&amp;"-"&amp;R360&amp;"-"&amp;S360&amp;"-"&amp;T360&amp;"-"&amp;U360&amp;"-"&amp;V360&amp;"-"&amp;W360&amp;"-"&amp;X360&amp;"-"&amp;Y360&amp;"-"&amp;Z360&amp;"-"&amp;AA360&amp;"-"&amp;AB360&amp;"-"&amp;AC360</f>
        <v/>
      </c>
      <c r="AF360" s="19">
        <f>IFERROR(INDEX($I$2:$I$861,MATCH(1,INDEX(($P360=$F$2:$F$861)*(0=COUNTIFS($AF$2:$AF$2,$I$2:$I$861)),0),0)),"")</f>
        <v/>
      </c>
      <c r="AG360" s="19">
        <f>IFERROR(INDEX($I$2:$I$9873,MATCH(1,INDEX(($P360=$F$2:$F$9873)*(0=COUNTIFS(AF360,$I$2:$I$9873)),0),0)),"")</f>
        <v/>
      </c>
      <c r="AH360" s="19">
        <f>IFERROR(INDEX($I$2:$I$9873,MATCH(1,INDEX(($P360=$F$2:$F$9873)*(0=COUNTIFS(AF360:AG360,$I$2:$I$9873)),0),0)),"")</f>
        <v/>
      </c>
      <c r="AI360" s="19">
        <f>IFERROR(INDEX($I$2:$I$9873,MATCH(1,INDEX(($P360=$F$2:$F$9873)*(0=COUNTIFS(AF360:AH360,$I$2:$I$9873)),0),0)),"")</f>
        <v/>
      </c>
      <c r="AJ360" s="19">
        <f>IFERROR(INDEX($I$2:$I$9873,MATCH(1,INDEX(($P360=$F$2:$F$9873)*(0=COUNTIFS(AF360:AI360,$I$2:$I$9873)),0),0)),"")</f>
        <v/>
      </c>
      <c r="AK360" s="19">
        <f>IFERROR(INDEX($I$2:$I$9873,MATCH(1,INDEX(($P360=$F$2:$F$9873)*(0=COUNTIFS(AF360:AJ360,$I$2:$I$9873)),0),0)),"")</f>
        <v/>
      </c>
      <c r="AL360" s="19">
        <f>IFERROR(INDEX($I$2:$I$9873,MATCH(1,INDEX(($P360=$F$2:$F$9873)*(0=COUNTIFS(AF360:AK360,$I$2:$I$9873)),0),0)),"")</f>
        <v/>
      </c>
      <c r="AM360" s="19">
        <f>IFERROR(INDEX($I$2:$I$9873,MATCH(1,INDEX(($P360=$F$2:$F$9873)*(0=COUNTIFS(AF360:AL360,$I$2:$I$9873)),0),0)),"")</f>
        <v/>
      </c>
      <c r="AN360" s="19">
        <f>IFERROR(INDEX($I$2:$I$9873,MATCH(1,INDEX(($P360=$F$2:$F$9873)*(0=COUNTIFS(AF360:AM360,$I$2:$I$9873)),0),0)),"")</f>
        <v/>
      </c>
      <c r="AO360" s="19">
        <f>IFERROR(INDEX($I$2:$I$9873,MATCH(1,INDEX(($P360=$F$2:$F$9873)*(0=COUNTIFS(AF360:AN360,$I$2:$I$9873)),0),0)),"")</f>
        <v/>
      </c>
      <c r="AP360" s="19">
        <f>IFERROR(INDEX($I$2:$I$9873,MATCH(1,INDEX(($P360=$F$2:$F$9873)*(0=COUNTIFS(AF360:AO360,$I$2:$I$9873)),0),0)),"")</f>
        <v/>
      </c>
      <c r="AQ360" s="19">
        <f>IFERROR(INDEX($I$2:$I$9873,MATCH(1,INDEX(($P360=$F$2:$F$9873)*(0=COUNTIFS(AF360:AP360,$I$2:$I$9873)),0),0)),"")</f>
        <v/>
      </c>
      <c r="AR360" s="19">
        <f>IFERROR(INDEX($I$2:$I$9873,MATCH(1,INDEX(($P360=$F$2:$F$9873)*(0=COUNTIFS(AF360:AQ360,$I$2:$I$9873)),0),0)),"")</f>
        <v/>
      </c>
      <c r="AS360" s="19">
        <f>IFERROR(VLOOKUP(AF360,[2]CUS030!$A$5:$E$10000,5,0),"")</f>
        <v/>
      </c>
      <c r="AT360" s="19">
        <f>IFERROR(VLOOKUP(AG360,[2]CUS030!$A$5:$E$10000,5,0),"")</f>
        <v/>
      </c>
      <c r="AU360" s="19">
        <f>IFERROR(VLOOKUP(AH360,[2]CUS030!$A$5:$E$10000,5,0),"")</f>
        <v/>
      </c>
      <c r="AV360" s="19">
        <f>IFERROR(VLOOKUP(AI360,[2]CUS030!$A$5:$E$10000,5,0),"")</f>
        <v/>
      </c>
      <c r="AW360" s="19">
        <f>IFERROR(VLOOKUP(AJ360,[2]CUS030!$A$5:$E$10000,5,0),"")</f>
        <v/>
      </c>
      <c r="AX360" s="19">
        <f>IFERROR(VLOOKUP(AK360,[2]CUS030!$A$5:$E$10000,5,0),"")</f>
        <v/>
      </c>
      <c r="AY360" s="19">
        <f>IFERROR(VLOOKUP(AL360,[2]CUS030!$A$5:$E$10000,5,0),"")</f>
        <v/>
      </c>
      <c r="AZ360" s="19">
        <f>IFERROR(VLOOKUP(AM360,[2]CUS030!$A$5:$E$10000,5,0),"")</f>
        <v/>
      </c>
      <c r="BA360" s="19">
        <f>IFERROR(VLOOKUP(AN360,[2]CUS030!$A$5:$E$10000,5,0),"")</f>
        <v/>
      </c>
      <c r="BB360" s="19">
        <f>IFERROR(VLOOKUP(AO360,[2]CUS030!$A$5:$E$10000,5,0),"")</f>
        <v/>
      </c>
      <c r="BC360" s="19">
        <f>IFERROR(VLOOKUP(AP360,[2]CUS030!$A$5:$E$10000,5,0),"")</f>
        <v/>
      </c>
      <c r="BD360" s="19">
        <f>IFERROR(VLOOKUP(AQ360,[2]CUS030!$A$5:$E$10000,5,0),"")</f>
        <v/>
      </c>
      <c r="BE360" s="19">
        <f>IFERROR(VLOOKUP(AR360,[2]CUS030!$A$5:$E$10000,5,0),"")</f>
        <v/>
      </c>
    </row>
    <row r="361">
      <c r="F361" s="108">
        <f>[1]!Table1[[#This Row],[Production]]</f>
        <v/>
      </c>
      <c r="G361">
        <f>MID(F361,LEN(F361)-6,4)</f>
        <v/>
      </c>
      <c r="H361">
        <f>AS361&amp;"|"&amp;AT361&amp;"|"&amp;AU361&amp;"|"&amp;AV361&amp;"|"&amp;AW361&amp;"|"&amp;AX361&amp;"|"&amp;AY361&amp;"|"&amp;AZ361&amp;"|"&amp;BA361&amp;"|"&amp;BB361&amp;"|"&amp;BC361&amp;"|"&amp;BD361&amp;"|"&amp;BE361</f>
        <v/>
      </c>
      <c r="I361" s="108">
        <f>[1]!Table1[[#This Row],[Stock]]</f>
        <v/>
      </c>
      <c r="J361">
        <f>MID(LEFT(I361,LEN(I361)-3),FIND("0|0.000",LEFT(I361,LEN(I361)-3),1)+7,6)</f>
        <v/>
      </c>
      <c r="K361" s="19" t="n"/>
      <c r="L361" s="19" t="n"/>
      <c r="M361" s="19" t="n"/>
      <c r="N361" s="19" t="n"/>
      <c r="O361" s="19" t="n"/>
      <c r="P361" s="20">
        <f>End_Cal!E361</f>
        <v/>
      </c>
      <c r="Q361" s="112">
        <f>IFERROR(INDEX($J$2:$J$9873,MATCH(1,INDEX(($P361=$F$2:$F$9873)*(0=COUNTIFS($Q$2:$Q$2,$J$2:$J$9873)),0),0)),"")</f>
        <v/>
      </c>
      <c r="R361" s="112">
        <f>IFERROR(INDEX($J$2:$J$9873,MATCH(1,INDEX(($P361=$F$2:$F$9873)*(0=COUNTIFS(Q361,$J$2:$J$9873)),0),0)),"")</f>
        <v/>
      </c>
      <c r="S361" s="112">
        <f>IFERROR(INDEX($J$2:$J$9873,MATCH(1,INDEX(($P361=$F$2:$F$9873)*(0=COUNTIFS(Q361:R361,$J$2:$J$9873)),0),0)),"")</f>
        <v/>
      </c>
      <c r="T361" s="112">
        <f>IFERROR(INDEX($J$2:$J$9873,MATCH(1,INDEX(($P361=$F$2:$F$9873)*(0=COUNTIFS(Q361:S361,$J$2:$J$9873)),0),0)),"")</f>
        <v/>
      </c>
      <c r="U361" s="112">
        <f>IFERROR(INDEX($J$2:$J$9873,MATCH(1,INDEX(($P361=$F$2:$F$9873)*(0=COUNTIFS(Q361:T361,$J$2:$J$9873)),0),0)),"")</f>
        <v/>
      </c>
      <c r="V361" s="112">
        <f>IFERROR(INDEX($J$2:$J$9873,MATCH(1,INDEX(($P361=$F$2:$F$9873)*(0=COUNTIFS(Q361:U361,$J$2:$J$9873)),0),0)),"")</f>
        <v/>
      </c>
      <c r="W361" s="112">
        <f>IFERROR(INDEX($J$2:$J$9873,MATCH(1,INDEX(($P361=$F$2:$F$9873)*(0=COUNTIFS(Q361:V361,$J$2:$J$861)),0),0)),"")</f>
        <v/>
      </c>
      <c r="X361" s="112">
        <f>IFERROR(INDEX($J$2:$J$9873,MATCH(1,INDEX(($P361=$F$2:$F$9873)*(0=COUNTIFS(Q361:W361,$J$2:$J$9873)),0),0)),"")</f>
        <v/>
      </c>
      <c r="Y361" s="112">
        <f>IFERROR(INDEX($J$2:$J$861,MATCH(1,INDEX(($P361=$F$2:$F$861)*(0=COUNTIFS(Q361:X361,$J$2:$J$861)),0),0)),"")</f>
        <v/>
      </c>
      <c r="Z361" s="112">
        <f>IFERROR(INDEX($J$2:$J$861,MATCH(1,INDEX(($P361=$F$2:$F$861)*(0=COUNTIFS(Q361:Y361,$J$2:$J$861)),0),0)),"")</f>
        <v/>
      </c>
      <c r="AA361" s="112">
        <f>IFERROR(INDEX($J$2:$J$861,MATCH(1,INDEX(($P361=$F$2:$F$861)*(0=COUNTIFS(Q361:Z361,$J$2:$J$861)),0),0)),"")</f>
        <v/>
      </c>
      <c r="AB361" s="112">
        <f>IFERROR(INDEX($J$2:$J$861,MATCH(1,INDEX(($P361=$F$2:$F$861)*(0=COUNTIFS(Q361:AA361,$J$2:$J$861)),0),0)),"")</f>
        <v/>
      </c>
      <c r="AC361" s="112">
        <f>IFERROR(INDEX($J$2:$J$861,MATCH(1,INDEX(($P361=$F$2:$F$861)*(0=COUNTIFS(Q361:AB361,$J$2:$J$861)),0),0)),"")</f>
        <v/>
      </c>
      <c r="AD361">
        <f>Q361&amp;"-"&amp;R361&amp;"-"&amp;S361&amp;"-"&amp;T361&amp;"-"&amp;U361&amp;"-"&amp;V361&amp;"-"&amp;W361&amp;"-"&amp;X361&amp;"-"&amp;Y361&amp;"-"&amp;Z361&amp;"-"&amp;AA361&amp;"-"&amp;AB361&amp;"-"&amp;AC361</f>
        <v/>
      </c>
      <c r="AF361" s="19">
        <f>IFERROR(INDEX($I$2:$I$861,MATCH(1,INDEX(($P361=$F$2:$F$861)*(0=COUNTIFS($AF$2:$AF$2,$I$2:$I$861)),0),0)),"")</f>
        <v/>
      </c>
      <c r="AG361" s="19">
        <f>IFERROR(INDEX($I$2:$I$9873,MATCH(1,INDEX(($P361=$F$2:$F$9873)*(0=COUNTIFS(AF361,$I$2:$I$9873)),0),0)),"")</f>
        <v/>
      </c>
      <c r="AH361" s="19">
        <f>IFERROR(INDEX($I$2:$I$9873,MATCH(1,INDEX(($P361=$F$2:$F$9873)*(0=COUNTIFS(AF361:AG361,$I$2:$I$9873)),0),0)),"")</f>
        <v/>
      </c>
      <c r="AI361" s="19">
        <f>IFERROR(INDEX($I$2:$I$9873,MATCH(1,INDEX(($P361=$F$2:$F$9873)*(0=COUNTIFS(AF361:AH361,$I$2:$I$9873)),0),0)),"")</f>
        <v/>
      </c>
      <c r="AJ361" s="19">
        <f>IFERROR(INDEX($I$2:$I$9873,MATCH(1,INDEX(($P361=$F$2:$F$9873)*(0=COUNTIFS(AF361:AI361,$I$2:$I$9873)),0),0)),"")</f>
        <v/>
      </c>
      <c r="AK361" s="19">
        <f>IFERROR(INDEX($I$2:$I$9873,MATCH(1,INDEX(($P361=$F$2:$F$9873)*(0=COUNTIFS(AF361:AJ361,$I$2:$I$9873)),0),0)),"")</f>
        <v/>
      </c>
      <c r="AL361" s="19">
        <f>IFERROR(INDEX($I$2:$I$9873,MATCH(1,INDEX(($P361=$F$2:$F$9873)*(0=COUNTIFS(AF361:AK361,$I$2:$I$9873)),0),0)),"")</f>
        <v/>
      </c>
      <c r="AM361" s="19">
        <f>IFERROR(INDEX($I$2:$I$9873,MATCH(1,INDEX(($P361=$F$2:$F$9873)*(0=COUNTIFS(AF361:AL361,$I$2:$I$9873)),0),0)),"")</f>
        <v/>
      </c>
      <c r="AN361" s="19">
        <f>IFERROR(INDEX($I$2:$I$9873,MATCH(1,INDEX(($P361=$F$2:$F$9873)*(0=COUNTIFS(AF361:AM361,$I$2:$I$9873)),0),0)),"")</f>
        <v/>
      </c>
      <c r="AO361" s="19">
        <f>IFERROR(INDEX($I$2:$I$9873,MATCH(1,INDEX(($P361=$F$2:$F$9873)*(0=COUNTIFS(AF361:AN361,$I$2:$I$9873)),0),0)),"")</f>
        <v/>
      </c>
      <c r="AP361" s="19">
        <f>IFERROR(INDEX($I$2:$I$9873,MATCH(1,INDEX(($P361=$F$2:$F$9873)*(0=COUNTIFS(AF361:AO361,$I$2:$I$9873)),0),0)),"")</f>
        <v/>
      </c>
      <c r="AQ361" s="19">
        <f>IFERROR(INDEX($I$2:$I$9873,MATCH(1,INDEX(($P361=$F$2:$F$9873)*(0=COUNTIFS(AF361:AP361,$I$2:$I$9873)),0),0)),"")</f>
        <v/>
      </c>
      <c r="AR361" s="19">
        <f>IFERROR(INDEX($I$2:$I$9873,MATCH(1,INDEX(($P361=$F$2:$F$9873)*(0=COUNTIFS(AF361:AQ361,$I$2:$I$9873)),0),0)),"")</f>
        <v/>
      </c>
      <c r="AS361" s="19">
        <f>IFERROR(VLOOKUP(AF361,[2]CUS030!$A$5:$E$10000,5,0),"")</f>
        <v/>
      </c>
      <c r="AT361" s="19">
        <f>IFERROR(VLOOKUP(AG361,[2]CUS030!$A$5:$E$10000,5,0),"")</f>
        <v/>
      </c>
      <c r="AU361" s="19">
        <f>IFERROR(VLOOKUP(AH361,[2]CUS030!$A$5:$E$10000,5,0),"")</f>
        <v/>
      </c>
      <c r="AV361" s="19">
        <f>IFERROR(VLOOKUP(AI361,[2]CUS030!$A$5:$E$10000,5,0),"")</f>
        <v/>
      </c>
      <c r="AW361" s="19">
        <f>IFERROR(VLOOKUP(AJ361,[2]CUS030!$A$5:$E$10000,5,0),"")</f>
        <v/>
      </c>
      <c r="AX361" s="19">
        <f>IFERROR(VLOOKUP(AK361,[2]CUS030!$A$5:$E$10000,5,0),"")</f>
        <v/>
      </c>
      <c r="AY361" s="19">
        <f>IFERROR(VLOOKUP(AL361,[2]CUS030!$A$5:$E$10000,5,0),"")</f>
        <v/>
      </c>
      <c r="AZ361" s="19">
        <f>IFERROR(VLOOKUP(AM361,[2]CUS030!$A$5:$E$10000,5,0),"")</f>
        <v/>
      </c>
      <c r="BA361" s="19">
        <f>IFERROR(VLOOKUP(AN361,[2]CUS030!$A$5:$E$10000,5,0),"")</f>
        <v/>
      </c>
      <c r="BB361" s="19">
        <f>IFERROR(VLOOKUP(AO361,[2]CUS030!$A$5:$E$10000,5,0),"")</f>
        <v/>
      </c>
      <c r="BC361" s="19">
        <f>IFERROR(VLOOKUP(AP361,[2]CUS030!$A$5:$E$10000,5,0),"")</f>
        <v/>
      </c>
      <c r="BD361" s="19">
        <f>IFERROR(VLOOKUP(AQ361,[2]CUS030!$A$5:$E$10000,5,0),"")</f>
        <v/>
      </c>
      <c r="BE361" s="19">
        <f>IFERROR(VLOOKUP(AR361,[2]CUS030!$A$5:$E$10000,5,0),"")</f>
        <v/>
      </c>
    </row>
    <row r="362">
      <c r="F362" s="108">
        <f>[1]!Table1[[#This Row],[Production]]</f>
        <v/>
      </c>
      <c r="G362">
        <f>MID(F362,LEN(F362)-6,4)</f>
        <v/>
      </c>
      <c r="H362">
        <f>AS362&amp;"|"&amp;AT362&amp;"|"&amp;AU362&amp;"|"&amp;AV362&amp;"|"&amp;AW362&amp;"|"&amp;AX362&amp;"|"&amp;AY362&amp;"|"&amp;AZ362&amp;"|"&amp;BA362&amp;"|"&amp;BB362&amp;"|"&amp;BC362&amp;"|"&amp;BD362&amp;"|"&amp;BE362</f>
        <v/>
      </c>
      <c r="I362" s="108">
        <f>[1]!Table1[[#This Row],[Stock]]</f>
        <v/>
      </c>
      <c r="J362">
        <f>MID(LEFT(I362,LEN(I362)-3),FIND("0|0.000",LEFT(I362,LEN(I362)-3),1)+7,6)</f>
        <v/>
      </c>
      <c r="K362" s="19" t="n"/>
      <c r="L362" s="19" t="n"/>
      <c r="M362" s="19" t="n"/>
      <c r="N362" s="19" t="n"/>
      <c r="O362" s="19" t="n"/>
      <c r="P362" s="20">
        <f>End_Cal!E362</f>
        <v/>
      </c>
      <c r="Q362" s="112">
        <f>IFERROR(INDEX($J$2:$J$9873,MATCH(1,INDEX(($P362=$F$2:$F$9873)*(0=COUNTIFS($Q$2:$Q$2,$J$2:$J$9873)),0),0)),"")</f>
        <v/>
      </c>
      <c r="R362" s="112">
        <f>IFERROR(INDEX($J$2:$J$9873,MATCH(1,INDEX(($P362=$F$2:$F$9873)*(0=COUNTIFS(Q362,$J$2:$J$9873)),0),0)),"")</f>
        <v/>
      </c>
      <c r="S362" s="112">
        <f>IFERROR(INDEX($J$2:$J$9873,MATCH(1,INDEX(($P362=$F$2:$F$9873)*(0=COUNTIFS(Q362:R362,$J$2:$J$9873)),0),0)),"")</f>
        <v/>
      </c>
      <c r="T362" s="112">
        <f>IFERROR(INDEX($J$2:$J$9873,MATCH(1,INDEX(($P362=$F$2:$F$9873)*(0=COUNTIFS(Q362:S362,$J$2:$J$9873)),0),0)),"")</f>
        <v/>
      </c>
      <c r="U362" s="112">
        <f>IFERROR(INDEX($J$2:$J$9873,MATCH(1,INDEX(($P362=$F$2:$F$9873)*(0=COUNTIFS(Q362:T362,$J$2:$J$9873)),0),0)),"")</f>
        <v/>
      </c>
      <c r="V362" s="112">
        <f>IFERROR(INDEX($J$2:$J$9873,MATCH(1,INDEX(($P362=$F$2:$F$9873)*(0=COUNTIFS(Q362:U362,$J$2:$J$9873)),0),0)),"")</f>
        <v/>
      </c>
      <c r="W362" s="112">
        <f>IFERROR(INDEX($J$2:$J$9873,MATCH(1,INDEX(($P362=$F$2:$F$9873)*(0=COUNTIFS(Q362:V362,$J$2:$J$861)),0),0)),"")</f>
        <v/>
      </c>
      <c r="X362" s="112">
        <f>IFERROR(INDEX($J$2:$J$9873,MATCH(1,INDEX(($P362=$F$2:$F$9873)*(0=COUNTIFS(Q362:W362,$J$2:$J$9873)),0),0)),"")</f>
        <v/>
      </c>
      <c r="Y362" s="112">
        <f>IFERROR(INDEX($J$2:$J$861,MATCH(1,INDEX(($P362=$F$2:$F$861)*(0=COUNTIFS(Q362:X362,$J$2:$J$861)),0),0)),"")</f>
        <v/>
      </c>
      <c r="Z362" s="112">
        <f>IFERROR(INDEX($J$2:$J$861,MATCH(1,INDEX(($P362=$F$2:$F$861)*(0=COUNTIFS(Q362:Y362,$J$2:$J$861)),0),0)),"")</f>
        <v/>
      </c>
      <c r="AA362" s="112">
        <f>IFERROR(INDEX($J$2:$J$861,MATCH(1,INDEX(($P362=$F$2:$F$861)*(0=COUNTIFS(Q362:Z362,$J$2:$J$861)),0),0)),"")</f>
        <v/>
      </c>
      <c r="AB362" s="112">
        <f>IFERROR(INDEX($J$2:$J$861,MATCH(1,INDEX(($P362=$F$2:$F$861)*(0=COUNTIFS(Q362:AA362,$J$2:$J$861)),0),0)),"")</f>
        <v/>
      </c>
      <c r="AC362" s="112">
        <f>IFERROR(INDEX($J$2:$J$861,MATCH(1,INDEX(($P362=$F$2:$F$861)*(0=COUNTIFS(Q362:AB362,$J$2:$J$861)),0),0)),"")</f>
        <v/>
      </c>
      <c r="AD362">
        <f>Q362&amp;"-"&amp;R362&amp;"-"&amp;S362&amp;"-"&amp;T362&amp;"-"&amp;U362&amp;"-"&amp;V362&amp;"-"&amp;W362&amp;"-"&amp;X362&amp;"-"&amp;Y362&amp;"-"&amp;Z362&amp;"-"&amp;AA362&amp;"-"&amp;AB362&amp;"-"&amp;AC362</f>
        <v/>
      </c>
      <c r="AF362" s="19">
        <f>IFERROR(INDEX($I$2:$I$861,MATCH(1,INDEX(($P362=$F$2:$F$861)*(0=COUNTIFS($AF$2:$AF$2,$I$2:$I$861)),0),0)),"")</f>
        <v/>
      </c>
      <c r="AG362" s="19">
        <f>IFERROR(INDEX($I$2:$I$9873,MATCH(1,INDEX(($P362=$F$2:$F$9873)*(0=COUNTIFS(AF362,$I$2:$I$9873)),0),0)),"")</f>
        <v/>
      </c>
      <c r="AH362" s="19">
        <f>IFERROR(INDEX($I$2:$I$9873,MATCH(1,INDEX(($P362=$F$2:$F$9873)*(0=COUNTIFS(AF362:AG362,$I$2:$I$9873)),0),0)),"")</f>
        <v/>
      </c>
      <c r="AI362" s="19">
        <f>IFERROR(INDEX($I$2:$I$9873,MATCH(1,INDEX(($P362=$F$2:$F$9873)*(0=COUNTIFS(AF362:AH362,$I$2:$I$9873)),0),0)),"")</f>
        <v/>
      </c>
      <c r="AJ362" s="19">
        <f>IFERROR(INDEX($I$2:$I$9873,MATCH(1,INDEX(($P362=$F$2:$F$9873)*(0=COUNTIFS(AF362:AI362,$I$2:$I$9873)),0),0)),"")</f>
        <v/>
      </c>
      <c r="AK362" s="19">
        <f>IFERROR(INDEX($I$2:$I$9873,MATCH(1,INDEX(($P362=$F$2:$F$9873)*(0=COUNTIFS(AF362:AJ362,$I$2:$I$9873)),0),0)),"")</f>
        <v/>
      </c>
      <c r="AL362" s="19">
        <f>IFERROR(INDEX($I$2:$I$9873,MATCH(1,INDEX(($P362=$F$2:$F$9873)*(0=COUNTIFS(AF362:AK362,$I$2:$I$9873)),0),0)),"")</f>
        <v/>
      </c>
      <c r="AM362" s="19">
        <f>IFERROR(INDEX($I$2:$I$9873,MATCH(1,INDEX(($P362=$F$2:$F$9873)*(0=COUNTIFS(AF362:AL362,$I$2:$I$9873)),0),0)),"")</f>
        <v/>
      </c>
      <c r="AN362" s="19">
        <f>IFERROR(INDEX($I$2:$I$9873,MATCH(1,INDEX(($P362=$F$2:$F$9873)*(0=COUNTIFS(AF362:AM362,$I$2:$I$9873)),0),0)),"")</f>
        <v/>
      </c>
      <c r="AO362" s="19">
        <f>IFERROR(INDEX($I$2:$I$9873,MATCH(1,INDEX(($P362=$F$2:$F$9873)*(0=COUNTIFS(AF362:AN362,$I$2:$I$9873)),0),0)),"")</f>
        <v/>
      </c>
      <c r="AP362" s="19">
        <f>IFERROR(INDEX($I$2:$I$9873,MATCH(1,INDEX(($P362=$F$2:$F$9873)*(0=COUNTIFS(AF362:AO362,$I$2:$I$9873)),0),0)),"")</f>
        <v/>
      </c>
      <c r="AQ362" s="19">
        <f>IFERROR(INDEX($I$2:$I$9873,MATCH(1,INDEX(($P362=$F$2:$F$9873)*(0=COUNTIFS(AF362:AP362,$I$2:$I$9873)),0),0)),"")</f>
        <v/>
      </c>
      <c r="AR362" s="19">
        <f>IFERROR(INDEX($I$2:$I$9873,MATCH(1,INDEX(($P362=$F$2:$F$9873)*(0=COUNTIFS(AF362:AQ362,$I$2:$I$9873)),0),0)),"")</f>
        <v/>
      </c>
      <c r="AS362" s="19">
        <f>IFERROR(VLOOKUP(AF362,[2]CUS030!$A$5:$E$10000,5,0),"")</f>
        <v/>
      </c>
      <c r="AT362" s="19">
        <f>IFERROR(VLOOKUP(AG362,[2]CUS030!$A$5:$E$10000,5,0),"")</f>
        <v/>
      </c>
      <c r="AU362" s="19">
        <f>IFERROR(VLOOKUP(AH362,[2]CUS030!$A$5:$E$10000,5,0),"")</f>
        <v/>
      </c>
      <c r="AV362" s="19">
        <f>IFERROR(VLOOKUP(AI362,[2]CUS030!$A$5:$E$10000,5,0),"")</f>
        <v/>
      </c>
      <c r="AW362" s="19">
        <f>IFERROR(VLOOKUP(AJ362,[2]CUS030!$A$5:$E$10000,5,0),"")</f>
        <v/>
      </c>
      <c r="AX362" s="19">
        <f>IFERROR(VLOOKUP(AK362,[2]CUS030!$A$5:$E$10000,5,0),"")</f>
        <v/>
      </c>
      <c r="AY362" s="19">
        <f>IFERROR(VLOOKUP(AL362,[2]CUS030!$A$5:$E$10000,5,0),"")</f>
        <v/>
      </c>
      <c r="AZ362" s="19">
        <f>IFERROR(VLOOKUP(AM362,[2]CUS030!$A$5:$E$10000,5,0),"")</f>
        <v/>
      </c>
      <c r="BA362" s="19">
        <f>IFERROR(VLOOKUP(AN362,[2]CUS030!$A$5:$E$10000,5,0),"")</f>
        <v/>
      </c>
      <c r="BB362" s="19">
        <f>IFERROR(VLOOKUP(AO362,[2]CUS030!$A$5:$E$10000,5,0),"")</f>
        <v/>
      </c>
      <c r="BC362" s="19">
        <f>IFERROR(VLOOKUP(AP362,[2]CUS030!$A$5:$E$10000,5,0),"")</f>
        <v/>
      </c>
      <c r="BD362" s="19">
        <f>IFERROR(VLOOKUP(AQ362,[2]CUS030!$A$5:$E$10000,5,0),"")</f>
        <v/>
      </c>
      <c r="BE362" s="19">
        <f>IFERROR(VLOOKUP(AR362,[2]CUS030!$A$5:$E$10000,5,0),"")</f>
        <v/>
      </c>
    </row>
    <row r="363">
      <c r="F363" s="108">
        <f>[1]!Table1[[#This Row],[Production]]</f>
        <v/>
      </c>
      <c r="G363">
        <f>MID(F363,LEN(F363)-6,4)</f>
        <v/>
      </c>
      <c r="H363">
        <f>AS363&amp;"|"&amp;AT363&amp;"|"&amp;AU363&amp;"|"&amp;AV363&amp;"|"&amp;AW363&amp;"|"&amp;AX363&amp;"|"&amp;AY363&amp;"|"&amp;AZ363&amp;"|"&amp;BA363&amp;"|"&amp;BB363&amp;"|"&amp;BC363&amp;"|"&amp;BD363&amp;"|"&amp;BE363</f>
        <v/>
      </c>
      <c r="I363" s="108">
        <f>[1]!Table1[[#This Row],[Stock]]</f>
        <v/>
      </c>
      <c r="J363">
        <f>MID(LEFT(I363,LEN(I363)-3),FIND("0|0.000",LEFT(I363,LEN(I363)-3),1)+7,6)</f>
        <v/>
      </c>
      <c r="K363" s="19" t="n"/>
      <c r="L363" s="19" t="n"/>
      <c r="M363" s="19" t="n"/>
      <c r="N363" s="19" t="n"/>
      <c r="O363" s="19" t="n"/>
      <c r="P363" s="20">
        <f>End_Cal!E363</f>
        <v/>
      </c>
      <c r="Q363" s="112">
        <f>IFERROR(INDEX($J$2:$J$9873,MATCH(1,INDEX(($P363=$F$2:$F$9873)*(0=COUNTIFS($Q$2:$Q$2,$J$2:$J$9873)),0),0)),"")</f>
        <v/>
      </c>
      <c r="R363" s="112">
        <f>IFERROR(INDEX($J$2:$J$9873,MATCH(1,INDEX(($P363=$F$2:$F$9873)*(0=COUNTIFS(Q363,$J$2:$J$9873)),0),0)),"")</f>
        <v/>
      </c>
      <c r="S363" s="112">
        <f>IFERROR(INDEX($J$2:$J$9873,MATCH(1,INDEX(($P363=$F$2:$F$9873)*(0=COUNTIFS(Q363:R363,$J$2:$J$9873)),0),0)),"")</f>
        <v/>
      </c>
      <c r="T363" s="112">
        <f>IFERROR(INDEX($J$2:$J$9873,MATCH(1,INDEX(($P363=$F$2:$F$9873)*(0=COUNTIFS(Q363:S363,$J$2:$J$9873)),0),0)),"")</f>
        <v/>
      </c>
      <c r="U363" s="112">
        <f>IFERROR(INDEX($J$2:$J$9873,MATCH(1,INDEX(($P363=$F$2:$F$9873)*(0=COUNTIFS(Q363:T363,$J$2:$J$9873)),0),0)),"")</f>
        <v/>
      </c>
      <c r="V363" s="112">
        <f>IFERROR(INDEX($J$2:$J$9873,MATCH(1,INDEX(($P363=$F$2:$F$9873)*(0=COUNTIFS(Q363:U363,$J$2:$J$9873)),0),0)),"")</f>
        <v/>
      </c>
      <c r="W363" s="112">
        <f>IFERROR(INDEX($J$2:$J$9873,MATCH(1,INDEX(($P363=$F$2:$F$9873)*(0=COUNTIFS(Q363:V363,$J$2:$J$861)),0),0)),"")</f>
        <v/>
      </c>
      <c r="X363" s="112">
        <f>IFERROR(INDEX($J$2:$J$9873,MATCH(1,INDEX(($P363=$F$2:$F$9873)*(0=COUNTIFS(Q363:W363,$J$2:$J$9873)),0),0)),"")</f>
        <v/>
      </c>
      <c r="Y363" s="112">
        <f>IFERROR(INDEX($J$2:$J$861,MATCH(1,INDEX(($P363=$F$2:$F$861)*(0=COUNTIFS(Q363:X363,$J$2:$J$861)),0),0)),"")</f>
        <v/>
      </c>
      <c r="Z363" s="112">
        <f>IFERROR(INDEX($J$2:$J$861,MATCH(1,INDEX(($P363=$F$2:$F$861)*(0=COUNTIFS(Q363:Y363,$J$2:$J$861)),0),0)),"")</f>
        <v/>
      </c>
      <c r="AA363" s="112">
        <f>IFERROR(INDEX($J$2:$J$861,MATCH(1,INDEX(($P363=$F$2:$F$861)*(0=COUNTIFS(Q363:Z363,$J$2:$J$861)),0),0)),"")</f>
        <v/>
      </c>
      <c r="AB363" s="112">
        <f>IFERROR(INDEX($J$2:$J$861,MATCH(1,INDEX(($P363=$F$2:$F$861)*(0=COUNTIFS(Q363:AA363,$J$2:$J$861)),0),0)),"")</f>
        <v/>
      </c>
      <c r="AC363" s="112">
        <f>IFERROR(INDEX($J$2:$J$861,MATCH(1,INDEX(($P363=$F$2:$F$861)*(0=COUNTIFS(Q363:AB363,$J$2:$J$861)),0),0)),"")</f>
        <v/>
      </c>
      <c r="AD363">
        <f>Q363&amp;"-"&amp;R363&amp;"-"&amp;S363&amp;"-"&amp;T363&amp;"-"&amp;U363&amp;"-"&amp;V363&amp;"-"&amp;W363&amp;"-"&amp;X363&amp;"-"&amp;Y363&amp;"-"&amp;Z363&amp;"-"&amp;AA363&amp;"-"&amp;AB363&amp;"-"&amp;AC363</f>
        <v/>
      </c>
      <c r="AF363" s="19">
        <f>IFERROR(INDEX($I$2:$I$861,MATCH(1,INDEX(($P363=$F$2:$F$861)*(0=COUNTIFS($AF$2:$AF$2,$I$2:$I$861)),0),0)),"")</f>
        <v/>
      </c>
      <c r="AG363" s="19">
        <f>IFERROR(INDEX($I$2:$I$9873,MATCH(1,INDEX(($P363=$F$2:$F$9873)*(0=COUNTIFS(AF363,$I$2:$I$9873)),0),0)),"")</f>
        <v/>
      </c>
      <c r="AH363" s="19">
        <f>IFERROR(INDEX($I$2:$I$9873,MATCH(1,INDEX(($P363=$F$2:$F$9873)*(0=COUNTIFS(AF363:AG363,$I$2:$I$9873)),0),0)),"")</f>
        <v/>
      </c>
      <c r="AI363" s="19">
        <f>IFERROR(INDEX($I$2:$I$9873,MATCH(1,INDEX(($P363=$F$2:$F$9873)*(0=COUNTIFS(AF363:AH363,$I$2:$I$9873)),0),0)),"")</f>
        <v/>
      </c>
      <c r="AJ363" s="19">
        <f>IFERROR(INDEX($I$2:$I$9873,MATCH(1,INDEX(($P363=$F$2:$F$9873)*(0=COUNTIFS(AF363:AI363,$I$2:$I$9873)),0),0)),"")</f>
        <v/>
      </c>
      <c r="AK363" s="19">
        <f>IFERROR(INDEX($I$2:$I$9873,MATCH(1,INDEX(($P363=$F$2:$F$9873)*(0=COUNTIFS(AF363:AJ363,$I$2:$I$9873)),0),0)),"")</f>
        <v/>
      </c>
      <c r="AL363" s="19">
        <f>IFERROR(INDEX($I$2:$I$9873,MATCH(1,INDEX(($P363=$F$2:$F$9873)*(0=COUNTIFS(AF363:AK363,$I$2:$I$9873)),0),0)),"")</f>
        <v/>
      </c>
      <c r="AM363" s="19">
        <f>IFERROR(INDEX($I$2:$I$9873,MATCH(1,INDEX(($P363=$F$2:$F$9873)*(0=COUNTIFS(AF363:AL363,$I$2:$I$9873)),0),0)),"")</f>
        <v/>
      </c>
      <c r="AN363" s="19">
        <f>IFERROR(INDEX($I$2:$I$9873,MATCH(1,INDEX(($P363=$F$2:$F$9873)*(0=COUNTIFS(AF363:AM363,$I$2:$I$9873)),0),0)),"")</f>
        <v/>
      </c>
      <c r="AO363" s="19">
        <f>IFERROR(INDEX($I$2:$I$9873,MATCH(1,INDEX(($P363=$F$2:$F$9873)*(0=COUNTIFS(AF363:AN363,$I$2:$I$9873)),0),0)),"")</f>
        <v/>
      </c>
      <c r="AP363" s="19">
        <f>IFERROR(INDEX($I$2:$I$9873,MATCH(1,INDEX(($P363=$F$2:$F$9873)*(0=COUNTIFS(AF363:AO363,$I$2:$I$9873)),0),0)),"")</f>
        <v/>
      </c>
      <c r="AQ363" s="19">
        <f>IFERROR(INDEX($I$2:$I$9873,MATCH(1,INDEX(($P363=$F$2:$F$9873)*(0=COUNTIFS(AF363:AP363,$I$2:$I$9873)),0),0)),"")</f>
        <v/>
      </c>
      <c r="AR363" s="19">
        <f>IFERROR(INDEX($I$2:$I$9873,MATCH(1,INDEX(($P363=$F$2:$F$9873)*(0=COUNTIFS(AF363:AQ363,$I$2:$I$9873)),0),0)),"")</f>
        <v/>
      </c>
      <c r="AS363" s="19">
        <f>IFERROR(VLOOKUP(AF363,[2]CUS030!$A$5:$E$10000,5,0),"")</f>
        <v/>
      </c>
      <c r="AT363" s="19">
        <f>IFERROR(VLOOKUP(AG363,[2]CUS030!$A$5:$E$10000,5,0),"")</f>
        <v/>
      </c>
      <c r="AU363" s="19">
        <f>IFERROR(VLOOKUP(AH363,[2]CUS030!$A$5:$E$10000,5,0),"")</f>
        <v/>
      </c>
      <c r="AV363" s="19">
        <f>IFERROR(VLOOKUP(AI363,[2]CUS030!$A$5:$E$10000,5,0),"")</f>
        <v/>
      </c>
      <c r="AW363" s="19">
        <f>IFERROR(VLOOKUP(AJ363,[2]CUS030!$A$5:$E$10000,5,0),"")</f>
        <v/>
      </c>
      <c r="AX363" s="19">
        <f>IFERROR(VLOOKUP(AK363,[2]CUS030!$A$5:$E$10000,5,0),"")</f>
        <v/>
      </c>
      <c r="AY363" s="19">
        <f>IFERROR(VLOOKUP(AL363,[2]CUS030!$A$5:$E$10000,5,0),"")</f>
        <v/>
      </c>
      <c r="AZ363" s="19">
        <f>IFERROR(VLOOKUP(AM363,[2]CUS030!$A$5:$E$10000,5,0),"")</f>
        <v/>
      </c>
      <c r="BA363" s="19">
        <f>IFERROR(VLOOKUP(AN363,[2]CUS030!$A$5:$E$10000,5,0),"")</f>
        <v/>
      </c>
      <c r="BB363" s="19">
        <f>IFERROR(VLOOKUP(AO363,[2]CUS030!$A$5:$E$10000,5,0),"")</f>
        <v/>
      </c>
      <c r="BC363" s="19">
        <f>IFERROR(VLOOKUP(AP363,[2]CUS030!$A$5:$E$10000,5,0),"")</f>
        <v/>
      </c>
      <c r="BD363" s="19">
        <f>IFERROR(VLOOKUP(AQ363,[2]CUS030!$A$5:$E$10000,5,0),"")</f>
        <v/>
      </c>
      <c r="BE363" s="19">
        <f>IFERROR(VLOOKUP(AR363,[2]CUS030!$A$5:$E$10000,5,0),"")</f>
        <v/>
      </c>
    </row>
    <row r="364">
      <c r="F364" s="108">
        <f>[1]!Table1[[#This Row],[Production]]</f>
        <v/>
      </c>
      <c r="G364">
        <f>MID(F364,LEN(F364)-6,4)</f>
        <v/>
      </c>
      <c r="H364">
        <f>AS364&amp;"|"&amp;AT364&amp;"|"&amp;AU364&amp;"|"&amp;AV364&amp;"|"&amp;AW364&amp;"|"&amp;AX364&amp;"|"&amp;AY364&amp;"|"&amp;AZ364&amp;"|"&amp;BA364&amp;"|"&amp;BB364&amp;"|"&amp;BC364&amp;"|"&amp;BD364&amp;"|"&amp;BE364</f>
        <v/>
      </c>
      <c r="I364" s="108">
        <f>[1]!Table1[[#This Row],[Stock]]</f>
        <v/>
      </c>
      <c r="J364">
        <f>MID(LEFT(I364,LEN(I364)-3),FIND("0|0.000",LEFT(I364,LEN(I364)-3),1)+7,6)</f>
        <v/>
      </c>
      <c r="K364" s="19" t="n"/>
      <c r="L364" s="19" t="n"/>
      <c r="M364" s="19" t="n"/>
      <c r="N364" s="19" t="n"/>
      <c r="O364" s="19" t="n"/>
      <c r="P364" s="20">
        <f>End_Cal!E364</f>
        <v/>
      </c>
      <c r="Q364" s="112">
        <f>IFERROR(INDEX($J$2:$J$9873,MATCH(1,INDEX(($P364=$F$2:$F$9873)*(0=COUNTIFS($Q$2:$Q$2,$J$2:$J$9873)),0),0)),"")</f>
        <v/>
      </c>
      <c r="R364" s="112">
        <f>IFERROR(INDEX($J$2:$J$9873,MATCH(1,INDEX(($P364=$F$2:$F$9873)*(0=COUNTIFS(Q364,$J$2:$J$9873)),0),0)),"")</f>
        <v/>
      </c>
      <c r="S364" s="112">
        <f>IFERROR(INDEX($J$2:$J$9873,MATCH(1,INDEX(($P364=$F$2:$F$9873)*(0=COUNTIFS(Q364:R364,$J$2:$J$9873)),0),0)),"")</f>
        <v/>
      </c>
      <c r="T364" s="112">
        <f>IFERROR(INDEX($J$2:$J$9873,MATCH(1,INDEX(($P364=$F$2:$F$9873)*(0=COUNTIFS(Q364:S364,$J$2:$J$9873)),0),0)),"")</f>
        <v/>
      </c>
      <c r="U364" s="112">
        <f>IFERROR(INDEX($J$2:$J$9873,MATCH(1,INDEX(($P364=$F$2:$F$9873)*(0=COUNTIFS(Q364:T364,$J$2:$J$9873)),0),0)),"")</f>
        <v/>
      </c>
      <c r="V364" s="112">
        <f>IFERROR(INDEX($J$2:$J$9873,MATCH(1,INDEX(($P364=$F$2:$F$9873)*(0=COUNTIFS(Q364:U364,$J$2:$J$9873)),0),0)),"")</f>
        <v/>
      </c>
      <c r="W364" s="112">
        <f>IFERROR(INDEX($J$2:$J$9873,MATCH(1,INDEX(($P364=$F$2:$F$9873)*(0=COUNTIFS(Q364:V364,$J$2:$J$861)),0),0)),"")</f>
        <v/>
      </c>
      <c r="X364" s="112">
        <f>IFERROR(INDEX($J$2:$J$9873,MATCH(1,INDEX(($P364=$F$2:$F$9873)*(0=COUNTIFS(Q364:W364,$J$2:$J$9873)),0),0)),"")</f>
        <v/>
      </c>
      <c r="Y364" s="112">
        <f>IFERROR(INDEX($J$2:$J$861,MATCH(1,INDEX(($P364=$F$2:$F$861)*(0=COUNTIFS(Q364:X364,$J$2:$J$861)),0),0)),"")</f>
        <v/>
      </c>
      <c r="Z364" s="112">
        <f>IFERROR(INDEX($J$2:$J$861,MATCH(1,INDEX(($P364=$F$2:$F$861)*(0=COUNTIFS(Q364:Y364,$J$2:$J$861)),0),0)),"")</f>
        <v/>
      </c>
      <c r="AA364" s="112">
        <f>IFERROR(INDEX($J$2:$J$861,MATCH(1,INDEX(($P364=$F$2:$F$861)*(0=COUNTIFS(Q364:Z364,$J$2:$J$861)),0),0)),"")</f>
        <v/>
      </c>
      <c r="AB364" s="112">
        <f>IFERROR(INDEX($J$2:$J$861,MATCH(1,INDEX(($P364=$F$2:$F$861)*(0=COUNTIFS(Q364:AA364,$J$2:$J$861)),0),0)),"")</f>
        <v/>
      </c>
      <c r="AC364" s="112">
        <f>IFERROR(INDEX($J$2:$J$861,MATCH(1,INDEX(($P364=$F$2:$F$861)*(0=COUNTIFS(Q364:AB364,$J$2:$J$861)),0),0)),"")</f>
        <v/>
      </c>
      <c r="AD364">
        <f>Q364&amp;"-"&amp;R364&amp;"-"&amp;S364&amp;"-"&amp;T364&amp;"-"&amp;U364&amp;"-"&amp;V364&amp;"-"&amp;W364&amp;"-"&amp;X364&amp;"-"&amp;Y364&amp;"-"&amp;Z364&amp;"-"&amp;AA364&amp;"-"&amp;AB364&amp;"-"&amp;AC364</f>
        <v/>
      </c>
      <c r="AF364" s="19">
        <f>IFERROR(INDEX($I$2:$I$861,MATCH(1,INDEX(($P364=$F$2:$F$861)*(0=COUNTIFS($AF$2:$AF$2,$I$2:$I$861)),0),0)),"")</f>
        <v/>
      </c>
      <c r="AG364" s="19">
        <f>IFERROR(INDEX($I$2:$I$9873,MATCH(1,INDEX(($P364=$F$2:$F$9873)*(0=COUNTIFS(AF364,$I$2:$I$9873)),0),0)),"")</f>
        <v/>
      </c>
      <c r="AH364" s="19">
        <f>IFERROR(INDEX($I$2:$I$9873,MATCH(1,INDEX(($P364=$F$2:$F$9873)*(0=COUNTIFS(AF364:AG364,$I$2:$I$9873)),0),0)),"")</f>
        <v/>
      </c>
      <c r="AI364" s="19">
        <f>IFERROR(INDEX($I$2:$I$9873,MATCH(1,INDEX(($P364=$F$2:$F$9873)*(0=COUNTIFS(AF364:AH364,$I$2:$I$9873)),0),0)),"")</f>
        <v/>
      </c>
      <c r="AJ364" s="19">
        <f>IFERROR(INDEX($I$2:$I$9873,MATCH(1,INDEX(($P364=$F$2:$F$9873)*(0=COUNTIFS(AF364:AI364,$I$2:$I$9873)),0),0)),"")</f>
        <v/>
      </c>
      <c r="AK364" s="19">
        <f>IFERROR(INDEX($I$2:$I$9873,MATCH(1,INDEX(($P364=$F$2:$F$9873)*(0=COUNTIFS(AF364:AJ364,$I$2:$I$9873)),0),0)),"")</f>
        <v/>
      </c>
      <c r="AL364" s="19">
        <f>IFERROR(INDEX($I$2:$I$9873,MATCH(1,INDEX(($P364=$F$2:$F$9873)*(0=COUNTIFS(AF364:AK364,$I$2:$I$9873)),0),0)),"")</f>
        <v/>
      </c>
      <c r="AM364" s="19">
        <f>IFERROR(INDEX($I$2:$I$9873,MATCH(1,INDEX(($P364=$F$2:$F$9873)*(0=COUNTIFS(AF364:AL364,$I$2:$I$9873)),0),0)),"")</f>
        <v/>
      </c>
      <c r="AN364" s="19">
        <f>IFERROR(INDEX($I$2:$I$9873,MATCH(1,INDEX(($P364=$F$2:$F$9873)*(0=COUNTIFS(AF364:AM364,$I$2:$I$9873)),0),0)),"")</f>
        <v/>
      </c>
      <c r="AO364" s="19">
        <f>IFERROR(INDEX($I$2:$I$9873,MATCH(1,INDEX(($P364=$F$2:$F$9873)*(0=COUNTIFS(AF364:AN364,$I$2:$I$9873)),0),0)),"")</f>
        <v/>
      </c>
      <c r="AP364" s="19">
        <f>IFERROR(INDEX($I$2:$I$9873,MATCH(1,INDEX(($P364=$F$2:$F$9873)*(0=COUNTIFS(AF364:AO364,$I$2:$I$9873)),0),0)),"")</f>
        <v/>
      </c>
      <c r="AQ364" s="19">
        <f>IFERROR(INDEX($I$2:$I$9873,MATCH(1,INDEX(($P364=$F$2:$F$9873)*(0=COUNTIFS(AF364:AP364,$I$2:$I$9873)),0),0)),"")</f>
        <v/>
      </c>
      <c r="AR364" s="19">
        <f>IFERROR(INDEX($I$2:$I$9873,MATCH(1,INDEX(($P364=$F$2:$F$9873)*(0=COUNTIFS(AF364:AQ364,$I$2:$I$9873)),0),0)),"")</f>
        <v/>
      </c>
      <c r="AS364" s="19">
        <f>IFERROR(VLOOKUP(AF364,[2]CUS030!$A$5:$E$10000,5,0),"")</f>
        <v/>
      </c>
      <c r="AT364" s="19">
        <f>IFERROR(VLOOKUP(AG364,[2]CUS030!$A$5:$E$10000,5,0),"")</f>
        <v/>
      </c>
      <c r="AU364" s="19">
        <f>IFERROR(VLOOKUP(AH364,[2]CUS030!$A$5:$E$10000,5,0),"")</f>
        <v/>
      </c>
      <c r="AV364" s="19">
        <f>IFERROR(VLOOKUP(AI364,[2]CUS030!$A$5:$E$10000,5,0),"")</f>
        <v/>
      </c>
      <c r="AW364" s="19">
        <f>IFERROR(VLOOKUP(AJ364,[2]CUS030!$A$5:$E$10000,5,0),"")</f>
        <v/>
      </c>
      <c r="AX364" s="19">
        <f>IFERROR(VLOOKUP(AK364,[2]CUS030!$A$5:$E$10000,5,0),"")</f>
        <v/>
      </c>
      <c r="AY364" s="19">
        <f>IFERROR(VLOOKUP(AL364,[2]CUS030!$A$5:$E$10000,5,0),"")</f>
        <v/>
      </c>
      <c r="AZ364" s="19">
        <f>IFERROR(VLOOKUP(AM364,[2]CUS030!$A$5:$E$10000,5,0),"")</f>
        <v/>
      </c>
      <c r="BA364" s="19">
        <f>IFERROR(VLOOKUP(AN364,[2]CUS030!$A$5:$E$10000,5,0),"")</f>
        <v/>
      </c>
      <c r="BB364" s="19">
        <f>IFERROR(VLOOKUP(AO364,[2]CUS030!$A$5:$E$10000,5,0),"")</f>
        <v/>
      </c>
      <c r="BC364" s="19">
        <f>IFERROR(VLOOKUP(AP364,[2]CUS030!$A$5:$E$10000,5,0),"")</f>
        <v/>
      </c>
      <c r="BD364" s="19">
        <f>IFERROR(VLOOKUP(AQ364,[2]CUS030!$A$5:$E$10000,5,0),"")</f>
        <v/>
      </c>
      <c r="BE364" s="19">
        <f>IFERROR(VLOOKUP(AR364,[2]CUS030!$A$5:$E$10000,5,0),"")</f>
        <v/>
      </c>
    </row>
    <row r="365">
      <c r="F365" s="108">
        <f>[1]!Table1[[#This Row],[Production]]</f>
        <v/>
      </c>
      <c r="G365">
        <f>MID(F365,LEN(F365)-6,4)</f>
        <v/>
      </c>
      <c r="H365">
        <f>AS365&amp;"|"&amp;AT365&amp;"|"&amp;AU365&amp;"|"&amp;AV365&amp;"|"&amp;AW365&amp;"|"&amp;AX365&amp;"|"&amp;AY365&amp;"|"&amp;AZ365&amp;"|"&amp;BA365&amp;"|"&amp;BB365&amp;"|"&amp;BC365&amp;"|"&amp;BD365&amp;"|"&amp;BE365</f>
        <v/>
      </c>
      <c r="I365" s="108">
        <f>[1]!Table1[[#This Row],[Stock]]</f>
        <v/>
      </c>
      <c r="J365">
        <f>MID(LEFT(I365,LEN(I365)-3),FIND("0|0.000",LEFT(I365,LEN(I365)-3),1)+7,6)</f>
        <v/>
      </c>
      <c r="K365" s="19" t="n"/>
      <c r="L365" s="19" t="n"/>
      <c r="M365" s="19" t="n"/>
      <c r="N365" s="19" t="n"/>
      <c r="O365" s="19" t="n"/>
      <c r="P365" s="20">
        <f>End_Cal!E365</f>
        <v/>
      </c>
      <c r="Q365" s="112">
        <f>IFERROR(INDEX($J$2:$J$9873,MATCH(1,INDEX(($P365=$F$2:$F$9873)*(0=COUNTIFS($Q$2:$Q$2,$J$2:$J$9873)),0),0)),"")</f>
        <v/>
      </c>
      <c r="R365" s="112">
        <f>IFERROR(INDEX($J$2:$J$9873,MATCH(1,INDEX(($P365=$F$2:$F$9873)*(0=COUNTIFS(Q365,$J$2:$J$9873)),0),0)),"")</f>
        <v/>
      </c>
      <c r="S365" s="112">
        <f>IFERROR(INDEX($J$2:$J$9873,MATCH(1,INDEX(($P365=$F$2:$F$9873)*(0=COUNTIFS(Q365:R365,$J$2:$J$9873)),0),0)),"")</f>
        <v/>
      </c>
      <c r="T365" s="112">
        <f>IFERROR(INDEX($J$2:$J$9873,MATCH(1,INDEX(($P365=$F$2:$F$9873)*(0=COUNTIFS(Q365:S365,$J$2:$J$9873)),0),0)),"")</f>
        <v/>
      </c>
      <c r="U365" s="112">
        <f>IFERROR(INDEX($J$2:$J$9873,MATCH(1,INDEX(($P365=$F$2:$F$9873)*(0=COUNTIFS(Q365:T365,$J$2:$J$9873)),0),0)),"")</f>
        <v/>
      </c>
      <c r="V365" s="112">
        <f>IFERROR(INDEX($J$2:$J$9873,MATCH(1,INDEX(($P365=$F$2:$F$9873)*(0=COUNTIFS(Q365:U365,$J$2:$J$9873)),0),0)),"")</f>
        <v/>
      </c>
      <c r="W365" s="112">
        <f>IFERROR(INDEX($J$2:$J$9873,MATCH(1,INDEX(($P365=$F$2:$F$9873)*(0=COUNTIFS(Q365:V365,$J$2:$J$861)),0),0)),"")</f>
        <v/>
      </c>
      <c r="X365" s="112">
        <f>IFERROR(INDEX($J$2:$J$9873,MATCH(1,INDEX(($P365=$F$2:$F$9873)*(0=COUNTIFS(Q365:W365,$J$2:$J$9873)),0),0)),"")</f>
        <v/>
      </c>
      <c r="Y365" s="112">
        <f>IFERROR(INDEX($J$2:$J$861,MATCH(1,INDEX(($P365=$F$2:$F$861)*(0=COUNTIFS(Q365:X365,$J$2:$J$861)),0),0)),"")</f>
        <v/>
      </c>
      <c r="Z365" s="112">
        <f>IFERROR(INDEX($J$2:$J$861,MATCH(1,INDEX(($P365=$F$2:$F$861)*(0=COUNTIFS(Q365:Y365,$J$2:$J$861)),0),0)),"")</f>
        <v/>
      </c>
      <c r="AA365" s="112">
        <f>IFERROR(INDEX($J$2:$J$861,MATCH(1,INDEX(($P365=$F$2:$F$861)*(0=COUNTIFS(Q365:Z365,$J$2:$J$861)),0),0)),"")</f>
        <v/>
      </c>
      <c r="AB365" s="112">
        <f>IFERROR(INDEX($J$2:$J$861,MATCH(1,INDEX(($P365=$F$2:$F$861)*(0=COUNTIFS(Q365:AA365,$J$2:$J$861)),0),0)),"")</f>
        <v/>
      </c>
      <c r="AC365" s="112">
        <f>IFERROR(INDEX($J$2:$J$861,MATCH(1,INDEX(($P365=$F$2:$F$861)*(0=COUNTIFS(Q365:AB365,$J$2:$J$861)),0),0)),"")</f>
        <v/>
      </c>
      <c r="AD365">
        <f>Q365&amp;"-"&amp;R365&amp;"-"&amp;S365&amp;"-"&amp;T365&amp;"-"&amp;U365&amp;"-"&amp;V365&amp;"-"&amp;W365&amp;"-"&amp;X365&amp;"-"&amp;Y365&amp;"-"&amp;Z365&amp;"-"&amp;AA365&amp;"-"&amp;AB365&amp;"-"&amp;AC365</f>
        <v/>
      </c>
      <c r="AF365" s="19">
        <f>IFERROR(INDEX($I$2:$I$861,MATCH(1,INDEX(($P365=$F$2:$F$861)*(0=COUNTIFS($AF$2:$AF$2,$I$2:$I$861)),0),0)),"")</f>
        <v/>
      </c>
      <c r="AG365" s="19">
        <f>IFERROR(INDEX($I$2:$I$9873,MATCH(1,INDEX(($P365=$F$2:$F$9873)*(0=COUNTIFS(AF365,$I$2:$I$9873)),0),0)),"")</f>
        <v/>
      </c>
      <c r="AH365" s="19">
        <f>IFERROR(INDEX($I$2:$I$9873,MATCH(1,INDEX(($P365=$F$2:$F$9873)*(0=COUNTIFS(AF365:AG365,$I$2:$I$9873)),0),0)),"")</f>
        <v/>
      </c>
      <c r="AI365" s="19">
        <f>IFERROR(INDEX($I$2:$I$9873,MATCH(1,INDEX(($P365=$F$2:$F$9873)*(0=COUNTIFS(AF365:AH365,$I$2:$I$9873)),0),0)),"")</f>
        <v/>
      </c>
      <c r="AJ365" s="19">
        <f>IFERROR(INDEX($I$2:$I$9873,MATCH(1,INDEX(($P365=$F$2:$F$9873)*(0=COUNTIFS(AF365:AI365,$I$2:$I$9873)),0),0)),"")</f>
        <v/>
      </c>
      <c r="AK365" s="19">
        <f>IFERROR(INDEX($I$2:$I$9873,MATCH(1,INDEX(($P365=$F$2:$F$9873)*(0=COUNTIFS(AF365:AJ365,$I$2:$I$9873)),0),0)),"")</f>
        <v/>
      </c>
      <c r="AL365" s="19">
        <f>IFERROR(INDEX($I$2:$I$9873,MATCH(1,INDEX(($P365=$F$2:$F$9873)*(0=COUNTIFS(AF365:AK365,$I$2:$I$9873)),0),0)),"")</f>
        <v/>
      </c>
      <c r="AM365" s="19">
        <f>IFERROR(INDEX($I$2:$I$9873,MATCH(1,INDEX(($P365=$F$2:$F$9873)*(0=COUNTIFS(AF365:AL365,$I$2:$I$9873)),0),0)),"")</f>
        <v/>
      </c>
      <c r="AN365" s="19">
        <f>IFERROR(INDEX($I$2:$I$9873,MATCH(1,INDEX(($P365=$F$2:$F$9873)*(0=COUNTIFS(AF365:AM365,$I$2:$I$9873)),0),0)),"")</f>
        <v/>
      </c>
      <c r="AO365" s="19">
        <f>IFERROR(INDEX($I$2:$I$9873,MATCH(1,INDEX(($P365=$F$2:$F$9873)*(0=COUNTIFS(AF365:AN365,$I$2:$I$9873)),0),0)),"")</f>
        <v/>
      </c>
      <c r="AP365" s="19">
        <f>IFERROR(INDEX($I$2:$I$9873,MATCH(1,INDEX(($P365=$F$2:$F$9873)*(0=COUNTIFS(AF365:AO365,$I$2:$I$9873)),0),0)),"")</f>
        <v/>
      </c>
      <c r="AQ365" s="19">
        <f>IFERROR(INDEX($I$2:$I$9873,MATCH(1,INDEX(($P365=$F$2:$F$9873)*(0=COUNTIFS(AF365:AP365,$I$2:$I$9873)),0),0)),"")</f>
        <v/>
      </c>
      <c r="AR365" s="19">
        <f>IFERROR(INDEX($I$2:$I$9873,MATCH(1,INDEX(($P365=$F$2:$F$9873)*(0=COUNTIFS(AF365:AQ365,$I$2:$I$9873)),0),0)),"")</f>
        <v/>
      </c>
      <c r="AS365" s="19">
        <f>IFERROR(VLOOKUP(AF365,[2]CUS030!$A$5:$E$10000,5,0),"")</f>
        <v/>
      </c>
      <c r="AT365" s="19">
        <f>IFERROR(VLOOKUP(AG365,[2]CUS030!$A$5:$E$10000,5,0),"")</f>
        <v/>
      </c>
      <c r="AU365" s="19">
        <f>IFERROR(VLOOKUP(AH365,[2]CUS030!$A$5:$E$10000,5,0),"")</f>
        <v/>
      </c>
      <c r="AV365" s="19">
        <f>IFERROR(VLOOKUP(AI365,[2]CUS030!$A$5:$E$10000,5,0),"")</f>
        <v/>
      </c>
      <c r="AW365" s="19">
        <f>IFERROR(VLOOKUP(AJ365,[2]CUS030!$A$5:$E$10000,5,0),"")</f>
        <v/>
      </c>
      <c r="AX365" s="19">
        <f>IFERROR(VLOOKUP(AK365,[2]CUS030!$A$5:$E$10000,5,0),"")</f>
        <v/>
      </c>
      <c r="AY365" s="19">
        <f>IFERROR(VLOOKUP(AL365,[2]CUS030!$A$5:$E$10000,5,0),"")</f>
        <v/>
      </c>
      <c r="AZ365" s="19">
        <f>IFERROR(VLOOKUP(AM365,[2]CUS030!$A$5:$E$10000,5,0),"")</f>
        <v/>
      </c>
      <c r="BA365" s="19">
        <f>IFERROR(VLOOKUP(AN365,[2]CUS030!$A$5:$E$10000,5,0),"")</f>
        <v/>
      </c>
      <c r="BB365" s="19">
        <f>IFERROR(VLOOKUP(AO365,[2]CUS030!$A$5:$E$10000,5,0),"")</f>
        <v/>
      </c>
      <c r="BC365" s="19">
        <f>IFERROR(VLOOKUP(AP365,[2]CUS030!$A$5:$E$10000,5,0),"")</f>
        <v/>
      </c>
      <c r="BD365" s="19">
        <f>IFERROR(VLOOKUP(AQ365,[2]CUS030!$A$5:$E$10000,5,0),"")</f>
        <v/>
      </c>
      <c r="BE365" s="19">
        <f>IFERROR(VLOOKUP(AR365,[2]CUS030!$A$5:$E$10000,5,0),"")</f>
        <v/>
      </c>
    </row>
    <row r="366">
      <c r="F366" s="108">
        <f>[1]!Table1[[#This Row],[Production]]</f>
        <v/>
      </c>
      <c r="G366">
        <f>MID(F366,LEN(F366)-6,4)</f>
        <v/>
      </c>
      <c r="H366">
        <f>AS366&amp;"|"&amp;AT366&amp;"|"&amp;AU366&amp;"|"&amp;AV366&amp;"|"&amp;AW366&amp;"|"&amp;AX366&amp;"|"&amp;AY366&amp;"|"&amp;AZ366&amp;"|"&amp;BA366&amp;"|"&amp;BB366&amp;"|"&amp;BC366&amp;"|"&amp;BD366&amp;"|"&amp;BE366</f>
        <v/>
      </c>
      <c r="I366" s="108">
        <f>[1]!Table1[[#This Row],[Stock]]</f>
        <v/>
      </c>
      <c r="J366">
        <f>MID(LEFT(I366,LEN(I366)-3),FIND("0|0.000",LEFT(I366,LEN(I366)-3),1)+7,6)</f>
        <v/>
      </c>
      <c r="K366" s="19" t="n"/>
      <c r="L366" s="19" t="n"/>
      <c r="M366" s="19" t="n"/>
      <c r="N366" s="19" t="n"/>
      <c r="O366" s="19" t="n"/>
      <c r="P366" s="20">
        <f>End_Cal!E366</f>
        <v/>
      </c>
      <c r="Q366" s="112">
        <f>IFERROR(INDEX($J$2:$J$9873,MATCH(1,INDEX(($P366=$F$2:$F$9873)*(0=COUNTIFS($Q$2:$Q$2,$J$2:$J$9873)),0),0)),"")</f>
        <v/>
      </c>
      <c r="R366" s="112">
        <f>IFERROR(INDEX($J$2:$J$9873,MATCH(1,INDEX(($P366=$F$2:$F$9873)*(0=COUNTIFS(Q366,$J$2:$J$9873)),0),0)),"")</f>
        <v/>
      </c>
      <c r="S366" s="112">
        <f>IFERROR(INDEX($J$2:$J$9873,MATCH(1,INDEX(($P366=$F$2:$F$9873)*(0=COUNTIFS(Q366:R366,$J$2:$J$9873)),0),0)),"")</f>
        <v/>
      </c>
      <c r="T366" s="112">
        <f>IFERROR(INDEX($J$2:$J$9873,MATCH(1,INDEX(($P366=$F$2:$F$9873)*(0=COUNTIFS(Q366:S366,$J$2:$J$9873)),0),0)),"")</f>
        <v/>
      </c>
      <c r="U366" s="112">
        <f>IFERROR(INDEX($J$2:$J$9873,MATCH(1,INDEX(($P366=$F$2:$F$9873)*(0=COUNTIFS(Q366:T366,$J$2:$J$9873)),0),0)),"")</f>
        <v/>
      </c>
      <c r="V366" s="112">
        <f>IFERROR(INDEX($J$2:$J$9873,MATCH(1,INDEX(($P366=$F$2:$F$9873)*(0=COUNTIFS(Q366:U366,$J$2:$J$9873)),0),0)),"")</f>
        <v/>
      </c>
      <c r="W366" s="112">
        <f>IFERROR(INDEX($J$2:$J$9873,MATCH(1,INDEX(($P366=$F$2:$F$9873)*(0=COUNTIFS(Q366:V366,$J$2:$J$861)),0),0)),"")</f>
        <v/>
      </c>
      <c r="X366" s="112">
        <f>IFERROR(INDEX($J$2:$J$9873,MATCH(1,INDEX(($P366=$F$2:$F$9873)*(0=COUNTIFS(Q366:W366,$J$2:$J$9873)),0),0)),"")</f>
        <v/>
      </c>
      <c r="Y366" s="112">
        <f>IFERROR(INDEX($J$2:$J$861,MATCH(1,INDEX(($P366=$F$2:$F$861)*(0=COUNTIFS(Q366:X366,$J$2:$J$861)),0),0)),"")</f>
        <v/>
      </c>
      <c r="Z366" s="112">
        <f>IFERROR(INDEX($J$2:$J$861,MATCH(1,INDEX(($P366=$F$2:$F$861)*(0=COUNTIFS(Q366:Y366,$J$2:$J$861)),0),0)),"")</f>
        <v/>
      </c>
      <c r="AA366" s="112">
        <f>IFERROR(INDEX($J$2:$J$861,MATCH(1,INDEX(($P366=$F$2:$F$861)*(0=COUNTIFS(Q366:Z366,$J$2:$J$861)),0),0)),"")</f>
        <v/>
      </c>
      <c r="AB366" s="112">
        <f>IFERROR(INDEX($J$2:$J$861,MATCH(1,INDEX(($P366=$F$2:$F$861)*(0=COUNTIFS(Q366:AA366,$J$2:$J$861)),0),0)),"")</f>
        <v/>
      </c>
      <c r="AC366" s="112">
        <f>IFERROR(INDEX($J$2:$J$861,MATCH(1,INDEX(($P366=$F$2:$F$861)*(0=COUNTIFS(Q366:AB366,$J$2:$J$861)),0),0)),"")</f>
        <v/>
      </c>
      <c r="AD366">
        <f>Q366&amp;"-"&amp;R366&amp;"-"&amp;S366&amp;"-"&amp;T366&amp;"-"&amp;U366&amp;"-"&amp;V366&amp;"-"&amp;W366&amp;"-"&amp;X366&amp;"-"&amp;Y366&amp;"-"&amp;Z366&amp;"-"&amp;AA366&amp;"-"&amp;AB366&amp;"-"&amp;AC366</f>
        <v/>
      </c>
      <c r="AF366" s="19">
        <f>IFERROR(INDEX($I$2:$I$861,MATCH(1,INDEX(($P366=$F$2:$F$861)*(0=COUNTIFS($AF$2:$AF$2,$I$2:$I$861)),0),0)),"")</f>
        <v/>
      </c>
      <c r="AG366" s="19">
        <f>IFERROR(INDEX($I$2:$I$9873,MATCH(1,INDEX(($P366=$F$2:$F$9873)*(0=COUNTIFS(AF366,$I$2:$I$9873)),0),0)),"")</f>
        <v/>
      </c>
      <c r="AH366" s="19">
        <f>IFERROR(INDEX($I$2:$I$9873,MATCH(1,INDEX(($P366=$F$2:$F$9873)*(0=COUNTIFS(AF366:AG366,$I$2:$I$9873)),0),0)),"")</f>
        <v/>
      </c>
      <c r="AI366" s="19">
        <f>IFERROR(INDEX($I$2:$I$9873,MATCH(1,INDEX(($P366=$F$2:$F$9873)*(0=COUNTIFS(AF366:AH366,$I$2:$I$9873)),0),0)),"")</f>
        <v/>
      </c>
      <c r="AJ366" s="19">
        <f>IFERROR(INDEX($I$2:$I$9873,MATCH(1,INDEX(($P366=$F$2:$F$9873)*(0=COUNTIFS(AF366:AI366,$I$2:$I$9873)),0),0)),"")</f>
        <v/>
      </c>
      <c r="AK366" s="19">
        <f>IFERROR(INDEX($I$2:$I$9873,MATCH(1,INDEX(($P366=$F$2:$F$9873)*(0=COUNTIFS(AF366:AJ366,$I$2:$I$9873)),0),0)),"")</f>
        <v/>
      </c>
      <c r="AL366" s="19">
        <f>IFERROR(INDEX($I$2:$I$9873,MATCH(1,INDEX(($P366=$F$2:$F$9873)*(0=COUNTIFS(AF366:AK366,$I$2:$I$9873)),0),0)),"")</f>
        <v/>
      </c>
      <c r="AM366" s="19">
        <f>IFERROR(INDEX($I$2:$I$9873,MATCH(1,INDEX(($P366=$F$2:$F$9873)*(0=COUNTIFS(AF366:AL366,$I$2:$I$9873)),0),0)),"")</f>
        <v/>
      </c>
      <c r="AN366" s="19">
        <f>IFERROR(INDEX($I$2:$I$9873,MATCH(1,INDEX(($P366=$F$2:$F$9873)*(0=COUNTIFS(AF366:AM366,$I$2:$I$9873)),0),0)),"")</f>
        <v/>
      </c>
      <c r="AO366" s="19">
        <f>IFERROR(INDEX($I$2:$I$9873,MATCH(1,INDEX(($P366=$F$2:$F$9873)*(0=COUNTIFS(AF366:AN366,$I$2:$I$9873)),0),0)),"")</f>
        <v/>
      </c>
      <c r="AP366" s="19">
        <f>IFERROR(INDEX($I$2:$I$9873,MATCH(1,INDEX(($P366=$F$2:$F$9873)*(0=COUNTIFS(AF366:AO366,$I$2:$I$9873)),0),0)),"")</f>
        <v/>
      </c>
      <c r="AQ366" s="19">
        <f>IFERROR(INDEX($I$2:$I$9873,MATCH(1,INDEX(($P366=$F$2:$F$9873)*(0=COUNTIFS(AF366:AP366,$I$2:$I$9873)),0),0)),"")</f>
        <v/>
      </c>
      <c r="AR366" s="19">
        <f>IFERROR(INDEX($I$2:$I$9873,MATCH(1,INDEX(($P366=$F$2:$F$9873)*(0=COUNTIFS(AF366:AQ366,$I$2:$I$9873)),0),0)),"")</f>
        <v/>
      </c>
      <c r="AS366" s="19">
        <f>IFERROR(VLOOKUP(AF366,[2]CUS030!$A$5:$E$10000,5,0),"")</f>
        <v/>
      </c>
      <c r="AT366" s="19">
        <f>IFERROR(VLOOKUP(AG366,[2]CUS030!$A$5:$E$10000,5,0),"")</f>
        <v/>
      </c>
      <c r="AU366" s="19">
        <f>IFERROR(VLOOKUP(AH366,[2]CUS030!$A$5:$E$10000,5,0),"")</f>
        <v/>
      </c>
      <c r="AV366" s="19">
        <f>IFERROR(VLOOKUP(AI366,[2]CUS030!$A$5:$E$10000,5,0),"")</f>
        <v/>
      </c>
      <c r="AW366" s="19">
        <f>IFERROR(VLOOKUP(AJ366,[2]CUS030!$A$5:$E$10000,5,0),"")</f>
        <v/>
      </c>
      <c r="AX366" s="19">
        <f>IFERROR(VLOOKUP(AK366,[2]CUS030!$A$5:$E$10000,5,0),"")</f>
        <v/>
      </c>
      <c r="AY366" s="19">
        <f>IFERROR(VLOOKUP(AL366,[2]CUS030!$A$5:$E$10000,5,0),"")</f>
        <v/>
      </c>
      <c r="AZ366" s="19">
        <f>IFERROR(VLOOKUP(AM366,[2]CUS030!$A$5:$E$10000,5,0),"")</f>
        <v/>
      </c>
      <c r="BA366" s="19">
        <f>IFERROR(VLOOKUP(AN366,[2]CUS030!$A$5:$E$10000,5,0),"")</f>
        <v/>
      </c>
      <c r="BB366" s="19">
        <f>IFERROR(VLOOKUP(AO366,[2]CUS030!$A$5:$E$10000,5,0),"")</f>
        <v/>
      </c>
      <c r="BC366" s="19">
        <f>IFERROR(VLOOKUP(AP366,[2]CUS030!$A$5:$E$10000,5,0),"")</f>
        <v/>
      </c>
      <c r="BD366" s="19">
        <f>IFERROR(VLOOKUP(AQ366,[2]CUS030!$A$5:$E$10000,5,0),"")</f>
        <v/>
      </c>
      <c r="BE366" s="19">
        <f>IFERROR(VLOOKUP(AR366,[2]CUS030!$A$5:$E$10000,5,0),"")</f>
        <v/>
      </c>
    </row>
    <row r="367">
      <c r="F367" s="108">
        <f>[1]!Table1[[#This Row],[Production]]</f>
        <v/>
      </c>
      <c r="G367">
        <f>MID(F367,LEN(F367)-6,4)</f>
        <v/>
      </c>
      <c r="H367">
        <f>AS367&amp;"|"&amp;AT367&amp;"|"&amp;AU367&amp;"|"&amp;AV367&amp;"|"&amp;AW367&amp;"|"&amp;AX367&amp;"|"&amp;AY367&amp;"|"&amp;AZ367&amp;"|"&amp;BA367&amp;"|"&amp;BB367&amp;"|"&amp;BC367&amp;"|"&amp;BD367&amp;"|"&amp;BE367</f>
        <v/>
      </c>
      <c r="I367" s="108">
        <f>[1]!Table1[[#This Row],[Stock]]</f>
        <v/>
      </c>
      <c r="J367">
        <f>MID(LEFT(I367,LEN(I367)-3),FIND("0|0.000",LEFT(I367,LEN(I367)-3),1)+7,6)</f>
        <v/>
      </c>
      <c r="K367" s="19" t="n"/>
      <c r="L367" s="19" t="n"/>
      <c r="M367" s="19" t="n"/>
      <c r="N367" s="19" t="n"/>
      <c r="O367" s="19" t="n"/>
      <c r="P367" s="20">
        <f>End_Cal!E367</f>
        <v/>
      </c>
      <c r="Q367" s="112">
        <f>IFERROR(INDEX($J$2:$J$9873,MATCH(1,INDEX(($P367=$F$2:$F$9873)*(0=COUNTIFS($Q$2:$Q$2,$J$2:$J$9873)),0),0)),"")</f>
        <v/>
      </c>
      <c r="R367" s="112">
        <f>IFERROR(INDEX($J$2:$J$9873,MATCH(1,INDEX(($P367=$F$2:$F$9873)*(0=COUNTIFS(Q367,$J$2:$J$9873)),0),0)),"")</f>
        <v/>
      </c>
      <c r="S367" s="112">
        <f>IFERROR(INDEX($J$2:$J$9873,MATCH(1,INDEX(($P367=$F$2:$F$9873)*(0=COUNTIFS(Q367:R367,$J$2:$J$9873)),0),0)),"")</f>
        <v/>
      </c>
      <c r="T367" s="112">
        <f>IFERROR(INDEX($J$2:$J$9873,MATCH(1,INDEX(($P367=$F$2:$F$9873)*(0=COUNTIFS(Q367:S367,$J$2:$J$9873)),0),0)),"")</f>
        <v/>
      </c>
      <c r="U367" s="112">
        <f>IFERROR(INDEX($J$2:$J$9873,MATCH(1,INDEX(($P367=$F$2:$F$9873)*(0=COUNTIFS(Q367:T367,$J$2:$J$9873)),0),0)),"")</f>
        <v/>
      </c>
      <c r="V367" s="112">
        <f>IFERROR(INDEX($J$2:$J$9873,MATCH(1,INDEX(($P367=$F$2:$F$9873)*(0=COUNTIFS(Q367:U367,$J$2:$J$9873)),0),0)),"")</f>
        <v/>
      </c>
      <c r="W367" s="112">
        <f>IFERROR(INDEX($J$2:$J$9873,MATCH(1,INDEX(($P367=$F$2:$F$9873)*(0=COUNTIFS(Q367:V367,$J$2:$J$861)),0),0)),"")</f>
        <v/>
      </c>
      <c r="X367" s="112">
        <f>IFERROR(INDEX($J$2:$J$9873,MATCH(1,INDEX(($P367=$F$2:$F$9873)*(0=COUNTIFS(Q367:W367,$J$2:$J$9873)),0),0)),"")</f>
        <v/>
      </c>
      <c r="Y367" s="112">
        <f>IFERROR(INDEX($J$2:$J$861,MATCH(1,INDEX(($P367=$F$2:$F$861)*(0=COUNTIFS(Q367:X367,$J$2:$J$861)),0),0)),"")</f>
        <v/>
      </c>
      <c r="Z367" s="112">
        <f>IFERROR(INDEX($J$2:$J$861,MATCH(1,INDEX(($P367=$F$2:$F$861)*(0=COUNTIFS(Q367:Y367,$J$2:$J$861)),0),0)),"")</f>
        <v/>
      </c>
      <c r="AA367" s="112">
        <f>IFERROR(INDEX($J$2:$J$861,MATCH(1,INDEX(($P367=$F$2:$F$861)*(0=COUNTIFS(Q367:Z367,$J$2:$J$861)),0),0)),"")</f>
        <v/>
      </c>
      <c r="AB367" s="112">
        <f>IFERROR(INDEX($J$2:$J$861,MATCH(1,INDEX(($P367=$F$2:$F$861)*(0=COUNTIFS(Q367:AA367,$J$2:$J$861)),0),0)),"")</f>
        <v/>
      </c>
      <c r="AC367" s="112">
        <f>IFERROR(INDEX($J$2:$J$861,MATCH(1,INDEX(($P367=$F$2:$F$861)*(0=COUNTIFS(Q367:AB367,$J$2:$J$861)),0),0)),"")</f>
        <v/>
      </c>
      <c r="AD367">
        <f>Q367&amp;"-"&amp;R367&amp;"-"&amp;S367&amp;"-"&amp;T367&amp;"-"&amp;U367&amp;"-"&amp;V367&amp;"-"&amp;W367&amp;"-"&amp;X367&amp;"-"&amp;Y367&amp;"-"&amp;Z367&amp;"-"&amp;AA367&amp;"-"&amp;AB367&amp;"-"&amp;AC367</f>
        <v/>
      </c>
      <c r="AF367" s="19">
        <f>IFERROR(INDEX($I$2:$I$861,MATCH(1,INDEX(($P367=$F$2:$F$861)*(0=COUNTIFS($AF$2:$AF$2,$I$2:$I$861)),0),0)),"")</f>
        <v/>
      </c>
      <c r="AG367" s="19">
        <f>IFERROR(INDEX($I$2:$I$9873,MATCH(1,INDEX(($P367=$F$2:$F$9873)*(0=COUNTIFS(AF367,$I$2:$I$9873)),0),0)),"")</f>
        <v/>
      </c>
      <c r="AH367" s="19">
        <f>IFERROR(INDEX($I$2:$I$9873,MATCH(1,INDEX(($P367=$F$2:$F$9873)*(0=COUNTIFS(AF367:AG367,$I$2:$I$9873)),0),0)),"")</f>
        <v/>
      </c>
      <c r="AI367" s="19">
        <f>IFERROR(INDEX($I$2:$I$9873,MATCH(1,INDEX(($P367=$F$2:$F$9873)*(0=COUNTIFS(AF367:AH367,$I$2:$I$9873)),0),0)),"")</f>
        <v/>
      </c>
      <c r="AJ367" s="19">
        <f>IFERROR(INDEX($I$2:$I$9873,MATCH(1,INDEX(($P367=$F$2:$F$9873)*(0=COUNTIFS(AF367:AI367,$I$2:$I$9873)),0),0)),"")</f>
        <v/>
      </c>
      <c r="AK367" s="19">
        <f>IFERROR(INDEX($I$2:$I$9873,MATCH(1,INDEX(($P367=$F$2:$F$9873)*(0=COUNTIFS(AF367:AJ367,$I$2:$I$9873)),0),0)),"")</f>
        <v/>
      </c>
      <c r="AL367" s="19">
        <f>IFERROR(INDEX($I$2:$I$9873,MATCH(1,INDEX(($P367=$F$2:$F$9873)*(0=COUNTIFS(AF367:AK367,$I$2:$I$9873)),0),0)),"")</f>
        <v/>
      </c>
      <c r="AM367" s="19">
        <f>IFERROR(INDEX($I$2:$I$9873,MATCH(1,INDEX(($P367=$F$2:$F$9873)*(0=COUNTIFS(AF367:AL367,$I$2:$I$9873)),0),0)),"")</f>
        <v/>
      </c>
      <c r="AN367" s="19">
        <f>IFERROR(INDEX($I$2:$I$9873,MATCH(1,INDEX(($P367=$F$2:$F$9873)*(0=COUNTIFS(AF367:AM367,$I$2:$I$9873)),0),0)),"")</f>
        <v/>
      </c>
      <c r="AO367" s="19">
        <f>IFERROR(INDEX($I$2:$I$9873,MATCH(1,INDEX(($P367=$F$2:$F$9873)*(0=COUNTIFS(AF367:AN367,$I$2:$I$9873)),0),0)),"")</f>
        <v/>
      </c>
      <c r="AP367" s="19">
        <f>IFERROR(INDEX($I$2:$I$9873,MATCH(1,INDEX(($P367=$F$2:$F$9873)*(0=COUNTIFS(AF367:AO367,$I$2:$I$9873)),0),0)),"")</f>
        <v/>
      </c>
      <c r="AQ367" s="19">
        <f>IFERROR(INDEX($I$2:$I$9873,MATCH(1,INDEX(($P367=$F$2:$F$9873)*(0=COUNTIFS(AF367:AP367,$I$2:$I$9873)),0),0)),"")</f>
        <v/>
      </c>
      <c r="AR367" s="19">
        <f>IFERROR(INDEX($I$2:$I$9873,MATCH(1,INDEX(($P367=$F$2:$F$9873)*(0=COUNTIFS(AF367:AQ367,$I$2:$I$9873)),0),0)),"")</f>
        <v/>
      </c>
      <c r="AS367" s="19">
        <f>IFERROR(VLOOKUP(AF367,[2]CUS030!$A$5:$E$10000,5,0),"")</f>
        <v/>
      </c>
      <c r="AT367" s="19">
        <f>IFERROR(VLOOKUP(AG367,[2]CUS030!$A$5:$E$10000,5,0),"")</f>
        <v/>
      </c>
      <c r="AU367" s="19">
        <f>IFERROR(VLOOKUP(AH367,[2]CUS030!$A$5:$E$10000,5,0),"")</f>
        <v/>
      </c>
      <c r="AV367" s="19">
        <f>IFERROR(VLOOKUP(AI367,[2]CUS030!$A$5:$E$10000,5,0),"")</f>
        <v/>
      </c>
      <c r="AW367" s="19">
        <f>IFERROR(VLOOKUP(AJ367,[2]CUS030!$A$5:$E$10000,5,0),"")</f>
        <v/>
      </c>
      <c r="AX367" s="19">
        <f>IFERROR(VLOOKUP(AK367,[2]CUS030!$A$5:$E$10000,5,0),"")</f>
        <v/>
      </c>
      <c r="AY367" s="19">
        <f>IFERROR(VLOOKUP(AL367,[2]CUS030!$A$5:$E$10000,5,0),"")</f>
        <v/>
      </c>
      <c r="AZ367" s="19">
        <f>IFERROR(VLOOKUP(AM367,[2]CUS030!$A$5:$E$10000,5,0),"")</f>
        <v/>
      </c>
      <c r="BA367" s="19">
        <f>IFERROR(VLOOKUP(AN367,[2]CUS030!$A$5:$E$10000,5,0),"")</f>
        <v/>
      </c>
      <c r="BB367" s="19">
        <f>IFERROR(VLOOKUP(AO367,[2]CUS030!$A$5:$E$10000,5,0),"")</f>
        <v/>
      </c>
      <c r="BC367" s="19">
        <f>IFERROR(VLOOKUP(AP367,[2]CUS030!$A$5:$E$10000,5,0),"")</f>
        <v/>
      </c>
      <c r="BD367" s="19">
        <f>IFERROR(VLOOKUP(AQ367,[2]CUS030!$A$5:$E$10000,5,0),"")</f>
        <v/>
      </c>
      <c r="BE367" s="19">
        <f>IFERROR(VLOOKUP(AR367,[2]CUS030!$A$5:$E$10000,5,0),"")</f>
        <v/>
      </c>
    </row>
    <row r="368">
      <c r="F368" s="108">
        <f>[1]!Table1[[#This Row],[Production]]</f>
        <v/>
      </c>
      <c r="G368">
        <f>MID(F368,LEN(F368)-6,4)</f>
        <v/>
      </c>
      <c r="H368">
        <f>AS368&amp;"|"&amp;AT368&amp;"|"&amp;AU368&amp;"|"&amp;AV368&amp;"|"&amp;AW368&amp;"|"&amp;AX368&amp;"|"&amp;AY368&amp;"|"&amp;AZ368&amp;"|"&amp;BA368&amp;"|"&amp;BB368&amp;"|"&amp;BC368&amp;"|"&amp;BD368&amp;"|"&amp;BE368</f>
        <v/>
      </c>
      <c r="I368" s="108">
        <f>[1]!Table1[[#This Row],[Stock]]</f>
        <v/>
      </c>
      <c r="J368">
        <f>MID(LEFT(I368,LEN(I368)-3),FIND("0|0.000",LEFT(I368,LEN(I368)-3),1)+7,6)</f>
        <v/>
      </c>
      <c r="K368" s="19" t="n"/>
      <c r="L368" s="19" t="n"/>
      <c r="M368" s="19" t="n"/>
      <c r="N368" s="19" t="n"/>
      <c r="O368" s="19" t="n"/>
      <c r="P368" s="20">
        <f>End_Cal!E368</f>
        <v/>
      </c>
      <c r="Q368" s="112">
        <f>IFERROR(INDEX($J$2:$J$9873,MATCH(1,INDEX(($P368=$F$2:$F$9873)*(0=COUNTIFS($Q$2:$Q$2,$J$2:$J$9873)),0),0)),"")</f>
        <v/>
      </c>
      <c r="R368" s="112">
        <f>IFERROR(INDEX($J$2:$J$9873,MATCH(1,INDEX(($P368=$F$2:$F$9873)*(0=COUNTIFS(Q368,$J$2:$J$9873)),0),0)),"")</f>
        <v/>
      </c>
      <c r="S368" s="112">
        <f>IFERROR(INDEX($J$2:$J$9873,MATCH(1,INDEX(($P368=$F$2:$F$9873)*(0=COUNTIFS(Q368:R368,$J$2:$J$9873)),0),0)),"")</f>
        <v/>
      </c>
      <c r="T368" s="112">
        <f>IFERROR(INDEX($J$2:$J$9873,MATCH(1,INDEX(($P368=$F$2:$F$9873)*(0=COUNTIFS(Q368:S368,$J$2:$J$9873)),0),0)),"")</f>
        <v/>
      </c>
      <c r="U368" s="112">
        <f>IFERROR(INDEX($J$2:$J$9873,MATCH(1,INDEX(($P368=$F$2:$F$9873)*(0=COUNTIFS(Q368:T368,$J$2:$J$9873)),0),0)),"")</f>
        <v/>
      </c>
      <c r="V368" s="112">
        <f>IFERROR(INDEX($J$2:$J$9873,MATCH(1,INDEX(($P368=$F$2:$F$9873)*(0=COUNTIFS(Q368:U368,$J$2:$J$9873)),0),0)),"")</f>
        <v/>
      </c>
      <c r="W368" s="112">
        <f>IFERROR(INDEX($J$2:$J$9873,MATCH(1,INDEX(($P368=$F$2:$F$9873)*(0=COUNTIFS(Q368:V368,$J$2:$J$861)),0),0)),"")</f>
        <v/>
      </c>
      <c r="X368" s="112">
        <f>IFERROR(INDEX($J$2:$J$9873,MATCH(1,INDEX(($P368=$F$2:$F$9873)*(0=COUNTIFS(Q368:W368,$J$2:$J$9873)),0),0)),"")</f>
        <v/>
      </c>
      <c r="Y368" s="112">
        <f>IFERROR(INDEX($J$2:$J$861,MATCH(1,INDEX(($P368=$F$2:$F$861)*(0=COUNTIFS(Q368:X368,$J$2:$J$861)),0),0)),"")</f>
        <v/>
      </c>
      <c r="Z368" s="112">
        <f>IFERROR(INDEX($J$2:$J$861,MATCH(1,INDEX(($P368=$F$2:$F$861)*(0=COUNTIFS(Q368:Y368,$J$2:$J$861)),0),0)),"")</f>
        <v/>
      </c>
      <c r="AA368" s="112">
        <f>IFERROR(INDEX($J$2:$J$861,MATCH(1,INDEX(($P368=$F$2:$F$861)*(0=COUNTIFS(Q368:Z368,$J$2:$J$861)),0),0)),"")</f>
        <v/>
      </c>
      <c r="AB368" s="112">
        <f>IFERROR(INDEX($J$2:$J$861,MATCH(1,INDEX(($P368=$F$2:$F$861)*(0=COUNTIFS(Q368:AA368,$J$2:$J$861)),0),0)),"")</f>
        <v/>
      </c>
      <c r="AC368" s="112">
        <f>IFERROR(INDEX($J$2:$J$861,MATCH(1,INDEX(($P368=$F$2:$F$861)*(0=COUNTIFS(Q368:AB368,$J$2:$J$861)),0),0)),"")</f>
        <v/>
      </c>
      <c r="AD368">
        <f>Q368&amp;"-"&amp;R368&amp;"-"&amp;S368&amp;"-"&amp;T368&amp;"-"&amp;U368&amp;"-"&amp;V368&amp;"-"&amp;W368&amp;"-"&amp;X368&amp;"-"&amp;Y368&amp;"-"&amp;Z368&amp;"-"&amp;AA368&amp;"-"&amp;AB368&amp;"-"&amp;AC368</f>
        <v/>
      </c>
      <c r="AF368" s="19">
        <f>IFERROR(INDEX($I$2:$I$861,MATCH(1,INDEX(($P368=$F$2:$F$861)*(0=COUNTIFS($AF$2:$AF$2,$I$2:$I$861)),0),0)),"")</f>
        <v/>
      </c>
      <c r="AG368" s="19">
        <f>IFERROR(INDEX($I$2:$I$9873,MATCH(1,INDEX(($P368=$F$2:$F$9873)*(0=COUNTIFS(AF368,$I$2:$I$9873)),0),0)),"")</f>
        <v/>
      </c>
      <c r="AH368" s="19">
        <f>IFERROR(INDEX($I$2:$I$9873,MATCH(1,INDEX(($P368=$F$2:$F$9873)*(0=COUNTIFS(AF368:AG368,$I$2:$I$9873)),0),0)),"")</f>
        <v/>
      </c>
      <c r="AI368" s="19">
        <f>IFERROR(INDEX($I$2:$I$9873,MATCH(1,INDEX(($P368=$F$2:$F$9873)*(0=COUNTIFS(AF368:AH368,$I$2:$I$9873)),0),0)),"")</f>
        <v/>
      </c>
      <c r="AJ368" s="19">
        <f>IFERROR(INDEX($I$2:$I$9873,MATCH(1,INDEX(($P368=$F$2:$F$9873)*(0=COUNTIFS(AF368:AI368,$I$2:$I$9873)),0),0)),"")</f>
        <v/>
      </c>
      <c r="AK368" s="19">
        <f>IFERROR(INDEX($I$2:$I$9873,MATCH(1,INDEX(($P368=$F$2:$F$9873)*(0=COUNTIFS(AF368:AJ368,$I$2:$I$9873)),0),0)),"")</f>
        <v/>
      </c>
      <c r="AL368" s="19">
        <f>IFERROR(INDEX($I$2:$I$9873,MATCH(1,INDEX(($P368=$F$2:$F$9873)*(0=COUNTIFS(AF368:AK368,$I$2:$I$9873)),0),0)),"")</f>
        <v/>
      </c>
      <c r="AM368" s="19">
        <f>IFERROR(INDEX($I$2:$I$9873,MATCH(1,INDEX(($P368=$F$2:$F$9873)*(0=COUNTIFS(AF368:AL368,$I$2:$I$9873)),0),0)),"")</f>
        <v/>
      </c>
      <c r="AN368" s="19">
        <f>IFERROR(INDEX($I$2:$I$9873,MATCH(1,INDEX(($P368=$F$2:$F$9873)*(0=COUNTIFS(AF368:AM368,$I$2:$I$9873)),0),0)),"")</f>
        <v/>
      </c>
      <c r="AO368" s="19">
        <f>IFERROR(INDEX($I$2:$I$9873,MATCH(1,INDEX(($P368=$F$2:$F$9873)*(0=COUNTIFS(AF368:AN368,$I$2:$I$9873)),0),0)),"")</f>
        <v/>
      </c>
      <c r="AP368" s="19">
        <f>IFERROR(INDEX($I$2:$I$9873,MATCH(1,INDEX(($P368=$F$2:$F$9873)*(0=COUNTIFS(AF368:AO368,$I$2:$I$9873)),0),0)),"")</f>
        <v/>
      </c>
      <c r="AQ368" s="19">
        <f>IFERROR(INDEX($I$2:$I$9873,MATCH(1,INDEX(($P368=$F$2:$F$9873)*(0=COUNTIFS(AF368:AP368,$I$2:$I$9873)),0),0)),"")</f>
        <v/>
      </c>
      <c r="AR368" s="19">
        <f>IFERROR(INDEX($I$2:$I$9873,MATCH(1,INDEX(($P368=$F$2:$F$9873)*(0=COUNTIFS(AF368:AQ368,$I$2:$I$9873)),0),0)),"")</f>
        <v/>
      </c>
      <c r="AS368" s="19">
        <f>IFERROR(VLOOKUP(AF368,[2]CUS030!$A$5:$E$10000,5,0),"")</f>
        <v/>
      </c>
      <c r="AT368" s="19">
        <f>IFERROR(VLOOKUP(AG368,[2]CUS030!$A$5:$E$10000,5,0),"")</f>
        <v/>
      </c>
      <c r="AU368" s="19">
        <f>IFERROR(VLOOKUP(AH368,[2]CUS030!$A$5:$E$10000,5,0),"")</f>
        <v/>
      </c>
      <c r="AV368" s="19">
        <f>IFERROR(VLOOKUP(AI368,[2]CUS030!$A$5:$E$10000,5,0),"")</f>
        <v/>
      </c>
      <c r="AW368" s="19">
        <f>IFERROR(VLOOKUP(AJ368,[2]CUS030!$A$5:$E$10000,5,0),"")</f>
        <v/>
      </c>
      <c r="AX368" s="19">
        <f>IFERROR(VLOOKUP(AK368,[2]CUS030!$A$5:$E$10000,5,0),"")</f>
        <v/>
      </c>
      <c r="AY368" s="19">
        <f>IFERROR(VLOOKUP(AL368,[2]CUS030!$A$5:$E$10000,5,0),"")</f>
        <v/>
      </c>
      <c r="AZ368" s="19">
        <f>IFERROR(VLOOKUP(AM368,[2]CUS030!$A$5:$E$10000,5,0),"")</f>
        <v/>
      </c>
      <c r="BA368" s="19">
        <f>IFERROR(VLOOKUP(AN368,[2]CUS030!$A$5:$E$10000,5,0),"")</f>
        <v/>
      </c>
      <c r="BB368" s="19">
        <f>IFERROR(VLOOKUP(AO368,[2]CUS030!$A$5:$E$10000,5,0),"")</f>
        <v/>
      </c>
      <c r="BC368" s="19">
        <f>IFERROR(VLOOKUP(AP368,[2]CUS030!$A$5:$E$10000,5,0),"")</f>
        <v/>
      </c>
      <c r="BD368" s="19">
        <f>IFERROR(VLOOKUP(AQ368,[2]CUS030!$A$5:$E$10000,5,0),"")</f>
        <v/>
      </c>
      <c r="BE368" s="19">
        <f>IFERROR(VLOOKUP(AR368,[2]CUS030!$A$5:$E$10000,5,0),"")</f>
        <v/>
      </c>
    </row>
    <row r="369">
      <c r="F369" s="108">
        <f>[1]!Table1[[#This Row],[Production]]</f>
        <v/>
      </c>
      <c r="G369">
        <f>MID(F369,LEN(F369)-6,4)</f>
        <v/>
      </c>
      <c r="H369">
        <f>AS369&amp;"|"&amp;AT369&amp;"|"&amp;AU369&amp;"|"&amp;AV369&amp;"|"&amp;AW369&amp;"|"&amp;AX369&amp;"|"&amp;AY369&amp;"|"&amp;AZ369&amp;"|"&amp;BA369&amp;"|"&amp;BB369&amp;"|"&amp;BC369&amp;"|"&amp;BD369&amp;"|"&amp;BE369</f>
        <v/>
      </c>
      <c r="I369" s="108">
        <f>[1]!Table1[[#This Row],[Stock]]</f>
        <v/>
      </c>
      <c r="J369">
        <f>MID(LEFT(I369,LEN(I369)-3),FIND("0|0.000",LEFT(I369,LEN(I369)-3),1)+7,6)</f>
        <v/>
      </c>
      <c r="K369" s="19" t="n"/>
      <c r="L369" s="19" t="n"/>
      <c r="M369" s="19" t="n"/>
      <c r="N369" s="19" t="n"/>
      <c r="O369" s="19" t="n"/>
      <c r="P369" s="20">
        <f>End_Cal!E369</f>
        <v/>
      </c>
      <c r="Q369" s="112">
        <f>IFERROR(INDEX($J$2:$J$9873,MATCH(1,INDEX(($P369=$F$2:$F$9873)*(0=COUNTIFS($Q$2:$Q$2,$J$2:$J$9873)),0),0)),"")</f>
        <v/>
      </c>
      <c r="R369" s="112">
        <f>IFERROR(INDEX($J$2:$J$9873,MATCH(1,INDEX(($P369=$F$2:$F$9873)*(0=COUNTIFS(Q369,$J$2:$J$9873)),0),0)),"")</f>
        <v/>
      </c>
      <c r="S369" s="112">
        <f>IFERROR(INDEX($J$2:$J$9873,MATCH(1,INDEX(($P369=$F$2:$F$9873)*(0=COUNTIFS(Q369:R369,$J$2:$J$9873)),0),0)),"")</f>
        <v/>
      </c>
      <c r="T369" s="112">
        <f>IFERROR(INDEX($J$2:$J$9873,MATCH(1,INDEX(($P369=$F$2:$F$9873)*(0=COUNTIFS(Q369:S369,$J$2:$J$9873)),0),0)),"")</f>
        <v/>
      </c>
      <c r="U369" s="112">
        <f>IFERROR(INDEX($J$2:$J$9873,MATCH(1,INDEX(($P369=$F$2:$F$9873)*(0=COUNTIFS(Q369:T369,$J$2:$J$9873)),0),0)),"")</f>
        <v/>
      </c>
      <c r="V369" s="112">
        <f>IFERROR(INDEX($J$2:$J$9873,MATCH(1,INDEX(($P369=$F$2:$F$9873)*(0=COUNTIFS(Q369:U369,$J$2:$J$9873)),0),0)),"")</f>
        <v/>
      </c>
      <c r="W369" s="112">
        <f>IFERROR(INDEX($J$2:$J$9873,MATCH(1,INDEX(($P369=$F$2:$F$9873)*(0=COUNTIFS(Q369:V369,$J$2:$J$861)),0),0)),"")</f>
        <v/>
      </c>
      <c r="X369" s="112">
        <f>IFERROR(INDEX($J$2:$J$9873,MATCH(1,INDEX(($P369=$F$2:$F$9873)*(0=COUNTIFS(Q369:W369,$J$2:$J$9873)),0),0)),"")</f>
        <v/>
      </c>
      <c r="Y369" s="112">
        <f>IFERROR(INDEX($J$2:$J$861,MATCH(1,INDEX(($P369=$F$2:$F$861)*(0=COUNTIFS(Q369:X369,$J$2:$J$861)),0),0)),"")</f>
        <v/>
      </c>
      <c r="Z369" s="112">
        <f>IFERROR(INDEX($J$2:$J$861,MATCH(1,INDEX(($P369=$F$2:$F$861)*(0=COUNTIFS(Q369:Y369,$J$2:$J$861)),0),0)),"")</f>
        <v/>
      </c>
      <c r="AA369" s="112">
        <f>IFERROR(INDEX($J$2:$J$861,MATCH(1,INDEX(($P369=$F$2:$F$861)*(0=COUNTIFS(Q369:Z369,$J$2:$J$861)),0),0)),"")</f>
        <v/>
      </c>
      <c r="AB369" s="112">
        <f>IFERROR(INDEX($J$2:$J$861,MATCH(1,INDEX(($P369=$F$2:$F$861)*(0=COUNTIFS(Q369:AA369,$J$2:$J$861)),0),0)),"")</f>
        <v/>
      </c>
      <c r="AC369" s="112">
        <f>IFERROR(INDEX($J$2:$J$861,MATCH(1,INDEX(($P369=$F$2:$F$861)*(0=COUNTIFS(Q369:AB369,$J$2:$J$861)),0),0)),"")</f>
        <v/>
      </c>
      <c r="AD369">
        <f>Q369&amp;"-"&amp;R369&amp;"-"&amp;S369&amp;"-"&amp;T369&amp;"-"&amp;U369&amp;"-"&amp;V369&amp;"-"&amp;W369&amp;"-"&amp;X369&amp;"-"&amp;Y369&amp;"-"&amp;Z369&amp;"-"&amp;AA369&amp;"-"&amp;AB369&amp;"-"&amp;AC369</f>
        <v/>
      </c>
      <c r="AF369" s="19">
        <f>IFERROR(INDEX($I$2:$I$861,MATCH(1,INDEX(($P369=$F$2:$F$861)*(0=COUNTIFS($AF$2:$AF$2,$I$2:$I$861)),0),0)),"")</f>
        <v/>
      </c>
      <c r="AG369" s="19">
        <f>IFERROR(INDEX($I$2:$I$9873,MATCH(1,INDEX(($P369=$F$2:$F$9873)*(0=COUNTIFS(AF369,$I$2:$I$9873)),0),0)),"")</f>
        <v/>
      </c>
      <c r="AH369" s="19">
        <f>IFERROR(INDEX($I$2:$I$9873,MATCH(1,INDEX(($P369=$F$2:$F$9873)*(0=COUNTIFS(AF369:AG369,$I$2:$I$9873)),0),0)),"")</f>
        <v/>
      </c>
      <c r="AI369" s="19">
        <f>IFERROR(INDEX($I$2:$I$9873,MATCH(1,INDEX(($P369=$F$2:$F$9873)*(0=COUNTIFS(AF369:AH369,$I$2:$I$9873)),0),0)),"")</f>
        <v/>
      </c>
      <c r="AJ369" s="19">
        <f>IFERROR(INDEX($I$2:$I$9873,MATCH(1,INDEX(($P369=$F$2:$F$9873)*(0=COUNTIFS(AF369:AI369,$I$2:$I$9873)),0),0)),"")</f>
        <v/>
      </c>
      <c r="AK369" s="19">
        <f>IFERROR(INDEX($I$2:$I$9873,MATCH(1,INDEX(($P369=$F$2:$F$9873)*(0=COUNTIFS(AF369:AJ369,$I$2:$I$9873)),0),0)),"")</f>
        <v/>
      </c>
      <c r="AL369" s="19">
        <f>IFERROR(INDEX($I$2:$I$9873,MATCH(1,INDEX(($P369=$F$2:$F$9873)*(0=COUNTIFS(AF369:AK369,$I$2:$I$9873)),0),0)),"")</f>
        <v/>
      </c>
      <c r="AM369" s="19">
        <f>IFERROR(INDEX($I$2:$I$9873,MATCH(1,INDEX(($P369=$F$2:$F$9873)*(0=COUNTIFS(AF369:AL369,$I$2:$I$9873)),0),0)),"")</f>
        <v/>
      </c>
      <c r="AN369" s="19">
        <f>IFERROR(INDEX($I$2:$I$9873,MATCH(1,INDEX(($P369=$F$2:$F$9873)*(0=COUNTIFS(AF369:AM369,$I$2:$I$9873)),0),0)),"")</f>
        <v/>
      </c>
      <c r="AO369" s="19">
        <f>IFERROR(INDEX($I$2:$I$9873,MATCH(1,INDEX(($P369=$F$2:$F$9873)*(0=COUNTIFS(AF369:AN369,$I$2:$I$9873)),0),0)),"")</f>
        <v/>
      </c>
      <c r="AP369" s="19">
        <f>IFERROR(INDEX($I$2:$I$9873,MATCH(1,INDEX(($P369=$F$2:$F$9873)*(0=COUNTIFS(AF369:AO369,$I$2:$I$9873)),0),0)),"")</f>
        <v/>
      </c>
      <c r="AQ369" s="19">
        <f>IFERROR(INDEX($I$2:$I$9873,MATCH(1,INDEX(($P369=$F$2:$F$9873)*(0=COUNTIFS(AF369:AP369,$I$2:$I$9873)),0),0)),"")</f>
        <v/>
      </c>
      <c r="AR369" s="19">
        <f>IFERROR(INDEX($I$2:$I$9873,MATCH(1,INDEX(($P369=$F$2:$F$9873)*(0=COUNTIFS(AF369:AQ369,$I$2:$I$9873)),0),0)),"")</f>
        <v/>
      </c>
      <c r="AS369" s="19">
        <f>IFERROR(VLOOKUP(AF369,[2]CUS030!$A$5:$E$10000,5,0),"")</f>
        <v/>
      </c>
      <c r="AT369" s="19">
        <f>IFERROR(VLOOKUP(AG369,[2]CUS030!$A$5:$E$10000,5,0),"")</f>
        <v/>
      </c>
      <c r="AU369" s="19">
        <f>IFERROR(VLOOKUP(AH369,[2]CUS030!$A$5:$E$10000,5,0),"")</f>
        <v/>
      </c>
      <c r="AV369" s="19">
        <f>IFERROR(VLOOKUP(AI369,[2]CUS030!$A$5:$E$10000,5,0),"")</f>
        <v/>
      </c>
      <c r="AW369" s="19">
        <f>IFERROR(VLOOKUP(AJ369,[2]CUS030!$A$5:$E$10000,5,0),"")</f>
        <v/>
      </c>
      <c r="AX369" s="19">
        <f>IFERROR(VLOOKUP(AK369,[2]CUS030!$A$5:$E$10000,5,0),"")</f>
        <v/>
      </c>
      <c r="AY369" s="19">
        <f>IFERROR(VLOOKUP(AL369,[2]CUS030!$A$5:$E$10000,5,0),"")</f>
        <v/>
      </c>
      <c r="AZ369" s="19">
        <f>IFERROR(VLOOKUP(AM369,[2]CUS030!$A$5:$E$10000,5,0),"")</f>
        <v/>
      </c>
      <c r="BA369" s="19">
        <f>IFERROR(VLOOKUP(AN369,[2]CUS030!$A$5:$E$10000,5,0),"")</f>
        <v/>
      </c>
      <c r="BB369" s="19">
        <f>IFERROR(VLOOKUP(AO369,[2]CUS030!$A$5:$E$10000,5,0),"")</f>
        <v/>
      </c>
      <c r="BC369" s="19">
        <f>IFERROR(VLOOKUP(AP369,[2]CUS030!$A$5:$E$10000,5,0),"")</f>
        <v/>
      </c>
      <c r="BD369" s="19">
        <f>IFERROR(VLOOKUP(AQ369,[2]CUS030!$A$5:$E$10000,5,0),"")</f>
        <v/>
      </c>
      <c r="BE369" s="19">
        <f>IFERROR(VLOOKUP(AR369,[2]CUS030!$A$5:$E$10000,5,0),"")</f>
        <v/>
      </c>
    </row>
    <row r="370">
      <c r="F370" s="108">
        <f>[1]!Table1[[#This Row],[Production]]</f>
        <v/>
      </c>
      <c r="G370">
        <f>MID(F370,LEN(F370)-6,4)</f>
        <v/>
      </c>
      <c r="H370">
        <f>AS370&amp;"|"&amp;AT370&amp;"|"&amp;AU370&amp;"|"&amp;AV370&amp;"|"&amp;AW370&amp;"|"&amp;AX370&amp;"|"&amp;AY370&amp;"|"&amp;AZ370&amp;"|"&amp;BA370&amp;"|"&amp;BB370&amp;"|"&amp;BC370&amp;"|"&amp;BD370&amp;"|"&amp;BE370</f>
        <v/>
      </c>
      <c r="I370" s="108">
        <f>[1]!Table1[[#This Row],[Stock]]</f>
        <v/>
      </c>
      <c r="J370">
        <f>MID(LEFT(I370,LEN(I370)-3),FIND("0|0.000",LEFT(I370,LEN(I370)-3),1)+7,6)</f>
        <v/>
      </c>
      <c r="K370" s="19" t="n"/>
      <c r="L370" s="19" t="n"/>
      <c r="M370" s="19" t="n"/>
      <c r="N370" s="19" t="n"/>
      <c r="O370" s="19" t="n"/>
      <c r="P370" s="20">
        <f>End_Cal!E370</f>
        <v/>
      </c>
      <c r="Q370" s="112">
        <f>IFERROR(INDEX($J$2:$J$9873,MATCH(1,INDEX(($P370=$F$2:$F$9873)*(0=COUNTIFS($Q$2:$Q$2,$J$2:$J$9873)),0),0)),"")</f>
        <v/>
      </c>
      <c r="R370" s="112">
        <f>IFERROR(INDEX($J$2:$J$9873,MATCH(1,INDEX(($P370=$F$2:$F$9873)*(0=COUNTIFS(Q370,$J$2:$J$9873)),0),0)),"")</f>
        <v/>
      </c>
      <c r="S370" s="112">
        <f>IFERROR(INDEX($J$2:$J$9873,MATCH(1,INDEX(($P370=$F$2:$F$9873)*(0=COUNTIFS(Q370:R370,$J$2:$J$9873)),0),0)),"")</f>
        <v/>
      </c>
      <c r="T370" s="112">
        <f>IFERROR(INDEX($J$2:$J$9873,MATCH(1,INDEX(($P370=$F$2:$F$9873)*(0=COUNTIFS(Q370:S370,$J$2:$J$9873)),0),0)),"")</f>
        <v/>
      </c>
      <c r="U370" s="112">
        <f>IFERROR(INDEX($J$2:$J$9873,MATCH(1,INDEX(($P370=$F$2:$F$9873)*(0=COUNTIFS(Q370:T370,$J$2:$J$9873)),0),0)),"")</f>
        <v/>
      </c>
      <c r="V370" s="112">
        <f>IFERROR(INDEX($J$2:$J$9873,MATCH(1,INDEX(($P370=$F$2:$F$9873)*(0=COUNTIFS(Q370:U370,$J$2:$J$9873)),0),0)),"")</f>
        <v/>
      </c>
      <c r="W370" s="112">
        <f>IFERROR(INDEX($J$2:$J$9873,MATCH(1,INDEX(($P370=$F$2:$F$9873)*(0=COUNTIFS(Q370:V370,$J$2:$J$861)),0),0)),"")</f>
        <v/>
      </c>
      <c r="X370" s="112">
        <f>IFERROR(INDEX($J$2:$J$9873,MATCH(1,INDEX(($P370=$F$2:$F$9873)*(0=COUNTIFS(Q370:W370,$J$2:$J$9873)),0),0)),"")</f>
        <v/>
      </c>
      <c r="Y370" s="112">
        <f>IFERROR(INDEX($J$2:$J$861,MATCH(1,INDEX(($P370=$F$2:$F$861)*(0=COUNTIFS(Q370:X370,$J$2:$J$861)),0),0)),"")</f>
        <v/>
      </c>
      <c r="Z370" s="112">
        <f>IFERROR(INDEX($J$2:$J$861,MATCH(1,INDEX(($P370=$F$2:$F$861)*(0=COUNTIFS(Q370:Y370,$J$2:$J$861)),0),0)),"")</f>
        <v/>
      </c>
      <c r="AA370" s="112">
        <f>IFERROR(INDEX($J$2:$J$861,MATCH(1,INDEX(($P370=$F$2:$F$861)*(0=COUNTIFS(Q370:Z370,$J$2:$J$861)),0),0)),"")</f>
        <v/>
      </c>
      <c r="AB370" s="112">
        <f>IFERROR(INDEX($J$2:$J$861,MATCH(1,INDEX(($P370=$F$2:$F$861)*(0=COUNTIFS(Q370:AA370,$J$2:$J$861)),0),0)),"")</f>
        <v/>
      </c>
      <c r="AC370" s="112">
        <f>IFERROR(INDEX($J$2:$J$861,MATCH(1,INDEX(($P370=$F$2:$F$861)*(0=COUNTIFS(Q370:AB370,$J$2:$J$861)),0),0)),"")</f>
        <v/>
      </c>
      <c r="AD370">
        <f>Q370&amp;"-"&amp;R370&amp;"-"&amp;S370&amp;"-"&amp;T370&amp;"-"&amp;U370&amp;"-"&amp;V370&amp;"-"&amp;W370&amp;"-"&amp;X370&amp;"-"&amp;Y370&amp;"-"&amp;Z370&amp;"-"&amp;AA370&amp;"-"&amp;AB370&amp;"-"&amp;AC370</f>
        <v/>
      </c>
      <c r="AF370" s="19">
        <f>IFERROR(INDEX($I$2:$I$861,MATCH(1,INDEX(($P370=$F$2:$F$861)*(0=COUNTIFS($AF$2:$AF$2,$I$2:$I$861)),0),0)),"")</f>
        <v/>
      </c>
      <c r="AG370" s="19">
        <f>IFERROR(INDEX($I$2:$I$9873,MATCH(1,INDEX(($P370=$F$2:$F$9873)*(0=COUNTIFS(AF370,$I$2:$I$9873)),0),0)),"")</f>
        <v/>
      </c>
      <c r="AH370" s="19">
        <f>IFERROR(INDEX($I$2:$I$9873,MATCH(1,INDEX(($P370=$F$2:$F$9873)*(0=COUNTIFS(AF370:AG370,$I$2:$I$9873)),0),0)),"")</f>
        <v/>
      </c>
      <c r="AI370" s="19">
        <f>IFERROR(INDEX($I$2:$I$9873,MATCH(1,INDEX(($P370=$F$2:$F$9873)*(0=COUNTIFS(AF370:AH370,$I$2:$I$9873)),0),0)),"")</f>
        <v/>
      </c>
      <c r="AJ370" s="19">
        <f>IFERROR(INDEX($I$2:$I$9873,MATCH(1,INDEX(($P370=$F$2:$F$9873)*(0=COUNTIFS(AF370:AI370,$I$2:$I$9873)),0),0)),"")</f>
        <v/>
      </c>
      <c r="AK370" s="19">
        <f>IFERROR(INDEX($I$2:$I$9873,MATCH(1,INDEX(($P370=$F$2:$F$9873)*(0=COUNTIFS(AF370:AJ370,$I$2:$I$9873)),0),0)),"")</f>
        <v/>
      </c>
      <c r="AL370" s="19">
        <f>IFERROR(INDEX($I$2:$I$9873,MATCH(1,INDEX(($P370=$F$2:$F$9873)*(0=COUNTIFS(AF370:AK370,$I$2:$I$9873)),0),0)),"")</f>
        <v/>
      </c>
      <c r="AM370" s="19">
        <f>IFERROR(INDEX($I$2:$I$9873,MATCH(1,INDEX(($P370=$F$2:$F$9873)*(0=COUNTIFS(AF370:AL370,$I$2:$I$9873)),0),0)),"")</f>
        <v/>
      </c>
      <c r="AN370" s="19">
        <f>IFERROR(INDEX($I$2:$I$9873,MATCH(1,INDEX(($P370=$F$2:$F$9873)*(0=COUNTIFS(AF370:AM370,$I$2:$I$9873)),0),0)),"")</f>
        <v/>
      </c>
      <c r="AO370" s="19">
        <f>IFERROR(INDEX($I$2:$I$9873,MATCH(1,INDEX(($P370=$F$2:$F$9873)*(0=COUNTIFS(AF370:AN370,$I$2:$I$9873)),0),0)),"")</f>
        <v/>
      </c>
      <c r="AP370" s="19">
        <f>IFERROR(INDEX($I$2:$I$9873,MATCH(1,INDEX(($P370=$F$2:$F$9873)*(0=COUNTIFS(AF370:AO370,$I$2:$I$9873)),0),0)),"")</f>
        <v/>
      </c>
      <c r="AQ370" s="19">
        <f>IFERROR(INDEX($I$2:$I$9873,MATCH(1,INDEX(($P370=$F$2:$F$9873)*(0=COUNTIFS(AF370:AP370,$I$2:$I$9873)),0),0)),"")</f>
        <v/>
      </c>
      <c r="AR370" s="19">
        <f>IFERROR(INDEX($I$2:$I$9873,MATCH(1,INDEX(($P370=$F$2:$F$9873)*(0=COUNTIFS(AF370:AQ370,$I$2:$I$9873)),0),0)),"")</f>
        <v/>
      </c>
      <c r="AS370" s="19">
        <f>IFERROR(VLOOKUP(AF370,[2]CUS030!$A$5:$E$10000,5,0),"")</f>
        <v/>
      </c>
      <c r="AT370" s="19">
        <f>IFERROR(VLOOKUP(AG370,[2]CUS030!$A$5:$E$10000,5,0),"")</f>
        <v/>
      </c>
      <c r="AU370" s="19">
        <f>IFERROR(VLOOKUP(AH370,[2]CUS030!$A$5:$E$10000,5,0),"")</f>
        <v/>
      </c>
      <c r="AV370" s="19">
        <f>IFERROR(VLOOKUP(AI370,[2]CUS030!$A$5:$E$10000,5,0),"")</f>
        <v/>
      </c>
      <c r="AW370" s="19">
        <f>IFERROR(VLOOKUP(AJ370,[2]CUS030!$A$5:$E$10000,5,0),"")</f>
        <v/>
      </c>
      <c r="AX370" s="19">
        <f>IFERROR(VLOOKUP(AK370,[2]CUS030!$A$5:$E$10000,5,0),"")</f>
        <v/>
      </c>
      <c r="AY370" s="19">
        <f>IFERROR(VLOOKUP(AL370,[2]CUS030!$A$5:$E$10000,5,0),"")</f>
        <v/>
      </c>
      <c r="AZ370" s="19">
        <f>IFERROR(VLOOKUP(AM370,[2]CUS030!$A$5:$E$10000,5,0),"")</f>
        <v/>
      </c>
      <c r="BA370" s="19">
        <f>IFERROR(VLOOKUP(AN370,[2]CUS030!$A$5:$E$10000,5,0),"")</f>
        <v/>
      </c>
      <c r="BB370" s="19">
        <f>IFERROR(VLOOKUP(AO370,[2]CUS030!$A$5:$E$10000,5,0),"")</f>
        <v/>
      </c>
      <c r="BC370" s="19">
        <f>IFERROR(VLOOKUP(AP370,[2]CUS030!$A$5:$E$10000,5,0),"")</f>
        <v/>
      </c>
      <c r="BD370" s="19">
        <f>IFERROR(VLOOKUP(AQ370,[2]CUS030!$A$5:$E$10000,5,0),"")</f>
        <v/>
      </c>
      <c r="BE370" s="19">
        <f>IFERROR(VLOOKUP(AR370,[2]CUS030!$A$5:$E$10000,5,0),"")</f>
        <v/>
      </c>
    </row>
    <row r="371">
      <c r="F371" s="108">
        <f>[1]!Table1[[#This Row],[Production]]</f>
        <v/>
      </c>
      <c r="G371">
        <f>MID(F371,LEN(F371)-6,4)</f>
        <v/>
      </c>
      <c r="H371">
        <f>AS371&amp;"|"&amp;AT371&amp;"|"&amp;AU371&amp;"|"&amp;AV371&amp;"|"&amp;AW371&amp;"|"&amp;AX371&amp;"|"&amp;AY371&amp;"|"&amp;AZ371&amp;"|"&amp;BA371&amp;"|"&amp;BB371&amp;"|"&amp;BC371&amp;"|"&amp;BD371&amp;"|"&amp;BE371</f>
        <v/>
      </c>
      <c r="I371" s="108">
        <f>[1]!Table1[[#This Row],[Stock]]</f>
        <v/>
      </c>
      <c r="J371">
        <f>MID(LEFT(I371,LEN(I371)-3),FIND("0|0.000",LEFT(I371,LEN(I371)-3),1)+7,6)</f>
        <v/>
      </c>
      <c r="K371" s="19" t="n"/>
      <c r="L371" s="19" t="n"/>
      <c r="M371" s="19" t="n"/>
      <c r="N371" s="19" t="n"/>
      <c r="O371" s="19" t="n"/>
      <c r="P371" s="20">
        <f>End_Cal!E371</f>
        <v/>
      </c>
      <c r="Q371" s="112">
        <f>IFERROR(INDEX($J$2:$J$9873,MATCH(1,INDEX(($P371=$F$2:$F$9873)*(0=COUNTIFS($Q$2:$Q$2,$J$2:$J$9873)),0),0)),"")</f>
        <v/>
      </c>
      <c r="R371" s="112">
        <f>IFERROR(INDEX($J$2:$J$9873,MATCH(1,INDEX(($P371=$F$2:$F$9873)*(0=COUNTIFS(Q371,$J$2:$J$9873)),0),0)),"")</f>
        <v/>
      </c>
      <c r="S371" s="112">
        <f>IFERROR(INDEX($J$2:$J$9873,MATCH(1,INDEX(($P371=$F$2:$F$9873)*(0=COUNTIFS(Q371:R371,$J$2:$J$9873)),0),0)),"")</f>
        <v/>
      </c>
      <c r="T371" s="112">
        <f>IFERROR(INDEX($J$2:$J$9873,MATCH(1,INDEX(($P371=$F$2:$F$9873)*(0=COUNTIFS(Q371:S371,$J$2:$J$9873)),0),0)),"")</f>
        <v/>
      </c>
      <c r="U371" s="112">
        <f>IFERROR(INDEX($J$2:$J$9873,MATCH(1,INDEX(($P371=$F$2:$F$9873)*(0=COUNTIFS(Q371:T371,$J$2:$J$9873)),0),0)),"")</f>
        <v/>
      </c>
      <c r="V371" s="112">
        <f>IFERROR(INDEX($J$2:$J$9873,MATCH(1,INDEX(($P371=$F$2:$F$9873)*(0=COUNTIFS(Q371:U371,$J$2:$J$9873)),0),0)),"")</f>
        <v/>
      </c>
      <c r="W371" s="112">
        <f>IFERROR(INDEX($J$2:$J$9873,MATCH(1,INDEX(($P371=$F$2:$F$9873)*(0=COUNTIFS(Q371:V371,$J$2:$J$861)),0),0)),"")</f>
        <v/>
      </c>
      <c r="X371" s="112">
        <f>IFERROR(INDEX($J$2:$J$9873,MATCH(1,INDEX(($P371=$F$2:$F$9873)*(0=COUNTIFS(Q371:W371,$J$2:$J$9873)),0),0)),"")</f>
        <v/>
      </c>
      <c r="Y371" s="112">
        <f>IFERROR(INDEX($J$2:$J$861,MATCH(1,INDEX(($P371=$F$2:$F$861)*(0=COUNTIFS(Q371:X371,$J$2:$J$861)),0),0)),"")</f>
        <v/>
      </c>
      <c r="Z371" s="112">
        <f>IFERROR(INDEX($J$2:$J$861,MATCH(1,INDEX(($P371=$F$2:$F$861)*(0=COUNTIFS(Q371:Y371,$J$2:$J$861)),0),0)),"")</f>
        <v/>
      </c>
      <c r="AA371" s="112">
        <f>IFERROR(INDEX($J$2:$J$861,MATCH(1,INDEX(($P371=$F$2:$F$861)*(0=COUNTIFS(Q371:Z371,$J$2:$J$861)),0),0)),"")</f>
        <v/>
      </c>
      <c r="AB371" s="112">
        <f>IFERROR(INDEX($J$2:$J$861,MATCH(1,INDEX(($P371=$F$2:$F$861)*(0=COUNTIFS(Q371:AA371,$J$2:$J$861)),0),0)),"")</f>
        <v/>
      </c>
      <c r="AC371" s="112">
        <f>IFERROR(INDEX($J$2:$J$861,MATCH(1,INDEX(($P371=$F$2:$F$861)*(0=COUNTIFS(Q371:AB371,$J$2:$J$861)),0),0)),"")</f>
        <v/>
      </c>
      <c r="AD371">
        <f>Q371&amp;"-"&amp;R371&amp;"-"&amp;S371&amp;"-"&amp;T371&amp;"-"&amp;U371&amp;"-"&amp;V371&amp;"-"&amp;W371&amp;"-"&amp;X371&amp;"-"&amp;Y371&amp;"-"&amp;Z371&amp;"-"&amp;AA371&amp;"-"&amp;AB371&amp;"-"&amp;AC371</f>
        <v/>
      </c>
      <c r="AF371" s="19">
        <f>IFERROR(INDEX($I$2:$I$861,MATCH(1,INDEX(($P371=$F$2:$F$861)*(0=COUNTIFS($AF$2:$AF$2,$I$2:$I$861)),0),0)),"")</f>
        <v/>
      </c>
      <c r="AG371" s="19">
        <f>IFERROR(INDEX($I$2:$I$9873,MATCH(1,INDEX(($P371=$F$2:$F$9873)*(0=COUNTIFS(AF371,$I$2:$I$9873)),0),0)),"")</f>
        <v/>
      </c>
      <c r="AH371" s="19">
        <f>IFERROR(INDEX($I$2:$I$9873,MATCH(1,INDEX(($P371=$F$2:$F$9873)*(0=COUNTIFS(AF371:AG371,$I$2:$I$9873)),0),0)),"")</f>
        <v/>
      </c>
      <c r="AI371" s="19">
        <f>IFERROR(INDEX($I$2:$I$9873,MATCH(1,INDEX(($P371=$F$2:$F$9873)*(0=COUNTIFS(AF371:AH371,$I$2:$I$9873)),0),0)),"")</f>
        <v/>
      </c>
      <c r="AJ371" s="19">
        <f>IFERROR(INDEX($I$2:$I$9873,MATCH(1,INDEX(($P371=$F$2:$F$9873)*(0=COUNTIFS(AF371:AI371,$I$2:$I$9873)),0),0)),"")</f>
        <v/>
      </c>
      <c r="AK371" s="19">
        <f>IFERROR(INDEX($I$2:$I$9873,MATCH(1,INDEX(($P371=$F$2:$F$9873)*(0=COUNTIFS(AF371:AJ371,$I$2:$I$9873)),0),0)),"")</f>
        <v/>
      </c>
      <c r="AL371" s="19">
        <f>IFERROR(INDEX($I$2:$I$9873,MATCH(1,INDEX(($P371=$F$2:$F$9873)*(0=COUNTIFS(AF371:AK371,$I$2:$I$9873)),0),0)),"")</f>
        <v/>
      </c>
      <c r="AM371" s="19">
        <f>IFERROR(INDEX($I$2:$I$9873,MATCH(1,INDEX(($P371=$F$2:$F$9873)*(0=COUNTIFS(AF371:AL371,$I$2:$I$9873)),0),0)),"")</f>
        <v/>
      </c>
      <c r="AN371" s="19">
        <f>IFERROR(INDEX($I$2:$I$9873,MATCH(1,INDEX(($P371=$F$2:$F$9873)*(0=COUNTIFS(AF371:AM371,$I$2:$I$9873)),0),0)),"")</f>
        <v/>
      </c>
      <c r="AO371" s="19">
        <f>IFERROR(INDEX($I$2:$I$9873,MATCH(1,INDEX(($P371=$F$2:$F$9873)*(0=COUNTIFS(AF371:AN371,$I$2:$I$9873)),0),0)),"")</f>
        <v/>
      </c>
      <c r="AP371" s="19">
        <f>IFERROR(INDEX($I$2:$I$9873,MATCH(1,INDEX(($P371=$F$2:$F$9873)*(0=COUNTIFS(AF371:AO371,$I$2:$I$9873)),0),0)),"")</f>
        <v/>
      </c>
      <c r="AQ371" s="19">
        <f>IFERROR(INDEX($I$2:$I$9873,MATCH(1,INDEX(($P371=$F$2:$F$9873)*(0=COUNTIFS(AF371:AP371,$I$2:$I$9873)),0),0)),"")</f>
        <v/>
      </c>
      <c r="AR371" s="19">
        <f>IFERROR(INDEX($I$2:$I$9873,MATCH(1,INDEX(($P371=$F$2:$F$9873)*(0=COUNTIFS(AF371:AQ371,$I$2:$I$9873)),0),0)),"")</f>
        <v/>
      </c>
      <c r="AS371" s="19">
        <f>IFERROR(VLOOKUP(AF371,[2]CUS030!$A$5:$E$10000,5,0),"")</f>
        <v/>
      </c>
      <c r="AT371" s="19">
        <f>IFERROR(VLOOKUP(AG371,[2]CUS030!$A$5:$E$10000,5,0),"")</f>
        <v/>
      </c>
      <c r="AU371" s="19">
        <f>IFERROR(VLOOKUP(AH371,[2]CUS030!$A$5:$E$10000,5,0),"")</f>
        <v/>
      </c>
      <c r="AV371" s="19">
        <f>IFERROR(VLOOKUP(AI371,[2]CUS030!$A$5:$E$10000,5,0),"")</f>
        <v/>
      </c>
      <c r="AW371" s="19">
        <f>IFERROR(VLOOKUP(AJ371,[2]CUS030!$A$5:$E$10000,5,0),"")</f>
        <v/>
      </c>
      <c r="AX371" s="19">
        <f>IFERROR(VLOOKUP(AK371,[2]CUS030!$A$5:$E$10000,5,0),"")</f>
        <v/>
      </c>
      <c r="AY371" s="19">
        <f>IFERROR(VLOOKUP(AL371,[2]CUS030!$A$5:$E$10000,5,0),"")</f>
        <v/>
      </c>
      <c r="AZ371" s="19">
        <f>IFERROR(VLOOKUP(AM371,[2]CUS030!$A$5:$E$10000,5,0),"")</f>
        <v/>
      </c>
      <c r="BA371" s="19">
        <f>IFERROR(VLOOKUP(AN371,[2]CUS030!$A$5:$E$10000,5,0),"")</f>
        <v/>
      </c>
      <c r="BB371" s="19">
        <f>IFERROR(VLOOKUP(AO371,[2]CUS030!$A$5:$E$10000,5,0),"")</f>
        <v/>
      </c>
      <c r="BC371" s="19">
        <f>IFERROR(VLOOKUP(AP371,[2]CUS030!$A$5:$E$10000,5,0),"")</f>
        <v/>
      </c>
      <c r="BD371" s="19">
        <f>IFERROR(VLOOKUP(AQ371,[2]CUS030!$A$5:$E$10000,5,0),"")</f>
        <v/>
      </c>
      <c r="BE371" s="19">
        <f>IFERROR(VLOOKUP(AR371,[2]CUS030!$A$5:$E$10000,5,0),"")</f>
        <v/>
      </c>
    </row>
    <row r="372">
      <c r="F372" s="108">
        <f>[1]!Table1[[#This Row],[Production]]</f>
        <v/>
      </c>
      <c r="G372">
        <f>MID(F372,LEN(F372)-6,4)</f>
        <v/>
      </c>
      <c r="H372">
        <f>AS372&amp;"|"&amp;AT372&amp;"|"&amp;AU372&amp;"|"&amp;AV372&amp;"|"&amp;AW372&amp;"|"&amp;AX372&amp;"|"&amp;AY372&amp;"|"&amp;AZ372&amp;"|"&amp;BA372&amp;"|"&amp;BB372&amp;"|"&amp;BC372&amp;"|"&amp;BD372&amp;"|"&amp;BE372</f>
        <v/>
      </c>
      <c r="I372" s="108">
        <f>[1]!Table1[[#This Row],[Stock]]</f>
        <v/>
      </c>
      <c r="J372">
        <f>MID(LEFT(I372,LEN(I372)-3),FIND("0|0.000",LEFT(I372,LEN(I372)-3),1)+7,6)</f>
        <v/>
      </c>
      <c r="K372" s="19" t="n"/>
      <c r="L372" s="19" t="n"/>
      <c r="M372" s="19" t="n"/>
      <c r="N372" s="19" t="n"/>
      <c r="O372" s="19" t="n"/>
      <c r="P372" s="20">
        <f>End_Cal!E372</f>
        <v/>
      </c>
      <c r="Q372" s="112">
        <f>IFERROR(INDEX($J$2:$J$9873,MATCH(1,INDEX(($P372=$F$2:$F$9873)*(0=COUNTIFS($Q$2:$Q$2,$J$2:$J$9873)),0),0)),"")</f>
        <v/>
      </c>
      <c r="R372" s="112">
        <f>IFERROR(INDEX($J$2:$J$9873,MATCH(1,INDEX(($P372=$F$2:$F$9873)*(0=COUNTIFS(Q372,$J$2:$J$9873)),0),0)),"")</f>
        <v/>
      </c>
      <c r="S372" s="112">
        <f>IFERROR(INDEX($J$2:$J$9873,MATCH(1,INDEX(($P372=$F$2:$F$9873)*(0=COUNTIFS(Q372:R372,$J$2:$J$9873)),0),0)),"")</f>
        <v/>
      </c>
      <c r="T372" s="112">
        <f>IFERROR(INDEX($J$2:$J$9873,MATCH(1,INDEX(($P372=$F$2:$F$9873)*(0=COUNTIFS(Q372:S372,$J$2:$J$9873)),0),0)),"")</f>
        <v/>
      </c>
      <c r="U372" s="112">
        <f>IFERROR(INDEX($J$2:$J$9873,MATCH(1,INDEX(($P372=$F$2:$F$9873)*(0=COUNTIFS(Q372:T372,$J$2:$J$9873)),0),0)),"")</f>
        <v/>
      </c>
      <c r="V372" s="112">
        <f>IFERROR(INDEX($J$2:$J$9873,MATCH(1,INDEX(($P372=$F$2:$F$9873)*(0=COUNTIFS(Q372:U372,$J$2:$J$9873)),0),0)),"")</f>
        <v/>
      </c>
      <c r="W372" s="112">
        <f>IFERROR(INDEX($J$2:$J$9873,MATCH(1,INDEX(($P372=$F$2:$F$9873)*(0=COUNTIFS(Q372:V372,$J$2:$J$861)),0),0)),"")</f>
        <v/>
      </c>
      <c r="X372" s="112">
        <f>IFERROR(INDEX($J$2:$J$9873,MATCH(1,INDEX(($P372=$F$2:$F$9873)*(0=COUNTIFS(Q372:W372,$J$2:$J$9873)),0),0)),"")</f>
        <v/>
      </c>
      <c r="Y372" s="112">
        <f>IFERROR(INDEX($J$2:$J$861,MATCH(1,INDEX(($P372=$F$2:$F$861)*(0=COUNTIFS(Q372:X372,$J$2:$J$861)),0),0)),"")</f>
        <v/>
      </c>
      <c r="Z372" s="112">
        <f>IFERROR(INDEX($J$2:$J$861,MATCH(1,INDEX(($P372=$F$2:$F$861)*(0=COUNTIFS(Q372:Y372,$J$2:$J$861)),0),0)),"")</f>
        <v/>
      </c>
      <c r="AA372" s="112">
        <f>IFERROR(INDEX($J$2:$J$861,MATCH(1,INDEX(($P372=$F$2:$F$861)*(0=COUNTIFS(Q372:Z372,$J$2:$J$861)),0),0)),"")</f>
        <v/>
      </c>
      <c r="AB372" s="112">
        <f>IFERROR(INDEX($J$2:$J$861,MATCH(1,INDEX(($P372=$F$2:$F$861)*(0=COUNTIFS(Q372:AA372,$J$2:$J$861)),0),0)),"")</f>
        <v/>
      </c>
      <c r="AC372" s="112">
        <f>IFERROR(INDEX($J$2:$J$861,MATCH(1,INDEX(($P372=$F$2:$F$861)*(0=COUNTIFS(Q372:AB372,$J$2:$J$861)),0),0)),"")</f>
        <v/>
      </c>
      <c r="AD372">
        <f>Q372&amp;"-"&amp;R372&amp;"-"&amp;S372&amp;"-"&amp;T372&amp;"-"&amp;U372&amp;"-"&amp;V372&amp;"-"&amp;W372&amp;"-"&amp;X372&amp;"-"&amp;Y372&amp;"-"&amp;Z372&amp;"-"&amp;AA372&amp;"-"&amp;AB372&amp;"-"&amp;AC372</f>
        <v/>
      </c>
      <c r="AF372" s="19">
        <f>IFERROR(INDEX($I$2:$I$861,MATCH(1,INDEX(($P372=$F$2:$F$861)*(0=COUNTIFS($AF$2:$AF$2,$I$2:$I$861)),0),0)),"")</f>
        <v/>
      </c>
      <c r="AG372" s="19">
        <f>IFERROR(INDEX($I$2:$I$9873,MATCH(1,INDEX(($P372=$F$2:$F$9873)*(0=COUNTIFS(AF372,$I$2:$I$9873)),0),0)),"")</f>
        <v/>
      </c>
      <c r="AH372" s="19">
        <f>IFERROR(INDEX($I$2:$I$9873,MATCH(1,INDEX(($P372=$F$2:$F$9873)*(0=COUNTIFS(AF372:AG372,$I$2:$I$9873)),0),0)),"")</f>
        <v/>
      </c>
      <c r="AI372" s="19">
        <f>IFERROR(INDEX($I$2:$I$9873,MATCH(1,INDEX(($P372=$F$2:$F$9873)*(0=COUNTIFS(AF372:AH372,$I$2:$I$9873)),0),0)),"")</f>
        <v/>
      </c>
      <c r="AJ372" s="19">
        <f>IFERROR(INDEX($I$2:$I$9873,MATCH(1,INDEX(($P372=$F$2:$F$9873)*(0=COUNTIFS(AF372:AI372,$I$2:$I$9873)),0),0)),"")</f>
        <v/>
      </c>
      <c r="AK372" s="19">
        <f>IFERROR(INDEX($I$2:$I$9873,MATCH(1,INDEX(($P372=$F$2:$F$9873)*(0=COUNTIFS(AF372:AJ372,$I$2:$I$9873)),0),0)),"")</f>
        <v/>
      </c>
      <c r="AL372" s="19">
        <f>IFERROR(INDEX($I$2:$I$9873,MATCH(1,INDEX(($P372=$F$2:$F$9873)*(0=COUNTIFS(AF372:AK372,$I$2:$I$9873)),0),0)),"")</f>
        <v/>
      </c>
      <c r="AM372" s="19">
        <f>IFERROR(INDEX($I$2:$I$9873,MATCH(1,INDEX(($P372=$F$2:$F$9873)*(0=COUNTIFS(AF372:AL372,$I$2:$I$9873)),0),0)),"")</f>
        <v/>
      </c>
      <c r="AN372" s="19">
        <f>IFERROR(INDEX($I$2:$I$9873,MATCH(1,INDEX(($P372=$F$2:$F$9873)*(0=COUNTIFS(AF372:AM372,$I$2:$I$9873)),0),0)),"")</f>
        <v/>
      </c>
      <c r="AO372" s="19">
        <f>IFERROR(INDEX($I$2:$I$9873,MATCH(1,INDEX(($P372=$F$2:$F$9873)*(0=COUNTIFS(AF372:AN372,$I$2:$I$9873)),0),0)),"")</f>
        <v/>
      </c>
      <c r="AP372" s="19">
        <f>IFERROR(INDEX($I$2:$I$9873,MATCH(1,INDEX(($P372=$F$2:$F$9873)*(0=COUNTIFS(AF372:AO372,$I$2:$I$9873)),0),0)),"")</f>
        <v/>
      </c>
      <c r="AQ372" s="19">
        <f>IFERROR(INDEX($I$2:$I$9873,MATCH(1,INDEX(($P372=$F$2:$F$9873)*(0=COUNTIFS(AF372:AP372,$I$2:$I$9873)),0),0)),"")</f>
        <v/>
      </c>
      <c r="AR372" s="19">
        <f>IFERROR(INDEX($I$2:$I$9873,MATCH(1,INDEX(($P372=$F$2:$F$9873)*(0=COUNTIFS(AF372:AQ372,$I$2:$I$9873)),0),0)),"")</f>
        <v/>
      </c>
      <c r="AS372" s="19">
        <f>IFERROR(VLOOKUP(AF372,[2]CUS030!$A$5:$E$10000,5,0),"")</f>
        <v/>
      </c>
      <c r="AT372" s="19">
        <f>IFERROR(VLOOKUP(AG372,[2]CUS030!$A$5:$E$10000,5,0),"")</f>
        <v/>
      </c>
      <c r="AU372" s="19">
        <f>IFERROR(VLOOKUP(AH372,[2]CUS030!$A$5:$E$10000,5,0),"")</f>
        <v/>
      </c>
      <c r="AV372" s="19">
        <f>IFERROR(VLOOKUP(AI372,[2]CUS030!$A$5:$E$10000,5,0),"")</f>
        <v/>
      </c>
      <c r="AW372" s="19">
        <f>IFERROR(VLOOKUP(AJ372,[2]CUS030!$A$5:$E$10000,5,0),"")</f>
        <v/>
      </c>
      <c r="AX372" s="19">
        <f>IFERROR(VLOOKUP(AK372,[2]CUS030!$A$5:$E$10000,5,0),"")</f>
        <v/>
      </c>
      <c r="AY372" s="19">
        <f>IFERROR(VLOOKUP(AL372,[2]CUS030!$A$5:$E$10000,5,0),"")</f>
        <v/>
      </c>
      <c r="AZ372" s="19">
        <f>IFERROR(VLOOKUP(AM372,[2]CUS030!$A$5:$E$10000,5,0),"")</f>
        <v/>
      </c>
      <c r="BA372" s="19">
        <f>IFERROR(VLOOKUP(AN372,[2]CUS030!$A$5:$E$10000,5,0),"")</f>
        <v/>
      </c>
      <c r="BB372" s="19">
        <f>IFERROR(VLOOKUP(AO372,[2]CUS030!$A$5:$E$10000,5,0),"")</f>
        <v/>
      </c>
      <c r="BC372" s="19">
        <f>IFERROR(VLOOKUP(AP372,[2]CUS030!$A$5:$E$10000,5,0),"")</f>
        <v/>
      </c>
      <c r="BD372" s="19">
        <f>IFERROR(VLOOKUP(AQ372,[2]CUS030!$A$5:$E$10000,5,0),"")</f>
        <v/>
      </c>
      <c r="BE372" s="19">
        <f>IFERROR(VLOOKUP(AR372,[2]CUS030!$A$5:$E$10000,5,0),"")</f>
        <v/>
      </c>
    </row>
    <row r="373">
      <c r="F373" s="108">
        <f>[1]!Table1[[#This Row],[Production]]</f>
        <v/>
      </c>
      <c r="G373">
        <f>MID(F373,LEN(F373)-6,4)</f>
        <v/>
      </c>
      <c r="H373">
        <f>AS373&amp;"|"&amp;AT373&amp;"|"&amp;AU373&amp;"|"&amp;AV373&amp;"|"&amp;AW373&amp;"|"&amp;AX373&amp;"|"&amp;AY373&amp;"|"&amp;AZ373&amp;"|"&amp;BA373&amp;"|"&amp;BB373&amp;"|"&amp;BC373&amp;"|"&amp;BD373&amp;"|"&amp;BE373</f>
        <v/>
      </c>
      <c r="I373" s="108">
        <f>[1]!Table1[[#This Row],[Stock]]</f>
        <v/>
      </c>
      <c r="J373">
        <f>MID(LEFT(I373,LEN(I373)-3),FIND("0|0.000",LEFT(I373,LEN(I373)-3),1)+7,6)</f>
        <v/>
      </c>
      <c r="K373" s="19" t="n"/>
      <c r="L373" s="19" t="n"/>
      <c r="M373" s="19" t="n"/>
      <c r="N373" s="19" t="n"/>
      <c r="O373" s="19" t="n"/>
      <c r="P373" s="20">
        <f>End_Cal!E373</f>
        <v/>
      </c>
      <c r="Q373" s="112">
        <f>IFERROR(INDEX($J$2:$J$9873,MATCH(1,INDEX(($P373=$F$2:$F$9873)*(0=COUNTIFS($Q$2:$Q$2,$J$2:$J$9873)),0),0)),"")</f>
        <v/>
      </c>
      <c r="R373" s="112">
        <f>IFERROR(INDEX($J$2:$J$9873,MATCH(1,INDEX(($P373=$F$2:$F$9873)*(0=COUNTIFS(Q373,$J$2:$J$9873)),0),0)),"")</f>
        <v/>
      </c>
      <c r="S373" s="112">
        <f>IFERROR(INDEX($J$2:$J$9873,MATCH(1,INDEX(($P373=$F$2:$F$9873)*(0=COUNTIFS(Q373:R373,$J$2:$J$9873)),0),0)),"")</f>
        <v/>
      </c>
      <c r="T373" s="112">
        <f>IFERROR(INDEX($J$2:$J$9873,MATCH(1,INDEX(($P373=$F$2:$F$9873)*(0=COUNTIFS(Q373:S373,$J$2:$J$9873)),0),0)),"")</f>
        <v/>
      </c>
      <c r="U373" s="112">
        <f>IFERROR(INDEX($J$2:$J$9873,MATCH(1,INDEX(($P373=$F$2:$F$9873)*(0=COUNTIFS(Q373:T373,$J$2:$J$9873)),0),0)),"")</f>
        <v/>
      </c>
      <c r="V373" s="112">
        <f>IFERROR(INDEX($J$2:$J$9873,MATCH(1,INDEX(($P373=$F$2:$F$9873)*(0=COUNTIFS(Q373:U373,$J$2:$J$9873)),0),0)),"")</f>
        <v/>
      </c>
      <c r="W373" s="112">
        <f>IFERROR(INDEX($J$2:$J$9873,MATCH(1,INDEX(($P373=$F$2:$F$9873)*(0=COUNTIFS(Q373:V373,$J$2:$J$861)),0),0)),"")</f>
        <v/>
      </c>
      <c r="X373" s="112">
        <f>IFERROR(INDEX($J$2:$J$9873,MATCH(1,INDEX(($P373=$F$2:$F$9873)*(0=COUNTIFS(Q373:W373,$J$2:$J$9873)),0),0)),"")</f>
        <v/>
      </c>
      <c r="Y373" s="112">
        <f>IFERROR(INDEX($J$2:$J$861,MATCH(1,INDEX(($P373=$F$2:$F$861)*(0=COUNTIFS(Q373:X373,$J$2:$J$861)),0),0)),"")</f>
        <v/>
      </c>
      <c r="Z373" s="112">
        <f>IFERROR(INDEX($J$2:$J$861,MATCH(1,INDEX(($P373=$F$2:$F$861)*(0=COUNTIFS(Q373:Y373,$J$2:$J$861)),0),0)),"")</f>
        <v/>
      </c>
      <c r="AA373" s="112">
        <f>IFERROR(INDEX($J$2:$J$861,MATCH(1,INDEX(($P373=$F$2:$F$861)*(0=COUNTIFS(Q373:Z373,$J$2:$J$861)),0),0)),"")</f>
        <v/>
      </c>
      <c r="AB373" s="112">
        <f>IFERROR(INDEX($J$2:$J$861,MATCH(1,INDEX(($P373=$F$2:$F$861)*(0=COUNTIFS(Q373:AA373,$J$2:$J$861)),0),0)),"")</f>
        <v/>
      </c>
      <c r="AC373" s="112">
        <f>IFERROR(INDEX($J$2:$J$861,MATCH(1,INDEX(($P373=$F$2:$F$861)*(0=COUNTIFS(Q373:AB373,$J$2:$J$861)),0),0)),"")</f>
        <v/>
      </c>
      <c r="AD373">
        <f>Q373&amp;"-"&amp;R373&amp;"-"&amp;S373&amp;"-"&amp;T373&amp;"-"&amp;U373&amp;"-"&amp;V373&amp;"-"&amp;W373&amp;"-"&amp;X373&amp;"-"&amp;Y373&amp;"-"&amp;Z373&amp;"-"&amp;AA373&amp;"-"&amp;AB373&amp;"-"&amp;AC373</f>
        <v/>
      </c>
      <c r="AF373" s="19">
        <f>IFERROR(INDEX($I$2:$I$861,MATCH(1,INDEX(($P373=$F$2:$F$861)*(0=COUNTIFS($AF$2:$AF$2,$I$2:$I$861)),0),0)),"")</f>
        <v/>
      </c>
      <c r="AG373" s="19">
        <f>IFERROR(INDEX($I$2:$I$9873,MATCH(1,INDEX(($P373=$F$2:$F$9873)*(0=COUNTIFS(AF373,$I$2:$I$9873)),0),0)),"")</f>
        <v/>
      </c>
      <c r="AH373" s="19">
        <f>IFERROR(INDEX($I$2:$I$9873,MATCH(1,INDEX(($P373=$F$2:$F$9873)*(0=COUNTIFS(AF373:AG373,$I$2:$I$9873)),0),0)),"")</f>
        <v/>
      </c>
      <c r="AI373" s="19">
        <f>IFERROR(INDEX($I$2:$I$9873,MATCH(1,INDEX(($P373=$F$2:$F$9873)*(0=COUNTIFS(AF373:AH373,$I$2:$I$9873)),0),0)),"")</f>
        <v/>
      </c>
      <c r="AJ373" s="19">
        <f>IFERROR(INDEX($I$2:$I$9873,MATCH(1,INDEX(($P373=$F$2:$F$9873)*(0=COUNTIFS(AF373:AI373,$I$2:$I$9873)),0),0)),"")</f>
        <v/>
      </c>
      <c r="AK373" s="19">
        <f>IFERROR(INDEX($I$2:$I$9873,MATCH(1,INDEX(($P373=$F$2:$F$9873)*(0=COUNTIFS(AF373:AJ373,$I$2:$I$9873)),0),0)),"")</f>
        <v/>
      </c>
      <c r="AL373" s="19">
        <f>IFERROR(INDEX($I$2:$I$9873,MATCH(1,INDEX(($P373=$F$2:$F$9873)*(0=COUNTIFS(AF373:AK373,$I$2:$I$9873)),0),0)),"")</f>
        <v/>
      </c>
      <c r="AM373" s="19">
        <f>IFERROR(INDEX($I$2:$I$9873,MATCH(1,INDEX(($P373=$F$2:$F$9873)*(0=COUNTIFS(AF373:AL373,$I$2:$I$9873)),0),0)),"")</f>
        <v/>
      </c>
      <c r="AN373" s="19">
        <f>IFERROR(INDEX($I$2:$I$9873,MATCH(1,INDEX(($P373=$F$2:$F$9873)*(0=COUNTIFS(AF373:AM373,$I$2:$I$9873)),0),0)),"")</f>
        <v/>
      </c>
      <c r="AO373" s="19">
        <f>IFERROR(INDEX($I$2:$I$9873,MATCH(1,INDEX(($P373=$F$2:$F$9873)*(0=COUNTIFS(AF373:AN373,$I$2:$I$9873)),0),0)),"")</f>
        <v/>
      </c>
      <c r="AP373" s="19">
        <f>IFERROR(INDEX($I$2:$I$9873,MATCH(1,INDEX(($P373=$F$2:$F$9873)*(0=COUNTIFS(AF373:AO373,$I$2:$I$9873)),0),0)),"")</f>
        <v/>
      </c>
      <c r="AQ373" s="19">
        <f>IFERROR(INDEX($I$2:$I$9873,MATCH(1,INDEX(($P373=$F$2:$F$9873)*(0=COUNTIFS(AF373:AP373,$I$2:$I$9873)),0),0)),"")</f>
        <v/>
      </c>
      <c r="AR373" s="19">
        <f>IFERROR(INDEX($I$2:$I$9873,MATCH(1,INDEX(($P373=$F$2:$F$9873)*(0=COUNTIFS(AF373:AQ373,$I$2:$I$9873)),0),0)),"")</f>
        <v/>
      </c>
      <c r="AS373" s="19">
        <f>IFERROR(VLOOKUP(AF373,[2]CUS030!$A$5:$E$10000,5,0),"")</f>
        <v/>
      </c>
      <c r="AT373" s="19">
        <f>IFERROR(VLOOKUP(AG373,[2]CUS030!$A$5:$E$10000,5,0),"")</f>
        <v/>
      </c>
      <c r="AU373" s="19">
        <f>IFERROR(VLOOKUP(AH373,[2]CUS030!$A$5:$E$10000,5,0),"")</f>
        <v/>
      </c>
      <c r="AV373" s="19">
        <f>IFERROR(VLOOKUP(AI373,[2]CUS030!$A$5:$E$10000,5,0),"")</f>
        <v/>
      </c>
      <c r="AW373" s="19">
        <f>IFERROR(VLOOKUP(AJ373,[2]CUS030!$A$5:$E$10000,5,0),"")</f>
        <v/>
      </c>
      <c r="AX373" s="19">
        <f>IFERROR(VLOOKUP(AK373,[2]CUS030!$A$5:$E$10000,5,0),"")</f>
        <v/>
      </c>
      <c r="AY373" s="19">
        <f>IFERROR(VLOOKUP(AL373,[2]CUS030!$A$5:$E$10000,5,0),"")</f>
        <v/>
      </c>
      <c r="AZ373" s="19">
        <f>IFERROR(VLOOKUP(AM373,[2]CUS030!$A$5:$E$10000,5,0),"")</f>
        <v/>
      </c>
      <c r="BA373" s="19">
        <f>IFERROR(VLOOKUP(AN373,[2]CUS030!$A$5:$E$10000,5,0),"")</f>
        <v/>
      </c>
      <c r="BB373" s="19">
        <f>IFERROR(VLOOKUP(AO373,[2]CUS030!$A$5:$E$10000,5,0),"")</f>
        <v/>
      </c>
      <c r="BC373" s="19">
        <f>IFERROR(VLOOKUP(AP373,[2]CUS030!$A$5:$E$10000,5,0),"")</f>
        <v/>
      </c>
      <c r="BD373" s="19">
        <f>IFERROR(VLOOKUP(AQ373,[2]CUS030!$A$5:$E$10000,5,0),"")</f>
        <v/>
      </c>
      <c r="BE373" s="19">
        <f>IFERROR(VLOOKUP(AR373,[2]CUS030!$A$5:$E$10000,5,0),"")</f>
        <v/>
      </c>
    </row>
    <row r="374">
      <c r="F374" s="108">
        <f>[1]!Table1[[#This Row],[Production]]</f>
        <v/>
      </c>
      <c r="G374">
        <f>MID(F374,LEN(F374)-6,4)</f>
        <v/>
      </c>
      <c r="H374">
        <f>AS374&amp;"|"&amp;AT374&amp;"|"&amp;AU374&amp;"|"&amp;AV374&amp;"|"&amp;AW374&amp;"|"&amp;AX374&amp;"|"&amp;AY374&amp;"|"&amp;AZ374&amp;"|"&amp;BA374&amp;"|"&amp;BB374&amp;"|"&amp;BC374&amp;"|"&amp;BD374&amp;"|"&amp;BE374</f>
        <v/>
      </c>
      <c r="I374" s="108">
        <f>[1]!Table1[[#This Row],[Stock]]</f>
        <v/>
      </c>
      <c r="J374">
        <f>MID(LEFT(I374,LEN(I374)-3),FIND("0|0.000",LEFT(I374,LEN(I374)-3),1)+7,6)</f>
        <v/>
      </c>
      <c r="K374" s="19" t="n"/>
      <c r="L374" s="19" t="n"/>
      <c r="M374" s="19" t="n"/>
      <c r="N374" s="19" t="n"/>
      <c r="O374" s="19" t="n"/>
      <c r="P374" s="20">
        <f>End_Cal!E374</f>
        <v/>
      </c>
      <c r="Q374" s="112">
        <f>IFERROR(INDEX($J$2:$J$9873,MATCH(1,INDEX(($P374=$F$2:$F$9873)*(0=COUNTIFS($Q$2:$Q$2,$J$2:$J$9873)),0),0)),"")</f>
        <v/>
      </c>
      <c r="R374" s="112">
        <f>IFERROR(INDEX($J$2:$J$9873,MATCH(1,INDEX(($P374=$F$2:$F$9873)*(0=COUNTIFS(Q374,$J$2:$J$9873)),0),0)),"")</f>
        <v/>
      </c>
      <c r="S374" s="112">
        <f>IFERROR(INDEX($J$2:$J$9873,MATCH(1,INDEX(($P374=$F$2:$F$9873)*(0=COUNTIFS(Q374:R374,$J$2:$J$9873)),0),0)),"")</f>
        <v/>
      </c>
      <c r="T374" s="112">
        <f>IFERROR(INDEX($J$2:$J$9873,MATCH(1,INDEX(($P374=$F$2:$F$9873)*(0=COUNTIFS(Q374:S374,$J$2:$J$9873)),0),0)),"")</f>
        <v/>
      </c>
      <c r="U374" s="112">
        <f>IFERROR(INDEX($J$2:$J$9873,MATCH(1,INDEX(($P374=$F$2:$F$9873)*(0=COUNTIFS(Q374:T374,$J$2:$J$9873)),0),0)),"")</f>
        <v/>
      </c>
      <c r="V374" s="112">
        <f>IFERROR(INDEX($J$2:$J$9873,MATCH(1,INDEX(($P374=$F$2:$F$9873)*(0=COUNTIFS(Q374:U374,$J$2:$J$9873)),0),0)),"")</f>
        <v/>
      </c>
      <c r="W374" s="112">
        <f>IFERROR(INDEX($J$2:$J$9873,MATCH(1,INDEX(($P374=$F$2:$F$9873)*(0=COUNTIFS(Q374:V374,$J$2:$J$861)),0),0)),"")</f>
        <v/>
      </c>
      <c r="X374" s="112">
        <f>IFERROR(INDEX($J$2:$J$9873,MATCH(1,INDEX(($P374=$F$2:$F$9873)*(0=COUNTIFS(Q374:W374,$J$2:$J$9873)),0),0)),"")</f>
        <v/>
      </c>
      <c r="Y374" s="112">
        <f>IFERROR(INDEX($J$2:$J$861,MATCH(1,INDEX(($P374=$F$2:$F$861)*(0=COUNTIFS(Q374:X374,$J$2:$J$861)),0),0)),"")</f>
        <v/>
      </c>
      <c r="Z374" s="112">
        <f>IFERROR(INDEX($J$2:$J$861,MATCH(1,INDEX(($P374=$F$2:$F$861)*(0=COUNTIFS(Q374:Y374,$J$2:$J$861)),0),0)),"")</f>
        <v/>
      </c>
      <c r="AA374" s="112">
        <f>IFERROR(INDEX($J$2:$J$861,MATCH(1,INDEX(($P374=$F$2:$F$861)*(0=COUNTIFS(Q374:Z374,$J$2:$J$861)),0),0)),"")</f>
        <v/>
      </c>
      <c r="AB374" s="112">
        <f>IFERROR(INDEX($J$2:$J$861,MATCH(1,INDEX(($P374=$F$2:$F$861)*(0=COUNTIFS(Q374:AA374,$J$2:$J$861)),0),0)),"")</f>
        <v/>
      </c>
      <c r="AC374" s="112">
        <f>IFERROR(INDEX($J$2:$J$861,MATCH(1,INDEX(($P374=$F$2:$F$861)*(0=COUNTIFS(Q374:AB374,$J$2:$J$861)),0),0)),"")</f>
        <v/>
      </c>
      <c r="AD374">
        <f>Q374&amp;"-"&amp;R374&amp;"-"&amp;S374&amp;"-"&amp;T374&amp;"-"&amp;U374&amp;"-"&amp;V374&amp;"-"&amp;W374&amp;"-"&amp;X374&amp;"-"&amp;Y374&amp;"-"&amp;Z374&amp;"-"&amp;AA374&amp;"-"&amp;AB374&amp;"-"&amp;AC374</f>
        <v/>
      </c>
      <c r="AF374" s="19">
        <f>IFERROR(INDEX($I$2:$I$861,MATCH(1,INDEX(($P374=$F$2:$F$861)*(0=COUNTIFS($AF$2:$AF$2,$I$2:$I$861)),0),0)),"")</f>
        <v/>
      </c>
      <c r="AG374" s="19">
        <f>IFERROR(INDEX($I$2:$I$9873,MATCH(1,INDEX(($P374=$F$2:$F$9873)*(0=COUNTIFS(AF374,$I$2:$I$9873)),0),0)),"")</f>
        <v/>
      </c>
      <c r="AH374" s="19">
        <f>IFERROR(INDEX($I$2:$I$9873,MATCH(1,INDEX(($P374=$F$2:$F$9873)*(0=COUNTIFS(AF374:AG374,$I$2:$I$9873)),0),0)),"")</f>
        <v/>
      </c>
      <c r="AI374" s="19">
        <f>IFERROR(INDEX($I$2:$I$9873,MATCH(1,INDEX(($P374=$F$2:$F$9873)*(0=COUNTIFS(AF374:AH374,$I$2:$I$9873)),0),0)),"")</f>
        <v/>
      </c>
      <c r="AJ374" s="19">
        <f>IFERROR(INDEX($I$2:$I$9873,MATCH(1,INDEX(($P374=$F$2:$F$9873)*(0=COUNTIFS(AF374:AI374,$I$2:$I$9873)),0),0)),"")</f>
        <v/>
      </c>
      <c r="AK374" s="19">
        <f>IFERROR(INDEX($I$2:$I$9873,MATCH(1,INDEX(($P374=$F$2:$F$9873)*(0=COUNTIFS(AF374:AJ374,$I$2:$I$9873)),0),0)),"")</f>
        <v/>
      </c>
      <c r="AL374" s="19">
        <f>IFERROR(INDEX($I$2:$I$9873,MATCH(1,INDEX(($P374=$F$2:$F$9873)*(0=COUNTIFS(AF374:AK374,$I$2:$I$9873)),0),0)),"")</f>
        <v/>
      </c>
      <c r="AM374" s="19">
        <f>IFERROR(INDEX($I$2:$I$9873,MATCH(1,INDEX(($P374=$F$2:$F$9873)*(0=COUNTIFS(AF374:AL374,$I$2:$I$9873)),0),0)),"")</f>
        <v/>
      </c>
      <c r="AN374" s="19">
        <f>IFERROR(INDEX($I$2:$I$9873,MATCH(1,INDEX(($P374=$F$2:$F$9873)*(0=COUNTIFS(AF374:AM374,$I$2:$I$9873)),0),0)),"")</f>
        <v/>
      </c>
      <c r="AO374" s="19">
        <f>IFERROR(INDEX($I$2:$I$9873,MATCH(1,INDEX(($P374=$F$2:$F$9873)*(0=COUNTIFS(AF374:AN374,$I$2:$I$9873)),0),0)),"")</f>
        <v/>
      </c>
      <c r="AP374" s="19">
        <f>IFERROR(INDEX($I$2:$I$9873,MATCH(1,INDEX(($P374=$F$2:$F$9873)*(0=COUNTIFS(AF374:AO374,$I$2:$I$9873)),0),0)),"")</f>
        <v/>
      </c>
      <c r="AQ374" s="19">
        <f>IFERROR(INDEX($I$2:$I$9873,MATCH(1,INDEX(($P374=$F$2:$F$9873)*(0=COUNTIFS(AF374:AP374,$I$2:$I$9873)),0),0)),"")</f>
        <v/>
      </c>
      <c r="AR374" s="19">
        <f>IFERROR(INDEX($I$2:$I$9873,MATCH(1,INDEX(($P374=$F$2:$F$9873)*(0=COUNTIFS(AF374:AQ374,$I$2:$I$9873)),0),0)),"")</f>
        <v/>
      </c>
      <c r="AS374" s="19">
        <f>IFERROR(VLOOKUP(AF374,[2]CUS030!$A$5:$E$10000,5,0),"")</f>
        <v/>
      </c>
      <c r="AT374" s="19">
        <f>IFERROR(VLOOKUP(AG374,[2]CUS030!$A$5:$E$10000,5,0),"")</f>
        <v/>
      </c>
      <c r="AU374" s="19">
        <f>IFERROR(VLOOKUP(AH374,[2]CUS030!$A$5:$E$10000,5,0),"")</f>
        <v/>
      </c>
      <c r="AV374" s="19">
        <f>IFERROR(VLOOKUP(AI374,[2]CUS030!$A$5:$E$10000,5,0),"")</f>
        <v/>
      </c>
      <c r="AW374" s="19">
        <f>IFERROR(VLOOKUP(AJ374,[2]CUS030!$A$5:$E$10000,5,0),"")</f>
        <v/>
      </c>
      <c r="AX374" s="19">
        <f>IFERROR(VLOOKUP(AK374,[2]CUS030!$A$5:$E$10000,5,0),"")</f>
        <v/>
      </c>
      <c r="AY374" s="19">
        <f>IFERROR(VLOOKUP(AL374,[2]CUS030!$A$5:$E$10000,5,0),"")</f>
        <v/>
      </c>
      <c r="AZ374" s="19">
        <f>IFERROR(VLOOKUP(AM374,[2]CUS030!$A$5:$E$10000,5,0),"")</f>
        <v/>
      </c>
      <c r="BA374" s="19">
        <f>IFERROR(VLOOKUP(AN374,[2]CUS030!$A$5:$E$10000,5,0),"")</f>
        <v/>
      </c>
      <c r="BB374" s="19">
        <f>IFERROR(VLOOKUP(AO374,[2]CUS030!$A$5:$E$10000,5,0),"")</f>
        <v/>
      </c>
      <c r="BC374" s="19">
        <f>IFERROR(VLOOKUP(AP374,[2]CUS030!$A$5:$E$10000,5,0),"")</f>
        <v/>
      </c>
      <c r="BD374" s="19">
        <f>IFERROR(VLOOKUP(AQ374,[2]CUS030!$A$5:$E$10000,5,0),"")</f>
        <v/>
      </c>
      <c r="BE374" s="19">
        <f>IFERROR(VLOOKUP(AR374,[2]CUS030!$A$5:$E$10000,5,0),"")</f>
        <v/>
      </c>
    </row>
    <row r="375">
      <c r="F375" s="108">
        <f>[1]!Table1[[#This Row],[Production]]</f>
        <v/>
      </c>
      <c r="G375">
        <f>MID(F375,LEN(F375)-6,4)</f>
        <v/>
      </c>
      <c r="H375">
        <f>AS375&amp;"|"&amp;AT375&amp;"|"&amp;AU375&amp;"|"&amp;AV375&amp;"|"&amp;AW375&amp;"|"&amp;AX375&amp;"|"&amp;AY375&amp;"|"&amp;AZ375&amp;"|"&amp;BA375&amp;"|"&amp;BB375&amp;"|"&amp;BC375&amp;"|"&amp;BD375&amp;"|"&amp;BE375</f>
        <v/>
      </c>
      <c r="I375" s="108">
        <f>[1]!Table1[[#This Row],[Stock]]</f>
        <v/>
      </c>
      <c r="J375">
        <f>MID(LEFT(I375,LEN(I375)-3),FIND("0|0.000",LEFT(I375,LEN(I375)-3),1)+7,6)</f>
        <v/>
      </c>
      <c r="K375" s="19" t="n"/>
      <c r="L375" s="19" t="n"/>
      <c r="M375" s="19" t="n"/>
      <c r="N375" s="19" t="n"/>
      <c r="O375" s="19" t="n"/>
      <c r="P375" s="20">
        <f>End_Cal!E375</f>
        <v/>
      </c>
      <c r="Q375" s="112">
        <f>IFERROR(INDEX($J$2:$J$9873,MATCH(1,INDEX(($P375=$F$2:$F$9873)*(0=COUNTIFS($Q$2:$Q$2,$J$2:$J$9873)),0),0)),"")</f>
        <v/>
      </c>
      <c r="R375" s="112">
        <f>IFERROR(INDEX($J$2:$J$9873,MATCH(1,INDEX(($P375=$F$2:$F$9873)*(0=COUNTIFS(Q375,$J$2:$J$9873)),0),0)),"")</f>
        <v/>
      </c>
      <c r="S375" s="112">
        <f>IFERROR(INDEX($J$2:$J$9873,MATCH(1,INDEX(($P375=$F$2:$F$9873)*(0=COUNTIFS(Q375:R375,$J$2:$J$9873)),0),0)),"")</f>
        <v/>
      </c>
      <c r="T375" s="112">
        <f>IFERROR(INDEX($J$2:$J$9873,MATCH(1,INDEX(($P375=$F$2:$F$9873)*(0=COUNTIFS(Q375:S375,$J$2:$J$9873)),0),0)),"")</f>
        <v/>
      </c>
      <c r="U375" s="112">
        <f>IFERROR(INDEX($J$2:$J$9873,MATCH(1,INDEX(($P375=$F$2:$F$9873)*(0=COUNTIFS(Q375:T375,$J$2:$J$9873)),0),0)),"")</f>
        <v/>
      </c>
      <c r="V375" s="112">
        <f>IFERROR(INDEX($J$2:$J$9873,MATCH(1,INDEX(($P375=$F$2:$F$9873)*(0=COUNTIFS(Q375:U375,$J$2:$J$9873)),0),0)),"")</f>
        <v/>
      </c>
      <c r="W375" s="112">
        <f>IFERROR(INDEX($J$2:$J$9873,MATCH(1,INDEX(($P375=$F$2:$F$9873)*(0=COUNTIFS(Q375:V375,$J$2:$J$861)),0),0)),"")</f>
        <v/>
      </c>
      <c r="X375" s="112">
        <f>IFERROR(INDEX($J$2:$J$9873,MATCH(1,INDEX(($P375=$F$2:$F$9873)*(0=COUNTIFS(Q375:W375,$J$2:$J$9873)),0),0)),"")</f>
        <v/>
      </c>
      <c r="Y375" s="112">
        <f>IFERROR(INDEX($J$2:$J$861,MATCH(1,INDEX(($P375=$F$2:$F$861)*(0=COUNTIFS(Q375:X375,$J$2:$J$861)),0),0)),"")</f>
        <v/>
      </c>
      <c r="Z375" s="112">
        <f>IFERROR(INDEX($J$2:$J$861,MATCH(1,INDEX(($P375=$F$2:$F$861)*(0=COUNTIFS(Q375:Y375,$J$2:$J$861)),0),0)),"")</f>
        <v/>
      </c>
      <c r="AA375" s="112">
        <f>IFERROR(INDEX($J$2:$J$861,MATCH(1,INDEX(($P375=$F$2:$F$861)*(0=COUNTIFS(Q375:Z375,$J$2:$J$861)),0),0)),"")</f>
        <v/>
      </c>
      <c r="AB375" s="112">
        <f>IFERROR(INDEX($J$2:$J$861,MATCH(1,INDEX(($P375=$F$2:$F$861)*(0=COUNTIFS(Q375:AA375,$J$2:$J$861)),0),0)),"")</f>
        <v/>
      </c>
      <c r="AC375" s="112">
        <f>IFERROR(INDEX($J$2:$J$861,MATCH(1,INDEX(($P375=$F$2:$F$861)*(0=COUNTIFS(Q375:AB375,$J$2:$J$861)),0),0)),"")</f>
        <v/>
      </c>
      <c r="AD375">
        <f>Q375&amp;"-"&amp;R375&amp;"-"&amp;S375&amp;"-"&amp;T375&amp;"-"&amp;U375&amp;"-"&amp;V375&amp;"-"&amp;W375&amp;"-"&amp;X375&amp;"-"&amp;Y375&amp;"-"&amp;Z375&amp;"-"&amp;AA375&amp;"-"&amp;AB375&amp;"-"&amp;AC375</f>
        <v/>
      </c>
      <c r="AF375" s="19">
        <f>IFERROR(INDEX($I$2:$I$861,MATCH(1,INDEX(($P375=$F$2:$F$861)*(0=COUNTIFS($AF$2:$AF$2,$I$2:$I$861)),0),0)),"")</f>
        <v/>
      </c>
      <c r="AG375" s="19">
        <f>IFERROR(INDEX($I$2:$I$9873,MATCH(1,INDEX(($P375=$F$2:$F$9873)*(0=COUNTIFS(AF375,$I$2:$I$9873)),0),0)),"")</f>
        <v/>
      </c>
      <c r="AH375" s="19">
        <f>IFERROR(INDEX($I$2:$I$9873,MATCH(1,INDEX(($P375=$F$2:$F$9873)*(0=COUNTIFS(AF375:AG375,$I$2:$I$9873)),0),0)),"")</f>
        <v/>
      </c>
      <c r="AI375" s="19">
        <f>IFERROR(INDEX($I$2:$I$9873,MATCH(1,INDEX(($P375=$F$2:$F$9873)*(0=COUNTIFS(AF375:AH375,$I$2:$I$9873)),0),0)),"")</f>
        <v/>
      </c>
      <c r="AJ375" s="19">
        <f>IFERROR(INDEX($I$2:$I$9873,MATCH(1,INDEX(($P375=$F$2:$F$9873)*(0=COUNTIFS(AF375:AI375,$I$2:$I$9873)),0),0)),"")</f>
        <v/>
      </c>
      <c r="AK375" s="19">
        <f>IFERROR(INDEX($I$2:$I$9873,MATCH(1,INDEX(($P375=$F$2:$F$9873)*(0=COUNTIFS(AF375:AJ375,$I$2:$I$9873)),0),0)),"")</f>
        <v/>
      </c>
      <c r="AL375" s="19">
        <f>IFERROR(INDEX($I$2:$I$9873,MATCH(1,INDEX(($P375=$F$2:$F$9873)*(0=COUNTIFS(AF375:AK375,$I$2:$I$9873)),0),0)),"")</f>
        <v/>
      </c>
      <c r="AM375" s="19">
        <f>IFERROR(INDEX($I$2:$I$9873,MATCH(1,INDEX(($P375=$F$2:$F$9873)*(0=COUNTIFS(AF375:AL375,$I$2:$I$9873)),0),0)),"")</f>
        <v/>
      </c>
      <c r="AN375" s="19">
        <f>IFERROR(INDEX($I$2:$I$9873,MATCH(1,INDEX(($P375=$F$2:$F$9873)*(0=COUNTIFS(AF375:AM375,$I$2:$I$9873)),0),0)),"")</f>
        <v/>
      </c>
      <c r="AO375" s="19">
        <f>IFERROR(INDEX($I$2:$I$9873,MATCH(1,INDEX(($P375=$F$2:$F$9873)*(0=COUNTIFS(AF375:AN375,$I$2:$I$9873)),0),0)),"")</f>
        <v/>
      </c>
      <c r="AP375" s="19">
        <f>IFERROR(INDEX($I$2:$I$9873,MATCH(1,INDEX(($P375=$F$2:$F$9873)*(0=COUNTIFS(AF375:AO375,$I$2:$I$9873)),0),0)),"")</f>
        <v/>
      </c>
      <c r="AQ375" s="19">
        <f>IFERROR(INDEX($I$2:$I$9873,MATCH(1,INDEX(($P375=$F$2:$F$9873)*(0=COUNTIFS(AF375:AP375,$I$2:$I$9873)),0),0)),"")</f>
        <v/>
      </c>
      <c r="AR375" s="19">
        <f>IFERROR(INDEX($I$2:$I$9873,MATCH(1,INDEX(($P375=$F$2:$F$9873)*(0=COUNTIFS(AF375:AQ375,$I$2:$I$9873)),0),0)),"")</f>
        <v/>
      </c>
      <c r="AS375" s="19">
        <f>IFERROR(VLOOKUP(AF375,[2]CUS030!$A$5:$E$10000,5,0),"")</f>
        <v/>
      </c>
      <c r="AT375" s="19">
        <f>IFERROR(VLOOKUP(AG375,[2]CUS030!$A$5:$E$10000,5,0),"")</f>
        <v/>
      </c>
      <c r="AU375" s="19">
        <f>IFERROR(VLOOKUP(AH375,[2]CUS030!$A$5:$E$10000,5,0),"")</f>
        <v/>
      </c>
      <c r="AV375" s="19">
        <f>IFERROR(VLOOKUP(AI375,[2]CUS030!$A$5:$E$10000,5,0),"")</f>
        <v/>
      </c>
      <c r="AW375" s="19">
        <f>IFERROR(VLOOKUP(AJ375,[2]CUS030!$A$5:$E$10000,5,0),"")</f>
        <v/>
      </c>
      <c r="AX375" s="19">
        <f>IFERROR(VLOOKUP(AK375,[2]CUS030!$A$5:$E$10000,5,0),"")</f>
        <v/>
      </c>
      <c r="AY375" s="19">
        <f>IFERROR(VLOOKUP(AL375,[2]CUS030!$A$5:$E$10000,5,0),"")</f>
        <v/>
      </c>
      <c r="AZ375" s="19">
        <f>IFERROR(VLOOKUP(AM375,[2]CUS030!$A$5:$E$10000,5,0),"")</f>
        <v/>
      </c>
      <c r="BA375" s="19">
        <f>IFERROR(VLOOKUP(AN375,[2]CUS030!$A$5:$E$10000,5,0),"")</f>
        <v/>
      </c>
      <c r="BB375" s="19">
        <f>IFERROR(VLOOKUP(AO375,[2]CUS030!$A$5:$E$10000,5,0),"")</f>
        <v/>
      </c>
      <c r="BC375" s="19">
        <f>IFERROR(VLOOKUP(AP375,[2]CUS030!$A$5:$E$10000,5,0),"")</f>
        <v/>
      </c>
      <c r="BD375" s="19">
        <f>IFERROR(VLOOKUP(AQ375,[2]CUS030!$A$5:$E$10000,5,0),"")</f>
        <v/>
      </c>
      <c r="BE375" s="19">
        <f>IFERROR(VLOOKUP(AR375,[2]CUS030!$A$5:$E$10000,5,0),"")</f>
        <v/>
      </c>
    </row>
    <row r="376">
      <c r="F376" s="108">
        <f>[1]!Table1[[#This Row],[Production]]</f>
        <v/>
      </c>
      <c r="G376">
        <f>MID(F376,LEN(F376)-6,4)</f>
        <v/>
      </c>
      <c r="H376">
        <f>AS376&amp;"|"&amp;AT376&amp;"|"&amp;AU376&amp;"|"&amp;AV376&amp;"|"&amp;AW376&amp;"|"&amp;AX376&amp;"|"&amp;AY376&amp;"|"&amp;AZ376&amp;"|"&amp;BA376&amp;"|"&amp;BB376&amp;"|"&amp;BC376&amp;"|"&amp;BD376&amp;"|"&amp;BE376</f>
        <v/>
      </c>
      <c r="I376" s="108">
        <f>[1]!Table1[[#This Row],[Stock]]</f>
        <v/>
      </c>
      <c r="J376">
        <f>MID(LEFT(I376,LEN(I376)-3),FIND("0|0.000",LEFT(I376,LEN(I376)-3),1)+7,6)</f>
        <v/>
      </c>
      <c r="K376" s="19" t="n"/>
      <c r="L376" s="19" t="n"/>
      <c r="M376" s="19" t="n"/>
      <c r="N376" s="19" t="n"/>
      <c r="O376" s="19" t="n"/>
      <c r="P376" s="20">
        <f>End_Cal!E376</f>
        <v/>
      </c>
      <c r="Q376" s="112">
        <f>IFERROR(INDEX($J$2:$J$9873,MATCH(1,INDEX(($P376=$F$2:$F$9873)*(0=COUNTIFS($Q$2:$Q$2,$J$2:$J$9873)),0),0)),"")</f>
        <v/>
      </c>
      <c r="R376" s="112">
        <f>IFERROR(INDEX($J$2:$J$9873,MATCH(1,INDEX(($P376=$F$2:$F$9873)*(0=COUNTIFS(Q376,$J$2:$J$9873)),0),0)),"")</f>
        <v/>
      </c>
      <c r="S376" s="112">
        <f>IFERROR(INDEX($J$2:$J$9873,MATCH(1,INDEX(($P376=$F$2:$F$9873)*(0=COUNTIFS(Q376:R376,$J$2:$J$9873)),0),0)),"")</f>
        <v/>
      </c>
      <c r="T376" s="112">
        <f>IFERROR(INDEX($J$2:$J$9873,MATCH(1,INDEX(($P376=$F$2:$F$9873)*(0=COUNTIFS(Q376:S376,$J$2:$J$9873)),0),0)),"")</f>
        <v/>
      </c>
      <c r="U376" s="112">
        <f>IFERROR(INDEX($J$2:$J$9873,MATCH(1,INDEX(($P376=$F$2:$F$9873)*(0=COUNTIFS(Q376:T376,$J$2:$J$9873)),0),0)),"")</f>
        <v/>
      </c>
      <c r="V376" s="112">
        <f>IFERROR(INDEX($J$2:$J$9873,MATCH(1,INDEX(($P376=$F$2:$F$9873)*(0=COUNTIFS(Q376:U376,$J$2:$J$9873)),0),0)),"")</f>
        <v/>
      </c>
      <c r="W376" s="112">
        <f>IFERROR(INDEX($J$2:$J$9873,MATCH(1,INDEX(($P376=$F$2:$F$9873)*(0=COUNTIFS(Q376:V376,$J$2:$J$861)),0),0)),"")</f>
        <v/>
      </c>
      <c r="X376" s="112">
        <f>IFERROR(INDEX($J$2:$J$9873,MATCH(1,INDEX(($P376=$F$2:$F$9873)*(0=COUNTIFS(Q376:W376,$J$2:$J$9873)),0),0)),"")</f>
        <v/>
      </c>
      <c r="Y376" s="112">
        <f>IFERROR(INDEX($J$2:$J$861,MATCH(1,INDEX(($P376=$F$2:$F$861)*(0=COUNTIFS(Q376:X376,$J$2:$J$861)),0),0)),"")</f>
        <v/>
      </c>
      <c r="Z376" s="112">
        <f>IFERROR(INDEX($J$2:$J$861,MATCH(1,INDEX(($P376=$F$2:$F$861)*(0=COUNTIFS(Q376:Y376,$J$2:$J$861)),0),0)),"")</f>
        <v/>
      </c>
      <c r="AA376" s="112">
        <f>IFERROR(INDEX($J$2:$J$861,MATCH(1,INDEX(($P376=$F$2:$F$861)*(0=COUNTIFS(Q376:Z376,$J$2:$J$861)),0),0)),"")</f>
        <v/>
      </c>
      <c r="AB376" s="112">
        <f>IFERROR(INDEX($J$2:$J$861,MATCH(1,INDEX(($P376=$F$2:$F$861)*(0=COUNTIFS(Q376:AA376,$J$2:$J$861)),0),0)),"")</f>
        <v/>
      </c>
      <c r="AC376" s="112">
        <f>IFERROR(INDEX($J$2:$J$861,MATCH(1,INDEX(($P376=$F$2:$F$861)*(0=COUNTIFS(Q376:AB376,$J$2:$J$861)),0),0)),"")</f>
        <v/>
      </c>
      <c r="AD376">
        <f>Q376&amp;"-"&amp;R376&amp;"-"&amp;S376&amp;"-"&amp;T376&amp;"-"&amp;U376&amp;"-"&amp;V376&amp;"-"&amp;W376&amp;"-"&amp;X376&amp;"-"&amp;Y376&amp;"-"&amp;Z376&amp;"-"&amp;AA376&amp;"-"&amp;AB376&amp;"-"&amp;AC376</f>
        <v/>
      </c>
      <c r="AF376" s="19">
        <f>IFERROR(INDEX($I$2:$I$861,MATCH(1,INDEX(($P376=$F$2:$F$861)*(0=COUNTIFS($AF$2:$AF$2,$I$2:$I$861)),0),0)),"")</f>
        <v/>
      </c>
      <c r="AG376" s="19">
        <f>IFERROR(INDEX($I$2:$I$9873,MATCH(1,INDEX(($P376=$F$2:$F$9873)*(0=COUNTIFS(AF376,$I$2:$I$9873)),0),0)),"")</f>
        <v/>
      </c>
      <c r="AH376" s="19">
        <f>IFERROR(INDEX($I$2:$I$9873,MATCH(1,INDEX(($P376=$F$2:$F$9873)*(0=COUNTIFS(AF376:AG376,$I$2:$I$9873)),0),0)),"")</f>
        <v/>
      </c>
      <c r="AI376" s="19">
        <f>IFERROR(INDEX($I$2:$I$9873,MATCH(1,INDEX(($P376=$F$2:$F$9873)*(0=COUNTIFS(AF376:AH376,$I$2:$I$9873)),0),0)),"")</f>
        <v/>
      </c>
      <c r="AJ376" s="19">
        <f>IFERROR(INDEX($I$2:$I$9873,MATCH(1,INDEX(($P376=$F$2:$F$9873)*(0=COUNTIFS(AF376:AI376,$I$2:$I$9873)),0),0)),"")</f>
        <v/>
      </c>
      <c r="AK376" s="19">
        <f>IFERROR(INDEX($I$2:$I$9873,MATCH(1,INDEX(($P376=$F$2:$F$9873)*(0=COUNTIFS(AF376:AJ376,$I$2:$I$9873)),0),0)),"")</f>
        <v/>
      </c>
      <c r="AL376" s="19">
        <f>IFERROR(INDEX($I$2:$I$9873,MATCH(1,INDEX(($P376=$F$2:$F$9873)*(0=COUNTIFS(AF376:AK376,$I$2:$I$9873)),0),0)),"")</f>
        <v/>
      </c>
      <c r="AM376" s="19">
        <f>IFERROR(INDEX($I$2:$I$9873,MATCH(1,INDEX(($P376=$F$2:$F$9873)*(0=COUNTIFS(AF376:AL376,$I$2:$I$9873)),0),0)),"")</f>
        <v/>
      </c>
      <c r="AN376" s="19">
        <f>IFERROR(INDEX($I$2:$I$9873,MATCH(1,INDEX(($P376=$F$2:$F$9873)*(0=COUNTIFS(AF376:AM376,$I$2:$I$9873)),0),0)),"")</f>
        <v/>
      </c>
      <c r="AO376" s="19">
        <f>IFERROR(INDEX($I$2:$I$9873,MATCH(1,INDEX(($P376=$F$2:$F$9873)*(0=COUNTIFS(AF376:AN376,$I$2:$I$9873)),0),0)),"")</f>
        <v/>
      </c>
      <c r="AP376" s="19">
        <f>IFERROR(INDEX($I$2:$I$9873,MATCH(1,INDEX(($P376=$F$2:$F$9873)*(0=COUNTIFS(AF376:AO376,$I$2:$I$9873)),0),0)),"")</f>
        <v/>
      </c>
      <c r="AQ376" s="19">
        <f>IFERROR(INDEX($I$2:$I$9873,MATCH(1,INDEX(($P376=$F$2:$F$9873)*(0=COUNTIFS(AF376:AP376,$I$2:$I$9873)),0),0)),"")</f>
        <v/>
      </c>
      <c r="AR376" s="19">
        <f>IFERROR(INDEX($I$2:$I$9873,MATCH(1,INDEX(($P376=$F$2:$F$9873)*(0=COUNTIFS(AF376:AQ376,$I$2:$I$9873)),0),0)),"")</f>
        <v/>
      </c>
      <c r="AS376" s="19">
        <f>IFERROR(VLOOKUP(AF376,[2]CUS030!$A$5:$E$10000,5,0),"")</f>
        <v/>
      </c>
      <c r="AT376" s="19">
        <f>IFERROR(VLOOKUP(AG376,[2]CUS030!$A$5:$E$10000,5,0),"")</f>
        <v/>
      </c>
      <c r="AU376" s="19">
        <f>IFERROR(VLOOKUP(AH376,[2]CUS030!$A$5:$E$10000,5,0),"")</f>
        <v/>
      </c>
      <c r="AV376" s="19">
        <f>IFERROR(VLOOKUP(AI376,[2]CUS030!$A$5:$E$10000,5,0),"")</f>
        <v/>
      </c>
      <c r="AW376" s="19">
        <f>IFERROR(VLOOKUP(AJ376,[2]CUS030!$A$5:$E$10000,5,0),"")</f>
        <v/>
      </c>
      <c r="AX376" s="19">
        <f>IFERROR(VLOOKUP(AK376,[2]CUS030!$A$5:$E$10000,5,0),"")</f>
        <v/>
      </c>
      <c r="AY376" s="19">
        <f>IFERROR(VLOOKUP(AL376,[2]CUS030!$A$5:$E$10000,5,0),"")</f>
        <v/>
      </c>
      <c r="AZ376" s="19">
        <f>IFERROR(VLOOKUP(AM376,[2]CUS030!$A$5:$E$10000,5,0),"")</f>
        <v/>
      </c>
      <c r="BA376" s="19">
        <f>IFERROR(VLOOKUP(AN376,[2]CUS030!$A$5:$E$10000,5,0),"")</f>
        <v/>
      </c>
      <c r="BB376" s="19">
        <f>IFERROR(VLOOKUP(AO376,[2]CUS030!$A$5:$E$10000,5,0),"")</f>
        <v/>
      </c>
      <c r="BC376" s="19">
        <f>IFERROR(VLOOKUP(AP376,[2]CUS030!$A$5:$E$10000,5,0),"")</f>
        <v/>
      </c>
      <c r="BD376" s="19">
        <f>IFERROR(VLOOKUP(AQ376,[2]CUS030!$A$5:$E$10000,5,0),"")</f>
        <v/>
      </c>
      <c r="BE376" s="19">
        <f>IFERROR(VLOOKUP(AR376,[2]CUS030!$A$5:$E$10000,5,0),"")</f>
        <v/>
      </c>
    </row>
    <row r="377">
      <c r="F377" s="108">
        <f>[1]!Table1[[#This Row],[Production]]</f>
        <v/>
      </c>
      <c r="G377">
        <f>MID(F377,LEN(F377)-6,4)</f>
        <v/>
      </c>
      <c r="H377">
        <f>AS377&amp;"|"&amp;AT377&amp;"|"&amp;AU377&amp;"|"&amp;AV377&amp;"|"&amp;AW377&amp;"|"&amp;AX377&amp;"|"&amp;AY377&amp;"|"&amp;AZ377&amp;"|"&amp;BA377&amp;"|"&amp;BB377&amp;"|"&amp;BC377&amp;"|"&amp;BD377&amp;"|"&amp;BE377</f>
        <v/>
      </c>
      <c r="I377" s="108">
        <f>[1]!Table1[[#This Row],[Stock]]</f>
        <v/>
      </c>
      <c r="J377">
        <f>MID(LEFT(I377,LEN(I377)-3),FIND("0|0.000",LEFT(I377,LEN(I377)-3),1)+7,6)</f>
        <v/>
      </c>
      <c r="K377" s="19" t="n"/>
      <c r="L377" s="19" t="n"/>
      <c r="M377" s="19" t="n"/>
      <c r="N377" s="19" t="n"/>
      <c r="O377" s="19" t="n"/>
      <c r="P377" s="20">
        <f>End_Cal!E377</f>
        <v/>
      </c>
      <c r="Q377" s="112">
        <f>IFERROR(INDEX($J$2:$J$9873,MATCH(1,INDEX(($P377=$F$2:$F$9873)*(0=COUNTIFS($Q$2:$Q$2,$J$2:$J$9873)),0),0)),"")</f>
        <v/>
      </c>
      <c r="R377" s="112">
        <f>IFERROR(INDEX($J$2:$J$9873,MATCH(1,INDEX(($P377=$F$2:$F$9873)*(0=COUNTIFS(Q377,$J$2:$J$9873)),0),0)),"")</f>
        <v/>
      </c>
      <c r="S377" s="112">
        <f>IFERROR(INDEX($J$2:$J$9873,MATCH(1,INDEX(($P377=$F$2:$F$9873)*(0=COUNTIFS(Q377:R377,$J$2:$J$9873)),0),0)),"")</f>
        <v/>
      </c>
      <c r="T377" s="112">
        <f>IFERROR(INDEX($J$2:$J$9873,MATCH(1,INDEX(($P377=$F$2:$F$9873)*(0=COUNTIFS(Q377:S377,$J$2:$J$9873)),0),0)),"")</f>
        <v/>
      </c>
      <c r="U377" s="112">
        <f>IFERROR(INDEX($J$2:$J$9873,MATCH(1,INDEX(($P377=$F$2:$F$9873)*(0=COUNTIFS(Q377:T377,$J$2:$J$9873)),0),0)),"")</f>
        <v/>
      </c>
      <c r="V377" s="112">
        <f>IFERROR(INDEX($J$2:$J$9873,MATCH(1,INDEX(($P377=$F$2:$F$9873)*(0=COUNTIFS(Q377:U377,$J$2:$J$9873)),0),0)),"")</f>
        <v/>
      </c>
      <c r="W377" s="112">
        <f>IFERROR(INDEX($J$2:$J$9873,MATCH(1,INDEX(($P377=$F$2:$F$9873)*(0=COUNTIFS(Q377:V377,$J$2:$J$861)),0),0)),"")</f>
        <v/>
      </c>
      <c r="X377" s="112">
        <f>IFERROR(INDEX($J$2:$J$9873,MATCH(1,INDEX(($P377=$F$2:$F$9873)*(0=COUNTIFS(Q377:W377,$J$2:$J$9873)),0),0)),"")</f>
        <v/>
      </c>
      <c r="Y377" s="112">
        <f>IFERROR(INDEX($J$2:$J$861,MATCH(1,INDEX(($P377=$F$2:$F$861)*(0=COUNTIFS(Q377:X377,$J$2:$J$861)),0),0)),"")</f>
        <v/>
      </c>
      <c r="Z377" s="112">
        <f>IFERROR(INDEX($J$2:$J$861,MATCH(1,INDEX(($P377=$F$2:$F$861)*(0=COUNTIFS(Q377:Y377,$J$2:$J$861)),0),0)),"")</f>
        <v/>
      </c>
      <c r="AA377" s="112">
        <f>IFERROR(INDEX($J$2:$J$861,MATCH(1,INDEX(($P377=$F$2:$F$861)*(0=COUNTIFS(Q377:Z377,$J$2:$J$861)),0),0)),"")</f>
        <v/>
      </c>
      <c r="AB377" s="112">
        <f>IFERROR(INDEX($J$2:$J$861,MATCH(1,INDEX(($P377=$F$2:$F$861)*(0=COUNTIFS(Q377:AA377,$J$2:$J$861)),0),0)),"")</f>
        <v/>
      </c>
      <c r="AC377" s="112">
        <f>IFERROR(INDEX($J$2:$J$861,MATCH(1,INDEX(($P377=$F$2:$F$861)*(0=COUNTIFS(Q377:AB377,$J$2:$J$861)),0),0)),"")</f>
        <v/>
      </c>
      <c r="AD377">
        <f>Q377&amp;"-"&amp;R377&amp;"-"&amp;S377&amp;"-"&amp;T377&amp;"-"&amp;U377&amp;"-"&amp;V377&amp;"-"&amp;W377&amp;"-"&amp;X377&amp;"-"&amp;Y377&amp;"-"&amp;Z377&amp;"-"&amp;AA377&amp;"-"&amp;AB377&amp;"-"&amp;AC377</f>
        <v/>
      </c>
      <c r="AF377" s="19">
        <f>IFERROR(INDEX($I$2:$I$861,MATCH(1,INDEX(($P377=$F$2:$F$861)*(0=COUNTIFS($AF$2:$AF$2,$I$2:$I$861)),0),0)),"")</f>
        <v/>
      </c>
      <c r="AG377" s="19">
        <f>IFERROR(INDEX($I$2:$I$9873,MATCH(1,INDEX(($P377=$F$2:$F$9873)*(0=COUNTIFS(AF377,$I$2:$I$9873)),0),0)),"")</f>
        <v/>
      </c>
      <c r="AH377" s="19">
        <f>IFERROR(INDEX($I$2:$I$9873,MATCH(1,INDEX(($P377=$F$2:$F$9873)*(0=COUNTIFS(AF377:AG377,$I$2:$I$9873)),0),0)),"")</f>
        <v/>
      </c>
      <c r="AI377" s="19">
        <f>IFERROR(INDEX($I$2:$I$9873,MATCH(1,INDEX(($P377=$F$2:$F$9873)*(0=COUNTIFS(AF377:AH377,$I$2:$I$9873)),0),0)),"")</f>
        <v/>
      </c>
      <c r="AJ377" s="19">
        <f>IFERROR(INDEX($I$2:$I$9873,MATCH(1,INDEX(($P377=$F$2:$F$9873)*(0=COUNTIFS(AF377:AI377,$I$2:$I$9873)),0),0)),"")</f>
        <v/>
      </c>
      <c r="AK377" s="19">
        <f>IFERROR(INDEX($I$2:$I$9873,MATCH(1,INDEX(($P377=$F$2:$F$9873)*(0=COUNTIFS(AF377:AJ377,$I$2:$I$9873)),0),0)),"")</f>
        <v/>
      </c>
      <c r="AL377" s="19">
        <f>IFERROR(INDEX($I$2:$I$9873,MATCH(1,INDEX(($P377=$F$2:$F$9873)*(0=COUNTIFS(AF377:AK377,$I$2:$I$9873)),0),0)),"")</f>
        <v/>
      </c>
      <c r="AM377" s="19">
        <f>IFERROR(INDEX($I$2:$I$9873,MATCH(1,INDEX(($P377=$F$2:$F$9873)*(0=COUNTIFS(AF377:AL377,$I$2:$I$9873)),0),0)),"")</f>
        <v/>
      </c>
      <c r="AN377" s="19">
        <f>IFERROR(INDEX($I$2:$I$9873,MATCH(1,INDEX(($P377=$F$2:$F$9873)*(0=COUNTIFS(AF377:AM377,$I$2:$I$9873)),0),0)),"")</f>
        <v/>
      </c>
      <c r="AO377" s="19">
        <f>IFERROR(INDEX($I$2:$I$9873,MATCH(1,INDEX(($P377=$F$2:$F$9873)*(0=COUNTIFS(AF377:AN377,$I$2:$I$9873)),0),0)),"")</f>
        <v/>
      </c>
      <c r="AP377" s="19">
        <f>IFERROR(INDEX($I$2:$I$9873,MATCH(1,INDEX(($P377=$F$2:$F$9873)*(0=COUNTIFS(AF377:AO377,$I$2:$I$9873)),0),0)),"")</f>
        <v/>
      </c>
      <c r="AQ377" s="19">
        <f>IFERROR(INDEX($I$2:$I$9873,MATCH(1,INDEX(($P377=$F$2:$F$9873)*(0=COUNTIFS(AF377:AP377,$I$2:$I$9873)),0),0)),"")</f>
        <v/>
      </c>
      <c r="AR377" s="19">
        <f>IFERROR(INDEX($I$2:$I$9873,MATCH(1,INDEX(($P377=$F$2:$F$9873)*(0=COUNTIFS(AF377:AQ377,$I$2:$I$9873)),0),0)),"")</f>
        <v/>
      </c>
      <c r="AS377" s="19">
        <f>IFERROR(VLOOKUP(AF377,[2]CUS030!$A$5:$E$10000,5,0),"")</f>
        <v/>
      </c>
      <c r="AT377" s="19">
        <f>IFERROR(VLOOKUP(AG377,[2]CUS030!$A$5:$E$10000,5,0),"")</f>
        <v/>
      </c>
      <c r="AU377" s="19">
        <f>IFERROR(VLOOKUP(AH377,[2]CUS030!$A$5:$E$10000,5,0),"")</f>
        <v/>
      </c>
      <c r="AV377" s="19">
        <f>IFERROR(VLOOKUP(AI377,[2]CUS030!$A$5:$E$10000,5,0),"")</f>
        <v/>
      </c>
      <c r="AW377" s="19">
        <f>IFERROR(VLOOKUP(AJ377,[2]CUS030!$A$5:$E$10000,5,0),"")</f>
        <v/>
      </c>
      <c r="AX377" s="19">
        <f>IFERROR(VLOOKUP(AK377,[2]CUS030!$A$5:$E$10000,5,0),"")</f>
        <v/>
      </c>
      <c r="AY377" s="19">
        <f>IFERROR(VLOOKUP(AL377,[2]CUS030!$A$5:$E$10000,5,0),"")</f>
        <v/>
      </c>
      <c r="AZ377" s="19">
        <f>IFERROR(VLOOKUP(AM377,[2]CUS030!$A$5:$E$10000,5,0),"")</f>
        <v/>
      </c>
      <c r="BA377" s="19">
        <f>IFERROR(VLOOKUP(AN377,[2]CUS030!$A$5:$E$10000,5,0),"")</f>
        <v/>
      </c>
      <c r="BB377" s="19">
        <f>IFERROR(VLOOKUP(AO377,[2]CUS030!$A$5:$E$10000,5,0),"")</f>
        <v/>
      </c>
      <c r="BC377" s="19">
        <f>IFERROR(VLOOKUP(AP377,[2]CUS030!$A$5:$E$10000,5,0),"")</f>
        <v/>
      </c>
      <c r="BD377" s="19">
        <f>IFERROR(VLOOKUP(AQ377,[2]CUS030!$A$5:$E$10000,5,0),"")</f>
        <v/>
      </c>
      <c r="BE377" s="19">
        <f>IFERROR(VLOOKUP(AR377,[2]CUS030!$A$5:$E$10000,5,0),"")</f>
        <v/>
      </c>
    </row>
    <row r="378">
      <c r="F378" s="108">
        <f>[1]!Table1[[#This Row],[Production]]</f>
        <v/>
      </c>
      <c r="G378">
        <f>MID(F378,LEN(F378)-6,4)</f>
        <v/>
      </c>
      <c r="H378">
        <f>AS378&amp;"|"&amp;AT378&amp;"|"&amp;AU378&amp;"|"&amp;AV378&amp;"|"&amp;AW378&amp;"|"&amp;AX378&amp;"|"&amp;AY378&amp;"|"&amp;AZ378&amp;"|"&amp;BA378&amp;"|"&amp;BB378&amp;"|"&amp;BC378&amp;"|"&amp;BD378&amp;"|"&amp;BE378</f>
        <v/>
      </c>
      <c r="I378" s="108">
        <f>[1]!Table1[[#This Row],[Stock]]</f>
        <v/>
      </c>
      <c r="J378">
        <f>MID(LEFT(I378,LEN(I378)-3),FIND("0|0.000",LEFT(I378,LEN(I378)-3),1)+7,6)</f>
        <v/>
      </c>
      <c r="K378" s="19" t="n"/>
      <c r="L378" s="19" t="n"/>
      <c r="M378" s="19" t="n"/>
      <c r="N378" s="19" t="n"/>
      <c r="O378" s="19" t="n"/>
      <c r="P378" s="20">
        <f>End_Cal!E378</f>
        <v/>
      </c>
      <c r="Q378" s="112">
        <f>IFERROR(INDEX($J$2:$J$9873,MATCH(1,INDEX(($P378=$F$2:$F$9873)*(0=COUNTIFS($Q$2:$Q$2,$J$2:$J$9873)),0),0)),"")</f>
        <v/>
      </c>
      <c r="R378" s="112">
        <f>IFERROR(INDEX($J$2:$J$9873,MATCH(1,INDEX(($P378=$F$2:$F$9873)*(0=COUNTIFS(Q378,$J$2:$J$9873)),0),0)),"")</f>
        <v/>
      </c>
      <c r="S378" s="112">
        <f>IFERROR(INDEX($J$2:$J$9873,MATCH(1,INDEX(($P378=$F$2:$F$9873)*(0=COUNTIFS(Q378:R378,$J$2:$J$9873)),0),0)),"")</f>
        <v/>
      </c>
      <c r="T378" s="112">
        <f>IFERROR(INDEX($J$2:$J$9873,MATCH(1,INDEX(($P378=$F$2:$F$9873)*(0=COUNTIFS(Q378:S378,$J$2:$J$9873)),0),0)),"")</f>
        <v/>
      </c>
      <c r="U378" s="112">
        <f>IFERROR(INDEX($J$2:$J$9873,MATCH(1,INDEX(($P378=$F$2:$F$9873)*(0=COUNTIFS(Q378:T378,$J$2:$J$9873)),0),0)),"")</f>
        <v/>
      </c>
      <c r="V378" s="112">
        <f>IFERROR(INDEX($J$2:$J$9873,MATCH(1,INDEX(($P378=$F$2:$F$9873)*(0=COUNTIFS(Q378:U378,$J$2:$J$9873)),0),0)),"")</f>
        <v/>
      </c>
      <c r="W378" s="112">
        <f>IFERROR(INDEX($J$2:$J$9873,MATCH(1,INDEX(($P378=$F$2:$F$9873)*(0=COUNTIFS(Q378:V378,$J$2:$J$861)),0),0)),"")</f>
        <v/>
      </c>
      <c r="X378" s="112">
        <f>IFERROR(INDEX($J$2:$J$9873,MATCH(1,INDEX(($P378=$F$2:$F$9873)*(0=COUNTIFS(Q378:W378,$J$2:$J$9873)),0),0)),"")</f>
        <v/>
      </c>
      <c r="Y378" s="112">
        <f>IFERROR(INDEX($J$2:$J$861,MATCH(1,INDEX(($P378=$F$2:$F$861)*(0=COUNTIFS(Q378:X378,$J$2:$J$861)),0),0)),"")</f>
        <v/>
      </c>
      <c r="Z378" s="112">
        <f>IFERROR(INDEX($J$2:$J$861,MATCH(1,INDEX(($P378=$F$2:$F$861)*(0=COUNTIFS(Q378:Y378,$J$2:$J$861)),0),0)),"")</f>
        <v/>
      </c>
      <c r="AA378" s="112">
        <f>IFERROR(INDEX($J$2:$J$861,MATCH(1,INDEX(($P378=$F$2:$F$861)*(0=COUNTIFS(Q378:Z378,$J$2:$J$861)),0),0)),"")</f>
        <v/>
      </c>
      <c r="AB378" s="112">
        <f>IFERROR(INDEX($J$2:$J$861,MATCH(1,INDEX(($P378=$F$2:$F$861)*(0=COUNTIFS(Q378:AA378,$J$2:$J$861)),0),0)),"")</f>
        <v/>
      </c>
      <c r="AC378" s="112">
        <f>IFERROR(INDEX($J$2:$J$861,MATCH(1,INDEX(($P378=$F$2:$F$861)*(0=COUNTIFS(Q378:AB378,$J$2:$J$861)),0),0)),"")</f>
        <v/>
      </c>
      <c r="AD378">
        <f>Q378&amp;"-"&amp;R378&amp;"-"&amp;S378&amp;"-"&amp;T378&amp;"-"&amp;U378&amp;"-"&amp;V378&amp;"-"&amp;W378&amp;"-"&amp;X378&amp;"-"&amp;Y378&amp;"-"&amp;Z378&amp;"-"&amp;AA378&amp;"-"&amp;AB378&amp;"-"&amp;AC378</f>
        <v/>
      </c>
      <c r="AF378" s="19">
        <f>IFERROR(INDEX($I$2:$I$861,MATCH(1,INDEX(($P378=$F$2:$F$861)*(0=COUNTIFS($AF$2:$AF$2,$I$2:$I$861)),0),0)),"")</f>
        <v/>
      </c>
      <c r="AG378" s="19">
        <f>IFERROR(INDEX($I$2:$I$9873,MATCH(1,INDEX(($P378=$F$2:$F$9873)*(0=COUNTIFS(AF378,$I$2:$I$9873)),0),0)),"")</f>
        <v/>
      </c>
      <c r="AH378" s="19">
        <f>IFERROR(INDEX($I$2:$I$9873,MATCH(1,INDEX(($P378=$F$2:$F$9873)*(0=COUNTIFS(AF378:AG378,$I$2:$I$9873)),0),0)),"")</f>
        <v/>
      </c>
      <c r="AI378" s="19">
        <f>IFERROR(INDEX($I$2:$I$9873,MATCH(1,INDEX(($P378=$F$2:$F$9873)*(0=COUNTIFS(AF378:AH378,$I$2:$I$9873)),0),0)),"")</f>
        <v/>
      </c>
      <c r="AJ378" s="19">
        <f>IFERROR(INDEX($I$2:$I$9873,MATCH(1,INDEX(($P378=$F$2:$F$9873)*(0=COUNTIFS(AF378:AI378,$I$2:$I$9873)),0),0)),"")</f>
        <v/>
      </c>
      <c r="AK378" s="19">
        <f>IFERROR(INDEX($I$2:$I$9873,MATCH(1,INDEX(($P378=$F$2:$F$9873)*(0=COUNTIFS(AF378:AJ378,$I$2:$I$9873)),0),0)),"")</f>
        <v/>
      </c>
      <c r="AL378" s="19">
        <f>IFERROR(INDEX($I$2:$I$9873,MATCH(1,INDEX(($P378=$F$2:$F$9873)*(0=COUNTIFS(AF378:AK378,$I$2:$I$9873)),0),0)),"")</f>
        <v/>
      </c>
      <c r="AM378" s="19">
        <f>IFERROR(INDEX($I$2:$I$9873,MATCH(1,INDEX(($P378=$F$2:$F$9873)*(0=COUNTIFS(AF378:AL378,$I$2:$I$9873)),0),0)),"")</f>
        <v/>
      </c>
      <c r="AN378" s="19">
        <f>IFERROR(INDEX($I$2:$I$9873,MATCH(1,INDEX(($P378=$F$2:$F$9873)*(0=COUNTIFS(AF378:AM378,$I$2:$I$9873)),0),0)),"")</f>
        <v/>
      </c>
      <c r="AO378" s="19">
        <f>IFERROR(INDEX($I$2:$I$9873,MATCH(1,INDEX(($P378=$F$2:$F$9873)*(0=COUNTIFS(AF378:AN378,$I$2:$I$9873)),0),0)),"")</f>
        <v/>
      </c>
      <c r="AP378" s="19">
        <f>IFERROR(INDEX($I$2:$I$9873,MATCH(1,INDEX(($P378=$F$2:$F$9873)*(0=COUNTIFS(AF378:AO378,$I$2:$I$9873)),0),0)),"")</f>
        <v/>
      </c>
      <c r="AQ378" s="19">
        <f>IFERROR(INDEX($I$2:$I$9873,MATCH(1,INDEX(($P378=$F$2:$F$9873)*(0=COUNTIFS(AF378:AP378,$I$2:$I$9873)),0),0)),"")</f>
        <v/>
      </c>
      <c r="AR378" s="19">
        <f>IFERROR(INDEX($I$2:$I$9873,MATCH(1,INDEX(($P378=$F$2:$F$9873)*(0=COUNTIFS(AF378:AQ378,$I$2:$I$9873)),0),0)),"")</f>
        <v/>
      </c>
      <c r="AS378" s="19">
        <f>IFERROR(VLOOKUP(AF378,[2]CUS030!$A$5:$E$10000,5,0),"")</f>
        <v/>
      </c>
      <c r="AT378" s="19">
        <f>IFERROR(VLOOKUP(AG378,[2]CUS030!$A$5:$E$10000,5,0),"")</f>
        <v/>
      </c>
      <c r="AU378" s="19">
        <f>IFERROR(VLOOKUP(AH378,[2]CUS030!$A$5:$E$10000,5,0),"")</f>
        <v/>
      </c>
      <c r="AV378" s="19">
        <f>IFERROR(VLOOKUP(AI378,[2]CUS030!$A$5:$E$10000,5,0),"")</f>
        <v/>
      </c>
      <c r="AW378" s="19">
        <f>IFERROR(VLOOKUP(AJ378,[2]CUS030!$A$5:$E$10000,5,0),"")</f>
        <v/>
      </c>
      <c r="AX378" s="19">
        <f>IFERROR(VLOOKUP(AK378,[2]CUS030!$A$5:$E$10000,5,0),"")</f>
        <v/>
      </c>
      <c r="AY378" s="19">
        <f>IFERROR(VLOOKUP(AL378,[2]CUS030!$A$5:$E$10000,5,0),"")</f>
        <v/>
      </c>
      <c r="AZ378" s="19">
        <f>IFERROR(VLOOKUP(AM378,[2]CUS030!$A$5:$E$10000,5,0),"")</f>
        <v/>
      </c>
      <c r="BA378" s="19">
        <f>IFERROR(VLOOKUP(AN378,[2]CUS030!$A$5:$E$10000,5,0),"")</f>
        <v/>
      </c>
      <c r="BB378" s="19">
        <f>IFERROR(VLOOKUP(AO378,[2]CUS030!$A$5:$E$10000,5,0),"")</f>
        <v/>
      </c>
      <c r="BC378" s="19">
        <f>IFERROR(VLOOKUP(AP378,[2]CUS030!$A$5:$E$10000,5,0),"")</f>
        <v/>
      </c>
      <c r="BD378" s="19">
        <f>IFERROR(VLOOKUP(AQ378,[2]CUS030!$A$5:$E$10000,5,0),"")</f>
        <v/>
      </c>
      <c r="BE378" s="19">
        <f>IFERROR(VLOOKUP(AR378,[2]CUS030!$A$5:$E$10000,5,0),"")</f>
        <v/>
      </c>
    </row>
    <row r="379">
      <c r="F379" s="108">
        <f>[1]!Table1[[#This Row],[Production]]</f>
        <v/>
      </c>
      <c r="G379">
        <f>MID(F379,LEN(F379)-6,4)</f>
        <v/>
      </c>
      <c r="H379">
        <f>AS379&amp;"|"&amp;AT379&amp;"|"&amp;AU379&amp;"|"&amp;AV379&amp;"|"&amp;AW379&amp;"|"&amp;AX379&amp;"|"&amp;AY379&amp;"|"&amp;AZ379&amp;"|"&amp;BA379&amp;"|"&amp;BB379&amp;"|"&amp;BC379&amp;"|"&amp;BD379&amp;"|"&amp;BE379</f>
        <v/>
      </c>
      <c r="I379" s="108">
        <f>[1]!Table1[[#This Row],[Stock]]</f>
        <v/>
      </c>
      <c r="J379">
        <f>MID(LEFT(I379,LEN(I379)-3),FIND("0|0.000",LEFT(I379,LEN(I379)-3),1)+7,6)</f>
        <v/>
      </c>
      <c r="K379" s="19" t="n"/>
      <c r="L379" s="19" t="n"/>
      <c r="M379" s="19" t="n"/>
      <c r="N379" s="19" t="n"/>
      <c r="O379" s="19" t="n"/>
      <c r="P379" s="20">
        <f>End_Cal!E379</f>
        <v/>
      </c>
      <c r="Q379" s="112">
        <f>IFERROR(INDEX($J$2:$J$9873,MATCH(1,INDEX(($P379=$F$2:$F$9873)*(0=COUNTIFS($Q$2:$Q$2,$J$2:$J$9873)),0),0)),"")</f>
        <v/>
      </c>
      <c r="R379" s="112">
        <f>IFERROR(INDEX($J$2:$J$9873,MATCH(1,INDEX(($P379=$F$2:$F$9873)*(0=COUNTIFS(Q379,$J$2:$J$9873)),0),0)),"")</f>
        <v/>
      </c>
      <c r="S379" s="112">
        <f>IFERROR(INDEX($J$2:$J$9873,MATCH(1,INDEX(($P379=$F$2:$F$9873)*(0=COUNTIFS(Q379:R379,$J$2:$J$9873)),0),0)),"")</f>
        <v/>
      </c>
      <c r="T379" s="112">
        <f>IFERROR(INDEX($J$2:$J$9873,MATCH(1,INDEX(($P379=$F$2:$F$9873)*(0=COUNTIFS(Q379:S379,$J$2:$J$9873)),0),0)),"")</f>
        <v/>
      </c>
      <c r="U379" s="112">
        <f>IFERROR(INDEX($J$2:$J$9873,MATCH(1,INDEX(($P379=$F$2:$F$9873)*(0=COUNTIFS(Q379:T379,$J$2:$J$9873)),0),0)),"")</f>
        <v/>
      </c>
      <c r="V379" s="112">
        <f>IFERROR(INDEX($J$2:$J$9873,MATCH(1,INDEX(($P379=$F$2:$F$9873)*(0=COUNTIFS(Q379:U379,$J$2:$J$9873)),0),0)),"")</f>
        <v/>
      </c>
      <c r="W379" s="112">
        <f>IFERROR(INDEX($J$2:$J$9873,MATCH(1,INDEX(($P379=$F$2:$F$9873)*(0=COUNTIFS(Q379:V379,$J$2:$J$861)),0),0)),"")</f>
        <v/>
      </c>
      <c r="X379" s="112">
        <f>IFERROR(INDEX($J$2:$J$9873,MATCH(1,INDEX(($P379=$F$2:$F$9873)*(0=COUNTIFS(Q379:W379,$J$2:$J$9873)),0),0)),"")</f>
        <v/>
      </c>
      <c r="Y379" s="112">
        <f>IFERROR(INDEX($J$2:$J$861,MATCH(1,INDEX(($P379=$F$2:$F$861)*(0=COUNTIFS(Q379:X379,$J$2:$J$861)),0),0)),"")</f>
        <v/>
      </c>
      <c r="Z379" s="112">
        <f>IFERROR(INDEX($J$2:$J$861,MATCH(1,INDEX(($P379=$F$2:$F$861)*(0=COUNTIFS(Q379:Y379,$J$2:$J$861)),0),0)),"")</f>
        <v/>
      </c>
      <c r="AA379" s="112">
        <f>IFERROR(INDEX($J$2:$J$861,MATCH(1,INDEX(($P379=$F$2:$F$861)*(0=COUNTIFS(Q379:Z379,$J$2:$J$861)),0),0)),"")</f>
        <v/>
      </c>
      <c r="AB379" s="112">
        <f>IFERROR(INDEX($J$2:$J$861,MATCH(1,INDEX(($P379=$F$2:$F$861)*(0=COUNTIFS(Q379:AA379,$J$2:$J$861)),0),0)),"")</f>
        <v/>
      </c>
      <c r="AC379" s="112">
        <f>IFERROR(INDEX($J$2:$J$861,MATCH(1,INDEX(($P379=$F$2:$F$861)*(0=COUNTIFS(Q379:AB379,$J$2:$J$861)),0),0)),"")</f>
        <v/>
      </c>
      <c r="AD379">
        <f>Q379&amp;"-"&amp;R379&amp;"-"&amp;S379&amp;"-"&amp;T379&amp;"-"&amp;U379&amp;"-"&amp;V379&amp;"-"&amp;W379&amp;"-"&amp;X379&amp;"-"&amp;Y379&amp;"-"&amp;Z379&amp;"-"&amp;AA379&amp;"-"&amp;AB379&amp;"-"&amp;AC379</f>
        <v/>
      </c>
      <c r="AF379" s="19">
        <f>IFERROR(INDEX($I$2:$I$861,MATCH(1,INDEX(($P379=$F$2:$F$861)*(0=COUNTIFS($AF$2:$AF$2,$I$2:$I$861)),0),0)),"")</f>
        <v/>
      </c>
      <c r="AG379" s="19">
        <f>IFERROR(INDEX($I$2:$I$9873,MATCH(1,INDEX(($P379=$F$2:$F$9873)*(0=COUNTIFS(AF379,$I$2:$I$9873)),0),0)),"")</f>
        <v/>
      </c>
      <c r="AH379" s="19">
        <f>IFERROR(INDEX($I$2:$I$9873,MATCH(1,INDEX(($P379=$F$2:$F$9873)*(0=COUNTIFS(AF379:AG379,$I$2:$I$9873)),0),0)),"")</f>
        <v/>
      </c>
      <c r="AI379" s="19">
        <f>IFERROR(INDEX($I$2:$I$9873,MATCH(1,INDEX(($P379=$F$2:$F$9873)*(0=COUNTIFS(AF379:AH379,$I$2:$I$9873)),0),0)),"")</f>
        <v/>
      </c>
      <c r="AJ379" s="19">
        <f>IFERROR(INDEX($I$2:$I$9873,MATCH(1,INDEX(($P379=$F$2:$F$9873)*(0=COUNTIFS(AF379:AI379,$I$2:$I$9873)),0),0)),"")</f>
        <v/>
      </c>
      <c r="AK379" s="19">
        <f>IFERROR(INDEX($I$2:$I$9873,MATCH(1,INDEX(($P379=$F$2:$F$9873)*(0=COUNTIFS(AF379:AJ379,$I$2:$I$9873)),0),0)),"")</f>
        <v/>
      </c>
      <c r="AL379" s="19">
        <f>IFERROR(INDEX($I$2:$I$9873,MATCH(1,INDEX(($P379=$F$2:$F$9873)*(0=COUNTIFS(AF379:AK379,$I$2:$I$9873)),0),0)),"")</f>
        <v/>
      </c>
      <c r="AM379" s="19">
        <f>IFERROR(INDEX($I$2:$I$9873,MATCH(1,INDEX(($P379=$F$2:$F$9873)*(0=COUNTIFS(AF379:AL379,$I$2:$I$9873)),0),0)),"")</f>
        <v/>
      </c>
      <c r="AN379" s="19">
        <f>IFERROR(INDEX($I$2:$I$9873,MATCH(1,INDEX(($P379=$F$2:$F$9873)*(0=COUNTIFS(AF379:AM379,$I$2:$I$9873)),0),0)),"")</f>
        <v/>
      </c>
      <c r="AO379" s="19">
        <f>IFERROR(INDEX($I$2:$I$9873,MATCH(1,INDEX(($P379=$F$2:$F$9873)*(0=COUNTIFS(AF379:AN379,$I$2:$I$9873)),0),0)),"")</f>
        <v/>
      </c>
      <c r="AP379" s="19">
        <f>IFERROR(INDEX($I$2:$I$9873,MATCH(1,INDEX(($P379=$F$2:$F$9873)*(0=COUNTIFS(AF379:AO379,$I$2:$I$9873)),0),0)),"")</f>
        <v/>
      </c>
      <c r="AQ379" s="19">
        <f>IFERROR(INDEX($I$2:$I$9873,MATCH(1,INDEX(($P379=$F$2:$F$9873)*(0=COUNTIFS(AF379:AP379,$I$2:$I$9873)),0),0)),"")</f>
        <v/>
      </c>
      <c r="AR379" s="19">
        <f>IFERROR(INDEX($I$2:$I$9873,MATCH(1,INDEX(($P379=$F$2:$F$9873)*(0=COUNTIFS(AF379:AQ379,$I$2:$I$9873)),0),0)),"")</f>
        <v/>
      </c>
      <c r="AS379" s="19">
        <f>IFERROR(VLOOKUP(AF379,[2]CUS030!$A$5:$E$10000,5,0),"")</f>
        <v/>
      </c>
      <c r="AT379" s="19">
        <f>IFERROR(VLOOKUP(AG379,[2]CUS030!$A$5:$E$10000,5,0),"")</f>
        <v/>
      </c>
      <c r="AU379" s="19">
        <f>IFERROR(VLOOKUP(AH379,[2]CUS030!$A$5:$E$10000,5,0),"")</f>
        <v/>
      </c>
      <c r="AV379" s="19">
        <f>IFERROR(VLOOKUP(AI379,[2]CUS030!$A$5:$E$10000,5,0),"")</f>
        <v/>
      </c>
      <c r="AW379" s="19">
        <f>IFERROR(VLOOKUP(AJ379,[2]CUS030!$A$5:$E$10000,5,0),"")</f>
        <v/>
      </c>
      <c r="AX379" s="19">
        <f>IFERROR(VLOOKUP(AK379,[2]CUS030!$A$5:$E$10000,5,0),"")</f>
        <v/>
      </c>
      <c r="AY379" s="19">
        <f>IFERROR(VLOOKUP(AL379,[2]CUS030!$A$5:$E$10000,5,0),"")</f>
        <v/>
      </c>
      <c r="AZ379" s="19">
        <f>IFERROR(VLOOKUP(AM379,[2]CUS030!$A$5:$E$10000,5,0),"")</f>
        <v/>
      </c>
      <c r="BA379" s="19">
        <f>IFERROR(VLOOKUP(AN379,[2]CUS030!$A$5:$E$10000,5,0),"")</f>
        <v/>
      </c>
      <c r="BB379" s="19">
        <f>IFERROR(VLOOKUP(AO379,[2]CUS030!$A$5:$E$10000,5,0),"")</f>
        <v/>
      </c>
      <c r="BC379" s="19">
        <f>IFERROR(VLOOKUP(AP379,[2]CUS030!$A$5:$E$10000,5,0),"")</f>
        <v/>
      </c>
      <c r="BD379" s="19">
        <f>IFERROR(VLOOKUP(AQ379,[2]CUS030!$A$5:$E$10000,5,0),"")</f>
        <v/>
      </c>
      <c r="BE379" s="19">
        <f>IFERROR(VLOOKUP(AR379,[2]CUS030!$A$5:$E$10000,5,0),"")</f>
        <v/>
      </c>
    </row>
    <row r="380">
      <c r="F380" s="108">
        <f>[1]!Table1[[#This Row],[Production]]</f>
        <v/>
      </c>
      <c r="G380">
        <f>MID(F380,LEN(F380)-6,4)</f>
        <v/>
      </c>
      <c r="H380">
        <f>AS380&amp;"|"&amp;AT380&amp;"|"&amp;AU380&amp;"|"&amp;AV380&amp;"|"&amp;AW380&amp;"|"&amp;AX380&amp;"|"&amp;AY380&amp;"|"&amp;AZ380&amp;"|"&amp;BA380&amp;"|"&amp;BB380&amp;"|"&amp;BC380&amp;"|"&amp;BD380&amp;"|"&amp;BE380</f>
        <v/>
      </c>
      <c r="I380" s="108">
        <f>[1]!Table1[[#This Row],[Stock]]</f>
        <v/>
      </c>
      <c r="J380">
        <f>MID(LEFT(I380,LEN(I380)-3),FIND("0|0.000",LEFT(I380,LEN(I380)-3),1)+7,6)</f>
        <v/>
      </c>
      <c r="K380" s="19" t="n"/>
      <c r="L380" s="19" t="n"/>
      <c r="M380" s="19" t="n"/>
      <c r="N380" s="19" t="n"/>
      <c r="O380" s="19" t="n"/>
      <c r="P380" s="20">
        <f>End_Cal!E380</f>
        <v/>
      </c>
      <c r="Q380" s="112">
        <f>IFERROR(INDEX($J$2:$J$9873,MATCH(1,INDEX(($P380=$F$2:$F$9873)*(0=COUNTIFS($Q$2:$Q$2,$J$2:$J$9873)),0),0)),"")</f>
        <v/>
      </c>
      <c r="R380" s="112">
        <f>IFERROR(INDEX($J$2:$J$9873,MATCH(1,INDEX(($P380=$F$2:$F$9873)*(0=COUNTIFS(Q380,$J$2:$J$9873)),0),0)),"")</f>
        <v/>
      </c>
      <c r="S380" s="112">
        <f>IFERROR(INDEX($J$2:$J$9873,MATCH(1,INDEX(($P380=$F$2:$F$9873)*(0=COUNTIFS(Q380:R380,$J$2:$J$9873)),0),0)),"")</f>
        <v/>
      </c>
      <c r="T380" s="112">
        <f>IFERROR(INDEX($J$2:$J$9873,MATCH(1,INDEX(($P380=$F$2:$F$9873)*(0=COUNTIFS(Q380:S380,$J$2:$J$9873)),0),0)),"")</f>
        <v/>
      </c>
      <c r="U380" s="112">
        <f>IFERROR(INDEX($J$2:$J$9873,MATCH(1,INDEX(($P380=$F$2:$F$9873)*(0=COUNTIFS(Q380:T380,$J$2:$J$9873)),0),0)),"")</f>
        <v/>
      </c>
      <c r="V380" s="112">
        <f>IFERROR(INDEX($J$2:$J$9873,MATCH(1,INDEX(($P380=$F$2:$F$9873)*(0=COUNTIFS(Q380:U380,$J$2:$J$9873)),0),0)),"")</f>
        <v/>
      </c>
      <c r="W380" s="112">
        <f>IFERROR(INDEX($J$2:$J$9873,MATCH(1,INDEX(($P380=$F$2:$F$9873)*(0=COUNTIFS(Q380:V380,$J$2:$J$861)),0),0)),"")</f>
        <v/>
      </c>
      <c r="X380" s="112">
        <f>IFERROR(INDEX($J$2:$J$9873,MATCH(1,INDEX(($P380=$F$2:$F$9873)*(0=COUNTIFS(Q380:W380,$J$2:$J$9873)),0),0)),"")</f>
        <v/>
      </c>
      <c r="Y380" s="112">
        <f>IFERROR(INDEX($J$2:$J$861,MATCH(1,INDEX(($P380=$F$2:$F$861)*(0=COUNTIFS(Q380:X380,$J$2:$J$861)),0),0)),"")</f>
        <v/>
      </c>
      <c r="Z380" s="112">
        <f>IFERROR(INDEX($J$2:$J$861,MATCH(1,INDEX(($P380=$F$2:$F$861)*(0=COUNTIFS(Q380:Y380,$J$2:$J$861)),0),0)),"")</f>
        <v/>
      </c>
      <c r="AA380" s="112">
        <f>IFERROR(INDEX($J$2:$J$861,MATCH(1,INDEX(($P380=$F$2:$F$861)*(0=COUNTIFS(Q380:Z380,$J$2:$J$861)),0),0)),"")</f>
        <v/>
      </c>
      <c r="AB380" s="112">
        <f>IFERROR(INDEX($J$2:$J$861,MATCH(1,INDEX(($P380=$F$2:$F$861)*(0=COUNTIFS(Q380:AA380,$J$2:$J$861)),0),0)),"")</f>
        <v/>
      </c>
      <c r="AC380" s="112">
        <f>IFERROR(INDEX($J$2:$J$861,MATCH(1,INDEX(($P380=$F$2:$F$861)*(0=COUNTIFS(Q380:AB380,$J$2:$J$861)),0),0)),"")</f>
        <v/>
      </c>
      <c r="AD380">
        <f>Q380&amp;"-"&amp;R380&amp;"-"&amp;S380&amp;"-"&amp;T380&amp;"-"&amp;U380&amp;"-"&amp;V380&amp;"-"&amp;W380&amp;"-"&amp;X380&amp;"-"&amp;Y380&amp;"-"&amp;Z380&amp;"-"&amp;AA380&amp;"-"&amp;AB380&amp;"-"&amp;AC380</f>
        <v/>
      </c>
      <c r="AF380" s="19">
        <f>IFERROR(INDEX($I$2:$I$861,MATCH(1,INDEX(($P380=$F$2:$F$861)*(0=COUNTIFS($AF$2:$AF$2,$I$2:$I$861)),0),0)),"")</f>
        <v/>
      </c>
      <c r="AG380" s="19">
        <f>IFERROR(INDEX($I$2:$I$9873,MATCH(1,INDEX(($P380=$F$2:$F$9873)*(0=COUNTIFS(AF380,$I$2:$I$9873)),0),0)),"")</f>
        <v/>
      </c>
      <c r="AH380" s="19">
        <f>IFERROR(INDEX($I$2:$I$9873,MATCH(1,INDEX(($P380=$F$2:$F$9873)*(0=COUNTIFS(AF380:AG380,$I$2:$I$9873)),0),0)),"")</f>
        <v/>
      </c>
      <c r="AI380" s="19">
        <f>IFERROR(INDEX($I$2:$I$9873,MATCH(1,INDEX(($P380=$F$2:$F$9873)*(0=COUNTIFS(AF380:AH380,$I$2:$I$9873)),0),0)),"")</f>
        <v/>
      </c>
      <c r="AJ380" s="19">
        <f>IFERROR(INDEX($I$2:$I$9873,MATCH(1,INDEX(($P380=$F$2:$F$9873)*(0=COUNTIFS(AF380:AI380,$I$2:$I$9873)),0),0)),"")</f>
        <v/>
      </c>
      <c r="AK380" s="19">
        <f>IFERROR(INDEX($I$2:$I$9873,MATCH(1,INDEX(($P380=$F$2:$F$9873)*(0=COUNTIFS(AF380:AJ380,$I$2:$I$9873)),0),0)),"")</f>
        <v/>
      </c>
      <c r="AL380" s="19">
        <f>IFERROR(INDEX($I$2:$I$9873,MATCH(1,INDEX(($P380=$F$2:$F$9873)*(0=COUNTIFS(AF380:AK380,$I$2:$I$9873)),0),0)),"")</f>
        <v/>
      </c>
      <c r="AM380" s="19">
        <f>IFERROR(INDEX($I$2:$I$9873,MATCH(1,INDEX(($P380=$F$2:$F$9873)*(0=COUNTIFS(AF380:AL380,$I$2:$I$9873)),0),0)),"")</f>
        <v/>
      </c>
      <c r="AN380" s="19">
        <f>IFERROR(INDEX($I$2:$I$9873,MATCH(1,INDEX(($P380=$F$2:$F$9873)*(0=COUNTIFS(AF380:AM380,$I$2:$I$9873)),0),0)),"")</f>
        <v/>
      </c>
      <c r="AO380" s="19">
        <f>IFERROR(INDEX($I$2:$I$9873,MATCH(1,INDEX(($P380=$F$2:$F$9873)*(0=COUNTIFS(AF380:AN380,$I$2:$I$9873)),0),0)),"")</f>
        <v/>
      </c>
      <c r="AP380" s="19">
        <f>IFERROR(INDEX($I$2:$I$9873,MATCH(1,INDEX(($P380=$F$2:$F$9873)*(0=COUNTIFS(AF380:AO380,$I$2:$I$9873)),0),0)),"")</f>
        <v/>
      </c>
      <c r="AQ380" s="19">
        <f>IFERROR(INDEX($I$2:$I$9873,MATCH(1,INDEX(($P380=$F$2:$F$9873)*(0=COUNTIFS(AF380:AP380,$I$2:$I$9873)),0),0)),"")</f>
        <v/>
      </c>
      <c r="AR380" s="19">
        <f>IFERROR(INDEX($I$2:$I$9873,MATCH(1,INDEX(($P380=$F$2:$F$9873)*(0=COUNTIFS(AF380:AQ380,$I$2:$I$9873)),0),0)),"")</f>
        <v/>
      </c>
      <c r="AS380" s="19">
        <f>IFERROR(VLOOKUP(AF380,[2]CUS030!$A$5:$E$10000,5,0),"")</f>
        <v/>
      </c>
      <c r="AT380" s="19">
        <f>IFERROR(VLOOKUP(AG380,[2]CUS030!$A$5:$E$10000,5,0),"")</f>
        <v/>
      </c>
      <c r="AU380" s="19">
        <f>IFERROR(VLOOKUP(AH380,[2]CUS030!$A$5:$E$10000,5,0),"")</f>
        <v/>
      </c>
      <c r="AV380" s="19">
        <f>IFERROR(VLOOKUP(AI380,[2]CUS030!$A$5:$E$10000,5,0),"")</f>
        <v/>
      </c>
      <c r="AW380" s="19">
        <f>IFERROR(VLOOKUP(AJ380,[2]CUS030!$A$5:$E$10000,5,0),"")</f>
        <v/>
      </c>
      <c r="AX380" s="19">
        <f>IFERROR(VLOOKUP(AK380,[2]CUS030!$A$5:$E$10000,5,0),"")</f>
        <v/>
      </c>
      <c r="AY380" s="19">
        <f>IFERROR(VLOOKUP(AL380,[2]CUS030!$A$5:$E$10000,5,0),"")</f>
        <v/>
      </c>
      <c r="AZ380" s="19">
        <f>IFERROR(VLOOKUP(AM380,[2]CUS030!$A$5:$E$10000,5,0),"")</f>
        <v/>
      </c>
      <c r="BA380" s="19">
        <f>IFERROR(VLOOKUP(AN380,[2]CUS030!$A$5:$E$10000,5,0),"")</f>
        <v/>
      </c>
      <c r="BB380" s="19">
        <f>IFERROR(VLOOKUP(AO380,[2]CUS030!$A$5:$E$10000,5,0),"")</f>
        <v/>
      </c>
      <c r="BC380" s="19">
        <f>IFERROR(VLOOKUP(AP380,[2]CUS030!$A$5:$E$10000,5,0),"")</f>
        <v/>
      </c>
      <c r="BD380" s="19">
        <f>IFERROR(VLOOKUP(AQ380,[2]CUS030!$A$5:$E$10000,5,0),"")</f>
        <v/>
      </c>
      <c r="BE380" s="19">
        <f>IFERROR(VLOOKUP(AR380,[2]CUS030!$A$5:$E$10000,5,0),"")</f>
        <v/>
      </c>
    </row>
    <row r="381">
      <c r="F381" s="108">
        <f>[1]!Table1[[#This Row],[Production]]</f>
        <v/>
      </c>
      <c r="G381">
        <f>MID(F381,LEN(F381)-6,4)</f>
        <v/>
      </c>
      <c r="H381">
        <f>AS381&amp;"|"&amp;AT381&amp;"|"&amp;AU381&amp;"|"&amp;AV381&amp;"|"&amp;AW381&amp;"|"&amp;AX381&amp;"|"&amp;AY381&amp;"|"&amp;AZ381&amp;"|"&amp;BA381&amp;"|"&amp;BB381&amp;"|"&amp;BC381&amp;"|"&amp;BD381&amp;"|"&amp;BE381</f>
        <v/>
      </c>
      <c r="I381" s="108">
        <f>[1]!Table1[[#This Row],[Stock]]</f>
        <v/>
      </c>
      <c r="J381">
        <f>MID(LEFT(I381,LEN(I381)-3),FIND("0|0.000",LEFT(I381,LEN(I381)-3),1)+7,6)</f>
        <v/>
      </c>
      <c r="K381" s="19" t="n"/>
      <c r="L381" s="19" t="n"/>
      <c r="M381" s="19" t="n"/>
      <c r="N381" s="19" t="n"/>
      <c r="O381" s="19" t="n"/>
      <c r="P381" s="20">
        <f>End_Cal!E381</f>
        <v/>
      </c>
      <c r="Q381" s="112">
        <f>IFERROR(INDEX($J$2:$J$9873,MATCH(1,INDEX(($P381=$F$2:$F$9873)*(0=COUNTIFS($Q$2:$Q$2,$J$2:$J$9873)),0),0)),"")</f>
        <v/>
      </c>
      <c r="R381" s="112">
        <f>IFERROR(INDEX($J$2:$J$9873,MATCH(1,INDEX(($P381=$F$2:$F$9873)*(0=COUNTIFS(Q381,$J$2:$J$9873)),0),0)),"")</f>
        <v/>
      </c>
      <c r="S381" s="112">
        <f>IFERROR(INDEX($J$2:$J$9873,MATCH(1,INDEX(($P381=$F$2:$F$9873)*(0=COUNTIFS(Q381:R381,$J$2:$J$9873)),0),0)),"")</f>
        <v/>
      </c>
      <c r="T381" s="112">
        <f>IFERROR(INDEX($J$2:$J$9873,MATCH(1,INDEX(($P381=$F$2:$F$9873)*(0=COUNTIFS(Q381:S381,$J$2:$J$9873)),0),0)),"")</f>
        <v/>
      </c>
      <c r="U381" s="112">
        <f>IFERROR(INDEX($J$2:$J$9873,MATCH(1,INDEX(($P381=$F$2:$F$9873)*(0=COUNTIFS(Q381:T381,$J$2:$J$9873)),0),0)),"")</f>
        <v/>
      </c>
      <c r="V381" s="112">
        <f>IFERROR(INDEX($J$2:$J$9873,MATCH(1,INDEX(($P381=$F$2:$F$9873)*(0=COUNTIFS(Q381:U381,$J$2:$J$9873)),0),0)),"")</f>
        <v/>
      </c>
      <c r="W381" s="112">
        <f>IFERROR(INDEX($J$2:$J$9873,MATCH(1,INDEX(($P381=$F$2:$F$9873)*(0=COUNTIFS(Q381:V381,$J$2:$J$861)),0),0)),"")</f>
        <v/>
      </c>
      <c r="X381" s="112">
        <f>IFERROR(INDEX($J$2:$J$9873,MATCH(1,INDEX(($P381=$F$2:$F$9873)*(0=COUNTIFS(Q381:W381,$J$2:$J$9873)),0),0)),"")</f>
        <v/>
      </c>
      <c r="Y381" s="112">
        <f>IFERROR(INDEX($J$2:$J$861,MATCH(1,INDEX(($P381=$F$2:$F$861)*(0=COUNTIFS(Q381:X381,$J$2:$J$861)),0),0)),"")</f>
        <v/>
      </c>
      <c r="Z381" s="112">
        <f>IFERROR(INDEX($J$2:$J$861,MATCH(1,INDEX(($P381=$F$2:$F$861)*(0=COUNTIFS(Q381:Y381,$J$2:$J$861)),0),0)),"")</f>
        <v/>
      </c>
      <c r="AA381" s="112">
        <f>IFERROR(INDEX($J$2:$J$861,MATCH(1,INDEX(($P381=$F$2:$F$861)*(0=COUNTIFS(Q381:Z381,$J$2:$J$861)),0),0)),"")</f>
        <v/>
      </c>
      <c r="AB381" s="112">
        <f>IFERROR(INDEX($J$2:$J$861,MATCH(1,INDEX(($P381=$F$2:$F$861)*(0=COUNTIFS(Q381:AA381,$J$2:$J$861)),0),0)),"")</f>
        <v/>
      </c>
      <c r="AC381" s="112">
        <f>IFERROR(INDEX($J$2:$J$861,MATCH(1,INDEX(($P381=$F$2:$F$861)*(0=COUNTIFS(Q381:AB381,$J$2:$J$861)),0),0)),"")</f>
        <v/>
      </c>
      <c r="AD381">
        <f>Q381&amp;"-"&amp;R381&amp;"-"&amp;S381&amp;"-"&amp;T381&amp;"-"&amp;U381&amp;"-"&amp;V381&amp;"-"&amp;W381&amp;"-"&amp;X381&amp;"-"&amp;Y381&amp;"-"&amp;Z381&amp;"-"&amp;AA381&amp;"-"&amp;AB381&amp;"-"&amp;AC381</f>
        <v/>
      </c>
      <c r="AF381" s="19">
        <f>IFERROR(INDEX($I$2:$I$861,MATCH(1,INDEX(($P381=$F$2:$F$861)*(0=COUNTIFS($AF$2:$AF$2,$I$2:$I$861)),0),0)),"")</f>
        <v/>
      </c>
      <c r="AG381" s="19">
        <f>IFERROR(INDEX($I$2:$I$9873,MATCH(1,INDEX(($P381=$F$2:$F$9873)*(0=COUNTIFS(AF381,$I$2:$I$9873)),0),0)),"")</f>
        <v/>
      </c>
      <c r="AH381" s="19">
        <f>IFERROR(INDEX($I$2:$I$9873,MATCH(1,INDEX(($P381=$F$2:$F$9873)*(0=COUNTIFS(AF381:AG381,$I$2:$I$9873)),0),0)),"")</f>
        <v/>
      </c>
      <c r="AI381" s="19">
        <f>IFERROR(INDEX($I$2:$I$9873,MATCH(1,INDEX(($P381=$F$2:$F$9873)*(0=COUNTIFS(AF381:AH381,$I$2:$I$9873)),0),0)),"")</f>
        <v/>
      </c>
      <c r="AJ381" s="19">
        <f>IFERROR(INDEX($I$2:$I$9873,MATCH(1,INDEX(($P381=$F$2:$F$9873)*(0=COUNTIFS(AF381:AI381,$I$2:$I$9873)),0),0)),"")</f>
        <v/>
      </c>
      <c r="AK381" s="19">
        <f>IFERROR(INDEX($I$2:$I$9873,MATCH(1,INDEX(($P381=$F$2:$F$9873)*(0=COUNTIFS(AF381:AJ381,$I$2:$I$9873)),0),0)),"")</f>
        <v/>
      </c>
      <c r="AL381" s="19">
        <f>IFERROR(INDEX($I$2:$I$9873,MATCH(1,INDEX(($P381=$F$2:$F$9873)*(0=COUNTIFS(AF381:AK381,$I$2:$I$9873)),0),0)),"")</f>
        <v/>
      </c>
      <c r="AM381" s="19">
        <f>IFERROR(INDEX($I$2:$I$9873,MATCH(1,INDEX(($P381=$F$2:$F$9873)*(0=COUNTIFS(AF381:AL381,$I$2:$I$9873)),0),0)),"")</f>
        <v/>
      </c>
      <c r="AN381" s="19">
        <f>IFERROR(INDEX($I$2:$I$9873,MATCH(1,INDEX(($P381=$F$2:$F$9873)*(0=COUNTIFS(AF381:AM381,$I$2:$I$9873)),0),0)),"")</f>
        <v/>
      </c>
      <c r="AO381" s="19">
        <f>IFERROR(INDEX($I$2:$I$9873,MATCH(1,INDEX(($P381=$F$2:$F$9873)*(0=COUNTIFS(AF381:AN381,$I$2:$I$9873)),0),0)),"")</f>
        <v/>
      </c>
      <c r="AP381" s="19">
        <f>IFERROR(INDEX($I$2:$I$9873,MATCH(1,INDEX(($P381=$F$2:$F$9873)*(0=COUNTIFS(AF381:AO381,$I$2:$I$9873)),0),0)),"")</f>
        <v/>
      </c>
      <c r="AQ381" s="19">
        <f>IFERROR(INDEX($I$2:$I$9873,MATCH(1,INDEX(($P381=$F$2:$F$9873)*(0=COUNTIFS(AF381:AP381,$I$2:$I$9873)),0),0)),"")</f>
        <v/>
      </c>
      <c r="AR381" s="19">
        <f>IFERROR(INDEX($I$2:$I$9873,MATCH(1,INDEX(($P381=$F$2:$F$9873)*(0=COUNTIFS(AF381:AQ381,$I$2:$I$9873)),0),0)),"")</f>
        <v/>
      </c>
      <c r="AS381" s="19">
        <f>IFERROR(VLOOKUP(AF381,[2]CUS030!$A$5:$E$10000,5,0),"")</f>
        <v/>
      </c>
      <c r="AT381" s="19">
        <f>IFERROR(VLOOKUP(AG381,[2]CUS030!$A$5:$E$10000,5,0),"")</f>
        <v/>
      </c>
      <c r="AU381" s="19">
        <f>IFERROR(VLOOKUP(AH381,[2]CUS030!$A$5:$E$10000,5,0),"")</f>
        <v/>
      </c>
      <c r="AV381" s="19">
        <f>IFERROR(VLOOKUP(AI381,[2]CUS030!$A$5:$E$10000,5,0),"")</f>
        <v/>
      </c>
      <c r="AW381" s="19">
        <f>IFERROR(VLOOKUP(AJ381,[2]CUS030!$A$5:$E$10000,5,0),"")</f>
        <v/>
      </c>
      <c r="AX381" s="19">
        <f>IFERROR(VLOOKUP(AK381,[2]CUS030!$A$5:$E$10000,5,0),"")</f>
        <v/>
      </c>
      <c r="AY381" s="19">
        <f>IFERROR(VLOOKUP(AL381,[2]CUS030!$A$5:$E$10000,5,0),"")</f>
        <v/>
      </c>
      <c r="AZ381" s="19">
        <f>IFERROR(VLOOKUP(AM381,[2]CUS030!$A$5:$E$10000,5,0),"")</f>
        <v/>
      </c>
      <c r="BA381" s="19">
        <f>IFERROR(VLOOKUP(AN381,[2]CUS030!$A$5:$E$10000,5,0),"")</f>
        <v/>
      </c>
      <c r="BB381" s="19">
        <f>IFERROR(VLOOKUP(AO381,[2]CUS030!$A$5:$E$10000,5,0),"")</f>
        <v/>
      </c>
      <c r="BC381" s="19">
        <f>IFERROR(VLOOKUP(AP381,[2]CUS030!$A$5:$E$10000,5,0),"")</f>
        <v/>
      </c>
      <c r="BD381" s="19">
        <f>IFERROR(VLOOKUP(AQ381,[2]CUS030!$A$5:$E$10000,5,0),"")</f>
        <v/>
      </c>
      <c r="BE381" s="19">
        <f>IFERROR(VLOOKUP(AR381,[2]CUS030!$A$5:$E$10000,5,0),"")</f>
        <v/>
      </c>
    </row>
    <row r="382">
      <c r="F382" s="108">
        <f>[1]!Table1[[#This Row],[Production]]</f>
        <v/>
      </c>
      <c r="G382">
        <f>MID(F382,LEN(F382)-6,4)</f>
        <v/>
      </c>
      <c r="H382">
        <f>AS382&amp;"|"&amp;AT382&amp;"|"&amp;AU382&amp;"|"&amp;AV382&amp;"|"&amp;AW382&amp;"|"&amp;AX382&amp;"|"&amp;AY382&amp;"|"&amp;AZ382&amp;"|"&amp;BA382&amp;"|"&amp;BB382&amp;"|"&amp;BC382&amp;"|"&amp;BD382&amp;"|"&amp;BE382</f>
        <v/>
      </c>
      <c r="I382" s="108">
        <f>[1]!Table1[[#This Row],[Stock]]</f>
        <v/>
      </c>
      <c r="J382">
        <f>MID(LEFT(I382,LEN(I382)-3),FIND("0|0.000",LEFT(I382,LEN(I382)-3),1)+7,6)</f>
        <v/>
      </c>
      <c r="K382" s="19" t="n"/>
      <c r="L382" s="19" t="n"/>
      <c r="M382" s="19" t="n"/>
      <c r="N382" s="19" t="n"/>
      <c r="O382" s="19" t="n"/>
      <c r="P382" s="20">
        <f>End_Cal!E382</f>
        <v/>
      </c>
      <c r="Q382" s="112">
        <f>IFERROR(INDEX($J$2:$J$9873,MATCH(1,INDEX(($P382=$F$2:$F$9873)*(0=COUNTIFS($Q$2:$Q$2,$J$2:$J$9873)),0),0)),"")</f>
        <v/>
      </c>
      <c r="R382" s="112">
        <f>IFERROR(INDEX($J$2:$J$9873,MATCH(1,INDEX(($P382=$F$2:$F$9873)*(0=COUNTIFS(Q382,$J$2:$J$9873)),0),0)),"")</f>
        <v/>
      </c>
      <c r="S382" s="112">
        <f>IFERROR(INDEX($J$2:$J$9873,MATCH(1,INDEX(($P382=$F$2:$F$9873)*(0=COUNTIFS(Q382:R382,$J$2:$J$9873)),0),0)),"")</f>
        <v/>
      </c>
      <c r="T382" s="112">
        <f>IFERROR(INDEX($J$2:$J$9873,MATCH(1,INDEX(($P382=$F$2:$F$9873)*(0=COUNTIFS(Q382:S382,$J$2:$J$9873)),0),0)),"")</f>
        <v/>
      </c>
      <c r="U382" s="112">
        <f>IFERROR(INDEX($J$2:$J$9873,MATCH(1,INDEX(($P382=$F$2:$F$9873)*(0=COUNTIFS(Q382:T382,$J$2:$J$9873)),0),0)),"")</f>
        <v/>
      </c>
      <c r="V382" s="112">
        <f>IFERROR(INDEX($J$2:$J$9873,MATCH(1,INDEX(($P382=$F$2:$F$9873)*(0=COUNTIFS(Q382:U382,$J$2:$J$9873)),0),0)),"")</f>
        <v/>
      </c>
      <c r="W382" s="112">
        <f>IFERROR(INDEX($J$2:$J$9873,MATCH(1,INDEX(($P382=$F$2:$F$9873)*(0=COUNTIFS(Q382:V382,$J$2:$J$861)),0),0)),"")</f>
        <v/>
      </c>
      <c r="X382" s="112">
        <f>IFERROR(INDEX($J$2:$J$9873,MATCH(1,INDEX(($P382=$F$2:$F$9873)*(0=COUNTIFS(Q382:W382,$J$2:$J$9873)),0),0)),"")</f>
        <v/>
      </c>
      <c r="Y382" s="112">
        <f>IFERROR(INDEX($J$2:$J$861,MATCH(1,INDEX(($P382=$F$2:$F$861)*(0=COUNTIFS(Q382:X382,$J$2:$J$861)),0),0)),"")</f>
        <v/>
      </c>
      <c r="Z382" s="112">
        <f>IFERROR(INDEX($J$2:$J$861,MATCH(1,INDEX(($P382=$F$2:$F$861)*(0=COUNTIFS(Q382:Y382,$J$2:$J$861)),0),0)),"")</f>
        <v/>
      </c>
      <c r="AA382" s="112">
        <f>IFERROR(INDEX($J$2:$J$861,MATCH(1,INDEX(($P382=$F$2:$F$861)*(0=COUNTIFS(Q382:Z382,$J$2:$J$861)),0),0)),"")</f>
        <v/>
      </c>
      <c r="AB382" s="112">
        <f>IFERROR(INDEX($J$2:$J$861,MATCH(1,INDEX(($P382=$F$2:$F$861)*(0=COUNTIFS(Q382:AA382,$J$2:$J$861)),0),0)),"")</f>
        <v/>
      </c>
      <c r="AC382" s="112">
        <f>IFERROR(INDEX($J$2:$J$861,MATCH(1,INDEX(($P382=$F$2:$F$861)*(0=COUNTIFS(Q382:AB382,$J$2:$J$861)),0),0)),"")</f>
        <v/>
      </c>
      <c r="AD382">
        <f>Q382&amp;"-"&amp;R382&amp;"-"&amp;S382&amp;"-"&amp;T382&amp;"-"&amp;U382&amp;"-"&amp;V382&amp;"-"&amp;W382&amp;"-"&amp;X382&amp;"-"&amp;Y382&amp;"-"&amp;Z382&amp;"-"&amp;AA382&amp;"-"&amp;AB382&amp;"-"&amp;AC382</f>
        <v/>
      </c>
      <c r="AF382" s="19">
        <f>IFERROR(INDEX($I$2:$I$861,MATCH(1,INDEX(($P382=$F$2:$F$861)*(0=COUNTIFS($AF$2:$AF$2,$I$2:$I$861)),0),0)),"")</f>
        <v/>
      </c>
      <c r="AG382" s="19">
        <f>IFERROR(INDEX($I$2:$I$9873,MATCH(1,INDEX(($P382=$F$2:$F$9873)*(0=COUNTIFS(AF382,$I$2:$I$9873)),0),0)),"")</f>
        <v/>
      </c>
      <c r="AH382" s="19">
        <f>IFERROR(INDEX($I$2:$I$9873,MATCH(1,INDEX(($P382=$F$2:$F$9873)*(0=COUNTIFS(AF382:AG382,$I$2:$I$9873)),0),0)),"")</f>
        <v/>
      </c>
      <c r="AI382" s="19">
        <f>IFERROR(INDEX($I$2:$I$9873,MATCH(1,INDEX(($P382=$F$2:$F$9873)*(0=COUNTIFS(AF382:AH382,$I$2:$I$9873)),0),0)),"")</f>
        <v/>
      </c>
      <c r="AJ382" s="19">
        <f>IFERROR(INDEX($I$2:$I$9873,MATCH(1,INDEX(($P382=$F$2:$F$9873)*(0=COUNTIFS(AF382:AI382,$I$2:$I$9873)),0),0)),"")</f>
        <v/>
      </c>
      <c r="AK382" s="19">
        <f>IFERROR(INDEX($I$2:$I$9873,MATCH(1,INDEX(($P382=$F$2:$F$9873)*(0=COUNTIFS(AF382:AJ382,$I$2:$I$9873)),0),0)),"")</f>
        <v/>
      </c>
      <c r="AL382" s="19">
        <f>IFERROR(INDEX($I$2:$I$9873,MATCH(1,INDEX(($P382=$F$2:$F$9873)*(0=COUNTIFS(AF382:AK382,$I$2:$I$9873)),0),0)),"")</f>
        <v/>
      </c>
      <c r="AM382" s="19">
        <f>IFERROR(INDEX($I$2:$I$9873,MATCH(1,INDEX(($P382=$F$2:$F$9873)*(0=COUNTIFS(AF382:AL382,$I$2:$I$9873)),0),0)),"")</f>
        <v/>
      </c>
      <c r="AN382" s="19">
        <f>IFERROR(INDEX($I$2:$I$9873,MATCH(1,INDEX(($P382=$F$2:$F$9873)*(0=COUNTIFS(AF382:AM382,$I$2:$I$9873)),0),0)),"")</f>
        <v/>
      </c>
      <c r="AO382" s="19">
        <f>IFERROR(INDEX($I$2:$I$9873,MATCH(1,INDEX(($P382=$F$2:$F$9873)*(0=COUNTIFS(AF382:AN382,$I$2:$I$9873)),0),0)),"")</f>
        <v/>
      </c>
      <c r="AP382" s="19">
        <f>IFERROR(INDEX($I$2:$I$9873,MATCH(1,INDEX(($P382=$F$2:$F$9873)*(0=COUNTIFS(AF382:AO382,$I$2:$I$9873)),0),0)),"")</f>
        <v/>
      </c>
      <c r="AQ382" s="19">
        <f>IFERROR(INDEX($I$2:$I$9873,MATCH(1,INDEX(($P382=$F$2:$F$9873)*(0=COUNTIFS(AF382:AP382,$I$2:$I$9873)),0),0)),"")</f>
        <v/>
      </c>
      <c r="AR382" s="19">
        <f>IFERROR(INDEX($I$2:$I$9873,MATCH(1,INDEX(($P382=$F$2:$F$9873)*(0=COUNTIFS(AF382:AQ382,$I$2:$I$9873)),0),0)),"")</f>
        <v/>
      </c>
      <c r="AS382" s="19">
        <f>IFERROR(VLOOKUP(AF382,[2]CUS030!$A$5:$E$10000,5,0),"")</f>
        <v/>
      </c>
      <c r="AT382" s="19">
        <f>IFERROR(VLOOKUP(AG382,[2]CUS030!$A$5:$E$10000,5,0),"")</f>
        <v/>
      </c>
      <c r="AU382" s="19">
        <f>IFERROR(VLOOKUP(AH382,[2]CUS030!$A$5:$E$10000,5,0),"")</f>
        <v/>
      </c>
      <c r="AV382" s="19">
        <f>IFERROR(VLOOKUP(AI382,[2]CUS030!$A$5:$E$10000,5,0),"")</f>
        <v/>
      </c>
      <c r="AW382" s="19">
        <f>IFERROR(VLOOKUP(AJ382,[2]CUS030!$A$5:$E$10000,5,0),"")</f>
        <v/>
      </c>
      <c r="AX382" s="19">
        <f>IFERROR(VLOOKUP(AK382,[2]CUS030!$A$5:$E$10000,5,0),"")</f>
        <v/>
      </c>
      <c r="AY382" s="19">
        <f>IFERROR(VLOOKUP(AL382,[2]CUS030!$A$5:$E$10000,5,0),"")</f>
        <v/>
      </c>
      <c r="AZ382" s="19">
        <f>IFERROR(VLOOKUP(AM382,[2]CUS030!$A$5:$E$10000,5,0),"")</f>
        <v/>
      </c>
      <c r="BA382" s="19">
        <f>IFERROR(VLOOKUP(AN382,[2]CUS030!$A$5:$E$10000,5,0),"")</f>
        <v/>
      </c>
      <c r="BB382" s="19">
        <f>IFERROR(VLOOKUP(AO382,[2]CUS030!$A$5:$E$10000,5,0),"")</f>
        <v/>
      </c>
      <c r="BC382" s="19">
        <f>IFERROR(VLOOKUP(AP382,[2]CUS030!$A$5:$E$10000,5,0),"")</f>
        <v/>
      </c>
      <c r="BD382" s="19">
        <f>IFERROR(VLOOKUP(AQ382,[2]CUS030!$A$5:$E$10000,5,0),"")</f>
        <v/>
      </c>
      <c r="BE382" s="19">
        <f>IFERROR(VLOOKUP(AR382,[2]CUS030!$A$5:$E$10000,5,0),"")</f>
        <v/>
      </c>
    </row>
    <row r="383">
      <c r="F383" s="108">
        <f>[1]!Table1[[#This Row],[Production]]</f>
        <v/>
      </c>
      <c r="G383">
        <f>MID(F383,LEN(F383)-6,4)</f>
        <v/>
      </c>
      <c r="H383">
        <f>AS383&amp;"|"&amp;AT383&amp;"|"&amp;AU383&amp;"|"&amp;AV383&amp;"|"&amp;AW383&amp;"|"&amp;AX383&amp;"|"&amp;AY383&amp;"|"&amp;AZ383&amp;"|"&amp;BA383&amp;"|"&amp;BB383&amp;"|"&amp;BC383&amp;"|"&amp;BD383&amp;"|"&amp;BE383</f>
        <v/>
      </c>
      <c r="I383" s="108">
        <f>[1]!Table1[[#This Row],[Stock]]</f>
        <v/>
      </c>
      <c r="J383">
        <f>MID(LEFT(I383,LEN(I383)-3),FIND("0|0.000",LEFT(I383,LEN(I383)-3),1)+7,6)</f>
        <v/>
      </c>
      <c r="K383" s="19" t="n"/>
      <c r="L383" s="19" t="n"/>
      <c r="M383" s="19" t="n"/>
      <c r="N383" s="19" t="n"/>
      <c r="O383" s="19" t="n"/>
      <c r="P383" s="20">
        <f>End_Cal!E383</f>
        <v/>
      </c>
      <c r="Q383" s="112">
        <f>IFERROR(INDEX($J$2:$J$9873,MATCH(1,INDEX(($P383=$F$2:$F$9873)*(0=COUNTIFS($Q$2:$Q$2,$J$2:$J$9873)),0),0)),"")</f>
        <v/>
      </c>
      <c r="R383" s="112">
        <f>IFERROR(INDEX($J$2:$J$9873,MATCH(1,INDEX(($P383=$F$2:$F$9873)*(0=COUNTIFS(Q383,$J$2:$J$9873)),0),0)),"")</f>
        <v/>
      </c>
      <c r="S383" s="112">
        <f>IFERROR(INDEX($J$2:$J$9873,MATCH(1,INDEX(($P383=$F$2:$F$9873)*(0=COUNTIFS(Q383:R383,$J$2:$J$9873)),0),0)),"")</f>
        <v/>
      </c>
      <c r="T383" s="112">
        <f>IFERROR(INDEX($J$2:$J$9873,MATCH(1,INDEX(($P383=$F$2:$F$9873)*(0=COUNTIFS(Q383:S383,$J$2:$J$9873)),0),0)),"")</f>
        <v/>
      </c>
      <c r="U383" s="112">
        <f>IFERROR(INDEX($J$2:$J$9873,MATCH(1,INDEX(($P383=$F$2:$F$9873)*(0=COUNTIFS(Q383:T383,$J$2:$J$9873)),0),0)),"")</f>
        <v/>
      </c>
      <c r="V383" s="112">
        <f>IFERROR(INDEX($J$2:$J$9873,MATCH(1,INDEX(($P383=$F$2:$F$9873)*(0=COUNTIFS(Q383:U383,$J$2:$J$9873)),0),0)),"")</f>
        <v/>
      </c>
      <c r="W383" s="112">
        <f>IFERROR(INDEX($J$2:$J$9873,MATCH(1,INDEX(($P383=$F$2:$F$9873)*(0=COUNTIFS(Q383:V383,$J$2:$J$861)),0),0)),"")</f>
        <v/>
      </c>
      <c r="X383" s="112">
        <f>IFERROR(INDEX($J$2:$J$9873,MATCH(1,INDEX(($P383=$F$2:$F$9873)*(0=COUNTIFS(Q383:W383,$J$2:$J$9873)),0),0)),"")</f>
        <v/>
      </c>
      <c r="Y383" s="112">
        <f>IFERROR(INDEX($J$2:$J$861,MATCH(1,INDEX(($P383=$F$2:$F$861)*(0=COUNTIFS(Q383:X383,$J$2:$J$861)),0),0)),"")</f>
        <v/>
      </c>
      <c r="Z383" s="112">
        <f>IFERROR(INDEX($J$2:$J$861,MATCH(1,INDEX(($P383=$F$2:$F$861)*(0=COUNTIFS(Q383:Y383,$J$2:$J$861)),0),0)),"")</f>
        <v/>
      </c>
      <c r="AA383" s="112">
        <f>IFERROR(INDEX($J$2:$J$861,MATCH(1,INDEX(($P383=$F$2:$F$861)*(0=COUNTIFS(Q383:Z383,$J$2:$J$861)),0),0)),"")</f>
        <v/>
      </c>
      <c r="AB383" s="112">
        <f>IFERROR(INDEX($J$2:$J$861,MATCH(1,INDEX(($P383=$F$2:$F$861)*(0=COUNTIFS(Q383:AA383,$J$2:$J$861)),0),0)),"")</f>
        <v/>
      </c>
      <c r="AC383" s="112">
        <f>IFERROR(INDEX($J$2:$J$861,MATCH(1,INDEX(($P383=$F$2:$F$861)*(0=COUNTIFS(Q383:AB383,$J$2:$J$861)),0),0)),"")</f>
        <v/>
      </c>
      <c r="AD383">
        <f>Q383&amp;"-"&amp;R383&amp;"-"&amp;S383&amp;"-"&amp;T383&amp;"-"&amp;U383&amp;"-"&amp;V383&amp;"-"&amp;W383&amp;"-"&amp;X383&amp;"-"&amp;Y383&amp;"-"&amp;Z383&amp;"-"&amp;AA383&amp;"-"&amp;AB383&amp;"-"&amp;AC383</f>
        <v/>
      </c>
      <c r="AF383" s="19">
        <f>IFERROR(INDEX($I$2:$I$861,MATCH(1,INDEX(($P383=$F$2:$F$861)*(0=COUNTIFS($AF$2:$AF$2,$I$2:$I$861)),0),0)),"")</f>
        <v/>
      </c>
      <c r="AG383" s="19">
        <f>IFERROR(INDEX($I$2:$I$9873,MATCH(1,INDEX(($P383=$F$2:$F$9873)*(0=COUNTIFS(AF383,$I$2:$I$9873)),0),0)),"")</f>
        <v/>
      </c>
      <c r="AH383" s="19">
        <f>IFERROR(INDEX($I$2:$I$9873,MATCH(1,INDEX(($P383=$F$2:$F$9873)*(0=COUNTIFS(AF383:AG383,$I$2:$I$9873)),0),0)),"")</f>
        <v/>
      </c>
      <c r="AI383" s="19">
        <f>IFERROR(INDEX($I$2:$I$9873,MATCH(1,INDEX(($P383=$F$2:$F$9873)*(0=COUNTIFS(AF383:AH383,$I$2:$I$9873)),0),0)),"")</f>
        <v/>
      </c>
      <c r="AJ383" s="19">
        <f>IFERROR(INDEX($I$2:$I$9873,MATCH(1,INDEX(($P383=$F$2:$F$9873)*(0=COUNTIFS(AF383:AI383,$I$2:$I$9873)),0),0)),"")</f>
        <v/>
      </c>
      <c r="AK383" s="19">
        <f>IFERROR(INDEX($I$2:$I$9873,MATCH(1,INDEX(($P383=$F$2:$F$9873)*(0=COUNTIFS(AF383:AJ383,$I$2:$I$9873)),0),0)),"")</f>
        <v/>
      </c>
      <c r="AL383" s="19">
        <f>IFERROR(INDEX($I$2:$I$9873,MATCH(1,INDEX(($P383=$F$2:$F$9873)*(0=COUNTIFS(AF383:AK383,$I$2:$I$9873)),0),0)),"")</f>
        <v/>
      </c>
      <c r="AM383" s="19">
        <f>IFERROR(INDEX($I$2:$I$9873,MATCH(1,INDEX(($P383=$F$2:$F$9873)*(0=COUNTIFS(AF383:AL383,$I$2:$I$9873)),0),0)),"")</f>
        <v/>
      </c>
      <c r="AN383" s="19">
        <f>IFERROR(INDEX($I$2:$I$9873,MATCH(1,INDEX(($P383=$F$2:$F$9873)*(0=COUNTIFS(AF383:AM383,$I$2:$I$9873)),0),0)),"")</f>
        <v/>
      </c>
      <c r="AO383" s="19">
        <f>IFERROR(INDEX($I$2:$I$9873,MATCH(1,INDEX(($P383=$F$2:$F$9873)*(0=COUNTIFS(AF383:AN383,$I$2:$I$9873)),0),0)),"")</f>
        <v/>
      </c>
      <c r="AP383" s="19">
        <f>IFERROR(INDEX($I$2:$I$9873,MATCH(1,INDEX(($P383=$F$2:$F$9873)*(0=COUNTIFS(AF383:AO383,$I$2:$I$9873)),0),0)),"")</f>
        <v/>
      </c>
      <c r="AQ383" s="19">
        <f>IFERROR(INDEX($I$2:$I$9873,MATCH(1,INDEX(($P383=$F$2:$F$9873)*(0=COUNTIFS(AF383:AP383,$I$2:$I$9873)),0),0)),"")</f>
        <v/>
      </c>
      <c r="AR383" s="19">
        <f>IFERROR(INDEX($I$2:$I$9873,MATCH(1,INDEX(($P383=$F$2:$F$9873)*(0=COUNTIFS(AF383:AQ383,$I$2:$I$9873)),0),0)),"")</f>
        <v/>
      </c>
      <c r="AS383" s="19">
        <f>IFERROR(VLOOKUP(AF383,[2]CUS030!$A$5:$E$10000,5,0),"")</f>
        <v/>
      </c>
      <c r="AT383" s="19">
        <f>IFERROR(VLOOKUP(AG383,[2]CUS030!$A$5:$E$10000,5,0),"")</f>
        <v/>
      </c>
      <c r="AU383" s="19">
        <f>IFERROR(VLOOKUP(AH383,[2]CUS030!$A$5:$E$10000,5,0),"")</f>
        <v/>
      </c>
      <c r="AV383" s="19">
        <f>IFERROR(VLOOKUP(AI383,[2]CUS030!$A$5:$E$10000,5,0),"")</f>
        <v/>
      </c>
      <c r="AW383" s="19">
        <f>IFERROR(VLOOKUP(AJ383,[2]CUS030!$A$5:$E$10000,5,0),"")</f>
        <v/>
      </c>
      <c r="AX383" s="19">
        <f>IFERROR(VLOOKUP(AK383,[2]CUS030!$A$5:$E$10000,5,0),"")</f>
        <v/>
      </c>
      <c r="AY383" s="19">
        <f>IFERROR(VLOOKUP(AL383,[2]CUS030!$A$5:$E$10000,5,0),"")</f>
        <v/>
      </c>
      <c r="AZ383" s="19">
        <f>IFERROR(VLOOKUP(AM383,[2]CUS030!$A$5:$E$10000,5,0),"")</f>
        <v/>
      </c>
      <c r="BA383" s="19">
        <f>IFERROR(VLOOKUP(AN383,[2]CUS030!$A$5:$E$10000,5,0),"")</f>
        <v/>
      </c>
      <c r="BB383" s="19">
        <f>IFERROR(VLOOKUP(AO383,[2]CUS030!$A$5:$E$10000,5,0),"")</f>
        <v/>
      </c>
      <c r="BC383" s="19">
        <f>IFERROR(VLOOKUP(AP383,[2]CUS030!$A$5:$E$10000,5,0),"")</f>
        <v/>
      </c>
      <c r="BD383" s="19">
        <f>IFERROR(VLOOKUP(AQ383,[2]CUS030!$A$5:$E$10000,5,0),"")</f>
        <v/>
      </c>
      <c r="BE383" s="19">
        <f>IFERROR(VLOOKUP(AR383,[2]CUS030!$A$5:$E$10000,5,0),"")</f>
        <v/>
      </c>
    </row>
    <row r="384">
      <c r="F384" s="108">
        <f>[1]!Table1[[#This Row],[Production]]</f>
        <v/>
      </c>
      <c r="G384">
        <f>MID(F384,LEN(F384)-6,4)</f>
        <v/>
      </c>
      <c r="H384">
        <f>AS384&amp;"|"&amp;AT384&amp;"|"&amp;AU384&amp;"|"&amp;AV384&amp;"|"&amp;AW384&amp;"|"&amp;AX384&amp;"|"&amp;AY384&amp;"|"&amp;AZ384&amp;"|"&amp;BA384&amp;"|"&amp;BB384&amp;"|"&amp;BC384&amp;"|"&amp;BD384&amp;"|"&amp;BE384</f>
        <v/>
      </c>
      <c r="I384" s="108">
        <f>[1]!Table1[[#This Row],[Stock]]</f>
        <v/>
      </c>
      <c r="J384">
        <f>MID(LEFT(I384,LEN(I384)-3),FIND("0|0.000",LEFT(I384,LEN(I384)-3),1)+7,6)</f>
        <v/>
      </c>
      <c r="K384" s="19" t="n"/>
      <c r="L384" s="19" t="n"/>
      <c r="M384" s="19" t="n"/>
      <c r="N384" s="19" t="n"/>
      <c r="O384" s="19" t="n"/>
      <c r="P384" s="20">
        <f>End_Cal!E384</f>
        <v/>
      </c>
      <c r="Q384" s="112">
        <f>IFERROR(INDEX($J$2:$J$9873,MATCH(1,INDEX(($P384=$F$2:$F$9873)*(0=COUNTIFS($Q$2:$Q$2,$J$2:$J$9873)),0),0)),"")</f>
        <v/>
      </c>
      <c r="R384" s="112">
        <f>IFERROR(INDEX($J$2:$J$9873,MATCH(1,INDEX(($P384=$F$2:$F$9873)*(0=COUNTIFS(Q384,$J$2:$J$9873)),0),0)),"")</f>
        <v/>
      </c>
      <c r="S384" s="112">
        <f>IFERROR(INDEX($J$2:$J$9873,MATCH(1,INDEX(($P384=$F$2:$F$9873)*(0=COUNTIFS(Q384:R384,$J$2:$J$9873)),0),0)),"")</f>
        <v/>
      </c>
      <c r="T384" s="112">
        <f>IFERROR(INDEX($J$2:$J$9873,MATCH(1,INDEX(($P384=$F$2:$F$9873)*(0=COUNTIFS(Q384:S384,$J$2:$J$9873)),0),0)),"")</f>
        <v/>
      </c>
      <c r="U384" s="112">
        <f>IFERROR(INDEX($J$2:$J$9873,MATCH(1,INDEX(($P384=$F$2:$F$9873)*(0=COUNTIFS(Q384:T384,$J$2:$J$9873)),0),0)),"")</f>
        <v/>
      </c>
      <c r="V384" s="112">
        <f>IFERROR(INDEX($J$2:$J$9873,MATCH(1,INDEX(($P384=$F$2:$F$9873)*(0=COUNTIFS(Q384:U384,$J$2:$J$9873)),0),0)),"")</f>
        <v/>
      </c>
      <c r="W384" s="112">
        <f>IFERROR(INDEX($J$2:$J$9873,MATCH(1,INDEX(($P384=$F$2:$F$9873)*(0=COUNTIFS(Q384:V384,$J$2:$J$861)),0),0)),"")</f>
        <v/>
      </c>
      <c r="X384" s="112">
        <f>IFERROR(INDEX($J$2:$J$9873,MATCH(1,INDEX(($P384=$F$2:$F$9873)*(0=COUNTIFS(Q384:W384,$J$2:$J$9873)),0),0)),"")</f>
        <v/>
      </c>
      <c r="Y384" s="112">
        <f>IFERROR(INDEX($J$2:$J$861,MATCH(1,INDEX(($P384=$F$2:$F$861)*(0=COUNTIFS(Q384:X384,$J$2:$J$861)),0),0)),"")</f>
        <v/>
      </c>
      <c r="Z384" s="112">
        <f>IFERROR(INDEX($J$2:$J$861,MATCH(1,INDEX(($P384=$F$2:$F$861)*(0=COUNTIFS(Q384:Y384,$J$2:$J$861)),0),0)),"")</f>
        <v/>
      </c>
      <c r="AA384" s="112">
        <f>IFERROR(INDEX($J$2:$J$861,MATCH(1,INDEX(($P384=$F$2:$F$861)*(0=COUNTIFS(Q384:Z384,$J$2:$J$861)),0),0)),"")</f>
        <v/>
      </c>
      <c r="AB384" s="112">
        <f>IFERROR(INDEX($J$2:$J$861,MATCH(1,INDEX(($P384=$F$2:$F$861)*(0=COUNTIFS(Q384:AA384,$J$2:$J$861)),0),0)),"")</f>
        <v/>
      </c>
      <c r="AC384" s="112">
        <f>IFERROR(INDEX($J$2:$J$861,MATCH(1,INDEX(($P384=$F$2:$F$861)*(0=COUNTIFS(Q384:AB384,$J$2:$J$861)),0),0)),"")</f>
        <v/>
      </c>
      <c r="AD384">
        <f>Q384&amp;"-"&amp;R384&amp;"-"&amp;S384&amp;"-"&amp;T384&amp;"-"&amp;U384&amp;"-"&amp;V384&amp;"-"&amp;W384&amp;"-"&amp;X384&amp;"-"&amp;Y384&amp;"-"&amp;Z384&amp;"-"&amp;AA384&amp;"-"&amp;AB384&amp;"-"&amp;AC384</f>
        <v/>
      </c>
      <c r="AF384" s="19">
        <f>IFERROR(INDEX($I$2:$I$861,MATCH(1,INDEX(($P384=$F$2:$F$861)*(0=COUNTIFS($AF$2:$AF$2,$I$2:$I$861)),0),0)),"")</f>
        <v/>
      </c>
      <c r="AG384" s="19">
        <f>IFERROR(INDEX($I$2:$I$9873,MATCH(1,INDEX(($P384=$F$2:$F$9873)*(0=COUNTIFS(AF384,$I$2:$I$9873)),0),0)),"")</f>
        <v/>
      </c>
      <c r="AH384" s="19">
        <f>IFERROR(INDEX($I$2:$I$9873,MATCH(1,INDEX(($P384=$F$2:$F$9873)*(0=COUNTIFS(AF384:AG384,$I$2:$I$9873)),0),0)),"")</f>
        <v/>
      </c>
      <c r="AI384" s="19">
        <f>IFERROR(INDEX($I$2:$I$9873,MATCH(1,INDEX(($P384=$F$2:$F$9873)*(0=COUNTIFS(AF384:AH384,$I$2:$I$9873)),0),0)),"")</f>
        <v/>
      </c>
      <c r="AJ384" s="19">
        <f>IFERROR(INDEX($I$2:$I$9873,MATCH(1,INDEX(($P384=$F$2:$F$9873)*(0=COUNTIFS(AF384:AI384,$I$2:$I$9873)),0),0)),"")</f>
        <v/>
      </c>
      <c r="AK384" s="19">
        <f>IFERROR(INDEX($I$2:$I$9873,MATCH(1,INDEX(($P384=$F$2:$F$9873)*(0=COUNTIFS(AF384:AJ384,$I$2:$I$9873)),0),0)),"")</f>
        <v/>
      </c>
      <c r="AL384" s="19">
        <f>IFERROR(INDEX($I$2:$I$9873,MATCH(1,INDEX(($P384=$F$2:$F$9873)*(0=COUNTIFS(AF384:AK384,$I$2:$I$9873)),0),0)),"")</f>
        <v/>
      </c>
      <c r="AM384" s="19">
        <f>IFERROR(INDEX($I$2:$I$9873,MATCH(1,INDEX(($P384=$F$2:$F$9873)*(0=COUNTIFS(AF384:AL384,$I$2:$I$9873)),0),0)),"")</f>
        <v/>
      </c>
      <c r="AN384" s="19">
        <f>IFERROR(INDEX($I$2:$I$9873,MATCH(1,INDEX(($P384=$F$2:$F$9873)*(0=COUNTIFS(AF384:AM384,$I$2:$I$9873)),0),0)),"")</f>
        <v/>
      </c>
      <c r="AO384" s="19">
        <f>IFERROR(INDEX($I$2:$I$9873,MATCH(1,INDEX(($P384=$F$2:$F$9873)*(0=COUNTIFS(AF384:AN384,$I$2:$I$9873)),0),0)),"")</f>
        <v/>
      </c>
      <c r="AP384" s="19">
        <f>IFERROR(INDEX($I$2:$I$9873,MATCH(1,INDEX(($P384=$F$2:$F$9873)*(0=COUNTIFS(AF384:AO384,$I$2:$I$9873)),0),0)),"")</f>
        <v/>
      </c>
      <c r="AQ384" s="19">
        <f>IFERROR(INDEX($I$2:$I$9873,MATCH(1,INDEX(($P384=$F$2:$F$9873)*(0=COUNTIFS(AF384:AP384,$I$2:$I$9873)),0),0)),"")</f>
        <v/>
      </c>
      <c r="AR384" s="19">
        <f>IFERROR(INDEX($I$2:$I$9873,MATCH(1,INDEX(($P384=$F$2:$F$9873)*(0=COUNTIFS(AF384:AQ384,$I$2:$I$9873)),0),0)),"")</f>
        <v/>
      </c>
      <c r="AS384" s="19">
        <f>IFERROR(VLOOKUP(AF384,[2]CUS030!$A$5:$E$10000,5,0),"")</f>
        <v/>
      </c>
      <c r="AT384" s="19">
        <f>IFERROR(VLOOKUP(AG384,[2]CUS030!$A$5:$E$10000,5,0),"")</f>
        <v/>
      </c>
      <c r="AU384" s="19">
        <f>IFERROR(VLOOKUP(AH384,[2]CUS030!$A$5:$E$10000,5,0),"")</f>
        <v/>
      </c>
      <c r="AV384" s="19">
        <f>IFERROR(VLOOKUP(AI384,[2]CUS030!$A$5:$E$10000,5,0),"")</f>
        <v/>
      </c>
      <c r="AW384" s="19">
        <f>IFERROR(VLOOKUP(AJ384,[2]CUS030!$A$5:$E$10000,5,0),"")</f>
        <v/>
      </c>
      <c r="AX384" s="19">
        <f>IFERROR(VLOOKUP(AK384,[2]CUS030!$A$5:$E$10000,5,0),"")</f>
        <v/>
      </c>
      <c r="AY384" s="19">
        <f>IFERROR(VLOOKUP(AL384,[2]CUS030!$A$5:$E$10000,5,0),"")</f>
        <v/>
      </c>
      <c r="AZ384" s="19">
        <f>IFERROR(VLOOKUP(AM384,[2]CUS030!$A$5:$E$10000,5,0),"")</f>
        <v/>
      </c>
      <c r="BA384" s="19">
        <f>IFERROR(VLOOKUP(AN384,[2]CUS030!$A$5:$E$10000,5,0),"")</f>
        <v/>
      </c>
      <c r="BB384" s="19">
        <f>IFERROR(VLOOKUP(AO384,[2]CUS030!$A$5:$E$10000,5,0),"")</f>
        <v/>
      </c>
      <c r="BC384" s="19">
        <f>IFERROR(VLOOKUP(AP384,[2]CUS030!$A$5:$E$10000,5,0),"")</f>
        <v/>
      </c>
      <c r="BD384" s="19">
        <f>IFERROR(VLOOKUP(AQ384,[2]CUS030!$A$5:$E$10000,5,0),"")</f>
        <v/>
      </c>
      <c r="BE384" s="19">
        <f>IFERROR(VLOOKUP(AR384,[2]CUS030!$A$5:$E$10000,5,0),"")</f>
        <v/>
      </c>
    </row>
    <row r="385">
      <c r="F385" s="108">
        <f>[1]!Table1[[#This Row],[Production]]</f>
        <v/>
      </c>
      <c r="G385">
        <f>MID(F385,LEN(F385)-6,4)</f>
        <v/>
      </c>
      <c r="H385">
        <f>AS385&amp;"|"&amp;AT385&amp;"|"&amp;AU385&amp;"|"&amp;AV385&amp;"|"&amp;AW385&amp;"|"&amp;AX385&amp;"|"&amp;AY385&amp;"|"&amp;AZ385&amp;"|"&amp;BA385&amp;"|"&amp;BB385&amp;"|"&amp;BC385&amp;"|"&amp;BD385&amp;"|"&amp;BE385</f>
        <v/>
      </c>
      <c r="I385" s="108">
        <f>[1]!Table1[[#This Row],[Stock]]</f>
        <v/>
      </c>
      <c r="J385">
        <f>MID(LEFT(I385,LEN(I385)-3),FIND("0|0.000",LEFT(I385,LEN(I385)-3),1)+7,6)</f>
        <v/>
      </c>
      <c r="K385" s="19" t="n"/>
      <c r="L385" s="19" t="n"/>
      <c r="M385" s="19" t="n"/>
      <c r="N385" s="19" t="n"/>
      <c r="O385" s="19" t="n"/>
      <c r="P385" s="20">
        <f>End_Cal!E385</f>
        <v/>
      </c>
      <c r="Q385" s="112">
        <f>IFERROR(INDEX($J$2:$J$9873,MATCH(1,INDEX(($P385=$F$2:$F$9873)*(0=COUNTIFS($Q$2:$Q$2,$J$2:$J$9873)),0),0)),"")</f>
        <v/>
      </c>
      <c r="R385" s="112">
        <f>IFERROR(INDEX($J$2:$J$9873,MATCH(1,INDEX(($P385=$F$2:$F$9873)*(0=COUNTIFS(Q385,$J$2:$J$9873)),0),0)),"")</f>
        <v/>
      </c>
      <c r="S385" s="112">
        <f>IFERROR(INDEX($J$2:$J$9873,MATCH(1,INDEX(($P385=$F$2:$F$9873)*(0=COUNTIFS(Q385:R385,$J$2:$J$9873)),0),0)),"")</f>
        <v/>
      </c>
      <c r="T385" s="112">
        <f>IFERROR(INDEX($J$2:$J$9873,MATCH(1,INDEX(($P385=$F$2:$F$9873)*(0=COUNTIFS(Q385:S385,$J$2:$J$9873)),0),0)),"")</f>
        <v/>
      </c>
      <c r="U385" s="112">
        <f>IFERROR(INDEX($J$2:$J$9873,MATCH(1,INDEX(($P385=$F$2:$F$9873)*(0=COUNTIFS(Q385:T385,$J$2:$J$9873)),0),0)),"")</f>
        <v/>
      </c>
      <c r="V385" s="112">
        <f>IFERROR(INDEX($J$2:$J$9873,MATCH(1,INDEX(($P385=$F$2:$F$9873)*(0=COUNTIFS(Q385:U385,$J$2:$J$9873)),0),0)),"")</f>
        <v/>
      </c>
      <c r="W385" s="112">
        <f>IFERROR(INDEX($J$2:$J$9873,MATCH(1,INDEX(($P385=$F$2:$F$9873)*(0=COUNTIFS(Q385:V385,$J$2:$J$861)),0),0)),"")</f>
        <v/>
      </c>
      <c r="X385" s="112">
        <f>IFERROR(INDEX($J$2:$J$9873,MATCH(1,INDEX(($P385=$F$2:$F$9873)*(0=COUNTIFS(Q385:W385,$J$2:$J$9873)),0),0)),"")</f>
        <v/>
      </c>
      <c r="Y385" s="112">
        <f>IFERROR(INDEX($J$2:$J$861,MATCH(1,INDEX(($P385=$F$2:$F$861)*(0=COUNTIFS(Q385:X385,$J$2:$J$861)),0),0)),"")</f>
        <v/>
      </c>
      <c r="Z385" s="112">
        <f>IFERROR(INDEX($J$2:$J$861,MATCH(1,INDEX(($P385=$F$2:$F$861)*(0=COUNTIFS(Q385:Y385,$J$2:$J$861)),0),0)),"")</f>
        <v/>
      </c>
      <c r="AA385" s="112">
        <f>IFERROR(INDEX($J$2:$J$861,MATCH(1,INDEX(($P385=$F$2:$F$861)*(0=COUNTIFS(Q385:Z385,$J$2:$J$861)),0),0)),"")</f>
        <v/>
      </c>
      <c r="AB385" s="112">
        <f>IFERROR(INDEX($J$2:$J$861,MATCH(1,INDEX(($P385=$F$2:$F$861)*(0=COUNTIFS(Q385:AA385,$J$2:$J$861)),0),0)),"")</f>
        <v/>
      </c>
      <c r="AC385" s="112">
        <f>IFERROR(INDEX($J$2:$J$861,MATCH(1,INDEX(($P385=$F$2:$F$861)*(0=COUNTIFS(Q385:AB385,$J$2:$J$861)),0),0)),"")</f>
        <v/>
      </c>
      <c r="AD385">
        <f>Q385&amp;"-"&amp;R385&amp;"-"&amp;S385&amp;"-"&amp;T385&amp;"-"&amp;U385&amp;"-"&amp;V385&amp;"-"&amp;W385&amp;"-"&amp;X385&amp;"-"&amp;Y385&amp;"-"&amp;Z385&amp;"-"&amp;AA385&amp;"-"&amp;AB385&amp;"-"&amp;AC385</f>
        <v/>
      </c>
      <c r="AF385" s="19">
        <f>IFERROR(INDEX($I$2:$I$861,MATCH(1,INDEX(($P385=$F$2:$F$861)*(0=COUNTIFS($AF$2:$AF$2,$I$2:$I$861)),0),0)),"")</f>
        <v/>
      </c>
      <c r="AG385" s="19">
        <f>IFERROR(INDEX($I$2:$I$9873,MATCH(1,INDEX(($P385=$F$2:$F$9873)*(0=COUNTIFS(AF385,$I$2:$I$9873)),0),0)),"")</f>
        <v/>
      </c>
      <c r="AH385" s="19">
        <f>IFERROR(INDEX($I$2:$I$9873,MATCH(1,INDEX(($P385=$F$2:$F$9873)*(0=COUNTIFS(AF385:AG385,$I$2:$I$9873)),0),0)),"")</f>
        <v/>
      </c>
      <c r="AI385" s="19">
        <f>IFERROR(INDEX($I$2:$I$9873,MATCH(1,INDEX(($P385=$F$2:$F$9873)*(0=COUNTIFS(AF385:AH385,$I$2:$I$9873)),0),0)),"")</f>
        <v/>
      </c>
      <c r="AJ385" s="19">
        <f>IFERROR(INDEX($I$2:$I$9873,MATCH(1,INDEX(($P385=$F$2:$F$9873)*(0=COUNTIFS(AF385:AI385,$I$2:$I$9873)),0),0)),"")</f>
        <v/>
      </c>
      <c r="AK385" s="19">
        <f>IFERROR(INDEX($I$2:$I$9873,MATCH(1,INDEX(($P385=$F$2:$F$9873)*(0=COUNTIFS(AF385:AJ385,$I$2:$I$9873)),0),0)),"")</f>
        <v/>
      </c>
      <c r="AL385" s="19">
        <f>IFERROR(INDEX($I$2:$I$9873,MATCH(1,INDEX(($P385=$F$2:$F$9873)*(0=COUNTIFS(AF385:AK385,$I$2:$I$9873)),0),0)),"")</f>
        <v/>
      </c>
      <c r="AM385" s="19">
        <f>IFERROR(INDEX($I$2:$I$9873,MATCH(1,INDEX(($P385=$F$2:$F$9873)*(0=COUNTIFS(AF385:AL385,$I$2:$I$9873)),0),0)),"")</f>
        <v/>
      </c>
      <c r="AN385" s="19">
        <f>IFERROR(INDEX($I$2:$I$9873,MATCH(1,INDEX(($P385=$F$2:$F$9873)*(0=COUNTIFS(AF385:AM385,$I$2:$I$9873)),0),0)),"")</f>
        <v/>
      </c>
      <c r="AO385" s="19">
        <f>IFERROR(INDEX($I$2:$I$9873,MATCH(1,INDEX(($P385=$F$2:$F$9873)*(0=COUNTIFS(AF385:AN385,$I$2:$I$9873)),0),0)),"")</f>
        <v/>
      </c>
      <c r="AP385" s="19">
        <f>IFERROR(INDEX($I$2:$I$9873,MATCH(1,INDEX(($P385=$F$2:$F$9873)*(0=COUNTIFS(AF385:AO385,$I$2:$I$9873)),0),0)),"")</f>
        <v/>
      </c>
      <c r="AQ385" s="19">
        <f>IFERROR(INDEX($I$2:$I$9873,MATCH(1,INDEX(($P385=$F$2:$F$9873)*(0=COUNTIFS(AF385:AP385,$I$2:$I$9873)),0),0)),"")</f>
        <v/>
      </c>
      <c r="AR385" s="19">
        <f>IFERROR(INDEX($I$2:$I$9873,MATCH(1,INDEX(($P385=$F$2:$F$9873)*(0=COUNTIFS(AF385:AQ385,$I$2:$I$9873)),0),0)),"")</f>
        <v/>
      </c>
      <c r="AS385" s="19">
        <f>IFERROR(VLOOKUP(AF385,[2]CUS030!$A$5:$E$10000,5,0),"")</f>
        <v/>
      </c>
      <c r="AT385" s="19">
        <f>IFERROR(VLOOKUP(AG385,[2]CUS030!$A$5:$E$10000,5,0),"")</f>
        <v/>
      </c>
      <c r="AU385" s="19">
        <f>IFERROR(VLOOKUP(AH385,[2]CUS030!$A$5:$E$10000,5,0),"")</f>
        <v/>
      </c>
      <c r="AV385" s="19">
        <f>IFERROR(VLOOKUP(AI385,[2]CUS030!$A$5:$E$10000,5,0),"")</f>
        <v/>
      </c>
      <c r="AW385" s="19">
        <f>IFERROR(VLOOKUP(AJ385,[2]CUS030!$A$5:$E$10000,5,0),"")</f>
        <v/>
      </c>
      <c r="AX385" s="19">
        <f>IFERROR(VLOOKUP(AK385,[2]CUS030!$A$5:$E$10000,5,0),"")</f>
        <v/>
      </c>
      <c r="AY385" s="19">
        <f>IFERROR(VLOOKUP(AL385,[2]CUS030!$A$5:$E$10000,5,0),"")</f>
        <v/>
      </c>
      <c r="AZ385" s="19">
        <f>IFERROR(VLOOKUP(AM385,[2]CUS030!$A$5:$E$10000,5,0),"")</f>
        <v/>
      </c>
      <c r="BA385" s="19">
        <f>IFERROR(VLOOKUP(AN385,[2]CUS030!$A$5:$E$10000,5,0),"")</f>
        <v/>
      </c>
      <c r="BB385" s="19">
        <f>IFERROR(VLOOKUP(AO385,[2]CUS030!$A$5:$E$10000,5,0),"")</f>
        <v/>
      </c>
      <c r="BC385" s="19">
        <f>IFERROR(VLOOKUP(AP385,[2]CUS030!$A$5:$E$10000,5,0),"")</f>
        <v/>
      </c>
      <c r="BD385" s="19">
        <f>IFERROR(VLOOKUP(AQ385,[2]CUS030!$A$5:$E$10000,5,0),"")</f>
        <v/>
      </c>
      <c r="BE385" s="19">
        <f>IFERROR(VLOOKUP(AR385,[2]CUS030!$A$5:$E$10000,5,0),"")</f>
        <v/>
      </c>
    </row>
    <row r="386">
      <c r="F386" s="108">
        <f>[1]!Table1[[#This Row],[Production]]</f>
        <v/>
      </c>
      <c r="G386">
        <f>MID(F386,LEN(F386)-6,4)</f>
        <v/>
      </c>
      <c r="H386">
        <f>AS386&amp;"|"&amp;AT386&amp;"|"&amp;AU386&amp;"|"&amp;AV386&amp;"|"&amp;AW386&amp;"|"&amp;AX386&amp;"|"&amp;AY386&amp;"|"&amp;AZ386&amp;"|"&amp;BA386&amp;"|"&amp;BB386&amp;"|"&amp;BC386&amp;"|"&amp;BD386&amp;"|"&amp;BE386</f>
        <v/>
      </c>
      <c r="I386" s="108">
        <f>[1]!Table1[[#This Row],[Stock]]</f>
        <v/>
      </c>
      <c r="J386">
        <f>MID(LEFT(I386,LEN(I386)-3),FIND("0|0.000",LEFT(I386,LEN(I386)-3),1)+7,6)</f>
        <v/>
      </c>
      <c r="K386" s="19" t="n"/>
      <c r="L386" s="19" t="n"/>
      <c r="M386" s="19" t="n"/>
      <c r="N386" s="19" t="n"/>
      <c r="O386" s="19" t="n"/>
      <c r="P386" s="20">
        <f>End_Cal!E386</f>
        <v/>
      </c>
      <c r="Q386" s="112">
        <f>IFERROR(INDEX($J$2:$J$9873,MATCH(1,INDEX(($P386=$F$2:$F$9873)*(0=COUNTIFS($Q$2:$Q$2,$J$2:$J$9873)),0),0)),"")</f>
        <v/>
      </c>
      <c r="R386" s="112">
        <f>IFERROR(INDEX($J$2:$J$9873,MATCH(1,INDEX(($P386=$F$2:$F$9873)*(0=COUNTIFS(Q386,$J$2:$J$9873)),0),0)),"")</f>
        <v/>
      </c>
      <c r="S386" s="112">
        <f>IFERROR(INDEX($J$2:$J$9873,MATCH(1,INDEX(($P386=$F$2:$F$9873)*(0=COUNTIFS(Q386:R386,$J$2:$J$9873)),0),0)),"")</f>
        <v/>
      </c>
      <c r="T386" s="112">
        <f>IFERROR(INDEX($J$2:$J$9873,MATCH(1,INDEX(($P386=$F$2:$F$9873)*(0=COUNTIFS(Q386:S386,$J$2:$J$9873)),0),0)),"")</f>
        <v/>
      </c>
      <c r="U386" s="112">
        <f>IFERROR(INDEX($J$2:$J$9873,MATCH(1,INDEX(($P386=$F$2:$F$9873)*(0=COUNTIFS(Q386:T386,$J$2:$J$9873)),0),0)),"")</f>
        <v/>
      </c>
      <c r="V386" s="112">
        <f>IFERROR(INDEX($J$2:$J$9873,MATCH(1,INDEX(($P386=$F$2:$F$9873)*(0=COUNTIFS(Q386:U386,$J$2:$J$9873)),0),0)),"")</f>
        <v/>
      </c>
      <c r="W386" s="112">
        <f>IFERROR(INDEX($J$2:$J$9873,MATCH(1,INDEX(($P386=$F$2:$F$9873)*(0=COUNTIFS(Q386:V386,$J$2:$J$861)),0),0)),"")</f>
        <v/>
      </c>
      <c r="X386" s="112">
        <f>IFERROR(INDEX($J$2:$J$9873,MATCH(1,INDEX(($P386=$F$2:$F$9873)*(0=COUNTIFS(Q386:W386,$J$2:$J$9873)),0),0)),"")</f>
        <v/>
      </c>
      <c r="Y386" s="112">
        <f>IFERROR(INDEX($J$2:$J$861,MATCH(1,INDEX(($P386=$F$2:$F$861)*(0=COUNTIFS(Q386:X386,$J$2:$J$861)),0),0)),"")</f>
        <v/>
      </c>
      <c r="Z386" s="112">
        <f>IFERROR(INDEX($J$2:$J$861,MATCH(1,INDEX(($P386=$F$2:$F$861)*(0=COUNTIFS(Q386:Y386,$J$2:$J$861)),0),0)),"")</f>
        <v/>
      </c>
      <c r="AA386" s="112">
        <f>IFERROR(INDEX($J$2:$J$861,MATCH(1,INDEX(($P386=$F$2:$F$861)*(0=COUNTIFS(Q386:Z386,$J$2:$J$861)),0),0)),"")</f>
        <v/>
      </c>
      <c r="AB386" s="112">
        <f>IFERROR(INDEX($J$2:$J$861,MATCH(1,INDEX(($P386=$F$2:$F$861)*(0=COUNTIFS(Q386:AA386,$J$2:$J$861)),0),0)),"")</f>
        <v/>
      </c>
      <c r="AC386" s="112">
        <f>IFERROR(INDEX($J$2:$J$861,MATCH(1,INDEX(($P386=$F$2:$F$861)*(0=COUNTIFS(Q386:AB386,$J$2:$J$861)),0),0)),"")</f>
        <v/>
      </c>
      <c r="AD386">
        <f>Q386&amp;"-"&amp;R386&amp;"-"&amp;S386&amp;"-"&amp;T386&amp;"-"&amp;U386&amp;"-"&amp;V386&amp;"-"&amp;W386&amp;"-"&amp;X386&amp;"-"&amp;Y386&amp;"-"&amp;Z386&amp;"-"&amp;AA386&amp;"-"&amp;AB386&amp;"-"&amp;AC386</f>
        <v/>
      </c>
      <c r="AF386" s="19">
        <f>IFERROR(INDEX($I$2:$I$861,MATCH(1,INDEX(($P386=$F$2:$F$861)*(0=COUNTIFS($AF$2:$AF$2,$I$2:$I$861)),0),0)),"")</f>
        <v/>
      </c>
      <c r="AG386" s="19">
        <f>IFERROR(INDEX($I$2:$I$9873,MATCH(1,INDEX(($P386=$F$2:$F$9873)*(0=COUNTIFS(AF386,$I$2:$I$9873)),0),0)),"")</f>
        <v/>
      </c>
      <c r="AH386" s="19">
        <f>IFERROR(INDEX($I$2:$I$9873,MATCH(1,INDEX(($P386=$F$2:$F$9873)*(0=COUNTIFS(AF386:AG386,$I$2:$I$9873)),0),0)),"")</f>
        <v/>
      </c>
      <c r="AI386" s="19">
        <f>IFERROR(INDEX($I$2:$I$9873,MATCH(1,INDEX(($P386=$F$2:$F$9873)*(0=COUNTIFS(AF386:AH386,$I$2:$I$9873)),0),0)),"")</f>
        <v/>
      </c>
      <c r="AJ386" s="19">
        <f>IFERROR(INDEX($I$2:$I$9873,MATCH(1,INDEX(($P386=$F$2:$F$9873)*(0=COUNTIFS(AF386:AI386,$I$2:$I$9873)),0),0)),"")</f>
        <v/>
      </c>
      <c r="AK386" s="19">
        <f>IFERROR(INDEX($I$2:$I$9873,MATCH(1,INDEX(($P386=$F$2:$F$9873)*(0=COUNTIFS(AF386:AJ386,$I$2:$I$9873)),0),0)),"")</f>
        <v/>
      </c>
      <c r="AL386" s="19">
        <f>IFERROR(INDEX($I$2:$I$9873,MATCH(1,INDEX(($P386=$F$2:$F$9873)*(0=COUNTIFS(AF386:AK386,$I$2:$I$9873)),0),0)),"")</f>
        <v/>
      </c>
      <c r="AM386" s="19">
        <f>IFERROR(INDEX($I$2:$I$9873,MATCH(1,INDEX(($P386=$F$2:$F$9873)*(0=COUNTIFS(AF386:AL386,$I$2:$I$9873)),0),0)),"")</f>
        <v/>
      </c>
      <c r="AN386" s="19">
        <f>IFERROR(INDEX($I$2:$I$9873,MATCH(1,INDEX(($P386=$F$2:$F$9873)*(0=COUNTIFS(AF386:AM386,$I$2:$I$9873)),0),0)),"")</f>
        <v/>
      </c>
      <c r="AO386" s="19">
        <f>IFERROR(INDEX($I$2:$I$9873,MATCH(1,INDEX(($P386=$F$2:$F$9873)*(0=COUNTIFS(AF386:AN386,$I$2:$I$9873)),0),0)),"")</f>
        <v/>
      </c>
      <c r="AP386" s="19">
        <f>IFERROR(INDEX($I$2:$I$9873,MATCH(1,INDEX(($P386=$F$2:$F$9873)*(0=COUNTIFS(AF386:AO386,$I$2:$I$9873)),0),0)),"")</f>
        <v/>
      </c>
      <c r="AQ386" s="19">
        <f>IFERROR(INDEX($I$2:$I$9873,MATCH(1,INDEX(($P386=$F$2:$F$9873)*(0=COUNTIFS(AF386:AP386,$I$2:$I$9873)),0),0)),"")</f>
        <v/>
      </c>
      <c r="AR386" s="19">
        <f>IFERROR(INDEX($I$2:$I$9873,MATCH(1,INDEX(($P386=$F$2:$F$9873)*(0=COUNTIFS(AF386:AQ386,$I$2:$I$9873)),0),0)),"")</f>
        <v/>
      </c>
      <c r="AS386" s="19">
        <f>IFERROR(VLOOKUP(AF386,[2]CUS030!$A$5:$E$10000,5,0),"")</f>
        <v/>
      </c>
      <c r="AT386" s="19">
        <f>IFERROR(VLOOKUP(AG386,[2]CUS030!$A$5:$E$10000,5,0),"")</f>
        <v/>
      </c>
      <c r="AU386" s="19">
        <f>IFERROR(VLOOKUP(AH386,[2]CUS030!$A$5:$E$10000,5,0),"")</f>
        <v/>
      </c>
      <c r="AV386" s="19">
        <f>IFERROR(VLOOKUP(AI386,[2]CUS030!$A$5:$E$10000,5,0),"")</f>
        <v/>
      </c>
      <c r="AW386" s="19">
        <f>IFERROR(VLOOKUP(AJ386,[2]CUS030!$A$5:$E$10000,5,0),"")</f>
        <v/>
      </c>
      <c r="AX386" s="19">
        <f>IFERROR(VLOOKUP(AK386,[2]CUS030!$A$5:$E$10000,5,0),"")</f>
        <v/>
      </c>
      <c r="AY386" s="19">
        <f>IFERROR(VLOOKUP(AL386,[2]CUS030!$A$5:$E$10000,5,0),"")</f>
        <v/>
      </c>
      <c r="AZ386" s="19">
        <f>IFERROR(VLOOKUP(AM386,[2]CUS030!$A$5:$E$10000,5,0),"")</f>
        <v/>
      </c>
      <c r="BA386" s="19">
        <f>IFERROR(VLOOKUP(AN386,[2]CUS030!$A$5:$E$10000,5,0),"")</f>
        <v/>
      </c>
      <c r="BB386" s="19">
        <f>IFERROR(VLOOKUP(AO386,[2]CUS030!$A$5:$E$10000,5,0),"")</f>
        <v/>
      </c>
      <c r="BC386" s="19">
        <f>IFERROR(VLOOKUP(AP386,[2]CUS030!$A$5:$E$10000,5,0),"")</f>
        <v/>
      </c>
      <c r="BD386" s="19">
        <f>IFERROR(VLOOKUP(AQ386,[2]CUS030!$A$5:$E$10000,5,0),"")</f>
        <v/>
      </c>
      <c r="BE386" s="19">
        <f>IFERROR(VLOOKUP(AR386,[2]CUS030!$A$5:$E$10000,5,0),"")</f>
        <v/>
      </c>
    </row>
    <row r="387">
      <c r="F387" s="108">
        <f>[1]!Table1[[#This Row],[Production]]</f>
        <v/>
      </c>
      <c r="G387">
        <f>MID(F387,LEN(F387)-6,4)</f>
        <v/>
      </c>
      <c r="H387">
        <f>AS387&amp;"|"&amp;AT387&amp;"|"&amp;AU387&amp;"|"&amp;AV387&amp;"|"&amp;AW387&amp;"|"&amp;AX387&amp;"|"&amp;AY387&amp;"|"&amp;AZ387&amp;"|"&amp;BA387&amp;"|"&amp;BB387&amp;"|"&amp;BC387&amp;"|"&amp;BD387&amp;"|"&amp;BE387</f>
        <v/>
      </c>
      <c r="I387" s="108">
        <f>[1]!Table1[[#This Row],[Stock]]</f>
        <v/>
      </c>
      <c r="J387">
        <f>MID(LEFT(I387,LEN(I387)-3),FIND("0|0.000",LEFT(I387,LEN(I387)-3),1)+7,6)</f>
        <v/>
      </c>
      <c r="K387" s="19" t="n"/>
      <c r="L387" s="19" t="n"/>
      <c r="M387" s="19" t="n"/>
      <c r="N387" s="19" t="n"/>
      <c r="O387" s="19" t="n"/>
      <c r="P387" s="20">
        <f>End_Cal!E387</f>
        <v/>
      </c>
      <c r="Q387" s="112">
        <f>IFERROR(INDEX($J$2:$J$9873,MATCH(1,INDEX(($P387=$F$2:$F$9873)*(0=COUNTIFS($Q$2:$Q$2,$J$2:$J$9873)),0),0)),"")</f>
        <v/>
      </c>
      <c r="R387" s="112">
        <f>IFERROR(INDEX($J$2:$J$9873,MATCH(1,INDEX(($P387=$F$2:$F$9873)*(0=COUNTIFS(Q387,$J$2:$J$9873)),0),0)),"")</f>
        <v/>
      </c>
      <c r="S387" s="112">
        <f>IFERROR(INDEX($J$2:$J$9873,MATCH(1,INDEX(($P387=$F$2:$F$9873)*(0=COUNTIFS(Q387:R387,$J$2:$J$9873)),0),0)),"")</f>
        <v/>
      </c>
      <c r="T387" s="112">
        <f>IFERROR(INDEX($J$2:$J$9873,MATCH(1,INDEX(($P387=$F$2:$F$9873)*(0=COUNTIFS(Q387:S387,$J$2:$J$9873)),0),0)),"")</f>
        <v/>
      </c>
      <c r="U387" s="112">
        <f>IFERROR(INDEX($J$2:$J$9873,MATCH(1,INDEX(($P387=$F$2:$F$9873)*(0=COUNTIFS(Q387:T387,$J$2:$J$9873)),0),0)),"")</f>
        <v/>
      </c>
      <c r="V387" s="112">
        <f>IFERROR(INDEX($J$2:$J$9873,MATCH(1,INDEX(($P387=$F$2:$F$9873)*(0=COUNTIFS(Q387:U387,$J$2:$J$9873)),0),0)),"")</f>
        <v/>
      </c>
      <c r="W387" s="112">
        <f>IFERROR(INDEX($J$2:$J$9873,MATCH(1,INDEX(($P387=$F$2:$F$9873)*(0=COUNTIFS(Q387:V387,$J$2:$J$861)),0),0)),"")</f>
        <v/>
      </c>
      <c r="X387" s="112">
        <f>IFERROR(INDEX($J$2:$J$9873,MATCH(1,INDEX(($P387=$F$2:$F$9873)*(0=COUNTIFS(Q387:W387,$J$2:$J$9873)),0),0)),"")</f>
        <v/>
      </c>
      <c r="Y387" s="112">
        <f>IFERROR(INDEX($J$2:$J$861,MATCH(1,INDEX(($P387=$F$2:$F$861)*(0=COUNTIFS(Q387:X387,$J$2:$J$861)),0),0)),"")</f>
        <v/>
      </c>
      <c r="Z387" s="112">
        <f>IFERROR(INDEX($J$2:$J$861,MATCH(1,INDEX(($P387=$F$2:$F$861)*(0=COUNTIFS(Q387:Y387,$J$2:$J$861)),0),0)),"")</f>
        <v/>
      </c>
      <c r="AA387" s="112">
        <f>IFERROR(INDEX($J$2:$J$861,MATCH(1,INDEX(($P387=$F$2:$F$861)*(0=COUNTIFS(Q387:Z387,$J$2:$J$861)),0),0)),"")</f>
        <v/>
      </c>
      <c r="AB387" s="112">
        <f>IFERROR(INDEX($J$2:$J$861,MATCH(1,INDEX(($P387=$F$2:$F$861)*(0=COUNTIFS(Q387:AA387,$J$2:$J$861)),0),0)),"")</f>
        <v/>
      </c>
      <c r="AC387" s="112">
        <f>IFERROR(INDEX($J$2:$J$861,MATCH(1,INDEX(($P387=$F$2:$F$861)*(0=COUNTIFS(Q387:AB387,$J$2:$J$861)),0),0)),"")</f>
        <v/>
      </c>
      <c r="AD387">
        <f>Q387&amp;"-"&amp;R387&amp;"-"&amp;S387&amp;"-"&amp;T387&amp;"-"&amp;U387&amp;"-"&amp;V387&amp;"-"&amp;W387&amp;"-"&amp;X387&amp;"-"&amp;Y387&amp;"-"&amp;Z387&amp;"-"&amp;AA387&amp;"-"&amp;AB387&amp;"-"&amp;AC387</f>
        <v/>
      </c>
      <c r="AF387" s="19">
        <f>IFERROR(INDEX($I$2:$I$861,MATCH(1,INDEX(($P387=$F$2:$F$861)*(0=COUNTIFS($AF$2:$AF$2,$I$2:$I$861)),0),0)),"")</f>
        <v/>
      </c>
      <c r="AG387" s="19">
        <f>IFERROR(INDEX($I$2:$I$9873,MATCH(1,INDEX(($P387=$F$2:$F$9873)*(0=COUNTIFS(AF387,$I$2:$I$9873)),0),0)),"")</f>
        <v/>
      </c>
      <c r="AH387" s="19">
        <f>IFERROR(INDEX($I$2:$I$9873,MATCH(1,INDEX(($P387=$F$2:$F$9873)*(0=COUNTIFS(AF387:AG387,$I$2:$I$9873)),0),0)),"")</f>
        <v/>
      </c>
      <c r="AI387" s="19">
        <f>IFERROR(INDEX($I$2:$I$9873,MATCH(1,INDEX(($P387=$F$2:$F$9873)*(0=COUNTIFS(AF387:AH387,$I$2:$I$9873)),0),0)),"")</f>
        <v/>
      </c>
      <c r="AJ387" s="19">
        <f>IFERROR(INDEX($I$2:$I$9873,MATCH(1,INDEX(($P387=$F$2:$F$9873)*(0=COUNTIFS(AF387:AI387,$I$2:$I$9873)),0),0)),"")</f>
        <v/>
      </c>
      <c r="AK387" s="19">
        <f>IFERROR(INDEX($I$2:$I$9873,MATCH(1,INDEX(($P387=$F$2:$F$9873)*(0=COUNTIFS(AF387:AJ387,$I$2:$I$9873)),0),0)),"")</f>
        <v/>
      </c>
      <c r="AL387" s="19">
        <f>IFERROR(INDEX($I$2:$I$9873,MATCH(1,INDEX(($P387=$F$2:$F$9873)*(0=COUNTIFS(AF387:AK387,$I$2:$I$9873)),0),0)),"")</f>
        <v/>
      </c>
      <c r="AM387" s="19">
        <f>IFERROR(INDEX($I$2:$I$9873,MATCH(1,INDEX(($P387=$F$2:$F$9873)*(0=COUNTIFS(AF387:AL387,$I$2:$I$9873)),0),0)),"")</f>
        <v/>
      </c>
      <c r="AN387" s="19">
        <f>IFERROR(INDEX($I$2:$I$9873,MATCH(1,INDEX(($P387=$F$2:$F$9873)*(0=COUNTIFS(AF387:AM387,$I$2:$I$9873)),0),0)),"")</f>
        <v/>
      </c>
      <c r="AO387" s="19">
        <f>IFERROR(INDEX($I$2:$I$9873,MATCH(1,INDEX(($P387=$F$2:$F$9873)*(0=COUNTIFS(AF387:AN387,$I$2:$I$9873)),0),0)),"")</f>
        <v/>
      </c>
      <c r="AP387" s="19">
        <f>IFERROR(INDEX($I$2:$I$9873,MATCH(1,INDEX(($P387=$F$2:$F$9873)*(0=COUNTIFS(AF387:AO387,$I$2:$I$9873)),0),0)),"")</f>
        <v/>
      </c>
      <c r="AQ387" s="19">
        <f>IFERROR(INDEX($I$2:$I$9873,MATCH(1,INDEX(($P387=$F$2:$F$9873)*(0=COUNTIFS(AF387:AP387,$I$2:$I$9873)),0),0)),"")</f>
        <v/>
      </c>
      <c r="AR387" s="19">
        <f>IFERROR(INDEX($I$2:$I$9873,MATCH(1,INDEX(($P387=$F$2:$F$9873)*(0=COUNTIFS(AF387:AQ387,$I$2:$I$9873)),0),0)),"")</f>
        <v/>
      </c>
      <c r="AS387" s="19">
        <f>IFERROR(VLOOKUP(AF387,[2]CUS030!$A$5:$E$10000,5,0),"")</f>
        <v/>
      </c>
      <c r="AT387" s="19">
        <f>IFERROR(VLOOKUP(AG387,[2]CUS030!$A$5:$E$10000,5,0),"")</f>
        <v/>
      </c>
      <c r="AU387" s="19">
        <f>IFERROR(VLOOKUP(AH387,[2]CUS030!$A$5:$E$10000,5,0),"")</f>
        <v/>
      </c>
      <c r="AV387" s="19">
        <f>IFERROR(VLOOKUP(AI387,[2]CUS030!$A$5:$E$10000,5,0),"")</f>
        <v/>
      </c>
      <c r="AW387" s="19">
        <f>IFERROR(VLOOKUP(AJ387,[2]CUS030!$A$5:$E$10000,5,0),"")</f>
        <v/>
      </c>
      <c r="AX387" s="19">
        <f>IFERROR(VLOOKUP(AK387,[2]CUS030!$A$5:$E$10000,5,0),"")</f>
        <v/>
      </c>
      <c r="AY387" s="19">
        <f>IFERROR(VLOOKUP(AL387,[2]CUS030!$A$5:$E$10000,5,0),"")</f>
        <v/>
      </c>
      <c r="AZ387" s="19">
        <f>IFERROR(VLOOKUP(AM387,[2]CUS030!$A$5:$E$10000,5,0),"")</f>
        <v/>
      </c>
      <c r="BA387" s="19">
        <f>IFERROR(VLOOKUP(AN387,[2]CUS030!$A$5:$E$10000,5,0),"")</f>
        <v/>
      </c>
      <c r="BB387" s="19">
        <f>IFERROR(VLOOKUP(AO387,[2]CUS030!$A$5:$E$10000,5,0),"")</f>
        <v/>
      </c>
      <c r="BC387" s="19">
        <f>IFERROR(VLOOKUP(AP387,[2]CUS030!$A$5:$E$10000,5,0),"")</f>
        <v/>
      </c>
      <c r="BD387" s="19">
        <f>IFERROR(VLOOKUP(AQ387,[2]CUS030!$A$5:$E$10000,5,0),"")</f>
        <v/>
      </c>
      <c r="BE387" s="19">
        <f>IFERROR(VLOOKUP(AR387,[2]CUS030!$A$5:$E$10000,5,0),"")</f>
        <v/>
      </c>
    </row>
    <row r="388">
      <c r="F388" s="108">
        <f>[1]!Table1[[#This Row],[Production]]</f>
        <v/>
      </c>
      <c r="G388">
        <f>MID(F388,LEN(F388)-6,4)</f>
        <v/>
      </c>
      <c r="H388">
        <f>AS388&amp;"|"&amp;AT388&amp;"|"&amp;AU388&amp;"|"&amp;AV388&amp;"|"&amp;AW388&amp;"|"&amp;AX388&amp;"|"&amp;AY388&amp;"|"&amp;AZ388&amp;"|"&amp;BA388&amp;"|"&amp;BB388&amp;"|"&amp;BC388&amp;"|"&amp;BD388&amp;"|"&amp;BE388</f>
        <v/>
      </c>
      <c r="I388" s="108">
        <f>[1]!Table1[[#This Row],[Stock]]</f>
        <v/>
      </c>
      <c r="J388">
        <f>MID(LEFT(I388,LEN(I388)-3),FIND("0|0.000",LEFT(I388,LEN(I388)-3),1)+7,6)</f>
        <v/>
      </c>
      <c r="K388" s="19" t="n"/>
      <c r="L388" s="19" t="n"/>
      <c r="M388" s="19" t="n"/>
      <c r="N388" s="19" t="n"/>
      <c r="O388" s="19" t="n"/>
      <c r="P388" s="20">
        <f>End_Cal!E388</f>
        <v/>
      </c>
      <c r="Q388" s="112">
        <f>IFERROR(INDEX($J$2:$J$9873,MATCH(1,INDEX(($P388=$F$2:$F$9873)*(0=COUNTIFS($Q$2:$Q$2,$J$2:$J$9873)),0),0)),"")</f>
        <v/>
      </c>
      <c r="R388" s="112">
        <f>IFERROR(INDEX($J$2:$J$9873,MATCH(1,INDEX(($P388=$F$2:$F$9873)*(0=COUNTIFS(Q388,$J$2:$J$9873)),0),0)),"")</f>
        <v/>
      </c>
      <c r="S388" s="112">
        <f>IFERROR(INDEX($J$2:$J$9873,MATCH(1,INDEX(($P388=$F$2:$F$9873)*(0=COUNTIFS(Q388:R388,$J$2:$J$9873)),0),0)),"")</f>
        <v/>
      </c>
      <c r="T388" s="112">
        <f>IFERROR(INDEX($J$2:$J$9873,MATCH(1,INDEX(($P388=$F$2:$F$9873)*(0=COUNTIFS(Q388:S388,$J$2:$J$9873)),0),0)),"")</f>
        <v/>
      </c>
      <c r="U388" s="112">
        <f>IFERROR(INDEX($J$2:$J$9873,MATCH(1,INDEX(($P388=$F$2:$F$9873)*(0=COUNTIFS(Q388:T388,$J$2:$J$9873)),0),0)),"")</f>
        <v/>
      </c>
      <c r="V388" s="112">
        <f>IFERROR(INDEX($J$2:$J$9873,MATCH(1,INDEX(($P388=$F$2:$F$9873)*(0=COUNTIFS(Q388:U388,$J$2:$J$9873)),0),0)),"")</f>
        <v/>
      </c>
      <c r="W388" s="112">
        <f>IFERROR(INDEX($J$2:$J$9873,MATCH(1,INDEX(($P388=$F$2:$F$9873)*(0=COUNTIFS(Q388:V388,$J$2:$J$861)),0),0)),"")</f>
        <v/>
      </c>
      <c r="X388" s="112">
        <f>IFERROR(INDEX($J$2:$J$9873,MATCH(1,INDEX(($P388=$F$2:$F$9873)*(0=COUNTIFS(Q388:W388,$J$2:$J$9873)),0),0)),"")</f>
        <v/>
      </c>
      <c r="Y388" s="112">
        <f>IFERROR(INDEX($J$2:$J$861,MATCH(1,INDEX(($P388=$F$2:$F$861)*(0=COUNTIFS(Q388:X388,$J$2:$J$861)),0),0)),"")</f>
        <v/>
      </c>
      <c r="Z388" s="112">
        <f>IFERROR(INDEX($J$2:$J$861,MATCH(1,INDEX(($P388=$F$2:$F$861)*(0=COUNTIFS(Q388:Y388,$J$2:$J$861)),0),0)),"")</f>
        <v/>
      </c>
      <c r="AA388" s="112">
        <f>IFERROR(INDEX($J$2:$J$861,MATCH(1,INDEX(($P388=$F$2:$F$861)*(0=COUNTIFS(Q388:Z388,$J$2:$J$861)),0),0)),"")</f>
        <v/>
      </c>
      <c r="AB388" s="112">
        <f>IFERROR(INDEX($J$2:$J$861,MATCH(1,INDEX(($P388=$F$2:$F$861)*(0=COUNTIFS(Q388:AA388,$J$2:$J$861)),0),0)),"")</f>
        <v/>
      </c>
      <c r="AC388" s="112">
        <f>IFERROR(INDEX($J$2:$J$861,MATCH(1,INDEX(($P388=$F$2:$F$861)*(0=COUNTIFS(Q388:AB388,$J$2:$J$861)),0),0)),"")</f>
        <v/>
      </c>
      <c r="AD388">
        <f>Q388&amp;"-"&amp;R388&amp;"-"&amp;S388&amp;"-"&amp;T388&amp;"-"&amp;U388&amp;"-"&amp;V388&amp;"-"&amp;W388&amp;"-"&amp;X388&amp;"-"&amp;Y388&amp;"-"&amp;Z388&amp;"-"&amp;AA388&amp;"-"&amp;AB388&amp;"-"&amp;AC388</f>
        <v/>
      </c>
      <c r="AF388" s="19">
        <f>IFERROR(INDEX($I$2:$I$861,MATCH(1,INDEX(($P388=$F$2:$F$861)*(0=COUNTIFS($AF$2:$AF$2,$I$2:$I$861)),0),0)),"")</f>
        <v/>
      </c>
      <c r="AG388" s="19">
        <f>IFERROR(INDEX($I$2:$I$9873,MATCH(1,INDEX(($P388=$F$2:$F$9873)*(0=COUNTIFS(AF388,$I$2:$I$9873)),0),0)),"")</f>
        <v/>
      </c>
      <c r="AH388" s="19">
        <f>IFERROR(INDEX($I$2:$I$9873,MATCH(1,INDEX(($P388=$F$2:$F$9873)*(0=COUNTIFS(AF388:AG388,$I$2:$I$9873)),0),0)),"")</f>
        <v/>
      </c>
      <c r="AI388" s="19">
        <f>IFERROR(INDEX($I$2:$I$9873,MATCH(1,INDEX(($P388=$F$2:$F$9873)*(0=COUNTIFS(AF388:AH388,$I$2:$I$9873)),0),0)),"")</f>
        <v/>
      </c>
      <c r="AJ388" s="19">
        <f>IFERROR(INDEX($I$2:$I$9873,MATCH(1,INDEX(($P388=$F$2:$F$9873)*(0=COUNTIFS(AF388:AI388,$I$2:$I$9873)),0),0)),"")</f>
        <v/>
      </c>
      <c r="AK388" s="19">
        <f>IFERROR(INDEX($I$2:$I$9873,MATCH(1,INDEX(($P388=$F$2:$F$9873)*(0=COUNTIFS(AF388:AJ388,$I$2:$I$9873)),0),0)),"")</f>
        <v/>
      </c>
      <c r="AL388" s="19">
        <f>IFERROR(INDEX($I$2:$I$9873,MATCH(1,INDEX(($P388=$F$2:$F$9873)*(0=COUNTIFS(AF388:AK388,$I$2:$I$9873)),0),0)),"")</f>
        <v/>
      </c>
      <c r="AM388" s="19">
        <f>IFERROR(INDEX($I$2:$I$9873,MATCH(1,INDEX(($P388=$F$2:$F$9873)*(0=COUNTIFS(AF388:AL388,$I$2:$I$9873)),0),0)),"")</f>
        <v/>
      </c>
      <c r="AN388" s="19">
        <f>IFERROR(INDEX($I$2:$I$9873,MATCH(1,INDEX(($P388=$F$2:$F$9873)*(0=COUNTIFS(AF388:AM388,$I$2:$I$9873)),0),0)),"")</f>
        <v/>
      </c>
      <c r="AO388" s="19">
        <f>IFERROR(INDEX($I$2:$I$9873,MATCH(1,INDEX(($P388=$F$2:$F$9873)*(0=COUNTIFS(AF388:AN388,$I$2:$I$9873)),0),0)),"")</f>
        <v/>
      </c>
      <c r="AP388" s="19">
        <f>IFERROR(INDEX($I$2:$I$9873,MATCH(1,INDEX(($P388=$F$2:$F$9873)*(0=COUNTIFS(AF388:AO388,$I$2:$I$9873)),0),0)),"")</f>
        <v/>
      </c>
      <c r="AQ388" s="19">
        <f>IFERROR(INDEX($I$2:$I$9873,MATCH(1,INDEX(($P388=$F$2:$F$9873)*(0=COUNTIFS(AF388:AP388,$I$2:$I$9873)),0),0)),"")</f>
        <v/>
      </c>
      <c r="AR388" s="19">
        <f>IFERROR(INDEX($I$2:$I$9873,MATCH(1,INDEX(($P388=$F$2:$F$9873)*(0=COUNTIFS(AF388:AQ388,$I$2:$I$9873)),0),0)),"")</f>
        <v/>
      </c>
      <c r="AS388" s="19">
        <f>IFERROR(VLOOKUP(AF388,[2]CUS030!$A$5:$E$10000,5,0),"")</f>
        <v/>
      </c>
      <c r="AT388" s="19">
        <f>IFERROR(VLOOKUP(AG388,[2]CUS030!$A$5:$E$10000,5,0),"")</f>
        <v/>
      </c>
      <c r="AU388" s="19">
        <f>IFERROR(VLOOKUP(AH388,[2]CUS030!$A$5:$E$10000,5,0),"")</f>
        <v/>
      </c>
      <c r="AV388" s="19">
        <f>IFERROR(VLOOKUP(AI388,[2]CUS030!$A$5:$E$10000,5,0),"")</f>
        <v/>
      </c>
      <c r="AW388" s="19">
        <f>IFERROR(VLOOKUP(AJ388,[2]CUS030!$A$5:$E$10000,5,0),"")</f>
        <v/>
      </c>
      <c r="AX388" s="19">
        <f>IFERROR(VLOOKUP(AK388,[2]CUS030!$A$5:$E$10000,5,0),"")</f>
        <v/>
      </c>
      <c r="AY388" s="19">
        <f>IFERROR(VLOOKUP(AL388,[2]CUS030!$A$5:$E$10000,5,0),"")</f>
        <v/>
      </c>
      <c r="AZ388" s="19">
        <f>IFERROR(VLOOKUP(AM388,[2]CUS030!$A$5:$E$10000,5,0),"")</f>
        <v/>
      </c>
      <c r="BA388" s="19">
        <f>IFERROR(VLOOKUP(AN388,[2]CUS030!$A$5:$E$10000,5,0),"")</f>
        <v/>
      </c>
      <c r="BB388" s="19">
        <f>IFERROR(VLOOKUP(AO388,[2]CUS030!$A$5:$E$10000,5,0),"")</f>
        <v/>
      </c>
      <c r="BC388" s="19">
        <f>IFERROR(VLOOKUP(AP388,[2]CUS030!$A$5:$E$10000,5,0),"")</f>
        <v/>
      </c>
      <c r="BD388" s="19">
        <f>IFERROR(VLOOKUP(AQ388,[2]CUS030!$A$5:$E$10000,5,0),"")</f>
        <v/>
      </c>
      <c r="BE388" s="19">
        <f>IFERROR(VLOOKUP(AR388,[2]CUS030!$A$5:$E$10000,5,0),"")</f>
        <v/>
      </c>
    </row>
    <row r="389">
      <c r="F389" s="108">
        <f>[1]!Table1[[#This Row],[Production]]</f>
        <v/>
      </c>
      <c r="G389">
        <f>MID(F389,LEN(F389)-6,4)</f>
        <v/>
      </c>
      <c r="H389">
        <f>AS389&amp;"|"&amp;AT389&amp;"|"&amp;AU389&amp;"|"&amp;AV389&amp;"|"&amp;AW389&amp;"|"&amp;AX389&amp;"|"&amp;AY389&amp;"|"&amp;AZ389&amp;"|"&amp;BA389&amp;"|"&amp;BB389&amp;"|"&amp;BC389&amp;"|"&amp;BD389&amp;"|"&amp;BE389</f>
        <v/>
      </c>
      <c r="I389" s="108">
        <f>[1]!Table1[[#This Row],[Stock]]</f>
        <v/>
      </c>
      <c r="J389">
        <f>MID(LEFT(I389,LEN(I389)-3),FIND("0|0.000",LEFT(I389,LEN(I389)-3),1)+7,6)</f>
        <v/>
      </c>
      <c r="K389" s="19" t="n"/>
      <c r="L389" s="19" t="n"/>
      <c r="M389" s="19" t="n"/>
      <c r="N389" s="19" t="n"/>
      <c r="O389" s="19" t="n"/>
      <c r="P389" s="20">
        <f>End_Cal!E389</f>
        <v/>
      </c>
      <c r="Q389" s="112">
        <f>IFERROR(INDEX($J$2:$J$9873,MATCH(1,INDEX(($P389=$F$2:$F$9873)*(0=COUNTIFS($Q$2:$Q$2,$J$2:$J$9873)),0),0)),"")</f>
        <v/>
      </c>
      <c r="R389" s="112">
        <f>IFERROR(INDEX($J$2:$J$9873,MATCH(1,INDEX(($P389=$F$2:$F$9873)*(0=COUNTIFS(Q389,$J$2:$J$9873)),0),0)),"")</f>
        <v/>
      </c>
      <c r="S389" s="112">
        <f>IFERROR(INDEX($J$2:$J$9873,MATCH(1,INDEX(($P389=$F$2:$F$9873)*(0=COUNTIFS(Q389:R389,$J$2:$J$9873)),0),0)),"")</f>
        <v/>
      </c>
      <c r="T389" s="112">
        <f>IFERROR(INDEX($J$2:$J$9873,MATCH(1,INDEX(($P389=$F$2:$F$9873)*(0=COUNTIFS(Q389:S389,$J$2:$J$9873)),0),0)),"")</f>
        <v/>
      </c>
      <c r="U389" s="112">
        <f>IFERROR(INDEX($J$2:$J$9873,MATCH(1,INDEX(($P389=$F$2:$F$9873)*(0=COUNTIFS(Q389:T389,$J$2:$J$9873)),0),0)),"")</f>
        <v/>
      </c>
      <c r="V389" s="112">
        <f>IFERROR(INDEX($J$2:$J$9873,MATCH(1,INDEX(($P389=$F$2:$F$9873)*(0=COUNTIFS(Q389:U389,$J$2:$J$9873)),0),0)),"")</f>
        <v/>
      </c>
      <c r="W389" s="112">
        <f>IFERROR(INDEX($J$2:$J$9873,MATCH(1,INDEX(($P389=$F$2:$F$9873)*(0=COUNTIFS(Q389:V389,$J$2:$J$861)),0),0)),"")</f>
        <v/>
      </c>
      <c r="X389" s="112">
        <f>IFERROR(INDEX($J$2:$J$9873,MATCH(1,INDEX(($P389=$F$2:$F$9873)*(0=COUNTIFS(Q389:W389,$J$2:$J$9873)),0),0)),"")</f>
        <v/>
      </c>
      <c r="Y389" s="112">
        <f>IFERROR(INDEX($J$2:$J$861,MATCH(1,INDEX(($P389=$F$2:$F$861)*(0=COUNTIFS(Q389:X389,$J$2:$J$861)),0),0)),"")</f>
        <v/>
      </c>
      <c r="Z389" s="112">
        <f>IFERROR(INDEX($J$2:$J$861,MATCH(1,INDEX(($P389=$F$2:$F$861)*(0=COUNTIFS(Q389:Y389,$J$2:$J$861)),0),0)),"")</f>
        <v/>
      </c>
      <c r="AA389" s="112">
        <f>IFERROR(INDEX($J$2:$J$861,MATCH(1,INDEX(($P389=$F$2:$F$861)*(0=COUNTIFS(Q389:Z389,$J$2:$J$861)),0),0)),"")</f>
        <v/>
      </c>
      <c r="AB389" s="112">
        <f>IFERROR(INDEX($J$2:$J$861,MATCH(1,INDEX(($P389=$F$2:$F$861)*(0=COUNTIFS(Q389:AA389,$J$2:$J$861)),0),0)),"")</f>
        <v/>
      </c>
      <c r="AC389" s="112">
        <f>IFERROR(INDEX($J$2:$J$861,MATCH(1,INDEX(($P389=$F$2:$F$861)*(0=COUNTIFS(Q389:AB389,$J$2:$J$861)),0),0)),"")</f>
        <v/>
      </c>
      <c r="AD389">
        <f>Q389&amp;"-"&amp;R389&amp;"-"&amp;S389&amp;"-"&amp;T389&amp;"-"&amp;U389&amp;"-"&amp;V389&amp;"-"&amp;W389&amp;"-"&amp;X389&amp;"-"&amp;Y389&amp;"-"&amp;Z389&amp;"-"&amp;AA389&amp;"-"&amp;AB389&amp;"-"&amp;AC389</f>
        <v/>
      </c>
      <c r="AF389" s="19">
        <f>IFERROR(INDEX($I$2:$I$861,MATCH(1,INDEX(($P389=$F$2:$F$861)*(0=COUNTIFS($AF$2:$AF$2,$I$2:$I$861)),0),0)),"")</f>
        <v/>
      </c>
      <c r="AG389" s="19">
        <f>IFERROR(INDEX($I$2:$I$9873,MATCH(1,INDEX(($P389=$F$2:$F$9873)*(0=COUNTIFS(AF389,$I$2:$I$9873)),0),0)),"")</f>
        <v/>
      </c>
      <c r="AH389" s="19">
        <f>IFERROR(INDEX($I$2:$I$9873,MATCH(1,INDEX(($P389=$F$2:$F$9873)*(0=COUNTIFS(AF389:AG389,$I$2:$I$9873)),0),0)),"")</f>
        <v/>
      </c>
      <c r="AI389" s="19">
        <f>IFERROR(INDEX($I$2:$I$9873,MATCH(1,INDEX(($P389=$F$2:$F$9873)*(0=COUNTIFS(AF389:AH389,$I$2:$I$9873)),0),0)),"")</f>
        <v/>
      </c>
      <c r="AJ389" s="19">
        <f>IFERROR(INDEX($I$2:$I$9873,MATCH(1,INDEX(($P389=$F$2:$F$9873)*(0=COUNTIFS(AF389:AI389,$I$2:$I$9873)),0),0)),"")</f>
        <v/>
      </c>
      <c r="AK389" s="19">
        <f>IFERROR(INDEX($I$2:$I$9873,MATCH(1,INDEX(($P389=$F$2:$F$9873)*(0=COUNTIFS(AF389:AJ389,$I$2:$I$9873)),0),0)),"")</f>
        <v/>
      </c>
      <c r="AL389" s="19">
        <f>IFERROR(INDEX($I$2:$I$9873,MATCH(1,INDEX(($P389=$F$2:$F$9873)*(0=COUNTIFS(AF389:AK389,$I$2:$I$9873)),0),0)),"")</f>
        <v/>
      </c>
      <c r="AM389" s="19">
        <f>IFERROR(INDEX($I$2:$I$9873,MATCH(1,INDEX(($P389=$F$2:$F$9873)*(0=COUNTIFS(AF389:AL389,$I$2:$I$9873)),0),0)),"")</f>
        <v/>
      </c>
      <c r="AN389" s="19">
        <f>IFERROR(INDEX($I$2:$I$9873,MATCH(1,INDEX(($P389=$F$2:$F$9873)*(0=COUNTIFS(AF389:AM389,$I$2:$I$9873)),0),0)),"")</f>
        <v/>
      </c>
      <c r="AO389" s="19">
        <f>IFERROR(INDEX($I$2:$I$9873,MATCH(1,INDEX(($P389=$F$2:$F$9873)*(0=COUNTIFS(AF389:AN389,$I$2:$I$9873)),0),0)),"")</f>
        <v/>
      </c>
      <c r="AP389" s="19">
        <f>IFERROR(INDEX($I$2:$I$9873,MATCH(1,INDEX(($P389=$F$2:$F$9873)*(0=COUNTIFS(AF389:AO389,$I$2:$I$9873)),0),0)),"")</f>
        <v/>
      </c>
      <c r="AQ389" s="19">
        <f>IFERROR(INDEX($I$2:$I$9873,MATCH(1,INDEX(($P389=$F$2:$F$9873)*(0=COUNTIFS(AF389:AP389,$I$2:$I$9873)),0),0)),"")</f>
        <v/>
      </c>
      <c r="AR389" s="19">
        <f>IFERROR(INDEX($I$2:$I$9873,MATCH(1,INDEX(($P389=$F$2:$F$9873)*(0=COUNTIFS(AF389:AQ389,$I$2:$I$9873)),0),0)),"")</f>
        <v/>
      </c>
      <c r="AS389" s="19">
        <f>IFERROR(VLOOKUP(AF389,[2]CUS030!$A$5:$E$10000,5,0),"")</f>
        <v/>
      </c>
      <c r="AT389" s="19">
        <f>IFERROR(VLOOKUP(AG389,[2]CUS030!$A$5:$E$10000,5,0),"")</f>
        <v/>
      </c>
      <c r="AU389" s="19">
        <f>IFERROR(VLOOKUP(AH389,[2]CUS030!$A$5:$E$10000,5,0),"")</f>
        <v/>
      </c>
      <c r="AV389" s="19">
        <f>IFERROR(VLOOKUP(AI389,[2]CUS030!$A$5:$E$10000,5,0),"")</f>
        <v/>
      </c>
      <c r="AW389" s="19">
        <f>IFERROR(VLOOKUP(AJ389,[2]CUS030!$A$5:$E$10000,5,0),"")</f>
        <v/>
      </c>
      <c r="AX389" s="19">
        <f>IFERROR(VLOOKUP(AK389,[2]CUS030!$A$5:$E$10000,5,0),"")</f>
        <v/>
      </c>
      <c r="AY389" s="19">
        <f>IFERROR(VLOOKUP(AL389,[2]CUS030!$A$5:$E$10000,5,0),"")</f>
        <v/>
      </c>
      <c r="AZ389" s="19">
        <f>IFERROR(VLOOKUP(AM389,[2]CUS030!$A$5:$E$10000,5,0),"")</f>
        <v/>
      </c>
      <c r="BA389" s="19">
        <f>IFERROR(VLOOKUP(AN389,[2]CUS030!$A$5:$E$10000,5,0),"")</f>
        <v/>
      </c>
      <c r="BB389" s="19">
        <f>IFERROR(VLOOKUP(AO389,[2]CUS030!$A$5:$E$10000,5,0),"")</f>
        <v/>
      </c>
      <c r="BC389" s="19">
        <f>IFERROR(VLOOKUP(AP389,[2]CUS030!$A$5:$E$10000,5,0),"")</f>
        <v/>
      </c>
      <c r="BD389" s="19">
        <f>IFERROR(VLOOKUP(AQ389,[2]CUS030!$A$5:$E$10000,5,0),"")</f>
        <v/>
      </c>
      <c r="BE389" s="19">
        <f>IFERROR(VLOOKUP(AR389,[2]CUS030!$A$5:$E$10000,5,0),"")</f>
        <v/>
      </c>
    </row>
    <row r="390">
      <c r="F390" s="108">
        <f>[1]!Table1[[#This Row],[Production]]</f>
        <v/>
      </c>
      <c r="G390">
        <f>MID(F390,LEN(F390)-6,4)</f>
        <v/>
      </c>
      <c r="H390">
        <f>AS390&amp;"|"&amp;AT390&amp;"|"&amp;AU390&amp;"|"&amp;AV390&amp;"|"&amp;AW390&amp;"|"&amp;AX390&amp;"|"&amp;AY390&amp;"|"&amp;AZ390&amp;"|"&amp;BA390&amp;"|"&amp;BB390&amp;"|"&amp;BC390&amp;"|"&amp;BD390&amp;"|"&amp;BE390</f>
        <v/>
      </c>
      <c r="I390" s="108">
        <f>[1]!Table1[[#This Row],[Stock]]</f>
        <v/>
      </c>
      <c r="J390">
        <f>MID(LEFT(I390,LEN(I390)-3),FIND("0|0.000",LEFT(I390,LEN(I390)-3),1)+7,6)</f>
        <v/>
      </c>
      <c r="K390" s="19" t="n"/>
      <c r="L390" s="19" t="n"/>
      <c r="M390" s="19" t="n"/>
      <c r="N390" s="19" t="n"/>
      <c r="O390" s="19" t="n"/>
      <c r="P390" s="20">
        <f>End_Cal!E390</f>
        <v/>
      </c>
      <c r="Q390" s="112">
        <f>IFERROR(INDEX($J$2:$J$9873,MATCH(1,INDEX(($P390=$F$2:$F$9873)*(0=COUNTIFS($Q$2:$Q$2,$J$2:$J$9873)),0),0)),"")</f>
        <v/>
      </c>
      <c r="R390" s="112">
        <f>IFERROR(INDEX($J$2:$J$9873,MATCH(1,INDEX(($P390=$F$2:$F$9873)*(0=COUNTIFS(Q390,$J$2:$J$9873)),0),0)),"")</f>
        <v/>
      </c>
      <c r="S390" s="112">
        <f>IFERROR(INDEX($J$2:$J$9873,MATCH(1,INDEX(($P390=$F$2:$F$9873)*(0=COUNTIFS(Q390:R390,$J$2:$J$9873)),0),0)),"")</f>
        <v/>
      </c>
      <c r="T390" s="112">
        <f>IFERROR(INDEX($J$2:$J$9873,MATCH(1,INDEX(($P390=$F$2:$F$9873)*(0=COUNTIFS(Q390:S390,$J$2:$J$9873)),0),0)),"")</f>
        <v/>
      </c>
      <c r="U390" s="112">
        <f>IFERROR(INDEX($J$2:$J$9873,MATCH(1,INDEX(($P390=$F$2:$F$9873)*(0=COUNTIFS(Q390:T390,$J$2:$J$9873)),0),0)),"")</f>
        <v/>
      </c>
      <c r="V390" s="112">
        <f>IFERROR(INDEX($J$2:$J$9873,MATCH(1,INDEX(($P390=$F$2:$F$9873)*(0=COUNTIFS(Q390:U390,$J$2:$J$9873)),0),0)),"")</f>
        <v/>
      </c>
      <c r="W390" s="112">
        <f>IFERROR(INDEX($J$2:$J$9873,MATCH(1,INDEX(($P390=$F$2:$F$9873)*(0=COUNTIFS(Q390:V390,$J$2:$J$861)),0),0)),"")</f>
        <v/>
      </c>
      <c r="X390" s="112">
        <f>IFERROR(INDEX($J$2:$J$9873,MATCH(1,INDEX(($P390=$F$2:$F$9873)*(0=COUNTIFS(Q390:W390,$J$2:$J$9873)),0),0)),"")</f>
        <v/>
      </c>
      <c r="Y390" s="112">
        <f>IFERROR(INDEX($J$2:$J$861,MATCH(1,INDEX(($P390=$F$2:$F$861)*(0=COUNTIFS(Q390:X390,$J$2:$J$861)),0),0)),"")</f>
        <v/>
      </c>
      <c r="Z390" s="112">
        <f>IFERROR(INDEX($J$2:$J$861,MATCH(1,INDEX(($P390=$F$2:$F$861)*(0=COUNTIFS(Q390:Y390,$J$2:$J$861)),0),0)),"")</f>
        <v/>
      </c>
      <c r="AA390" s="112">
        <f>IFERROR(INDEX($J$2:$J$861,MATCH(1,INDEX(($P390=$F$2:$F$861)*(0=COUNTIFS(Q390:Z390,$J$2:$J$861)),0),0)),"")</f>
        <v/>
      </c>
      <c r="AB390" s="112">
        <f>IFERROR(INDEX($J$2:$J$861,MATCH(1,INDEX(($P390=$F$2:$F$861)*(0=COUNTIFS(Q390:AA390,$J$2:$J$861)),0),0)),"")</f>
        <v/>
      </c>
      <c r="AC390" s="112">
        <f>IFERROR(INDEX($J$2:$J$861,MATCH(1,INDEX(($P390=$F$2:$F$861)*(0=COUNTIFS(Q390:AB390,$J$2:$J$861)),0),0)),"")</f>
        <v/>
      </c>
      <c r="AD390">
        <f>Q390&amp;"-"&amp;R390&amp;"-"&amp;S390&amp;"-"&amp;T390&amp;"-"&amp;U390&amp;"-"&amp;V390&amp;"-"&amp;W390&amp;"-"&amp;X390&amp;"-"&amp;Y390&amp;"-"&amp;Z390&amp;"-"&amp;AA390&amp;"-"&amp;AB390&amp;"-"&amp;AC390</f>
        <v/>
      </c>
      <c r="AF390" s="19">
        <f>IFERROR(INDEX($I$2:$I$861,MATCH(1,INDEX(($P390=$F$2:$F$861)*(0=COUNTIFS($AF$2:$AF$2,$I$2:$I$861)),0),0)),"")</f>
        <v/>
      </c>
      <c r="AG390" s="19">
        <f>IFERROR(INDEX($I$2:$I$9873,MATCH(1,INDEX(($P390=$F$2:$F$9873)*(0=COUNTIFS(AF390,$I$2:$I$9873)),0),0)),"")</f>
        <v/>
      </c>
      <c r="AH390" s="19">
        <f>IFERROR(INDEX($I$2:$I$9873,MATCH(1,INDEX(($P390=$F$2:$F$9873)*(0=COUNTIFS(AF390:AG390,$I$2:$I$9873)),0),0)),"")</f>
        <v/>
      </c>
      <c r="AI390" s="19">
        <f>IFERROR(INDEX($I$2:$I$9873,MATCH(1,INDEX(($P390=$F$2:$F$9873)*(0=COUNTIFS(AF390:AH390,$I$2:$I$9873)),0),0)),"")</f>
        <v/>
      </c>
      <c r="AJ390" s="19">
        <f>IFERROR(INDEX($I$2:$I$9873,MATCH(1,INDEX(($P390=$F$2:$F$9873)*(0=COUNTIFS(AF390:AI390,$I$2:$I$9873)),0),0)),"")</f>
        <v/>
      </c>
      <c r="AK390" s="19">
        <f>IFERROR(INDEX($I$2:$I$9873,MATCH(1,INDEX(($P390=$F$2:$F$9873)*(0=COUNTIFS(AF390:AJ390,$I$2:$I$9873)),0),0)),"")</f>
        <v/>
      </c>
      <c r="AL390" s="19">
        <f>IFERROR(INDEX($I$2:$I$9873,MATCH(1,INDEX(($P390=$F$2:$F$9873)*(0=COUNTIFS(AF390:AK390,$I$2:$I$9873)),0),0)),"")</f>
        <v/>
      </c>
      <c r="AM390" s="19">
        <f>IFERROR(INDEX($I$2:$I$9873,MATCH(1,INDEX(($P390=$F$2:$F$9873)*(0=COUNTIFS(AF390:AL390,$I$2:$I$9873)),0),0)),"")</f>
        <v/>
      </c>
      <c r="AN390" s="19">
        <f>IFERROR(INDEX($I$2:$I$9873,MATCH(1,INDEX(($P390=$F$2:$F$9873)*(0=COUNTIFS(AF390:AM390,$I$2:$I$9873)),0),0)),"")</f>
        <v/>
      </c>
      <c r="AO390" s="19">
        <f>IFERROR(INDEX($I$2:$I$9873,MATCH(1,INDEX(($P390=$F$2:$F$9873)*(0=COUNTIFS(AF390:AN390,$I$2:$I$9873)),0),0)),"")</f>
        <v/>
      </c>
      <c r="AP390" s="19">
        <f>IFERROR(INDEX($I$2:$I$9873,MATCH(1,INDEX(($P390=$F$2:$F$9873)*(0=COUNTIFS(AF390:AO390,$I$2:$I$9873)),0),0)),"")</f>
        <v/>
      </c>
      <c r="AQ390" s="19">
        <f>IFERROR(INDEX($I$2:$I$9873,MATCH(1,INDEX(($P390=$F$2:$F$9873)*(0=COUNTIFS(AF390:AP390,$I$2:$I$9873)),0),0)),"")</f>
        <v/>
      </c>
      <c r="AR390" s="19">
        <f>IFERROR(INDEX($I$2:$I$9873,MATCH(1,INDEX(($P390=$F$2:$F$9873)*(0=COUNTIFS(AF390:AQ390,$I$2:$I$9873)),0),0)),"")</f>
        <v/>
      </c>
      <c r="AS390" s="19">
        <f>IFERROR(VLOOKUP(AF390,[2]CUS030!$A$5:$E$10000,5,0),"")</f>
        <v/>
      </c>
      <c r="AT390" s="19">
        <f>IFERROR(VLOOKUP(AG390,[2]CUS030!$A$5:$E$10000,5,0),"")</f>
        <v/>
      </c>
      <c r="AU390" s="19">
        <f>IFERROR(VLOOKUP(AH390,[2]CUS030!$A$5:$E$10000,5,0),"")</f>
        <v/>
      </c>
      <c r="AV390" s="19">
        <f>IFERROR(VLOOKUP(AI390,[2]CUS030!$A$5:$E$10000,5,0),"")</f>
        <v/>
      </c>
      <c r="AW390" s="19">
        <f>IFERROR(VLOOKUP(AJ390,[2]CUS030!$A$5:$E$10000,5,0),"")</f>
        <v/>
      </c>
      <c r="AX390" s="19">
        <f>IFERROR(VLOOKUP(AK390,[2]CUS030!$A$5:$E$10000,5,0),"")</f>
        <v/>
      </c>
      <c r="AY390" s="19">
        <f>IFERROR(VLOOKUP(AL390,[2]CUS030!$A$5:$E$10000,5,0),"")</f>
        <v/>
      </c>
      <c r="AZ390" s="19">
        <f>IFERROR(VLOOKUP(AM390,[2]CUS030!$A$5:$E$10000,5,0),"")</f>
        <v/>
      </c>
      <c r="BA390" s="19">
        <f>IFERROR(VLOOKUP(AN390,[2]CUS030!$A$5:$E$10000,5,0),"")</f>
        <v/>
      </c>
      <c r="BB390" s="19">
        <f>IFERROR(VLOOKUP(AO390,[2]CUS030!$A$5:$E$10000,5,0),"")</f>
        <v/>
      </c>
      <c r="BC390" s="19">
        <f>IFERROR(VLOOKUP(AP390,[2]CUS030!$A$5:$E$10000,5,0),"")</f>
        <v/>
      </c>
      <c r="BD390" s="19">
        <f>IFERROR(VLOOKUP(AQ390,[2]CUS030!$A$5:$E$10000,5,0),"")</f>
        <v/>
      </c>
      <c r="BE390" s="19">
        <f>IFERROR(VLOOKUP(AR390,[2]CUS030!$A$5:$E$10000,5,0),"")</f>
        <v/>
      </c>
    </row>
    <row r="391">
      <c r="F391" s="108">
        <f>[1]!Table1[[#This Row],[Production]]</f>
        <v/>
      </c>
      <c r="G391">
        <f>MID(F391,LEN(F391)-6,4)</f>
        <v/>
      </c>
      <c r="H391">
        <f>AS391&amp;"|"&amp;AT391&amp;"|"&amp;AU391&amp;"|"&amp;AV391&amp;"|"&amp;AW391&amp;"|"&amp;AX391&amp;"|"&amp;AY391&amp;"|"&amp;AZ391&amp;"|"&amp;BA391&amp;"|"&amp;BB391&amp;"|"&amp;BC391&amp;"|"&amp;BD391&amp;"|"&amp;BE391</f>
        <v/>
      </c>
      <c r="I391" s="108">
        <f>[1]!Table1[[#This Row],[Stock]]</f>
        <v/>
      </c>
      <c r="J391">
        <f>MID(LEFT(I391,LEN(I391)-3),FIND("0|0.000",LEFT(I391,LEN(I391)-3),1)+7,6)</f>
        <v/>
      </c>
      <c r="K391" s="19" t="n"/>
      <c r="L391" s="19" t="n"/>
      <c r="M391" s="19" t="n"/>
      <c r="N391" s="19" t="n"/>
      <c r="O391" s="19" t="n"/>
      <c r="P391" s="20">
        <f>End_Cal!E391</f>
        <v/>
      </c>
      <c r="Q391" s="112">
        <f>IFERROR(INDEX($J$2:$J$9873,MATCH(1,INDEX(($P391=$F$2:$F$9873)*(0=COUNTIFS($Q$2:$Q$2,$J$2:$J$9873)),0),0)),"")</f>
        <v/>
      </c>
      <c r="R391" s="112">
        <f>IFERROR(INDEX($J$2:$J$9873,MATCH(1,INDEX(($P391=$F$2:$F$9873)*(0=COUNTIFS(Q391,$J$2:$J$9873)),0),0)),"")</f>
        <v/>
      </c>
      <c r="S391" s="112">
        <f>IFERROR(INDEX($J$2:$J$9873,MATCH(1,INDEX(($P391=$F$2:$F$9873)*(0=COUNTIFS(Q391:R391,$J$2:$J$9873)),0),0)),"")</f>
        <v/>
      </c>
      <c r="T391" s="112">
        <f>IFERROR(INDEX($J$2:$J$9873,MATCH(1,INDEX(($P391=$F$2:$F$9873)*(0=COUNTIFS(Q391:S391,$J$2:$J$9873)),0),0)),"")</f>
        <v/>
      </c>
      <c r="U391" s="112">
        <f>IFERROR(INDEX($J$2:$J$9873,MATCH(1,INDEX(($P391=$F$2:$F$9873)*(0=COUNTIFS(Q391:T391,$J$2:$J$9873)),0),0)),"")</f>
        <v/>
      </c>
      <c r="V391" s="112">
        <f>IFERROR(INDEX($J$2:$J$9873,MATCH(1,INDEX(($P391=$F$2:$F$9873)*(0=COUNTIFS(Q391:U391,$J$2:$J$9873)),0),0)),"")</f>
        <v/>
      </c>
      <c r="W391" s="112">
        <f>IFERROR(INDEX($J$2:$J$9873,MATCH(1,INDEX(($P391=$F$2:$F$9873)*(0=COUNTIFS(Q391:V391,$J$2:$J$861)),0),0)),"")</f>
        <v/>
      </c>
      <c r="X391" s="112">
        <f>IFERROR(INDEX($J$2:$J$9873,MATCH(1,INDEX(($P391=$F$2:$F$9873)*(0=COUNTIFS(Q391:W391,$J$2:$J$9873)),0),0)),"")</f>
        <v/>
      </c>
      <c r="Y391" s="112">
        <f>IFERROR(INDEX($J$2:$J$861,MATCH(1,INDEX(($P391=$F$2:$F$861)*(0=COUNTIFS(Q391:X391,$J$2:$J$861)),0),0)),"")</f>
        <v/>
      </c>
      <c r="Z391" s="112">
        <f>IFERROR(INDEX($J$2:$J$861,MATCH(1,INDEX(($P391=$F$2:$F$861)*(0=COUNTIFS(Q391:Y391,$J$2:$J$861)),0),0)),"")</f>
        <v/>
      </c>
      <c r="AA391" s="112">
        <f>IFERROR(INDEX($J$2:$J$861,MATCH(1,INDEX(($P391=$F$2:$F$861)*(0=COUNTIFS(Q391:Z391,$J$2:$J$861)),0),0)),"")</f>
        <v/>
      </c>
      <c r="AB391" s="112">
        <f>IFERROR(INDEX($J$2:$J$861,MATCH(1,INDEX(($P391=$F$2:$F$861)*(0=COUNTIFS(Q391:AA391,$J$2:$J$861)),0),0)),"")</f>
        <v/>
      </c>
      <c r="AC391" s="112">
        <f>IFERROR(INDEX($J$2:$J$861,MATCH(1,INDEX(($P391=$F$2:$F$861)*(0=COUNTIFS(Q391:AB391,$J$2:$J$861)),0),0)),"")</f>
        <v/>
      </c>
      <c r="AD391">
        <f>Q391&amp;"-"&amp;R391&amp;"-"&amp;S391&amp;"-"&amp;T391&amp;"-"&amp;U391&amp;"-"&amp;V391&amp;"-"&amp;W391&amp;"-"&amp;X391&amp;"-"&amp;Y391&amp;"-"&amp;Z391&amp;"-"&amp;AA391&amp;"-"&amp;AB391&amp;"-"&amp;AC391</f>
        <v/>
      </c>
      <c r="AF391" s="19">
        <f>IFERROR(INDEX($I$2:$I$861,MATCH(1,INDEX(($P391=$F$2:$F$861)*(0=COUNTIFS($AF$2:$AF$2,$I$2:$I$861)),0),0)),"")</f>
        <v/>
      </c>
      <c r="AG391" s="19">
        <f>IFERROR(INDEX($I$2:$I$9873,MATCH(1,INDEX(($P391=$F$2:$F$9873)*(0=COUNTIFS(AF391,$I$2:$I$9873)),0),0)),"")</f>
        <v/>
      </c>
      <c r="AH391" s="19">
        <f>IFERROR(INDEX($I$2:$I$9873,MATCH(1,INDEX(($P391=$F$2:$F$9873)*(0=COUNTIFS(AF391:AG391,$I$2:$I$9873)),0),0)),"")</f>
        <v/>
      </c>
      <c r="AI391" s="19">
        <f>IFERROR(INDEX($I$2:$I$9873,MATCH(1,INDEX(($P391=$F$2:$F$9873)*(0=COUNTIFS(AF391:AH391,$I$2:$I$9873)),0),0)),"")</f>
        <v/>
      </c>
      <c r="AJ391" s="19">
        <f>IFERROR(INDEX($I$2:$I$9873,MATCH(1,INDEX(($P391=$F$2:$F$9873)*(0=COUNTIFS(AF391:AI391,$I$2:$I$9873)),0),0)),"")</f>
        <v/>
      </c>
      <c r="AK391" s="19">
        <f>IFERROR(INDEX($I$2:$I$9873,MATCH(1,INDEX(($P391=$F$2:$F$9873)*(0=COUNTIFS(AF391:AJ391,$I$2:$I$9873)),0),0)),"")</f>
        <v/>
      </c>
      <c r="AL391" s="19">
        <f>IFERROR(INDEX($I$2:$I$9873,MATCH(1,INDEX(($P391=$F$2:$F$9873)*(0=COUNTIFS(AF391:AK391,$I$2:$I$9873)),0),0)),"")</f>
        <v/>
      </c>
      <c r="AM391" s="19">
        <f>IFERROR(INDEX($I$2:$I$9873,MATCH(1,INDEX(($P391=$F$2:$F$9873)*(0=COUNTIFS(AF391:AL391,$I$2:$I$9873)),0),0)),"")</f>
        <v/>
      </c>
      <c r="AN391" s="19">
        <f>IFERROR(INDEX($I$2:$I$9873,MATCH(1,INDEX(($P391=$F$2:$F$9873)*(0=COUNTIFS(AF391:AM391,$I$2:$I$9873)),0),0)),"")</f>
        <v/>
      </c>
      <c r="AO391" s="19">
        <f>IFERROR(INDEX($I$2:$I$9873,MATCH(1,INDEX(($P391=$F$2:$F$9873)*(0=COUNTIFS(AF391:AN391,$I$2:$I$9873)),0),0)),"")</f>
        <v/>
      </c>
      <c r="AP391" s="19">
        <f>IFERROR(INDEX($I$2:$I$9873,MATCH(1,INDEX(($P391=$F$2:$F$9873)*(0=COUNTIFS(AF391:AO391,$I$2:$I$9873)),0),0)),"")</f>
        <v/>
      </c>
      <c r="AQ391" s="19">
        <f>IFERROR(INDEX($I$2:$I$9873,MATCH(1,INDEX(($P391=$F$2:$F$9873)*(0=COUNTIFS(AF391:AP391,$I$2:$I$9873)),0),0)),"")</f>
        <v/>
      </c>
      <c r="AR391" s="19">
        <f>IFERROR(INDEX($I$2:$I$9873,MATCH(1,INDEX(($P391=$F$2:$F$9873)*(0=COUNTIFS(AF391:AQ391,$I$2:$I$9873)),0),0)),"")</f>
        <v/>
      </c>
      <c r="AS391" s="19">
        <f>IFERROR(VLOOKUP(AF391,[2]CUS030!$A$5:$E$10000,5,0),"")</f>
        <v/>
      </c>
      <c r="AT391" s="19">
        <f>IFERROR(VLOOKUP(AG391,[2]CUS030!$A$5:$E$10000,5,0),"")</f>
        <v/>
      </c>
      <c r="AU391" s="19">
        <f>IFERROR(VLOOKUP(AH391,[2]CUS030!$A$5:$E$10000,5,0),"")</f>
        <v/>
      </c>
      <c r="AV391" s="19">
        <f>IFERROR(VLOOKUP(AI391,[2]CUS030!$A$5:$E$10000,5,0),"")</f>
        <v/>
      </c>
      <c r="AW391" s="19">
        <f>IFERROR(VLOOKUP(AJ391,[2]CUS030!$A$5:$E$10000,5,0),"")</f>
        <v/>
      </c>
      <c r="AX391" s="19">
        <f>IFERROR(VLOOKUP(AK391,[2]CUS030!$A$5:$E$10000,5,0),"")</f>
        <v/>
      </c>
      <c r="AY391" s="19">
        <f>IFERROR(VLOOKUP(AL391,[2]CUS030!$A$5:$E$10000,5,0),"")</f>
        <v/>
      </c>
      <c r="AZ391" s="19">
        <f>IFERROR(VLOOKUP(AM391,[2]CUS030!$A$5:$E$10000,5,0),"")</f>
        <v/>
      </c>
      <c r="BA391" s="19">
        <f>IFERROR(VLOOKUP(AN391,[2]CUS030!$A$5:$E$10000,5,0),"")</f>
        <v/>
      </c>
      <c r="BB391" s="19">
        <f>IFERROR(VLOOKUP(AO391,[2]CUS030!$A$5:$E$10000,5,0),"")</f>
        <v/>
      </c>
      <c r="BC391" s="19">
        <f>IFERROR(VLOOKUP(AP391,[2]CUS030!$A$5:$E$10000,5,0),"")</f>
        <v/>
      </c>
      <c r="BD391" s="19">
        <f>IFERROR(VLOOKUP(AQ391,[2]CUS030!$A$5:$E$10000,5,0),"")</f>
        <v/>
      </c>
      <c r="BE391" s="19">
        <f>IFERROR(VLOOKUP(AR391,[2]CUS030!$A$5:$E$10000,5,0),"")</f>
        <v/>
      </c>
    </row>
    <row r="392">
      <c r="F392" s="108">
        <f>[1]!Table1[[#This Row],[Production]]</f>
        <v/>
      </c>
      <c r="G392">
        <f>MID(F392,LEN(F392)-6,4)</f>
        <v/>
      </c>
      <c r="H392">
        <f>AS392&amp;"|"&amp;AT392&amp;"|"&amp;AU392&amp;"|"&amp;AV392&amp;"|"&amp;AW392&amp;"|"&amp;AX392&amp;"|"&amp;AY392&amp;"|"&amp;AZ392&amp;"|"&amp;BA392&amp;"|"&amp;BB392&amp;"|"&amp;BC392&amp;"|"&amp;BD392&amp;"|"&amp;BE392</f>
        <v/>
      </c>
      <c r="I392" s="108">
        <f>[1]!Table1[[#This Row],[Stock]]</f>
        <v/>
      </c>
      <c r="J392">
        <f>MID(LEFT(I392,LEN(I392)-3),FIND("0|0.000",LEFT(I392,LEN(I392)-3),1)+7,6)</f>
        <v/>
      </c>
      <c r="K392" s="19" t="n"/>
      <c r="L392" s="19" t="n"/>
      <c r="M392" s="19" t="n"/>
      <c r="N392" s="19" t="n"/>
      <c r="O392" s="19" t="n"/>
      <c r="P392" s="20">
        <f>End_Cal!E392</f>
        <v/>
      </c>
      <c r="Q392" s="112">
        <f>IFERROR(INDEX($J$2:$J$9873,MATCH(1,INDEX(($P392=$F$2:$F$9873)*(0=COUNTIFS($Q$2:$Q$2,$J$2:$J$9873)),0),0)),"")</f>
        <v/>
      </c>
      <c r="R392" s="112">
        <f>IFERROR(INDEX($J$2:$J$9873,MATCH(1,INDEX(($P392=$F$2:$F$9873)*(0=COUNTIFS(Q392,$J$2:$J$9873)),0),0)),"")</f>
        <v/>
      </c>
      <c r="S392" s="112">
        <f>IFERROR(INDEX($J$2:$J$9873,MATCH(1,INDEX(($P392=$F$2:$F$9873)*(0=COUNTIFS(Q392:R392,$J$2:$J$9873)),0),0)),"")</f>
        <v/>
      </c>
      <c r="T392" s="112">
        <f>IFERROR(INDEX($J$2:$J$9873,MATCH(1,INDEX(($P392=$F$2:$F$9873)*(0=COUNTIFS(Q392:S392,$J$2:$J$9873)),0),0)),"")</f>
        <v/>
      </c>
      <c r="U392" s="112">
        <f>IFERROR(INDEX($J$2:$J$9873,MATCH(1,INDEX(($P392=$F$2:$F$9873)*(0=COUNTIFS(Q392:T392,$J$2:$J$9873)),0),0)),"")</f>
        <v/>
      </c>
      <c r="V392" s="112">
        <f>IFERROR(INDEX($J$2:$J$9873,MATCH(1,INDEX(($P392=$F$2:$F$9873)*(0=COUNTIFS(Q392:U392,$J$2:$J$9873)),0),0)),"")</f>
        <v/>
      </c>
      <c r="W392" s="112">
        <f>IFERROR(INDEX($J$2:$J$9873,MATCH(1,INDEX(($P392=$F$2:$F$9873)*(0=COUNTIFS(Q392:V392,$J$2:$J$861)),0),0)),"")</f>
        <v/>
      </c>
      <c r="X392" s="112">
        <f>IFERROR(INDEX($J$2:$J$9873,MATCH(1,INDEX(($P392=$F$2:$F$9873)*(0=COUNTIFS(Q392:W392,$J$2:$J$9873)),0),0)),"")</f>
        <v/>
      </c>
      <c r="Y392" s="112">
        <f>IFERROR(INDEX($J$2:$J$861,MATCH(1,INDEX(($P392=$F$2:$F$861)*(0=COUNTIFS(Q392:X392,$J$2:$J$861)),0),0)),"")</f>
        <v/>
      </c>
      <c r="Z392" s="112">
        <f>IFERROR(INDEX($J$2:$J$861,MATCH(1,INDEX(($P392=$F$2:$F$861)*(0=COUNTIFS(Q392:Y392,$J$2:$J$861)),0),0)),"")</f>
        <v/>
      </c>
      <c r="AA392" s="112">
        <f>IFERROR(INDEX($J$2:$J$861,MATCH(1,INDEX(($P392=$F$2:$F$861)*(0=COUNTIFS(Q392:Z392,$J$2:$J$861)),0),0)),"")</f>
        <v/>
      </c>
      <c r="AB392" s="112">
        <f>IFERROR(INDEX($J$2:$J$861,MATCH(1,INDEX(($P392=$F$2:$F$861)*(0=COUNTIFS(Q392:AA392,$J$2:$J$861)),0),0)),"")</f>
        <v/>
      </c>
      <c r="AC392" s="112">
        <f>IFERROR(INDEX($J$2:$J$861,MATCH(1,INDEX(($P392=$F$2:$F$861)*(0=COUNTIFS(Q392:AB392,$J$2:$J$861)),0),0)),"")</f>
        <v/>
      </c>
      <c r="AD392">
        <f>Q392&amp;"-"&amp;R392&amp;"-"&amp;S392&amp;"-"&amp;T392&amp;"-"&amp;U392&amp;"-"&amp;V392&amp;"-"&amp;W392&amp;"-"&amp;X392&amp;"-"&amp;Y392&amp;"-"&amp;Z392&amp;"-"&amp;AA392&amp;"-"&amp;AB392&amp;"-"&amp;AC392</f>
        <v/>
      </c>
      <c r="AF392" s="19">
        <f>IFERROR(INDEX($I$2:$I$861,MATCH(1,INDEX(($P392=$F$2:$F$861)*(0=COUNTIFS($AF$2:$AF$2,$I$2:$I$861)),0),0)),"")</f>
        <v/>
      </c>
      <c r="AG392" s="19">
        <f>IFERROR(INDEX($I$2:$I$9873,MATCH(1,INDEX(($P392=$F$2:$F$9873)*(0=COUNTIFS(AF392,$I$2:$I$9873)),0),0)),"")</f>
        <v/>
      </c>
      <c r="AH392" s="19">
        <f>IFERROR(INDEX($I$2:$I$9873,MATCH(1,INDEX(($P392=$F$2:$F$9873)*(0=COUNTIFS(AF392:AG392,$I$2:$I$9873)),0),0)),"")</f>
        <v/>
      </c>
      <c r="AI392" s="19">
        <f>IFERROR(INDEX($I$2:$I$9873,MATCH(1,INDEX(($P392=$F$2:$F$9873)*(0=COUNTIFS(AF392:AH392,$I$2:$I$9873)),0),0)),"")</f>
        <v/>
      </c>
      <c r="AJ392" s="19">
        <f>IFERROR(INDEX($I$2:$I$9873,MATCH(1,INDEX(($P392=$F$2:$F$9873)*(0=COUNTIFS(AF392:AI392,$I$2:$I$9873)),0),0)),"")</f>
        <v/>
      </c>
      <c r="AK392" s="19">
        <f>IFERROR(INDEX($I$2:$I$9873,MATCH(1,INDEX(($P392=$F$2:$F$9873)*(0=COUNTIFS(AF392:AJ392,$I$2:$I$9873)),0),0)),"")</f>
        <v/>
      </c>
      <c r="AL392" s="19">
        <f>IFERROR(INDEX($I$2:$I$9873,MATCH(1,INDEX(($P392=$F$2:$F$9873)*(0=COUNTIFS(AF392:AK392,$I$2:$I$9873)),0),0)),"")</f>
        <v/>
      </c>
      <c r="AM392" s="19">
        <f>IFERROR(INDEX($I$2:$I$9873,MATCH(1,INDEX(($P392=$F$2:$F$9873)*(0=COUNTIFS(AF392:AL392,$I$2:$I$9873)),0),0)),"")</f>
        <v/>
      </c>
      <c r="AN392" s="19">
        <f>IFERROR(INDEX($I$2:$I$9873,MATCH(1,INDEX(($P392=$F$2:$F$9873)*(0=COUNTIFS(AF392:AM392,$I$2:$I$9873)),0),0)),"")</f>
        <v/>
      </c>
      <c r="AO392" s="19">
        <f>IFERROR(INDEX($I$2:$I$9873,MATCH(1,INDEX(($P392=$F$2:$F$9873)*(0=COUNTIFS(AF392:AN392,$I$2:$I$9873)),0),0)),"")</f>
        <v/>
      </c>
      <c r="AP392" s="19">
        <f>IFERROR(INDEX($I$2:$I$9873,MATCH(1,INDEX(($P392=$F$2:$F$9873)*(0=COUNTIFS(AF392:AO392,$I$2:$I$9873)),0),0)),"")</f>
        <v/>
      </c>
      <c r="AQ392" s="19">
        <f>IFERROR(INDEX($I$2:$I$9873,MATCH(1,INDEX(($P392=$F$2:$F$9873)*(0=COUNTIFS(AF392:AP392,$I$2:$I$9873)),0),0)),"")</f>
        <v/>
      </c>
      <c r="AR392" s="19">
        <f>IFERROR(INDEX($I$2:$I$9873,MATCH(1,INDEX(($P392=$F$2:$F$9873)*(0=COUNTIFS(AF392:AQ392,$I$2:$I$9873)),0),0)),"")</f>
        <v/>
      </c>
      <c r="AS392" s="19">
        <f>IFERROR(VLOOKUP(AF392,[2]CUS030!$A$5:$E$10000,5,0),"")</f>
        <v/>
      </c>
      <c r="AT392" s="19">
        <f>IFERROR(VLOOKUP(AG392,[2]CUS030!$A$5:$E$10000,5,0),"")</f>
        <v/>
      </c>
      <c r="AU392" s="19">
        <f>IFERROR(VLOOKUP(AH392,[2]CUS030!$A$5:$E$10000,5,0),"")</f>
        <v/>
      </c>
      <c r="AV392" s="19">
        <f>IFERROR(VLOOKUP(AI392,[2]CUS030!$A$5:$E$10000,5,0),"")</f>
        <v/>
      </c>
      <c r="AW392" s="19">
        <f>IFERROR(VLOOKUP(AJ392,[2]CUS030!$A$5:$E$10000,5,0),"")</f>
        <v/>
      </c>
      <c r="AX392" s="19">
        <f>IFERROR(VLOOKUP(AK392,[2]CUS030!$A$5:$E$10000,5,0),"")</f>
        <v/>
      </c>
      <c r="AY392" s="19">
        <f>IFERROR(VLOOKUP(AL392,[2]CUS030!$A$5:$E$10000,5,0),"")</f>
        <v/>
      </c>
      <c r="AZ392" s="19">
        <f>IFERROR(VLOOKUP(AM392,[2]CUS030!$A$5:$E$10000,5,0),"")</f>
        <v/>
      </c>
      <c r="BA392" s="19">
        <f>IFERROR(VLOOKUP(AN392,[2]CUS030!$A$5:$E$10000,5,0),"")</f>
        <v/>
      </c>
      <c r="BB392" s="19">
        <f>IFERROR(VLOOKUP(AO392,[2]CUS030!$A$5:$E$10000,5,0),"")</f>
        <v/>
      </c>
      <c r="BC392" s="19">
        <f>IFERROR(VLOOKUP(AP392,[2]CUS030!$A$5:$E$10000,5,0),"")</f>
        <v/>
      </c>
      <c r="BD392" s="19">
        <f>IFERROR(VLOOKUP(AQ392,[2]CUS030!$A$5:$E$10000,5,0),"")</f>
        <v/>
      </c>
      <c r="BE392" s="19">
        <f>IFERROR(VLOOKUP(AR392,[2]CUS030!$A$5:$E$10000,5,0),"")</f>
        <v/>
      </c>
    </row>
    <row r="393">
      <c r="F393" s="108">
        <f>[1]!Table1[[#This Row],[Production]]</f>
        <v/>
      </c>
      <c r="G393">
        <f>MID(F393,LEN(F393)-6,4)</f>
        <v/>
      </c>
      <c r="H393">
        <f>AS393&amp;"|"&amp;AT393&amp;"|"&amp;AU393&amp;"|"&amp;AV393&amp;"|"&amp;AW393&amp;"|"&amp;AX393&amp;"|"&amp;AY393&amp;"|"&amp;AZ393&amp;"|"&amp;BA393&amp;"|"&amp;BB393&amp;"|"&amp;BC393&amp;"|"&amp;BD393&amp;"|"&amp;BE393</f>
        <v/>
      </c>
      <c r="I393" s="108">
        <f>[1]!Table1[[#This Row],[Stock]]</f>
        <v/>
      </c>
      <c r="J393">
        <f>MID(LEFT(I393,LEN(I393)-3),FIND("0|0.000",LEFT(I393,LEN(I393)-3),1)+7,6)</f>
        <v/>
      </c>
      <c r="K393" s="19" t="n"/>
      <c r="L393" s="19" t="n"/>
      <c r="M393" s="19" t="n"/>
      <c r="N393" s="19" t="n"/>
      <c r="O393" s="19" t="n"/>
      <c r="P393" s="20">
        <f>End_Cal!E393</f>
        <v/>
      </c>
      <c r="Q393" s="112">
        <f>IFERROR(INDEX($J$2:$J$9873,MATCH(1,INDEX(($P393=$F$2:$F$9873)*(0=COUNTIFS($Q$2:$Q$2,$J$2:$J$9873)),0),0)),"")</f>
        <v/>
      </c>
      <c r="R393" s="112">
        <f>IFERROR(INDEX($J$2:$J$9873,MATCH(1,INDEX(($P393=$F$2:$F$9873)*(0=COUNTIFS(Q393,$J$2:$J$9873)),0),0)),"")</f>
        <v/>
      </c>
      <c r="S393" s="112">
        <f>IFERROR(INDEX($J$2:$J$9873,MATCH(1,INDEX(($P393=$F$2:$F$9873)*(0=COUNTIFS(Q393:R393,$J$2:$J$9873)),0),0)),"")</f>
        <v/>
      </c>
      <c r="T393" s="112">
        <f>IFERROR(INDEX($J$2:$J$9873,MATCH(1,INDEX(($P393=$F$2:$F$9873)*(0=COUNTIFS(Q393:S393,$J$2:$J$9873)),0),0)),"")</f>
        <v/>
      </c>
      <c r="U393" s="112">
        <f>IFERROR(INDEX($J$2:$J$9873,MATCH(1,INDEX(($P393=$F$2:$F$9873)*(0=COUNTIFS(Q393:T393,$J$2:$J$9873)),0),0)),"")</f>
        <v/>
      </c>
      <c r="V393" s="112">
        <f>IFERROR(INDEX($J$2:$J$9873,MATCH(1,INDEX(($P393=$F$2:$F$9873)*(0=COUNTIFS(Q393:U393,$J$2:$J$9873)),0),0)),"")</f>
        <v/>
      </c>
      <c r="W393" s="112">
        <f>IFERROR(INDEX($J$2:$J$9873,MATCH(1,INDEX(($P393=$F$2:$F$9873)*(0=COUNTIFS(Q393:V393,$J$2:$J$861)),0),0)),"")</f>
        <v/>
      </c>
      <c r="X393" s="112">
        <f>IFERROR(INDEX($J$2:$J$9873,MATCH(1,INDEX(($P393=$F$2:$F$9873)*(0=COUNTIFS(Q393:W393,$J$2:$J$9873)),0),0)),"")</f>
        <v/>
      </c>
      <c r="Y393" s="112">
        <f>IFERROR(INDEX($J$2:$J$861,MATCH(1,INDEX(($P393=$F$2:$F$861)*(0=COUNTIFS(Q393:X393,$J$2:$J$861)),0),0)),"")</f>
        <v/>
      </c>
      <c r="Z393" s="112">
        <f>IFERROR(INDEX($J$2:$J$861,MATCH(1,INDEX(($P393=$F$2:$F$861)*(0=COUNTIFS(Q393:Y393,$J$2:$J$861)),0),0)),"")</f>
        <v/>
      </c>
      <c r="AA393" s="112">
        <f>IFERROR(INDEX($J$2:$J$861,MATCH(1,INDEX(($P393=$F$2:$F$861)*(0=COUNTIFS(Q393:Z393,$J$2:$J$861)),0),0)),"")</f>
        <v/>
      </c>
      <c r="AB393" s="112">
        <f>IFERROR(INDEX($J$2:$J$861,MATCH(1,INDEX(($P393=$F$2:$F$861)*(0=COUNTIFS(Q393:AA393,$J$2:$J$861)),0),0)),"")</f>
        <v/>
      </c>
      <c r="AC393" s="112">
        <f>IFERROR(INDEX($J$2:$J$861,MATCH(1,INDEX(($P393=$F$2:$F$861)*(0=COUNTIFS(Q393:AB393,$J$2:$J$861)),0),0)),"")</f>
        <v/>
      </c>
      <c r="AD393">
        <f>Q393&amp;"-"&amp;R393&amp;"-"&amp;S393&amp;"-"&amp;T393&amp;"-"&amp;U393&amp;"-"&amp;V393&amp;"-"&amp;W393&amp;"-"&amp;X393&amp;"-"&amp;Y393&amp;"-"&amp;Z393&amp;"-"&amp;AA393&amp;"-"&amp;AB393&amp;"-"&amp;AC393</f>
        <v/>
      </c>
      <c r="AF393" s="19">
        <f>IFERROR(INDEX($I$2:$I$861,MATCH(1,INDEX(($P393=$F$2:$F$861)*(0=COUNTIFS($AF$2:$AF$2,$I$2:$I$861)),0),0)),"")</f>
        <v/>
      </c>
      <c r="AG393" s="19">
        <f>IFERROR(INDEX($I$2:$I$9873,MATCH(1,INDEX(($P393=$F$2:$F$9873)*(0=COUNTIFS(AF393,$I$2:$I$9873)),0),0)),"")</f>
        <v/>
      </c>
      <c r="AH393" s="19">
        <f>IFERROR(INDEX($I$2:$I$9873,MATCH(1,INDEX(($P393=$F$2:$F$9873)*(0=COUNTIFS(AF393:AG393,$I$2:$I$9873)),0),0)),"")</f>
        <v/>
      </c>
      <c r="AI393" s="19">
        <f>IFERROR(INDEX($I$2:$I$9873,MATCH(1,INDEX(($P393=$F$2:$F$9873)*(0=COUNTIFS(AF393:AH393,$I$2:$I$9873)),0),0)),"")</f>
        <v/>
      </c>
      <c r="AJ393" s="19">
        <f>IFERROR(INDEX($I$2:$I$9873,MATCH(1,INDEX(($P393=$F$2:$F$9873)*(0=COUNTIFS(AF393:AI393,$I$2:$I$9873)),0),0)),"")</f>
        <v/>
      </c>
      <c r="AK393" s="19">
        <f>IFERROR(INDEX($I$2:$I$9873,MATCH(1,INDEX(($P393=$F$2:$F$9873)*(0=COUNTIFS(AF393:AJ393,$I$2:$I$9873)),0),0)),"")</f>
        <v/>
      </c>
      <c r="AL393" s="19">
        <f>IFERROR(INDEX($I$2:$I$9873,MATCH(1,INDEX(($P393=$F$2:$F$9873)*(0=COUNTIFS(AF393:AK393,$I$2:$I$9873)),0),0)),"")</f>
        <v/>
      </c>
      <c r="AM393" s="19">
        <f>IFERROR(INDEX($I$2:$I$9873,MATCH(1,INDEX(($P393=$F$2:$F$9873)*(0=COUNTIFS(AF393:AL393,$I$2:$I$9873)),0),0)),"")</f>
        <v/>
      </c>
      <c r="AN393" s="19">
        <f>IFERROR(INDEX($I$2:$I$9873,MATCH(1,INDEX(($P393=$F$2:$F$9873)*(0=COUNTIFS(AF393:AM393,$I$2:$I$9873)),0),0)),"")</f>
        <v/>
      </c>
      <c r="AO393" s="19">
        <f>IFERROR(INDEX($I$2:$I$9873,MATCH(1,INDEX(($P393=$F$2:$F$9873)*(0=COUNTIFS(AF393:AN393,$I$2:$I$9873)),0),0)),"")</f>
        <v/>
      </c>
      <c r="AP393" s="19">
        <f>IFERROR(INDEX($I$2:$I$9873,MATCH(1,INDEX(($P393=$F$2:$F$9873)*(0=COUNTIFS(AF393:AO393,$I$2:$I$9873)),0),0)),"")</f>
        <v/>
      </c>
      <c r="AQ393" s="19">
        <f>IFERROR(INDEX($I$2:$I$9873,MATCH(1,INDEX(($P393=$F$2:$F$9873)*(0=COUNTIFS(AF393:AP393,$I$2:$I$9873)),0),0)),"")</f>
        <v/>
      </c>
      <c r="AR393" s="19">
        <f>IFERROR(INDEX($I$2:$I$9873,MATCH(1,INDEX(($P393=$F$2:$F$9873)*(0=COUNTIFS(AF393:AQ393,$I$2:$I$9873)),0),0)),"")</f>
        <v/>
      </c>
      <c r="AS393" s="19">
        <f>IFERROR(VLOOKUP(AF393,[2]CUS030!$A$5:$E$10000,5,0),"")</f>
        <v/>
      </c>
      <c r="AT393" s="19">
        <f>IFERROR(VLOOKUP(AG393,[2]CUS030!$A$5:$E$10000,5,0),"")</f>
        <v/>
      </c>
      <c r="AU393" s="19">
        <f>IFERROR(VLOOKUP(AH393,[2]CUS030!$A$5:$E$10000,5,0),"")</f>
        <v/>
      </c>
      <c r="AV393" s="19">
        <f>IFERROR(VLOOKUP(AI393,[2]CUS030!$A$5:$E$10000,5,0),"")</f>
        <v/>
      </c>
      <c r="AW393" s="19">
        <f>IFERROR(VLOOKUP(AJ393,[2]CUS030!$A$5:$E$10000,5,0),"")</f>
        <v/>
      </c>
      <c r="AX393" s="19">
        <f>IFERROR(VLOOKUP(AK393,[2]CUS030!$A$5:$E$10000,5,0),"")</f>
        <v/>
      </c>
      <c r="AY393" s="19">
        <f>IFERROR(VLOOKUP(AL393,[2]CUS030!$A$5:$E$10000,5,0),"")</f>
        <v/>
      </c>
      <c r="AZ393" s="19">
        <f>IFERROR(VLOOKUP(AM393,[2]CUS030!$A$5:$E$10000,5,0),"")</f>
        <v/>
      </c>
      <c r="BA393" s="19">
        <f>IFERROR(VLOOKUP(AN393,[2]CUS030!$A$5:$E$10000,5,0),"")</f>
        <v/>
      </c>
      <c r="BB393" s="19">
        <f>IFERROR(VLOOKUP(AO393,[2]CUS030!$A$5:$E$10000,5,0),"")</f>
        <v/>
      </c>
      <c r="BC393" s="19">
        <f>IFERROR(VLOOKUP(AP393,[2]CUS030!$A$5:$E$10000,5,0),"")</f>
        <v/>
      </c>
      <c r="BD393" s="19">
        <f>IFERROR(VLOOKUP(AQ393,[2]CUS030!$A$5:$E$10000,5,0),"")</f>
        <v/>
      </c>
      <c r="BE393" s="19">
        <f>IFERROR(VLOOKUP(AR393,[2]CUS030!$A$5:$E$10000,5,0),"")</f>
        <v/>
      </c>
    </row>
    <row r="394">
      <c r="F394" s="108">
        <f>[1]!Table1[[#This Row],[Production]]</f>
        <v/>
      </c>
      <c r="G394">
        <f>MID(F394,LEN(F394)-6,4)</f>
        <v/>
      </c>
      <c r="H394">
        <f>AS394&amp;"|"&amp;AT394&amp;"|"&amp;AU394&amp;"|"&amp;AV394&amp;"|"&amp;AW394&amp;"|"&amp;AX394&amp;"|"&amp;AY394&amp;"|"&amp;AZ394&amp;"|"&amp;BA394&amp;"|"&amp;BB394&amp;"|"&amp;BC394&amp;"|"&amp;BD394&amp;"|"&amp;BE394</f>
        <v/>
      </c>
      <c r="I394" s="108">
        <f>[1]!Table1[[#This Row],[Stock]]</f>
        <v/>
      </c>
      <c r="J394">
        <f>MID(LEFT(I394,LEN(I394)-3),FIND("0|0.000",LEFT(I394,LEN(I394)-3),1)+7,6)</f>
        <v/>
      </c>
      <c r="K394" s="19" t="n"/>
      <c r="L394" s="19" t="n"/>
      <c r="M394" s="19" t="n"/>
      <c r="N394" s="19" t="n"/>
      <c r="O394" s="19" t="n"/>
      <c r="P394" s="20">
        <f>End_Cal!E394</f>
        <v/>
      </c>
      <c r="Q394" s="112">
        <f>IFERROR(INDEX($J$2:$J$9873,MATCH(1,INDEX(($P394=$F$2:$F$9873)*(0=COUNTIFS($Q$2:$Q$2,$J$2:$J$9873)),0),0)),"")</f>
        <v/>
      </c>
      <c r="R394" s="112">
        <f>IFERROR(INDEX($J$2:$J$9873,MATCH(1,INDEX(($P394=$F$2:$F$9873)*(0=COUNTIFS(Q394,$J$2:$J$9873)),0),0)),"")</f>
        <v/>
      </c>
      <c r="S394" s="112">
        <f>IFERROR(INDEX($J$2:$J$9873,MATCH(1,INDEX(($P394=$F$2:$F$9873)*(0=COUNTIFS(Q394:R394,$J$2:$J$9873)),0),0)),"")</f>
        <v/>
      </c>
      <c r="T394" s="112">
        <f>IFERROR(INDEX($J$2:$J$9873,MATCH(1,INDEX(($P394=$F$2:$F$9873)*(0=COUNTIFS(Q394:S394,$J$2:$J$9873)),0),0)),"")</f>
        <v/>
      </c>
      <c r="U394" s="112">
        <f>IFERROR(INDEX($J$2:$J$9873,MATCH(1,INDEX(($P394=$F$2:$F$9873)*(0=COUNTIFS(Q394:T394,$J$2:$J$9873)),0),0)),"")</f>
        <v/>
      </c>
      <c r="V394" s="112">
        <f>IFERROR(INDEX($J$2:$J$9873,MATCH(1,INDEX(($P394=$F$2:$F$9873)*(0=COUNTIFS(Q394:U394,$J$2:$J$9873)),0),0)),"")</f>
        <v/>
      </c>
      <c r="W394" s="112">
        <f>IFERROR(INDEX($J$2:$J$9873,MATCH(1,INDEX(($P394=$F$2:$F$9873)*(0=COUNTIFS(Q394:V394,$J$2:$J$861)),0),0)),"")</f>
        <v/>
      </c>
      <c r="X394" s="112">
        <f>IFERROR(INDEX($J$2:$J$9873,MATCH(1,INDEX(($P394=$F$2:$F$9873)*(0=COUNTIFS(Q394:W394,$J$2:$J$9873)),0),0)),"")</f>
        <v/>
      </c>
      <c r="Y394" s="112">
        <f>IFERROR(INDEX($J$2:$J$861,MATCH(1,INDEX(($P394=$F$2:$F$861)*(0=COUNTIFS(Q394:X394,$J$2:$J$861)),0),0)),"")</f>
        <v/>
      </c>
      <c r="Z394" s="112">
        <f>IFERROR(INDEX($J$2:$J$861,MATCH(1,INDEX(($P394=$F$2:$F$861)*(0=COUNTIFS(Q394:Y394,$J$2:$J$861)),0),0)),"")</f>
        <v/>
      </c>
      <c r="AA394" s="112">
        <f>IFERROR(INDEX($J$2:$J$861,MATCH(1,INDEX(($P394=$F$2:$F$861)*(0=COUNTIFS(Q394:Z394,$J$2:$J$861)),0),0)),"")</f>
        <v/>
      </c>
      <c r="AB394" s="112">
        <f>IFERROR(INDEX($J$2:$J$861,MATCH(1,INDEX(($P394=$F$2:$F$861)*(0=COUNTIFS(Q394:AA394,$J$2:$J$861)),0),0)),"")</f>
        <v/>
      </c>
      <c r="AC394" s="112">
        <f>IFERROR(INDEX($J$2:$J$861,MATCH(1,INDEX(($P394=$F$2:$F$861)*(0=COUNTIFS(Q394:AB394,$J$2:$J$861)),0),0)),"")</f>
        <v/>
      </c>
      <c r="AD394">
        <f>Q394&amp;"-"&amp;R394&amp;"-"&amp;S394&amp;"-"&amp;T394&amp;"-"&amp;U394&amp;"-"&amp;V394&amp;"-"&amp;W394&amp;"-"&amp;X394&amp;"-"&amp;Y394&amp;"-"&amp;Z394&amp;"-"&amp;AA394&amp;"-"&amp;AB394&amp;"-"&amp;AC394</f>
        <v/>
      </c>
      <c r="AF394" s="19">
        <f>IFERROR(INDEX($I$2:$I$861,MATCH(1,INDEX(($P394=$F$2:$F$861)*(0=COUNTIFS($AF$2:$AF$2,$I$2:$I$861)),0),0)),"")</f>
        <v/>
      </c>
      <c r="AG394" s="19">
        <f>IFERROR(INDEX($I$2:$I$9873,MATCH(1,INDEX(($P394=$F$2:$F$9873)*(0=COUNTIFS(AF394,$I$2:$I$9873)),0),0)),"")</f>
        <v/>
      </c>
      <c r="AH394" s="19">
        <f>IFERROR(INDEX($I$2:$I$9873,MATCH(1,INDEX(($P394=$F$2:$F$9873)*(0=COUNTIFS(AF394:AG394,$I$2:$I$9873)),0),0)),"")</f>
        <v/>
      </c>
      <c r="AI394" s="19">
        <f>IFERROR(INDEX($I$2:$I$9873,MATCH(1,INDEX(($P394=$F$2:$F$9873)*(0=COUNTIFS(AF394:AH394,$I$2:$I$9873)),0),0)),"")</f>
        <v/>
      </c>
      <c r="AJ394" s="19">
        <f>IFERROR(INDEX($I$2:$I$9873,MATCH(1,INDEX(($P394=$F$2:$F$9873)*(0=COUNTIFS(AF394:AI394,$I$2:$I$9873)),0),0)),"")</f>
        <v/>
      </c>
      <c r="AK394" s="19">
        <f>IFERROR(INDEX($I$2:$I$9873,MATCH(1,INDEX(($P394=$F$2:$F$9873)*(0=COUNTIFS(AF394:AJ394,$I$2:$I$9873)),0),0)),"")</f>
        <v/>
      </c>
      <c r="AL394" s="19">
        <f>IFERROR(INDEX($I$2:$I$9873,MATCH(1,INDEX(($P394=$F$2:$F$9873)*(0=COUNTIFS(AF394:AK394,$I$2:$I$9873)),0),0)),"")</f>
        <v/>
      </c>
      <c r="AM394" s="19">
        <f>IFERROR(INDEX($I$2:$I$9873,MATCH(1,INDEX(($P394=$F$2:$F$9873)*(0=COUNTIFS(AF394:AL394,$I$2:$I$9873)),0),0)),"")</f>
        <v/>
      </c>
      <c r="AN394" s="19">
        <f>IFERROR(INDEX($I$2:$I$9873,MATCH(1,INDEX(($P394=$F$2:$F$9873)*(0=COUNTIFS(AF394:AM394,$I$2:$I$9873)),0),0)),"")</f>
        <v/>
      </c>
      <c r="AO394" s="19">
        <f>IFERROR(INDEX($I$2:$I$9873,MATCH(1,INDEX(($P394=$F$2:$F$9873)*(0=COUNTIFS(AF394:AN394,$I$2:$I$9873)),0),0)),"")</f>
        <v/>
      </c>
      <c r="AP394" s="19">
        <f>IFERROR(INDEX($I$2:$I$9873,MATCH(1,INDEX(($P394=$F$2:$F$9873)*(0=COUNTIFS(AF394:AO394,$I$2:$I$9873)),0),0)),"")</f>
        <v/>
      </c>
      <c r="AQ394" s="19">
        <f>IFERROR(INDEX($I$2:$I$9873,MATCH(1,INDEX(($P394=$F$2:$F$9873)*(0=COUNTIFS(AF394:AP394,$I$2:$I$9873)),0),0)),"")</f>
        <v/>
      </c>
      <c r="AR394" s="19">
        <f>IFERROR(INDEX($I$2:$I$9873,MATCH(1,INDEX(($P394=$F$2:$F$9873)*(0=COUNTIFS(AF394:AQ394,$I$2:$I$9873)),0),0)),"")</f>
        <v/>
      </c>
      <c r="AS394" s="19">
        <f>IFERROR(VLOOKUP(AF394,[2]CUS030!$A$5:$E$10000,5,0),"")</f>
        <v/>
      </c>
      <c r="AT394" s="19">
        <f>IFERROR(VLOOKUP(AG394,[2]CUS030!$A$5:$E$10000,5,0),"")</f>
        <v/>
      </c>
      <c r="AU394" s="19">
        <f>IFERROR(VLOOKUP(AH394,[2]CUS030!$A$5:$E$10000,5,0),"")</f>
        <v/>
      </c>
      <c r="AV394" s="19">
        <f>IFERROR(VLOOKUP(AI394,[2]CUS030!$A$5:$E$10000,5,0),"")</f>
        <v/>
      </c>
      <c r="AW394" s="19">
        <f>IFERROR(VLOOKUP(AJ394,[2]CUS030!$A$5:$E$10000,5,0),"")</f>
        <v/>
      </c>
      <c r="AX394" s="19">
        <f>IFERROR(VLOOKUP(AK394,[2]CUS030!$A$5:$E$10000,5,0),"")</f>
        <v/>
      </c>
      <c r="AY394" s="19">
        <f>IFERROR(VLOOKUP(AL394,[2]CUS030!$A$5:$E$10000,5,0),"")</f>
        <v/>
      </c>
      <c r="AZ394" s="19">
        <f>IFERROR(VLOOKUP(AM394,[2]CUS030!$A$5:$E$10000,5,0),"")</f>
        <v/>
      </c>
      <c r="BA394" s="19">
        <f>IFERROR(VLOOKUP(AN394,[2]CUS030!$A$5:$E$10000,5,0),"")</f>
        <v/>
      </c>
      <c r="BB394" s="19">
        <f>IFERROR(VLOOKUP(AO394,[2]CUS030!$A$5:$E$10000,5,0),"")</f>
        <v/>
      </c>
      <c r="BC394" s="19">
        <f>IFERROR(VLOOKUP(AP394,[2]CUS030!$A$5:$E$10000,5,0),"")</f>
        <v/>
      </c>
      <c r="BD394" s="19">
        <f>IFERROR(VLOOKUP(AQ394,[2]CUS030!$A$5:$E$10000,5,0),"")</f>
        <v/>
      </c>
      <c r="BE394" s="19">
        <f>IFERROR(VLOOKUP(AR394,[2]CUS030!$A$5:$E$10000,5,0),"")</f>
        <v/>
      </c>
    </row>
    <row r="395">
      <c r="F395" s="108">
        <f>[1]!Table1[[#This Row],[Production]]</f>
        <v/>
      </c>
      <c r="G395">
        <f>MID(F395,LEN(F395)-6,4)</f>
        <v/>
      </c>
      <c r="H395">
        <f>AS395&amp;"|"&amp;AT395&amp;"|"&amp;AU395&amp;"|"&amp;AV395&amp;"|"&amp;AW395&amp;"|"&amp;AX395&amp;"|"&amp;AY395&amp;"|"&amp;AZ395&amp;"|"&amp;BA395&amp;"|"&amp;BB395&amp;"|"&amp;BC395&amp;"|"&amp;BD395&amp;"|"&amp;BE395</f>
        <v/>
      </c>
      <c r="I395" s="108">
        <f>[1]!Table1[[#This Row],[Stock]]</f>
        <v/>
      </c>
      <c r="J395">
        <f>MID(LEFT(I395,LEN(I395)-3),FIND("0|0.000",LEFT(I395,LEN(I395)-3),1)+7,6)</f>
        <v/>
      </c>
      <c r="K395" s="19" t="n"/>
      <c r="L395" s="19" t="n"/>
      <c r="M395" s="19" t="n"/>
      <c r="N395" s="19" t="n"/>
      <c r="O395" s="19" t="n"/>
      <c r="P395" s="20">
        <f>End_Cal!E395</f>
        <v/>
      </c>
      <c r="Q395" s="112">
        <f>IFERROR(INDEX($J$2:$J$9873,MATCH(1,INDEX(($P395=$F$2:$F$9873)*(0=COUNTIFS($Q$2:$Q$2,$J$2:$J$9873)),0),0)),"")</f>
        <v/>
      </c>
      <c r="R395" s="112">
        <f>IFERROR(INDEX($J$2:$J$9873,MATCH(1,INDEX(($P395=$F$2:$F$9873)*(0=COUNTIFS(Q395,$J$2:$J$9873)),0),0)),"")</f>
        <v/>
      </c>
      <c r="S395" s="112">
        <f>IFERROR(INDEX($J$2:$J$9873,MATCH(1,INDEX(($P395=$F$2:$F$9873)*(0=COUNTIFS(Q395:R395,$J$2:$J$9873)),0),0)),"")</f>
        <v/>
      </c>
      <c r="T395" s="112">
        <f>IFERROR(INDEX($J$2:$J$9873,MATCH(1,INDEX(($P395=$F$2:$F$9873)*(0=COUNTIFS(Q395:S395,$J$2:$J$9873)),0),0)),"")</f>
        <v/>
      </c>
      <c r="U395" s="112">
        <f>IFERROR(INDEX($J$2:$J$9873,MATCH(1,INDEX(($P395=$F$2:$F$9873)*(0=COUNTIFS(Q395:T395,$J$2:$J$9873)),0),0)),"")</f>
        <v/>
      </c>
      <c r="V395" s="112">
        <f>IFERROR(INDEX($J$2:$J$9873,MATCH(1,INDEX(($P395=$F$2:$F$9873)*(0=COUNTIFS(Q395:U395,$J$2:$J$9873)),0),0)),"")</f>
        <v/>
      </c>
      <c r="W395" s="112">
        <f>IFERROR(INDEX($J$2:$J$9873,MATCH(1,INDEX(($P395=$F$2:$F$9873)*(0=COUNTIFS(Q395:V395,$J$2:$J$861)),0),0)),"")</f>
        <v/>
      </c>
      <c r="X395" s="112">
        <f>IFERROR(INDEX($J$2:$J$9873,MATCH(1,INDEX(($P395=$F$2:$F$9873)*(0=COUNTIFS(Q395:W395,$J$2:$J$9873)),0),0)),"")</f>
        <v/>
      </c>
      <c r="Y395" s="112">
        <f>IFERROR(INDEX($J$2:$J$861,MATCH(1,INDEX(($P395=$F$2:$F$861)*(0=COUNTIFS(Q395:X395,$J$2:$J$861)),0),0)),"")</f>
        <v/>
      </c>
      <c r="Z395" s="112">
        <f>IFERROR(INDEX($J$2:$J$861,MATCH(1,INDEX(($P395=$F$2:$F$861)*(0=COUNTIFS(Q395:Y395,$J$2:$J$861)),0),0)),"")</f>
        <v/>
      </c>
      <c r="AA395" s="112">
        <f>IFERROR(INDEX($J$2:$J$861,MATCH(1,INDEX(($P395=$F$2:$F$861)*(0=COUNTIFS(Q395:Z395,$J$2:$J$861)),0),0)),"")</f>
        <v/>
      </c>
      <c r="AB395" s="112">
        <f>IFERROR(INDEX($J$2:$J$861,MATCH(1,INDEX(($P395=$F$2:$F$861)*(0=COUNTIFS(Q395:AA395,$J$2:$J$861)),0),0)),"")</f>
        <v/>
      </c>
      <c r="AC395" s="112">
        <f>IFERROR(INDEX($J$2:$J$861,MATCH(1,INDEX(($P395=$F$2:$F$861)*(0=COUNTIFS(Q395:AB395,$J$2:$J$861)),0),0)),"")</f>
        <v/>
      </c>
      <c r="AD395">
        <f>Q395&amp;"-"&amp;R395&amp;"-"&amp;S395&amp;"-"&amp;T395&amp;"-"&amp;U395&amp;"-"&amp;V395&amp;"-"&amp;W395&amp;"-"&amp;X395&amp;"-"&amp;Y395&amp;"-"&amp;Z395&amp;"-"&amp;AA395&amp;"-"&amp;AB395&amp;"-"&amp;AC395</f>
        <v/>
      </c>
      <c r="AF395" s="19">
        <f>IFERROR(INDEX($I$2:$I$861,MATCH(1,INDEX(($P395=$F$2:$F$861)*(0=COUNTIFS($AF$2:$AF$2,$I$2:$I$861)),0),0)),"")</f>
        <v/>
      </c>
      <c r="AG395" s="19">
        <f>IFERROR(INDEX($I$2:$I$9873,MATCH(1,INDEX(($P395=$F$2:$F$9873)*(0=COUNTIFS(AF395,$I$2:$I$9873)),0),0)),"")</f>
        <v/>
      </c>
      <c r="AH395" s="19">
        <f>IFERROR(INDEX($I$2:$I$9873,MATCH(1,INDEX(($P395=$F$2:$F$9873)*(0=COUNTIFS(AF395:AG395,$I$2:$I$9873)),0),0)),"")</f>
        <v/>
      </c>
      <c r="AI395" s="19">
        <f>IFERROR(INDEX($I$2:$I$9873,MATCH(1,INDEX(($P395=$F$2:$F$9873)*(0=COUNTIFS(AF395:AH395,$I$2:$I$9873)),0),0)),"")</f>
        <v/>
      </c>
      <c r="AJ395" s="19">
        <f>IFERROR(INDEX($I$2:$I$9873,MATCH(1,INDEX(($P395=$F$2:$F$9873)*(0=COUNTIFS(AF395:AI395,$I$2:$I$9873)),0),0)),"")</f>
        <v/>
      </c>
      <c r="AK395" s="19">
        <f>IFERROR(INDEX($I$2:$I$9873,MATCH(1,INDEX(($P395=$F$2:$F$9873)*(0=COUNTIFS(AF395:AJ395,$I$2:$I$9873)),0),0)),"")</f>
        <v/>
      </c>
      <c r="AL395" s="19">
        <f>IFERROR(INDEX($I$2:$I$9873,MATCH(1,INDEX(($P395=$F$2:$F$9873)*(0=COUNTIFS(AF395:AK395,$I$2:$I$9873)),0),0)),"")</f>
        <v/>
      </c>
      <c r="AM395" s="19">
        <f>IFERROR(INDEX($I$2:$I$9873,MATCH(1,INDEX(($P395=$F$2:$F$9873)*(0=COUNTIFS(AF395:AL395,$I$2:$I$9873)),0),0)),"")</f>
        <v/>
      </c>
      <c r="AN395" s="19">
        <f>IFERROR(INDEX($I$2:$I$9873,MATCH(1,INDEX(($P395=$F$2:$F$9873)*(0=COUNTIFS(AF395:AM395,$I$2:$I$9873)),0),0)),"")</f>
        <v/>
      </c>
      <c r="AO395" s="19">
        <f>IFERROR(INDEX($I$2:$I$9873,MATCH(1,INDEX(($P395=$F$2:$F$9873)*(0=COUNTIFS(AF395:AN395,$I$2:$I$9873)),0),0)),"")</f>
        <v/>
      </c>
      <c r="AP395" s="19">
        <f>IFERROR(INDEX($I$2:$I$9873,MATCH(1,INDEX(($P395=$F$2:$F$9873)*(0=COUNTIFS(AF395:AO395,$I$2:$I$9873)),0),0)),"")</f>
        <v/>
      </c>
      <c r="AQ395" s="19">
        <f>IFERROR(INDEX($I$2:$I$9873,MATCH(1,INDEX(($P395=$F$2:$F$9873)*(0=COUNTIFS(AF395:AP395,$I$2:$I$9873)),0),0)),"")</f>
        <v/>
      </c>
      <c r="AR395" s="19">
        <f>IFERROR(INDEX($I$2:$I$9873,MATCH(1,INDEX(($P395=$F$2:$F$9873)*(0=COUNTIFS(AF395:AQ395,$I$2:$I$9873)),0),0)),"")</f>
        <v/>
      </c>
      <c r="AS395" s="19">
        <f>IFERROR(VLOOKUP(AF395,[2]CUS030!$A$5:$E$10000,5,0),"")</f>
        <v/>
      </c>
      <c r="AT395" s="19">
        <f>IFERROR(VLOOKUP(AG395,[2]CUS030!$A$5:$E$10000,5,0),"")</f>
        <v/>
      </c>
      <c r="AU395" s="19">
        <f>IFERROR(VLOOKUP(AH395,[2]CUS030!$A$5:$E$10000,5,0),"")</f>
        <v/>
      </c>
      <c r="AV395" s="19">
        <f>IFERROR(VLOOKUP(AI395,[2]CUS030!$A$5:$E$10000,5,0),"")</f>
        <v/>
      </c>
      <c r="AW395" s="19">
        <f>IFERROR(VLOOKUP(AJ395,[2]CUS030!$A$5:$E$10000,5,0),"")</f>
        <v/>
      </c>
      <c r="AX395" s="19">
        <f>IFERROR(VLOOKUP(AK395,[2]CUS030!$A$5:$E$10000,5,0),"")</f>
        <v/>
      </c>
      <c r="AY395" s="19">
        <f>IFERROR(VLOOKUP(AL395,[2]CUS030!$A$5:$E$10000,5,0),"")</f>
        <v/>
      </c>
      <c r="AZ395" s="19">
        <f>IFERROR(VLOOKUP(AM395,[2]CUS030!$A$5:$E$10000,5,0),"")</f>
        <v/>
      </c>
      <c r="BA395" s="19">
        <f>IFERROR(VLOOKUP(AN395,[2]CUS030!$A$5:$E$10000,5,0),"")</f>
        <v/>
      </c>
      <c r="BB395" s="19">
        <f>IFERROR(VLOOKUP(AO395,[2]CUS030!$A$5:$E$10000,5,0),"")</f>
        <v/>
      </c>
      <c r="BC395" s="19">
        <f>IFERROR(VLOOKUP(AP395,[2]CUS030!$A$5:$E$10000,5,0),"")</f>
        <v/>
      </c>
      <c r="BD395" s="19">
        <f>IFERROR(VLOOKUP(AQ395,[2]CUS030!$A$5:$E$10000,5,0),"")</f>
        <v/>
      </c>
      <c r="BE395" s="19">
        <f>IFERROR(VLOOKUP(AR395,[2]CUS030!$A$5:$E$10000,5,0),"")</f>
        <v/>
      </c>
    </row>
    <row r="396">
      <c r="F396" s="108">
        <f>[1]!Table1[[#This Row],[Production]]</f>
        <v/>
      </c>
      <c r="G396">
        <f>MID(F396,LEN(F396)-6,4)</f>
        <v/>
      </c>
      <c r="H396">
        <f>AS396&amp;"|"&amp;AT396&amp;"|"&amp;AU396&amp;"|"&amp;AV396&amp;"|"&amp;AW396&amp;"|"&amp;AX396&amp;"|"&amp;AY396&amp;"|"&amp;AZ396&amp;"|"&amp;BA396&amp;"|"&amp;BB396&amp;"|"&amp;BC396&amp;"|"&amp;BD396&amp;"|"&amp;BE396</f>
        <v/>
      </c>
      <c r="I396" s="108">
        <f>[1]!Table1[[#This Row],[Stock]]</f>
        <v/>
      </c>
      <c r="J396">
        <f>MID(LEFT(I396,LEN(I396)-3),FIND("0|0.000",LEFT(I396,LEN(I396)-3),1)+7,6)</f>
        <v/>
      </c>
      <c r="K396" s="19" t="n"/>
      <c r="L396" s="19" t="n"/>
      <c r="M396" s="19" t="n"/>
      <c r="N396" s="19" t="n"/>
      <c r="O396" s="19" t="n"/>
      <c r="P396" s="20">
        <f>End_Cal!E396</f>
        <v/>
      </c>
      <c r="Q396" s="112">
        <f>IFERROR(INDEX($J$2:$J$9873,MATCH(1,INDEX(($P396=$F$2:$F$9873)*(0=COUNTIFS($Q$2:$Q$2,$J$2:$J$9873)),0),0)),"")</f>
        <v/>
      </c>
      <c r="R396" s="112">
        <f>IFERROR(INDEX($J$2:$J$9873,MATCH(1,INDEX(($P396=$F$2:$F$9873)*(0=COUNTIFS(Q396,$J$2:$J$9873)),0),0)),"")</f>
        <v/>
      </c>
      <c r="S396" s="112">
        <f>IFERROR(INDEX($J$2:$J$9873,MATCH(1,INDEX(($P396=$F$2:$F$9873)*(0=COUNTIFS(Q396:R396,$J$2:$J$9873)),0),0)),"")</f>
        <v/>
      </c>
      <c r="T396" s="112">
        <f>IFERROR(INDEX($J$2:$J$9873,MATCH(1,INDEX(($P396=$F$2:$F$9873)*(0=COUNTIFS(Q396:S396,$J$2:$J$9873)),0),0)),"")</f>
        <v/>
      </c>
      <c r="U396" s="112">
        <f>IFERROR(INDEX($J$2:$J$9873,MATCH(1,INDEX(($P396=$F$2:$F$9873)*(0=COUNTIFS(Q396:T396,$J$2:$J$9873)),0),0)),"")</f>
        <v/>
      </c>
      <c r="V396" s="112">
        <f>IFERROR(INDEX($J$2:$J$9873,MATCH(1,INDEX(($P396=$F$2:$F$9873)*(0=COUNTIFS(Q396:U396,$J$2:$J$9873)),0),0)),"")</f>
        <v/>
      </c>
      <c r="W396" s="112">
        <f>IFERROR(INDEX($J$2:$J$9873,MATCH(1,INDEX(($P396=$F$2:$F$9873)*(0=COUNTIFS(Q396:V396,$J$2:$J$861)),0),0)),"")</f>
        <v/>
      </c>
      <c r="X396" s="112">
        <f>IFERROR(INDEX($J$2:$J$9873,MATCH(1,INDEX(($P396=$F$2:$F$9873)*(0=COUNTIFS(Q396:W396,$J$2:$J$9873)),0),0)),"")</f>
        <v/>
      </c>
      <c r="Y396" s="112">
        <f>IFERROR(INDEX($J$2:$J$861,MATCH(1,INDEX(($P396=$F$2:$F$861)*(0=COUNTIFS(Q396:X396,$J$2:$J$861)),0),0)),"")</f>
        <v/>
      </c>
      <c r="Z396" s="112">
        <f>IFERROR(INDEX($J$2:$J$861,MATCH(1,INDEX(($P396=$F$2:$F$861)*(0=COUNTIFS(Q396:Y396,$J$2:$J$861)),0),0)),"")</f>
        <v/>
      </c>
      <c r="AA396" s="112">
        <f>IFERROR(INDEX($J$2:$J$861,MATCH(1,INDEX(($P396=$F$2:$F$861)*(0=COUNTIFS(Q396:Z396,$J$2:$J$861)),0),0)),"")</f>
        <v/>
      </c>
      <c r="AB396" s="112">
        <f>IFERROR(INDEX($J$2:$J$861,MATCH(1,INDEX(($P396=$F$2:$F$861)*(0=COUNTIFS(Q396:AA396,$J$2:$J$861)),0),0)),"")</f>
        <v/>
      </c>
      <c r="AC396" s="112">
        <f>IFERROR(INDEX($J$2:$J$861,MATCH(1,INDEX(($P396=$F$2:$F$861)*(0=COUNTIFS(Q396:AB396,$J$2:$J$861)),0),0)),"")</f>
        <v/>
      </c>
      <c r="AD396">
        <f>Q396&amp;"-"&amp;R396&amp;"-"&amp;S396&amp;"-"&amp;T396&amp;"-"&amp;U396&amp;"-"&amp;V396&amp;"-"&amp;W396&amp;"-"&amp;X396&amp;"-"&amp;Y396&amp;"-"&amp;Z396&amp;"-"&amp;AA396&amp;"-"&amp;AB396&amp;"-"&amp;AC396</f>
        <v/>
      </c>
      <c r="AF396" s="19">
        <f>IFERROR(INDEX($I$2:$I$861,MATCH(1,INDEX(($P396=$F$2:$F$861)*(0=COUNTIFS($AF$2:$AF$2,$I$2:$I$861)),0),0)),"")</f>
        <v/>
      </c>
      <c r="AG396" s="19">
        <f>IFERROR(INDEX($I$2:$I$9873,MATCH(1,INDEX(($P396=$F$2:$F$9873)*(0=COUNTIFS(AF396,$I$2:$I$9873)),0),0)),"")</f>
        <v/>
      </c>
      <c r="AH396" s="19">
        <f>IFERROR(INDEX($I$2:$I$9873,MATCH(1,INDEX(($P396=$F$2:$F$9873)*(0=COUNTIFS(AF396:AG396,$I$2:$I$9873)),0),0)),"")</f>
        <v/>
      </c>
      <c r="AI396" s="19">
        <f>IFERROR(INDEX($I$2:$I$9873,MATCH(1,INDEX(($P396=$F$2:$F$9873)*(0=COUNTIFS(AF396:AH396,$I$2:$I$9873)),0),0)),"")</f>
        <v/>
      </c>
      <c r="AJ396" s="19">
        <f>IFERROR(INDEX($I$2:$I$9873,MATCH(1,INDEX(($P396=$F$2:$F$9873)*(0=COUNTIFS(AF396:AI396,$I$2:$I$9873)),0),0)),"")</f>
        <v/>
      </c>
      <c r="AK396" s="19">
        <f>IFERROR(INDEX($I$2:$I$9873,MATCH(1,INDEX(($P396=$F$2:$F$9873)*(0=COUNTIFS(AF396:AJ396,$I$2:$I$9873)),0),0)),"")</f>
        <v/>
      </c>
      <c r="AL396" s="19">
        <f>IFERROR(INDEX($I$2:$I$9873,MATCH(1,INDEX(($P396=$F$2:$F$9873)*(0=COUNTIFS(AF396:AK396,$I$2:$I$9873)),0),0)),"")</f>
        <v/>
      </c>
      <c r="AM396" s="19">
        <f>IFERROR(INDEX($I$2:$I$9873,MATCH(1,INDEX(($P396=$F$2:$F$9873)*(0=COUNTIFS(AF396:AL396,$I$2:$I$9873)),0),0)),"")</f>
        <v/>
      </c>
      <c r="AN396" s="19">
        <f>IFERROR(INDEX($I$2:$I$9873,MATCH(1,INDEX(($P396=$F$2:$F$9873)*(0=COUNTIFS(AF396:AM396,$I$2:$I$9873)),0),0)),"")</f>
        <v/>
      </c>
      <c r="AO396" s="19">
        <f>IFERROR(INDEX($I$2:$I$9873,MATCH(1,INDEX(($P396=$F$2:$F$9873)*(0=COUNTIFS(AF396:AN396,$I$2:$I$9873)),0),0)),"")</f>
        <v/>
      </c>
      <c r="AP396" s="19">
        <f>IFERROR(INDEX($I$2:$I$9873,MATCH(1,INDEX(($P396=$F$2:$F$9873)*(0=COUNTIFS(AF396:AO396,$I$2:$I$9873)),0),0)),"")</f>
        <v/>
      </c>
      <c r="AQ396" s="19">
        <f>IFERROR(INDEX($I$2:$I$9873,MATCH(1,INDEX(($P396=$F$2:$F$9873)*(0=COUNTIFS(AF396:AP396,$I$2:$I$9873)),0),0)),"")</f>
        <v/>
      </c>
      <c r="AR396" s="19">
        <f>IFERROR(INDEX($I$2:$I$9873,MATCH(1,INDEX(($P396=$F$2:$F$9873)*(0=COUNTIFS(AF396:AQ396,$I$2:$I$9873)),0),0)),"")</f>
        <v/>
      </c>
      <c r="AS396" s="19">
        <f>IFERROR(VLOOKUP(AF396,[2]CUS030!$A$5:$E$10000,5,0),"")</f>
        <v/>
      </c>
      <c r="AT396" s="19">
        <f>IFERROR(VLOOKUP(AG396,[2]CUS030!$A$5:$E$10000,5,0),"")</f>
        <v/>
      </c>
      <c r="AU396" s="19">
        <f>IFERROR(VLOOKUP(AH396,[2]CUS030!$A$5:$E$10000,5,0),"")</f>
        <v/>
      </c>
      <c r="AV396" s="19">
        <f>IFERROR(VLOOKUP(AI396,[2]CUS030!$A$5:$E$10000,5,0),"")</f>
        <v/>
      </c>
      <c r="AW396" s="19">
        <f>IFERROR(VLOOKUP(AJ396,[2]CUS030!$A$5:$E$10000,5,0),"")</f>
        <v/>
      </c>
      <c r="AX396" s="19">
        <f>IFERROR(VLOOKUP(AK396,[2]CUS030!$A$5:$E$10000,5,0),"")</f>
        <v/>
      </c>
      <c r="AY396" s="19">
        <f>IFERROR(VLOOKUP(AL396,[2]CUS030!$A$5:$E$10000,5,0),"")</f>
        <v/>
      </c>
      <c r="AZ396" s="19">
        <f>IFERROR(VLOOKUP(AM396,[2]CUS030!$A$5:$E$10000,5,0),"")</f>
        <v/>
      </c>
      <c r="BA396" s="19">
        <f>IFERROR(VLOOKUP(AN396,[2]CUS030!$A$5:$E$10000,5,0),"")</f>
        <v/>
      </c>
      <c r="BB396" s="19">
        <f>IFERROR(VLOOKUP(AO396,[2]CUS030!$A$5:$E$10000,5,0),"")</f>
        <v/>
      </c>
      <c r="BC396" s="19">
        <f>IFERROR(VLOOKUP(AP396,[2]CUS030!$A$5:$E$10000,5,0),"")</f>
        <v/>
      </c>
      <c r="BD396" s="19">
        <f>IFERROR(VLOOKUP(AQ396,[2]CUS030!$A$5:$E$10000,5,0),"")</f>
        <v/>
      </c>
      <c r="BE396" s="19">
        <f>IFERROR(VLOOKUP(AR396,[2]CUS030!$A$5:$E$10000,5,0),"")</f>
        <v/>
      </c>
    </row>
    <row r="397">
      <c r="F397" s="108">
        <f>[1]!Table1[[#This Row],[Production]]</f>
        <v/>
      </c>
      <c r="G397">
        <f>MID(F397,LEN(F397)-6,4)</f>
        <v/>
      </c>
      <c r="H397">
        <f>AS397&amp;"|"&amp;AT397&amp;"|"&amp;AU397&amp;"|"&amp;AV397&amp;"|"&amp;AW397&amp;"|"&amp;AX397&amp;"|"&amp;AY397&amp;"|"&amp;AZ397&amp;"|"&amp;BA397&amp;"|"&amp;BB397&amp;"|"&amp;BC397&amp;"|"&amp;BD397&amp;"|"&amp;BE397</f>
        <v/>
      </c>
      <c r="I397" s="108">
        <f>[1]!Table1[[#This Row],[Stock]]</f>
        <v/>
      </c>
      <c r="J397">
        <f>MID(LEFT(I397,LEN(I397)-3),FIND("0|0.000",LEFT(I397,LEN(I397)-3),1)+7,6)</f>
        <v/>
      </c>
      <c r="K397" s="19" t="n"/>
      <c r="L397" s="19" t="n"/>
      <c r="M397" s="19" t="n"/>
      <c r="N397" s="19" t="n"/>
      <c r="O397" s="19" t="n"/>
      <c r="P397" s="20">
        <f>End_Cal!E397</f>
        <v/>
      </c>
      <c r="Q397" s="112">
        <f>IFERROR(INDEX($J$2:$J$9873,MATCH(1,INDEX(($P397=$F$2:$F$9873)*(0=COUNTIFS($Q$2:$Q$2,$J$2:$J$9873)),0),0)),"")</f>
        <v/>
      </c>
      <c r="R397" s="112">
        <f>IFERROR(INDEX($J$2:$J$9873,MATCH(1,INDEX(($P397=$F$2:$F$9873)*(0=COUNTIFS(Q397,$J$2:$J$9873)),0),0)),"")</f>
        <v/>
      </c>
      <c r="S397" s="112">
        <f>IFERROR(INDEX($J$2:$J$9873,MATCH(1,INDEX(($P397=$F$2:$F$9873)*(0=COUNTIFS(Q397:R397,$J$2:$J$9873)),0),0)),"")</f>
        <v/>
      </c>
      <c r="T397" s="112">
        <f>IFERROR(INDEX($J$2:$J$9873,MATCH(1,INDEX(($P397=$F$2:$F$9873)*(0=COUNTIFS(Q397:S397,$J$2:$J$9873)),0),0)),"")</f>
        <v/>
      </c>
      <c r="U397" s="112">
        <f>IFERROR(INDEX($J$2:$J$9873,MATCH(1,INDEX(($P397=$F$2:$F$9873)*(0=COUNTIFS(Q397:T397,$J$2:$J$9873)),0),0)),"")</f>
        <v/>
      </c>
      <c r="V397" s="112">
        <f>IFERROR(INDEX($J$2:$J$9873,MATCH(1,INDEX(($P397=$F$2:$F$9873)*(0=COUNTIFS(Q397:U397,$J$2:$J$9873)),0),0)),"")</f>
        <v/>
      </c>
      <c r="W397" s="112">
        <f>IFERROR(INDEX($J$2:$J$9873,MATCH(1,INDEX(($P397=$F$2:$F$9873)*(0=COUNTIFS(Q397:V397,$J$2:$J$861)),0),0)),"")</f>
        <v/>
      </c>
      <c r="X397" s="112">
        <f>IFERROR(INDEX($J$2:$J$9873,MATCH(1,INDEX(($P397=$F$2:$F$9873)*(0=COUNTIFS(Q397:W397,$J$2:$J$9873)),0),0)),"")</f>
        <v/>
      </c>
      <c r="Y397" s="112">
        <f>IFERROR(INDEX($J$2:$J$861,MATCH(1,INDEX(($P397=$F$2:$F$861)*(0=COUNTIFS(Q397:X397,$J$2:$J$861)),0),0)),"")</f>
        <v/>
      </c>
      <c r="Z397" s="112">
        <f>IFERROR(INDEX($J$2:$J$861,MATCH(1,INDEX(($P397=$F$2:$F$861)*(0=COUNTIFS(Q397:Y397,$J$2:$J$861)),0),0)),"")</f>
        <v/>
      </c>
      <c r="AA397" s="112">
        <f>IFERROR(INDEX($J$2:$J$861,MATCH(1,INDEX(($P397=$F$2:$F$861)*(0=COUNTIFS(Q397:Z397,$J$2:$J$861)),0),0)),"")</f>
        <v/>
      </c>
      <c r="AB397" s="112">
        <f>IFERROR(INDEX($J$2:$J$861,MATCH(1,INDEX(($P397=$F$2:$F$861)*(0=COUNTIFS(Q397:AA397,$J$2:$J$861)),0),0)),"")</f>
        <v/>
      </c>
      <c r="AC397" s="112">
        <f>IFERROR(INDEX($J$2:$J$861,MATCH(1,INDEX(($P397=$F$2:$F$861)*(0=COUNTIFS(Q397:AB397,$J$2:$J$861)),0),0)),"")</f>
        <v/>
      </c>
      <c r="AD397">
        <f>Q397&amp;"-"&amp;R397&amp;"-"&amp;S397&amp;"-"&amp;T397&amp;"-"&amp;U397&amp;"-"&amp;V397&amp;"-"&amp;W397&amp;"-"&amp;X397&amp;"-"&amp;Y397&amp;"-"&amp;Z397&amp;"-"&amp;AA397&amp;"-"&amp;AB397&amp;"-"&amp;AC397</f>
        <v/>
      </c>
      <c r="AF397" s="19">
        <f>IFERROR(INDEX($I$2:$I$861,MATCH(1,INDEX(($P397=$F$2:$F$861)*(0=COUNTIFS($AF$2:$AF$2,$I$2:$I$861)),0),0)),"")</f>
        <v/>
      </c>
      <c r="AG397" s="19">
        <f>IFERROR(INDEX($I$2:$I$9873,MATCH(1,INDEX(($P397=$F$2:$F$9873)*(0=COUNTIFS(AF397,$I$2:$I$9873)),0),0)),"")</f>
        <v/>
      </c>
      <c r="AH397" s="19">
        <f>IFERROR(INDEX($I$2:$I$9873,MATCH(1,INDEX(($P397=$F$2:$F$9873)*(0=COUNTIFS(AF397:AG397,$I$2:$I$9873)),0),0)),"")</f>
        <v/>
      </c>
      <c r="AI397" s="19">
        <f>IFERROR(INDEX($I$2:$I$9873,MATCH(1,INDEX(($P397=$F$2:$F$9873)*(0=COUNTIFS(AF397:AH397,$I$2:$I$9873)),0),0)),"")</f>
        <v/>
      </c>
      <c r="AJ397" s="19">
        <f>IFERROR(INDEX($I$2:$I$9873,MATCH(1,INDEX(($P397=$F$2:$F$9873)*(0=COUNTIFS(AF397:AI397,$I$2:$I$9873)),0),0)),"")</f>
        <v/>
      </c>
      <c r="AK397" s="19">
        <f>IFERROR(INDEX($I$2:$I$9873,MATCH(1,INDEX(($P397=$F$2:$F$9873)*(0=COUNTIFS(AF397:AJ397,$I$2:$I$9873)),0),0)),"")</f>
        <v/>
      </c>
      <c r="AL397" s="19">
        <f>IFERROR(INDEX($I$2:$I$9873,MATCH(1,INDEX(($P397=$F$2:$F$9873)*(0=COUNTIFS(AF397:AK397,$I$2:$I$9873)),0),0)),"")</f>
        <v/>
      </c>
      <c r="AM397" s="19">
        <f>IFERROR(INDEX($I$2:$I$9873,MATCH(1,INDEX(($P397=$F$2:$F$9873)*(0=COUNTIFS(AF397:AL397,$I$2:$I$9873)),0),0)),"")</f>
        <v/>
      </c>
      <c r="AN397" s="19">
        <f>IFERROR(INDEX($I$2:$I$9873,MATCH(1,INDEX(($P397=$F$2:$F$9873)*(0=COUNTIFS(AF397:AM397,$I$2:$I$9873)),0),0)),"")</f>
        <v/>
      </c>
      <c r="AO397" s="19">
        <f>IFERROR(INDEX($I$2:$I$9873,MATCH(1,INDEX(($P397=$F$2:$F$9873)*(0=COUNTIFS(AF397:AN397,$I$2:$I$9873)),0),0)),"")</f>
        <v/>
      </c>
      <c r="AP397" s="19">
        <f>IFERROR(INDEX($I$2:$I$9873,MATCH(1,INDEX(($P397=$F$2:$F$9873)*(0=COUNTIFS(AF397:AO397,$I$2:$I$9873)),0),0)),"")</f>
        <v/>
      </c>
      <c r="AQ397" s="19">
        <f>IFERROR(INDEX($I$2:$I$9873,MATCH(1,INDEX(($P397=$F$2:$F$9873)*(0=COUNTIFS(AF397:AP397,$I$2:$I$9873)),0),0)),"")</f>
        <v/>
      </c>
      <c r="AR397" s="19">
        <f>IFERROR(INDEX($I$2:$I$9873,MATCH(1,INDEX(($P397=$F$2:$F$9873)*(0=COUNTIFS(AF397:AQ397,$I$2:$I$9873)),0),0)),"")</f>
        <v/>
      </c>
      <c r="AS397" s="19">
        <f>IFERROR(VLOOKUP(AF397,[2]CUS030!$A$5:$E$10000,5,0),"")</f>
        <v/>
      </c>
      <c r="AT397" s="19">
        <f>IFERROR(VLOOKUP(AG397,[2]CUS030!$A$5:$E$10000,5,0),"")</f>
        <v/>
      </c>
      <c r="AU397" s="19">
        <f>IFERROR(VLOOKUP(AH397,[2]CUS030!$A$5:$E$10000,5,0),"")</f>
        <v/>
      </c>
      <c r="AV397" s="19">
        <f>IFERROR(VLOOKUP(AI397,[2]CUS030!$A$5:$E$10000,5,0),"")</f>
        <v/>
      </c>
      <c r="AW397" s="19">
        <f>IFERROR(VLOOKUP(AJ397,[2]CUS030!$A$5:$E$10000,5,0),"")</f>
        <v/>
      </c>
      <c r="AX397" s="19">
        <f>IFERROR(VLOOKUP(AK397,[2]CUS030!$A$5:$E$10000,5,0),"")</f>
        <v/>
      </c>
      <c r="AY397" s="19">
        <f>IFERROR(VLOOKUP(AL397,[2]CUS030!$A$5:$E$10000,5,0),"")</f>
        <v/>
      </c>
      <c r="AZ397" s="19">
        <f>IFERROR(VLOOKUP(AM397,[2]CUS030!$A$5:$E$10000,5,0),"")</f>
        <v/>
      </c>
      <c r="BA397" s="19">
        <f>IFERROR(VLOOKUP(AN397,[2]CUS030!$A$5:$E$10000,5,0),"")</f>
        <v/>
      </c>
      <c r="BB397" s="19">
        <f>IFERROR(VLOOKUP(AO397,[2]CUS030!$A$5:$E$10000,5,0),"")</f>
        <v/>
      </c>
      <c r="BC397" s="19">
        <f>IFERROR(VLOOKUP(AP397,[2]CUS030!$A$5:$E$10000,5,0),"")</f>
        <v/>
      </c>
      <c r="BD397" s="19">
        <f>IFERROR(VLOOKUP(AQ397,[2]CUS030!$A$5:$E$10000,5,0),"")</f>
        <v/>
      </c>
      <c r="BE397" s="19">
        <f>IFERROR(VLOOKUP(AR397,[2]CUS030!$A$5:$E$10000,5,0),"")</f>
        <v/>
      </c>
    </row>
    <row r="398">
      <c r="F398" s="108">
        <f>[1]!Table1[[#This Row],[Production]]</f>
        <v/>
      </c>
      <c r="G398">
        <f>MID(F398,LEN(F398)-6,4)</f>
        <v/>
      </c>
      <c r="H398">
        <f>AS398&amp;"|"&amp;AT398&amp;"|"&amp;AU398&amp;"|"&amp;AV398&amp;"|"&amp;AW398&amp;"|"&amp;AX398&amp;"|"&amp;AY398&amp;"|"&amp;AZ398&amp;"|"&amp;BA398&amp;"|"&amp;BB398&amp;"|"&amp;BC398&amp;"|"&amp;BD398&amp;"|"&amp;BE398</f>
        <v/>
      </c>
      <c r="I398" s="108">
        <f>[1]!Table1[[#This Row],[Stock]]</f>
        <v/>
      </c>
      <c r="J398">
        <f>MID(LEFT(I398,LEN(I398)-3),FIND("0|0.000",LEFT(I398,LEN(I398)-3),1)+7,6)</f>
        <v/>
      </c>
      <c r="K398" s="19" t="n"/>
      <c r="L398" s="19" t="n"/>
      <c r="M398" s="19" t="n"/>
      <c r="N398" s="19" t="n"/>
      <c r="O398" s="19" t="n"/>
      <c r="P398" s="20">
        <f>End_Cal!E398</f>
        <v/>
      </c>
      <c r="Q398" s="112">
        <f>IFERROR(INDEX($J$2:$J$9873,MATCH(1,INDEX(($P398=$F$2:$F$9873)*(0=COUNTIFS($Q$2:$Q$2,$J$2:$J$9873)),0),0)),"")</f>
        <v/>
      </c>
      <c r="R398" s="112">
        <f>IFERROR(INDEX($J$2:$J$9873,MATCH(1,INDEX(($P398=$F$2:$F$9873)*(0=COUNTIFS(Q398,$J$2:$J$9873)),0),0)),"")</f>
        <v/>
      </c>
      <c r="S398" s="112">
        <f>IFERROR(INDEX($J$2:$J$9873,MATCH(1,INDEX(($P398=$F$2:$F$9873)*(0=COUNTIFS(Q398:R398,$J$2:$J$9873)),0),0)),"")</f>
        <v/>
      </c>
      <c r="T398" s="112">
        <f>IFERROR(INDEX($J$2:$J$9873,MATCH(1,INDEX(($P398=$F$2:$F$9873)*(0=COUNTIFS(Q398:S398,$J$2:$J$9873)),0),0)),"")</f>
        <v/>
      </c>
      <c r="U398" s="112">
        <f>IFERROR(INDEX($J$2:$J$9873,MATCH(1,INDEX(($P398=$F$2:$F$9873)*(0=COUNTIFS(Q398:T398,$J$2:$J$9873)),0),0)),"")</f>
        <v/>
      </c>
      <c r="V398" s="112">
        <f>IFERROR(INDEX($J$2:$J$9873,MATCH(1,INDEX(($P398=$F$2:$F$9873)*(0=COUNTIFS(Q398:U398,$J$2:$J$9873)),0),0)),"")</f>
        <v/>
      </c>
      <c r="W398" s="112">
        <f>IFERROR(INDEX($J$2:$J$9873,MATCH(1,INDEX(($P398=$F$2:$F$9873)*(0=COUNTIFS(Q398:V398,$J$2:$J$861)),0),0)),"")</f>
        <v/>
      </c>
      <c r="X398" s="112">
        <f>IFERROR(INDEX($J$2:$J$9873,MATCH(1,INDEX(($P398=$F$2:$F$9873)*(0=COUNTIFS(Q398:W398,$J$2:$J$9873)),0),0)),"")</f>
        <v/>
      </c>
      <c r="Y398" s="112">
        <f>IFERROR(INDEX($J$2:$J$861,MATCH(1,INDEX(($P398=$F$2:$F$861)*(0=COUNTIFS(Q398:X398,$J$2:$J$861)),0),0)),"")</f>
        <v/>
      </c>
      <c r="Z398" s="112">
        <f>IFERROR(INDEX($J$2:$J$861,MATCH(1,INDEX(($P398=$F$2:$F$861)*(0=COUNTIFS(Q398:Y398,$J$2:$J$861)),0),0)),"")</f>
        <v/>
      </c>
      <c r="AA398" s="112">
        <f>IFERROR(INDEX($J$2:$J$861,MATCH(1,INDEX(($P398=$F$2:$F$861)*(0=COUNTIFS(Q398:Z398,$J$2:$J$861)),0),0)),"")</f>
        <v/>
      </c>
      <c r="AB398" s="112">
        <f>IFERROR(INDEX($J$2:$J$861,MATCH(1,INDEX(($P398=$F$2:$F$861)*(0=COUNTIFS(Q398:AA398,$J$2:$J$861)),0),0)),"")</f>
        <v/>
      </c>
      <c r="AC398" s="112">
        <f>IFERROR(INDEX($J$2:$J$861,MATCH(1,INDEX(($P398=$F$2:$F$861)*(0=COUNTIFS(Q398:AB398,$J$2:$J$861)),0),0)),"")</f>
        <v/>
      </c>
      <c r="AD398">
        <f>Q398&amp;"-"&amp;R398&amp;"-"&amp;S398&amp;"-"&amp;T398&amp;"-"&amp;U398&amp;"-"&amp;V398&amp;"-"&amp;W398&amp;"-"&amp;X398&amp;"-"&amp;Y398&amp;"-"&amp;Z398&amp;"-"&amp;AA398&amp;"-"&amp;AB398&amp;"-"&amp;AC398</f>
        <v/>
      </c>
      <c r="AF398" s="19">
        <f>IFERROR(INDEX($I$2:$I$861,MATCH(1,INDEX(($P398=$F$2:$F$861)*(0=COUNTIFS($AF$2:$AF$2,$I$2:$I$861)),0),0)),"")</f>
        <v/>
      </c>
      <c r="AG398" s="19">
        <f>IFERROR(INDEX($I$2:$I$9873,MATCH(1,INDEX(($P398=$F$2:$F$9873)*(0=COUNTIFS(AF398,$I$2:$I$9873)),0),0)),"")</f>
        <v/>
      </c>
      <c r="AH398" s="19">
        <f>IFERROR(INDEX($I$2:$I$9873,MATCH(1,INDEX(($P398=$F$2:$F$9873)*(0=COUNTIFS(AF398:AG398,$I$2:$I$9873)),0),0)),"")</f>
        <v/>
      </c>
      <c r="AI398" s="19">
        <f>IFERROR(INDEX($I$2:$I$9873,MATCH(1,INDEX(($P398=$F$2:$F$9873)*(0=COUNTIFS(AF398:AH398,$I$2:$I$9873)),0),0)),"")</f>
        <v/>
      </c>
      <c r="AJ398" s="19">
        <f>IFERROR(INDEX($I$2:$I$9873,MATCH(1,INDEX(($P398=$F$2:$F$9873)*(0=COUNTIFS(AF398:AI398,$I$2:$I$9873)),0),0)),"")</f>
        <v/>
      </c>
      <c r="AK398" s="19">
        <f>IFERROR(INDEX($I$2:$I$9873,MATCH(1,INDEX(($P398=$F$2:$F$9873)*(0=COUNTIFS(AF398:AJ398,$I$2:$I$9873)),0),0)),"")</f>
        <v/>
      </c>
      <c r="AL398" s="19">
        <f>IFERROR(INDEX($I$2:$I$9873,MATCH(1,INDEX(($P398=$F$2:$F$9873)*(0=COUNTIFS(AF398:AK398,$I$2:$I$9873)),0),0)),"")</f>
        <v/>
      </c>
      <c r="AM398" s="19">
        <f>IFERROR(INDEX($I$2:$I$9873,MATCH(1,INDEX(($P398=$F$2:$F$9873)*(0=COUNTIFS(AF398:AL398,$I$2:$I$9873)),0),0)),"")</f>
        <v/>
      </c>
      <c r="AN398" s="19">
        <f>IFERROR(INDEX($I$2:$I$9873,MATCH(1,INDEX(($P398=$F$2:$F$9873)*(0=COUNTIFS(AF398:AM398,$I$2:$I$9873)),0),0)),"")</f>
        <v/>
      </c>
      <c r="AO398" s="19">
        <f>IFERROR(INDEX($I$2:$I$9873,MATCH(1,INDEX(($P398=$F$2:$F$9873)*(0=COUNTIFS(AF398:AN398,$I$2:$I$9873)),0),0)),"")</f>
        <v/>
      </c>
      <c r="AP398" s="19">
        <f>IFERROR(INDEX($I$2:$I$9873,MATCH(1,INDEX(($P398=$F$2:$F$9873)*(0=COUNTIFS(AF398:AO398,$I$2:$I$9873)),0),0)),"")</f>
        <v/>
      </c>
      <c r="AQ398" s="19">
        <f>IFERROR(INDEX($I$2:$I$9873,MATCH(1,INDEX(($P398=$F$2:$F$9873)*(0=COUNTIFS(AF398:AP398,$I$2:$I$9873)),0),0)),"")</f>
        <v/>
      </c>
      <c r="AR398" s="19">
        <f>IFERROR(INDEX($I$2:$I$9873,MATCH(1,INDEX(($P398=$F$2:$F$9873)*(0=COUNTIFS(AF398:AQ398,$I$2:$I$9873)),0),0)),"")</f>
        <v/>
      </c>
      <c r="AS398" s="19">
        <f>IFERROR(VLOOKUP(AF398,[2]CUS030!$A$5:$E$10000,5,0),"")</f>
        <v/>
      </c>
      <c r="AT398" s="19">
        <f>IFERROR(VLOOKUP(AG398,[2]CUS030!$A$5:$E$10000,5,0),"")</f>
        <v/>
      </c>
      <c r="AU398" s="19">
        <f>IFERROR(VLOOKUP(AH398,[2]CUS030!$A$5:$E$10000,5,0),"")</f>
        <v/>
      </c>
      <c r="AV398" s="19">
        <f>IFERROR(VLOOKUP(AI398,[2]CUS030!$A$5:$E$10000,5,0),"")</f>
        <v/>
      </c>
      <c r="AW398" s="19">
        <f>IFERROR(VLOOKUP(AJ398,[2]CUS030!$A$5:$E$10000,5,0),"")</f>
        <v/>
      </c>
      <c r="AX398" s="19">
        <f>IFERROR(VLOOKUP(AK398,[2]CUS030!$A$5:$E$10000,5,0),"")</f>
        <v/>
      </c>
      <c r="AY398" s="19">
        <f>IFERROR(VLOOKUP(AL398,[2]CUS030!$A$5:$E$10000,5,0),"")</f>
        <v/>
      </c>
      <c r="AZ398" s="19">
        <f>IFERROR(VLOOKUP(AM398,[2]CUS030!$A$5:$E$10000,5,0),"")</f>
        <v/>
      </c>
      <c r="BA398" s="19">
        <f>IFERROR(VLOOKUP(AN398,[2]CUS030!$A$5:$E$10000,5,0),"")</f>
        <v/>
      </c>
      <c r="BB398" s="19">
        <f>IFERROR(VLOOKUP(AO398,[2]CUS030!$A$5:$E$10000,5,0),"")</f>
        <v/>
      </c>
      <c r="BC398" s="19">
        <f>IFERROR(VLOOKUP(AP398,[2]CUS030!$A$5:$E$10000,5,0),"")</f>
        <v/>
      </c>
      <c r="BD398" s="19">
        <f>IFERROR(VLOOKUP(AQ398,[2]CUS030!$A$5:$E$10000,5,0),"")</f>
        <v/>
      </c>
      <c r="BE398" s="19">
        <f>IFERROR(VLOOKUP(AR398,[2]CUS030!$A$5:$E$10000,5,0),"")</f>
        <v/>
      </c>
    </row>
    <row r="399">
      <c r="F399" s="108">
        <f>[1]!Table1[[#This Row],[Production]]</f>
        <v/>
      </c>
      <c r="G399">
        <f>MID(F399,LEN(F399)-6,4)</f>
        <v/>
      </c>
      <c r="H399">
        <f>AS399&amp;"|"&amp;AT399&amp;"|"&amp;AU399&amp;"|"&amp;AV399&amp;"|"&amp;AW399&amp;"|"&amp;AX399&amp;"|"&amp;AY399&amp;"|"&amp;AZ399&amp;"|"&amp;BA399&amp;"|"&amp;BB399&amp;"|"&amp;BC399&amp;"|"&amp;BD399&amp;"|"&amp;BE399</f>
        <v/>
      </c>
      <c r="I399" s="108">
        <f>[1]!Table1[[#This Row],[Stock]]</f>
        <v/>
      </c>
      <c r="J399">
        <f>MID(LEFT(I399,LEN(I399)-3),FIND("0|0.000",LEFT(I399,LEN(I399)-3),1)+7,6)</f>
        <v/>
      </c>
      <c r="K399" s="19" t="n"/>
      <c r="L399" s="19" t="n"/>
      <c r="M399" s="19" t="n"/>
      <c r="N399" s="19" t="n"/>
      <c r="O399" s="19" t="n"/>
      <c r="P399" s="20">
        <f>End_Cal!E399</f>
        <v/>
      </c>
      <c r="Q399" s="112">
        <f>IFERROR(INDEX($J$2:$J$9873,MATCH(1,INDEX(($P399=$F$2:$F$9873)*(0=COUNTIFS($Q$2:$Q$2,$J$2:$J$9873)),0),0)),"")</f>
        <v/>
      </c>
      <c r="R399" s="112">
        <f>IFERROR(INDEX($J$2:$J$9873,MATCH(1,INDEX(($P399=$F$2:$F$9873)*(0=COUNTIFS(Q399,$J$2:$J$9873)),0),0)),"")</f>
        <v/>
      </c>
      <c r="S399" s="112">
        <f>IFERROR(INDEX($J$2:$J$9873,MATCH(1,INDEX(($P399=$F$2:$F$9873)*(0=COUNTIFS(Q399:R399,$J$2:$J$9873)),0),0)),"")</f>
        <v/>
      </c>
      <c r="T399" s="112">
        <f>IFERROR(INDEX($J$2:$J$9873,MATCH(1,INDEX(($P399=$F$2:$F$9873)*(0=COUNTIFS(Q399:S399,$J$2:$J$9873)),0),0)),"")</f>
        <v/>
      </c>
      <c r="U399" s="112">
        <f>IFERROR(INDEX($J$2:$J$9873,MATCH(1,INDEX(($P399=$F$2:$F$9873)*(0=COUNTIFS(Q399:T399,$J$2:$J$9873)),0),0)),"")</f>
        <v/>
      </c>
      <c r="V399" s="112">
        <f>IFERROR(INDEX($J$2:$J$9873,MATCH(1,INDEX(($P399=$F$2:$F$9873)*(0=COUNTIFS(Q399:U399,$J$2:$J$9873)),0),0)),"")</f>
        <v/>
      </c>
      <c r="W399" s="112">
        <f>IFERROR(INDEX($J$2:$J$9873,MATCH(1,INDEX(($P399=$F$2:$F$9873)*(0=COUNTIFS(Q399:V399,$J$2:$J$861)),0),0)),"")</f>
        <v/>
      </c>
      <c r="X399" s="112">
        <f>IFERROR(INDEX($J$2:$J$9873,MATCH(1,INDEX(($P399=$F$2:$F$9873)*(0=COUNTIFS(Q399:W399,$J$2:$J$9873)),0),0)),"")</f>
        <v/>
      </c>
      <c r="Y399" s="112">
        <f>IFERROR(INDEX($J$2:$J$861,MATCH(1,INDEX(($P399=$F$2:$F$861)*(0=COUNTIFS(Q399:X399,$J$2:$J$861)),0),0)),"")</f>
        <v/>
      </c>
      <c r="Z399" s="112">
        <f>IFERROR(INDEX($J$2:$J$861,MATCH(1,INDEX(($P399=$F$2:$F$861)*(0=COUNTIFS(Q399:Y399,$J$2:$J$861)),0),0)),"")</f>
        <v/>
      </c>
      <c r="AA399" s="112">
        <f>IFERROR(INDEX($J$2:$J$861,MATCH(1,INDEX(($P399=$F$2:$F$861)*(0=COUNTIFS(Q399:Z399,$J$2:$J$861)),0),0)),"")</f>
        <v/>
      </c>
      <c r="AB399" s="112">
        <f>IFERROR(INDEX($J$2:$J$861,MATCH(1,INDEX(($P399=$F$2:$F$861)*(0=COUNTIFS(Q399:AA399,$J$2:$J$861)),0),0)),"")</f>
        <v/>
      </c>
      <c r="AC399" s="112">
        <f>IFERROR(INDEX($J$2:$J$861,MATCH(1,INDEX(($P399=$F$2:$F$861)*(0=COUNTIFS(Q399:AB399,$J$2:$J$861)),0),0)),"")</f>
        <v/>
      </c>
      <c r="AD399">
        <f>Q399&amp;"-"&amp;R399&amp;"-"&amp;S399&amp;"-"&amp;T399&amp;"-"&amp;U399&amp;"-"&amp;V399&amp;"-"&amp;W399&amp;"-"&amp;X399&amp;"-"&amp;Y399&amp;"-"&amp;Z399&amp;"-"&amp;AA399&amp;"-"&amp;AB399&amp;"-"&amp;AC399</f>
        <v/>
      </c>
      <c r="AF399" s="19">
        <f>IFERROR(INDEX($I$2:$I$861,MATCH(1,INDEX(($P399=$F$2:$F$861)*(0=COUNTIFS($AF$2:$AF$2,$I$2:$I$861)),0),0)),"")</f>
        <v/>
      </c>
      <c r="AG399" s="19">
        <f>IFERROR(INDEX($I$2:$I$9873,MATCH(1,INDEX(($P399=$F$2:$F$9873)*(0=COUNTIFS(AF399,$I$2:$I$9873)),0),0)),"")</f>
        <v/>
      </c>
      <c r="AH399" s="19">
        <f>IFERROR(INDEX($I$2:$I$9873,MATCH(1,INDEX(($P399=$F$2:$F$9873)*(0=COUNTIFS(AF399:AG399,$I$2:$I$9873)),0),0)),"")</f>
        <v/>
      </c>
      <c r="AI399" s="19">
        <f>IFERROR(INDEX($I$2:$I$9873,MATCH(1,INDEX(($P399=$F$2:$F$9873)*(0=COUNTIFS(AF399:AH399,$I$2:$I$9873)),0),0)),"")</f>
        <v/>
      </c>
      <c r="AJ399" s="19">
        <f>IFERROR(INDEX($I$2:$I$9873,MATCH(1,INDEX(($P399=$F$2:$F$9873)*(0=COUNTIFS(AF399:AI399,$I$2:$I$9873)),0),0)),"")</f>
        <v/>
      </c>
      <c r="AK399" s="19">
        <f>IFERROR(INDEX($I$2:$I$9873,MATCH(1,INDEX(($P399=$F$2:$F$9873)*(0=COUNTIFS(AF399:AJ399,$I$2:$I$9873)),0),0)),"")</f>
        <v/>
      </c>
      <c r="AL399" s="19">
        <f>IFERROR(INDEX($I$2:$I$9873,MATCH(1,INDEX(($P399=$F$2:$F$9873)*(0=COUNTIFS(AF399:AK399,$I$2:$I$9873)),0),0)),"")</f>
        <v/>
      </c>
      <c r="AM399" s="19">
        <f>IFERROR(INDEX($I$2:$I$9873,MATCH(1,INDEX(($P399=$F$2:$F$9873)*(0=COUNTIFS(AF399:AL399,$I$2:$I$9873)),0),0)),"")</f>
        <v/>
      </c>
      <c r="AN399" s="19">
        <f>IFERROR(INDEX($I$2:$I$9873,MATCH(1,INDEX(($P399=$F$2:$F$9873)*(0=COUNTIFS(AF399:AM399,$I$2:$I$9873)),0),0)),"")</f>
        <v/>
      </c>
      <c r="AO399" s="19">
        <f>IFERROR(INDEX($I$2:$I$9873,MATCH(1,INDEX(($P399=$F$2:$F$9873)*(0=COUNTIFS(AF399:AN399,$I$2:$I$9873)),0),0)),"")</f>
        <v/>
      </c>
      <c r="AP399" s="19">
        <f>IFERROR(INDEX($I$2:$I$9873,MATCH(1,INDEX(($P399=$F$2:$F$9873)*(0=COUNTIFS(AF399:AO399,$I$2:$I$9873)),0),0)),"")</f>
        <v/>
      </c>
      <c r="AQ399" s="19">
        <f>IFERROR(INDEX($I$2:$I$9873,MATCH(1,INDEX(($P399=$F$2:$F$9873)*(0=COUNTIFS(AF399:AP399,$I$2:$I$9873)),0),0)),"")</f>
        <v/>
      </c>
      <c r="AR399" s="19">
        <f>IFERROR(INDEX($I$2:$I$9873,MATCH(1,INDEX(($P399=$F$2:$F$9873)*(0=COUNTIFS(AF399:AQ399,$I$2:$I$9873)),0),0)),"")</f>
        <v/>
      </c>
      <c r="AS399" s="19">
        <f>IFERROR(VLOOKUP(AF399,[2]CUS030!$A$5:$E$10000,5,0),"")</f>
        <v/>
      </c>
      <c r="AT399" s="19">
        <f>IFERROR(VLOOKUP(AG399,[2]CUS030!$A$5:$E$10000,5,0),"")</f>
        <v/>
      </c>
      <c r="AU399" s="19">
        <f>IFERROR(VLOOKUP(AH399,[2]CUS030!$A$5:$E$10000,5,0),"")</f>
        <v/>
      </c>
      <c r="AV399" s="19">
        <f>IFERROR(VLOOKUP(AI399,[2]CUS030!$A$5:$E$10000,5,0),"")</f>
        <v/>
      </c>
      <c r="AW399" s="19">
        <f>IFERROR(VLOOKUP(AJ399,[2]CUS030!$A$5:$E$10000,5,0),"")</f>
        <v/>
      </c>
      <c r="AX399" s="19">
        <f>IFERROR(VLOOKUP(AK399,[2]CUS030!$A$5:$E$10000,5,0),"")</f>
        <v/>
      </c>
      <c r="AY399" s="19">
        <f>IFERROR(VLOOKUP(AL399,[2]CUS030!$A$5:$E$10000,5,0),"")</f>
        <v/>
      </c>
      <c r="AZ399" s="19">
        <f>IFERROR(VLOOKUP(AM399,[2]CUS030!$A$5:$E$10000,5,0),"")</f>
        <v/>
      </c>
      <c r="BA399" s="19">
        <f>IFERROR(VLOOKUP(AN399,[2]CUS030!$A$5:$E$10000,5,0),"")</f>
        <v/>
      </c>
      <c r="BB399" s="19">
        <f>IFERROR(VLOOKUP(AO399,[2]CUS030!$A$5:$E$10000,5,0),"")</f>
        <v/>
      </c>
      <c r="BC399" s="19">
        <f>IFERROR(VLOOKUP(AP399,[2]CUS030!$A$5:$E$10000,5,0),"")</f>
        <v/>
      </c>
      <c r="BD399" s="19">
        <f>IFERROR(VLOOKUP(AQ399,[2]CUS030!$A$5:$E$10000,5,0),"")</f>
        <v/>
      </c>
      <c r="BE399" s="19">
        <f>IFERROR(VLOOKUP(AR399,[2]CUS030!$A$5:$E$10000,5,0),"")</f>
        <v/>
      </c>
    </row>
    <row r="400">
      <c r="F400" s="108">
        <f>[1]!Table1[[#This Row],[Production]]</f>
        <v/>
      </c>
      <c r="G400">
        <f>MID(F400,LEN(F400)-6,4)</f>
        <v/>
      </c>
      <c r="H400">
        <f>AS400&amp;"|"&amp;AT400&amp;"|"&amp;AU400&amp;"|"&amp;AV400&amp;"|"&amp;AW400&amp;"|"&amp;AX400&amp;"|"&amp;AY400&amp;"|"&amp;AZ400&amp;"|"&amp;BA400&amp;"|"&amp;BB400&amp;"|"&amp;BC400&amp;"|"&amp;BD400&amp;"|"&amp;BE400</f>
        <v/>
      </c>
      <c r="I400" s="108">
        <f>[1]!Table1[[#This Row],[Stock]]</f>
        <v/>
      </c>
      <c r="J400">
        <f>MID(LEFT(I400,LEN(I400)-3),FIND("0|0.000",LEFT(I400,LEN(I400)-3),1)+7,6)</f>
        <v/>
      </c>
      <c r="K400" s="19" t="n"/>
      <c r="L400" s="19" t="n"/>
      <c r="M400" s="19" t="n"/>
      <c r="N400" s="19" t="n"/>
      <c r="O400" s="19" t="n"/>
      <c r="P400" s="20">
        <f>End_Cal!E400</f>
        <v/>
      </c>
      <c r="Q400" s="112">
        <f>IFERROR(INDEX($J$2:$J$9873,MATCH(1,INDEX(($P400=$F$2:$F$9873)*(0=COUNTIFS($Q$2:$Q$2,$J$2:$J$9873)),0),0)),"")</f>
        <v/>
      </c>
      <c r="R400" s="112">
        <f>IFERROR(INDEX($J$2:$J$9873,MATCH(1,INDEX(($P400=$F$2:$F$9873)*(0=COUNTIFS(Q400,$J$2:$J$9873)),0),0)),"")</f>
        <v/>
      </c>
      <c r="S400" s="112">
        <f>IFERROR(INDEX($J$2:$J$9873,MATCH(1,INDEX(($P400=$F$2:$F$9873)*(0=COUNTIFS(Q400:R400,$J$2:$J$9873)),0),0)),"")</f>
        <v/>
      </c>
      <c r="T400" s="112">
        <f>IFERROR(INDEX($J$2:$J$9873,MATCH(1,INDEX(($P400=$F$2:$F$9873)*(0=COUNTIFS(Q400:S400,$J$2:$J$9873)),0),0)),"")</f>
        <v/>
      </c>
      <c r="U400" s="112">
        <f>IFERROR(INDEX($J$2:$J$9873,MATCH(1,INDEX(($P400=$F$2:$F$9873)*(0=COUNTIFS(Q400:T400,$J$2:$J$9873)),0),0)),"")</f>
        <v/>
      </c>
      <c r="V400" s="112">
        <f>IFERROR(INDEX($J$2:$J$9873,MATCH(1,INDEX(($P400=$F$2:$F$9873)*(0=COUNTIFS(Q400:U400,$J$2:$J$9873)),0),0)),"")</f>
        <v/>
      </c>
      <c r="W400" s="112">
        <f>IFERROR(INDEX($J$2:$J$9873,MATCH(1,INDEX(($P400=$F$2:$F$9873)*(0=COUNTIFS(Q400:V400,$J$2:$J$861)),0),0)),"")</f>
        <v/>
      </c>
      <c r="X400" s="112">
        <f>IFERROR(INDEX($J$2:$J$9873,MATCH(1,INDEX(($P400=$F$2:$F$9873)*(0=COUNTIFS(Q400:W400,$J$2:$J$9873)),0),0)),"")</f>
        <v/>
      </c>
      <c r="Y400" s="112">
        <f>IFERROR(INDEX($J$2:$J$861,MATCH(1,INDEX(($P400=$F$2:$F$861)*(0=COUNTIFS(Q400:X400,$J$2:$J$861)),0),0)),"")</f>
        <v/>
      </c>
      <c r="Z400" s="112">
        <f>IFERROR(INDEX($J$2:$J$861,MATCH(1,INDEX(($P400=$F$2:$F$861)*(0=COUNTIFS(Q400:Y400,$J$2:$J$861)),0),0)),"")</f>
        <v/>
      </c>
      <c r="AA400" s="112">
        <f>IFERROR(INDEX($J$2:$J$861,MATCH(1,INDEX(($P400=$F$2:$F$861)*(0=COUNTIFS(Q400:Z400,$J$2:$J$861)),0),0)),"")</f>
        <v/>
      </c>
      <c r="AB400" s="112">
        <f>IFERROR(INDEX($J$2:$J$861,MATCH(1,INDEX(($P400=$F$2:$F$861)*(0=COUNTIFS(Q400:AA400,$J$2:$J$861)),0),0)),"")</f>
        <v/>
      </c>
      <c r="AC400" s="112">
        <f>IFERROR(INDEX($J$2:$J$861,MATCH(1,INDEX(($P400=$F$2:$F$861)*(0=COUNTIFS(Q400:AB400,$J$2:$J$861)),0),0)),"")</f>
        <v/>
      </c>
      <c r="AD400">
        <f>Q400&amp;"-"&amp;R400&amp;"-"&amp;S400&amp;"-"&amp;T400&amp;"-"&amp;U400&amp;"-"&amp;V400&amp;"-"&amp;W400&amp;"-"&amp;X400&amp;"-"&amp;Y400&amp;"-"&amp;Z400&amp;"-"&amp;AA400&amp;"-"&amp;AB400&amp;"-"&amp;AC400</f>
        <v/>
      </c>
      <c r="AF400" s="19">
        <f>IFERROR(INDEX($I$2:$I$861,MATCH(1,INDEX(($P400=$F$2:$F$861)*(0=COUNTIFS($AF$2:$AF$2,$I$2:$I$861)),0),0)),"")</f>
        <v/>
      </c>
      <c r="AG400" s="19">
        <f>IFERROR(INDEX($I$2:$I$9873,MATCH(1,INDEX(($P400=$F$2:$F$9873)*(0=COUNTIFS(AF400,$I$2:$I$9873)),0),0)),"")</f>
        <v/>
      </c>
      <c r="AH400" s="19">
        <f>IFERROR(INDEX($I$2:$I$9873,MATCH(1,INDEX(($P400=$F$2:$F$9873)*(0=COUNTIFS(AF400:AG400,$I$2:$I$9873)),0),0)),"")</f>
        <v/>
      </c>
      <c r="AI400" s="19">
        <f>IFERROR(INDEX($I$2:$I$9873,MATCH(1,INDEX(($P400=$F$2:$F$9873)*(0=COUNTIFS(AF400:AH400,$I$2:$I$9873)),0),0)),"")</f>
        <v/>
      </c>
      <c r="AJ400" s="19">
        <f>IFERROR(INDEX($I$2:$I$9873,MATCH(1,INDEX(($P400=$F$2:$F$9873)*(0=COUNTIFS(AF400:AI400,$I$2:$I$9873)),0),0)),"")</f>
        <v/>
      </c>
      <c r="AK400" s="19">
        <f>IFERROR(INDEX($I$2:$I$9873,MATCH(1,INDEX(($P400=$F$2:$F$9873)*(0=COUNTIFS(AF400:AJ400,$I$2:$I$9873)),0),0)),"")</f>
        <v/>
      </c>
      <c r="AL400" s="19">
        <f>IFERROR(INDEX($I$2:$I$9873,MATCH(1,INDEX(($P400=$F$2:$F$9873)*(0=COUNTIFS(AF400:AK400,$I$2:$I$9873)),0),0)),"")</f>
        <v/>
      </c>
      <c r="AM400" s="19">
        <f>IFERROR(INDEX($I$2:$I$9873,MATCH(1,INDEX(($P400=$F$2:$F$9873)*(0=COUNTIFS(AF400:AL400,$I$2:$I$9873)),0),0)),"")</f>
        <v/>
      </c>
      <c r="AN400" s="19">
        <f>IFERROR(INDEX($I$2:$I$9873,MATCH(1,INDEX(($P400=$F$2:$F$9873)*(0=COUNTIFS(AF400:AM400,$I$2:$I$9873)),0),0)),"")</f>
        <v/>
      </c>
      <c r="AO400" s="19">
        <f>IFERROR(INDEX($I$2:$I$9873,MATCH(1,INDEX(($P400=$F$2:$F$9873)*(0=COUNTIFS(AF400:AN400,$I$2:$I$9873)),0),0)),"")</f>
        <v/>
      </c>
      <c r="AP400" s="19">
        <f>IFERROR(INDEX($I$2:$I$9873,MATCH(1,INDEX(($P400=$F$2:$F$9873)*(0=COUNTIFS(AF400:AO400,$I$2:$I$9873)),0),0)),"")</f>
        <v/>
      </c>
      <c r="AQ400" s="19">
        <f>IFERROR(INDEX($I$2:$I$9873,MATCH(1,INDEX(($P400=$F$2:$F$9873)*(0=COUNTIFS(AF400:AP400,$I$2:$I$9873)),0),0)),"")</f>
        <v/>
      </c>
      <c r="AR400" s="19">
        <f>IFERROR(INDEX($I$2:$I$9873,MATCH(1,INDEX(($P400=$F$2:$F$9873)*(0=COUNTIFS(AF400:AQ400,$I$2:$I$9873)),0),0)),"")</f>
        <v/>
      </c>
      <c r="AS400" s="19">
        <f>IFERROR(VLOOKUP(AF400,[2]CUS030!$A$5:$E$10000,5,0),"")</f>
        <v/>
      </c>
      <c r="AT400" s="19">
        <f>IFERROR(VLOOKUP(AG400,[2]CUS030!$A$5:$E$10000,5,0),"")</f>
        <v/>
      </c>
      <c r="AU400" s="19">
        <f>IFERROR(VLOOKUP(AH400,[2]CUS030!$A$5:$E$10000,5,0),"")</f>
        <v/>
      </c>
      <c r="AV400" s="19">
        <f>IFERROR(VLOOKUP(AI400,[2]CUS030!$A$5:$E$10000,5,0),"")</f>
        <v/>
      </c>
      <c r="AW400" s="19">
        <f>IFERROR(VLOOKUP(AJ400,[2]CUS030!$A$5:$E$10000,5,0),"")</f>
        <v/>
      </c>
      <c r="AX400" s="19">
        <f>IFERROR(VLOOKUP(AK400,[2]CUS030!$A$5:$E$10000,5,0),"")</f>
        <v/>
      </c>
      <c r="AY400" s="19">
        <f>IFERROR(VLOOKUP(AL400,[2]CUS030!$A$5:$E$10000,5,0),"")</f>
        <v/>
      </c>
      <c r="AZ400" s="19">
        <f>IFERROR(VLOOKUP(AM400,[2]CUS030!$A$5:$E$10000,5,0),"")</f>
        <v/>
      </c>
      <c r="BA400" s="19">
        <f>IFERROR(VLOOKUP(AN400,[2]CUS030!$A$5:$E$10000,5,0),"")</f>
        <v/>
      </c>
      <c r="BB400" s="19">
        <f>IFERROR(VLOOKUP(AO400,[2]CUS030!$A$5:$E$10000,5,0),"")</f>
        <v/>
      </c>
      <c r="BC400" s="19">
        <f>IFERROR(VLOOKUP(AP400,[2]CUS030!$A$5:$E$10000,5,0),"")</f>
        <v/>
      </c>
      <c r="BD400" s="19">
        <f>IFERROR(VLOOKUP(AQ400,[2]CUS030!$A$5:$E$10000,5,0),"")</f>
        <v/>
      </c>
      <c r="BE400" s="19">
        <f>IFERROR(VLOOKUP(AR400,[2]CUS030!$A$5:$E$10000,5,0),"")</f>
        <v/>
      </c>
    </row>
    <row r="401">
      <c r="F401" s="108">
        <f>[1]!Table1[[#This Row],[Production]]</f>
        <v/>
      </c>
      <c r="G401">
        <f>MID(F401,LEN(F401)-6,4)</f>
        <v/>
      </c>
      <c r="H401">
        <f>AS401&amp;"|"&amp;AT401&amp;"|"&amp;AU401&amp;"|"&amp;AV401&amp;"|"&amp;AW401&amp;"|"&amp;AX401&amp;"|"&amp;AY401&amp;"|"&amp;AZ401&amp;"|"&amp;BA401&amp;"|"&amp;BB401&amp;"|"&amp;BC401&amp;"|"&amp;BD401&amp;"|"&amp;BE401</f>
        <v/>
      </c>
      <c r="I401" s="108">
        <f>[1]!Table1[[#This Row],[Stock]]</f>
        <v/>
      </c>
      <c r="J401">
        <f>MID(LEFT(I401,LEN(I401)-3),FIND("0|0.000",LEFT(I401,LEN(I401)-3),1)+7,6)</f>
        <v/>
      </c>
      <c r="K401" s="19" t="n"/>
      <c r="L401" s="19" t="n"/>
      <c r="M401" s="19" t="n"/>
      <c r="N401" s="19" t="n"/>
      <c r="O401" s="19" t="n"/>
      <c r="P401" s="20">
        <f>End_Cal!E401</f>
        <v/>
      </c>
      <c r="Q401" s="112">
        <f>IFERROR(INDEX($J$2:$J$9873,MATCH(1,INDEX(($P401=$F$2:$F$9873)*(0=COUNTIFS($Q$2:$Q$2,$J$2:$J$9873)),0),0)),"")</f>
        <v/>
      </c>
      <c r="R401" s="112">
        <f>IFERROR(INDEX($J$2:$J$9873,MATCH(1,INDEX(($P401=$F$2:$F$9873)*(0=COUNTIFS(Q401,$J$2:$J$9873)),0),0)),"")</f>
        <v/>
      </c>
      <c r="S401" s="112">
        <f>IFERROR(INDEX($J$2:$J$9873,MATCH(1,INDEX(($P401=$F$2:$F$9873)*(0=COUNTIFS(Q401:R401,$J$2:$J$9873)),0),0)),"")</f>
        <v/>
      </c>
      <c r="T401" s="112">
        <f>IFERROR(INDEX($J$2:$J$9873,MATCH(1,INDEX(($P401=$F$2:$F$9873)*(0=COUNTIFS(Q401:S401,$J$2:$J$9873)),0),0)),"")</f>
        <v/>
      </c>
      <c r="U401" s="112">
        <f>IFERROR(INDEX($J$2:$J$9873,MATCH(1,INDEX(($P401=$F$2:$F$9873)*(0=COUNTIFS(Q401:T401,$J$2:$J$9873)),0),0)),"")</f>
        <v/>
      </c>
      <c r="V401" s="112">
        <f>IFERROR(INDEX($J$2:$J$9873,MATCH(1,INDEX(($P401=$F$2:$F$9873)*(0=COUNTIFS(Q401:U401,$J$2:$J$9873)),0),0)),"")</f>
        <v/>
      </c>
      <c r="W401" s="112">
        <f>IFERROR(INDEX($J$2:$J$9873,MATCH(1,INDEX(($P401=$F$2:$F$9873)*(0=COUNTIFS(Q401:V401,$J$2:$J$861)),0),0)),"")</f>
        <v/>
      </c>
      <c r="X401" s="112">
        <f>IFERROR(INDEX($J$2:$J$9873,MATCH(1,INDEX(($P401=$F$2:$F$9873)*(0=COUNTIFS(Q401:W401,$J$2:$J$9873)),0),0)),"")</f>
        <v/>
      </c>
      <c r="Y401" s="112">
        <f>IFERROR(INDEX($J$2:$J$861,MATCH(1,INDEX(($P401=$F$2:$F$861)*(0=COUNTIFS(Q401:X401,$J$2:$J$861)),0),0)),"")</f>
        <v/>
      </c>
      <c r="Z401" s="112">
        <f>IFERROR(INDEX($J$2:$J$861,MATCH(1,INDEX(($P401=$F$2:$F$861)*(0=COUNTIFS(Q401:Y401,$J$2:$J$861)),0),0)),"")</f>
        <v/>
      </c>
      <c r="AA401" s="112">
        <f>IFERROR(INDEX($J$2:$J$861,MATCH(1,INDEX(($P401=$F$2:$F$861)*(0=COUNTIFS(Q401:Z401,$J$2:$J$861)),0),0)),"")</f>
        <v/>
      </c>
      <c r="AB401" s="112">
        <f>IFERROR(INDEX($J$2:$J$861,MATCH(1,INDEX(($P401=$F$2:$F$861)*(0=COUNTIFS(Q401:AA401,$J$2:$J$861)),0),0)),"")</f>
        <v/>
      </c>
      <c r="AC401" s="112">
        <f>IFERROR(INDEX($J$2:$J$861,MATCH(1,INDEX(($P401=$F$2:$F$861)*(0=COUNTIFS(Q401:AB401,$J$2:$J$861)),0),0)),"")</f>
        <v/>
      </c>
      <c r="AD401">
        <f>Q401&amp;"-"&amp;R401&amp;"-"&amp;S401&amp;"-"&amp;T401&amp;"-"&amp;U401&amp;"-"&amp;V401&amp;"-"&amp;W401&amp;"-"&amp;X401&amp;"-"&amp;Y401&amp;"-"&amp;Z401&amp;"-"&amp;AA401&amp;"-"&amp;AB401&amp;"-"&amp;AC401</f>
        <v/>
      </c>
      <c r="AF401" s="19">
        <f>IFERROR(INDEX($I$2:$I$861,MATCH(1,INDEX(($P401=$F$2:$F$861)*(0=COUNTIFS($AF$2:$AF$2,$I$2:$I$861)),0),0)),"")</f>
        <v/>
      </c>
      <c r="AG401" s="19">
        <f>IFERROR(INDEX($I$2:$I$9873,MATCH(1,INDEX(($P401=$F$2:$F$9873)*(0=COUNTIFS(AF401,$I$2:$I$9873)),0),0)),"")</f>
        <v/>
      </c>
      <c r="AH401" s="19">
        <f>IFERROR(INDEX($I$2:$I$9873,MATCH(1,INDEX(($P401=$F$2:$F$9873)*(0=COUNTIFS(AF401:AG401,$I$2:$I$9873)),0),0)),"")</f>
        <v/>
      </c>
      <c r="AI401" s="19">
        <f>IFERROR(INDEX($I$2:$I$9873,MATCH(1,INDEX(($P401=$F$2:$F$9873)*(0=COUNTIFS(AF401:AH401,$I$2:$I$9873)),0),0)),"")</f>
        <v/>
      </c>
      <c r="AJ401" s="19">
        <f>IFERROR(INDEX($I$2:$I$9873,MATCH(1,INDEX(($P401=$F$2:$F$9873)*(0=COUNTIFS(AF401:AI401,$I$2:$I$9873)),0),0)),"")</f>
        <v/>
      </c>
      <c r="AK401" s="19">
        <f>IFERROR(INDEX($I$2:$I$9873,MATCH(1,INDEX(($P401=$F$2:$F$9873)*(0=COUNTIFS(AF401:AJ401,$I$2:$I$9873)),0),0)),"")</f>
        <v/>
      </c>
      <c r="AL401" s="19">
        <f>IFERROR(INDEX($I$2:$I$9873,MATCH(1,INDEX(($P401=$F$2:$F$9873)*(0=COUNTIFS(AF401:AK401,$I$2:$I$9873)),0),0)),"")</f>
        <v/>
      </c>
      <c r="AM401" s="19">
        <f>IFERROR(INDEX($I$2:$I$9873,MATCH(1,INDEX(($P401=$F$2:$F$9873)*(0=COUNTIFS(AF401:AL401,$I$2:$I$9873)),0),0)),"")</f>
        <v/>
      </c>
      <c r="AN401" s="19">
        <f>IFERROR(INDEX($I$2:$I$9873,MATCH(1,INDEX(($P401=$F$2:$F$9873)*(0=COUNTIFS(AF401:AM401,$I$2:$I$9873)),0),0)),"")</f>
        <v/>
      </c>
      <c r="AO401" s="19">
        <f>IFERROR(INDEX($I$2:$I$9873,MATCH(1,INDEX(($P401=$F$2:$F$9873)*(0=COUNTIFS(AF401:AN401,$I$2:$I$9873)),0),0)),"")</f>
        <v/>
      </c>
      <c r="AP401" s="19">
        <f>IFERROR(INDEX($I$2:$I$9873,MATCH(1,INDEX(($P401=$F$2:$F$9873)*(0=COUNTIFS(AF401:AO401,$I$2:$I$9873)),0),0)),"")</f>
        <v/>
      </c>
      <c r="AQ401" s="19">
        <f>IFERROR(INDEX($I$2:$I$9873,MATCH(1,INDEX(($P401=$F$2:$F$9873)*(0=COUNTIFS(AF401:AP401,$I$2:$I$9873)),0),0)),"")</f>
        <v/>
      </c>
      <c r="AR401" s="19">
        <f>IFERROR(INDEX($I$2:$I$9873,MATCH(1,INDEX(($P401=$F$2:$F$9873)*(0=COUNTIFS(AF401:AQ401,$I$2:$I$9873)),0),0)),"")</f>
        <v/>
      </c>
      <c r="AS401" s="19">
        <f>IFERROR(VLOOKUP(AF401,[2]CUS030!$A$5:$E$10000,5,0),"")</f>
        <v/>
      </c>
      <c r="AT401" s="19">
        <f>IFERROR(VLOOKUP(AG401,[2]CUS030!$A$5:$E$10000,5,0),"")</f>
        <v/>
      </c>
      <c r="AU401" s="19">
        <f>IFERROR(VLOOKUP(AH401,[2]CUS030!$A$5:$E$10000,5,0),"")</f>
        <v/>
      </c>
      <c r="AV401" s="19">
        <f>IFERROR(VLOOKUP(AI401,[2]CUS030!$A$5:$E$10000,5,0),"")</f>
        <v/>
      </c>
      <c r="AW401" s="19">
        <f>IFERROR(VLOOKUP(AJ401,[2]CUS030!$A$5:$E$10000,5,0),"")</f>
        <v/>
      </c>
      <c r="AX401" s="19">
        <f>IFERROR(VLOOKUP(AK401,[2]CUS030!$A$5:$E$10000,5,0),"")</f>
        <v/>
      </c>
      <c r="AY401" s="19">
        <f>IFERROR(VLOOKUP(AL401,[2]CUS030!$A$5:$E$10000,5,0),"")</f>
        <v/>
      </c>
      <c r="AZ401" s="19">
        <f>IFERROR(VLOOKUP(AM401,[2]CUS030!$A$5:$E$10000,5,0),"")</f>
        <v/>
      </c>
      <c r="BA401" s="19">
        <f>IFERROR(VLOOKUP(AN401,[2]CUS030!$A$5:$E$10000,5,0),"")</f>
        <v/>
      </c>
      <c r="BB401" s="19">
        <f>IFERROR(VLOOKUP(AO401,[2]CUS030!$A$5:$E$10000,5,0),"")</f>
        <v/>
      </c>
      <c r="BC401" s="19">
        <f>IFERROR(VLOOKUP(AP401,[2]CUS030!$A$5:$E$10000,5,0),"")</f>
        <v/>
      </c>
      <c r="BD401" s="19">
        <f>IFERROR(VLOOKUP(AQ401,[2]CUS030!$A$5:$E$10000,5,0),"")</f>
        <v/>
      </c>
      <c r="BE401" s="19">
        <f>IFERROR(VLOOKUP(AR401,[2]CUS030!$A$5:$E$10000,5,0),"")</f>
        <v/>
      </c>
    </row>
    <row r="402">
      <c r="F402" s="108">
        <f>[1]!Table1[[#This Row],[Production]]</f>
        <v/>
      </c>
      <c r="G402">
        <f>MID(F402,LEN(F402)-6,4)</f>
        <v/>
      </c>
      <c r="H402">
        <f>AS402&amp;"|"&amp;AT402&amp;"|"&amp;AU402&amp;"|"&amp;AV402&amp;"|"&amp;AW402&amp;"|"&amp;AX402&amp;"|"&amp;AY402&amp;"|"&amp;AZ402&amp;"|"&amp;BA402&amp;"|"&amp;BB402&amp;"|"&amp;BC402&amp;"|"&amp;BD402&amp;"|"&amp;BE402</f>
        <v/>
      </c>
      <c r="I402" s="108">
        <f>[1]!Table1[[#This Row],[Stock]]</f>
        <v/>
      </c>
      <c r="J402">
        <f>MID(LEFT(I402,LEN(I402)-3),FIND("0|0.000",LEFT(I402,LEN(I402)-3),1)+7,6)</f>
        <v/>
      </c>
      <c r="K402" s="19" t="n"/>
      <c r="L402" s="19" t="n"/>
      <c r="M402" s="19" t="n"/>
      <c r="N402" s="19" t="n"/>
      <c r="O402" s="19" t="n"/>
      <c r="P402" s="20">
        <f>End_Cal!E402</f>
        <v/>
      </c>
      <c r="Q402" s="112">
        <f>IFERROR(INDEX($J$2:$J$9873,MATCH(1,INDEX(($P402=$F$2:$F$9873)*(0=COUNTIFS($Q$2:$Q$2,$J$2:$J$9873)),0),0)),"")</f>
        <v/>
      </c>
      <c r="R402" s="112">
        <f>IFERROR(INDEX($J$2:$J$9873,MATCH(1,INDEX(($P402=$F$2:$F$9873)*(0=COUNTIFS(Q402,$J$2:$J$9873)),0),0)),"")</f>
        <v/>
      </c>
      <c r="S402" s="112">
        <f>IFERROR(INDEX($J$2:$J$9873,MATCH(1,INDEX(($P402=$F$2:$F$9873)*(0=COUNTIFS(Q402:R402,$J$2:$J$9873)),0),0)),"")</f>
        <v/>
      </c>
      <c r="T402" s="112">
        <f>IFERROR(INDEX($J$2:$J$9873,MATCH(1,INDEX(($P402=$F$2:$F$9873)*(0=COUNTIFS(Q402:S402,$J$2:$J$9873)),0),0)),"")</f>
        <v/>
      </c>
      <c r="U402" s="112">
        <f>IFERROR(INDEX($J$2:$J$9873,MATCH(1,INDEX(($P402=$F$2:$F$9873)*(0=COUNTIFS(Q402:T402,$J$2:$J$9873)),0),0)),"")</f>
        <v/>
      </c>
      <c r="V402" s="112">
        <f>IFERROR(INDEX($J$2:$J$9873,MATCH(1,INDEX(($P402=$F$2:$F$9873)*(0=COUNTIFS(Q402:U402,$J$2:$J$9873)),0),0)),"")</f>
        <v/>
      </c>
      <c r="W402" s="112">
        <f>IFERROR(INDEX($J$2:$J$9873,MATCH(1,INDEX(($P402=$F$2:$F$9873)*(0=COUNTIFS(Q402:V402,$J$2:$J$861)),0),0)),"")</f>
        <v/>
      </c>
      <c r="X402" s="112">
        <f>IFERROR(INDEX($J$2:$J$9873,MATCH(1,INDEX(($P402=$F$2:$F$9873)*(0=COUNTIFS(Q402:W402,$J$2:$J$9873)),0),0)),"")</f>
        <v/>
      </c>
      <c r="Y402" s="112">
        <f>IFERROR(INDEX($J$2:$J$861,MATCH(1,INDEX(($P402=$F$2:$F$861)*(0=COUNTIFS(Q402:X402,$J$2:$J$861)),0),0)),"")</f>
        <v/>
      </c>
      <c r="Z402" s="112">
        <f>IFERROR(INDEX($J$2:$J$861,MATCH(1,INDEX(($P402=$F$2:$F$861)*(0=COUNTIFS(Q402:Y402,$J$2:$J$861)),0),0)),"")</f>
        <v/>
      </c>
      <c r="AA402" s="112">
        <f>IFERROR(INDEX($J$2:$J$861,MATCH(1,INDEX(($P402=$F$2:$F$861)*(0=COUNTIFS(Q402:Z402,$J$2:$J$861)),0),0)),"")</f>
        <v/>
      </c>
      <c r="AB402" s="112">
        <f>IFERROR(INDEX($J$2:$J$861,MATCH(1,INDEX(($P402=$F$2:$F$861)*(0=COUNTIFS(Q402:AA402,$J$2:$J$861)),0),0)),"")</f>
        <v/>
      </c>
      <c r="AC402" s="112">
        <f>IFERROR(INDEX($J$2:$J$861,MATCH(1,INDEX(($P402=$F$2:$F$861)*(0=COUNTIFS(Q402:AB402,$J$2:$J$861)),0),0)),"")</f>
        <v/>
      </c>
      <c r="AD402">
        <f>Q402&amp;"-"&amp;R402&amp;"-"&amp;S402&amp;"-"&amp;T402&amp;"-"&amp;U402&amp;"-"&amp;V402&amp;"-"&amp;W402&amp;"-"&amp;X402&amp;"-"&amp;Y402&amp;"-"&amp;Z402&amp;"-"&amp;AA402&amp;"-"&amp;AB402&amp;"-"&amp;AC402</f>
        <v/>
      </c>
      <c r="AF402" s="19">
        <f>IFERROR(INDEX($I$2:$I$861,MATCH(1,INDEX(($P402=$F$2:$F$861)*(0=COUNTIFS($AF$2:$AF$2,$I$2:$I$861)),0),0)),"")</f>
        <v/>
      </c>
      <c r="AG402" s="19">
        <f>IFERROR(INDEX($I$2:$I$9873,MATCH(1,INDEX(($P402=$F$2:$F$9873)*(0=COUNTIFS(AF402,$I$2:$I$9873)),0),0)),"")</f>
        <v/>
      </c>
      <c r="AH402" s="19">
        <f>IFERROR(INDEX($I$2:$I$9873,MATCH(1,INDEX(($P402=$F$2:$F$9873)*(0=COUNTIFS(AF402:AG402,$I$2:$I$9873)),0),0)),"")</f>
        <v/>
      </c>
      <c r="AI402" s="19">
        <f>IFERROR(INDEX($I$2:$I$9873,MATCH(1,INDEX(($P402=$F$2:$F$9873)*(0=COUNTIFS(AF402:AH402,$I$2:$I$9873)),0),0)),"")</f>
        <v/>
      </c>
      <c r="AJ402" s="19">
        <f>IFERROR(INDEX($I$2:$I$9873,MATCH(1,INDEX(($P402=$F$2:$F$9873)*(0=COUNTIFS(AF402:AI402,$I$2:$I$9873)),0),0)),"")</f>
        <v/>
      </c>
      <c r="AK402" s="19">
        <f>IFERROR(INDEX($I$2:$I$9873,MATCH(1,INDEX(($P402=$F$2:$F$9873)*(0=COUNTIFS(AF402:AJ402,$I$2:$I$9873)),0),0)),"")</f>
        <v/>
      </c>
      <c r="AL402" s="19">
        <f>IFERROR(INDEX($I$2:$I$9873,MATCH(1,INDEX(($P402=$F$2:$F$9873)*(0=COUNTIFS(AF402:AK402,$I$2:$I$9873)),0),0)),"")</f>
        <v/>
      </c>
      <c r="AM402" s="19">
        <f>IFERROR(INDEX($I$2:$I$9873,MATCH(1,INDEX(($P402=$F$2:$F$9873)*(0=COUNTIFS(AF402:AL402,$I$2:$I$9873)),0),0)),"")</f>
        <v/>
      </c>
      <c r="AN402" s="19">
        <f>IFERROR(INDEX($I$2:$I$9873,MATCH(1,INDEX(($P402=$F$2:$F$9873)*(0=COUNTIFS(AF402:AM402,$I$2:$I$9873)),0),0)),"")</f>
        <v/>
      </c>
      <c r="AO402" s="19">
        <f>IFERROR(INDEX($I$2:$I$9873,MATCH(1,INDEX(($P402=$F$2:$F$9873)*(0=COUNTIFS(AF402:AN402,$I$2:$I$9873)),0),0)),"")</f>
        <v/>
      </c>
      <c r="AP402" s="19">
        <f>IFERROR(INDEX($I$2:$I$9873,MATCH(1,INDEX(($P402=$F$2:$F$9873)*(0=COUNTIFS(AF402:AO402,$I$2:$I$9873)),0),0)),"")</f>
        <v/>
      </c>
      <c r="AQ402" s="19">
        <f>IFERROR(INDEX($I$2:$I$9873,MATCH(1,INDEX(($P402=$F$2:$F$9873)*(0=COUNTIFS(AF402:AP402,$I$2:$I$9873)),0),0)),"")</f>
        <v/>
      </c>
      <c r="AR402" s="19">
        <f>IFERROR(INDEX($I$2:$I$9873,MATCH(1,INDEX(($P402=$F$2:$F$9873)*(0=COUNTIFS(AF402:AQ402,$I$2:$I$9873)),0),0)),"")</f>
        <v/>
      </c>
      <c r="AS402" s="19">
        <f>IFERROR(VLOOKUP(AF402,[2]CUS030!$A$5:$E$10000,5,0),"")</f>
        <v/>
      </c>
      <c r="AT402" s="19">
        <f>IFERROR(VLOOKUP(AG402,[2]CUS030!$A$5:$E$10000,5,0),"")</f>
        <v/>
      </c>
      <c r="AU402" s="19">
        <f>IFERROR(VLOOKUP(AH402,[2]CUS030!$A$5:$E$10000,5,0),"")</f>
        <v/>
      </c>
      <c r="AV402" s="19">
        <f>IFERROR(VLOOKUP(AI402,[2]CUS030!$A$5:$E$10000,5,0),"")</f>
        <v/>
      </c>
      <c r="AW402" s="19">
        <f>IFERROR(VLOOKUP(AJ402,[2]CUS030!$A$5:$E$10000,5,0),"")</f>
        <v/>
      </c>
      <c r="AX402" s="19">
        <f>IFERROR(VLOOKUP(AK402,[2]CUS030!$A$5:$E$10000,5,0),"")</f>
        <v/>
      </c>
      <c r="AY402" s="19">
        <f>IFERROR(VLOOKUP(AL402,[2]CUS030!$A$5:$E$10000,5,0),"")</f>
        <v/>
      </c>
      <c r="AZ402" s="19">
        <f>IFERROR(VLOOKUP(AM402,[2]CUS030!$A$5:$E$10000,5,0),"")</f>
        <v/>
      </c>
      <c r="BA402" s="19">
        <f>IFERROR(VLOOKUP(AN402,[2]CUS030!$A$5:$E$10000,5,0),"")</f>
        <v/>
      </c>
      <c r="BB402" s="19">
        <f>IFERROR(VLOOKUP(AO402,[2]CUS030!$A$5:$E$10000,5,0),"")</f>
        <v/>
      </c>
      <c r="BC402" s="19">
        <f>IFERROR(VLOOKUP(AP402,[2]CUS030!$A$5:$E$10000,5,0),"")</f>
        <v/>
      </c>
      <c r="BD402" s="19">
        <f>IFERROR(VLOOKUP(AQ402,[2]CUS030!$A$5:$E$10000,5,0),"")</f>
        <v/>
      </c>
      <c r="BE402" s="19">
        <f>IFERROR(VLOOKUP(AR402,[2]CUS030!$A$5:$E$10000,5,0),"")</f>
        <v/>
      </c>
    </row>
    <row r="403">
      <c r="F403" s="108">
        <f>[1]!Table1[[#This Row],[Production]]</f>
        <v/>
      </c>
      <c r="G403">
        <f>MID(F403,LEN(F403)-6,4)</f>
        <v/>
      </c>
      <c r="H403">
        <f>AS403&amp;"|"&amp;AT403&amp;"|"&amp;AU403&amp;"|"&amp;AV403&amp;"|"&amp;AW403&amp;"|"&amp;AX403&amp;"|"&amp;AY403&amp;"|"&amp;AZ403&amp;"|"&amp;BA403&amp;"|"&amp;BB403&amp;"|"&amp;BC403&amp;"|"&amp;BD403&amp;"|"&amp;BE403</f>
        <v/>
      </c>
      <c r="I403" s="108">
        <f>[1]!Table1[[#This Row],[Stock]]</f>
        <v/>
      </c>
      <c r="J403">
        <f>MID(LEFT(I403,LEN(I403)-3),FIND("0|0.000",LEFT(I403,LEN(I403)-3),1)+7,6)</f>
        <v/>
      </c>
      <c r="K403" s="19" t="n"/>
      <c r="L403" s="19" t="n"/>
      <c r="M403" s="19" t="n"/>
      <c r="N403" s="19" t="n"/>
      <c r="O403" s="19" t="n"/>
      <c r="P403" s="20">
        <f>End_Cal!E403</f>
        <v/>
      </c>
      <c r="Q403" s="112">
        <f>IFERROR(INDEX($J$2:$J$9873,MATCH(1,INDEX(($P403=$F$2:$F$9873)*(0=COUNTIFS($Q$2:$Q$2,$J$2:$J$9873)),0),0)),"")</f>
        <v/>
      </c>
      <c r="R403" s="112">
        <f>IFERROR(INDEX($J$2:$J$9873,MATCH(1,INDEX(($P403=$F$2:$F$9873)*(0=COUNTIFS(Q403,$J$2:$J$9873)),0),0)),"")</f>
        <v/>
      </c>
      <c r="S403" s="112">
        <f>IFERROR(INDEX($J$2:$J$9873,MATCH(1,INDEX(($P403=$F$2:$F$9873)*(0=COUNTIFS(Q403:R403,$J$2:$J$9873)),0),0)),"")</f>
        <v/>
      </c>
      <c r="T403" s="112">
        <f>IFERROR(INDEX($J$2:$J$9873,MATCH(1,INDEX(($P403=$F$2:$F$9873)*(0=COUNTIFS(Q403:S403,$J$2:$J$9873)),0),0)),"")</f>
        <v/>
      </c>
      <c r="U403" s="112">
        <f>IFERROR(INDEX($J$2:$J$9873,MATCH(1,INDEX(($P403=$F$2:$F$9873)*(0=COUNTIFS(Q403:T403,$J$2:$J$9873)),0),0)),"")</f>
        <v/>
      </c>
      <c r="V403" s="112">
        <f>IFERROR(INDEX($J$2:$J$9873,MATCH(1,INDEX(($P403=$F$2:$F$9873)*(0=COUNTIFS(Q403:U403,$J$2:$J$9873)),0),0)),"")</f>
        <v/>
      </c>
      <c r="W403" s="112">
        <f>IFERROR(INDEX($J$2:$J$9873,MATCH(1,INDEX(($P403=$F$2:$F$9873)*(0=COUNTIFS(Q403:V403,$J$2:$J$861)),0),0)),"")</f>
        <v/>
      </c>
      <c r="X403" s="112">
        <f>IFERROR(INDEX($J$2:$J$9873,MATCH(1,INDEX(($P403=$F$2:$F$9873)*(0=COUNTIFS(Q403:W403,$J$2:$J$9873)),0),0)),"")</f>
        <v/>
      </c>
      <c r="Y403" s="112">
        <f>IFERROR(INDEX($J$2:$J$861,MATCH(1,INDEX(($P403=$F$2:$F$861)*(0=COUNTIFS(Q403:X403,$J$2:$J$861)),0),0)),"")</f>
        <v/>
      </c>
      <c r="Z403" s="112">
        <f>IFERROR(INDEX($J$2:$J$861,MATCH(1,INDEX(($P403=$F$2:$F$861)*(0=COUNTIFS(Q403:Y403,$J$2:$J$861)),0),0)),"")</f>
        <v/>
      </c>
      <c r="AA403" s="112">
        <f>IFERROR(INDEX($J$2:$J$861,MATCH(1,INDEX(($P403=$F$2:$F$861)*(0=COUNTIFS(Q403:Z403,$J$2:$J$861)),0),0)),"")</f>
        <v/>
      </c>
      <c r="AB403" s="112">
        <f>IFERROR(INDEX($J$2:$J$861,MATCH(1,INDEX(($P403=$F$2:$F$861)*(0=COUNTIFS(Q403:AA403,$J$2:$J$861)),0),0)),"")</f>
        <v/>
      </c>
      <c r="AC403" s="112">
        <f>IFERROR(INDEX($J$2:$J$861,MATCH(1,INDEX(($P403=$F$2:$F$861)*(0=COUNTIFS(Q403:AB403,$J$2:$J$861)),0),0)),"")</f>
        <v/>
      </c>
      <c r="AD403">
        <f>Q403&amp;"-"&amp;R403&amp;"-"&amp;S403&amp;"-"&amp;T403&amp;"-"&amp;U403&amp;"-"&amp;V403&amp;"-"&amp;W403&amp;"-"&amp;X403&amp;"-"&amp;Y403&amp;"-"&amp;Z403&amp;"-"&amp;AA403&amp;"-"&amp;AB403&amp;"-"&amp;AC403</f>
        <v/>
      </c>
      <c r="AF403" s="19">
        <f>IFERROR(INDEX($I$2:$I$861,MATCH(1,INDEX(($P403=$F$2:$F$861)*(0=COUNTIFS($AF$2:$AF$2,$I$2:$I$861)),0),0)),"")</f>
        <v/>
      </c>
      <c r="AG403" s="19">
        <f>IFERROR(INDEX($I$2:$I$9873,MATCH(1,INDEX(($P403=$F$2:$F$9873)*(0=COUNTIFS(AF403,$I$2:$I$9873)),0),0)),"")</f>
        <v/>
      </c>
      <c r="AH403" s="19">
        <f>IFERROR(INDEX($I$2:$I$9873,MATCH(1,INDEX(($P403=$F$2:$F$9873)*(0=COUNTIFS(AF403:AG403,$I$2:$I$9873)),0),0)),"")</f>
        <v/>
      </c>
      <c r="AI403" s="19">
        <f>IFERROR(INDEX($I$2:$I$9873,MATCH(1,INDEX(($P403=$F$2:$F$9873)*(0=COUNTIFS(AF403:AH403,$I$2:$I$9873)),0),0)),"")</f>
        <v/>
      </c>
      <c r="AJ403" s="19">
        <f>IFERROR(INDEX($I$2:$I$9873,MATCH(1,INDEX(($P403=$F$2:$F$9873)*(0=COUNTIFS(AF403:AI403,$I$2:$I$9873)),0),0)),"")</f>
        <v/>
      </c>
      <c r="AK403" s="19">
        <f>IFERROR(INDEX($I$2:$I$9873,MATCH(1,INDEX(($P403=$F$2:$F$9873)*(0=COUNTIFS(AF403:AJ403,$I$2:$I$9873)),0),0)),"")</f>
        <v/>
      </c>
      <c r="AL403" s="19">
        <f>IFERROR(INDEX($I$2:$I$9873,MATCH(1,INDEX(($P403=$F$2:$F$9873)*(0=COUNTIFS(AF403:AK403,$I$2:$I$9873)),0),0)),"")</f>
        <v/>
      </c>
      <c r="AM403" s="19">
        <f>IFERROR(INDEX($I$2:$I$9873,MATCH(1,INDEX(($P403=$F$2:$F$9873)*(0=COUNTIFS(AF403:AL403,$I$2:$I$9873)),0),0)),"")</f>
        <v/>
      </c>
      <c r="AN403" s="19">
        <f>IFERROR(INDEX($I$2:$I$9873,MATCH(1,INDEX(($P403=$F$2:$F$9873)*(0=COUNTIFS(AF403:AM403,$I$2:$I$9873)),0),0)),"")</f>
        <v/>
      </c>
      <c r="AO403" s="19">
        <f>IFERROR(INDEX($I$2:$I$9873,MATCH(1,INDEX(($P403=$F$2:$F$9873)*(0=COUNTIFS(AF403:AN403,$I$2:$I$9873)),0),0)),"")</f>
        <v/>
      </c>
      <c r="AP403" s="19">
        <f>IFERROR(INDEX($I$2:$I$9873,MATCH(1,INDEX(($P403=$F$2:$F$9873)*(0=COUNTIFS(AF403:AO403,$I$2:$I$9873)),0),0)),"")</f>
        <v/>
      </c>
      <c r="AQ403" s="19">
        <f>IFERROR(INDEX($I$2:$I$9873,MATCH(1,INDEX(($P403=$F$2:$F$9873)*(0=COUNTIFS(AF403:AP403,$I$2:$I$9873)),0),0)),"")</f>
        <v/>
      </c>
      <c r="AR403" s="19">
        <f>IFERROR(INDEX($I$2:$I$9873,MATCH(1,INDEX(($P403=$F$2:$F$9873)*(0=COUNTIFS(AF403:AQ403,$I$2:$I$9873)),0),0)),"")</f>
        <v/>
      </c>
      <c r="AS403" s="19">
        <f>IFERROR(VLOOKUP(AF403,[2]CUS030!$A$5:$E$10000,5,0),"")</f>
        <v/>
      </c>
      <c r="AT403" s="19">
        <f>IFERROR(VLOOKUP(AG403,[2]CUS030!$A$5:$E$10000,5,0),"")</f>
        <v/>
      </c>
      <c r="AU403" s="19">
        <f>IFERROR(VLOOKUP(AH403,[2]CUS030!$A$5:$E$10000,5,0),"")</f>
        <v/>
      </c>
      <c r="AV403" s="19">
        <f>IFERROR(VLOOKUP(AI403,[2]CUS030!$A$5:$E$10000,5,0),"")</f>
        <v/>
      </c>
      <c r="AW403" s="19">
        <f>IFERROR(VLOOKUP(AJ403,[2]CUS030!$A$5:$E$10000,5,0),"")</f>
        <v/>
      </c>
      <c r="AX403" s="19">
        <f>IFERROR(VLOOKUP(AK403,[2]CUS030!$A$5:$E$10000,5,0),"")</f>
        <v/>
      </c>
      <c r="AY403" s="19">
        <f>IFERROR(VLOOKUP(AL403,[2]CUS030!$A$5:$E$10000,5,0),"")</f>
        <v/>
      </c>
      <c r="AZ403" s="19">
        <f>IFERROR(VLOOKUP(AM403,[2]CUS030!$A$5:$E$10000,5,0),"")</f>
        <v/>
      </c>
      <c r="BA403" s="19">
        <f>IFERROR(VLOOKUP(AN403,[2]CUS030!$A$5:$E$10000,5,0),"")</f>
        <v/>
      </c>
      <c r="BB403" s="19">
        <f>IFERROR(VLOOKUP(AO403,[2]CUS030!$A$5:$E$10000,5,0),"")</f>
        <v/>
      </c>
      <c r="BC403" s="19">
        <f>IFERROR(VLOOKUP(AP403,[2]CUS030!$A$5:$E$10000,5,0),"")</f>
        <v/>
      </c>
      <c r="BD403" s="19">
        <f>IFERROR(VLOOKUP(AQ403,[2]CUS030!$A$5:$E$10000,5,0),"")</f>
        <v/>
      </c>
      <c r="BE403" s="19">
        <f>IFERROR(VLOOKUP(AR403,[2]CUS030!$A$5:$E$10000,5,0),"")</f>
        <v/>
      </c>
    </row>
    <row r="404">
      <c r="F404" s="108">
        <f>[1]!Table1[[#This Row],[Production]]</f>
        <v/>
      </c>
      <c r="G404">
        <f>MID(F404,LEN(F404)-6,4)</f>
        <v/>
      </c>
      <c r="H404">
        <f>AS404&amp;"|"&amp;AT404&amp;"|"&amp;AU404&amp;"|"&amp;AV404&amp;"|"&amp;AW404&amp;"|"&amp;AX404&amp;"|"&amp;AY404&amp;"|"&amp;AZ404&amp;"|"&amp;BA404&amp;"|"&amp;BB404&amp;"|"&amp;BC404&amp;"|"&amp;BD404&amp;"|"&amp;BE404</f>
        <v/>
      </c>
      <c r="I404" s="108">
        <f>[1]!Table1[[#This Row],[Stock]]</f>
        <v/>
      </c>
      <c r="J404">
        <f>MID(LEFT(I404,LEN(I404)-3),FIND("0|0.000",LEFT(I404,LEN(I404)-3),1)+7,6)</f>
        <v/>
      </c>
      <c r="K404" s="19" t="n"/>
      <c r="L404" s="19" t="n"/>
      <c r="M404" s="19" t="n"/>
      <c r="N404" s="19" t="n"/>
      <c r="O404" s="19" t="n"/>
      <c r="P404" s="20">
        <f>End_Cal!E404</f>
        <v/>
      </c>
      <c r="Q404" s="112">
        <f>IFERROR(INDEX($J$2:$J$9873,MATCH(1,INDEX(($P404=$F$2:$F$9873)*(0=COUNTIFS($Q$2:$Q$2,$J$2:$J$9873)),0),0)),"")</f>
        <v/>
      </c>
      <c r="R404" s="112">
        <f>IFERROR(INDEX($J$2:$J$9873,MATCH(1,INDEX(($P404=$F$2:$F$9873)*(0=COUNTIFS(Q404,$J$2:$J$9873)),0),0)),"")</f>
        <v/>
      </c>
      <c r="S404" s="112">
        <f>IFERROR(INDEX($J$2:$J$9873,MATCH(1,INDEX(($P404=$F$2:$F$9873)*(0=COUNTIFS(Q404:R404,$J$2:$J$9873)),0),0)),"")</f>
        <v/>
      </c>
      <c r="T404" s="112">
        <f>IFERROR(INDEX($J$2:$J$9873,MATCH(1,INDEX(($P404=$F$2:$F$9873)*(0=COUNTIFS(Q404:S404,$J$2:$J$9873)),0),0)),"")</f>
        <v/>
      </c>
      <c r="U404" s="112">
        <f>IFERROR(INDEX($J$2:$J$9873,MATCH(1,INDEX(($P404=$F$2:$F$9873)*(0=COUNTIFS(Q404:T404,$J$2:$J$9873)),0),0)),"")</f>
        <v/>
      </c>
      <c r="V404" s="112">
        <f>IFERROR(INDEX($J$2:$J$9873,MATCH(1,INDEX(($P404=$F$2:$F$9873)*(0=COUNTIFS(Q404:U404,$J$2:$J$9873)),0),0)),"")</f>
        <v/>
      </c>
      <c r="W404" s="112">
        <f>IFERROR(INDEX($J$2:$J$9873,MATCH(1,INDEX(($P404=$F$2:$F$9873)*(0=COUNTIFS(Q404:V404,$J$2:$J$861)),0),0)),"")</f>
        <v/>
      </c>
      <c r="X404" s="112">
        <f>IFERROR(INDEX($J$2:$J$9873,MATCH(1,INDEX(($P404=$F$2:$F$9873)*(0=COUNTIFS(Q404:W404,$J$2:$J$9873)),0),0)),"")</f>
        <v/>
      </c>
      <c r="Y404" s="112">
        <f>IFERROR(INDEX($J$2:$J$861,MATCH(1,INDEX(($P404=$F$2:$F$861)*(0=COUNTIFS(Q404:X404,$J$2:$J$861)),0),0)),"")</f>
        <v/>
      </c>
      <c r="Z404" s="112">
        <f>IFERROR(INDEX($J$2:$J$861,MATCH(1,INDEX(($P404=$F$2:$F$861)*(0=COUNTIFS(Q404:Y404,$J$2:$J$861)),0),0)),"")</f>
        <v/>
      </c>
      <c r="AA404" s="112">
        <f>IFERROR(INDEX($J$2:$J$861,MATCH(1,INDEX(($P404=$F$2:$F$861)*(0=COUNTIFS(Q404:Z404,$J$2:$J$861)),0),0)),"")</f>
        <v/>
      </c>
      <c r="AB404" s="112">
        <f>IFERROR(INDEX($J$2:$J$861,MATCH(1,INDEX(($P404=$F$2:$F$861)*(0=COUNTIFS(Q404:AA404,$J$2:$J$861)),0),0)),"")</f>
        <v/>
      </c>
      <c r="AC404" s="112">
        <f>IFERROR(INDEX($J$2:$J$861,MATCH(1,INDEX(($P404=$F$2:$F$861)*(0=COUNTIFS(Q404:AB404,$J$2:$J$861)),0),0)),"")</f>
        <v/>
      </c>
      <c r="AD404">
        <f>Q404&amp;"-"&amp;R404&amp;"-"&amp;S404&amp;"-"&amp;T404&amp;"-"&amp;U404&amp;"-"&amp;V404&amp;"-"&amp;W404&amp;"-"&amp;X404&amp;"-"&amp;Y404&amp;"-"&amp;Z404&amp;"-"&amp;AA404&amp;"-"&amp;AB404&amp;"-"&amp;AC404</f>
        <v/>
      </c>
      <c r="AF404" s="19">
        <f>IFERROR(INDEX($I$2:$I$861,MATCH(1,INDEX(($P404=$F$2:$F$861)*(0=COUNTIFS($AF$2:$AF$2,$I$2:$I$861)),0),0)),"")</f>
        <v/>
      </c>
      <c r="AG404" s="19">
        <f>IFERROR(INDEX($I$2:$I$9873,MATCH(1,INDEX(($P404=$F$2:$F$9873)*(0=COUNTIFS(AF404,$I$2:$I$9873)),0),0)),"")</f>
        <v/>
      </c>
      <c r="AH404" s="19">
        <f>IFERROR(INDEX($I$2:$I$9873,MATCH(1,INDEX(($P404=$F$2:$F$9873)*(0=COUNTIFS(AF404:AG404,$I$2:$I$9873)),0),0)),"")</f>
        <v/>
      </c>
      <c r="AI404" s="19">
        <f>IFERROR(INDEX($I$2:$I$9873,MATCH(1,INDEX(($P404=$F$2:$F$9873)*(0=COUNTIFS(AF404:AH404,$I$2:$I$9873)),0),0)),"")</f>
        <v/>
      </c>
      <c r="AJ404" s="19">
        <f>IFERROR(INDEX($I$2:$I$9873,MATCH(1,INDEX(($P404=$F$2:$F$9873)*(0=COUNTIFS(AF404:AI404,$I$2:$I$9873)),0),0)),"")</f>
        <v/>
      </c>
      <c r="AK404" s="19">
        <f>IFERROR(INDEX($I$2:$I$9873,MATCH(1,INDEX(($P404=$F$2:$F$9873)*(0=COUNTIFS(AF404:AJ404,$I$2:$I$9873)),0),0)),"")</f>
        <v/>
      </c>
      <c r="AL404" s="19">
        <f>IFERROR(INDEX($I$2:$I$9873,MATCH(1,INDEX(($P404=$F$2:$F$9873)*(0=COUNTIFS(AF404:AK404,$I$2:$I$9873)),0),0)),"")</f>
        <v/>
      </c>
      <c r="AM404" s="19">
        <f>IFERROR(INDEX($I$2:$I$9873,MATCH(1,INDEX(($P404=$F$2:$F$9873)*(0=COUNTIFS(AF404:AL404,$I$2:$I$9873)),0),0)),"")</f>
        <v/>
      </c>
      <c r="AN404" s="19">
        <f>IFERROR(INDEX($I$2:$I$9873,MATCH(1,INDEX(($P404=$F$2:$F$9873)*(0=COUNTIFS(AF404:AM404,$I$2:$I$9873)),0),0)),"")</f>
        <v/>
      </c>
      <c r="AO404" s="19">
        <f>IFERROR(INDEX($I$2:$I$9873,MATCH(1,INDEX(($P404=$F$2:$F$9873)*(0=COUNTIFS(AF404:AN404,$I$2:$I$9873)),0),0)),"")</f>
        <v/>
      </c>
      <c r="AP404" s="19">
        <f>IFERROR(INDEX($I$2:$I$9873,MATCH(1,INDEX(($P404=$F$2:$F$9873)*(0=COUNTIFS(AF404:AO404,$I$2:$I$9873)),0),0)),"")</f>
        <v/>
      </c>
      <c r="AQ404" s="19">
        <f>IFERROR(INDEX($I$2:$I$9873,MATCH(1,INDEX(($P404=$F$2:$F$9873)*(0=COUNTIFS(AF404:AP404,$I$2:$I$9873)),0),0)),"")</f>
        <v/>
      </c>
      <c r="AR404" s="19">
        <f>IFERROR(INDEX($I$2:$I$9873,MATCH(1,INDEX(($P404=$F$2:$F$9873)*(0=COUNTIFS(AF404:AQ404,$I$2:$I$9873)),0),0)),"")</f>
        <v/>
      </c>
      <c r="AS404" s="19">
        <f>IFERROR(VLOOKUP(AF404,[2]CUS030!$A$5:$E$10000,5,0),"")</f>
        <v/>
      </c>
      <c r="AT404" s="19">
        <f>IFERROR(VLOOKUP(AG404,[2]CUS030!$A$5:$E$10000,5,0),"")</f>
        <v/>
      </c>
      <c r="AU404" s="19">
        <f>IFERROR(VLOOKUP(AH404,[2]CUS030!$A$5:$E$10000,5,0),"")</f>
        <v/>
      </c>
      <c r="AV404" s="19">
        <f>IFERROR(VLOOKUP(AI404,[2]CUS030!$A$5:$E$10000,5,0),"")</f>
        <v/>
      </c>
      <c r="AW404" s="19">
        <f>IFERROR(VLOOKUP(AJ404,[2]CUS030!$A$5:$E$10000,5,0),"")</f>
        <v/>
      </c>
      <c r="AX404" s="19">
        <f>IFERROR(VLOOKUP(AK404,[2]CUS030!$A$5:$E$10000,5,0),"")</f>
        <v/>
      </c>
      <c r="AY404" s="19">
        <f>IFERROR(VLOOKUP(AL404,[2]CUS030!$A$5:$E$10000,5,0),"")</f>
        <v/>
      </c>
      <c r="AZ404" s="19">
        <f>IFERROR(VLOOKUP(AM404,[2]CUS030!$A$5:$E$10000,5,0),"")</f>
        <v/>
      </c>
      <c r="BA404" s="19">
        <f>IFERROR(VLOOKUP(AN404,[2]CUS030!$A$5:$E$10000,5,0),"")</f>
        <v/>
      </c>
      <c r="BB404" s="19">
        <f>IFERROR(VLOOKUP(AO404,[2]CUS030!$A$5:$E$10000,5,0),"")</f>
        <v/>
      </c>
      <c r="BC404" s="19">
        <f>IFERROR(VLOOKUP(AP404,[2]CUS030!$A$5:$E$10000,5,0),"")</f>
        <v/>
      </c>
      <c r="BD404" s="19">
        <f>IFERROR(VLOOKUP(AQ404,[2]CUS030!$A$5:$E$10000,5,0),"")</f>
        <v/>
      </c>
      <c r="BE404" s="19">
        <f>IFERROR(VLOOKUP(AR404,[2]CUS030!$A$5:$E$10000,5,0),"")</f>
        <v/>
      </c>
    </row>
    <row r="405">
      <c r="F405" s="108">
        <f>[1]!Table1[[#This Row],[Production]]</f>
        <v/>
      </c>
      <c r="G405">
        <f>MID(F405,LEN(F405)-6,4)</f>
        <v/>
      </c>
      <c r="H405">
        <f>AS405&amp;"|"&amp;AT405&amp;"|"&amp;AU405&amp;"|"&amp;AV405&amp;"|"&amp;AW405&amp;"|"&amp;AX405&amp;"|"&amp;AY405&amp;"|"&amp;AZ405&amp;"|"&amp;BA405&amp;"|"&amp;BB405&amp;"|"&amp;BC405&amp;"|"&amp;BD405&amp;"|"&amp;BE405</f>
        <v/>
      </c>
      <c r="I405" s="108">
        <f>[1]!Table1[[#This Row],[Stock]]</f>
        <v/>
      </c>
      <c r="J405">
        <f>MID(LEFT(I405,LEN(I405)-3),FIND("0|0.000",LEFT(I405,LEN(I405)-3),1)+7,6)</f>
        <v/>
      </c>
      <c r="K405" s="19" t="n"/>
      <c r="L405" s="19" t="n"/>
      <c r="M405" s="19" t="n"/>
      <c r="N405" s="19" t="n"/>
      <c r="O405" s="19" t="n"/>
      <c r="P405" s="20">
        <f>End_Cal!E405</f>
        <v/>
      </c>
      <c r="Q405" s="112">
        <f>IFERROR(INDEX($J$2:$J$9873,MATCH(1,INDEX(($P405=$F$2:$F$9873)*(0=COUNTIFS($Q$2:$Q$2,$J$2:$J$9873)),0),0)),"")</f>
        <v/>
      </c>
      <c r="R405" s="112">
        <f>IFERROR(INDEX($J$2:$J$9873,MATCH(1,INDEX(($P405=$F$2:$F$9873)*(0=COUNTIFS(Q405,$J$2:$J$9873)),0),0)),"")</f>
        <v/>
      </c>
      <c r="S405" s="112">
        <f>IFERROR(INDEX($J$2:$J$9873,MATCH(1,INDEX(($P405=$F$2:$F$9873)*(0=COUNTIFS(Q405:R405,$J$2:$J$9873)),0),0)),"")</f>
        <v/>
      </c>
      <c r="T405" s="112">
        <f>IFERROR(INDEX($J$2:$J$9873,MATCH(1,INDEX(($P405=$F$2:$F$9873)*(0=COUNTIFS(Q405:S405,$J$2:$J$9873)),0),0)),"")</f>
        <v/>
      </c>
      <c r="U405" s="112">
        <f>IFERROR(INDEX($J$2:$J$9873,MATCH(1,INDEX(($P405=$F$2:$F$9873)*(0=COUNTIFS(Q405:T405,$J$2:$J$9873)),0),0)),"")</f>
        <v/>
      </c>
      <c r="V405" s="112">
        <f>IFERROR(INDEX($J$2:$J$9873,MATCH(1,INDEX(($P405=$F$2:$F$9873)*(0=COUNTIFS(Q405:U405,$J$2:$J$9873)),0),0)),"")</f>
        <v/>
      </c>
      <c r="W405" s="112">
        <f>IFERROR(INDEX($J$2:$J$9873,MATCH(1,INDEX(($P405=$F$2:$F$9873)*(0=COUNTIFS(Q405:V405,$J$2:$J$861)),0),0)),"")</f>
        <v/>
      </c>
      <c r="X405" s="112">
        <f>IFERROR(INDEX($J$2:$J$9873,MATCH(1,INDEX(($P405=$F$2:$F$9873)*(0=COUNTIFS(Q405:W405,$J$2:$J$9873)),0),0)),"")</f>
        <v/>
      </c>
      <c r="Y405" s="112">
        <f>IFERROR(INDEX($J$2:$J$861,MATCH(1,INDEX(($P405=$F$2:$F$861)*(0=COUNTIFS(Q405:X405,$J$2:$J$861)),0),0)),"")</f>
        <v/>
      </c>
      <c r="Z405" s="112">
        <f>IFERROR(INDEX($J$2:$J$861,MATCH(1,INDEX(($P405=$F$2:$F$861)*(0=COUNTIFS(Q405:Y405,$J$2:$J$861)),0),0)),"")</f>
        <v/>
      </c>
      <c r="AA405" s="112">
        <f>IFERROR(INDEX($J$2:$J$861,MATCH(1,INDEX(($P405=$F$2:$F$861)*(0=COUNTIFS(Q405:Z405,$J$2:$J$861)),0),0)),"")</f>
        <v/>
      </c>
      <c r="AB405" s="112">
        <f>IFERROR(INDEX($J$2:$J$861,MATCH(1,INDEX(($P405=$F$2:$F$861)*(0=COUNTIFS(Q405:AA405,$J$2:$J$861)),0),0)),"")</f>
        <v/>
      </c>
      <c r="AC405" s="112">
        <f>IFERROR(INDEX($J$2:$J$861,MATCH(1,INDEX(($P405=$F$2:$F$861)*(0=COUNTIFS(Q405:AB405,$J$2:$J$861)),0),0)),"")</f>
        <v/>
      </c>
      <c r="AD405">
        <f>Q405&amp;"-"&amp;R405&amp;"-"&amp;S405&amp;"-"&amp;T405&amp;"-"&amp;U405&amp;"-"&amp;V405&amp;"-"&amp;W405&amp;"-"&amp;X405&amp;"-"&amp;Y405&amp;"-"&amp;Z405&amp;"-"&amp;AA405&amp;"-"&amp;AB405&amp;"-"&amp;AC405</f>
        <v/>
      </c>
      <c r="AF405" s="19">
        <f>IFERROR(INDEX($I$2:$I$861,MATCH(1,INDEX(($P405=$F$2:$F$861)*(0=COUNTIFS($AF$2:$AF$2,$I$2:$I$861)),0),0)),"")</f>
        <v/>
      </c>
      <c r="AG405" s="19">
        <f>IFERROR(INDEX($I$2:$I$9873,MATCH(1,INDEX(($P405=$F$2:$F$9873)*(0=COUNTIFS(AF405,$I$2:$I$9873)),0),0)),"")</f>
        <v/>
      </c>
      <c r="AH405" s="19">
        <f>IFERROR(INDEX($I$2:$I$9873,MATCH(1,INDEX(($P405=$F$2:$F$9873)*(0=COUNTIFS(AF405:AG405,$I$2:$I$9873)),0),0)),"")</f>
        <v/>
      </c>
      <c r="AI405" s="19">
        <f>IFERROR(INDEX($I$2:$I$9873,MATCH(1,INDEX(($P405=$F$2:$F$9873)*(0=COUNTIFS(AF405:AH405,$I$2:$I$9873)),0),0)),"")</f>
        <v/>
      </c>
      <c r="AJ405" s="19">
        <f>IFERROR(INDEX($I$2:$I$9873,MATCH(1,INDEX(($P405=$F$2:$F$9873)*(0=COUNTIFS(AF405:AI405,$I$2:$I$9873)),0),0)),"")</f>
        <v/>
      </c>
      <c r="AK405" s="19">
        <f>IFERROR(INDEX($I$2:$I$9873,MATCH(1,INDEX(($P405=$F$2:$F$9873)*(0=COUNTIFS(AF405:AJ405,$I$2:$I$9873)),0),0)),"")</f>
        <v/>
      </c>
      <c r="AL405" s="19">
        <f>IFERROR(INDEX($I$2:$I$9873,MATCH(1,INDEX(($P405=$F$2:$F$9873)*(0=COUNTIFS(AF405:AK405,$I$2:$I$9873)),0),0)),"")</f>
        <v/>
      </c>
      <c r="AM405" s="19">
        <f>IFERROR(INDEX($I$2:$I$9873,MATCH(1,INDEX(($P405=$F$2:$F$9873)*(0=COUNTIFS(AF405:AL405,$I$2:$I$9873)),0),0)),"")</f>
        <v/>
      </c>
      <c r="AN405" s="19">
        <f>IFERROR(INDEX($I$2:$I$9873,MATCH(1,INDEX(($P405=$F$2:$F$9873)*(0=COUNTIFS(AF405:AM405,$I$2:$I$9873)),0),0)),"")</f>
        <v/>
      </c>
      <c r="AO405" s="19">
        <f>IFERROR(INDEX($I$2:$I$9873,MATCH(1,INDEX(($P405=$F$2:$F$9873)*(0=COUNTIFS(AF405:AN405,$I$2:$I$9873)),0),0)),"")</f>
        <v/>
      </c>
      <c r="AP405" s="19">
        <f>IFERROR(INDEX($I$2:$I$9873,MATCH(1,INDEX(($P405=$F$2:$F$9873)*(0=COUNTIFS(AF405:AO405,$I$2:$I$9873)),0),0)),"")</f>
        <v/>
      </c>
      <c r="AQ405" s="19">
        <f>IFERROR(INDEX($I$2:$I$9873,MATCH(1,INDEX(($P405=$F$2:$F$9873)*(0=COUNTIFS(AF405:AP405,$I$2:$I$9873)),0),0)),"")</f>
        <v/>
      </c>
      <c r="AR405" s="19">
        <f>IFERROR(INDEX($I$2:$I$9873,MATCH(1,INDEX(($P405=$F$2:$F$9873)*(0=COUNTIFS(AF405:AQ405,$I$2:$I$9873)),0),0)),"")</f>
        <v/>
      </c>
      <c r="AS405" s="19">
        <f>IFERROR(VLOOKUP(AF405,[2]CUS030!$A$5:$E$10000,5,0),"")</f>
        <v/>
      </c>
      <c r="AT405" s="19">
        <f>IFERROR(VLOOKUP(AG405,[2]CUS030!$A$5:$E$10000,5,0),"")</f>
        <v/>
      </c>
      <c r="AU405" s="19">
        <f>IFERROR(VLOOKUP(AH405,[2]CUS030!$A$5:$E$10000,5,0),"")</f>
        <v/>
      </c>
      <c r="AV405" s="19">
        <f>IFERROR(VLOOKUP(AI405,[2]CUS030!$A$5:$E$10000,5,0),"")</f>
        <v/>
      </c>
      <c r="AW405" s="19">
        <f>IFERROR(VLOOKUP(AJ405,[2]CUS030!$A$5:$E$10000,5,0),"")</f>
        <v/>
      </c>
      <c r="AX405" s="19">
        <f>IFERROR(VLOOKUP(AK405,[2]CUS030!$A$5:$E$10000,5,0),"")</f>
        <v/>
      </c>
      <c r="AY405" s="19">
        <f>IFERROR(VLOOKUP(AL405,[2]CUS030!$A$5:$E$10000,5,0),"")</f>
        <v/>
      </c>
      <c r="AZ405" s="19">
        <f>IFERROR(VLOOKUP(AM405,[2]CUS030!$A$5:$E$10000,5,0),"")</f>
        <v/>
      </c>
      <c r="BA405" s="19">
        <f>IFERROR(VLOOKUP(AN405,[2]CUS030!$A$5:$E$10000,5,0),"")</f>
        <v/>
      </c>
      <c r="BB405" s="19">
        <f>IFERROR(VLOOKUP(AO405,[2]CUS030!$A$5:$E$10000,5,0),"")</f>
        <v/>
      </c>
      <c r="BC405" s="19">
        <f>IFERROR(VLOOKUP(AP405,[2]CUS030!$A$5:$E$10000,5,0),"")</f>
        <v/>
      </c>
      <c r="BD405" s="19">
        <f>IFERROR(VLOOKUP(AQ405,[2]CUS030!$A$5:$E$10000,5,0),"")</f>
        <v/>
      </c>
      <c r="BE405" s="19">
        <f>IFERROR(VLOOKUP(AR405,[2]CUS030!$A$5:$E$10000,5,0),"")</f>
        <v/>
      </c>
    </row>
    <row r="406">
      <c r="F406" s="108">
        <f>[1]!Table1[[#This Row],[Production]]</f>
        <v/>
      </c>
      <c r="G406">
        <f>MID(F406,LEN(F406)-6,4)</f>
        <v/>
      </c>
      <c r="H406">
        <f>AS406&amp;"|"&amp;AT406&amp;"|"&amp;AU406&amp;"|"&amp;AV406&amp;"|"&amp;AW406&amp;"|"&amp;AX406&amp;"|"&amp;AY406&amp;"|"&amp;AZ406&amp;"|"&amp;BA406&amp;"|"&amp;BB406&amp;"|"&amp;BC406&amp;"|"&amp;BD406&amp;"|"&amp;BE406</f>
        <v/>
      </c>
      <c r="I406" s="108">
        <f>[1]!Table1[[#This Row],[Stock]]</f>
        <v/>
      </c>
      <c r="J406">
        <f>MID(LEFT(I406,LEN(I406)-3),FIND("0|0.000",LEFT(I406,LEN(I406)-3),1)+7,6)</f>
        <v/>
      </c>
      <c r="K406" s="19" t="n"/>
      <c r="L406" s="19" t="n"/>
      <c r="M406" s="19" t="n"/>
      <c r="N406" s="19" t="n"/>
      <c r="O406" s="19" t="n"/>
      <c r="P406" s="20">
        <f>End_Cal!E406</f>
        <v/>
      </c>
      <c r="Q406" s="112">
        <f>IFERROR(INDEX($J$2:$J$9873,MATCH(1,INDEX(($P406=$F$2:$F$9873)*(0=COUNTIFS($Q$2:$Q$2,$J$2:$J$9873)),0),0)),"")</f>
        <v/>
      </c>
      <c r="R406" s="112">
        <f>IFERROR(INDEX($J$2:$J$9873,MATCH(1,INDEX(($P406=$F$2:$F$9873)*(0=COUNTIFS(Q406,$J$2:$J$9873)),0),0)),"")</f>
        <v/>
      </c>
      <c r="S406" s="112">
        <f>IFERROR(INDEX($J$2:$J$9873,MATCH(1,INDEX(($P406=$F$2:$F$9873)*(0=COUNTIFS(Q406:R406,$J$2:$J$9873)),0),0)),"")</f>
        <v/>
      </c>
      <c r="T406" s="112">
        <f>IFERROR(INDEX($J$2:$J$9873,MATCH(1,INDEX(($P406=$F$2:$F$9873)*(0=COUNTIFS(Q406:S406,$J$2:$J$9873)),0),0)),"")</f>
        <v/>
      </c>
      <c r="U406" s="112">
        <f>IFERROR(INDEX($J$2:$J$9873,MATCH(1,INDEX(($P406=$F$2:$F$9873)*(0=COUNTIFS(Q406:T406,$J$2:$J$9873)),0),0)),"")</f>
        <v/>
      </c>
      <c r="V406" s="112">
        <f>IFERROR(INDEX($J$2:$J$9873,MATCH(1,INDEX(($P406=$F$2:$F$9873)*(0=COUNTIFS(Q406:U406,$J$2:$J$9873)),0),0)),"")</f>
        <v/>
      </c>
      <c r="W406" s="112">
        <f>IFERROR(INDEX($J$2:$J$9873,MATCH(1,INDEX(($P406=$F$2:$F$9873)*(0=COUNTIFS(Q406:V406,$J$2:$J$861)),0),0)),"")</f>
        <v/>
      </c>
      <c r="X406" s="112">
        <f>IFERROR(INDEX($J$2:$J$9873,MATCH(1,INDEX(($P406=$F$2:$F$9873)*(0=COUNTIFS(Q406:W406,$J$2:$J$9873)),0),0)),"")</f>
        <v/>
      </c>
      <c r="Y406" s="112">
        <f>IFERROR(INDEX($J$2:$J$861,MATCH(1,INDEX(($P406=$F$2:$F$861)*(0=COUNTIFS(Q406:X406,$J$2:$J$861)),0),0)),"")</f>
        <v/>
      </c>
      <c r="Z406" s="112">
        <f>IFERROR(INDEX($J$2:$J$861,MATCH(1,INDEX(($P406=$F$2:$F$861)*(0=COUNTIFS(Q406:Y406,$J$2:$J$861)),0),0)),"")</f>
        <v/>
      </c>
      <c r="AA406" s="112">
        <f>IFERROR(INDEX($J$2:$J$861,MATCH(1,INDEX(($P406=$F$2:$F$861)*(0=COUNTIFS(Q406:Z406,$J$2:$J$861)),0),0)),"")</f>
        <v/>
      </c>
      <c r="AB406" s="112">
        <f>IFERROR(INDEX($J$2:$J$861,MATCH(1,INDEX(($P406=$F$2:$F$861)*(0=COUNTIFS(Q406:AA406,$J$2:$J$861)),0),0)),"")</f>
        <v/>
      </c>
      <c r="AC406" s="112">
        <f>IFERROR(INDEX($J$2:$J$861,MATCH(1,INDEX(($P406=$F$2:$F$861)*(0=COUNTIFS(Q406:AB406,$J$2:$J$861)),0),0)),"")</f>
        <v/>
      </c>
      <c r="AD406">
        <f>Q406&amp;"-"&amp;R406&amp;"-"&amp;S406&amp;"-"&amp;T406&amp;"-"&amp;U406&amp;"-"&amp;V406&amp;"-"&amp;W406&amp;"-"&amp;X406&amp;"-"&amp;Y406&amp;"-"&amp;Z406&amp;"-"&amp;AA406&amp;"-"&amp;AB406&amp;"-"&amp;AC406</f>
        <v/>
      </c>
      <c r="AF406" s="19">
        <f>IFERROR(INDEX($I$2:$I$861,MATCH(1,INDEX(($P406=$F$2:$F$861)*(0=COUNTIFS($AF$2:$AF$2,$I$2:$I$861)),0),0)),"")</f>
        <v/>
      </c>
      <c r="AG406" s="19">
        <f>IFERROR(INDEX($I$2:$I$9873,MATCH(1,INDEX(($P406=$F$2:$F$9873)*(0=COUNTIFS(AF406,$I$2:$I$9873)),0),0)),"")</f>
        <v/>
      </c>
      <c r="AH406" s="19">
        <f>IFERROR(INDEX($I$2:$I$9873,MATCH(1,INDEX(($P406=$F$2:$F$9873)*(0=COUNTIFS(AF406:AG406,$I$2:$I$9873)),0),0)),"")</f>
        <v/>
      </c>
      <c r="AI406" s="19">
        <f>IFERROR(INDEX($I$2:$I$9873,MATCH(1,INDEX(($P406=$F$2:$F$9873)*(0=COUNTIFS(AF406:AH406,$I$2:$I$9873)),0),0)),"")</f>
        <v/>
      </c>
      <c r="AJ406" s="19">
        <f>IFERROR(INDEX($I$2:$I$9873,MATCH(1,INDEX(($P406=$F$2:$F$9873)*(0=COUNTIFS(AF406:AI406,$I$2:$I$9873)),0),0)),"")</f>
        <v/>
      </c>
      <c r="AK406" s="19">
        <f>IFERROR(INDEX($I$2:$I$9873,MATCH(1,INDEX(($P406=$F$2:$F$9873)*(0=COUNTIFS(AF406:AJ406,$I$2:$I$9873)),0),0)),"")</f>
        <v/>
      </c>
      <c r="AL406" s="19">
        <f>IFERROR(INDEX($I$2:$I$9873,MATCH(1,INDEX(($P406=$F$2:$F$9873)*(0=COUNTIFS(AF406:AK406,$I$2:$I$9873)),0),0)),"")</f>
        <v/>
      </c>
      <c r="AM406" s="19">
        <f>IFERROR(INDEX($I$2:$I$9873,MATCH(1,INDEX(($P406=$F$2:$F$9873)*(0=COUNTIFS(AF406:AL406,$I$2:$I$9873)),0),0)),"")</f>
        <v/>
      </c>
      <c r="AN406" s="19">
        <f>IFERROR(INDEX($I$2:$I$9873,MATCH(1,INDEX(($P406=$F$2:$F$9873)*(0=COUNTIFS(AF406:AM406,$I$2:$I$9873)),0),0)),"")</f>
        <v/>
      </c>
      <c r="AO406" s="19">
        <f>IFERROR(INDEX($I$2:$I$9873,MATCH(1,INDEX(($P406=$F$2:$F$9873)*(0=COUNTIFS(AF406:AN406,$I$2:$I$9873)),0),0)),"")</f>
        <v/>
      </c>
      <c r="AP406" s="19">
        <f>IFERROR(INDEX($I$2:$I$9873,MATCH(1,INDEX(($P406=$F$2:$F$9873)*(0=COUNTIFS(AF406:AO406,$I$2:$I$9873)),0),0)),"")</f>
        <v/>
      </c>
      <c r="AQ406" s="19">
        <f>IFERROR(INDEX($I$2:$I$9873,MATCH(1,INDEX(($P406=$F$2:$F$9873)*(0=COUNTIFS(AF406:AP406,$I$2:$I$9873)),0),0)),"")</f>
        <v/>
      </c>
      <c r="AR406" s="19">
        <f>IFERROR(INDEX($I$2:$I$9873,MATCH(1,INDEX(($P406=$F$2:$F$9873)*(0=COUNTIFS(AF406:AQ406,$I$2:$I$9873)),0),0)),"")</f>
        <v/>
      </c>
      <c r="AS406" s="19">
        <f>IFERROR(VLOOKUP(AF406,[2]CUS030!$A$5:$E$10000,5,0),"")</f>
        <v/>
      </c>
      <c r="AT406" s="19">
        <f>IFERROR(VLOOKUP(AG406,[2]CUS030!$A$5:$E$10000,5,0),"")</f>
        <v/>
      </c>
      <c r="AU406" s="19">
        <f>IFERROR(VLOOKUP(AH406,[2]CUS030!$A$5:$E$10000,5,0),"")</f>
        <v/>
      </c>
      <c r="AV406" s="19">
        <f>IFERROR(VLOOKUP(AI406,[2]CUS030!$A$5:$E$10000,5,0),"")</f>
        <v/>
      </c>
      <c r="AW406" s="19">
        <f>IFERROR(VLOOKUP(AJ406,[2]CUS030!$A$5:$E$10000,5,0),"")</f>
        <v/>
      </c>
      <c r="AX406" s="19">
        <f>IFERROR(VLOOKUP(AK406,[2]CUS030!$A$5:$E$10000,5,0),"")</f>
        <v/>
      </c>
      <c r="AY406" s="19">
        <f>IFERROR(VLOOKUP(AL406,[2]CUS030!$A$5:$E$10000,5,0),"")</f>
        <v/>
      </c>
      <c r="AZ406" s="19">
        <f>IFERROR(VLOOKUP(AM406,[2]CUS030!$A$5:$E$10000,5,0),"")</f>
        <v/>
      </c>
      <c r="BA406" s="19">
        <f>IFERROR(VLOOKUP(AN406,[2]CUS030!$A$5:$E$10000,5,0),"")</f>
        <v/>
      </c>
      <c r="BB406" s="19">
        <f>IFERROR(VLOOKUP(AO406,[2]CUS030!$A$5:$E$10000,5,0),"")</f>
        <v/>
      </c>
      <c r="BC406" s="19">
        <f>IFERROR(VLOOKUP(AP406,[2]CUS030!$A$5:$E$10000,5,0),"")</f>
        <v/>
      </c>
      <c r="BD406" s="19">
        <f>IFERROR(VLOOKUP(AQ406,[2]CUS030!$A$5:$E$10000,5,0),"")</f>
        <v/>
      </c>
      <c r="BE406" s="19">
        <f>IFERROR(VLOOKUP(AR406,[2]CUS030!$A$5:$E$10000,5,0),"")</f>
        <v/>
      </c>
    </row>
    <row r="407">
      <c r="F407" s="108">
        <f>[1]!Table1[[#This Row],[Production]]</f>
        <v/>
      </c>
      <c r="G407">
        <f>MID(F407,LEN(F407)-6,4)</f>
        <v/>
      </c>
      <c r="H407">
        <f>AS407&amp;"|"&amp;AT407&amp;"|"&amp;AU407&amp;"|"&amp;AV407&amp;"|"&amp;AW407&amp;"|"&amp;AX407&amp;"|"&amp;AY407&amp;"|"&amp;AZ407&amp;"|"&amp;BA407&amp;"|"&amp;BB407&amp;"|"&amp;BC407&amp;"|"&amp;BD407&amp;"|"&amp;BE407</f>
        <v/>
      </c>
      <c r="I407" s="108">
        <f>[1]!Table1[[#This Row],[Stock]]</f>
        <v/>
      </c>
      <c r="J407">
        <f>MID(LEFT(I407,LEN(I407)-3),FIND("0|0.000",LEFT(I407,LEN(I407)-3),1)+7,6)</f>
        <v/>
      </c>
      <c r="K407" s="19" t="n"/>
      <c r="L407" s="19" t="n"/>
      <c r="M407" s="19" t="n"/>
      <c r="N407" s="19" t="n"/>
      <c r="O407" s="19" t="n"/>
      <c r="P407" s="20">
        <f>End_Cal!E407</f>
        <v/>
      </c>
      <c r="Q407" s="112">
        <f>IFERROR(INDEX($J$2:$J$9873,MATCH(1,INDEX(($P407=$F$2:$F$9873)*(0=COUNTIFS($Q$2:$Q$2,$J$2:$J$9873)),0),0)),"")</f>
        <v/>
      </c>
      <c r="R407" s="112">
        <f>IFERROR(INDEX($J$2:$J$9873,MATCH(1,INDEX(($P407=$F$2:$F$9873)*(0=COUNTIFS(Q407,$J$2:$J$9873)),0),0)),"")</f>
        <v/>
      </c>
      <c r="S407" s="112">
        <f>IFERROR(INDEX($J$2:$J$9873,MATCH(1,INDEX(($P407=$F$2:$F$9873)*(0=COUNTIFS(Q407:R407,$J$2:$J$9873)),0),0)),"")</f>
        <v/>
      </c>
      <c r="T407" s="112">
        <f>IFERROR(INDEX($J$2:$J$9873,MATCH(1,INDEX(($P407=$F$2:$F$9873)*(0=COUNTIFS(Q407:S407,$J$2:$J$9873)),0),0)),"")</f>
        <v/>
      </c>
      <c r="U407" s="112">
        <f>IFERROR(INDEX($J$2:$J$9873,MATCH(1,INDEX(($P407=$F$2:$F$9873)*(0=COUNTIFS(Q407:T407,$J$2:$J$9873)),0),0)),"")</f>
        <v/>
      </c>
      <c r="V407" s="112">
        <f>IFERROR(INDEX($J$2:$J$9873,MATCH(1,INDEX(($P407=$F$2:$F$9873)*(0=COUNTIFS(Q407:U407,$J$2:$J$9873)),0),0)),"")</f>
        <v/>
      </c>
      <c r="W407" s="112">
        <f>IFERROR(INDEX($J$2:$J$9873,MATCH(1,INDEX(($P407=$F$2:$F$9873)*(0=COUNTIFS(Q407:V407,$J$2:$J$861)),0),0)),"")</f>
        <v/>
      </c>
      <c r="X407" s="112">
        <f>IFERROR(INDEX($J$2:$J$9873,MATCH(1,INDEX(($P407=$F$2:$F$9873)*(0=COUNTIFS(Q407:W407,$J$2:$J$9873)),0),0)),"")</f>
        <v/>
      </c>
      <c r="Y407" s="112">
        <f>IFERROR(INDEX($J$2:$J$861,MATCH(1,INDEX(($P407=$F$2:$F$861)*(0=COUNTIFS(Q407:X407,$J$2:$J$861)),0),0)),"")</f>
        <v/>
      </c>
      <c r="Z407" s="112">
        <f>IFERROR(INDEX($J$2:$J$861,MATCH(1,INDEX(($P407=$F$2:$F$861)*(0=COUNTIFS(Q407:Y407,$J$2:$J$861)),0),0)),"")</f>
        <v/>
      </c>
      <c r="AA407" s="112">
        <f>IFERROR(INDEX($J$2:$J$861,MATCH(1,INDEX(($P407=$F$2:$F$861)*(0=COUNTIFS(Q407:Z407,$J$2:$J$861)),0),0)),"")</f>
        <v/>
      </c>
      <c r="AB407" s="112">
        <f>IFERROR(INDEX($J$2:$J$861,MATCH(1,INDEX(($P407=$F$2:$F$861)*(0=COUNTIFS(Q407:AA407,$J$2:$J$861)),0),0)),"")</f>
        <v/>
      </c>
      <c r="AC407" s="112">
        <f>IFERROR(INDEX($J$2:$J$861,MATCH(1,INDEX(($P407=$F$2:$F$861)*(0=COUNTIFS(Q407:AB407,$J$2:$J$861)),0),0)),"")</f>
        <v/>
      </c>
      <c r="AD407">
        <f>Q407&amp;"-"&amp;R407&amp;"-"&amp;S407&amp;"-"&amp;T407&amp;"-"&amp;U407&amp;"-"&amp;V407&amp;"-"&amp;W407&amp;"-"&amp;X407&amp;"-"&amp;Y407&amp;"-"&amp;Z407&amp;"-"&amp;AA407&amp;"-"&amp;AB407&amp;"-"&amp;AC407</f>
        <v/>
      </c>
      <c r="AF407" s="19">
        <f>IFERROR(INDEX($I$2:$I$861,MATCH(1,INDEX(($P407=$F$2:$F$861)*(0=COUNTIFS($AF$2:$AF$2,$I$2:$I$861)),0),0)),"")</f>
        <v/>
      </c>
      <c r="AG407" s="19">
        <f>IFERROR(INDEX($I$2:$I$9873,MATCH(1,INDEX(($P407=$F$2:$F$9873)*(0=COUNTIFS(AF407,$I$2:$I$9873)),0),0)),"")</f>
        <v/>
      </c>
      <c r="AH407" s="19">
        <f>IFERROR(INDEX($I$2:$I$9873,MATCH(1,INDEX(($P407=$F$2:$F$9873)*(0=COUNTIFS(AF407:AG407,$I$2:$I$9873)),0),0)),"")</f>
        <v/>
      </c>
      <c r="AI407" s="19">
        <f>IFERROR(INDEX($I$2:$I$9873,MATCH(1,INDEX(($P407=$F$2:$F$9873)*(0=COUNTIFS(AF407:AH407,$I$2:$I$9873)),0),0)),"")</f>
        <v/>
      </c>
      <c r="AJ407" s="19">
        <f>IFERROR(INDEX($I$2:$I$9873,MATCH(1,INDEX(($P407=$F$2:$F$9873)*(0=COUNTIFS(AF407:AI407,$I$2:$I$9873)),0),0)),"")</f>
        <v/>
      </c>
      <c r="AK407" s="19">
        <f>IFERROR(INDEX($I$2:$I$9873,MATCH(1,INDEX(($P407=$F$2:$F$9873)*(0=COUNTIFS(AF407:AJ407,$I$2:$I$9873)),0),0)),"")</f>
        <v/>
      </c>
      <c r="AL407" s="19">
        <f>IFERROR(INDEX($I$2:$I$9873,MATCH(1,INDEX(($P407=$F$2:$F$9873)*(0=COUNTIFS(AF407:AK407,$I$2:$I$9873)),0),0)),"")</f>
        <v/>
      </c>
      <c r="AM407" s="19">
        <f>IFERROR(INDEX($I$2:$I$9873,MATCH(1,INDEX(($P407=$F$2:$F$9873)*(0=COUNTIFS(AF407:AL407,$I$2:$I$9873)),0),0)),"")</f>
        <v/>
      </c>
      <c r="AN407" s="19">
        <f>IFERROR(INDEX($I$2:$I$9873,MATCH(1,INDEX(($P407=$F$2:$F$9873)*(0=COUNTIFS(AF407:AM407,$I$2:$I$9873)),0),0)),"")</f>
        <v/>
      </c>
      <c r="AO407" s="19">
        <f>IFERROR(INDEX($I$2:$I$9873,MATCH(1,INDEX(($P407=$F$2:$F$9873)*(0=COUNTIFS(AF407:AN407,$I$2:$I$9873)),0),0)),"")</f>
        <v/>
      </c>
      <c r="AP407" s="19">
        <f>IFERROR(INDEX($I$2:$I$9873,MATCH(1,INDEX(($P407=$F$2:$F$9873)*(0=COUNTIFS(AF407:AO407,$I$2:$I$9873)),0),0)),"")</f>
        <v/>
      </c>
      <c r="AQ407" s="19">
        <f>IFERROR(INDEX($I$2:$I$9873,MATCH(1,INDEX(($P407=$F$2:$F$9873)*(0=COUNTIFS(AF407:AP407,$I$2:$I$9873)),0),0)),"")</f>
        <v/>
      </c>
      <c r="AR407" s="19">
        <f>IFERROR(INDEX($I$2:$I$9873,MATCH(1,INDEX(($P407=$F$2:$F$9873)*(0=COUNTIFS(AF407:AQ407,$I$2:$I$9873)),0),0)),"")</f>
        <v/>
      </c>
      <c r="AS407" s="19">
        <f>IFERROR(VLOOKUP(AF407,[2]CUS030!$A$5:$E$10000,5,0),"")</f>
        <v/>
      </c>
      <c r="AT407" s="19">
        <f>IFERROR(VLOOKUP(AG407,[2]CUS030!$A$5:$E$10000,5,0),"")</f>
        <v/>
      </c>
      <c r="AU407" s="19">
        <f>IFERROR(VLOOKUP(AH407,[2]CUS030!$A$5:$E$10000,5,0),"")</f>
        <v/>
      </c>
      <c r="AV407" s="19">
        <f>IFERROR(VLOOKUP(AI407,[2]CUS030!$A$5:$E$10000,5,0),"")</f>
        <v/>
      </c>
      <c r="AW407" s="19">
        <f>IFERROR(VLOOKUP(AJ407,[2]CUS030!$A$5:$E$10000,5,0),"")</f>
        <v/>
      </c>
      <c r="AX407" s="19">
        <f>IFERROR(VLOOKUP(AK407,[2]CUS030!$A$5:$E$10000,5,0),"")</f>
        <v/>
      </c>
      <c r="AY407" s="19">
        <f>IFERROR(VLOOKUP(AL407,[2]CUS030!$A$5:$E$10000,5,0),"")</f>
        <v/>
      </c>
      <c r="AZ407" s="19">
        <f>IFERROR(VLOOKUP(AM407,[2]CUS030!$A$5:$E$10000,5,0),"")</f>
        <v/>
      </c>
      <c r="BA407" s="19">
        <f>IFERROR(VLOOKUP(AN407,[2]CUS030!$A$5:$E$10000,5,0),"")</f>
        <v/>
      </c>
      <c r="BB407" s="19">
        <f>IFERROR(VLOOKUP(AO407,[2]CUS030!$A$5:$E$10000,5,0),"")</f>
        <v/>
      </c>
      <c r="BC407" s="19">
        <f>IFERROR(VLOOKUP(AP407,[2]CUS030!$A$5:$E$10000,5,0),"")</f>
        <v/>
      </c>
      <c r="BD407" s="19">
        <f>IFERROR(VLOOKUP(AQ407,[2]CUS030!$A$5:$E$10000,5,0),"")</f>
        <v/>
      </c>
      <c r="BE407" s="19">
        <f>IFERROR(VLOOKUP(AR407,[2]CUS030!$A$5:$E$10000,5,0),"")</f>
        <v/>
      </c>
    </row>
    <row r="408">
      <c r="F408" s="108">
        <f>[1]!Table1[[#This Row],[Production]]</f>
        <v/>
      </c>
      <c r="G408">
        <f>MID(F408,LEN(F408)-6,4)</f>
        <v/>
      </c>
      <c r="H408">
        <f>AS408&amp;"|"&amp;AT408&amp;"|"&amp;AU408&amp;"|"&amp;AV408&amp;"|"&amp;AW408&amp;"|"&amp;AX408&amp;"|"&amp;AY408&amp;"|"&amp;AZ408&amp;"|"&amp;BA408&amp;"|"&amp;BB408&amp;"|"&amp;BC408&amp;"|"&amp;BD408&amp;"|"&amp;BE408</f>
        <v/>
      </c>
      <c r="I408" s="108">
        <f>[1]!Table1[[#This Row],[Stock]]</f>
        <v/>
      </c>
      <c r="J408">
        <f>MID(LEFT(I408,LEN(I408)-3),FIND("0|0.000",LEFT(I408,LEN(I408)-3),1)+7,6)</f>
        <v/>
      </c>
      <c r="K408" s="19" t="n"/>
      <c r="L408" s="19" t="n"/>
      <c r="M408" s="19" t="n"/>
      <c r="N408" s="19" t="n"/>
      <c r="O408" s="19" t="n"/>
      <c r="P408" s="20">
        <f>End_Cal!E408</f>
        <v/>
      </c>
      <c r="Q408" s="112">
        <f>IFERROR(INDEX($J$2:$J$9873,MATCH(1,INDEX(($P408=$F$2:$F$9873)*(0=COUNTIFS($Q$2:$Q$2,$J$2:$J$9873)),0),0)),"")</f>
        <v/>
      </c>
      <c r="R408" s="112">
        <f>IFERROR(INDEX($J$2:$J$9873,MATCH(1,INDEX(($P408=$F$2:$F$9873)*(0=COUNTIFS(Q408,$J$2:$J$9873)),0),0)),"")</f>
        <v/>
      </c>
      <c r="S408" s="112">
        <f>IFERROR(INDEX($J$2:$J$9873,MATCH(1,INDEX(($P408=$F$2:$F$9873)*(0=COUNTIFS(Q408:R408,$J$2:$J$9873)),0),0)),"")</f>
        <v/>
      </c>
      <c r="T408" s="112">
        <f>IFERROR(INDEX($J$2:$J$9873,MATCH(1,INDEX(($P408=$F$2:$F$9873)*(0=COUNTIFS(Q408:S408,$J$2:$J$9873)),0),0)),"")</f>
        <v/>
      </c>
      <c r="U408" s="112">
        <f>IFERROR(INDEX($J$2:$J$9873,MATCH(1,INDEX(($P408=$F$2:$F$9873)*(0=COUNTIFS(Q408:T408,$J$2:$J$9873)),0),0)),"")</f>
        <v/>
      </c>
      <c r="V408" s="112">
        <f>IFERROR(INDEX($J$2:$J$9873,MATCH(1,INDEX(($P408=$F$2:$F$9873)*(0=COUNTIFS(Q408:U408,$J$2:$J$9873)),0),0)),"")</f>
        <v/>
      </c>
      <c r="W408" s="112">
        <f>IFERROR(INDEX($J$2:$J$9873,MATCH(1,INDEX(($P408=$F$2:$F$9873)*(0=COUNTIFS(Q408:V408,$J$2:$J$861)),0),0)),"")</f>
        <v/>
      </c>
      <c r="X408" s="112">
        <f>IFERROR(INDEX($J$2:$J$9873,MATCH(1,INDEX(($P408=$F$2:$F$9873)*(0=COUNTIFS(Q408:W408,$J$2:$J$9873)),0),0)),"")</f>
        <v/>
      </c>
      <c r="Y408" s="112">
        <f>IFERROR(INDEX($J$2:$J$861,MATCH(1,INDEX(($P408=$F$2:$F$861)*(0=COUNTIFS(Q408:X408,$J$2:$J$861)),0),0)),"")</f>
        <v/>
      </c>
      <c r="Z408" s="112">
        <f>IFERROR(INDEX($J$2:$J$861,MATCH(1,INDEX(($P408=$F$2:$F$861)*(0=COUNTIFS(Q408:Y408,$J$2:$J$861)),0),0)),"")</f>
        <v/>
      </c>
      <c r="AA408" s="112">
        <f>IFERROR(INDEX($J$2:$J$861,MATCH(1,INDEX(($P408=$F$2:$F$861)*(0=COUNTIFS(Q408:Z408,$J$2:$J$861)),0),0)),"")</f>
        <v/>
      </c>
      <c r="AB408" s="112">
        <f>IFERROR(INDEX($J$2:$J$861,MATCH(1,INDEX(($P408=$F$2:$F$861)*(0=COUNTIFS(Q408:AA408,$J$2:$J$861)),0),0)),"")</f>
        <v/>
      </c>
      <c r="AC408" s="112">
        <f>IFERROR(INDEX($J$2:$J$861,MATCH(1,INDEX(($P408=$F$2:$F$861)*(0=COUNTIFS(Q408:AB408,$J$2:$J$861)),0),0)),"")</f>
        <v/>
      </c>
      <c r="AD408">
        <f>Q408&amp;"-"&amp;R408&amp;"-"&amp;S408&amp;"-"&amp;T408&amp;"-"&amp;U408&amp;"-"&amp;V408&amp;"-"&amp;W408&amp;"-"&amp;X408&amp;"-"&amp;Y408&amp;"-"&amp;Z408&amp;"-"&amp;AA408&amp;"-"&amp;AB408&amp;"-"&amp;AC408</f>
        <v/>
      </c>
      <c r="AF408" s="19">
        <f>IFERROR(INDEX($I$2:$I$861,MATCH(1,INDEX(($P408=$F$2:$F$861)*(0=COUNTIFS($AF$2:$AF$2,$I$2:$I$861)),0),0)),"")</f>
        <v/>
      </c>
      <c r="AG408" s="19">
        <f>IFERROR(INDEX($I$2:$I$9873,MATCH(1,INDEX(($P408=$F$2:$F$9873)*(0=COUNTIFS(AF408,$I$2:$I$9873)),0),0)),"")</f>
        <v/>
      </c>
      <c r="AH408" s="19">
        <f>IFERROR(INDEX($I$2:$I$9873,MATCH(1,INDEX(($P408=$F$2:$F$9873)*(0=COUNTIFS(AF408:AG408,$I$2:$I$9873)),0),0)),"")</f>
        <v/>
      </c>
      <c r="AI408" s="19">
        <f>IFERROR(INDEX($I$2:$I$9873,MATCH(1,INDEX(($P408=$F$2:$F$9873)*(0=COUNTIFS(AF408:AH408,$I$2:$I$9873)),0),0)),"")</f>
        <v/>
      </c>
      <c r="AJ408" s="19">
        <f>IFERROR(INDEX($I$2:$I$9873,MATCH(1,INDEX(($P408=$F$2:$F$9873)*(0=COUNTIFS(AF408:AI408,$I$2:$I$9873)),0),0)),"")</f>
        <v/>
      </c>
      <c r="AK408" s="19">
        <f>IFERROR(INDEX($I$2:$I$9873,MATCH(1,INDEX(($P408=$F$2:$F$9873)*(0=COUNTIFS(AF408:AJ408,$I$2:$I$9873)),0),0)),"")</f>
        <v/>
      </c>
      <c r="AL408" s="19">
        <f>IFERROR(INDEX($I$2:$I$9873,MATCH(1,INDEX(($P408=$F$2:$F$9873)*(0=COUNTIFS(AF408:AK408,$I$2:$I$9873)),0),0)),"")</f>
        <v/>
      </c>
      <c r="AM408" s="19">
        <f>IFERROR(INDEX($I$2:$I$9873,MATCH(1,INDEX(($P408=$F$2:$F$9873)*(0=COUNTIFS(AF408:AL408,$I$2:$I$9873)),0),0)),"")</f>
        <v/>
      </c>
      <c r="AN408" s="19">
        <f>IFERROR(INDEX($I$2:$I$9873,MATCH(1,INDEX(($P408=$F$2:$F$9873)*(0=COUNTIFS(AF408:AM408,$I$2:$I$9873)),0),0)),"")</f>
        <v/>
      </c>
      <c r="AO408" s="19">
        <f>IFERROR(INDEX($I$2:$I$9873,MATCH(1,INDEX(($P408=$F$2:$F$9873)*(0=COUNTIFS(AF408:AN408,$I$2:$I$9873)),0),0)),"")</f>
        <v/>
      </c>
      <c r="AP408" s="19">
        <f>IFERROR(INDEX($I$2:$I$9873,MATCH(1,INDEX(($P408=$F$2:$F$9873)*(0=COUNTIFS(AF408:AO408,$I$2:$I$9873)),0),0)),"")</f>
        <v/>
      </c>
      <c r="AQ408" s="19">
        <f>IFERROR(INDEX($I$2:$I$9873,MATCH(1,INDEX(($P408=$F$2:$F$9873)*(0=COUNTIFS(AF408:AP408,$I$2:$I$9873)),0),0)),"")</f>
        <v/>
      </c>
      <c r="AR408" s="19">
        <f>IFERROR(INDEX($I$2:$I$9873,MATCH(1,INDEX(($P408=$F$2:$F$9873)*(0=COUNTIFS(AF408:AQ408,$I$2:$I$9873)),0),0)),"")</f>
        <v/>
      </c>
      <c r="AS408" s="19">
        <f>IFERROR(VLOOKUP(AF408,[2]CUS030!$A$5:$E$10000,5,0),"")</f>
        <v/>
      </c>
      <c r="AT408" s="19">
        <f>IFERROR(VLOOKUP(AG408,[2]CUS030!$A$5:$E$10000,5,0),"")</f>
        <v/>
      </c>
      <c r="AU408" s="19">
        <f>IFERROR(VLOOKUP(AH408,[2]CUS030!$A$5:$E$10000,5,0),"")</f>
        <v/>
      </c>
      <c r="AV408" s="19">
        <f>IFERROR(VLOOKUP(AI408,[2]CUS030!$A$5:$E$10000,5,0),"")</f>
        <v/>
      </c>
      <c r="AW408" s="19">
        <f>IFERROR(VLOOKUP(AJ408,[2]CUS030!$A$5:$E$10000,5,0),"")</f>
        <v/>
      </c>
      <c r="AX408" s="19">
        <f>IFERROR(VLOOKUP(AK408,[2]CUS030!$A$5:$E$10000,5,0),"")</f>
        <v/>
      </c>
      <c r="AY408" s="19">
        <f>IFERROR(VLOOKUP(AL408,[2]CUS030!$A$5:$E$10000,5,0),"")</f>
        <v/>
      </c>
      <c r="AZ408" s="19">
        <f>IFERROR(VLOOKUP(AM408,[2]CUS030!$A$5:$E$10000,5,0),"")</f>
        <v/>
      </c>
      <c r="BA408" s="19">
        <f>IFERROR(VLOOKUP(AN408,[2]CUS030!$A$5:$E$10000,5,0),"")</f>
        <v/>
      </c>
      <c r="BB408" s="19">
        <f>IFERROR(VLOOKUP(AO408,[2]CUS030!$A$5:$E$10000,5,0),"")</f>
        <v/>
      </c>
      <c r="BC408" s="19">
        <f>IFERROR(VLOOKUP(AP408,[2]CUS030!$A$5:$E$10000,5,0),"")</f>
        <v/>
      </c>
      <c r="BD408" s="19">
        <f>IFERROR(VLOOKUP(AQ408,[2]CUS030!$A$5:$E$10000,5,0),"")</f>
        <v/>
      </c>
      <c r="BE408" s="19">
        <f>IFERROR(VLOOKUP(AR408,[2]CUS030!$A$5:$E$10000,5,0),"")</f>
        <v/>
      </c>
    </row>
    <row r="409">
      <c r="F409" s="108">
        <f>[1]!Table1[[#This Row],[Production]]</f>
        <v/>
      </c>
      <c r="G409">
        <f>MID(F409,LEN(F409)-6,4)</f>
        <v/>
      </c>
      <c r="H409">
        <f>AS409&amp;"|"&amp;AT409&amp;"|"&amp;AU409&amp;"|"&amp;AV409&amp;"|"&amp;AW409&amp;"|"&amp;AX409&amp;"|"&amp;AY409&amp;"|"&amp;AZ409&amp;"|"&amp;BA409&amp;"|"&amp;BB409&amp;"|"&amp;BC409&amp;"|"&amp;BD409&amp;"|"&amp;BE409</f>
        <v/>
      </c>
      <c r="I409" s="108">
        <f>[1]!Table1[[#This Row],[Stock]]</f>
        <v/>
      </c>
      <c r="J409">
        <f>MID(LEFT(I409,LEN(I409)-3),FIND("0|0.000",LEFT(I409,LEN(I409)-3),1)+7,6)</f>
        <v/>
      </c>
      <c r="K409" s="19" t="n"/>
      <c r="L409" s="19" t="n"/>
      <c r="M409" s="19" t="n"/>
      <c r="N409" s="19" t="n"/>
      <c r="O409" s="19" t="n"/>
      <c r="P409" s="20">
        <f>End_Cal!E409</f>
        <v/>
      </c>
      <c r="Q409" s="112">
        <f>IFERROR(INDEX($J$2:$J$9873,MATCH(1,INDEX(($P409=$F$2:$F$9873)*(0=COUNTIFS($Q$2:$Q$2,$J$2:$J$9873)),0),0)),"")</f>
        <v/>
      </c>
      <c r="R409" s="112">
        <f>IFERROR(INDEX($J$2:$J$9873,MATCH(1,INDEX(($P409=$F$2:$F$9873)*(0=COUNTIFS(Q409,$J$2:$J$9873)),0),0)),"")</f>
        <v/>
      </c>
      <c r="S409" s="112">
        <f>IFERROR(INDEX($J$2:$J$9873,MATCH(1,INDEX(($P409=$F$2:$F$9873)*(0=COUNTIFS(Q409:R409,$J$2:$J$9873)),0),0)),"")</f>
        <v/>
      </c>
      <c r="T409" s="112">
        <f>IFERROR(INDEX($J$2:$J$9873,MATCH(1,INDEX(($P409=$F$2:$F$9873)*(0=COUNTIFS(Q409:S409,$J$2:$J$9873)),0),0)),"")</f>
        <v/>
      </c>
      <c r="U409" s="112">
        <f>IFERROR(INDEX($J$2:$J$9873,MATCH(1,INDEX(($P409=$F$2:$F$9873)*(0=COUNTIFS(Q409:T409,$J$2:$J$9873)),0),0)),"")</f>
        <v/>
      </c>
      <c r="V409" s="112">
        <f>IFERROR(INDEX($J$2:$J$9873,MATCH(1,INDEX(($P409=$F$2:$F$9873)*(0=COUNTIFS(Q409:U409,$J$2:$J$9873)),0),0)),"")</f>
        <v/>
      </c>
      <c r="W409" s="112">
        <f>IFERROR(INDEX($J$2:$J$9873,MATCH(1,INDEX(($P409=$F$2:$F$9873)*(0=COUNTIFS(Q409:V409,$J$2:$J$861)),0),0)),"")</f>
        <v/>
      </c>
      <c r="X409" s="112">
        <f>IFERROR(INDEX($J$2:$J$9873,MATCH(1,INDEX(($P409=$F$2:$F$9873)*(0=COUNTIFS(Q409:W409,$J$2:$J$9873)),0),0)),"")</f>
        <v/>
      </c>
      <c r="Y409" s="112">
        <f>IFERROR(INDEX($J$2:$J$861,MATCH(1,INDEX(($P409=$F$2:$F$861)*(0=COUNTIFS(Q409:X409,$J$2:$J$861)),0),0)),"")</f>
        <v/>
      </c>
      <c r="Z409" s="112">
        <f>IFERROR(INDEX($J$2:$J$861,MATCH(1,INDEX(($P409=$F$2:$F$861)*(0=COUNTIFS(Q409:Y409,$J$2:$J$861)),0),0)),"")</f>
        <v/>
      </c>
      <c r="AA409" s="112">
        <f>IFERROR(INDEX($J$2:$J$861,MATCH(1,INDEX(($P409=$F$2:$F$861)*(0=COUNTIFS(Q409:Z409,$J$2:$J$861)),0),0)),"")</f>
        <v/>
      </c>
      <c r="AB409" s="112">
        <f>IFERROR(INDEX($J$2:$J$861,MATCH(1,INDEX(($P409=$F$2:$F$861)*(0=COUNTIFS(Q409:AA409,$J$2:$J$861)),0),0)),"")</f>
        <v/>
      </c>
      <c r="AC409" s="112">
        <f>IFERROR(INDEX($J$2:$J$861,MATCH(1,INDEX(($P409=$F$2:$F$861)*(0=COUNTIFS(Q409:AB409,$J$2:$J$861)),0),0)),"")</f>
        <v/>
      </c>
      <c r="AD409">
        <f>Q409&amp;"-"&amp;R409&amp;"-"&amp;S409&amp;"-"&amp;T409&amp;"-"&amp;U409&amp;"-"&amp;V409&amp;"-"&amp;W409&amp;"-"&amp;X409&amp;"-"&amp;Y409&amp;"-"&amp;Z409&amp;"-"&amp;AA409&amp;"-"&amp;AB409&amp;"-"&amp;AC409</f>
        <v/>
      </c>
      <c r="AF409" s="19">
        <f>IFERROR(INDEX($I$2:$I$861,MATCH(1,INDEX(($P409=$F$2:$F$861)*(0=COUNTIFS($AF$2:$AF$2,$I$2:$I$861)),0),0)),"")</f>
        <v/>
      </c>
      <c r="AG409" s="19">
        <f>IFERROR(INDEX($I$2:$I$9873,MATCH(1,INDEX(($P409=$F$2:$F$9873)*(0=COUNTIFS(AF409,$I$2:$I$9873)),0),0)),"")</f>
        <v/>
      </c>
      <c r="AH409" s="19">
        <f>IFERROR(INDEX($I$2:$I$9873,MATCH(1,INDEX(($P409=$F$2:$F$9873)*(0=COUNTIFS(AF409:AG409,$I$2:$I$9873)),0),0)),"")</f>
        <v/>
      </c>
      <c r="AI409" s="19">
        <f>IFERROR(INDEX($I$2:$I$9873,MATCH(1,INDEX(($P409=$F$2:$F$9873)*(0=COUNTIFS(AF409:AH409,$I$2:$I$9873)),0),0)),"")</f>
        <v/>
      </c>
      <c r="AJ409" s="19">
        <f>IFERROR(INDEX($I$2:$I$9873,MATCH(1,INDEX(($P409=$F$2:$F$9873)*(0=COUNTIFS(AF409:AI409,$I$2:$I$9873)),0),0)),"")</f>
        <v/>
      </c>
      <c r="AK409" s="19">
        <f>IFERROR(INDEX($I$2:$I$9873,MATCH(1,INDEX(($P409=$F$2:$F$9873)*(0=COUNTIFS(AF409:AJ409,$I$2:$I$9873)),0),0)),"")</f>
        <v/>
      </c>
      <c r="AL409" s="19">
        <f>IFERROR(INDEX($I$2:$I$9873,MATCH(1,INDEX(($P409=$F$2:$F$9873)*(0=COUNTIFS(AF409:AK409,$I$2:$I$9873)),0),0)),"")</f>
        <v/>
      </c>
      <c r="AM409" s="19">
        <f>IFERROR(INDEX($I$2:$I$9873,MATCH(1,INDEX(($P409=$F$2:$F$9873)*(0=COUNTIFS(AF409:AL409,$I$2:$I$9873)),0),0)),"")</f>
        <v/>
      </c>
      <c r="AN409" s="19">
        <f>IFERROR(INDEX($I$2:$I$9873,MATCH(1,INDEX(($P409=$F$2:$F$9873)*(0=COUNTIFS(AF409:AM409,$I$2:$I$9873)),0),0)),"")</f>
        <v/>
      </c>
      <c r="AO409" s="19">
        <f>IFERROR(INDEX($I$2:$I$9873,MATCH(1,INDEX(($P409=$F$2:$F$9873)*(0=COUNTIFS(AF409:AN409,$I$2:$I$9873)),0),0)),"")</f>
        <v/>
      </c>
      <c r="AP409" s="19">
        <f>IFERROR(INDEX($I$2:$I$9873,MATCH(1,INDEX(($P409=$F$2:$F$9873)*(0=COUNTIFS(AF409:AO409,$I$2:$I$9873)),0),0)),"")</f>
        <v/>
      </c>
      <c r="AQ409" s="19">
        <f>IFERROR(INDEX($I$2:$I$9873,MATCH(1,INDEX(($P409=$F$2:$F$9873)*(0=COUNTIFS(AF409:AP409,$I$2:$I$9873)),0),0)),"")</f>
        <v/>
      </c>
      <c r="AR409" s="19">
        <f>IFERROR(INDEX($I$2:$I$9873,MATCH(1,INDEX(($P409=$F$2:$F$9873)*(0=COUNTIFS(AF409:AQ409,$I$2:$I$9873)),0),0)),"")</f>
        <v/>
      </c>
      <c r="AS409" s="19">
        <f>IFERROR(VLOOKUP(AF409,[2]CUS030!$A$5:$E$10000,5,0),"")</f>
        <v/>
      </c>
      <c r="AT409" s="19">
        <f>IFERROR(VLOOKUP(AG409,[2]CUS030!$A$5:$E$10000,5,0),"")</f>
        <v/>
      </c>
      <c r="AU409" s="19">
        <f>IFERROR(VLOOKUP(AH409,[2]CUS030!$A$5:$E$10000,5,0),"")</f>
        <v/>
      </c>
      <c r="AV409" s="19">
        <f>IFERROR(VLOOKUP(AI409,[2]CUS030!$A$5:$E$10000,5,0),"")</f>
        <v/>
      </c>
      <c r="AW409" s="19">
        <f>IFERROR(VLOOKUP(AJ409,[2]CUS030!$A$5:$E$10000,5,0),"")</f>
        <v/>
      </c>
      <c r="AX409" s="19">
        <f>IFERROR(VLOOKUP(AK409,[2]CUS030!$A$5:$E$10000,5,0),"")</f>
        <v/>
      </c>
      <c r="AY409" s="19">
        <f>IFERROR(VLOOKUP(AL409,[2]CUS030!$A$5:$E$10000,5,0),"")</f>
        <v/>
      </c>
      <c r="AZ409" s="19">
        <f>IFERROR(VLOOKUP(AM409,[2]CUS030!$A$5:$E$10000,5,0),"")</f>
        <v/>
      </c>
      <c r="BA409" s="19">
        <f>IFERROR(VLOOKUP(AN409,[2]CUS030!$A$5:$E$10000,5,0),"")</f>
        <v/>
      </c>
      <c r="BB409" s="19">
        <f>IFERROR(VLOOKUP(AO409,[2]CUS030!$A$5:$E$10000,5,0),"")</f>
        <v/>
      </c>
      <c r="BC409" s="19">
        <f>IFERROR(VLOOKUP(AP409,[2]CUS030!$A$5:$E$10000,5,0),"")</f>
        <v/>
      </c>
      <c r="BD409" s="19">
        <f>IFERROR(VLOOKUP(AQ409,[2]CUS030!$A$5:$E$10000,5,0),"")</f>
        <v/>
      </c>
      <c r="BE409" s="19">
        <f>IFERROR(VLOOKUP(AR409,[2]CUS030!$A$5:$E$10000,5,0),"")</f>
        <v/>
      </c>
    </row>
    <row r="410">
      <c r="F410" s="108">
        <f>[1]!Table1[[#This Row],[Production]]</f>
        <v/>
      </c>
      <c r="G410">
        <f>MID(F410,LEN(F410)-6,4)</f>
        <v/>
      </c>
      <c r="H410">
        <f>AS410&amp;"|"&amp;AT410&amp;"|"&amp;AU410&amp;"|"&amp;AV410&amp;"|"&amp;AW410&amp;"|"&amp;AX410&amp;"|"&amp;AY410&amp;"|"&amp;AZ410&amp;"|"&amp;BA410&amp;"|"&amp;BB410&amp;"|"&amp;BC410&amp;"|"&amp;BD410&amp;"|"&amp;BE410</f>
        <v/>
      </c>
      <c r="I410" s="108">
        <f>[1]!Table1[[#This Row],[Stock]]</f>
        <v/>
      </c>
      <c r="J410">
        <f>MID(LEFT(I410,LEN(I410)-3),FIND("0|0.000",LEFT(I410,LEN(I410)-3),1)+7,6)</f>
        <v/>
      </c>
      <c r="K410" s="19" t="n"/>
      <c r="L410" s="19" t="n"/>
      <c r="M410" s="19" t="n"/>
      <c r="N410" s="19" t="n"/>
      <c r="O410" s="19" t="n"/>
      <c r="P410" s="20">
        <f>End_Cal!E410</f>
        <v/>
      </c>
      <c r="Q410" s="112">
        <f>IFERROR(INDEX($J$2:$J$9873,MATCH(1,INDEX(($P410=$F$2:$F$9873)*(0=COUNTIFS($Q$2:$Q$2,$J$2:$J$9873)),0),0)),"")</f>
        <v/>
      </c>
      <c r="R410" s="112">
        <f>IFERROR(INDEX($J$2:$J$9873,MATCH(1,INDEX(($P410=$F$2:$F$9873)*(0=COUNTIFS(Q410,$J$2:$J$9873)),0),0)),"")</f>
        <v/>
      </c>
      <c r="S410" s="112">
        <f>IFERROR(INDEX($J$2:$J$9873,MATCH(1,INDEX(($P410=$F$2:$F$9873)*(0=COUNTIFS(Q410:R410,$J$2:$J$9873)),0),0)),"")</f>
        <v/>
      </c>
      <c r="T410" s="112">
        <f>IFERROR(INDEX($J$2:$J$9873,MATCH(1,INDEX(($P410=$F$2:$F$9873)*(0=COUNTIFS(Q410:S410,$J$2:$J$9873)),0),0)),"")</f>
        <v/>
      </c>
      <c r="U410" s="112">
        <f>IFERROR(INDEX($J$2:$J$9873,MATCH(1,INDEX(($P410=$F$2:$F$9873)*(0=COUNTIFS(Q410:T410,$J$2:$J$9873)),0),0)),"")</f>
        <v/>
      </c>
      <c r="V410" s="112">
        <f>IFERROR(INDEX($J$2:$J$9873,MATCH(1,INDEX(($P410=$F$2:$F$9873)*(0=COUNTIFS(Q410:U410,$J$2:$J$9873)),0),0)),"")</f>
        <v/>
      </c>
      <c r="W410" s="112">
        <f>IFERROR(INDEX($J$2:$J$9873,MATCH(1,INDEX(($P410=$F$2:$F$9873)*(0=COUNTIFS(Q410:V410,$J$2:$J$861)),0),0)),"")</f>
        <v/>
      </c>
      <c r="X410" s="112">
        <f>IFERROR(INDEX($J$2:$J$9873,MATCH(1,INDEX(($P410=$F$2:$F$9873)*(0=COUNTIFS(Q410:W410,$J$2:$J$9873)),0),0)),"")</f>
        <v/>
      </c>
      <c r="Y410" s="112">
        <f>IFERROR(INDEX($J$2:$J$861,MATCH(1,INDEX(($P410=$F$2:$F$861)*(0=COUNTIFS(Q410:X410,$J$2:$J$861)),0),0)),"")</f>
        <v/>
      </c>
      <c r="Z410" s="112">
        <f>IFERROR(INDEX($J$2:$J$861,MATCH(1,INDEX(($P410=$F$2:$F$861)*(0=COUNTIFS(Q410:Y410,$J$2:$J$861)),0),0)),"")</f>
        <v/>
      </c>
      <c r="AA410" s="112">
        <f>IFERROR(INDEX($J$2:$J$861,MATCH(1,INDEX(($P410=$F$2:$F$861)*(0=COUNTIFS(Q410:Z410,$J$2:$J$861)),0),0)),"")</f>
        <v/>
      </c>
      <c r="AB410" s="112">
        <f>IFERROR(INDEX($J$2:$J$861,MATCH(1,INDEX(($P410=$F$2:$F$861)*(0=COUNTIFS(Q410:AA410,$J$2:$J$861)),0),0)),"")</f>
        <v/>
      </c>
      <c r="AC410" s="112">
        <f>IFERROR(INDEX($J$2:$J$861,MATCH(1,INDEX(($P410=$F$2:$F$861)*(0=COUNTIFS(Q410:AB410,$J$2:$J$861)),0),0)),"")</f>
        <v/>
      </c>
      <c r="AD410">
        <f>Q410&amp;"-"&amp;R410&amp;"-"&amp;S410&amp;"-"&amp;T410&amp;"-"&amp;U410&amp;"-"&amp;V410&amp;"-"&amp;W410&amp;"-"&amp;X410&amp;"-"&amp;Y410&amp;"-"&amp;Z410&amp;"-"&amp;AA410&amp;"-"&amp;AB410&amp;"-"&amp;AC410</f>
        <v/>
      </c>
      <c r="AF410" s="19">
        <f>IFERROR(INDEX($I$2:$I$861,MATCH(1,INDEX(($P410=$F$2:$F$861)*(0=COUNTIFS($AF$2:$AF$2,$I$2:$I$861)),0),0)),"")</f>
        <v/>
      </c>
      <c r="AG410" s="19">
        <f>IFERROR(INDEX($I$2:$I$9873,MATCH(1,INDEX(($P410=$F$2:$F$9873)*(0=COUNTIFS(AF410,$I$2:$I$9873)),0),0)),"")</f>
        <v/>
      </c>
      <c r="AH410" s="19">
        <f>IFERROR(INDEX($I$2:$I$9873,MATCH(1,INDEX(($P410=$F$2:$F$9873)*(0=COUNTIFS(AF410:AG410,$I$2:$I$9873)),0),0)),"")</f>
        <v/>
      </c>
      <c r="AI410" s="19">
        <f>IFERROR(INDEX($I$2:$I$9873,MATCH(1,INDEX(($P410=$F$2:$F$9873)*(0=COUNTIFS(AF410:AH410,$I$2:$I$9873)),0),0)),"")</f>
        <v/>
      </c>
      <c r="AJ410" s="19">
        <f>IFERROR(INDEX($I$2:$I$9873,MATCH(1,INDEX(($P410=$F$2:$F$9873)*(0=COUNTIFS(AF410:AI410,$I$2:$I$9873)),0),0)),"")</f>
        <v/>
      </c>
      <c r="AK410" s="19">
        <f>IFERROR(INDEX($I$2:$I$9873,MATCH(1,INDEX(($P410=$F$2:$F$9873)*(0=COUNTIFS(AF410:AJ410,$I$2:$I$9873)),0),0)),"")</f>
        <v/>
      </c>
      <c r="AL410" s="19">
        <f>IFERROR(INDEX($I$2:$I$9873,MATCH(1,INDEX(($P410=$F$2:$F$9873)*(0=COUNTIFS(AF410:AK410,$I$2:$I$9873)),0),0)),"")</f>
        <v/>
      </c>
      <c r="AM410" s="19">
        <f>IFERROR(INDEX($I$2:$I$9873,MATCH(1,INDEX(($P410=$F$2:$F$9873)*(0=COUNTIFS(AF410:AL410,$I$2:$I$9873)),0),0)),"")</f>
        <v/>
      </c>
      <c r="AN410" s="19">
        <f>IFERROR(INDEX($I$2:$I$9873,MATCH(1,INDEX(($P410=$F$2:$F$9873)*(0=COUNTIFS(AF410:AM410,$I$2:$I$9873)),0),0)),"")</f>
        <v/>
      </c>
      <c r="AO410" s="19">
        <f>IFERROR(INDEX($I$2:$I$9873,MATCH(1,INDEX(($P410=$F$2:$F$9873)*(0=COUNTIFS(AF410:AN410,$I$2:$I$9873)),0),0)),"")</f>
        <v/>
      </c>
      <c r="AP410" s="19">
        <f>IFERROR(INDEX($I$2:$I$9873,MATCH(1,INDEX(($P410=$F$2:$F$9873)*(0=COUNTIFS(AF410:AO410,$I$2:$I$9873)),0),0)),"")</f>
        <v/>
      </c>
      <c r="AQ410" s="19">
        <f>IFERROR(INDEX($I$2:$I$9873,MATCH(1,INDEX(($P410=$F$2:$F$9873)*(0=COUNTIFS(AF410:AP410,$I$2:$I$9873)),0),0)),"")</f>
        <v/>
      </c>
      <c r="AR410" s="19">
        <f>IFERROR(INDEX($I$2:$I$9873,MATCH(1,INDEX(($P410=$F$2:$F$9873)*(0=COUNTIFS(AF410:AQ410,$I$2:$I$9873)),0),0)),"")</f>
        <v/>
      </c>
      <c r="AS410" s="19">
        <f>IFERROR(VLOOKUP(AF410,[2]CUS030!$A$5:$E$10000,5,0),"")</f>
        <v/>
      </c>
      <c r="AT410" s="19">
        <f>IFERROR(VLOOKUP(AG410,[2]CUS030!$A$5:$E$10000,5,0),"")</f>
        <v/>
      </c>
      <c r="AU410" s="19">
        <f>IFERROR(VLOOKUP(AH410,[2]CUS030!$A$5:$E$10000,5,0),"")</f>
        <v/>
      </c>
      <c r="AV410" s="19">
        <f>IFERROR(VLOOKUP(AI410,[2]CUS030!$A$5:$E$10000,5,0),"")</f>
        <v/>
      </c>
      <c r="AW410" s="19">
        <f>IFERROR(VLOOKUP(AJ410,[2]CUS030!$A$5:$E$10000,5,0),"")</f>
        <v/>
      </c>
      <c r="AX410" s="19">
        <f>IFERROR(VLOOKUP(AK410,[2]CUS030!$A$5:$E$10000,5,0),"")</f>
        <v/>
      </c>
      <c r="AY410" s="19">
        <f>IFERROR(VLOOKUP(AL410,[2]CUS030!$A$5:$E$10000,5,0),"")</f>
        <v/>
      </c>
      <c r="AZ410" s="19">
        <f>IFERROR(VLOOKUP(AM410,[2]CUS030!$A$5:$E$10000,5,0),"")</f>
        <v/>
      </c>
      <c r="BA410" s="19">
        <f>IFERROR(VLOOKUP(AN410,[2]CUS030!$A$5:$E$10000,5,0),"")</f>
        <v/>
      </c>
      <c r="BB410" s="19">
        <f>IFERROR(VLOOKUP(AO410,[2]CUS030!$A$5:$E$10000,5,0),"")</f>
        <v/>
      </c>
      <c r="BC410" s="19">
        <f>IFERROR(VLOOKUP(AP410,[2]CUS030!$A$5:$E$10000,5,0),"")</f>
        <v/>
      </c>
      <c r="BD410" s="19">
        <f>IFERROR(VLOOKUP(AQ410,[2]CUS030!$A$5:$E$10000,5,0),"")</f>
        <v/>
      </c>
      <c r="BE410" s="19">
        <f>IFERROR(VLOOKUP(AR410,[2]CUS030!$A$5:$E$10000,5,0),"")</f>
        <v/>
      </c>
    </row>
    <row r="411">
      <c r="F411" s="108">
        <f>[1]!Table1[[#This Row],[Production]]</f>
        <v/>
      </c>
      <c r="G411">
        <f>MID(F411,LEN(F411)-6,4)</f>
        <v/>
      </c>
      <c r="H411">
        <f>AS411&amp;"|"&amp;AT411&amp;"|"&amp;AU411&amp;"|"&amp;AV411&amp;"|"&amp;AW411&amp;"|"&amp;AX411&amp;"|"&amp;AY411&amp;"|"&amp;AZ411&amp;"|"&amp;BA411&amp;"|"&amp;BB411&amp;"|"&amp;BC411&amp;"|"&amp;BD411&amp;"|"&amp;BE411</f>
        <v/>
      </c>
      <c r="I411" s="108">
        <f>[1]!Table1[[#This Row],[Stock]]</f>
        <v/>
      </c>
      <c r="J411">
        <f>MID(LEFT(I411,LEN(I411)-3),FIND("0|0.000",LEFT(I411,LEN(I411)-3),1)+7,6)</f>
        <v/>
      </c>
      <c r="K411" s="19" t="n"/>
      <c r="L411" s="19" t="n"/>
      <c r="M411" s="19" t="n"/>
      <c r="N411" s="19" t="n"/>
      <c r="O411" s="19" t="n"/>
      <c r="P411" s="20">
        <f>End_Cal!E411</f>
        <v/>
      </c>
      <c r="Q411" s="112">
        <f>IFERROR(INDEX($J$2:$J$9873,MATCH(1,INDEX(($P411=$F$2:$F$9873)*(0=COUNTIFS($Q$2:$Q$2,$J$2:$J$9873)),0),0)),"")</f>
        <v/>
      </c>
      <c r="R411" s="112">
        <f>IFERROR(INDEX($J$2:$J$9873,MATCH(1,INDEX(($P411=$F$2:$F$9873)*(0=COUNTIFS(Q411,$J$2:$J$9873)),0),0)),"")</f>
        <v/>
      </c>
      <c r="S411" s="112">
        <f>IFERROR(INDEX($J$2:$J$9873,MATCH(1,INDEX(($P411=$F$2:$F$9873)*(0=COUNTIFS(Q411:R411,$J$2:$J$9873)),0),0)),"")</f>
        <v/>
      </c>
      <c r="T411" s="112">
        <f>IFERROR(INDEX($J$2:$J$9873,MATCH(1,INDEX(($P411=$F$2:$F$9873)*(0=COUNTIFS(Q411:S411,$J$2:$J$9873)),0),0)),"")</f>
        <v/>
      </c>
      <c r="U411" s="112">
        <f>IFERROR(INDEX($J$2:$J$9873,MATCH(1,INDEX(($P411=$F$2:$F$9873)*(0=COUNTIFS(Q411:T411,$J$2:$J$9873)),0),0)),"")</f>
        <v/>
      </c>
      <c r="V411" s="112">
        <f>IFERROR(INDEX($J$2:$J$9873,MATCH(1,INDEX(($P411=$F$2:$F$9873)*(0=COUNTIFS(Q411:U411,$J$2:$J$9873)),0),0)),"")</f>
        <v/>
      </c>
      <c r="W411" s="112">
        <f>IFERROR(INDEX($J$2:$J$9873,MATCH(1,INDEX(($P411=$F$2:$F$9873)*(0=COUNTIFS(Q411:V411,$J$2:$J$861)),0),0)),"")</f>
        <v/>
      </c>
      <c r="X411" s="112">
        <f>IFERROR(INDEX($J$2:$J$9873,MATCH(1,INDEX(($P411=$F$2:$F$9873)*(0=COUNTIFS(Q411:W411,$J$2:$J$9873)),0),0)),"")</f>
        <v/>
      </c>
      <c r="Y411" s="112">
        <f>IFERROR(INDEX($J$2:$J$861,MATCH(1,INDEX(($P411=$F$2:$F$861)*(0=COUNTIFS(Q411:X411,$J$2:$J$861)),0),0)),"")</f>
        <v/>
      </c>
      <c r="Z411" s="112">
        <f>IFERROR(INDEX($J$2:$J$861,MATCH(1,INDEX(($P411=$F$2:$F$861)*(0=COUNTIFS(Q411:Y411,$J$2:$J$861)),0),0)),"")</f>
        <v/>
      </c>
      <c r="AA411" s="112">
        <f>IFERROR(INDEX($J$2:$J$861,MATCH(1,INDEX(($P411=$F$2:$F$861)*(0=COUNTIFS(Q411:Z411,$J$2:$J$861)),0),0)),"")</f>
        <v/>
      </c>
      <c r="AB411" s="112">
        <f>IFERROR(INDEX($J$2:$J$861,MATCH(1,INDEX(($P411=$F$2:$F$861)*(0=COUNTIFS(Q411:AA411,$J$2:$J$861)),0),0)),"")</f>
        <v/>
      </c>
      <c r="AC411" s="112">
        <f>IFERROR(INDEX($J$2:$J$861,MATCH(1,INDEX(($P411=$F$2:$F$861)*(0=COUNTIFS(Q411:AB411,$J$2:$J$861)),0),0)),"")</f>
        <v/>
      </c>
      <c r="AD411">
        <f>Q411&amp;"-"&amp;R411&amp;"-"&amp;S411&amp;"-"&amp;T411&amp;"-"&amp;U411&amp;"-"&amp;V411&amp;"-"&amp;W411&amp;"-"&amp;X411&amp;"-"&amp;Y411&amp;"-"&amp;Z411&amp;"-"&amp;AA411&amp;"-"&amp;AB411&amp;"-"&amp;AC411</f>
        <v/>
      </c>
      <c r="AF411" s="19">
        <f>IFERROR(INDEX($I$2:$I$861,MATCH(1,INDEX(($P411=$F$2:$F$861)*(0=COUNTIFS($AF$2:$AF$2,$I$2:$I$861)),0),0)),"")</f>
        <v/>
      </c>
      <c r="AG411" s="19">
        <f>IFERROR(INDEX($I$2:$I$9873,MATCH(1,INDEX(($P411=$F$2:$F$9873)*(0=COUNTIFS(AF411,$I$2:$I$9873)),0),0)),"")</f>
        <v/>
      </c>
      <c r="AH411" s="19">
        <f>IFERROR(INDEX($I$2:$I$9873,MATCH(1,INDEX(($P411=$F$2:$F$9873)*(0=COUNTIFS(AF411:AG411,$I$2:$I$9873)),0),0)),"")</f>
        <v/>
      </c>
      <c r="AI411" s="19">
        <f>IFERROR(INDEX($I$2:$I$9873,MATCH(1,INDEX(($P411=$F$2:$F$9873)*(0=COUNTIFS(AF411:AH411,$I$2:$I$9873)),0),0)),"")</f>
        <v/>
      </c>
      <c r="AJ411" s="19">
        <f>IFERROR(INDEX($I$2:$I$9873,MATCH(1,INDEX(($P411=$F$2:$F$9873)*(0=COUNTIFS(AF411:AI411,$I$2:$I$9873)),0),0)),"")</f>
        <v/>
      </c>
      <c r="AK411" s="19">
        <f>IFERROR(INDEX($I$2:$I$9873,MATCH(1,INDEX(($P411=$F$2:$F$9873)*(0=COUNTIFS(AF411:AJ411,$I$2:$I$9873)),0),0)),"")</f>
        <v/>
      </c>
      <c r="AL411" s="19">
        <f>IFERROR(INDEX($I$2:$I$9873,MATCH(1,INDEX(($P411=$F$2:$F$9873)*(0=COUNTIFS(AF411:AK411,$I$2:$I$9873)),0),0)),"")</f>
        <v/>
      </c>
      <c r="AM411" s="19">
        <f>IFERROR(INDEX($I$2:$I$9873,MATCH(1,INDEX(($P411=$F$2:$F$9873)*(0=COUNTIFS(AF411:AL411,$I$2:$I$9873)),0),0)),"")</f>
        <v/>
      </c>
      <c r="AN411" s="19">
        <f>IFERROR(INDEX($I$2:$I$9873,MATCH(1,INDEX(($P411=$F$2:$F$9873)*(0=COUNTIFS(AF411:AM411,$I$2:$I$9873)),0),0)),"")</f>
        <v/>
      </c>
      <c r="AO411" s="19">
        <f>IFERROR(INDEX($I$2:$I$9873,MATCH(1,INDEX(($P411=$F$2:$F$9873)*(0=COUNTIFS(AF411:AN411,$I$2:$I$9873)),0),0)),"")</f>
        <v/>
      </c>
      <c r="AP411" s="19">
        <f>IFERROR(INDEX($I$2:$I$9873,MATCH(1,INDEX(($P411=$F$2:$F$9873)*(0=COUNTIFS(AF411:AO411,$I$2:$I$9873)),0),0)),"")</f>
        <v/>
      </c>
      <c r="AQ411" s="19">
        <f>IFERROR(INDEX($I$2:$I$9873,MATCH(1,INDEX(($P411=$F$2:$F$9873)*(0=COUNTIFS(AF411:AP411,$I$2:$I$9873)),0),0)),"")</f>
        <v/>
      </c>
      <c r="AR411" s="19">
        <f>IFERROR(INDEX($I$2:$I$9873,MATCH(1,INDEX(($P411=$F$2:$F$9873)*(0=COUNTIFS(AF411:AQ411,$I$2:$I$9873)),0),0)),"")</f>
        <v/>
      </c>
      <c r="AS411" s="19">
        <f>IFERROR(VLOOKUP(AF411,[2]CUS030!$A$5:$E$10000,5,0),"")</f>
        <v/>
      </c>
      <c r="AT411" s="19">
        <f>IFERROR(VLOOKUP(AG411,[2]CUS030!$A$5:$E$10000,5,0),"")</f>
        <v/>
      </c>
      <c r="AU411" s="19">
        <f>IFERROR(VLOOKUP(AH411,[2]CUS030!$A$5:$E$10000,5,0),"")</f>
        <v/>
      </c>
      <c r="AV411" s="19">
        <f>IFERROR(VLOOKUP(AI411,[2]CUS030!$A$5:$E$10000,5,0),"")</f>
        <v/>
      </c>
      <c r="AW411" s="19">
        <f>IFERROR(VLOOKUP(AJ411,[2]CUS030!$A$5:$E$10000,5,0),"")</f>
        <v/>
      </c>
      <c r="AX411" s="19">
        <f>IFERROR(VLOOKUP(AK411,[2]CUS030!$A$5:$E$10000,5,0),"")</f>
        <v/>
      </c>
      <c r="AY411" s="19">
        <f>IFERROR(VLOOKUP(AL411,[2]CUS030!$A$5:$E$10000,5,0),"")</f>
        <v/>
      </c>
      <c r="AZ411" s="19">
        <f>IFERROR(VLOOKUP(AM411,[2]CUS030!$A$5:$E$10000,5,0),"")</f>
        <v/>
      </c>
      <c r="BA411" s="19">
        <f>IFERROR(VLOOKUP(AN411,[2]CUS030!$A$5:$E$10000,5,0),"")</f>
        <v/>
      </c>
      <c r="BB411" s="19">
        <f>IFERROR(VLOOKUP(AO411,[2]CUS030!$A$5:$E$10000,5,0),"")</f>
        <v/>
      </c>
      <c r="BC411" s="19">
        <f>IFERROR(VLOOKUP(AP411,[2]CUS030!$A$5:$E$10000,5,0),"")</f>
        <v/>
      </c>
      <c r="BD411" s="19">
        <f>IFERROR(VLOOKUP(AQ411,[2]CUS030!$A$5:$E$10000,5,0),"")</f>
        <v/>
      </c>
      <c r="BE411" s="19">
        <f>IFERROR(VLOOKUP(AR411,[2]CUS030!$A$5:$E$10000,5,0),"")</f>
        <v/>
      </c>
    </row>
    <row r="412">
      <c r="F412" s="108">
        <f>[1]!Table1[[#This Row],[Production]]</f>
        <v/>
      </c>
      <c r="G412">
        <f>MID(F412,LEN(F412)-6,4)</f>
        <v/>
      </c>
      <c r="H412">
        <f>AS412&amp;"|"&amp;AT412&amp;"|"&amp;AU412&amp;"|"&amp;AV412&amp;"|"&amp;AW412&amp;"|"&amp;AX412&amp;"|"&amp;AY412&amp;"|"&amp;AZ412&amp;"|"&amp;BA412&amp;"|"&amp;BB412&amp;"|"&amp;BC412&amp;"|"&amp;BD412&amp;"|"&amp;BE412</f>
        <v/>
      </c>
      <c r="I412" s="108">
        <f>[1]!Table1[[#This Row],[Stock]]</f>
        <v/>
      </c>
      <c r="J412">
        <f>MID(LEFT(I412,LEN(I412)-3),FIND("0|0.000",LEFT(I412,LEN(I412)-3),1)+7,6)</f>
        <v/>
      </c>
      <c r="K412" s="19" t="n"/>
      <c r="L412" s="19" t="n"/>
      <c r="M412" s="19" t="n"/>
      <c r="N412" s="19" t="n"/>
      <c r="O412" s="19" t="n"/>
      <c r="P412" s="20">
        <f>End_Cal!E412</f>
        <v/>
      </c>
      <c r="Q412" s="112">
        <f>IFERROR(INDEX($J$2:$J$9873,MATCH(1,INDEX(($P412=$F$2:$F$9873)*(0=COUNTIFS($Q$2:$Q$2,$J$2:$J$9873)),0),0)),"")</f>
        <v/>
      </c>
      <c r="R412" s="112">
        <f>IFERROR(INDEX($J$2:$J$9873,MATCH(1,INDEX(($P412=$F$2:$F$9873)*(0=COUNTIFS(Q412,$J$2:$J$9873)),0),0)),"")</f>
        <v/>
      </c>
      <c r="S412" s="112">
        <f>IFERROR(INDEX($J$2:$J$9873,MATCH(1,INDEX(($P412=$F$2:$F$9873)*(0=COUNTIFS(Q412:R412,$J$2:$J$9873)),0),0)),"")</f>
        <v/>
      </c>
      <c r="T412" s="112">
        <f>IFERROR(INDEX($J$2:$J$9873,MATCH(1,INDEX(($P412=$F$2:$F$9873)*(0=COUNTIFS(Q412:S412,$J$2:$J$9873)),0),0)),"")</f>
        <v/>
      </c>
      <c r="U412" s="112">
        <f>IFERROR(INDEX($J$2:$J$9873,MATCH(1,INDEX(($P412=$F$2:$F$9873)*(0=COUNTIFS(Q412:T412,$J$2:$J$9873)),0),0)),"")</f>
        <v/>
      </c>
      <c r="V412" s="112">
        <f>IFERROR(INDEX($J$2:$J$9873,MATCH(1,INDEX(($P412=$F$2:$F$9873)*(0=COUNTIFS(Q412:U412,$J$2:$J$9873)),0),0)),"")</f>
        <v/>
      </c>
      <c r="W412" s="112">
        <f>IFERROR(INDEX($J$2:$J$9873,MATCH(1,INDEX(($P412=$F$2:$F$9873)*(0=COUNTIFS(Q412:V412,$J$2:$J$861)),0),0)),"")</f>
        <v/>
      </c>
      <c r="X412" s="112">
        <f>IFERROR(INDEX($J$2:$J$9873,MATCH(1,INDEX(($P412=$F$2:$F$9873)*(0=COUNTIFS(Q412:W412,$J$2:$J$9873)),0),0)),"")</f>
        <v/>
      </c>
      <c r="Y412" s="112">
        <f>IFERROR(INDEX($J$2:$J$861,MATCH(1,INDEX(($P412=$F$2:$F$861)*(0=COUNTIFS(Q412:X412,$J$2:$J$861)),0),0)),"")</f>
        <v/>
      </c>
      <c r="Z412" s="112">
        <f>IFERROR(INDEX($J$2:$J$861,MATCH(1,INDEX(($P412=$F$2:$F$861)*(0=COUNTIFS(Q412:Y412,$J$2:$J$861)),0),0)),"")</f>
        <v/>
      </c>
      <c r="AA412" s="112">
        <f>IFERROR(INDEX($J$2:$J$861,MATCH(1,INDEX(($P412=$F$2:$F$861)*(0=COUNTIFS(Q412:Z412,$J$2:$J$861)),0),0)),"")</f>
        <v/>
      </c>
      <c r="AB412" s="112">
        <f>IFERROR(INDEX($J$2:$J$861,MATCH(1,INDEX(($P412=$F$2:$F$861)*(0=COUNTIFS(Q412:AA412,$J$2:$J$861)),0),0)),"")</f>
        <v/>
      </c>
      <c r="AC412" s="112">
        <f>IFERROR(INDEX($J$2:$J$861,MATCH(1,INDEX(($P412=$F$2:$F$861)*(0=COUNTIFS(Q412:AB412,$J$2:$J$861)),0),0)),"")</f>
        <v/>
      </c>
      <c r="AD412">
        <f>Q412&amp;"-"&amp;R412&amp;"-"&amp;S412&amp;"-"&amp;T412&amp;"-"&amp;U412&amp;"-"&amp;V412&amp;"-"&amp;W412&amp;"-"&amp;X412&amp;"-"&amp;Y412&amp;"-"&amp;Z412&amp;"-"&amp;AA412&amp;"-"&amp;AB412&amp;"-"&amp;AC412</f>
        <v/>
      </c>
      <c r="AF412" s="19">
        <f>IFERROR(INDEX($I$2:$I$861,MATCH(1,INDEX(($P412=$F$2:$F$861)*(0=COUNTIFS($AF$2:$AF$2,$I$2:$I$861)),0),0)),"")</f>
        <v/>
      </c>
      <c r="AG412" s="19">
        <f>IFERROR(INDEX($I$2:$I$9873,MATCH(1,INDEX(($P412=$F$2:$F$9873)*(0=COUNTIFS(AF412,$I$2:$I$9873)),0),0)),"")</f>
        <v/>
      </c>
      <c r="AH412" s="19">
        <f>IFERROR(INDEX($I$2:$I$9873,MATCH(1,INDEX(($P412=$F$2:$F$9873)*(0=COUNTIFS(AF412:AG412,$I$2:$I$9873)),0),0)),"")</f>
        <v/>
      </c>
      <c r="AI412" s="19">
        <f>IFERROR(INDEX($I$2:$I$9873,MATCH(1,INDEX(($P412=$F$2:$F$9873)*(0=COUNTIFS(AF412:AH412,$I$2:$I$9873)),0),0)),"")</f>
        <v/>
      </c>
      <c r="AJ412" s="19">
        <f>IFERROR(INDEX($I$2:$I$9873,MATCH(1,INDEX(($P412=$F$2:$F$9873)*(0=COUNTIFS(AF412:AI412,$I$2:$I$9873)),0),0)),"")</f>
        <v/>
      </c>
      <c r="AK412" s="19">
        <f>IFERROR(INDEX($I$2:$I$9873,MATCH(1,INDEX(($P412=$F$2:$F$9873)*(0=COUNTIFS(AF412:AJ412,$I$2:$I$9873)),0),0)),"")</f>
        <v/>
      </c>
      <c r="AL412" s="19">
        <f>IFERROR(INDEX($I$2:$I$9873,MATCH(1,INDEX(($P412=$F$2:$F$9873)*(0=COUNTIFS(AF412:AK412,$I$2:$I$9873)),0),0)),"")</f>
        <v/>
      </c>
      <c r="AM412" s="19">
        <f>IFERROR(INDEX($I$2:$I$9873,MATCH(1,INDEX(($P412=$F$2:$F$9873)*(0=COUNTIFS(AF412:AL412,$I$2:$I$9873)),0),0)),"")</f>
        <v/>
      </c>
      <c r="AN412" s="19">
        <f>IFERROR(INDEX($I$2:$I$9873,MATCH(1,INDEX(($P412=$F$2:$F$9873)*(0=COUNTIFS(AF412:AM412,$I$2:$I$9873)),0),0)),"")</f>
        <v/>
      </c>
      <c r="AO412" s="19">
        <f>IFERROR(INDEX($I$2:$I$9873,MATCH(1,INDEX(($P412=$F$2:$F$9873)*(0=COUNTIFS(AF412:AN412,$I$2:$I$9873)),0),0)),"")</f>
        <v/>
      </c>
      <c r="AP412" s="19">
        <f>IFERROR(INDEX($I$2:$I$9873,MATCH(1,INDEX(($P412=$F$2:$F$9873)*(0=COUNTIFS(AF412:AO412,$I$2:$I$9873)),0),0)),"")</f>
        <v/>
      </c>
      <c r="AQ412" s="19">
        <f>IFERROR(INDEX($I$2:$I$9873,MATCH(1,INDEX(($P412=$F$2:$F$9873)*(0=COUNTIFS(AF412:AP412,$I$2:$I$9873)),0),0)),"")</f>
        <v/>
      </c>
      <c r="AR412" s="19">
        <f>IFERROR(INDEX($I$2:$I$9873,MATCH(1,INDEX(($P412=$F$2:$F$9873)*(0=COUNTIFS(AF412:AQ412,$I$2:$I$9873)),0),0)),"")</f>
        <v/>
      </c>
      <c r="AS412" s="19">
        <f>IFERROR(VLOOKUP(AF412,[2]CUS030!$A$5:$E$10000,5,0),"")</f>
        <v/>
      </c>
      <c r="AT412" s="19">
        <f>IFERROR(VLOOKUP(AG412,[2]CUS030!$A$5:$E$10000,5,0),"")</f>
        <v/>
      </c>
      <c r="AU412" s="19">
        <f>IFERROR(VLOOKUP(AH412,[2]CUS030!$A$5:$E$10000,5,0),"")</f>
        <v/>
      </c>
      <c r="AV412" s="19">
        <f>IFERROR(VLOOKUP(AI412,[2]CUS030!$A$5:$E$10000,5,0),"")</f>
        <v/>
      </c>
      <c r="AW412" s="19">
        <f>IFERROR(VLOOKUP(AJ412,[2]CUS030!$A$5:$E$10000,5,0),"")</f>
        <v/>
      </c>
      <c r="AX412" s="19">
        <f>IFERROR(VLOOKUP(AK412,[2]CUS030!$A$5:$E$10000,5,0),"")</f>
        <v/>
      </c>
      <c r="AY412" s="19">
        <f>IFERROR(VLOOKUP(AL412,[2]CUS030!$A$5:$E$10000,5,0),"")</f>
        <v/>
      </c>
      <c r="AZ412" s="19">
        <f>IFERROR(VLOOKUP(AM412,[2]CUS030!$A$5:$E$10000,5,0),"")</f>
        <v/>
      </c>
      <c r="BA412" s="19">
        <f>IFERROR(VLOOKUP(AN412,[2]CUS030!$A$5:$E$10000,5,0),"")</f>
        <v/>
      </c>
      <c r="BB412" s="19">
        <f>IFERROR(VLOOKUP(AO412,[2]CUS030!$A$5:$E$10000,5,0),"")</f>
        <v/>
      </c>
      <c r="BC412" s="19">
        <f>IFERROR(VLOOKUP(AP412,[2]CUS030!$A$5:$E$10000,5,0),"")</f>
        <v/>
      </c>
      <c r="BD412" s="19">
        <f>IFERROR(VLOOKUP(AQ412,[2]CUS030!$A$5:$E$10000,5,0),"")</f>
        <v/>
      </c>
      <c r="BE412" s="19">
        <f>IFERROR(VLOOKUP(AR412,[2]CUS030!$A$5:$E$10000,5,0),"")</f>
        <v/>
      </c>
    </row>
    <row r="413">
      <c r="F413" s="108">
        <f>[1]!Table1[[#This Row],[Production]]</f>
        <v/>
      </c>
      <c r="G413">
        <f>MID(F413,LEN(F413)-6,4)</f>
        <v/>
      </c>
      <c r="H413">
        <f>AS413&amp;"|"&amp;AT413&amp;"|"&amp;AU413&amp;"|"&amp;AV413&amp;"|"&amp;AW413&amp;"|"&amp;AX413&amp;"|"&amp;AY413&amp;"|"&amp;AZ413&amp;"|"&amp;BA413&amp;"|"&amp;BB413&amp;"|"&amp;BC413&amp;"|"&amp;BD413&amp;"|"&amp;BE413</f>
        <v/>
      </c>
      <c r="I413" s="108">
        <f>[1]!Table1[[#This Row],[Stock]]</f>
        <v/>
      </c>
      <c r="J413">
        <f>MID(LEFT(I413,LEN(I413)-3),FIND("0|0.000",LEFT(I413,LEN(I413)-3),1)+7,6)</f>
        <v/>
      </c>
      <c r="K413" s="19" t="n"/>
      <c r="L413" s="19" t="n"/>
      <c r="M413" s="19" t="n"/>
      <c r="N413" s="19" t="n"/>
      <c r="O413" s="19" t="n"/>
      <c r="P413" s="20">
        <f>End_Cal!E413</f>
        <v/>
      </c>
      <c r="Q413" s="112">
        <f>IFERROR(INDEX($J$2:$J$9873,MATCH(1,INDEX(($P413=$F$2:$F$9873)*(0=COUNTIFS($Q$2:$Q$2,$J$2:$J$9873)),0),0)),"")</f>
        <v/>
      </c>
      <c r="R413" s="112">
        <f>IFERROR(INDEX($J$2:$J$9873,MATCH(1,INDEX(($P413=$F$2:$F$9873)*(0=COUNTIFS(Q413,$J$2:$J$9873)),0),0)),"")</f>
        <v/>
      </c>
      <c r="S413" s="112">
        <f>IFERROR(INDEX($J$2:$J$9873,MATCH(1,INDEX(($P413=$F$2:$F$9873)*(0=COUNTIFS(Q413:R413,$J$2:$J$9873)),0),0)),"")</f>
        <v/>
      </c>
      <c r="T413" s="112">
        <f>IFERROR(INDEX($J$2:$J$9873,MATCH(1,INDEX(($P413=$F$2:$F$9873)*(0=COUNTIFS(Q413:S413,$J$2:$J$9873)),0),0)),"")</f>
        <v/>
      </c>
      <c r="U413" s="112">
        <f>IFERROR(INDEX($J$2:$J$9873,MATCH(1,INDEX(($P413=$F$2:$F$9873)*(0=COUNTIFS(Q413:T413,$J$2:$J$9873)),0),0)),"")</f>
        <v/>
      </c>
      <c r="V413" s="112">
        <f>IFERROR(INDEX($J$2:$J$9873,MATCH(1,INDEX(($P413=$F$2:$F$9873)*(0=COUNTIFS(Q413:U413,$J$2:$J$9873)),0),0)),"")</f>
        <v/>
      </c>
      <c r="W413" s="112">
        <f>IFERROR(INDEX($J$2:$J$9873,MATCH(1,INDEX(($P413=$F$2:$F$9873)*(0=COUNTIFS(Q413:V413,$J$2:$J$861)),0),0)),"")</f>
        <v/>
      </c>
      <c r="X413" s="112">
        <f>IFERROR(INDEX($J$2:$J$9873,MATCH(1,INDEX(($P413=$F$2:$F$9873)*(0=COUNTIFS(Q413:W413,$J$2:$J$9873)),0),0)),"")</f>
        <v/>
      </c>
      <c r="Y413" s="112">
        <f>IFERROR(INDEX($J$2:$J$861,MATCH(1,INDEX(($P413=$F$2:$F$861)*(0=COUNTIFS(Q413:X413,$J$2:$J$861)),0),0)),"")</f>
        <v/>
      </c>
      <c r="Z413" s="112">
        <f>IFERROR(INDEX($J$2:$J$861,MATCH(1,INDEX(($P413=$F$2:$F$861)*(0=COUNTIFS(Q413:Y413,$J$2:$J$861)),0),0)),"")</f>
        <v/>
      </c>
      <c r="AA413" s="112">
        <f>IFERROR(INDEX($J$2:$J$861,MATCH(1,INDEX(($P413=$F$2:$F$861)*(0=COUNTIFS(Q413:Z413,$J$2:$J$861)),0),0)),"")</f>
        <v/>
      </c>
      <c r="AB413" s="112">
        <f>IFERROR(INDEX($J$2:$J$861,MATCH(1,INDEX(($P413=$F$2:$F$861)*(0=COUNTIFS(Q413:AA413,$J$2:$J$861)),0),0)),"")</f>
        <v/>
      </c>
      <c r="AC413" s="112">
        <f>IFERROR(INDEX($J$2:$J$861,MATCH(1,INDEX(($P413=$F$2:$F$861)*(0=COUNTIFS(Q413:AB413,$J$2:$J$861)),0),0)),"")</f>
        <v/>
      </c>
      <c r="AD413">
        <f>Q413&amp;"-"&amp;R413&amp;"-"&amp;S413&amp;"-"&amp;T413&amp;"-"&amp;U413&amp;"-"&amp;V413&amp;"-"&amp;W413&amp;"-"&amp;X413&amp;"-"&amp;Y413&amp;"-"&amp;Z413&amp;"-"&amp;AA413&amp;"-"&amp;AB413&amp;"-"&amp;AC413</f>
        <v/>
      </c>
      <c r="AF413" s="19">
        <f>IFERROR(INDEX($I$2:$I$861,MATCH(1,INDEX(($P413=$F$2:$F$861)*(0=COUNTIFS($AF$2:$AF$2,$I$2:$I$861)),0),0)),"")</f>
        <v/>
      </c>
      <c r="AG413" s="19">
        <f>IFERROR(INDEX($I$2:$I$9873,MATCH(1,INDEX(($P413=$F$2:$F$9873)*(0=COUNTIFS(AF413,$I$2:$I$9873)),0),0)),"")</f>
        <v/>
      </c>
      <c r="AH413" s="19">
        <f>IFERROR(INDEX($I$2:$I$9873,MATCH(1,INDEX(($P413=$F$2:$F$9873)*(0=COUNTIFS(AF413:AG413,$I$2:$I$9873)),0),0)),"")</f>
        <v/>
      </c>
      <c r="AI413" s="19">
        <f>IFERROR(INDEX($I$2:$I$9873,MATCH(1,INDEX(($P413=$F$2:$F$9873)*(0=COUNTIFS(AF413:AH413,$I$2:$I$9873)),0),0)),"")</f>
        <v/>
      </c>
      <c r="AJ413" s="19">
        <f>IFERROR(INDEX($I$2:$I$9873,MATCH(1,INDEX(($P413=$F$2:$F$9873)*(0=COUNTIFS(AF413:AI413,$I$2:$I$9873)),0),0)),"")</f>
        <v/>
      </c>
      <c r="AK413" s="19">
        <f>IFERROR(INDEX($I$2:$I$9873,MATCH(1,INDEX(($P413=$F$2:$F$9873)*(0=COUNTIFS(AF413:AJ413,$I$2:$I$9873)),0),0)),"")</f>
        <v/>
      </c>
      <c r="AL413" s="19">
        <f>IFERROR(INDEX($I$2:$I$9873,MATCH(1,INDEX(($P413=$F$2:$F$9873)*(0=COUNTIFS(AF413:AK413,$I$2:$I$9873)),0),0)),"")</f>
        <v/>
      </c>
      <c r="AM413" s="19">
        <f>IFERROR(INDEX($I$2:$I$9873,MATCH(1,INDEX(($P413=$F$2:$F$9873)*(0=COUNTIFS(AF413:AL413,$I$2:$I$9873)),0),0)),"")</f>
        <v/>
      </c>
      <c r="AN413" s="19">
        <f>IFERROR(INDEX($I$2:$I$9873,MATCH(1,INDEX(($P413=$F$2:$F$9873)*(0=COUNTIFS(AF413:AM413,$I$2:$I$9873)),0),0)),"")</f>
        <v/>
      </c>
      <c r="AO413" s="19">
        <f>IFERROR(INDEX($I$2:$I$9873,MATCH(1,INDEX(($P413=$F$2:$F$9873)*(0=COUNTIFS(AF413:AN413,$I$2:$I$9873)),0),0)),"")</f>
        <v/>
      </c>
      <c r="AP413" s="19">
        <f>IFERROR(INDEX($I$2:$I$9873,MATCH(1,INDEX(($P413=$F$2:$F$9873)*(0=COUNTIFS(AF413:AO413,$I$2:$I$9873)),0),0)),"")</f>
        <v/>
      </c>
      <c r="AQ413" s="19">
        <f>IFERROR(INDEX($I$2:$I$9873,MATCH(1,INDEX(($P413=$F$2:$F$9873)*(0=COUNTIFS(AF413:AP413,$I$2:$I$9873)),0),0)),"")</f>
        <v/>
      </c>
      <c r="AR413" s="19">
        <f>IFERROR(INDEX($I$2:$I$9873,MATCH(1,INDEX(($P413=$F$2:$F$9873)*(0=COUNTIFS(AF413:AQ413,$I$2:$I$9873)),0),0)),"")</f>
        <v/>
      </c>
      <c r="AS413" s="19">
        <f>IFERROR(VLOOKUP(AF413,[2]CUS030!$A$5:$E$10000,5,0),"")</f>
        <v/>
      </c>
      <c r="AT413" s="19">
        <f>IFERROR(VLOOKUP(AG413,[2]CUS030!$A$5:$E$10000,5,0),"")</f>
        <v/>
      </c>
      <c r="AU413" s="19">
        <f>IFERROR(VLOOKUP(AH413,[2]CUS030!$A$5:$E$10000,5,0),"")</f>
        <v/>
      </c>
      <c r="AV413" s="19">
        <f>IFERROR(VLOOKUP(AI413,[2]CUS030!$A$5:$E$10000,5,0),"")</f>
        <v/>
      </c>
      <c r="AW413" s="19">
        <f>IFERROR(VLOOKUP(AJ413,[2]CUS030!$A$5:$E$10000,5,0),"")</f>
        <v/>
      </c>
      <c r="AX413" s="19">
        <f>IFERROR(VLOOKUP(AK413,[2]CUS030!$A$5:$E$10000,5,0),"")</f>
        <v/>
      </c>
      <c r="AY413" s="19">
        <f>IFERROR(VLOOKUP(AL413,[2]CUS030!$A$5:$E$10000,5,0),"")</f>
        <v/>
      </c>
      <c r="AZ413" s="19">
        <f>IFERROR(VLOOKUP(AM413,[2]CUS030!$A$5:$E$10000,5,0),"")</f>
        <v/>
      </c>
      <c r="BA413" s="19">
        <f>IFERROR(VLOOKUP(AN413,[2]CUS030!$A$5:$E$10000,5,0),"")</f>
        <v/>
      </c>
      <c r="BB413" s="19">
        <f>IFERROR(VLOOKUP(AO413,[2]CUS030!$A$5:$E$10000,5,0),"")</f>
        <v/>
      </c>
      <c r="BC413" s="19">
        <f>IFERROR(VLOOKUP(AP413,[2]CUS030!$A$5:$E$10000,5,0),"")</f>
        <v/>
      </c>
      <c r="BD413" s="19">
        <f>IFERROR(VLOOKUP(AQ413,[2]CUS030!$A$5:$E$10000,5,0),"")</f>
        <v/>
      </c>
      <c r="BE413" s="19">
        <f>IFERROR(VLOOKUP(AR413,[2]CUS030!$A$5:$E$10000,5,0),"")</f>
        <v/>
      </c>
    </row>
    <row r="414">
      <c r="F414" s="108">
        <f>[1]!Table1[[#This Row],[Production]]</f>
        <v/>
      </c>
      <c r="G414">
        <f>MID(F414,LEN(F414)-6,4)</f>
        <v/>
      </c>
      <c r="H414">
        <f>AS414&amp;"|"&amp;AT414&amp;"|"&amp;AU414&amp;"|"&amp;AV414&amp;"|"&amp;AW414&amp;"|"&amp;AX414&amp;"|"&amp;AY414&amp;"|"&amp;AZ414&amp;"|"&amp;BA414&amp;"|"&amp;BB414&amp;"|"&amp;BC414&amp;"|"&amp;BD414&amp;"|"&amp;BE414</f>
        <v/>
      </c>
      <c r="I414" s="108">
        <f>[1]!Table1[[#This Row],[Stock]]</f>
        <v/>
      </c>
      <c r="J414">
        <f>MID(LEFT(I414,LEN(I414)-3),FIND("0|0.000",LEFT(I414,LEN(I414)-3),1)+7,6)</f>
        <v/>
      </c>
      <c r="K414" s="19" t="n"/>
      <c r="L414" s="19" t="n"/>
      <c r="M414" s="19" t="n"/>
      <c r="N414" s="19" t="n"/>
      <c r="O414" s="19" t="n"/>
      <c r="P414" s="20">
        <f>End_Cal!E414</f>
        <v/>
      </c>
      <c r="Q414" s="112">
        <f>IFERROR(INDEX($J$2:$J$9873,MATCH(1,INDEX(($P414=$F$2:$F$9873)*(0=COUNTIFS($Q$2:$Q$2,$J$2:$J$9873)),0),0)),"")</f>
        <v/>
      </c>
      <c r="R414" s="112">
        <f>IFERROR(INDEX($J$2:$J$9873,MATCH(1,INDEX(($P414=$F$2:$F$9873)*(0=COUNTIFS(Q414,$J$2:$J$9873)),0),0)),"")</f>
        <v/>
      </c>
      <c r="S414" s="112">
        <f>IFERROR(INDEX($J$2:$J$9873,MATCH(1,INDEX(($P414=$F$2:$F$9873)*(0=COUNTIFS(Q414:R414,$J$2:$J$9873)),0),0)),"")</f>
        <v/>
      </c>
      <c r="T414" s="112">
        <f>IFERROR(INDEX($J$2:$J$9873,MATCH(1,INDEX(($P414=$F$2:$F$9873)*(0=COUNTIFS(Q414:S414,$J$2:$J$9873)),0),0)),"")</f>
        <v/>
      </c>
      <c r="U414" s="112">
        <f>IFERROR(INDEX($J$2:$J$9873,MATCH(1,INDEX(($P414=$F$2:$F$9873)*(0=COUNTIFS(Q414:T414,$J$2:$J$9873)),0),0)),"")</f>
        <v/>
      </c>
      <c r="V414" s="112">
        <f>IFERROR(INDEX($J$2:$J$9873,MATCH(1,INDEX(($P414=$F$2:$F$9873)*(0=COUNTIFS(Q414:U414,$J$2:$J$9873)),0),0)),"")</f>
        <v/>
      </c>
      <c r="W414" s="112">
        <f>IFERROR(INDEX($J$2:$J$9873,MATCH(1,INDEX(($P414=$F$2:$F$9873)*(0=COUNTIFS(Q414:V414,$J$2:$J$861)),0),0)),"")</f>
        <v/>
      </c>
      <c r="X414" s="112">
        <f>IFERROR(INDEX($J$2:$J$9873,MATCH(1,INDEX(($P414=$F$2:$F$9873)*(0=COUNTIFS(Q414:W414,$J$2:$J$9873)),0),0)),"")</f>
        <v/>
      </c>
      <c r="Y414" s="112">
        <f>IFERROR(INDEX($J$2:$J$861,MATCH(1,INDEX(($P414=$F$2:$F$861)*(0=COUNTIFS(Q414:X414,$J$2:$J$861)),0),0)),"")</f>
        <v/>
      </c>
      <c r="Z414" s="112">
        <f>IFERROR(INDEX($J$2:$J$861,MATCH(1,INDEX(($P414=$F$2:$F$861)*(0=COUNTIFS(Q414:Y414,$J$2:$J$861)),0),0)),"")</f>
        <v/>
      </c>
      <c r="AA414" s="112">
        <f>IFERROR(INDEX($J$2:$J$861,MATCH(1,INDEX(($P414=$F$2:$F$861)*(0=COUNTIFS(Q414:Z414,$J$2:$J$861)),0),0)),"")</f>
        <v/>
      </c>
      <c r="AB414" s="112">
        <f>IFERROR(INDEX($J$2:$J$861,MATCH(1,INDEX(($P414=$F$2:$F$861)*(0=COUNTIFS(Q414:AA414,$J$2:$J$861)),0),0)),"")</f>
        <v/>
      </c>
      <c r="AC414" s="112">
        <f>IFERROR(INDEX($J$2:$J$861,MATCH(1,INDEX(($P414=$F$2:$F$861)*(0=COUNTIFS(Q414:AB414,$J$2:$J$861)),0),0)),"")</f>
        <v/>
      </c>
      <c r="AD414">
        <f>Q414&amp;"-"&amp;R414&amp;"-"&amp;S414&amp;"-"&amp;T414&amp;"-"&amp;U414&amp;"-"&amp;V414&amp;"-"&amp;W414&amp;"-"&amp;X414&amp;"-"&amp;Y414&amp;"-"&amp;Z414&amp;"-"&amp;AA414&amp;"-"&amp;AB414&amp;"-"&amp;AC414</f>
        <v/>
      </c>
      <c r="AF414" s="19">
        <f>IFERROR(INDEX($I$2:$I$861,MATCH(1,INDEX(($P414=$F$2:$F$861)*(0=COUNTIFS($AF$2:$AF$2,$I$2:$I$861)),0),0)),"")</f>
        <v/>
      </c>
      <c r="AG414" s="19">
        <f>IFERROR(INDEX($I$2:$I$9873,MATCH(1,INDEX(($P414=$F$2:$F$9873)*(0=COUNTIFS(AF414,$I$2:$I$9873)),0),0)),"")</f>
        <v/>
      </c>
      <c r="AH414" s="19">
        <f>IFERROR(INDEX($I$2:$I$9873,MATCH(1,INDEX(($P414=$F$2:$F$9873)*(0=COUNTIFS(AF414:AG414,$I$2:$I$9873)),0),0)),"")</f>
        <v/>
      </c>
      <c r="AI414" s="19">
        <f>IFERROR(INDEX($I$2:$I$9873,MATCH(1,INDEX(($P414=$F$2:$F$9873)*(0=COUNTIFS(AF414:AH414,$I$2:$I$9873)),0),0)),"")</f>
        <v/>
      </c>
      <c r="AJ414" s="19">
        <f>IFERROR(INDEX($I$2:$I$9873,MATCH(1,INDEX(($P414=$F$2:$F$9873)*(0=COUNTIFS(AF414:AI414,$I$2:$I$9873)),0),0)),"")</f>
        <v/>
      </c>
      <c r="AK414" s="19">
        <f>IFERROR(INDEX($I$2:$I$9873,MATCH(1,INDEX(($P414=$F$2:$F$9873)*(0=COUNTIFS(AF414:AJ414,$I$2:$I$9873)),0),0)),"")</f>
        <v/>
      </c>
      <c r="AL414" s="19">
        <f>IFERROR(INDEX($I$2:$I$9873,MATCH(1,INDEX(($P414=$F$2:$F$9873)*(0=COUNTIFS(AF414:AK414,$I$2:$I$9873)),0),0)),"")</f>
        <v/>
      </c>
      <c r="AM414" s="19">
        <f>IFERROR(INDEX($I$2:$I$9873,MATCH(1,INDEX(($P414=$F$2:$F$9873)*(0=COUNTIFS(AF414:AL414,$I$2:$I$9873)),0),0)),"")</f>
        <v/>
      </c>
      <c r="AN414" s="19">
        <f>IFERROR(INDEX($I$2:$I$9873,MATCH(1,INDEX(($P414=$F$2:$F$9873)*(0=COUNTIFS(AF414:AM414,$I$2:$I$9873)),0),0)),"")</f>
        <v/>
      </c>
      <c r="AO414" s="19">
        <f>IFERROR(INDEX($I$2:$I$9873,MATCH(1,INDEX(($P414=$F$2:$F$9873)*(0=COUNTIFS(AF414:AN414,$I$2:$I$9873)),0),0)),"")</f>
        <v/>
      </c>
      <c r="AP414" s="19">
        <f>IFERROR(INDEX($I$2:$I$9873,MATCH(1,INDEX(($P414=$F$2:$F$9873)*(0=COUNTIFS(AF414:AO414,$I$2:$I$9873)),0),0)),"")</f>
        <v/>
      </c>
      <c r="AQ414" s="19">
        <f>IFERROR(INDEX($I$2:$I$9873,MATCH(1,INDEX(($P414=$F$2:$F$9873)*(0=COUNTIFS(AF414:AP414,$I$2:$I$9873)),0),0)),"")</f>
        <v/>
      </c>
      <c r="AR414" s="19">
        <f>IFERROR(INDEX($I$2:$I$9873,MATCH(1,INDEX(($P414=$F$2:$F$9873)*(0=COUNTIFS(AF414:AQ414,$I$2:$I$9873)),0),0)),"")</f>
        <v/>
      </c>
      <c r="AS414" s="19">
        <f>IFERROR(VLOOKUP(AF414,[2]CUS030!$A$5:$E$10000,5,0),"")</f>
        <v/>
      </c>
      <c r="AT414" s="19">
        <f>IFERROR(VLOOKUP(AG414,[2]CUS030!$A$5:$E$10000,5,0),"")</f>
        <v/>
      </c>
      <c r="AU414" s="19">
        <f>IFERROR(VLOOKUP(AH414,[2]CUS030!$A$5:$E$10000,5,0),"")</f>
        <v/>
      </c>
      <c r="AV414" s="19">
        <f>IFERROR(VLOOKUP(AI414,[2]CUS030!$A$5:$E$10000,5,0),"")</f>
        <v/>
      </c>
      <c r="AW414" s="19">
        <f>IFERROR(VLOOKUP(AJ414,[2]CUS030!$A$5:$E$10000,5,0),"")</f>
        <v/>
      </c>
      <c r="AX414" s="19">
        <f>IFERROR(VLOOKUP(AK414,[2]CUS030!$A$5:$E$10000,5,0),"")</f>
        <v/>
      </c>
      <c r="AY414" s="19">
        <f>IFERROR(VLOOKUP(AL414,[2]CUS030!$A$5:$E$10000,5,0),"")</f>
        <v/>
      </c>
      <c r="AZ414" s="19">
        <f>IFERROR(VLOOKUP(AM414,[2]CUS030!$A$5:$E$10000,5,0),"")</f>
        <v/>
      </c>
      <c r="BA414" s="19">
        <f>IFERROR(VLOOKUP(AN414,[2]CUS030!$A$5:$E$10000,5,0),"")</f>
        <v/>
      </c>
      <c r="BB414" s="19">
        <f>IFERROR(VLOOKUP(AO414,[2]CUS030!$A$5:$E$10000,5,0),"")</f>
        <v/>
      </c>
      <c r="BC414" s="19">
        <f>IFERROR(VLOOKUP(AP414,[2]CUS030!$A$5:$E$10000,5,0),"")</f>
        <v/>
      </c>
      <c r="BD414" s="19">
        <f>IFERROR(VLOOKUP(AQ414,[2]CUS030!$A$5:$E$10000,5,0),"")</f>
        <v/>
      </c>
      <c r="BE414" s="19">
        <f>IFERROR(VLOOKUP(AR414,[2]CUS030!$A$5:$E$10000,5,0),"")</f>
        <v/>
      </c>
    </row>
    <row r="415">
      <c r="F415" s="108">
        <f>[1]!Table1[[#This Row],[Production]]</f>
        <v/>
      </c>
      <c r="G415">
        <f>MID(F415,LEN(F415)-6,4)</f>
        <v/>
      </c>
      <c r="H415">
        <f>AS415&amp;"|"&amp;AT415&amp;"|"&amp;AU415&amp;"|"&amp;AV415&amp;"|"&amp;AW415&amp;"|"&amp;AX415&amp;"|"&amp;AY415&amp;"|"&amp;AZ415&amp;"|"&amp;BA415&amp;"|"&amp;BB415&amp;"|"&amp;BC415&amp;"|"&amp;BD415&amp;"|"&amp;BE415</f>
        <v/>
      </c>
      <c r="I415" s="108">
        <f>[1]!Table1[[#This Row],[Stock]]</f>
        <v/>
      </c>
      <c r="J415">
        <f>MID(LEFT(I415,LEN(I415)-3),FIND("0|0.000",LEFT(I415,LEN(I415)-3),1)+7,6)</f>
        <v/>
      </c>
      <c r="K415" s="19" t="n"/>
      <c r="L415" s="19" t="n"/>
      <c r="M415" s="19" t="n"/>
      <c r="N415" s="19" t="n"/>
      <c r="O415" s="19" t="n"/>
      <c r="P415" s="20">
        <f>End_Cal!E415</f>
        <v/>
      </c>
      <c r="Q415" s="112">
        <f>IFERROR(INDEX($J$2:$J$9873,MATCH(1,INDEX(($P415=$F$2:$F$9873)*(0=COUNTIFS($Q$2:$Q$2,$J$2:$J$9873)),0),0)),"")</f>
        <v/>
      </c>
      <c r="R415" s="112">
        <f>IFERROR(INDEX($J$2:$J$9873,MATCH(1,INDEX(($P415=$F$2:$F$9873)*(0=COUNTIFS(Q415,$J$2:$J$9873)),0),0)),"")</f>
        <v/>
      </c>
      <c r="S415" s="112">
        <f>IFERROR(INDEX($J$2:$J$9873,MATCH(1,INDEX(($P415=$F$2:$F$9873)*(0=COUNTIFS(Q415:R415,$J$2:$J$9873)),0),0)),"")</f>
        <v/>
      </c>
      <c r="T415" s="112">
        <f>IFERROR(INDEX($J$2:$J$9873,MATCH(1,INDEX(($P415=$F$2:$F$9873)*(0=COUNTIFS(Q415:S415,$J$2:$J$9873)),0),0)),"")</f>
        <v/>
      </c>
      <c r="U415" s="112">
        <f>IFERROR(INDEX($J$2:$J$9873,MATCH(1,INDEX(($P415=$F$2:$F$9873)*(0=COUNTIFS(Q415:T415,$J$2:$J$9873)),0),0)),"")</f>
        <v/>
      </c>
      <c r="V415" s="112">
        <f>IFERROR(INDEX($J$2:$J$9873,MATCH(1,INDEX(($P415=$F$2:$F$9873)*(0=COUNTIFS(Q415:U415,$J$2:$J$9873)),0),0)),"")</f>
        <v/>
      </c>
      <c r="W415" s="112">
        <f>IFERROR(INDEX($J$2:$J$9873,MATCH(1,INDEX(($P415=$F$2:$F$9873)*(0=COUNTIFS(Q415:V415,$J$2:$J$861)),0),0)),"")</f>
        <v/>
      </c>
      <c r="X415" s="112">
        <f>IFERROR(INDEX($J$2:$J$9873,MATCH(1,INDEX(($P415=$F$2:$F$9873)*(0=COUNTIFS(Q415:W415,$J$2:$J$9873)),0),0)),"")</f>
        <v/>
      </c>
      <c r="Y415" s="112">
        <f>IFERROR(INDEX($J$2:$J$861,MATCH(1,INDEX(($P415=$F$2:$F$861)*(0=COUNTIFS(Q415:X415,$J$2:$J$861)),0),0)),"")</f>
        <v/>
      </c>
      <c r="Z415" s="112">
        <f>IFERROR(INDEX($J$2:$J$861,MATCH(1,INDEX(($P415=$F$2:$F$861)*(0=COUNTIFS(Q415:Y415,$J$2:$J$861)),0),0)),"")</f>
        <v/>
      </c>
      <c r="AA415" s="112">
        <f>IFERROR(INDEX($J$2:$J$861,MATCH(1,INDEX(($P415=$F$2:$F$861)*(0=COUNTIFS(Q415:Z415,$J$2:$J$861)),0),0)),"")</f>
        <v/>
      </c>
      <c r="AB415" s="112">
        <f>IFERROR(INDEX($J$2:$J$861,MATCH(1,INDEX(($P415=$F$2:$F$861)*(0=COUNTIFS(Q415:AA415,$J$2:$J$861)),0),0)),"")</f>
        <v/>
      </c>
      <c r="AC415" s="112">
        <f>IFERROR(INDEX($J$2:$J$861,MATCH(1,INDEX(($P415=$F$2:$F$861)*(0=COUNTIFS(Q415:AB415,$J$2:$J$861)),0),0)),"")</f>
        <v/>
      </c>
      <c r="AD415">
        <f>Q415&amp;"-"&amp;R415&amp;"-"&amp;S415&amp;"-"&amp;T415&amp;"-"&amp;U415&amp;"-"&amp;V415&amp;"-"&amp;W415&amp;"-"&amp;X415&amp;"-"&amp;Y415&amp;"-"&amp;Z415&amp;"-"&amp;AA415&amp;"-"&amp;AB415&amp;"-"&amp;AC415</f>
        <v/>
      </c>
      <c r="AF415" s="19">
        <f>IFERROR(INDEX($I$2:$I$861,MATCH(1,INDEX(($P415=$F$2:$F$861)*(0=COUNTIFS($AF$2:$AF$2,$I$2:$I$861)),0),0)),"")</f>
        <v/>
      </c>
      <c r="AG415" s="19">
        <f>IFERROR(INDEX($I$2:$I$9873,MATCH(1,INDEX(($P415=$F$2:$F$9873)*(0=COUNTIFS(AF415,$I$2:$I$9873)),0),0)),"")</f>
        <v/>
      </c>
      <c r="AH415" s="19">
        <f>IFERROR(INDEX($I$2:$I$9873,MATCH(1,INDEX(($P415=$F$2:$F$9873)*(0=COUNTIFS(AF415:AG415,$I$2:$I$9873)),0),0)),"")</f>
        <v/>
      </c>
      <c r="AI415" s="19">
        <f>IFERROR(INDEX($I$2:$I$9873,MATCH(1,INDEX(($P415=$F$2:$F$9873)*(0=COUNTIFS(AF415:AH415,$I$2:$I$9873)),0),0)),"")</f>
        <v/>
      </c>
      <c r="AJ415" s="19">
        <f>IFERROR(INDEX($I$2:$I$9873,MATCH(1,INDEX(($P415=$F$2:$F$9873)*(0=COUNTIFS(AF415:AI415,$I$2:$I$9873)),0),0)),"")</f>
        <v/>
      </c>
      <c r="AK415" s="19">
        <f>IFERROR(INDEX($I$2:$I$9873,MATCH(1,INDEX(($P415=$F$2:$F$9873)*(0=COUNTIFS(AF415:AJ415,$I$2:$I$9873)),0),0)),"")</f>
        <v/>
      </c>
      <c r="AL415" s="19">
        <f>IFERROR(INDEX($I$2:$I$9873,MATCH(1,INDEX(($P415=$F$2:$F$9873)*(0=COUNTIFS(AF415:AK415,$I$2:$I$9873)),0),0)),"")</f>
        <v/>
      </c>
      <c r="AM415" s="19">
        <f>IFERROR(INDEX($I$2:$I$9873,MATCH(1,INDEX(($P415=$F$2:$F$9873)*(0=COUNTIFS(AF415:AL415,$I$2:$I$9873)),0),0)),"")</f>
        <v/>
      </c>
      <c r="AN415" s="19">
        <f>IFERROR(INDEX($I$2:$I$9873,MATCH(1,INDEX(($P415=$F$2:$F$9873)*(0=COUNTIFS(AF415:AM415,$I$2:$I$9873)),0),0)),"")</f>
        <v/>
      </c>
      <c r="AO415" s="19">
        <f>IFERROR(INDEX($I$2:$I$9873,MATCH(1,INDEX(($P415=$F$2:$F$9873)*(0=COUNTIFS(AF415:AN415,$I$2:$I$9873)),0),0)),"")</f>
        <v/>
      </c>
      <c r="AP415" s="19">
        <f>IFERROR(INDEX($I$2:$I$9873,MATCH(1,INDEX(($P415=$F$2:$F$9873)*(0=COUNTIFS(AF415:AO415,$I$2:$I$9873)),0),0)),"")</f>
        <v/>
      </c>
      <c r="AQ415" s="19">
        <f>IFERROR(INDEX($I$2:$I$9873,MATCH(1,INDEX(($P415=$F$2:$F$9873)*(0=COUNTIFS(AF415:AP415,$I$2:$I$9873)),0),0)),"")</f>
        <v/>
      </c>
      <c r="AR415" s="19">
        <f>IFERROR(INDEX($I$2:$I$9873,MATCH(1,INDEX(($P415=$F$2:$F$9873)*(0=COUNTIFS(AF415:AQ415,$I$2:$I$9873)),0),0)),"")</f>
        <v/>
      </c>
      <c r="AS415" s="19">
        <f>IFERROR(VLOOKUP(AF415,[2]CUS030!$A$5:$E$10000,5,0),"")</f>
        <v/>
      </c>
      <c r="AT415" s="19">
        <f>IFERROR(VLOOKUP(AG415,[2]CUS030!$A$5:$E$10000,5,0),"")</f>
        <v/>
      </c>
      <c r="AU415" s="19">
        <f>IFERROR(VLOOKUP(AH415,[2]CUS030!$A$5:$E$10000,5,0),"")</f>
        <v/>
      </c>
      <c r="AV415" s="19">
        <f>IFERROR(VLOOKUP(AI415,[2]CUS030!$A$5:$E$10000,5,0),"")</f>
        <v/>
      </c>
      <c r="AW415" s="19">
        <f>IFERROR(VLOOKUP(AJ415,[2]CUS030!$A$5:$E$10000,5,0),"")</f>
        <v/>
      </c>
      <c r="AX415" s="19">
        <f>IFERROR(VLOOKUP(AK415,[2]CUS030!$A$5:$E$10000,5,0),"")</f>
        <v/>
      </c>
      <c r="AY415" s="19">
        <f>IFERROR(VLOOKUP(AL415,[2]CUS030!$A$5:$E$10000,5,0),"")</f>
        <v/>
      </c>
      <c r="AZ415" s="19">
        <f>IFERROR(VLOOKUP(AM415,[2]CUS030!$A$5:$E$10000,5,0),"")</f>
        <v/>
      </c>
      <c r="BA415" s="19">
        <f>IFERROR(VLOOKUP(AN415,[2]CUS030!$A$5:$E$10000,5,0),"")</f>
        <v/>
      </c>
      <c r="BB415" s="19">
        <f>IFERROR(VLOOKUP(AO415,[2]CUS030!$A$5:$E$10000,5,0),"")</f>
        <v/>
      </c>
      <c r="BC415" s="19">
        <f>IFERROR(VLOOKUP(AP415,[2]CUS030!$A$5:$E$10000,5,0),"")</f>
        <v/>
      </c>
      <c r="BD415" s="19">
        <f>IFERROR(VLOOKUP(AQ415,[2]CUS030!$A$5:$E$10000,5,0),"")</f>
        <v/>
      </c>
      <c r="BE415" s="19">
        <f>IFERROR(VLOOKUP(AR415,[2]CUS030!$A$5:$E$10000,5,0),"")</f>
        <v/>
      </c>
    </row>
    <row r="416">
      <c r="F416" s="108">
        <f>[1]!Table1[[#This Row],[Production]]</f>
        <v/>
      </c>
      <c r="G416">
        <f>MID(F416,LEN(F416)-6,4)</f>
        <v/>
      </c>
      <c r="H416">
        <f>AS416&amp;"|"&amp;AT416&amp;"|"&amp;AU416&amp;"|"&amp;AV416&amp;"|"&amp;AW416&amp;"|"&amp;AX416&amp;"|"&amp;AY416&amp;"|"&amp;AZ416&amp;"|"&amp;BA416&amp;"|"&amp;BB416&amp;"|"&amp;BC416&amp;"|"&amp;BD416&amp;"|"&amp;BE416</f>
        <v/>
      </c>
      <c r="I416" s="108">
        <f>[1]!Table1[[#This Row],[Stock]]</f>
        <v/>
      </c>
      <c r="J416">
        <f>MID(LEFT(I416,LEN(I416)-3),FIND("0|0.000",LEFT(I416,LEN(I416)-3),1)+7,6)</f>
        <v/>
      </c>
      <c r="K416" s="19" t="n"/>
      <c r="L416" s="19" t="n"/>
      <c r="M416" s="19" t="n"/>
      <c r="N416" s="19" t="n"/>
      <c r="O416" s="19" t="n"/>
      <c r="P416" s="20">
        <f>End_Cal!E416</f>
        <v/>
      </c>
      <c r="Q416" s="112">
        <f>IFERROR(INDEX($J$2:$J$9873,MATCH(1,INDEX(($P416=$F$2:$F$9873)*(0=COUNTIFS($Q$2:$Q$2,$J$2:$J$9873)),0),0)),"")</f>
        <v/>
      </c>
      <c r="R416" s="112">
        <f>IFERROR(INDEX($J$2:$J$9873,MATCH(1,INDEX(($P416=$F$2:$F$9873)*(0=COUNTIFS(Q416,$J$2:$J$9873)),0),0)),"")</f>
        <v/>
      </c>
      <c r="S416" s="112">
        <f>IFERROR(INDEX($J$2:$J$9873,MATCH(1,INDEX(($P416=$F$2:$F$9873)*(0=COUNTIFS(Q416:R416,$J$2:$J$9873)),0),0)),"")</f>
        <v/>
      </c>
      <c r="T416" s="112">
        <f>IFERROR(INDEX($J$2:$J$9873,MATCH(1,INDEX(($P416=$F$2:$F$9873)*(0=COUNTIFS(Q416:S416,$J$2:$J$9873)),0),0)),"")</f>
        <v/>
      </c>
      <c r="U416" s="112">
        <f>IFERROR(INDEX($J$2:$J$9873,MATCH(1,INDEX(($P416=$F$2:$F$9873)*(0=COUNTIFS(Q416:T416,$J$2:$J$9873)),0),0)),"")</f>
        <v/>
      </c>
      <c r="V416" s="112">
        <f>IFERROR(INDEX($J$2:$J$9873,MATCH(1,INDEX(($P416=$F$2:$F$9873)*(0=COUNTIFS(Q416:U416,$J$2:$J$9873)),0),0)),"")</f>
        <v/>
      </c>
      <c r="W416" s="112">
        <f>IFERROR(INDEX($J$2:$J$9873,MATCH(1,INDEX(($P416=$F$2:$F$9873)*(0=COUNTIFS(Q416:V416,$J$2:$J$861)),0),0)),"")</f>
        <v/>
      </c>
      <c r="X416" s="112">
        <f>IFERROR(INDEX($J$2:$J$9873,MATCH(1,INDEX(($P416=$F$2:$F$9873)*(0=COUNTIFS(Q416:W416,$J$2:$J$9873)),0),0)),"")</f>
        <v/>
      </c>
      <c r="Y416" s="112">
        <f>IFERROR(INDEX($J$2:$J$861,MATCH(1,INDEX(($P416=$F$2:$F$861)*(0=COUNTIFS(Q416:X416,$J$2:$J$861)),0),0)),"")</f>
        <v/>
      </c>
      <c r="Z416" s="112">
        <f>IFERROR(INDEX($J$2:$J$861,MATCH(1,INDEX(($P416=$F$2:$F$861)*(0=COUNTIFS(Q416:Y416,$J$2:$J$861)),0),0)),"")</f>
        <v/>
      </c>
      <c r="AA416" s="112">
        <f>IFERROR(INDEX($J$2:$J$861,MATCH(1,INDEX(($P416=$F$2:$F$861)*(0=COUNTIFS(Q416:Z416,$J$2:$J$861)),0),0)),"")</f>
        <v/>
      </c>
      <c r="AB416" s="112">
        <f>IFERROR(INDEX($J$2:$J$861,MATCH(1,INDEX(($P416=$F$2:$F$861)*(0=COUNTIFS(Q416:AA416,$J$2:$J$861)),0),0)),"")</f>
        <v/>
      </c>
      <c r="AC416" s="112">
        <f>IFERROR(INDEX($J$2:$J$861,MATCH(1,INDEX(($P416=$F$2:$F$861)*(0=COUNTIFS(Q416:AB416,$J$2:$J$861)),0),0)),"")</f>
        <v/>
      </c>
      <c r="AD416">
        <f>Q416&amp;"-"&amp;R416&amp;"-"&amp;S416&amp;"-"&amp;T416&amp;"-"&amp;U416&amp;"-"&amp;V416&amp;"-"&amp;W416&amp;"-"&amp;X416&amp;"-"&amp;Y416&amp;"-"&amp;Z416&amp;"-"&amp;AA416&amp;"-"&amp;AB416&amp;"-"&amp;AC416</f>
        <v/>
      </c>
      <c r="AF416" s="19">
        <f>IFERROR(INDEX($I$2:$I$861,MATCH(1,INDEX(($P416=$F$2:$F$861)*(0=COUNTIFS($AF$2:$AF$2,$I$2:$I$861)),0),0)),"")</f>
        <v/>
      </c>
      <c r="AG416" s="19">
        <f>IFERROR(INDEX($I$2:$I$9873,MATCH(1,INDEX(($P416=$F$2:$F$9873)*(0=COUNTIFS(AF416,$I$2:$I$9873)),0),0)),"")</f>
        <v/>
      </c>
      <c r="AH416" s="19">
        <f>IFERROR(INDEX($I$2:$I$9873,MATCH(1,INDEX(($P416=$F$2:$F$9873)*(0=COUNTIFS(AF416:AG416,$I$2:$I$9873)),0),0)),"")</f>
        <v/>
      </c>
      <c r="AI416" s="19">
        <f>IFERROR(INDEX($I$2:$I$9873,MATCH(1,INDEX(($P416=$F$2:$F$9873)*(0=COUNTIFS(AF416:AH416,$I$2:$I$9873)),0),0)),"")</f>
        <v/>
      </c>
      <c r="AJ416" s="19">
        <f>IFERROR(INDEX($I$2:$I$9873,MATCH(1,INDEX(($P416=$F$2:$F$9873)*(0=COUNTIFS(AF416:AI416,$I$2:$I$9873)),0),0)),"")</f>
        <v/>
      </c>
      <c r="AK416" s="19">
        <f>IFERROR(INDEX($I$2:$I$9873,MATCH(1,INDEX(($P416=$F$2:$F$9873)*(0=COUNTIFS(AF416:AJ416,$I$2:$I$9873)),0),0)),"")</f>
        <v/>
      </c>
      <c r="AL416" s="19">
        <f>IFERROR(INDEX($I$2:$I$9873,MATCH(1,INDEX(($P416=$F$2:$F$9873)*(0=COUNTIFS(AF416:AK416,$I$2:$I$9873)),0),0)),"")</f>
        <v/>
      </c>
      <c r="AM416" s="19">
        <f>IFERROR(INDEX($I$2:$I$9873,MATCH(1,INDEX(($P416=$F$2:$F$9873)*(0=COUNTIFS(AF416:AL416,$I$2:$I$9873)),0),0)),"")</f>
        <v/>
      </c>
      <c r="AN416" s="19">
        <f>IFERROR(INDEX($I$2:$I$9873,MATCH(1,INDEX(($P416=$F$2:$F$9873)*(0=COUNTIFS(AF416:AM416,$I$2:$I$9873)),0),0)),"")</f>
        <v/>
      </c>
      <c r="AO416" s="19">
        <f>IFERROR(INDEX($I$2:$I$9873,MATCH(1,INDEX(($P416=$F$2:$F$9873)*(0=COUNTIFS(AF416:AN416,$I$2:$I$9873)),0),0)),"")</f>
        <v/>
      </c>
      <c r="AP416" s="19">
        <f>IFERROR(INDEX($I$2:$I$9873,MATCH(1,INDEX(($P416=$F$2:$F$9873)*(0=COUNTIFS(AF416:AO416,$I$2:$I$9873)),0),0)),"")</f>
        <v/>
      </c>
      <c r="AQ416" s="19">
        <f>IFERROR(INDEX($I$2:$I$9873,MATCH(1,INDEX(($P416=$F$2:$F$9873)*(0=COUNTIFS(AF416:AP416,$I$2:$I$9873)),0),0)),"")</f>
        <v/>
      </c>
      <c r="AR416" s="19">
        <f>IFERROR(INDEX($I$2:$I$9873,MATCH(1,INDEX(($P416=$F$2:$F$9873)*(0=COUNTIFS(AF416:AQ416,$I$2:$I$9873)),0),0)),"")</f>
        <v/>
      </c>
      <c r="AS416" s="19">
        <f>IFERROR(VLOOKUP(AF416,[2]CUS030!$A$5:$E$10000,5,0),"")</f>
        <v/>
      </c>
      <c r="AT416" s="19">
        <f>IFERROR(VLOOKUP(AG416,[2]CUS030!$A$5:$E$10000,5,0),"")</f>
        <v/>
      </c>
      <c r="AU416" s="19">
        <f>IFERROR(VLOOKUP(AH416,[2]CUS030!$A$5:$E$10000,5,0),"")</f>
        <v/>
      </c>
      <c r="AV416" s="19">
        <f>IFERROR(VLOOKUP(AI416,[2]CUS030!$A$5:$E$10000,5,0),"")</f>
        <v/>
      </c>
      <c r="AW416" s="19">
        <f>IFERROR(VLOOKUP(AJ416,[2]CUS030!$A$5:$E$10000,5,0),"")</f>
        <v/>
      </c>
      <c r="AX416" s="19">
        <f>IFERROR(VLOOKUP(AK416,[2]CUS030!$A$5:$E$10000,5,0),"")</f>
        <v/>
      </c>
      <c r="AY416" s="19">
        <f>IFERROR(VLOOKUP(AL416,[2]CUS030!$A$5:$E$10000,5,0),"")</f>
        <v/>
      </c>
      <c r="AZ416" s="19">
        <f>IFERROR(VLOOKUP(AM416,[2]CUS030!$A$5:$E$10000,5,0),"")</f>
        <v/>
      </c>
      <c r="BA416" s="19">
        <f>IFERROR(VLOOKUP(AN416,[2]CUS030!$A$5:$E$10000,5,0),"")</f>
        <v/>
      </c>
      <c r="BB416" s="19">
        <f>IFERROR(VLOOKUP(AO416,[2]CUS030!$A$5:$E$10000,5,0),"")</f>
        <v/>
      </c>
      <c r="BC416" s="19">
        <f>IFERROR(VLOOKUP(AP416,[2]CUS030!$A$5:$E$10000,5,0),"")</f>
        <v/>
      </c>
      <c r="BD416" s="19">
        <f>IFERROR(VLOOKUP(AQ416,[2]CUS030!$A$5:$E$10000,5,0),"")</f>
        <v/>
      </c>
      <c r="BE416" s="19">
        <f>IFERROR(VLOOKUP(AR416,[2]CUS030!$A$5:$E$10000,5,0),"")</f>
        <v/>
      </c>
    </row>
    <row r="417">
      <c r="F417" s="108">
        <f>[1]!Table1[[#This Row],[Production]]</f>
        <v/>
      </c>
      <c r="G417">
        <f>MID(F417,LEN(F417)-6,4)</f>
        <v/>
      </c>
      <c r="H417">
        <f>AS417&amp;"|"&amp;AT417&amp;"|"&amp;AU417&amp;"|"&amp;AV417&amp;"|"&amp;AW417&amp;"|"&amp;AX417&amp;"|"&amp;AY417&amp;"|"&amp;AZ417&amp;"|"&amp;BA417&amp;"|"&amp;BB417&amp;"|"&amp;BC417&amp;"|"&amp;BD417&amp;"|"&amp;BE417</f>
        <v/>
      </c>
      <c r="I417" s="108">
        <f>[1]!Table1[[#This Row],[Stock]]</f>
        <v/>
      </c>
      <c r="J417">
        <f>MID(LEFT(I417,LEN(I417)-3),FIND("0|0.000",LEFT(I417,LEN(I417)-3),1)+7,6)</f>
        <v/>
      </c>
      <c r="K417" s="19" t="n"/>
      <c r="L417" s="19" t="n"/>
      <c r="M417" s="19" t="n"/>
      <c r="N417" s="19" t="n"/>
      <c r="O417" s="19" t="n"/>
      <c r="P417" s="20">
        <f>End_Cal!E417</f>
        <v/>
      </c>
      <c r="Q417" s="112">
        <f>IFERROR(INDEX($J$2:$J$9873,MATCH(1,INDEX(($P417=$F$2:$F$9873)*(0=COUNTIFS($Q$2:$Q$2,$J$2:$J$9873)),0),0)),"")</f>
        <v/>
      </c>
      <c r="R417" s="112">
        <f>IFERROR(INDEX($J$2:$J$9873,MATCH(1,INDEX(($P417=$F$2:$F$9873)*(0=COUNTIFS(Q417,$J$2:$J$9873)),0),0)),"")</f>
        <v/>
      </c>
      <c r="S417" s="112">
        <f>IFERROR(INDEX($J$2:$J$9873,MATCH(1,INDEX(($P417=$F$2:$F$9873)*(0=COUNTIFS(Q417:R417,$J$2:$J$9873)),0),0)),"")</f>
        <v/>
      </c>
      <c r="T417" s="112">
        <f>IFERROR(INDEX($J$2:$J$9873,MATCH(1,INDEX(($P417=$F$2:$F$9873)*(0=COUNTIFS(Q417:S417,$J$2:$J$9873)),0),0)),"")</f>
        <v/>
      </c>
      <c r="U417" s="112">
        <f>IFERROR(INDEX($J$2:$J$9873,MATCH(1,INDEX(($P417=$F$2:$F$9873)*(0=COUNTIFS(Q417:T417,$J$2:$J$9873)),0),0)),"")</f>
        <v/>
      </c>
      <c r="V417" s="112">
        <f>IFERROR(INDEX($J$2:$J$9873,MATCH(1,INDEX(($P417=$F$2:$F$9873)*(0=COUNTIFS(Q417:U417,$J$2:$J$9873)),0),0)),"")</f>
        <v/>
      </c>
      <c r="W417" s="112">
        <f>IFERROR(INDEX($J$2:$J$9873,MATCH(1,INDEX(($P417=$F$2:$F$9873)*(0=COUNTIFS(Q417:V417,$J$2:$J$861)),0),0)),"")</f>
        <v/>
      </c>
      <c r="X417" s="112">
        <f>IFERROR(INDEX($J$2:$J$9873,MATCH(1,INDEX(($P417=$F$2:$F$9873)*(0=COUNTIFS(Q417:W417,$J$2:$J$9873)),0),0)),"")</f>
        <v/>
      </c>
      <c r="Y417" s="112">
        <f>IFERROR(INDEX($J$2:$J$861,MATCH(1,INDEX(($P417=$F$2:$F$861)*(0=COUNTIFS(Q417:X417,$J$2:$J$861)),0),0)),"")</f>
        <v/>
      </c>
      <c r="Z417" s="112">
        <f>IFERROR(INDEX($J$2:$J$861,MATCH(1,INDEX(($P417=$F$2:$F$861)*(0=COUNTIFS(Q417:Y417,$J$2:$J$861)),0),0)),"")</f>
        <v/>
      </c>
      <c r="AA417" s="112">
        <f>IFERROR(INDEX($J$2:$J$861,MATCH(1,INDEX(($P417=$F$2:$F$861)*(0=COUNTIFS(Q417:Z417,$J$2:$J$861)),0),0)),"")</f>
        <v/>
      </c>
      <c r="AB417" s="112">
        <f>IFERROR(INDEX($J$2:$J$861,MATCH(1,INDEX(($P417=$F$2:$F$861)*(0=COUNTIFS(Q417:AA417,$J$2:$J$861)),0),0)),"")</f>
        <v/>
      </c>
      <c r="AC417" s="112">
        <f>IFERROR(INDEX($J$2:$J$861,MATCH(1,INDEX(($P417=$F$2:$F$861)*(0=COUNTIFS(Q417:AB417,$J$2:$J$861)),0),0)),"")</f>
        <v/>
      </c>
      <c r="AD417">
        <f>Q417&amp;"-"&amp;R417&amp;"-"&amp;S417&amp;"-"&amp;T417&amp;"-"&amp;U417&amp;"-"&amp;V417&amp;"-"&amp;W417&amp;"-"&amp;X417&amp;"-"&amp;Y417&amp;"-"&amp;Z417&amp;"-"&amp;AA417&amp;"-"&amp;AB417&amp;"-"&amp;AC417</f>
        <v/>
      </c>
      <c r="AF417" s="19">
        <f>IFERROR(INDEX($I$2:$I$861,MATCH(1,INDEX(($P417=$F$2:$F$861)*(0=COUNTIFS($AF$2:$AF$2,$I$2:$I$861)),0),0)),"")</f>
        <v/>
      </c>
      <c r="AG417" s="19">
        <f>IFERROR(INDEX($I$2:$I$9873,MATCH(1,INDEX(($P417=$F$2:$F$9873)*(0=COUNTIFS(AF417,$I$2:$I$9873)),0),0)),"")</f>
        <v/>
      </c>
      <c r="AH417" s="19">
        <f>IFERROR(INDEX($I$2:$I$9873,MATCH(1,INDEX(($P417=$F$2:$F$9873)*(0=COUNTIFS(AF417:AG417,$I$2:$I$9873)),0),0)),"")</f>
        <v/>
      </c>
      <c r="AI417" s="19">
        <f>IFERROR(INDEX($I$2:$I$9873,MATCH(1,INDEX(($P417=$F$2:$F$9873)*(0=COUNTIFS(AF417:AH417,$I$2:$I$9873)),0),0)),"")</f>
        <v/>
      </c>
      <c r="AJ417" s="19">
        <f>IFERROR(INDEX($I$2:$I$9873,MATCH(1,INDEX(($P417=$F$2:$F$9873)*(0=COUNTIFS(AF417:AI417,$I$2:$I$9873)),0),0)),"")</f>
        <v/>
      </c>
      <c r="AK417" s="19">
        <f>IFERROR(INDEX($I$2:$I$9873,MATCH(1,INDEX(($P417=$F$2:$F$9873)*(0=COUNTIFS(AF417:AJ417,$I$2:$I$9873)),0),0)),"")</f>
        <v/>
      </c>
      <c r="AL417" s="19">
        <f>IFERROR(INDEX($I$2:$I$9873,MATCH(1,INDEX(($P417=$F$2:$F$9873)*(0=COUNTIFS(AF417:AK417,$I$2:$I$9873)),0),0)),"")</f>
        <v/>
      </c>
      <c r="AM417" s="19">
        <f>IFERROR(INDEX($I$2:$I$9873,MATCH(1,INDEX(($P417=$F$2:$F$9873)*(0=COUNTIFS(AF417:AL417,$I$2:$I$9873)),0),0)),"")</f>
        <v/>
      </c>
      <c r="AN417" s="19">
        <f>IFERROR(INDEX($I$2:$I$9873,MATCH(1,INDEX(($P417=$F$2:$F$9873)*(0=COUNTIFS(AF417:AM417,$I$2:$I$9873)),0),0)),"")</f>
        <v/>
      </c>
      <c r="AO417" s="19">
        <f>IFERROR(INDEX($I$2:$I$9873,MATCH(1,INDEX(($P417=$F$2:$F$9873)*(0=COUNTIFS(AF417:AN417,$I$2:$I$9873)),0),0)),"")</f>
        <v/>
      </c>
      <c r="AP417" s="19">
        <f>IFERROR(INDEX($I$2:$I$9873,MATCH(1,INDEX(($P417=$F$2:$F$9873)*(0=COUNTIFS(AF417:AO417,$I$2:$I$9873)),0),0)),"")</f>
        <v/>
      </c>
      <c r="AQ417" s="19">
        <f>IFERROR(INDEX($I$2:$I$9873,MATCH(1,INDEX(($P417=$F$2:$F$9873)*(0=COUNTIFS(AF417:AP417,$I$2:$I$9873)),0),0)),"")</f>
        <v/>
      </c>
      <c r="AR417" s="19">
        <f>IFERROR(INDEX($I$2:$I$9873,MATCH(1,INDEX(($P417=$F$2:$F$9873)*(0=COUNTIFS(AF417:AQ417,$I$2:$I$9873)),0),0)),"")</f>
        <v/>
      </c>
      <c r="AS417" s="19">
        <f>IFERROR(VLOOKUP(AF417,[2]CUS030!$A$5:$E$10000,5,0),"")</f>
        <v/>
      </c>
      <c r="AT417" s="19">
        <f>IFERROR(VLOOKUP(AG417,[2]CUS030!$A$5:$E$10000,5,0),"")</f>
        <v/>
      </c>
      <c r="AU417" s="19">
        <f>IFERROR(VLOOKUP(AH417,[2]CUS030!$A$5:$E$10000,5,0),"")</f>
        <v/>
      </c>
      <c r="AV417" s="19">
        <f>IFERROR(VLOOKUP(AI417,[2]CUS030!$A$5:$E$10000,5,0),"")</f>
        <v/>
      </c>
      <c r="AW417" s="19">
        <f>IFERROR(VLOOKUP(AJ417,[2]CUS030!$A$5:$E$10000,5,0),"")</f>
        <v/>
      </c>
      <c r="AX417" s="19">
        <f>IFERROR(VLOOKUP(AK417,[2]CUS030!$A$5:$E$10000,5,0),"")</f>
        <v/>
      </c>
      <c r="AY417" s="19">
        <f>IFERROR(VLOOKUP(AL417,[2]CUS030!$A$5:$E$10000,5,0),"")</f>
        <v/>
      </c>
      <c r="AZ417" s="19">
        <f>IFERROR(VLOOKUP(AM417,[2]CUS030!$A$5:$E$10000,5,0),"")</f>
        <v/>
      </c>
      <c r="BA417" s="19">
        <f>IFERROR(VLOOKUP(AN417,[2]CUS030!$A$5:$E$10000,5,0),"")</f>
        <v/>
      </c>
      <c r="BB417" s="19">
        <f>IFERROR(VLOOKUP(AO417,[2]CUS030!$A$5:$E$10000,5,0),"")</f>
        <v/>
      </c>
      <c r="BC417" s="19">
        <f>IFERROR(VLOOKUP(AP417,[2]CUS030!$A$5:$E$10000,5,0),"")</f>
        <v/>
      </c>
      <c r="BD417" s="19">
        <f>IFERROR(VLOOKUP(AQ417,[2]CUS030!$A$5:$E$10000,5,0),"")</f>
        <v/>
      </c>
      <c r="BE417" s="19">
        <f>IFERROR(VLOOKUP(AR417,[2]CUS030!$A$5:$E$10000,5,0),"")</f>
        <v/>
      </c>
    </row>
    <row r="418">
      <c r="F418" s="108">
        <f>[1]!Table1[[#This Row],[Production]]</f>
        <v/>
      </c>
      <c r="G418">
        <f>MID(F418,LEN(F418)-6,4)</f>
        <v/>
      </c>
      <c r="H418">
        <f>AS418&amp;"|"&amp;AT418&amp;"|"&amp;AU418&amp;"|"&amp;AV418&amp;"|"&amp;AW418&amp;"|"&amp;AX418&amp;"|"&amp;AY418&amp;"|"&amp;AZ418&amp;"|"&amp;BA418&amp;"|"&amp;BB418&amp;"|"&amp;BC418&amp;"|"&amp;BD418&amp;"|"&amp;BE418</f>
        <v/>
      </c>
      <c r="I418" s="108">
        <f>[1]!Table1[[#This Row],[Stock]]</f>
        <v/>
      </c>
      <c r="J418">
        <f>MID(LEFT(I418,LEN(I418)-3),FIND("0|0.000",LEFT(I418,LEN(I418)-3),1)+7,6)</f>
        <v/>
      </c>
      <c r="K418" s="19" t="n"/>
      <c r="L418" s="19" t="n"/>
      <c r="M418" s="19" t="n"/>
      <c r="N418" s="19" t="n"/>
      <c r="O418" s="19" t="n"/>
      <c r="P418" s="20">
        <f>End_Cal!E418</f>
        <v/>
      </c>
      <c r="Q418" s="112">
        <f>IFERROR(INDEX($J$2:$J$9873,MATCH(1,INDEX(($P418=$F$2:$F$9873)*(0=COUNTIFS($Q$2:$Q$2,$J$2:$J$9873)),0),0)),"")</f>
        <v/>
      </c>
      <c r="R418" s="112">
        <f>IFERROR(INDEX($J$2:$J$9873,MATCH(1,INDEX(($P418=$F$2:$F$9873)*(0=COUNTIFS(Q418,$J$2:$J$9873)),0),0)),"")</f>
        <v/>
      </c>
      <c r="S418" s="112">
        <f>IFERROR(INDEX($J$2:$J$9873,MATCH(1,INDEX(($P418=$F$2:$F$9873)*(0=COUNTIFS(Q418:R418,$J$2:$J$9873)),0),0)),"")</f>
        <v/>
      </c>
      <c r="T418" s="112">
        <f>IFERROR(INDEX($J$2:$J$9873,MATCH(1,INDEX(($P418=$F$2:$F$9873)*(0=COUNTIFS(Q418:S418,$J$2:$J$9873)),0),0)),"")</f>
        <v/>
      </c>
      <c r="U418" s="112">
        <f>IFERROR(INDEX($J$2:$J$9873,MATCH(1,INDEX(($P418=$F$2:$F$9873)*(0=COUNTIFS(Q418:T418,$J$2:$J$9873)),0),0)),"")</f>
        <v/>
      </c>
      <c r="V418" s="112">
        <f>IFERROR(INDEX($J$2:$J$9873,MATCH(1,INDEX(($P418=$F$2:$F$9873)*(0=COUNTIFS(Q418:U418,$J$2:$J$9873)),0),0)),"")</f>
        <v/>
      </c>
      <c r="W418" s="112">
        <f>IFERROR(INDEX($J$2:$J$9873,MATCH(1,INDEX(($P418=$F$2:$F$9873)*(0=COUNTIFS(Q418:V418,$J$2:$J$861)),0),0)),"")</f>
        <v/>
      </c>
      <c r="X418" s="112">
        <f>IFERROR(INDEX($J$2:$J$9873,MATCH(1,INDEX(($P418=$F$2:$F$9873)*(0=COUNTIFS(Q418:W418,$J$2:$J$9873)),0),0)),"")</f>
        <v/>
      </c>
      <c r="Y418" s="112">
        <f>IFERROR(INDEX($J$2:$J$861,MATCH(1,INDEX(($P418=$F$2:$F$861)*(0=COUNTIFS(Q418:X418,$J$2:$J$861)),0),0)),"")</f>
        <v/>
      </c>
      <c r="Z418" s="112">
        <f>IFERROR(INDEX($J$2:$J$861,MATCH(1,INDEX(($P418=$F$2:$F$861)*(0=COUNTIFS(Q418:Y418,$J$2:$J$861)),0),0)),"")</f>
        <v/>
      </c>
      <c r="AA418" s="112">
        <f>IFERROR(INDEX($J$2:$J$861,MATCH(1,INDEX(($P418=$F$2:$F$861)*(0=COUNTIFS(Q418:Z418,$J$2:$J$861)),0),0)),"")</f>
        <v/>
      </c>
      <c r="AB418" s="112">
        <f>IFERROR(INDEX($J$2:$J$861,MATCH(1,INDEX(($P418=$F$2:$F$861)*(0=COUNTIFS(Q418:AA418,$J$2:$J$861)),0),0)),"")</f>
        <v/>
      </c>
      <c r="AC418" s="112">
        <f>IFERROR(INDEX($J$2:$J$861,MATCH(1,INDEX(($P418=$F$2:$F$861)*(0=COUNTIFS(Q418:AB418,$J$2:$J$861)),0),0)),"")</f>
        <v/>
      </c>
      <c r="AD418">
        <f>Q418&amp;"-"&amp;R418&amp;"-"&amp;S418&amp;"-"&amp;T418&amp;"-"&amp;U418&amp;"-"&amp;V418&amp;"-"&amp;W418&amp;"-"&amp;X418&amp;"-"&amp;Y418&amp;"-"&amp;Z418&amp;"-"&amp;AA418&amp;"-"&amp;AB418&amp;"-"&amp;AC418</f>
        <v/>
      </c>
      <c r="AF418" s="19">
        <f>IFERROR(INDEX($I$2:$I$861,MATCH(1,INDEX(($P418=$F$2:$F$861)*(0=COUNTIFS($AF$2:$AF$2,$I$2:$I$861)),0),0)),"")</f>
        <v/>
      </c>
      <c r="AG418" s="19">
        <f>IFERROR(INDEX($I$2:$I$9873,MATCH(1,INDEX(($P418=$F$2:$F$9873)*(0=COUNTIFS(AF418,$I$2:$I$9873)),0),0)),"")</f>
        <v/>
      </c>
      <c r="AH418" s="19">
        <f>IFERROR(INDEX($I$2:$I$9873,MATCH(1,INDEX(($P418=$F$2:$F$9873)*(0=COUNTIFS(AF418:AG418,$I$2:$I$9873)),0),0)),"")</f>
        <v/>
      </c>
      <c r="AI418" s="19">
        <f>IFERROR(INDEX($I$2:$I$9873,MATCH(1,INDEX(($P418=$F$2:$F$9873)*(0=COUNTIFS(AF418:AH418,$I$2:$I$9873)),0),0)),"")</f>
        <v/>
      </c>
      <c r="AJ418" s="19">
        <f>IFERROR(INDEX($I$2:$I$9873,MATCH(1,INDEX(($P418=$F$2:$F$9873)*(0=COUNTIFS(AF418:AI418,$I$2:$I$9873)),0),0)),"")</f>
        <v/>
      </c>
      <c r="AK418" s="19">
        <f>IFERROR(INDEX($I$2:$I$9873,MATCH(1,INDEX(($P418=$F$2:$F$9873)*(0=COUNTIFS(AF418:AJ418,$I$2:$I$9873)),0),0)),"")</f>
        <v/>
      </c>
      <c r="AL418" s="19">
        <f>IFERROR(INDEX($I$2:$I$9873,MATCH(1,INDEX(($P418=$F$2:$F$9873)*(0=COUNTIFS(AF418:AK418,$I$2:$I$9873)),0),0)),"")</f>
        <v/>
      </c>
      <c r="AM418" s="19">
        <f>IFERROR(INDEX($I$2:$I$9873,MATCH(1,INDEX(($P418=$F$2:$F$9873)*(0=COUNTIFS(AF418:AL418,$I$2:$I$9873)),0),0)),"")</f>
        <v/>
      </c>
      <c r="AN418" s="19">
        <f>IFERROR(INDEX($I$2:$I$9873,MATCH(1,INDEX(($P418=$F$2:$F$9873)*(0=COUNTIFS(AF418:AM418,$I$2:$I$9873)),0),0)),"")</f>
        <v/>
      </c>
      <c r="AO418" s="19">
        <f>IFERROR(INDEX($I$2:$I$9873,MATCH(1,INDEX(($P418=$F$2:$F$9873)*(0=COUNTIFS(AF418:AN418,$I$2:$I$9873)),0),0)),"")</f>
        <v/>
      </c>
      <c r="AP418" s="19">
        <f>IFERROR(INDEX($I$2:$I$9873,MATCH(1,INDEX(($P418=$F$2:$F$9873)*(0=COUNTIFS(AF418:AO418,$I$2:$I$9873)),0),0)),"")</f>
        <v/>
      </c>
      <c r="AQ418" s="19">
        <f>IFERROR(INDEX($I$2:$I$9873,MATCH(1,INDEX(($P418=$F$2:$F$9873)*(0=COUNTIFS(AF418:AP418,$I$2:$I$9873)),0),0)),"")</f>
        <v/>
      </c>
      <c r="AR418" s="19">
        <f>IFERROR(INDEX($I$2:$I$9873,MATCH(1,INDEX(($P418=$F$2:$F$9873)*(0=COUNTIFS(AF418:AQ418,$I$2:$I$9873)),0),0)),"")</f>
        <v/>
      </c>
      <c r="AS418" s="19">
        <f>IFERROR(VLOOKUP(AF418,[2]CUS030!$A$5:$E$10000,5,0),"")</f>
        <v/>
      </c>
      <c r="AT418" s="19">
        <f>IFERROR(VLOOKUP(AG418,[2]CUS030!$A$5:$E$10000,5,0),"")</f>
        <v/>
      </c>
      <c r="AU418" s="19">
        <f>IFERROR(VLOOKUP(AH418,[2]CUS030!$A$5:$E$10000,5,0),"")</f>
        <v/>
      </c>
      <c r="AV418" s="19">
        <f>IFERROR(VLOOKUP(AI418,[2]CUS030!$A$5:$E$10000,5,0),"")</f>
        <v/>
      </c>
      <c r="AW418" s="19">
        <f>IFERROR(VLOOKUP(AJ418,[2]CUS030!$A$5:$E$10000,5,0),"")</f>
        <v/>
      </c>
      <c r="AX418" s="19">
        <f>IFERROR(VLOOKUP(AK418,[2]CUS030!$A$5:$E$10000,5,0),"")</f>
        <v/>
      </c>
      <c r="AY418" s="19">
        <f>IFERROR(VLOOKUP(AL418,[2]CUS030!$A$5:$E$10000,5,0),"")</f>
        <v/>
      </c>
      <c r="AZ418" s="19">
        <f>IFERROR(VLOOKUP(AM418,[2]CUS030!$A$5:$E$10000,5,0),"")</f>
        <v/>
      </c>
      <c r="BA418" s="19">
        <f>IFERROR(VLOOKUP(AN418,[2]CUS030!$A$5:$E$10000,5,0),"")</f>
        <v/>
      </c>
      <c r="BB418" s="19">
        <f>IFERROR(VLOOKUP(AO418,[2]CUS030!$A$5:$E$10000,5,0),"")</f>
        <v/>
      </c>
      <c r="BC418" s="19">
        <f>IFERROR(VLOOKUP(AP418,[2]CUS030!$A$5:$E$10000,5,0),"")</f>
        <v/>
      </c>
      <c r="BD418" s="19">
        <f>IFERROR(VLOOKUP(AQ418,[2]CUS030!$A$5:$E$10000,5,0),"")</f>
        <v/>
      </c>
      <c r="BE418" s="19">
        <f>IFERROR(VLOOKUP(AR418,[2]CUS030!$A$5:$E$10000,5,0),"")</f>
        <v/>
      </c>
    </row>
    <row r="419">
      <c r="F419" s="108">
        <f>[1]!Table1[[#This Row],[Production]]</f>
        <v/>
      </c>
      <c r="G419">
        <f>MID(F419,LEN(F419)-6,4)</f>
        <v/>
      </c>
      <c r="H419">
        <f>AS419&amp;"|"&amp;AT419&amp;"|"&amp;AU419&amp;"|"&amp;AV419&amp;"|"&amp;AW419&amp;"|"&amp;AX419&amp;"|"&amp;AY419&amp;"|"&amp;AZ419&amp;"|"&amp;BA419&amp;"|"&amp;BB419&amp;"|"&amp;BC419&amp;"|"&amp;BD419&amp;"|"&amp;BE419</f>
        <v/>
      </c>
      <c r="I419" s="108">
        <f>[1]!Table1[[#This Row],[Stock]]</f>
        <v/>
      </c>
      <c r="J419">
        <f>MID(LEFT(I419,LEN(I419)-3),FIND("0|0.000",LEFT(I419,LEN(I419)-3),1)+7,6)</f>
        <v/>
      </c>
      <c r="K419" s="19" t="n"/>
      <c r="L419" s="19" t="n"/>
      <c r="M419" s="19" t="n"/>
      <c r="N419" s="19" t="n"/>
      <c r="O419" s="19" t="n"/>
      <c r="P419" s="20">
        <f>End_Cal!E419</f>
        <v/>
      </c>
      <c r="Q419" s="112">
        <f>IFERROR(INDEX($J$2:$J$9873,MATCH(1,INDEX(($P419=$F$2:$F$9873)*(0=COUNTIFS($Q$2:$Q$2,$J$2:$J$9873)),0),0)),"")</f>
        <v/>
      </c>
      <c r="R419" s="112">
        <f>IFERROR(INDEX($J$2:$J$9873,MATCH(1,INDEX(($P419=$F$2:$F$9873)*(0=COUNTIFS(Q419,$J$2:$J$9873)),0),0)),"")</f>
        <v/>
      </c>
      <c r="S419" s="112">
        <f>IFERROR(INDEX($J$2:$J$9873,MATCH(1,INDEX(($P419=$F$2:$F$9873)*(0=COUNTIFS(Q419:R419,$J$2:$J$9873)),0),0)),"")</f>
        <v/>
      </c>
      <c r="T419" s="112">
        <f>IFERROR(INDEX($J$2:$J$9873,MATCH(1,INDEX(($P419=$F$2:$F$9873)*(0=COUNTIFS(Q419:S419,$J$2:$J$9873)),0),0)),"")</f>
        <v/>
      </c>
      <c r="U419" s="112">
        <f>IFERROR(INDEX($J$2:$J$9873,MATCH(1,INDEX(($P419=$F$2:$F$9873)*(0=COUNTIFS(Q419:T419,$J$2:$J$9873)),0),0)),"")</f>
        <v/>
      </c>
      <c r="V419" s="112">
        <f>IFERROR(INDEX($J$2:$J$9873,MATCH(1,INDEX(($P419=$F$2:$F$9873)*(0=COUNTIFS(Q419:U419,$J$2:$J$9873)),0),0)),"")</f>
        <v/>
      </c>
      <c r="W419" s="112">
        <f>IFERROR(INDEX($J$2:$J$9873,MATCH(1,INDEX(($P419=$F$2:$F$9873)*(0=COUNTIFS(Q419:V419,$J$2:$J$861)),0),0)),"")</f>
        <v/>
      </c>
      <c r="X419" s="112">
        <f>IFERROR(INDEX($J$2:$J$9873,MATCH(1,INDEX(($P419=$F$2:$F$9873)*(0=COUNTIFS(Q419:W419,$J$2:$J$9873)),0),0)),"")</f>
        <v/>
      </c>
      <c r="Y419" s="112">
        <f>IFERROR(INDEX($J$2:$J$861,MATCH(1,INDEX(($P419=$F$2:$F$861)*(0=COUNTIFS(Q419:X419,$J$2:$J$861)),0),0)),"")</f>
        <v/>
      </c>
      <c r="Z419" s="112">
        <f>IFERROR(INDEX($J$2:$J$861,MATCH(1,INDEX(($P419=$F$2:$F$861)*(0=COUNTIFS(Q419:Y419,$J$2:$J$861)),0),0)),"")</f>
        <v/>
      </c>
      <c r="AA419" s="112">
        <f>IFERROR(INDEX($J$2:$J$861,MATCH(1,INDEX(($P419=$F$2:$F$861)*(0=COUNTIFS(Q419:Z419,$J$2:$J$861)),0),0)),"")</f>
        <v/>
      </c>
      <c r="AB419" s="112">
        <f>IFERROR(INDEX($J$2:$J$861,MATCH(1,INDEX(($P419=$F$2:$F$861)*(0=COUNTIFS(Q419:AA419,$J$2:$J$861)),0),0)),"")</f>
        <v/>
      </c>
      <c r="AC419" s="112">
        <f>IFERROR(INDEX($J$2:$J$861,MATCH(1,INDEX(($P419=$F$2:$F$861)*(0=COUNTIFS(Q419:AB419,$J$2:$J$861)),0),0)),"")</f>
        <v/>
      </c>
      <c r="AD419">
        <f>Q419&amp;"-"&amp;R419&amp;"-"&amp;S419&amp;"-"&amp;T419&amp;"-"&amp;U419&amp;"-"&amp;V419&amp;"-"&amp;W419&amp;"-"&amp;X419&amp;"-"&amp;Y419&amp;"-"&amp;Z419&amp;"-"&amp;AA419&amp;"-"&amp;AB419&amp;"-"&amp;AC419</f>
        <v/>
      </c>
      <c r="AF419" s="19">
        <f>IFERROR(INDEX($I$2:$I$861,MATCH(1,INDEX(($P419=$F$2:$F$861)*(0=COUNTIFS($AF$2:$AF$2,$I$2:$I$861)),0),0)),"")</f>
        <v/>
      </c>
      <c r="AG419" s="19">
        <f>IFERROR(INDEX($I$2:$I$9873,MATCH(1,INDEX(($P419=$F$2:$F$9873)*(0=COUNTIFS(AF419,$I$2:$I$9873)),0),0)),"")</f>
        <v/>
      </c>
      <c r="AH419" s="19">
        <f>IFERROR(INDEX($I$2:$I$9873,MATCH(1,INDEX(($P419=$F$2:$F$9873)*(0=COUNTIFS(AF419:AG419,$I$2:$I$9873)),0),0)),"")</f>
        <v/>
      </c>
      <c r="AI419" s="19">
        <f>IFERROR(INDEX($I$2:$I$9873,MATCH(1,INDEX(($P419=$F$2:$F$9873)*(0=COUNTIFS(AF419:AH419,$I$2:$I$9873)),0),0)),"")</f>
        <v/>
      </c>
      <c r="AJ419" s="19">
        <f>IFERROR(INDEX($I$2:$I$9873,MATCH(1,INDEX(($P419=$F$2:$F$9873)*(0=COUNTIFS(AF419:AI419,$I$2:$I$9873)),0),0)),"")</f>
        <v/>
      </c>
      <c r="AK419" s="19">
        <f>IFERROR(INDEX($I$2:$I$9873,MATCH(1,INDEX(($P419=$F$2:$F$9873)*(0=COUNTIFS(AF419:AJ419,$I$2:$I$9873)),0),0)),"")</f>
        <v/>
      </c>
      <c r="AL419" s="19">
        <f>IFERROR(INDEX($I$2:$I$9873,MATCH(1,INDEX(($P419=$F$2:$F$9873)*(0=COUNTIFS(AF419:AK419,$I$2:$I$9873)),0),0)),"")</f>
        <v/>
      </c>
      <c r="AM419" s="19">
        <f>IFERROR(INDEX($I$2:$I$9873,MATCH(1,INDEX(($P419=$F$2:$F$9873)*(0=COUNTIFS(AF419:AL419,$I$2:$I$9873)),0),0)),"")</f>
        <v/>
      </c>
      <c r="AN419" s="19">
        <f>IFERROR(INDEX($I$2:$I$9873,MATCH(1,INDEX(($P419=$F$2:$F$9873)*(0=COUNTIFS(AF419:AM419,$I$2:$I$9873)),0),0)),"")</f>
        <v/>
      </c>
      <c r="AO419" s="19">
        <f>IFERROR(INDEX($I$2:$I$9873,MATCH(1,INDEX(($P419=$F$2:$F$9873)*(0=COUNTIFS(AF419:AN419,$I$2:$I$9873)),0),0)),"")</f>
        <v/>
      </c>
      <c r="AP419" s="19">
        <f>IFERROR(INDEX($I$2:$I$9873,MATCH(1,INDEX(($P419=$F$2:$F$9873)*(0=COUNTIFS(AF419:AO419,$I$2:$I$9873)),0),0)),"")</f>
        <v/>
      </c>
      <c r="AQ419" s="19">
        <f>IFERROR(INDEX($I$2:$I$9873,MATCH(1,INDEX(($P419=$F$2:$F$9873)*(0=COUNTIFS(AF419:AP419,$I$2:$I$9873)),0),0)),"")</f>
        <v/>
      </c>
      <c r="AR419" s="19">
        <f>IFERROR(INDEX($I$2:$I$9873,MATCH(1,INDEX(($P419=$F$2:$F$9873)*(0=COUNTIFS(AF419:AQ419,$I$2:$I$9873)),0),0)),"")</f>
        <v/>
      </c>
      <c r="AS419" s="19">
        <f>IFERROR(VLOOKUP(AF419,[2]CUS030!$A$5:$E$10000,5,0),"")</f>
        <v/>
      </c>
      <c r="AT419" s="19">
        <f>IFERROR(VLOOKUP(AG419,[2]CUS030!$A$5:$E$10000,5,0),"")</f>
        <v/>
      </c>
      <c r="AU419" s="19">
        <f>IFERROR(VLOOKUP(AH419,[2]CUS030!$A$5:$E$10000,5,0),"")</f>
        <v/>
      </c>
      <c r="AV419" s="19">
        <f>IFERROR(VLOOKUP(AI419,[2]CUS030!$A$5:$E$10000,5,0),"")</f>
        <v/>
      </c>
      <c r="AW419" s="19">
        <f>IFERROR(VLOOKUP(AJ419,[2]CUS030!$A$5:$E$10000,5,0),"")</f>
        <v/>
      </c>
      <c r="AX419" s="19">
        <f>IFERROR(VLOOKUP(AK419,[2]CUS030!$A$5:$E$10000,5,0),"")</f>
        <v/>
      </c>
      <c r="AY419" s="19">
        <f>IFERROR(VLOOKUP(AL419,[2]CUS030!$A$5:$E$10000,5,0),"")</f>
        <v/>
      </c>
      <c r="AZ419" s="19">
        <f>IFERROR(VLOOKUP(AM419,[2]CUS030!$A$5:$E$10000,5,0),"")</f>
        <v/>
      </c>
      <c r="BA419" s="19">
        <f>IFERROR(VLOOKUP(AN419,[2]CUS030!$A$5:$E$10000,5,0),"")</f>
        <v/>
      </c>
      <c r="BB419" s="19">
        <f>IFERROR(VLOOKUP(AO419,[2]CUS030!$A$5:$E$10000,5,0),"")</f>
        <v/>
      </c>
      <c r="BC419" s="19">
        <f>IFERROR(VLOOKUP(AP419,[2]CUS030!$A$5:$E$10000,5,0),"")</f>
        <v/>
      </c>
      <c r="BD419" s="19">
        <f>IFERROR(VLOOKUP(AQ419,[2]CUS030!$A$5:$E$10000,5,0),"")</f>
        <v/>
      </c>
      <c r="BE419" s="19">
        <f>IFERROR(VLOOKUP(AR419,[2]CUS030!$A$5:$E$10000,5,0),"")</f>
        <v/>
      </c>
    </row>
    <row r="420">
      <c r="F420" s="108">
        <f>[1]!Table1[[#This Row],[Production]]</f>
        <v/>
      </c>
      <c r="G420">
        <f>MID(F420,LEN(F420)-6,4)</f>
        <v/>
      </c>
      <c r="H420">
        <f>AS420&amp;"|"&amp;AT420&amp;"|"&amp;AU420&amp;"|"&amp;AV420&amp;"|"&amp;AW420&amp;"|"&amp;AX420&amp;"|"&amp;AY420&amp;"|"&amp;AZ420&amp;"|"&amp;BA420&amp;"|"&amp;BB420&amp;"|"&amp;BC420&amp;"|"&amp;BD420&amp;"|"&amp;BE420</f>
        <v/>
      </c>
      <c r="I420" s="108">
        <f>[1]!Table1[[#This Row],[Stock]]</f>
        <v/>
      </c>
      <c r="J420">
        <f>MID(LEFT(I420,LEN(I420)-3),FIND("0|0.000",LEFT(I420,LEN(I420)-3),1)+7,6)</f>
        <v/>
      </c>
      <c r="K420" s="19" t="n"/>
      <c r="L420" s="19" t="n"/>
      <c r="M420" s="19" t="n"/>
      <c r="N420" s="19" t="n"/>
      <c r="O420" s="19" t="n"/>
      <c r="P420" s="20">
        <f>End_Cal!E420</f>
        <v/>
      </c>
      <c r="Q420" s="112">
        <f>IFERROR(INDEX($J$2:$J$9873,MATCH(1,INDEX(($P420=$F$2:$F$9873)*(0=COUNTIFS($Q$2:$Q$2,$J$2:$J$9873)),0),0)),"")</f>
        <v/>
      </c>
      <c r="R420" s="112">
        <f>IFERROR(INDEX($J$2:$J$9873,MATCH(1,INDEX(($P420=$F$2:$F$9873)*(0=COUNTIFS(Q420,$J$2:$J$9873)),0),0)),"")</f>
        <v/>
      </c>
      <c r="S420" s="112">
        <f>IFERROR(INDEX($J$2:$J$9873,MATCH(1,INDEX(($P420=$F$2:$F$9873)*(0=COUNTIFS(Q420:R420,$J$2:$J$9873)),0),0)),"")</f>
        <v/>
      </c>
      <c r="T420" s="112">
        <f>IFERROR(INDEX($J$2:$J$9873,MATCH(1,INDEX(($P420=$F$2:$F$9873)*(0=COUNTIFS(Q420:S420,$J$2:$J$9873)),0),0)),"")</f>
        <v/>
      </c>
      <c r="U420" s="112">
        <f>IFERROR(INDEX($J$2:$J$9873,MATCH(1,INDEX(($P420=$F$2:$F$9873)*(0=COUNTIFS(Q420:T420,$J$2:$J$9873)),0),0)),"")</f>
        <v/>
      </c>
      <c r="V420" s="112">
        <f>IFERROR(INDEX($J$2:$J$9873,MATCH(1,INDEX(($P420=$F$2:$F$9873)*(0=COUNTIFS(Q420:U420,$J$2:$J$9873)),0),0)),"")</f>
        <v/>
      </c>
      <c r="W420" s="112">
        <f>IFERROR(INDEX($J$2:$J$9873,MATCH(1,INDEX(($P420=$F$2:$F$9873)*(0=COUNTIFS(Q420:V420,$J$2:$J$861)),0),0)),"")</f>
        <v/>
      </c>
      <c r="X420" s="112">
        <f>IFERROR(INDEX($J$2:$J$9873,MATCH(1,INDEX(($P420=$F$2:$F$9873)*(0=COUNTIFS(Q420:W420,$J$2:$J$9873)),0),0)),"")</f>
        <v/>
      </c>
      <c r="Y420" s="112">
        <f>IFERROR(INDEX($J$2:$J$861,MATCH(1,INDEX(($P420=$F$2:$F$861)*(0=COUNTIFS(Q420:X420,$J$2:$J$861)),0),0)),"")</f>
        <v/>
      </c>
      <c r="Z420" s="112">
        <f>IFERROR(INDEX($J$2:$J$861,MATCH(1,INDEX(($P420=$F$2:$F$861)*(0=COUNTIFS(Q420:Y420,$J$2:$J$861)),0),0)),"")</f>
        <v/>
      </c>
      <c r="AA420" s="112">
        <f>IFERROR(INDEX($J$2:$J$861,MATCH(1,INDEX(($P420=$F$2:$F$861)*(0=COUNTIFS(Q420:Z420,$J$2:$J$861)),0),0)),"")</f>
        <v/>
      </c>
      <c r="AB420" s="112">
        <f>IFERROR(INDEX($J$2:$J$861,MATCH(1,INDEX(($P420=$F$2:$F$861)*(0=COUNTIFS(Q420:AA420,$J$2:$J$861)),0),0)),"")</f>
        <v/>
      </c>
      <c r="AC420" s="112">
        <f>IFERROR(INDEX($J$2:$J$861,MATCH(1,INDEX(($P420=$F$2:$F$861)*(0=COUNTIFS(Q420:AB420,$J$2:$J$861)),0),0)),"")</f>
        <v/>
      </c>
      <c r="AD420">
        <f>Q420&amp;"-"&amp;R420&amp;"-"&amp;S420&amp;"-"&amp;T420&amp;"-"&amp;U420&amp;"-"&amp;V420&amp;"-"&amp;W420&amp;"-"&amp;X420&amp;"-"&amp;Y420&amp;"-"&amp;Z420&amp;"-"&amp;AA420&amp;"-"&amp;AB420&amp;"-"&amp;AC420</f>
        <v/>
      </c>
      <c r="AF420" s="19">
        <f>IFERROR(INDEX($I$2:$I$861,MATCH(1,INDEX(($P420=$F$2:$F$861)*(0=COUNTIFS($AF$2:$AF$2,$I$2:$I$861)),0),0)),"")</f>
        <v/>
      </c>
      <c r="AG420" s="19">
        <f>IFERROR(INDEX($I$2:$I$9873,MATCH(1,INDEX(($P420=$F$2:$F$9873)*(0=COUNTIFS(AF420,$I$2:$I$9873)),0),0)),"")</f>
        <v/>
      </c>
      <c r="AH420" s="19">
        <f>IFERROR(INDEX($I$2:$I$9873,MATCH(1,INDEX(($P420=$F$2:$F$9873)*(0=COUNTIFS(AF420:AG420,$I$2:$I$9873)),0),0)),"")</f>
        <v/>
      </c>
      <c r="AI420" s="19">
        <f>IFERROR(INDEX($I$2:$I$9873,MATCH(1,INDEX(($P420=$F$2:$F$9873)*(0=COUNTIFS(AF420:AH420,$I$2:$I$9873)),0),0)),"")</f>
        <v/>
      </c>
      <c r="AJ420" s="19">
        <f>IFERROR(INDEX($I$2:$I$9873,MATCH(1,INDEX(($P420=$F$2:$F$9873)*(0=COUNTIFS(AF420:AI420,$I$2:$I$9873)),0),0)),"")</f>
        <v/>
      </c>
      <c r="AK420" s="19">
        <f>IFERROR(INDEX($I$2:$I$9873,MATCH(1,INDEX(($P420=$F$2:$F$9873)*(0=COUNTIFS(AF420:AJ420,$I$2:$I$9873)),0),0)),"")</f>
        <v/>
      </c>
      <c r="AL420" s="19">
        <f>IFERROR(INDEX($I$2:$I$9873,MATCH(1,INDEX(($P420=$F$2:$F$9873)*(0=COUNTIFS(AF420:AK420,$I$2:$I$9873)),0),0)),"")</f>
        <v/>
      </c>
      <c r="AM420" s="19">
        <f>IFERROR(INDEX($I$2:$I$9873,MATCH(1,INDEX(($P420=$F$2:$F$9873)*(0=COUNTIFS(AF420:AL420,$I$2:$I$9873)),0),0)),"")</f>
        <v/>
      </c>
      <c r="AN420" s="19">
        <f>IFERROR(INDEX($I$2:$I$9873,MATCH(1,INDEX(($P420=$F$2:$F$9873)*(0=COUNTIFS(AF420:AM420,$I$2:$I$9873)),0),0)),"")</f>
        <v/>
      </c>
      <c r="AO420" s="19">
        <f>IFERROR(INDEX($I$2:$I$9873,MATCH(1,INDEX(($P420=$F$2:$F$9873)*(0=COUNTIFS(AF420:AN420,$I$2:$I$9873)),0),0)),"")</f>
        <v/>
      </c>
      <c r="AP420" s="19">
        <f>IFERROR(INDEX($I$2:$I$9873,MATCH(1,INDEX(($P420=$F$2:$F$9873)*(0=COUNTIFS(AF420:AO420,$I$2:$I$9873)),0),0)),"")</f>
        <v/>
      </c>
      <c r="AQ420" s="19">
        <f>IFERROR(INDEX($I$2:$I$9873,MATCH(1,INDEX(($P420=$F$2:$F$9873)*(0=COUNTIFS(AF420:AP420,$I$2:$I$9873)),0),0)),"")</f>
        <v/>
      </c>
      <c r="AR420" s="19">
        <f>IFERROR(INDEX($I$2:$I$9873,MATCH(1,INDEX(($P420=$F$2:$F$9873)*(0=COUNTIFS(AF420:AQ420,$I$2:$I$9873)),0),0)),"")</f>
        <v/>
      </c>
      <c r="AS420" s="19">
        <f>IFERROR(VLOOKUP(AF420,[2]CUS030!$A$5:$E$10000,5,0),"")</f>
        <v/>
      </c>
      <c r="AT420" s="19">
        <f>IFERROR(VLOOKUP(AG420,[2]CUS030!$A$5:$E$10000,5,0),"")</f>
        <v/>
      </c>
      <c r="AU420" s="19">
        <f>IFERROR(VLOOKUP(AH420,[2]CUS030!$A$5:$E$10000,5,0),"")</f>
        <v/>
      </c>
      <c r="AV420" s="19">
        <f>IFERROR(VLOOKUP(AI420,[2]CUS030!$A$5:$E$10000,5,0),"")</f>
        <v/>
      </c>
      <c r="AW420" s="19">
        <f>IFERROR(VLOOKUP(AJ420,[2]CUS030!$A$5:$E$10000,5,0),"")</f>
        <v/>
      </c>
      <c r="AX420" s="19">
        <f>IFERROR(VLOOKUP(AK420,[2]CUS030!$A$5:$E$10000,5,0),"")</f>
        <v/>
      </c>
      <c r="AY420" s="19">
        <f>IFERROR(VLOOKUP(AL420,[2]CUS030!$A$5:$E$10000,5,0),"")</f>
        <v/>
      </c>
      <c r="AZ420" s="19">
        <f>IFERROR(VLOOKUP(AM420,[2]CUS030!$A$5:$E$10000,5,0),"")</f>
        <v/>
      </c>
      <c r="BA420" s="19">
        <f>IFERROR(VLOOKUP(AN420,[2]CUS030!$A$5:$E$10000,5,0),"")</f>
        <v/>
      </c>
      <c r="BB420" s="19">
        <f>IFERROR(VLOOKUP(AO420,[2]CUS030!$A$5:$E$10000,5,0),"")</f>
        <v/>
      </c>
      <c r="BC420" s="19">
        <f>IFERROR(VLOOKUP(AP420,[2]CUS030!$A$5:$E$10000,5,0),"")</f>
        <v/>
      </c>
      <c r="BD420" s="19">
        <f>IFERROR(VLOOKUP(AQ420,[2]CUS030!$A$5:$E$10000,5,0),"")</f>
        <v/>
      </c>
      <c r="BE420" s="19">
        <f>IFERROR(VLOOKUP(AR420,[2]CUS030!$A$5:$E$10000,5,0),"")</f>
        <v/>
      </c>
    </row>
    <row r="421">
      <c r="F421" s="108">
        <f>[1]!Table1[[#This Row],[Production]]</f>
        <v/>
      </c>
      <c r="G421">
        <f>MID(F421,LEN(F421)-6,4)</f>
        <v/>
      </c>
      <c r="H421">
        <f>AS421&amp;"|"&amp;AT421&amp;"|"&amp;AU421&amp;"|"&amp;AV421&amp;"|"&amp;AW421&amp;"|"&amp;AX421&amp;"|"&amp;AY421&amp;"|"&amp;AZ421&amp;"|"&amp;BA421&amp;"|"&amp;BB421&amp;"|"&amp;BC421&amp;"|"&amp;BD421&amp;"|"&amp;BE421</f>
        <v/>
      </c>
      <c r="I421" s="108">
        <f>[1]!Table1[[#This Row],[Stock]]</f>
        <v/>
      </c>
      <c r="J421">
        <f>MID(LEFT(I421,LEN(I421)-3),FIND("0|0.000",LEFT(I421,LEN(I421)-3),1)+7,6)</f>
        <v/>
      </c>
      <c r="K421" s="19" t="n"/>
      <c r="L421" s="19" t="n"/>
      <c r="M421" s="19" t="n"/>
      <c r="N421" s="19" t="n"/>
      <c r="O421" s="19" t="n"/>
      <c r="P421" s="20">
        <f>End_Cal!E421</f>
        <v/>
      </c>
      <c r="Q421" s="112">
        <f>IFERROR(INDEX($J$2:$J$9873,MATCH(1,INDEX(($P421=$F$2:$F$9873)*(0=COUNTIFS($Q$2:$Q$2,$J$2:$J$9873)),0),0)),"")</f>
        <v/>
      </c>
      <c r="R421" s="112">
        <f>IFERROR(INDEX($J$2:$J$9873,MATCH(1,INDEX(($P421=$F$2:$F$9873)*(0=COUNTIFS(Q421,$J$2:$J$9873)),0),0)),"")</f>
        <v/>
      </c>
      <c r="S421" s="112">
        <f>IFERROR(INDEX($J$2:$J$9873,MATCH(1,INDEX(($P421=$F$2:$F$9873)*(0=COUNTIFS(Q421:R421,$J$2:$J$9873)),0),0)),"")</f>
        <v/>
      </c>
      <c r="T421" s="112">
        <f>IFERROR(INDEX($J$2:$J$9873,MATCH(1,INDEX(($P421=$F$2:$F$9873)*(0=COUNTIFS(Q421:S421,$J$2:$J$9873)),0),0)),"")</f>
        <v/>
      </c>
      <c r="U421" s="112">
        <f>IFERROR(INDEX($J$2:$J$9873,MATCH(1,INDEX(($P421=$F$2:$F$9873)*(0=COUNTIFS(Q421:T421,$J$2:$J$9873)),0),0)),"")</f>
        <v/>
      </c>
      <c r="V421" s="112">
        <f>IFERROR(INDEX($J$2:$J$9873,MATCH(1,INDEX(($P421=$F$2:$F$9873)*(0=COUNTIFS(Q421:U421,$J$2:$J$9873)),0),0)),"")</f>
        <v/>
      </c>
      <c r="W421" s="112">
        <f>IFERROR(INDEX($J$2:$J$9873,MATCH(1,INDEX(($P421=$F$2:$F$9873)*(0=COUNTIFS(Q421:V421,$J$2:$J$861)),0),0)),"")</f>
        <v/>
      </c>
      <c r="X421" s="112">
        <f>IFERROR(INDEX($J$2:$J$9873,MATCH(1,INDEX(($P421=$F$2:$F$9873)*(0=COUNTIFS(Q421:W421,$J$2:$J$9873)),0),0)),"")</f>
        <v/>
      </c>
      <c r="Y421" s="112">
        <f>IFERROR(INDEX($J$2:$J$861,MATCH(1,INDEX(($P421=$F$2:$F$861)*(0=COUNTIFS(Q421:X421,$J$2:$J$861)),0),0)),"")</f>
        <v/>
      </c>
      <c r="Z421" s="112">
        <f>IFERROR(INDEX($J$2:$J$861,MATCH(1,INDEX(($P421=$F$2:$F$861)*(0=COUNTIFS(Q421:Y421,$J$2:$J$861)),0),0)),"")</f>
        <v/>
      </c>
      <c r="AA421" s="112">
        <f>IFERROR(INDEX($J$2:$J$861,MATCH(1,INDEX(($P421=$F$2:$F$861)*(0=COUNTIFS(Q421:Z421,$J$2:$J$861)),0),0)),"")</f>
        <v/>
      </c>
      <c r="AB421" s="112">
        <f>IFERROR(INDEX($J$2:$J$861,MATCH(1,INDEX(($P421=$F$2:$F$861)*(0=COUNTIFS(Q421:AA421,$J$2:$J$861)),0),0)),"")</f>
        <v/>
      </c>
      <c r="AC421" s="112">
        <f>IFERROR(INDEX($J$2:$J$861,MATCH(1,INDEX(($P421=$F$2:$F$861)*(0=COUNTIFS(Q421:AB421,$J$2:$J$861)),0),0)),"")</f>
        <v/>
      </c>
      <c r="AD421">
        <f>Q421&amp;"-"&amp;R421&amp;"-"&amp;S421&amp;"-"&amp;T421&amp;"-"&amp;U421&amp;"-"&amp;V421&amp;"-"&amp;W421&amp;"-"&amp;X421&amp;"-"&amp;Y421&amp;"-"&amp;Z421&amp;"-"&amp;AA421&amp;"-"&amp;AB421&amp;"-"&amp;AC421</f>
        <v/>
      </c>
      <c r="AF421" s="19">
        <f>IFERROR(INDEX($I$2:$I$861,MATCH(1,INDEX(($P421=$F$2:$F$861)*(0=COUNTIFS($AF$2:$AF$2,$I$2:$I$861)),0),0)),"")</f>
        <v/>
      </c>
      <c r="AG421" s="19">
        <f>IFERROR(INDEX($I$2:$I$9873,MATCH(1,INDEX(($P421=$F$2:$F$9873)*(0=COUNTIFS(AF421,$I$2:$I$9873)),0),0)),"")</f>
        <v/>
      </c>
      <c r="AH421" s="19">
        <f>IFERROR(INDEX($I$2:$I$9873,MATCH(1,INDEX(($P421=$F$2:$F$9873)*(0=COUNTIFS(AF421:AG421,$I$2:$I$9873)),0),0)),"")</f>
        <v/>
      </c>
      <c r="AI421" s="19">
        <f>IFERROR(INDEX($I$2:$I$9873,MATCH(1,INDEX(($P421=$F$2:$F$9873)*(0=COUNTIFS(AF421:AH421,$I$2:$I$9873)),0),0)),"")</f>
        <v/>
      </c>
      <c r="AJ421" s="19">
        <f>IFERROR(INDEX($I$2:$I$9873,MATCH(1,INDEX(($P421=$F$2:$F$9873)*(0=COUNTIFS(AF421:AI421,$I$2:$I$9873)),0),0)),"")</f>
        <v/>
      </c>
      <c r="AK421" s="19">
        <f>IFERROR(INDEX($I$2:$I$9873,MATCH(1,INDEX(($P421=$F$2:$F$9873)*(0=COUNTIFS(AF421:AJ421,$I$2:$I$9873)),0),0)),"")</f>
        <v/>
      </c>
      <c r="AL421" s="19">
        <f>IFERROR(INDEX($I$2:$I$9873,MATCH(1,INDEX(($P421=$F$2:$F$9873)*(0=COUNTIFS(AF421:AK421,$I$2:$I$9873)),0),0)),"")</f>
        <v/>
      </c>
      <c r="AM421" s="19">
        <f>IFERROR(INDEX($I$2:$I$9873,MATCH(1,INDEX(($P421=$F$2:$F$9873)*(0=COUNTIFS(AF421:AL421,$I$2:$I$9873)),0),0)),"")</f>
        <v/>
      </c>
      <c r="AN421" s="19">
        <f>IFERROR(INDEX($I$2:$I$9873,MATCH(1,INDEX(($P421=$F$2:$F$9873)*(0=COUNTIFS(AF421:AM421,$I$2:$I$9873)),0),0)),"")</f>
        <v/>
      </c>
      <c r="AO421" s="19">
        <f>IFERROR(INDEX($I$2:$I$9873,MATCH(1,INDEX(($P421=$F$2:$F$9873)*(0=COUNTIFS(AF421:AN421,$I$2:$I$9873)),0),0)),"")</f>
        <v/>
      </c>
      <c r="AP421" s="19">
        <f>IFERROR(INDEX($I$2:$I$9873,MATCH(1,INDEX(($P421=$F$2:$F$9873)*(0=COUNTIFS(AF421:AO421,$I$2:$I$9873)),0),0)),"")</f>
        <v/>
      </c>
      <c r="AQ421" s="19">
        <f>IFERROR(INDEX($I$2:$I$9873,MATCH(1,INDEX(($P421=$F$2:$F$9873)*(0=COUNTIFS(AF421:AP421,$I$2:$I$9873)),0),0)),"")</f>
        <v/>
      </c>
      <c r="AR421" s="19">
        <f>IFERROR(INDEX($I$2:$I$9873,MATCH(1,INDEX(($P421=$F$2:$F$9873)*(0=COUNTIFS(AF421:AQ421,$I$2:$I$9873)),0),0)),"")</f>
        <v/>
      </c>
      <c r="AS421" s="19">
        <f>IFERROR(VLOOKUP(AF421,[2]CUS030!$A$5:$E$10000,5,0),"")</f>
        <v/>
      </c>
      <c r="AT421" s="19">
        <f>IFERROR(VLOOKUP(AG421,[2]CUS030!$A$5:$E$10000,5,0),"")</f>
        <v/>
      </c>
      <c r="AU421" s="19">
        <f>IFERROR(VLOOKUP(AH421,[2]CUS030!$A$5:$E$10000,5,0),"")</f>
        <v/>
      </c>
      <c r="AV421" s="19">
        <f>IFERROR(VLOOKUP(AI421,[2]CUS030!$A$5:$E$10000,5,0),"")</f>
        <v/>
      </c>
      <c r="AW421" s="19">
        <f>IFERROR(VLOOKUP(AJ421,[2]CUS030!$A$5:$E$10000,5,0),"")</f>
        <v/>
      </c>
      <c r="AX421" s="19">
        <f>IFERROR(VLOOKUP(AK421,[2]CUS030!$A$5:$E$10000,5,0),"")</f>
        <v/>
      </c>
      <c r="AY421" s="19">
        <f>IFERROR(VLOOKUP(AL421,[2]CUS030!$A$5:$E$10000,5,0),"")</f>
        <v/>
      </c>
      <c r="AZ421" s="19">
        <f>IFERROR(VLOOKUP(AM421,[2]CUS030!$A$5:$E$10000,5,0),"")</f>
        <v/>
      </c>
      <c r="BA421" s="19">
        <f>IFERROR(VLOOKUP(AN421,[2]CUS030!$A$5:$E$10000,5,0),"")</f>
        <v/>
      </c>
      <c r="BB421" s="19">
        <f>IFERROR(VLOOKUP(AO421,[2]CUS030!$A$5:$E$10000,5,0),"")</f>
        <v/>
      </c>
      <c r="BC421" s="19">
        <f>IFERROR(VLOOKUP(AP421,[2]CUS030!$A$5:$E$10000,5,0),"")</f>
        <v/>
      </c>
      <c r="BD421" s="19">
        <f>IFERROR(VLOOKUP(AQ421,[2]CUS030!$A$5:$E$10000,5,0),"")</f>
        <v/>
      </c>
      <c r="BE421" s="19">
        <f>IFERROR(VLOOKUP(AR421,[2]CUS030!$A$5:$E$10000,5,0),"")</f>
        <v/>
      </c>
    </row>
    <row r="422">
      <c r="F422" s="108">
        <f>[1]!Table1[[#This Row],[Production]]</f>
        <v/>
      </c>
      <c r="G422">
        <f>MID(F422,LEN(F422)-6,4)</f>
        <v/>
      </c>
      <c r="H422">
        <f>AS422&amp;"|"&amp;AT422&amp;"|"&amp;AU422&amp;"|"&amp;AV422&amp;"|"&amp;AW422&amp;"|"&amp;AX422&amp;"|"&amp;AY422&amp;"|"&amp;AZ422&amp;"|"&amp;BA422&amp;"|"&amp;BB422&amp;"|"&amp;BC422&amp;"|"&amp;BD422&amp;"|"&amp;BE422</f>
        <v/>
      </c>
      <c r="I422" s="108">
        <f>[1]!Table1[[#This Row],[Stock]]</f>
        <v/>
      </c>
      <c r="J422">
        <f>MID(LEFT(I422,LEN(I422)-3),FIND("0|0.000",LEFT(I422,LEN(I422)-3),1)+7,6)</f>
        <v/>
      </c>
      <c r="K422" s="19" t="n"/>
      <c r="L422" s="19" t="n"/>
      <c r="M422" s="19" t="n"/>
      <c r="N422" s="19" t="n"/>
      <c r="O422" s="19" t="n"/>
      <c r="P422" s="20">
        <f>End_Cal!E422</f>
        <v/>
      </c>
      <c r="Q422" s="112">
        <f>IFERROR(INDEX($J$2:$J$9873,MATCH(1,INDEX(($P422=$F$2:$F$9873)*(0=COUNTIFS($Q$2:$Q$2,$J$2:$J$9873)),0),0)),"")</f>
        <v/>
      </c>
      <c r="R422" s="112">
        <f>IFERROR(INDEX($J$2:$J$9873,MATCH(1,INDEX(($P422=$F$2:$F$9873)*(0=COUNTIFS(Q422,$J$2:$J$9873)),0),0)),"")</f>
        <v/>
      </c>
      <c r="S422" s="112">
        <f>IFERROR(INDEX($J$2:$J$9873,MATCH(1,INDEX(($P422=$F$2:$F$9873)*(0=COUNTIFS(Q422:R422,$J$2:$J$9873)),0),0)),"")</f>
        <v/>
      </c>
      <c r="T422" s="112">
        <f>IFERROR(INDEX($J$2:$J$9873,MATCH(1,INDEX(($P422=$F$2:$F$9873)*(0=COUNTIFS(Q422:S422,$J$2:$J$9873)),0),0)),"")</f>
        <v/>
      </c>
      <c r="U422" s="112">
        <f>IFERROR(INDEX($J$2:$J$9873,MATCH(1,INDEX(($P422=$F$2:$F$9873)*(0=COUNTIFS(Q422:T422,$J$2:$J$9873)),0),0)),"")</f>
        <v/>
      </c>
      <c r="V422" s="112">
        <f>IFERROR(INDEX($J$2:$J$9873,MATCH(1,INDEX(($P422=$F$2:$F$9873)*(0=COUNTIFS(Q422:U422,$J$2:$J$9873)),0),0)),"")</f>
        <v/>
      </c>
      <c r="W422" s="112">
        <f>IFERROR(INDEX($J$2:$J$9873,MATCH(1,INDEX(($P422=$F$2:$F$9873)*(0=COUNTIFS(Q422:V422,$J$2:$J$861)),0),0)),"")</f>
        <v/>
      </c>
      <c r="X422" s="112">
        <f>IFERROR(INDEX($J$2:$J$9873,MATCH(1,INDEX(($P422=$F$2:$F$9873)*(0=COUNTIFS(Q422:W422,$J$2:$J$9873)),0),0)),"")</f>
        <v/>
      </c>
      <c r="Y422" s="112">
        <f>IFERROR(INDEX($J$2:$J$861,MATCH(1,INDEX(($P422=$F$2:$F$861)*(0=COUNTIFS(Q422:X422,$J$2:$J$861)),0),0)),"")</f>
        <v/>
      </c>
      <c r="Z422" s="112">
        <f>IFERROR(INDEX($J$2:$J$861,MATCH(1,INDEX(($P422=$F$2:$F$861)*(0=COUNTIFS(Q422:Y422,$J$2:$J$861)),0),0)),"")</f>
        <v/>
      </c>
      <c r="AA422" s="112">
        <f>IFERROR(INDEX($J$2:$J$861,MATCH(1,INDEX(($P422=$F$2:$F$861)*(0=COUNTIFS(Q422:Z422,$J$2:$J$861)),0),0)),"")</f>
        <v/>
      </c>
      <c r="AB422" s="112">
        <f>IFERROR(INDEX($J$2:$J$861,MATCH(1,INDEX(($P422=$F$2:$F$861)*(0=COUNTIFS(Q422:AA422,$J$2:$J$861)),0),0)),"")</f>
        <v/>
      </c>
      <c r="AC422" s="112">
        <f>IFERROR(INDEX($J$2:$J$861,MATCH(1,INDEX(($P422=$F$2:$F$861)*(0=COUNTIFS(Q422:AB422,$J$2:$J$861)),0),0)),"")</f>
        <v/>
      </c>
      <c r="AD422">
        <f>Q422&amp;"-"&amp;R422&amp;"-"&amp;S422&amp;"-"&amp;T422&amp;"-"&amp;U422&amp;"-"&amp;V422&amp;"-"&amp;W422&amp;"-"&amp;X422&amp;"-"&amp;Y422&amp;"-"&amp;Z422&amp;"-"&amp;AA422&amp;"-"&amp;AB422&amp;"-"&amp;AC422</f>
        <v/>
      </c>
      <c r="AF422" s="19">
        <f>IFERROR(INDEX($I$2:$I$861,MATCH(1,INDEX(($P422=$F$2:$F$861)*(0=COUNTIFS($AF$2:$AF$2,$I$2:$I$861)),0),0)),"")</f>
        <v/>
      </c>
      <c r="AG422" s="19">
        <f>IFERROR(INDEX($I$2:$I$9873,MATCH(1,INDEX(($P422=$F$2:$F$9873)*(0=COUNTIFS(AF422,$I$2:$I$9873)),0),0)),"")</f>
        <v/>
      </c>
      <c r="AH422" s="19">
        <f>IFERROR(INDEX($I$2:$I$9873,MATCH(1,INDEX(($P422=$F$2:$F$9873)*(0=COUNTIFS(AF422:AG422,$I$2:$I$9873)),0),0)),"")</f>
        <v/>
      </c>
      <c r="AI422" s="19">
        <f>IFERROR(INDEX($I$2:$I$9873,MATCH(1,INDEX(($P422=$F$2:$F$9873)*(0=COUNTIFS(AF422:AH422,$I$2:$I$9873)),0),0)),"")</f>
        <v/>
      </c>
      <c r="AJ422" s="19">
        <f>IFERROR(INDEX($I$2:$I$9873,MATCH(1,INDEX(($P422=$F$2:$F$9873)*(0=COUNTIFS(AF422:AI422,$I$2:$I$9873)),0),0)),"")</f>
        <v/>
      </c>
      <c r="AK422" s="19">
        <f>IFERROR(INDEX($I$2:$I$9873,MATCH(1,INDEX(($P422=$F$2:$F$9873)*(0=COUNTIFS(AF422:AJ422,$I$2:$I$9873)),0),0)),"")</f>
        <v/>
      </c>
      <c r="AL422" s="19">
        <f>IFERROR(INDEX($I$2:$I$9873,MATCH(1,INDEX(($P422=$F$2:$F$9873)*(0=COUNTIFS(AF422:AK422,$I$2:$I$9873)),0),0)),"")</f>
        <v/>
      </c>
      <c r="AM422" s="19">
        <f>IFERROR(INDEX($I$2:$I$9873,MATCH(1,INDEX(($P422=$F$2:$F$9873)*(0=COUNTIFS(AF422:AL422,$I$2:$I$9873)),0),0)),"")</f>
        <v/>
      </c>
      <c r="AN422" s="19">
        <f>IFERROR(INDEX($I$2:$I$9873,MATCH(1,INDEX(($P422=$F$2:$F$9873)*(0=COUNTIFS(AF422:AM422,$I$2:$I$9873)),0),0)),"")</f>
        <v/>
      </c>
      <c r="AO422" s="19">
        <f>IFERROR(INDEX($I$2:$I$9873,MATCH(1,INDEX(($P422=$F$2:$F$9873)*(0=COUNTIFS(AF422:AN422,$I$2:$I$9873)),0),0)),"")</f>
        <v/>
      </c>
      <c r="AP422" s="19">
        <f>IFERROR(INDEX($I$2:$I$9873,MATCH(1,INDEX(($P422=$F$2:$F$9873)*(0=COUNTIFS(AF422:AO422,$I$2:$I$9873)),0),0)),"")</f>
        <v/>
      </c>
      <c r="AQ422" s="19">
        <f>IFERROR(INDEX($I$2:$I$9873,MATCH(1,INDEX(($P422=$F$2:$F$9873)*(0=COUNTIFS(AF422:AP422,$I$2:$I$9873)),0),0)),"")</f>
        <v/>
      </c>
      <c r="AR422" s="19">
        <f>IFERROR(INDEX($I$2:$I$9873,MATCH(1,INDEX(($P422=$F$2:$F$9873)*(0=COUNTIFS(AF422:AQ422,$I$2:$I$9873)),0),0)),"")</f>
        <v/>
      </c>
      <c r="AS422" s="19">
        <f>IFERROR(VLOOKUP(AF422,[2]CUS030!$A$5:$E$10000,5,0),"")</f>
        <v/>
      </c>
      <c r="AT422" s="19">
        <f>IFERROR(VLOOKUP(AG422,[2]CUS030!$A$5:$E$10000,5,0),"")</f>
        <v/>
      </c>
      <c r="AU422" s="19">
        <f>IFERROR(VLOOKUP(AH422,[2]CUS030!$A$5:$E$10000,5,0),"")</f>
        <v/>
      </c>
      <c r="AV422" s="19">
        <f>IFERROR(VLOOKUP(AI422,[2]CUS030!$A$5:$E$10000,5,0),"")</f>
        <v/>
      </c>
      <c r="AW422" s="19">
        <f>IFERROR(VLOOKUP(AJ422,[2]CUS030!$A$5:$E$10000,5,0),"")</f>
        <v/>
      </c>
      <c r="AX422" s="19">
        <f>IFERROR(VLOOKUP(AK422,[2]CUS030!$A$5:$E$10000,5,0),"")</f>
        <v/>
      </c>
      <c r="AY422" s="19">
        <f>IFERROR(VLOOKUP(AL422,[2]CUS030!$A$5:$E$10000,5,0),"")</f>
        <v/>
      </c>
      <c r="AZ422" s="19">
        <f>IFERROR(VLOOKUP(AM422,[2]CUS030!$A$5:$E$10000,5,0),"")</f>
        <v/>
      </c>
      <c r="BA422" s="19">
        <f>IFERROR(VLOOKUP(AN422,[2]CUS030!$A$5:$E$10000,5,0),"")</f>
        <v/>
      </c>
      <c r="BB422" s="19">
        <f>IFERROR(VLOOKUP(AO422,[2]CUS030!$A$5:$E$10000,5,0),"")</f>
        <v/>
      </c>
      <c r="BC422" s="19">
        <f>IFERROR(VLOOKUP(AP422,[2]CUS030!$A$5:$E$10000,5,0),"")</f>
        <v/>
      </c>
      <c r="BD422" s="19">
        <f>IFERROR(VLOOKUP(AQ422,[2]CUS030!$A$5:$E$10000,5,0),"")</f>
        <v/>
      </c>
      <c r="BE422" s="19">
        <f>IFERROR(VLOOKUP(AR422,[2]CUS030!$A$5:$E$10000,5,0),"")</f>
        <v/>
      </c>
    </row>
    <row r="423">
      <c r="F423" s="108">
        <f>[1]!Table1[[#This Row],[Production]]</f>
        <v/>
      </c>
      <c r="G423">
        <f>MID(F423,LEN(F423)-6,4)</f>
        <v/>
      </c>
      <c r="H423">
        <f>AS423&amp;"|"&amp;AT423&amp;"|"&amp;AU423&amp;"|"&amp;AV423&amp;"|"&amp;AW423&amp;"|"&amp;AX423&amp;"|"&amp;AY423&amp;"|"&amp;AZ423&amp;"|"&amp;BA423&amp;"|"&amp;BB423&amp;"|"&amp;BC423&amp;"|"&amp;BD423&amp;"|"&amp;BE423</f>
        <v/>
      </c>
      <c r="I423" s="108">
        <f>[1]!Table1[[#This Row],[Stock]]</f>
        <v/>
      </c>
      <c r="J423">
        <f>MID(LEFT(I423,LEN(I423)-3),FIND("0|0.000",LEFT(I423,LEN(I423)-3),1)+7,6)</f>
        <v/>
      </c>
      <c r="K423" s="19" t="n"/>
      <c r="L423" s="19" t="n"/>
      <c r="M423" s="19" t="n"/>
      <c r="N423" s="19" t="n"/>
      <c r="O423" s="19" t="n"/>
      <c r="P423" s="20">
        <f>End_Cal!E423</f>
        <v/>
      </c>
      <c r="Q423" s="112">
        <f>IFERROR(INDEX($J$2:$J$9873,MATCH(1,INDEX(($P423=$F$2:$F$9873)*(0=COUNTIFS($Q$2:$Q$2,$J$2:$J$9873)),0),0)),"")</f>
        <v/>
      </c>
      <c r="R423" s="112">
        <f>IFERROR(INDEX($J$2:$J$9873,MATCH(1,INDEX(($P423=$F$2:$F$9873)*(0=COUNTIFS(Q423,$J$2:$J$9873)),0),0)),"")</f>
        <v/>
      </c>
      <c r="S423" s="112">
        <f>IFERROR(INDEX($J$2:$J$9873,MATCH(1,INDEX(($P423=$F$2:$F$9873)*(0=COUNTIFS(Q423:R423,$J$2:$J$9873)),0),0)),"")</f>
        <v/>
      </c>
      <c r="T423" s="112">
        <f>IFERROR(INDEX($J$2:$J$9873,MATCH(1,INDEX(($P423=$F$2:$F$9873)*(0=COUNTIFS(Q423:S423,$J$2:$J$9873)),0),0)),"")</f>
        <v/>
      </c>
      <c r="U423" s="112">
        <f>IFERROR(INDEX($J$2:$J$9873,MATCH(1,INDEX(($P423=$F$2:$F$9873)*(0=COUNTIFS(Q423:T423,$J$2:$J$9873)),0),0)),"")</f>
        <v/>
      </c>
      <c r="V423" s="112">
        <f>IFERROR(INDEX($J$2:$J$9873,MATCH(1,INDEX(($P423=$F$2:$F$9873)*(0=COUNTIFS(Q423:U423,$J$2:$J$9873)),0),0)),"")</f>
        <v/>
      </c>
      <c r="W423" s="112">
        <f>IFERROR(INDEX($J$2:$J$9873,MATCH(1,INDEX(($P423=$F$2:$F$9873)*(0=COUNTIFS(Q423:V423,$J$2:$J$861)),0),0)),"")</f>
        <v/>
      </c>
      <c r="X423" s="112">
        <f>IFERROR(INDEX($J$2:$J$9873,MATCH(1,INDEX(($P423=$F$2:$F$9873)*(0=COUNTIFS(Q423:W423,$J$2:$J$9873)),0),0)),"")</f>
        <v/>
      </c>
      <c r="Y423" s="112">
        <f>IFERROR(INDEX($J$2:$J$861,MATCH(1,INDEX(($P423=$F$2:$F$861)*(0=COUNTIFS(Q423:X423,$J$2:$J$861)),0),0)),"")</f>
        <v/>
      </c>
      <c r="Z423" s="112">
        <f>IFERROR(INDEX($J$2:$J$861,MATCH(1,INDEX(($P423=$F$2:$F$861)*(0=COUNTIFS(Q423:Y423,$J$2:$J$861)),0),0)),"")</f>
        <v/>
      </c>
      <c r="AA423" s="112">
        <f>IFERROR(INDEX($J$2:$J$861,MATCH(1,INDEX(($P423=$F$2:$F$861)*(0=COUNTIFS(Q423:Z423,$J$2:$J$861)),0),0)),"")</f>
        <v/>
      </c>
      <c r="AB423" s="112">
        <f>IFERROR(INDEX($J$2:$J$861,MATCH(1,INDEX(($P423=$F$2:$F$861)*(0=COUNTIFS(Q423:AA423,$J$2:$J$861)),0),0)),"")</f>
        <v/>
      </c>
      <c r="AC423" s="112">
        <f>IFERROR(INDEX($J$2:$J$861,MATCH(1,INDEX(($P423=$F$2:$F$861)*(0=COUNTIFS(Q423:AB423,$J$2:$J$861)),0),0)),"")</f>
        <v/>
      </c>
      <c r="AD423">
        <f>Q423&amp;"-"&amp;R423&amp;"-"&amp;S423&amp;"-"&amp;T423&amp;"-"&amp;U423&amp;"-"&amp;V423&amp;"-"&amp;W423&amp;"-"&amp;X423&amp;"-"&amp;Y423&amp;"-"&amp;Z423&amp;"-"&amp;AA423&amp;"-"&amp;AB423&amp;"-"&amp;AC423</f>
        <v/>
      </c>
      <c r="AF423" s="19">
        <f>IFERROR(INDEX($I$2:$I$861,MATCH(1,INDEX(($P423=$F$2:$F$861)*(0=COUNTIFS($AF$2:$AF$2,$I$2:$I$861)),0),0)),"")</f>
        <v/>
      </c>
      <c r="AG423" s="19">
        <f>IFERROR(INDEX($I$2:$I$9873,MATCH(1,INDEX(($P423=$F$2:$F$9873)*(0=COUNTIFS(AF423,$I$2:$I$9873)),0),0)),"")</f>
        <v/>
      </c>
      <c r="AH423" s="19">
        <f>IFERROR(INDEX($I$2:$I$9873,MATCH(1,INDEX(($P423=$F$2:$F$9873)*(0=COUNTIFS(AF423:AG423,$I$2:$I$9873)),0),0)),"")</f>
        <v/>
      </c>
      <c r="AI423" s="19">
        <f>IFERROR(INDEX($I$2:$I$9873,MATCH(1,INDEX(($P423=$F$2:$F$9873)*(0=COUNTIFS(AF423:AH423,$I$2:$I$9873)),0),0)),"")</f>
        <v/>
      </c>
      <c r="AJ423" s="19">
        <f>IFERROR(INDEX($I$2:$I$9873,MATCH(1,INDEX(($P423=$F$2:$F$9873)*(0=COUNTIFS(AF423:AI423,$I$2:$I$9873)),0),0)),"")</f>
        <v/>
      </c>
      <c r="AK423" s="19">
        <f>IFERROR(INDEX($I$2:$I$9873,MATCH(1,INDEX(($P423=$F$2:$F$9873)*(0=COUNTIFS(AF423:AJ423,$I$2:$I$9873)),0),0)),"")</f>
        <v/>
      </c>
      <c r="AL423" s="19">
        <f>IFERROR(INDEX($I$2:$I$9873,MATCH(1,INDEX(($P423=$F$2:$F$9873)*(0=COUNTIFS(AF423:AK423,$I$2:$I$9873)),0),0)),"")</f>
        <v/>
      </c>
      <c r="AM423" s="19">
        <f>IFERROR(INDEX($I$2:$I$9873,MATCH(1,INDEX(($P423=$F$2:$F$9873)*(0=COUNTIFS(AF423:AL423,$I$2:$I$9873)),0),0)),"")</f>
        <v/>
      </c>
      <c r="AN423" s="19">
        <f>IFERROR(INDEX($I$2:$I$9873,MATCH(1,INDEX(($P423=$F$2:$F$9873)*(0=COUNTIFS(AF423:AM423,$I$2:$I$9873)),0),0)),"")</f>
        <v/>
      </c>
      <c r="AO423" s="19">
        <f>IFERROR(INDEX($I$2:$I$9873,MATCH(1,INDEX(($P423=$F$2:$F$9873)*(0=COUNTIFS(AF423:AN423,$I$2:$I$9873)),0),0)),"")</f>
        <v/>
      </c>
      <c r="AP423" s="19">
        <f>IFERROR(INDEX($I$2:$I$9873,MATCH(1,INDEX(($P423=$F$2:$F$9873)*(0=COUNTIFS(AF423:AO423,$I$2:$I$9873)),0),0)),"")</f>
        <v/>
      </c>
      <c r="AQ423" s="19">
        <f>IFERROR(INDEX($I$2:$I$9873,MATCH(1,INDEX(($P423=$F$2:$F$9873)*(0=COUNTIFS(AF423:AP423,$I$2:$I$9873)),0),0)),"")</f>
        <v/>
      </c>
      <c r="AR423" s="19">
        <f>IFERROR(INDEX($I$2:$I$9873,MATCH(1,INDEX(($P423=$F$2:$F$9873)*(0=COUNTIFS(AF423:AQ423,$I$2:$I$9873)),0),0)),"")</f>
        <v/>
      </c>
      <c r="AS423" s="19">
        <f>IFERROR(VLOOKUP(AF423,[2]CUS030!$A$5:$E$10000,5,0),"")</f>
        <v/>
      </c>
      <c r="AT423" s="19">
        <f>IFERROR(VLOOKUP(AG423,[2]CUS030!$A$5:$E$10000,5,0),"")</f>
        <v/>
      </c>
      <c r="AU423" s="19">
        <f>IFERROR(VLOOKUP(AH423,[2]CUS030!$A$5:$E$10000,5,0),"")</f>
        <v/>
      </c>
      <c r="AV423" s="19">
        <f>IFERROR(VLOOKUP(AI423,[2]CUS030!$A$5:$E$10000,5,0),"")</f>
        <v/>
      </c>
      <c r="AW423" s="19">
        <f>IFERROR(VLOOKUP(AJ423,[2]CUS030!$A$5:$E$10000,5,0),"")</f>
        <v/>
      </c>
      <c r="AX423" s="19">
        <f>IFERROR(VLOOKUP(AK423,[2]CUS030!$A$5:$E$10000,5,0),"")</f>
        <v/>
      </c>
      <c r="AY423" s="19">
        <f>IFERROR(VLOOKUP(AL423,[2]CUS030!$A$5:$E$10000,5,0),"")</f>
        <v/>
      </c>
      <c r="AZ423" s="19">
        <f>IFERROR(VLOOKUP(AM423,[2]CUS030!$A$5:$E$10000,5,0),"")</f>
        <v/>
      </c>
      <c r="BA423" s="19">
        <f>IFERROR(VLOOKUP(AN423,[2]CUS030!$A$5:$E$10000,5,0),"")</f>
        <v/>
      </c>
      <c r="BB423" s="19">
        <f>IFERROR(VLOOKUP(AO423,[2]CUS030!$A$5:$E$10000,5,0),"")</f>
        <v/>
      </c>
      <c r="BC423" s="19">
        <f>IFERROR(VLOOKUP(AP423,[2]CUS030!$A$5:$E$10000,5,0),"")</f>
        <v/>
      </c>
      <c r="BD423" s="19">
        <f>IFERROR(VLOOKUP(AQ423,[2]CUS030!$A$5:$E$10000,5,0),"")</f>
        <v/>
      </c>
      <c r="BE423" s="19">
        <f>IFERROR(VLOOKUP(AR423,[2]CUS030!$A$5:$E$10000,5,0),"")</f>
        <v/>
      </c>
    </row>
    <row r="424">
      <c r="F424" s="108">
        <f>[1]!Table1[[#This Row],[Production]]</f>
        <v/>
      </c>
      <c r="G424">
        <f>MID(F424,LEN(F424)-6,4)</f>
        <v/>
      </c>
      <c r="H424">
        <f>AS424&amp;"|"&amp;AT424&amp;"|"&amp;AU424&amp;"|"&amp;AV424&amp;"|"&amp;AW424&amp;"|"&amp;AX424&amp;"|"&amp;AY424&amp;"|"&amp;AZ424&amp;"|"&amp;BA424&amp;"|"&amp;BB424&amp;"|"&amp;BC424&amp;"|"&amp;BD424&amp;"|"&amp;BE424</f>
        <v/>
      </c>
      <c r="I424" s="108">
        <f>[1]!Table1[[#This Row],[Stock]]</f>
        <v/>
      </c>
      <c r="J424">
        <f>MID(LEFT(I424,LEN(I424)-3),FIND("0|0.000",LEFT(I424,LEN(I424)-3),1)+7,6)</f>
        <v/>
      </c>
      <c r="K424" s="19" t="n"/>
      <c r="L424" s="19" t="n"/>
      <c r="M424" s="19" t="n"/>
      <c r="N424" s="19" t="n"/>
      <c r="O424" s="19" t="n"/>
      <c r="P424" s="20">
        <f>End_Cal!E424</f>
        <v/>
      </c>
      <c r="Q424" s="112">
        <f>IFERROR(INDEX($J$2:$J$9873,MATCH(1,INDEX(($P424=$F$2:$F$9873)*(0=COUNTIFS($Q$2:$Q$2,$J$2:$J$9873)),0),0)),"")</f>
        <v/>
      </c>
      <c r="R424" s="112">
        <f>IFERROR(INDEX($J$2:$J$9873,MATCH(1,INDEX(($P424=$F$2:$F$9873)*(0=COUNTIFS(Q424,$J$2:$J$9873)),0),0)),"")</f>
        <v/>
      </c>
      <c r="S424" s="112">
        <f>IFERROR(INDEX($J$2:$J$9873,MATCH(1,INDEX(($P424=$F$2:$F$9873)*(0=COUNTIFS(Q424:R424,$J$2:$J$9873)),0),0)),"")</f>
        <v/>
      </c>
      <c r="T424" s="112">
        <f>IFERROR(INDEX($J$2:$J$9873,MATCH(1,INDEX(($P424=$F$2:$F$9873)*(0=COUNTIFS(Q424:S424,$J$2:$J$9873)),0),0)),"")</f>
        <v/>
      </c>
      <c r="U424" s="112">
        <f>IFERROR(INDEX($J$2:$J$9873,MATCH(1,INDEX(($P424=$F$2:$F$9873)*(0=COUNTIFS(Q424:T424,$J$2:$J$9873)),0),0)),"")</f>
        <v/>
      </c>
      <c r="V424" s="112">
        <f>IFERROR(INDEX($J$2:$J$9873,MATCH(1,INDEX(($P424=$F$2:$F$9873)*(0=COUNTIFS(Q424:U424,$J$2:$J$9873)),0),0)),"")</f>
        <v/>
      </c>
      <c r="W424" s="112">
        <f>IFERROR(INDEX($J$2:$J$9873,MATCH(1,INDEX(($P424=$F$2:$F$9873)*(0=COUNTIFS(Q424:V424,$J$2:$J$861)),0),0)),"")</f>
        <v/>
      </c>
      <c r="X424" s="112">
        <f>IFERROR(INDEX($J$2:$J$9873,MATCH(1,INDEX(($P424=$F$2:$F$9873)*(0=COUNTIFS(Q424:W424,$J$2:$J$9873)),0),0)),"")</f>
        <v/>
      </c>
      <c r="Y424" s="112">
        <f>IFERROR(INDEX($J$2:$J$861,MATCH(1,INDEX(($P424=$F$2:$F$861)*(0=COUNTIFS(Q424:X424,$J$2:$J$861)),0),0)),"")</f>
        <v/>
      </c>
      <c r="Z424" s="112">
        <f>IFERROR(INDEX($J$2:$J$861,MATCH(1,INDEX(($P424=$F$2:$F$861)*(0=COUNTIFS(Q424:Y424,$J$2:$J$861)),0),0)),"")</f>
        <v/>
      </c>
      <c r="AA424" s="112">
        <f>IFERROR(INDEX($J$2:$J$861,MATCH(1,INDEX(($P424=$F$2:$F$861)*(0=COUNTIFS(Q424:Z424,$J$2:$J$861)),0),0)),"")</f>
        <v/>
      </c>
      <c r="AB424" s="112">
        <f>IFERROR(INDEX($J$2:$J$861,MATCH(1,INDEX(($P424=$F$2:$F$861)*(0=COUNTIFS(Q424:AA424,$J$2:$J$861)),0),0)),"")</f>
        <v/>
      </c>
      <c r="AC424" s="112">
        <f>IFERROR(INDEX($J$2:$J$861,MATCH(1,INDEX(($P424=$F$2:$F$861)*(0=COUNTIFS(Q424:AB424,$J$2:$J$861)),0),0)),"")</f>
        <v/>
      </c>
      <c r="AD424">
        <f>Q424&amp;"-"&amp;R424&amp;"-"&amp;S424&amp;"-"&amp;T424&amp;"-"&amp;U424&amp;"-"&amp;V424&amp;"-"&amp;W424&amp;"-"&amp;X424&amp;"-"&amp;Y424&amp;"-"&amp;Z424&amp;"-"&amp;AA424&amp;"-"&amp;AB424&amp;"-"&amp;AC424</f>
        <v/>
      </c>
      <c r="AF424" s="19">
        <f>IFERROR(INDEX($I$2:$I$861,MATCH(1,INDEX(($P424=$F$2:$F$861)*(0=COUNTIFS($AF$2:$AF$2,$I$2:$I$861)),0),0)),"")</f>
        <v/>
      </c>
      <c r="AG424" s="19">
        <f>IFERROR(INDEX($I$2:$I$9873,MATCH(1,INDEX(($P424=$F$2:$F$9873)*(0=COUNTIFS(AF424,$I$2:$I$9873)),0),0)),"")</f>
        <v/>
      </c>
      <c r="AH424" s="19">
        <f>IFERROR(INDEX($I$2:$I$9873,MATCH(1,INDEX(($P424=$F$2:$F$9873)*(0=COUNTIFS(AF424:AG424,$I$2:$I$9873)),0),0)),"")</f>
        <v/>
      </c>
      <c r="AI424" s="19">
        <f>IFERROR(INDEX($I$2:$I$9873,MATCH(1,INDEX(($P424=$F$2:$F$9873)*(0=COUNTIFS(AF424:AH424,$I$2:$I$9873)),0),0)),"")</f>
        <v/>
      </c>
      <c r="AJ424" s="19">
        <f>IFERROR(INDEX($I$2:$I$9873,MATCH(1,INDEX(($P424=$F$2:$F$9873)*(0=COUNTIFS(AF424:AI424,$I$2:$I$9873)),0),0)),"")</f>
        <v/>
      </c>
      <c r="AK424" s="19">
        <f>IFERROR(INDEX($I$2:$I$9873,MATCH(1,INDEX(($P424=$F$2:$F$9873)*(0=COUNTIFS(AF424:AJ424,$I$2:$I$9873)),0),0)),"")</f>
        <v/>
      </c>
      <c r="AL424" s="19">
        <f>IFERROR(INDEX($I$2:$I$9873,MATCH(1,INDEX(($P424=$F$2:$F$9873)*(0=COUNTIFS(AF424:AK424,$I$2:$I$9873)),0),0)),"")</f>
        <v/>
      </c>
      <c r="AM424" s="19">
        <f>IFERROR(INDEX($I$2:$I$9873,MATCH(1,INDEX(($P424=$F$2:$F$9873)*(0=COUNTIFS(AF424:AL424,$I$2:$I$9873)),0),0)),"")</f>
        <v/>
      </c>
      <c r="AN424" s="19">
        <f>IFERROR(INDEX($I$2:$I$9873,MATCH(1,INDEX(($P424=$F$2:$F$9873)*(0=COUNTIFS(AF424:AM424,$I$2:$I$9873)),0),0)),"")</f>
        <v/>
      </c>
      <c r="AO424" s="19">
        <f>IFERROR(INDEX($I$2:$I$9873,MATCH(1,INDEX(($P424=$F$2:$F$9873)*(0=COUNTIFS(AF424:AN424,$I$2:$I$9873)),0),0)),"")</f>
        <v/>
      </c>
      <c r="AP424" s="19">
        <f>IFERROR(INDEX($I$2:$I$9873,MATCH(1,INDEX(($P424=$F$2:$F$9873)*(0=COUNTIFS(AF424:AO424,$I$2:$I$9873)),0),0)),"")</f>
        <v/>
      </c>
      <c r="AQ424" s="19">
        <f>IFERROR(INDEX($I$2:$I$9873,MATCH(1,INDEX(($P424=$F$2:$F$9873)*(0=COUNTIFS(AF424:AP424,$I$2:$I$9873)),0),0)),"")</f>
        <v/>
      </c>
      <c r="AR424" s="19">
        <f>IFERROR(INDEX($I$2:$I$9873,MATCH(1,INDEX(($P424=$F$2:$F$9873)*(0=COUNTIFS(AF424:AQ424,$I$2:$I$9873)),0),0)),"")</f>
        <v/>
      </c>
      <c r="AS424" s="19">
        <f>IFERROR(VLOOKUP(AF424,[2]CUS030!$A$5:$E$10000,5,0),"")</f>
        <v/>
      </c>
      <c r="AT424" s="19">
        <f>IFERROR(VLOOKUP(AG424,[2]CUS030!$A$5:$E$10000,5,0),"")</f>
        <v/>
      </c>
      <c r="AU424" s="19">
        <f>IFERROR(VLOOKUP(AH424,[2]CUS030!$A$5:$E$10000,5,0),"")</f>
        <v/>
      </c>
      <c r="AV424" s="19">
        <f>IFERROR(VLOOKUP(AI424,[2]CUS030!$A$5:$E$10000,5,0),"")</f>
        <v/>
      </c>
      <c r="AW424" s="19">
        <f>IFERROR(VLOOKUP(AJ424,[2]CUS030!$A$5:$E$10000,5,0),"")</f>
        <v/>
      </c>
      <c r="AX424" s="19">
        <f>IFERROR(VLOOKUP(AK424,[2]CUS030!$A$5:$E$10000,5,0),"")</f>
        <v/>
      </c>
      <c r="AY424" s="19">
        <f>IFERROR(VLOOKUP(AL424,[2]CUS030!$A$5:$E$10000,5,0),"")</f>
        <v/>
      </c>
      <c r="AZ424" s="19">
        <f>IFERROR(VLOOKUP(AM424,[2]CUS030!$A$5:$E$10000,5,0),"")</f>
        <v/>
      </c>
      <c r="BA424" s="19">
        <f>IFERROR(VLOOKUP(AN424,[2]CUS030!$A$5:$E$10000,5,0),"")</f>
        <v/>
      </c>
      <c r="BB424" s="19">
        <f>IFERROR(VLOOKUP(AO424,[2]CUS030!$A$5:$E$10000,5,0),"")</f>
        <v/>
      </c>
      <c r="BC424" s="19">
        <f>IFERROR(VLOOKUP(AP424,[2]CUS030!$A$5:$E$10000,5,0),"")</f>
        <v/>
      </c>
      <c r="BD424" s="19">
        <f>IFERROR(VLOOKUP(AQ424,[2]CUS030!$A$5:$E$10000,5,0),"")</f>
        <v/>
      </c>
      <c r="BE424" s="19">
        <f>IFERROR(VLOOKUP(AR424,[2]CUS030!$A$5:$E$10000,5,0),"")</f>
        <v/>
      </c>
    </row>
    <row r="425">
      <c r="F425" s="108">
        <f>[1]!Table1[[#This Row],[Production]]</f>
        <v/>
      </c>
      <c r="G425">
        <f>MID(F425,LEN(F425)-6,4)</f>
        <v/>
      </c>
      <c r="H425">
        <f>AS425&amp;"|"&amp;AT425&amp;"|"&amp;AU425&amp;"|"&amp;AV425&amp;"|"&amp;AW425&amp;"|"&amp;AX425&amp;"|"&amp;AY425&amp;"|"&amp;AZ425&amp;"|"&amp;BA425&amp;"|"&amp;BB425&amp;"|"&amp;BC425&amp;"|"&amp;BD425&amp;"|"&amp;BE425</f>
        <v/>
      </c>
      <c r="I425" s="108">
        <f>[1]!Table1[[#This Row],[Stock]]</f>
        <v/>
      </c>
      <c r="J425">
        <f>MID(LEFT(I425,LEN(I425)-3),FIND("0|0.000",LEFT(I425,LEN(I425)-3),1)+7,6)</f>
        <v/>
      </c>
      <c r="K425" s="19" t="n"/>
      <c r="L425" s="19" t="n"/>
      <c r="M425" s="19" t="n"/>
      <c r="N425" s="19" t="n"/>
      <c r="O425" s="19" t="n"/>
      <c r="P425" s="20">
        <f>End_Cal!E425</f>
        <v/>
      </c>
      <c r="Q425" s="112">
        <f>IFERROR(INDEX($J$2:$J$9873,MATCH(1,INDEX(($P425=$F$2:$F$9873)*(0=COUNTIFS($Q$2:$Q$2,$J$2:$J$9873)),0),0)),"")</f>
        <v/>
      </c>
      <c r="R425" s="112">
        <f>IFERROR(INDEX($J$2:$J$9873,MATCH(1,INDEX(($P425=$F$2:$F$9873)*(0=COUNTIFS(Q425,$J$2:$J$9873)),0),0)),"")</f>
        <v/>
      </c>
      <c r="S425" s="112">
        <f>IFERROR(INDEX($J$2:$J$9873,MATCH(1,INDEX(($P425=$F$2:$F$9873)*(0=COUNTIFS(Q425:R425,$J$2:$J$9873)),0),0)),"")</f>
        <v/>
      </c>
      <c r="T425" s="112">
        <f>IFERROR(INDEX($J$2:$J$9873,MATCH(1,INDEX(($P425=$F$2:$F$9873)*(0=COUNTIFS(Q425:S425,$J$2:$J$9873)),0),0)),"")</f>
        <v/>
      </c>
      <c r="U425" s="112">
        <f>IFERROR(INDEX($J$2:$J$9873,MATCH(1,INDEX(($P425=$F$2:$F$9873)*(0=COUNTIFS(Q425:T425,$J$2:$J$9873)),0),0)),"")</f>
        <v/>
      </c>
      <c r="V425" s="112">
        <f>IFERROR(INDEX($J$2:$J$9873,MATCH(1,INDEX(($P425=$F$2:$F$9873)*(0=COUNTIFS(Q425:U425,$J$2:$J$9873)),0),0)),"")</f>
        <v/>
      </c>
      <c r="W425" s="112">
        <f>IFERROR(INDEX($J$2:$J$9873,MATCH(1,INDEX(($P425=$F$2:$F$9873)*(0=COUNTIFS(Q425:V425,$J$2:$J$861)),0),0)),"")</f>
        <v/>
      </c>
      <c r="X425" s="112">
        <f>IFERROR(INDEX($J$2:$J$9873,MATCH(1,INDEX(($P425=$F$2:$F$9873)*(0=COUNTIFS(Q425:W425,$J$2:$J$9873)),0),0)),"")</f>
        <v/>
      </c>
      <c r="Y425" s="112">
        <f>IFERROR(INDEX($J$2:$J$861,MATCH(1,INDEX(($P425=$F$2:$F$861)*(0=COUNTIFS(Q425:X425,$J$2:$J$861)),0),0)),"")</f>
        <v/>
      </c>
      <c r="Z425" s="112">
        <f>IFERROR(INDEX($J$2:$J$861,MATCH(1,INDEX(($P425=$F$2:$F$861)*(0=COUNTIFS(Q425:Y425,$J$2:$J$861)),0),0)),"")</f>
        <v/>
      </c>
      <c r="AA425" s="112">
        <f>IFERROR(INDEX($J$2:$J$861,MATCH(1,INDEX(($P425=$F$2:$F$861)*(0=COUNTIFS(Q425:Z425,$J$2:$J$861)),0),0)),"")</f>
        <v/>
      </c>
      <c r="AB425" s="112">
        <f>IFERROR(INDEX($J$2:$J$861,MATCH(1,INDEX(($P425=$F$2:$F$861)*(0=COUNTIFS(Q425:AA425,$J$2:$J$861)),0),0)),"")</f>
        <v/>
      </c>
      <c r="AC425" s="112">
        <f>IFERROR(INDEX($J$2:$J$861,MATCH(1,INDEX(($P425=$F$2:$F$861)*(0=COUNTIFS(Q425:AB425,$J$2:$J$861)),0),0)),"")</f>
        <v/>
      </c>
      <c r="AD425">
        <f>Q425&amp;"-"&amp;R425&amp;"-"&amp;S425&amp;"-"&amp;T425&amp;"-"&amp;U425&amp;"-"&amp;V425&amp;"-"&amp;W425&amp;"-"&amp;X425&amp;"-"&amp;Y425&amp;"-"&amp;Z425&amp;"-"&amp;AA425&amp;"-"&amp;AB425&amp;"-"&amp;AC425</f>
        <v/>
      </c>
      <c r="AF425" s="19">
        <f>IFERROR(INDEX($I$2:$I$861,MATCH(1,INDEX(($P425=$F$2:$F$861)*(0=COUNTIFS($AF$2:$AF$2,$I$2:$I$861)),0),0)),"")</f>
        <v/>
      </c>
      <c r="AG425" s="19">
        <f>IFERROR(INDEX($I$2:$I$9873,MATCH(1,INDEX(($P425=$F$2:$F$9873)*(0=COUNTIFS(AF425,$I$2:$I$9873)),0),0)),"")</f>
        <v/>
      </c>
      <c r="AH425" s="19">
        <f>IFERROR(INDEX($I$2:$I$9873,MATCH(1,INDEX(($P425=$F$2:$F$9873)*(0=COUNTIFS(AF425:AG425,$I$2:$I$9873)),0),0)),"")</f>
        <v/>
      </c>
      <c r="AI425" s="19">
        <f>IFERROR(INDEX($I$2:$I$9873,MATCH(1,INDEX(($P425=$F$2:$F$9873)*(0=COUNTIFS(AF425:AH425,$I$2:$I$9873)),0),0)),"")</f>
        <v/>
      </c>
      <c r="AJ425" s="19">
        <f>IFERROR(INDEX($I$2:$I$9873,MATCH(1,INDEX(($P425=$F$2:$F$9873)*(0=COUNTIFS(AF425:AI425,$I$2:$I$9873)),0),0)),"")</f>
        <v/>
      </c>
      <c r="AK425" s="19">
        <f>IFERROR(INDEX($I$2:$I$9873,MATCH(1,INDEX(($P425=$F$2:$F$9873)*(0=COUNTIFS(AF425:AJ425,$I$2:$I$9873)),0),0)),"")</f>
        <v/>
      </c>
      <c r="AL425" s="19">
        <f>IFERROR(INDEX($I$2:$I$9873,MATCH(1,INDEX(($P425=$F$2:$F$9873)*(0=COUNTIFS(AF425:AK425,$I$2:$I$9873)),0),0)),"")</f>
        <v/>
      </c>
      <c r="AM425" s="19">
        <f>IFERROR(INDEX($I$2:$I$9873,MATCH(1,INDEX(($P425=$F$2:$F$9873)*(0=COUNTIFS(AF425:AL425,$I$2:$I$9873)),0),0)),"")</f>
        <v/>
      </c>
      <c r="AN425" s="19">
        <f>IFERROR(INDEX($I$2:$I$9873,MATCH(1,INDEX(($P425=$F$2:$F$9873)*(0=COUNTIFS(AF425:AM425,$I$2:$I$9873)),0),0)),"")</f>
        <v/>
      </c>
      <c r="AO425" s="19">
        <f>IFERROR(INDEX($I$2:$I$9873,MATCH(1,INDEX(($P425=$F$2:$F$9873)*(0=COUNTIFS(AF425:AN425,$I$2:$I$9873)),0),0)),"")</f>
        <v/>
      </c>
      <c r="AP425" s="19">
        <f>IFERROR(INDEX($I$2:$I$9873,MATCH(1,INDEX(($P425=$F$2:$F$9873)*(0=COUNTIFS(AF425:AO425,$I$2:$I$9873)),0),0)),"")</f>
        <v/>
      </c>
      <c r="AQ425" s="19">
        <f>IFERROR(INDEX($I$2:$I$9873,MATCH(1,INDEX(($P425=$F$2:$F$9873)*(0=COUNTIFS(AF425:AP425,$I$2:$I$9873)),0),0)),"")</f>
        <v/>
      </c>
      <c r="AR425" s="19">
        <f>IFERROR(INDEX($I$2:$I$9873,MATCH(1,INDEX(($P425=$F$2:$F$9873)*(0=COUNTIFS(AF425:AQ425,$I$2:$I$9873)),0),0)),"")</f>
        <v/>
      </c>
      <c r="AS425" s="19">
        <f>IFERROR(VLOOKUP(AF425,[2]CUS030!$A$5:$E$10000,5,0),"")</f>
        <v/>
      </c>
      <c r="AT425" s="19">
        <f>IFERROR(VLOOKUP(AG425,[2]CUS030!$A$5:$E$10000,5,0),"")</f>
        <v/>
      </c>
      <c r="AU425" s="19">
        <f>IFERROR(VLOOKUP(AH425,[2]CUS030!$A$5:$E$10000,5,0),"")</f>
        <v/>
      </c>
      <c r="AV425" s="19">
        <f>IFERROR(VLOOKUP(AI425,[2]CUS030!$A$5:$E$10000,5,0),"")</f>
        <v/>
      </c>
      <c r="AW425" s="19">
        <f>IFERROR(VLOOKUP(AJ425,[2]CUS030!$A$5:$E$10000,5,0),"")</f>
        <v/>
      </c>
      <c r="AX425" s="19">
        <f>IFERROR(VLOOKUP(AK425,[2]CUS030!$A$5:$E$10000,5,0),"")</f>
        <v/>
      </c>
      <c r="AY425" s="19">
        <f>IFERROR(VLOOKUP(AL425,[2]CUS030!$A$5:$E$10000,5,0),"")</f>
        <v/>
      </c>
      <c r="AZ425" s="19">
        <f>IFERROR(VLOOKUP(AM425,[2]CUS030!$A$5:$E$10000,5,0),"")</f>
        <v/>
      </c>
      <c r="BA425" s="19">
        <f>IFERROR(VLOOKUP(AN425,[2]CUS030!$A$5:$E$10000,5,0),"")</f>
        <v/>
      </c>
      <c r="BB425" s="19">
        <f>IFERROR(VLOOKUP(AO425,[2]CUS030!$A$5:$E$10000,5,0),"")</f>
        <v/>
      </c>
      <c r="BC425" s="19">
        <f>IFERROR(VLOOKUP(AP425,[2]CUS030!$A$5:$E$10000,5,0),"")</f>
        <v/>
      </c>
      <c r="BD425" s="19">
        <f>IFERROR(VLOOKUP(AQ425,[2]CUS030!$A$5:$E$10000,5,0),"")</f>
        <v/>
      </c>
      <c r="BE425" s="19">
        <f>IFERROR(VLOOKUP(AR425,[2]CUS030!$A$5:$E$10000,5,0),"")</f>
        <v/>
      </c>
    </row>
    <row r="426">
      <c r="F426" s="108">
        <f>[1]!Table1[[#This Row],[Production]]</f>
        <v/>
      </c>
      <c r="G426">
        <f>MID(F426,LEN(F426)-6,4)</f>
        <v/>
      </c>
      <c r="H426">
        <f>AS426&amp;"|"&amp;AT426&amp;"|"&amp;AU426&amp;"|"&amp;AV426&amp;"|"&amp;AW426&amp;"|"&amp;AX426&amp;"|"&amp;AY426&amp;"|"&amp;AZ426&amp;"|"&amp;BA426&amp;"|"&amp;BB426&amp;"|"&amp;BC426&amp;"|"&amp;BD426&amp;"|"&amp;BE426</f>
        <v/>
      </c>
      <c r="I426" s="108">
        <f>[1]!Table1[[#This Row],[Stock]]</f>
        <v/>
      </c>
      <c r="J426">
        <f>MID(LEFT(I426,LEN(I426)-3),FIND("0|0.000",LEFT(I426,LEN(I426)-3),1)+7,6)</f>
        <v/>
      </c>
      <c r="K426" s="19" t="n"/>
      <c r="L426" s="19" t="n"/>
      <c r="M426" s="19" t="n"/>
      <c r="N426" s="19" t="n"/>
      <c r="O426" s="19" t="n"/>
      <c r="P426" s="20">
        <f>End_Cal!E426</f>
        <v/>
      </c>
      <c r="Q426" s="112">
        <f>IFERROR(INDEX($J$2:$J$9873,MATCH(1,INDEX(($P426=$F$2:$F$9873)*(0=COUNTIFS($Q$2:$Q$2,$J$2:$J$9873)),0),0)),"")</f>
        <v/>
      </c>
      <c r="R426" s="112">
        <f>IFERROR(INDEX($J$2:$J$9873,MATCH(1,INDEX(($P426=$F$2:$F$9873)*(0=COUNTIFS(Q426,$J$2:$J$9873)),0),0)),"")</f>
        <v/>
      </c>
      <c r="S426" s="112">
        <f>IFERROR(INDEX($J$2:$J$9873,MATCH(1,INDEX(($P426=$F$2:$F$9873)*(0=COUNTIFS(Q426:R426,$J$2:$J$9873)),0),0)),"")</f>
        <v/>
      </c>
      <c r="T426" s="112">
        <f>IFERROR(INDEX($J$2:$J$9873,MATCH(1,INDEX(($P426=$F$2:$F$9873)*(0=COUNTIFS(Q426:S426,$J$2:$J$9873)),0),0)),"")</f>
        <v/>
      </c>
      <c r="U426" s="112">
        <f>IFERROR(INDEX($J$2:$J$9873,MATCH(1,INDEX(($P426=$F$2:$F$9873)*(0=COUNTIFS(Q426:T426,$J$2:$J$9873)),0),0)),"")</f>
        <v/>
      </c>
      <c r="V426" s="112">
        <f>IFERROR(INDEX($J$2:$J$9873,MATCH(1,INDEX(($P426=$F$2:$F$9873)*(0=COUNTIFS(Q426:U426,$J$2:$J$9873)),0),0)),"")</f>
        <v/>
      </c>
      <c r="W426" s="112">
        <f>IFERROR(INDEX($J$2:$J$9873,MATCH(1,INDEX(($P426=$F$2:$F$9873)*(0=COUNTIFS(Q426:V426,$J$2:$J$861)),0),0)),"")</f>
        <v/>
      </c>
      <c r="X426" s="112">
        <f>IFERROR(INDEX($J$2:$J$9873,MATCH(1,INDEX(($P426=$F$2:$F$9873)*(0=COUNTIFS(Q426:W426,$J$2:$J$9873)),0),0)),"")</f>
        <v/>
      </c>
      <c r="Y426" s="112">
        <f>IFERROR(INDEX($J$2:$J$861,MATCH(1,INDEX(($P426=$F$2:$F$861)*(0=COUNTIFS(Q426:X426,$J$2:$J$861)),0),0)),"")</f>
        <v/>
      </c>
      <c r="Z426" s="112">
        <f>IFERROR(INDEX($J$2:$J$861,MATCH(1,INDEX(($P426=$F$2:$F$861)*(0=COUNTIFS(Q426:Y426,$J$2:$J$861)),0),0)),"")</f>
        <v/>
      </c>
      <c r="AA426" s="112">
        <f>IFERROR(INDEX($J$2:$J$861,MATCH(1,INDEX(($P426=$F$2:$F$861)*(0=COUNTIFS(Q426:Z426,$J$2:$J$861)),0),0)),"")</f>
        <v/>
      </c>
      <c r="AB426" s="112">
        <f>IFERROR(INDEX($J$2:$J$861,MATCH(1,INDEX(($P426=$F$2:$F$861)*(0=COUNTIFS(Q426:AA426,$J$2:$J$861)),0),0)),"")</f>
        <v/>
      </c>
      <c r="AC426" s="112">
        <f>IFERROR(INDEX($J$2:$J$861,MATCH(1,INDEX(($P426=$F$2:$F$861)*(0=COUNTIFS(Q426:AB426,$J$2:$J$861)),0),0)),"")</f>
        <v/>
      </c>
      <c r="AD426">
        <f>Q426&amp;"-"&amp;R426&amp;"-"&amp;S426&amp;"-"&amp;T426&amp;"-"&amp;U426&amp;"-"&amp;V426&amp;"-"&amp;W426&amp;"-"&amp;X426&amp;"-"&amp;Y426&amp;"-"&amp;Z426&amp;"-"&amp;AA426&amp;"-"&amp;AB426&amp;"-"&amp;AC426</f>
        <v/>
      </c>
      <c r="AF426" s="19">
        <f>IFERROR(INDEX($I$2:$I$861,MATCH(1,INDEX(($P426=$F$2:$F$861)*(0=COUNTIFS($AF$2:$AF$2,$I$2:$I$861)),0),0)),"")</f>
        <v/>
      </c>
      <c r="AG426" s="19">
        <f>IFERROR(INDEX($I$2:$I$9873,MATCH(1,INDEX(($P426=$F$2:$F$9873)*(0=COUNTIFS(AF426,$I$2:$I$9873)),0),0)),"")</f>
        <v/>
      </c>
      <c r="AH426" s="19">
        <f>IFERROR(INDEX($I$2:$I$9873,MATCH(1,INDEX(($P426=$F$2:$F$9873)*(0=COUNTIFS(AF426:AG426,$I$2:$I$9873)),0),0)),"")</f>
        <v/>
      </c>
      <c r="AI426" s="19">
        <f>IFERROR(INDEX($I$2:$I$9873,MATCH(1,INDEX(($P426=$F$2:$F$9873)*(0=COUNTIFS(AF426:AH426,$I$2:$I$9873)),0),0)),"")</f>
        <v/>
      </c>
      <c r="AJ426" s="19">
        <f>IFERROR(INDEX($I$2:$I$9873,MATCH(1,INDEX(($P426=$F$2:$F$9873)*(0=COUNTIFS(AF426:AI426,$I$2:$I$9873)),0),0)),"")</f>
        <v/>
      </c>
      <c r="AK426" s="19">
        <f>IFERROR(INDEX($I$2:$I$9873,MATCH(1,INDEX(($P426=$F$2:$F$9873)*(0=COUNTIFS(AF426:AJ426,$I$2:$I$9873)),0),0)),"")</f>
        <v/>
      </c>
      <c r="AL426" s="19">
        <f>IFERROR(INDEX($I$2:$I$9873,MATCH(1,INDEX(($P426=$F$2:$F$9873)*(0=COUNTIFS(AF426:AK426,$I$2:$I$9873)),0),0)),"")</f>
        <v/>
      </c>
      <c r="AM426" s="19">
        <f>IFERROR(INDEX($I$2:$I$9873,MATCH(1,INDEX(($P426=$F$2:$F$9873)*(0=COUNTIFS(AF426:AL426,$I$2:$I$9873)),0),0)),"")</f>
        <v/>
      </c>
      <c r="AN426" s="19">
        <f>IFERROR(INDEX($I$2:$I$9873,MATCH(1,INDEX(($P426=$F$2:$F$9873)*(0=COUNTIFS(AF426:AM426,$I$2:$I$9873)),0),0)),"")</f>
        <v/>
      </c>
      <c r="AO426" s="19">
        <f>IFERROR(INDEX($I$2:$I$9873,MATCH(1,INDEX(($P426=$F$2:$F$9873)*(0=COUNTIFS(AF426:AN426,$I$2:$I$9873)),0),0)),"")</f>
        <v/>
      </c>
      <c r="AP426" s="19">
        <f>IFERROR(INDEX($I$2:$I$9873,MATCH(1,INDEX(($P426=$F$2:$F$9873)*(0=COUNTIFS(AF426:AO426,$I$2:$I$9873)),0),0)),"")</f>
        <v/>
      </c>
      <c r="AQ426" s="19">
        <f>IFERROR(INDEX($I$2:$I$9873,MATCH(1,INDEX(($P426=$F$2:$F$9873)*(0=COUNTIFS(AF426:AP426,$I$2:$I$9873)),0),0)),"")</f>
        <v/>
      </c>
      <c r="AR426" s="19">
        <f>IFERROR(INDEX($I$2:$I$9873,MATCH(1,INDEX(($P426=$F$2:$F$9873)*(0=COUNTIFS(AF426:AQ426,$I$2:$I$9873)),0),0)),"")</f>
        <v/>
      </c>
      <c r="AS426" s="19">
        <f>IFERROR(VLOOKUP(AF426,[2]CUS030!$A$5:$E$10000,5,0),"")</f>
        <v/>
      </c>
      <c r="AT426" s="19">
        <f>IFERROR(VLOOKUP(AG426,[2]CUS030!$A$5:$E$10000,5,0),"")</f>
        <v/>
      </c>
      <c r="AU426" s="19">
        <f>IFERROR(VLOOKUP(AH426,[2]CUS030!$A$5:$E$10000,5,0),"")</f>
        <v/>
      </c>
      <c r="AV426" s="19">
        <f>IFERROR(VLOOKUP(AI426,[2]CUS030!$A$5:$E$10000,5,0),"")</f>
        <v/>
      </c>
      <c r="AW426" s="19">
        <f>IFERROR(VLOOKUP(AJ426,[2]CUS030!$A$5:$E$10000,5,0),"")</f>
        <v/>
      </c>
      <c r="AX426" s="19">
        <f>IFERROR(VLOOKUP(AK426,[2]CUS030!$A$5:$E$10000,5,0),"")</f>
        <v/>
      </c>
      <c r="AY426" s="19">
        <f>IFERROR(VLOOKUP(AL426,[2]CUS030!$A$5:$E$10000,5,0),"")</f>
        <v/>
      </c>
      <c r="AZ426" s="19">
        <f>IFERROR(VLOOKUP(AM426,[2]CUS030!$A$5:$E$10000,5,0),"")</f>
        <v/>
      </c>
      <c r="BA426" s="19">
        <f>IFERROR(VLOOKUP(AN426,[2]CUS030!$A$5:$E$10000,5,0),"")</f>
        <v/>
      </c>
      <c r="BB426" s="19">
        <f>IFERROR(VLOOKUP(AO426,[2]CUS030!$A$5:$E$10000,5,0),"")</f>
        <v/>
      </c>
      <c r="BC426" s="19">
        <f>IFERROR(VLOOKUP(AP426,[2]CUS030!$A$5:$E$10000,5,0),"")</f>
        <v/>
      </c>
      <c r="BD426" s="19">
        <f>IFERROR(VLOOKUP(AQ426,[2]CUS030!$A$5:$E$10000,5,0),"")</f>
        <v/>
      </c>
      <c r="BE426" s="19">
        <f>IFERROR(VLOOKUP(AR426,[2]CUS030!$A$5:$E$10000,5,0),"")</f>
        <v/>
      </c>
    </row>
    <row r="427">
      <c r="F427" s="108">
        <f>[1]!Table1[[#This Row],[Production]]</f>
        <v/>
      </c>
      <c r="G427">
        <f>MID(F427,LEN(F427)-6,4)</f>
        <v/>
      </c>
      <c r="H427">
        <f>AS427&amp;"|"&amp;AT427&amp;"|"&amp;AU427&amp;"|"&amp;AV427&amp;"|"&amp;AW427&amp;"|"&amp;AX427&amp;"|"&amp;AY427&amp;"|"&amp;AZ427&amp;"|"&amp;BA427&amp;"|"&amp;BB427&amp;"|"&amp;BC427&amp;"|"&amp;BD427&amp;"|"&amp;BE427</f>
        <v/>
      </c>
      <c r="I427" s="108">
        <f>[1]!Table1[[#This Row],[Stock]]</f>
        <v/>
      </c>
      <c r="J427">
        <f>MID(LEFT(I427,LEN(I427)-3),FIND("0|0.000",LEFT(I427,LEN(I427)-3),1)+7,6)</f>
        <v/>
      </c>
      <c r="K427" s="19" t="n"/>
      <c r="L427" s="19" t="n"/>
      <c r="M427" s="19" t="n"/>
      <c r="N427" s="19" t="n"/>
      <c r="O427" s="19" t="n"/>
      <c r="P427" s="20">
        <f>End_Cal!E427</f>
        <v/>
      </c>
      <c r="Q427" s="112">
        <f>IFERROR(INDEX($J$2:$J$9873,MATCH(1,INDEX(($P427=$F$2:$F$9873)*(0=COUNTIFS($Q$2:$Q$2,$J$2:$J$9873)),0),0)),"")</f>
        <v/>
      </c>
      <c r="R427" s="112">
        <f>IFERROR(INDEX($J$2:$J$9873,MATCH(1,INDEX(($P427=$F$2:$F$9873)*(0=COUNTIFS(Q427,$J$2:$J$9873)),0),0)),"")</f>
        <v/>
      </c>
      <c r="S427" s="112">
        <f>IFERROR(INDEX($J$2:$J$9873,MATCH(1,INDEX(($P427=$F$2:$F$9873)*(0=COUNTIFS(Q427:R427,$J$2:$J$9873)),0),0)),"")</f>
        <v/>
      </c>
      <c r="T427" s="112">
        <f>IFERROR(INDEX($J$2:$J$9873,MATCH(1,INDEX(($P427=$F$2:$F$9873)*(0=COUNTIFS(Q427:S427,$J$2:$J$9873)),0),0)),"")</f>
        <v/>
      </c>
      <c r="U427" s="112">
        <f>IFERROR(INDEX($J$2:$J$9873,MATCH(1,INDEX(($P427=$F$2:$F$9873)*(0=COUNTIFS(Q427:T427,$J$2:$J$9873)),0),0)),"")</f>
        <v/>
      </c>
      <c r="V427" s="112">
        <f>IFERROR(INDEX($J$2:$J$9873,MATCH(1,INDEX(($P427=$F$2:$F$9873)*(0=COUNTIFS(Q427:U427,$J$2:$J$9873)),0),0)),"")</f>
        <v/>
      </c>
      <c r="W427" s="112">
        <f>IFERROR(INDEX($J$2:$J$9873,MATCH(1,INDEX(($P427=$F$2:$F$9873)*(0=COUNTIFS(Q427:V427,$J$2:$J$861)),0),0)),"")</f>
        <v/>
      </c>
      <c r="X427" s="112">
        <f>IFERROR(INDEX($J$2:$J$9873,MATCH(1,INDEX(($P427=$F$2:$F$9873)*(0=COUNTIFS(Q427:W427,$J$2:$J$9873)),0),0)),"")</f>
        <v/>
      </c>
      <c r="Y427" s="112">
        <f>IFERROR(INDEX($J$2:$J$861,MATCH(1,INDEX(($P427=$F$2:$F$861)*(0=COUNTIFS(Q427:X427,$J$2:$J$861)),0),0)),"")</f>
        <v/>
      </c>
      <c r="Z427" s="112">
        <f>IFERROR(INDEX($J$2:$J$861,MATCH(1,INDEX(($P427=$F$2:$F$861)*(0=COUNTIFS(Q427:Y427,$J$2:$J$861)),0),0)),"")</f>
        <v/>
      </c>
      <c r="AA427" s="112">
        <f>IFERROR(INDEX($J$2:$J$861,MATCH(1,INDEX(($P427=$F$2:$F$861)*(0=COUNTIFS(Q427:Z427,$J$2:$J$861)),0),0)),"")</f>
        <v/>
      </c>
      <c r="AB427" s="112">
        <f>IFERROR(INDEX($J$2:$J$861,MATCH(1,INDEX(($P427=$F$2:$F$861)*(0=COUNTIFS(Q427:AA427,$J$2:$J$861)),0),0)),"")</f>
        <v/>
      </c>
      <c r="AC427" s="112">
        <f>IFERROR(INDEX($J$2:$J$861,MATCH(1,INDEX(($P427=$F$2:$F$861)*(0=COUNTIFS(Q427:AB427,$J$2:$J$861)),0),0)),"")</f>
        <v/>
      </c>
      <c r="AD427">
        <f>Q427&amp;"-"&amp;R427&amp;"-"&amp;S427&amp;"-"&amp;T427&amp;"-"&amp;U427&amp;"-"&amp;V427&amp;"-"&amp;W427&amp;"-"&amp;X427&amp;"-"&amp;Y427&amp;"-"&amp;Z427&amp;"-"&amp;AA427&amp;"-"&amp;AB427&amp;"-"&amp;AC427</f>
        <v/>
      </c>
      <c r="AF427" s="19">
        <f>IFERROR(INDEX($I$2:$I$861,MATCH(1,INDEX(($P427=$F$2:$F$861)*(0=COUNTIFS($AF$2:$AF$2,$I$2:$I$861)),0),0)),"")</f>
        <v/>
      </c>
      <c r="AG427" s="19">
        <f>IFERROR(INDEX($I$2:$I$9873,MATCH(1,INDEX(($P427=$F$2:$F$9873)*(0=COUNTIFS(AF427,$I$2:$I$9873)),0),0)),"")</f>
        <v/>
      </c>
      <c r="AH427" s="19">
        <f>IFERROR(INDEX($I$2:$I$9873,MATCH(1,INDEX(($P427=$F$2:$F$9873)*(0=COUNTIFS(AF427:AG427,$I$2:$I$9873)),0),0)),"")</f>
        <v/>
      </c>
      <c r="AI427" s="19">
        <f>IFERROR(INDEX($I$2:$I$9873,MATCH(1,INDEX(($P427=$F$2:$F$9873)*(0=COUNTIFS(AF427:AH427,$I$2:$I$9873)),0),0)),"")</f>
        <v/>
      </c>
      <c r="AJ427" s="19">
        <f>IFERROR(INDEX($I$2:$I$9873,MATCH(1,INDEX(($P427=$F$2:$F$9873)*(0=COUNTIFS(AF427:AI427,$I$2:$I$9873)),0),0)),"")</f>
        <v/>
      </c>
      <c r="AK427" s="19">
        <f>IFERROR(INDEX($I$2:$I$9873,MATCH(1,INDEX(($P427=$F$2:$F$9873)*(0=COUNTIFS(AF427:AJ427,$I$2:$I$9873)),0),0)),"")</f>
        <v/>
      </c>
      <c r="AL427" s="19">
        <f>IFERROR(INDEX($I$2:$I$9873,MATCH(1,INDEX(($P427=$F$2:$F$9873)*(0=COUNTIFS(AF427:AK427,$I$2:$I$9873)),0),0)),"")</f>
        <v/>
      </c>
      <c r="AM427" s="19">
        <f>IFERROR(INDEX($I$2:$I$9873,MATCH(1,INDEX(($P427=$F$2:$F$9873)*(0=COUNTIFS(AF427:AL427,$I$2:$I$9873)),0),0)),"")</f>
        <v/>
      </c>
      <c r="AN427" s="19">
        <f>IFERROR(INDEX($I$2:$I$9873,MATCH(1,INDEX(($P427=$F$2:$F$9873)*(0=COUNTIFS(AF427:AM427,$I$2:$I$9873)),0),0)),"")</f>
        <v/>
      </c>
      <c r="AO427" s="19">
        <f>IFERROR(INDEX($I$2:$I$9873,MATCH(1,INDEX(($P427=$F$2:$F$9873)*(0=COUNTIFS(AF427:AN427,$I$2:$I$9873)),0),0)),"")</f>
        <v/>
      </c>
      <c r="AP427" s="19">
        <f>IFERROR(INDEX($I$2:$I$9873,MATCH(1,INDEX(($P427=$F$2:$F$9873)*(0=COUNTIFS(AF427:AO427,$I$2:$I$9873)),0),0)),"")</f>
        <v/>
      </c>
      <c r="AQ427" s="19">
        <f>IFERROR(INDEX($I$2:$I$9873,MATCH(1,INDEX(($P427=$F$2:$F$9873)*(0=COUNTIFS(AF427:AP427,$I$2:$I$9873)),0),0)),"")</f>
        <v/>
      </c>
      <c r="AR427" s="19">
        <f>IFERROR(INDEX($I$2:$I$9873,MATCH(1,INDEX(($P427=$F$2:$F$9873)*(0=COUNTIFS(AF427:AQ427,$I$2:$I$9873)),0),0)),"")</f>
        <v/>
      </c>
      <c r="AS427" s="19">
        <f>IFERROR(VLOOKUP(AF427,[2]CUS030!$A$5:$E$10000,5,0),"")</f>
        <v/>
      </c>
      <c r="AT427" s="19">
        <f>IFERROR(VLOOKUP(AG427,[2]CUS030!$A$5:$E$10000,5,0),"")</f>
        <v/>
      </c>
      <c r="AU427" s="19">
        <f>IFERROR(VLOOKUP(AH427,[2]CUS030!$A$5:$E$10000,5,0),"")</f>
        <v/>
      </c>
      <c r="AV427" s="19">
        <f>IFERROR(VLOOKUP(AI427,[2]CUS030!$A$5:$E$10000,5,0),"")</f>
        <v/>
      </c>
      <c r="AW427" s="19">
        <f>IFERROR(VLOOKUP(AJ427,[2]CUS030!$A$5:$E$10000,5,0),"")</f>
        <v/>
      </c>
      <c r="AX427" s="19">
        <f>IFERROR(VLOOKUP(AK427,[2]CUS030!$A$5:$E$10000,5,0),"")</f>
        <v/>
      </c>
      <c r="AY427" s="19">
        <f>IFERROR(VLOOKUP(AL427,[2]CUS030!$A$5:$E$10000,5,0),"")</f>
        <v/>
      </c>
      <c r="AZ427" s="19">
        <f>IFERROR(VLOOKUP(AM427,[2]CUS030!$A$5:$E$10000,5,0),"")</f>
        <v/>
      </c>
      <c r="BA427" s="19">
        <f>IFERROR(VLOOKUP(AN427,[2]CUS030!$A$5:$E$10000,5,0),"")</f>
        <v/>
      </c>
      <c r="BB427" s="19">
        <f>IFERROR(VLOOKUP(AO427,[2]CUS030!$A$5:$E$10000,5,0),"")</f>
        <v/>
      </c>
      <c r="BC427" s="19">
        <f>IFERROR(VLOOKUP(AP427,[2]CUS030!$A$5:$E$10000,5,0),"")</f>
        <v/>
      </c>
      <c r="BD427" s="19">
        <f>IFERROR(VLOOKUP(AQ427,[2]CUS030!$A$5:$E$10000,5,0),"")</f>
        <v/>
      </c>
      <c r="BE427" s="19">
        <f>IFERROR(VLOOKUP(AR427,[2]CUS030!$A$5:$E$10000,5,0),"")</f>
        <v/>
      </c>
    </row>
    <row r="428">
      <c r="F428" s="108">
        <f>[1]!Table1[[#This Row],[Production]]</f>
        <v/>
      </c>
      <c r="G428">
        <f>MID(F428,LEN(F428)-6,4)</f>
        <v/>
      </c>
      <c r="H428">
        <f>AS428&amp;"|"&amp;AT428&amp;"|"&amp;AU428&amp;"|"&amp;AV428&amp;"|"&amp;AW428&amp;"|"&amp;AX428&amp;"|"&amp;AY428&amp;"|"&amp;AZ428&amp;"|"&amp;BA428&amp;"|"&amp;BB428&amp;"|"&amp;BC428&amp;"|"&amp;BD428&amp;"|"&amp;BE428</f>
        <v/>
      </c>
      <c r="I428" s="108">
        <f>[1]!Table1[[#This Row],[Stock]]</f>
        <v/>
      </c>
      <c r="J428">
        <f>MID(LEFT(I428,LEN(I428)-3),FIND("0|0.000",LEFT(I428,LEN(I428)-3),1)+7,6)</f>
        <v/>
      </c>
      <c r="K428" s="19" t="n"/>
      <c r="L428" s="19" t="n"/>
      <c r="M428" s="19" t="n"/>
      <c r="N428" s="19" t="n"/>
      <c r="O428" s="19" t="n"/>
      <c r="P428" s="20">
        <f>End_Cal!E428</f>
        <v/>
      </c>
      <c r="Q428" s="112">
        <f>IFERROR(INDEX($J$2:$J$9873,MATCH(1,INDEX(($P428=$F$2:$F$9873)*(0=COUNTIFS($Q$2:$Q$2,$J$2:$J$9873)),0),0)),"")</f>
        <v/>
      </c>
      <c r="R428" s="112">
        <f>IFERROR(INDEX($J$2:$J$9873,MATCH(1,INDEX(($P428=$F$2:$F$9873)*(0=COUNTIFS(Q428,$J$2:$J$9873)),0),0)),"")</f>
        <v/>
      </c>
      <c r="S428" s="112">
        <f>IFERROR(INDEX($J$2:$J$9873,MATCH(1,INDEX(($P428=$F$2:$F$9873)*(0=COUNTIFS(Q428:R428,$J$2:$J$9873)),0),0)),"")</f>
        <v/>
      </c>
      <c r="T428" s="112">
        <f>IFERROR(INDEX($J$2:$J$9873,MATCH(1,INDEX(($P428=$F$2:$F$9873)*(0=COUNTIFS(Q428:S428,$J$2:$J$9873)),0),0)),"")</f>
        <v/>
      </c>
      <c r="U428" s="112">
        <f>IFERROR(INDEX($J$2:$J$9873,MATCH(1,INDEX(($P428=$F$2:$F$9873)*(0=COUNTIFS(Q428:T428,$J$2:$J$9873)),0),0)),"")</f>
        <v/>
      </c>
      <c r="V428" s="112">
        <f>IFERROR(INDEX($J$2:$J$9873,MATCH(1,INDEX(($P428=$F$2:$F$9873)*(0=COUNTIFS(Q428:U428,$J$2:$J$9873)),0),0)),"")</f>
        <v/>
      </c>
      <c r="W428" s="112">
        <f>IFERROR(INDEX($J$2:$J$9873,MATCH(1,INDEX(($P428=$F$2:$F$9873)*(0=COUNTIFS(Q428:V428,$J$2:$J$861)),0),0)),"")</f>
        <v/>
      </c>
      <c r="X428" s="112">
        <f>IFERROR(INDEX($J$2:$J$9873,MATCH(1,INDEX(($P428=$F$2:$F$9873)*(0=COUNTIFS(Q428:W428,$J$2:$J$9873)),0),0)),"")</f>
        <v/>
      </c>
      <c r="Y428" s="112">
        <f>IFERROR(INDEX($J$2:$J$861,MATCH(1,INDEX(($P428=$F$2:$F$861)*(0=COUNTIFS(Q428:X428,$J$2:$J$861)),0),0)),"")</f>
        <v/>
      </c>
      <c r="Z428" s="112">
        <f>IFERROR(INDEX($J$2:$J$861,MATCH(1,INDEX(($P428=$F$2:$F$861)*(0=COUNTIFS(Q428:Y428,$J$2:$J$861)),0),0)),"")</f>
        <v/>
      </c>
      <c r="AA428" s="112">
        <f>IFERROR(INDEX($J$2:$J$861,MATCH(1,INDEX(($P428=$F$2:$F$861)*(0=COUNTIFS(Q428:Z428,$J$2:$J$861)),0),0)),"")</f>
        <v/>
      </c>
      <c r="AB428" s="112">
        <f>IFERROR(INDEX($J$2:$J$861,MATCH(1,INDEX(($P428=$F$2:$F$861)*(0=COUNTIFS(Q428:AA428,$J$2:$J$861)),0),0)),"")</f>
        <v/>
      </c>
      <c r="AC428" s="112">
        <f>IFERROR(INDEX($J$2:$J$861,MATCH(1,INDEX(($P428=$F$2:$F$861)*(0=COUNTIFS(Q428:AB428,$J$2:$J$861)),0),0)),"")</f>
        <v/>
      </c>
      <c r="AD428">
        <f>Q428&amp;"-"&amp;R428&amp;"-"&amp;S428&amp;"-"&amp;T428&amp;"-"&amp;U428&amp;"-"&amp;V428&amp;"-"&amp;W428&amp;"-"&amp;X428&amp;"-"&amp;Y428&amp;"-"&amp;Z428&amp;"-"&amp;AA428&amp;"-"&amp;AB428&amp;"-"&amp;AC428</f>
        <v/>
      </c>
      <c r="AF428" s="19">
        <f>IFERROR(INDEX($I$2:$I$861,MATCH(1,INDEX(($P428=$F$2:$F$861)*(0=COUNTIFS($AF$2:$AF$2,$I$2:$I$861)),0),0)),"")</f>
        <v/>
      </c>
      <c r="AG428" s="19">
        <f>IFERROR(INDEX($I$2:$I$9873,MATCH(1,INDEX(($P428=$F$2:$F$9873)*(0=COUNTIFS(AF428,$I$2:$I$9873)),0),0)),"")</f>
        <v/>
      </c>
      <c r="AH428" s="19">
        <f>IFERROR(INDEX($I$2:$I$9873,MATCH(1,INDEX(($P428=$F$2:$F$9873)*(0=COUNTIFS(AF428:AG428,$I$2:$I$9873)),0),0)),"")</f>
        <v/>
      </c>
      <c r="AI428" s="19">
        <f>IFERROR(INDEX($I$2:$I$9873,MATCH(1,INDEX(($P428=$F$2:$F$9873)*(0=COUNTIFS(AF428:AH428,$I$2:$I$9873)),0),0)),"")</f>
        <v/>
      </c>
      <c r="AJ428" s="19">
        <f>IFERROR(INDEX($I$2:$I$9873,MATCH(1,INDEX(($P428=$F$2:$F$9873)*(0=COUNTIFS(AF428:AI428,$I$2:$I$9873)),0),0)),"")</f>
        <v/>
      </c>
      <c r="AK428" s="19">
        <f>IFERROR(INDEX($I$2:$I$9873,MATCH(1,INDEX(($P428=$F$2:$F$9873)*(0=COUNTIFS(AF428:AJ428,$I$2:$I$9873)),0),0)),"")</f>
        <v/>
      </c>
      <c r="AL428" s="19">
        <f>IFERROR(INDEX($I$2:$I$9873,MATCH(1,INDEX(($P428=$F$2:$F$9873)*(0=COUNTIFS(AF428:AK428,$I$2:$I$9873)),0),0)),"")</f>
        <v/>
      </c>
      <c r="AM428" s="19">
        <f>IFERROR(INDEX($I$2:$I$9873,MATCH(1,INDEX(($P428=$F$2:$F$9873)*(0=COUNTIFS(AF428:AL428,$I$2:$I$9873)),0),0)),"")</f>
        <v/>
      </c>
      <c r="AN428" s="19">
        <f>IFERROR(INDEX($I$2:$I$9873,MATCH(1,INDEX(($P428=$F$2:$F$9873)*(0=COUNTIFS(AF428:AM428,$I$2:$I$9873)),0),0)),"")</f>
        <v/>
      </c>
      <c r="AO428" s="19">
        <f>IFERROR(INDEX($I$2:$I$9873,MATCH(1,INDEX(($P428=$F$2:$F$9873)*(0=COUNTIFS(AF428:AN428,$I$2:$I$9873)),0),0)),"")</f>
        <v/>
      </c>
      <c r="AP428" s="19">
        <f>IFERROR(INDEX($I$2:$I$9873,MATCH(1,INDEX(($P428=$F$2:$F$9873)*(0=COUNTIFS(AF428:AO428,$I$2:$I$9873)),0),0)),"")</f>
        <v/>
      </c>
      <c r="AQ428" s="19">
        <f>IFERROR(INDEX($I$2:$I$9873,MATCH(1,INDEX(($P428=$F$2:$F$9873)*(0=COUNTIFS(AF428:AP428,$I$2:$I$9873)),0),0)),"")</f>
        <v/>
      </c>
      <c r="AR428" s="19">
        <f>IFERROR(INDEX($I$2:$I$9873,MATCH(1,INDEX(($P428=$F$2:$F$9873)*(0=COUNTIFS(AF428:AQ428,$I$2:$I$9873)),0),0)),"")</f>
        <v/>
      </c>
      <c r="AS428" s="19">
        <f>IFERROR(VLOOKUP(AF428,[2]CUS030!$A$5:$E$10000,5,0),"")</f>
        <v/>
      </c>
      <c r="AT428" s="19">
        <f>IFERROR(VLOOKUP(AG428,[2]CUS030!$A$5:$E$10000,5,0),"")</f>
        <v/>
      </c>
      <c r="AU428" s="19">
        <f>IFERROR(VLOOKUP(AH428,[2]CUS030!$A$5:$E$10000,5,0),"")</f>
        <v/>
      </c>
      <c r="AV428" s="19">
        <f>IFERROR(VLOOKUP(AI428,[2]CUS030!$A$5:$E$10000,5,0),"")</f>
        <v/>
      </c>
      <c r="AW428" s="19">
        <f>IFERROR(VLOOKUP(AJ428,[2]CUS030!$A$5:$E$10000,5,0),"")</f>
        <v/>
      </c>
      <c r="AX428" s="19">
        <f>IFERROR(VLOOKUP(AK428,[2]CUS030!$A$5:$E$10000,5,0),"")</f>
        <v/>
      </c>
      <c r="AY428" s="19">
        <f>IFERROR(VLOOKUP(AL428,[2]CUS030!$A$5:$E$10000,5,0),"")</f>
        <v/>
      </c>
      <c r="AZ428" s="19">
        <f>IFERROR(VLOOKUP(AM428,[2]CUS030!$A$5:$E$10000,5,0),"")</f>
        <v/>
      </c>
      <c r="BA428" s="19">
        <f>IFERROR(VLOOKUP(AN428,[2]CUS030!$A$5:$E$10000,5,0),"")</f>
        <v/>
      </c>
      <c r="BB428" s="19">
        <f>IFERROR(VLOOKUP(AO428,[2]CUS030!$A$5:$E$10000,5,0),"")</f>
        <v/>
      </c>
      <c r="BC428" s="19">
        <f>IFERROR(VLOOKUP(AP428,[2]CUS030!$A$5:$E$10000,5,0),"")</f>
        <v/>
      </c>
      <c r="BD428" s="19">
        <f>IFERROR(VLOOKUP(AQ428,[2]CUS030!$A$5:$E$10000,5,0),"")</f>
        <v/>
      </c>
      <c r="BE428" s="19">
        <f>IFERROR(VLOOKUP(AR428,[2]CUS030!$A$5:$E$10000,5,0),"")</f>
        <v/>
      </c>
    </row>
    <row r="429">
      <c r="F429" s="108">
        <f>[1]!Table1[[#This Row],[Production]]</f>
        <v/>
      </c>
      <c r="G429">
        <f>MID(F429,LEN(F429)-6,4)</f>
        <v/>
      </c>
      <c r="H429">
        <f>AS429&amp;"|"&amp;AT429&amp;"|"&amp;AU429&amp;"|"&amp;AV429&amp;"|"&amp;AW429&amp;"|"&amp;AX429&amp;"|"&amp;AY429&amp;"|"&amp;AZ429&amp;"|"&amp;BA429&amp;"|"&amp;BB429&amp;"|"&amp;BC429&amp;"|"&amp;BD429&amp;"|"&amp;BE429</f>
        <v/>
      </c>
      <c r="I429" s="108">
        <f>[1]!Table1[[#This Row],[Stock]]</f>
        <v/>
      </c>
      <c r="J429">
        <f>MID(LEFT(I429,LEN(I429)-3),FIND("0|0.000",LEFT(I429,LEN(I429)-3),1)+7,6)</f>
        <v/>
      </c>
      <c r="K429" s="19" t="n"/>
      <c r="L429" s="19" t="n"/>
      <c r="M429" s="19" t="n"/>
      <c r="N429" s="19" t="n"/>
      <c r="O429" s="19" t="n"/>
      <c r="P429" s="20">
        <f>End_Cal!E429</f>
        <v/>
      </c>
      <c r="Q429" s="112">
        <f>IFERROR(INDEX($J$2:$J$9873,MATCH(1,INDEX(($P429=$F$2:$F$9873)*(0=COUNTIFS($Q$2:$Q$2,$J$2:$J$9873)),0),0)),"")</f>
        <v/>
      </c>
      <c r="R429" s="112">
        <f>IFERROR(INDEX($J$2:$J$9873,MATCH(1,INDEX(($P429=$F$2:$F$9873)*(0=COUNTIFS(Q429,$J$2:$J$9873)),0),0)),"")</f>
        <v/>
      </c>
      <c r="S429" s="112">
        <f>IFERROR(INDEX($J$2:$J$9873,MATCH(1,INDEX(($P429=$F$2:$F$9873)*(0=COUNTIFS(Q429:R429,$J$2:$J$9873)),0),0)),"")</f>
        <v/>
      </c>
      <c r="T429" s="112">
        <f>IFERROR(INDEX($J$2:$J$9873,MATCH(1,INDEX(($P429=$F$2:$F$9873)*(0=COUNTIFS(Q429:S429,$J$2:$J$9873)),0),0)),"")</f>
        <v/>
      </c>
      <c r="U429" s="112">
        <f>IFERROR(INDEX($J$2:$J$9873,MATCH(1,INDEX(($P429=$F$2:$F$9873)*(0=COUNTIFS(Q429:T429,$J$2:$J$9873)),0),0)),"")</f>
        <v/>
      </c>
      <c r="V429" s="112">
        <f>IFERROR(INDEX($J$2:$J$9873,MATCH(1,INDEX(($P429=$F$2:$F$9873)*(0=COUNTIFS(Q429:U429,$J$2:$J$9873)),0),0)),"")</f>
        <v/>
      </c>
      <c r="W429" s="112">
        <f>IFERROR(INDEX($J$2:$J$9873,MATCH(1,INDEX(($P429=$F$2:$F$9873)*(0=COUNTIFS(Q429:V429,$J$2:$J$861)),0),0)),"")</f>
        <v/>
      </c>
      <c r="X429" s="112">
        <f>IFERROR(INDEX($J$2:$J$9873,MATCH(1,INDEX(($P429=$F$2:$F$9873)*(0=COUNTIFS(Q429:W429,$J$2:$J$9873)),0),0)),"")</f>
        <v/>
      </c>
      <c r="Y429" s="112">
        <f>IFERROR(INDEX($J$2:$J$861,MATCH(1,INDEX(($P429=$F$2:$F$861)*(0=COUNTIFS(Q429:X429,$J$2:$J$861)),0),0)),"")</f>
        <v/>
      </c>
      <c r="Z429" s="112">
        <f>IFERROR(INDEX($J$2:$J$861,MATCH(1,INDEX(($P429=$F$2:$F$861)*(0=COUNTIFS(Q429:Y429,$J$2:$J$861)),0),0)),"")</f>
        <v/>
      </c>
      <c r="AA429" s="112">
        <f>IFERROR(INDEX($J$2:$J$861,MATCH(1,INDEX(($P429=$F$2:$F$861)*(0=COUNTIFS(Q429:Z429,$J$2:$J$861)),0),0)),"")</f>
        <v/>
      </c>
      <c r="AB429" s="112">
        <f>IFERROR(INDEX($J$2:$J$861,MATCH(1,INDEX(($P429=$F$2:$F$861)*(0=COUNTIFS(Q429:AA429,$J$2:$J$861)),0),0)),"")</f>
        <v/>
      </c>
      <c r="AC429" s="112">
        <f>IFERROR(INDEX($J$2:$J$861,MATCH(1,INDEX(($P429=$F$2:$F$861)*(0=COUNTIFS(Q429:AB429,$J$2:$J$861)),0),0)),"")</f>
        <v/>
      </c>
      <c r="AD429">
        <f>Q429&amp;"-"&amp;R429&amp;"-"&amp;S429&amp;"-"&amp;T429&amp;"-"&amp;U429&amp;"-"&amp;V429&amp;"-"&amp;W429&amp;"-"&amp;X429&amp;"-"&amp;Y429&amp;"-"&amp;Z429&amp;"-"&amp;AA429&amp;"-"&amp;AB429&amp;"-"&amp;AC429</f>
        <v/>
      </c>
      <c r="AF429" s="19">
        <f>IFERROR(INDEX($I$2:$I$861,MATCH(1,INDEX(($P429=$F$2:$F$861)*(0=COUNTIFS($AF$2:$AF$2,$I$2:$I$861)),0),0)),"")</f>
        <v/>
      </c>
      <c r="AG429" s="19">
        <f>IFERROR(INDEX($I$2:$I$9873,MATCH(1,INDEX(($P429=$F$2:$F$9873)*(0=COUNTIFS(AF429,$I$2:$I$9873)),0),0)),"")</f>
        <v/>
      </c>
      <c r="AH429" s="19">
        <f>IFERROR(INDEX($I$2:$I$9873,MATCH(1,INDEX(($P429=$F$2:$F$9873)*(0=COUNTIFS(AF429:AG429,$I$2:$I$9873)),0),0)),"")</f>
        <v/>
      </c>
      <c r="AI429" s="19">
        <f>IFERROR(INDEX($I$2:$I$9873,MATCH(1,INDEX(($P429=$F$2:$F$9873)*(0=COUNTIFS(AF429:AH429,$I$2:$I$9873)),0),0)),"")</f>
        <v/>
      </c>
      <c r="AJ429" s="19">
        <f>IFERROR(INDEX($I$2:$I$9873,MATCH(1,INDEX(($P429=$F$2:$F$9873)*(0=COUNTIFS(AF429:AI429,$I$2:$I$9873)),0),0)),"")</f>
        <v/>
      </c>
      <c r="AK429" s="19">
        <f>IFERROR(INDEX($I$2:$I$9873,MATCH(1,INDEX(($P429=$F$2:$F$9873)*(0=COUNTIFS(AF429:AJ429,$I$2:$I$9873)),0),0)),"")</f>
        <v/>
      </c>
      <c r="AL429" s="19">
        <f>IFERROR(INDEX($I$2:$I$9873,MATCH(1,INDEX(($P429=$F$2:$F$9873)*(0=COUNTIFS(AF429:AK429,$I$2:$I$9873)),0),0)),"")</f>
        <v/>
      </c>
      <c r="AM429" s="19">
        <f>IFERROR(INDEX($I$2:$I$9873,MATCH(1,INDEX(($P429=$F$2:$F$9873)*(0=COUNTIFS(AF429:AL429,$I$2:$I$9873)),0),0)),"")</f>
        <v/>
      </c>
      <c r="AN429" s="19">
        <f>IFERROR(INDEX($I$2:$I$9873,MATCH(1,INDEX(($P429=$F$2:$F$9873)*(0=COUNTIFS(AF429:AM429,$I$2:$I$9873)),0),0)),"")</f>
        <v/>
      </c>
      <c r="AO429" s="19">
        <f>IFERROR(INDEX($I$2:$I$9873,MATCH(1,INDEX(($P429=$F$2:$F$9873)*(0=COUNTIFS(AF429:AN429,$I$2:$I$9873)),0),0)),"")</f>
        <v/>
      </c>
      <c r="AP429" s="19">
        <f>IFERROR(INDEX($I$2:$I$9873,MATCH(1,INDEX(($P429=$F$2:$F$9873)*(0=COUNTIFS(AF429:AO429,$I$2:$I$9873)),0),0)),"")</f>
        <v/>
      </c>
      <c r="AQ429" s="19">
        <f>IFERROR(INDEX($I$2:$I$9873,MATCH(1,INDEX(($P429=$F$2:$F$9873)*(0=COUNTIFS(AF429:AP429,$I$2:$I$9873)),0),0)),"")</f>
        <v/>
      </c>
      <c r="AR429" s="19">
        <f>IFERROR(INDEX($I$2:$I$9873,MATCH(1,INDEX(($P429=$F$2:$F$9873)*(0=COUNTIFS(AF429:AQ429,$I$2:$I$9873)),0),0)),"")</f>
        <v/>
      </c>
      <c r="AS429" s="19">
        <f>IFERROR(VLOOKUP(AF429,[2]CUS030!$A$5:$E$10000,5,0),"")</f>
        <v/>
      </c>
      <c r="AT429" s="19">
        <f>IFERROR(VLOOKUP(AG429,[2]CUS030!$A$5:$E$10000,5,0),"")</f>
        <v/>
      </c>
      <c r="AU429" s="19">
        <f>IFERROR(VLOOKUP(AH429,[2]CUS030!$A$5:$E$10000,5,0),"")</f>
        <v/>
      </c>
      <c r="AV429" s="19">
        <f>IFERROR(VLOOKUP(AI429,[2]CUS030!$A$5:$E$10000,5,0),"")</f>
        <v/>
      </c>
      <c r="AW429" s="19">
        <f>IFERROR(VLOOKUP(AJ429,[2]CUS030!$A$5:$E$10000,5,0),"")</f>
        <v/>
      </c>
      <c r="AX429" s="19">
        <f>IFERROR(VLOOKUP(AK429,[2]CUS030!$A$5:$E$10000,5,0),"")</f>
        <v/>
      </c>
      <c r="AY429" s="19">
        <f>IFERROR(VLOOKUP(AL429,[2]CUS030!$A$5:$E$10000,5,0),"")</f>
        <v/>
      </c>
      <c r="AZ429" s="19">
        <f>IFERROR(VLOOKUP(AM429,[2]CUS030!$A$5:$E$10000,5,0),"")</f>
        <v/>
      </c>
      <c r="BA429" s="19">
        <f>IFERROR(VLOOKUP(AN429,[2]CUS030!$A$5:$E$10000,5,0),"")</f>
        <v/>
      </c>
      <c r="BB429" s="19">
        <f>IFERROR(VLOOKUP(AO429,[2]CUS030!$A$5:$E$10000,5,0),"")</f>
        <v/>
      </c>
      <c r="BC429" s="19">
        <f>IFERROR(VLOOKUP(AP429,[2]CUS030!$A$5:$E$10000,5,0),"")</f>
        <v/>
      </c>
      <c r="BD429" s="19">
        <f>IFERROR(VLOOKUP(AQ429,[2]CUS030!$A$5:$E$10000,5,0),"")</f>
        <v/>
      </c>
      <c r="BE429" s="19">
        <f>IFERROR(VLOOKUP(AR429,[2]CUS030!$A$5:$E$10000,5,0),"")</f>
        <v/>
      </c>
    </row>
    <row r="430">
      <c r="F430" s="108">
        <f>[1]!Table1[[#This Row],[Production]]</f>
        <v/>
      </c>
      <c r="G430">
        <f>MID(F430,LEN(F430)-6,4)</f>
        <v/>
      </c>
      <c r="H430">
        <f>AS430&amp;"|"&amp;AT430&amp;"|"&amp;AU430&amp;"|"&amp;AV430&amp;"|"&amp;AW430&amp;"|"&amp;AX430&amp;"|"&amp;AY430&amp;"|"&amp;AZ430&amp;"|"&amp;BA430&amp;"|"&amp;BB430&amp;"|"&amp;BC430&amp;"|"&amp;BD430&amp;"|"&amp;BE430</f>
        <v/>
      </c>
      <c r="I430" s="108">
        <f>[1]!Table1[[#This Row],[Stock]]</f>
        <v/>
      </c>
      <c r="J430">
        <f>MID(LEFT(I430,LEN(I430)-3),FIND("0|0.000",LEFT(I430,LEN(I430)-3),1)+7,6)</f>
        <v/>
      </c>
      <c r="K430" s="19" t="n"/>
      <c r="L430" s="19" t="n"/>
      <c r="M430" s="19" t="n"/>
      <c r="N430" s="19" t="n"/>
      <c r="O430" s="19" t="n"/>
      <c r="P430" s="20">
        <f>End_Cal!E430</f>
        <v/>
      </c>
      <c r="Q430" s="112">
        <f>IFERROR(INDEX($J$2:$J$9873,MATCH(1,INDEX(($P430=$F$2:$F$9873)*(0=COUNTIFS($Q$2:$Q$2,$J$2:$J$9873)),0),0)),"")</f>
        <v/>
      </c>
      <c r="R430" s="112">
        <f>IFERROR(INDEX($J$2:$J$9873,MATCH(1,INDEX(($P430=$F$2:$F$9873)*(0=COUNTIFS(Q430,$J$2:$J$9873)),0),0)),"")</f>
        <v/>
      </c>
      <c r="S430" s="112">
        <f>IFERROR(INDEX($J$2:$J$9873,MATCH(1,INDEX(($P430=$F$2:$F$9873)*(0=COUNTIFS(Q430:R430,$J$2:$J$9873)),0),0)),"")</f>
        <v/>
      </c>
      <c r="T430" s="112">
        <f>IFERROR(INDEX($J$2:$J$9873,MATCH(1,INDEX(($P430=$F$2:$F$9873)*(0=COUNTIFS(Q430:S430,$J$2:$J$9873)),0),0)),"")</f>
        <v/>
      </c>
      <c r="U430" s="112">
        <f>IFERROR(INDEX($J$2:$J$9873,MATCH(1,INDEX(($P430=$F$2:$F$9873)*(0=COUNTIFS(Q430:T430,$J$2:$J$9873)),0),0)),"")</f>
        <v/>
      </c>
      <c r="V430" s="112">
        <f>IFERROR(INDEX($J$2:$J$9873,MATCH(1,INDEX(($P430=$F$2:$F$9873)*(0=COUNTIFS(Q430:U430,$J$2:$J$9873)),0),0)),"")</f>
        <v/>
      </c>
      <c r="W430" s="112">
        <f>IFERROR(INDEX($J$2:$J$9873,MATCH(1,INDEX(($P430=$F$2:$F$9873)*(0=COUNTIFS(Q430:V430,$J$2:$J$861)),0),0)),"")</f>
        <v/>
      </c>
      <c r="X430" s="112">
        <f>IFERROR(INDEX($J$2:$J$9873,MATCH(1,INDEX(($P430=$F$2:$F$9873)*(0=COUNTIFS(Q430:W430,$J$2:$J$9873)),0),0)),"")</f>
        <v/>
      </c>
      <c r="Y430" s="112">
        <f>IFERROR(INDEX($J$2:$J$861,MATCH(1,INDEX(($P430=$F$2:$F$861)*(0=COUNTIFS(Q430:X430,$J$2:$J$861)),0),0)),"")</f>
        <v/>
      </c>
      <c r="Z430" s="112">
        <f>IFERROR(INDEX($J$2:$J$861,MATCH(1,INDEX(($P430=$F$2:$F$861)*(0=COUNTIFS(Q430:Y430,$J$2:$J$861)),0),0)),"")</f>
        <v/>
      </c>
      <c r="AA430" s="112">
        <f>IFERROR(INDEX($J$2:$J$861,MATCH(1,INDEX(($P430=$F$2:$F$861)*(0=COUNTIFS(Q430:Z430,$J$2:$J$861)),0),0)),"")</f>
        <v/>
      </c>
      <c r="AB430" s="112">
        <f>IFERROR(INDEX($J$2:$J$861,MATCH(1,INDEX(($P430=$F$2:$F$861)*(0=COUNTIFS(Q430:AA430,$J$2:$J$861)),0),0)),"")</f>
        <v/>
      </c>
      <c r="AC430" s="112">
        <f>IFERROR(INDEX($J$2:$J$861,MATCH(1,INDEX(($P430=$F$2:$F$861)*(0=COUNTIFS(Q430:AB430,$J$2:$J$861)),0),0)),"")</f>
        <v/>
      </c>
      <c r="AD430">
        <f>Q430&amp;"-"&amp;R430&amp;"-"&amp;S430&amp;"-"&amp;T430&amp;"-"&amp;U430&amp;"-"&amp;V430&amp;"-"&amp;W430&amp;"-"&amp;X430&amp;"-"&amp;Y430&amp;"-"&amp;Z430&amp;"-"&amp;AA430&amp;"-"&amp;AB430&amp;"-"&amp;AC430</f>
        <v/>
      </c>
      <c r="AF430" s="19">
        <f>IFERROR(INDEX($I$2:$I$861,MATCH(1,INDEX(($P430=$F$2:$F$861)*(0=COUNTIFS($AF$2:$AF$2,$I$2:$I$861)),0),0)),"")</f>
        <v/>
      </c>
      <c r="AG430" s="19">
        <f>IFERROR(INDEX($I$2:$I$9873,MATCH(1,INDEX(($P430=$F$2:$F$9873)*(0=COUNTIFS(AF430,$I$2:$I$9873)),0),0)),"")</f>
        <v/>
      </c>
      <c r="AH430" s="19">
        <f>IFERROR(INDEX($I$2:$I$9873,MATCH(1,INDEX(($P430=$F$2:$F$9873)*(0=COUNTIFS(AF430:AG430,$I$2:$I$9873)),0),0)),"")</f>
        <v/>
      </c>
      <c r="AI430" s="19">
        <f>IFERROR(INDEX($I$2:$I$9873,MATCH(1,INDEX(($P430=$F$2:$F$9873)*(0=COUNTIFS(AF430:AH430,$I$2:$I$9873)),0),0)),"")</f>
        <v/>
      </c>
      <c r="AJ430" s="19">
        <f>IFERROR(INDEX($I$2:$I$9873,MATCH(1,INDEX(($P430=$F$2:$F$9873)*(0=COUNTIFS(AF430:AI430,$I$2:$I$9873)),0),0)),"")</f>
        <v/>
      </c>
      <c r="AK430" s="19">
        <f>IFERROR(INDEX($I$2:$I$9873,MATCH(1,INDEX(($P430=$F$2:$F$9873)*(0=COUNTIFS(AF430:AJ430,$I$2:$I$9873)),0),0)),"")</f>
        <v/>
      </c>
      <c r="AL430" s="19">
        <f>IFERROR(INDEX($I$2:$I$9873,MATCH(1,INDEX(($P430=$F$2:$F$9873)*(0=COUNTIFS(AF430:AK430,$I$2:$I$9873)),0),0)),"")</f>
        <v/>
      </c>
      <c r="AM430" s="19">
        <f>IFERROR(INDEX($I$2:$I$9873,MATCH(1,INDEX(($P430=$F$2:$F$9873)*(0=COUNTIFS(AF430:AL430,$I$2:$I$9873)),0),0)),"")</f>
        <v/>
      </c>
      <c r="AN430" s="19">
        <f>IFERROR(INDEX($I$2:$I$9873,MATCH(1,INDEX(($P430=$F$2:$F$9873)*(0=COUNTIFS(AF430:AM430,$I$2:$I$9873)),0),0)),"")</f>
        <v/>
      </c>
      <c r="AO430" s="19">
        <f>IFERROR(INDEX($I$2:$I$9873,MATCH(1,INDEX(($P430=$F$2:$F$9873)*(0=COUNTIFS(AF430:AN430,$I$2:$I$9873)),0),0)),"")</f>
        <v/>
      </c>
      <c r="AP430" s="19">
        <f>IFERROR(INDEX($I$2:$I$9873,MATCH(1,INDEX(($P430=$F$2:$F$9873)*(0=COUNTIFS(AF430:AO430,$I$2:$I$9873)),0),0)),"")</f>
        <v/>
      </c>
      <c r="AQ430" s="19">
        <f>IFERROR(INDEX($I$2:$I$9873,MATCH(1,INDEX(($P430=$F$2:$F$9873)*(0=COUNTIFS(AF430:AP430,$I$2:$I$9873)),0),0)),"")</f>
        <v/>
      </c>
      <c r="AR430" s="19">
        <f>IFERROR(INDEX($I$2:$I$9873,MATCH(1,INDEX(($P430=$F$2:$F$9873)*(0=COUNTIFS(AF430:AQ430,$I$2:$I$9873)),0),0)),"")</f>
        <v/>
      </c>
      <c r="AS430" s="19">
        <f>IFERROR(VLOOKUP(AF430,[2]CUS030!$A$5:$E$10000,5,0),"")</f>
        <v/>
      </c>
      <c r="AT430" s="19">
        <f>IFERROR(VLOOKUP(AG430,[2]CUS030!$A$5:$E$10000,5,0),"")</f>
        <v/>
      </c>
      <c r="AU430" s="19">
        <f>IFERROR(VLOOKUP(AH430,[2]CUS030!$A$5:$E$10000,5,0),"")</f>
        <v/>
      </c>
      <c r="AV430" s="19">
        <f>IFERROR(VLOOKUP(AI430,[2]CUS030!$A$5:$E$10000,5,0),"")</f>
        <v/>
      </c>
      <c r="AW430" s="19">
        <f>IFERROR(VLOOKUP(AJ430,[2]CUS030!$A$5:$E$10000,5,0),"")</f>
        <v/>
      </c>
      <c r="AX430" s="19">
        <f>IFERROR(VLOOKUP(AK430,[2]CUS030!$A$5:$E$10000,5,0),"")</f>
        <v/>
      </c>
      <c r="AY430" s="19">
        <f>IFERROR(VLOOKUP(AL430,[2]CUS030!$A$5:$E$10000,5,0),"")</f>
        <v/>
      </c>
      <c r="AZ430" s="19">
        <f>IFERROR(VLOOKUP(AM430,[2]CUS030!$A$5:$E$10000,5,0),"")</f>
        <v/>
      </c>
      <c r="BA430" s="19">
        <f>IFERROR(VLOOKUP(AN430,[2]CUS030!$A$5:$E$10000,5,0),"")</f>
        <v/>
      </c>
      <c r="BB430" s="19">
        <f>IFERROR(VLOOKUP(AO430,[2]CUS030!$A$5:$E$10000,5,0),"")</f>
        <v/>
      </c>
      <c r="BC430" s="19">
        <f>IFERROR(VLOOKUP(AP430,[2]CUS030!$A$5:$E$10000,5,0),"")</f>
        <v/>
      </c>
      <c r="BD430" s="19">
        <f>IFERROR(VLOOKUP(AQ430,[2]CUS030!$A$5:$E$10000,5,0),"")</f>
        <v/>
      </c>
      <c r="BE430" s="19">
        <f>IFERROR(VLOOKUP(AR430,[2]CUS030!$A$5:$E$10000,5,0),"")</f>
        <v/>
      </c>
    </row>
    <row r="431">
      <c r="F431" s="108">
        <f>[1]!Table1[[#This Row],[Production]]</f>
        <v/>
      </c>
      <c r="G431">
        <f>MID(F431,LEN(F431)-6,4)</f>
        <v/>
      </c>
      <c r="H431">
        <f>AS431&amp;"|"&amp;AT431&amp;"|"&amp;AU431&amp;"|"&amp;AV431&amp;"|"&amp;AW431&amp;"|"&amp;AX431&amp;"|"&amp;AY431&amp;"|"&amp;AZ431&amp;"|"&amp;BA431&amp;"|"&amp;BB431&amp;"|"&amp;BC431&amp;"|"&amp;BD431&amp;"|"&amp;BE431</f>
        <v/>
      </c>
      <c r="I431" s="108">
        <f>[1]!Table1[[#This Row],[Stock]]</f>
        <v/>
      </c>
      <c r="J431">
        <f>MID(LEFT(I431,LEN(I431)-3),FIND("0|0.000",LEFT(I431,LEN(I431)-3),1)+7,6)</f>
        <v/>
      </c>
      <c r="K431" s="19" t="n"/>
      <c r="L431" s="19" t="n"/>
      <c r="M431" s="19" t="n"/>
      <c r="N431" s="19" t="n"/>
      <c r="O431" s="19" t="n"/>
      <c r="P431" s="20">
        <f>End_Cal!E431</f>
        <v/>
      </c>
      <c r="Q431" s="112">
        <f>IFERROR(INDEX($J$2:$J$9873,MATCH(1,INDEX(($P431=$F$2:$F$9873)*(0=COUNTIFS($Q$2:$Q$2,$J$2:$J$9873)),0),0)),"")</f>
        <v/>
      </c>
      <c r="R431" s="112">
        <f>IFERROR(INDEX($J$2:$J$9873,MATCH(1,INDEX(($P431=$F$2:$F$9873)*(0=COUNTIFS(Q431,$J$2:$J$9873)),0),0)),"")</f>
        <v/>
      </c>
      <c r="S431" s="112">
        <f>IFERROR(INDEX($J$2:$J$9873,MATCH(1,INDEX(($P431=$F$2:$F$9873)*(0=COUNTIFS(Q431:R431,$J$2:$J$9873)),0),0)),"")</f>
        <v/>
      </c>
      <c r="T431" s="112">
        <f>IFERROR(INDEX($J$2:$J$9873,MATCH(1,INDEX(($P431=$F$2:$F$9873)*(0=COUNTIFS(Q431:S431,$J$2:$J$9873)),0),0)),"")</f>
        <v/>
      </c>
      <c r="U431" s="112">
        <f>IFERROR(INDEX($J$2:$J$9873,MATCH(1,INDEX(($P431=$F$2:$F$9873)*(0=COUNTIFS(Q431:T431,$J$2:$J$9873)),0),0)),"")</f>
        <v/>
      </c>
      <c r="V431" s="112">
        <f>IFERROR(INDEX($J$2:$J$9873,MATCH(1,INDEX(($P431=$F$2:$F$9873)*(0=COUNTIFS(Q431:U431,$J$2:$J$9873)),0),0)),"")</f>
        <v/>
      </c>
      <c r="W431" s="112">
        <f>IFERROR(INDEX($J$2:$J$9873,MATCH(1,INDEX(($P431=$F$2:$F$9873)*(0=COUNTIFS(Q431:V431,$J$2:$J$861)),0),0)),"")</f>
        <v/>
      </c>
      <c r="X431" s="112">
        <f>IFERROR(INDEX($J$2:$J$9873,MATCH(1,INDEX(($P431=$F$2:$F$9873)*(0=COUNTIFS(Q431:W431,$J$2:$J$9873)),0),0)),"")</f>
        <v/>
      </c>
      <c r="Y431" s="112">
        <f>IFERROR(INDEX($J$2:$J$861,MATCH(1,INDEX(($P431=$F$2:$F$861)*(0=COUNTIFS(Q431:X431,$J$2:$J$861)),0),0)),"")</f>
        <v/>
      </c>
      <c r="Z431" s="112">
        <f>IFERROR(INDEX($J$2:$J$861,MATCH(1,INDEX(($P431=$F$2:$F$861)*(0=COUNTIFS(Q431:Y431,$J$2:$J$861)),0),0)),"")</f>
        <v/>
      </c>
      <c r="AA431" s="112">
        <f>IFERROR(INDEX($J$2:$J$861,MATCH(1,INDEX(($P431=$F$2:$F$861)*(0=COUNTIFS(Q431:Z431,$J$2:$J$861)),0),0)),"")</f>
        <v/>
      </c>
      <c r="AB431" s="112">
        <f>IFERROR(INDEX($J$2:$J$861,MATCH(1,INDEX(($P431=$F$2:$F$861)*(0=COUNTIFS(Q431:AA431,$J$2:$J$861)),0),0)),"")</f>
        <v/>
      </c>
      <c r="AC431" s="112">
        <f>IFERROR(INDEX($J$2:$J$861,MATCH(1,INDEX(($P431=$F$2:$F$861)*(0=COUNTIFS(Q431:AB431,$J$2:$J$861)),0),0)),"")</f>
        <v/>
      </c>
      <c r="AD431">
        <f>Q431&amp;"-"&amp;R431&amp;"-"&amp;S431&amp;"-"&amp;T431&amp;"-"&amp;U431&amp;"-"&amp;V431&amp;"-"&amp;W431&amp;"-"&amp;X431&amp;"-"&amp;Y431&amp;"-"&amp;Z431&amp;"-"&amp;AA431&amp;"-"&amp;AB431&amp;"-"&amp;AC431</f>
        <v/>
      </c>
      <c r="AF431" s="19">
        <f>IFERROR(INDEX($I$2:$I$861,MATCH(1,INDEX(($P431=$F$2:$F$861)*(0=COUNTIFS($AF$2:$AF$2,$I$2:$I$861)),0),0)),"")</f>
        <v/>
      </c>
      <c r="AG431" s="19">
        <f>IFERROR(INDEX($I$2:$I$9873,MATCH(1,INDEX(($P431=$F$2:$F$9873)*(0=COUNTIFS(AF431,$I$2:$I$9873)),0),0)),"")</f>
        <v/>
      </c>
      <c r="AH431" s="19">
        <f>IFERROR(INDEX($I$2:$I$9873,MATCH(1,INDEX(($P431=$F$2:$F$9873)*(0=COUNTIFS(AF431:AG431,$I$2:$I$9873)),0),0)),"")</f>
        <v/>
      </c>
      <c r="AI431" s="19">
        <f>IFERROR(INDEX($I$2:$I$9873,MATCH(1,INDEX(($P431=$F$2:$F$9873)*(0=COUNTIFS(AF431:AH431,$I$2:$I$9873)),0),0)),"")</f>
        <v/>
      </c>
      <c r="AJ431" s="19">
        <f>IFERROR(INDEX($I$2:$I$9873,MATCH(1,INDEX(($P431=$F$2:$F$9873)*(0=COUNTIFS(AF431:AI431,$I$2:$I$9873)),0),0)),"")</f>
        <v/>
      </c>
      <c r="AK431" s="19">
        <f>IFERROR(INDEX($I$2:$I$9873,MATCH(1,INDEX(($P431=$F$2:$F$9873)*(0=COUNTIFS(AF431:AJ431,$I$2:$I$9873)),0),0)),"")</f>
        <v/>
      </c>
      <c r="AL431" s="19">
        <f>IFERROR(INDEX($I$2:$I$9873,MATCH(1,INDEX(($P431=$F$2:$F$9873)*(0=COUNTIFS(AF431:AK431,$I$2:$I$9873)),0),0)),"")</f>
        <v/>
      </c>
      <c r="AM431" s="19">
        <f>IFERROR(INDEX($I$2:$I$9873,MATCH(1,INDEX(($P431=$F$2:$F$9873)*(0=COUNTIFS(AF431:AL431,$I$2:$I$9873)),0),0)),"")</f>
        <v/>
      </c>
      <c r="AN431" s="19">
        <f>IFERROR(INDEX($I$2:$I$9873,MATCH(1,INDEX(($P431=$F$2:$F$9873)*(0=COUNTIFS(AF431:AM431,$I$2:$I$9873)),0),0)),"")</f>
        <v/>
      </c>
      <c r="AO431" s="19">
        <f>IFERROR(INDEX($I$2:$I$9873,MATCH(1,INDEX(($P431=$F$2:$F$9873)*(0=COUNTIFS(AF431:AN431,$I$2:$I$9873)),0),0)),"")</f>
        <v/>
      </c>
      <c r="AP431" s="19">
        <f>IFERROR(INDEX($I$2:$I$9873,MATCH(1,INDEX(($P431=$F$2:$F$9873)*(0=COUNTIFS(AF431:AO431,$I$2:$I$9873)),0),0)),"")</f>
        <v/>
      </c>
      <c r="AQ431" s="19">
        <f>IFERROR(INDEX($I$2:$I$9873,MATCH(1,INDEX(($P431=$F$2:$F$9873)*(0=COUNTIFS(AF431:AP431,$I$2:$I$9873)),0),0)),"")</f>
        <v/>
      </c>
      <c r="AR431" s="19">
        <f>IFERROR(INDEX($I$2:$I$9873,MATCH(1,INDEX(($P431=$F$2:$F$9873)*(0=COUNTIFS(AF431:AQ431,$I$2:$I$9873)),0),0)),"")</f>
        <v/>
      </c>
      <c r="AS431" s="19">
        <f>IFERROR(VLOOKUP(AF431,[2]CUS030!$A$5:$E$10000,5,0),"")</f>
        <v/>
      </c>
      <c r="AT431" s="19">
        <f>IFERROR(VLOOKUP(AG431,[2]CUS030!$A$5:$E$10000,5,0),"")</f>
        <v/>
      </c>
      <c r="AU431" s="19">
        <f>IFERROR(VLOOKUP(AH431,[2]CUS030!$A$5:$E$10000,5,0),"")</f>
        <v/>
      </c>
      <c r="AV431" s="19">
        <f>IFERROR(VLOOKUP(AI431,[2]CUS030!$A$5:$E$10000,5,0),"")</f>
        <v/>
      </c>
      <c r="AW431" s="19">
        <f>IFERROR(VLOOKUP(AJ431,[2]CUS030!$A$5:$E$10000,5,0),"")</f>
        <v/>
      </c>
      <c r="AX431" s="19">
        <f>IFERROR(VLOOKUP(AK431,[2]CUS030!$A$5:$E$10000,5,0),"")</f>
        <v/>
      </c>
      <c r="AY431" s="19">
        <f>IFERROR(VLOOKUP(AL431,[2]CUS030!$A$5:$E$10000,5,0),"")</f>
        <v/>
      </c>
      <c r="AZ431" s="19">
        <f>IFERROR(VLOOKUP(AM431,[2]CUS030!$A$5:$E$10000,5,0),"")</f>
        <v/>
      </c>
      <c r="BA431" s="19">
        <f>IFERROR(VLOOKUP(AN431,[2]CUS030!$A$5:$E$10000,5,0),"")</f>
        <v/>
      </c>
      <c r="BB431" s="19">
        <f>IFERROR(VLOOKUP(AO431,[2]CUS030!$A$5:$E$10000,5,0),"")</f>
        <v/>
      </c>
      <c r="BC431" s="19">
        <f>IFERROR(VLOOKUP(AP431,[2]CUS030!$A$5:$E$10000,5,0),"")</f>
        <v/>
      </c>
      <c r="BD431" s="19">
        <f>IFERROR(VLOOKUP(AQ431,[2]CUS030!$A$5:$E$10000,5,0),"")</f>
        <v/>
      </c>
      <c r="BE431" s="19">
        <f>IFERROR(VLOOKUP(AR431,[2]CUS030!$A$5:$E$10000,5,0),"")</f>
        <v/>
      </c>
    </row>
    <row r="432">
      <c r="F432" s="108">
        <f>[1]!Table1[[#This Row],[Production]]</f>
        <v/>
      </c>
      <c r="G432">
        <f>MID(F432,LEN(F432)-6,4)</f>
        <v/>
      </c>
      <c r="H432">
        <f>AS432&amp;"|"&amp;AT432&amp;"|"&amp;AU432&amp;"|"&amp;AV432&amp;"|"&amp;AW432&amp;"|"&amp;AX432&amp;"|"&amp;AY432&amp;"|"&amp;AZ432&amp;"|"&amp;BA432&amp;"|"&amp;BB432&amp;"|"&amp;BC432&amp;"|"&amp;BD432&amp;"|"&amp;BE432</f>
        <v/>
      </c>
      <c r="I432" s="108">
        <f>[1]!Table1[[#This Row],[Stock]]</f>
        <v/>
      </c>
      <c r="J432">
        <f>MID(LEFT(I432,LEN(I432)-3),FIND("0|0.000",LEFT(I432,LEN(I432)-3),1)+7,6)</f>
        <v/>
      </c>
      <c r="K432" s="19" t="n"/>
      <c r="L432" s="19" t="n"/>
      <c r="M432" s="19" t="n"/>
      <c r="N432" s="19" t="n"/>
      <c r="O432" s="19" t="n"/>
      <c r="P432" s="20">
        <f>End_Cal!E432</f>
        <v/>
      </c>
      <c r="Q432" s="112">
        <f>IFERROR(INDEX($J$2:$J$9873,MATCH(1,INDEX(($P432=$F$2:$F$9873)*(0=COUNTIFS($Q$2:$Q$2,$J$2:$J$9873)),0),0)),"")</f>
        <v/>
      </c>
      <c r="R432" s="112">
        <f>IFERROR(INDEX($J$2:$J$9873,MATCH(1,INDEX(($P432=$F$2:$F$9873)*(0=COUNTIFS(Q432,$J$2:$J$9873)),0),0)),"")</f>
        <v/>
      </c>
      <c r="S432" s="112">
        <f>IFERROR(INDEX($J$2:$J$9873,MATCH(1,INDEX(($P432=$F$2:$F$9873)*(0=COUNTIFS(Q432:R432,$J$2:$J$9873)),0),0)),"")</f>
        <v/>
      </c>
      <c r="T432" s="112">
        <f>IFERROR(INDEX($J$2:$J$9873,MATCH(1,INDEX(($P432=$F$2:$F$9873)*(0=COUNTIFS(Q432:S432,$J$2:$J$9873)),0),0)),"")</f>
        <v/>
      </c>
      <c r="U432" s="112">
        <f>IFERROR(INDEX($J$2:$J$9873,MATCH(1,INDEX(($P432=$F$2:$F$9873)*(0=COUNTIFS(Q432:T432,$J$2:$J$9873)),0),0)),"")</f>
        <v/>
      </c>
      <c r="V432" s="112">
        <f>IFERROR(INDEX($J$2:$J$9873,MATCH(1,INDEX(($P432=$F$2:$F$9873)*(0=COUNTIFS(Q432:U432,$J$2:$J$9873)),0),0)),"")</f>
        <v/>
      </c>
      <c r="W432" s="112">
        <f>IFERROR(INDEX($J$2:$J$9873,MATCH(1,INDEX(($P432=$F$2:$F$9873)*(0=COUNTIFS(Q432:V432,$J$2:$J$861)),0),0)),"")</f>
        <v/>
      </c>
      <c r="X432" s="112">
        <f>IFERROR(INDEX($J$2:$J$9873,MATCH(1,INDEX(($P432=$F$2:$F$9873)*(0=COUNTIFS(Q432:W432,$J$2:$J$9873)),0),0)),"")</f>
        <v/>
      </c>
      <c r="Y432" s="112">
        <f>IFERROR(INDEX($J$2:$J$861,MATCH(1,INDEX(($P432=$F$2:$F$861)*(0=COUNTIFS(Q432:X432,$J$2:$J$861)),0),0)),"")</f>
        <v/>
      </c>
      <c r="Z432" s="112">
        <f>IFERROR(INDEX($J$2:$J$861,MATCH(1,INDEX(($P432=$F$2:$F$861)*(0=COUNTIFS(Q432:Y432,$J$2:$J$861)),0),0)),"")</f>
        <v/>
      </c>
      <c r="AA432" s="112">
        <f>IFERROR(INDEX($J$2:$J$861,MATCH(1,INDEX(($P432=$F$2:$F$861)*(0=COUNTIFS(Q432:Z432,$J$2:$J$861)),0),0)),"")</f>
        <v/>
      </c>
      <c r="AB432" s="112">
        <f>IFERROR(INDEX($J$2:$J$861,MATCH(1,INDEX(($P432=$F$2:$F$861)*(0=COUNTIFS(Q432:AA432,$J$2:$J$861)),0),0)),"")</f>
        <v/>
      </c>
      <c r="AC432" s="112">
        <f>IFERROR(INDEX($J$2:$J$861,MATCH(1,INDEX(($P432=$F$2:$F$861)*(0=COUNTIFS(Q432:AB432,$J$2:$J$861)),0),0)),"")</f>
        <v/>
      </c>
      <c r="AD432">
        <f>Q432&amp;"-"&amp;R432&amp;"-"&amp;S432&amp;"-"&amp;T432&amp;"-"&amp;U432&amp;"-"&amp;V432&amp;"-"&amp;W432&amp;"-"&amp;X432&amp;"-"&amp;Y432&amp;"-"&amp;Z432&amp;"-"&amp;AA432&amp;"-"&amp;AB432&amp;"-"&amp;AC432</f>
        <v/>
      </c>
      <c r="AF432" s="19">
        <f>IFERROR(INDEX($I$2:$I$861,MATCH(1,INDEX(($P432=$F$2:$F$861)*(0=COUNTIFS($AF$2:$AF$2,$I$2:$I$861)),0),0)),"")</f>
        <v/>
      </c>
      <c r="AG432" s="19">
        <f>IFERROR(INDEX($I$2:$I$9873,MATCH(1,INDEX(($P432=$F$2:$F$9873)*(0=COUNTIFS(AF432,$I$2:$I$9873)),0),0)),"")</f>
        <v/>
      </c>
      <c r="AH432" s="19">
        <f>IFERROR(INDEX($I$2:$I$9873,MATCH(1,INDEX(($P432=$F$2:$F$9873)*(0=COUNTIFS(AF432:AG432,$I$2:$I$9873)),0),0)),"")</f>
        <v/>
      </c>
      <c r="AI432" s="19">
        <f>IFERROR(INDEX($I$2:$I$9873,MATCH(1,INDEX(($P432=$F$2:$F$9873)*(0=COUNTIFS(AF432:AH432,$I$2:$I$9873)),0),0)),"")</f>
        <v/>
      </c>
      <c r="AJ432" s="19">
        <f>IFERROR(INDEX($I$2:$I$9873,MATCH(1,INDEX(($P432=$F$2:$F$9873)*(0=COUNTIFS(AF432:AI432,$I$2:$I$9873)),0),0)),"")</f>
        <v/>
      </c>
      <c r="AK432" s="19">
        <f>IFERROR(INDEX($I$2:$I$9873,MATCH(1,INDEX(($P432=$F$2:$F$9873)*(0=COUNTIFS(AF432:AJ432,$I$2:$I$9873)),0),0)),"")</f>
        <v/>
      </c>
      <c r="AL432" s="19">
        <f>IFERROR(INDEX($I$2:$I$9873,MATCH(1,INDEX(($P432=$F$2:$F$9873)*(0=COUNTIFS(AF432:AK432,$I$2:$I$9873)),0),0)),"")</f>
        <v/>
      </c>
      <c r="AM432" s="19">
        <f>IFERROR(INDEX($I$2:$I$9873,MATCH(1,INDEX(($P432=$F$2:$F$9873)*(0=COUNTIFS(AF432:AL432,$I$2:$I$9873)),0),0)),"")</f>
        <v/>
      </c>
      <c r="AN432" s="19">
        <f>IFERROR(INDEX($I$2:$I$9873,MATCH(1,INDEX(($P432=$F$2:$F$9873)*(0=COUNTIFS(AF432:AM432,$I$2:$I$9873)),0),0)),"")</f>
        <v/>
      </c>
      <c r="AO432" s="19">
        <f>IFERROR(INDEX($I$2:$I$9873,MATCH(1,INDEX(($P432=$F$2:$F$9873)*(0=COUNTIFS(AF432:AN432,$I$2:$I$9873)),0),0)),"")</f>
        <v/>
      </c>
      <c r="AP432" s="19">
        <f>IFERROR(INDEX($I$2:$I$9873,MATCH(1,INDEX(($P432=$F$2:$F$9873)*(0=COUNTIFS(AF432:AO432,$I$2:$I$9873)),0),0)),"")</f>
        <v/>
      </c>
      <c r="AQ432" s="19">
        <f>IFERROR(INDEX($I$2:$I$9873,MATCH(1,INDEX(($P432=$F$2:$F$9873)*(0=COUNTIFS(AF432:AP432,$I$2:$I$9873)),0),0)),"")</f>
        <v/>
      </c>
      <c r="AR432" s="19">
        <f>IFERROR(INDEX($I$2:$I$9873,MATCH(1,INDEX(($P432=$F$2:$F$9873)*(0=COUNTIFS(AF432:AQ432,$I$2:$I$9873)),0),0)),"")</f>
        <v/>
      </c>
      <c r="AS432" s="19">
        <f>IFERROR(VLOOKUP(AF432,[2]CUS030!$A$5:$E$10000,5,0),"")</f>
        <v/>
      </c>
      <c r="AT432" s="19">
        <f>IFERROR(VLOOKUP(AG432,[2]CUS030!$A$5:$E$10000,5,0),"")</f>
        <v/>
      </c>
      <c r="AU432" s="19">
        <f>IFERROR(VLOOKUP(AH432,[2]CUS030!$A$5:$E$10000,5,0),"")</f>
        <v/>
      </c>
      <c r="AV432" s="19">
        <f>IFERROR(VLOOKUP(AI432,[2]CUS030!$A$5:$E$10000,5,0),"")</f>
        <v/>
      </c>
      <c r="AW432" s="19">
        <f>IFERROR(VLOOKUP(AJ432,[2]CUS030!$A$5:$E$10000,5,0),"")</f>
        <v/>
      </c>
      <c r="AX432" s="19">
        <f>IFERROR(VLOOKUP(AK432,[2]CUS030!$A$5:$E$10000,5,0),"")</f>
        <v/>
      </c>
      <c r="AY432" s="19">
        <f>IFERROR(VLOOKUP(AL432,[2]CUS030!$A$5:$E$10000,5,0),"")</f>
        <v/>
      </c>
      <c r="AZ432" s="19">
        <f>IFERROR(VLOOKUP(AM432,[2]CUS030!$A$5:$E$10000,5,0),"")</f>
        <v/>
      </c>
      <c r="BA432" s="19">
        <f>IFERROR(VLOOKUP(AN432,[2]CUS030!$A$5:$E$10000,5,0),"")</f>
        <v/>
      </c>
      <c r="BB432" s="19">
        <f>IFERROR(VLOOKUP(AO432,[2]CUS030!$A$5:$E$10000,5,0),"")</f>
        <v/>
      </c>
      <c r="BC432" s="19">
        <f>IFERROR(VLOOKUP(AP432,[2]CUS030!$A$5:$E$10000,5,0),"")</f>
        <v/>
      </c>
      <c r="BD432" s="19">
        <f>IFERROR(VLOOKUP(AQ432,[2]CUS030!$A$5:$E$10000,5,0),"")</f>
        <v/>
      </c>
      <c r="BE432" s="19">
        <f>IFERROR(VLOOKUP(AR432,[2]CUS030!$A$5:$E$10000,5,0),"")</f>
        <v/>
      </c>
    </row>
    <row r="433">
      <c r="F433" s="108">
        <f>[1]!Table1[[#This Row],[Production]]</f>
        <v/>
      </c>
      <c r="G433">
        <f>MID(F433,LEN(F433)-6,4)</f>
        <v/>
      </c>
      <c r="H433">
        <f>AS433&amp;"|"&amp;AT433&amp;"|"&amp;AU433&amp;"|"&amp;AV433&amp;"|"&amp;AW433&amp;"|"&amp;AX433&amp;"|"&amp;AY433&amp;"|"&amp;AZ433&amp;"|"&amp;BA433&amp;"|"&amp;BB433&amp;"|"&amp;BC433&amp;"|"&amp;BD433&amp;"|"&amp;BE433</f>
        <v/>
      </c>
      <c r="I433" s="108">
        <f>[1]!Table1[[#This Row],[Stock]]</f>
        <v/>
      </c>
      <c r="J433">
        <f>MID(LEFT(I433,LEN(I433)-3),FIND("0|0.000",LEFT(I433,LEN(I433)-3),1)+7,6)</f>
        <v/>
      </c>
      <c r="K433" s="19" t="n"/>
      <c r="L433" s="19" t="n"/>
      <c r="M433" s="19" t="n"/>
      <c r="N433" s="19" t="n"/>
      <c r="O433" s="19" t="n"/>
      <c r="P433" s="20">
        <f>End_Cal!E433</f>
        <v/>
      </c>
      <c r="Q433" s="112">
        <f>IFERROR(INDEX($J$2:$J$9873,MATCH(1,INDEX(($P433=$F$2:$F$9873)*(0=COUNTIFS($Q$2:$Q$2,$J$2:$J$9873)),0),0)),"")</f>
        <v/>
      </c>
      <c r="R433" s="112">
        <f>IFERROR(INDEX($J$2:$J$9873,MATCH(1,INDEX(($P433=$F$2:$F$9873)*(0=COUNTIFS(Q433,$J$2:$J$9873)),0),0)),"")</f>
        <v/>
      </c>
      <c r="S433" s="112">
        <f>IFERROR(INDEX($J$2:$J$9873,MATCH(1,INDEX(($P433=$F$2:$F$9873)*(0=COUNTIFS(Q433:R433,$J$2:$J$9873)),0),0)),"")</f>
        <v/>
      </c>
      <c r="T433" s="112">
        <f>IFERROR(INDEX($J$2:$J$9873,MATCH(1,INDEX(($P433=$F$2:$F$9873)*(0=COUNTIFS(Q433:S433,$J$2:$J$9873)),0),0)),"")</f>
        <v/>
      </c>
      <c r="U433" s="112">
        <f>IFERROR(INDEX($J$2:$J$9873,MATCH(1,INDEX(($P433=$F$2:$F$9873)*(0=COUNTIFS(Q433:T433,$J$2:$J$9873)),0),0)),"")</f>
        <v/>
      </c>
      <c r="V433" s="112">
        <f>IFERROR(INDEX($J$2:$J$9873,MATCH(1,INDEX(($P433=$F$2:$F$9873)*(0=COUNTIFS(Q433:U433,$J$2:$J$9873)),0),0)),"")</f>
        <v/>
      </c>
      <c r="W433" s="112">
        <f>IFERROR(INDEX($J$2:$J$9873,MATCH(1,INDEX(($P433=$F$2:$F$9873)*(0=COUNTIFS(Q433:V433,$J$2:$J$861)),0),0)),"")</f>
        <v/>
      </c>
      <c r="X433" s="112">
        <f>IFERROR(INDEX($J$2:$J$9873,MATCH(1,INDEX(($P433=$F$2:$F$9873)*(0=COUNTIFS(Q433:W433,$J$2:$J$9873)),0),0)),"")</f>
        <v/>
      </c>
      <c r="Y433" s="112">
        <f>IFERROR(INDEX($J$2:$J$861,MATCH(1,INDEX(($P433=$F$2:$F$861)*(0=COUNTIFS(Q433:X433,$J$2:$J$861)),0),0)),"")</f>
        <v/>
      </c>
      <c r="Z433" s="112">
        <f>IFERROR(INDEX($J$2:$J$861,MATCH(1,INDEX(($P433=$F$2:$F$861)*(0=COUNTIFS(Q433:Y433,$J$2:$J$861)),0),0)),"")</f>
        <v/>
      </c>
      <c r="AA433" s="112">
        <f>IFERROR(INDEX($J$2:$J$861,MATCH(1,INDEX(($P433=$F$2:$F$861)*(0=COUNTIFS(Q433:Z433,$J$2:$J$861)),0),0)),"")</f>
        <v/>
      </c>
      <c r="AB433" s="112">
        <f>IFERROR(INDEX($J$2:$J$861,MATCH(1,INDEX(($P433=$F$2:$F$861)*(0=COUNTIFS(Q433:AA433,$J$2:$J$861)),0),0)),"")</f>
        <v/>
      </c>
      <c r="AC433" s="112">
        <f>IFERROR(INDEX($J$2:$J$861,MATCH(1,INDEX(($P433=$F$2:$F$861)*(0=COUNTIFS(Q433:AB433,$J$2:$J$861)),0),0)),"")</f>
        <v/>
      </c>
      <c r="AD433">
        <f>Q433&amp;"-"&amp;R433&amp;"-"&amp;S433&amp;"-"&amp;T433&amp;"-"&amp;U433&amp;"-"&amp;V433&amp;"-"&amp;W433&amp;"-"&amp;X433&amp;"-"&amp;Y433&amp;"-"&amp;Z433&amp;"-"&amp;AA433&amp;"-"&amp;AB433&amp;"-"&amp;AC433</f>
        <v/>
      </c>
      <c r="AF433" s="19">
        <f>IFERROR(INDEX($I$2:$I$861,MATCH(1,INDEX(($P433=$F$2:$F$861)*(0=COUNTIFS($AF$2:$AF$2,$I$2:$I$861)),0),0)),"")</f>
        <v/>
      </c>
      <c r="AG433" s="19">
        <f>IFERROR(INDEX($I$2:$I$9873,MATCH(1,INDEX(($P433=$F$2:$F$9873)*(0=COUNTIFS(AF433,$I$2:$I$9873)),0),0)),"")</f>
        <v/>
      </c>
      <c r="AH433" s="19">
        <f>IFERROR(INDEX($I$2:$I$9873,MATCH(1,INDEX(($P433=$F$2:$F$9873)*(0=COUNTIFS(AF433:AG433,$I$2:$I$9873)),0),0)),"")</f>
        <v/>
      </c>
      <c r="AI433" s="19">
        <f>IFERROR(INDEX($I$2:$I$9873,MATCH(1,INDEX(($P433=$F$2:$F$9873)*(0=COUNTIFS(AF433:AH433,$I$2:$I$9873)),0),0)),"")</f>
        <v/>
      </c>
      <c r="AJ433" s="19">
        <f>IFERROR(INDEX($I$2:$I$9873,MATCH(1,INDEX(($P433=$F$2:$F$9873)*(0=COUNTIFS(AF433:AI433,$I$2:$I$9873)),0),0)),"")</f>
        <v/>
      </c>
      <c r="AK433" s="19">
        <f>IFERROR(INDEX($I$2:$I$9873,MATCH(1,INDEX(($P433=$F$2:$F$9873)*(0=COUNTIFS(AF433:AJ433,$I$2:$I$9873)),0),0)),"")</f>
        <v/>
      </c>
      <c r="AL433" s="19">
        <f>IFERROR(INDEX($I$2:$I$9873,MATCH(1,INDEX(($P433=$F$2:$F$9873)*(0=COUNTIFS(AF433:AK433,$I$2:$I$9873)),0),0)),"")</f>
        <v/>
      </c>
      <c r="AM433" s="19">
        <f>IFERROR(INDEX($I$2:$I$9873,MATCH(1,INDEX(($P433=$F$2:$F$9873)*(0=COUNTIFS(AF433:AL433,$I$2:$I$9873)),0),0)),"")</f>
        <v/>
      </c>
      <c r="AN433" s="19">
        <f>IFERROR(INDEX($I$2:$I$9873,MATCH(1,INDEX(($P433=$F$2:$F$9873)*(0=COUNTIFS(AF433:AM433,$I$2:$I$9873)),0),0)),"")</f>
        <v/>
      </c>
      <c r="AO433" s="19">
        <f>IFERROR(INDEX($I$2:$I$9873,MATCH(1,INDEX(($P433=$F$2:$F$9873)*(0=COUNTIFS(AF433:AN433,$I$2:$I$9873)),0),0)),"")</f>
        <v/>
      </c>
      <c r="AP433" s="19">
        <f>IFERROR(INDEX($I$2:$I$9873,MATCH(1,INDEX(($P433=$F$2:$F$9873)*(0=COUNTIFS(AF433:AO433,$I$2:$I$9873)),0),0)),"")</f>
        <v/>
      </c>
      <c r="AQ433" s="19">
        <f>IFERROR(INDEX($I$2:$I$9873,MATCH(1,INDEX(($P433=$F$2:$F$9873)*(0=COUNTIFS(AF433:AP433,$I$2:$I$9873)),0),0)),"")</f>
        <v/>
      </c>
      <c r="AR433" s="19">
        <f>IFERROR(INDEX($I$2:$I$9873,MATCH(1,INDEX(($P433=$F$2:$F$9873)*(0=COUNTIFS(AF433:AQ433,$I$2:$I$9873)),0),0)),"")</f>
        <v/>
      </c>
      <c r="AS433" s="19">
        <f>IFERROR(VLOOKUP(AF433,[2]CUS030!$A$5:$E$10000,5,0),"")</f>
        <v/>
      </c>
      <c r="AT433" s="19">
        <f>IFERROR(VLOOKUP(AG433,[2]CUS030!$A$5:$E$10000,5,0),"")</f>
        <v/>
      </c>
      <c r="AU433" s="19">
        <f>IFERROR(VLOOKUP(AH433,[2]CUS030!$A$5:$E$10000,5,0),"")</f>
        <v/>
      </c>
      <c r="AV433" s="19">
        <f>IFERROR(VLOOKUP(AI433,[2]CUS030!$A$5:$E$10000,5,0),"")</f>
        <v/>
      </c>
      <c r="AW433" s="19">
        <f>IFERROR(VLOOKUP(AJ433,[2]CUS030!$A$5:$E$10000,5,0),"")</f>
        <v/>
      </c>
      <c r="AX433" s="19">
        <f>IFERROR(VLOOKUP(AK433,[2]CUS030!$A$5:$E$10000,5,0),"")</f>
        <v/>
      </c>
      <c r="AY433" s="19">
        <f>IFERROR(VLOOKUP(AL433,[2]CUS030!$A$5:$E$10000,5,0),"")</f>
        <v/>
      </c>
      <c r="AZ433" s="19">
        <f>IFERROR(VLOOKUP(AM433,[2]CUS030!$A$5:$E$10000,5,0),"")</f>
        <v/>
      </c>
      <c r="BA433" s="19">
        <f>IFERROR(VLOOKUP(AN433,[2]CUS030!$A$5:$E$10000,5,0),"")</f>
        <v/>
      </c>
      <c r="BB433" s="19">
        <f>IFERROR(VLOOKUP(AO433,[2]CUS030!$A$5:$E$10000,5,0),"")</f>
        <v/>
      </c>
      <c r="BC433" s="19">
        <f>IFERROR(VLOOKUP(AP433,[2]CUS030!$A$5:$E$10000,5,0),"")</f>
        <v/>
      </c>
      <c r="BD433" s="19">
        <f>IFERROR(VLOOKUP(AQ433,[2]CUS030!$A$5:$E$10000,5,0),"")</f>
        <v/>
      </c>
      <c r="BE433" s="19">
        <f>IFERROR(VLOOKUP(AR433,[2]CUS030!$A$5:$E$10000,5,0),"")</f>
        <v/>
      </c>
    </row>
    <row r="434">
      <c r="F434" s="108">
        <f>[1]!Table1[[#This Row],[Production]]</f>
        <v/>
      </c>
      <c r="G434">
        <f>MID(F434,LEN(F434)-6,4)</f>
        <v/>
      </c>
      <c r="H434">
        <f>AS434&amp;"|"&amp;AT434&amp;"|"&amp;AU434&amp;"|"&amp;AV434&amp;"|"&amp;AW434&amp;"|"&amp;AX434&amp;"|"&amp;AY434&amp;"|"&amp;AZ434&amp;"|"&amp;BA434&amp;"|"&amp;BB434&amp;"|"&amp;BC434&amp;"|"&amp;BD434&amp;"|"&amp;BE434</f>
        <v/>
      </c>
      <c r="I434" s="108">
        <f>[1]!Table1[[#This Row],[Stock]]</f>
        <v/>
      </c>
      <c r="J434">
        <f>MID(LEFT(I434,LEN(I434)-3),FIND("0|0.000",LEFT(I434,LEN(I434)-3),1)+7,6)</f>
        <v/>
      </c>
      <c r="K434" s="19" t="n"/>
      <c r="L434" s="19" t="n"/>
      <c r="M434" s="19" t="n"/>
      <c r="N434" s="19" t="n"/>
      <c r="O434" s="19" t="n"/>
      <c r="P434" s="20">
        <f>End_Cal!E434</f>
        <v/>
      </c>
      <c r="Q434" s="112">
        <f>IFERROR(INDEX($J$2:$J$9873,MATCH(1,INDEX(($P434=$F$2:$F$9873)*(0=COUNTIFS($Q$2:$Q$2,$J$2:$J$9873)),0),0)),"")</f>
        <v/>
      </c>
      <c r="R434" s="112">
        <f>IFERROR(INDEX($J$2:$J$9873,MATCH(1,INDEX(($P434=$F$2:$F$9873)*(0=COUNTIFS(Q434,$J$2:$J$9873)),0),0)),"")</f>
        <v/>
      </c>
      <c r="S434" s="112">
        <f>IFERROR(INDEX($J$2:$J$9873,MATCH(1,INDEX(($P434=$F$2:$F$9873)*(0=COUNTIFS(Q434:R434,$J$2:$J$9873)),0),0)),"")</f>
        <v/>
      </c>
      <c r="T434" s="112">
        <f>IFERROR(INDEX($J$2:$J$9873,MATCH(1,INDEX(($P434=$F$2:$F$9873)*(0=COUNTIFS(Q434:S434,$J$2:$J$9873)),0),0)),"")</f>
        <v/>
      </c>
      <c r="U434" s="112">
        <f>IFERROR(INDEX($J$2:$J$9873,MATCH(1,INDEX(($P434=$F$2:$F$9873)*(0=COUNTIFS(Q434:T434,$J$2:$J$9873)),0),0)),"")</f>
        <v/>
      </c>
      <c r="V434" s="112">
        <f>IFERROR(INDEX($J$2:$J$9873,MATCH(1,INDEX(($P434=$F$2:$F$9873)*(0=COUNTIFS(Q434:U434,$J$2:$J$9873)),0),0)),"")</f>
        <v/>
      </c>
      <c r="W434" s="112">
        <f>IFERROR(INDEX($J$2:$J$9873,MATCH(1,INDEX(($P434=$F$2:$F$9873)*(0=COUNTIFS(Q434:V434,$J$2:$J$861)),0),0)),"")</f>
        <v/>
      </c>
      <c r="X434" s="112">
        <f>IFERROR(INDEX($J$2:$J$9873,MATCH(1,INDEX(($P434=$F$2:$F$9873)*(0=COUNTIFS(Q434:W434,$J$2:$J$9873)),0),0)),"")</f>
        <v/>
      </c>
      <c r="Y434" s="112">
        <f>IFERROR(INDEX($J$2:$J$861,MATCH(1,INDEX(($P434=$F$2:$F$861)*(0=COUNTIFS(Q434:X434,$J$2:$J$861)),0),0)),"")</f>
        <v/>
      </c>
      <c r="Z434" s="112">
        <f>IFERROR(INDEX($J$2:$J$861,MATCH(1,INDEX(($P434=$F$2:$F$861)*(0=COUNTIFS(Q434:Y434,$J$2:$J$861)),0),0)),"")</f>
        <v/>
      </c>
      <c r="AA434" s="112">
        <f>IFERROR(INDEX($J$2:$J$861,MATCH(1,INDEX(($P434=$F$2:$F$861)*(0=COUNTIFS(Q434:Z434,$J$2:$J$861)),0),0)),"")</f>
        <v/>
      </c>
      <c r="AB434" s="112">
        <f>IFERROR(INDEX($J$2:$J$861,MATCH(1,INDEX(($P434=$F$2:$F$861)*(0=COUNTIFS(Q434:AA434,$J$2:$J$861)),0),0)),"")</f>
        <v/>
      </c>
      <c r="AC434" s="112">
        <f>IFERROR(INDEX($J$2:$J$861,MATCH(1,INDEX(($P434=$F$2:$F$861)*(0=COUNTIFS(Q434:AB434,$J$2:$J$861)),0),0)),"")</f>
        <v/>
      </c>
      <c r="AD434">
        <f>Q434&amp;"-"&amp;R434&amp;"-"&amp;S434&amp;"-"&amp;T434&amp;"-"&amp;U434&amp;"-"&amp;V434&amp;"-"&amp;W434&amp;"-"&amp;X434&amp;"-"&amp;Y434&amp;"-"&amp;Z434&amp;"-"&amp;AA434&amp;"-"&amp;AB434&amp;"-"&amp;AC434</f>
        <v/>
      </c>
      <c r="AF434" s="19">
        <f>IFERROR(INDEX($I$2:$I$861,MATCH(1,INDEX(($P434=$F$2:$F$861)*(0=COUNTIFS($AF$2:$AF$2,$I$2:$I$861)),0),0)),"")</f>
        <v/>
      </c>
      <c r="AG434" s="19">
        <f>IFERROR(INDEX($I$2:$I$9873,MATCH(1,INDEX(($P434=$F$2:$F$9873)*(0=COUNTIFS(AF434,$I$2:$I$9873)),0),0)),"")</f>
        <v/>
      </c>
      <c r="AH434" s="19">
        <f>IFERROR(INDEX($I$2:$I$9873,MATCH(1,INDEX(($P434=$F$2:$F$9873)*(0=COUNTIFS(AF434:AG434,$I$2:$I$9873)),0),0)),"")</f>
        <v/>
      </c>
      <c r="AI434" s="19">
        <f>IFERROR(INDEX($I$2:$I$9873,MATCH(1,INDEX(($P434=$F$2:$F$9873)*(0=COUNTIFS(AF434:AH434,$I$2:$I$9873)),0),0)),"")</f>
        <v/>
      </c>
      <c r="AJ434" s="19">
        <f>IFERROR(INDEX($I$2:$I$9873,MATCH(1,INDEX(($P434=$F$2:$F$9873)*(0=COUNTIFS(AF434:AI434,$I$2:$I$9873)),0),0)),"")</f>
        <v/>
      </c>
      <c r="AK434" s="19">
        <f>IFERROR(INDEX($I$2:$I$9873,MATCH(1,INDEX(($P434=$F$2:$F$9873)*(0=COUNTIFS(AF434:AJ434,$I$2:$I$9873)),0),0)),"")</f>
        <v/>
      </c>
      <c r="AL434" s="19">
        <f>IFERROR(INDEX($I$2:$I$9873,MATCH(1,INDEX(($P434=$F$2:$F$9873)*(0=COUNTIFS(AF434:AK434,$I$2:$I$9873)),0),0)),"")</f>
        <v/>
      </c>
      <c r="AM434" s="19">
        <f>IFERROR(INDEX($I$2:$I$9873,MATCH(1,INDEX(($P434=$F$2:$F$9873)*(0=COUNTIFS(AF434:AL434,$I$2:$I$9873)),0),0)),"")</f>
        <v/>
      </c>
      <c r="AN434" s="19">
        <f>IFERROR(INDEX($I$2:$I$9873,MATCH(1,INDEX(($P434=$F$2:$F$9873)*(0=COUNTIFS(AF434:AM434,$I$2:$I$9873)),0),0)),"")</f>
        <v/>
      </c>
      <c r="AO434" s="19">
        <f>IFERROR(INDEX($I$2:$I$9873,MATCH(1,INDEX(($P434=$F$2:$F$9873)*(0=COUNTIFS(AF434:AN434,$I$2:$I$9873)),0),0)),"")</f>
        <v/>
      </c>
      <c r="AP434" s="19">
        <f>IFERROR(INDEX($I$2:$I$9873,MATCH(1,INDEX(($P434=$F$2:$F$9873)*(0=COUNTIFS(AF434:AO434,$I$2:$I$9873)),0),0)),"")</f>
        <v/>
      </c>
      <c r="AQ434" s="19">
        <f>IFERROR(INDEX($I$2:$I$9873,MATCH(1,INDEX(($P434=$F$2:$F$9873)*(0=COUNTIFS(AF434:AP434,$I$2:$I$9873)),0),0)),"")</f>
        <v/>
      </c>
      <c r="AR434" s="19">
        <f>IFERROR(INDEX($I$2:$I$9873,MATCH(1,INDEX(($P434=$F$2:$F$9873)*(0=COUNTIFS(AF434:AQ434,$I$2:$I$9873)),0),0)),"")</f>
        <v/>
      </c>
      <c r="AS434" s="19">
        <f>IFERROR(VLOOKUP(AF434,[2]CUS030!$A$5:$E$10000,5,0),"")</f>
        <v/>
      </c>
      <c r="AT434" s="19">
        <f>IFERROR(VLOOKUP(AG434,[2]CUS030!$A$5:$E$10000,5,0),"")</f>
        <v/>
      </c>
      <c r="AU434" s="19">
        <f>IFERROR(VLOOKUP(AH434,[2]CUS030!$A$5:$E$10000,5,0),"")</f>
        <v/>
      </c>
      <c r="AV434" s="19">
        <f>IFERROR(VLOOKUP(AI434,[2]CUS030!$A$5:$E$10000,5,0),"")</f>
        <v/>
      </c>
      <c r="AW434" s="19">
        <f>IFERROR(VLOOKUP(AJ434,[2]CUS030!$A$5:$E$10000,5,0),"")</f>
        <v/>
      </c>
      <c r="AX434" s="19">
        <f>IFERROR(VLOOKUP(AK434,[2]CUS030!$A$5:$E$10000,5,0),"")</f>
        <v/>
      </c>
      <c r="AY434" s="19">
        <f>IFERROR(VLOOKUP(AL434,[2]CUS030!$A$5:$E$10000,5,0),"")</f>
        <v/>
      </c>
      <c r="AZ434" s="19">
        <f>IFERROR(VLOOKUP(AM434,[2]CUS030!$A$5:$E$10000,5,0),"")</f>
        <v/>
      </c>
      <c r="BA434" s="19">
        <f>IFERROR(VLOOKUP(AN434,[2]CUS030!$A$5:$E$10000,5,0),"")</f>
        <v/>
      </c>
      <c r="BB434" s="19">
        <f>IFERROR(VLOOKUP(AO434,[2]CUS030!$A$5:$E$10000,5,0),"")</f>
        <v/>
      </c>
      <c r="BC434" s="19">
        <f>IFERROR(VLOOKUP(AP434,[2]CUS030!$A$5:$E$10000,5,0),"")</f>
        <v/>
      </c>
      <c r="BD434" s="19">
        <f>IFERROR(VLOOKUP(AQ434,[2]CUS030!$A$5:$E$10000,5,0),"")</f>
        <v/>
      </c>
      <c r="BE434" s="19">
        <f>IFERROR(VLOOKUP(AR434,[2]CUS030!$A$5:$E$10000,5,0),"")</f>
        <v/>
      </c>
    </row>
    <row r="435">
      <c r="F435" s="108">
        <f>[1]!Table1[[#This Row],[Production]]</f>
        <v/>
      </c>
      <c r="G435">
        <f>MID(F435,LEN(F435)-6,4)</f>
        <v/>
      </c>
      <c r="H435">
        <f>AS435&amp;"|"&amp;AT435&amp;"|"&amp;AU435&amp;"|"&amp;AV435&amp;"|"&amp;AW435&amp;"|"&amp;AX435&amp;"|"&amp;AY435&amp;"|"&amp;AZ435&amp;"|"&amp;BA435&amp;"|"&amp;BB435&amp;"|"&amp;BC435&amp;"|"&amp;BD435&amp;"|"&amp;BE435</f>
        <v/>
      </c>
      <c r="I435" s="108">
        <f>[1]!Table1[[#This Row],[Stock]]</f>
        <v/>
      </c>
      <c r="J435">
        <f>MID(LEFT(I435,LEN(I435)-3),FIND("0|0.000",LEFT(I435,LEN(I435)-3),1)+7,6)</f>
        <v/>
      </c>
      <c r="K435" s="19" t="n"/>
      <c r="L435" s="19" t="n"/>
      <c r="M435" s="19" t="n"/>
      <c r="N435" s="19" t="n"/>
      <c r="O435" s="19" t="n"/>
      <c r="P435" s="20">
        <f>End_Cal!E435</f>
        <v/>
      </c>
      <c r="Q435" s="112">
        <f>IFERROR(INDEX($J$2:$J$9873,MATCH(1,INDEX(($P435=$F$2:$F$9873)*(0=COUNTIFS($Q$2:$Q$2,$J$2:$J$9873)),0),0)),"")</f>
        <v/>
      </c>
      <c r="R435" s="112">
        <f>IFERROR(INDEX($J$2:$J$9873,MATCH(1,INDEX(($P435=$F$2:$F$9873)*(0=COUNTIFS(Q435,$J$2:$J$9873)),0),0)),"")</f>
        <v/>
      </c>
      <c r="S435" s="112">
        <f>IFERROR(INDEX($J$2:$J$9873,MATCH(1,INDEX(($P435=$F$2:$F$9873)*(0=COUNTIFS(Q435:R435,$J$2:$J$9873)),0),0)),"")</f>
        <v/>
      </c>
      <c r="T435" s="112">
        <f>IFERROR(INDEX($J$2:$J$9873,MATCH(1,INDEX(($P435=$F$2:$F$9873)*(0=COUNTIFS(Q435:S435,$J$2:$J$9873)),0),0)),"")</f>
        <v/>
      </c>
      <c r="U435" s="112">
        <f>IFERROR(INDEX($J$2:$J$9873,MATCH(1,INDEX(($P435=$F$2:$F$9873)*(0=COUNTIFS(Q435:T435,$J$2:$J$9873)),0),0)),"")</f>
        <v/>
      </c>
      <c r="V435" s="112">
        <f>IFERROR(INDEX($J$2:$J$9873,MATCH(1,INDEX(($P435=$F$2:$F$9873)*(0=COUNTIFS(Q435:U435,$J$2:$J$9873)),0),0)),"")</f>
        <v/>
      </c>
      <c r="W435" s="112">
        <f>IFERROR(INDEX($J$2:$J$9873,MATCH(1,INDEX(($P435=$F$2:$F$9873)*(0=COUNTIFS(Q435:V435,$J$2:$J$861)),0),0)),"")</f>
        <v/>
      </c>
      <c r="X435" s="112">
        <f>IFERROR(INDEX($J$2:$J$9873,MATCH(1,INDEX(($P435=$F$2:$F$9873)*(0=COUNTIFS(Q435:W435,$J$2:$J$9873)),0),0)),"")</f>
        <v/>
      </c>
      <c r="Y435" s="112">
        <f>IFERROR(INDEX($J$2:$J$861,MATCH(1,INDEX(($P435=$F$2:$F$861)*(0=COUNTIFS(Q435:X435,$J$2:$J$861)),0),0)),"")</f>
        <v/>
      </c>
      <c r="Z435" s="112">
        <f>IFERROR(INDEX($J$2:$J$861,MATCH(1,INDEX(($P435=$F$2:$F$861)*(0=COUNTIFS(Q435:Y435,$J$2:$J$861)),0),0)),"")</f>
        <v/>
      </c>
      <c r="AA435" s="112">
        <f>IFERROR(INDEX($J$2:$J$861,MATCH(1,INDEX(($P435=$F$2:$F$861)*(0=COUNTIFS(Q435:Z435,$J$2:$J$861)),0),0)),"")</f>
        <v/>
      </c>
      <c r="AB435" s="112">
        <f>IFERROR(INDEX($J$2:$J$861,MATCH(1,INDEX(($P435=$F$2:$F$861)*(0=COUNTIFS(Q435:AA435,$J$2:$J$861)),0),0)),"")</f>
        <v/>
      </c>
      <c r="AC435" s="112">
        <f>IFERROR(INDEX($J$2:$J$861,MATCH(1,INDEX(($P435=$F$2:$F$861)*(0=COUNTIFS(Q435:AB435,$J$2:$J$861)),0),0)),"")</f>
        <v/>
      </c>
      <c r="AD435">
        <f>Q435&amp;"-"&amp;R435&amp;"-"&amp;S435&amp;"-"&amp;T435&amp;"-"&amp;U435&amp;"-"&amp;V435&amp;"-"&amp;W435&amp;"-"&amp;X435&amp;"-"&amp;Y435&amp;"-"&amp;Z435&amp;"-"&amp;AA435&amp;"-"&amp;AB435&amp;"-"&amp;AC435</f>
        <v/>
      </c>
      <c r="AF435" s="19">
        <f>IFERROR(INDEX($I$2:$I$861,MATCH(1,INDEX(($P435=$F$2:$F$861)*(0=COUNTIFS($AF$2:$AF$2,$I$2:$I$861)),0),0)),"")</f>
        <v/>
      </c>
      <c r="AG435" s="19">
        <f>IFERROR(INDEX($I$2:$I$9873,MATCH(1,INDEX(($P435=$F$2:$F$9873)*(0=COUNTIFS(AF435,$I$2:$I$9873)),0),0)),"")</f>
        <v/>
      </c>
      <c r="AH435" s="19">
        <f>IFERROR(INDEX($I$2:$I$9873,MATCH(1,INDEX(($P435=$F$2:$F$9873)*(0=COUNTIFS(AF435:AG435,$I$2:$I$9873)),0),0)),"")</f>
        <v/>
      </c>
      <c r="AI435" s="19">
        <f>IFERROR(INDEX($I$2:$I$9873,MATCH(1,INDEX(($P435=$F$2:$F$9873)*(0=COUNTIFS(AF435:AH435,$I$2:$I$9873)),0),0)),"")</f>
        <v/>
      </c>
      <c r="AJ435" s="19">
        <f>IFERROR(INDEX($I$2:$I$9873,MATCH(1,INDEX(($P435=$F$2:$F$9873)*(0=COUNTIFS(AF435:AI435,$I$2:$I$9873)),0),0)),"")</f>
        <v/>
      </c>
      <c r="AK435" s="19">
        <f>IFERROR(INDEX($I$2:$I$9873,MATCH(1,INDEX(($P435=$F$2:$F$9873)*(0=COUNTIFS(AF435:AJ435,$I$2:$I$9873)),0),0)),"")</f>
        <v/>
      </c>
      <c r="AL435" s="19">
        <f>IFERROR(INDEX($I$2:$I$9873,MATCH(1,INDEX(($P435=$F$2:$F$9873)*(0=COUNTIFS(AF435:AK435,$I$2:$I$9873)),0),0)),"")</f>
        <v/>
      </c>
      <c r="AM435" s="19">
        <f>IFERROR(INDEX($I$2:$I$9873,MATCH(1,INDEX(($P435=$F$2:$F$9873)*(0=COUNTIFS(AF435:AL435,$I$2:$I$9873)),0),0)),"")</f>
        <v/>
      </c>
      <c r="AN435" s="19">
        <f>IFERROR(INDEX($I$2:$I$9873,MATCH(1,INDEX(($P435=$F$2:$F$9873)*(0=COUNTIFS(AF435:AM435,$I$2:$I$9873)),0),0)),"")</f>
        <v/>
      </c>
      <c r="AO435" s="19">
        <f>IFERROR(INDEX($I$2:$I$9873,MATCH(1,INDEX(($P435=$F$2:$F$9873)*(0=COUNTIFS(AF435:AN435,$I$2:$I$9873)),0),0)),"")</f>
        <v/>
      </c>
      <c r="AP435" s="19">
        <f>IFERROR(INDEX($I$2:$I$9873,MATCH(1,INDEX(($P435=$F$2:$F$9873)*(0=COUNTIFS(AF435:AO435,$I$2:$I$9873)),0),0)),"")</f>
        <v/>
      </c>
      <c r="AQ435" s="19">
        <f>IFERROR(INDEX($I$2:$I$9873,MATCH(1,INDEX(($P435=$F$2:$F$9873)*(0=COUNTIFS(AF435:AP435,$I$2:$I$9873)),0),0)),"")</f>
        <v/>
      </c>
      <c r="AR435" s="19">
        <f>IFERROR(INDEX($I$2:$I$9873,MATCH(1,INDEX(($P435=$F$2:$F$9873)*(0=COUNTIFS(AF435:AQ435,$I$2:$I$9873)),0),0)),"")</f>
        <v/>
      </c>
      <c r="AS435" s="19">
        <f>IFERROR(VLOOKUP(AF435,[2]CUS030!$A$5:$E$10000,5,0),"")</f>
        <v/>
      </c>
      <c r="AT435" s="19">
        <f>IFERROR(VLOOKUP(AG435,[2]CUS030!$A$5:$E$10000,5,0),"")</f>
        <v/>
      </c>
      <c r="AU435" s="19">
        <f>IFERROR(VLOOKUP(AH435,[2]CUS030!$A$5:$E$10000,5,0),"")</f>
        <v/>
      </c>
      <c r="AV435" s="19">
        <f>IFERROR(VLOOKUP(AI435,[2]CUS030!$A$5:$E$10000,5,0),"")</f>
        <v/>
      </c>
      <c r="AW435" s="19">
        <f>IFERROR(VLOOKUP(AJ435,[2]CUS030!$A$5:$E$10000,5,0),"")</f>
        <v/>
      </c>
      <c r="AX435" s="19">
        <f>IFERROR(VLOOKUP(AK435,[2]CUS030!$A$5:$E$10000,5,0),"")</f>
        <v/>
      </c>
      <c r="AY435" s="19">
        <f>IFERROR(VLOOKUP(AL435,[2]CUS030!$A$5:$E$10000,5,0),"")</f>
        <v/>
      </c>
      <c r="AZ435" s="19">
        <f>IFERROR(VLOOKUP(AM435,[2]CUS030!$A$5:$E$10000,5,0),"")</f>
        <v/>
      </c>
      <c r="BA435" s="19">
        <f>IFERROR(VLOOKUP(AN435,[2]CUS030!$A$5:$E$10000,5,0),"")</f>
        <v/>
      </c>
      <c r="BB435" s="19">
        <f>IFERROR(VLOOKUP(AO435,[2]CUS030!$A$5:$E$10000,5,0),"")</f>
        <v/>
      </c>
      <c r="BC435" s="19">
        <f>IFERROR(VLOOKUP(AP435,[2]CUS030!$A$5:$E$10000,5,0),"")</f>
        <v/>
      </c>
      <c r="BD435" s="19">
        <f>IFERROR(VLOOKUP(AQ435,[2]CUS030!$A$5:$E$10000,5,0),"")</f>
        <v/>
      </c>
      <c r="BE435" s="19">
        <f>IFERROR(VLOOKUP(AR435,[2]CUS030!$A$5:$E$10000,5,0),"")</f>
        <v/>
      </c>
    </row>
    <row r="436">
      <c r="F436" s="108">
        <f>[1]!Table1[[#This Row],[Production]]</f>
        <v/>
      </c>
      <c r="G436">
        <f>MID(F436,LEN(F436)-6,4)</f>
        <v/>
      </c>
      <c r="H436">
        <f>AS436&amp;"|"&amp;AT436&amp;"|"&amp;AU436&amp;"|"&amp;AV436&amp;"|"&amp;AW436&amp;"|"&amp;AX436&amp;"|"&amp;AY436&amp;"|"&amp;AZ436&amp;"|"&amp;BA436&amp;"|"&amp;BB436&amp;"|"&amp;BC436&amp;"|"&amp;BD436&amp;"|"&amp;BE436</f>
        <v/>
      </c>
      <c r="I436" s="108">
        <f>[1]!Table1[[#This Row],[Stock]]</f>
        <v/>
      </c>
      <c r="J436">
        <f>MID(LEFT(I436,LEN(I436)-3),FIND("0|0.000",LEFT(I436,LEN(I436)-3),1)+7,6)</f>
        <v/>
      </c>
      <c r="K436" s="19" t="n"/>
      <c r="L436" s="19" t="n"/>
      <c r="M436" s="19" t="n"/>
      <c r="N436" s="19" t="n"/>
      <c r="O436" s="19" t="n"/>
      <c r="P436" s="20">
        <f>End_Cal!E436</f>
        <v/>
      </c>
      <c r="Q436" s="112">
        <f>IFERROR(INDEX($J$2:$J$9873,MATCH(1,INDEX(($P436=$F$2:$F$9873)*(0=COUNTIFS($Q$2:$Q$2,$J$2:$J$9873)),0),0)),"")</f>
        <v/>
      </c>
      <c r="R436" s="112">
        <f>IFERROR(INDEX($J$2:$J$9873,MATCH(1,INDEX(($P436=$F$2:$F$9873)*(0=COUNTIFS(Q436,$J$2:$J$9873)),0),0)),"")</f>
        <v/>
      </c>
      <c r="S436" s="112">
        <f>IFERROR(INDEX($J$2:$J$9873,MATCH(1,INDEX(($P436=$F$2:$F$9873)*(0=COUNTIFS(Q436:R436,$J$2:$J$9873)),0),0)),"")</f>
        <v/>
      </c>
      <c r="T436" s="112">
        <f>IFERROR(INDEX($J$2:$J$9873,MATCH(1,INDEX(($P436=$F$2:$F$9873)*(0=COUNTIFS(Q436:S436,$J$2:$J$9873)),0),0)),"")</f>
        <v/>
      </c>
      <c r="U436" s="112">
        <f>IFERROR(INDEX($J$2:$J$9873,MATCH(1,INDEX(($P436=$F$2:$F$9873)*(0=COUNTIFS(Q436:T436,$J$2:$J$9873)),0),0)),"")</f>
        <v/>
      </c>
      <c r="V436" s="112">
        <f>IFERROR(INDEX($J$2:$J$9873,MATCH(1,INDEX(($P436=$F$2:$F$9873)*(0=COUNTIFS(Q436:U436,$J$2:$J$9873)),0),0)),"")</f>
        <v/>
      </c>
      <c r="W436" s="112">
        <f>IFERROR(INDEX($J$2:$J$9873,MATCH(1,INDEX(($P436=$F$2:$F$9873)*(0=COUNTIFS(Q436:V436,$J$2:$J$861)),0),0)),"")</f>
        <v/>
      </c>
      <c r="X436" s="112">
        <f>IFERROR(INDEX($J$2:$J$9873,MATCH(1,INDEX(($P436=$F$2:$F$9873)*(0=COUNTIFS(Q436:W436,$J$2:$J$9873)),0),0)),"")</f>
        <v/>
      </c>
      <c r="Y436" s="112">
        <f>IFERROR(INDEX($J$2:$J$861,MATCH(1,INDEX(($P436=$F$2:$F$861)*(0=COUNTIFS(Q436:X436,$J$2:$J$861)),0),0)),"")</f>
        <v/>
      </c>
      <c r="Z436" s="112">
        <f>IFERROR(INDEX($J$2:$J$861,MATCH(1,INDEX(($P436=$F$2:$F$861)*(0=COUNTIFS(Q436:Y436,$J$2:$J$861)),0),0)),"")</f>
        <v/>
      </c>
      <c r="AA436" s="112">
        <f>IFERROR(INDEX($J$2:$J$861,MATCH(1,INDEX(($P436=$F$2:$F$861)*(0=COUNTIFS(Q436:Z436,$J$2:$J$861)),0),0)),"")</f>
        <v/>
      </c>
      <c r="AB436" s="112">
        <f>IFERROR(INDEX($J$2:$J$861,MATCH(1,INDEX(($P436=$F$2:$F$861)*(0=COUNTIFS(Q436:AA436,$J$2:$J$861)),0),0)),"")</f>
        <v/>
      </c>
      <c r="AC436" s="112">
        <f>IFERROR(INDEX($J$2:$J$861,MATCH(1,INDEX(($P436=$F$2:$F$861)*(0=COUNTIFS(Q436:AB436,$J$2:$J$861)),0),0)),"")</f>
        <v/>
      </c>
      <c r="AD436">
        <f>Q436&amp;"-"&amp;R436&amp;"-"&amp;S436&amp;"-"&amp;T436&amp;"-"&amp;U436&amp;"-"&amp;V436&amp;"-"&amp;W436&amp;"-"&amp;X436&amp;"-"&amp;Y436&amp;"-"&amp;Z436&amp;"-"&amp;AA436&amp;"-"&amp;AB436&amp;"-"&amp;AC436</f>
        <v/>
      </c>
      <c r="AF436" s="19">
        <f>IFERROR(INDEX($I$2:$I$861,MATCH(1,INDEX(($P436=$F$2:$F$861)*(0=COUNTIFS($AF$2:$AF$2,$I$2:$I$861)),0),0)),"")</f>
        <v/>
      </c>
      <c r="AG436" s="19">
        <f>IFERROR(INDEX($I$2:$I$9873,MATCH(1,INDEX(($P436=$F$2:$F$9873)*(0=COUNTIFS(AF436,$I$2:$I$9873)),0),0)),"")</f>
        <v/>
      </c>
      <c r="AH436" s="19">
        <f>IFERROR(INDEX($I$2:$I$9873,MATCH(1,INDEX(($P436=$F$2:$F$9873)*(0=COUNTIFS(AF436:AG436,$I$2:$I$9873)),0),0)),"")</f>
        <v/>
      </c>
      <c r="AI436" s="19">
        <f>IFERROR(INDEX($I$2:$I$9873,MATCH(1,INDEX(($P436=$F$2:$F$9873)*(0=COUNTIFS(AF436:AH436,$I$2:$I$9873)),0),0)),"")</f>
        <v/>
      </c>
      <c r="AJ436" s="19">
        <f>IFERROR(INDEX($I$2:$I$9873,MATCH(1,INDEX(($P436=$F$2:$F$9873)*(0=COUNTIFS(AF436:AI436,$I$2:$I$9873)),0),0)),"")</f>
        <v/>
      </c>
      <c r="AK436" s="19">
        <f>IFERROR(INDEX($I$2:$I$9873,MATCH(1,INDEX(($P436=$F$2:$F$9873)*(0=COUNTIFS(AF436:AJ436,$I$2:$I$9873)),0),0)),"")</f>
        <v/>
      </c>
      <c r="AL436" s="19">
        <f>IFERROR(INDEX($I$2:$I$9873,MATCH(1,INDEX(($P436=$F$2:$F$9873)*(0=COUNTIFS(AF436:AK436,$I$2:$I$9873)),0),0)),"")</f>
        <v/>
      </c>
      <c r="AM436" s="19">
        <f>IFERROR(INDEX($I$2:$I$9873,MATCH(1,INDEX(($P436=$F$2:$F$9873)*(0=COUNTIFS(AF436:AL436,$I$2:$I$9873)),0),0)),"")</f>
        <v/>
      </c>
      <c r="AN436" s="19">
        <f>IFERROR(INDEX($I$2:$I$9873,MATCH(1,INDEX(($P436=$F$2:$F$9873)*(0=COUNTIFS(AF436:AM436,$I$2:$I$9873)),0),0)),"")</f>
        <v/>
      </c>
      <c r="AO436" s="19">
        <f>IFERROR(INDEX($I$2:$I$9873,MATCH(1,INDEX(($P436=$F$2:$F$9873)*(0=COUNTIFS(AF436:AN436,$I$2:$I$9873)),0),0)),"")</f>
        <v/>
      </c>
      <c r="AP436" s="19">
        <f>IFERROR(INDEX($I$2:$I$9873,MATCH(1,INDEX(($P436=$F$2:$F$9873)*(0=COUNTIFS(AF436:AO436,$I$2:$I$9873)),0),0)),"")</f>
        <v/>
      </c>
      <c r="AQ436" s="19">
        <f>IFERROR(INDEX($I$2:$I$9873,MATCH(1,INDEX(($P436=$F$2:$F$9873)*(0=COUNTIFS(AF436:AP436,$I$2:$I$9873)),0),0)),"")</f>
        <v/>
      </c>
      <c r="AR436" s="19">
        <f>IFERROR(INDEX($I$2:$I$9873,MATCH(1,INDEX(($P436=$F$2:$F$9873)*(0=COUNTIFS(AF436:AQ436,$I$2:$I$9873)),0),0)),"")</f>
        <v/>
      </c>
      <c r="AS436" s="19">
        <f>IFERROR(VLOOKUP(AF436,[2]CUS030!$A$5:$E$10000,5,0),"")</f>
        <v/>
      </c>
      <c r="AT436" s="19">
        <f>IFERROR(VLOOKUP(AG436,[2]CUS030!$A$5:$E$10000,5,0),"")</f>
        <v/>
      </c>
      <c r="AU436" s="19">
        <f>IFERROR(VLOOKUP(AH436,[2]CUS030!$A$5:$E$10000,5,0),"")</f>
        <v/>
      </c>
      <c r="AV436" s="19">
        <f>IFERROR(VLOOKUP(AI436,[2]CUS030!$A$5:$E$10000,5,0),"")</f>
        <v/>
      </c>
      <c r="AW436" s="19">
        <f>IFERROR(VLOOKUP(AJ436,[2]CUS030!$A$5:$E$10000,5,0),"")</f>
        <v/>
      </c>
      <c r="AX436" s="19">
        <f>IFERROR(VLOOKUP(AK436,[2]CUS030!$A$5:$E$10000,5,0),"")</f>
        <v/>
      </c>
      <c r="AY436" s="19">
        <f>IFERROR(VLOOKUP(AL436,[2]CUS030!$A$5:$E$10000,5,0),"")</f>
        <v/>
      </c>
      <c r="AZ436" s="19">
        <f>IFERROR(VLOOKUP(AM436,[2]CUS030!$A$5:$E$10000,5,0),"")</f>
        <v/>
      </c>
      <c r="BA436" s="19">
        <f>IFERROR(VLOOKUP(AN436,[2]CUS030!$A$5:$E$10000,5,0),"")</f>
        <v/>
      </c>
      <c r="BB436" s="19">
        <f>IFERROR(VLOOKUP(AO436,[2]CUS030!$A$5:$E$10000,5,0),"")</f>
        <v/>
      </c>
      <c r="BC436" s="19">
        <f>IFERROR(VLOOKUP(AP436,[2]CUS030!$A$5:$E$10000,5,0),"")</f>
        <v/>
      </c>
      <c r="BD436" s="19">
        <f>IFERROR(VLOOKUP(AQ436,[2]CUS030!$A$5:$E$10000,5,0),"")</f>
        <v/>
      </c>
      <c r="BE436" s="19">
        <f>IFERROR(VLOOKUP(AR436,[2]CUS030!$A$5:$E$10000,5,0),"")</f>
        <v/>
      </c>
    </row>
    <row r="437">
      <c r="F437" s="108">
        <f>[1]!Table1[[#This Row],[Production]]</f>
        <v/>
      </c>
      <c r="G437">
        <f>MID(F437,LEN(F437)-6,4)</f>
        <v/>
      </c>
      <c r="H437">
        <f>AS437&amp;"|"&amp;AT437&amp;"|"&amp;AU437&amp;"|"&amp;AV437&amp;"|"&amp;AW437&amp;"|"&amp;AX437&amp;"|"&amp;AY437&amp;"|"&amp;AZ437&amp;"|"&amp;BA437&amp;"|"&amp;BB437&amp;"|"&amp;BC437&amp;"|"&amp;BD437&amp;"|"&amp;BE437</f>
        <v/>
      </c>
      <c r="I437" s="108">
        <f>[1]!Table1[[#This Row],[Stock]]</f>
        <v/>
      </c>
      <c r="J437">
        <f>MID(LEFT(I437,LEN(I437)-3),FIND("0|0.000",LEFT(I437,LEN(I437)-3),1)+7,6)</f>
        <v/>
      </c>
      <c r="K437" s="19" t="n"/>
      <c r="L437" s="19" t="n"/>
      <c r="M437" s="19" t="n"/>
      <c r="N437" s="19" t="n"/>
      <c r="O437" s="19" t="n"/>
      <c r="P437" s="20">
        <f>End_Cal!E437</f>
        <v/>
      </c>
      <c r="Q437" s="112">
        <f>IFERROR(INDEX($J$2:$J$9873,MATCH(1,INDEX(($P437=$F$2:$F$9873)*(0=COUNTIFS($Q$2:$Q$2,$J$2:$J$9873)),0),0)),"")</f>
        <v/>
      </c>
      <c r="R437" s="112">
        <f>IFERROR(INDEX($J$2:$J$9873,MATCH(1,INDEX(($P437=$F$2:$F$9873)*(0=COUNTIFS(Q437,$J$2:$J$9873)),0),0)),"")</f>
        <v/>
      </c>
      <c r="S437" s="112">
        <f>IFERROR(INDEX($J$2:$J$9873,MATCH(1,INDEX(($P437=$F$2:$F$9873)*(0=COUNTIFS(Q437:R437,$J$2:$J$9873)),0),0)),"")</f>
        <v/>
      </c>
      <c r="T437" s="112">
        <f>IFERROR(INDEX($J$2:$J$9873,MATCH(1,INDEX(($P437=$F$2:$F$9873)*(0=COUNTIFS(Q437:S437,$J$2:$J$9873)),0),0)),"")</f>
        <v/>
      </c>
      <c r="U437" s="112">
        <f>IFERROR(INDEX($J$2:$J$9873,MATCH(1,INDEX(($P437=$F$2:$F$9873)*(0=COUNTIFS(Q437:T437,$J$2:$J$9873)),0),0)),"")</f>
        <v/>
      </c>
      <c r="V437" s="112">
        <f>IFERROR(INDEX($J$2:$J$9873,MATCH(1,INDEX(($P437=$F$2:$F$9873)*(0=COUNTIFS(Q437:U437,$J$2:$J$9873)),0),0)),"")</f>
        <v/>
      </c>
      <c r="W437" s="112">
        <f>IFERROR(INDEX($J$2:$J$9873,MATCH(1,INDEX(($P437=$F$2:$F$9873)*(0=COUNTIFS(Q437:V437,$J$2:$J$861)),0),0)),"")</f>
        <v/>
      </c>
      <c r="X437" s="112">
        <f>IFERROR(INDEX($J$2:$J$9873,MATCH(1,INDEX(($P437=$F$2:$F$9873)*(0=COUNTIFS(Q437:W437,$J$2:$J$9873)),0),0)),"")</f>
        <v/>
      </c>
      <c r="Y437" s="112">
        <f>IFERROR(INDEX($J$2:$J$861,MATCH(1,INDEX(($P437=$F$2:$F$861)*(0=COUNTIFS(Q437:X437,$J$2:$J$861)),0),0)),"")</f>
        <v/>
      </c>
      <c r="Z437" s="112">
        <f>IFERROR(INDEX($J$2:$J$861,MATCH(1,INDEX(($P437=$F$2:$F$861)*(0=COUNTIFS(Q437:Y437,$J$2:$J$861)),0),0)),"")</f>
        <v/>
      </c>
      <c r="AA437" s="112">
        <f>IFERROR(INDEX($J$2:$J$861,MATCH(1,INDEX(($P437=$F$2:$F$861)*(0=COUNTIFS(Q437:Z437,$J$2:$J$861)),0),0)),"")</f>
        <v/>
      </c>
      <c r="AB437" s="112">
        <f>IFERROR(INDEX($J$2:$J$861,MATCH(1,INDEX(($P437=$F$2:$F$861)*(0=COUNTIFS(Q437:AA437,$J$2:$J$861)),0),0)),"")</f>
        <v/>
      </c>
      <c r="AC437" s="112">
        <f>IFERROR(INDEX($J$2:$J$861,MATCH(1,INDEX(($P437=$F$2:$F$861)*(0=COUNTIFS(Q437:AB437,$J$2:$J$861)),0),0)),"")</f>
        <v/>
      </c>
      <c r="AD437">
        <f>Q437&amp;"-"&amp;R437&amp;"-"&amp;S437&amp;"-"&amp;T437&amp;"-"&amp;U437&amp;"-"&amp;V437&amp;"-"&amp;W437&amp;"-"&amp;X437&amp;"-"&amp;Y437&amp;"-"&amp;Z437&amp;"-"&amp;AA437&amp;"-"&amp;AB437&amp;"-"&amp;AC437</f>
        <v/>
      </c>
      <c r="AF437" s="19">
        <f>IFERROR(INDEX($I$2:$I$861,MATCH(1,INDEX(($P437=$F$2:$F$861)*(0=COUNTIFS($AF$2:$AF$2,$I$2:$I$861)),0),0)),"")</f>
        <v/>
      </c>
      <c r="AG437" s="19">
        <f>IFERROR(INDEX($I$2:$I$9873,MATCH(1,INDEX(($P437=$F$2:$F$9873)*(0=COUNTIFS(AF437,$I$2:$I$9873)),0),0)),"")</f>
        <v/>
      </c>
      <c r="AH437" s="19">
        <f>IFERROR(INDEX($I$2:$I$9873,MATCH(1,INDEX(($P437=$F$2:$F$9873)*(0=COUNTIFS(AF437:AG437,$I$2:$I$9873)),0),0)),"")</f>
        <v/>
      </c>
      <c r="AI437" s="19">
        <f>IFERROR(INDEX($I$2:$I$9873,MATCH(1,INDEX(($P437=$F$2:$F$9873)*(0=COUNTIFS(AF437:AH437,$I$2:$I$9873)),0),0)),"")</f>
        <v/>
      </c>
      <c r="AJ437" s="19">
        <f>IFERROR(INDEX($I$2:$I$9873,MATCH(1,INDEX(($P437=$F$2:$F$9873)*(0=COUNTIFS(AF437:AI437,$I$2:$I$9873)),0),0)),"")</f>
        <v/>
      </c>
      <c r="AK437" s="19">
        <f>IFERROR(INDEX($I$2:$I$9873,MATCH(1,INDEX(($P437=$F$2:$F$9873)*(0=COUNTIFS(AF437:AJ437,$I$2:$I$9873)),0),0)),"")</f>
        <v/>
      </c>
      <c r="AL437" s="19">
        <f>IFERROR(INDEX($I$2:$I$9873,MATCH(1,INDEX(($P437=$F$2:$F$9873)*(0=COUNTIFS(AF437:AK437,$I$2:$I$9873)),0),0)),"")</f>
        <v/>
      </c>
      <c r="AM437" s="19">
        <f>IFERROR(INDEX($I$2:$I$9873,MATCH(1,INDEX(($P437=$F$2:$F$9873)*(0=COUNTIFS(AF437:AL437,$I$2:$I$9873)),0),0)),"")</f>
        <v/>
      </c>
      <c r="AN437" s="19">
        <f>IFERROR(INDEX($I$2:$I$9873,MATCH(1,INDEX(($P437=$F$2:$F$9873)*(0=COUNTIFS(AF437:AM437,$I$2:$I$9873)),0),0)),"")</f>
        <v/>
      </c>
      <c r="AO437" s="19">
        <f>IFERROR(INDEX($I$2:$I$9873,MATCH(1,INDEX(($P437=$F$2:$F$9873)*(0=COUNTIFS(AF437:AN437,$I$2:$I$9873)),0),0)),"")</f>
        <v/>
      </c>
      <c r="AP437" s="19">
        <f>IFERROR(INDEX($I$2:$I$9873,MATCH(1,INDEX(($P437=$F$2:$F$9873)*(0=COUNTIFS(AF437:AO437,$I$2:$I$9873)),0),0)),"")</f>
        <v/>
      </c>
      <c r="AQ437" s="19">
        <f>IFERROR(INDEX($I$2:$I$9873,MATCH(1,INDEX(($P437=$F$2:$F$9873)*(0=COUNTIFS(AF437:AP437,$I$2:$I$9873)),0),0)),"")</f>
        <v/>
      </c>
      <c r="AR437" s="19">
        <f>IFERROR(INDEX($I$2:$I$9873,MATCH(1,INDEX(($P437=$F$2:$F$9873)*(0=COUNTIFS(AF437:AQ437,$I$2:$I$9873)),0),0)),"")</f>
        <v/>
      </c>
      <c r="AS437" s="19">
        <f>IFERROR(VLOOKUP(AF437,[2]CUS030!$A$5:$E$10000,5,0),"")</f>
        <v/>
      </c>
      <c r="AT437" s="19">
        <f>IFERROR(VLOOKUP(AG437,[2]CUS030!$A$5:$E$10000,5,0),"")</f>
        <v/>
      </c>
      <c r="AU437" s="19">
        <f>IFERROR(VLOOKUP(AH437,[2]CUS030!$A$5:$E$10000,5,0),"")</f>
        <v/>
      </c>
      <c r="AV437" s="19">
        <f>IFERROR(VLOOKUP(AI437,[2]CUS030!$A$5:$E$10000,5,0),"")</f>
        <v/>
      </c>
      <c r="AW437" s="19">
        <f>IFERROR(VLOOKUP(AJ437,[2]CUS030!$A$5:$E$10000,5,0),"")</f>
        <v/>
      </c>
      <c r="AX437" s="19">
        <f>IFERROR(VLOOKUP(AK437,[2]CUS030!$A$5:$E$10000,5,0),"")</f>
        <v/>
      </c>
      <c r="AY437" s="19">
        <f>IFERROR(VLOOKUP(AL437,[2]CUS030!$A$5:$E$10000,5,0),"")</f>
        <v/>
      </c>
      <c r="AZ437" s="19">
        <f>IFERROR(VLOOKUP(AM437,[2]CUS030!$A$5:$E$10000,5,0),"")</f>
        <v/>
      </c>
      <c r="BA437" s="19">
        <f>IFERROR(VLOOKUP(AN437,[2]CUS030!$A$5:$E$10000,5,0),"")</f>
        <v/>
      </c>
      <c r="BB437" s="19">
        <f>IFERROR(VLOOKUP(AO437,[2]CUS030!$A$5:$E$10000,5,0),"")</f>
        <v/>
      </c>
      <c r="BC437" s="19">
        <f>IFERROR(VLOOKUP(AP437,[2]CUS030!$A$5:$E$10000,5,0),"")</f>
        <v/>
      </c>
      <c r="BD437" s="19">
        <f>IFERROR(VLOOKUP(AQ437,[2]CUS030!$A$5:$E$10000,5,0),"")</f>
        <v/>
      </c>
      <c r="BE437" s="19">
        <f>IFERROR(VLOOKUP(AR437,[2]CUS030!$A$5:$E$10000,5,0),"")</f>
        <v/>
      </c>
    </row>
    <row r="438">
      <c r="F438" s="108">
        <f>[1]!Table1[[#This Row],[Production]]</f>
        <v/>
      </c>
      <c r="G438">
        <f>MID(F438,LEN(F438)-6,4)</f>
        <v/>
      </c>
      <c r="H438">
        <f>AS438&amp;"|"&amp;AT438&amp;"|"&amp;AU438&amp;"|"&amp;AV438&amp;"|"&amp;AW438&amp;"|"&amp;AX438&amp;"|"&amp;AY438&amp;"|"&amp;AZ438&amp;"|"&amp;BA438&amp;"|"&amp;BB438&amp;"|"&amp;BC438&amp;"|"&amp;BD438&amp;"|"&amp;BE438</f>
        <v/>
      </c>
      <c r="I438" s="108">
        <f>[1]!Table1[[#This Row],[Stock]]</f>
        <v/>
      </c>
      <c r="J438">
        <f>MID(LEFT(I438,LEN(I438)-3),FIND("0|0.000",LEFT(I438,LEN(I438)-3),1)+7,6)</f>
        <v/>
      </c>
      <c r="K438" s="19" t="n"/>
      <c r="L438" s="19" t="n"/>
      <c r="M438" s="19" t="n"/>
      <c r="N438" s="19" t="n"/>
      <c r="O438" s="19" t="n"/>
      <c r="P438" s="20">
        <f>End_Cal!E438</f>
        <v/>
      </c>
      <c r="Q438" s="112">
        <f>IFERROR(INDEX($J$2:$J$9873,MATCH(1,INDEX(($P438=$F$2:$F$9873)*(0=COUNTIFS($Q$2:$Q$2,$J$2:$J$9873)),0),0)),"")</f>
        <v/>
      </c>
      <c r="R438" s="112">
        <f>IFERROR(INDEX($J$2:$J$9873,MATCH(1,INDEX(($P438=$F$2:$F$9873)*(0=COUNTIFS(Q438,$J$2:$J$9873)),0),0)),"")</f>
        <v/>
      </c>
      <c r="S438" s="112">
        <f>IFERROR(INDEX($J$2:$J$9873,MATCH(1,INDEX(($P438=$F$2:$F$9873)*(0=COUNTIFS(Q438:R438,$J$2:$J$9873)),0),0)),"")</f>
        <v/>
      </c>
      <c r="T438" s="112">
        <f>IFERROR(INDEX($J$2:$J$9873,MATCH(1,INDEX(($P438=$F$2:$F$9873)*(0=COUNTIFS(Q438:S438,$J$2:$J$9873)),0),0)),"")</f>
        <v/>
      </c>
      <c r="U438" s="112">
        <f>IFERROR(INDEX($J$2:$J$9873,MATCH(1,INDEX(($P438=$F$2:$F$9873)*(0=COUNTIFS(Q438:T438,$J$2:$J$9873)),0),0)),"")</f>
        <v/>
      </c>
      <c r="V438" s="112">
        <f>IFERROR(INDEX($J$2:$J$9873,MATCH(1,INDEX(($P438=$F$2:$F$9873)*(0=COUNTIFS(Q438:U438,$J$2:$J$9873)),0),0)),"")</f>
        <v/>
      </c>
      <c r="W438" s="112">
        <f>IFERROR(INDEX($J$2:$J$9873,MATCH(1,INDEX(($P438=$F$2:$F$9873)*(0=COUNTIFS(Q438:V438,$J$2:$J$861)),0),0)),"")</f>
        <v/>
      </c>
      <c r="X438" s="112">
        <f>IFERROR(INDEX($J$2:$J$9873,MATCH(1,INDEX(($P438=$F$2:$F$9873)*(0=COUNTIFS(Q438:W438,$J$2:$J$9873)),0),0)),"")</f>
        <v/>
      </c>
      <c r="Y438" s="112">
        <f>IFERROR(INDEX($J$2:$J$861,MATCH(1,INDEX(($P438=$F$2:$F$861)*(0=COUNTIFS(Q438:X438,$J$2:$J$861)),0),0)),"")</f>
        <v/>
      </c>
      <c r="Z438" s="112">
        <f>IFERROR(INDEX($J$2:$J$861,MATCH(1,INDEX(($P438=$F$2:$F$861)*(0=COUNTIFS(Q438:Y438,$J$2:$J$861)),0),0)),"")</f>
        <v/>
      </c>
      <c r="AA438" s="112">
        <f>IFERROR(INDEX($J$2:$J$861,MATCH(1,INDEX(($P438=$F$2:$F$861)*(0=COUNTIFS(Q438:Z438,$J$2:$J$861)),0),0)),"")</f>
        <v/>
      </c>
      <c r="AB438" s="112">
        <f>IFERROR(INDEX($J$2:$J$861,MATCH(1,INDEX(($P438=$F$2:$F$861)*(0=COUNTIFS(Q438:AA438,$J$2:$J$861)),0),0)),"")</f>
        <v/>
      </c>
      <c r="AC438" s="112">
        <f>IFERROR(INDEX($J$2:$J$861,MATCH(1,INDEX(($P438=$F$2:$F$861)*(0=COUNTIFS(Q438:AB438,$J$2:$J$861)),0),0)),"")</f>
        <v/>
      </c>
      <c r="AD438">
        <f>Q438&amp;"-"&amp;R438&amp;"-"&amp;S438&amp;"-"&amp;T438&amp;"-"&amp;U438&amp;"-"&amp;V438&amp;"-"&amp;W438&amp;"-"&amp;X438&amp;"-"&amp;Y438&amp;"-"&amp;Z438&amp;"-"&amp;AA438&amp;"-"&amp;AB438&amp;"-"&amp;AC438</f>
        <v/>
      </c>
      <c r="AF438" s="19">
        <f>IFERROR(INDEX($I$2:$I$861,MATCH(1,INDEX(($P438=$F$2:$F$861)*(0=COUNTIFS($AF$2:$AF$2,$I$2:$I$861)),0),0)),"")</f>
        <v/>
      </c>
      <c r="AG438" s="19">
        <f>IFERROR(INDEX($I$2:$I$9873,MATCH(1,INDEX(($P438=$F$2:$F$9873)*(0=COUNTIFS(AF438,$I$2:$I$9873)),0),0)),"")</f>
        <v/>
      </c>
      <c r="AH438" s="19">
        <f>IFERROR(INDEX($I$2:$I$9873,MATCH(1,INDEX(($P438=$F$2:$F$9873)*(0=COUNTIFS(AF438:AG438,$I$2:$I$9873)),0),0)),"")</f>
        <v/>
      </c>
      <c r="AI438" s="19">
        <f>IFERROR(INDEX($I$2:$I$9873,MATCH(1,INDEX(($P438=$F$2:$F$9873)*(0=COUNTIFS(AF438:AH438,$I$2:$I$9873)),0),0)),"")</f>
        <v/>
      </c>
      <c r="AJ438" s="19">
        <f>IFERROR(INDEX($I$2:$I$9873,MATCH(1,INDEX(($P438=$F$2:$F$9873)*(0=COUNTIFS(AF438:AI438,$I$2:$I$9873)),0),0)),"")</f>
        <v/>
      </c>
      <c r="AK438" s="19">
        <f>IFERROR(INDEX($I$2:$I$9873,MATCH(1,INDEX(($P438=$F$2:$F$9873)*(0=COUNTIFS(AF438:AJ438,$I$2:$I$9873)),0),0)),"")</f>
        <v/>
      </c>
      <c r="AL438" s="19">
        <f>IFERROR(INDEX($I$2:$I$9873,MATCH(1,INDEX(($P438=$F$2:$F$9873)*(0=COUNTIFS(AF438:AK438,$I$2:$I$9873)),0),0)),"")</f>
        <v/>
      </c>
      <c r="AM438" s="19">
        <f>IFERROR(INDEX($I$2:$I$9873,MATCH(1,INDEX(($P438=$F$2:$F$9873)*(0=COUNTIFS(AF438:AL438,$I$2:$I$9873)),0),0)),"")</f>
        <v/>
      </c>
      <c r="AN438" s="19">
        <f>IFERROR(INDEX($I$2:$I$9873,MATCH(1,INDEX(($P438=$F$2:$F$9873)*(0=COUNTIFS(AF438:AM438,$I$2:$I$9873)),0),0)),"")</f>
        <v/>
      </c>
      <c r="AO438" s="19">
        <f>IFERROR(INDEX($I$2:$I$9873,MATCH(1,INDEX(($P438=$F$2:$F$9873)*(0=COUNTIFS(AF438:AN438,$I$2:$I$9873)),0),0)),"")</f>
        <v/>
      </c>
      <c r="AP438" s="19">
        <f>IFERROR(INDEX($I$2:$I$9873,MATCH(1,INDEX(($P438=$F$2:$F$9873)*(0=COUNTIFS(AF438:AO438,$I$2:$I$9873)),0),0)),"")</f>
        <v/>
      </c>
      <c r="AQ438" s="19">
        <f>IFERROR(INDEX($I$2:$I$9873,MATCH(1,INDEX(($P438=$F$2:$F$9873)*(0=COUNTIFS(AF438:AP438,$I$2:$I$9873)),0),0)),"")</f>
        <v/>
      </c>
      <c r="AR438" s="19">
        <f>IFERROR(INDEX($I$2:$I$9873,MATCH(1,INDEX(($P438=$F$2:$F$9873)*(0=COUNTIFS(AF438:AQ438,$I$2:$I$9873)),0),0)),"")</f>
        <v/>
      </c>
      <c r="AS438" s="19">
        <f>IFERROR(VLOOKUP(AF438,[2]CUS030!$A$5:$E$10000,5,0),"")</f>
        <v/>
      </c>
      <c r="AT438" s="19">
        <f>IFERROR(VLOOKUP(AG438,[2]CUS030!$A$5:$E$10000,5,0),"")</f>
        <v/>
      </c>
      <c r="AU438" s="19">
        <f>IFERROR(VLOOKUP(AH438,[2]CUS030!$A$5:$E$10000,5,0),"")</f>
        <v/>
      </c>
      <c r="AV438" s="19">
        <f>IFERROR(VLOOKUP(AI438,[2]CUS030!$A$5:$E$10000,5,0),"")</f>
        <v/>
      </c>
      <c r="AW438" s="19">
        <f>IFERROR(VLOOKUP(AJ438,[2]CUS030!$A$5:$E$10000,5,0),"")</f>
        <v/>
      </c>
      <c r="AX438" s="19">
        <f>IFERROR(VLOOKUP(AK438,[2]CUS030!$A$5:$E$10000,5,0),"")</f>
        <v/>
      </c>
      <c r="AY438" s="19">
        <f>IFERROR(VLOOKUP(AL438,[2]CUS030!$A$5:$E$10000,5,0),"")</f>
        <v/>
      </c>
      <c r="AZ438" s="19">
        <f>IFERROR(VLOOKUP(AM438,[2]CUS030!$A$5:$E$10000,5,0),"")</f>
        <v/>
      </c>
      <c r="BA438" s="19">
        <f>IFERROR(VLOOKUP(AN438,[2]CUS030!$A$5:$E$10000,5,0),"")</f>
        <v/>
      </c>
      <c r="BB438" s="19">
        <f>IFERROR(VLOOKUP(AO438,[2]CUS030!$A$5:$E$10000,5,0),"")</f>
        <v/>
      </c>
      <c r="BC438" s="19">
        <f>IFERROR(VLOOKUP(AP438,[2]CUS030!$A$5:$E$10000,5,0),"")</f>
        <v/>
      </c>
      <c r="BD438" s="19">
        <f>IFERROR(VLOOKUP(AQ438,[2]CUS030!$A$5:$E$10000,5,0),"")</f>
        <v/>
      </c>
      <c r="BE438" s="19">
        <f>IFERROR(VLOOKUP(AR438,[2]CUS030!$A$5:$E$10000,5,0),"")</f>
        <v/>
      </c>
    </row>
    <row r="439">
      <c r="F439" s="108">
        <f>[1]!Table1[[#This Row],[Production]]</f>
        <v/>
      </c>
      <c r="G439">
        <f>MID(F439,LEN(F439)-6,4)</f>
        <v/>
      </c>
      <c r="H439">
        <f>AS439&amp;"|"&amp;AT439&amp;"|"&amp;AU439&amp;"|"&amp;AV439&amp;"|"&amp;AW439&amp;"|"&amp;AX439&amp;"|"&amp;AY439&amp;"|"&amp;AZ439&amp;"|"&amp;BA439&amp;"|"&amp;BB439&amp;"|"&amp;BC439&amp;"|"&amp;BD439&amp;"|"&amp;BE439</f>
        <v/>
      </c>
      <c r="I439" s="108">
        <f>[1]!Table1[[#This Row],[Stock]]</f>
        <v/>
      </c>
      <c r="J439">
        <f>MID(LEFT(I439,LEN(I439)-3),FIND("0|0.000",LEFT(I439,LEN(I439)-3),1)+7,6)</f>
        <v/>
      </c>
      <c r="K439" s="19" t="n"/>
      <c r="L439" s="19" t="n"/>
      <c r="M439" s="19" t="n"/>
      <c r="N439" s="19" t="n"/>
      <c r="O439" s="19" t="n"/>
      <c r="P439" s="20">
        <f>End_Cal!E439</f>
        <v/>
      </c>
      <c r="Q439" s="112">
        <f>IFERROR(INDEX($J$2:$J$9873,MATCH(1,INDEX(($P439=$F$2:$F$9873)*(0=COUNTIFS($Q$2:$Q$2,$J$2:$J$9873)),0),0)),"")</f>
        <v/>
      </c>
      <c r="R439" s="112">
        <f>IFERROR(INDEX($J$2:$J$9873,MATCH(1,INDEX(($P439=$F$2:$F$9873)*(0=COUNTIFS(Q439,$J$2:$J$9873)),0),0)),"")</f>
        <v/>
      </c>
      <c r="S439" s="112">
        <f>IFERROR(INDEX($J$2:$J$9873,MATCH(1,INDEX(($P439=$F$2:$F$9873)*(0=COUNTIFS(Q439:R439,$J$2:$J$9873)),0),0)),"")</f>
        <v/>
      </c>
      <c r="T439" s="112">
        <f>IFERROR(INDEX($J$2:$J$9873,MATCH(1,INDEX(($P439=$F$2:$F$9873)*(0=COUNTIFS(Q439:S439,$J$2:$J$9873)),0),0)),"")</f>
        <v/>
      </c>
      <c r="U439" s="112">
        <f>IFERROR(INDEX($J$2:$J$9873,MATCH(1,INDEX(($P439=$F$2:$F$9873)*(0=COUNTIFS(Q439:T439,$J$2:$J$9873)),0),0)),"")</f>
        <v/>
      </c>
      <c r="V439" s="112">
        <f>IFERROR(INDEX($J$2:$J$9873,MATCH(1,INDEX(($P439=$F$2:$F$9873)*(0=COUNTIFS(Q439:U439,$J$2:$J$9873)),0),0)),"")</f>
        <v/>
      </c>
      <c r="W439" s="112">
        <f>IFERROR(INDEX($J$2:$J$9873,MATCH(1,INDEX(($P439=$F$2:$F$9873)*(0=COUNTIFS(Q439:V439,$J$2:$J$861)),0),0)),"")</f>
        <v/>
      </c>
      <c r="X439" s="112">
        <f>IFERROR(INDEX($J$2:$J$9873,MATCH(1,INDEX(($P439=$F$2:$F$9873)*(0=COUNTIFS(Q439:W439,$J$2:$J$9873)),0),0)),"")</f>
        <v/>
      </c>
      <c r="Y439" s="112">
        <f>IFERROR(INDEX($J$2:$J$861,MATCH(1,INDEX(($P439=$F$2:$F$861)*(0=COUNTIFS(Q439:X439,$J$2:$J$861)),0),0)),"")</f>
        <v/>
      </c>
      <c r="Z439" s="112">
        <f>IFERROR(INDEX($J$2:$J$861,MATCH(1,INDEX(($P439=$F$2:$F$861)*(0=COUNTIFS(Q439:Y439,$J$2:$J$861)),0),0)),"")</f>
        <v/>
      </c>
      <c r="AA439" s="112">
        <f>IFERROR(INDEX($J$2:$J$861,MATCH(1,INDEX(($P439=$F$2:$F$861)*(0=COUNTIFS(Q439:Z439,$J$2:$J$861)),0),0)),"")</f>
        <v/>
      </c>
      <c r="AB439" s="112">
        <f>IFERROR(INDEX($J$2:$J$861,MATCH(1,INDEX(($P439=$F$2:$F$861)*(0=COUNTIFS(Q439:AA439,$J$2:$J$861)),0),0)),"")</f>
        <v/>
      </c>
      <c r="AC439" s="112">
        <f>IFERROR(INDEX($J$2:$J$861,MATCH(1,INDEX(($P439=$F$2:$F$861)*(0=COUNTIFS(Q439:AB439,$J$2:$J$861)),0),0)),"")</f>
        <v/>
      </c>
      <c r="AD439">
        <f>Q439&amp;"-"&amp;R439&amp;"-"&amp;S439&amp;"-"&amp;T439&amp;"-"&amp;U439&amp;"-"&amp;V439&amp;"-"&amp;W439&amp;"-"&amp;X439&amp;"-"&amp;Y439&amp;"-"&amp;Z439&amp;"-"&amp;AA439&amp;"-"&amp;AB439&amp;"-"&amp;AC439</f>
        <v/>
      </c>
      <c r="AF439" s="19">
        <f>IFERROR(INDEX($I$2:$I$861,MATCH(1,INDEX(($P439=$F$2:$F$861)*(0=COUNTIFS($AF$2:$AF$2,$I$2:$I$861)),0),0)),"")</f>
        <v/>
      </c>
      <c r="AG439" s="19">
        <f>IFERROR(INDEX($I$2:$I$9873,MATCH(1,INDEX(($P439=$F$2:$F$9873)*(0=COUNTIFS(AF439,$I$2:$I$9873)),0),0)),"")</f>
        <v/>
      </c>
      <c r="AH439" s="19">
        <f>IFERROR(INDEX($I$2:$I$9873,MATCH(1,INDEX(($P439=$F$2:$F$9873)*(0=COUNTIFS(AF439:AG439,$I$2:$I$9873)),0),0)),"")</f>
        <v/>
      </c>
      <c r="AI439" s="19">
        <f>IFERROR(INDEX($I$2:$I$9873,MATCH(1,INDEX(($P439=$F$2:$F$9873)*(0=COUNTIFS(AF439:AH439,$I$2:$I$9873)),0),0)),"")</f>
        <v/>
      </c>
      <c r="AJ439" s="19">
        <f>IFERROR(INDEX($I$2:$I$9873,MATCH(1,INDEX(($P439=$F$2:$F$9873)*(0=COUNTIFS(AF439:AI439,$I$2:$I$9873)),0),0)),"")</f>
        <v/>
      </c>
      <c r="AK439" s="19">
        <f>IFERROR(INDEX($I$2:$I$9873,MATCH(1,INDEX(($P439=$F$2:$F$9873)*(0=COUNTIFS(AF439:AJ439,$I$2:$I$9873)),0),0)),"")</f>
        <v/>
      </c>
      <c r="AL439" s="19">
        <f>IFERROR(INDEX($I$2:$I$9873,MATCH(1,INDEX(($P439=$F$2:$F$9873)*(0=COUNTIFS(AF439:AK439,$I$2:$I$9873)),0),0)),"")</f>
        <v/>
      </c>
      <c r="AM439" s="19">
        <f>IFERROR(INDEX($I$2:$I$9873,MATCH(1,INDEX(($P439=$F$2:$F$9873)*(0=COUNTIFS(AF439:AL439,$I$2:$I$9873)),0),0)),"")</f>
        <v/>
      </c>
      <c r="AN439" s="19">
        <f>IFERROR(INDEX($I$2:$I$9873,MATCH(1,INDEX(($P439=$F$2:$F$9873)*(0=COUNTIFS(AF439:AM439,$I$2:$I$9873)),0),0)),"")</f>
        <v/>
      </c>
      <c r="AO439" s="19">
        <f>IFERROR(INDEX($I$2:$I$9873,MATCH(1,INDEX(($P439=$F$2:$F$9873)*(0=COUNTIFS(AF439:AN439,$I$2:$I$9873)),0),0)),"")</f>
        <v/>
      </c>
      <c r="AP439" s="19">
        <f>IFERROR(INDEX($I$2:$I$9873,MATCH(1,INDEX(($P439=$F$2:$F$9873)*(0=COUNTIFS(AF439:AO439,$I$2:$I$9873)),0),0)),"")</f>
        <v/>
      </c>
      <c r="AQ439" s="19">
        <f>IFERROR(INDEX($I$2:$I$9873,MATCH(1,INDEX(($P439=$F$2:$F$9873)*(0=COUNTIFS(AF439:AP439,$I$2:$I$9873)),0),0)),"")</f>
        <v/>
      </c>
      <c r="AR439" s="19">
        <f>IFERROR(INDEX($I$2:$I$9873,MATCH(1,INDEX(($P439=$F$2:$F$9873)*(0=COUNTIFS(AF439:AQ439,$I$2:$I$9873)),0),0)),"")</f>
        <v/>
      </c>
      <c r="AS439" s="19">
        <f>IFERROR(VLOOKUP(AF439,[2]CUS030!$A$5:$E$10000,5,0),"")</f>
        <v/>
      </c>
      <c r="AT439" s="19">
        <f>IFERROR(VLOOKUP(AG439,[2]CUS030!$A$5:$E$10000,5,0),"")</f>
        <v/>
      </c>
      <c r="AU439" s="19">
        <f>IFERROR(VLOOKUP(AH439,[2]CUS030!$A$5:$E$10000,5,0),"")</f>
        <v/>
      </c>
      <c r="AV439" s="19">
        <f>IFERROR(VLOOKUP(AI439,[2]CUS030!$A$5:$E$10000,5,0),"")</f>
        <v/>
      </c>
      <c r="AW439" s="19">
        <f>IFERROR(VLOOKUP(AJ439,[2]CUS030!$A$5:$E$10000,5,0),"")</f>
        <v/>
      </c>
      <c r="AX439" s="19">
        <f>IFERROR(VLOOKUP(AK439,[2]CUS030!$A$5:$E$10000,5,0),"")</f>
        <v/>
      </c>
      <c r="AY439" s="19">
        <f>IFERROR(VLOOKUP(AL439,[2]CUS030!$A$5:$E$10000,5,0),"")</f>
        <v/>
      </c>
      <c r="AZ439" s="19">
        <f>IFERROR(VLOOKUP(AM439,[2]CUS030!$A$5:$E$10000,5,0),"")</f>
        <v/>
      </c>
      <c r="BA439" s="19">
        <f>IFERROR(VLOOKUP(AN439,[2]CUS030!$A$5:$E$10000,5,0),"")</f>
        <v/>
      </c>
      <c r="BB439" s="19">
        <f>IFERROR(VLOOKUP(AO439,[2]CUS030!$A$5:$E$10000,5,0),"")</f>
        <v/>
      </c>
      <c r="BC439" s="19">
        <f>IFERROR(VLOOKUP(AP439,[2]CUS030!$A$5:$E$10000,5,0),"")</f>
        <v/>
      </c>
      <c r="BD439" s="19">
        <f>IFERROR(VLOOKUP(AQ439,[2]CUS030!$A$5:$E$10000,5,0),"")</f>
        <v/>
      </c>
      <c r="BE439" s="19">
        <f>IFERROR(VLOOKUP(AR439,[2]CUS030!$A$5:$E$10000,5,0),"")</f>
        <v/>
      </c>
    </row>
    <row r="440">
      <c r="F440" s="108">
        <f>[1]!Table1[[#This Row],[Production]]</f>
        <v/>
      </c>
      <c r="G440">
        <f>MID(F440,LEN(F440)-6,4)</f>
        <v/>
      </c>
      <c r="H440">
        <f>AS440&amp;"|"&amp;AT440&amp;"|"&amp;AU440&amp;"|"&amp;AV440&amp;"|"&amp;AW440&amp;"|"&amp;AX440&amp;"|"&amp;AY440&amp;"|"&amp;AZ440&amp;"|"&amp;BA440&amp;"|"&amp;BB440&amp;"|"&amp;BC440&amp;"|"&amp;BD440&amp;"|"&amp;BE440</f>
        <v/>
      </c>
      <c r="I440" s="108">
        <f>[1]!Table1[[#This Row],[Stock]]</f>
        <v/>
      </c>
      <c r="J440">
        <f>MID(LEFT(I440,LEN(I440)-3),FIND("0|0.000",LEFT(I440,LEN(I440)-3),1)+7,6)</f>
        <v/>
      </c>
      <c r="K440" s="19" t="n"/>
      <c r="L440" s="19" t="n"/>
      <c r="M440" s="19" t="n"/>
      <c r="N440" s="19" t="n"/>
      <c r="O440" s="19" t="n"/>
      <c r="P440" s="20">
        <f>End_Cal!E440</f>
        <v/>
      </c>
      <c r="Q440" s="112">
        <f>IFERROR(INDEX($J$2:$J$9873,MATCH(1,INDEX(($P440=$F$2:$F$9873)*(0=COUNTIFS($Q$2:$Q$2,$J$2:$J$9873)),0),0)),"")</f>
        <v/>
      </c>
      <c r="R440" s="112">
        <f>IFERROR(INDEX($J$2:$J$9873,MATCH(1,INDEX(($P440=$F$2:$F$9873)*(0=COUNTIFS(Q440,$J$2:$J$9873)),0),0)),"")</f>
        <v/>
      </c>
      <c r="S440" s="112">
        <f>IFERROR(INDEX($J$2:$J$9873,MATCH(1,INDEX(($P440=$F$2:$F$9873)*(0=COUNTIFS(Q440:R440,$J$2:$J$9873)),0),0)),"")</f>
        <v/>
      </c>
      <c r="T440" s="112">
        <f>IFERROR(INDEX($J$2:$J$9873,MATCH(1,INDEX(($P440=$F$2:$F$9873)*(0=COUNTIFS(Q440:S440,$J$2:$J$9873)),0),0)),"")</f>
        <v/>
      </c>
      <c r="U440" s="112">
        <f>IFERROR(INDEX($J$2:$J$9873,MATCH(1,INDEX(($P440=$F$2:$F$9873)*(0=COUNTIFS(Q440:T440,$J$2:$J$9873)),0),0)),"")</f>
        <v/>
      </c>
      <c r="V440" s="112">
        <f>IFERROR(INDEX($J$2:$J$9873,MATCH(1,INDEX(($P440=$F$2:$F$9873)*(0=COUNTIFS(Q440:U440,$J$2:$J$9873)),0),0)),"")</f>
        <v/>
      </c>
      <c r="W440" s="112">
        <f>IFERROR(INDEX($J$2:$J$9873,MATCH(1,INDEX(($P440=$F$2:$F$9873)*(0=COUNTIFS(Q440:V440,$J$2:$J$861)),0),0)),"")</f>
        <v/>
      </c>
      <c r="X440" s="112">
        <f>IFERROR(INDEX($J$2:$J$9873,MATCH(1,INDEX(($P440=$F$2:$F$9873)*(0=COUNTIFS(Q440:W440,$J$2:$J$9873)),0),0)),"")</f>
        <v/>
      </c>
      <c r="Y440" s="112">
        <f>IFERROR(INDEX($J$2:$J$861,MATCH(1,INDEX(($P440=$F$2:$F$861)*(0=COUNTIFS(Q440:X440,$J$2:$J$861)),0),0)),"")</f>
        <v/>
      </c>
      <c r="Z440" s="112">
        <f>IFERROR(INDEX($J$2:$J$861,MATCH(1,INDEX(($P440=$F$2:$F$861)*(0=COUNTIFS(Q440:Y440,$J$2:$J$861)),0),0)),"")</f>
        <v/>
      </c>
      <c r="AA440" s="112">
        <f>IFERROR(INDEX($J$2:$J$861,MATCH(1,INDEX(($P440=$F$2:$F$861)*(0=COUNTIFS(Q440:Z440,$J$2:$J$861)),0),0)),"")</f>
        <v/>
      </c>
      <c r="AB440" s="112">
        <f>IFERROR(INDEX($J$2:$J$861,MATCH(1,INDEX(($P440=$F$2:$F$861)*(0=COUNTIFS(Q440:AA440,$J$2:$J$861)),0),0)),"")</f>
        <v/>
      </c>
      <c r="AC440" s="112">
        <f>IFERROR(INDEX($J$2:$J$861,MATCH(1,INDEX(($P440=$F$2:$F$861)*(0=COUNTIFS(Q440:AB440,$J$2:$J$861)),0),0)),"")</f>
        <v/>
      </c>
      <c r="AD440">
        <f>Q440&amp;"-"&amp;R440&amp;"-"&amp;S440&amp;"-"&amp;T440&amp;"-"&amp;U440&amp;"-"&amp;V440&amp;"-"&amp;W440&amp;"-"&amp;X440&amp;"-"&amp;Y440&amp;"-"&amp;Z440&amp;"-"&amp;AA440&amp;"-"&amp;AB440&amp;"-"&amp;AC440</f>
        <v/>
      </c>
      <c r="AF440" s="19">
        <f>IFERROR(INDEX($I$2:$I$861,MATCH(1,INDEX(($P440=$F$2:$F$861)*(0=COUNTIFS($AF$2:$AF$2,$I$2:$I$861)),0),0)),"")</f>
        <v/>
      </c>
      <c r="AG440" s="19">
        <f>IFERROR(INDEX($I$2:$I$9873,MATCH(1,INDEX(($P440=$F$2:$F$9873)*(0=COUNTIFS(AF440,$I$2:$I$9873)),0),0)),"")</f>
        <v/>
      </c>
      <c r="AH440" s="19">
        <f>IFERROR(INDEX($I$2:$I$9873,MATCH(1,INDEX(($P440=$F$2:$F$9873)*(0=COUNTIFS(AF440:AG440,$I$2:$I$9873)),0),0)),"")</f>
        <v/>
      </c>
      <c r="AI440" s="19">
        <f>IFERROR(INDEX($I$2:$I$9873,MATCH(1,INDEX(($P440=$F$2:$F$9873)*(0=COUNTIFS(AF440:AH440,$I$2:$I$9873)),0),0)),"")</f>
        <v/>
      </c>
      <c r="AJ440" s="19">
        <f>IFERROR(INDEX($I$2:$I$9873,MATCH(1,INDEX(($P440=$F$2:$F$9873)*(0=COUNTIFS(AF440:AI440,$I$2:$I$9873)),0),0)),"")</f>
        <v/>
      </c>
      <c r="AK440" s="19">
        <f>IFERROR(INDEX($I$2:$I$9873,MATCH(1,INDEX(($P440=$F$2:$F$9873)*(0=COUNTIFS(AF440:AJ440,$I$2:$I$9873)),0),0)),"")</f>
        <v/>
      </c>
      <c r="AL440" s="19">
        <f>IFERROR(INDEX($I$2:$I$9873,MATCH(1,INDEX(($P440=$F$2:$F$9873)*(0=COUNTIFS(AF440:AK440,$I$2:$I$9873)),0),0)),"")</f>
        <v/>
      </c>
      <c r="AM440" s="19">
        <f>IFERROR(INDEX($I$2:$I$9873,MATCH(1,INDEX(($P440=$F$2:$F$9873)*(0=COUNTIFS(AF440:AL440,$I$2:$I$9873)),0),0)),"")</f>
        <v/>
      </c>
      <c r="AN440" s="19">
        <f>IFERROR(INDEX($I$2:$I$9873,MATCH(1,INDEX(($P440=$F$2:$F$9873)*(0=COUNTIFS(AF440:AM440,$I$2:$I$9873)),0),0)),"")</f>
        <v/>
      </c>
      <c r="AO440" s="19">
        <f>IFERROR(INDEX($I$2:$I$9873,MATCH(1,INDEX(($P440=$F$2:$F$9873)*(0=COUNTIFS(AF440:AN440,$I$2:$I$9873)),0),0)),"")</f>
        <v/>
      </c>
      <c r="AP440" s="19">
        <f>IFERROR(INDEX($I$2:$I$9873,MATCH(1,INDEX(($P440=$F$2:$F$9873)*(0=COUNTIFS(AF440:AO440,$I$2:$I$9873)),0),0)),"")</f>
        <v/>
      </c>
      <c r="AQ440" s="19">
        <f>IFERROR(INDEX($I$2:$I$9873,MATCH(1,INDEX(($P440=$F$2:$F$9873)*(0=COUNTIFS(AF440:AP440,$I$2:$I$9873)),0),0)),"")</f>
        <v/>
      </c>
      <c r="AR440" s="19">
        <f>IFERROR(INDEX($I$2:$I$9873,MATCH(1,INDEX(($P440=$F$2:$F$9873)*(0=COUNTIFS(AF440:AQ440,$I$2:$I$9873)),0),0)),"")</f>
        <v/>
      </c>
      <c r="AS440" s="19">
        <f>IFERROR(VLOOKUP(AF440,[2]CUS030!$A$5:$E$10000,5,0),"")</f>
        <v/>
      </c>
      <c r="AT440" s="19">
        <f>IFERROR(VLOOKUP(AG440,[2]CUS030!$A$5:$E$10000,5,0),"")</f>
        <v/>
      </c>
      <c r="AU440" s="19">
        <f>IFERROR(VLOOKUP(AH440,[2]CUS030!$A$5:$E$10000,5,0),"")</f>
        <v/>
      </c>
      <c r="AV440" s="19">
        <f>IFERROR(VLOOKUP(AI440,[2]CUS030!$A$5:$E$10000,5,0),"")</f>
        <v/>
      </c>
      <c r="AW440" s="19">
        <f>IFERROR(VLOOKUP(AJ440,[2]CUS030!$A$5:$E$10000,5,0),"")</f>
        <v/>
      </c>
      <c r="AX440" s="19">
        <f>IFERROR(VLOOKUP(AK440,[2]CUS030!$A$5:$E$10000,5,0),"")</f>
        <v/>
      </c>
      <c r="AY440" s="19">
        <f>IFERROR(VLOOKUP(AL440,[2]CUS030!$A$5:$E$10000,5,0),"")</f>
        <v/>
      </c>
      <c r="AZ440" s="19">
        <f>IFERROR(VLOOKUP(AM440,[2]CUS030!$A$5:$E$10000,5,0),"")</f>
        <v/>
      </c>
      <c r="BA440" s="19">
        <f>IFERROR(VLOOKUP(AN440,[2]CUS030!$A$5:$E$10000,5,0),"")</f>
        <v/>
      </c>
      <c r="BB440" s="19">
        <f>IFERROR(VLOOKUP(AO440,[2]CUS030!$A$5:$E$10000,5,0),"")</f>
        <v/>
      </c>
      <c r="BC440" s="19">
        <f>IFERROR(VLOOKUP(AP440,[2]CUS030!$A$5:$E$10000,5,0),"")</f>
        <v/>
      </c>
      <c r="BD440" s="19">
        <f>IFERROR(VLOOKUP(AQ440,[2]CUS030!$A$5:$E$10000,5,0),"")</f>
        <v/>
      </c>
      <c r="BE440" s="19">
        <f>IFERROR(VLOOKUP(AR440,[2]CUS030!$A$5:$E$10000,5,0),"")</f>
        <v/>
      </c>
    </row>
    <row r="441">
      <c r="F441" s="108">
        <f>[1]!Table1[[#This Row],[Production]]</f>
        <v/>
      </c>
      <c r="G441">
        <f>MID(F441,LEN(F441)-6,4)</f>
        <v/>
      </c>
      <c r="H441">
        <f>AS441&amp;"|"&amp;AT441&amp;"|"&amp;AU441&amp;"|"&amp;AV441&amp;"|"&amp;AW441&amp;"|"&amp;AX441&amp;"|"&amp;AY441&amp;"|"&amp;AZ441&amp;"|"&amp;BA441&amp;"|"&amp;BB441&amp;"|"&amp;BC441&amp;"|"&amp;BD441&amp;"|"&amp;BE441</f>
        <v/>
      </c>
      <c r="I441" s="108">
        <f>[1]!Table1[[#This Row],[Stock]]</f>
        <v/>
      </c>
      <c r="J441">
        <f>MID(LEFT(I441,LEN(I441)-3),FIND("0|0.000",LEFT(I441,LEN(I441)-3),1)+7,6)</f>
        <v/>
      </c>
      <c r="K441" s="19" t="n"/>
      <c r="L441" s="19" t="n"/>
      <c r="M441" s="19" t="n"/>
      <c r="N441" s="19" t="n"/>
      <c r="O441" s="19" t="n"/>
      <c r="P441" s="20">
        <f>End_Cal!E441</f>
        <v/>
      </c>
      <c r="Q441" s="112">
        <f>IFERROR(INDEX($J$2:$J$9873,MATCH(1,INDEX(($P441=$F$2:$F$9873)*(0=COUNTIFS($Q$2:$Q$2,$J$2:$J$9873)),0),0)),"")</f>
        <v/>
      </c>
      <c r="R441" s="112">
        <f>IFERROR(INDEX($J$2:$J$9873,MATCH(1,INDEX(($P441=$F$2:$F$9873)*(0=COUNTIFS(Q441,$J$2:$J$9873)),0),0)),"")</f>
        <v/>
      </c>
      <c r="S441" s="112">
        <f>IFERROR(INDEX($J$2:$J$9873,MATCH(1,INDEX(($P441=$F$2:$F$9873)*(0=COUNTIFS(Q441:R441,$J$2:$J$9873)),0),0)),"")</f>
        <v/>
      </c>
      <c r="T441" s="112">
        <f>IFERROR(INDEX($J$2:$J$9873,MATCH(1,INDEX(($P441=$F$2:$F$9873)*(0=COUNTIFS(Q441:S441,$J$2:$J$9873)),0),0)),"")</f>
        <v/>
      </c>
      <c r="U441" s="112">
        <f>IFERROR(INDEX($J$2:$J$9873,MATCH(1,INDEX(($P441=$F$2:$F$9873)*(0=COUNTIFS(Q441:T441,$J$2:$J$9873)),0),0)),"")</f>
        <v/>
      </c>
      <c r="V441" s="112">
        <f>IFERROR(INDEX($J$2:$J$9873,MATCH(1,INDEX(($P441=$F$2:$F$9873)*(0=COUNTIFS(Q441:U441,$J$2:$J$9873)),0),0)),"")</f>
        <v/>
      </c>
      <c r="W441" s="112">
        <f>IFERROR(INDEX($J$2:$J$9873,MATCH(1,INDEX(($P441=$F$2:$F$9873)*(0=COUNTIFS(Q441:V441,$J$2:$J$861)),0),0)),"")</f>
        <v/>
      </c>
      <c r="X441" s="112">
        <f>IFERROR(INDEX($J$2:$J$9873,MATCH(1,INDEX(($P441=$F$2:$F$9873)*(0=COUNTIFS(Q441:W441,$J$2:$J$9873)),0),0)),"")</f>
        <v/>
      </c>
      <c r="Y441" s="112">
        <f>IFERROR(INDEX($J$2:$J$861,MATCH(1,INDEX(($P441=$F$2:$F$861)*(0=COUNTIFS(Q441:X441,$J$2:$J$861)),0),0)),"")</f>
        <v/>
      </c>
      <c r="Z441" s="112">
        <f>IFERROR(INDEX($J$2:$J$861,MATCH(1,INDEX(($P441=$F$2:$F$861)*(0=COUNTIFS(Q441:Y441,$J$2:$J$861)),0),0)),"")</f>
        <v/>
      </c>
      <c r="AA441" s="112">
        <f>IFERROR(INDEX($J$2:$J$861,MATCH(1,INDEX(($P441=$F$2:$F$861)*(0=COUNTIFS(Q441:Z441,$J$2:$J$861)),0),0)),"")</f>
        <v/>
      </c>
      <c r="AB441" s="112">
        <f>IFERROR(INDEX($J$2:$J$861,MATCH(1,INDEX(($P441=$F$2:$F$861)*(0=COUNTIFS(Q441:AA441,$J$2:$J$861)),0),0)),"")</f>
        <v/>
      </c>
      <c r="AC441" s="112">
        <f>IFERROR(INDEX($J$2:$J$861,MATCH(1,INDEX(($P441=$F$2:$F$861)*(0=COUNTIFS(Q441:AB441,$J$2:$J$861)),0),0)),"")</f>
        <v/>
      </c>
      <c r="AD441">
        <f>Q441&amp;"-"&amp;R441&amp;"-"&amp;S441&amp;"-"&amp;T441&amp;"-"&amp;U441&amp;"-"&amp;V441&amp;"-"&amp;W441&amp;"-"&amp;X441&amp;"-"&amp;Y441&amp;"-"&amp;Z441&amp;"-"&amp;AA441&amp;"-"&amp;AB441&amp;"-"&amp;AC441</f>
        <v/>
      </c>
      <c r="AF441" s="19">
        <f>IFERROR(INDEX($I$2:$I$861,MATCH(1,INDEX(($P441=$F$2:$F$861)*(0=COUNTIFS($AF$2:$AF$2,$I$2:$I$861)),0),0)),"")</f>
        <v/>
      </c>
      <c r="AG441" s="19">
        <f>IFERROR(INDEX($I$2:$I$9873,MATCH(1,INDEX(($P441=$F$2:$F$9873)*(0=COUNTIFS(AF441,$I$2:$I$9873)),0),0)),"")</f>
        <v/>
      </c>
      <c r="AH441" s="19">
        <f>IFERROR(INDEX($I$2:$I$9873,MATCH(1,INDEX(($P441=$F$2:$F$9873)*(0=COUNTIFS(AF441:AG441,$I$2:$I$9873)),0),0)),"")</f>
        <v/>
      </c>
      <c r="AI441" s="19">
        <f>IFERROR(INDEX($I$2:$I$9873,MATCH(1,INDEX(($P441=$F$2:$F$9873)*(0=COUNTIFS(AF441:AH441,$I$2:$I$9873)),0),0)),"")</f>
        <v/>
      </c>
      <c r="AJ441" s="19">
        <f>IFERROR(INDEX($I$2:$I$9873,MATCH(1,INDEX(($P441=$F$2:$F$9873)*(0=COUNTIFS(AF441:AI441,$I$2:$I$9873)),0),0)),"")</f>
        <v/>
      </c>
      <c r="AK441" s="19">
        <f>IFERROR(INDEX($I$2:$I$9873,MATCH(1,INDEX(($P441=$F$2:$F$9873)*(0=COUNTIFS(AF441:AJ441,$I$2:$I$9873)),0),0)),"")</f>
        <v/>
      </c>
      <c r="AL441" s="19">
        <f>IFERROR(INDEX($I$2:$I$9873,MATCH(1,INDEX(($P441=$F$2:$F$9873)*(0=COUNTIFS(AF441:AK441,$I$2:$I$9873)),0),0)),"")</f>
        <v/>
      </c>
      <c r="AM441" s="19">
        <f>IFERROR(INDEX($I$2:$I$9873,MATCH(1,INDEX(($P441=$F$2:$F$9873)*(0=COUNTIFS(AF441:AL441,$I$2:$I$9873)),0),0)),"")</f>
        <v/>
      </c>
      <c r="AN441" s="19">
        <f>IFERROR(INDEX($I$2:$I$9873,MATCH(1,INDEX(($P441=$F$2:$F$9873)*(0=COUNTIFS(AF441:AM441,$I$2:$I$9873)),0),0)),"")</f>
        <v/>
      </c>
      <c r="AO441" s="19">
        <f>IFERROR(INDEX($I$2:$I$9873,MATCH(1,INDEX(($P441=$F$2:$F$9873)*(0=COUNTIFS(AF441:AN441,$I$2:$I$9873)),0),0)),"")</f>
        <v/>
      </c>
      <c r="AP441" s="19">
        <f>IFERROR(INDEX($I$2:$I$9873,MATCH(1,INDEX(($P441=$F$2:$F$9873)*(0=COUNTIFS(AF441:AO441,$I$2:$I$9873)),0),0)),"")</f>
        <v/>
      </c>
      <c r="AQ441" s="19">
        <f>IFERROR(INDEX($I$2:$I$9873,MATCH(1,INDEX(($P441=$F$2:$F$9873)*(0=COUNTIFS(AF441:AP441,$I$2:$I$9873)),0),0)),"")</f>
        <v/>
      </c>
      <c r="AR441" s="19">
        <f>IFERROR(INDEX($I$2:$I$9873,MATCH(1,INDEX(($P441=$F$2:$F$9873)*(0=COUNTIFS(AF441:AQ441,$I$2:$I$9873)),0),0)),"")</f>
        <v/>
      </c>
      <c r="AS441" s="19">
        <f>IFERROR(VLOOKUP(AF441,[2]CUS030!$A$5:$E$10000,5,0),"")</f>
        <v/>
      </c>
      <c r="AT441" s="19">
        <f>IFERROR(VLOOKUP(AG441,[2]CUS030!$A$5:$E$10000,5,0),"")</f>
        <v/>
      </c>
      <c r="AU441" s="19">
        <f>IFERROR(VLOOKUP(AH441,[2]CUS030!$A$5:$E$10000,5,0),"")</f>
        <v/>
      </c>
      <c r="AV441" s="19">
        <f>IFERROR(VLOOKUP(AI441,[2]CUS030!$A$5:$E$10000,5,0),"")</f>
        <v/>
      </c>
      <c r="AW441" s="19">
        <f>IFERROR(VLOOKUP(AJ441,[2]CUS030!$A$5:$E$10000,5,0),"")</f>
        <v/>
      </c>
      <c r="AX441" s="19">
        <f>IFERROR(VLOOKUP(AK441,[2]CUS030!$A$5:$E$10000,5,0),"")</f>
        <v/>
      </c>
      <c r="AY441" s="19">
        <f>IFERROR(VLOOKUP(AL441,[2]CUS030!$A$5:$E$10000,5,0),"")</f>
        <v/>
      </c>
      <c r="AZ441" s="19">
        <f>IFERROR(VLOOKUP(AM441,[2]CUS030!$A$5:$E$10000,5,0),"")</f>
        <v/>
      </c>
      <c r="BA441" s="19">
        <f>IFERROR(VLOOKUP(AN441,[2]CUS030!$A$5:$E$10000,5,0),"")</f>
        <v/>
      </c>
      <c r="BB441" s="19">
        <f>IFERROR(VLOOKUP(AO441,[2]CUS030!$A$5:$E$10000,5,0),"")</f>
        <v/>
      </c>
      <c r="BC441" s="19">
        <f>IFERROR(VLOOKUP(AP441,[2]CUS030!$A$5:$E$10000,5,0),"")</f>
        <v/>
      </c>
      <c r="BD441" s="19">
        <f>IFERROR(VLOOKUP(AQ441,[2]CUS030!$A$5:$E$10000,5,0),"")</f>
        <v/>
      </c>
      <c r="BE441" s="19">
        <f>IFERROR(VLOOKUP(AR441,[2]CUS030!$A$5:$E$10000,5,0),"")</f>
        <v/>
      </c>
    </row>
    <row r="442">
      <c r="F442" s="108">
        <f>[1]!Table1[[#This Row],[Production]]</f>
        <v/>
      </c>
      <c r="G442">
        <f>MID(F442,LEN(F442)-6,4)</f>
        <v/>
      </c>
      <c r="H442">
        <f>AS442&amp;"|"&amp;AT442&amp;"|"&amp;AU442&amp;"|"&amp;AV442&amp;"|"&amp;AW442&amp;"|"&amp;AX442&amp;"|"&amp;AY442&amp;"|"&amp;AZ442&amp;"|"&amp;BA442&amp;"|"&amp;BB442&amp;"|"&amp;BC442&amp;"|"&amp;BD442&amp;"|"&amp;BE442</f>
        <v/>
      </c>
      <c r="I442" s="108">
        <f>[1]!Table1[[#This Row],[Stock]]</f>
        <v/>
      </c>
      <c r="J442">
        <f>MID(LEFT(I442,LEN(I442)-3),FIND("0|0.000",LEFT(I442,LEN(I442)-3),1)+7,6)</f>
        <v/>
      </c>
      <c r="K442" s="19" t="n"/>
      <c r="L442" s="19" t="n"/>
      <c r="M442" s="19" t="n"/>
      <c r="N442" s="19" t="n"/>
      <c r="O442" s="19" t="n"/>
      <c r="P442" s="20">
        <f>End_Cal!E442</f>
        <v/>
      </c>
      <c r="Q442" s="112">
        <f>IFERROR(INDEX($J$2:$J$9873,MATCH(1,INDEX(($P442=$F$2:$F$9873)*(0=COUNTIFS($Q$2:$Q$2,$J$2:$J$9873)),0),0)),"")</f>
        <v/>
      </c>
      <c r="R442" s="112">
        <f>IFERROR(INDEX($J$2:$J$9873,MATCH(1,INDEX(($P442=$F$2:$F$9873)*(0=COUNTIFS(Q442,$J$2:$J$9873)),0),0)),"")</f>
        <v/>
      </c>
      <c r="S442" s="112">
        <f>IFERROR(INDEX($J$2:$J$9873,MATCH(1,INDEX(($P442=$F$2:$F$9873)*(0=COUNTIFS(Q442:R442,$J$2:$J$9873)),0),0)),"")</f>
        <v/>
      </c>
      <c r="T442" s="112">
        <f>IFERROR(INDEX($J$2:$J$9873,MATCH(1,INDEX(($P442=$F$2:$F$9873)*(0=COUNTIFS(Q442:S442,$J$2:$J$9873)),0),0)),"")</f>
        <v/>
      </c>
      <c r="U442" s="112">
        <f>IFERROR(INDEX($J$2:$J$9873,MATCH(1,INDEX(($P442=$F$2:$F$9873)*(0=COUNTIFS(Q442:T442,$J$2:$J$9873)),0),0)),"")</f>
        <v/>
      </c>
      <c r="V442" s="112">
        <f>IFERROR(INDEX($J$2:$J$9873,MATCH(1,INDEX(($P442=$F$2:$F$9873)*(0=COUNTIFS(Q442:U442,$J$2:$J$9873)),0),0)),"")</f>
        <v/>
      </c>
      <c r="W442" s="112">
        <f>IFERROR(INDEX($J$2:$J$9873,MATCH(1,INDEX(($P442=$F$2:$F$9873)*(0=COUNTIFS(Q442:V442,$J$2:$J$861)),0),0)),"")</f>
        <v/>
      </c>
      <c r="X442" s="112">
        <f>IFERROR(INDEX($J$2:$J$9873,MATCH(1,INDEX(($P442=$F$2:$F$9873)*(0=COUNTIFS(Q442:W442,$J$2:$J$9873)),0),0)),"")</f>
        <v/>
      </c>
      <c r="Y442" s="112">
        <f>IFERROR(INDEX($J$2:$J$861,MATCH(1,INDEX(($P442=$F$2:$F$861)*(0=COUNTIFS(Q442:X442,$J$2:$J$861)),0),0)),"")</f>
        <v/>
      </c>
      <c r="Z442" s="112">
        <f>IFERROR(INDEX($J$2:$J$861,MATCH(1,INDEX(($P442=$F$2:$F$861)*(0=COUNTIFS(Q442:Y442,$J$2:$J$861)),0),0)),"")</f>
        <v/>
      </c>
      <c r="AA442" s="112">
        <f>IFERROR(INDEX($J$2:$J$861,MATCH(1,INDEX(($P442=$F$2:$F$861)*(0=COUNTIFS(Q442:Z442,$J$2:$J$861)),0),0)),"")</f>
        <v/>
      </c>
      <c r="AB442" s="112">
        <f>IFERROR(INDEX($J$2:$J$861,MATCH(1,INDEX(($P442=$F$2:$F$861)*(0=COUNTIFS(Q442:AA442,$J$2:$J$861)),0),0)),"")</f>
        <v/>
      </c>
      <c r="AC442" s="112">
        <f>IFERROR(INDEX($J$2:$J$861,MATCH(1,INDEX(($P442=$F$2:$F$861)*(0=COUNTIFS(Q442:AB442,$J$2:$J$861)),0),0)),"")</f>
        <v/>
      </c>
      <c r="AD442">
        <f>Q442&amp;"-"&amp;R442&amp;"-"&amp;S442&amp;"-"&amp;T442&amp;"-"&amp;U442&amp;"-"&amp;V442&amp;"-"&amp;W442&amp;"-"&amp;X442&amp;"-"&amp;Y442&amp;"-"&amp;Z442&amp;"-"&amp;AA442&amp;"-"&amp;AB442&amp;"-"&amp;AC442</f>
        <v/>
      </c>
      <c r="AF442" s="19">
        <f>IFERROR(INDEX($I$2:$I$861,MATCH(1,INDEX(($P442=$F$2:$F$861)*(0=COUNTIFS($AF$2:$AF$2,$I$2:$I$861)),0),0)),"")</f>
        <v/>
      </c>
      <c r="AG442" s="19">
        <f>IFERROR(INDEX($I$2:$I$9873,MATCH(1,INDEX(($P442=$F$2:$F$9873)*(0=COUNTIFS(AF442,$I$2:$I$9873)),0),0)),"")</f>
        <v/>
      </c>
      <c r="AH442" s="19">
        <f>IFERROR(INDEX($I$2:$I$9873,MATCH(1,INDEX(($P442=$F$2:$F$9873)*(0=COUNTIFS(AF442:AG442,$I$2:$I$9873)),0),0)),"")</f>
        <v/>
      </c>
      <c r="AI442" s="19">
        <f>IFERROR(INDEX($I$2:$I$9873,MATCH(1,INDEX(($P442=$F$2:$F$9873)*(0=COUNTIFS(AF442:AH442,$I$2:$I$9873)),0),0)),"")</f>
        <v/>
      </c>
      <c r="AJ442" s="19">
        <f>IFERROR(INDEX($I$2:$I$9873,MATCH(1,INDEX(($P442=$F$2:$F$9873)*(0=COUNTIFS(AF442:AI442,$I$2:$I$9873)),0),0)),"")</f>
        <v/>
      </c>
      <c r="AK442" s="19">
        <f>IFERROR(INDEX($I$2:$I$9873,MATCH(1,INDEX(($P442=$F$2:$F$9873)*(0=COUNTIFS(AF442:AJ442,$I$2:$I$9873)),0),0)),"")</f>
        <v/>
      </c>
      <c r="AL442" s="19">
        <f>IFERROR(INDEX($I$2:$I$9873,MATCH(1,INDEX(($P442=$F$2:$F$9873)*(0=COUNTIFS(AF442:AK442,$I$2:$I$9873)),0),0)),"")</f>
        <v/>
      </c>
      <c r="AM442" s="19">
        <f>IFERROR(INDEX($I$2:$I$9873,MATCH(1,INDEX(($P442=$F$2:$F$9873)*(0=COUNTIFS(AF442:AL442,$I$2:$I$9873)),0),0)),"")</f>
        <v/>
      </c>
      <c r="AN442" s="19">
        <f>IFERROR(INDEX($I$2:$I$9873,MATCH(1,INDEX(($P442=$F$2:$F$9873)*(0=COUNTIFS(AF442:AM442,$I$2:$I$9873)),0),0)),"")</f>
        <v/>
      </c>
      <c r="AO442" s="19">
        <f>IFERROR(INDEX($I$2:$I$9873,MATCH(1,INDEX(($P442=$F$2:$F$9873)*(0=COUNTIFS(AF442:AN442,$I$2:$I$9873)),0),0)),"")</f>
        <v/>
      </c>
      <c r="AP442" s="19">
        <f>IFERROR(INDEX($I$2:$I$9873,MATCH(1,INDEX(($P442=$F$2:$F$9873)*(0=COUNTIFS(AF442:AO442,$I$2:$I$9873)),0),0)),"")</f>
        <v/>
      </c>
      <c r="AQ442" s="19">
        <f>IFERROR(INDEX($I$2:$I$9873,MATCH(1,INDEX(($P442=$F$2:$F$9873)*(0=COUNTIFS(AF442:AP442,$I$2:$I$9873)),0),0)),"")</f>
        <v/>
      </c>
      <c r="AR442" s="19">
        <f>IFERROR(INDEX($I$2:$I$9873,MATCH(1,INDEX(($P442=$F$2:$F$9873)*(0=COUNTIFS(AF442:AQ442,$I$2:$I$9873)),0),0)),"")</f>
        <v/>
      </c>
      <c r="AS442" s="19">
        <f>IFERROR(VLOOKUP(AF442,[2]CUS030!$A$5:$E$10000,5,0),"")</f>
        <v/>
      </c>
      <c r="AT442" s="19">
        <f>IFERROR(VLOOKUP(AG442,[2]CUS030!$A$5:$E$10000,5,0),"")</f>
        <v/>
      </c>
      <c r="AU442" s="19">
        <f>IFERROR(VLOOKUP(AH442,[2]CUS030!$A$5:$E$10000,5,0),"")</f>
        <v/>
      </c>
      <c r="AV442" s="19">
        <f>IFERROR(VLOOKUP(AI442,[2]CUS030!$A$5:$E$10000,5,0),"")</f>
        <v/>
      </c>
      <c r="AW442" s="19">
        <f>IFERROR(VLOOKUP(AJ442,[2]CUS030!$A$5:$E$10000,5,0),"")</f>
        <v/>
      </c>
      <c r="AX442" s="19">
        <f>IFERROR(VLOOKUP(AK442,[2]CUS030!$A$5:$E$10000,5,0),"")</f>
        <v/>
      </c>
      <c r="AY442" s="19">
        <f>IFERROR(VLOOKUP(AL442,[2]CUS030!$A$5:$E$10000,5,0),"")</f>
        <v/>
      </c>
      <c r="AZ442" s="19">
        <f>IFERROR(VLOOKUP(AM442,[2]CUS030!$A$5:$E$10000,5,0),"")</f>
        <v/>
      </c>
      <c r="BA442" s="19">
        <f>IFERROR(VLOOKUP(AN442,[2]CUS030!$A$5:$E$10000,5,0),"")</f>
        <v/>
      </c>
      <c r="BB442" s="19">
        <f>IFERROR(VLOOKUP(AO442,[2]CUS030!$A$5:$E$10000,5,0),"")</f>
        <v/>
      </c>
      <c r="BC442" s="19">
        <f>IFERROR(VLOOKUP(AP442,[2]CUS030!$A$5:$E$10000,5,0),"")</f>
        <v/>
      </c>
      <c r="BD442" s="19">
        <f>IFERROR(VLOOKUP(AQ442,[2]CUS030!$A$5:$E$10000,5,0),"")</f>
        <v/>
      </c>
      <c r="BE442" s="19">
        <f>IFERROR(VLOOKUP(AR442,[2]CUS030!$A$5:$E$10000,5,0),"")</f>
        <v/>
      </c>
    </row>
    <row r="443">
      <c r="F443" s="108">
        <f>[1]!Table1[[#This Row],[Production]]</f>
        <v/>
      </c>
      <c r="G443">
        <f>MID(F443,LEN(F443)-6,4)</f>
        <v/>
      </c>
      <c r="H443">
        <f>AS443&amp;"|"&amp;AT443&amp;"|"&amp;AU443&amp;"|"&amp;AV443&amp;"|"&amp;AW443&amp;"|"&amp;AX443&amp;"|"&amp;AY443&amp;"|"&amp;AZ443&amp;"|"&amp;BA443&amp;"|"&amp;BB443&amp;"|"&amp;BC443&amp;"|"&amp;BD443&amp;"|"&amp;BE443</f>
        <v/>
      </c>
      <c r="I443" s="108">
        <f>[1]!Table1[[#This Row],[Stock]]</f>
        <v/>
      </c>
      <c r="J443">
        <f>MID(LEFT(I443,LEN(I443)-3),FIND("0|0.000",LEFT(I443,LEN(I443)-3),1)+7,6)</f>
        <v/>
      </c>
      <c r="K443" s="19" t="n"/>
      <c r="L443" s="19" t="n"/>
      <c r="M443" s="19" t="n"/>
      <c r="N443" s="19" t="n"/>
      <c r="O443" s="19" t="n"/>
      <c r="P443" s="20">
        <f>End_Cal!E443</f>
        <v/>
      </c>
      <c r="Q443" s="112">
        <f>IFERROR(INDEX($J$2:$J$9873,MATCH(1,INDEX(($P443=$F$2:$F$9873)*(0=COUNTIFS($Q$2:$Q$2,$J$2:$J$9873)),0),0)),"")</f>
        <v/>
      </c>
      <c r="R443" s="112">
        <f>IFERROR(INDEX($J$2:$J$9873,MATCH(1,INDEX(($P443=$F$2:$F$9873)*(0=COUNTIFS(Q443,$J$2:$J$9873)),0),0)),"")</f>
        <v/>
      </c>
      <c r="S443" s="112">
        <f>IFERROR(INDEX($J$2:$J$9873,MATCH(1,INDEX(($P443=$F$2:$F$9873)*(0=COUNTIFS(Q443:R443,$J$2:$J$9873)),0),0)),"")</f>
        <v/>
      </c>
      <c r="T443" s="112">
        <f>IFERROR(INDEX($J$2:$J$9873,MATCH(1,INDEX(($P443=$F$2:$F$9873)*(0=COUNTIFS(Q443:S443,$J$2:$J$9873)),0),0)),"")</f>
        <v/>
      </c>
      <c r="U443" s="112">
        <f>IFERROR(INDEX($J$2:$J$9873,MATCH(1,INDEX(($P443=$F$2:$F$9873)*(0=COUNTIFS(Q443:T443,$J$2:$J$9873)),0),0)),"")</f>
        <v/>
      </c>
      <c r="V443" s="112">
        <f>IFERROR(INDEX($J$2:$J$9873,MATCH(1,INDEX(($P443=$F$2:$F$9873)*(0=COUNTIFS(Q443:U443,$J$2:$J$9873)),0),0)),"")</f>
        <v/>
      </c>
      <c r="W443" s="112">
        <f>IFERROR(INDEX($J$2:$J$9873,MATCH(1,INDEX(($P443=$F$2:$F$9873)*(0=COUNTIFS(Q443:V443,$J$2:$J$861)),0),0)),"")</f>
        <v/>
      </c>
      <c r="X443" s="112">
        <f>IFERROR(INDEX($J$2:$J$9873,MATCH(1,INDEX(($P443=$F$2:$F$9873)*(0=COUNTIFS(Q443:W443,$J$2:$J$9873)),0),0)),"")</f>
        <v/>
      </c>
      <c r="Y443" s="112">
        <f>IFERROR(INDEX($J$2:$J$861,MATCH(1,INDEX(($P443=$F$2:$F$861)*(0=COUNTIFS(Q443:X443,$J$2:$J$861)),0),0)),"")</f>
        <v/>
      </c>
      <c r="Z443" s="112">
        <f>IFERROR(INDEX($J$2:$J$861,MATCH(1,INDEX(($P443=$F$2:$F$861)*(0=COUNTIFS(Q443:Y443,$J$2:$J$861)),0),0)),"")</f>
        <v/>
      </c>
      <c r="AA443" s="112">
        <f>IFERROR(INDEX($J$2:$J$861,MATCH(1,INDEX(($P443=$F$2:$F$861)*(0=COUNTIFS(Q443:Z443,$J$2:$J$861)),0),0)),"")</f>
        <v/>
      </c>
      <c r="AB443" s="112">
        <f>IFERROR(INDEX($J$2:$J$861,MATCH(1,INDEX(($P443=$F$2:$F$861)*(0=COUNTIFS(Q443:AA443,$J$2:$J$861)),0),0)),"")</f>
        <v/>
      </c>
      <c r="AC443" s="112">
        <f>IFERROR(INDEX($J$2:$J$861,MATCH(1,INDEX(($P443=$F$2:$F$861)*(0=COUNTIFS(Q443:AB443,$J$2:$J$861)),0),0)),"")</f>
        <v/>
      </c>
      <c r="AD443">
        <f>Q443&amp;"-"&amp;R443&amp;"-"&amp;S443&amp;"-"&amp;T443&amp;"-"&amp;U443&amp;"-"&amp;V443&amp;"-"&amp;W443&amp;"-"&amp;X443&amp;"-"&amp;Y443&amp;"-"&amp;Z443&amp;"-"&amp;AA443&amp;"-"&amp;AB443&amp;"-"&amp;AC443</f>
        <v/>
      </c>
      <c r="AF443" s="19">
        <f>IFERROR(INDEX($I$2:$I$861,MATCH(1,INDEX(($P443=$F$2:$F$861)*(0=COUNTIFS($AF$2:$AF$2,$I$2:$I$861)),0),0)),"")</f>
        <v/>
      </c>
      <c r="AG443" s="19">
        <f>IFERROR(INDEX($I$2:$I$9873,MATCH(1,INDEX(($P443=$F$2:$F$9873)*(0=COUNTIFS(AF443,$I$2:$I$9873)),0),0)),"")</f>
        <v/>
      </c>
      <c r="AH443" s="19">
        <f>IFERROR(INDEX($I$2:$I$9873,MATCH(1,INDEX(($P443=$F$2:$F$9873)*(0=COUNTIFS(AF443:AG443,$I$2:$I$9873)),0),0)),"")</f>
        <v/>
      </c>
      <c r="AI443" s="19">
        <f>IFERROR(INDEX($I$2:$I$9873,MATCH(1,INDEX(($P443=$F$2:$F$9873)*(0=COUNTIFS(AF443:AH443,$I$2:$I$9873)),0),0)),"")</f>
        <v/>
      </c>
      <c r="AJ443" s="19">
        <f>IFERROR(INDEX($I$2:$I$9873,MATCH(1,INDEX(($P443=$F$2:$F$9873)*(0=COUNTIFS(AF443:AI443,$I$2:$I$9873)),0),0)),"")</f>
        <v/>
      </c>
      <c r="AK443" s="19">
        <f>IFERROR(INDEX($I$2:$I$9873,MATCH(1,INDEX(($P443=$F$2:$F$9873)*(0=COUNTIFS(AF443:AJ443,$I$2:$I$9873)),0),0)),"")</f>
        <v/>
      </c>
      <c r="AL443" s="19">
        <f>IFERROR(INDEX($I$2:$I$9873,MATCH(1,INDEX(($P443=$F$2:$F$9873)*(0=COUNTIFS(AF443:AK443,$I$2:$I$9873)),0),0)),"")</f>
        <v/>
      </c>
      <c r="AM443" s="19">
        <f>IFERROR(INDEX($I$2:$I$9873,MATCH(1,INDEX(($P443=$F$2:$F$9873)*(0=COUNTIFS(AF443:AL443,$I$2:$I$9873)),0),0)),"")</f>
        <v/>
      </c>
      <c r="AN443" s="19">
        <f>IFERROR(INDEX($I$2:$I$9873,MATCH(1,INDEX(($P443=$F$2:$F$9873)*(0=COUNTIFS(AF443:AM443,$I$2:$I$9873)),0),0)),"")</f>
        <v/>
      </c>
      <c r="AO443" s="19">
        <f>IFERROR(INDEX($I$2:$I$9873,MATCH(1,INDEX(($P443=$F$2:$F$9873)*(0=COUNTIFS(AF443:AN443,$I$2:$I$9873)),0),0)),"")</f>
        <v/>
      </c>
      <c r="AP443" s="19">
        <f>IFERROR(INDEX($I$2:$I$9873,MATCH(1,INDEX(($P443=$F$2:$F$9873)*(0=COUNTIFS(AF443:AO443,$I$2:$I$9873)),0),0)),"")</f>
        <v/>
      </c>
      <c r="AQ443" s="19">
        <f>IFERROR(INDEX($I$2:$I$9873,MATCH(1,INDEX(($P443=$F$2:$F$9873)*(0=COUNTIFS(AF443:AP443,$I$2:$I$9873)),0),0)),"")</f>
        <v/>
      </c>
      <c r="AR443" s="19">
        <f>IFERROR(INDEX($I$2:$I$9873,MATCH(1,INDEX(($P443=$F$2:$F$9873)*(0=COUNTIFS(AF443:AQ443,$I$2:$I$9873)),0),0)),"")</f>
        <v/>
      </c>
      <c r="AS443" s="19">
        <f>IFERROR(VLOOKUP(AF443,[2]CUS030!$A$5:$E$10000,5,0),"")</f>
        <v/>
      </c>
      <c r="AT443" s="19">
        <f>IFERROR(VLOOKUP(AG443,[2]CUS030!$A$5:$E$10000,5,0),"")</f>
        <v/>
      </c>
      <c r="AU443" s="19">
        <f>IFERROR(VLOOKUP(AH443,[2]CUS030!$A$5:$E$10000,5,0),"")</f>
        <v/>
      </c>
      <c r="AV443" s="19">
        <f>IFERROR(VLOOKUP(AI443,[2]CUS030!$A$5:$E$10000,5,0),"")</f>
        <v/>
      </c>
      <c r="AW443" s="19">
        <f>IFERROR(VLOOKUP(AJ443,[2]CUS030!$A$5:$E$10000,5,0),"")</f>
        <v/>
      </c>
      <c r="AX443" s="19">
        <f>IFERROR(VLOOKUP(AK443,[2]CUS030!$A$5:$E$10000,5,0),"")</f>
        <v/>
      </c>
      <c r="AY443" s="19">
        <f>IFERROR(VLOOKUP(AL443,[2]CUS030!$A$5:$E$10000,5,0),"")</f>
        <v/>
      </c>
      <c r="AZ443" s="19">
        <f>IFERROR(VLOOKUP(AM443,[2]CUS030!$A$5:$E$10000,5,0),"")</f>
        <v/>
      </c>
      <c r="BA443" s="19">
        <f>IFERROR(VLOOKUP(AN443,[2]CUS030!$A$5:$E$10000,5,0),"")</f>
        <v/>
      </c>
      <c r="BB443" s="19">
        <f>IFERROR(VLOOKUP(AO443,[2]CUS030!$A$5:$E$10000,5,0),"")</f>
        <v/>
      </c>
      <c r="BC443" s="19">
        <f>IFERROR(VLOOKUP(AP443,[2]CUS030!$A$5:$E$10000,5,0),"")</f>
        <v/>
      </c>
      <c r="BD443" s="19">
        <f>IFERROR(VLOOKUP(AQ443,[2]CUS030!$A$5:$E$10000,5,0),"")</f>
        <v/>
      </c>
      <c r="BE443" s="19">
        <f>IFERROR(VLOOKUP(AR443,[2]CUS030!$A$5:$E$10000,5,0),"")</f>
        <v/>
      </c>
    </row>
    <row r="444">
      <c r="F444" s="108">
        <f>[1]!Table1[[#This Row],[Production]]</f>
        <v/>
      </c>
      <c r="G444">
        <f>MID(F444,LEN(F444)-6,4)</f>
        <v/>
      </c>
      <c r="H444">
        <f>AS444&amp;"|"&amp;AT444&amp;"|"&amp;AU444&amp;"|"&amp;AV444&amp;"|"&amp;AW444&amp;"|"&amp;AX444&amp;"|"&amp;AY444&amp;"|"&amp;AZ444&amp;"|"&amp;BA444&amp;"|"&amp;BB444&amp;"|"&amp;BC444&amp;"|"&amp;BD444&amp;"|"&amp;BE444</f>
        <v/>
      </c>
      <c r="I444" s="108">
        <f>[1]!Table1[[#This Row],[Stock]]</f>
        <v/>
      </c>
      <c r="J444">
        <f>MID(LEFT(I444,LEN(I444)-3),FIND("0|0.000",LEFT(I444,LEN(I444)-3),1)+7,6)</f>
        <v/>
      </c>
      <c r="K444" s="19" t="n"/>
      <c r="L444" s="19" t="n"/>
      <c r="M444" s="19" t="n"/>
      <c r="N444" s="19" t="n"/>
      <c r="O444" s="19" t="n"/>
      <c r="P444" s="20">
        <f>End_Cal!E444</f>
        <v/>
      </c>
      <c r="Q444" s="112">
        <f>IFERROR(INDEX($J$2:$J$9873,MATCH(1,INDEX(($P444=$F$2:$F$9873)*(0=COUNTIFS($Q$2:$Q$2,$J$2:$J$9873)),0),0)),"")</f>
        <v/>
      </c>
      <c r="R444" s="112">
        <f>IFERROR(INDEX($J$2:$J$9873,MATCH(1,INDEX(($P444=$F$2:$F$9873)*(0=COUNTIFS(Q444,$J$2:$J$9873)),0),0)),"")</f>
        <v/>
      </c>
      <c r="S444" s="112">
        <f>IFERROR(INDEX($J$2:$J$9873,MATCH(1,INDEX(($P444=$F$2:$F$9873)*(0=COUNTIFS(Q444:R444,$J$2:$J$9873)),0),0)),"")</f>
        <v/>
      </c>
      <c r="T444" s="112">
        <f>IFERROR(INDEX($J$2:$J$9873,MATCH(1,INDEX(($P444=$F$2:$F$9873)*(0=COUNTIFS(Q444:S444,$J$2:$J$9873)),0),0)),"")</f>
        <v/>
      </c>
      <c r="U444" s="112">
        <f>IFERROR(INDEX($J$2:$J$9873,MATCH(1,INDEX(($P444=$F$2:$F$9873)*(0=COUNTIFS(Q444:T444,$J$2:$J$9873)),0),0)),"")</f>
        <v/>
      </c>
      <c r="V444" s="112">
        <f>IFERROR(INDEX($J$2:$J$9873,MATCH(1,INDEX(($P444=$F$2:$F$9873)*(0=COUNTIFS(Q444:U444,$J$2:$J$9873)),0),0)),"")</f>
        <v/>
      </c>
      <c r="W444" s="112">
        <f>IFERROR(INDEX($J$2:$J$9873,MATCH(1,INDEX(($P444=$F$2:$F$9873)*(0=COUNTIFS(Q444:V444,$J$2:$J$861)),0),0)),"")</f>
        <v/>
      </c>
      <c r="X444" s="112">
        <f>IFERROR(INDEX($J$2:$J$9873,MATCH(1,INDEX(($P444=$F$2:$F$9873)*(0=COUNTIFS(Q444:W444,$J$2:$J$9873)),0),0)),"")</f>
        <v/>
      </c>
      <c r="Y444" s="112">
        <f>IFERROR(INDEX($J$2:$J$861,MATCH(1,INDEX(($P444=$F$2:$F$861)*(0=COUNTIFS(Q444:X444,$J$2:$J$861)),0),0)),"")</f>
        <v/>
      </c>
      <c r="Z444" s="112">
        <f>IFERROR(INDEX($J$2:$J$861,MATCH(1,INDEX(($P444=$F$2:$F$861)*(0=COUNTIFS(Q444:Y444,$J$2:$J$861)),0),0)),"")</f>
        <v/>
      </c>
      <c r="AA444" s="112">
        <f>IFERROR(INDEX($J$2:$J$861,MATCH(1,INDEX(($P444=$F$2:$F$861)*(0=COUNTIFS(Q444:Z444,$J$2:$J$861)),0),0)),"")</f>
        <v/>
      </c>
      <c r="AB444" s="112">
        <f>IFERROR(INDEX($J$2:$J$861,MATCH(1,INDEX(($P444=$F$2:$F$861)*(0=COUNTIFS(Q444:AA444,$J$2:$J$861)),0),0)),"")</f>
        <v/>
      </c>
      <c r="AC444" s="112">
        <f>IFERROR(INDEX($J$2:$J$861,MATCH(1,INDEX(($P444=$F$2:$F$861)*(0=COUNTIFS(Q444:AB444,$J$2:$J$861)),0),0)),"")</f>
        <v/>
      </c>
      <c r="AD444">
        <f>Q444&amp;"-"&amp;R444&amp;"-"&amp;S444&amp;"-"&amp;T444&amp;"-"&amp;U444&amp;"-"&amp;V444&amp;"-"&amp;W444&amp;"-"&amp;X444&amp;"-"&amp;Y444&amp;"-"&amp;Z444&amp;"-"&amp;AA444&amp;"-"&amp;AB444&amp;"-"&amp;AC444</f>
        <v/>
      </c>
      <c r="AF444" s="19">
        <f>IFERROR(INDEX($I$2:$I$861,MATCH(1,INDEX(($P444=$F$2:$F$861)*(0=COUNTIFS($AF$2:$AF$2,$I$2:$I$861)),0),0)),"")</f>
        <v/>
      </c>
      <c r="AG444" s="19">
        <f>IFERROR(INDEX($I$2:$I$9873,MATCH(1,INDEX(($P444=$F$2:$F$9873)*(0=COUNTIFS(AF444,$I$2:$I$9873)),0),0)),"")</f>
        <v/>
      </c>
      <c r="AH444" s="19">
        <f>IFERROR(INDEX($I$2:$I$9873,MATCH(1,INDEX(($P444=$F$2:$F$9873)*(0=COUNTIFS(AF444:AG444,$I$2:$I$9873)),0),0)),"")</f>
        <v/>
      </c>
      <c r="AI444" s="19">
        <f>IFERROR(INDEX($I$2:$I$9873,MATCH(1,INDEX(($P444=$F$2:$F$9873)*(0=COUNTIFS(AF444:AH444,$I$2:$I$9873)),0),0)),"")</f>
        <v/>
      </c>
      <c r="AJ444" s="19">
        <f>IFERROR(INDEX($I$2:$I$9873,MATCH(1,INDEX(($P444=$F$2:$F$9873)*(0=COUNTIFS(AF444:AI444,$I$2:$I$9873)),0),0)),"")</f>
        <v/>
      </c>
      <c r="AK444" s="19">
        <f>IFERROR(INDEX($I$2:$I$9873,MATCH(1,INDEX(($P444=$F$2:$F$9873)*(0=COUNTIFS(AF444:AJ444,$I$2:$I$9873)),0),0)),"")</f>
        <v/>
      </c>
      <c r="AL444" s="19">
        <f>IFERROR(INDEX($I$2:$I$9873,MATCH(1,INDEX(($P444=$F$2:$F$9873)*(0=COUNTIFS(AF444:AK444,$I$2:$I$9873)),0),0)),"")</f>
        <v/>
      </c>
      <c r="AM444" s="19">
        <f>IFERROR(INDEX($I$2:$I$9873,MATCH(1,INDEX(($P444=$F$2:$F$9873)*(0=COUNTIFS(AF444:AL444,$I$2:$I$9873)),0),0)),"")</f>
        <v/>
      </c>
      <c r="AN444" s="19">
        <f>IFERROR(INDEX($I$2:$I$9873,MATCH(1,INDEX(($P444=$F$2:$F$9873)*(0=COUNTIFS(AF444:AM444,$I$2:$I$9873)),0),0)),"")</f>
        <v/>
      </c>
      <c r="AO444" s="19">
        <f>IFERROR(INDEX($I$2:$I$9873,MATCH(1,INDEX(($P444=$F$2:$F$9873)*(0=COUNTIFS(AF444:AN444,$I$2:$I$9873)),0),0)),"")</f>
        <v/>
      </c>
      <c r="AP444" s="19">
        <f>IFERROR(INDEX($I$2:$I$9873,MATCH(1,INDEX(($P444=$F$2:$F$9873)*(0=COUNTIFS(AF444:AO444,$I$2:$I$9873)),0),0)),"")</f>
        <v/>
      </c>
      <c r="AQ444" s="19">
        <f>IFERROR(INDEX($I$2:$I$9873,MATCH(1,INDEX(($P444=$F$2:$F$9873)*(0=COUNTIFS(AF444:AP444,$I$2:$I$9873)),0),0)),"")</f>
        <v/>
      </c>
      <c r="AR444" s="19">
        <f>IFERROR(INDEX($I$2:$I$9873,MATCH(1,INDEX(($P444=$F$2:$F$9873)*(0=COUNTIFS(AF444:AQ444,$I$2:$I$9873)),0),0)),"")</f>
        <v/>
      </c>
      <c r="AS444" s="19">
        <f>IFERROR(VLOOKUP(AF444,[2]CUS030!$A$5:$E$10000,5,0),"")</f>
        <v/>
      </c>
      <c r="AT444" s="19">
        <f>IFERROR(VLOOKUP(AG444,[2]CUS030!$A$5:$E$10000,5,0),"")</f>
        <v/>
      </c>
      <c r="AU444" s="19">
        <f>IFERROR(VLOOKUP(AH444,[2]CUS030!$A$5:$E$10000,5,0),"")</f>
        <v/>
      </c>
      <c r="AV444" s="19">
        <f>IFERROR(VLOOKUP(AI444,[2]CUS030!$A$5:$E$10000,5,0),"")</f>
        <v/>
      </c>
      <c r="AW444" s="19">
        <f>IFERROR(VLOOKUP(AJ444,[2]CUS030!$A$5:$E$10000,5,0),"")</f>
        <v/>
      </c>
      <c r="AX444" s="19">
        <f>IFERROR(VLOOKUP(AK444,[2]CUS030!$A$5:$E$10000,5,0),"")</f>
        <v/>
      </c>
      <c r="AY444" s="19">
        <f>IFERROR(VLOOKUP(AL444,[2]CUS030!$A$5:$E$10000,5,0),"")</f>
        <v/>
      </c>
      <c r="AZ444" s="19">
        <f>IFERROR(VLOOKUP(AM444,[2]CUS030!$A$5:$E$10000,5,0),"")</f>
        <v/>
      </c>
      <c r="BA444" s="19">
        <f>IFERROR(VLOOKUP(AN444,[2]CUS030!$A$5:$E$10000,5,0),"")</f>
        <v/>
      </c>
      <c r="BB444" s="19">
        <f>IFERROR(VLOOKUP(AO444,[2]CUS030!$A$5:$E$10000,5,0),"")</f>
        <v/>
      </c>
      <c r="BC444" s="19">
        <f>IFERROR(VLOOKUP(AP444,[2]CUS030!$A$5:$E$10000,5,0),"")</f>
        <v/>
      </c>
      <c r="BD444" s="19">
        <f>IFERROR(VLOOKUP(AQ444,[2]CUS030!$A$5:$E$10000,5,0),"")</f>
        <v/>
      </c>
      <c r="BE444" s="19">
        <f>IFERROR(VLOOKUP(AR444,[2]CUS030!$A$5:$E$10000,5,0),"")</f>
        <v/>
      </c>
    </row>
    <row r="445">
      <c r="F445" s="108">
        <f>[1]!Table1[[#This Row],[Production]]</f>
        <v/>
      </c>
      <c r="G445">
        <f>MID(F445,LEN(F445)-6,4)</f>
        <v/>
      </c>
      <c r="H445">
        <f>AS445&amp;"|"&amp;AT445&amp;"|"&amp;AU445&amp;"|"&amp;AV445&amp;"|"&amp;AW445&amp;"|"&amp;AX445&amp;"|"&amp;AY445&amp;"|"&amp;AZ445&amp;"|"&amp;BA445&amp;"|"&amp;BB445&amp;"|"&amp;BC445&amp;"|"&amp;BD445&amp;"|"&amp;BE445</f>
        <v/>
      </c>
      <c r="I445" s="108">
        <f>[1]!Table1[[#This Row],[Stock]]</f>
        <v/>
      </c>
      <c r="J445">
        <f>MID(LEFT(I445,LEN(I445)-3),FIND("0|0.000",LEFT(I445,LEN(I445)-3),1)+7,6)</f>
        <v/>
      </c>
      <c r="K445" s="19" t="n"/>
      <c r="L445" s="19" t="n"/>
      <c r="M445" s="19" t="n"/>
      <c r="N445" s="19" t="n"/>
      <c r="O445" s="19" t="n"/>
      <c r="P445" s="20">
        <f>End_Cal!E445</f>
        <v/>
      </c>
      <c r="Q445" s="112">
        <f>IFERROR(INDEX($J$2:$J$9873,MATCH(1,INDEX(($P445=$F$2:$F$9873)*(0=COUNTIFS($Q$2:$Q$2,$J$2:$J$9873)),0),0)),"")</f>
        <v/>
      </c>
      <c r="R445" s="112">
        <f>IFERROR(INDEX($J$2:$J$9873,MATCH(1,INDEX(($P445=$F$2:$F$9873)*(0=COUNTIFS(Q445,$J$2:$J$9873)),0),0)),"")</f>
        <v/>
      </c>
      <c r="S445" s="112">
        <f>IFERROR(INDEX($J$2:$J$9873,MATCH(1,INDEX(($P445=$F$2:$F$9873)*(0=COUNTIFS(Q445:R445,$J$2:$J$9873)),0),0)),"")</f>
        <v/>
      </c>
      <c r="T445" s="112">
        <f>IFERROR(INDEX($J$2:$J$9873,MATCH(1,INDEX(($P445=$F$2:$F$9873)*(0=COUNTIFS(Q445:S445,$J$2:$J$9873)),0),0)),"")</f>
        <v/>
      </c>
      <c r="U445" s="112">
        <f>IFERROR(INDEX($J$2:$J$9873,MATCH(1,INDEX(($P445=$F$2:$F$9873)*(0=COUNTIFS(Q445:T445,$J$2:$J$9873)),0),0)),"")</f>
        <v/>
      </c>
      <c r="V445" s="112">
        <f>IFERROR(INDEX($J$2:$J$9873,MATCH(1,INDEX(($P445=$F$2:$F$9873)*(0=COUNTIFS(Q445:U445,$J$2:$J$9873)),0),0)),"")</f>
        <v/>
      </c>
      <c r="W445" s="112">
        <f>IFERROR(INDEX($J$2:$J$9873,MATCH(1,INDEX(($P445=$F$2:$F$9873)*(0=COUNTIFS(Q445:V445,$J$2:$J$861)),0),0)),"")</f>
        <v/>
      </c>
      <c r="X445" s="112">
        <f>IFERROR(INDEX($J$2:$J$9873,MATCH(1,INDEX(($P445=$F$2:$F$9873)*(0=COUNTIFS(Q445:W445,$J$2:$J$9873)),0),0)),"")</f>
        <v/>
      </c>
      <c r="Y445" s="112">
        <f>IFERROR(INDEX($J$2:$J$861,MATCH(1,INDEX(($P445=$F$2:$F$861)*(0=COUNTIFS(Q445:X445,$J$2:$J$861)),0),0)),"")</f>
        <v/>
      </c>
      <c r="Z445" s="112">
        <f>IFERROR(INDEX($J$2:$J$861,MATCH(1,INDEX(($P445=$F$2:$F$861)*(0=COUNTIFS(Q445:Y445,$J$2:$J$861)),0),0)),"")</f>
        <v/>
      </c>
      <c r="AA445" s="112">
        <f>IFERROR(INDEX($J$2:$J$861,MATCH(1,INDEX(($P445=$F$2:$F$861)*(0=COUNTIFS(Q445:Z445,$J$2:$J$861)),0),0)),"")</f>
        <v/>
      </c>
      <c r="AB445" s="112">
        <f>IFERROR(INDEX($J$2:$J$861,MATCH(1,INDEX(($P445=$F$2:$F$861)*(0=COUNTIFS(Q445:AA445,$J$2:$J$861)),0),0)),"")</f>
        <v/>
      </c>
      <c r="AC445" s="112">
        <f>IFERROR(INDEX($J$2:$J$861,MATCH(1,INDEX(($P445=$F$2:$F$861)*(0=COUNTIFS(Q445:AB445,$J$2:$J$861)),0),0)),"")</f>
        <v/>
      </c>
      <c r="AD445">
        <f>Q445&amp;"-"&amp;R445&amp;"-"&amp;S445&amp;"-"&amp;T445&amp;"-"&amp;U445&amp;"-"&amp;V445&amp;"-"&amp;W445&amp;"-"&amp;X445&amp;"-"&amp;Y445&amp;"-"&amp;Z445&amp;"-"&amp;AA445&amp;"-"&amp;AB445&amp;"-"&amp;AC445</f>
        <v/>
      </c>
      <c r="AF445" s="19">
        <f>IFERROR(INDEX($I$2:$I$861,MATCH(1,INDEX(($P445=$F$2:$F$861)*(0=COUNTIFS($AF$2:$AF$2,$I$2:$I$861)),0),0)),"")</f>
        <v/>
      </c>
      <c r="AG445" s="19">
        <f>IFERROR(INDEX($I$2:$I$9873,MATCH(1,INDEX(($P445=$F$2:$F$9873)*(0=COUNTIFS(AF445,$I$2:$I$9873)),0),0)),"")</f>
        <v/>
      </c>
      <c r="AH445" s="19">
        <f>IFERROR(INDEX($I$2:$I$9873,MATCH(1,INDEX(($P445=$F$2:$F$9873)*(0=COUNTIFS(AF445:AG445,$I$2:$I$9873)),0),0)),"")</f>
        <v/>
      </c>
      <c r="AI445" s="19">
        <f>IFERROR(INDEX($I$2:$I$9873,MATCH(1,INDEX(($P445=$F$2:$F$9873)*(0=COUNTIFS(AF445:AH445,$I$2:$I$9873)),0),0)),"")</f>
        <v/>
      </c>
      <c r="AJ445" s="19">
        <f>IFERROR(INDEX($I$2:$I$9873,MATCH(1,INDEX(($P445=$F$2:$F$9873)*(0=COUNTIFS(AF445:AI445,$I$2:$I$9873)),0),0)),"")</f>
        <v/>
      </c>
      <c r="AK445" s="19">
        <f>IFERROR(INDEX($I$2:$I$9873,MATCH(1,INDEX(($P445=$F$2:$F$9873)*(0=COUNTIFS(AF445:AJ445,$I$2:$I$9873)),0),0)),"")</f>
        <v/>
      </c>
      <c r="AL445" s="19">
        <f>IFERROR(INDEX($I$2:$I$9873,MATCH(1,INDEX(($P445=$F$2:$F$9873)*(0=COUNTIFS(AF445:AK445,$I$2:$I$9873)),0),0)),"")</f>
        <v/>
      </c>
      <c r="AM445" s="19">
        <f>IFERROR(INDEX($I$2:$I$9873,MATCH(1,INDEX(($P445=$F$2:$F$9873)*(0=COUNTIFS(AF445:AL445,$I$2:$I$9873)),0),0)),"")</f>
        <v/>
      </c>
      <c r="AN445" s="19">
        <f>IFERROR(INDEX($I$2:$I$9873,MATCH(1,INDEX(($P445=$F$2:$F$9873)*(0=COUNTIFS(AF445:AM445,$I$2:$I$9873)),0),0)),"")</f>
        <v/>
      </c>
      <c r="AO445" s="19">
        <f>IFERROR(INDEX($I$2:$I$9873,MATCH(1,INDEX(($P445=$F$2:$F$9873)*(0=COUNTIFS(AF445:AN445,$I$2:$I$9873)),0),0)),"")</f>
        <v/>
      </c>
      <c r="AP445" s="19">
        <f>IFERROR(INDEX($I$2:$I$9873,MATCH(1,INDEX(($P445=$F$2:$F$9873)*(0=COUNTIFS(AF445:AO445,$I$2:$I$9873)),0),0)),"")</f>
        <v/>
      </c>
      <c r="AQ445" s="19">
        <f>IFERROR(INDEX($I$2:$I$9873,MATCH(1,INDEX(($P445=$F$2:$F$9873)*(0=COUNTIFS(AF445:AP445,$I$2:$I$9873)),0),0)),"")</f>
        <v/>
      </c>
      <c r="AR445" s="19">
        <f>IFERROR(INDEX($I$2:$I$9873,MATCH(1,INDEX(($P445=$F$2:$F$9873)*(0=COUNTIFS(AF445:AQ445,$I$2:$I$9873)),0),0)),"")</f>
        <v/>
      </c>
      <c r="AS445" s="19">
        <f>IFERROR(VLOOKUP(AF445,[2]CUS030!$A$5:$E$10000,5,0),"")</f>
        <v/>
      </c>
      <c r="AT445" s="19">
        <f>IFERROR(VLOOKUP(AG445,[2]CUS030!$A$5:$E$10000,5,0),"")</f>
        <v/>
      </c>
      <c r="AU445" s="19">
        <f>IFERROR(VLOOKUP(AH445,[2]CUS030!$A$5:$E$10000,5,0),"")</f>
        <v/>
      </c>
      <c r="AV445" s="19">
        <f>IFERROR(VLOOKUP(AI445,[2]CUS030!$A$5:$E$10000,5,0),"")</f>
        <v/>
      </c>
      <c r="AW445" s="19">
        <f>IFERROR(VLOOKUP(AJ445,[2]CUS030!$A$5:$E$10000,5,0),"")</f>
        <v/>
      </c>
      <c r="AX445" s="19">
        <f>IFERROR(VLOOKUP(AK445,[2]CUS030!$A$5:$E$10000,5,0),"")</f>
        <v/>
      </c>
      <c r="AY445" s="19">
        <f>IFERROR(VLOOKUP(AL445,[2]CUS030!$A$5:$E$10000,5,0),"")</f>
        <v/>
      </c>
      <c r="AZ445" s="19">
        <f>IFERROR(VLOOKUP(AM445,[2]CUS030!$A$5:$E$10000,5,0),"")</f>
        <v/>
      </c>
      <c r="BA445" s="19">
        <f>IFERROR(VLOOKUP(AN445,[2]CUS030!$A$5:$E$10000,5,0),"")</f>
        <v/>
      </c>
      <c r="BB445" s="19">
        <f>IFERROR(VLOOKUP(AO445,[2]CUS030!$A$5:$E$10000,5,0),"")</f>
        <v/>
      </c>
      <c r="BC445" s="19">
        <f>IFERROR(VLOOKUP(AP445,[2]CUS030!$A$5:$E$10000,5,0),"")</f>
        <v/>
      </c>
      <c r="BD445" s="19">
        <f>IFERROR(VLOOKUP(AQ445,[2]CUS030!$A$5:$E$10000,5,0),"")</f>
        <v/>
      </c>
      <c r="BE445" s="19">
        <f>IFERROR(VLOOKUP(AR445,[2]CUS030!$A$5:$E$10000,5,0),"")</f>
        <v/>
      </c>
    </row>
    <row r="446">
      <c r="F446" s="108">
        <f>[1]!Table1[[#This Row],[Production]]</f>
        <v/>
      </c>
      <c r="G446">
        <f>MID(F446,LEN(F446)-6,4)</f>
        <v/>
      </c>
      <c r="H446">
        <f>AS446&amp;"|"&amp;AT446&amp;"|"&amp;AU446&amp;"|"&amp;AV446&amp;"|"&amp;AW446&amp;"|"&amp;AX446&amp;"|"&amp;AY446&amp;"|"&amp;AZ446&amp;"|"&amp;BA446&amp;"|"&amp;BB446&amp;"|"&amp;BC446&amp;"|"&amp;BD446&amp;"|"&amp;BE446</f>
        <v/>
      </c>
      <c r="I446" s="108">
        <f>[1]!Table1[[#This Row],[Stock]]</f>
        <v/>
      </c>
      <c r="J446">
        <f>MID(LEFT(I446,LEN(I446)-3),FIND("0|0.000",LEFT(I446,LEN(I446)-3),1)+7,6)</f>
        <v/>
      </c>
      <c r="K446" s="19" t="n"/>
      <c r="L446" s="19" t="n"/>
      <c r="M446" s="19" t="n"/>
      <c r="N446" s="19" t="n"/>
      <c r="O446" s="19" t="n"/>
      <c r="P446" s="20">
        <f>End_Cal!E446</f>
        <v/>
      </c>
      <c r="Q446" s="112">
        <f>IFERROR(INDEX($J$2:$J$9873,MATCH(1,INDEX(($P446=$F$2:$F$9873)*(0=COUNTIFS($Q$2:$Q$2,$J$2:$J$9873)),0),0)),"")</f>
        <v/>
      </c>
      <c r="R446" s="112">
        <f>IFERROR(INDEX($J$2:$J$9873,MATCH(1,INDEX(($P446=$F$2:$F$9873)*(0=COUNTIFS(Q446,$J$2:$J$9873)),0),0)),"")</f>
        <v/>
      </c>
      <c r="S446" s="112">
        <f>IFERROR(INDEX($J$2:$J$9873,MATCH(1,INDEX(($P446=$F$2:$F$9873)*(0=COUNTIFS(Q446:R446,$J$2:$J$9873)),0),0)),"")</f>
        <v/>
      </c>
      <c r="T446" s="112">
        <f>IFERROR(INDEX($J$2:$J$9873,MATCH(1,INDEX(($P446=$F$2:$F$9873)*(0=COUNTIFS(Q446:S446,$J$2:$J$9873)),0),0)),"")</f>
        <v/>
      </c>
      <c r="U446" s="112">
        <f>IFERROR(INDEX($J$2:$J$9873,MATCH(1,INDEX(($P446=$F$2:$F$9873)*(0=COUNTIFS(Q446:T446,$J$2:$J$9873)),0),0)),"")</f>
        <v/>
      </c>
      <c r="V446" s="112">
        <f>IFERROR(INDEX($J$2:$J$9873,MATCH(1,INDEX(($P446=$F$2:$F$9873)*(0=COUNTIFS(Q446:U446,$J$2:$J$9873)),0),0)),"")</f>
        <v/>
      </c>
      <c r="W446" s="112">
        <f>IFERROR(INDEX($J$2:$J$9873,MATCH(1,INDEX(($P446=$F$2:$F$9873)*(0=COUNTIFS(Q446:V446,$J$2:$J$861)),0),0)),"")</f>
        <v/>
      </c>
      <c r="X446" s="112">
        <f>IFERROR(INDEX($J$2:$J$9873,MATCH(1,INDEX(($P446=$F$2:$F$9873)*(0=COUNTIFS(Q446:W446,$J$2:$J$9873)),0),0)),"")</f>
        <v/>
      </c>
      <c r="Y446" s="112">
        <f>IFERROR(INDEX($J$2:$J$861,MATCH(1,INDEX(($P446=$F$2:$F$861)*(0=COUNTIFS(Q446:X446,$J$2:$J$861)),0),0)),"")</f>
        <v/>
      </c>
      <c r="Z446" s="112">
        <f>IFERROR(INDEX($J$2:$J$861,MATCH(1,INDEX(($P446=$F$2:$F$861)*(0=COUNTIFS(Q446:Y446,$J$2:$J$861)),0),0)),"")</f>
        <v/>
      </c>
      <c r="AA446" s="112">
        <f>IFERROR(INDEX($J$2:$J$861,MATCH(1,INDEX(($P446=$F$2:$F$861)*(0=COUNTIFS(Q446:Z446,$J$2:$J$861)),0),0)),"")</f>
        <v/>
      </c>
      <c r="AB446" s="112">
        <f>IFERROR(INDEX($J$2:$J$861,MATCH(1,INDEX(($P446=$F$2:$F$861)*(0=COUNTIFS(Q446:AA446,$J$2:$J$861)),0),0)),"")</f>
        <v/>
      </c>
      <c r="AC446" s="112">
        <f>IFERROR(INDEX($J$2:$J$861,MATCH(1,INDEX(($P446=$F$2:$F$861)*(0=COUNTIFS(Q446:AB446,$J$2:$J$861)),0),0)),"")</f>
        <v/>
      </c>
      <c r="AD446">
        <f>Q446&amp;"-"&amp;R446&amp;"-"&amp;S446&amp;"-"&amp;T446&amp;"-"&amp;U446&amp;"-"&amp;V446&amp;"-"&amp;W446&amp;"-"&amp;X446&amp;"-"&amp;Y446&amp;"-"&amp;Z446&amp;"-"&amp;AA446&amp;"-"&amp;AB446&amp;"-"&amp;AC446</f>
        <v/>
      </c>
      <c r="AF446" s="19">
        <f>IFERROR(INDEX($I$2:$I$861,MATCH(1,INDEX(($P446=$F$2:$F$861)*(0=COUNTIFS($AF$2:$AF$2,$I$2:$I$861)),0),0)),"")</f>
        <v/>
      </c>
      <c r="AG446" s="19">
        <f>IFERROR(INDEX($I$2:$I$9873,MATCH(1,INDEX(($P446=$F$2:$F$9873)*(0=COUNTIFS(AF446,$I$2:$I$9873)),0),0)),"")</f>
        <v/>
      </c>
      <c r="AH446" s="19">
        <f>IFERROR(INDEX($I$2:$I$9873,MATCH(1,INDEX(($P446=$F$2:$F$9873)*(0=COUNTIFS(AF446:AG446,$I$2:$I$9873)),0),0)),"")</f>
        <v/>
      </c>
      <c r="AI446" s="19">
        <f>IFERROR(INDEX($I$2:$I$9873,MATCH(1,INDEX(($P446=$F$2:$F$9873)*(0=COUNTIFS(AF446:AH446,$I$2:$I$9873)),0),0)),"")</f>
        <v/>
      </c>
      <c r="AJ446" s="19">
        <f>IFERROR(INDEX($I$2:$I$9873,MATCH(1,INDEX(($P446=$F$2:$F$9873)*(0=COUNTIFS(AF446:AI446,$I$2:$I$9873)),0),0)),"")</f>
        <v/>
      </c>
      <c r="AK446" s="19">
        <f>IFERROR(INDEX($I$2:$I$9873,MATCH(1,INDEX(($P446=$F$2:$F$9873)*(0=COUNTIFS(AF446:AJ446,$I$2:$I$9873)),0),0)),"")</f>
        <v/>
      </c>
      <c r="AL446" s="19">
        <f>IFERROR(INDEX($I$2:$I$9873,MATCH(1,INDEX(($P446=$F$2:$F$9873)*(0=COUNTIFS(AF446:AK446,$I$2:$I$9873)),0),0)),"")</f>
        <v/>
      </c>
      <c r="AM446" s="19">
        <f>IFERROR(INDEX($I$2:$I$9873,MATCH(1,INDEX(($P446=$F$2:$F$9873)*(0=COUNTIFS(AF446:AL446,$I$2:$I$9873)),0),0)),"")</f>
        <v/>
      </c>
      <c r="AN446" s="19">
        <f>IFERROR(INDEX($I$2:$I$9873,MATCH(1,INDEX(($P446=$F$2:$F$9873)*(0=COUNTIFS(AF446:AM446,$I$2:$I$9873)),0),0)),"")</f>
        <v/>
      </c>
      <c r="AO446" s="19">
        <f>IFERROR(INDEX($I$2:$I$9873,MATCH(1,INDEX(($P446=$F$2:$F$9873)*(0=COUNTIFS(AF446:AN446,$I$2:$I$9873)),0),0)),"")</f>
        <v/>
      </c>
      <c r="AP446" s="19">
        <f>IFERROR(INDEX($I$2:$I$9873,MATCH(1,INDEX(($P446=$F$2:$F$9873)*(0=COUNTIFS(AF446:AO446,$I$2:$I$9873)),0),0)),"")</f>
        <v/>
      </c>
      <c r="AQ446" s="19">
        <f>IFERROR(INDEX($I$2:$I$9873,MATCH(1,INDEX(($P446=$F$2:$F$9873)*(0=COUNTIFS(AF446:AP446,$I$2:$I$9873)),0),0)),"")</f>
        <v/>
      </c>
      <c r="AR446" s="19">
        <f>IFERROR(INDEX($I$2:$I$9873,MATCH(1,INDEX(($P446=$F$2:$F$9873)*(0=COUNTIFS(AF446:AQ446,$I$2:$I$9873)),0),0)),"")</f>
        <v/>
      </c>
      <c r="AS446" s="19">
        <f>IFERROR(VLOOKUP(AF446,[2]CUS030!$A$5:$E$10000,5,0),"")</f>
        <v/>
      </c>
      <c r="AT446" s="19">
        <f>IFERROR(VLOOKUP(AG446,[2]CUS030!$A$5:$E$10000,5,0),"")</f>
        <v/>
      </c>
      <c r="AU446" s="19">
        <f>IFERROR(VLOOKUP(AH446,[2]CUS030!$A$5:$E$10000,5,0),"")</f>
        <v/>
      </c>
      <c r="AV446" s="19">
        <f>IFERROR(VLOOKUP(AI446,[2]CUS030!$A$5:$E$10000,5,0),"")</f>
        <v/>
      </c>
      <c r="AW446" s="19">
        <f>IFERROR(VLOOKUP(AJ446,[2]CUS030!$A$5:$E$10000,5,0),"")</f>
        <v/>
      </c>
      <c r="AX446" s="19">
        <f>IFERROR(VLOOKUP(AK446,[2]CUS030!$A$5:$E$10000,5,0),"")</f>
        <v/>
      </c>
      <c r="AY446" s="19">
        <f>IFERROR(VLOOKUP(AL446,[2]CUS030!$A$5:$E$10000,5,0),"")</f>
        <v/>
      </c>
      <c r="AZ446" s="19">
        <f>IFERROR(VLOOKUP(AM446,[2]CUS030!$A$5:$E$10000,5,0),"")</f>
        <v/>
      </c>
      <c r="BA446" s="19">
        <f>IFERROR(VLOOKUP(AN446,[2]CUS030!$A$5:$E$10000,5,0),"")</f>
        <v/>
      </c>
      <c r="BB446" s="19">
        <f>IFERROR(VLOOKUP(AO446,[2]CUS030!$A$5:$E$10000,5,0),"")</f>
        <v/>
      </c>
      <c r="BC446" s="19">
        <f>IFERROR(VLOOKUP(AP446,[2]CUS030!$A$5:$E$10000,5,0),"")</f>
        <v/>
      </c>
      <c r="BD446" s="19">
        <f>IFERROR(VLOOKUP(AQ446,[2]CUS030!$A$5:$E$10000,5,0),"")</f>
        <v/>
      </c>
      <c r="BE446" s="19">
        <f>IFERROR(VLOOKUP(AR446,[2]CUS030!$A$5:$E$10000,5,0),"")</f>
        <v/>
      </c>
    </row>
    <row r="447">
      <c r="F447" s="108">
        <f>[1]!Table1[[#This Row],[Production]]</f>
        <v/>
      </c>
      <c r="G447">
        <f>MID(F447,LEN(F447)-6,4)</f>
        <v/>
      </c>
      <c r="H447">
        <f>AS447&amp;"|"&amp;AT447&amp;"|"&amp;AU447&amp;"|"&amp;AV447&amp;"|"&amp;AW447&amp;"|"&amp;AX447&amp;"|"&amp;AY447&amp;"|"&amp;AZ447&amp;"|"&amp;BA447&amp;"|"&amp;BB447&amp;"|"&amp;BC447&amp;"|"&amp;BD447&amp;"|"&amp;BE447</f>
        <v/>
      </c>
      <c r="I447" s="108">
        <f>[1]!Table1[[#This Row],[Stock]]</f>
        <v/>
      </c>
      <c r="J447">
        <f>MID(LEFT(I447,LEN(I447)-3),FIND("0|0.000",LEFT(I447,LEN(I447)-3),1)+7,6)</f>
        <v/>
      </c>
      <c r="K447" s="19" t="n"/>
      <c r="L447" s="19" t="n"/>
      <c r="M447" s="19" t="n"/>
      <c r="N447" s="19" t="n"/>
      <c r="O447" s="19" t="n"/>
      <c r="P447" s="20">
        <f>End_Cal!E447</f>
        <v/>
      </c>
      <c r="Q447" s="112">
        <f>IFERROR(INDEX($J$2:$J$9873,MATCH(1,INDEX(($P447=$F$2:$F$9873)*(0=COUNTIFS($Q$2:$Q$2,$J$2:$J$9873)),0),0)),"")</f>
        <v/>
      </c>
      <c r="R447" s="112">
        <f>IFERROR(INDEX($J$2:$J$9873,MATCH(1,INDEX(($P447=$F$2:$F$9873)*(0=COUNTIFS(Q447,$J$2:$J$9873)),0),0)),"")</f>
        <v/>
      </c>
      <c r="S447" s="112">
        <f>IFERROR(INDEX($J$2:$J$9873,MATCH(1,INDEX(($P447=$F$2:$F$9873)*(0=COUNTIFS(Q447:R447,$J$2:$J$9873)),0),0)),"")</f>
        <v/>
      </c>
      <c r="T447" s="112">
        <f>IFERROR(INDEX($J$2:$J$9873,MATCH(1,INDEX(($P447=$F$2:$F$9873)*(0=COUNTIFS(Q447:S447,$J$2:$J$9873)),0),0)),"")</f>
        <v/>
      </c>
      <c r="U447" s="112">
        <f>IFERROR(INDEX($J$2:$J$9873,MATCH(1,INDEX(($P447=$F$2:$F$9873)*(0=COUNTIFS(Q447:T447,$J$2:$J$9873)),0),0)),"")</f>
        <v/>
      </c>
      <c r="V447" s="112">
        <f>IFERROR(INDEX($J$2:$J$9873,MATCH(1,INDEX(($P447=$F$2:$F$9873)*(0=COUNTIFS(Q447:U447,$J$2:$J$9873)),0),0)),"")</f>
        <v/>
      </c>
      <c r="W447" s="112">
        <f>IFERROR(INDEX($J$2:$J$9873,MATCH(1,INDEX(($P447=$F$2:$F$9873)*(0=COUNTIFS(Q447:V447,$J$2:$J$861)),0),0)),"")</f>
        <v/>
      </c>
      <c r="X447" s="112">
        <f>IFERROR(INDEX($J$2:$J$9873,MATCH(1,INDEX(($P447=$F$2:$F$9873)*(0=COUNTIFS(Q447:W447,$J$2:$J$9873)),0),0)),"")</f>
        <v/>
      </c>
      <c r="Y447" s="112">
        <f>IFERROR(INDEX($J$2:$J$861,MATCH(1,INDEX(($P447=$F$2:$F$861)*(0=COUNTIFS(Q447:X447,$J$2:$J$861)),0),0)),"")</f>
        <v/>
      </c>
      <c r="Z447" s="112">
        <f>IFERROR(INDEX($J$2:$J$861,MATCH(1,INDEX(($P447=$F$2:$F$861)*(0=COUNTIFS(Q447:Y447,$J$2:$J$861)),0),0)),"")</f>
        <v/>
      </c>
      <c r="AA447" s="112">
        <f>IFERROR(INDEX($J$2:$J$861,MATCH(1,INDEX(($P447=$F$2:$F$861)*(0=COUNTIFS(Q447:Z447,$J$2:$J$861)),0),0)),"")</f>
        <v/>
      </c>
      <c r="AB447" s="112">
        <f>IFERROR(INDEX($J$2:$J$861,MATCH(1,INDEX(($P447=$F$2:$F$861)*(0=COUNTIFS(Q447:AA447,$J$2:$J$861)),0),0)),"")</f>
        <v/>
      </c>
      <c r="AC447" s="112">
        <f>IFERROR(INDEX($J$2:$J$861,MATCH(1,INDEX(($P447=$F$2:$F$861)*(0=COUNTIFS(Q447:AB447,$J$2:$J$861)),0),0)),"")</f>
        <v/>
      </c>
      <c r="AD447">
        <f>Q447&amp;"-"&amp;R447&amp;"-"&amp;S447&amp;"-"&amp;T447&amp;"-"&amp;U447&amp;"-"&amp;V447&amp;"-"&amp;W447&amp;"-"&amp;X447&amp;"-"&amp;Y447&amp;"-"&amp;Z447&amp;"-"&amp;AA447&amp;"-"&amp;AB447&amp;"-"&amp;AC447</f>
        <v/>
      </c>
      <c r="AF447" s="19">
        <f>IFERROR(INDEX($I$2:$I$861,MATCH(1,INDEX(($P447=$F$2:$F$861)*(0=COUNTIFS($AF$2:$AF$2,$I$2:$I$861)),0),0)),"")</f>
        <v/>
      </c>
      <c r="AG447" s="19">
        <f>IFERROR(INDEX($I$2:$I$9873,MATCH(1,INDEX(($P447=$F$2:$F$9873)*(0=COUNTIFS(AF447,$I$2:$I$9873)),0),0)),"")</f>
        <v/>
      </c>
      <c r="AH447" s="19">
        <f>IFERROR(INDEX($I$2:$I$9873,MATCH(1,INDEX(($P447=$F$2:$F$9873)*(0=COUNTIFS(AF447:AG447,$I$2:$I$9873)),0),0)),"")</f>
        <v/>
      </c>
      <c r="AI447" s="19">
        <f>IFERROR(INDEX($I$2:$I$9873,MATCH(1,INDEX(($P447=$F$2:$F$9873)*(0=COUNTIFS(AF447:AH447,$I$2:$I$9873)),0),0)),"")</f>
        <v/>
      </c>
      <c r="AJ447" s="19">
        <f>IFERROR(INDEX($I$2:$I$9873,MATCH(1,INDEX(($P447=$F$2:$F$9873)*(0=COUNTIFS(AF447:AI447,$I$2:$I$9873)),0),0)),"")</f>
        <v/>
      </c>
      <c r="AK447" s="19">
        <f>IFERROR(INDEX($I$2:$I$9873,MATCH(1,INDEX(($P447=$F$2:$F$9873)*(0=COUNTIFS(AF447:AJ447,$I$2:$I$9873)),0),0)),"")</f>
        <v/>
      </c>
      <c r="AL447" s="19">
        <f>IFERROR(INDEX($I$2:$I$9873,MATCH(1,INDEX(($P447=$F$2:$F$9873)*(0=COUNTIFS(AF447:AK447,$I$2:$I$9873)),0),0)),"")</f>
        <v/>
      </c>
      <c r="AM447" s="19">
        <f>IFERROR(INDEX($I$2:$I$9873,MATCH(1,INDEX(($P447=$F$2:$F$9873)*(0=COUNTIFS(AF447:AL447,$I$2:$I$9873)),0),0)),"")</f>
        <v/>
      </c>
      <c r="AN447" s="19">
        <f>IFERROR(INDEX($I$2:$I$9873,MATCH(1,INDEX(($P447=$F$2:$F$9873)*(0=COUNTIFS(AF447:AM447,$I$2:$I$9873)),0),0)),"")</f>
        <v/>
      </c>
      <c r="AO447" s="19">
        <f>IFERROR(INDEX($I$2:$I$9873,MATCH(1,INDEX(($P447=$F$2:$F$9873)*(0=COUNTIFS(AF447:AN447,$I$2:$I$9873)),0),0)),"")</f>
        <v/>
      </c>
      <c r="AP447" s="19">
        <f>IFERROR(INDEX($I$2:$I$9873,MATCH(1,INDEX(($P447=$F$2:$F$9873)*(0=COUNTIFS(AF447:AO447,$I$2:$I$9873)),0),0)),"")</f>
        <v/>
      </c>
      <c r="AQ447" s="19">
        <f>IFERROR(INDEX($I$2:$I$9873,MATCH(1,INDEX(($P447=$F$2:$F$9873)*(0=COUNTIFS(AF447:AP447,$I$2:$I$9873)),0),0)),"")</f>
        <v/>
      </c>
      <c r="AR447" s="19">
        <f>IFERROR(INDEX($I$2:$I$9873,MATCH(1,INDEX(($P447=$F$2:$F$9873)*(0=COUNTIFS(AF447:AQ447,$I$2:$I$9873)),0),0)),"")</f>
        <v/>
      </c>
      <c r="AS447" s="19">
        <f>IFERROR(VLOOKUP(AF447,[2]CUS030!$A$5:$E$10000,5,0),"")</f>
        <v/>
      </c>
      <c r="AT447" s="19">
        <f>IFERROR(VLOOKUP(AG447,[2]CUS030!$A$5:$E$10000,5,0),"")</f>
        <v/>
      </c>
      <c r="AU447" s="19">
        <f>IFERROR(VLOOKUP(AH447,[2]CUS030!$A$5:$E$10000,5,0),"")</f>
        <v/>
      </c>
      <c r="AV447" s="19">
        <f>IFERROR(VLOOKUP(AI447,[2]CUS030!$A$5:$E$10000,5,0),"")</f>
        <v/>
      </c>
      <c r="AW447" s="19">
        <f>IFERROR(VLOOKUP(AJ447,[2]CUS030!$A$5:$E$10000,5,0),"")</f>
        <v/>
      </c>
      <c r="AX447" s="19">
        <f>IFERROR(VLOOKUP(AK447,[2]CUS030!$A$5:$E$10000,5,0),"")</f>
        <v/>
      </c>
      <c r="AY447" s="19">
        <f>IFERROR(VLOOKUP(AL447,[2]CUS030!$A$5:$E$10000,5,0),"")</f>
        <v/>
      </c>
      <c r="AZ447" s="19">
        <f>IFERROR(VLOOKUP(AM447,[2]CUS030!$A$5:$E$10000,5,0),"")</f>
        <v/>
      </c>
      <c r="BA447" s="19">
        <f>IFERROR(VLOOKUP(AN447,[2]CUS030!$A$5:$E$10000,5,0),"")</f>
        <v/>
      </c>
      <c r="BB447" s="19">
        <f>IFERROR(VLOOKUP(AO447,[2]CUS030!$A$5:$E$10000,5,0),"")</f>
        <v/>
      </c>
      <c r="BC447" s="19">
        <f>IFERROR(VLOOKUP(AP447,[2]CUS030!$A$5:$E$10000,5,0),"")</f>
        <v/>
      </c>
      <c r="BD447" s="19">
        <f>IFERROR(VLOOKUP(AQ447,[2]CUS030!$A$5:$E$10000,5,0),"")</f>
        <v/>
      </c>
      <c r="BE447" s="19">
        <f>IFERROR(VLOOKUP(AR447,[2]CUS030!$A$5:$E$10000,5,0),"")</f>
        <v/>
      </c>
    </row>
    <row r="448">
      <c r="F448" s="108">
        <f>[1]!Table1[[#This Row],[Production]]</f>
        <v/>
      </c>
      <c r="G448">
        <f>MID(F448,LEN(F448)-6,4)</f>
        <v/>
      </c>
      <c r="H448">
        <f>AS448&amp;"|"&amp;AT448&amp;"|"&amp;AU448&amp;"|"&amp;AV448&amp;"|"&amp;AW448&amp;"|"&amp;AX448&amp;"|"&amp;AY448&amp;"|"&amp;AZ448&amp;"|"&amp;BA448&amp;"|"&amp;BB448&amp;"|"&amp;BC448&amp;"|"&amp;BD448&amp;"|"&amp;BE448</f>
        <v/>
      </c>
      <c r="I448" s="108">
        <f>[1]!Table1[[#This Row],[Stock]]</f>
        <v/>
      </c>
      <c r="J448">
        <f>MID(LEFT(I448,LEN(I448)-3),FIND("0|0.000",LEFT(I448,LEN(I448)-3),1)+7,6)</f>
        <v/>
      </c>
      <c r="K448" s="19" t="n"/>
      <c r="L448" s="19" t="n"/>
      <c r="M448" s="19" t="n"/>
      <c r="N448" s="19" t="n"/>
      <c r="O448" s="19" t="n"/>
      <c r="P448" s="20">
        <f>End_Cal!E448</f>
        <v/>
      </c>
      <c r="Q448" s="112">
        <f>IFERROR(INDEX($J$2:$J$9873,MATCH(1,INDEX(($P448=$F$2:$F$9873)*(0=COUNTIFS($Q$2:$Q$2,$J$2:$J$9873)),0),0)),"")</f>
        <v/>
      </c>
      <c r="R448" s="112">
        <f>IFERROR(INDEX($J$2:$J$9873,MATCH(1,INDEX(($P448=$F$2:$F$9873)*(0=COUNTIFS(Q448,$J$2:$J$9873)),0),0)),"")</f>
        <v/>
      </c>
      <c r="S448" s="112">
        <f>IFERROR(INDEX($J$2:$J$9873,MATCH(1,INDEX(($P448=$F$2:$F$9873)*(0=COUNTIFS(Q448:R448,$J$2:$J$9873)),0),0)),"")</f>
        <v/>
      </c>
      <c r="T448" s="112">
        <f>IFERROR(INDEX($J$2:$J$9873,MATCH(1,INDEX(($P448=$F$2:$F$9873)*(0=COUNTIFS(Q448:S448,$J$2:$J$9873)),0),0)),"")</f>
        <v/>
      </c>
      <c r="U448" s="112">
        <f>IFERROR(INDEX($J$2:$J$9873,MATCH(1,INDEX(($P448=$F$2:$F$9873)*(0=COUNTIFS(Q448:T448,$J$2:$J$9873)),0),0)),"")</f>
        <v/>
      </c>
      <c r="V448" s="112">
        <f>IFERROR(INDEX($J$2:$J$9873,MATCH(1,INDEX(($P448=$F$2:$F$9873)*(0=COUNTIFS(Q448:U448,$J$2:$J$9873)),0),0)),"")</f>
        <v/>
      </c>
      <c r="W448" s="112">
        <f>IFERROR(INDEX($J$2:$J$9873,MATCH(1,INDEX(($P448=$F$2:$F$9873)*(0=COUNTIFS(Q448:V448,$J$2:$J$861)),0),0)),"")</f>
        <v/>
      </c>
      <c r="X448" s="112">
        <f>IFERROR(INDEX($J$2:$J$9873,MATCH(1,INDEX(($P448=$F$2:$F$9873)*(0=COUNTIFS(Q448:W448,$J$2:$J$9873)),0),0)),"")</f>
        <v/>
      </c>
      <c r="Y448" s="112">
        <f>IFERROR(INDEX($J$2:$J$861,MATCH(1,INDEX(($P448=$F$2:$F$861)*(0=COUNTIFS(Q448:X448,$J$2:$J$861)),0),0)),"")</f>
        <v/>
      </c>
      <c r="Z448" s="112">
        <f>IFERROR(INDEX($J$2:$J$861,MATCH(1,INDEX(($P448=$F$2:$F$861)*(0=COUNTIFS(Q448:Y448,$J$2:$J$861)),0),0)),"")</f>
        <v/>
      </c>
      <c r="AA448" s="112">
        <f>IFERROR(INDEX($J$2:$J$861,MATCH(1,INDEX(($P448=$F$2:$F$861)*(0=COUNTIFS(Q448:Z448,$J$2:$J$861)),0),0)),"")</f>
        <v/>
      </c>
      <c r="AB448" s="112">
        <f>IFERROR(INDEX($J$2:$J$861,MATCH(1,INDEX(($P448=$F$2:$F$861)*(0=COUNTIFS(Q448:AA448,$J$2:$J$861)),0),0)),"")</f>
        <v/>
      </c>
      <c r="AC448" s="112">
        <f>IFERROR(INDEX($J$2:$J$861,MATCH(1,INDEX(($P448=$F$2:$F$861)*(0=COUNTIFS(Q448:AB448,$J$2:$J$861)),0),0)),"")</f>
        <v/>
      </c>
      <c r="AD448">
        <f>Q448&amp;"-"&amp;R448&amp;"-"&amp;S448&amp;"-"&amp;T448&amp;"-"&amp;U448&amp;"-"&amp;V448&amp;"-"&amp;W448&amp;"-"&amp;X448&amp;"-"&amp;Y448&amp;"-"&amp;Z448&amp;"-"&amp;AA448&amp;"-"&amp;AB448&amp;"-"&amp;AC448</f>
        <v/>
      </c>
      <c r="AF448" s="19">
        <f>IFERROR(INDEX($I$2:$I$861,MATCH(1,INDEX(($P448=$F$2:$F$861)*(0=COUNTIFS($AF$2:$AF$2,$I$2:$I$861)),0),0)),"")</f>
        <v/>
      </c>
      <c r="AG448" s="19">
        <f>IFERROR(INDEX($I$2:$I$9873,MATCH(1,INDEX(($P448=$F$2:$F$9873)*(0=COUNTIFS(AF448,$I$2:$I$9873)),0),0)),"")</f>
        <v/>
      </c>
      <c r="AH448" s="19">
        <f>IFERROR(INDEX($I$2:$I$9873,MATCH(1,INDEX(($P448=$F$2:$F$9873)*(0=COUNTIFS(AF448:AG448,$I$2:$I$9873)),0),0)),"")</f>
        <v/>
      </c>
      <c r="AI448" s="19">
        <f>IFERROR(INDEX($I$2:$I$9873,MATCH(1,INDEX(($P448=$F$2:$F$9873)*(0=COUNTIFS(AF448:AH448,$I$2:$I$9873)),0),0)),"")</f>
        <v/>
      </c>
      <c r="AJ448" s="19">
        <f>IFERROR(INDEX($I$2:$I$9873,MATCH(1,INDEX(($P448=$F$2:$F$9873)*(0=COUNTIFS(AF448:AI448,$I$2:$I$9873)),0),0)),"")</f>
        <v/>
      </c>
      <c r="AK448" s="19">
        <f>IFERROR(INDEX($I$2:$I$9873,MATCH(1,INDEX(($P448=$F$2:$F$9873)*(0=COUNTIFS(AF448:AJ448,$I$2:$I$9873)),0),0)),"")</f>
        <v/>
      </c>
      <c r="AL448" s="19">
        <f>IFERROR(INDEX($I$2:$I$9873,MATCH(1,INDEX(($P448=$F$2:$F$9873)*(0=COUNTIFS(AF448:AK448,$I$2:$I$9873)),0),0)),"")</f>
        <v/>
      </c>
      <c r="AM448" s="19">
        <f>IFERROR(INDEX($I$2:$I$9873,MATCH(1,INDEX(($P448=$F$2:$F$9873)*(0=COUNTIFS(AF448:AL448,$I$2:$I$9873)),0),0)),"")</f>
        <v/>
      </c>
      <c r="AN448" s="19">
        <f>IFERROR(INDEX($I$2:$I$9873,MATCH(1,INDEX(($P448=$F$2:$F$9873)*(0=COUNTIFS(AF448:AM448,$I$2:$I$9873)),0),0)),"")</f>
        <v/>
      </c>
      <c r="AO448" s="19">
        <f>IFERROR(INDEX($I$2:$I$9873,MATCH(1,INDEX(($P448=$F$2:$F$9873)*(0=COUNTIFS(AF448:AN448,$I$2:$I$9873)),0),0)),"")</f>
        <v/>
      </c>
      <c r="AP448" s="19">
        <f>IFERROR(INDEX($I$2:$I$9873,MATCH(1,INDEX(($P448=$F$2:$F$9873)*(0=COUNTIFS(AF448:AO448,$I$2:$I$9873)),0),0)),"")</f>
        <v/>
      </c>
      <c r="AQ448" s="19">
        <f>IFERROR(INDEX($I$2:$I$9873,MATCH(1,INDEX(($P448=$F$2:$F$9873)*(0=COUNTIFS(AF448:AP448,$I$2:$I$9873)),0),0)),"")</f>
        <v/>
      </c>
      <c r="AR448" s="19">
        <f>IFERROR(INDEX($I$2:$I$9873,MATCH(1,INDEX(($P448=$F$2:$F$9873)*(0=COUNTIFS(AF448:AQ448,$I$2:$I$9873)),0),0)),"")</f>
        <v/>
      </c>
      <c r="AS448" s="19">
        <f>IFERROR(VLOOKUP(AF448,[2]CUS030!$A$5:$E$10000,5,0),"")</f>
        <v/>
      </c>
      <c r="AT448" s="19">
        <f>IFERROR(VLOOKUP(AG448,[2]CUS030!$A$5:$E$10000,5,0),"")</f>
        <v/>
      </c>
      <c r="AU448" s="19">
        <f>IFERROR(VLOOKUP(AH448,[2]CUS030!$A$5:$E$10000,5,0),"")</f>
        <v/>
      </c>
      <c r="AV448" s="19">
        <f>IFERROR(VLOOKUP(AI448,[2]CUS030!$A$5:$E$10000,5,0),"")</f>
        <v/>
      </c>
      <c r="AW448" s="19">
        <f>IFERROR(VLOOKUP(AJ448,[2]CUS030!$A$5:$E$10000,5,0),"")</f>
        <v/>
      </c>
      <c r="AX448" s="19">
        <f>IFERROR(VLOOKUP(AK448,[2]CUS030!$A$5:$E$10000,5,0),"")</f>
        <v/>
      </c>
      <c r="AY448" s="19">
        <f>IFERROR(VLOOKUP(AL448,[2]CUS030!$A$5:$E$10000,5,0),"")</f>
        <v/>
      </c>
      <c r="AZ448" s="19">
        <f>IFERROR(VLOOKUP(AM448,[2]CUS030!$A$5:$E$10000,5,0),"")</f>
        <v/>
      </c>
      <c r="BA448" s="19">
        <f>IFERROR(VLOOKUP(AN448,[2]CUS030!$A$5:$E$10000,5,0),"")</f>
        <v/>
      </c>
      <c r="BB448" s="19">
        <f>IFERROR(VLOOKUP(AO448,[2]CUS030!$A$5:$E$10000,5,0),"")</f>
        <v/>
      </c>
      <c r="BC448" s="19">
        <f>IFERROR(VLOOKUP(AP448,[2]CUS030!$A$5:$E$10000,5,0),"")</f>
        <v/>
      </c>
      <c r="BD448" s="19">
        <f>IFERROR(VLOOKUP(AQ448,[2]CUS030!$A$5:$E$10000,5,0),"")</f>
        <v/>
      </c>
      <c r="BE448" s="19">
        <f>IFERROR(VLOOKUP(AR448,[2]CUS030!$A$5:$E$10000,5,0),"")</f>
        <v/>
      </c>
    </row>
    <row r="449">
      <c r="F449" s="108">
        <f>[1]!Table1[[#This Row],[Production]]</f>
        <v/>
      </c>
      <c r="G449">
        <f>MID(F449,LEN(F449)-6,4)</f>
        <v/>
      </c>
      <c r="H449">
        <f>AS449&amp;"|"&amp;AT449&amp;"|"&amp;AU449&amp;"|"&amp;AV449&amp;"|"&amp;AW449&amp;"|"&amp;AX449&amp;"|"&amp;AY449&amp;"|"&amp;AZ449&amp;"|"&amp;BA449&amp;"|"&amp;BB449&amp;"|"&amp;BC449&amp;"|"&amp;BD449&amp;"|"&amp;BE449</f>
        <v/>
      </c>
      <c r="I449" s="108">
        <f>[1]!Table1[[#This Row],[Stock]]</f>
        <v/>
      </c>
      <c r="J449">
        <f>MID(LEFT(I449,LEN(I449)-3),FIND("0|0.000",LEFT(I449,LEN(I449)-3),1)+7,6)</f>
        <v/>
      </c>
      <c r="K449" s="19" t="n"/>
      <c r="L449" s="19" t="n"/>
      <c r="M449" s="19" t="n"/>
      <c r="N449" s="19" t="n"/>
      <c r="O449" s="19" t="n"/>
      <c r="P449" s="20">
        <f>End_Cal!E449</f>
        <v/>
      </c>
      <c r="Q449" s="112">
        <f>IFERROR(INDEX($J$2:$J$9873,MATCH(1,INDEX(($P449=$F$2:$F$9873)*(0=COUNTIFS($Q$2:$Q$2,$J$2:$J$9873)),0),0)),"")</f>
        <v/>
      </c>
      <c r="R449" s="112">
        <f>IFERROR(INDEX($J$2:$J$9873,MATCH(1,INDEX(($P449=$F$2:$F$9873)*(0=COUNTIFS(Q449,$J$2:$J$9873)),0),0)),"")</f>
        <v/>
      </c>
      <c r="S449" s="112">
        <f>IFERROR(INDEX($J$2:$J$9873,MATCH(1,INDEX(($P449=$F$2:$F$9873)*(0=COUNTIFS(Q449:R449,$J$2:$J$9873)),0),0)),"")</f>
        <v/>
      </c>
      <c r="T449" s="112">
        <f>IFERROR(INDEX($J$2:$J$9873,MATCH(1,INDEX(($P449=$F$2:$F$9873)*(0=COUNTIFS(Q449:S449,$J$2:$J$9873)),0),0)),"")</f>
        <v/>
      </c>
      <c r="U449" s="112">
        <f>IFERROR(INDEX($J$2:$J$9873,MATCH(1,INDEX(($P449=$F$2:$F$9873)*(0=COUNTIFS(Q449:T449,$J$2:$J$9873)),0),0)),"")</f>
        <v/>
      </c>
      <c r="V449" s="112">
        <f>IFERROR(INDEX($J$2:$J$9873,MATCH(1,INDEX(($P449=$F$2:$F$9873)*(0=COUNTIFS(Q449:U449,$J$2:$J$9873)),0),0)),"")</f>
        <v/>
      </c>
      <c r="W449" s="112">
        <f>IFERROR(INDEX($J$2:$J$9873,MATCH(1,INDEX(($P449=$F$2:$F$9873)*(0=COUNTIFS(Q449:V449,$J$2:$J$861)),0),0)),"")</f>
        <v/>
      </c>
      <c r="X449" s="112">
        <f>IFERROR(INDEX($J$2:$J$9873,MATCH(1,INDEX(($P449=$F$2:$F$9873)*(0=COUNTIFS(Q449:W449,$J$2:$J$9873)),0),0)),"")</f>
        <v/>
      </c>
      <c r="Y449" s="112">
        <f>IFERROR(INDEX($J$2:$J$861,MATCH(1,INDEX(($P449=$F$2:$F$861)*(0=COUNTIFS(Q449:X449,$J$2:$J$861)),0),0)),"")</f>
        <v/>
      </c>
      <c r="Z449" s="112">
        <f>IFERROR(INDEX($J$2:$J$861,MATCH(1,INDEX(($P449=$F$2:$F$861)*(0=COUNTIFS(Q449:Y449,$J$2:$J$861)),0),0)),"")</f>
        <v/>
      </c>
      <c r="AA449" s="112">
        <f>IFERROR(INDEX($J$2:$J$861,MATCH(1,INDEX(($P449=$F$2:$F$861)*(0=COUNTIFS(Q449:Z449,$J$2:$J$861)),0),0)),"")</f>
        <v/>
      </c>
      <c r="AB449" s="112">
        <f>IFERROR(INDEX($J$2:$J$861,MATCH(1,INDEX(($P449=$F$2:$F$861)*(0=COUNTIFS(Q449:AA449,$J$2:$J$861)),0),0)),"")</f>
        <v/>
      </c>
      <c r="AC449" s="112">
        <f>IFERROR(INDEX($J$2:$J$861,MATCH(1,INDEX(($P449=$F$2:$F$861)*(0=COUNTIFS(Q449:AB449,$J$2:$J$861)),0),0)),"")</f>
        <v/>
      </c>
      <c r="AD449">
        <f>Q449&amp;"-"&amp;R449&amp;"-"&amp;S449&amp;"-"&amp;T449&amp;"-"&amp;U449&amp;"-"&amp;V449&amp;"-"&amp;W449&amp;"-"&amp;X449&amp;"-"&amp;Y449&amp;"-"&amp;Z449&amp;"-"&amp;AA449&amp;"-"&amp;AB449&amp;"-"&amp;AC449</f>
        <v/>
      </c>
      <c r="AF449" s="19">
        <f>IFERROR(INDEX($I$2:$I$861,MATCH(1,INDEX(($P449=$F$2:$F$861)*(0=COUNTIFS($AF$2:$AF$2,$I$2:$I$861)),0),0)),"")</f>
        <v/>
      </c>
      <c r="AG449" s="19">
        <f>IFERROR(INDEX($I$2:$I$9873,MATCH(1,INDEX(($P449=$F$2:$F$9873)*(0=COUNTIFS(AF449,$I$2:$I$9873)),0),0)),"")</f>
        <v/>
      </c>
      <c r="AH449" s="19">
        <f>IFERROR(INDEX($I$2:$I$9873,MATCH(1,INDEX(($P449=$F$2:$F$9873)*(0=COUNTIFS(AF449:AG449,$I$2:$I$9873)),0),0)),"")</f>
        <v/>
      </c>
      <c r="AI449" s="19">
        <f>IFERROR(INDEX($I$2:$I$9873,MATCH(1,INDEX(($P449=$F$2:$F$9873)*(0=COUNTIFS(AF449:AH449,$I$2:$I$9873)),0),0)),"")</f>
        <v/>
      </c>
      <c r="AJ449" s="19">
        <f>IFERROR(INDEX($I$2:$I$9873,MATCH(1,INDEX(($P449=$F$2:$F$9873)*(0=COUNTIFS(AF449:AI449,$I$2:$I$9873)),0),0)),"")</f>
        <v/>
      </c>
      <c r="AK449" s="19">
        <f>IFERROR(INDEX($I$2:$I$9873,MATCH(1,INDEX(($P449=$F$2:$F$9873)*(0=COUNTIFS(AF449:AJ449,$I$2:$I$9873)),0),0)),"")</f>
        <v/>
      </c>
      <c r="AL449" s="19">
        <f>IFERROR(INDEX($I$2:$I$9873,MATCH(1,INDEX(($P449=$F$2:$F$9873)*(0=COUNTIFS(AF449:AK449,$I$2:$I$9873)),0),0)),"")</f>
        <v/>
      </c>
      <c r="AM449" s="19">
        <f>IFERROR(INDEX($I$2:$I$9873,MATCH(1,INDEX(($P449=$F$2:$F$9873)*(0=COUNTIFS(AF449:AL449,$I$2:$I$9873)),0),0)),"")</f>
        <v/>
      </c>
      <c r="AN449" s="19">
        <f>IFERROR(INDEX($I$2:$I$9873,MATCH(1,INDEX(($P449=$F$2:$F$9873)*(0=COUNTIFS(AF449:AM449,$I$2:$I$9873)),0),0)),"")</f>
        <v/>
      </c>
      <c r="AO449" s="19">
        <f>IFERROR(INDEX($I$2:$I$9873,MATCH(1,INDEX(($P449=$F$2:$F$9873)*(0=COUNTIFS(AF449:AN449,$I$2:$I$9873)),0),0)),"")</f>
        <v/>
      </c>
      <c r="AP449" s="19">
        <f>IFERROR(INDEX($I$2:$I$9873,MATCH(1,INDEX(($P449=$F$2:$F$9873)*(0=COUNTIFS(AF449:AO449,$I$2:$I$9873)),0),0)),"")</f>
        <v/>
      </c>
      <c r="AQ449" s="19">
        <f>IFERROR(INDEX($I$2:$I$9873,MATCH(1,INDEX(($P449=$F$2:$F$9873)*(0=COUNTIFS(AF449:AP449,$I$2:$I$9873)),0),0)),"")</f>
        <v/>
      </c>
      <c r="AR449" s="19">
        <f>IFERROR(INDEX($I$2:$I$9873,MATCH(1,INDEX(($P449=$F$2:$F$9873)*(0=COUNTIFS(AF449:AQ449,$I$2:$I$9873)),0),0)),"")</f>
        <v/>
      </c>
      <c r="AS449" s="19">
        <f>IFERROR(VLOOKUP(AF449,[2]CUS030!$A$5:$E$10000,5,0),"")</f>
        <v/>
      </c>
      <c r="AT449" s="19">
        <f>IFERROR(VLOOKUP(AG449,[2]CUS030!$A$5:$E$10000,5,0),"")</f>
        <v/>
      </c>
      <c r="AU449" s="19">
        <f>IFERROR(VLOOKUP(AH449,[2]CUS030!$A$5:$E$10000,5,0),"")</f>
        <v/>
      </c>
      <c r="AV449" s="19">
        <f>IFERROR(VLOOKUP(AI449,[2]CUS030!$A$5:$E$10000,5,0),"")</f>
        <v/>
      </c>
      <c r="AW449" s="19">
        <f>IFERROR(VLOOKUP(AJ449,[2]CUS030!$A$5:$E$10000,5,0),"")</f>
        <v/>
      </c>
      <c r="AX449" s="19">
        <f>IFERROR(VLOOKUP(AK449,[2]CUS030!$A$5:$E$10000,5,0),"")</f>
        <v/>
      </c>
      <c r="AY449" s="19">
        <f>IFERROR(VLOOKUP(AL449,[2]CUS030!$A$5:$E$10000,5,0),"")</f>
        <v/>
      </c>
      <c r="AZ449" s="19">
        <f>IFERROR(VLOOKUP(AM449,[2]CUS030!$A$5:$E$10000,5,0),"")</f>
        <v/>
      </c>
      <c r="BA449" s="19">
        <f>IFERROR(VLOOKUP(AN449,[2]CUS030!$A$5:$E$10000,5,0),"")</f>
        <v/>
      </c>
      <c r="BB449" s="19">
        <f>IFERROR(VLOOKUP(AO449,[2]CUS030!$A$5:$E$10000,5,0),"")</f>
        <v/>
      </c>
      <c r="BC449" s="19">
        <f>IFERROR(VLOOKUP(AP449,[2]CUS030!$A$5:$E$10000,5,0),"")</f>
        <v/>
      </c>
      <c r="BD449" s="19">
        <f>IFERROR(VLOOKUP(AQ449,[2]CUS030!$A$5:$E$10000,5,0),"")</f>
        <v/>
      </c>
      <c r="BE449" s="19">
        <f>IFERROR(VLOOKUP(AR449,[2]CUS030!$A$5:$E$10000,5,0),"")</f>
        <v/>
      </c>
    </row>
    <row r="450">
      <c r="F450" s="108">
        <f>[1]!Table1[[#This Row],[Production]]</f>
        <v/>
      </c>
      <c r="G450">
        <f>MID(F450,LEN(F450)-6,4)</f>
        <v/>
      </c>
      <c r="H450">
        <f>AS450&amp;"|"&amp;AT450&amp;"|"&amp;AU450&amp;"|"&amp;AV450&amp;"|"&amp;AW450&amp;"|"&amp;AX450&amp;"|"&amp;AY450&amp;"|"&amp;AZ450&amp;"|"&amp;BA450&amp;"|"&amp;BB450&amp;"|"&amp;BC450&amp;"|"&amp;BD450&amp;"|"&amp;BE450</f>
        <v/>
      </c>
      <c r="I450" s="108">
        <f>[1]!Table1[[#This Row],[Stock]]</f>
        <v/>
      </c>
      <c r="J450">
        <f>MID(LEFT(I450,LEN(I450)-3),FIND("0|0.000",LEFT(I450,LEN(I450)-3),1)+7,6)</f>
        <v/>
      </c>
      <c r="K450" s="19" t="n"/>
      <c r="L450" s="19" t="n"/>
      <c r="M450" s="19" t="n"/>
      <c r="N450" s="19" t="n"/>
      <c r="O450" s="19" t="n"/>
      <c r="P450" s="20">
        <f>End_Cal!E450</f>
        <v/>
      </c>
      <c r="Q450" s="112">
        <f>IFERROR(INDEX($J$2:$J$9873,MATCH(1,INDEX(($P450=$F$2:$F$9873)*(0=COUNTIFS($Q$2:$Q$2,$J$2:$J$9873)),0),0)),"")</f>
        <v/>
      </c>
      <c r="R450" s="112">
        <f>IFERROR(INDEX($J$2:$J$9873,MATCH(1,INDEX(($P450=$F$2:$F$9873)*(0=COUNTIFS(Q450,$J$2:$J$9873)),0),0)),"")</f>
        <v/>
      </c>
      <c r="S450" s="112">
        <f>IFERROR(INDEX($J$2:$J$9873,MATCH(1,INDEX(($P450=$F$2:$F$9873)*(0=COUNTIFS(Q450:R450,$J$2:$J$9873)),0),0)),"")</f>
        <v/>
      </c>
      <c r="T450" s="112">
        <f>IFERROR(INDEX($J$2:$J$9873,MATCH(1,INDEX(($P450=$F$2:$F$9873)*(0=COUNTIFS(Q450:S450,$J$2:$J$9873)),0),0)),"")</f>
        <v/>
      </c>
      <c r="U450" s="112">
        <f>IFERROR(INDEX($J$2:$J$9873,MATCH(1,INDEX(($P450=$F$2:$F$9873)*(0=COUNTIFS(Q450:T450,$J$2:$J$9873)),0),0)),"")</f>
        <v/>
      </c>
      <c r="V450" s="112">
        <f>IFERROR(INDEX($J$2:$J$9873,MATCH(1,INDEX(($P450=$F$2:$F$9873)*(0=COUNTIFS(Q450:U450,$J$2:$J$9873)),0),0)),"")</f>
        <v/>
      </c>
      <c r="W450" s="112">
        <f>IFERROR(INDEX($J$2:$J$9873,MATCH(1,INDEX(($P450=$F$2:$F$9873)*(0=COUNTIFS(Q450:V450,$J$2:$J$861)),0),0)),"")</f>
        <v/>
      </c>
      <c r="X450" s="112">
        <f>IFERROR(INDEX($J$2:$J$9873,MATCH(1,INDEX(($P450=$F$2:$F$9873)*(0=COUNTIFS(Q450:W450,$J$2:$J$9873)),0),0)),"")</f>
        <v/>
      </c>
      <c r="Y450" s="112">
        <f>IFERROR(INDEX($J$2:$J$861,MATCH(1,INDEX(($P450=$F$2:$F$861)*(0=COUNTIFS(Q450:X450,$J$2:$J$861)),0),0)),"")</f>
        <v/>
      </c>
      <c r="Z450" s="112">
        <f>IFERROR(INDEX($J$2:$J$861,MATCH(1,INDEX(($P450=$F$2:$F$861)*(0=COUNTIFS(Q450:Y450,$J$2:$J$861)),0),0)),"")</f>
        <v/>
      </c>
      <c r="AA450" s="112">
        <f>IFERROR(INDEX($J$2:$J$861,MATCH(1,INDEX(($P450=$F$2:$F$861)*(0=COUNTIFS(Q450:Z450,$J$2:$J$861)),0),0)),"")</f>
        <v/>
      </c>
      <c r="AB450" s="112">
        <f>IFERROR(INDEX($J$2:$J$861,MATCH(1,INDEX(($P450=$F$2:$F$861)*(0=COUNTIFS(Q450:AA450,$J$2:$J$861)),0),0)),"")</f>
        <v/>
      </c>
      <c r="AC450" s="112">
        <f>IFERROR(INDEX($J$2:$J$861,MATCH(1,INDEX(($P450=$F$2:$F$861)*(0=COUNTIFS(Q450:AB450,$J$2:$J$861)),0),0)),"")</f>
        <v/>
      </c>
      <c r="AD450">
        <f>Q450&amp;"-"&amp;R450&amp;"-"&amp;S450&amp;"-"&amp;T450&amp;"-"&amp;U450&amp;"-"&amp;V450&amp;"-"&amp;W450&amp;"-"&amp;X450&amp;"-"&amp;Y450&amp;"-"&amp;Z450&amp;"-"&amp;AA450&amp;"-"&amp;AB450&amp;"-"&amp;AC450</f>
        <v/>
      </c>
      <c r="AF450" s="19">
        <f>IFERROR(INDEX($I$2:$I$861,MATCH(1,INDEX(($P450=$F$2:$F$861)*(0=COUNTIFS($AF$2:$AF$2,$I$2:$I$861)),0),0)),"")</f>
        <v/>
      </c>
      <c r="AG450" s="19">
        <f>IFERROR(INDEX($I$2:$I$9873,MATCH(1,INDEX(($P450=$F$2:$F$9873)*(0=COUNTIFS(AF450,$I$2:$I$9873)),0),0)),"")</f>
        <v/>
      </c>
      <c r="AH450" s="19">
        <f>IFERROR(INDEX($I$2:$I$9873,MATCH(1,INDEX(($P450=$F$2:$F$9873)*(0=COUNTIFS(AF450:AG450,$I$2:$I$9873)),0),0)),"")</f>
        <v/>
      </c>
      <c r="AI450" s="19">
        <f>IFERROR(INDEX($I$2:$I$9873,MATCH(1,INDEX(($P450=$F$2:$F$9873)*(0=COUNTIFS(AF450:AH450,$I$2:$I$9873)),0),0)),"")</f>
        <v/>
      </c>
      <c r="AJ450" s="19">
        <f>IFERROR(INDEX($I$2:$I$9873,MATCH(1,INDEX(($P450=$F$2:$F$9873)*(0=COUNTIFS(AF450:AI450,$I$2:$I$9873)),0),0)),"")</f>
        <v/>
      </c>
      <c r="AK450" s="19">
        <f>IFERROR(INDEX($I$2:$I$9873,MATCH(1,INDEX(($P450=$F$2:$F$9873)*(0=COUNTIFS(AF450:AJ450,$I$2:$I$9873)),0),0)),"")</f>
        <v/>
      </c>
      <c r="AL450" s="19">
        <f>IFERROR(INDEX($I$2:$I$9873,MATCH(1,INDEX(($P450=$F$2:$F$9873)*(0=COUNTIFS(AF450:AK450,$I$2:$I$9873)),0),0)),"")</f>
        <v/>
      </c>
      <c r="AM450" s="19">
        <f>IFERROR(INDEX($I$2:$I$9873,MATCH(1,INDEX(($P450=$F$2:$F$9873)*(0=COUNTIFS(AF450:AL450,$I$2:$I$9873)),0),0)),"")</f>
        <v/>
      </c>
      <c r="AN450" s="19">
        <f>IFERROR(INDEX($I$2:$I$9873,MATCH(1,INDEX(($P450=$F$2:$F$9873)*(0=COUNTIFS(AF450:AM450,$I$2:$I$9873)),0),0)),"")</f>
        <v/>
      </c>
      <c r="AO450" s="19">
        <f>IFERROR(INDEX($I$2:$I$9873,MATCH(1,INDEX(($P450=$F$2:$F$9873)*(0=COUNTIFS(AF450:AN450,$I$2:$I$9873)),0),0)),"")</f>
        <v/>
      </c>
      <c r="AP450" s="19">
        <f>IFERROR(INDEX($I$2:$I$9873,MATCH(1,INDEX(($P450=$F$2:$F$9873)*(0=COUNTIFS(AF450:AO450,$I$2:$I$9873)),0),0)),"")</f>
        <v/>
      </c>
      <c r="AQ450" s="19">
        <f>IFERROR(INDEX($I$2:$I$9873,MATCH(1,INDEX(($P450=$F$2:$F$9873)*(0=COUNTIFS(AF450:AP450,$I$2:$I$9873)),0),0)),"")</f>
        <v/>
      </c>
      <c r="AR450" s="19">
        <f>IFERROR(INDEX($I$2:$I$9873,MATCH(1,INDEX(($P450=$F$2:$F$9873)*(0=COUNTIFS(AF450:AQ450,$I$2:$I$9873)),0),0)),"")</f>
        <v/>
      </c>
      <c r="AS450" s="19">
        <f>IFERROR(VLOOKUP(AF450,[2]CUS030!$A$5:$E$10000,5,0),"")</f>
        <v/>
      </c>
      <c r="AT450" s="19">
        <f>IFERROR(VLOOKUP(AG450,[2]CUS030!$A$5:$E$10000,5,0),"")</f>
        <v/>
      </c>
      <c r="AU450" s="19">
        <f>IFERROR(VLOOKUP(AH450,[2]CUS030!$A$5:$E$10000,5,0),"")</f>
        <v/>
      </c>
      <c r="AV450" s="19">
        <f>IFERROR(VLOOKUP(AI450,[2]CUS030!$A$5:$E$10000,5,0),"")</f>
        <v/>
      </c>
      <c r="AW450" s="19">
        <f>IFERROR(VLOOKUP(AJ450,[2]CUS030!$A$5:$E$10000,5,0),"")</f>
        <v/>
      </c>
      <c r="AX450" s="19">
        <f>IFERROR(VLOOKUP(AK450,[2]CUS030!$A$5:$E$10000,5,0),"")</f>
        <v/>
      </c>
      <c r="AY450" s="19">
        <f>IFERROR(VLOOKUP(AL450,[2]CUS030!$A$5:$E$10000,5,0),"")</f>
        <v/>
      </c>
      <c r="AZ450" s="19">
        <f>IFERROR(VLOOKUP(AM450,[2]CUS030!$A$5:$E$10000,5,0),"")</f>
        <v/>
      </c>
      <c r="BA450" s="19">
        <f>IFERROR(VLOOKUP(AN450,[2]CUS030!$A$5:$E$10000,5,0),"")</f>
        <v/>
      </c>
      <c r="BB450" s="19">
        <f>IFERROR(VLOOKUP(AO450,[2]CUS030!$A$5:$E$10000,5,0),"")</f>
        <v/>
      </c>
      <c r="BC450" s="19">
        <f>IFERROR(VLOOKUP(AP450,[2]CUS030!$A$5:$E$10000,5,0),"")</f>
        <v/>
      </c>
      <c r="BD450" s="19">
        <f>IFERROR(VLOOKUP(AQ450,[2]CUS030!$A$5:$E$10000,5,0),"")</f>
        <v/>
      </c>
      <c r="BE450" s="19">
        <f>IFERROR(VLOOKUP(AR450,[2]CUS030!$A$5:$E$10000,5,0),"")</f>
        <v/>
      </c>
    </row>
    <row r="451">
      <c r="F451" s="108">
        <f>[1]!Table1[[#This Row],[Production]]</f>
        <v/>
      </c>
      <c r="G451">
        <f>MID(F451,LEN(F451)-6,4)</f>
        <v/>
      </c>
      <c r="H451">
        <f>AS451&amp;"|"&amp;AT451&amp;"|"&amp;AU451&amp;"|"&amp;AV451&amp;"|"&amp;AW451&amp;"|"&amp;AX451&amp;"|"&amp;AY451&amp;"|"&amp;AZ451&amp;"|"&amp;BA451&amp;"|"&amp;BB451&amp;"|"&amp;BC451&amp;"|"&amp;BD451&amp;"|"&amp;BE451</f>
        <v/>
      </c>
      <c r="I451" s="108">
        <f>[1]!Table1[[#This Row],[Stock]]</f>
        <v/>
      </c>
      <c r="J451">
        <f>MID(LEFT(I451,LEN(I451)-3),FIND("0|0.000",LEFT(I451,LEN(I451)-3),1)+7,6)</f>
        <v/>
      </c>
      <c r="K451" s="19" t="n"/>
      <c r="L451" s="19" t="n"/>
      <c r="M451" s="19" t="n"/>
      <c r="N451" s="19" t="n"/>
      <c r="O451" s="19" t="n"/>
      <c r="P451" s="20">
        <f>End_Cal!E451</f>
        <v/>
      </c>
      <c r="Q451" s="112">
        <f>IFERROR(INDEX($J$2:$J$9873,MATCH(1,INDEX(($P451=$F$2:$F$9873)*(0=COUNTIFS($Q$2:$Q$2,$J$2:$J$9873)),0),0)),"")</f>
        <v/>
      </c>
      <c r="R451" s="112">
        <f>IFERROR(INDEX($J$2:$J$9873,MATCH(1,INDEX(($P451=$F$2:$F$9873)*(0=COUNTIFS(Q451,$J$2:$J$9873)),0),0)),"")</f>
        <v/>
      </c>
      <c r="S451" s="112">
        <f>IFERROR(INDEX($J$2:$J$9873,MATCH(1,INDEX(($P451=$F$2:$F$9873)*(0=COUNTIFS(Q451:R451,$J$2:$J$9873)),0),0)),"")</f>
        <v/>
      </c>
      <c r="T451" s="112">
        <f>IFERROR(INDEX($J$2:$J$9873,MATCH(1,INDEX(($P451=$F$2:$F$9873)*(0=COUNTIFS(Q451:S451,$J$2:$J$9873)),0),0)),"")</f>
        <v/>
      </c>
      <c r="U451" s="112">
        <f>IFERROR(INDEX($J$2:$J$9873,MATCH(1,INDEX(($P451=$F$2:$F$9873)*(0=COUNTIFS(Q451:T451,$J$2:$J$9873)),0),0)),"")</f>
        <v/>
      </c>
      <c r="V451" s="112">
        <f>IFERROR(INDEX($J$2:$J$9873,MATCH(1,INDEX(($P451=$F$2:$F$9873)*(0=COUNTIFS(Q451:U451,$J$2:$J$9873)),0),0)),"")</f>
        <v/>
      </c>
      <c r="W451" s="112">
        <f>IFERROR(INDEX($J$2:$J$9873,MATCH(1,INDEX(($P451=$F$2:$F$9873)*(0=COUNTIFS(Q451:V451,$J$2:$J$861)),0),0)),"")</f>
        <v/>
      </c>
      <c r="X451" s="112">
        <f>IFERROR(INDEX($J$2:$J$9873,MATCH(1,INDEX(($P451=$F$2:$F$9873)*(0=COUNTIFS(Q451:W451,$J$2:$J$9873)),0),0)),"")</f>
        <v/>
      </c>
      <c r="Y451" s="112">
        <f>IFERROR(INDEX($J$2:$J$861,MATCH(1,INDEX(($P451=$F$2:$F$861)*(0=COUNTIFS(Q451:X451,$J$2:$J$861)),0),0)),"")</f>
        <v/>
      </c>
      <c r="Z451" s="112">
        <f>IFERROR(INDEX($J$2:$J$861,MATCH(1,INDEX(($P451=$F$2:$F$861)*(0=COUNTIFS(Q451:Y451,$J$2:$J$861)),0),0)),"")</f>
        <v/>
      </c>
      <c r="AA451" s="112">
        <f>IFERROR(INDEX($J$2:$J$861,MATCH(1,INDEX(($P451=$F$2:$F$861)*(0=COUNTIFS(Q451:Z451,$J$2:$J$861)),0),0)),"")</f>
        <v/>
      </c>
      <c r="AB451" s="112">
        <f>IFERROR(INDEX($J$2:$J$861,MATCH(1,INDEX(($P451=$F$2:$F$861)*(0=COUNTIFS(Q451:AA451,$J$2:$J$861)),0),0)),"")</f>
        <v/>
      </c>
      <c r="AC451" s="112">
        <f>IFERROR(INDEX($J$2:$J$861,MATCH(1,INDEX(($P451=$F$2:$F$861)*(0=COUNTIFS(Q451:AB451,$J$2:$J$861)),0),0)),"")</f>
        <v/>
      </c>
      <c r="AD451">
        <f>Q451&amp;"-"&amp;R451&amp;"-"&amp;S451&amp;"-"&amp;T451&amp;"-"&amp;U451&amp;"-"&amp;V451&amp;"-"&amp;W451&amp;"-"&amp;X451&amp;"-"&amp;Y451&amp;"-"&amp;Z451&amp;"-"&amp;AA451&amp;"-"&amp;AB451&amp;"-"&amp;AC451</f>
        <v/>
      </c>
      <c r="AF451" s="19">
        <f>IFERROR(INDEX($I$2:$I$861,MATCH(1,INDEX(($P451=$F$2:$F$861)*(0=COUNTIFS($AF$2:$AF$2,$I$2:$I$861)),0),0)),"")</f>
        <v/>
      </c>
      <c r="AG451" s="19">
        <f>IFERROR(INDEX($I$2:$I$9873,MATCH(1,INDEX(($P451=$F$2:$F$9873)*(0=COUNTIFS(AF451,$I$2:$I$9873)),0),0)),"")</f>
        <v/>
      </c>
      <c r="AH451" s="19">
        <f>IFERROR(INDEX($I$2:$I$9873,MATCH(1,INDEX(($P451=$F$2:$F$9873)*(0=COUNTIFS(AF451:AG451,$I$2:$I$9873)),0),0)),"")</f>
        <v/>
      </c>
      <c r="AI451" s="19">
        <f>IFERROR(INDEX($I$2:$I$9873,MATCH(1,INDEX(($P451=$F$2:$F$9873)*(0=COUNTIFS(AF451:AH451,$I$2:$I$9873)),0),0)),"")</f>
        <v/>
      </c>
      <c r="AJ451" s="19">
        <f>IFERROR(INDEX($I$2:$I$9873,MATCH(1,INDEX(($P451=$F$2:$F$9873)*(0=COUNTIFS(AF451:AI451,$I$2:$I$9873)),0),0)),"")</f>
        <v/>
      </c>
      <c r="AK451" s="19">
        <f>IFERROR(INDEX($I$2:$I$9873,MATCH(1,INDEX(($P451=$F$2:$F$9873)*(0=COUNTIFS(AF451:AJ451,$I$2:$I$9873)),0),0)),"")</f>
        <v/>
      </c>
      <c r="AL451" s="19">
        <f>IFERROR(INDEX($I$2:$I$9873,MATCH(1,INDEX(($P451=$F$2:$F$9873)*(0=COUNTIFS(AF451:AK451,$I$2:$I$9873)),0),0)),"")</f>
        <v/>
      </c>
      <c r="AM451" s="19">
        <f>IFERROR(INDEX($I$2:$I$9873,MATCH(1,INDEX(($P451=$F$2:$F$9873)*(0=COUNTIFS(AF451:AL451,$I$2:$I$9873)),0),0)),"")</f>
        <v/>
      </c>
      <c r="AN451" s="19">
        <f>IFERROR(INDEX($I$2:$I$9873,MATCH(1,INDEX(($P451=$F$2:$F$9873)*(0=COUNTIFS(AF451:AM451,$I$2:$I$9873)),0),0)),"")</f>
        <v/>
      </c>
      <c r="AO451" s="19">
        <f>IFERROR(INDEX($I$2:$I$9873,MATCH(1,INDEX(($P451=$F$2:$F$9873)*(0=COUNTIFS(AF451:AN451,$I$2:$I$9873)),0),0)),"")</f>
        <v/>
      </c>
      <c r="AP451" s="19">
        <f>IFERROR(INDEX($I$2:$I$9873,MATCH(1,INDEX(($P451=$F$2:$F$9873)*(0=COUNTIFS(AF451:AO451,$I$2:$I$9873)),0),0)),"")</f>
        <v/>
      </c>
      <c r="AQ451" s="19">
        <f>IFERROR(INDEX($I$2:$I$9873,MATCH(1,INDEX(($P451=$F$2:$F$9873)*(0=COUNTIFS(AF451:AP451,$I$2:$I$9873)),0),0)),"")</f>
        <v/>
      </c>
      <c r="AR451" s="19">
        <f>IFERROR(INDEX($I$2:$I$9873,MATCH(1,INDEX(($P451=$F$2:$F$9873)*(0=COUNTIFS(AF451:AQ451,$I$2:$I$9873)),0),0)),"")</f>
        <v/>
      </c>
      <c r="AS451" s="19">
        <f>IFERROR(VLOOKUP(AF451,[2]CUS030!$A$5:$E$10000,5,0),"")</f>
        <v/>
      </c>
      <c r="AT451" s="19">
        <f>IFERROR(VLOOKUP(AG451,[2]CUS030!$A$5:$E$10000,5,0),"")</f>
        <v/>
      </c>
      <c r="AU451" s="19">
        <f>IFERROR(VLOOKUP(AH451,[2]CUS030!$A$5:$E$10000,5,0),"")</f>
        <v/>
      </c>
      <c r="AV451" s="19">
        <f>IFERROR(VLOOKUP(AI451,[2]CUS030!$A$5:$E$10000,5,0),"")</f>
        <v/>
      </c>
      <c r="AW451" s="19">
        <f>IFERROR(VLOOKUP(AJ451,[2]CUS030!$A$5:$E$10000,5,0),"")</f>
        <v/>
      </c>
      <c r="AX451" s="19">
        <f>IFERROR(VLOOKUP(AK451,[2]CUS030!$A$5:$E$10000,5,0),"")</f>
        <v/>
      </c>
      <c r="AY451" s="19">
        <f>IFERROR(VLOOKUP(AL451,[2]CUS030!$A$5:$E$10000,5,0),"")</f>
        <v/>
      </c>
      <c r="AZ451" s="19">
        <f>IFERROR(VLOOKUP(AM451,[2]CUS030!$A$5:$E$10000,5,0),"")</f>
        <v/>
      </c>
      <c r="BA451" s="19">
        <f>IFERROR(VLOOKUP(AN451,[2]CUS030!$A$5:$E$10000,5,0),"")</f>
        <v/>
      </c>
      <c r="BB451" s="19">
        <f>IFERROR(VLOOKUP(AO451,[2]CUS030!$A$5:$E$10000,5,0),"")</f>
        <v/>
      </c>
      <c r="BC451" s="19">
        <f>IFERROR(VLOOKUP(AP451,[2]CUS030!$A$5:$E$10000,5,0),"")</f>
        <v/>
      </c>
      <c r="BD451" s="19">
        <f>IFERROR(VLOOKUP(AQ451,[2]CUS030!$A$5:$E$10000,5,0),"")</f>
        <v/>
      </c>
      <c r="BE451" s="19">
        <f>IFERROR(VLOOKUP(AR451,[2]CUS030!$A$5:$E$10000,5,0),"")</f>
        <v/>
      </c>
    </row>
    <row r="452">
      <c r="F452" s="108">
        <f>[1]!Table1[[#This Row],[Production]]</f>
        <v/>
      </c>
      <c r="G452">
        <f>MID(F452,LEN(F452)-6,4)</f>
        <v/>
      </c>
      <c r="H452">
        <f>AS452&amp;"|"&amp;AT452&amp;"|"&amp;AU452&amp;"|"&amp;AV452&amp;"|"&amp;AW452&amp;"|"&amp;AX452&amp;"|"&amp;AY452&amp;"|"&amp;AZ452&amp;"|"&amp;BA452&amp;"|"&amp;BB452&amp;"|"&amp;BC452&amp;"|"&amp;BD452&amp;"|"&amp;BE452</f>
        <v/>
      </c>
      <c r="I452" s="108">
        <f>[1]!Table1[[#This Row],[Stock]]</f>
        <v/>
      </c>
      <c r="J452">
        <f>MID(LEFT(I452,LEN(I452)-3),FIND("0|0.000",LEFT(I452,LEN(I452)-3),1)+7,6)</f>
        <v/>
      </c>
      <c r="K452" s="19" t="n"/>
      <c r="L452" s="19" t="n"/>
      <c r="M452" s="19" t="n"/>
      <c r="N452" s="19" t="n"/>
      <c r="O452" s="19" t="n"/>
      <c r="P452" s="20">
        <f>End_Cal!E452</f>
        <v/>
      </c>
      <c r="Q452" s="112">
        <f>IFERROR(INDEX($J$2:$J$9873,MATCH(1,INDEX(($P452=$F$2:$F$9873)*(0=COUNTIFS($Q$2:$Q$2,$J$2:$J$9873)),0),0)),"")</f>
        <v/>
      </c>
      <c r="R452" s="112">
        <f>IFERROR(INDEX($J$2:$J$9873,MATCH(1,INDEX(($P452=$F$2:$F$9873)*(0=COUNTIFS(Q452,$J$2:$J$9873)),0),0)),"")</f>
        <v/>
      </c>
      <c r="S452" s="112">
        <f>IFERROR(INDEX($J$2:$J$9873,MATCH(1,INDEX(($P452=$F$2:$F$9873)*(0=COUNTIFS(Q452:R452,$J$2:$J$9873)),0),0)),"")</f>
        <v/>
      </c>
      <c r="T452" s="112">
        <f>IFERROR(INDEX($J$2:$J$9873,MATCH(1,INDEX(($P452=$F$2:$F$9873)*(0=COUNTIFS(Q452:S452,$J$2:$J$9873)),0),0)),"")</f>
        <v/>
      </c>
      <c r="U452" s="112">
        <f>IFERROR(INDEX($J$2:$J$9873,MATCH(1,INDEX(($P452=$F$2:$F$9873)*(0=COUNTIFS(Q452:T452,$J$2:$J$9873)),0),0)),"")</f>
        <v/>
      </c>
      <c r="V452" s="112">
        <f>IFERROR(INDEX($J$2:$J$9873,MATCH(1,INDEX(($P452=$F$2:$F$9873)*(0=COUNTIFS(Q452:U452,$J$2:$J$9873)),0),0)),"")</f>
        <v/>
      </c>
      <c r="W452" s="112">
        <f>IFERROR(INDEX($J$2:$J$9873,MATCH(1,INDEX(($P452=$F$2:$F$9873)*(0=COUNTIFS(Q452:V452,$J$2:$J$861)),0),0)),"")</f>
        <v/>
      </c>
      <c r="X452" s="112">
        <f>IFERROR(INDEX($J$2:$J$9873,MATCH(1,INDEX(($P452=$F$2:$F$9873)*(0=COUNTIFS(Q452:W452,$J$2:$J$9873)),0),0)),"")</f>
        <v/>
      </c>
      <c r="Y452" s="112">
        <f>IFERROR(INDEX($J$2:$J$861,MATCH(1,INDEX(($P452=$F$2:$F$861)*(0=COUNTIFS(Q452:X452,$J$2:$J$861)),0),0)),"")</f>
        <v/>
      </c>
      <c r="Z452" s="112">
        <f>IFERROR(INDEX($J$2:$J$861,MATCH(1,INDEX(($P452=$F$2:$F$861)*(0=COUNTIFS(Q452:Y452,$J$2:$J$861)),0),0)),"")</f>
        <v/>
      </c>
      <c r="AA452" s="112">
        <f>IFERROR(INDEX($J$2:$J$861,MATCH(1,INDEX(($P452=$F$2:$F$861)*(0=COUNTIFS(Q452:Z452,$J$2:$J$861)),0),0)),"")</f>
        <v/>
      </c>
      <c r="AB452" s="112">
        <f>IFERROR(INDEX($J$2:$J$861,MATCH(1,INDEX(($P452=$F$2:$F$861)*(0=COUNTIFS(Q452:AA452,$J$2:$J$861)),0),0)),"")</f>
        <v/>
      </c>
      <c r="AC452" s="112">
        <f>IFERROR(INDEX($J$2:$J$861,MATCH(1,INDEX(($P452=$F$2:$F$861)*(0=COUNTIFS(Q452:AB452,$J$2:$J$861)),0),0)),"")</f>
        <v/>
      </c>
      <c r="AD452">
        <f>Q452&amp;"-"&amp;R452&amp;"-"&amp;S452&amp;"-"&amp;T452&amp;"-"&amp;U452&amp;"-"&amp;V452&amp;"-"&amp;W452&amp;"-"&amp;X452&amp;"-"&amp;Y452&amp;"-"&amp;Z452&amp;"-"&amp;AA452&amp;"-"&amp;AB452&amp;"-"&amp;AC452</f>
        <v/>
      </c>
      <c r="AF452" s="19">
        <f>IFERROR(INDEX($I$2:$I$861,MATCH(1,INDEX(($P452=$F$2:$F$861)*(0=COUNTIFS($AF$2:$AF$2,$I$2:$I$861)),0),0)),"")</f>
        <v/>
      </c>
      <c r="AG452" s="19">
        <f>IFERROR(INDEX($I$2:$I$9873,MATCH(1,INDEX(($P452=$F$2:$F$9873)*(0=COUNTIFS(AF452,$I$2:$I$9873)),0),0)),"")</f>
        <v/>
      </c>
      <c r="AH452" s="19">
        <f>IFERROR(INDEX($I$2:$I$9873,MATCH(1,INDEX(($P452=$F$2:$F$9873)*(0=COUNTIFS(AF452:AG452,$I$2:$I$9873)),0),0)),"")</f>
        <v/>
      </c>
      <c r="AI452" s="19">
        <f>IFERROR(INDEX($I$2:$I$9873,MATCH(1,INDEX(($P452=$F$2:$F$9873)*(0=COUNTIFS(AF452:AH452,$I$2:$I$9873)),0),0)),"")</f>
        <v/>
      </c>
      <c r="AJ452" s="19">
        <f>IFERROR(INDEX($I$2:$I$9873,MATCH(1,INDEX(($P452=$F$2:$F$9873)*(0=COUNTIFS(AF452:AI452,$I$2:$I$9873)),0),0)),"")</f>
        <v/>
      </c>
      <c r="AK452" s="19">
        <f>IFERROR(INDEX($I$2:$I$9873,MATCH(1,INDEX(($P452=$F$2:$F$9873)*(0=COUNTIFS(AF452:AJ452,$I$2:$I$9873)),0),0)),"")</f>
        <v/>
      </c>
      <c r="AL452" s="19">
        <f>IFERROR(INDEX($I$2:$I$9873,MATCH(1,INDEX(($P452=$F$2:$F$9873)*(0=COUNTIFS(AF452:AK452,$I$2:$I$9873)),0),0)),"")</f>
        <v/>
      </c>
      <c r="AM452" s="19">
        <f>IFERROR(INDEX($I$2:$I$9873,MATCH(1,INDEX(($P452=$F$2:$F$9873)*(0=COUNTIFS(AF452:AL452,$I$2:$I$9873)),0),0)),"")</f>
        <v/>
      </c>
      <c r="AN452" s="19">
        <f>IFERROR(INDEX($I$2:$I$9873,MATCH(1,INDEX(($P452=$F$2:$F$9873)*(0=COUNTIFS(AF452:AM452,$I$2:$I$9873)),0),0)),"")</f>
        <v/>
      </c>
      <c r="AO452" s="19">
        <f>IFERROR(INDEX($I$2:$I$9873,MATCH(1,INDEX(($P452=$F$2:$F$9873)*(0=COUNTIFS(AF452:AN452,$I$2:$I$9873)),0),0)),"")</f>
        <v/>
      </c>
      <c r="AP452" s="19">
        <f>IFERROR(INDEX($I$2:$I$9873,MATCH(1,INDEX(($P452=$F$2:$F$9873)*(0=COUNTIFS(AF452:AO452,$I$2:$I$9873)),0),0)),"")</f>
        <v/>
      </c>
      <c r="AQ452" s="19">
        <f>IFERROR(INDEX($I$2:$I$9873,MATCH(1,INDEX(($P452=$F$2:$F$9873)*(0=COUNTIFS(AF452:AP452,$I$2:$I$9873)),0),0)),"")</f>
        <v/>
      </c>
      <c r="AR452" s="19">
        <f>IFERROR(INDEX($I$2:$I$9873,MATCH(1,INDEX(($P452=$F$2:$F$9873)*(0=COUNTIFS(AF452:AQ452,$I$2:$I$9873)),0),0)),"")</f>
        <v/>
      </c>
      <c r="AS452" s="19">
        <f>IFERROR(VLOOKUP(AF452,[2]CUS030!$A$5:$E$10000,5,0),"")</f>
        <v/>
      </c>
      <c r="AT452" s="19">
        <f>IFERROR(VLOOKUP(AG452,[2]CUS030!$A$5:$E$10000,5,0),"")</f>
        <v/>
      </c>
      <c r="AU452" s="19">
        <f>IFERROR(VLOOKUP(AH452,[2]CUS030!$A$5:$E$10000,5,0),"")</f>
        <v/>
      </c>
      <c r="AV452" s="19">
        <f>IFERROR(VLOOKUP(AI452,[2]CUS030!$A$5:$E$10000,5,0),"")</f>
        <v/>
      </c>
      <c r="AW452" s="19">
        <f>IFERROR(VLOOKUP(AJ452,[2]CUS030!$A$5:$E$10000,5,0),"")</f>
        <v/>
      </c>
      <c r="AX452" s="19">
        <f>IFERROR(VLOOKUP(AK452,[2]CUS030!$A$5:$E$10000,5,0),"")</f>
        <v/>
      </c>
      <c r="AY452" s="19">
        <f>IFERROR(VLOOKUP(AL452,[2]CUS030!$A$5:$E$10000,5,0),"")</f>
        <v/>
      </c>
      <c r="AZ452" s="19">
        <f>IFERROR(VLOOKUP(AM452,[2]CUS030!$A$5:$E$10000,5,0),"")</f>
        <v/>
      </c>
      <c r="BA452" s="19">
        <f>IFERROR(VLOOKUP(AN452,[2]CUS030!$A$5:$E$10000,5,0),"")</f>
        <v/>
      </c>
      <c r="BB452" s="19">
        <f>IFERROR(VLOOKUP(AO452,[2]CUS030!$A$5:$E$10000,5,0),"")</f>
        <v/>
      </c>
      <c r="BC452" s="19">
        <f>IFERROR(VLOOKUP(AP452,[2]CUS030!$A$5:$E$10000,5,0),"")</f>
        <v/>
      </c>
      <c r="BD452" s="19">
        <f>IFERROR(VLOOKUP(AQ452,[2]CUS030!$A$5:$E$10000,5,0),"")</f>
        <v/>
      </c>
      <c r="BE452" s="19">
        <f>IFERROR(VLOOKUP(AR452,[2]CUS030!$A$5:$E$10000,5,0),"")</f>
        <v/>
      </c>
    </row>
    <row r="453">
      <c r="F453" s="108">
        <f>[1]!Table1[[#This Row],[Production]]</f>
        <v/>
      </c>
      <c r="G453">
        <f>MID(F453,LEN(F453)-6,4)</f>
        <v/>
      </c>
      <c r="H453">
        <f>AS453&amp;"|"&amp;AT453&amp;"|"&amp;AU453&amp;"|"&amp;AV453&amp;"|"&amp;AW453&amp;"|"&amp;AX453&amp;"|"&amp;AY453&amp;"|"&amp;AZ453&amp;"|"&amp;BA453&amp;"|"&amp;BB453&amp;"|"&amp;BC453&amp;"|"&amp;BD453&amp;"|"&amp;BE453</f>
        <v/>
      </c>
      <c r="I453" s="108">
        <f>[1]!Table1[[#This Row],[Stock]]</f>
        <v/>
      </c>
      <c r="J453">
        <f>MID(LEFT(I453,LEN(I453)-3),FIND("0|0.000",LEFT(I453,LEN(I453)-3),1)+7,6)</f>
        <v/>
      </c>
      <c r="K453" s="19" t="n"/>
      <c r="L453" s="19" t="n"/>
      <c r="M453" s="19" t="n"/>
      <c r="N453" s="19" t="n"/>
      <c r="O453" s="19" t="n"/>
      <c r="P453" s="20">
        <f>End_Cal!E453</f>
        <v/>
      </c>
      <c r="Q453" s="112">
        <f>IFERROR(INDEX($J$2:$J$9873,MATCH(1,INDEX(($P453=$F$2:$F$9873)*(0=COUNTIFS($Q$2:$Q$2,$J$2:$J$9873)),0),0)),"")</f>
        <v/>
      </c>
      <c r="R453" s="112">
        <f>IFERROR(INDEX($J$2:$J$9873,MATCH(1,INDEX(($P453=$F$2:$F$9873)*(0=COUNTIFS(Q453,$J$2:$J$9873)),0),0)),"")</f>
        <v/>
      </c>
      <c r="S453" s="112">
        <f>IFERROR(INDEX($J$2:$J$9873,MATCH(1,INDEX(($P453=$F$2:$F$9873)*(0=COUNTIFS(Q453:R453,$J$2:$J$9873)),0),0)),"")</f>
        <v/>
      </c>
      <c r="T453" s="112">
        <f>IFERROR(INDEX($J$2:$J$9873,MATCH(1,INDEX(($P453=$F$2:$F$9873)*(0=COUNTIFS(Q453:S453,$J$2:$J$9873)),0),0)),"")</f>
        <v/>
      </c>
      <c r="U453" s="112">
        <f>IFERROR(INDEX($J$2:$J$9873,MATCH(1,INDEX(($P453=$F$2:$F$9873)*(0=COUNTIFS(Q453:T453,$J$2:$J$9873)),0),0)),"")</f>
        <v/>
      </c>
      <c r="V453" s="112">
        <f>IFERROR(INDEX($J$2:$J$9873,MATCH(1,INDEX(($P453=$F$2:$F$9873)*(0=COUNTIFS(Q453:U453,$J$2:$J$9873)),0),0)),"")</f>
        <v/>
      </c>
      <c r="W453" s="112">
        <f>IFERROR(INDEX($J$2:$J$9873,MATCH(1,INDEX(($P453=$F$2:$F$9873)*(0=COUNTIFS(Q453:V453,$J$2:$J$861)),0),0)),"")</f>
        <v/>
      </c>
      <c r="X453" s="112">
        <f>IFERROR(INDEX($J$2:$J$9873,MATCH(1,INDEX(($P453=$F$2:$F$9873)*(0=COUNTIFS(Q453:W453,$J$2:$J$9873)),0),0)),"")</f>
        <v/>
      </c>
      <c r="Y453" s="112">
        <f>IFERROR(INDEX($J$2:$J$861,MATCH(1,INDEX(($P453=$F$2:$F$861)*(0=COUNTIFS(Q453:X453,$J$2:$J$861)),0),0)),"")</f>
        <v/>
      </c>
      <c r="Z453" s="112">
        <f>IFERROR(INDEX($J$2:$J$861,MATCH(1,INDEX(($P453=$F$2:$F$861)*(0=COUNTIFS(Q453:Y453,$J$2:$J$861)),0),0)),"")</f>
        <v/>
      </c>
      <c r="AA453" s="112">
        <f>IFERROR(INDEX($J$2:$J$861,MATCH(1,INDEX(($P453=$F$2:$F$861)*(0=COUNTIFS(Q453:Z453,$J$2:$J$861)),0),0)),"")</f>
        <v/>
      </c>
      <c r="AB453" s="112">
        <f>IFERROR(INDEX($J$2:$J$861,MATCH(1,INDEX(($P453=$F$2:$F$861)*(0=COUNTIFS(Q453:AA453,$J$2:$J$861)),0),0)),"")</f>
        <v/>
      </c>
      <c r="AC453" s="112">
        <f>IFERROR(INDEX($J$2:$J$861,MATCH(1,INDEX(($P453=$F$2:$F$861)*(0=COUNTIFS(Q453:AB453,$J$2:$J$861)),0),0)),"")</f>
        <v/>
      </c>
      <c r="AD453">
        <f>Q453&amp;"-"&amp;R453&amp;"-"&amp;S453&amp;"-"&amp;T453&amp;"-"&amp;U453&amp;"-"&amp;V453&amp;"-"&amp;W453&amp;"-"&amp;X453&amp;"-"&amp;Y453&amp;"-"&amp;Z453&amp;"-"&amp;AA453&amp;"-"&amp;AB453&amp;"-"&amp;AC453</f>
        <v/>
      </c>
      <c r="AF453" s="19">
        <f>IFERROR(INDEX($I$2:$I$861,MATCH(1,INDEX(($P453=$F$2:$F$861)*(0=COUNTIFS($AF$2:$AF$2,$I$2:$I$861)),0),0)),"")</f>
        <v/>
      </c>
      <c r="AG453" s="19">
        <f>IFERROR(INDEX($I$2:$I$9873,MATCH(1,INDEX(($P453=$F$2:$F$9873)*(0=COUNTIFS(AF453,$I$2:$I$9873)),0),0)),"")</f>
        <v/>
      </c>
      <c r="AH453" s="19">
        <f>IFERROR(INDEX($I$2:$I$9873,MATCH(1,INDEX(($P453=$F$2:$F$9873)*(0=COUNTIFS(AF453:AG453,$I$2:$I$9873)),0),0)),"")</f>
        <v/>
      </c>
      <c r="AI453" s="19">
        <f>IFERROR(INDEX($I$2:$I$9873,MATCH(1,INDEX(($P453=$F$2:$F$9873)*(0=COUNTIFS(AF453:AH453,$I$2:$I$9873)),0),0)),"")</f>
        <v/>
      </c>
      <c r="AJ453" s="19">
        <f>IFERROR(INDEX($I$2:$I$9873,MATCH(1,INDEX(($P453=$F$2:$F$9873)*(0=COUNTIFS(AF453:AI453,$I$2:$I$9873)),0),0)),"")</f>
        <v/>
      </c>
      <c r="AK453" s="19">
        <f>IFERROR(INDEX($I$2:$I$9873,MATCH(1,INDEX(($P453=$F$2:$F$9873)*(0=COUNTIFS(AF453:AJ453,$I$2:$I$9873)),0),0)),"")</f>
        <v/>
      </c>
      <c r="AL453" s="19">
        <f>IFERROR(INDEX($I$2:$I$9873,MATCH(1,INDEX(($P453=$F$2:$F$9873)*(0=COUNTIFS(AF453:AK453,$I$2:$I$9873)),0),0)),"")</f>
        <v/>
      </c>
      <c r="AM453" s="19">
        <f>IFERROR(INDEX($I$2:$I$9873,MATCH(1,INDEX(($P453=$F$2:$F$9873)*(0=COUNTIFS(AF453:AL453,$I$2:$I$9873)),0),0)),"")</f>
        <v/>
      </c>
      <c r="AN453" s="19">
        <f>IFERROR(INDEX($I$2:$I$9873,MATCH(1,INDEX(($P453=$F$2:$F$9873)*(0=COUNTIFS(AF453:AM453,$I$2:$I$9873)),0),0)),"")</f>
        <v/>
      </c>
      <c r="AO453" s="19">
        <f>IFERROR(INDEX($I$2:$I$9873,MATCH(1,INDEX(($P453=$F$2:$F$9873)*(0=COUNTIFS(AF453:AN453,$I$2:$I$9873)),0),0)),"")</f>
        <v/>
      </c>
      <c r="AP453" s="19">
        <f>IFERROR(INDEX($I$2:$I$9873,MATCH(1,INDEX(($P453=$F$2:$F$9873)*(0=COUNTIFS(AF453:AO453,$I$2:$I$9873)),0),0)),"")</f>
        <v/>
      </c>
      <c r="AQ453" s="19">
        <f>IFERROR(INDEX($I$2:$I$9873,MATCH(1,INDEX(($P453=$F$2:$F$9873)*(0=COUNTIFS(AF453:AP453,$I$2:$I$9873)),0),0)),"")</f>
        <v/>
      </c>
      <c r="AR453" s="19">
        <f>IFERROR(INDEX($I$2:$I$9873,MATCH(1,INDEX(($P453=$F$2:$F$9873)*(0=COUNTIFS(AF453:AQ453,$I$2:$I$9873)),0),0)),"")</f>
        <v/>
      </c>
      <c r="AS453" s="19">
        <f>IFERROR(VLOOKUP(AF453,[2]CUS030!$A$5:$E$10000,5,0),"")</f>
        <v/>
      </c>
      <c r="AT453" s="19">
        <f>IFERROR(VLOOKUP(AG453,[2]CUS030!$A$5:$E$10000,5,0),"")</f>
        <v/>
      </c>
      <c r="AU453" s="19">
        <f>IFERROR(VLOOKUP(AH453,[2]CUS030!$A$5:$E$10000,5,0),"")</f>
        <v/>
      </c>
      <c r="AV453" s="19">
        <f>IFERROR(VLOOKUP(AI453,[2]CUS030!$A$5:$E$10000,5,0),"")</f>
        <v/>
      </c>
      <c r="AW453" s="19">
        <f>IFERROR(VLOOKUP(AJ453,[2]CUS030!$A$5:$E$10000,5,0),"")</f>
        <v/>
      </c>
      <c r="AX453" s="19">
        <f>IFERROR(VLOOKUP(AK453,[2]CUS030!$A$5:$E$10000,5,0),"")</f>
        <v/>
      </c>
      <c r="AY453" s="19">
        <f>IFERROR(VLOOKUP(AL453,[2]CUS030!$A$5:$E$10000,5,0),"")</f>
        <v/>
      </c>
      <c r="AZ453" s="19">
        <f>IFERROR(VLOOKUP(AM453,[2]CUS030!$A$5:$E$10000,5,0),"")</f>
        <v/>
      </c>
      <c r="BA453" s="19">
        <f>IFERROR(VLOOKUP(AN453,[2]CUS030!$A$5:$E$10000,5,0),"")</f>
        <v/>
      </c>
      <c r="BB453" s="19">
        <f>IFERROR(VLOOKUP(AO453,[2]CUS030!$A$5:$E$10000,5,0),"")</f>
        <v/>
      </c>
      <c r="BC453" s="19">
        <f>IFERROR(VLOOKUP(AP453,[2]CUS030!$A$5:$E$10000,5,0),"")</f>
        <v/>
      </c>
      <c r="BD453" s="19">
        <f>IFERROR(VLOOKUP(AQ453,[2]CUS030!$A$5:$E$10000,5,0),"")</f>
        <v/>
      </c>
      <c r="BE453" s="19">
        <f>IFERROR(VLOOKUP(AR453,[2]CUS030!$A$5:$E$10000,5,0),"")</f>
        <v/>
      </c>
    </row>
    <row r="454">
      <c r="F454" s="108">
        <f>[1]!Table1[[#This Row],[Production]]</f>
        <v/>
      </c>
      <c r="G454">
        <f>MID(F454,LEN(F454)-6,4)</f>
        <v/>
      </c>
      <c r="H454">
        <f>AS454&amp;"|"&amp;AT454&amp;"|"&amp;AU454&amp;"|"&amp;AV454&amp;"|"&amp;AW454&amp;"|"&amp;AX454&amp;"|"&amp;AY454&amp;"|"&amp;AZ454&amp;"|"&amp;BA454&amp;"|"&amp;BB454&amp;"|"&amp;BC454&amp;"|"&amp;BD454&amp;"|"&amp;BE454</f>
        <v/>
      </c>
      <c r="I454" s="108">
        <f>[1]!Table1[[#This Row],[Stock]]</f>
        <v/>
      </c>
      <c r="J454">
        <f>MID(LEFT(I454,LEN(I454)-3),FIND("0|0.000",LEFT(I454,LEN(I454)-3),1)+7,6)</f>
        <v/>
      </c>
      <c r="K454" s="19" t="n"/>
      <c r="L454" s="19" t="n"/>
      <c r="M454" s="19" t="n"/>
      <c r="N454" s="19" t="n"/>
      <c r="O454" s="19" t="n"/>
      <c r="P454" s="20">
        <f>End_Cal!E454</f>
        <v/>
      </c>
      <c r="Q454" s="112">
        <f>IFERROR(INDEX($J$2:$J$9873,MATCH(1,INDEX(($P454=$F$2:$F$9873)*(0=COUNTIFS($Q$2:$Q$2,$J$2:$J$9873)),0),0)),"")</f>
        <v/>
      </c>
      <c r="R454" s="112">
        <f>IFERROR(INDEX($J$2:$J$9873,MATCH(1,INDEX(($P454=$F$2:$F$9873)*(0=COUNTIFS(Q454,$J$2:$J$9873)),0),0)),"")</f>
        <v/>
      </c>
      <c r="S454" s="112">
        <f>IFERROR(INDEX($J$2:$J$9873,MATCH(1,INDEX(($P454=$F$2:$F$9873)*(0=COUNTIFS(Q454:R454,$J$2:$J$9873)),0),0)),"")</f>
        <v/>
      </c>
      <c r="T454" s="112">
        <f>IFERROR(INDEX($J$2:$J$9873,MATCH(1,INDEX(($P454=$F$2:$F$9873)*(0=COUNTIFS(Q454:S454,$J$2:$J$9873)),0),0)),"")</f>
        <v/>
      </c>
      <c r="U454" s="112">
        <f>IFERROR(INDEX($J$2:$J$9873,MATCH(1,INDEX(($P454=$F$2:$F$9873)*(0=COUNTIFS(Q454:T454,$J$2:$J$9873)),0),0)),"")</f>
        <v/>
      </c>
      <c r="V454" s="112">
        <f>IFERROR(INDEX($J$2:$J$9873,MATCH(1,INDEX(($P454=$F$2:$F$9873)*(0=COUNTIFS(Q454:U454,$J$2:$J$9873)),0),0)),"")</f>
        <v/>
      </c>
      <c r="W454" s="112">
        <f>IFERROR(INDEX($J$2:$J$9873,MATCH(1,INDEX(($P454=$F$2:$F$9873)*(0=COUNTIFS(Q454:V454,$J$2:$J$861)),0),0)),"")</f>
        <v/>
      </c>
      <c r="X454" s="112">
        <f>IFERROR(INDEX($J$2:$J$9873,MATCH(1,INDEX(($P454=$F$2:$F$9873)*(0=COUNTIFS(Q454:W454,$J$2:$J$9873)),0),0)),"")</f>
        <v/>
      </c>
      <c r="Y454" s="112">
        <f>IFERROR(INDEX($J$2:$J$861,MATCH(1,INDEX(($P454=$F$2:$F$861)*(0=COUNTIFS(Q454:X454,$J$2:$J$861)),0),0)),"")</f>
        <v/>
      </c>
      <c r="Z454" s="112">
        <f>IFERROR(INDEX($J$2:$J$861,MATCH(1,INDEX(($P454=$F$2:$F$861)*(0=COUNTIFS(Q454:Y454,$J$2:$J$861)),0),0)),"")</f>
        <v/>
      </c>
      <c r="AA454" s="112">
        <f>IFERROR(INDEX($J$2:$J$861,MATCH(1,INDEX(($P454=$F$2:$F$861)*(0=COUNTIFS(Q454:Z454,$J$2:$J$861)),0),0)),"")</f>
        <v/>
      </c>
      <c r="AB454" s="112">
        <f>IFERROR(INDEX($J$2:$J$861,MATCH(1,INDEX(($P454=$F$2:$F$861)*(0=COUNTIFS(Q454:AA454,$J$2:$J$861)),0),0)),"")</f>
        <v/>
      </c>
      <c r="AC454" s="112">
        <f>IFERROR(INDEX($J$2:$J$861,MATCH(1,INDEX(($P454=$F$2:$F$861)*(0=COUNTIFS(Q454:AB454,$J$2:$J$861)),0),0)),"")</f>
        <v/>
      </c>
      <c r="AD454">
        <f>Q454&amp;"-"&amp;R454&amp;"-"&amp;S454&amp;"-"&amp;T454&amp;"-"&amp;U454&amp;"-"&amp;V454&amp;"-"&amp;W454&amp;"-"&amp;X454&amp;"-"&amp;Y454&amp;"-"&amp;Z454&amp;"-"&amp;AA454&amp;"-"&amp;AB454&amp;"-"&amp;AC454</f>
        <v/>
      </c>
      <c r="AF454" s="19">
        <f>IFERROR(INDEX($I$2:$I$861,MATCH(1,INDEX(($P454=$F$2:$F$861)*(0=COUNTIFS($AF$2:$AF$2,$I$2:$I$861)),0),0)),"")</f>
        <v/>
      </c>
      <c r="AG454" s="19">
        <f>IFERROR(INDEX($I$2:$I$9873,MATCH(1,INDEX(($P454=$F$2:$F$9873)*(0=COUNTIFS(AF454,$I$2:$I$9873)),0),0)),"")</f>
        <v/>
      </c>
      <c r="AH454" s="19">
        <f>IFERROR(INDEX($I$2:$I$9873,MATCH(1,INDEX(($P454=$F$2:$F$9873)*(0=COUNTIFS(AF454:AG454,$I$2:$I$9873)),0),0)),"")</f>
        <v/>
      </c>
      <c r="AI454" s="19">
        <f>IFERROR(INDEX($I$2:$I$9873,MATCH(1,INDEX(($P454=$F$2:$F$9873)*(0=COUNTIFS(AF454:AH454,$I$2:$I$9873)),0),0)),"")</f>
        <v/>
      </c>
      <c r="AJ454" s="19">
        <f>IFERROR(INDEX($I$2:$I$9873,MATCH(1,INDEX(($P454=$F$2:$F$9873)*(0=COUNTIFS(AF454:AI454,$I$2:$I$9873)),0),0)),"")</f>
        <v/>
      </c>
      <c r="AK454" s="19">
        <f>IFERROR(INDEX($I$2:$I$9873,MATCH(1,INDEX(($P454=$F$2:$F$9873)*(0=COUNTIFS(AF454:AJ454,$I$2:$I$9873)),0),0)),"")</f>
        <v/>
      </c>
      <c r="AL454" s="19">
        <f>IFERROR(INDEX($I$2:$I$9873,MATCH(1,INDEX(($P454=$F$2:$F$9873)*(0=COUNTIFS(AF454:AK454,$I$2:$I$9873)),0),0)),"")</f>
        <v/>
      </c>
      <c r="AM454" s="19">
        <f>IFERROR(INDEX($I$2:$I$9873,MATCH(1,INDEX(($P454=$F$2:$F$9873)*(0=COUNTIFS(AF454:AL454,$I$2:$I$9873)),0),0)),"")</f>
        <v/>
      </c>
      <c r="AN454" s="19">
        <f>IFERROR(INDEX($I$2:$I$9873,MATCH(1,INDEX(($P454=$F$2:$F$9873)*(0=COUNTIFS(AF454:AM454,$I$2:$I$9873)),0),0)),"")</f>
        <v/>
      </c>
      <c r="AO454" s="19">
        <f>IFERROR(INDEX($I$2:$I$9873,MATCH(1,INDEX(($P454=$F$2:$F$9873)*(0=COUNTIFS(AF454:AN454,$I$2:$I$9873)),0),0)),"")</f>
        <v/>
      </c>
      <c r="AP454" s="19">
        <f>IFERROR(INDEX($I$2:$I$9873,MATCH(1,INDEX(($P454=$F$2:$F$9873)*(0=COUNTIFS(AF454:AO454,$I$2:$I$9873)),0),0)),"")</f>
        <v/>
      </c>
      <c r="AQ454" s="19">
        <f>IFERROR(INDEX($I$2:$I$9873,MATCH(1,INDEX(($P454=$F$2:$F$9873)*(0=COUNTIFS(AF454:AP454,$I$2:$I$9873)),0),0)),"")</f>
        <v/>
      </c>
      <c r="AR454" s="19">
        <f>IFERROR(INDEX($I$2:$I$9873,MATCH(1,INDEX(($P454=$F$2:$F$9873)*(0=COUNTIFS(AF454:AQ454,$I$2:$I$9873)),0),0)),"")</f>
        <v/>
      </c>
      <c r="AS454" s="19">
        <f>IFERROR(VLOOKUP(AF454,[2]CUS030!$A$5:$E$10000,5,0),"")</f>
        <v/>
      </c>
      <c r="AT454" s="19">
        <f>IFERROR(VLOOKUP(AG454,[2]CUS030!$A$5:$E$10000,5,0),"")</f>
        <v/>
      </c>
      <c r="AU454" s="19">
        <f>IFERROR(VLOOKUP(AH454,[2]CUS030!$A$5:$E$10000,5,0),"")</f>
        <v/>
      </c>
      <c r="AV454" s="19">
        <f>IFERROR(VLOOKUP(AI454,[2]CUS030!$A$5:$E$10000,5,0),"")</f>
        <v/>
      </c>
      <c r="AW454" s="19">
        <f>IFERROR(VLOOKUP(AJ454,[2]CUS030!$A$5:$E$10000,5,0),"")</f>
        <v/>
      </c>
      <c r="AX454" s="19">
        <f>IFERROR(VLOOKUP(AK454,[2]CUS030!$A$5:$E$10000,5,0),"")</f>
        <v/>
      </c>
      <c r="AY454" s="19">
        <f>IFERROR(VLOOKUP(AL454,[2]CUS030!$A$5:$E$10000,5,0),"")</f>
        <v/>
      </c>
      <c r="AZ454" s="19">
        <f>IFERROR(VLOOKUP(AM454,[2]CUS030!$A$5:$E$10000,5,0),"")</f>
        <v/>
      </c>
      <c r="BA454" s="19">
        <f>IFERROR(VLOOKUP(AN454,[2]CUS030!$A$5:$E$10000,5,0),"")</f>
        <v/>
      </c>
      <c r="BB454" s="19">
        <f>IFERROR(VLOOKUP(AO454,[2]CUS030!$A$5:$E$10000,5,0),"")</f>
        <v/>
      </c>
      <c r="BC454" s="19">
        <f>IFERROR(VLOOKUP(AP454,[2]CUS030!$A$5:$E$10000,5,0),"")</f>
        <v/>
      </c>
      <c r="BD454" s="19">
        <f>IFERROR(VLOOKUP(AQ454,[2]CUS030!$A$5:$E$10000,5,0),"")</f>
        <v/>
      </c>
      <c r="BE454" s="19">
        <f>IFERROR(VLOOKUP(AR454,[2]CUS030!$A$5:$E$10000,5,0),"")</f>
        <v/>
      </c>
    </row>
    <row r="455">
      <c r="F455" s="108">
        <f>[1]!Table1[[#This Row],[Production]]</f>
        <v/>
      </c>
      <c r="G455">
        <f>MID(F455,LEN(F455)-6,4)</f>
        <v/>
      </c>
      <c r="H455">
        <f>AS455&amp;"|"&amp;AT455&amp;"|"&amp;AU455&amp;"|"&amp;AV455&amp;"|"&amp;AW455&amp;"|"&amp;AX455&amp;"|"&amp;AY455&amp;"|"&amp;AZ455&amp;"|"&amp;BA455&amp;"|"&amp;BB455&amp;"|"&amp;BC455&amp;"|"&amp;BD455&amp;"|"&amp;BE455</f>
        <v/>
      </c>
      <c r="I455" s="108">
        <f>[1]!Table1[[#This Row],[Stock]]</f>
        <v/>
      </c>
      <c r="J455">
        <f>MID(LEFT(I455,LEN(I455)-3),FIND("0|0.000",LEFT(I455,LEN(I455)-3),1)+7,6)</f>
        <v/>
      </c>
      <c r="K455" s="19" t="n"/>
      <c r="L455" s="19" t="n"/>
      <c r="M455" s="19" t="n"/>
      <c r="N455" s="19" t="n"/>
      <c r="O455" s="19" t="n"/>
      <c r="P455" s="20">
        <f>End_Cal!E455</f>
        <v/>
      </c>
      <c r="Q455" s="112">
        <f>IFERROR(INDEX($J$2:$J$9873,MATCH(1,INDEX(($P455=$F$2:$F$9873)*(0=COUNTIFS($Q$2:$Q$2,$J$2:$J$9873)),0),0)),"")</f>
        <v/>
      </c>
      <c r="R455" s="112">
        <f>IFERROR(INDEX($J$2:$J$9873,MATCH(1,INDEX(($P455=$F$2:$F$9873)*(0=COUNTIFS(Q455,$J$2:$J$9873)),0),0)),"")</f>
        <v/>
      </c>
      <c r="S455" s="112">
        <f>IFERROR(INDEX($J$2:$J$9873,MATCH(1,INDEX(($P455=$F$2:$F$9873)*(0=COUNTIFS(Q455:R455,$J$2:$J$9873)),0),0)),"")</f>
        <v/>
      </c>
      <c r="T455" s="112">
        <f>IFERROR(INDEX($J$2:$J$9873,MATCH(1,INDEX(($P455=$F$2:$F$9873)*(0=COUNTIFS(Q455:S455,$J$2:$J$9873)),0),0)),"")</f>
        <v/>
      </c>
      <c r="U455" s="112">
        <f>IFERROR(INDEX($J$2:$J$9873,MATCH(1,INDEX(($P455=$F$2:$F$9873)*(0=COUNTIFS(Q455:T455,$J$2:$J$9873)),0),0)),"")</f>
        <v/>
      </c>
      <c r="V455" s="112">
        <f>IFERROR(INDEX($J$2:$J$9873,MATCH(1,INDEX(($P455=$F$2:$F$9873)*(0=COUNTIFS(Q455:U455,$J$2:$J$9873)),0),0)),"")</f>
        <v/>
      </c>
      <c r="W455" s="112">
        <f>IFERROR(INDEX($J$2:$J$9873,MATCH(1,INDEX(($P455=$F$2:$F$9873)*(0=COUNTIFS(Q455:V455,$J$2:$J$861)),0),0)),"")</f>
        <v/>
      </c>
      <c r="X455" s="112">
        <f>IFERROR(INDEX($J$2:$J$9873,MATCH(1,INDEX(($P455=$F$2:$F$9873)*(0=COUNTIFS(Q455:W455,$J$2:$J$9873)),0),0)),"")</f>
        <v/>
      </c>
      <c r="Y455" s="112">
        <f>IFERROR(INDEX($J$2:$J$861,MATCH(1,INDEX(($P455=$F$2:$F$861)*(0=COUNTIFS(Q455:X455,$J$2:$J$861)),0),0)),"")</f>
        <v/>
      </c>
      <c r="Z455" s="112">
        <f>IFERROR(INDEX($J$2:$J$861,MATCH(1,INDEX(($P455=$F$2:$F$861)*(0=COUNTIFS(Q455:Y455,$J$2:$J$861)),0),0)),"")</f>
        <v/>
      </c>
      <c r="AA455" s="112">
        <f>IFERROR(INDEX($J$2:$J$861,MATCH(1,INDEX(($P455=$F$2:$F$861)*(0=COUNTIFS(Q455:Z455,$J$2:$J$861)),0),0)),"")</f>
        <v/>
      </c>
      <c r="AB455" s="112">
        <f>IFERROR(INDEX($J$2:$J$861,MATCH(1,INDEX(($P455=$F$2:$F$861)*(0=COUNTIFS(Q455:AA455,$J$2:$J$861)),0),0)),"")</f>
        <v/>
      </c>
      <c r="AC455" s="112">
        <f>IFERROR(INDEX($J$2:$J$861,MATCH(1,INDEX(($P455=$F$2:$F$861)*(0=COUNTIFS(Q455:AB455,$J$2:$J$861)),0),0)),"")</f>
        <v/>
      </c>
      <c r="AD455">
        <f>Q455&amp;"-"&amp;R455&amp;"-"&amp;S455&amp;"-"&amp;T455&amp;"-"&amp;U455&amp;"-"&amp;V455&amp;"-"&amp;W455&amp;"-"&amp;X455&amp;"-"&amp;Y455&amp;"-"&amp;Z455&amp;"-"&amp;AA455&amp;"-"&amp;AB455&amp;"-"&amp;AC455</f>
        <v/>
      </c>
      <c r="AF455" s="19">
        <f>IFERROR(INDEX($I$2:$I$861,MATCH(1,INDEX(($P455=$F$2:$F$861)*(0=COUNTIFS($AF$2:$AF$2,$I$2:$I$861)),0),0)),"")</f>
        <v/>
      </c>
      <c r="AG455" s="19">
        <f>IFERROR(INDEX($I$2:$I$9873,MATCH(1,INDEX(($P455=$F$2:$F$9873)*(0=COUNTIFS(AF455,$I$2:$I$9873)),0),0)),"")</f>
        <v/>
      </c>
      <c r="AH455" s="19">
        <f>IFERROR(INDEX($I$2:$I$9873,MATCH(1,INDEX(($P455=$F$2:$F$9873)*(0=COUNTIFS(AF455:AG455,$I$2:$I$9873)),0),0)),"")</f>
        <v/>
      </c>
      <c r="AI455" s="19">
        <f>IFERROR(INDEX($I$2:$I$9873,MATCH(1,INDEX(($P455=$F$2:$F$9873)*(0=COUNTIFS(AF455:AH455,$I$2:$I$9873)),0),0)),"")</f>
        <v/>
      </c>
      <c r="AJ455" s="19">
        <f>IFERROR(INDEX($I$2:$I$9873,MATCH(1,INDEX(($P455=$F$2:$F$9873)*(0=COUNTIFS(AF455:AI455,$I$2:$I$9873)),0),0)),"")</f>
        <v/>
      </c>
      <c r="AK455" s="19">
        <f>IFERROR(INDEX($I$2:$I$9873,MATCH(1,INDEX(($P455=$F$2:$F$9873)*(0=COUNTIFS(AF455:AJ455,$I$2:$I$9873)),0),0)),"")</f>
        <v/>
      </c>
      <c r="AL455" s="19">
        <f>IFERROR(INDEX($I$2:$I$9873,MATCH(1,INDEX(($P455=$F$2:$F$9873)*(0=COUNTIFS(AF455:AK455,$I$2:$I$9873)),0),0)),"")</f>
        <v/>
      </c>
      <c r="AM455" s="19">
        <f>IFERROR(INDEX($I$2:$I$9873,MATCH(1,INDEX(($P455=$F$2:$F$9873)*(0=COUNTIFS(AF455:AL455,$I$2:$I$9873)),0),0)),"")</f>
        <v/>
      </c>
      <c r="AN455" s="19">
        <f>IFERROR(INDEX($I$2:$I$9873,MATCH(1,INDEX(($P455=$F$2:$F$9873)*(0=COUNTIFS(AF455:AM455,$I$2:$I$9873)),0),0)),"")</f>
        <v/>
      </c>
      <c r="AO455" s="19">
        <f>IFERROR(INDEX($I$2:$I$9873,MATCH(1,INDEX(($P455=$F$2:$F$9873)*(0=COUNTIFS(AF455:AN455,$I$2:$I$9873)),0),0)),"")</f>
        <v/>
      </c>
      <c r="AP455" s="19">
        <f>IFERROR(INDEX($I$2:$I$9873,MATCH(1,INDEX(($P455=$F$2:$F$9873)*(0=COUNTIFS(AF455:AO455,$I$2:$I$9873)),0),0)),"")</f>
        <v/>
      </c>
      <c r="AQ455" s="19">
        <f>IFERROR(INDEX($I$2:$I$9873,MATCH(1,INDEX(($P455=$F$2:$F$9873)*(0=COUNTIFS(AF455:AP455,$I$2:$I$9873)),0),0)),"")</f>
        <v/>
      </c>
      <c r="AR455" s="19">
        <f>IFERROR(INDEX($I$2:$I$9873,MATCH(1,INDEX(($P455=$F$2:$F$9873)*(0=COUNTIFS(AF455:AQ455,$I$2:$I$9873)),0),0)),"")</f>
        <v/>
      </c>
      <c r="AS455" s="19">
        <f>IFERROR(VLOOKUP(AF455,[2]CUS030!$A$5:$E$10000,5,0),"")</f>
        <v/>
      </c>
      <c r="AT455" s="19">
        <f>IFERROR(VLOOKUP(AG455,[2]CUS030!$A$5:$E$10000,5,0),"")</f>
        <v/>
      </c>
      <c r="AU455" s="19">
        <f>IFERROR(VLOOKUP(AH455,[2]CUS030!$A$5:$E$10000,5,0),"")</f>
        <v/>
      </c>
      <c r="AV455" s="19">
        <f>IFERROR(VLOOKUP(AI455,[2]CUS030!$A$5:$E$10000,5,0),"")</f>
        <v/>
      </c>
      <c r="AW455" s="19">
        <f>IFERROR(VLOOKUP(AJ455,[2]CUS030!$A$5:$E$10000,5,0),"")</f>
        <v/>
      </c>
      <c r="AX455" s="19">
        <f>IFERROR(VLOOKUP(AK455,[2]CUS030!$A$5:$E$10000,5,0),"")</f>
        <v/>
      </c>
      <c r="AY455" s="19">
        <f>IFERROR(VLOOKUP(AL455,[2]CUS030!$A$5:$E$10000,5,0),"")</f>
        <v/>
      </c>
      <c r="AZ455" s="19">
        <f>IFERROR(VLOOKUP(AM455,[2]CUS030!$A$5:$E$10000,5,0),"")</f>
        <v/>
      </c>
      <c r="BA455" s="19">
        <f>IFERROR(VLOOKUP(AN455,[2]CUS030!$A$5:$E$10000,5,0),"")</f>
        <v/>
      </c>
      <c r="BB455" s="19">
        <f>IFERROR(VLOOKUP(AO455,[2]CUS030!$A$5:$E$10000,5,0),"")</f>
        <v/>
      </c>
      <c r="BC455" s="19">
        <f>IFERROR(VLOOKUP(AP455,[2]CUS030!$A$5:$E$10000,5,0),"")</f>
        <v/>
      </c>
      <c r="BD455" s="19">
        <f>IFERROR(VLOOKUP(AQ455,[2]CUS030!$A$5:$E$10000,5,0),"")</f>
        <v/>
      </c>
      <c r="BE455" s="19">
        <f>IFERROR(VLOOKUP(AR455,[2]CUS030!$A$5:$E$10000,5,0),"")</f>
        <v/>
      </c>
    </row>
    <row r="456">
      <c r="F456" s="108">
        <f>[1]!Table1[[#This Row],[Production]]</f>
        <v/>
      </c>
      <c r="G456">
        <f>MID(F456,LEN(F456)-6,4)</f>
        <v/>
      </c>
      <c r="H456">
        <f>AS456&amp;"|"&amp;AT456&amp;"|"&amp;AU456&amp;"|"&amp;AV456&amp;"|"&amp;AW456&amp;"|"&amp;AX456&amp;"|"&amp;AY456&amp;"|"&amp;AZ456&amp;"|"&amp;BA456&amp;"|"&amp;BB456&amp;"|"&amp;BC456&amp;"|"&amp;BD456&amp;"|"&amp;BE456</f>
        <v/>
      </c>
      <c r="I456" s="108">
        <f>[1]!Table1[[#This Row],[Stock]]</f>
        <v/>
      </c>
      <c r="J456">
        <f>MID(LEFT(I456,LEN(I456)-3),FIND("0|0.000",LEFT(I456,LEN(I456)-3),1)+7,6)</f>
        <v/>
      </c>
      <c r="K456" s="19" t="n"/>
      <c r="L456" s="19" t="n"/>
      <c r="M456" s="19" t="n"/>
      <c r="N456" s="19" t="n"/>
      <c r="O456" s="19" t="n"/>
      <c r="P456" s="20">
        <f>End_Cal!E456</f>
        <v/>
      </c>
      <c r="Q456" s="112">
        <f>IFERROR(INDEX($J$2:$J$9873,MATCH(1,INDEX(($P456=$F$2:$F$9873)*(0=COUNTIFS($Q$2:$Q$2,$J$2:$J$9873)),0),0)),"")</f>
        <v/>
      </c>
      <c r="R456" s="112">
        <f>IFERROR(INDEX($J$2:$J$9873,MATCH(1,INDEX(($P456=$F$2:$F$9873)*(0=COUNTIFS(Q456,$J$2:$J$9873)),0),0)),"")</f>
        <v/>
      </c>
      <c r="S456" s="112">
        <f>IFERROR(INDEX($J$2:$J$9873,MATCH(1,INDEX(($P456=$F$2:$F$9873)*(0=COUNTIFS(Q456:R456,$J$2:$J$9873)),0),0)),"")</f>
        <v/>
      </c>
      <c r="T456" s="112">
        <f>IFERROR(INDEX($J$2:$J$9873,MATCH(1,INDEX(($P456=$F$2:$F$9873)*(0=COUNTIFS(Q456:S456,$J$2:$J$9873)),0),0)),"")</f>
        <v/>
      </c>
      <c r="U456" s="112">
        <f>IFERROR(INDEX($J$2:$J$9873,MATCH(1,INDEX(($P456=$F$2:$F$9873)*(0=COUNTIFS(Q456:T456,$J$2:$J$9873)),0),0)),"")</f>
        <v/>
      </c>
      <c r="V456" s="112">
        <f>IFERROR(INDEX($J$2:$J$9873,MATCH(1,INDEX(($P456=$F$2:$F$9873)*(0=COUNTIFS(Q456:U456,$J$2:$J$9873)),0),0)),"")</f>
        <v/>
      </c>
      <c r="W456" s="112">
        <f>IFERROR(INDEX($J$2:$J$9873,MATCH(1,INDEX(($P456=$F$2:$F$9873)*(0=COUNTIFS(Q456:V456,$J$2:$J$861)),0),0)),"")</f>
        <v/>
      </c>
      <c r="X456" s="112">
        <f>IFERROR(INDEX($J$2:$J$9873,MATCH(1,INDEX(($P456=$F$2:$F$9873)*(0=COUNTIFS(Q456:W456,$J$2:$J$9873)),0),0)),"")</f>
        <v/>
      </c>
      <c r="Y456" s="112">
        <f>IFERROR(INDEX($J$2:$J$861,MATCH(1,INDEX(($P456=$F$2:$F$861)*(0=COUNTIFS(Q456:X456,$J$2:$J$861)),0),0)),"")</f>
        <v/>
      </c>
      <c r="Z456" s="112">
        <f>IFERROR(INDEX($J$2:$J$861,MATCH(1,INDEX(($P456=$F$2:$F$861)*(0=COUNTIFS(Q456:Y456,$J$2:$J$861)),0),0)),"")</f>
        <v/>
      </c>
      <c r="AA456" s="112">
        <f>IFERROR(INDEX($J$2:$J$861,MATCH(1,INDEX(($P456=$F$2:$F$861)*(0=COUNTIFS(Q456:Z456,$J$2:$J$861)),0),0)),"")</f>
        <v/>
      </c>
      <c r="AB456" s="112">
        <f>IFERROR(INDEX($J$2:$J$861,MATCH(1,INDEX(($P456=$F$2:$F$861)*(0=COUNTIFS(Q456:AA456,$J$2:$J$861)),0),0)),"")</f>
        <v/>
      </c>
      <c r="AC456" s="112">
        <f>IFERROR(INDEX($J$2:$J$861,MATCH(1,INDEX(($P456=$F$2:$F$861)*(0=COUNTIFS(Q456:AB456,$J$2:$J$861)),0),0)),"")</f>
        <v/>
      </c>
      <c r="AD456">
        <f>Q456&amp;"-"&amp;R456&amp;"-"&amp;S456&amp;"-"&amp;T456&amp;"-"&amp;U456&amp;"-"&amp;V456&amp;"-"&amp;W456&amp;"-"&amp;X456&amp;"-"&amp;Y456&amp;"-"&amp;Z456&amp;"-"&amp;AA456&amp;"-"&amp;AB456&amp;"-"&amp;AC456</f>
        <v/>
      </c>
      <c r="AF456" s="19">
        <f>IFERROR(INDEX($I$2:$I$861,MATCH(1,INDEX(($P456=$F$2:$F$861)*(0=COUNTIFS($AF$2:$AF$2,$I$2:$I$861)),0),0)),"")</f>
        <v/>
      </c>
      <c r="AG456" s="19">
        <f>IFERROR(INDEX($I$2:$I$9873,MATCH(1,INDEX(($P456=$F$2:$F$9873)*(0=COUNTIFS(AF456,$I$2:$I$9873)),0),0)),"")</f>
        <v/>
      </c>
      <c r="AH456" s="19">
        <f>IFERROR(INDEX($I$2:$I$9873,MATCH(1,INDEX(($P456=$F$2:$F$9873)*(0=COUNTIFS(AF456:AG456,$I$2:$I$9873)),0),0)),"")</f>
        <v/>
      </c>
      <c r="AI456" s="19">
        <f>IFERROR(INDEX($I$2:$I$9873,MATCH(1,INDEX(($P456=$F$2:$F$9873)*(0=COUNTIFS(AF456:AH456,$I$2:$I$9873)),0),0)),"")</f>
        <v/>
      </c>
      <c r="AJ456" s="19">
        <f>IFERROR(INDEX($I$2:$I$9873,MATCH(1,INDEX(($P456=$F$2:$F$9873)*(0=COUNTIFS(AF456:AI456,$I$2:$I$9873)),0),0)),"")</f>
        <v/>
      </c>
      <c r="AK456" s="19">
        <f>IFERROR(INDEX($I$2:$I$9873,MATCH(1,INDEX(($P456=$F$2:$F$9873)*(0=COUNTIFS(AF456:AJ456,$I$2:$I$9873)),0),0)),"")</f>
        <v/>
      </c>
      <c r="AL456" s="19">
        <f>IFERROR(INDEX($I$2:$I$9873,MATCH(1,INDEX(($P456=$F$2:$F$9873)*(0=COUNTIFS(AF456:AK456,$I$2:$I$9873)),0),0)),"")</f>
        <v/>
      </c>
      <c r="AM456" s="19">
        <f>IFERROR(INDEX($I$2:$I$9873,MATCH(1,INDEX(($P456=$F$2:$F$9873)*(0=COUNTIFS(AF456:AL456,$I$2:$I$9873)),0),0)),"")</f>
        <v/>
      </c>
      <c r="AN456" s="19">
        <f>IFERROR(INDEX($I$2:$I$9873,MATCH(1,INDEX(($P456=$F$2:$F$9873)*(0=COUNTIFS(AF456:AM456,$I$2:$I$9873)),0),0)),"")</f>
        <v/>
      </c>
      <c r="AO456" s="19">
        <f>IFERROR(INDEX($I$2:$I$9873,MATCH(1,INDEX(($P456=$F$2:$F$9873)*(0=COUNTIFS(AF456:AN456,$I$2:$I$9873)),0),0)),"")</f>
        <v/>
      </c>
      <c r="AP456" s="19">
        <f>IFERROR(INDEX($I$2:$I$9873,MATCH(1,INDEX(($P456=$F$2:$F$9873)*(0=COUNTIFS(AF456:AO456,$I$2:$I$9873)),0),0)),"")</f>
        <v/>
      </c>
      <c r="AQ456" s="19">
        <f>IFERROR(INDEX($I$2:$I$9873,MATCH(1,INDEX(($P456=$F$2:$F$9873)*(0=COUNTIFS(AF456:AP456,$I$2:$I$9873)),0),0)),"")</f>
        <v/>
      </c>
      <c r="AR456" s="19">
        <f>IFERROR(INDEX($I$2:$I$9873,MATCH(1,INDEX(($P456=$F$2:$F$9873)*(0=COUNTIFS(AF456:AQ456,$I$2:$I$9873)),0),0)),"")</f>
        <v/>
      </c>
      <c r="AS456" s="19">
        <f>IFERROR(VLOOKUP(AF456,[2]CUS030!$A$5:$E$10000,5,0),"")</f>
        <v/>
      </c>
      <c r="AT456" s="19">
        <f>IFERROR(VLOOKUP(AG456,[2]CUS030!$A$5:$E$10000,5,0),"")</f>
        <v/>
      </c>
      <c r="AU456" s="19">
        <f>IFERROR(VLOOKUP(AH456,[2]CUS030!$A$5:$E$10000,5,0),"")</f>
        <v/>
      </c>
      <c r="AV456" s="19">
        <f>IFERROR(VLOOKUP(AI456,[2]CUS030!$A$5:$E$10000,5,0),"")</f>
        <v/>
      </c>
      <c r="AW456" s="19">
        <f>IFERROR(VLOOKUP(AJ456,[2]CUS030!$A$5:$E$10000,5,0),"")</f>
        <v/>
      </c>
      <c r="AX456" s="19">
        <f>IFERROR(VLOOKUP(AK456,[2]CUS030!$A$5:$E$10000,5,0),"")</f>
        <v/>
      </c>
      <c r="AY456" s="19">
        <f>IFERROR(VLOOKUP(AL456,[2]CUS030!$A$5:$E$10000,5,0),"")</f>
        <v/>
      </c>
      <c r="AZ456" s="19">
        <f>IFERROR(VLOOKUP(AM456,[2]CUS030!$A$5:$E$10000,5,0),"")</f>
        <v/>
      </c>
      <c r="BA456" s="19">
        <f>IFERROR(VLOOKUP(AN456,[2]CUS030!$A$5:$E$10000,5,0),"")</f>
        <v/>
      </c>
      <c r="BB456" s="19">
        <f>IFERROR(VLOOKUP(AO456,[2]CUS030!$A$5:$E$10000,5,0),"")</f>
        <v/>
      </c>
      <c r="BC456" s="19">
        <f>IFERROR(VLOOKUP(AP456,[2]CUS030!$A$5:$E$10000,5,0),"")</f>
        <v/>
      </c>
      <c r="BD456" s="19">
        <f>IFERROR(VLOOKUP(AQ456,[2]CUS030!$A$5:$E$10000,5,0),"")</f>
        <v/>
      </c>
      <c r="BE456" s="19">
        <f>IFERROR(VLOOKUP(AR456,[2]CUS030!$A$5:$E$10000,5,0),"")</f>
        <v/>
      </c>
    </row>
    <row r="457">
      <c r="F457" s="108">
        <f>[1]!Table1[[#This Row],[Production]]</f>
        <v/>
      </c>
      <c r="G457">
        <f>MID(F457,LEN(F457)-6,4)</f>
        <v/>
      </c>
      <c r="H457">
        <f>AS457&amp;"|"&amp;AT457&amp;"|"&amp;AU457&amp;"|"&amp;AV457&amp;"|"&amp;AW457&amp;"|"&amp;AX457&amp;"|"&amp;AY457&amp;"|"&amp;AZ457&amp;"|"&amp;BA457&amp;"|"&amp;BB457&amp;"|"&amp;BC457&amp;"|"&amp;BD457&amp;"|"&amp;BE457</f>
        <v/>
      </c>
      <c r="I457" s="108">
        <f>[1]!Table1[[#This Row],[Stock]]</f>
        <v/>
      </c>
      <c r="J457">
        <f>MID(LEFT(I457,LEN(I457)-3),FIND("0|0.000",LEFT(I457,LEN(I457)-3),1)+7,6)</f>
        <v/>
      </c>
      <c r="K457" s="19" t="n"/>
      <c r="L457" s="19" t="n"/>
      <c r="M457" s="19" t="n"/>
      <c r="N457" s="19" t="n"/>
      <c r="O457" s="19" t="n"/>
      <c r="P457" s="20">
        <f>End_Cal!E457</f>
        <v/>
      </c>
      <c r="Q457" s="112">
        <f>IFERROR(INDEX($J$2:$J$9873,MATCH(1,INDEX(($P457=$F$2:$F$9873)*(0=COUNTIFS($Q$2:$Q$2,$J$2:$J$9873)),0),0)),"")</f>
        <v/>
      </c>
      <c r="R457" s="112">
        <f>IFERROR(INDEX($J$2:$J$9873,MATCH(1,INDEX(($P457=$F$2:$F$9873)*(0=COUNTIFS(Q457,$J$2:$J$9873)),0),0)),"")</f>
        <v/>
      </c>
      <c r="S457" s="112">
        <f>IFERROR(INDEX($J$2:$J$9873,MATCH(1,INDEX(($P457=$F$2:$F$9873)*(0=COUNTIFS(Q457:R457,$J$2:$J$9873)),0),0)),"")</f>
        <v/>
      </c>
      <c r="T457" s="112">
        <f>IFERROR(INDEX($J$2:$J$9873,MATCH(1,INDEX(($P457=$F$2:$F$9873)*(0=COUNTIFS(Q457:S457,$J$2:$J$9873)),0),0)),"")</f>
        <v/>
      </c>
      <c r="U457" s="112">
        <f>IFERROR(INDEX($J$2:$J$9873,MATCH(1,INDEX(($P457=$F$2:$F$9873)*(0=COUNTIFS(Q457:T457,$J$2:$J$9873)),0),0)),"")</f>
        <v/>
      </c>
      <c r="V457" s="112">
        <f>IFERROR(INDEX($J$2:$J$9873,MATCH(1,INDEX(($P457=$F$2:$F$9873)*(0=COUNTIFS(Q457:U457,$J$2:$J$9873)),0),0)),"")</f>
        <v/>
      </c>
      <c r="W457" s="112">
        <f>IFERROR(INDEX($J$2:$J$9873,MATCH(1,INDEX(($P457=$F$2:$F$9873)*(0=COUNTIFS(Q457:V457,$J$2:$J$861)),0),0)),"")</f>
        <v/>
      </c>
      <c r="X457" s="112">
        <f>IFERROR(INDEX($J$2:$J$9873,MATCH(1,INDEX(($P457=$F$2:$F$9873)*(0=COUNTIFS(Q457:W457,$J$2:$J$9873)),0),0)),"")</f>
        <v/>
      </c>
      <c r="Y457" s="112">
        <f>IFERROR(INDEX($J$2:$J$861,MATCH(1,INDEX(($P457=$F$2:$F$861)*(0=COUNTIFS(Q457:X457,$J$2:$J$861)),0),0)),"")</f>
        <v/>
      </c>
      <c r="Z457" s="112">
        <f>IFERROR(INDEX($J$2:$J$861,MATCH(1,INDEX(($P457=$F$2:$F$861)*(0=COUNTIFS(Q457:Y457,$J$2:$J$861)),0),0)),"")</f>
        <v/>
      </c>
      <c r="AA457" s="112">
        <f>IFERROR(INDEX($J$2:$J$861,MATCH(1,INDEX(($P457=$F$2:$F$861)*(0=COUNTIFS(Q457:Z457,$J$2:$J$861)),0),0)),"")</f>
        <v/>
      </c>
      <c r="AB457" s="112">
        <f>IFERROR(INDEX($J$2:$J$861,MATCH(1,INDEX(($P457=$F$2:$F$861)*(0=COUNTIFS(Q457:AA457,$J$2:$J$861)),0),0)),"")</f>
        <v/>
      </c>
      <c r="AC457" s="112">
        <f>IFERROR(INDEX($J$2:$J$861,MATCH(1,INDEX(($P457=$F$2:$F$861)*(0=COUNTIFS(Q457:AB457,$J$2:$J$861)),0),0)),"")</f>
        <v/>
      </c>
      <c r="AD457">
        <f>Q457&amp;"-"&amp;R457&amp;"-"&amp;S457&amp;"-"&amp;T457&amp;"-"&amp;U457&amp;"-"&amp;V457&amp;"-"&amp;W457&amp;"-"&amp;X457&amp;"-"&amp;Y457&amp;"-"&amp;Z457&amp;"-"&amp;AA457&amp;"-"&amp;AB457&amp;"-"&amp;AC457</f>
        <v/>
      </c>
      <c r="AF457" s="19">
        <f>IFERROR(INDEX($I$2:$I$861,MATCH(1,INDEX(($P457=$F$2:$F$861)*(0=COUNTIFS($AF$2:$AF$2,$I$2:$I$861)),0),0)),"")</f>
        <v/>
      </c>
      <c r="AG457" s="19">
        <f>IFERROR(INDEX($I$2:$I$9873,MATCH(1,INDEX(($P457=$F$2:$F$9873)*(0=COUNTIFS(AF457,$I$2:$I$9873)),0),0)),"")</f>
        <v/>
      </c>
      <c r="AH457" s="19">
        <f>IFERROR(INDEX($I$2:$I$9873,MATCH(1,INDEX(($P457=$F$2:$F$9873)*(0=COUNTIFS(AF457:AG457,$I$2:$I$9873)),0),0)),"")</f>
        <v/>
      </c>
      <c r="AI457" s="19">
        <f>IFERROR(INDEX($I$2:$I$9873,MATCH(1,INDEX(($P457=$F$2:$F$9873)*(0=COUNTIFS(AF457:AH457,$I$2:$I$9873)),0),0)),"")</f>
        <v/>
      </c>
      <c r="AJ457" s="19">
        <f>IFERROR(INDEX($I$2:$I$9873,MATCH(1,INDEX(($P457=$F$2:$F$9873)*(0=COUNTIFS(AF457:AI457,$I$2:$I$9873)),0),0)),"")</f>
        <v/>
      </c>
      <c r="AK457" s="19">
        <f>IFERROR(INDEX($I$2:$I$9873,MATCH(1,INDEX(($P457=$F$2:$F$9873)*(0=COUNTIFS(AF457:AJ457,$I$2:$I$9873)),0),0)),"")</f>
        <v/>
      </c>
      <c r="AL457" s="19">
        <f>IFERROR(INDEX($I$2:$I$9873,MATCH(1,INDEX(($P457=$F$2:$F$9873)*(0=COUNTIFS(AF457:AK457,$I$2:$I$9873)),0),0)),"")</f>
        <v/>
      </c>
      <c r="AM457" s="19">
        <f>IFERROR(INDEX($I$2:$I$9873,MATCH(1,INDEX(($P457=$F$2:$F$9873)*(0=COUNTIFS(AF457:AL457,$I$2:$I$9873)),0),0)),"")</f>
        <v/>
      </c>
      <c r="AN457" s="19">
        <f>IFERROR(INDEX($I$2:$I$9873,MATCH(1,INDEX(($P457=$F$2:$F$9873)*(0=COUNTIFS(AF457:AM457,$I$2:$I$9873)),0),0)),"")</f>
        <v/>
      </c>
      <c r="AO457" s="19">
        <f>IFERROR(INDEX($I$2:$I$9873,MATCH(1,INDEX(($P457=$F$2:$F$9873)*(0=COUNTIFS(AF457:AN457,$I$2:$I$9873)),0),0)),"")</f>
        <v/>
      </c>
      <c r="AP457" s="19">
        <f>IFERROR(INDEX($I$2:$I$9873,MATCH(1,INDEX(($P457=$F$2:$F$9873)*(0=COUNTIFS(AF457:AO457,$I$2:$I$9873)),0),0)),"")</f>
        <v/>
      </c>
      <c r="AQ457" s="19">
        <f>IFERROR(INDEX($I$2:$I$9873,MATCH(1,INDEX(($P457=$F$2:$F$9873)*(0=COUNTIFS(AF457:AP457,$I$2:$I$9873)),0),0)),"")</f>
        <v/>
      </c>
      <c r="AR457" s="19">
        <f>IFERROR(INDEX($I$2:$I$9873,MATCH(1,INDEX(($P457=$F$2:$F$9873)*(0=COUNTIFS(AF457:AQ457,$I$2:$I$9873)),0),0)),"")</f>
        <v/>
      </c>
      <c r="AS457" s="19">
        <f>IFERROR(VLOOKUP(AF457,[2]CUS030!$A$5:$E$10000,5,0),"")</f>
        <v/>
      </c>
      <c r="AT457" s="19">
        <f>IFERROR(VLOOKUP(AG457,[2]CUS030!$A$5:$E$10000,5,0),"")</f>
        <v/>
      </c>
      <c r="AU457" s="19">
        <f>IFERROR(VLOOKUP(AH457,[2]CUS030!$A$5:$E$10000,5,0),"")</f>
        <v/>
      </c>
      <c r="AV457" s="19">
        <f>IFERROR(VLOOKUP(AI457,[2]CUS030!$A$5:$E$10000,5,0),"")</f>
        <v/>
      </c>
      <c r="AW457" s="19">
        <f>IFERROR(VLOOKUP(AJ457,[2]CUS030!$A$5:$E$10000,5,0),"")</f>
        <v/>
      </c>
      <c r="AX457" s="19">
        <f>IFERROR(VLOOKUP(AK457,[2]CUS030!$A$5:$E$10000,5,0),"")</f>
        <v/>
      </c>
      <c r="AY457" s="19">
        <f>IFERROR(VLOOKUP(AL457,[2]CUS030!$A$5:$E$10000,5,0),"")</f>
        <v/>
      </c>
      <c r="AZ457" s="19">
        <f>IFERROR(VLOOKUP(AM457,[2]CUS030!$A$5:$E$10000,5,0),"")</f>
        <v/>
      </c>
      <c r="BA457" s="19">
        <f>IFERROR(VLOOKUP(AN457,[2]CUS030!$A$5:$E$10000,5,0),"")</f>
        <v/>
      </c>
      <c r="BB457" s="19">
        <f>IFERROR(VLOOKUP(AO457,[2]CUS030!$A$5:$E$10000,5,0),"")</f>
        <v/>
      </c>
      <c r="BC457" s="19">
        <f>IFERROR(VLOOKUP(AP457,[2]CUS030!$A$5:$E$10000,5,0),"")</f>
        <v/>
      </c>
      <c r="BD457" s="19">
        <f>IFERROR(VLOOKUP(AQ457,[2]CUS030!$A$5:$E$10000,5,0),"")</f>
        <v/>
      </c>
      <c r="BE457" s="19">
        <f>IFERROR(VLOOKUP(AR457,[2]CUS030!$A$5:$E$10000,5,0),"")</f>
        <v/>
      </c>
    </row>
    <row r="458">
      <c r="F458" s="108">
        <f>[1]!Table1[[#This Row],[Production]]</f>
        <v/>
      </c>
      <c r="G458">
        <f>MID(F458,LEN(F458)-6,4)</f>
        <v/>
      </c>
      <c r="H458">
        <f>AS458&amp;"|"&amp;AT458&amp;"|"&amp;AU458&amp;"|"&amp;AV458&amp;"|"&amp;AW458&amp;"|"&amp;AX458&amp;"|"&amp;AY458&amp;"|"&amp;AZ458&amp;"|"&amp;BA458&amp;"|"&amp;BB458&amp;"|"&amp;BC458&amp;"|"&amp;BD458&amp;"|"&amp;BE458</f>
        <v/>
      </c>
      <c r="I458" s="108">
        <f>[1]!Table1[[#This Row],[Stock]]</f>
        <v/>
      </c>
      <c r="J458">
        <f>MID(LEFT(I458,LEN(I458)-3),FIND("0|0.000",LEFT(I458,LEN(I458)-3),1)+7,6)</f>
        <v/>
      </c>
      <c r="K458" s="19" t="n"/>
      <c r="L458" s="19" t="n"/>
      <c r="M458" s="19" t="n"/>
      <c r="N458" s="19" t="n"/>
      <c r="O458" s="19" t="n"/>
      <c r="P458" s="20">
        <f>End_Cal!E458</f>
        <v/>
      </c>
      <c r="Q458" s="112">
        <f>IFERROR(INDEX($J$2:$J$9873,MATCH(1,INDEX(($P458=$F$2:$F$9873)*(0=COUNTIFS($Q$2:$Q$2,$J$2:$J$9873)),0),0)),"")</f>
        <v/>
      </c>
      <c r="R458" s="112">
        <f>IFERROR(INDEX($J$2:$J$9873,MATCH(1,INDEX(($P458=$F$2:$F$9873)*(0=COUNTIFS(Q458,$J$2:$J$9873)),0),0)),"")</f>
        <v/>
      </c>
      <c r="S458" s="112">
        <f>IFERROR(INDEX($J$2:$J$9873,MATCH(1,INDEX(($P458=$F$2:$F$9873)*(0=COUNTIFS(Q458:R458,$J$2:$J$9873)),0),0)),"")</f>
        <v/>
      </c>
      <c r="T458" s="112">
        <f>IFERROR(INDEX($J$2:$J$9873,MATCH(1,INDEX(($P458=$F$2:$F$9873)*(0=COUNTIFS(Q458:S458,$J$2:$J$9873)),0),0)),"")</f>
        <v/>
      </c>
      <c r="U458" s="112">
        <f>IFERROR(INDEX($J$2:$J$9873,MATCH(1,INDEX(($P458=$F$2:$F$9873)*(0=COUNTIFS(Q458:T458,$J$2:$J$9873)),0),0)),"")</f>
        <v/>
      </c>
      <c r="V458" s="112">
        <f>IFERROR(INDEX($J$2:$J$9873,MATCH(1,INDEX(($P458=$F$2:$F$9873)*(0=COUNTIFS(Q458:U458,$J$2:$J$9873)),0),0)),"")</f>
        <v/>
      </c>
      <c r="W458" s="112">
        <f>IFERROR(INDEX($J$2:$J$9873,MATCH(1,INDEX(($P458=$F$2:$F$9873)*(0=COUNTIFS(Q458:V458,$J$2:$J$861)),0),0)),"")</f>
        <v/>
      </c>
      <c r="X458" s="112">
        <f>IFERROR(INDEX($J$2:$J$9873,MATCH(1,INDEX(($P458=$F$2:$F$9873)*(0=COUNTIFS(Q458:W458,$J$2:$J$9873)),0),0)),"")</f>
        <v/>
      </c>
      <c r="Y458" s="112">
        <f>IFERROR(INDEX($J$2:$J$861,MATCH(1,INDEX(($P458=$F$2:$F$861)*(0=COUNTIFS(Q458:X458,$J$2:$J$861)),0),0)),"")</f>
        <v/>
      </c>
      <c r="Z458" s="112">
        <f>IFERROR(INDEX($J$2:$J$861,MATCH(1,INDEX(($P458=$F$2:$F$861)*(0=COUNTIFS(Q458:Y458,$J$2:$J$861)),0),0)),"")</f>
        <v/>
      </c>
      <c r="AA458" s="112">
        <f>IFERROR(INDEX($J$2:$J$861,MATCH(1,INDEX(($P458=$F$2:$F$861)*(0=COUNTIFS(Q458:Z458,$J$2:$J$861)),0),0)),"")</f>
        <v/>
      </c>
      <c r="AB458" s="112">
        <f>IFERROR(INDEX($J$2:$J$861,MATCH(1,INDEX(($P458=$F$2:$F$861)*(0=COUNTIFS(Q458:AA458,$J$2:$J$861)),0),0)),"")</f>
        <v/>
      </c>
      <c r="AC458" s="112">
        <f>IFERROR(INDEX($J$2:$J$861,MATCH(1,INDEX(($P458=$F$2:$F$861)*(0=COUNTIFS(Q458:AB458,$J$2:$J$861)),0),0)),"")</f>
        <v/>
      </c>
      <c r="AD458">
        <f>Q458&amp;"-"&amp;R458&amp;"-"&amp;S458&amp;"-"&amp;T458&amp;"-"&amp;U458&amp;"-"&amp;V458&amp;"-"&amp;W458&amp;"-"&amp;X458&amp;"-"&amp;Y458&amp;"-"&amp;Z458&amp;"-"&amp;AA458&amp;"-"&amp;AB458&amp;"-"&amp;AC458</f>
        <v/>
      </c>
      <c r="AF458" s="19">
        <f>IFERROR(INDEX($I$2:$I$861,MATCH(1,INDEX(($P458=$F$2:$F$861)*(0=COUNTIFS($AF$2:$AF$2,$I$2:$I$861)),0),0)),"")</f>
        <v/>
      </c>
      <c r="AG458" s="19">
        <f>IFERROR(INDEX($I$2:$I$9873,MATCH(1,INDEX(($P458=$F$2:$F$9873)*(0=COUNTIFS(AF458,$I$2:$I$9873)),0),0)),"")</f>
        <v/>
      </c>
      <c r="AH458" s="19">
        <f>IFERROR(INDEX($I$2:$I$9873,MATCH(1,INDEX(($P458=$F$2:$F$9873)*(0=COUNTIFS(AF458:AG458,$I$2:$I$9873)),0),0)),"")</f>
        <v/>
      </c>
      <c r="AI458" s="19">
        <f>IFERROR(INDEX($I$2:$I$9873,MATCH(1,INDEX(($P458=$F$2:$F$9873)*(0=COUNTIFS(AF458:AH458,$I$2:$I$9873)),0),0)),"")</f>
        <v/>
      </c>
      <c r="AJ458" s="19">
        <f>IFERROR(INDEX($I$2:$I$9873,MATCH(1,INDEX(($P458=$F$2:$F$9873)*(0=COUNTIFS(AF458:AI458,$I$2:$I$9873)),0),0)),"")</f>
        <v/>
      </c>
      <c r="AK458" s="19">
        <f>IFERROR(INDEX($I$2:$I$9873,MATCH(1,INDEX(($P458=$F$2:$F$9873)*(0=COUNTIFS(AF458:AJ458,$I$2:$I$9873)),0),0)),"")</f>
        <v/>
      </c>
      <c r="AL458" s="19">
        <f>IFERROR(INDEX($I$2:$I$9873,MATCH(1,INDEX(($P458=$F$2:$F$9873)*(0=COUNTIFS(AF458:AK458,$I$2:$I$9873)),0),0)),"")</f>
        <v/>
      </c>
      <c r="AM458" s="19">
        <f>IFERROR(INDEX($I$2:$I$9873,MATCH(1,INDEX(($P458=$F$2:$F$9873)*(0=COUNTIFS(AF458:AL458,$I$2:$I$9873)),0),0)),"")</f>
        <v/>
      </c>
      <c r="AN458" s="19">
        <f>IFERROR(INDEX($I$2:$I$9873,MATCH(1,INDEX(($P458=$F$2:$F$9873)*(0=COUNTIFS(AF458:AM458,$I$2:$I$9873)),0),0)),"")</f>
        <v/>
      </c>
      <c r="AO458" s="19">
        <f>IFERROR(INDEX($I$2:$I$9873,MATCH(1,INDEX(($P458=$F$2:$F$9873)*(0=COUNTIFS(AF458:AN458,$I$2:$I$9873)),0),0)),"")</f>
        <v/>
      </c>
      <c r="AP458" s="19">
        <f>IFERROR(INDEX($I$2:$I$9873,MATCH(1,INDEX(($P458=$F$2:$F$9873)*(0=COUNTIFS(AF458:AO458,$I$2:$I$9873)),0),0)),"")</f>
        <v/>
      </c>
      <c r="AQ458" s="19">
        <f>IFERROR(INDEX($I$2:$I$9873,MATCH(1,INDEX(($P458=$F$2:$F$9873)*(0=COUNTIFS(AF458:AP458,$I$2:$I$9873)),0),0)),"")</f>
        <v/>
      </c>
      <c r="AR458" s="19">
        <f>IFERROR(INDEX($I$2:$I$9873,MATCH(1,INDEX(($P458=$F$2:$F$9873)*(0=COUNTIFS(AF458:AQ458,$I$2:$I$9873)),0),0)),"")</f>
        <v/>
      </c>
      <c r="AS458" s="19">
        <f>IFERROR(VLOOKUP(AF458,[2]CUS030!$A$5:$E$10000,5,0),"")</f>
        <v/>
      </c>
      <c r="AT458" s="19">
        <f>IFERROR(VLOOKUP(AG458,[2]CUS030!$A$5:$E$10000,5,0),"")</f>
        <v/>
      </c>
      <c r="AU458" s="19">
        <f>IFERROR(VLOOKUP(AH458,[2]CUS030!$A$5:$E$10000,5,0),"")</f>
        <v/>
      </c>
      <c r="AV458" s="19">
        <f>IFERROR(VLOOKUP(AI458,[2]CUS030!$A$5:$E$10000,5,0),"")</f>
        <v/>
      </c>
      <c r="AW458" s="19">
        <f>IFERROR(VLOOKUP(AJ458,[2]CUS030!$A$5:$E$10000,5,0),"")</f>
        <v/>
      </c>
      <c r="AX458" s="19">
        <f>IFERROR(VLOOKUP(AK458,[2]CUS030!$A$5:$E$10000,5,0),"")</f>
        <v/>
      </c>
      <c r="AY458" s="19">
        <f>IFERROR(VLOOKUP(AL458,[2]CUS030!$A$5:$E$10000,5,0),"")</f>
        <v/>
      </c>
      <c r="AZ458" s="19">
        <f>IFERROR(VLOOKUP(AM458,[2]CUS030!$A$5:$E$10000,5,0),"")</f>
        <v/>
      </c>
      <c r="BA458" s="19">
        <f>IFERROR(VLOOKUP(AN458,[2]CUS030!$A$5:$E$10000,5,0),"")</f>
        <v/>
      </c>
      <c r="BB458" s="19">
        <f>IFERROR(VLOOKUP(AO458,[2]CUS030!$A$5:$E$10000,5,0),"")</f>
        <v/>
      </c>
      <c r="BC458" s="19">
        <f>IFERROR(VLOOKUP(AP458,[2]CUS030!$A$5:$E$10000,5,0),"")</f>
        <v/>
      </c>
      <c r="BD458" s="19">
        <f>IFERROR(VLOOKUP(AQ458,[2]CUS030!$A$5:$E$10000,5,0),"")</f>
        <v/>
      </c>
      <c r="BE458" s="19">
        <f>IFERROR(VLOOKUP(AR458,[2]CUS030!$A$5:$E$10000,5,0),"")</f>
        <v/>
      </c>
    </row>
    <row r="459">
      <c r="F459" s="108">
        <f>[1]!Table1[[#This Row],[Production]]</f>
        <v/>
      </c>
      <c r="G459">
        <f>MID(F459,LEN(F459)-6,4)</f>
        <v/>
      </c>
      <c r="H459">
        <f>AS459&amp;"|"&amp;AT459&amp;"|"&amp;AU459&amp;"|"&amp;AV459&amp;"|"&amp;AW459&amp;"|"&amp;AX459&amp;"|"&amp;AY459&amp;"|"&amp;AZ459&amp;"|"&amp;BA459&amp;"|"&amp;BB459&amp;"|"&amp;BC459&amp;"|"&amp;BD459&amp;"|"&amp;BE459</f>
        <v/>
      </c>
      <c r="I459" s="108">
        <f>[1]!Table1[[#This Row],[Stock]]</f>
        <v/>
      </c>
      <c r="J459">
        <f>MID(LEFT(I459,LEN(I459)-3),FIND("0|0.000",LEFT(I459,LEN(I459)-3),1)+7,6)</f>
        <v/>
      </c>
      <c r="K459" s="19" t="n"/>
      <c r="L459" s="19" t="n"/>
      <c r="M459" s="19" t="n"/>
      <c r="N459" s="19" t="n"/>
      <c r="O459" s="19" t="n"/>
      <c r="P459" s="20">
        <f>End_Cal!E459</f>
        <v/>
      </c>
      <c r="Q459" s="112">
        <f>IFERROR(INDEX($J$2:$J$9873,MATCH(1,INDEX(($P459=$F$2:$F$9873)*(0=COUNTIFS($Q$2:$Q$2,$J$2:$J$9873)),0),0)),"")</f>
        <v/>
      </c>
      <c r="R459" s="112">
        <f>IFERROR(INDEX($J$2:$J$9873,MATCH(1,INDEX(($P459=$F$2:$F$9873)*(0=COUNTIFS(Q459,$J$2:$J$9873)),0),0)),"")</f>
        <v/>
      </c>
      <c r="S459" s="112">
        <f>IFERROR(INDEX($J$2:$J$9873,MATCH(1,INDEX(($P459=$F$2:$F$9873)*(0=COUNTIFS(Q459:R459,$J$2:$J$9873)),0),0)),"")</f>
        <v/>
      </c>
      <c r="T459" s="112">
        <f>IFERROR(INDEX($J$2:$J$9873,MATCH(1,INDEX(($P459=$F$2:$F$9873)*(0=COUNTIFS(Q459:S459,$J$2:$J$9873)),0),0)),"")</f>
        <v/>
      </c>
      <c r="U459" s="112">
        <f>IFERROR(INDEX($J$2:$J$9873,MATCH(1,INDEX(($P459=$F$2:$F$9873)*(0=COUNTIFS(Q459:T459,$J$2:$J$9873)),0),0)),"")</f>
        <v/>
      </c>
      <c r="V459" s="112">
        <f>IFERROR(INDEX($J$2:$J$9873,MATCH(1,INDEX(($P459=$F$2:$F$9873)*(0=COUNTIFS(Q459:U459,$J$2:$J$9873)),0),0)),"")</f>
        <v/>
      </c>
      <c r="W459" s="112">
        <f>IFERROR(INDEX($J$2:$J$9873,MATCH(1,INDEX(($P459=$F$2:$F$9873)*(0=COUNTIFS(Q459:V459,$J$2:$J$861)),0),0)),"")</f>
        <v/>
      </c>
      <c r="X459" s="112">
        <f>IFERROR(INDEX($J$2:$J$9873,MATCH(1,INDEX(($P459=$F$2:$F$9873)*(0=COUNTIFS(Q459:W459,$J$2:$J$9873)),0),0)),"")</f>
        <v/>
      </c>
      <c r="Y459" s="112">
        <f>IFERROR(INDEX($J$2:$J$861,MATCH(1,INDEX(($P459=$F$2:$F$861)*(0=COUNTIFS(Q459:X459,$J$2:$J$861)),0),0)),"")</f>
        <v/>
      </c>
      <c r="Z459" s="112">
        <f>IFERROR(INDEX($J$2:$J$861,MATCH(1,INDEX(($P459=$F$2:$F$861)*(0=COUNTIFS(Q459:Y459,$J$2:$J$861)),0),0)),"")</f>
        <v/>
      </c>
      <c r="AA459" s="112">
        <f>IFERROR(INDEX($J$2:$J$861,MATCH(1,INDEX(($P459=$F$2:$F$861)*(0=COUNTIFS(Q459:Z459,$J$2:$J$861)),0),0)),"")</f>
        <v/>
      </c>
      <c r="AB459" s="112">
        <f>IFERROR(INDEX($J$2:$J$861,MATCH(1,INDEX(($P459=$F$2:$F$861)*(0=COUNTIFS(Q459:AA459,$J$2:$J$861)),0),0)),"")</f>
        <v/>
      </c>
      <c r="AC459" s="112">
        <f>IFERROR(INDEX($J$2:$J$861,MATCH(1,INDEX(($P459=$F$2:$F$861)*(0=COUNTIFS(Q459:AB459,$J$2:$J$861)),0),0)),"")</f>
        <v/>
      </c>
      <c r="AD459">
        <f>Q459&amp;"-"&amp;R459&amp;"-"&amp;S459&amp;"-"&amp;T459&amp;"-"&amp;U459&amp;"-"&amp;V459&amp;"-"&amp;W459&amp;"-"&amp;X459&amp;"-"&amp;Y459&amp;"-"&amp;Z459&amp;"-"&amp;AA459&amp;"-"&amp;AB459&amp;"-"&amp;AC459</f>
        <v/>
      </c>
      <c r="AF459" s="19">
        <f>IFERROR(INDEX($I$2:$I$861,MATCH(1,INDEX(($P459=$F$2:$F$861)*(0=COUNTIFS($AF$2:$AF$2,$I$2:$I$861)),0),0)),"")</f>
        <v/>
      </c>
      <c r="AG459" s="19">
        <f>IFERROR(INDEX($I$2:$I$9873,MATCH(1,INDEX(($P459=$F$2:$F$9873)*(0=COUNTIFS(AF459,$I$2:$I$9873)),0),0)),"")</f>
        <v/>
      </c>
      <c r="AH459" s="19">
        <f>IFERROR(INDEX($I$2:$I$9873,MATCH(1,INDEX(($P459=$F$2:$F$9873)*(0=COUNTIFS(AF459:AG459,$I$2:$I$9873)),0),0)),"")</f>
        <v/>
      </c>
      <c r="AI459" s="19">
        <f>IFERROR(INDEX($I$2:$I$9873,MATCH(1,INDEX(($P459=$F$2:$F$9873)*(0=COUNTIFS(AF459:AH459,$I$2:$I$9873)),0),0)),"")</f>
        <v/>
      </c>
      <c r="AJ459" s="19">
        <f>IFERROR(INDEX($I$2:$I$9873,MATCH(1,INDEX(($P459=$F$2:$F$9873)*(0=COUNTIFS(AF459:AI459,$I$2:$I$9873)),0),0)),"")</f>
        <v/>
      </c>
      <c r="AK459" s="19">
        <f>IFERROR(INDEX($I$2:$I$9873,MATCH(1,INDEX(($P459=$F$2:$F$9873)*(0=COUNTIFS(AF459:AJ459,$I$2:$I$9873)),0),0)),"")</f>
        <v/>
      </c>
      <c r="AL459" s="19">
        <f>IFERROR(INDEX($I$2:$I$9873,MATCH(1,INDEX(($P459=$F$2:$F$9873)*(0=COUNTIFS(AF459:AK459,$I$2:$I$9873)),0),0)),"")</f>
        <v/>
      </c>
      <c r="AM459" s="19">
        <f>IFERROR(INDEX($I$2:$I$9873,MATCH(1,INDEX(($P459=$F$2:$F$9873)*(0=COUNTIFS(AF459:AL459,$I$2:$I$9873)),0),0)),"")</f>
        <v/>
      </c>
      <c r="AN459" s="19">
        <f>IFERROR(INDEX($I$2:$I$9873,MATCH(1,INDEX(($P459=$F$2:$F$9873)*(0=COUNTIFS(AF459:AM459,$I$2:$I$9873)),0),0)),"")</f>
        <v/>
      </c>
      <c r="AO459" s="19">
        <f>IFERROR(INDEX($I$2:$I$9873,MATCH(1,INDEX(($P459=$F$2:$F$9873)*(0=COUNTIFS(AF459:AN459,$I$2:$I$9873)),0),0)),"")</f>
        <v/>
      </c>
      <c r="AP459" s="19">
        <f>IFERROR(INDEX($I$2:$I$9873,MATCH(1,INDEX(($P459=$F$2:$F$9873)*(0=COUNTIFS(AF459:AO459,$I$2:$I$9873)),0),0)),"")</f>
        <v/>
      </c>
      <c r="AQ459" s="19">
        <f>IFERROR(INDEX($I$2:$I$9873,MATCH(1,INDEX(($P459=$F$2:$F$9873)*(0=COUNTIFS(AF459:AP459,$I$2:$I$9873)),0),0)),"")</f>
        <v/>
      </c>
      <c r="AR459" s="19">
        <f>IFERROR(INDEX($I$2:$I$9873,MATCH(1,INDEX(($P459=$F$2:$F$9873)*(0=COUNTIFS(AF459:AQ459,$I$2:$I$9873)),0),0)),"")</f>
        <v/>
      </c>
      <c r="AS459" s="19">
        <f>IFERROR(VLOOKUP(AF459,[2]CUS030!$A$5:$E$10000,5,0),"")</f>
        <v/>
      </c>
      <c r="AT459" s="19">
        <f>IFERROR(VLOOKUP(AG459,[2]CUS030!$A$5:$E$10000,5,0),"")</f>
        <v/>
      </c>
      <c r="AU459" s="19">
        <f>IFERROR(VLOOKUP(AH459,[2]CUS030!$A$5:$E$10000,5,0),"")</f>
        <v/>
      </c>
      <c r="AV459" s="19">
        <f>IFERROR(VLOOKUP(AI459,[2]CUS030!$A$5:$E$10000,5,0),"")</f>
        <v/>
      </c>
      <c r="AW459" s="19">
        <f>IFERROR(VLOOKUP(AJ459,[2]CUS030!$A$5:$E$10000,5,0),"")</f>
        <v/>
      </c>
      <c r="AX459" s="19">
        <f>IFERROR(VLOOKUP(AK459,[2]CUS030!$A$5:$E$10000,5,0),"")</f>
        <v/>
      </c>
      <c r="AY459" s="19">
        <f>IFERROR(VLOOKUP(AL459,[2]CUS030!$A$5:$E$10000,5,0),"")</f>
        <v/>
      </c>
      <c r="AZ459" s="19">
        <f>IFERROR(VLOOKUP(AM459,[2]CUS030!$A$5:$E$10000,5,0),"")</f>
        <v/>
      </c>
      <c r="BA459" s="19">
        <f>IFERROR(VLOOKUP(AN459,[2]CUS030!$A$5:$E$10000,5,0),"")</f>
        <v/>
      </c>
      <c r="BB459" s="19">
        <f>IFERROR(VLOOKUP(AO459,[2]CUS030!$A$5:$E$10000,5,0),"")</f>
        <v/>
      </c>
      <c r="BC459" s="19">
        <f>IFERROR(VLOOKUP(AP459,[2]CUS030!$A$5:$E$10000,5,0),"")</f>
        <v/>
      </c>
      <c r="BD459" s="19">
        <f>IFERROR(VLOOKUP(AQ459,[2]CUS030!$A$5:$E$10000,5,0),"")</f>
        <v/>
      </c>
      <c r="BE459" s="19">
        <f>IFERROR(VLOOKUP(AR459,[2]CUS030!$A$5:$E$10000,5,0),"")</f>
        <v/>
      </c>
    </row>
    <row r="460">
      <c r="F460" s="108">
        <f>[1]!Table1[[#This Row],[Production]]</f>
        <v/>
      </c>
      <c r="G460">
        <f>MID(F460,LEN(F460)-6,4)</f>
        <v/>
      </c>
      <c r="H460">
        <f>AS460&amp;"|"&amp;AT460&amp;"|"&amp;AU460&amp;"|"&amp;AV460&amp;"|"&amp;AW460&amp;"|"&amp;AX460&amp;"|"&amp;AY460&amp;"|"&amp;AZ460&amp;"|"&amp;BA460&amp;"|"&amp;BB460&amp;"|"&amp;BC460&amp;"|"&amp;BD460&amp;"|"&amp;BE460</f>
        <v/>
      </c>
      <c r="I460" s="108">
        <f>[1]!Table1[[#This Row],[Stock]]</f>
        <v/>
      </c>
      <c r="J460">
        <f>MID(LEFT(I460,LEN(I460)-3),FIND("0|0.000",LEFT(I460,LEN(I460)-3),1)+7,6)</f>
        <v/>
      </c>
      <c r="K460" s="19" t="n"/>
      <c r="L460" s="19" t="n"/>
      <c r="M460" s="19" t="n"/>
      <c r="N460" s="19" t="n"/>
      <c r="O460" s="19" t="n"/>
      <c r="P460" s="20">
        <f>End_Cal!E460</f>
        <v/>
      </c>
      <c r="Q460" s="112">
        <f>IFERROR(INDEX($J$2:$J$9873,MATCH(1,INDEX(($P460=$F$2:$F$9873)*(0=COUNTIFS($Q$2:$Q$2,$J$2:$J$9873)),0),0)),"")</f>
        <v/>
      </c>
      <c r="R460" s="112">
        <f>IFERROR(INDEX($J$2:$J$9873,MATCH(1,INDEX(($P460=$F$2:$F$9873)*(0=COUNTIFS(Q460,$J$2:$J$9873)),0),0)),"")</f>
        <v/>
      </c>
      <c r="S460" s="112">
        <f>IFERROR(INDEX($J$2:$J$9873,MATCH(1,INDEX(($P460=$F$2:$F$9873)*(0=COUNTIFS(Q460:R460,$J$2:$J$9873)),0),0)),"")</f>
        <v/>
      </c>
      <c r="T460" s="112">
        <f>IFERROR(INDEX($J$2:$J$9873,MATCH(1,INDEX(($P460=$F$2:$F$9873)*(0=COUNTIFS(Q460:S460,$J$2:$J$9873)),0),0)),"")</f>
        <v/>
      </c>
      <c r="U460" s="112">
        <f>IFERROR(INDEX($J$2:$J$9873,MATCH(1,INDEX(($P460=$F$2:$F$9873)*(0=COUNTIFS(Q460:T460,$J$2:$J$9873)),0),0)),"")</f>
        <v/>
      </c>
      <c r="V460" s="112">
        <f>IFERROR(INDEX($J$2:$J$9873,MATCH(1,INDEX(($P460=$F$2:$F$9873)*(0=COUNTIFS(Q460:U460,$J$2:$J$9873)),0),0)),"")</f>
        <v/>
      </c>
      <c r="W460" s="112">
        <f>IFERROR(INDEX($J$2:$J$9873,MATCH(1,INDEX(($P460=$F$2:$F$9873)*(0=COUNTIFS(Q460:V460,$J$2:$J$861)),0),0)),"")</f>
        <v/>
      </c>
      <c r="X460" s="112">
        <f>IFERROR(INDEX($J$2:$J$9873,MATCH(1,INDEX(($P460=$F$2:$F$9873)*(0=COUNTIFS(Q460:W460,$J$2:$J$9873)),0),0)),"")</f>
        <v/>
      </c>
      <c r="Y460" s="112">
        <f>IFERROR(INDEX($J$2:$J$861,MATCH(1,INDEX(($P460=$F$2:$F$861)*(0=COUNTIFS(Q460:X460,$J$2:$J$861)),0),0)),"")</f>
        <v/>
      </c>
      <c r="Z460" s="112">
        <f>IFERROR(INDEX($J$2:$J$861,MATCH(1,INDEX(($P460=$F$2:$F$861)*(0=COUNTIFS(Q460:Y460,$J$2:$J$861)),0),0)),"")</f>
        <v/>
      </c>
      <c r="AA460" s="112">
        <f>IFERROR(INDEX($J$2:$J$861,MATCH(1,INDEX(($P460=$F$2:$F$861)*(0=COUNTIFS(Q460:Z460,$J$2:$J$861)),0),0)),"")</f>
        <v/>
      </c>
      <c r="AB460" s="112">
        <f>IFERROR(INDEX($J$2:$J$861,MATCH(1,INDEX(($P460=$F$2:$F$861)*(0=COUNTIFS(Q460:AA460,$J$2:$J$861)),0),0)),"")</f>
        <v/>
      </c>
      <c r="AC460" s="112">
        <f>IFERROR(INDEX($J$2:$J$861,MATCH(1,INDEX(($P460=$F$2:$F$861)*(0=COUNTIFS(Q460:AB460,$J$2:$J$861)),0),0)),"")</f>
        <v/>
      </c>
      <c r="AD460">
        <f>Q460&amp;"-"&amp;R460&amp;"-"&amp;S460&amp;"-"&amp;T460&amp;"-"&amp;U460&amp;"-"&amp;V460&amp;"-"&amp;W460&amp;"-"&amp;X460&amp;"-"&amp;Y460&amp;"-"&amp;Z460&amp;"-"&amp;AA460&amp;"-"&amp;AB460&amp;"-"&amp;AC460</f>
        <v/>
      </c>
      <c r="AF460" s="19">
        <f>IFERROR(INDEX($I$2:$I$861,MATCH(1,INDEX(($P460=$F$2:$F$861)*(0=COUNTIFS($AF$2:$AF$2,$I$2:$I$861)),0),0)),"")</f>
        <v/>
      </c>
      <c r="AG460" s="19">
        <f>IFERROR(INDEX($I$2:$I$9873,MATCH(1,INDEX(($P460=$F$2:$F$9873)*(0=COUNTIFS(AF460,$I$2:$I$9873)),0),0)),"")</f>
        <v/>
      </c>
      <c r="AH460" s="19">
        <f>IFERROR(INDEX($I$2:$I$9873,MATCH(1,INDEX(($P460=$F$2:$F$9873)*(0=COUNTIFS(AF460:AG460,$I$2:$I$9873)),0),0)),"")</f>
        <v/>
      </c>
      <c r="AI460" s="19">
        <f>IFERROR(INDEX($I$2:$I$9873,MATCH(1,INDEX(($P460=$F$2:$F$9873)*(0=COUNTIFS(AF460:AH460,$I$2:$I$9873)),0),0)),"")</f>
        <v/>
      </c>
      <c r="AJ460" s="19">
        <f>IFERROR(INDEX($I$2:$I$9873,MATCH(1,INDEX(($P460=$F$2:$F$9873)*(0=COUNTIFS(AF460:AI460,$I$2:$I$9873)),0),0)),"")</f>
        <v/>
      </c>
      <c r="AK460" s="19">
        <f>IFERROR(INDEX($I$2:$I$9873,MATCH(1,INDEX(($P460=$F$2:$F$9873)*(0=COUNTIFS(AF460:AJ460,$I$2:$I$9873)),0),0)),"")</f>
        <v/>
      </c>
      <c r="AL460" s="19">
        <f>IFERROR(INDEX($I$2:$I$9873,MATCH(1,INDEX(($P460=$F$2:$F$9873)*(0=COUNTIFS(AF460:AK460,$I$2:$I$9873)),0),0)),"")</f>
        <v/>
      </c>
      <c r="AM460" s="19">
        <f>IFERROR(INDEX($I$2:$I$9873,MATCH(1,INDEX(($P460=$F$2:$F$9873)*(0=COUNTIFS(AF460:AL460,$I$2:$I$9873)),0),0)),"")</f>
        <v/>
      </c>
      <c r="AN460" s="19">
        <f>IFERROR(INDEX($I$2:$I$9873,MATCH(1,INDEX(($P460=$F$2:$F$9873)*(0=COUNTIFS(AF460:AM460,$I$2:$I$9873)),0),0)),"")</f>
        <v/>
      </c>
      <c r="AO460" s="19">
        <f>IFERROR(INDEX($I$2:$I$9873,MATCH(1,INDEX(($P460=$F$2:$F$9873)*(0=COUNTIFS(AF460:AN460,$I$2:$I$9873)),0),0)),"")</f>
        <v/>
      </c>
      <c r="AP460" s="19">
        <f>IFERROR(INDEX($I$2:$I$9873,MATCH(1,INDEX(($P460=$F$2:$F$9873)*(0=COUNTIFS(AF460:AO460,$I$2:$I$9873)),0),0)),"")</f>
        <v/>
      </c>
      <c r="AQ460" s="19">
        <f>IFERROR(INDEX($I$2:$I$9873,MATCH(1,INDEX(($P460=$F$2:$F$9873)*(0=COUNTIFS(AF460:AP460,$I$2:$I$9873)),0),0)),"")</f>
        <v/>
      </c>
      <c r="AR460" s="19">
        <f>IFERROR(INDEX($I$2:$I$9873,MATCH(1,INDEX(($P460=$F$2:$F$9873)*(0=COUNTIFS(AF460:AQ460,$I$2:$I$9873)),0),0)),"")</f>
        <v/>
      </c>
      <c r="AS460" s="19">
        <f>IFERROR(VLOOKUP(AF460,[2]CUS030!$A$5:$E$10000,5,0),"")</f>
        <v/>
      </c>
      <c r="AT460" s="19">
        <f>IFERROR(VLOOKUP(AG460,[2]CUS030!$A$5:$E$10000,5,0),"")</f>
        <v/>
      </c>
      <c r="AU460" s="19">
        <f>IFERROR(VLOOKUP(AH460,[2]CUS030!$A$5:$E$10000,5,0),"")</f>
        <v/>
      </c>
      <c r="AV460" s="19">
        <f>IFERROR(VLOOKUP(AI460,[2]CUS030!$A$5:$E$10000,5,0),"")</f>
        <v/>
      </c>
      <c r="AW460" s="19">
        <f>IFERROR(VLOOKUP(AJ460,[2]CUS030!$A$5:$E$10000,5,0),"")</f>
        <v/>
      </c>
      <c r="AX460" s="19">
        <f>IFERROR(VLOOKUP(AK460,[2]CUS030!$A$5:$E$10000,5,0),"")</f>
        <v/>
      </c>
      <c r="AY460" s="19">
        <f>IFERROR(VLOOKUP(AL460,[2]CUS030!$A$5:$E$10000,5,0),"")</f>
        <v/>
      </c>
      <c r="AZ460" s="19">
        <f>IFERROR(VLOOKUP(AM460,[2]CUS030!$A$5:$E$10000,5,0),"")</f>
        <v/>
      </c>
      <c r="BA460" s="19">
        <f>IFERROR(VLOOKUP(AN460,[2]CUS030!$A$5:$E$10000,5,0),"")</f>
        <v/>
      </c>
      <c r="BB460" s="19">
        <f>IFERROR(VLOOKUP(AO460,[2]CUS030!$A$5:$E$10000,5,0),"")</f>
        <v/>
      </c>
      <c r="BC460" s="19">
        <f>IFERROR(VLOOKUP(AP460,[2]CUS030!$A$5:$E$10000,5,0),"")</f>
        <v/>
      </c>
      <c r="BD460" s="19">
        <f>IFERROR(VLOOKUP(AQ460,[2]CUS030!$A$5:$E$10000,5,0),"")</f>
        <v/>
      </c>
      <c r="BE460" s="19">
        <f>IFERROR(VLOOKUP(AR460,[2]CUS030!$A$5:$E$10000,5,0),"")</f>
        <v/>
      </c>
    </row>
    <row r="461">
      <c r="F461" s="108">
        <f>[1]!Table1[[#This Row],[Production]]</f>
        <v/>
      </c>
      <c r="G461">
        <f>MID(F461,LEN(F461)-6,4)</f>
        <v/>
      </c>
      <c r="H461">
        <f>AS461&amp;"|"&amp;AT461&amp;"|"&amp;AU461&amp;"|"&amp;AV461&amp;"|"&amp;AW461&amp;"|"&amp;AX461&amp;"|"&amp;AY461&amp;"|"&amp;AZ461&amp;"|"&amp;BA461&amp;"|"&amp;BB461&amp;"|"&amp;BC461&amp;"|"&amp;BD461&amp;"|"&amp;BE461</f>
        <v/>
      </c>
      <c r="I461" s="108">
        <f>[1]!Table1[[#This Row],[Stock]]</f>
        <v/>
      </c>
      <c r="J461">
        <f>MID(LEFT(I461,LEN(I461)-3),FIND("0|0.000",LEFT(I461,LEN(I461)-3),1)+7,6)</f>
        <v/>
      </c>
      <c r="K461" s="19" t="n"/>
      <c r="L461" s="19" t="n"/>
      <c r="M461" s="19" t="n"/>
      <c r="N461" s="19" t="n"/>
      <c r="O461" s="19" t="n"/>
      <c r="P461" s="20">
        <f>End_Cal!E461</f>
        <v/>
      </c>
      <c r="Q461" s="112">
        <f>IFERROR(INDEX($J$2:$J$9873,MATCH(1,INDEX(($P461=$F$2:$F$9873)*(0=COUNTIFS($Q$2:$Q$2,$J$2:$J$9873)),0),0)),"")</f>
        <v/>
      </c>
      <c r="R461" s="112">
        <f>IFERROR(INDEX($J$2:$J$9873,MATCH(1,INDEX(($P461=$F$2:$F$9873)*(0=COUNTIFS(Q461,$J$2:$J$9873)),0),0)),"")</f>
        <v/>
      </c>
      <c r="S461" s="112">
        <f>IFERROR(INDEX($J$2:$J$9873,MATCH(1,INDEX(($P461=$F$2:$F$9873)*(0=COUNTIFS(Q461:R461,$J$2:$J$9873)),0),0)),"")</f>
        <v/>
      </c>
      <c r="T461" s="112">
        <f>IFERROR(INDEX($J$2:$J$9873,MATCH(1,INDEX(($P461=$F$2:$F$9873)*(0=COUNTIFS(Q461:S461,$J$2:$J$9873)),0),0)),"")</f>
        <v/>
      </c>
      <c r="U461" s="112">
        <f>IFERROR(INDEX($J$2:$J$9873,MATCH(1,INDEX(($P461=$F$2:$F$9873)*(0=COUNTIFS(Q461:T461,$J$2:$J$9873)),0),0)),"")</f>
        <v/>
      </c>
      <c r="V461" s="112">
        <f>IFERROR(INDEX($J$2:$J$9873,MATCH(1,INDEX(($P461=$F$2:$F$9873)*(0=COUNTIFS(Q461:U461,$J$2:$J$9873)),0),0)),"")</f>
        <v/>
      </c>
      <c r="W461" s="112">
        <f>IFERROR(INDEX($J$2:$J$9873,MATCH(1,INDEX(($P461=$F$2:$F$9873)*(0=COUNTIFS(Q461:V461,$J$2:$J$861)),0),0)),"")</f>
        <v/>
      </c>
      <c r="X461" s="112">
        <f>IFERROR(INDEX($J$2:$J$9873,MATCH(1,INDEX(($P461=$F$2:$F$9873)*(0=COUNTIFS(Q461:W461,$J$2:$J$9873)),0),0)),"")</f>
        <v/>
      </c>
      <c r="Y461" s="112">
        <f>IFERROR(INDEX($J$2:$J$861,MATCH(1,INDEX(($P461=$F$2:$F$861)*(0=COUNTIFS(Q461:X461,$J$2:$J$861)),0),0)),"")</f>
        <v/>
      </c>
      <c r="Z461" s="112">
        <f>IFERROR(INDEX($J$2:$J$861,MATCH(1,INDEX(($P461=$F$2:$F$861)*(0=COUNTIFS(Q461:Y461,$J$2:$J$861)),0),0)),"")</f>
        <v/>
      </c>
      <c r="AA461" s="112">
        <f>IFERROR(INDEX($J$2:$J$861,MATCH(1,INDEX(($P461=$F$2:$F$861)*(0=COUNTIFS(Q461:Z461,$J$2:$J$861)),0),0)),"")</f>
        <v/>
      </c>
      <c r="AB461" s="112">
        <f>IFERROR(INDEX($J$2:$J$861,MATCH(1,INDEX(($P461=$F$2:$F$861)*(0=COUNTIFS(Q461:AA461,$J$2:$J$861)),0),0)),"")</f>
        <v/>
      </c>
      <c r="AC461" s="112">
        <f>IFERROR(INDEX($J$2:$J$861,MATCH(1,INDEX(($P461=$F$2:$F$861)*(0=COUNTIFS(Q461:AB461,$J$2:$J$861)),0),0)),"")</f>
        <v/>
      </c>
      <c r="AD461">
        <f>Q461&amp;"-"&amp;R461&amp;"-"&amp;S461&amp;"-"&amp;T461&amp;"-"&amp;U461&amp;"-"&amp;V461&amp;"-"&amp;W461&amp;"-"&amp;X461&amp;"-"&amp;Y461&amp;"-"&amp;Z461&amp;"-"&amp;AA461&amp;"-"&amp;AB461&amp;"-"&amp;AC461</f>
        <v/>
      </c>
      <c r="AF461" s="19">
        <f>IFERROR(INDEX($I$2:$I$861,MATCH(1,INDEX(($P461=$F$2:$F$861)*(0=COUNTIFS($AF$2:$AF$2,$I$2:$I$861)),0),0)),"")</f>
        <v/>
      </c>
      <c r="AG461" s="19">
        <f>IFERROR(INDEX($I$2:$I$9873,MATCH(1,INDEX(($P461=$F$2:$F$9873)*(0=COUNTIFS(AF461,$I$2:$I$9873)),0),0)),"")</f>
        <v/>
      </c>
      <c r="AH461" s="19">
        <f>IFERROR(INDEX($I$2:$I$9873,MATCH(1,INDEX(($P461=$F$2:$F$9873)*(0=COUNTIFS(AF461:AG461,$I$2:$I$9873)),0),0)),"")</f>
        <v/>
      </c>
      <c r="AI461" s="19">
        <f>IFERROR(INDEX($I$2:$I$9873,MATCH(1,INDEX(($P461=$F$2:$F$9873)*(0=COUNTIFS(AF461:AH461,$I$2:$I$9873)),0),0)),"")</f>
        <v/>
      </c>
      <c r="AJ461" s="19">
        <f>IFERROR(INDEX($I$2:$I$9873,MATCH(1,INDEX(($P461=$F$2:$F$9873)*(0=COUNTIFS(AF461:AI461,$I$2:$I$9873)),0),0)),"")</f>
        <v/>
      </c>
      <c r="AK461" s="19">
        <f>IFERROR(INDEX($I$2:$I$9873,MATCH(1,INDEX(($P461=$F$2:$F$9873)*(0=COUNTIFS(AF461:AJ461,$I$2:$I$9873)),0),0)),"")</f>
        <v/>
      </c>
      <c r="AL461" s="19">
        <f>IFERROR(INDEX($I$2:$I$9873,MATCH(1,INDEX(($P461=$F$2:$F$9873)*(0=COUNTIFS(AF461:AK461,$I$2:$I$9873)),0),0)),"")</f>
        <v/>
      </c>
      <c r="AM461" s="19">
        <f>IFERROR(INDEX($I$2:$I$9873,MATCH(1,INDEX(($P461=$F$2:$F$9873)*(0=COUNTIFS(AF461:AL461,$I$2:$I$9873)),0),0)),"")</f>
        <v/>
      </c>
      <c r="AN461" s="19">
        <f>IFERROR(INDEX($I$2:$I$9873,MATCH(1,INDEX(($P461=$F$2:$F$9873)*(0=COUNTIFS(AF461:AM461,$I$2:$I$9873)),0),0)),"")</f>
        <v/>
      </c>
      <c r="AO461" s="19">
        <f>IFERROR(INDEX($I$2:$I$9873,MATCH(1,INDEX(($P461=$F$2:$F$9873)*(0=COUNTIFS(AF461:AN461,$I$2:$I$9873)),0),0)),"")</f>
        <v/>
      </c>
      <c r="AP461" s="19">
        <f>IFERROR(INDEX($I$2:$I$9873,MATCH(1,INDEX(($P461=$F$2:$F$9873)*(0=COUNTIFS(AF461:AO461,$I$2:$I$9873)),0),0)),"")</f>
        <v/>
      </c>
      <c r="AQ461" s="19">
        <f>IFERROR(INDEX($I$2:$I$9873,MATCH(1,INDEX(($P461=$F$2:$F$9873)*(0=COUNTIFS(AF461:AP461,$I$2:$I$9873)),0),0)),"")</f>
        <v/>
      </c>
      <c r="AR461" s="19">
        <f>IFERROR(INDEX($I$2:$I$9873,MATCH(1,INDEX(($P461=$F$2:$F$9873)*(0=COUNTIFS(AF461:AQ461,$I$2:$I$9873)),0),0)),"")</f>
        <v/>
      </c>
      <c r="AS461" s="19">
        <f>IFERROR(VLOOKUP(AF461,[2]CUS030!$A$5:$E$10000,5,0),"")</f>
        <v/>
      </c>
      <c r="AT461" s="19">
        <f>IFERROR(VLOOKUP(AG461,[2]CUS030!$A$5:$E$10000,5,0),"")</f>
        <v/>
      </c>
      <c r="AU461" s="19">
        <f>IFERROR(VLOOKUP(AH461,[2]CUS030!$A$5:$E$10000,5,0),"")</f>
        <v/>
      </c>
      <c r="AV461" s="19">
        <f>IFERROR(VLOOKUP(AI461,[2]CUS030!$A$5:$E$10000,5,0),"")</f>
        <v/>
      </c>
      <c r="AW461" s="19">
        <f>IFERROR(VLOOKUP(AJ461,[2]CUS030!$A$5:$E$10000,5,0),"")</f>
        <v/>
      </c>
      <c r="AX461" s="19">
        <f>IFERROR(VLOOKUP(AK461,[2]CUS030!$A$5:$E$10000,5,0),"")</f>
        <v/>
      </c>
      <c r="AY461" s="19">
        <f>IFERROR(VLOOKUP(AL461,[2]CUS030!$A$5:$E$10000,5,0),"")</f>
        <v/>
      </c>
      <c r="AZ461" s="19">
        <f>IFERROR(VLOOKUP(AM461,[2]CUS030!$A$5:$E$10000,5,0),"")</f>
        <v/>
      </c>
      <c r="BA461" s="19">
        <f>IFERROR(VLOOKUP(AN461,[2]CUS030!$A$5:$E$10000,5,0),"")</f>
        <v/>
      </c>
      <c r="BB461" s="19">
        <f>IFERROR(VLOOKUP(AO461,[2]CUS030!$A$5:$E$10000,5,0),"")</f>
        <v/>
      </c>
      <c r="BC461" s="19">
        <f>IFERROR(VLOOKUP(AP461,[2]CUS030!$A$5:$E$10000,5,0),"")</f>
        <v/>
      </c>
      <c r="BD461" s="19">
        <f>IFERROR(VLOOKUP(AQ461,[2]CUS030!$A$5:$E$10000,5,0),"")</f>
        <v/>
      </c>
      <c r="BE461" s="19">
        <f>IFERROR(VLOOKUP(AR461,[2]CUS030!$A$5:$E$10000,5,0),"")</f>
        <v/>
      </c>
    </row>
    <row r="462">
      <c r="F462" s="108">
        <f>[1]!Table1[[#This Row],[Production]]</f>
        <v/>
      </c>
      <c r="G462">
        <f>MID(F462,LEN(F462)-6,4)</f>
        <v/>
      </c>
      <c r="H462">
        <f>AS462&amp;"|"&amp;AT462&amp;"|"&amp;AU462&amp;"|"&amp;AV462&amp;"|"&amp;AW462&amp;"|"&amp;AX462&amp;"|"&amp;AY462&amp;"|"&amp;AZ462&amp;"|"&amp;BA462&amp;"|"&amp;BB462&amp;"|"&amp;BC462&amp;"|"&amp;BD462&amp;"|"&amp;BE462</f>
        <v/>
      </c>
      <c r="I462" s="108">
        <f>[1]!Table1[[#This Row],[Stock]]</f>
        <v/>
      </c>
      <c r="J462">
        <f>MID(LEFT(I462,LEN(I462)-3),FIND("0|0.000",LEFT(I462,LEN(I462)-3),1)+7,6)</f>
        <v/>
      </c>
      <c r="K462" s="19" t="n"/>
      <c r="L462" s="19" t="n"/>
      <c r="M462" s="19" t="n"/>
      <c r="N462" s="19" t="n"/>
      <c r="O462" s="19" t="n"/>
      <c r="P462" s="20">
        <f>End_Cal!E462</f>
        <v/>
      </c>
      <c r="Q462" s="112">
        <f>IFERROR(INDEX($J$2:$J$9873,MATCH(1,INDEX(($P462=$F$2:$F$9873)*(0=COUNTIFS($Q$2:$Q$2,$J$2:$J$9873)),0),0)),"")</f>
        <v/>
      </c>
      <c r="R462" s="112">
        <f>IFERROR(INDEX($J$2:$J$9873,MATCH(1,INDEX(($P462=$F$2:$F$9873)*(0=COUNTIFS(Q462,$J$2:$J$9873)),0),0)),"")</f>
        <v/>
      </c>
      <c r="S462" s="112">
        <f>IFERROR(INDEX($J$2:$J$9873,MATCH(1,INDEX(($P462=$F$2:$F$9873)*(0=COUNTIFS(Q462:R462,$J$2:$J$9873)),0),0)),"")</f>
        <v/>
      </c>
      <c r="T462" s="112">
        <f>IFERROR(INDEX($J$2:$J$9873,MATCH(1,INDEX(($P462=$F$2:$F$9873)*(0=COUNTIFS(Q462:S462,$J$2:$J$9873)),0),0)),"")</f>
        <v/>
      </c>
      <c r="U462" s="112">
        <f>IFERROR(INDEX($J$2:$J$9873,MATCH(1,INDEX(($P462=$F$2:$F$9873)*(0=COUNTIFS(Q462:T462,$J$2:$J$9873)),0),0)),"")</f>
        <v/>
      </c>
      <c r="V462" s="112">
        <f>IFERROR(INDEX($J$2:$J$9873,MATCH(1,INDEX(($P462=$F$2:$F$9873)*(0=COUNTIFS(Q462:U462,$J$2:$J$9873)),0),0)),"")</f>
        <v/>
      </c>
      <c r="W462" s="112">
        <f>IFERROR(INDEX($J$2:$J$9873,MATCH(1,INDEX(($P462=$F$2:$F$9873)*(0=COUNTIFS(Q462:V462,$J$2:$J$861)),0),0)),"")</f>
        <v/>
      </c>
      <c r="X462" s="112">
        <f>IFERROR(INDEX($J$2:$J$9873,MATCH(1,INDEX(($P462=$F$2:$F$9873)*(0=COUNTIFS(Q462:W462,$J$2:$J$9873)),0),0)),"")</f>
        <v/>
      </c>
      <c r="Y462" s="112">
        <f>IFERROR(INDEX($J$2:$J$861,MATCH(1,INDEX(($P462=$F$2:$F$861)*(0=COUNTIFS(Q462:X462,$J$2:$J$861)),0),0)),"")</f>
        <v/>
      </c>
      <c r="Z462" s="112">
        <f>IFERROR(INDEX($J$2:$J$861,MATCH(1,INDEX(($P462=$F$2:$F$861)*(0=COUNTIFS(Q462:Y462,$J$2:$J$861)),0),0)),"")</f>
        <v/>
      </c>
      <c r="AA462" s="112">
        <f>IFERROR(INDEX($J$2:$J$861,MATCH(1,INDEX(($P462=$F$2:$F$861)*(0=COUNTIFS(Q462:Z462,$J$2:$J$861)),0),0)),"")</f>
        <v/>
      </c>
      <c r="AB462" s="112">
        <f>IFERROR(INDEX($J$2:$J$861,MATCH(1,INDEX(($P462=$F$2:$F$861)*(0=COUNTIFS(Q462:AA462,$J$2:$J$861)),0),0)),"")</f>
        <v/>
      </c>
      <c r="AC462" s="112">
        <f>IFERROR(INDEX($J$2:$J$861,MATCH(1,INDEX(($P462=$F$2:$F$861)*(0=COUNTIFS(Q462:AB462,$J$2:$J$861)),0),0)),"")</f>
        <v/>
      </c>
      <c r="AD462">
        <f>Q462&amp;"-"&amp;R462&amp;"-"&amp;S462&amp;"-"&amp;T462&amp;"-"&amp;U462&amp;"-"&amp;V462&amp;"-"&amp;W462&amp;"-"&amp;X462&amp;"-"&amp;Y462&amp;"-"&amp;Z462&amp;"-"&amp;AA462&amp;"-"&amp;AB462&amp;"-"&amp;AC462</f>
        <v/>
      </c>
      <c r="AF462" s="19">
        <f>IFERROR(INDEX($I$2:$I$861,MATCH(1,INDEX(($P462=$F$2:$F$861)*(0=COUNTIFS($AF$2:$AF$2,$I$2:$I$861)),0),0)),"")</f>
        <v/>
      </c>
      <c r="AG462" s="19">
        <f>IFERROR(INDEX($I$2:$I$9873,MATCH(1,INDEX(($P462=$F$2:$F$9873)*(0=COUNTIFS(AF462,$I$2:$I$9873)),0),0)),"")</f>
        <v/>
      </c>
      <c r="AH462" s="19">
        <f>IFERROR(INDEX($I$2:$I$9873,MATCH(1,INDEX(($P462=$F$2:$F$9873)*(0=COUNTIFS(AF462:AG462,$I$2:$I$9873)),0),0)),"")</f>
        <v/>
      </c>
      <c r="AI462" s="19">
        <f>IFERROR(INDEX($I$2:$I$9873,MATCH(1,INDEX(($P462=$F$2:$F$9873)*(0=COUNTIFS(AF462:AH462,$I$2:$I$9873)),0),0)),"")</f>
        <v/>
      </c>
      <c r="AJ462" s="19">
        <f>IFERROR(INDEX($I$2:$I$9873,MATCH(1,INDEX(($P462=$F$2:$F$9873)*(0=COUNTIFS(AF462:AI462,$I$2:$I$9873)),0),0)),"")</f>
        <v/>
      </c>
      <c r="AK462" s="19">
        <f>IFERROR(INDEX($I$2:$I$9873,MATCH(1,INDEX(($P462=$F$2:$F$9873)*(0=COUNTIFS(AF462:AJ462,$I$2:$I$9873)),0),0)),"")</f>
        <v/>
      </c>
      <c r="AL462" s="19">
        <f>IFERROR(INDEX($I$2:$I$9873,MATCH(1,INDEX(($P462=$F$2:$F$9873)*(0=COUNTIFS(AF462:AK462,$I$2:$I$9873)),0),0)),"")</f>
        <v/>
      </c>
      <c r="AM462" s="19">
        <f>IFERROR(INDEX($I$2:$I$9873,MATCH(1,INDEX(($P462=$F$2:$F$9873)*(0=COUNTIFS(AF462:AL462,$I$2:$I$9873)),0),0)),"")</f>
        <v/>
      </c>
      <c r="AN462" s="19">
        <f>IFERROR(INDEX($I$2:$I$9873,MATCH(1,INDEX(($P462=$F$2:$F$9873)*(0=COUNTIFS(AF462:AM462,$I$2:$I$9873)),0),0)),"")</f>
        <v/>
      </c>
      <c r="AO462" s="19">
        <f>IFERROR(INDEX($I$2:$I$9873,MATCH(1,INDEX(($P462=$F$2:$F$9873)*(0=COUNTIFS(AF462:AN462,$I$2:$I$9873)),0),0)),"")</f>
        <v/>
      </c>
      <c r="AP462" s="19">
        <f>IFERROR(INDEX($I$2:$I$9873,MATCH(1,INDEX(($P462=$F$2:$F$9873)*(0=COUNTIFS(AF462:AO462,$I$2:$I$9873)),0),0)),"")</f>
        <v/>
      </c>
      <c r="AQ462" s="19">
        <f>IFERROR(INDEX($I$2:$I$9873,MATCH(1,INDEX(($P462=$F$2:$F$9873)*(0=COUNTIFS(AF462:AP462,$I$2:$I$9873)),0),0)),"")</f>
        <v/>
      </c>
      <c r="AR462" s="19">
        <f>IFERROR(INDEX($I$2:$I$9873,MATCH(1,INDEX(($P462=$F$2:$F$9873)*(0=COUNTIFS(AF462:AQ462,$I$2:$I$9873)),0),0)),"")</f>
        <v/>
      </c>
      <c r="AS462" s="19">
        <f>IFERROR(VLOOKUP(AF462,[2]CUS030!$A$5:$E$10000,5,0),"")</f>
        <v/>
      </c>
      <c r="AT462" s="19">
        <f>IFERROR(VLOOKUP(AG462,[2]CUS030!$A$5:$E$10000,5,0),"")</f>
        <v/>
      </c>
      <c r="AU462" s="19">
        <f>IFERROR(VLOOKUP(AH462,[2]CUS030!$A$5:$E$10000,5,0),"")</f>
        <v/>
      </c>
      <c r="AV462" s="19">
        <f>IFERROR(VLOOKUP(AI462,[2]CUS030!$A$5:$E$10000,5,0),"")</f>
        <v/>
      </c>
      <c r="AW462" s="19">
        <f>IFERROR(VLOOKUP(AJ462,[2]CUS030!$A$5:$E$10000,5,0),"")</f>
        <v/>
      </c>
      <c r="AX462" s="19">
        <f>IFERROR(VLOOKUP(AK462,[2]CUS030!$A$5:$E$10000,5,0),"")</f>
        <v/>
      </c>
      <c r="AY462" s="19">
        <f>IFERROR(VLOOKUP(AL462,[2]CUS030!$A$5:$E$10000,5,0),"")</f>
        <v/>
      </c>
      <c r="AZ462" s="19">
        <f>IFERROR(VLOOKUP(AM462,[2]CUS030!$A$5:$E$10000,5,0),"")</f>
        <v/>
      </c>
      <c r="BA462" s="19">
        <f>IFERROR(VLOOKUP(AN462,[2]CUS030!$A$5:$E$10000,5,0),"")</f>
        <v/>
      </c>
      <c r="BB462" s="19">
        <f>IFERROR(VLOOKUP(AO462,[2]CUS030!$A$5:$E$10000,5,0),"")</f>
        <v/>
      </c>
      <c r="BC462" s="19">
        <f>IFERROR(VLOOKUP(AP462,[2]CUS030!$A$5:$E$10000,5,0),"")</f>
        <v/>
      </c>
      <c r="BD462" s="19">
        <f>IFERROR(VLOOKUP(AQ462,[2]CUS030!$A$5:$E$10000,5,0),"")</f>
        <v/>
      </c>
      <c r="BE462" s="19">
        <f>IFERROR(VLOOKUP(AR462,[2]CUS030!$A$5:$E$10000,5,0),"")</f>
        <v/>
      </c>
    </row>
    <row r="463">
      <c r="F463" s="108">
        <f>[1]!Table1[[#This Row],[Production]]</f>
        <v/>
      </c>
      <c r="G463">
        <f>MID(F463,LEN(F463)-6,4)</f>
        <v/>
      </c>
      <c r="H463">
        <f>AS463&amp;"|"&amp;AT463&amp;"|"&amp;AU463&amp;"|"&amp;AV463&amp;"|"&amp;AW463&amp;"|"&amp;AX463&amp;"|"&amp;AY463&amp;"|"&amp;AZ463&amp;"|"&amp;BA463&amp;"|"&amp;BB463&amp;"|"&amp;BC463&amp;"|"&amp;BD463&amp;"|"&amp;BE463</f>
        <v/>
      </c>
      <c r="I463" s="108">
        <f>[1]!Table1[[#This Row],[Stock]]</f>
        <v/>
      </c>
      <c r="J463">
        <f>MID(LEFT(I463,LEN(I463)-3),FIND("0|0.000",LEFT(I463,LEN(I463)-3),1)+7,6)</f>
        <v/>
      </c>
      <c r="K463" s="19" t="n"/>
      <c r="L463" s="19" t="n"/>
      <c r="M463" s="19" t="n"/>
      <c r="N463" s="19" t="n"/>
      <c r="O463" s="19" t="n"/>
      <c r="P463" s="20">
        <f>End_Cal!E463</f>
        <v/>
      </c>
      <c r="Q463" s="112">
        <f>IFERROR(INDEX($J$2:$J$9873,MATCH(1,INDEX(($P463=$F$2:$F$9873)*(0=COUNTIFS($Q$2:$Q$2,$J$2:$J$9873)),0),0)),"")</f>
        <v/>
      </c>
      <c r="R463" s="112">
        <f>IFERROR(INDEX($J$2:$J$9873,MATCH(1,INDEX(($P463=$F$2:$F$9873)*(0=COUNTIFS(Q463,$J$2:$J$9873)),0),0)),"")</f>
        <v/>
      </c>
      <c r="S463" s="112">
        <f>IFERROR(INDEX($J$2:$J$9873,MATCH(1,INDEX(($P463=$F$2:$F$9873)*(0=COUNTIFS(Q463:R463,$J$2:$J$9873)),0),0)),"")</f>
        <v/>
      </c>
      <c r="T463" s="112">
        <f>IFERROR(INDEX($J$2:$J$9873,MATCH(1,INDEX(($P463=$F$2:$F$9873)*(0=COUNTIFS(Q463:S463,$J$2:$J$9873)),0),0)),"")</f>
        <v/>
      </c>
      <c r="U463" s="112">
        <f>IFERROR(INDEX($J$2:$J$9873,MATCH(1,INDEX(($P463=$F$2:$F$9873)*(0=COUNTIFS(Q463:T463,$J$2:$J$9873)),0),0)),"")</f>
        <v/>
      </c>
      <c r="V463" s="112">
        <f>IFERROR(INDEX($J$2:$J$9873,MATCH(1,INDEX(($P463=$F$2:$F$9873)*(0=COUNTIFS(Q463:U463,$J$2:$J$9873)),0),0)),"")</f>
        <v/>
      </c>
      <c r="W463" s="112">
        <f>IFERROR(INDEX($J$2:$J$9873,MATCH(1,INDEX(($P463=$F$2:$F$9873)*(0=COUNTIFS(Q463:V463,$J$2:$J$861)),0),0)),"")</f>
        <v/>
      </c>
      <c r="X463" s="112">
        <f>IFERROR(INDEX($J$2:$J$9873,MATCH(1,INDEX(($P463=$F$2:$F$9873)*(0=COUNTIFS(Q463:W463,$J$2:$J$9873)),0),0)),"")</f>
        <v/>
      </c>
      <c r="Y463" s="112">
        <f>IFERROR(INDEX($J$2:$J$861,MATCH(1,INDEX(($P463=$F$2:$F$861)*(0=COUNTIFS(Q463:X463,$J$2:$J$861)),0),0)),"")</f>
        <v/>
      </c>
      <c r="Z463" s="112">
        <f>IFERROR(INDEX($J$2:$J$861,MATCH(1,INDEX(($P463=$F$2:$F$861)*(0=COUNTIFS(Q463:Y463,$J$2:$J$861)),0),0)),"")</f>
        <v/>
      </c>
      <c r="AA463" s="112">
        <f>IFERROR(INDEX($J$2:$J$861,MATCH(1,INDEX(($P463=$F$2:$F$861)*(0=COUNTIFS(Q463:Z463,$J$2:$J$861)),0),0)),"")</f>
        <v/>
      </c>
      <c r="AB463" s="112">
        <f>IFERROR(INDEX($J$2:$J$861,MATCH(1,INDEX(($P463=$F$2:$F$861)*(0=COUNTIFS(Q463:AA463,$J$2:$J$861)),0),0)),"")</f>
        <v/>
      </c>
      <c r="AC463" s="112">
        <f>IFERROR(INDEX($J$2:$J$861,MATCH(1,INDEX(($P463=$F$2:$F$861)*(0=COUNTIFS(Q463:AB463,$J$2:$J$861)),0),0)),"")</f>
        <v/>
      </c>
      <c r="AD463">
        <f>Q463&amp;"-"&amp;R463&amp;"-"&amp;S463&amp;"-"&amp;T463&amp;"-"&amp;U463&amp;"-"&amp;V463&amp;"-"&amp;W463&amp;"-"&amp;X463&amp;"-"&amp;Y463&amp;"-"&amp;Z463&amp;"-"&amp;AA463&amp;"-"&amp;AB463&amp;"-"&amp;AC463</f>
        <v/>
      </c>
      <c r="AF463" s="19">
        <f>IFERROR(INDEX($I$2:$I$861,MATCH(1,INDEX(($P463=$F$2:$F$861)*(0=COUNTIFS($AF$2:$AF$2,$I$2:$I$861)),0),0)),"")</f>
        <v/>
      </c>
      <c r="AG463" s="19">
        <f>IFERROR(INDEX($I$2:$I$9873,MATCH(1,INDEX(($P463=$F$2:$F$9873)*(0=COUNTIFS(AF463,$I$2:$I$9873)),0),0)),"")</f>
        <v/>
      </c>
      <c r="AH463" s="19">
        <f>IFERROR(INDEX($I$2:$I$9873,MATCH(1,INDEX(($P463=$F$2:$F$9873)*(0=COUNTIFS(AF463:AG463,$I$2:$I$9873)),0),0)),"")</f>
        <v/>
      </c>
      <c r="AI463" s="19">
        <f>IFERROR(INDEX($I$2:$I$9873,MATCH(1,INDEX(($P463=$F$2:$F$9873)*(0=COUNTIFS(AF463:AH463,$I$2:$I$9873)),0),0)),"")</f>
        <v/>
      </c>
      <c r="AJ463" s="19">
        <f>IFERROR(INDEX($I$2:$I$9873,MATCH(1,INDEX(($P463=$F$2:$F$9873)*(0=COUNTIFS(AF463:AI463,$I$2:$I$9873)),0),0)),"")</f>
        <v/>
      </c>
      <c r="AK463" s="19">
        <f>IFERROR(INDEX($I$2:$I$9873,MATCH(1,INDEX(($P463=$F$2:$F$9873)*(0=COUNTIFS(AF463:AJ463,$I$2:$I$9873)),0),0)),"")</f>
        <v/>
      </c>
      <c r="AL463" s="19">
        <f>IFERROR(INDEX($I$2:$I$9873,MATCH(1,INDEX(($P463=$F$2:$F$9873)*(0=COUNTIFS(AF463:AK463,$I$2:$I$9873)),0),0)),"")</f>
        <v/>
      </c>
      <c r="AM463" s="19">
        <f>IFERROR(INDEX($I$2:$I$9873,MATCH(1,INDEX(($P463=$F$2:$F$9873)*(0=COUNTIFS(AF463:AL463,$I$2:$I$9873)),0),0)),"")</f>
        <v/>
      </c>
      <c r="AN463" s="19">
        <f>IFERROR(INDEX($I$2:$I$9873,MATCH(1,INDEX(($P463=$F$2:$F$9873)*(0=COUNTIFS(AF463:AM463,$I$2:$I$9873)),0),0)),"")</f>
        <v/>
      </c>
      <c r="AO463" s="19">
        <f>IFERROR(INDEX($I$2:$I$9873,MATCH(1,INDEX(($P463=$F$2:$F$9873)*(0=COUNTIFS(AF463:AN463,$I$2:$I$9873)),0),0)),"")</f>
        <v/>
      </c>
      <c r="AP463" s="19">
        <f>IFERROR(INDEX($I$2:$I$9873,MATCH(1,INDEX(($P463=$F$2:$F$9873)*(0=COUNTIFS(AF463:AO463,$I$2:$I$9873)),0),0)),"")</f>
        <v/>
      </c>
      <c r="AQ463" s="19">
        <f>IFERROR(INDEX($I$2:$I$9873,MATCH(1,INDEX(($P463=$F$2:$F$9873)*(0=COUNTIFS(AF463:AP463,$I$2:$I$9873)),0),0)),"")</f>
        <v/>
      </c>
      <c r="AR463" s="19">
        <f>IFERROR(INDEX($I$2:$I$9873,MATCH(1,INDEX(($P463=$F$2:$F$9873)*(0=COUNTIFS(AF463:AQ463,$I$2:$I$9873)),0),0)),"")</f>
        <v/>
      </c>
      <c r="AS463" s="19">
        <f>IFERROR(VLOOKUP(AF463,[2]CUS030!$A$5:$E$10000,5,0),"")</f>
        <v/>
      </c>
      <c r="AT463" s="19">
        <f>IFERROR(VLOOKUP(AG463,[2]CUS030!$A$5:$E$10000,5,0),"")</f>
        <v/>
      </c>
      <c r="AU463" s="19">
        <f>IFERROR(VLOOKUP(AH463,[2]CUS030!$A$5:$E$10000,5,0),"")</f>
        <v/>
      </c>
      <c r="AV463" s="19">
        <f>IFERROR(VLOOKUP(AI463,[2]CUS030!$A$5:$E$10000,5,0),"")</f>
        <v/>
      </c>
      <c r="AW463" s="19">
        <f>IFERROR(VLOOKUP(AJ463,[2]CUS030!$A$5:$E$10000,5,0),"")</f>
        <v/>
      </c>
      <c r="AX463" s="19">
        <f>IFERROR(VLOOKUP(AK463,[2]CUS030!$A$5:$E$10000,5,0),"")</f>
        <v/>
      </c>
      <c r="AY463" s="19">
        <f>IFERROR(VLOOKUP(AL463,[2]CUS030!$A$5:$E$10000,5,0),"")</f>
        <v/>
      </c>
      <c r="AZ463" s="19">
        <f>IFERROR(VLOOKUP(AM463,[2]CUS030!$A$5:$E$10000,5,0),"")</f>
        <v/>
      </c>
      <c r="BA463" s="19">
        <f>IFERROR(VLOOKUP(AN463,[2]CUS030!$A$5:$E$10000,5,0),"")</f>
        <v/>
      </c>
      <c r="BB463" s="19">
        <f>IFERROR(VLOOKUP(AO463,[2]CUS030!$A$5:$E$10000,5,0),"")</f>
        <v/>
      </c>
      <c r="BC463" s="19">
        <f>IFERROR(VLOOKUP(AP463,[2]CUS030!$A$5:$E$10000,5,0),"")</f>
        <v/>
      </c>
      <c r="BD463" s="19">
        <f>IFERROR(VLOOKUP(AQ463,[2]CUS030!$A$5:$E$10000,5,0),"")</f>
        <v/>
      </c>
      <c r="BE463" s="19">
        <f>IFERROR(VLOOKUP(AR463,[2]CUS030!$A$5:$E$10000,5,0),"")</f>
        <v/>
      </c>
    </row>
    <row r="464">
      <c r="F464" s="108">
        <f>[1]!Table1[[#This Row],[Production]]</f>
        <v/>
      </c>
      <c r="G464">
        <f>MID(F464,LEN(F464)-6,4)</f>
        <v/>
      </c>
      <c r="H464">
        <f>AS464&amp;"|"&amp;AT464&amp;"|"&amp;AU464&amp;"|"&amp;AV464&amp;"|"&amp;AW464&amp;"|"&amp;AX464&amp;"|"&amp;AY464&amp;"|"&amp;AZ464&amp;"|"&amp;BA464&amp;"|"&amp;BB464&amp;"|"&amp;BC464&amp;"|"&amp;BD464&amp;"|"&amp;BE464</f>
        <v/>
      </c>
      <c r="I464" s="108">
        <f>[1]!Table1[[#This Row],[Stock]]</f>
        <v/>
      </c>
      <c r="J464">
        <f>MID(LEFT(I464,LEN(I464)-3),FIND("0|0.000",LEFT(I464,LEN(I464)-3),1)+7,6)</f>
        <v/>
      </c>
      <c r="K464" s="19" t="n"/>
      <c r="L464" s="19" t="n"/>
      <c r="M464" s="19" t="n"/>
      <c r="N464" s="19" t="n"/>
      <c r="O464" s="19" t="n"/>
      <c r="P464" s="20">
        <f>End_Cal!E464</f>
        <v/>
      </c>
      <c r="Q464" s="112">
        <f>IFERROR(INDEX($J$2:$J$9873,MATCH(1,INDEX(($P464=$F$2:$F$9873)*(0=COUNTIFS($Q$2:$Q$2,$J$2:$J$9873)),0),0)),"")</f>
        <v/>
      </c>
      <c r="R464" s="112">
        <f>IFERROR(INDEX($J$2:$J$9873,MATCH(1,INDEX(($P464=$F$2:$F$9873)*(0=COUNTIFS(Q464,$J$2:$J$9873)),0),0)),"")</f>
        <v/>
      </c>
      <c r="S464" s="112">
        <f>IFERROR(INDEX($J$2:$J$9873,MATCH(1,INDEX(($P464=$F$2:$F$9873)*(0=COUNTIFS(Q464:R464,$J$2:$J$9873)),0),0)),"")</f>
        <v/>
      </c>
      <c r="T464" s="112">
        <f>IFERROR(INDEX($J$2:$J$9873,MATCH(1,INDEX(($P464=$F$2:$F$9873)*(0=COUNTIFS(Q464:S464,$J$2:$J$9873)),0),0)),"")</f>
        <v/>
      </c>
      <c r="U464" s="112">
        <f>IFERROR(INDEX($J$2:$J$9873,MATCH(1,INDEX(($P464=$F$2:$F$9873)*(0=COUNTIFS(Q464:T464,$J$2:$J$9873)),0),0)),"")</f>
        <v/>
      </c>
      <c r="V464" s="112">
        <f>IFERROR(INDEX($J$2:$J$9873,MATCH(1,INDEX(($P464=$F$2:$F$9873)*(0=COUNTIFS(Q464:U464,$J$2:$J$9873)),0),0)),"")</f>
        <v/>
      </c>
      <c r="W464" s="112">
        <f>IFERROR(INDEX($J$2:$J$9873,MATCH(1,INDEX(($P464=$F$2:$F$9873)*(0=COUNTIFS(Q464:V464,$J$2:$J$861)),0),0)),"")</f>
        <v/>
      </c>
      <c r="X464" s="112">
        <f>IFERROR(INDEX($J$2:$J$9873,MATCH(1,INDEX(($P464=$F$2:$F$9873)*(0=COUNTIFS(Q464:W464,$J$2:$J$9873)),0),0)),"")</f>
        <v/>
      </c>
      <c r="Y464" s="112">
        <f>IFERROR(INDEX($J$2:$J$861,MATCH(1,INDEX(($P464=$F$2:$F$861)*(0=COUNTIFS(Q464:X464,$J$2:$J$861)),0),0)),"")</f>
        <v/>
      </c>
      <c r="Z464" s="112">
        <f>IFERROR(INDEX($J$2:$J$861,MATCH(1,INDEX(($P464=$F$2:$F$861)*(0=COUNTIFS(Q464:Y464,$J$2:$J$861)),0),0)),"")</f>
        <v/>
      </c>
      <c r="AA464" s="112">
        <f>IFERROR(INDEX($J$2:$J$861,MATCH(1,INDEX(($P464=$F$2:$F$861)*(0=COUNTIFS(Q464:Z464,$J$2:$J$861)),0),0)),"")</f>
        <v/>
      </c>
      <c r="AB464" s="112">
        <f>IFERROR(INDEX($J$2:$J$861,MATCH(1,INDEX(($P464=$F$2:$F$861)*(0=COUNTIFS(Q464:AA464,$J$2:$J$861)),0),0)),"")</f>
        <v/>
      </c>
      <c r="AC464" s="112">
        <f>IFERROR(INDEX($J$2:$J$861,MATCH(1,INDEX(($P464=$F$2:$F$861)*(0=COUNTIFS(Q464:AB464,$J$2:$J$861)),0),0)),"")</f>
        <v/>
      </c>
      <c r="AD464">
        <f>Q464&amp;"-"&amp;R464&amp;"-"&amp;S464&amp;"-"&amp;T464&amp;"-"&amp;U464&amp;"-"&amp;V464&amp;"-"&amp;W464&amp;"-"&amp;X464&amp;"-"&amp;Y464&amp;"-"&amp;Z464&amp;"-"&amp;AA464&amp;"-"&amp;AB464&amp;"-"&amp;AC464</f>
        <v/>
      </c>
      <c r="AF464" s="19">
        <f>IFERROR(INDEX($I$2:$I$861,MATCH(1,INDEX(($P464=$F$2:$F$861)*(0=COUNTIFS($AF$2:$AF$2,$I$2:$I$861)),0),0)),"")</f>
        <v/>
      </c>
      <c r="AG464" s="19">
        <f>IFERROR(INDEX($I$2:$I$9873,MATCH(1,INDEX(($P464=$F$2:$F$9873)*(0=COUNTIFS(AF464,$I$2:$I$9873)),0),0)),"")</f>
        <v/>
      </c>
      <c r="AH464" s="19">
        <f>IFERROR(INDEX($I$2:$I$9873,MATCH(1,INDEX(($P464=$F$2:$F$9873)*(0=COUNTIFS(AF464:AG464,$I$2:$I$9873)),0),0)),"")</f>
        <v/>
      </c>
      <c r="AI464" s="19">
        <f>IFERROR(INDEX($I$2:$I$9873,MATCH(1,INDEX(($P464=$F$2:$F$9873)*(0=COUNTIFS(AF464:AH464,$I$2:$I$9873)),0),0)),"")</f>
        <v/>
      </c>
      <c r="AJ464" s="19">
        <f>IFERROR(INDEX($I$2:$I$9873,MATCH(1,INDEX(($P464=$F$2:$F$9873)*(0=COUNTIFS(AF464:AI464,$I$2:$I$9873)),0),0)),"")</f>
        <v/>
      </c>
      <c r="AK464" s="19">
        <f>IFERROR(INDEX($I$2:$I$9873,MATCH(1,INDEX(($P464=$F$2:$F$9873)*(0=COUNTIFS(AF464:AJ464,$I$2:$I$9873)),0),0)),"")</f>
        <v/>
      </c>
      <c r="AL464" s="19">
        <f>IFERROR(INDEX($I$2:$I$9873,MATCH(1,INDEX(($P464=$F$2:$F$9873)*(0=COUNTIFS(AF464:AK464,$I$2:$I$9873)),0),0)),"")</f>
        <v/>
      </c>
      <c r="AM464" s="19">
        <f>IFERROR(INDEX($I$2:$I$9873,MATCH(1,INDEX(($P464=$F$2:$F$9873)*(0=COUNTIFS(AF464:AL464,$I$2:$I$9873)),0),0)),"")</f>
        <v/>
      </c>
      <c r="AN464" s="19">
        <f>IFERROR(INDEX($I$2:$I$9873,MATCH(1,INDEX(($P464=$F$2:$F$9873)*(0=COUNTIFS(AF464:AM464,$I$2:$I$9873)),0),0)),"")</f>
        <v/>
      </c>
      <c r="AO464" s="19">
        <f>IFERROR(INDEX($I$2:$I$9873,MATCH(1,INDEX(($P464=$F$2:$F$9873)*(0=COUNTIFS(AF464:AN464,$I$2:$I$9873)),0),0)),"")</f>
        <v/>
      </c>
      <c r="AP464" s="19">
        <f>IFERROR(INDEX($I$2:$I$9873,MATCH(1,INDEX(($P464=$F$2:$F$9873)*(0=COUNTIFS(AF464:AO464,$I$2:$I$9873)),0),0)),"")</f>
        <v/>
      </c>
      <c r="AQ464" s="19">
        <f>IFERROR(INDEX($I$2:$I$9873,MATCH(1,INDEX(($P464=$F$2:$F$9873)*(0=COUNTIFS(AF464:AP464,$I$2:$I$9873)),0),0)),"")</f>
        <v/>
      </c>
      <c r="AR464" s="19">
        <f>IFERROR(INDEX($I$2:$I$9873,MATCH(1,INDEX(($P464=$F$2:$F$9873)*(0=COUNTIFS(AF464:AQ464,$I$2:$I$9873)),0),0)),"")</f>
        <v/>
      </c>
      <c r="AS464" s="19">
        <f>IFERROR(VLOOKUP(AF464,[2]CUS030!$A$5:$E$10000,5,0),"")</f>
        <v/>
      </c>
      <c r="AT464" s="19">
        <f>IFERROR(VLOOKUP(AG464,[2]CUS030!$A$5:$E$10000,5,0),"")</f>
        <v/>
      </c>
      <c r="AU464" s="19">
        <f>IFERROR(VLOOKUP(AH464,[2]CUS030!$A$5:$E$10000,5,0),"")</f>
        <v/>
      </c>
      <c r="AV464" s="19">
        <f>IFERROR(VLOOKUP(AI464,[2]CUS030!$A$5:$E$10000,5,0),"")</f>
        <v/>
      </c>
      <c r="AW464" s="19">
        <f>IFERROR(VLOOKUP(AJ464,[2]CUS030!$A$5:$E$10000,5,0),"")</f>
        <v/>
      </c>
      <c r="AX464" s="19">
        <f>IFERROR(VLOOKUP(AK464,[2]CUS030!$A$5:$E$10000,5,0),"")</f>
        <v/>
      </c>
      <c r="AY464" s="19">
        <f>IFERROR(VLOOKUP(AL464,[2]CUS030!$A$5:$E$10000,5,0),"")</f>
        <v/>
      </c>
      <c r="AZ464" s="19">
        <f>IFERROR(VLOOKUP(AM464,[2]CUS030!$A$5:$E$10000,5,0),"")</f>
        <v/>
      </c>
      <c r="BA464" s="19">
        <f>IFERROR(VLOOKUP(AN464,[2]CUS030!$A$5:$E$10000,5,0),"")</f>
        <v/>
      </c>
      <c r="BB464" s="19">
        <f>IFERROR(VLOOKUP(AO464,[2]CUS030!$A$5:$E$10000,5,0),"")</f>
        <v/>
      </c>
      <c r="BC464" s="19">
        <f>IFERROR(VLOOKUP(AP464,[2]CUS030!$A$5:$E$10000,5,0),"")</f>
        <v/>
      </c>
      <c r="BD464" s="19">
        <f>IFERROR(VLOOKUP(AQ464,[2]CUS030!$A$5:$E$10000,5,0),"")</f>
        <v/>
      </c>
      <c r="BE464" s="19">
        <f>IFERROR(VLOOKUP(AR464,[2]CUS030!$A$5:$E$10000,5,0),"")</f>
        <v/>
      </c>
    </row>
    <row r="465">
      <c r="F465" s="108">
        <f>[1]!Table1[[#This Row],[Production]]</f>
        <v/>
      </c>
      <c r="G465">
        <f>MID(F465,LEN(F465)-6,4)</f>
        <v/>
      </c>
      <c r="H465">
        <f>AS465&amp;"|"&amp;AT465&amp;"|"&amp;AU465&amp;"|"&amp;AV465&amp;"|"&amp;AW465&amp;"|"&amp;AX465&amp;"|"&amp;AY465&amp;"|"&amp;AZ465&amp;"|"&amp;BA465&amp;"|"&amp;BB465&amp;"|"&amp;BC465&amp;"|"&amp;BD465&amp;"|"&amp;BE465</f>
        <v/>
      </c>
      <c r="I465" s="108">
        <f>[1]!Table1[[#This Row],[Stock]]</f>
        <v/>
      </c>
      <c r="J465">
        <f>MID(LEFT(I465,LEN(I465)-3),FIND("0|0.000",LEFT(I465,LEN(I465)-3),1)+7,6)</f>
        <v/>
      </c>
      <c r="K465" s="19" t="n"/>
      <c r="L465" s="19" t="n"/>
      <c r="M465" s="19" t="n"/>
      <c r="N465" s="19" t="n"/>
      <c r="O465" s="19" t="n"/>
      <c r="P465" s="20">
        <f>End_Cal!E465</f>
        <v/>
      </c>
      <c r="Q465" s="112">
        <f>IFERROR(INDEX($J$2:$J$9873,MATCH(1,INDEX(($P465=$F$2:$F$9873)*(0=COUNTIFS($Q$2:$Q$2,$J$2:$J$9873)),0),0)),"")</f>
        <v/>
      </c>
      <c r="R465" s="112">
        <f>IFERROR(INDEX($J$2:$J$9873,MATCH(1,INDEX(($P465=$F$2:$F$9873)*(0=COUNTIFS(Q465,$J$2:$J$9873)),0),0)),"")</f>
        <v/>
      </c>
      <c r="S465" s="112">
        <f>IFERROR(INDEX($J$2:$J$9873,MATCH(1,INDEX(($P465=$F$2:$F$9873)*(0=COUNTIFS(Q465:R465,$J$2:$J$9873)),0),0)),"")</f>
        <v/>
      </c>
      <c r="T465" s="112">
        <f>IFERROR(INDEX($J$2:$J$9873,MATCH(1,INDEX(($P465=$F$2:$F$9873)*(0=COUNTIFS(Q465:S465,$J$2:$J$9873)),0),0)),"")</f>
        <v/>
      </c>
      <c r="U465" s="112">
        <f>IFERROR(INDEX($J$2:$J$9873,MATCH(1,INDEX(($P465=$F$2:$F$9873)*(0=COUNTIFS(Q465:T465,$J$2:$J$9873)),0),0)),"")</f>
        <v/>
      </c>
      <c r="V465" s="112">
        <f>IFERROR(INDEX($J$2:$J$9873,MATCH(1,INDEX(($P465=$F$2:$F$9873)*(0=COUNTIFS(Q465:U465,$J$2:$J$9873)),0),0)),"")</f>
        <v/>
      </c>
      <c r="W465" s="112">
        <f>IFERROR(INDEX($J$2:$J$9873,MATCH(1,INDEX(($P465=$F$2:$F$9873)*(0=COUNTIFS(Q465:V465,$J$2:$J$861)),0),0)),"")</f>
        <v/>
      </c>
      <c r="X465" s="112">
        <f>IFERROR(INDEX($J$2:$J$9873,MATCH(1,INDEX(($P465=$F$2:$F$9873)*(0=COUNTIFS(Q465:W465,$J$2:$J$9873)),0),0)),"")</f>
        <v/>
      </c>
      <c r="Y465" s="112">
        <f>IFERROR(INDEX($J$2:$J$861,MATCH(1,INDEX(($P465=$F$2:$F$861)*(0=COUNTIFS(Q465:X465,$J$2:$J$861)),0),0)),"")</f>
        <v/>
      </c>
      <c r="Z465" s="112">
        <f>IFERROR(INDEX($J$2:$J$861,MATCH(1,INDEX(($P465=$F$2:$F$861)*(0=COUNTIFS(Q465:Y465,$J$2:$J$861)),0),0)),"")</f>
        <v/>
      </c>
      <c r="AA465" s="112">
        <f>IFERROR(INDEX($J$2:$J$861,MATCH(1,INDEX(($P465=$F$2:$F$861)*(0=COUNTIFS(Q465:Z465,$J$2:$J$861)),0),0)),"")</f>
        <v/>
      </c>
      <c r="AB465" s="112">
        <f>IFERROR(INDEX($J$2:$J$861,MATCH(1,INDEX(($P465=$F$2:$F$861)*(0=COUNTIFS(Q465:AA465,$J$2:$J$861)),0),0)),"")</f>
        <v/>
      </c>
      <c r="AC465" s="112">
        <f>IFERROR(INDEX($J$2:$J$861,MATCH(1,INDEX(($P465=$F$2:$F$861)*(0=COUNTIFS(Q465:AB465,$J$2:$J$861)),0),0)),"")</f>
        <v/>
      </c>
      <c r="AD465">
        <f>Q465&amp;"-"&amp;R465&amp;"-"&amp;S465&amp;"-"&amp;T465&amp;"-"&amp;U465&amp;"-"&amp;V465&amp;"-"&amp;W465&amp;"-"&amp;X465&amp;"-"&amp;Y465&amp;"-"&amp;Z465&amp;"-"&amp;AA465&amp;"-"&amp;AB465&amp;"-"&amp;AC465</f>
        <v/>
      </c>
      <c r="AF465" s="19">
        <f>IFERROR(INDEX($I$2:$I$861,MATCH(1,INDEX(($P465=$F$2:$F$861)*(0=COUNTIFS($AF$2:$AF$2,$I$2:$I$861)),0),0)),"")</f>
        <v/>
      </c>
      <c r="AG465" s="19">
        <f>IFERROR(INDEX($I$2:$I$9873,MATCH(1,INDEX(($P465=$F$2:$F$9873)*(0=COUNTIFS(AF465,$I$2:$I$9873)),0),0)),"")</f>
        <v/>
      </c>
      <c r="AH465" s="19">
        <f>IFERROR(INDEX($I$2:$I$9873,MATCH(1,INDEX(($P465=$F$2:$F$9873)*(0=COUNTIFS(AF465:AG465,$I$2:$I$9873)),0),0)),"")</f>
        <v/>
      </c>
      <c r="AI465" s="19">
        <f>IFERROR(INDEX($I$2:$I$9873,MATCH(1,INDEX(($P465=$F$2:$F$9873)*(0=COUNTIFS(AF465:AH465,$I$2:$I$9873)),0),0)),"")</f>
        <v/>
      </c>
      <c r="AJ465" s="19">
        <f>IFERROR(INDEX($I$2:$I$9873,MATCH(1,INDEX(($P465=$F$2:$F$9873)*(0=COUNTIFS(AF465:AI465,$I$2:$I$9873)),0),0)),"")</f>
        <v/>
      </c>
      <c r="AK465" s="19">
        <f>IFERROR(INDEX($I$2:$I$9873,MATCH(1,INDEX(($P465=$F$2:$F$9873)*(0=COUNTIFS(AF465:AJ465,$I$2:$I$9873)),0),0)),"")</f>
        <v/>
      </c>
      <c r="AL465" s="19">
        <f>IFERROR(INDEX($I$2:$I$9873,MATCH(1,INDEX(($P465=$F$2:$F$9873)*(0=COUNTIFS(AF465:AK465,$I$2:$I$9873)),0),0)),"")</f>
        <v/>
      </c>
      <c r="AM465" s="19">
        <f>IFERROR(INDEX($I$2:$I$9873,MATCH(1,INDEX(($P465=$F$2:$F$9873)*(0=COUNTIFS(AF465:AL465,$I$2:$I$9873)),0),0)),"")</f>
        <v/>
      </c>
      <c r="AN465" s="19">
        <f>IFERROR(INDEX($I$2:$I$9873,MATCH(1,INDEX(($P465=$F$2:$F$9873)*(0=COUNTIFS(AF465:AM465,$I$2:$I$9873)),0),0)),"")</f>
        <v/>
      </c>
      <c r="AO465" s="19">
        <f>IFERROR(INDEX($I$2:$I$9873,MATCH(1,INDEX(($P465=$F$2:$F$9873)*(0=COUNTIFS(AF465:AN465,$I$2:$I$9873)),0),0)),"")</f>
        <v/>
      </c>
      <c r="AP465" s="19">
        <f>IFERROR(INDEX($I$2:$I$9873,MATCH(1,INDEX(($P465=$F$2:$F$9873)*(0=COUNTIFS(AF465:AO465,$I$2:$I$9873)),0),0)),"")</f>
        <v/>
      </c>
      <c r="AQ465" s="19">
        <f>IFERROR(INDEX($I$2:$I$9873,MATCH(1,INDEX(($P465=$F$2:$F$9873)*(0=COUNTIFS(AF465:AP465,$I$2:$I$9873)),0),0)),"")</f>
        <v/>
      </c>
      <c r="AR465" s="19">
        <f>IFERROR(INDEX($I$2:$I$9873,MATCH(1,INDEX(($P465=$F$2:$F$9873)*(0=COUNTIFS(AF465:AQ465,$I$2:$I$9873)),0),0)),"")</f>
        <v/>
      </c>
      <c r="AS465" s="19">
        <f>IFERROR(VLOOKUP(AF465,[2]CUS030!$A$5:$E$10000,5,0),"")</f>
        <v/>
      </c>
      <c r="AT465" s="19">
        <f>IFERROR(VLOOKUP(AG465,[2]CUS030!$A$5:$E$10000,5,0),"")</f>
        <v/>
      </c>
      <c r="AU465" s="19">
        <f>IFERROR(VLOOKUP(AH465,[2]CUS030!$A$5:$E$10000,5,0),"")</f>
        <v/>
      </c>
      <c r="AV465" s="19">
        <f>IFERROR(VLOOKUP(AI465,[2]CUS030!$A$5:$E$10000,5,0),"")</f>
        <v/>
      </c>
      <c r="AW465" s="19">
        <f>IFERROR(VLOOKUP(AJ465,[2]CUS030!$A$5:$E$10000,5,0),"")</f>
        <v/>
      </c>
      <c r="AX465" s="19">
        <f>IFERROR(VLOOKUP(AK465,[2]CUS030!$A$5:$E$10000,5,0),"")</f>
        <v/>
      </c>
      <c r="AY465" s="19">
        <f>IFERROR(VLOOKUP(AL465,[2]CUS030!$A$5:$E$10000,5,0),"")</f>
        <v/>
      </c>
      <c r="AZ465" s="19">
        <f>IFERROR(VLOOKUP(AM465,[2]CUS030!$A$5:$E$10000,5,0),"")</f>
        <v/>
      </c>
      <c r="BA465" s="19">
        <f>IFERROR(VLOOKUP(AN465,[2]CUS030!$A$5:$E$10000,5,0),"")</f>
        <v/>
      </c>
      <c r="BB465" s="19">
        <f>IFERROR(VLOOKUP(AO465,[2]CUS030!$A$5:$E$10000,5,0),"")</f>
        <v/>
      </c>
      <c r="BC465" s="19">
        <f>IFERROR(VLOOKUP(AP465,[2]CUS030!$A$5:$E$10000,5,0),"")</f>
        <v/>
      </c>
      <c r="BD465" s="19">
        <f>IFERROR(VLOOKUP(AQ465,[2]CUS030!$A$5:$E$10000,5,0),"")</f>
        <v/>
      </c>
      <c r="BE465" s="19">
        <f>IFERROR(VLOOKUP(AR465,[2]CUS030!$A$5:$E$10000,5,0),"")</f>
        <v/>
      </c>
    </row>
    <row r="466">
      <c r="F466" s="108">
        <f>[1]!Table1[[#This Row],[Production]]</f>
        <v/>
      </c>
      <c r="G466">
        <f>MID(F466,LEN(F466)-6,4)</f>
        <v/>
      </c>
      <c r="H466">
        <f>AS466&amp;"|"&amp;AT466&amp;"|"&amp;AU466&amp;"|"&amp;AV466&amp;"|"&amp;AW466&amp;"|"&amp;AX466&amp;"|"&amp;AY466&amp;"|"&amp;AZ466&amp;"|"&amp;BA466&amp;"|"&amp;BB466&amp;"|"&amp;BC466&amp;"|"&amp;BD466&amp;"|"&amp;BE466</f>
        <v/>
      </c>
      <c r="I466" s="108">
        <f>[1]!Table1[[#This Row],[Stock]]</f>
        <v/>
      </c>
      <c r="J466">
        <f>MID(LEFT(I466,LEN(I466)-3),FIND("0|0.000",LEFT(I466,LEN(I466)-3),1)+7,6)</f>
        <v/>
      </c>
      <c r="K466" s="19" t="n"/>
      <c r="L466" s="19" t="n"/>
      <c r="M466" s="19" t="n"/>
      <c r="N466" s="19" t="n"/>
      <c r="O466" s="19" t="n"/>
      <c r="P466" s="20">
        <f>End_Cal!E466</f>
        <v/>
      </c>
      <c r="Q466" s="112">
        <f>IFERROR(INDEX($J$2:$J$9873,MATCH(1,INDEX(($P466=$F$2:$F$9873)*(0=COUNTIFS($Q$2:$Q$2,$J$2:$J$9873)),0),0)),"")</f>
        <v/>
      </c>
      <c r="R466" s="112">
        <f>IFERROR(INDEX($J$2:$J$9873,MATCH(1,INDEX(($P466=$F$2:$F$9873)*(0=COUNTIFS(Q466,$J$2:$J$9873)),0),0)),"")</f>
        <v/>
      </c>
      <c r="S466" s="112">
        <f>IFERROR(INDEX($J$2:$J$9873,MATCH(1,INDEX(($P466=$F$2:$F$9873)*(0=COUNTIFS(Q466:R466,$J$2:$J$9873)),0),0)),"")</f>
        <v/>
      </c>
      <c r="T466" s="112">
        <f>IFERROR(INDEX($J$2:$J$9873,MATCH(1,INDEX(($P466=$F$2:$F$9873)*(0=COUNTIFS(Q466:S466,$J$2:$J$9873)),0),0)),"")</f>
        <v/>
      </c>
      <c r="U466" s="112">
        <f>IFERROR(INDEX($J$2:$J$9873,MATCH(1,INDEX(($P466=$F$2:$F$9873)*(0=COUNTIFS(Q466:T466,$J$2:$J$9873)),0),0)),"")</f>
        <v/>
      </c>
      <c r="V466" s="112">
        <f>IFERROR(INDEX($J$2:$J$9873,MATCH(1,INDEX(($P466=$F$2:$F$9873)*(0=COUNTIFS(Q466:U466,$J$2:$J$9873)),0),0)),"")</f>
        <v/>
      </c>
      <c r="W466" s="112">
        <f>IFERROR(INDEX($J$2:$J$9873,MATCH(1,INDEX(($P466=$F$2:$F$9873)*(0=COUNTIFS(Q466:V466,$J$2:$J$861)),0),0)),"")</f>
        <v/>
      </c>
      <c r="X466" s="112">
        <f>IFERROR(INDEX($J$2:$J$9873,MATCH(1,INDEX(($P466=$F$2:$F$9873)*(0=COUNTIFS(Q466:W466,$J$2:$J$9873)),0),0)),"")</f>
        <v/>
      </c>
      <c r="Y466" s="112">
        <f>IFERROR(INDEX($J$2:$J$861,MATCH(1,INDEX(($P466=$F$2:$F$861)*(0=COUNTIFS(Q466:X466,$J$2:$J$861)),0),0)),"")</f>
        <v/>
      </c>
      <c r="Z466" s="112">
        <f>IFERROR(INDEX($J$2:$J$861,MATCH(1,INDEX(($P466=$F$2:$F$861)*(0=COUNTIFS(Q466:Y466,$J$2:$J$861)),0),0)),"")</f>
        <v/>
      </c>
      <c r="AA466" s="112">
        <f>IFERROR(INDEX($J$2:$J$861,MATCH(1,INDEX(($P466=$F$2:$F$861)*(0=COUNTIFS(Q466:Z466,$J$2:$J$861)),0),0)),"")</f>
        <v/>
      </c>
      <c r="AB466" s="112">
        <f>IFERROR(INDEX($J$2:$J$861,MATCH(1,INDEX(($P466=$F$2:$F$861)*(0=COUNTIFS(Q466:AA466,$J$2:$J$861)),0),0)),"")</f>
        <v/>
      </c>
      <c r="AC466" s="112">
        <f>IFERROR(INDEX($J$2:$J$861,MATCH(1,INDEX(($P466=$F$2:$F$861)*(0=COUNTIFS(Q466:AB466,$J$2:$J$861)),0),0)),"")</f>
        <v/>
      </c>
      <c r="AD466">
        <f>Q466&amp;"-"&amp;R466&amp;"-"&amp;S466&amp;"-"&amp;T466&amp;"-"&amp;U466&amp;"-"&amp;V466&amp;"-"&amp;W466&amp;"-"&amp;X466&amp;"-"&amp;Y466&amp;"-"&amp;Z466&amp;"-"&amp;AA466&amp;"-"&amp;AB466&amp;"-"&amp;AC466</f>
        <v/>
      </c>
      <c r="AF466" s="19">
        <f>IFERROR(INDEX($I$2:$I$861,MATCH(1,INDEX(($P466=$F$2:$F$861)*(0=COUNTIFS($AF$2:$AF$2,$I$2:$I$861)),0),0)),"")</f>
        <v/>
      </c>
      <c r="AG466" s="19">
        <f>IFERROR(INDEX($I$2:$I$9873,MATCH(1,INDEX(($P466=$F$2:$F$9873)*(0=COUNTIFS(AF466,$I$2:$I$9873)),0),0)),"")</f>
        <v/>
      </c>
      <c r="AH466" s="19">
        <f>IFERROR(INDEX($I$2:$I$9873,MATCH(1,INDEX(($P466=$F$2:$F$9873)*(0=COUNTIFS(AF466:AG466,$I$2:$I$9873)),0),0)),"")</f>
        <v/>
      </c>
      <c r="AI466" s="19">
        <f>IFERROR(INDEX($I$2:$I$9873,MATCH(1,INDEX(($P466=$F$2:$F$9873)*(0=COUNTIFS(AF466:AH466,$I$2:$I$9873)),0),0)),"")</f>
        <v/>
      </c>
      <c r="AJ466" s="19">
        <f>IFERROR(INDEX($I$2:$I$9873,MATCH(1,INDEX(($P466=$F$2:$F$9873)*(0=COUNTIFS(AF466:AI466,$I$2:$I$9873)),0),0)),"")</f>
        <v/>
      </c>
      <c r="AK466" s="19">
        <f>IFERROR(INDEX($I$2:$I$9873,MATCH(1,INDEX(($P466=$F$2:$F$9873)*(0=COUNTIFS(AF466:AJ466,$I$2:$I$9873)),0),0)),"")</f>
        <v/>
      </c>
      <c r="AL466" s="19">
        <f>IFERROR(INDEX($I$2:$I$9873,MATCH(1,INDEX(($P466=$F$2:$F$9873)*(0=COUNTIFS(AF466:AK466,$I$2:$I$9873)),0),0)),"")</f>
        <v/>
      </c>
      <c r="AM466" s="19">
        <f>IFERROR(INDEX($I$2:$I$9873,MATCH(1,INDEX(($P466=$F$2:$F$9873)*(0=COUNTIFS(AF466:AL466,$I$2:$I$9873)),0),0)),"")</f>
        <v/>
      </c>
      <c r="AN466" s="19">
        <f>IFERROR(INDEX($I$2:$I$9873,MATCH(1,INDEX(($P466=$F$2:$F$9873)*(0=COUNTIFS(AF466:AM466,$I$2:$I$9873)),0),0)),"")</f>
        <v/>
      </c>
      <c r="AO466" s="19">
        <f>IFERROR(INDEX($I$2:$I$9873,MATCH(1,INDEX(($P466=$F$2:$F$9873)*(0=COUNTIFS(AF466:AN466,$I$2:$I$9873)),0),0)),"")</f>
        <v/>
      </c>
      <c r="AP466" s="19">
        <f>IFERROR(INDEX($I$2:$I$9873,MATCH(1,INDEX(($P466=$F$2:$F$9873)*(0=COUNTIFS(AF466:AO466,$I$2:$I$9873)),0),0)),"")</f>
        <v/>
      </c>
      <c r="AQ466" s="19">
        <f>IFERROR(INDEX($I$2:$I$9873,MATCH(1,INDEX(($P466=$F$2:$F$9873)*(0=COUNTIFS(AF466:AP466,$I$2:$I$9873)),0),0)),"")</f>
        <v/>
      </c>
      <c r="AR466" s="19">
        <f>IFERROR(INDEX($I$2:$I$9873,MATCH(1,INDEX(($P466=$F$2:$F$9873)*(0=COUNTIFS(AF466:AQ466,$I$2:$I$9873)),0),0)),"")</f>
        <v/>
      </c>
      <c r="AS466" s="19">
        <f>IFERROR(VLOOKUP(AF466,[2]CUS030!$A$5:$E$10000,5,0),"")</f>
        <v/>
      </c>
      <c r="AT466" s="19">
        <f>IFERROR(VLOOKUP(AG466,[2]CUS030!$A$5:$E$10000,5,0),"")</f>
        <v/>
      </c>
      <c r="AU466" s="19">
        <f>IFERROR(VLOOKUP(AH466,[2]CUS030!$A$5:$E$10000,5,0),"")</f>
        <v/>
      </c>
      <c r="AV466" s="19">
        <f>IFERROR(VLOOKUP(AI466,[2]CUS030!$A$5:$E$10000,5,0),"")</f>
        <v/>
      </c>
      <c r="AW466" s="19">
        <f>IFERROR(VLOOKUP(AJ466,[2]CUS030!$A$5:$E$10000,5,0),"")</f>
        <v/>
      </c>
      <c r="AX466" s="19">
        <f>IFERROR(VLOOKUP(AK466,[2]CUS030!$A$5:$E$10000,5,0),"")</f>
        <v/>
      </c>
      <c r="AY466" s="19">
        <f>IFERROR(VLOOKUP(AL466,[2]CUS030!$A$5:$E$10000,5,0),"")</f>
        <v/>
      </c>
      <c r="AZ466" s="19">
        <f>IFERROR(VLOOKUP(AM466,[2]CUS030!$A$5:$E$10000,5,0),"")</f>
        <v/>
      </c>
      <c r="BA466" s="19">
        <f>IFERROR(VLOOKUP(AN466,[2]CUS030!$A$5:$E$10000,5,0),"")</f>
        <v/>
      </c>
      <c r="BB466" s="19">
        <f>IFERROR(VLOOKUP(AO466,[2]CUS030!$A$5:$E$10000,5,0),"")</f>
        <v/>
      </c>
      <c r="BC466" s="19">
        <f>IFERROR(VLOOKUP(AP466,[2]CUS030!$A$5:$E$10000,5,0),"")</f>
        <v/>
      </c>
      <c r="BD466" s="19">
        <f>IFERROR(VLOOKUP(AQ466,[2]CUS030!$A$5:$E$10000,5,0),"")</f>
        <v/>
      </c>
      <c r="BE466" s="19">
        <f>IFERROR(VLOOKUP(AR466,[2]CUS030!$A$5:$E$10000,5,0),"")</f>
        <v/>
      </c>
    </row>
    <row r="467">
      <c r="F467" s="108">
        <f>[1]!Table1[[#This Row],[Production]]</f>
        <v/>
      </c>
      <c r="G467">
        <f>MID(F467,LEN(F467)-6,4)</f>
        <v/>
      </c>
      <c r="H467">
        <f>AS467&amp;"|"&amp;AT467&amp;"|"&amp;AU467&amp;"|"&amp;AV467&amp;"|"&amp;AW467&amp;"|"&amp;AX467&amp;"|"&amp;AY467&amp;"|"&amp;AZ467&amp;"|"&amp;BA467&amp;"|"&amp;BB467&amp;"|"&amp;BC467&amp;"|"&amp;BD467&amp;"|"&amp;BE467</f>
        <v/>
      </c>
      <c r="I467" s="108">
        <f>[1]!Table1[[#This Row],[Stock]]</f>
        <v/>
      </c>
      <c r="J467">
        <f>MID(LEFT(I467,LEN(I467)-3),FIND("0|0.000",LEFT(I467,LEN(I467)-3),1)+7,6)</f>
        <v/>
      </c>
      <c r="K467" s="19" t="n"/>
      <c r="L467" s="19" t="n"/>
      <c r="M467" s="19" t="n"/>
      <c r="N467" s="19" t="n"/>
      <c r="O467" s="19" t="n"/>
      <c r="P467" s="20">
        <f>End_Cal!E467</f>
        <v/>
      </c>
      <c r="Q467" s="112">
        <f>IFERROR(INDEX($J$2:$J$9873,MATCH(1,INDEX(($P467=$F$2:$F$9873)*(0=COUNTIFS($Q$2:$Q$2,$J$2:$J$9873)),0),0)),"")</f>
        <v/>
      </c>
      <c r="R467" s="112">
        <f>IFERROR(INDEX($J$2:$J$9873,MATCH(1,INDEX(($P467=$F$2:$F$9873)*(0=COUNTIFS(Q467,$J$2:$J$9873)),0),0)),"")</f>
        <v/>
      </c>
      <c r="S467" s="112">
        <f>IFERROR(INDEX($J$2:$J$9873,MATCH(1,INDEX(($P467=$F$2:$F$9873)*(0=COUNTIFS(Q467:R467,$J$2:$J$9873)),0),0)),"")</f>
        <v/>
      </c>
      <c r="T467" s="112">
        <f>IFERROR(INDEX($J$2:$J$9873,MATCH(1,INDEX(($P467=$F$2:$F$9873)*(0=COUNTIFS(Q467:S467,$J$2:$J$9873)),0),0)),"")</f>
        <v/>
      </c>
      <c r="U467" s="112">
        <f>IFERROR(INDEX($J$2:$J$9873,MATCH(1,INDEX(($P467=$F$2:$F$9873)*(0=COUNTIFS(Q467:T467,$J$2:$J$9873)),0),0)),"")</f>
        <v/>
      </c>
      <c r="V467" s="112">
        <f>IFERROR(INDEX($J$2:$J$9873,MATCH(1,INDEX(($P467=$F$2:$F$9873)*(0=COUNTIFS(Q467:U467,$J$2:$J$9873)),0),0)),"")</f>
        <v/>
      </c>
      <c r="W467" s="112">
        <f>IFERROR(INDEX($J$2:$J$9873,MATCH(1,INDEX(($P467=$F$2:$F$9873)*(0=COUNTIFS(Q467:V467,$J$2:$J$861)),0),0)),"")</f>
        <v/>
      </c>
      <c r="X467" s="112">
        <f>IFERROR(INDEX($J$2:$J$9873,MATCH(1,INDEX(($P467=$F$2:$F$9873)*(0=COUNTIFS(Q467:W467,$J$2:$J$9873)),0),0)),"")</f>
        <v/>
      </c>
      <c r="Y467" s="112">
        <f>IFERROR(INDEX($J$2:$J$861,MATCH(1,INDEX(($P467=$F$2:$F$861)*(0=COUNTIFS(Q467:X467,$J$2:$J$861)),0),0)),"")</f>
        <v/>
      </c>
      <c r="Z467" s="112">
        <f>IFERROR(INDEX($J$2:$J$861,MATCH(1,INDEX(($P467=$F$2:$F$861)*(0=COUNTIFS(Q467:Y467,$J$2:$J$861)),0),0)),"")</f>
        <v/>
      </c>
      <c r="AA467" s="112">
        <f>IFERROR(INDEX($J$2:$J$861,MATCH(1,INDEX(($P467=$F$2:$F$861)*(0=COUNTIFS(Q467:Z467,$J$2:$J$861)),0),0)),"")</f>
        <v/>
      </c>
      <c r="AB467" s="112">
        <f>IFERROR(INDEX($J$2:$J$861,MATCH(1,INDEX(($P467=$F$2:$F$861)*(0=COUNTIFS(Q467:AA467,$J$2:$J$861)),0),0)),"")</f>
        <v/>
      </c>
      <c r="AC467" s="112">
        <f>IFERROR(INDEX($J$2:$J$861,MATCH(1,INDEX(($P467=$F$2:$F$861)*(0=COUNTIFS(Q467:AB467,$J$2:$J$861)),0),0)),"")</f>
        <v/>
      </c>
      <c r="AD467">
        <f>Q467&amp;"-"&amp;R467&amp;"-"&amp;S467&amp;"-"&amp;T467&amp;"-"&amp;U467&amp;"-"&amp;V467&amp;"-"&amp;W467&amp;"-"&amp;X467&amp;"-"&amp;Y467&amp;"-"&amp;Z467&amp;"-"&amp;AA467&amp;"-"&amp;AB467&amp;"-"&amp;AC467</f>
        <v/>
      </c>
      <c r="AF467" s="19">
        <f>IFERROR(INDEX($I$2:$I$861,MATCH(1,INDEX(($P467=$F$2:$F$861)*(0=COUNTIFS($AF$2:$AF$2,$I$2:$I$861)),0),0)),"")</f>
        <v/>
      </c>
      <c r="AG467" s="19">
        <f>IFERROR(INDEX($I$2:$I$9873,MATCH(1,INDEX(($P467=$F$2:$F$9873)*(0=COUNTIFS(AF467,$I$2:$I$9873)),0),0)),"")</f>
        <v/>
      </c>
      <c r="AH467" s="19">
        <f>IFERROR(INDEX($I$2:$I$9873,MATCH(1,INDEX(($P467=$F$2:$F$9873)*(0=COUNTIFS(AF467:AG467,$I$2:$I$9873)),0),0)),"")</f>
        <v/>
      </c>
      <c r="AI467" s="19">
        <f>IFERROR(INDEX($I$2:$I$9873,MATCH(1,INDEX(($P467=$F$2:$F$9873)*(0=COUNTIFS(AF467:AH467,$I$2:$I$9873)),0),0)),"")</f>
        <v/>
      </c>
      <c r="AJ467" s="19">
        <f>IFERROR(INDEX($I$2:$I$9873,MATCH(1,INDEX(($P467=$F$2:$F$9873)*(0=COUNTIFS(AF467:AI467,$I$2:$I$9873)),0),0)),"")</f>
        <v/>
      </c>
      <c r="AK467" s="19">
        <f>IFERROR(INDEX($I$2:$I$9873,MATCH(1,INDEX(($P467=$F$2:$F$9873)*(0=COUNTIFS(AF467:AJ467,$I$2:$I$9873)),0),0)),"")</f>
        <v/>
      </c>
      <c r="AL467" s="19">
        <f>IFERROR(INDEX($I$2:$I$9873,MATCH(1,INDEX(($P467=$F$2:$F$9873)*(0=COUNTIFS(AF467:AK467,$I$2:$I$9873)),0),0)),"")</f>
        <v/>
      </c>
      <c r="AM467" s="19">
        <f>IFERROR(INDEX($I$2:$I$9873,MATCH(1,INDEX(($P467=$F$2:$F$9873)*(0=COUNTIFS(AF467:AL467,$I$2:$I$9873)),0),0)),"")</f>
        <v/>
      </c>
      <c r="AN467" s="19">
        <f>IFERROR(INDEX($I$2:$I$9873,MATCH(1,INDEX(($P467=$F$2:$F$9873)*(0=COUNTIFS(AF467:AM467,$I$2:$I$9873)),0),0)),"")</f>
        <v/>
      </c>
      <c r="AO467" s="19">
        <f>IFERROR(INDEX($I$2:$I$9873,MATCH(1,INDEX(($P467=$F$2:$F$9873)*(0=COUNTIFS(AF467:AN467,$I$2:$I$9873)),0),0)),"")</f>
        <v/>
      </c>
      <c r="AP467" s="19">
        <f>IFERROR(INDEX($I$2:$I$9873,MATCH(1,INDEX(($P467=$F$2:$F$9873)*(0=COUNTIFS(AF467:AO467,$I$2:$I$9873)),0),0)),"")</f>
        <v/>
      </c>
      <c r="AQ467" s="19">
        <f>IFERROR(INDEX($I$2:$I$9873,MATCH(1,INDEX(($P467=$F$2:$F$9873)*(0=COUNTIFS(AF467:AP467,$I$2:$I$9873)),0),0)),"")</f>
        <v/>
      </c>
      <c r="AR467" s="19">
        <f>IFERROR(INDEX($I$2:$I$9873,MATCH(1,INDEX(($P467=$F$2:$F$9873)*(0=COUNTIFS(AF467:AQ467,$I$2:$I$9873)),0),0)),"")</f>
        <v/>
      </c>
      <c r="AS467" s="19">
        <f>IFERROR(VLOOKUP(AF467,[2]CUS030!$A$5:$E$10000,5,0),"")</f>
        <v/>
      </c>
      <c r="AT467" s="19">
        <f>IFERROR(VLOOKUP(AG467,[2]CUS030!$A$5:$E$10000,5,0),"")</f>
        <v/>
      </c>
      <c r="AU467" s="19">
        <f>IFERROR(VLOOKUP(AH467,[2]CUS030!$A$5:$E$10000,5,0),"")</f>
        <v/>
      </c>
      <c r="AV467" s="19">
        <f>IFERROR(VLOOKUP(AI467,[2]CUS030!$A$5:$E$10000,5,0),"")</f>
        <v/>
      </c>
      <c r="AW467" s="19">
        <f>IFERROR(VLOOKUP(AJ467,[2]CUS030!$A$5:$E$10000,5,0),"")</f>
        <v/>
      </c>
      <c r="AX467" s="19">
        <f>IFERROR(VLOOKUP(AK467,[2]CUS030!$A$5:$E$10000,5,0),"")</f>
        <v/>
      </c>
      <c r="AY467" s="19">
        <f>IFERROR(VLOOKUP(AL467,[2]CUS030!$A$5:$E$10000,5,0),"")</f>
        <v/>
      </c>
      <c r="AZ467" s="19">
        <f>IFERROR(VLOOKUP(AM467,[2]CUS030!$A$5:$E$10000,5,0),"")</f>
        <v/>
      </c>
      <c r="BA467" s="19">
        <f>IFERROR(VLOOKUP(AN467,[2]CUS030!$A$5:$E$10000,5,0),"")</f>
        <v/>
      </c>
      <c r="BB467" s="19">
        <f>IFERROR(VLOOKUP(AO467,[2]CUS030!$A$5:$E$10000,5,0),"")</f>
        <v/>
      </c>
      <c r="BC467" s="19">
        <f>IFERROR(VLOOKUP(AP467,[2]CUS030!$A$5:$E$10000,5,0),"")</f>
        <v/>
      </c>
      <c r="BD467" s="19">
        <f>IFERROR(VLOOKUP(AQ467,[2]CUS030!$A$5:$E$10000,5,0),"")</f>
        <v/>
      </c>
      <c r="BE467" s="19">
        <f>IFERROR(VLOOKUP(AR467,[2]CUS030!$A$5:$E$10000,5,0),"")</f>
        <v/>
      </c>
    </row>
    <row r="468">
      <c r="F468" s="108">
        <f>[1]!Table1[[#This Row],[Production]]</f>
        <v/>
      </c>
      <c r="G468">
        <f>MID(F468,LEN(F468)-6,4)</f>
        <v/>
      </c>
      <c r="H468">
        <f>AS468&amp;"|"&amp;AT468&amp;"|"&amp;AU468&amp;"|"&amp;AV468&amp;"|"&amp;AW468&amp;"|"&amp;AX468&amp;"|"&amp;AY468&amp;"|"&amp;AZ468&amp;"|"&amp;BA468&amp;"|"&amp;BB468&amp;"|"&amp;BC468&amp;"|"&amp;BD468&amp;"|"&amp;BE468</f>
        <v/>
      </c>
      <c r="I468" s="108">
        <f>[1]!Table1[[#This Row],[Stock]]</f>
        <v/>
      </c>
      <c r="J468">
        <f>MID(LEFT(I468,LEN(I468)-3),FIND("0|0.000",LEFT(I468,LEN(I468)-3),1)+7,6)</f>
        <v/>
      </c>
      <c r="K468" s="19" t="n"/>
      <c r="L468" s="19" t="n"/>
      <c r="M468" s="19" t="n"/>
      <c r="N468" s="19" t="n"/>
      <c r="O468" s="19" t="n"/>
      <c r="P468" s="20">
        <f>End_Cal!E468</f>
        <v/>
      </c>
      <c r="Q468" s="112">
        <f>IFERROR(INDEX($J$2:$J$9873,MATCH(1,INDEX(($P468=$F$2:$F$9873)*(0=COUNTIFS($Q$2:$Q$2,$J$2:$J$9873)),0),0)),"")</f>
        <v/>
      </c>
      <c r="R468" s="112">
        <f>IFERROR(INDEX($J$2:$J$9873,MATCH(1,INDEX(($P468=$F$2:$F$9873)*(0=COUNTIFS(Q468,$J$2:$J$9873)),0),0)),"")</f>
        <v/>
      </c>
      <c r="S468" s="112">
        <f>IFERROR(INDEX($J$2:$J$9873,MATCH(1,INDEX(($P468=$F$2:$F$9873)*(0=COUNTIFS(Q468:R468,$J$2:$J$9873)),0),0)),"")</f>
        <v/>
      </c>
      <c r="T468" s="112">
        <f>IFERROR(INDEX($J$2:$J$9873,MATCH(1,INDEX(($P468=$F$2:$F$9873)*(0=COUNTIFS(Q468:S468,$J$2:$J$9873)),0),0)),"")</f>
        <v/>
      </c>
      <c r="U468" s="112">
        <f>IFERROR(INDEX($J$2:$J$9873,MATCH(1,INDEX(($P468=$F$2:$F$9873)*(0=COUNTIFS(Q468:T468,$J$2:$J$9873)),0),0)),"")</f>
        <v/>
      </c>
      <c r="V468" s="112">
        <f>IFERROR(INDEX($J$2:$J$9873,MATCH(1,INDEX(($P468=$F$2:$F$9873)*(0=COUNTIFS(Q468:U468,$J$2:$J$9873)),0),0)),"")</f>
        <v/>
      </c>
      <c r="W468" s="112">
        <f>IFERROR(INDEX($J$2:$J$9873,MATCH(1,INDEX(($P468=$F$2:$F$9873)*(0=COUNTIFS(Q468:V468,$J$2:$J$861)),0),0)),"")</f>
        <v/>
      </c>
      <c r="X468" s="112">
        <f>IFERROR(INDEX($J$2:$J$9873,MATCH(1,INDEX(($P468=$F$2:$F$9873)*(0=COUNTIFS(Q468:W468,$J$2:$J$9873)),0),0)),"")</f>
        <v/>
      </c>
      <c r="Y468" s="112">
        <f>IFERROR(INDEX($J$2:$J$861,MATCH(1,INDEX(($P468=$F$2:$F$861)*(0=COUNTIFS(Q468:X468,$J$2:$J$861)),0),0)),"")</f>
        <v/>
      </c>
      <c r="Z468" s="112">
        <f>IFERROR(INDEX($J$2:$J$861,MATCH(1,INDEX(($P468=$F$2:$F$861)*(0=COUNTIFS(Q468:Y468,$J$2:$J$861)),0),0)),"")</f>
        <v/>
      </c>
      <c r="AA468" s="112">
        <f>IFERROR(INDEX($J$2:$J$861,MATCH(1,INDEX(($P468=$F$2:$F$861)*(0=COUNTIFS(Q468:Z468,$J$2:$J$861)),0),0)),"")</f>
        <v/>
      </c>
      <c r="AB468" s="112">
        <f>IFERROR(INDEX($J$2:$J$861,MATCH(1,INDEX(($P468=$F$2:$F$861)*(0=COUNTIFS(Q468:AA468,$J$2:$J$861)),0),0)),"")</f>
        <v/>
      </c>
      <c r="AC468" s="112">
        <f>IFERROR(INDEX($J$2:$J$861,MATCH(1,INDEX(($P468=$F$2:$F$861)*(0=COUNTIFS(Q468:AB468,$J$2:$J$861)),0),0)),"")</f>
        <v/>
      </c>
      <c r="AD468">
        <f>Q468&amp;"-"&amp;R468&amp;"-"&amp;S468&amp;"-"&amp;T468&amp;"-"&amp;U468&amp;"-"&amp;V468&amp;"-"&amp;W468&amp;"-"&amp;X468&amp;"-"&amp;Y468&amp;"-"&amp;Z468&amp;"-"&amp;AA468&amp;"-"&amp;AB468&amp;"-"&amp;AC468</f>
        <v/>
      </c>
      <c r="AF468" s="19">
        <f>IFERROR(INDEX($I$2:$I$861,MATCH(1,INDEX(($P468=$F$2:$F$861)*(0=COUNTIFS($AF$2:$AF$2,$I$2:$I$861)),0),0)),"")</f>
        <v/>
      </c>
      <c r="AG468" s="19">
        <f>IFERROR(INDEX($I$2:$I$9873,MATCH(1,INDEX(($P468=$F$2:$F$9873)*(0=COUNTIFS(AF468,$I$2:$I$9873)),0),0)),"")</f>
        <v/>
      </c>
      <c r="AH468" s="19">
        <f>IFERROR(INDEX($I$2:$I$9873,MATCH(1,INDEX(($P468=$F$2:$F$9873)*(0=COUNTIFS(AF468:AG468,$I$2:$I$9873)),0),0)),"")</f>
        <v/>
      </c>
      <c r="AI468" s="19">
        <f>IFERROR(INDEX($I$2:$I$9873,MATCH(1,INDEX(($P468=$F$2:$F$9873)*(0=COUNTIFS(AF468:AH468,$I$2:$I$9873)),0),0)),"")</f>
        <v/>
      </c>
      <c r="AJ468" s="19">
        <f>IFERROR(INDEX($I$2:$I$9873,MATCH(1,INDEX(($P468=$F$2:$F$9873)*(0=COUNTIFS(AF468:AI468,$I$2:$I$9873)),0),0)),"")</f>
        <v/>
      </c>
      <c r="AK468" s="19">
        <f>IFERROR(INDEX($I$2:$I$9873,MATCH(1,INDEX(($P468=$F$2:$F$9873)*(0=COUNTIFS(AF468:AJ468,$I$2:$I$9873)),0),0)),"")</f>
        <v/>
      </c>
      <c r="AL468" s="19">
        <f>IFERROR(INDEX($I$2:$I$9873,MATCH(1,INDEX(($P468=$F$2:$F$9873)*(0=COUNTIFS(AF468:AK468,$I$2:$I$9873)),0),0)),"")</f>
        <v/>
      </c>
      <c r="AM468" s="19">
        <f>IFERROR(INDEX($I$2:$I$9873,MATCH(1,INDEX(($P468=$F$2:$F$9873)*(0=COUNTIFS(AF468:AL468,$I$2:$I$9873)),0),0)),"")</f>
        <v/>
      </c>
      <c r="AN468" s="19">
        <f>IFERROR(INDEX($I$2:$I$9873,MATCH(1,INDEX(($P468=$F$2:$F$9873)*(0=COUNTIFS(AF468:AM468,$I$2:$I$9873)),0),0)),"")</f>
        <v/>
      </c>
      <c r="AO468" s="19">
        <f>IFERROR(INDEX($I$2:$I$9873,MATCH(1,INDEX(($P468=$F$2:$F$9873)*(0=COUNTIFS(AF468:AN468,$I$2:$I$9873)),0),0)),"")</f>
        <v/>
      </c>
      <c r="AP468" s="19">
        <f>IFERROR(INDEX($I$2:$I$9873,MATCH(1,INDEX(($P468=$F$2:$F$9873)*(0=COUNTIFS(AF468:AO468,$I$2:$I$9873)),0),0)),"")</f>
        <v/>
      </c>
      <c r="AQ468" s="19">
        <f>IFERROR(INDEX($I$2:$I$9873,MATCH(1,INDEX(($P468=$F$2:$F$9873)*(0=COUNTIFS(AF468:AP468,$I$2:$I$9873)),0),0)),"")</f>
        <v/>
      </c>
      <c r="AR468" s="19">
        <f>IFERROR(INDEX($I$2:$I$9873,MATCH(1,INDEX(($P468=$F$2:$F$9873)*(0=COUNTIFS(AF468:AQ468,$I$2:$I$9873)),0),0)),"")</f>
        <v/>
      </c>
      <c r="AS468" s="19">
        <f>IFERROR(VLOOKUP(AF468,[2]CUS030!$A$5:$E$10000,5,0),"")</f>
        <v/>
      </c>
      <c r="AT468" s="19">
        <f>IFERROR(VLOOKUP(AG468,[2]CUS030!$A$5:$E$10000,5,0),"")</f>
        <v/>
      </c>
      <c r="AU468" s="19">
        <f>IFERROR(VLOOKUP(AH468,[2]CUS030!$A$5:$E$10000,5,0),"")</f>
        <v/>
      </c>
      <c r="AV468" s="19">
        <f>IFERROR(VLOOKUP(AI468,[2]CUS030!$A$5:$E$10000,5,0),"")</f>
        <v/>
      </c>
      <c r="AW468" s="19">
        <f>IFERROR(VLOOKUP(AJ468,[2]CUS030!$A$5:$E$10000,5,0),"")</f>
        <v/>
      </c>
      <c r="AX468" s="19">
        <f>IFERROR(VLOOKUP(AK468,[2]CUS030!$A$5:$E$10000,5,0),"")</f>
        <v/>
      </c>
      <c r="AY468" s="19">
        <f>IFERROR(VLOOKUP(AL468,[2]CUS030!$A$5:$E$10000,5,0),"")</f>
        <v/>
      </c>
      <c r="AZ468" s="19">
        <f>IFERROR(VLOOKUP(AM468,[2]CUS030!$A$5:$E$10000,5,0),"")</f>
        <v/>
      </c>
      <c r="BA468" s="19">
        <f>IFERROR(VLOOKUP(AN468,[2]CUS030!$A$5:$E$10000,5,0),"")</f>
        <v/>
      </c>
      <c r="BB468" s="19">
        <f>IFERROR(VLOOKUP(AO468,[2]CUS030!$A$5:$E$10000,5,0),"")</f>
        <v/>
      </c>
      <c r="BC468" s="19">
        <f>IFERROR(VLOOKUP(AP468,[2]CUS030!$A$5:$E$10000,5,0),"")</f>
        <v/>
      </c>
      <c r="BD468" s="19">
        <f>IFERROR(VLOOKUP(AQ468,[2]CUS030!$A$5:$E$10000,5,0),"")</f>
        <v/>
      </c>
      <c r="BE468" s="19">
        <f>IFERROR(VLOOKUP(AR468,[2]CUS030!$A$5:$E$10000,5,0),"")</f>
        <v/>
      </c>
    </row>
    <row r="469">
      <c r="F469" s="108">
        <f>[1]!Table1[[#This Row],[Production]]</f>
        <v/>
      </c>
      <c r="G469">
        <f>MID(F469,LEN(F469)-6,4)</f>
        <v/>
      </c>
      <c r="H469">
        <f>AS469&amp;"|"&amp;AT469&amp;"|"&amp;AU469&amp;"|"&amp;AV469&amp;"|"&amp;AW469&amp;"|"&amp;AX469&amp;"|"&amp;AY469&amp;"|"&amp;AZ469&amp;"|"&amp;BA469&amp;"|"&amp;BB469&amp;"|"&amp;BC469&amp;"|"&amp;BD469&amp;"|"&amp;BE469</f>
        <v/>
      </c>
      <c r="I469" s="108">
        <f>[1]!Table1[[#This Row],[Stock]]</f>
        <v/>
      </c>
      <c r="J469">
        <f>MID(LEFT(I469,LEN(I469)-3),FIND("0|0.000",LEFT(I469,LEN(I469)-3),1)+7,6)</f>
        <v/>
      </c>
      <c r="K469" s="19" t="n"/>
      <c r="L469" s="19" t="n"/>
      <c r="M469" s="19" t="n"/>
      <c r="N469" s="19" t="n"/>
      <c r="O469" s="19" t="n"/>
      <c r="P469" s="20">
        <f>End_Cal!E469</f>
        <v/>
      </c>
      <c r="Q469" s="112">
        <f>IFERROR(INDEX($J$2:$J$9873,MATCH(1,INDEX(($P469=$F$2:$F$9873)*(0=COUNTIFS($Q$2:$Q$2,$J$2:$J$9873)),0),0)),"")</f>
        <v/>
      </c>
      <c r="R469" s="112">
        <f>IFERROR(INDEX($J$2:$J$9873,MATCH(1,INDEX(($P469=$F$2:$F$9873)*(0=COUNTIFS(Q469,$J$2:$J$9873)),0),0)),"")</f>
        <v/>
      </c>
      <c r="S469" s="112">
        <f>IFERROR(INDEX($J$2:$J$9873,MATCH(1,INDEX(($P469=$F$2:$F$9873)*(0=COUNTIFS(Q469:R469,$J$2:$J$9873)),0),0)),"")</f>
        <v/>
      </c>
      <c r="T469" s="112">
        <f>IFERROR(INDEX($J$2:$J$9873,MATCH(1,INDEX(($P469=$F$2:$F$9873)*(0=COUNTIFS(Q469:S469,$J$2:$J$9873)),0),0)),"")</f>
        <v/>
      </c>
      <c r="U469" s="112">
        <f>IFERROR(INDEX($J$2:$J$9873,MATCH(1,INDEX(($P469=$F$2:$F$9873)*(0=COUNTIFS(Q469:T469,$J$2:$J$9873)),0),0)),"")</f>
        <v/>
      </c>
      <c r="V469" s="112">
        <f>IFERROR(INDEX($J$2:$J$9873,MATCH(1,INDEX(($P469=$F$2:$F$9873)*(0=COUNTIFS(Q469:U469,$J$2:$J$9873)),0),0)),"")</f>
        <v/>
      </c>
      <c r="W469" s="112">
        <f>IFERROR(INDEX($J$2:$J$9873,MATCH(1,INDEX(($P469=$F$2:$F$9873)*(0=COUNTIFS(Q469:V469,$J$2:$J$861)),0),0)),"")</f>
        <v/>
      </c>
      <c r="X469" s="112">
        <f>IFERROR(INDEX($J$2:$J$9873,MATCH(1,INDEX(($P469=$F$2:$F$9873)*(0=COUNTIFS(Q469:W469,$J$2:$J$9873)),0),0)),"")</f>
        <v/>
      </c>
      <c r="Y469" s="112">
        <f>IFERROR(INDEX($J$2:$J$861,MATCH(1,INDEX(($P469=$F$2:$F$861)*(0=COUNTIFS(Q469:X469,$J$2:$J$861)),0),0)),"")</f>
        <v/>
      </c>
      <c r="Z469" s="112">
        <f>IFERROR(INDEX($J$2:$J$861,MATCH(1,INDEX(($P469=$F$2:$F$861)*(0=COUNTIFS(Q469:Y469,$J$2:$J$861)),0),0)),"")</f>
        <v/>
      </c>
      <c r="AA469" s="112">
        <f>IFERROR(INDEX($J$2:$J$861,MATCH(1,INDEX(($P469=$F$2:$F$861)*(0=COUNTIFS(Q469:Z469,$J$2:$J$861)),0),0)),"")</f>
        <v/>
      </c>
      <c r="AB469" s="112">
        <f>IFERROR(INDEX($J$2:$J$861,MATCH(1,INDEX(($P469=$F$2:$F$861)*(0=COUNTIFS(Q469:AA469,$J$2:$J$861)),0),0)),"")</f>
        <v/>
      </c>
      <c r="AC469" s="112">
        <f>IFERROR(INDEX($J$2:$J$861,MATCH(1,INDEX(($P469=$F$2:$F$861)*(0=COUNTIFS(Q469:AB469,$J$2:$J$861)),0),0)),"")</f>
        <v/>
      </c>
      <c r="AD469">
        <f>Q469&amp;"-"&amp;R469&amp;"-"&amp;S469&amp;"-"&amp;T469&amp;"-"&amp;U469&amp;"-"&amp;V469&amp;"-"&amp;W469&amp;"-"&amp;X469&amp;"-"&amp;Y469&amp;"-"&amp;Z469&amp;"-"&amp;AA469&amp;"-"&amp;AB469&amp;"-"&amp;AC469</f>
        <v/>
      </c>
      <c r="AF469" s="19">
        <f>IFERROR(INDEX($I$2:$I$861,MATCH(1,INDEX(($P469=$F$2:$F$861)*(0=COUNTIFS($AF$2:$AF$2,$I$2:$I$861)),0),0)),"")</f>
        <v/>
      </c>
      <c r="AG469" s="19">
        <f>IFERROR(INDEX($I$2:$I$9873,MATCH(1,INDEX(($P469=$F$2:$F$9873)*(0=COUNTIFS(AF469,$I$2:$I$9873)),0),0)),"")</f>
        <v/>
      </c>
      <c r="AH469" s="19">
        <f>IFERROR(INDEX($I$2:$I$9873,MATCH(1,INDEX(($P469=$F$2:$F$9873)*(0=COUNTIFS(AF469:AG469,$I$2:$I$9873)),0),0)),"")</f>
        <v/>
      </c>
      <c r="AI469" s="19">
        <f>IFERROR(INDEX($I$2:$I$9873,MATCH(1,INDEX(($P469=$F$2:$F$9873)*(0=COUNTIFS(AF469:AH469,$I$2:$I$9873)),0),0)),"")</f>
        <v/>
      </c>
      <c r="AJ469" s="19">
        <f>IFERROR(INDEX($I$2:$I$9873,MATCH(1,INDEX(($P469=$F$2:$F$9873)*(0=COUNTIFS(AF469:AI469,$I$2:$I$9873)),0),0)),"")</f>
        <v/>
      </c>
      <c r="AK469" s="19">
        <f>IFERROR(INDEX($I$2:$I$9873,MATCH(1,INDEX(($P469=$F$2:$F$9873)*(0=COUNTIFS(AF469:AJ469,$I$2:$I$9873)),0),0)),"")</f>
        <v/>
      </c>
      <c r="AL469" s="19">
        <f>IFERROR(INDEX($I$2:$I$9873,MATCH(1,INDEX(($P469=$F$2:$F$9873)*(0=COUNTIFS(AF469:AK469,$I$2:$I$9873)),0),0)),"")</f>
        <v/>
      </c>
      <c r="AM469" s="19">
        <f>IFERROR(INDEX($I$2:$I$9873,MATCH(1,INDEX(($P469=$F$2:$F$9873)*(0=COUNTIFS(AF469:AL469,$I$2:$I$9873)),0),0)),"")</f>
        <v/>
      </c>
      <c r="AN469" s="19">
        <f>IFERROR(INDEX($I$2:$I$9873,MATCH(1,INDEX(($P469=$F$2:$F$9873)*(0=COUNTIFS(AF469:AM469,$I$2:$I$9873)),0),0)),"")</f>
        <v/>
      </c>
      <c r="AO469" s="19">
        <f>IFERROR(INDEX($I$2:$I$9873,MATCH(1,INDEX(($P469=$F$2:$F$9873)*(0=COUNTIFS(AF469:AN469,$I$2:$I$9873)),0),0)),"")</f>
        <v/>
      </c>
      <c r="AP469" s="19">
        <f>IFERROR(INDEX($I$2:$I$9873,MATCH(1,INDEX(($P469=$F$2:$F$9873)*(0=COUNTIFS(AF469:AO469,$I$2:$I$9873)),0),0)),"")</f>
        <v/>
      </c>
      <c r="AQ469" s="19">
        <f>IFERROR(INDEX($I$2:$I$9873,MATCH(1,INDEX(($P469=$F$2:$F$9873)*(0=COUNTIFS(AF469:AP469,$I$2:$I$9873)),0),0)),"")</f>
        <v/>
      </c>
      <c r="AR469" s="19">
        <f>IFERROR(INDEX($I$2:$I$9873,MATCH(1,INDEX(($P469=$F$2:$F$9873)*(0=COUNTIFS(AF469:AQ469,$I$2:$I$9873)),0),0)),"")</f>
        <v/>
      </c>
      <c r="AS469" s="19">
        <f>IFERROR(VLOOKUP(AF469,[2]CUS030!$A$5:$E$10000,5,0),"")</f>
        <v/>
      </c>
      <c r="AT469" s="19">
        <f>IFERROR(VLOOKUP(AG469,[2]CUS030!$A$5:$E$10000,5,0),"")</f>
        <v/>
      </c>
      <c r="AU469" s="19">
        <f>IFERROR(VLOOKUP(AH469,[2]CUS030!$A$5:$E$10000,5,0),"")</f>
        <v/>
      </c>
      <c r="AV469" s="19">
        <f>IFERROR(VLOOKUP(AI469,[2]CUS030!$A$5:$E$10000,5,0),"")</f>
        <v/>
      </c>
      <c r="AW469" s="19">
        <f>IFERROR(VLOOKUP(AJ469,[2]CUS030!$A$5:$E$10000,5,0),"")</f>
        <v/>
      </c>
      <c r="AX469" s="19">
        <f>IFERROR(VLOOKUP(AK469,[2]CUS030!$A$5:$E$10000,5,0),"")</f>
        <v/>
      </c>
      <c r="AY469" s="19">
        <f>IFERROR(VLOOKUP(AL469,[2]CUS030!$A$5:$E$10000,5,0),"")</f>
        <v/>
      </c>
      <c r="AZ469" s="19">
        <f>IFERROR(VLOOKUP(AM469,[2]CUS030!$A$5:$E$10000,5,0),"")</f>
        <v/>
      </c>
      <c r="BA469" s="19">
        <f>IFERROR(VLOOKUP(AN469,[2]CUS030!$A$5:$E$10000,5,0),"")</f>
        <v/>
      </c>
      <c r="BB469" s="19">
        <f>IFERROR(VLOOKUP(AO469,[2]CUS030!$A$5:$E$10000,5,0),"")</f>
        <v/>
      </c>
      <c r="BC469" s="19">
        <f>IFERROR(VLOOKUP(AP469,[2]CUS030!$A$5:$E$10000,5,0),"")</f>
        <v/>
      </c>
      <c r="BD469" s="19">
        <f>IFERROR(VLOOKUP(AQ469,[2]CUS030!$A$5:$E$10000,5,0),"")</f>
        <v/>
      </c>
      <c r="BE469" s="19">
        <f>IFERROR(VLOOKUP(AR469,[2]CUS030!$A$5:$E$10000,5,0),"")</f>
        <v/>
      </c>
    </row>
    <row r="470">
      <c r="F470" s="108">
        <f>[1]!Table1[[#This Row],[Production]]</f>
        <v/>
      </c>
      <c r="G470">
        <f>MID(F470,LEN(F470)-6,4)</f>
        <v/>
      </c>
      <c r="H470">
        <f>AS470&amp;"|"&amp;AT470&amp;"|"&amp;AU470&amp;"|"&amp;AV470&amp;"|"&amp;AW470&amp;"|"&amp;AX470&amp;"|"&amp;AY470&amp;"|"&amp;AZ470&amp;"|"&amp;BA470&amp;"|"&amp;BB470&amp;"|"&amp;BC470&amp;"|"&amp;BD470&amp;"|"&amp;BE470</f>
        <v/>
      </c>
      <c r="I470" s="108">
        <f>[1]!Table1[[#This Row],[Stock]]</f>
        <v/>
      </c>
      <c r="J470">
        <f>MID(LEFT(I470,LEN(I470)-3),FIND("0|0.000",LEFT(I470,LEN(I470)-3),1)+7,6)</f>
        <v/>
      </c>
      <c r="K470" s="19" t="n"/>
      <c r="L470" s="19" t="n"/>
      <c r="M470" s="19" t="n"/>
      <c r="N470" s="19" t="n"/>
      <c r="O470" s="19" t="n"/>
      <c r="P470" s="20">
        <f>End_Cal!E470</f>
        <v/>
      </c>
      <c r="Q470" s="112">
        <f>IFERROR(INDEX($J$2:$J$9873,MATCH(1,INDEX(($P470=$F$2:$F$9873)*(0=COUNTIFS($Q$2:$Q$2,$J$2:$J$9873)),0),0)),"")</f>
        <v/>
      </c>
      <c r="R470" s="112">
        <f>IFERROR(INDEX($J$2:$J$9873,MATCH(1,INDEX(($P470=$F$2:$F$9873)*(0=COUNTIFS(Q470,$J$2:$J$9873)),0),0)),"")</f>
        <v/>
      </c>
      <c r="S470" s="112">
        <f>IFERROR(INDEX($J$2:$J$9873,MATCH(1,INDEX(($P470=$F$2:$F$9873)*(0=COUNTIFS(Q470:R470,$J$2:$J$9873)),0),0)),"")</f>
        <v/>
      </c>
      <c r="T470" s="112">
        <f>IFERROR(INDEX($J$2:$J$9873,MATCH(1,INDEX(($P470=$F$2:$F$9873)*(0=COUNTIFS(Q470:S470,$J$2:$J$9873)),0),0)),"")</f>
        <v/>
      </c>
      <c r="U470" s="112">
        <f>IFERROR(INDEX($J$2:$J$9873,MATCH(1,INDEX(($P470=$F$2:$F$9873)*(0=COUNTIFS(Q470:T470,$J$2:$J$9873)),0),0)),"")</f>
        <v/>
      </c>
      <c r="V470" s="112">
        <f>IFERROR(INDEX($J$2:$J$9873,MATCH(1,INDEX(($P470=$F$2:$F$9873)*(0=COUNTIFS(Q470:U470,$J$2:$J$9873)),0),0)),"")</f>
        <v/>
      </c>
      <c r="W470" s="112">
        <f>IFERROR(INDEX($J$2:$J$9873,MATCH(1,INDEX(($P470=$F$2:$F$9873)*(0=COUNTIFS(Q470:V470,$J$2:$J$861)),0),0)),"")</f>
        <v/>
      </c>
      <c r="X470" s="112">
        <f>IFERROR(INDEX($J$2:$J$9873,MATCH(1,INDEX(($P470=$F$2:$F$9873)*(0=COUNTIFS(Q470:W470,$J$2:$J$9873)),0),0)),"")</f>
        <v/>
      </c>
      <c r="Y470" s="112">
        <f>IFERROR(INDEX($J$2:$J$861,MATCH(1,INDEX(($P470=$F$2:$F$861)*(0=COUNTIFS(Q470:X470,$J$2:$J$861)),0),0)),"")</f>
        <v/>
      </c>
      <c r="Z470" s="112">
        <f>IFERROR(INDEX($J$2:$J$861,MATCH(1,INDEX(($P470=$F$2:$F$861)*(0=COUNTIFS(Q470:Y470,$J$2:$J$861)),0),0)),"")</f>
        <v/>
      </c>
      <c r="AA470" s="112">
        <f>IFERROR(INDEX($J$2:$J$861,MATCH(1,INDEX(($P470=$F$2:$F$861)*(0=COUNTIFS(Q470:Z470,$J$2:$J$861)),0),0)),"")</f>
        <v/>
      </c>
      <c r="AB470" s="112">
        <f>IFERROR(INDEX($J$2:$J$861,MATCH(1,INDEX(($P470=$F$2:$F$861)*(0=COUNTIFS(Q470:AA470,$J$2:$J$861)),0),0)),"")</f>
        <v/>
      </c>
      <c r="AC470" s="112">
        <f>IFERROR(INDEX($J$2:$J$861,MATCH(1,INDEX(($P470=$F$2:$F$861)*(0=COUNTIFS(Q470:AB470,$J$2:$J$861)),0),0)),"")</f>
        <v/>
      </c>
      <c r="AD470">
        <f>Q470&amp;"-"&amp;R470&amp;"-"&amp;S470&amp;"-"&amp;T470&amp;"-"&amp;U470&amp;"-"&amp;V470&amp;"-"&amp;W470&amp;"-"&amp;X470&amp;"-"&amp;Y470&amp;"-"&amp;Z470&amp;"-"&amp;AA470&amp;"-"&amp;AB470&amp;"-"&amp;AC470</f>
        <v/>
      </c>
      <c r="AF470" s="19">
        <f>IFERROR(INDEX($I$2:$I$861,MATCH(1,INDEX(($P470=$F$2:$F$861)*(0=COUNTIFS($AF$2:$AF$2,$I$2:$I$861)),0),0)),"")</f>
        <v/>
      </c>
      <c r="AG470" s="19">
        <f>IFERROR(INDEX($I$2:$I$9873,MATCH(1,INDEX(($P470=$F$2:$F$9873)*(0=COUNTIFS(AF470,$I$2:$I$9873)),0),0)),"")</f>
        <v/>
      </c>
      <c r="AH470" s="19">
        <f>IFERROR(INDEX($I$2:$I$9873,MATCH(1,INDEX(($P470=$F$2:$F$9873)*(0=COUNTIFS(AF470:AG470,$I$2:$I$9873)),0),0)),"")</f>
        <v/>
      </c>
      <c r="AI470" s="19">
        <f>IFERROR(INDEX($I$2:$I$9873,MATCH(1,INDEX(($P470=$F$2:$F$9873)*(0=COUNTIFS(AF470:AH470,$I$2:$I$9873)),0),0)),"")</f>
        <v/>
      </c>
      <c r="AJ470" s="19">
        <f>IFERROR(INDEX($I$2:$I$9873,MATCH(1,INDEX(($P470=$F$2:$F$9873)*(0=COUNTIFS(AF470:AI470,$I$2:$I$9873)),0),0)),"")</f>
        <v/>
      </c>
      <c r="AK470" s="19">
        <f>IFERROR(INDEX($I$2:$I$9873,MATCH(1,INDEX(($P470=$F$2:$F$9873)*(0=COUNTIFS(AF470:AJ470,$I$2:$I$9873)),0),0)),"")</f>
        <v/>
      </c>
      <c r="AL470" s="19">
        <f>IFERROR(INDEX($I$2:$I$9873,MATCH(1,INDEX(($P470=$F$2:$F$9873)*(0=COUNTIFS(AF470:AK470,$I$2:$I$9873)),0),0)),"")</f>
        <v/>
      </c>
      <c r="AM470" s="19">
        <f>IFERROR(INDEX($I$2:$I$9873,MATCH(1,INDEX(($P470=$F$2:$F$9873)*(0=COUNTIFS(AF470:AL470,$I$2:$I$9873)),0),0)),"")</f>
        <v/>
      </c>
      <c r="AN470" s="19">
        <f>IFERROR(INDEX($I$2:$I$9873,MATCH(1,INDEX(($P470=$F$2:$F$9873)*(0=COUNTIFS(AF470:AM470,$I$2:$I$9873)),0),0)),"")</f>
        <v/>
      </c>
      <c r="AO470" s="19">
        <f>IFERROR(INDEX($I$2:$I$9873,MATCH(1,INDEX(($P470=$F$2:$F$9873)*(0=COUNTIFS(AF470:AN470,$I$2:$I$9873)),0),0)),"")</f>
        <v/>
      </c>
      <c r="AP470" s="19">
        <f>IFERROR(INDEX($I$2:$I$9873,MATCH(1,INDEX(($P470=$F$2:$F$9873)*(0=COUNTIFS(AF470:AO470,$I$2:$I$9873)),0),0)),"")</f>
        <v/>
      </c>
      <c r="AQ470" s="19">
        <f>IFERROR(INDEX($I$2:$I$9873,MATCH(1,INDEX(($P470=$F$2:$F$9873)*(0=COUNTIFS(AF470:AP470,$I$2:$I$9873)),0),0)),"")</f>
        <v/>
      </c>
      <c r="AR470" s="19">
        <f>IFERROR(INDEX($I$2:$I$9873,MATCH(1,INDEX(($P470=$F$2:$F$9873)*(0=COUNTIFS(AF470:AQ470,$I$2:$I$9873)),0),0)),"")</f>
        <v/>
      </c>
      <c r="AS470" s="19">
        <f>IFERROR(VLOOKUP(AF470,[2]CUS030!$A$5:$E$10000,5,0),"")</f>
        <v/>
      </c>
      <c r="AT470" s="19">
        <f>IFERROR(VLOOKUP(AG470,[2]CUS030!$A$5:$E$10000,5,0),"")</f>
        <v/>
      </c>
      <c r="AU470" s="19">
        <f>IFERROR(VLOOKUP(AH470,[2]CUS030!$A$5:$E$10000,5,0),"")</f>
        <v/>
      </c>
      <c r="AV470" s="19">
        <f>IFERROR(VLOOKUP(AI470,[2]CUS030!$A$5:$E$10000,5,0),"")</f>
        <v/>
      </c>
      <c r="AW470" s="19">
        <f>IFERROR(VLOOKUP(AJ470,[2]CUS030!$A$5:$E$10000,5,0),"")</f>
        <v/>
      </c>
      <c r="AX470" s="19">
        <f>IFERROR(VLOOKUP(AK470,[2]CUS030!$A$5:$E$10000,5,0),"")</f>
        <v/>
      </c>
      <c r="AY470" s="19">
        <f>IFERROR(VLOOKUP(AL470,[2]CUS030!$A$5:$E$10000,5,0),"")</f>
        <v/>
      </c>
      <c r="AZ470" s="19">
        <f>IFERROR(VLOOKUP(AM470,[2]CUS030!$A$5:$E$10000,5,0),"")</f>
        <v/>
      </c>
      <c r="BA470" s="19">
        <f>IFERROR(VLOOKUP(AN470,[2]CUS030!$A$5:$E$10000,5,0),"")</f>
        <v/>
      </c>
      <c r="BB470" s="19">
        <f>IFERROR(VLOOKUP(AO470,[2]CUS030!$A$5:$E$10000,5,0),"")</f>
        <v/>
      </c>
      <c r="BC470" s="19">
        <f>IFERROR(VLOOKUP(AP470,[2]CUS030!$A$5:$E$10000,5,0),"")</f>
        <v/>
      </c>
      <c r="BD470" s="19">
        <f>IFERROR(VLOOKUP(AQ470,[2]CUS030!$A$5:$E$10000,5,0),"")</f>
        <v/>
      </c>
      <c r="BE470" s="19">
        <f>IFERROR(VLOOKUP(AR470,[2]CUS030!$A$5:$E$10000,5,0),"")</f>
        <v/>
      </c>
    </row>
    <row r="471">
      <c r="F471" s="108">
        <f>[1]!Table1[[#This Row],[Production]]</f>
        <v/>
      </c>
      <c r="G471">
        <f>MID(F471,LEN(F471)-6,4)</f>
        <v/>
      </c>
      <c r="H471">
        <f>AS471&amp;"|"&amp;AT471&amp;"|"&amp;AU471&amp;"|"&amp;AV471&amp;"|"&amp;AW471&amp;"|"&amp;AX471&amp;"|"&amp;AY471&amp;"|"&amp;AZ471&amp;"|"&amp;BA471&amp;"|"&amp;BB471&amp;"|"&amp;BC471&amp;"|"&amp;BD471&amp;"|"&amp;BE471</f>
        <v/>
      </c>
      <c r="I471" s="108">
        <f>[1]!Table1[[#This Row],[Stock]]</f>
        <v/>
      </c>
      <c r="J471">
        <f>MID(LEFT(I471,LEN(I471)-3),FIND("0|0.000",LEFT(I471,LEN(I471)-3),1)+7,6)</f>
        <v/>
      </c>
      <c r="K471" s="19" t="n"/>
      <c r="L471" s="19" t="n"/>
      <c r="M471" s="19" t="n"/>
      <c r="N471" s="19" t="n"/>
      <c r="O471" s="19" t="n"/>
      <c r="P471" s="20">
        <f>End_Cal!E471</f>
        <v/>
      </c>
      <c r="Q471" s="112">
        <f>IFERROR(INDEX($J$2:$J$9873,MATCH(1,INDEX(($P471=$F$2:$F$9873)*(0=COUNTIFS($Q$2:$Q$2,$J$2:$J$9873)),0),0)),"")</f>
        <v/>
      </c>
      <c r="R471" s="112">
        <f>IFERROR(INDEX($J$2:$J$9873,MATCH(1,INDEX(($P471=$F$2:$F$9873)*(0=COUNTIFS(Q471,$J$2:$J$9873)),0),0)),"")</f>
        <v/>
      </c>
      <c r="S471" s="112">
        <f>IFERROR(INDEX($J$2:$J$9873,MATCH(1,INDEX(($P471=$F$2:$F$9873)*(0=COUNTIFS(Q471:R471,$J$2:$J$9873)),0),0)),"")</f>
        <v/>
      </c>
      <c r="T471" s="112">
        <f>IFERROR(INDEX($J$2:$J$9873,MATCH(1,INDEX(($P471=$F$2:$F$9873)*(0=COUNTIFS(Q471:S471,$J$2:$J$9873)),0),0)),"")</f>
        <v/>
      </c>
      <c r="U471" s="112">
        <f>IFERROR(INDEX($J$2:$J$9873,MATCH(1,INDEX(($P471=$F$2:$F$9873)*(0=COUNTIFS(Q471:T471,$J$2:$J$9873)),0),0)),"")</f>
        <v/>
      </c>
      <c r="V471" s="112">
        <f>IFERROR(INDEX($J$2:$J$9873,MATCH(1,INDEX(($P471=$F$2:$F$9873)*(0=COUNTIFS(Q471:U471,$J$2:$J$9873)),0),0)),"")</f>
        <v/>
      </c>
      <c r="W471" s="112">
        <f>IFERROR(INDEX($J$2:$J$9873,MATCH(1,INDEX(($P471=$F$2:$F$9873)*(0=COUNTIFS(Q471:V471,$J$2:$J$861)),0),0)),"")</f>
        <v/>
      </c>
      <c r="X471" s="112">
        <f>IFERROR(INDEX($J$2:$J$9873,MATCH(1,INDEX(($P471=$F$2:$F$9873)*(0=COUNTIFS(Q471:W471,$J$2:$J$9873)),0),0)),"")</f>
        <v/>
      </c>
      <c r="Y471" s="112">
        <f>IFERROR(INDEX($J$2:$J$861,MATCH(1,INDEX(($P471=$F$2:$F$861)*(0=COUNTIFS(Q471:X471,$J$2:$J$861)),0),0)),"")</f>
        <v/>
      </c>
      <c r="Z471" s="112">
        <f>IFERROR(INDEX($J$2:$J$861,MATCH(1,INDEX(($P471=$F$2:$F$861)*(0=COUNTIFS(Q471:Y471,$J$2:$J$861)),0),0)),"")</f>
        <v/>
      </c>
      <c r="AA471" s="112">
        <f>IFERROR(INDEX($J$2:$J$861,MATCH(1,INDEX(($P471=$F$2:$F$861)*(0=COUNTIFS(Q471:Z471,$J$2:$J$861)),0),0)),"")</f>
        <v/>
      </c>
      <c r="AB471" s="112">
        <f>IFERROR(INDEX($J$2:$J$861,MATCH(1,INDEX(($P471=$F$2:$F$861)*(0=COUNTIFS(Q471:AA471,$J$2:$J$861)),0),0)),"")</f>
        <v/>
      </c>
      <c r="AC471" s="112">
        <f>IFERROR(INDEX($J$2:$J$861,MATCH(1,INDEX(($P471=$F$2:$F$861)*(0=COUNTIFS(Q471:AB471,$J$2:$J$861)),0),0)),"")</f>
        <v/>
      </c>
      <c r="AD471">
        <f>Q471&amp;"-"&amp;R471&amp;"-"&amp;S471&amp;"-"&amp;T471&amp;"-"&amp;U471&amp;"-"&amp;V471&amp;"-"&amp;W471&amp;"-"&amp;X471&amp;"-"&amp;Y471&amp;"-"&amp;Z471&amp;"-"&amp;AA471&amp;"-"&amp;AB471&amp;"-"&amp;AC471</f>
        <v/>
      </c>
      <c r="AF471" s="19">
        <f>IFERROR(INDEX($I$2:$I$861,MATCH(1,INDEX(($P471=$F$2:$F$861)*(0=COUNTIFS($AF$2:$AF$2,$I$2:$I$861)),0),0)),"")</f>
        <v/>
      </c>
      <c r="AG471" s="19">
        <f>IFERROR(INDEX($I$2:$I$9873,MATCH(1,INDEX(($P471=$F$2:$F$9873)*(0=COUNTIFS(AF471,$I$2:$I$9873)),0),0)),"")</f>
        <v/>
      </c>
      <c r="AH471" s="19">
        <f>IFERROR(INDEX($I$2:$I$9873,MATCH(1,INDEX(($P471=$F$2:$F$9873)*(0=COUNTIFS(AF471:AG471,$I$2:$I$9873)),0),0)),"")</f>
        <v/>
      </c>
      <c r="AI471" s="19">
        <f>IFERROR(INDEX($I$2:$I$9873,MATCH(1,INDEX(($P471=$F$2:$F$9873)*(0=COUNTIFS(AF471:AH471,$I$2:$I$9873)),0),0)),"")</f>
        <v/>
      </c>
      <c r="AJ471" s="19">
        <f>IFERROR(INDEX($I$2:$I$9873,MATCH(1,INDEX(($P471=$F$2:$F$9873)*(0=COUNTIFS(AF471:AI471,$I$2:$I$9873)),0),0)),"")</f>
        <v/>
      </c>
      <c r="AK471" s="19">
        <f>IFERROR(INDEX($I$2:$I$9873,MATCH(1,INDEX(($P471=$F$2:$F$9873)*(0=COUNTIFS(AF471:AJ471,$I$2:$I$9873)),0),0)),"")</f>
        <v/>
      </c>
      <c r="AL471" s="19">
        <f>IFERROR(INDEX($I$2:$I$9873,MATCH(1,INDEX(($P471=$F$2:$F$9873)*(0=COUNTIFS(AF471:AK471,$I$2:$I$9873)),0),0)),"")</f>
        <v/>
      </c>
      <c r="AM471" s="19">
        <f>IFERROR(INDEX($I$2:$I$9873,MATCH(1,INDEX(($P471=$F$2:$F$9873)*(0=COUNTIFS(AF471:AL471,$I$2:$I$9873)),0),0)),"")</f>
        <v/>
      </c>
      <c r="AN471" s="19">
        <f>IFERROR(INDEX($I$2:$I$9873,MATCH(1,INDEX(($P471=$F$2:$F$9873)*(0=COUNTIFS(AF471:AM471,$I$2:$I$9873)),0),0)),"")</f>
        <v/>
      </c>
      <c r="AO471" s="19">
        <f>IFERROR(INDEX($I$2:$I$9873,MATCH(1,INDEX(($P471=$F$2:$F$9873)*(0=COUNTIFS(AF471:AN471,$I$2:$I$9873)),0),0)),"")</f>
        <v/>
      </c>
      <c r="AP471" s="19">
        <f>IFERROR(INDEX($I$2:$I$9873,MATCH(1,INDEX(($P471=$F$2:$F$9873)*(0=COUNTIFS(AF471:AO471,$I$2:$I$9873)),0),0)),"")</f>
        <v/>
      </c>
      <c r="AQ471" s="19">
        <f>IFERROR(INDEX($I$2:$I$9873,MATCH(1,INDEX(($P471=$F$2:$F$9873)*(0=COUNTIFS(AF471:AP471,$I$2:$I$9873)),0),0)),"")</f>
        <v/>
      </c>
      <c r="AR471" s="19">
        <f>IFERROR(INDEX($I$2:$I$9873,MATCH(1,INDEX(($P471=$F$2:$F$9873)*(0=COUNTIFS(AF471:AQ471,$I$2:$I$9873)),0),0)),"")</f>
        <v/>
      </c>
      <c r="AS471" s="19">
        <f>IFERROR(VLOOKUP(AF471,[2]CUS030!$A$5:$E$10000,5,0),"")</f>
        <v/>
      </c>
      <c r="AT471" s="19">
        <f>IFERROR(VLOOKUP(AG471,[2]CUS030!$A$5:$E$10000,5,0),"")</f>
        <v/>
      </c>
      <c r="AU471" s="19">
        <f>IFERROR(VLOOKUP(AH471,[2]CUS030!$A$5:$E$10000,5,0),"")</f>
        <v/>
      </c>
      <c r="AV471" s="19">
        <f>IFERROR(VLOOKUP(AI471,[2]CUS030!$A$5:$E$10000,5,0),"")</f>
        <v/>
      </c>
      <c r="AW471" s="19">
        <f>IFERROR(VLOOKUP(AJ471,[2]CUS030!$A$5:$E$10000,5,0),"")</f>
        <v/>
      </c>
      <c r="AX471" s="19">
        <f>IFERROR(VLOOKUP(AK471,[2]CUS030!$A$5:$E$10000,5,0),"")</f>
        <v/>
      </c>
      <c r="AY471" s="19">
        <f>IFERROR(VLOOKUP(AL471,[2]CUS030!$A$5:$E$10000,5,0),"")</f>
        <v/>
      </c>
      <c r="AZ471" s="19">
        <f>IFERROR(VLOOKUP(AM471,[2]CUS030!$A$5:$E$10000,5,0),"")</f>
        <v/>
      </c>
      <c r="BA471" s="19">
        <f>IFERROR(VLOOKUP(AN471,[2]CUS030!$A$5:$E$10000,5,0),"")</f>
        <v/>
      </c>
      <c r="BB471" s="19">
        <f>IFERROR(VLOOKUP(AO471,[2]CUS030!$A$5:$E$10000,5,0),"")</f>
        <v/>
      </c>
      <c r="BC471" s="19">
        <f>IFERROR(VLOOKUP(AP471,[2]CUS030!$A$5:$E$10000,5,0),"")</f>
        <v/>
      </c>
      <c r="BD471" s="19">
        <f>IFERROR(VLOOKUP(AQ471,[2]CUS030!$A$5:$E$10000,5,0),"")</f>
        <v/>
      </c>
      <c r="BE471" s="19">
        <f>IFERROR(VLOOKUP(AR471,[2]CUS030!$A$5:$E$10000,5,0),"")</f>
        <v/>
      </c>
    </row>
    <row r="472">
      <c r="F472" s="108">
        <f>[1]!Table1[[#This Row],[Production]]</f>
        <v/>
      </c>
      <c r="G472">
        <f>MID(F472,LEN(F472)-6,4)</f>
        <v/>
      </c>
      <c r="H472">
        <f>AS472&amp;"|"&amp;AT472&amp;"|"&amp;AU472&amp;"|"&amp;AV472&amp;"|"&amp;AW472&amp;"|"&amp;AX472&amp;"|"&amp;AY472&amp;"|"&amp;AZ472&amp;"|"&amp;BA472&amp;"|"&amp;BB472&amp;"|"&amp;BC472&amp;"|"&amp;BD472&amp;"|"&amp;BE472</f>
        <v/>
      </c>
      <c r="I472" s="108">
        <f>[1]!Table1[[#This Row],[Stock]]</f>
        <v/>
      </c>
      <c r="J472">
        <f>MID(LEFT(I472,LEN(I472)-3),FIND("0|0.000",LEFT(I472,LEN(I472)-3),1)+7,6)</f>
        <v/>
      </c>
      <c r="K472" s="19" t="n"/>
      <c r="L472" s="19" t="n"/>
      <c r="M472" s="19" t="n"/>
      <c r="N472" s="19" t="n"/>
      <c r="O472" s="19" t="n"/>
      <c r="P472" s="20">
        <f>End_Cal!E472</f>
        <v/>
      </c>
      <c r="Q472" s="112">
        <f>IFERROR(INDEX($J$2:$J$9873,MATCH(1,INDEX(($P472=$F$2:$F$9873)*(0=COUNTIFS($Q$2:$Q$2,$J$2:$J$9873)),0),0)),"")</f>
        <v/>
      </c>
      <c r="R472" s="112">
        <f>IFERROR(INDEX($J$2:$J$9873,MATCH(1,INDEX(($P472=$F$2:$F$9873)*(0=COUNTIFS(Q472,$J$2:$J$9873)),0),0)),"")</f>
        <v/>
      </c>
      <c r="S472" s="112">
        <f>IFERROR(INDEX($J$2:$J$9873,MATCH(1,INDEX(($P472=$F$2:$F$9873)*(0=COUNTIFS(Q472:R472,$J$2:$J$9873)),0),0)),"")</f>
        <v/>
      </c>
      <c r="T472" s="112">
        <f>IFERROR(INDEX($J$2:$J$9873,MATCH(1,INDEX(($P472=$F$2:$F$9873)*(0=COUNTIFS(Q472:S472,$J$2:$J$9873)),0),0)),"")</f>
        <v/>
      </c>
      <c r="U472" s="112">
        <f>IFERROR(INDEX($J$2:$J$9873,MATCH(1,INDEX(($P472=$F$2:$F$9873)*(0=COUNTIFS(Q472:T472,$J$2:$J$9873)),0),0)),"")</f>
        <v/>
      </c>
      <c r="V472" s="112">
        <f>IFERROR(INDEX($J$2:$J$9873,MATCH(1,INDEX(($P472=$F$2:$F$9873)*(0=COUNTIFS(Q472:U472,$J$2:$J$9873)),0),0)),"")</f>
        <v/>
      </c>
      <c r="W472" s="112">
        <f>IFERROR(INDEX($J$2:$J$9873,MATCH(1,INDEX(($P472=$F$2:$F$9873)*(0=COUNTIFS(Q472:V472,$J$2:$J$861)),0),0)),"")</f>
        <v/>
      </c>
      <c r="X472" s="112">
        <f>IFERROR(INDEX($J$2:$J$9873,MATCH(1,INDEX(($P472=$F$2:$F$9873)*(0=COUNTIFS(Q472:W472,$J$2:$J$9873)),0),0)),"")</f>
        <v/>
      </c>
      <c r="Y472" s="112">
        <f>IFERROR(INDEX($J$2:$J$861,MATCH(1,INDEX(($P472=$F$2:$F$861)*(0=COUNTIFS(Q472:X472,$J$2:$J$861)),0),0)),"")</f>
        <v/>
      </c>
      <c r="Z472" s="112">
        <f>IFERROR(INDEX($J$2:$J$861,MATCH(1,INDEX(($P472=$F$2:$F$861)*(0=COUNTIFS(Q472:Y472,$J$2:$J$861)),0),0)),"")</f>
        <v/>
      </c>
      <c r="AA472" s="112">
        <f>IFERROR(INDEX($J$2:$J$861,MATCH(1,INDEX(($P472=$F$2:$F$861)*(0=COUNTIFS(Q472:Z472,$J$2:$J$861)),0),0)),"")</f>
        <v/>
      </c>
      <c r="AB472" s="112">
        <f>IFERROR(INDEX($J$2:$J$861,MATCH(1,INDEX(($P472=$F$2:$F$861)*(0=COUNTIFS(Q472:AA472,$J$2:$J$861)),0),0)),"")</f>
        <v/>
      </c>
      <c r="AC472" s="112">
        <f>IFERROR(INDEX($J$2:$J$861,MATCH(1,INDEX(($P472=$F$2:$F$861)*(0=COUNTIFS(Q472:AB472,$J$2:$J$861)),0),0)),"")</f>
        <v/>
      </c>
      <c r="AD472">
        <f>Q472&amp;"-"&amp;R472&amp;"-"&amp;S472&amp;"-"&amp;T472&amp;"-"&amp;U472&amp;"-"&amp;V472&amp;"-"&amp;W472&amp;"-"&amp;X472&amp;"-"&amp;Y472&amp;"-"&amp;Z472&amp;"-"&amp;AA472&amp;"-"&amp;AB472&amp;"-"&amp;AC472</f>
        <v/>
      </c>
      <c r="AF472" s="19">
        <f>IFERROR(INDEX($I$2:$I$861,MATCH(1,INDEX(($P472=$F$2:$F$861)*(0=COUNTIFS($AF$2:$AF$2,$I$2:$I$861)),0),0)),"")</f>
        <v/>
      </c>
      <c r="AG472" s="19">
        <f>IFERROR(INDEX($I$2:$I$9873,MATCH(1,INDEX(($P472=$F$2:$F$9873)*(0=COUNTIFS(AF472,$I$2:$I$9873)),0),0)),"")</f>
        <v/>
      </c>
      <c r="AH472" s="19">
        <f>IFERROR(INDEX($I$2:$I$9873,MATCH(1,INDEX(($P472=$F$2:$F$9873)*(0=COUNTIFS(AF472:AG472,$I$2:$I$9873)),0),0)),"")</f>
        <v/>
      </c>
      <c r="AI472" s="19">
        <f>IFERROR(INDEX($I$2:$I$9873,MATCH(1,INDEX(($P472=$F$2:$F$9873)*(0=COUNTIFS(AF472:AH472,$I$2:$I$9873)),0),0)),"")</f>
        <v/>
      </c>
      <c r="AJ472" s="19">
        <f>IFERROR(INDEX($I$2:$I$9873,MATCH(1,INDEX(($P472=$F$2:$F$9873)*(0=COUNTIFS(AF472:AI472,$I$2:$I$9873)),0),0)),"")</f>
        <v/>
      </c>
      <c r="AK472" s="19">
        <f>IFERROR(INDEX($I$2:$I$9873,MATCH(1,INDEX(($P472=$F$2:$F$9873)*(0=COUNTIFS(AF472:AJ472,$I$2:$I$9873)),0),0)),"")</f>
        <v/>
      </c>
      <c r="AL472" s="19">
        <f>IFERROR(INDEX($I$2:$I$9873,MATCH(1,INDEX(($P472=$F$2:$F$9873)*(0=COUNTIFS(AF472:AK472,$I$2:$I$9873)),0),0)),"")</f>
        <v/>
      </c>
      <c r="AM472" s="19">
        <f>IFERROR(INDEX($I$2:$I$9873,MATCH(1,INDEX(($P472=$F$2:$F$9873)*(0=COUNTIFS(AF472:AL472,$I$2:$I$9873)),0),0)),"")</f>
        <v/>
      </c>
      <c r="AN472" s="19">
        <f>IFERROR(INDEX($I$2:$I$9873,MATCH(1,INDEX(($P472=$F$2:$F$9873)*(0=COUNTIFS(AF472:AM472,$I$2:$I$9873)),0),0)),"")</f>
        <v/>
      </c>
      <c r="AO472" s="19">
        <f>IFERROR(INDEX($I$2:$I$9873,MATCH(1,INDEX(($P472=$F$2:$F$9873)*(0=COUNTIFS(AF472:AN472,$I$2:$I$9873)),0),0)),"")</f>
        <v/>
      </c>
      <c r="AP472" s="19">
        <f>IFERROR(INDEX($I$2:$I$9873,MATCH(1,INDEX(($P472=$F$2:$F$9873)*(0=COUNTIFS(AF472:AO472,$I$2:$I$9873)),0),0)),"")</f>
        <v/>
      </c>
      <c r="AQ472" s="19">
        <f>IFERROR(INDEX($I$2:$I$9873,MATCH(1,INDEX(($P472=$F$2:$F$9873)*(0=COUNTIFS(AF472:AP472,$I$2:$I$9873)),0),0)),"")</f>
        <v/>
      </c>
      <c r="AR472" s="19">
        <f>IFERROR(INDEX($I$2:$I$9873,MATCH(1,INDEX(($P472=$F$2:$F$9873)*(0=COUNTIFS(AF472:AQ472,$I$2:$I$9873)),0),0)),"")</f>
        <v/>
      </c>
      <c r="AS472" s="19">
        <f>IFERROR(VLOOKUP(AF472,[2]CUS030!$A$5:$E$10000,5,0),"")</f>
        <v/>
      </c>
      <c r="AT472" s="19">
        <f>IFERROR(VLOOKUP(AG472,[2]CUS030!$A$5:$E$10000,5,0),"")</f>
        <v/>
      </c>
      <c r="AU472" s="19">
        <f>IFERROR(VLOOKUP(AH472,[2]CUS030!$A$5:$E$10000,5,0),"")</f>
        <v/>
      </c>
      <c r="AV472" s="19">
        <f>IFERROR(VLOOKUP(AI472,[2]CUS030!$A$5:$E$10000,5,0),"")</f>
        <v/>
      </c>
      <c r="AW472" s="19">
        <f>IFERROR(VLOOKUP(AJ472,[2]CUS030!$A$5:$E$10000,5,0),"")</f>
        <v/>
      </c>
      <c r="AX472" s="19">
        <f>IFERROR(VLOOKUP(AK472,[2]CUS030!$A$5:$E$10000,5,0),"")</f>
        <v/>
      </c>
      <c r="AY472" s="19">
        <f>IFERROR(VLOOKUP(AL472,[2]CUS030!$A$5:$E$10000,5,0),"")</f>
        <v/>
      </c>
      <c r="AZ472" s="19">
        <f>IFERROR(VLOOKUP(AM472,[2]CUS030!$A$5:$E$10000,5,0),"")</f>
        <v/>
      </c>
      <c r="BA472" s="19">
        <f>IFERROR(VLOOKUP(AN472,[2]CUS030!$A$5:$E$10000,5,0),"")</f>
        <v/>
      </c>
      <c r="BB472" s="19">
        <f>IFERROR(VLOOKUP(AO472,[2]CUS030!$A$5:$E$10000,5,0),"")</f>
        <v/>
      </c>
      <c r="BC472" s="19">
        <f>IFERROR(VLOOKUP(AP472,[2]CUS030!$A$5:$E$10000,5,0),"")</f>
        <v/>
      </c>
      <c r="BD472" s="19">
        <f>IFERROR(VLOOKUP(AQ472,[2]CUS030!$A$5:$E$10000,5,0),"")</f>
        <v/>
      </c>
      <c r="BE472" s="19">
        <f>IFERROR(VLOOKUP(AR472,[2]CUS030!$A$5:$E$10000,5,0),"")</f>
        <v/>
      </c>
    </row>
    <row r="473">
      <c r="F473" s="108">
        <f>[1]!Table1[[#This Row],[Production]]</f>
        <v/>
      </c>
      <c r="G473">
        <f>MID(F473,LEN(F473)-6,4)</f>
        <v/>
      </c>
      <c r="H473">
        <f>AS473&amp;"|"&amp;AT473&amp;"|"&amp;AU473&amp;"|"&amp;AV473&amp;"|"&amp;AW473&amp;"|"&amp;AX473&amp;"|"&amp;AY473&amp;"|"&amp;AZ473&amp;"|"&amp;BA473&amp;"|"&amp;BB473&amp;"|"&amp;BC473&amp;"|"&amp;BD473&amp;"|"&amp;BE473</f>
        <v/>
      </c>
      <c r="I473" s="108">
        <f>[1]!Table1[[#This Row],[Stock]]</f>
        <v/>
      </c>
      <c r="J473">
        <f>MID(LEFT(I473,LEN(I473)-3),FIND("0|0.000",LEFT(I473,LEN(I473)-3),1)+7,6)</f>
        <v/>
      </c>
      <c r="K473" s="19" t="n"/>
      <c r="L473" s="19" t="n"/>
      <c r="M473" s="19" t="n"/>
      <c r="N473" s="19" t="n"/>
      <c r="O473" s="19" t="n"/>
      <c r="P473" s="20">
        <f>End_Cal!E473</f>
        <v/>
      </c>
      <c r="Q473" s="112">
        <f>IFERROR(INDEX($J$2:$J$9873,MATCH(1,INDEX(($P473=$F$2:$F$9873)*(0=COUNTIFS($Q$2:$Q$2,$J$2:$J$9873)),0),0)),"")</f>
        <v/>
      </c>
      <c r="R473" s="112">
        <f>IFERROR(INDEX($J$2:$J$9873,MATCH(1,INDEX(($P473=$F$2:$F$9873)*(0=COUNTIFS(Q473,$J$2:$J$9873)),0),0)),"")</f>
        <v/>
      </c>
      <c r="S473" s="112">
        <f>IFERROR(INDEX($J$2:$J$9873,MATCH(1,INDEX(($P473=$F$2:$F$9873)*(0=COUNTIFS(Q473:R473,$J$2:$J$9873)),0),0)),"")</f>
        <v/>
      </c>
      <c r="T473" s="112">
        <f>IFERROR(INDEX($J$2:$J$9873,MATCH(1,INDEX(($P473=$F$2:$F$9873)*(0=COUNTIFS(Q473:S473,$J$2:$J$9873)),0),0)),"")</f>
        <v/>
      </c>
      <c r="U473" s="112">
        <f>IFERROR(INDEX($J$2:$J$9873,MATCH(1,INDEX(($P473=$F$2:$F$9873)*(0=COUNTIFS(Q473:T473,$J$2:$J$9873)),0),0)),"")</f>
        <v/>
      </c>
      <c r="V473" s="112">
        <f>IFERROR(INDEX($J$2:$J$9873,MATCH(1,INDEX(($P473=$F$2:$F$9873)*(0=COUNTIFS(Q473:U473,$J$2:$J$9873)),0),0)),"")</f>
        <v/>
      </c>
      <c r="W473" s="112">
        <f>IFERROR(INDEX($J$2:$J$9873,MATCH(1,INDEX(($P473=$F$2:$F$9873)*(0=COUNTIFS(Q473:V473,$J$2:$J$861)),0),0)),"")</f>
        <v/>
      </c>
      <c r="X473" s="112">
        <f>IFERROR(INDEX($J$2:$J$9873,MATCH(1,INDEX(($P473=$F$2:$F$9873)*(0=COUNTIFS(Q473:W473,$J$2:$J$9873)),0),0)),"")</f>
        <v/>
      </c>
      <c r="Y473" s="112">
        <f>IFERROR(INDEX($J$2:$J$861,MATCH(1,INDEX(($P473=$F$2:$F$861)*(0=COUNTIFS(Q473:X473,$J$2:$J$861)),0),0)),"")</f>
        <v/>
      </c>
      <c r="Z473" s="112">
        <f>IFERROR(INDEX($J$2:$J$861,MATCH(1,INDEX(($P473=$F$2:$F$861)*(0=COUNTIFS(Q473:Y473,$J$2:$J$861)),0),0)),"")</f>
        <v/>
      </c>
      <c r="AA473" s="112">
        <f>IFERROR(INDEX($J$2:$J$861,MATCH(1,INDEX(($P473=$F$2:$F$861)*(0=COUNTIFS(Q473:Z473,$J$2:$J$861)),0),0)),"")</f>
        <v/>
      </c>
      <c r="AB473" s="112">
        <f>IFERROR(INDEX($J$2:$J$861,MATCH(1,INDEX(($P473=$F$2:$F$861)*(0=COUNTIFS(Q473:AA473,$J$2:$J$861)),0),0)),"")</f>
        <v/>
      </c>
      <c r="AC473" s="112">
        <f>IFERROR(INDEX($J$2:$J$861,MATCH(1,INDEX(($P473=$F$2:$F$861)*(0=COUNTIFS(Q473:AB473,$J$2:$J$861)),0),0)),"")</f>
        <v/>
      </c>
      <c r="AD473">
        <f>Q473&amp;"-"&amp;R473&amp;"-"&amp;S473&amp;"-"&amp;T473&amp;"-"&amp;U473&amp;"-"&amp;V473&amp;"-"&amp;W473&amp;"-"&amp;X473&amp;"-"&amp;Y473&amp;"-"&amp;Z473&amp;"-"&amp;AA473&amp;"-"&amp;AB473&amp;"-"&amp;AC473</f>
        <v/>
      </c>
      <c r="AF473" s="19">
        <f>IFERROR(INDEX($I$2:$I$861,MATCH(1,INDEX(($P473=$F$2:$F$861)*(0=COUNTIFS($AF$2:$AF$2,$I$2:$I$861)),0),0)),"")</f>
        <v/>
      </c>
      <c r="AG473" s="19">
        <f>IFERROR(INDEX($I$2:$I$9873,MATCH(1,INDEX(($P473=$F$2:$F$9873)*(0=COUNTIFS(AF473,$I$2:$I$9873)),0),0)),"")</f>
        <v/>
      </c>
      <c r="AH473" s="19">
        <f>IFERROR(INDEX($I$2:$I$9873,MATCH(1,INDEX(($P473=$F$2:$F$9873)*(0=COUNTIFS(AF473:AG473,$I$2:$I$9873)),0),0)),"")</f>
        <v/>
      </c>
      <c r="AI473" s="19">
        <f>IFERROR(INDEX($I$2:$I$9873,MATCH(1,INDEX(($P473=$F$2:$F$9873)*(0=COUNTIFS(AF473:AH473,$I$2:$I$9873)),0),0)),"")</f>
        <v/>
      </c>
      <c r="AJ473" s="19">
        <f>IFERROR(INDEX($I$2:$I$9873,MATCH(1,INDEX(($P473=$F$2:$F$9873)*(0=COUNTIFS(AF473:AI473,$I$2:$I$9873)),0),0)),"")</f>
        <v/>
      </c>
      <c r="AK473" s="19">
        <f>IFERROR(INDEX($I$2:$I$9873,MATCH(1,INDEX(($P473=$F$2:$F$9873)*(0=COUNTIFS(AF473:AJ473,$I$2:$I$9873)),0),0)),"")</f>
        <v/>
      </c>
      <c r="AL473" s="19">
        <f>IFERROR(INDEX($I$2:$I$9873,MATCH(1,INDEX(($P473=$F$2:$F$9873)*(0=COUNTIFS(AF473:AK473,$I$2:$I$9873)),0),0)),"")</f>
        <v/>
      </c>
      <c r="AM473" s="19">
        <f>IFERROR(INDEX($I$2:$I$9873,MATCH(1,INDEX(($P473=$F$2:$F$9873)*(0=COUNTIFS(AF473:AL473,$I$2:$I$9873)),0),0)),"")</f>
        <v/>
      </c>
      <c r="AN473" s="19">
        <f>IFERROR(INDEX($I$2:$I$9873,MATCH(1,INDEX(($P473=$F$2:$F$9873)*(0=COUNTIFS(AF473:AM473,$I$2:$I$9873)),0),0)),"")</f>
        <v/>
      </c>
      <c r="AO473" s="19">
        <f>IFERROR(INDEX($I$2:$I$9873,MATCH(1,INDEX(($P473=$F$2:$F$9873)*(0=COUNTIFS(AF473:AN473,$I$2:$I$9873)),0),0)),"")</f>
        <v/>
      </c>
      <c r="AP473" s="19">
        <f>IFERROR(INDEX($I$2:$I$9873,MATCH(1,INDEX(($P473=$F$2:$F$9873)*(0=COUNTIFS(AF473:AO473,$I$2:$I$9873)),0),0)),"")</f>
        <v/>
      </c>
      <c r="AQ473" s="19">
        <f>IFERROR(INDEX($I$2:$I$9873,MATCH(1,INDEX(($P473=$F$2:$F$9873)*(0=COUNTIFS(AF473:AP473,$I$2:$I$9873)),0),0)),"")</f>
        <v/>
      </c>
      <c r="AR473" s="19">
        <f>IFERROR(INDEX($I$2:$I$9873,MATCH(1,INDEX(($P473=$F$2:$F$9873)*(0=COUNTIFS(AF473:AQ473,$I$2:$I$9873)),0),0)),"")</f>
        <v/>
      </c>
      <c r="AS473" s="19">
        <f>IFERROR(VLOOKUP(AF473,[2]CUS030!$A$5:$E$10000,5,0),"")</f>
        <v/>
      </c>
      <c r="AT473" s="19">
        <f>IFERROR(VLOOKUP(AG473,[2]CUS030!$A$5:$E$10000,5,0),"")</f>
        <v/>
      </c>
      <c r="AU473" s="19">
        <f>IFERROR(VLOOKUP(AH473,[2]CUS030!$A$5:$E$10000,5,0),"")</f>
        <v/>
      </c>
      <c r="AV473" s="19">
        <f>IFERROR(VLOOKUP(AI473,[2]CUS030!$A$5:$E$10000,5,0),"")</f>
        <v/>
      </c>
      <c r="AW473" s="19">
        <f>IFERROR(VLOOKUP(AJ473,[2]CUS030!$A$5:$E$10000,5,0),"")</f>
        <v/>
      </c>
      <c r="AX473" s="19">
        <f>IFERROR(VLOOKUP(AK473,[2]CUS030!$A$5:$E$10000,5,0),"")</f>
        <v/>
      </c>
      <c r="AY473" s="19">
        <f>IFERROR(VLOOKUP(AL473,[2]CUS030!$A$5:$E$10000,5,0),"")</f>
        <v/>
      </c>
      <c r="AZ473" s="19">
        <f>IFERROR(VLOOKUP(AM473,[2]CUS030!$A$5:$E$10000,5,0),"")</f>
        <v/>
      </c>
      <c r="BA473" s="19">
        <f>IFERROR(VLOOKUP(AN473,[2]CUS030!$A$5:$E$10000,5,0),"")</f>
        <v/>
      </c>
      <c r="BB473" s="19">
        <f>IFERROR(VLOOKUP(AO473,[2]CUS030!$A$5:$E$10000,5,0),"")</f>
        <v/>
      </c>
      <c r="BC473" s="19">
        <f>IFERROR(VLOOKUP(AP473,[2]CUS030!$A$5:$E$10000,5,0),"")</f>
        <v/>
      </c>
      <c r="BD473" s="19">
        <f>IFERROR(VLOOKUP(AQ473,[2]CUS030!$A$5:$E$10000,5,0),"")</f>
        <v/>
      </c>
      <c r="BE473" s="19">
        <f>IFERROR(VLOOKUP(AR473,[2]CUS030!$A$5:$E$10000,5,0),"")</f>
        <v/>
      </c>
    </row>
    <row r="474">
      <c r="F474" s="108">
        <f>[1]!Table1[[#This Row],[Production]]</f>
        <v/>
      </c>
      <c r="G474">
        <f>MID(F474,LEN(F474)-6,4)</f>
        <v/>
      </c>
      <c r="H474">
        <f>AS474&amp;"|"&amp;AT474&amp;"|"&amp;AU474&amp;"|"&amp;AV474&amp;"|"&amp;AW474&amp;"|"&amp;AX474&amp;"|"&amp;AY474&amp;"|"&amp;AZ474&amp;"|"&amp;BA474&amp;"|"&amp;BB474&amp;"|"&amp;BC474&amp;"|"&amp;BD474&amp;"|"&amp;BE474</f>
        <v/>
      </c>
      <c r="I474" s="108">
        <f>[1]!Table1[[#This Row],[Stock]]</f>
        <v/>
      </c>
      <c r="J474">
        <f>MID(LEFT(I474,LEN(I474)-3),FIND("0|0.000",LEFT(I474,LEN(I474)-3),1)+7,6)</f>
        <v/>
      </c>
      <c r="K474" s="19" t="n"/>
      <c r="L474" s="19" t="n"/>
      <c r="M474" s="19" t="n"/>
      <c r="N474" s="19" t="n"/>
      <c r="O474" s="19" t="n"/>
      <c r="P474" s="20">
        <f>End_Cal!E474</f>
        <v/>
      </c>
      <c r="Q474" s="112">
        <f>IFERROR(INDEX($J$2:$J$9873,MATCH(1,INDEX(($P474=$F$2:$F$9873)*(0=COUNTIFS($Q$2:$Q$2,$J$2:$J$9873)),0),0)),"")</f>
        <v/>
      </c>
      <c r="R474" s="112">
        <f>IFERROR(INDEX($J$2:$J$9873,MATCH(1,INDEX(($P474=$F$2:$F$9873)*(0=COUNTIFS(Q474,$J$2:$J$9873)),0),0)),"")</f>
        <v/>
      </c>
      <c r="S474" s="112">
        <f>IFERROR(INDEX($J$2:$J$9873,MATCH(1,INDEX(($P474=$F$2:$F$9873)*(0=COUNTIFS(Q474:R474,$J$2:$J$9873)),0),0)),"")</f>
        <v/>
      </c>
      <c r="T474" s="112">
        <f>IFERROR(INDEX($J$2:$J$9873,MATCH(1,INDEX(($P474=$F$2:$F$9873)*(0=COUNTIFS(Q474:S474,$J$2:$J$9873)),0),0)),"")</f>
        <v/>
      </c>
      <c r="U474" s="112">
        <f>IFERROR(INDEX($J$2:$J$9873,MATCH(1,INDEX(($P474=$F$2:$F$9873)*(0=COUNTIFS(Q474:T474,$J$2:$J$9873)),0),0)),"")</f>
        <v/>
      </c>
      <c r="V474" s="112">
        <f>IFERROR(INDEX($J$2:$J$9873,MATCH(1,INDEX(($P474=$F$2:$F$9873)*(0=COUNTIFS(Q474:U474,$J$2:$J$9873)),0),0)),"")</f>
        <v/>
      </c>
      <c r="W474" s="112">
        <f>IFERROR(INDEX($J$2:$J$9873,MATCH(1,INDEX(($P474=$F$2:$F$9873)*(0=COUNTIFS(Q474:V474,$J$2:$J$861)),0),0)),"")</f>
        <v/>
      </c>
      <c r="X474" s="112">
        <f>IFERROR(INDEX($J$2:$J$9873,MATCH(1,INDEX(($P474=$F$2:$F$9873)*(0=COUNTIFS(Q474:W474,$J$2:$J$9873)),0),0)),"")</f>
        <v/>
      </c>
      <c r="Y474" s="112">
        <f>IFERROR(INDEX($J$2:$J$861,MATCH(1,INDEX(($P474=$F$2:$F$861)*(0=COUNTIFS(Q474:X474,$J$2:$J$861)),0),0)),"")</f>
        <v/>
      </c>
      <c r="Z474" s="112">
        <f>IFERROR(INDEX($J$2:$J$861,MATCH(1,INDEX(($P474=$F$2:$F$861)*(0=COUNTIFS(Q474:Y474,$J$2:$J$861)),0),0)),"")</f>
        <v/>
      </c>
      <c r="AA474" s="112">
        <f>IFERROR(INDEX($J$2:$J$861,MATCH(1,INDEX(($P474=$F$2:$F$861)*(0=COUNTIFS(Q474:Z474,$J$2:$J$861)),0),0)),"")</f>
        <v/>
      </c>
      <c r="AB474" s="112">
        <f>IFERROR(INDEX($J$2:$J$861,MATCH(1,INDEX(($P474=$F$2:$F$861)*(0=COUNTIFS(Q474:AA474,$J$2:$J$861)),0),0)),"")</f>
        <v/>
      </c>
      <c r="AC474" s="112">
        <f>IFERROR(INDEX($J$2:$J$861,MATCH(1,INDEX(($P474=$F$2:$F$861)*(0=COUNTIFS(Q474:AB474,$J$2:$J$861)),0),0)),"")</f>
        <v/>
      </c>
      <c r="AD474">
        <f>Q474&amp;"-"&amp;R474&amp;"-"&amp;S474&amp;"-"&amp;T474&amp;"-"&amp;U474&amp;"-"&amp;V474&amp;"-"&amp;W474&amp;"-"&amp;X474&amp;"-"&amp;Y474&amp;"-"&amp;Z474&amp;"-"&amp;AA474&amp;"-"&amp;AB474&amp;"-"&amp;AC474</f>
        <v/>
      </c>
      <c r="AF474" s="19">
        <f>IFERROR(INDEX($I$2:$I$861,MATCH(1,INDEX(($P474=$F$2:$F$861)*(0=COUNTIFS($AF$2:$AF$2,$I$2:$I$861)),0),0)),"")</f>
        <v/>
      </c>
      <c r="AG474" s="19">
        <f>IFERROR(INDEX($I$2:$I$9873,MATCH(1,INDEX(($P474=$F$2:$F$9873)*(0=COUNTIFS(AF474,$I$2:$I$9873)),0),0)),"")</f>
        <v/>
      </c>
      <c r="AH474" s="19">
        <f>IFERROR(INDEX($I$2:$I$9873,MATCH(1,INDEX(($P474=$F$2:$F$9873)*(0=COUNTIFS(AF474:AG474,$I$2:$I$9873)),0),0)),"")</f>
        <v/>
      </c>
      <c r="AI474" s="19">
        <f>IFERROR(INDEX($I$2:$I$9873,MATCH(1,INDEX(($P474=$F$2:$F$9873)*(0=COUNTIFS(AF474:AH474,$I$2:$I$9873)),0),0)),"")</f>
        <v/>
      </c>
      <c r="AJ474" s="19">
        <f>IFERROR(INDEX($I$2:$I$9873,MATCH(1,INDEX(($P474=$F$2:$F$9873)*(0=COUNTIFS(AF474:AI474,$I$2:$I$9873)),0),0)),"")</f>
        <v/>
      </c>
      <c r="AK474" s="19">
        <f>IFERROR(INDEX($I$2:$I$9873,MATCH(1,INDEX(($P474=$F$2:$F$9873)*(0=COUNTIFS(AF474:AJ474,$I$2:$I$9873)),0),0)),"")</f>
        <v/>
      </c>
      <c r="AL474" s="19">
        <f>IFERROR(INDEX($I$2:$I$9873,MATCH(1,INDEX(($P474=$F$2:$F$9873)*(0=COUNTIFS(AF474:AK474,$I$2:$I$9873)),0),0)),"")</f>
        <v/>
      </c>
      <c r="AM474" s="19">
        <f>IFERROR(INDEX($I$2:$I$9873,MATCH(1,INDEX(($P474=$F$2:$F$9873)*(0=COUNTIFS(AF474:AL474,$I$2:$I$9873)),0),0)),"")</f>
        <v/>
      </c>
      <c r="AN474" s="19">
        <f>IFERROR(INDEX($I$2:$I$9873,MATCH(1,INDEX(($P474=$F$2:$F$9873)*(0=COUNTIFS(AF474:AM474,$I$2:$I$9873)),0),0)),"")</f>
        <v/>
      </c>
      <c r="AO474" s="19">
        <f>IFERROR(INDEX($I$2:$I$9873,MATCH(1,INDEX(($P474=$F$2:$F$9873)*(0=COUNTIFS(AF474:AN474,$I$2:$I$9873)),0),0)),"")</f>
        <v/>
      </c>
      <c r="AP474" s="19">
        <f>IFERROR(INDEX($I$2:$I$9873,MATCH(1,INDEX(($P474=$F$2:$F$9873)*(0=COUNTIFS(AF474:AO474,$I$2:$I$9873)),0),0)),"")</f>
        <v/>
      </c>
      <c r="AQ474" s="19">
        <f>IFERROR(INDEX($I$2:$I$9873,MATCH(1,INDEX(($P474=$F$2:$F$9873)*(0=COUNTIFS(AF474:AP474,$I$2:$I$9873)),0),0)),"")</f>
        <v/>
      </c>
      <c r="AR474" s="19">
        <f>IFERROR(INDEX($I$2:$I$9873,MATCH(1,INDEX(($P474=$F$2:$F$9873)*(0=COUNTIFS(AF474:AQ474,$I$2:$I$9873)),0),0)),"")</f>
        <v/>
      </c>
      <c r="AS474" s="19">
        <f>IFERROR(VLOOKUP(AF474,[2]CUS030!$A$5:$E$10000,5,0),"")</f>
        <v/>
      </c>
      <c r="AT474" s="19">
        <f>IFERROR(VLOOKUP(AG474,[2]CUS030!$A$5:$E$10000,5,0),"")</f>
        <v/>
      </c>
      <c r="AU474" s="19">
        <f>IFERROR(VLOOKUP(AH474,[2]CUS030!$A$5:$E$10000,5,0),"")</f>
        <v/>
      </c>
      <c r="AV474" s="19">
        <f>IFERROR(VLOOKUP(AI474,[2]CUS030!$A$5:$E$10000,5,0),"")</f>
        <v/>
      </c>
      <c r="AW474" s="19">
        <f>IFERROR(VLOOKUP(AJ474,[2]CUS030!$A$5:$E$10000,5,0),"")</f>
        <v/>
      </c>
      <c r="AX474" s="19">
        <f>IFERROR(VLOOKUP(AK474,[2]CUS030!$A$5:$E$10000,5,0),"")</f>
        <v/>
      </c>
      <c r="AY474" s="19">
        <f>IFERROR(VLOOKUP(AL474,[2]CUS030!$A$5:$E$10000,5,0),"")</f>
        <v/>
      </c>
      <c r="AZ474" s="19">
        <f>IFERROR(VLOOKUP(AM474,[2]CUS030!$A$5:$E$10000,5,0),"")</f>
        <v/>
      </c>
      <c r="BA474" s="19">
        <f>IFERROR(VLOOKUP(AN474,[2]CUS030!$A$5:$E$10000,5,0),"")</f>
        <v/>
      </c>
      <c r="BB474" s="19">
        <f>IFERROR(VLOOKUP(AO474,[2]CUS030!$A$5:$E$10000,5,0),"")</f>
        <v/>
      </c>
      <c r="BC474" s="19">
        <f>IFERROR(VLOOKUP(AP474,[2]CUS030!$A$5:$E$10000,5,0),"")</f>
        <v/>
      </c>
      <c r="BD474" s="19">
        <f>IFERROR(VLOOKUP(AQ474,[2]CUS030!$A$5:$E$10000,5,0),"")</f>
        <v/>
      </c>
      <c r="BE474" s="19">
        <f>IFERROR(VLOOKUP(AR474,[2]CUS030!$A$5:$E$10000,5,0),"")</f>
        <v/>
      </c>
    </row>
    <row r="475">
      <c r="F475" s="108">
        <f>[1]!Table1[[#This Row],[Production]]</f>
        <v/>
      </c>
      <c r="G475">
        <f>MID(F475,LEN(F475)-6,4)</f>
        <v/>
      </c>
      <c r="H475">
        <f>AS475&amp;"|"&amp;AT475&amp;"|"&amp;AU475&amp;"|"&amp;AV475&amp;"|"&amp;AW475&amp;"|"&amp;AX475&amp;"|"&amp;AY475&amp;"|"&amp;AZ475&amp;"|"&amp;BA475&amp;"|"&amp;BB475&amp;"|"&amp;BC475&amp;"|"&amp;BD475&amp;"|"&amp;BE475</f>
        <v/>
      </c>
      <c r="I475" s="108">
        <f>[1]!Table1[[#This Row],[Stock]]</f>
        <v/>
      </c>
      <c r="J475">
        <f>MID(LEFT(I475,LEN(I475)-3),FIND("0|0.000",LEFT(I475,LEN(I475)-3),1)+7,6)</f>
        <v/>
      </c>
      <c r="K475" s="19" t="n"/>
      <c r="L475" s="19" t="n"/>
      <c r="M475" s="19" t="n"/>
      <c r="N475" s="19" t="n"/>
      <c r="O475" s="19" t="n"/>
      <c r="P475" s="20">
        <f>End_Cal!E475</f>
        <v/>
      </c>
      <c r="Q475" s="112">
        <f>IFERROR(INDEX($J$2:$J$9873,MATCH(1,INDEX(($P475=$F$2:$F$9873)*(0=COUNTIFS($Q$2:$Q$2,$J$2:$J$9873)),0),0)),"")</f>
        <v/>
      </c>
      <c r="R475" s="112">
        <f>IFERROR(INDEX($J$2:$J$9873,MATCH(1,INDEX(($P475=$F$2:$F$9873)*(0=COUNTIFS(Q475,$J$2:$J$9873)),0),0)),"")</f>
        <v/>
      </c>
      <c r="S475" s="112">
        <f>IFERROR(INDEX($J$2:$J$9873,MATCH(1,INDEX(($P475=$F$2:$F$9873)*(0=COUNTIFS(Q475:R475,$J$2:$J$9873)),0),0)),"")</f>
        <v/>
      </c>
      <c r="T475" s="112">
        <f>IFERROR(INDEX($J$2:$J$9873,MATCH(1,INDEX(($P475=$F$2:$F$9873)*(0=COUNTIFS(Q475:S475,$J$2:$J$9873)),0),0)),"")</f>
        <v/>
      </c>
      <c r="U475" s="112">
        <f>IFERROR(INDEX($J$2:$J$9873,MATCH(1,INDEX(($P475=$F$2:$F$9873)*(0=COUNTIFS(Q475:T475,$J$2:$J$9873)),0),0)),"")</f>
        <v/>
      </c>
      <c r="V475" s="112">
        <f>IFERROR(INDEX($J$2:$J$9873,MATCH(1,INDEX(($P475=$F$2:$F$9873)*(0=COUNTIFS(Q475:U475,$J$2:$J$9873)),0),0)),"")</f>
        <v/>
      </c>
      <c r="W475" s="112">
        <f>IFERROR(INDEX($J$2:$J$9873,MATCH(1,INDEX(($P475=$F$2:$F$9873)*(0=COUNTIFS(Q475:V475,$J$2:$J$861)),0),0)),"")</f>
        <v/>
      </c>
      <c r="X475" s="112">
        <f>IFERROR(INDEX($J$2:$J$9873,MATCH(1,INDEX(($P475=$F$2:$F$9873)*(0=COUNTIFS(Q475:W475,$J$2:$J$9873)),0),0)),"")</f>
        <v/>
      </c>
      <c r="Y475" s="112">
        <f>IFERROR(INDEX($J$2:$J$861,MATCH(1,INDEX(($P475=$F$2:$F$861)*(0=COUNTIFS(Q475:X475,$J$2:$J$861)),0),0)),"")</f>
        <v/>
      </c>
      <c r="Z475" s="112">
        <f>IFERROR(INDEX($J$2:$J$861,MATCH(1,INDEX(($P475=$F$2:$F$861)*(0=COUNTIFS(Q475:Y475,$J$2:$J$861)),0),0)),"")</f>
        <v/>
      </c>
      <c r="AA475" s="112">
        <f>IFERROR(INDEX($J$2:$J$861,MATCH(1,INDEX(($P475=$F$2:$F$861)*(0=COUNTIFS(Q475:Z475,$J$2:$J$861)),0),0)),"")</f>
        <v/>
      </c>
      <c r="AB475" s="112">
        <f>IFERROR(INDEX($J$2:$J$861,MATCH(1,INDEX(($P475=$F$2:$F$861)*(0=COUNTIFS(Q475:AA475,$J$2:$J$861)),0),0)),"")</f>
        <v/>
      </c>
      <c r="AC475" s="112">
        <f>IFERROR(INDEX($J$2:$J$861,MATCH(1,INDEX(($P475=$F$2:$F$861)*(0=COUNTIFS(Q475:AB475,$J$2:$J$861)),0),0)),"")</f>
        <v/>
      </c>
      <c r="AD475">
        <f>Q475&amp;"-"&amp;R475&amp;"-"&amp;S475&amp;"-"&amp;T475&amp;"-"&amp;U475&amp;"-"&amp;V475&amp;"-"&amp;W475&amp;"-"&amp;X475&amp;"-"&amp;Y475&amp;"-"&amp;Z475&amp;"-"&amp;AA475&amp;"-"&amp;AB475&amp;"-"&amp;AC475</f>
        <v/>
      </c>
      <c r="AF475" s="19">
        <f>IFERROR(INDEX($I$2:$I$861,MATCH(1,INDEX(($P475=$F$2:$F$861)*(0=COUNTIFS($AF$2:$AF$2,$I$2:$I$861)),0),0)),"")</f>
        <v/>
      </c>
      <c r="AG475" s="19">
        <f>IFERROR(INDEX($I$2:$I$9873,MATCH(1,INDEX(($P475=$F$2:$F$9873)*(0=COUNTIFS(AF475,$I$2:$I$9873)),0),0)),"")</f>
        <v/>
      </c>
      <c r="AH475" s="19">
        <f>IFERROR(INDEX($I$2:$I$9873,MATCH(1,INDEX(($P475=$F$2:$F$9873)*(0=COUNTIFS(AF475:AG475,$I$2:$I$9873)),0),0)),"")</f>
        <v/>
      </c>
      <c r="AI475" s="19">
        <f>IFERROR(INDEX($I$2:$I$9873,MATCH(1,INDEX(($P475=$F$2:$F$9873)*(0=COUNTIFS(AF475:AH475,$I$2:$I$9873)),0),0)),"")</f>
        <v/>
      </c>
      <c r="AJ475" s="19">
        <f>IFERROR(INDEX($I$2:$I$9873,MATCH(1,INDEX(($P475=$F$2:$F$9873)*(0=COUNTIFS(AF475:AI475,$I$2:$I$9873)),0),0)),"")</f>
        <v/>
      </c>
      <c r="AK475" s="19">
        <f>IFERROR(INDEX($I$2:$I$9873,MATCH(1,INDEX(($P475=$F$2:$F$9873)*(0=COUNTIFS(AF475:AJ475,$I$2:$I$9873)),0),0)),"")</f>
        <v/>
      </c>
      <c r="AL475" s="19">
        <f>IFERROR(INDEX($I$2:$I$9873,MATCH(1,INDEX(($P475=$F$2:$F$9873)*(0=COUNTIFS(AF475:AK475,$I$2:$I$9873)),0),0)),"")</f>
        <v/>
      </c>
      <c r="AM475" s="19">
        <f>IFERROR(INDEX($I$2:$I$9873,MATCH(1,INDEX(($P475=$F$2:$F$9873)*(0=COUNTIFS(AF475:AL475,$I$2:$I$9873)),0),0)),"")</f>
        <v/>
      </c>
      <c r="AN475" s="19">
        <f>IFERROR(INDEX($I$2:$I$9873,MATCH(1,INDEX(($P475=$F$2:$F$9873)*(0=COUNTIFS(AF475:AM475,$I$2:$I$9873)),0),0)),"")</f>
        <v/>
      </c>
      <c r="AO475" s="19">
        <f>IFERROR(INDEX($I$2:$I$9873,MATCH(1,INDEX(($P475=$F$2:$F$9873)*(0=COUNTIFS(AF475:AN475,$I$2:$I$9873)),0),0)),"")</f>
        <v/>
      </c>
      <c r="AP475" s="19">
        <f>IFERROR(INDEX($I$2:$I$9873,MATCH(1,INDEX(($P475=$F$2:$F$9873)*(0=COUNTIFS(AF475:AO475,$I$2:$I$9873)),0),0)),"")</f>
        <v/>
      </c>
      <c r="AQ475" s="19">
        <f>IFERROR(INDEX($I$2:$I$9873,MATCH(1,INDEX(($P475=$F$2:$F$9873)*(0=COUNTIFS(AF475:AP475,$I$2:$I$9873)),0),0)),"")</f>
        <v/>
      </c>
      <c r="AR475" s="19">
        <f>IFERROR(INDEX($I$2:$I$9873,MATCH(1,INDEX(($P475=$F$2:$F$9873)*(0=COUNTIFS(AF475:AQ475,$I$2:$I$9873)),0),0)),"")</f>
        <v/>
      </c>
      <c r="AS475" s="19">
        <f>IFERROR(VLOOKUP(AF475,[2]CUS030!$A$5:$E$10000,5,0),"")</f>
        <v/>
      </c>
      <c r="AT475" s="19">
        <f>IFERROR(VLOOKUP(AG475,[2]CUS030!$A$5:$E$10000,5,0),"")</f>
        <v/>
      </c>
      <c r="AU475" s="19">
        <f>IFERROR(VLOOKUP(AH475,[2]CUS030!$A$5:$E$10000,5,0),"")</f>
        <v/>
      </c>
      <c r="AV475" s="19">
        <f>IFERROR(VLOOKUP(AI475,[2]CUS030!$A$5:$E$10000,5,0),"")</f>
        <v/>
      </c>
      <c r="AW475" s="19">
        <f>IFERROR(VLOOKUP(AJ475,[2]CUS030!$A$5:$E$10000,5,0),"")</f>
        <v/>
      </c>
      <c r="AX475" s="19">
        <f>IFERROR(VLOOKUP(AK475,[2]CUS030!$A$5:$E$10000,5,0),"")</f>
        <v/>
      </c>
      <c r="AY475" s="19">
        <f>IFERROR(VLOOKUP(AL475,[2]CUS030!$A$5:$E$10000,5,0),"")</f>
        <v/>
      </c>
      <c r="AZ475" s="19">
        <f>IFERROR(VLOOKUP(AM475,[2]CUS030!$A$5:$E$10000,5,0),"")</f>
        <v/>
      </c>
      <c r="BA475" s="19">
        <f>IFERROR(VLOOKUP(AN475,[2]CUS030!$A$5:$E$10000,5,0),"")</f>
        <v/>
      </c>
      <c r="BB475" s="19">
        <f>IFERROR(VLOOKUP(AO475,[2]CUS030!$A$5:$E$10000,5,0),"")</f>
        <v/>
      </c>
      <c r="BC475" s="19">
        <f>IFERROR(VLOOKUP(AP475,[2]CUS030!$A$5:$E$10000,5,0),"")</f>
        <v/>
      </c>
      <c r="BD475" s="19">
        <f>IFERROR(VLOOKUP(AQ475,[2]CUS030!$A$5:$E$10000,5,0),"")</f>
        <v/>
      </c>
      <c r="BE475" s="19">
        <f>IFERROR(VLOOKUP(AR475,[2]CUS030!$A$5:$E$10000,5,0),"")</f>
        <v/>
      </c>
    </row>
    <row r="476">
      <c r="F476" s="108">
        <f>[1]!Table1[[#This Row],[Production]]</f>
        <v/>
      </c>
      <c r="G476">
        <f>MID(F476,LEN(F476)-6,4)</f>
        <v/>
      </c>
      <c r="H476">
        <f>AS476&amp;"|"&amp;AT476&amp;"|"&amp;AU476&amp;"|"&amp;AV476&amp;"|"&amp;AW476&amp;"|"&amp;AX476&amp;"|"&amp;AY476&amp;"|"&amp;AZ476&amp;"|"&amp;BA476&amp;"|"&amp;BB476&amp;"|"&amp;BC476&amp;"|"&amp;BD476&amp;"|"&amp;BE476</f>
        <v/>
      </c>
      <c r="I476" s="108">
        <f>[1]!Table1[[#This Row],[Stock]]</f>
        <v/>
      </c>
      <c r="J476">
        <f>MID(LEFT(I476,LEN(I476)-3),FIND("0|0.000",LEFT(I476,LEN(I476)-3),1)+7,6)</f>
        <v/>
      </c>
      <c r="K476" s="19" t="n"/>
      <c r="L476" s="19" t="n"/>
      <c r="M476" s="19" t="n"/>
      <c r="N476" s="19" t="n"/>
      <c r="O476" s="19" t="n"/>
      <c r="P476" s="20">
        <f>End_Cal!E476</f>
        <v/>
      </c>
      <c r="Q476" s="112">
        <f>IFERROR(INDEX($J$2:$J$9873,MATCH(1,INDEX(($P476=$F$2:$F$9873)*(0=COUNTIFS($Q$2:$Q$2,$J$2:$J$9873)),0),0)),"")</f>
        <v/>
      </c>
      <c r="R476" s="112">
        <f>IFERROR(INDEX($J$2:$J$9873,MATCH(1,INDEX(($P476=$F$2:$F$9873)*(0=COUNTIFS(Q476,$J$2:$J$9873)),0),0)),"")</f>
        <v/>
      </c>
      <c r="S476" s="112">
        <f>IFERROR(INDEX($J$2:$J$9873,MATCH(1,INDEX(($P476=$F$2:$F$9873)*(0=COUNTIFS(Q476:R476,$J$2:$J$9873)),0),0)),"")</f>
        <v/>
      </c>
      <c r="T476" s="112">
        <f>IFERROR(INDEX($J$2:$J$9873,MATCH(1,INDEX(($P476=$F$2:$F$9873)*(0=COUNTIFS(Q476:S476,$J$2:$J$9873)),0),0)),"")</f>
        <v/>
      </c>
      <c r="U476" s="112">
        <f>IFERROR(INDEX($J$2:$J$9873,MATCH(1,INDEX(($P476=$F$2:$F$9873)*(0=COUNTIFS(Q476:T476,$J$2:$J$9873)),0),0)),"")</f>
        <v/>
      </c>
      <c r="V476" s="112">
        <f>IFERROR(INDEX($J$2:$J$9873,MATCH(1,INDEX(($P476=$F$2:$F$9873)*(0=COUNTIFS(Q476:U476,$J$2:$J$9873)),0),0)),"")</f>
        <v/>
      </c>
      <c r="W476" s="112">
        <f>IFERROR(INDEX($J$2:$J$9873,MATCH(1,INDEX(($P476=$F$2:$F$9873)*(0=COUNTIFS(Q476:V476,$J$2:$J$861)),0),0)),"")</f>
        <v/>
      </c>
      <c r="X476" s="112">
        <f>IFERROR(INDEX($J$2:$J$9873,MATCH(1,INDEX(($P476=$F$2:$F$9873)*(0=COUNTIFS(Q476:W476,$J$2:$J$9873)),0),0)),"")</f>
        <v/>
      </c>
      <c r="Y476" s="112">
        <f>IFERROR(INDEX($J$2:$J$861,MATCH(1,INDEX(($P476=$F$2:$F$861)*(0=COUNTIFS(Q476:X476,$J$2:$J$861)),0),0)),"")</f>
        <v/>
      </c>
      <c r="Z476" s="112">
        <f>IFERROR(INDEX($J$2:$J$861,MATCH(1,INDEX(($P476=$F$2:$F$861)*(0=COUNTIFS(Q476:Y476,$J$2:$J$861)),0),0)),"")</f>
        <v/>
      </c>
      <c r="AA476" s="112">
        <f>IFERROR(INDEX($J$2:$J$861,MATCH(1,INDEX(($P476=$F$2:$F$861)*(0=COUNTIFS(Q476:Z476,$J$2:$J$861)),0),0)),"")</f>
        <v/>
      </c>
      <c r="AB476" s="112">
        <f>IFERROR(INDEX($J$2:$J$861,MATCH(1,INDEX(($P476=$F$2:$F$861)*(0=COUNTIFS(Q476:AA476,$J$2:$J$861)),0),0)),"")</f>
        <v/>
      </c>
      <c r="AC476" s="112">
        <f>IFERROR(INDEX($J$2:$J$861,MATCH(1,INDEX(($P476=$F$2:$F$861)*(0=COUNTIFS(Q476:AB476,$J$2:$J$861)),0),0)),"")</f>
        <v/>
      </c>
      <c r="AD476">
        <f>Q476&amp;"-"&amp;R476&amp;"-"&amp;S476&amp;"-"&amp;T476&amp;"-"&amp;U476&amp;"-"&amp;V476&amp;"-"&amp;W476&amp;"-"&amp;X476&amp;"-"&amp;Y476&amp;"-"&amp;Z476&amp;"-"&amp;AA476&amp;"-"&amp;AB476&amp;"-"&amp;AC476</f>
        <v/>
      </c>
      <c r="AF476" s="19">
        <f>IFERROR(INDEX($I$2:$I$861,MATCH(1,INDEX(($P476=$F$2:$F$861)*(0=COUNTIFS($AF$2:$AF$2,$I$2:$I$861)),0),0)),"")</f>
        <v/>
      </c>
      <c r="AG476" s="19">
        <f>IFERROR(INDEX($I$2:$I$9873,MATCH(1,INDEX(($P476=$F$2:$F$9873)*(0=COUNTIFS(AF476,$I$2:$I$9873)),0),0)),"")</f>
        <v/>
      </c>
      <c r="AH476" s="19">
        <f>IFERROR(INDEX($I$2:$I$9873,MATCH(1,INDEX(($P476=$F$2:$F$9873)*(0=COUNTIFS(AF476:AG476,$I$2:$I$9873)),0),0)),"")</f>
        <v/>
      </c>
      <c r="AI476" s="19">
        <f>IFERROR(INDEX($I$2:$I$9873,MATCH(1,INDEX(($P476=$F$2:$F$9873)*(0=COUNTIFS(AF476:AH476,$I$2:$I$9873)),0),0)),"")</f>
        <v/>
      </c>
      <c r="AJ476" s="19">
        <f>IFERROR(INDEX($I$2:$I$9873,MATCH(1,INDEX(($P476=$F$2:$F$9873)*(0=COUNTIFS(AF476:AI476,$I$2:$I$9873)),0),0)),"")</f>
        <v/>
      </c>
      <c r="AK476" s="19">
        <f>IFERROR(INDEX($I$2:$I$9873,MATCH(1,INDEX(($P476=$F$2:$F$9873)*(0=COUNTIFS(AF476:AJ476,$I$2:$I$9873)),0),0)),"")</f>
        <v/>
      </c>
      <c r="AL476" s="19">
        <f>IFERROR(INDEX($I$2:$I$9873,MATCH(1,INDEX(($P476=$F$2:$F$9873)*(0=COUNTIFS(AF476:AK476,$I$2:$I$9873)),0),0)),"")</f>
        <v/>
      </c>
      <c r="AM476" s="19">
        <f>IFERROR(INDEX($I$2:$I$9873,MATCH(1,INDEX(($P476=$F$2:$F$9873)*(0=COUNTIFS(AF476:AL476,$I$2:$I$9873)),0),0)),"")</f>
        <v/>
      </c>
      <c r="AN476" s="19">
        <f>IFERROR(INDEX($I$2:$I$9873,MATCH(1,INDEX(($P476=$F$2:$F$9873)*(0=COUNTIFS(AF476:AM476,$I$2:$I$9873)),0),0)),"")</f>
        <v/>
      </c>
      <c r="AO476" s="19">
        <f>IFERROR(INDEX($I$2:$I$9873,MATCH(1,INDEX(($P476=$F$2:$F$9873)*(0=COUNTIFS(AF476:AN476,$I$2:$I$9873)),0),0)),"")</f>
        <v/>
      </c>
      <c r="AP476" s="19">
        <f>IFERROR(INDEX($I$2:$I$9873,MATCH(1,INDEX(($P476=$F$2:$F$9873)*(0=COUNTIFS(AF476:AO476,$I$2:$I$9873)),0),0)),"")</f>
        <v/>
      </c>
      <c r="AQ476" s="19">
        <f>IFERROR(INDEX($I$2:$I$9873,MATCH(1,INDEX(($P476=$F$2:$F$9873)*(0=COUNTIFS(AF476:AP476,$I$2:$I$9873)),0),0)),"")</f>
        <v/>
      </c>
      <c r="AR476" s="19">
        <f>IFERROR(INDEX($I$2:$I$9873,MATCH(1,INDEX(($P476=$F$2:$F$9873)*(0=COUNTIFS(AF476:AQ476,$I$2:$I$9873)),0),0)),"")</f>
        <v/>
      </c>
      <c r="AS476" s="19">
        <f>IFERROR(VLOOKUP(AF476,[2]CUS030!$A$5:$E$10000,5,0),"")</f>
        <v/>
      </c>
      <c r="AT476" s="19">
        <f>IFERROR(VLOOKUP(AG476,[2]CUS030!$A$5:$E$10000,5,0),"")</f>
        <v/>
      </c>
      <c r="AU476" s="19">
        <f>IFERROR(VLOOKUP(AH476,[2]CUS030!$A$5:$E$10000,5,0),"")</f>
        <v/>
      </c>
      <c r="AV476" s="19">
        <f>IFERROR(VLOOKUP(AI476,[2]CUS030!$A$5:$E$10000,5,0),"")</f>
        <v/>
      </c>
      <c r="AW476" s="19">
        <f>IFERROR(VLOOKUP(AJ476,[2]CUS030!$A$5:$E$10000,5,0),"")</f>
        <v/>
      </c>
      <c r="AX476" s="19">
        <f>IFERROR(VLOOKUP(AK476,[2]CUS030!$A$5:$E$10000,5,0),"")</f>
        <v/>
      </c>
      <c r="AY476" s="19">
        <f>IFERROR(VLOOKUP(AL476,[2]CUS030!$A$5:$E$10000,5,0),"")</f>
        <v/>
      </c>
      <c r="AZ476" s="19">
        <f>IFERROR(VLOOKUP(AM476,[2]CUS030!$A$5:$E$10000,5,0),"")</f>
        <v/>
      </c>
      <c r="BA476" s="19">
        <f>IFERROR(VLOOKUP(AN476,[2]CUS030!$A$5:$E$10000,5,0),"")</f>
        <v/>
      </c>
      <c r="BB476" s="19">
        <f>IFERROR(VLOOKUP(AO476,[2]CUS030!$A$5:$E$10000,5,0),"")</f>
        <v/>
      </c>
      <c r="BC476" s="19">
        <f>IFERROR(VLOOKUP(AP476,[2]CUS030!$A$5:$E$10000,5,0),"")</f>
        <v/>
      </c>
      <c r="BD476" s="19">
        <f>IFERROR(VLOOKUP(AQ476,[2]CUS030!$A$5:$E$10000,5,0),"")</f>
        <v/>
      </c>
      <c r="BE476" s="19">
        <f>IFERROR(VLOOKUP(AR476,[2]CUS030!$A$5:$E$10000,5,0),"")</f>
        <v/>
      </c>
    </row>
    <row r="477">
      <c r="F477" s="108">
        <f>[1]!Table1[[#This Row],[Production]]</f>
        <v/>
      </c>
      <c r="G477">
        <f>MID(F477,LEN(F477)-6,4)</f>
        <v/>
      </c>
      <c r="H477">
        <f>AS477&amp;"|"&amp;AT477&amp;"|"&amp;AU477&amp;"|"&amp;AV477&amp;"|"&amp;AW477&amp;"|"&amp;AX477&amp;"|"&amp;AY477&amp;"|"&amp;AZ477&amp;"|"&amp;BA477&amp;"|"&amp;BB477&amp;"|"&amp;BC477&amp;"|"&amp;BD477&amp;"|"&amp;BE477</f>
        <v/>
      </c>
      <c r="I477" s="108">
        <f>[1]!Table1[[#This Row],[Stock]]</f>
        <v/>
      </c>
      <c r="J477">
        <f>MID(LEFT(I477,LEN(I477)-3),FIND("0|0.000",LEFT(I477,LEN(I477)-3),1)+7,6)</f>
        <v/>
      </c>
      <c r="K477" s="19" t="n"/>
      <c r="L477" s="19" t="n"/>
      <c r="M477" s="19" t="n"/>
      <c r="N477" s="19" t="n"/>
      <c r="O477" s="19" t="n"/>
      <c r="P477" s="20">
        <f>End_Cal!E477</f>
        <v/>
      </c>
      <c r="Q477" s="112">
        <f>IFERROR(INDEX($J$2:$J$9873,MATCH(1,INDEX(($P477=$F$2:$F$9873)*(0=COUNTIFS($Q$2:$Q$2,$J$2:$J$9873)),0),0)),"")</f>
        <v/>
      </c>
      <c r="R477" s="112">
        <f>IFERROR(INDEX($J$2:$J$9873,MATCH(1,INDEX(($P477=$F$2:$F$9873)*(0=COUNTIFS(Q477,$J$2:$J$9873)),0),0)),"")</f>
        <v/>
      </c>
      <c r="S477" s="112">
        <f>IFERROR(INDEX($J$2:$J$9873,MATCH(1,INDEX(($P477=$F$2:$F$9873)*(0=COUNTIFS(Q477:R477,$J$2:$J$9873)),0),0)),"")</f>
        <v/>
      </c>
      <c r="T477" s="112">
        <f>IFERROR(INDEX($J$2:$J$9873,MATCH(1,INDEX(($P477=$F$2:$F$9873)*(0=COUNTIFS(Q477:S477,$J$2:$J$9873)),0),0)),"")</f>
        <v/>
      </c>
      <c r="U477" s="112">
        <f>IFERROR(INDEX($J$2:$J$9873,MATCH(1,INDEX(($P477=$F$2:$F$9873)*(0=COUNTIFS(Q477:T477,$J$2:$J$9873)),0),0)),"")</f>
        <v/>
      </c>
      <c r="V477" s="112">
        <f>IFERROR(INDEX($J$2:$J$9873,MATCH(1,INDEX(($P477=$F$2:$F$9873)*(0=COUNTIFS(Q477:U477,$J$2:$J$9873)),0),0)),"")</f>
        <v/>
      </c>
      <c r="W477" s="112">
        <f>IFERROR(INDEX($J$2:$J$9873,MATCH(1,INDEX(($P477=$F$2:$F$9873)*(0=COUNTIFS(Q477:V477,$J$2:$J$861)),0),0)),"")</f>
        <v/>
      </c>
      <c r="X477" s="112">
        <f>IFERROR(INDEX($J$2:$J$9873,MATCH(1,INDEX(($P477=$F$2:$F$9873)*(0=COUNTIFS(Q477:W477,$J$2:$J$9873)),0),0)),"")</f>
        <v/>
      </c>
      <c r="Y477" s="112">
        <f>IFERROR(INDEX($J$2:$J$861,MATCH(1,INDEX(($P477=$F$2:$F$861)*(0=COUNTIFS(Q477:X477,$J$2:$J$861)),0),0)),"")</f>
        <v/>
      </c>
      <c r="Z477" s="112">
        <f>IFERROR(INDEX($J$2:$J$861,MATCH(1,INDEX(($P477=$F$2:$F$861)*(0=COUNTIFS(Q477:Y477,$J$2:$J$861)),0),0)),"")</f>
        <v/>
      </c>
      <c r="AA477" s="112">
        <f>IFERROR(INDEX($J$2:$J$861,MATCH(1,INDEX(($P477=$F$2:$F$861)*(0=COUNTIFS(Q477:Z477,$J$2:$J$861)),0),0)),"")</f>
        <v/>
      </c>
      <c r="AB477" s="112">
        <f>IFERROR(INDEX($J$2:$J$861,MATCH(1,INDEX(($P477=$F$2:$F$861)*(0=COUNTIFS(Q477:AA477,$J$2:$J$861)),0),0)),"")</f>
        <v/>
      </c>
      <c r="AC477" s="112">
        <f>IFERROR(INDEX($J$2:$J$861,MATCH(1,INDEX(($P477=$F$2:$F$861)*(0=COUNTIFS(Q477:AB477,$J$2:$J$861)),0),0)),"")</f>
        <v/>
      </c>
      <c r="AD477">
        <f>Q477&amp;"-"&amp;R477&amp;"-"&amp;S477&amp;"-"&amp;T477&amp;"-"&amp;U477&amp;"-"&amp;V477&amp;"-"&amp;W477&amp;"-"&amp;X477&amp;"-"&amp;Y477&amp;"-"&amp;Z477&amp;"-"&amp;AA477&amp;"-"&amp;AB477&amp;"-"&amp;AC477</f>
        <v/>
      </c>
      <c r="AF477" s="19">
        <f>IFERROR(INDEX($I$2:$I$861,MATCH(1,INDEX(($P477=$F$2:$F$861)*(0=COUNTIFS($AF$2:$AF$2,$I$2:$I$861)),0),0)),"")</f>
        <v/>
      </c>
      <c r="AG477" s="19">
        <f>IFERROR(INDEX($I$2:$I$9873,MATCH(1,INDEX(($P477=$F$2:$F$9873)*(0=COUNTIFS(AF477,$I$2:$I$9873)),0),0)),"")</f>
        <v/>
      </c>
      <c r="AH477" s="19">
        <f>IFERROR(INDEX($I$2:$I$9873,MATCH(1,INDEX(($P477=$F$2:$F$9873)*(0=COUNTIFS(AF477:AG477,$I$2:$I$9873)),0),0)),"")</f>
        <v/>
      </c>
      <c r="AI477" s="19">
        <f>IFERROR(INDEX($I$2:$I$9873,MATCH(1,INDEX(($P477=$F$2:$F$9873)*(0=COUNTIFS(AF477:AH477,$I$2:$I$9873)),0),0)),"")</f>
        <v/>
      </c>
      <c r="AJ477" s="19">
        <f>IFERROR(INDEX($I$2:$I$9873,MATCH(1,INDEX(($P477=$F$2:$F$9873)*(0=COUNTIFS(AF477:AI477,$I$2:$I$9873)),0),0)),"")</f>
        <v/>
      </c>
      <c r="AK477" s="19">
        <f>IFERROR(INDEX($I$2:$I$9873,MATCH(1,INDEX(($P477=$F$2:$F$9873)*(0=COUNTIFS(AF477:AJ477,$I$2:$I$9873)),0),0)),"")</f>
        <v/>
      </c>
      <c r="AL477" s="19">
        <f>IFERROR(INDEX($I$2:$I$9873,MATCH(1,INDEX(($P477=$F$2:$F$9873)*(0=COUNTIFS(AF477:AK477,$I$2:$I$9873)),0),0)),"")</f>
        <v/>
      </c>
      <c r="AM477" s="19">
        <f>IFERROR(INDEX($I$2:$I$9873,MATCH(1,INDEX(($P477=$F$2:$F$9873)*(0=COUNTIFS(AF477:AL477,$I$2:$I$9873)),0),0)),"")</f>
        <v/>
      </c>
      <c r="AN477" s="19">
        <f>IFERROR(INDEX($I$2:$I$9873,MATCH(1,INDEX(($P477=$F$2:$F$9873)*(0=COUNTIFS(AF477:AM477,$I$2:$I$9873)),0),0)),"")</f>
        <v/>
      </c>
      <c r="AO477" s="19">
        <f>IFERROR(INDEX($I$2:$I$9873,MATCH(1,INDEX(($P477=$F$2:$F$9873)*(0=COUNTIFS(AF477:AN477,$I$2:$I$9873)),0),0)),"")</f>
        <v/>
      </c>
      <c r="AP477" s="19">
        <f>IFERROR(INDEX($I$2:$I$9873,MATCH(1,INDEX(($P477=$F$2:$F$9873)*(0=COUNTIFS(AF477:AO477,$I$2:$I$9873)),0),0)),"")</f>
        <v/>
      </c>
      <c r="AQ477" s="19">
        <f>IFERROR(INDEX($I$2:$I$9873,MATCH(1,INDEX(($P477=$F$2:$F$9873)*(0=COUNTIFS(AF477:AP477,$I$2:$I$9873)),0),0)),"")</f>
        <v/>
      </c>
      <c r="AR477" s="19">
        <f>IFERROR(INDEX($I$2:$I$9873,MATCH(1,INDEX(($P477=$F$2:$F$9873)*(0=COUNTIFS(AF477:AQ477,$I$2:$I$9873)),0),0)),"")</f>
        <v/>
      </c>
      <c r="AS477" s="19">
        <f>IFERROR(VLOOKUP(AF477,[2]CUS030!$A$5:$E$10000,5,0),"")</f>
        <v/>
      </c>
      <c r="AT477" s="19">
        <f>IFERROR(VLOOKUP(AG477,[2]CUS030!$A$5:$E$10000,5,0),"")</f>
        <v/>
      </c>
      <c r="AU477" s="19">
        <f>IFERROR(VLOOKUP(AH477,[2]CUS030!$A$5:$E$10000,5,0),"")</f>
        <v/>
      </c>
      <c r="AV477" s="19">
        <f>IFERROR(VLOOKUP(AI477,[2]CUS030!$A$5:$E$10000,5,0),"")</f>
        <v/>
      </c>
      <c r="AW477" s="19">
        <f>IFERROR(VLOOKUP(AJ477,[2]CUS030!$A$5:$E$10000,5,0),"")</f>
        <v/>
      </c>
      <c r="AX477" s="19">
        <f>IFERROR(VLOOKUP(AK477,[2]CUS030!$A$5:$E$10000,5,0),"")</f>
        <v/>
      </c>
      <c r="AY477" s="19">
        <f>IFERROR(VLOOKUP(AL477,[2]CUS030!$A$5:$E$10000,5,0),"")</f>
        <v/>
      </c>
      <c r="AZ477" s="19">
        <f>IFERROR(VLOOKUP(AM477,[2]CUS030!$A$5:$E$10000,5,0),"")</f>
        <v/>
      </c>
      <c r="BA477" s="19">
        <f>IFERROR(VLOOKUP(AN477,[2]CUS030!$A$5:$E$10000,5,0),"")</f>
        <v/>
      </c>
      <c r="BB477" s="19">
        <f>IFERROR(VLOOKUP(AO477,[2]CUS030!$A$5:$E$10000,5,0),"")</f>
        <v/>
      </c>
      <c r="BC477" s="19">
        <f>IFERROR(VLOOKUP(AP477,[2]CUS030!$A$5:$E$10000,5,0),"")</f>
        <v/>
      </c>
      <c r="BD477" s="19">
        <f>IFERROR(VLOOKUP(AQ477,[2]CUS030!$A$5:$E$10000,5,0),"")</f>
        <v/>
      </c>
      <c r="BE477" s="19">
        <f>IFERROR(VLOOKUP(AR477,[2]CUS030!$A$5:$E$10000,5,0),"")</f>
        <v/>
      </c>
    </row>
    <row r="478">
      <c r="F478" s="108">
        <f>[1]!Table1[[#This Row],[Production]]</f>
        <v/>
      </c>
      <c r="G478">
        <f>MID(F478,LEN(F478)-6,4)</f>
        <v/>
      </c>
      <c r="H478">
        <f>AS478&amp;"|"&amp;AT478&amp;"|"&amp;AU478&amp;"|"&amp;AV478&amp;"|"&amp;AW478&amp;"|"&amp;AX478&amp;"|"&amp;AY478&amp;"|"&amp;AZ478&amp;"|"&amp;BA478&amp;"|"&amp;BB478&amp;"|"&amp;BC478&amp;"|"&amp;BD478&amp;"|"&amp;BE478</f>
        <v/>
      </c>
      <c r="I478" s="108">
        <f>[1]!Table1[[#This Row],[Stock]]</f>
        <v/>
      </c>
      <c r="J478">
        <f>MID(LEFT(I478,LEN(I478)-3),FIND("0|0.000",LEFT(I478,LEN(I478)-3),1)+7,6)</f>
        <v/>
      </c>
      <c r="K478" s="19" t="n"/>
      <c r="L478" s="19" t="n"/>
      <c r="M478" s="19" t="n"/>
      <c r="N478" s="19" t="n"/>
      <c r="O478" s="19" t="n"/>
      <c r="P478" s="20">
        <f>End_Cal!E478</f>
        <v/>
      </c>
      <c r="Q478" s="112">
        <f>IFERROR(INDEX($J$2:$J$9873,MATCH(1,INDEX(($P478=$F$2:$F$9873)*(0=COUNTIFS($Q$2:$Q$2,$J$2:$J$9873)),0),0)),"")</f>
        <v/>
      </c>
      <c r="R478" s="112">
        <f>IFERROR(INDEX($J$2:$J$9873,MATCH(1,INDEX(($P478=$F$2:$F$9873)*(0=COUNTIFS(Q478,$J$2:$J$9873)),0),0)),"")</f>
        <v/>
      </c>
      <c r="S478" s="112">
        <f>IFERROR(INDEX($J$2:$J$9873,MATCH(1,INDEX(($P478=$F$2:$F$9873)*(0=COUNTIFS(Q478:R478,$J$2:$J$9873)),0),0)),"")</f>
        <v/>
      </c>
      <c r="T478" s="112">
        <f>IFERROR(INDEX($J$2:$J$9873,MATCH(1,INDEX(($P478=$F$2:$F$9873)*(0=COUNTIFS(Q478:S478,$J$2:$J$9873)),0),0)),"")</f>
        <v/>
      </c>
      <c r="U478" s="112">
        <f>IFERROR(INDEX($J$2:$J$9873,MATCH(1,INDEX(($P478=$F$2:$F$9873)*(0=COUNTIFS(Q478:T478,$J$2:$J$9873)),0),0)),"")</f>
        <v/>
      </c>
      <c r="V478" s="112">
        <f>IFERROR(INDEX($J$2:$J$9873,MATCH(1,INDEX(($P478=$F$2:$F$9873)*(0=COUNTIFS(Q478:U478,$J$2:$J$9873)),0),0)),"")</f>
        <v/>
      </c>
      <c r="W478" s="112">
        <f>IFERROR(INDEX($J$2:$J$9873,MATCH(1,INDEX(($P478=$F$2:$F$9873)*(0=COUNTIFS(Q478:V478,$J$2:$J$861)),0),0)),"")</f>
        <v/>
      </c>
      <c r="X478" s="112">
        <f>IFERROR(INDEX($J$2:$J$9873,MATCH(1,INDEX(($P478=$F$2:$F$9873)*(0=COUNTIFS(Q478:W478,$J$2:$J$9873)),0),0)),"")</f>
        <v/>
      </c>
      <c r="Y478" s="112">
        <f>IFERROR(INDEX($J$2:$J$861,MATCH(1,INDEX(($P478=$F$2:$F$861)*(0=COUNTIFS(Q478:X478,$J$2:$J$861)),0),0)),"")</f>
        <v/>
      </c>
      <c r="Z478" s="112">
        <f>IFERROR(INDEX($J$2:$J$861,MATCH(1,INDEX(($P478=$F$2:$F$861)*(0=COUNTIFS(Q478:Y478,$J$2:$J$861)),0),0)),"")</f>
        <v/>
      </c>
      <c r="AA478" s="112">
        <f>IFERROR(INDEX($J$2:$J$861,MATCH(1,INDEX(($P478=$F$2:$F$861)*(0=COUNTIFS(Q478:Z478,$J$2:$J$861)),0),0)),"")</f>
        <v/>
      </c>
      <c r="AB478" s="112">
        <f>IFERROR(INDEX($J$2:$J$861,MATCH(1,INDEX(($P478=$F$2:$F$861)*(0=COUNTIFS(Q478:AA478,$J$2:$J$861)),0),0)),"")</f>
        <v/>
      </c>
      <c r="AC478" s="112">
        <f>IFERROR(INDEX($J$2:$J$861,MATCH(1,INDEX(($P478=$F$2:$F$861)*(0=COUNTIFS(Q478:AB478,$J$2:$J$861)),0),0)),"")</f>
        <v/>
      </c>
      <c r="AD478">
        <f>Q478&amp;"-"&amp;R478&amp;"-"&amp;S478&amp;"-"&amp;T478&amp;"-"&amp;U478&amp;"-"&amp;V478&amp;"-"&amp;W478&amp;"-"&amp;X478&amp;"-"&amp;Y478&amp;"-"&amp;Z478&amp;"-"&amp;AA478&amp;"-"&amp;AB478&amp;"-"&amp;AC478</f>
        <v/>
      </c>
      <c r="AF478" s="19">
        <f>IFERROR(INDEX($I$2:$I$861,MATCH(1,INDEX(($P478=$F$2:$F$861)*(0=COUNTIFS($AF$2:$AF$2,$I$2:$I$861)),0),0)),"")</f>
        <v/>
      </c>
      <c r="AG478" s="19">
        <f>IFERROR(INDEX($I$2:$I$9873,MATCH(1,INDEX(($P478=$F$2:$F$9873)*(0=COUNTIFS(AF478,$I$2:$I$9873)),0),0)),"")</f>
        <v/>
      </c>
      <c r="AH478" s="19">
        <f>IFERROR(INDEX($I$2:$I$9873,MATCH(1,INDEX(($P478=$F$2:$F$9873)*(0=COUNTIFS(AF478:AG478,$I$2:$I$9873)),0),0)),"")</f>
        <v/>
      </c>
      <c r="AI478" s="19">
        <f>IFERROR(INDEX($I$2:$I$9873,MATCH(1,INDEX(($P478=$F$2:$F$9873)*(0=COUNTIFS(AF478:AH478,$I$2:$I$9873)),0),0)),"")</f>
        <v/>
      </c>
      <c r="AJ478" s="19">
        <f>IFERROR(INDEX($I$2:$I$9873,MATCH(1,INDEX(($P478=$F$2:$F$9873)*(0=COUNTIFS(AF478:AI478,$I$2:$I$9873)),0),0)),"")</f>
        <v/>
      </c>
      <c r="AK478" s="19">
        <f>IFERROR(INDEX($I$2:$I$9873,MATCH(1,INDEX(($P478=$F$2:$F$9873)*(0=COUNTIFS(AF478:AJ478,$I$2:$I$9873)),0),0)),"")</f>
        <v/>
      </c>
      <c r="AL478" s="19">
        <f>IFERROR(INDEX($I$2:$I$9873,MATCH(1,INDEX(($P478=$F$2:$F$9873)*(0=COUNTIFS(AF478:AK478,$I$2:$I$9873)),0),0)),"")</f>
        <v/>
      </c>
      <c r="AM478" s="19">
        <f>IFERROR(INDEX($I$2:$I$9873,MATCH(1,INDEX(($P478=$F$2:$F$9873)*(0=COUNTIFS(AF478:AL478,$I$2:$I$9873)),0),0)),"")</f>
        <v/>
      </c>
      <c r="AN478" s="19">
        <f>IFERROR(INDEX($I$2:$I$9873,MATCH(1,INDEX(($P478=$F$2:$F$9873)*(0=COUNTIFS(AF478:AM478,$I$2:$I$9873)),0),0)),"")</f>
        <v/>
      </c>
      <c r="AO478" s="19">
        <f>IFERROR(INDEX($I$2:$I$9873,MATCH(1,INDEX(($P478=$F$2:$F$9873)*(0=COUNTIFS(AF478:AN478,$I$2:$I$9873)),0),0)),"")</f>
        <v/>
      </c>
      <c r="AP478" s="19">
        <f>IFERROR(INDEX($I$2:$I$9873,MATCH(1,INDEX(($P478=$F$2:$F$9873)*(0=COUNTIFS(AF478:AO478,$I$2:$I$9873)),0),0)),"")</f>
        <v/>
      </c>
      <c r="AQ478" s="19">
        <f>IFERROR(INDEX($I$2:$I$9873,MATCH(1,INDEX(($P478=$F$2:$F$9873)*(0=COUNTIFS(AF478:AP478,$I$2:$I$9873)),0),0)),"")</f>
        <v/>
      </c>
      <c r="AR478" s="19">
        <f>IFERROR(INDEX($I$2:$I$9873,MATCH(1,INDEX(($P478=$F$2:$F$9873)*(0=COUNTIFS(AF478:AQ478,$I$2:$I$9873)),0),0)),"")</f>
        <v/>
      </c>
      <c r="AS478" s="19">
        <f>IFERROR(VLOOKUP(AF478,[2]CUS030!$A$5:$E$10000,5,0),"")</f>
        <v/>
      </c>
      <c r="AT478" s="19">
        <f>IFERROR(VLOOKUP(AG478,[2]CUS030!$A$5:$E$10000,5,0),"")</f>
        <v/>
      </c>
      <c r="AU478" s="19">
        <f>IFERROR(VLOOKUP(AH478,[2]CUS030!$A$5:$E$10000,5,0),"")</f>
        <v/>
      </c>
      <c r="AV478" s="19">
        <f>IFERROR(VLOOKUP(AI478,[2]CUS030!$A$5:$E$10000,5,0),"")</f>
        <v/>
      </c>
      <c r="AW478" s="19">
        <f>IFERROR(VLOOKUP(AJ478,[2]CUS030!$A$5:$E$10000,5,0),"")</f>
        <v/>
      </c>
      <c r="AX478" s="19">
        <f>IFERROR(VLOOKUP(AK478,[2]CUS030!$A$5:$E$10000,5,0),"")</f>
        <v/>
      </c>
      <c r="AY478" s="19">
        <f>IFERROR(VLOOKUP(AL478,[2]CUS030!$A$5:$E$10000,5,0),"")</f>
        <v/>
      </c>
      <c r="AZ478" s="19">
        <f>IFERROR(VLOOKUP(AM478,[2]CUS030!$A$5:$E$10000,5,0),"")</f>
        <v/>
      </c>
      <c r="BA478" s="19">
        <f>IFERROR(VLOOKUP(AN478,[2]CUS030!$A$5:$E$10000,5,0),"")</f>
        <v/>
      </c>
      <c r="BB478" s="19">
        <f>IFERROR(VLOOKUP(AO478,[2]CUS030!$A$5:$E$10000,5,0),"")</f>
        <v/>
      </c>
      <c r="BC478" s="19">
        <f>IFERROR(VLOOKUP(AP478,[2]CUS030!$A$5:$E$10000,5,0),"")</f>
        <v/>
      </c>
      <c r="BD478" s="19">
        <f>IFERROR(VLOOKUP(AQ478,[2]CUS030!$A$5:$E$10000,5,0),"")</f>
        <v/>
      </c>
      <c r="BE478" s="19">
        <f>IFERROR(VLOOKUP(AR478,[2]CUS030!$A$5:$E$10000,5,0),"")</f>
        <v/>
      </c>
    </row>
    <row r="479">
      <c r="F479" s="108">
        <f>[1]!Table1[[#This Row],[Production]]</f>
        <v/>
      </c>
      <c r="G479">
        <f>MID(F479,LEN(F479)-6,4)</f>
        <v/>
      </c>
      <c r="H479">
        <f>AS479&amp;"|"&amp;AT479&amp;"|"&amp;AU479&amp;"|"&amp;AV479&amp;"|"&amp;AW479&amp;"|"&amp;AX479&amp;"|"&amp;AY479&amp;"|"&amp;AZ479&amp;"|"&amp;BA479&amp;"|"&amp;BB479&amp;"|"&amp;BC479&amp;"|"&amp;BD479&amp;"|"&amp;BE479</f>
        <v/>
      </c>
      <c r="I479" s="108">
        <f>[1]!Table1[[#This Row],[Stock]]</f>
        <v/>
      </c>
      <c r="J479">
        <f>MID(LEFT(I479,LEN(I479)-3),FIND("0|0.000",LEFT(I479,LEN(I479)-3),1)+7,6)</f>
        <v/>
      </c>
      <c r="K479" s="19" t="n"/>
      <c r="L479" s="19" t="n"/>
      <c r="M479" s="19" t="n"/>
      <c r="N479" s="19" t="n"/>
      <c r="O479" s="19" t="n"/>
      <c r="P479" s="20">
        <f>End_Cal!E479</f>
        <v/>
      </c>
      <c r="Q479" s="112">
        <f>IFERROR(INDEX($J$2:$J$9873,MATCH(1,INDEX(($P479=$F$2:$F$9873)*(0=COUNTIFS($Q$2:$Q$2,$J$2:$J$9873)),0),0)),"")</f>
        <v/>
      </c>
      <c r="R479" s="112">
        <f>IFERROR(INDEX($J$2:$J$9873,MATCH(1,INDEX(($P479=$F$2:$F$9873)*(0=COUNTIFS(Q479,$J$2:$J$9873)),0),0)),"")</f>
        <v/>
      </c>
      <c r="S479" s="112">
        <f>IFERROR(INDEX($J$2:$J$9873,MATCH(1,INDEX(($P479=$F$2:$F$9873)*(0=COUNTIFS(Q479:R479,$J$2:$J$9873)),0),0)),"")</f>
        <v/>
      </c>
      <c r="T479" s="112">
        <f>IFERROR(INDEX($J$2:$J$9873,MATCH(1,INDEX(($P479=$F$2:$F$9873)*(0=COUNTIFS(Q479:S479,$J$2:$J$9873)),0),0)),"")</f>
        <v/>
      </c>
      <c r="U479" s="112">
        <f>IFERROR(INDEX($J$2:$J$9873,MATCH(1,INDEX(($P479=$F$2:$F$9873)*(0=COUNTIFS(Q479:T479,$J$2:$J$9873)),0),0)),"")</f>
        <v/>
      </c>
      <c r="V479" s="112">
        <f>IFERROR(INDEX($J$2:$J$9873,MATCH(1,INDEX(($P479=$F$2:$F$9873)*(0=COUNTIFS(Q479:U479,$J$2:$J$9873)),0),0)),"")</f>
        <v/>
      </c>
      <c r="W479" s="112">
        <f>IFERROR(INDEX($J$2:$J$9873,MATCH(1,INDEX(($P479=$F$2:$F$9873)*(0=COUNTIFS(Q479:V479,$J$2:$J$861)),0),0)),"")</f>
        <v/>
      </c>
      <c r="X479" s="112">
        <f>IFERROR(INDEX($J$2:$J$9873,MATCH(1,INDEX(($P479=$F$2:$F$9873)*(0=COUNTIFS(Q479:W479,$J$2:$J$9873)),0),0)),"")</f>
        <v/>
      </c>
      <c r="Y479" s="112">
        <f>IFERROR(INDEX($J$2:$J$861,MATCH(1,INDEX(($P479=$F$2:$F$861)*(0=COUNTIFS(Q479:X479,$J$2:$J$861)),0),0)),"")</f>
        <v/>
      </c>
      <c r="Z479" s="112">
        <f>IFERROR(INDEX($J$2:$J$861,MATCH(1,INDEX(($P479=$F$2:$F$861)*(0=COUNTIFS(Q479:Y479,$J$2:$J$861)),0),0)),"")</f>
        <v/>
      </c>
      <c r="AA479" s="112">
        <f>IFERROR(INDEX($J$2:$J$861,MATCH(1,INDEX(($P479=$F$2:$F$861)*(0=COUNTIFS(Q479:Z479,$J$2:$J$861)),0),0)),"")</f>
        <v/>
      </c>
      <c r="AB479" s="112">
        <f>IFERROR(INDEX($J$2:$J$861,MATCH(1,INDEX(($P479=$F$2:$F$861)*(0=COUNTIFS(Q479:AA479,$J$2:$J$861)),0),0)),"")</f>
        <v/>
      </c>
      <c r="AC479" s="112">
        <f>IFERROR(INDEX($J$2:$J$861,MATCH(1,INDEX(($P479=$F$2:$F$861)*(0=COUNTIFS(Q479:AB479,$J$2:$J$861)),0),0)),"")</f>
        <v/>
      </c>
      <c r="AD479">
        <f>Q479&amp;"-"&amp;R479&amp;"-"&amp;S479&amp;"-"&amp;T479&amp;"-"&amp;U479&amp;"-"&amp;V479&amp;"-"&amp;W479&amp;"-"&amp;X479&amp;"-"&amp;Y479&amp;"-"&amp;Z479&amp;"-"&amp;AA479&amp;"-"&amp;AB479&amp;"-"&amp;AC479</f>
        <v/>
      </c>
      <c r="AF479" s="19">
        <f>IFERROR(INDEX($I$2:$I$861,MATCH(1,INDEX(($P479=$F$2:$F$861)*(0=COUNTIFS($AF$2:$AF$2,$I$2:$I$861)),0),0)),"")</f>
        <v/>
      </c>
      <c r="AG479" s="19">
        <f>IFERROR(INDEX($I$2:$I$9873,MATCH(1,INDEX(($P479=$F$2:$F$9873)*(0=COUNTIFS(AF479,$I$2:$I$9873)),0),0)),"")</f>
        <v/>
      </c>
      <c r="AH479" s="19">
        <f>IFERROR(INDEX($I$2:$I$9873,MATCH(1,INDEX(($P479=$F$2:$F$9873)*(0=COUNTIFS(AF479:AG479,$I$2:$I$9873)),0),0)),"")</f>
        <v/>
      </c>
      <c r="AI479" s="19">
        <f>IFERROR(INDEX($I$2:$I$9873,MATCH(1,INDEX(($P479=$F$2:$F$9873)*(0=COUNTIFS(AF479:AH479,$I$2:$I$9873)),0),0)),"")</f>
        <v/>
      </c>
      <c r="AJ479" s="19">
        <f>IFERROR(INDEX($I$2:$I$9873,MATCH(1,INDEX(($P479=$F$2:$F$9873)*(0=COUNTIFS(AF479:AI479,$I$2:$I$9873)),0),0)),"")</f>
        <v/>
      </c>
      <c r="AK479" s="19">
        <f>IFERROR(INDEX($I$2:$I$9873,MATCH(1,INDEX(($P479=$F$2:$F$9873)*(0=COUNTIFS(AF479:AJ479,$I$2:$I$9873)),0),0)),"")</f>
        <v/>
      </c>
      <c r="AL479" s="19">
        <f>IFERROR(INDEX($I$2:$I$9873,MATCH(1,INDEX(($P479=$F$2:$F$9873)*(0=COUNTIFS(AF479:AK479,$I$2:$I$9873)),0),0)),"")</f>
        <v/>
      </c>
      <c r="AM479" s="19">
        <f>IFERROR(INDEX($I$2:$I$9873,MATCH(1,INDEX(($P479=$F$2:$F$9873)*(0=COUNTIFS(AF479:AL479,$I$2:$I$9873)),0),0)),"")</f>
        <v/>
      </c>
      <c r="AN479" s="19">
        <f>IFERROR(INDEX($I$2:$I$9873,MATCH(1,INDEX(($P479=$F$2:$F$9873)*(0=COUNTIFS(AF479:AM479,$I$2:$I$9873)),0),0)),"")</f>
        <v/>
      </c>
      <c r="AO479" s="19">
        <f>IFERROR(INDEX($I$2:$I$9873,MATCH(1,INDEX(($P479=$F$2:$F$9873)*(0=COUNTIFS(AF479:AN479,$I$2:$I$9873)),0),0)),"")</f>
        <v/>
      </c>
      <c r="AP479" s="19">
        <f>IFERROR(INDEX($I$2:$I$9873,MATCH(1,INDEX(($P479=$F$2:$F$9873)*(0=COUNTIFS(AF479:AO479,$I$2:$I$9873)),0),0)),"")</f>
        <v/>
      </c>
      <c r="AQ479" s="19">
        <f>IFERROR(INDEX($I$2:$I$9873,MATCH(1,INDEX(($P479=$F$2:$F$9873)*(0=COUNTIFS(AF479:AP479,$I$2:$I$9873)),0),0)),"")</f>
        <v/>
      </c>
      <c r="AR479" s="19">
        <f>IFERROR(INDEX($I$2:$I$9873,MATCH(1,INDEX(($P479=$F$2:$F$9873)*(0=COUNTIFS(AF479:AQ479,$I$2:$I$9873)),0),0)),"")</f>
        <v/>
      </c>
      <c r="AS479" s="19">
        <f>IFERROR(VLOOKUP(AF479,[2]CUS030!$A$5:$E$10000,5,0),"")</f>
        <v/>
      </c>
      <c r="AT479" s="19">
        <f>IFERROR(VLOOKUP(AG479,[2]CUS030!$A$5:$E$10000,5,0),"")</f>
        <v/>
      </c>
      <c r="AU479" s="19">
        <f>IFERROR(VLOOKUP(AH479,[2]CUS030!$A$5:$E$10000,5,0),"")</f>
        <v/>
      </c>
      <c r="AV479" s="19">
        <f>IFERROR(VLOOKUP(AI479,[2]CUS030!$A$5:$E$10000,5,0),"")</f>
        <v/>
      </c>
      <c r="AW479" s="19">
        <f>IFERROR(VLOOKUP(AJ479,[2]CUS030!$A$5:$E$10000,5,0),"")</f>
        <v/>
      </c>
      <c r="AX479" s="19">
        <f>IFERROR(VLOOKUP(AK479,[2]CUS030!$A$5:$E$10000,5,0),"")</f>
        <v/>
      </c>
      <c r="AY479" s="19">
        <f>IFERROR(VLOOKUP(AL479,[2]CUS030!$A$5:$E$10000,5,0),"")</f>
        <v/>
      </c>
      <c r="AZ479" s="19">
        <f>IFERROR(VLOOKUP(AM479,[2]CUS030!$A$5:$E$10000,5,0),"")</f>
        <v/>
      </c>
      <c r="BA479" s="19">
        <f>IFERROR(VLOOKUP(AN479,[2]CUS030!$A$5:$E$10000,5,0),"")</f>
        <v/>
      </c>
      <c r="BB479" s="19">
        <f>IFERROR(VLOOKUP(AO479,[2]CUS030!$A$5:$E$10000,5,0),"")</f>
        <v/>
      </c>
      <c r="BC479" s="19">
        <f>IFERROR(VLOOKUP(AP479,[2]CUS030!$A$5:$E$10000,5,0),"")</f>
        <v/>
      </c>
      <c r="BD479" s="19">
        <f>IFERROR(VLOOKUP(AQ479,[2]CUS030!$A$5:$E$10000,5,0),"")</f>
        <v/>
      </c>
      <c r="BE479" s="19">
        <f>IFERROR(VLOOKUP(AR479,[2]CUS030!$A$5:$E$10000,5,0),"")</f>
        <v/>
      </c>
    </row>
    <row r="480">
      <c r="F480" s="108">
        <f>[1]!Table1[[#This Row],[Production]]</f>
        <v/>
      </c>
      <c r="G480">
        <f>MID(F480,LEN(F480)-6,4)</f>
        <v/>
      </c>
      <c r="H480">
        <f>AS480&amp;"|"&amp;AT480&amp;"|"&amp;AU480&amp;"|"&amp;AV480&amp;"|"&amp;AW480&amp;"|"&amp;AX480&amp;"|"&amp;AY480&amp;"|"&amp;AZ480&amp;"|"&amp;BA480&amp;"|"&amp;BB480&amp;"|"&amp;BC480&amp;"|"&amp;BD480&amp;"|"&amp;BE480</f>
        <v/>
      </c>
      <c r="I480" s="108">
        <f>[1]!Table1[[#This Row],[Stock]]</f>
        <v/>
      </c>
      <c r="J480">
        <f>MID(LEFT(I480,LEN(I480)-3),FIND("0|0.000",LEFT(I480,LEN(I480)-3),1)+7,6)</f>
        <v/>
      </c>
      <c r="K480" s="19" t="n"/>
      <c r="L480" s="19" t="n"/>
      <c r="M480" s="19" t="n"/>
      <c r="N480" s="19" t="n"/>
      <c r="O480" s="19" t="n"/>
      <c r="P480" s="20">
        <f>End_Cal!E480</f>
        <v/>
      </c>
      <c r="Q480" s="112">
        <f>IFERROR(INDEX($J$2:$J$9873,MATCH(1,INDEX(($P480=$F$2:$F$9873)*(0=COUNTIFS($Q$2:$Q$2,$J$2:$J$9873)),0),0)),"")</f>
        <v/>
      </c>
      <c r="R480" s="112">
        <f>IFERROR(INDEX($J$2:$J$9873,MATCH(1,INDEX(($P480=$F$2:$F$9873)*(0=COUNTIFS(Q480,$J$2:$J$9873)),0),0)),"")</f>
        <v/>
      </c>
      <c r="S480" s="112">
        <f>IFERROR(INDEX($J$2:$J$9873,MATCH(1,INDEX(($P480=$F$2:$F$9873)*(0=COUNTIFS(Q480:R480,$J$2:$J$9873)),0),0)),"")</f>
        <v/>
      </c>
      <c r="T480" s="112">
        <f>IFERROR(INDEX($J$2:$J$9873,MATCH(1,INDEX(($P480=$F$2:$F$9873)*(0=COUNTIFS(Q480:S480,$J$2:$J$9873)),0),0)),"")</f>
        <v/>
      </c>
      <c r="U480" s="112">
        <f>IFERROR(INDEX($J$2:$J$9873,MATCH(1,INDEX(($P480=$F$2:$F$9873)*(0=COUNTIFS(Q480:T480,$J$2:$J$9873)),0),0)),"")</f>
        <v/>
      </c>
      <c r="V480" s="112">
        <f>IFERROR(INDEX($J$2:$J$9873,MATCH(1,INDEX(($P480=$F$2:$F$9873)*(0=COUNTIFS(Q480:U480,$J$2:$J$9873)),0),0)),"")</f>
        <v/>
      </c>
      <c r="W480" s="112">
        <f>IFERROR(INDEX($J$2:$J$9873,MATCH(1,INDEX(($P480=$F$2:$F$9873)*(0=COUNTIFS(Q480:V480,$J$2:$J$861)),0),0)),"")</f>
        <v/>
      </c>
      <c r="X480" s="112">
        <f>IFERROR(INDEX($J$2:$J$9873,MATCH(1,INDEX(($P480=$F$2:$F$9873)*(0=COUNTIFS(Q480:W480,$J$2:$J$9873)),0),0)),"")</f>
        <v/>
      </c>
      <c r="Y480" s="112">
        <f>IFERROR(INDEX($J$2:$J$861,MATCH(1,INDEX(($P480=$F$2:$F$861)*(0=COUNTIFS(Q480:X480,$J$2:$J$861)),0),0)),"")</f>
        <v/>
      </c>
      <c r="Z480" s="112">
        <f>IFERROR(INDEX($J$2:$J$861,MATCH(1,INDEX(($P480=$F$2:$F$861)*(0=COUNTIFS(Q480:Y480,$J$2:$J$861)),0),0)),"")</f>
        <v/>
      </c>
      <c r="AA480" s="112">
        <f>IFERROR(INDEX($J$2:$J$861,MATCH(1,INDEX(($P480=$F$2:$F$861)*(0=COUNTIFS(Q480:Z480,$J$2:$J$861)),0),0)),"")</f>
        <v/>
      </c>
      <c r="AB480" s="112">
        <f>IFERROR(INDEX($J$2:$J$861,MATCH(1,INDEX(($P480=$F$2:$F$861)*(0=COUNTIFS(Q480:AA480,$J$2:$J$861)),0),0)),"")</f>
        <v/>
      </c>
      <c r="AC480" s="112">
        <f>IFERROR(INDEX($J$2:$J$861,MATCH(1,INDEX(($P480=$F$2:$F$861)*(0=COUNTIFS(Q480:AB480,$J$2:$J$861)),0),0)),"")</f>
        <v/>
      </c>
      <c r="AD480">
        <f>Q480&amp;"-"&amp;R480&amp;"-"&amp;S480&amp;"-"&amp;T480&amp;"-"&amp;U480&amp;"-"&amp;V480&amp;"-"&amp;W480&amp;"-"&amp;X480&amp;"-"&amp;Y480&amp;"-"&amp;Z480&amp;"-"&amp;AA480&amp;"-"&amp;AB480&amp;"-"&amp;AC480</f>
        <v/>
      </c>
      <c r="AF480" s="19">
        <f>IFERROR(INDEX($I$2:$I$861,MATCH(1,INDEX(($P480=$F$2:$F$861)*(0=COUNTIFS($AF$2:$AF$2,$I$2:$I$861)),0),0)),"")</f>
        <v/>
      </c>
      <c r="AG480" s="19">
        <f>IFERROR(INDEX($I$2:$I$9873,MATCH(1,INDEX(($P480=$F$2:$F$9873)*(0=COUNTIFS(AF480,$I$2:$I$9873)),0),0)),"")</f>
        <v/>
      </c>
      <c r="AH480" s="19">
        <f>IFERROR(INDEX($I$2:$I$9873,MATCH(1,INDEX(($P480=$F$2:$F$9873)*(0=COUNTIFS(AF480:AG480,$I$2:$I$9873)),0),0)),"")</f>
        <v/>
      </c>
      <c r="AI480" s="19">
        <f>IFERROR(INDEX($I$2:$I$9873,MATCH(1,INDEX(($P480=$F$2:$F$9873)*(0=COUNTIFS(AF480:AH480,$I$2:$I$9873)),0),0)),"")</f>
        <v/>
      </c>
      <c r="AJ480" s="19">
        <f>IFERROR(INDEX($I$2:$I$9873,MATCH(1,INDEX(($P480=$F$2:$F$9873)*(0=COUNTIFS(AF480:AI480,$I$2:$I$9873)),0),0)),"")</f>
        <v/>
      </c>
      <c r="AK480" s="19">
        <f>IFERROR(INDEX($I$2:$I$9873,MATCH(1,INDEX(($P480=$F$2:$F$9873)*(0=COUNTIFS(AF480:AJ480,$I$2:$I$9873)),0),0)),"")</f>
        <v/>
      </c>
      <c r="AL480" s="19">
        <f>IFERROR(INDEX($I$2:$I$9873,MATCH(1,INDEX(($P480=$F$2:$F$9873)*(0=COUNTIFS(AF480:AK480,$I$2:$I$9873)),0),0)),"")</f>
        <v/>
      </c>
      <c r="AM480" s="19">
        <f>IFERROR(INDEX($I$2:$I$9873,MATCH(1,INDEX(($P480=$F$2:$F$9873)*(0=COUNTIFS(AF480:AL480,$I$2:$I$9873)),0),0)),"")</f>
        <v/>
      </c>
      <c r="AN480" s="19">
        <f>IFERROR(INDEX($I$2:$I$9873,MATCH(1,INDEX(($P480=$F$2:$F$9873)*(0=COUNTIFS(AF480:AM480,$I$2:$I$9873)),0),0)),"")</f>
        <v/>
      </c>
      <c r="AO480" s="19">
        <f>IFERROR(INDEX($I$2:$I$9873,MATCH(1,INDEX(($P480=$F$2:$F$9873)*(0=COUNTIFS(AF480:AN480,$I$2:$I$9873)),0),0)),"")</f>
        <v/>
      </c>
      <c r="AP480" s="19">
        <f>IFERROR(INDEX($I$2:$I$9873,MATCH(1,INDEX(($P480=$F$2:$F$9873)*(0=COUNTIFS(AF480:AO480,$I$2:$I$9873)),0),0)),"")</f>
        <v/>
      </c>
      <c r="AQ480" s="19">
        <f>IFERROR(INDEX($I$2:$I$9873,MATCH(1,INDEX(($P480=$F$2:$F$9873)*(0=COUNTIFS(AF480:AP480,$I$2:$I$9873)),0),0)),"")</f>
        <v/>
      </c>
      <c r="AR480" s="19">
        <f>IFERROR(INDEX($I$2:$I$9873,MATCH(1,INDEX(($P480=$F$2:$F$9873)*(0=COUNTIFS(AF480:AQ480,$I$2:$I$9873)),0),0)),"")</f>
        <v/>
      </c>
      <c r="AS480" s="19">
        <f>IFERROR(VLOOKUP(AF480,[2]CUS030!$A$5:$E$10000,5,0),"")</f>
        <v/>
      </c>
      <c r="AT480" s="19">
        <f>IFERROR(VLOOKUP(AG480,[2]CUS030!$A$5:$E$10000,5,0),"")</f>
        <v/>
      </c>
      <c r="AU480" s="19">
        <f>IFERROR(VLOOKUP(AH480,[2]CUS030!$A$5:$E$10000,5,0),"")</f>
        <v/>
      </c>
      <c r="AV480" s="19">
        <f>IFERROR(VLOOKUP(AI480,[2]CUS030!$A$5:$E$10000,5,0),"")</f>
        <v/>
      </c>
      <c r="AW480" s="19">
        <f>IFERROR(VLOOKUP(AJ480,[2]CUS030!$A$5:$E$10000,5,0),"")</f>
        <v/>
      </c>
      <c r="AX480" s="19">
        <f>IFERROR(VLOOKUP(AK480,[2]CUS030!$A$5:$E$10000,5,0),"")</f>
        <v/>
      </c>
      <c r="AY480" s="19">
        <f>IFERROR(VLOOKUP(AL480,[2]CUS030!$A$5:$E$10000,5,0),"")</f>
        <v/>
      </c>
      <c r="AZ480" s="19">
        <f>IFERROR(VLOOKUP(AM480,[2]CUS030!$A$5:$E$10000,5,0),"")</f>
        <v/>
      </c>
      <c r="BA480" s="19">
        <f>IFERROR(VLOOKUP(AN480,[2]CUS030!$A$5:$E$10000,5,0),"")</f>
        <v/>
      </c>
      <c r="BB480" s="19">
        <f>IFERROR(VLOOKUP(AO480,[2]CUS030!$A$5:$E$10000,5,0),"")</f>
        <v/>
      </c>
      <c r="BC480" s="19">
        <f>IFERROR(VLOOKUP(AP480,[2]CUS030!$A$5:$E$10000,5,0),"")</f>
        <v/>
      </c>
      <c r="BD480" s="19">
        <f>IFERROR(VLOOKUP(AQ480,[2]CUS030!$A$5:$E$10000,5,0),"")</f>
        <v/>
      </c>
      <c r="BE480" s="19">
        <f>IFERROR(VLOOKUP(AR480,[2]CUS030!$A$5:$E$10000,5,0),"")</f>
        <v/>
      </c>
    </row>
    <row r="481">
      <c r="F481" s="108">
        <f>[1]!Table1[[#This Row],[Production]]</f>
        <v/>
      </c>
      <c r="G481">
        <f>MID(F481,LEN(F481)-6,4)</f>
        <v/>
      </c>
      <c r="H481">
        <f>AS481&amp;"|"&amp;AT481&amp;"|"&amp;AU481&amp;"|"&amp;AV481&amp;"|"&amp;AW481&amp;"|"&amp;AX481&amp;"|"&amp;AY481&amp;"|"&amp;AZ481&amp;"|"&amp;BA481&amp;"|"&amp;BB481&amp;"|"&amp;BC481&amp;"|"&amp;BD481&amp;"|"&amp;BE481</f>
        <v/>
      </c>
      <c r="I481" s="108">
        <f>[1]!Table1[[#This Row],[Stock]]</f>
        <v/>
      </c>
      <c r="J481">
        <f>MID(LEFT(I481,LEN(I481)-3),FIND("0|0.000",LEFT(I481,LEN(I481)-3),1)+7,6)</f>
        <v/>
      </c>
      <c r="K481" s="19" t="n"/>
      <c r="L481" s="19" t="n"/>
      <c r="M481" s="19" t="n"/>
      <c r="N481" s="19" t="n"/>
      <c r="O481" s="19" t="n"/>
      <c r="P481" s="20">
        <f>End_Cal!E481</f>
        <v/>
      </c>
      <c r="Q481" s="112">
        <f>IFERROR(INDEX($J$2:$J$9873,MATCH(1,INDEX(($P481=$F$2:$F$9873)*(0=COUNTIFS($Q$2:$Q$2,$J$2:$J$9873)),0),0)),"")</f>
        <v/>
      </c>
      <c r="R481" s="112">
        <f>IFERROR(INDEX($J$2:$J$9873,MATCH(1,INDEX(($P481=$F$2:$F$9873)*(0=COUNTIFS(Q481,$J$2:$J$9873)),0),0)),"")</f>
        <v/>
      </c>
      <c r="S481" s="112">
        <f>IFERROR(INDEX($J$2:$J$9873,MATCH(1,INDEX(($P481=$F$2:$F$9873)*(0=COUNTIFS(Q481:R481,$J$2:$J$9873)),0),0)),"")</f>
        <v/>
      </c>
      <c r="T481" s="112">
        <f>IFERROR(INDEX($J$2:$J$9873,MATCH(1,INDEX(($P481=$F$2:$F$9873)*(0=COUNTIFS(Q481:S481,$J$2:$J$9873)),0),0)),"")</f>
        <v/>
      </c>
      <c r="U481" s="112">
        <f>IFERROR(INDEX($J$2:$J$9873,MATCH(1,INDEX(($P481=$F$2:$F$9873)*(0=COUNTIFS(Q481:T481,$J$2:$J$9873)),0),0)),"")</f>
        <v/>
      </c>
      <c r="V481" s="112">
        <f>IFERROR(INDEX($J$2:$J$9873,MATCH(1,INDEX(($P481=$F$2:$F$9873)*(0=COUNTIFS(Q481:U481,$J$2:$J$9873)),0),0)),"")</f>
        <v/>
      </c>
      <c r="W481" s="112">
        <f>IFERROR(INDEX($J$2:$J$9873,MATCH(1,INDEX(($P481=$F$2:$F$9873)*(0=COUNTIFS(Q481:V481,$J$2:$J$861)),0),0)),"")</f>
        <v/>
      </c>
      <c r="X481" s="112">
        <f>IFERROR(INDEX($J$2:$J$9873,MATCH(1,INDEX(($P481=$F$2:$F$9873)*(0=COUNTIFS(Q481:W481,$J$2:$J$9873)),0),0)),"")</f>
        <v/>
      </c>
      <c r="Y481" s="112">
        <f>IFERROR(INDEX($J$2:$J$861,MATCH(1,INDEX(($P481=$F$2:$F$861)*(0=COUNTIFS(Q481:X481,$J$2:$J$861)),0),0)),"")</f>
        <v/>
      </c>
      <c r="Z481" s="112">
        <f>IFERROR(INDEX($J$2:$J$861,MATCH(1,INDEX(($P481=$F$2:$F$861)*(0=COUNTIFS(Q481:Y481,$J$2:$J$861)),0),0)),"")</f>
        <v/>
      </c>
      <c r="AA481" s="112">
        <f>IFERROR(INDEX($J$2:$J$861,MATCH(1,INDEX(($P481=$F$2:$F$861)*(0=COUNTIFS(Q481:Z481,$J$2:$J$861)),0),0)),"")</f>
        <v/>
      </c>
      <c r="AB481" s="112">
        <f>IFERROR(INDEX($J$2:$J$861,MATCH(1,INDEX(($P481=$F$2:$F$861)*(0=COUNTIFS(Q481:AA481,$J$2:$J$861)),0),0)),"")</f>
        <v/>
      </c>
      <c r="AC481" s="112">
        <f>IFERROR(INDEX($J$2:$J$861,MATCH(1,INDEX(($P481=$F$2:$F$861)*(0=COUNTIFS(Q481:AB481,$J$2:$J$861)),0),0)),"")</f>
        <v/>
      </c>
      <c r="AD481">
        <f>Q481&amp;"-"&amp;R481&amp;"-"&amp;S481&amp;"-"&amp;T481&amp;"-"&amp;U481&amp;"-"&amp;V481&amp;"-"&amp;W481&amp;"-"&amp;X481&amp;"-"&amp;Y481&amp;"-"&amp;Z481&amp;"-"&amp;AA481&amp;"-"&amp;AB481&amp;"-"&amp;AC481</f>
        <v/>
      </c>
      <c r="AF481" s="19">
        <f>IFERROR(INDEX($I$2:$I$861,MATCH(1,INDEX(($P481=$F$2:$F$861)*(0=COUNTIFS($AF$2:$AF$2,$I$2:$I$861)),0),0)),"")</f>
        <v/>
      </c>
      <c r="AG481" s="19">
        <f>IFERROR(INDEX($I$2:$I$9873,MATCH(1,INDEX(($P481=$F$2:$F$9873)*(0=COUNTIFS(AF481,$I$2:$I$9873)),0),0)),"")</f>
        <v/>
      </c>
      <c r="AH481" s="19">
        <f>IFERROR(INDEX($I$2:$I$9873,MATCH(1,INDEX(($P481=$F$2:$F$9873)*(0=COUNTIFS(AF481:AG481,$I$2:$I$9873)),0),0)),"")</f>
        <v/>
      </c>
      <c r="AI481" s="19">
        <f>IFERROR(INDEX($I$2:$I$9873,MATCH(1,INDEX(($P481=$F$2:$F$9873)*(0=COUNTIFS(AF481:AH481,$I$2:$I$9873)),0),0)),"")</f>
        <v/>
      </c>
      <c r="AJ481" s="19">
        <f>IFERROR(INDEX($I$2:$I$9873,MATCH(1,INDEX(($P481=$F$2:$F$9873)*(0=COUNTIFS(AF481:AI481,$I$2:$I$9873)),0),0)),"")</f>
        <v/>
      </c>
      <c r="AK481" s="19">
        <f>IFERROR(INDEX($I$2:$I$9873,MATCH(1,INDEX(($P481=$F$2:$F$9873)*(0=COUNTIFS(AF481:AJ481,$I$2:$I$9873)),0),0)),"")</f>
        <v/>
      </c>
      <c r="AL481" s="19">
        <f>IFERROR(INDEX($I$2:$I$9873,MATCH(1,INDEX(($P481=$F$2:$F$9873)*(0=COUNTIFS(AF481:AK481,$I$2:$I$9873)),0),0)),"")</f>
        <v/>
      </c>
      <c r="AM481" s="19">
        <f>IFERROR(INDEX($I$2:$I$9873,MATCH(1,INDEX(($P481=$F$2:$F$9873)*(0=COUNTIFS(AF481:AL481,$I$2:$I$9873)),0),0)),"")</f>
        <v/>
      </c>
      <c r="AN481" s="19">
        <f>IFERROR(INDEX($I$2:$I$9873,MATCH(1,INDEX(($P481=$F$2:$F$9873)*(0=COUNTIFS(AF481:AM481,$I$2:$I$9873)),0),0)),"")</f>
        <v/>
      </c>
      <c r="AO481" s="19">
        <f>IFERROR(INDEX($I$2:$I$9873,MATCH(1,INDEX(($P481=$F$2:$F$9873)*(0=COUNTIFS(AF481:AN481,$I$2:$I$9873)),0),0)),"")</f>
        <v/>
      </c>
      <c r="AP481" s="19">
        <f>IFERROR(INDEX($I$2:$I$9873,MATCH(1,INDEX(($P481=$F$2:$F$9873)*(0=COUNTIFS(AF481:AO481,$I$2:$I$9873)),0),0)),"")</f>
        <v/>
      </c>
      <c r="AQ481" s="19">
        <f>IFERROR(INDEX($I$2:$I$9873,MATCH(1,INDEX(($P481=$F$2:$F$9873)*(0=COUNTIFS(AF481:AP481,$I$2:$I$9873)),0),0)),"")</f>
        <v/>
      </c>
      <c r="AR481" s="19">
        <f>IFERROR(INDEX($I$2:$I$9873,MATCH(1,INDEX(($P481=$F$2:$F$9873)*(0=COUNTIFS(AF481:AQ481,$I$2:$I$9873)),0),0)),"")</f>
        <v/>
      </c>
      <c r="AS481" s="19">
        <f>IFERROR(VLOOKUP(AF481,[2]CUS030!$A$5:$E$10000,5,0),"")</f>
        <v/>
      </c>
      <c r="AT481" s="19">
        <f>IFERROR(VLOOKUP(AG481,[2]CUS030!$A$5:$E$10000,5,0),"")</f>
        <v/>
      </c>
      <c r="AU481" s="19">
        <f>IFERROR(VLOOKUP(AH481,[2]CUS030!$A$5:$E$10000,5,0),"")</f>
        <v/>
      </c>
      <c r="AV481" s="19">
        <f>IFERROR(VLOOKUP(AI481,[2]CUS030!$A$5:$E$10000,5,0),"")</f>
        <v/>
      </c>
      <c r="AW481" s="19">
        <f>IFERROR(VLOOKUP(AJ481,[2]CUS030!$A$5:$E$10000,5,0),"")</f>
        <v/>
      </c>
      <c r="AX481" s="19">
        <f>IFERROR(VLOOKUP(AK481,[2]CUS030!$A$5:$E$10000,5,0),"")</f>
        <v/>
      </c>
      <c r="AY481" s="19">
        <f>IFERROR(VLOOKUP(AL481,[2]CUS030!$A$5:$E$10000,5,0),"")</f>
        <v/>
      </c>
      <c r="AZ481" s="19">
        <f>IFERROR(VLOOKUP(AM481,[2]CUS030!$A$5:$E$10000,5,0),"")</f>
        <v/>
      </c>
      <c r="BA481" s="19">
        <f>IFERROR(VLOOKUP(AN481,[2]CUS030!$A$5:$E$10000,5,0),"")</f>
        <v/>
      </c>
      <c r="BB481" s="19">
        <f>IFERROR(VLOOKUP(AO481,[2]CUS030!$A$5:$E$10000,5,0),"")</f>
        <v/>
      </c>
      <c r="BC481" s="19">
        <f>IFERROR(VLOOKUP(AP481,[2]CUS030!$A$5:$E$10000,5,0),"")</f>
        <v/>
      </c>
      <c r="BD481" s="19">
        <f>IFERROR(VLOOKUP(AQ481,[2]CUS030!$A$5:$E$10000,5,0),"")</f>
        <v/>
      </c>
      <c r="BE481" s="19">
        <f>IFERROR(VLOOKUP(AR481,[2]CUS030!$A$5:$E$10000,5,0),"")</f>
        <v/>
      </c>
    </row>
    <row r="482">
      <c r="F482" s="108">
        <f>[1]!Table1[[#This Row],[Production]]</f>
        <v/>
      </c>
      <c r="G482">
        <f>MID(F482,LEN(F482)-6,4)</f>
        <v/>
      </c>
      <c r="H482">
        <f>AS482&amp;"|"&amp;AT482&amp;"|"&amp;AU482&amp;"|"&amp;AV482&amp;"|"&amp;AW482&amp;"|"&amp;AX482&amp;"|"&amp;AY482&amp;"|"&amp;AZ482&amp;"|"&amp;BA482&amp;"|"&amp;BB482&amp;"|"&amp;BC482&amp;"|"&amp;BD482&amp;"|"&amp;BE482</f>
        <v/>
      </c>
      <c r="I482" s="108">
        <f>[1]!Table1[[#This Row],[Stock]]</f>
        <v/>
      </c>
      <c r="J482">
        <f>MID(LEFT(I482,LEN(I482)-3),FIND("0|0.000",LEFT(I482,LEN(I482)-3),1)+7,6)</f>
        <v/>
      </c>
      <c r="K482" s="19" t="n"/>
      <c r="L482" s="19" t="n"/>
      <c r="M482" s="19" t="n"/>
      <c r="N482" s="19" t="n"/>
      <c r="O482" s="19" t="n"/>
      <c r="P482" s="20">
        <f>End_Cal!E482</f>
        <v/>
      </c>
      <c r="Q482" s="112">
        <f>IFERROR(INDEX($J$2:$J$9873,MATCH(1,INDEX(($P482=$F$2:$F$9873)*(0=COUNTIFS($Q$2:$Q$2,$J$2:$J$9873)),0),0)),"")</f>
        <v/>
      </c>
      <c r="R482" s="112">
        <f>IFERROR(INDEX($J$2:$J$9873,MATCH(1,INDEX(($P482=$F$2:$F$9873)*(0=COUNTIFS(Q482,$J$2:$J$9873)),0),0)),"")</f>
        <v/>
      </c>
      <c r="S482" s="112">
        <f>IFERROR(INDEX($J$2:$J$9873,MATCH(1,INDEX(($P482=$F$2:$F$9873)*(0=COUNTIFS(Q482:R482,$J$2:$J$9873)),0),0)),"")</f>
        <v/>
      </c>
      <c r="T482" s="112">
        <f>IFERROR(INDEX($J$2:$J$9873,MATCH(1,INDEX(($P482=$F$2:$F$9873)*(0=COUNTIFS(Q482:S482,$J$2:$J$9873)),0),0)),"")</f>
        <v/>
      </c>
      <c r="U482" s="112">
        <f>IFERROR(INDEX($J$2:$J$9873,MATCH(1,INDEX(($P482=$F$2:$F$9873)*(0=COUNTIFS(Q482:T482,$J$2:$J$9873)),0),0)),"")</f>
        <v/>
      </c>
      <c r="V482" s="112">
        <f>IFERROR(INDEX($J$2:$J$9873,MATCH(1,INDEX(($P482=$F$2:$F$9873)*(0=COUNTIFS(Q482:U482,$J$2:$J$9873)),0),0)),"")</f>
        <v/>
      </c>
      <c r="W482" s="112">
        <f>IFERROR(INDEX($J$2:$J$9873,MATCH(1,INDEX(($P482=$F$2:$F$9873)*(0=COUNTIFS(Q482:V482,$J$2:$J$861)),0),0)),"")</f>
        <v/>
      </c>
      <c r="X482" s="112">
        <f>IFERROR(INDEX($J$2:$J$9873,MATCH(1,INDEX(($P482=$F$2:$F$9873)*(0=COUNTIFS(Q482:W482,$J$2:$J$9873)),0),0)),"")</f>
        <v/>
      </c>
      <c r="Y482" s="112">
        <f>IFERROR(INDEX($J$2:$J$861,MATCH(1,INDEX(($P482=$F$2:$F$861)*(0=COUNTIFS(Q482:X482,$J$2:$J$861)),0),0)),"")</f>
        <v/>
      </c>
      <c r="Z482" s="112">
        <f>IFERROR(INDEX($J$2:$J$861,MATCH(1,INDEX(($P482=$F$2:$F$861)*(0=COUNTIFS(Q482:Y482,$J$2:$J$861)),0),0)),"")</f>
        <v/>
      </c>
      <c r="AA482" s="112">
        <f>IFERROR(INDEX($J$2:$J$861,MATCH(1,INDEX(($P482=$F$2:$F$861)*(0=COUNTIFS(Q482:Z482,$J$2:$J$861)),0),0)),"")</f>
        <v/>
      </c>
      <c r="AB482" s="112">
        <f>IFERROR(INDEX($J$2:$J$861,MATCH(1,INDEX(($P482=$F$2:$F$861)*(0=COUNTIFS(Q482:AA482,$J$2:$J$861)),0),0)),"")</f>
        <v/>
      </c>
      <c r="AC482" s="112">
        <f>IFERROR(INDEX($J$2:$J$861,MATCH(1,INDEX(($P482=$F$2:$F$861)*(0=COUNTIFS(Q482:AB482,$J$2:$J$861)),0),0)),"")</f>
        <v/>
      </c>
      <c r="AD482">
        <f>Q482&amp;"-"&amp;R482&amp;"-"&amp;S482&amp;"-"&amp;T482&amp;"-"&amp;U482&amp;"-"&amp;V482&amp;"-"&amp;W482&amp;"-"&amp;X482&amp;"-"&amp;Y482&amp;"-"&amp;Z482&amp;"-"&amp;AA482&amp;"-"&amp;AB482&amp;"-"&amp;AC482</f>
        <v/>
      </c>
      <c r="AF482" s="19">
        <f>IFERROR(INDEX($I$2:$I$861,MATCH(1,INDEX(($P482=$F$2:$F$861)*(0=COUNTIFS($AF$2:$AF$2,$I$2:$I$861)),0),0)),"")</f>
        <v/>
      </c>
      <c r="AG482" s="19">
        <f>IFERROR(INDEX($I$2:$I$9873,MATCH(1,INDEX(($P482=$F$2:$F$9873)*(0=COUNTIFS(AF482,$I$2:$I$9873)),0),0)),"")</f>
        <v/>
      </c>
      <c r="AH482" s="19">
        <f>IFERROR(INDEX($I$2:$I$9873,MATCH(1,INDEX(($P482=$F$2:$F$9873)*(0=COUNTIFS(AF482:AG482,$I$2:$I$9873)),0),0)),"")</f>
        <v/>
      </c>
      <c r="AI482" s="19">
        <f>IFERROR(INDEX($I$2:$I$9873,MATCH(1,INDEX(($P482=$F$2:$F$9873)*(0=COUNTIFS(AF482:AH482,$I$2:$I$9873)),0),0)),"")</f>
        <v/>
      </c>
      <c r="AJ482" s="19">
        <f>IFERROR(INDEX($I$2:$I$9873,MATCH(1,INDEX(($P482=$F$2:$F$9873)*(0=COUNTIFS(AF482:AI482,$I$2:$I$9873)),0),0)),"")</f>
        <v/>
      </c>
      <c r="AK482" s="19">
        <f>IFERROR(INDEX($I$2:$I$9873,MATCH(1,INDEX(($P482=$F$2:$F$9873)*(0=COUNTIFS(AF482:AJ482,$I$2:$I$9873)),0),0)),"")</f>
        <v/>
      </c>
      <c r="AL482" s="19">
        <f>IFERROR(INDEX($I$2:$I$9873,MATCH(1,INDEX(($P482=$F$2:$F$9873)*(0=COUNTIFS(AF482:AK482,$I$2:$I$9873)),0),0)),"")</f>
        <v/>
      </c>
      <c r="AM482" s="19">
        <f>IFERROR(INDEX($I$2:$I$9873,MATCH(1,INDEX(($P482=$F$2:$F$9873)*(0=COUNTIFS(AF482:AL482,$I$2:$I$9873)),0),0)),"")</f>
        <v/>
      </c>
      <c r="AN482" s="19">
        <f>IFERROR(INDEX($I$2:$I$9873,MATCH(1,INDEX(($P482=$F$2:$F$9873)*(0=COUNTIFS(AF482:AM482,$I$2:$I$9873)),0),0)),"")</f>
        <v/>
      </c>
      <c r="AO482" s="19">
        <f>IFERROR(INDEX($I$2:$I$9873,MATCH(1,INDEX(($P482=$F$2:$F$9873)*(0=COUNTIFS(AF482:AN482,$I$2:$I$9873)),0),0)),"")</f>
        <v/>
      </c>
      <c r="AP482" s="19">
        <f>IFERROR(INDEX($I$2:$I$9873,MATCH(1,INDEX(($P482=$F$2:$F$9873)*(0=COUNTIFS(AF482:AO482,$I$2:$I$9873)),0),0)),"")</f>
        <v/>
      </c>
      <c r="AQ482" s="19">
        <f>IFERROR(INDEX($I$2:$I$9873,MATCH(1,INDEX(($P482=$F$2:$F$9873)*(0=COUNTIFS(AF482:AP482,$I$2:$I$9873)),0),0)),"")</f>
        <v/>
      </c>
      <c r="AR482" s="19">
        <f>IFERROR(INDEX($I$2:$I$9873,MATCH(1,INDEX(($P482=$F$2:$F$9873)*(0=COUNTIFS(AF482:AQ482,$I$2:$I$9873)),0),0)),"")</f>
        <v/>
      </c>
      <c r="AS482" s="19">
        <f>IFERROR(VLOOKUP(AF482,[2]CUS030!$A$5:$E$10000,5,0),"")</f>
        <v/>
      </c>
      <c r="AT482" s="19">
        <f>IFERROR(VLOOKUP(AG482,[2]CUS030!$A$5:$E$10000,5,0),"")</f>
        <v/>
      </c>
      <c r="AU482" s="19">
        <f>IFERROR(VLOOKUP(AH482,[2]CUS030!$A$5:$E$10000,5,0),"")</f>
        <v/>
      </c>
      <c r="AV482" s="19">
        <f>IFERROR(VLOOKUP(AI482,[2]CUS030!$A$5:$E$10000,5,0),"")</f>
        <v/>
      </c>
      <c r="AW482" s="19">
        <f>IFERROR(VLOOKUP(AJ482,[2]CUS030!$A$5:$E$10000,5,0),"")</f>
        <v/>
      </c>
      <c r="AX482" s="19">
        <f>IFERROR(VLOOKUP(AK482,[2]CUS030!$A$5:$E$10000,5,0),"")</f>
        <v/>
      </c>
      <c r="AY482" s="19">
        <f>IFERROR(VLOOKUP(AL482,[2]CUS030!$A$5:$E$10000,5,0),"")</f>
        <v/>
      </c>
      <c r="AZ482" s="19">
        <f>IFERROR(VLOOKUP(AM482,[2]CUS030!$A$5:$E$10000,5,0),"")</f>
        <v/>
      </c>
      <c r="BA482" s="19">
        <f>IFERROR(VLOOKUP(AN482,[2]CUS030!$A$5:$E$10000,5,0),"")</f>
        <v/>
      </c>
      <c r="BB482" s="19">
        <f>IFERROR(VLOOKUP(AO482,[2]CUS030!$A$5:$E$10000,5,0),"")</f>
        <v/>
      </c>
      <c r="BC482" s="19">
        <f>IFERROR(VLOOKUP(AP482,[2]CUS030!$A$5:$E$10000,5,0),"")</f>
        <v/>
      </c>
      <c r="BD482" s="19">
        <f>IFERROR(VLOOKUP(AQ482,[2]CUS030!$A$5:$E$10000,5,0),"")</f>
        <v/>
      </c>
      <c r="BE482" s="19">
        <f>IFERROR(VLOOKUP(AR482,[2]CUS030!$A$5:$E$10000,5,0),"")</f>
        <v/>
      </c>
    </row>
    <row r="483">
      <c r="F483" s="108">
        <f>[1]!Table1[[#This Row],[Production]]</f>
        <v/>
      </c>
      <c r="G483">
        <f>MID(F483,LEN(F483)-6,4)</f>
        <v/>
      </c>
      <c r="H483">
        <f>AS483&amp;"|"&amp;AT483&amp;"|"&amp;AU483&amp;"|"&amp;AV483&amp;"|"&amp;AW483&amp;"|"&amp;AX483&amp;"|"&amp;AY483&amp;"|"&amp;AZ483&amp;"|"&amp;BA483&amp;"|"&amp;BB483&amp;"|"&amp;BC483&amp;"|"&amp;BD483&amp;"|"&amp;BE483</f>
        <v/>
      </c>
      <c r="I483" s="108">
        <f>[1]!Table1[[#This Row],[Stock]]</f>
        <v/>
      </c>
      <c r="J483">
        <f>MID(LEFT(I483,LEN(I483)-3),FIND("0|0.000",LEFT(I483,LEN(I483)-3),1)+7,6)</f>
        <v/>
      </c>
      <c r="K483" s="19" t="n"/>
      <c r="L483" s="19" t="n"/>
      <c r="M483" s="19" t="n"/>
      <c r="N483" s="19" t="n"/>
      <c r="O483" s="19" t="n"/>
      <c r="P483" s="20">
        <f>End_Cal!E483</f>
        <v/>
      </c>
      <c r="Q483" s="112">
        <f>IFERROR(INDEX($J$2:$J$9873,MATCH(1,INDEX(($P483=$F$2:$F$9873)*(0=COUNTIFS($Q$2:$Q$2,$J$2:$J$9873)),0),0)),"")</f>
        <v/>
      </c>
      <c r="R483" s="112">
        <f>IFERROR(INDEX($J$2:$J$9873,MATCH(1,INDEX(($P483=$F$2:$F$9873)*(0=COUNTIFS(Q483,$J$2:$J$9873)),0),0)),"")</f>
        <v/>
      </c>
      <c r="S483" s="112">
        <f>IFERROR(INDEX($J$2:$J$9873,MATCH(1,INDEX(($P483=$F$2:$F$9873)*(0=COUNTIFS(Q483:R483,$J$2:$J$9873)),0),0)),"")</f>
        <v/>
      </c>
      <c r="T483" s="112">
        <f>IFERROR(INDEX($J$2:$J$9873,MATCH(1,INDEX(($P483=$F$2:$F$9873)*(0=COUNTIFS(Q483:S483,$J$2:$J$9873)),0),0)),"")</f>
        <v/>
      </c>
      <c r="U483" s="112">
        <f>IFERROR(INDEX($J$2:$J$9873,MATCH(1,INDEX(($P483=$F$2:$F$9873)*(0=COUNTIFS(Q483:T483,$J$2:$J$9873)),0),0)),"")</f>
        <v/>
      </c>
      <c r="V483" s="112">
        <f>IFERROR(INDEX($J$2:$J$9873,MATCH(1,INDEX(($P483=$F$2:$F$9873)*(0=COUNTIFS(Q483:U483,$J$2:$J$9873)),0),0)),"")</f>
        <v/>
      </c>
      <c r="W483" s="112">
        <f>IFERROR(INDEX($J$2:$J$9873,MATCH(1,INDEX(($P483=$F$2:$F$9873)*(0=COUNTIFS(Q483:V483,$J$2:$J$861)),0),0)),"")</f>
        <v/>
      </c>
      <c r="X483" s="112">
        <f>IFERROR(INDEX($J$2:$J$9873,MATCH(1,INDEX(($P483=$F$2:$F$9873)*(0=COUNTIFS(Q483:W483,$J$2:$J$9873)),0),0)),"")</f>
        <v/>
      </c>
      <c r="Y483" s="112">
        <f>IFERROR(INDEX($J$2:$J$861,MATCH(1,INDEX(($P483=$F$2:$F$861)*(0=COUNTIFS(Q483:X483,$J$2:$J$861)),0),0)),"")</f>
        <v/>
      </c>
      <c r="Z483" s="112">
        <f>IFERROR(INDEX($J$2:$J$861,MATCH(1,INDEX(($P483=$F$2:$F$861)*(0=COUNTIFS(Q483:Y483,$J$2:$J$861)),0),0)),"")</f>
        <v/>
      </c>
      <c r="AA483" s="112">
        <f>IFERROR(INDEX($J$2:$J$861,MATCH(1,INDEX(($P483=$F$2:$F$861)*(0=COUNTIFS(Q483:Z483,$J$2:$J$861)),0),0)),"")</f>
        <v/>
      </c>
      <c r="AB483" s="112">
        <f>IFERROR(INDEX($J$2:$J$861,MATCH(1,INDEX(($P483=$F$2:$F$861)*(0=COUNTIFS(Q483:AA483,$J$2:$J$861)),0),0)),"")</f>
        <v/>
      </c>
      <c r="AC483" s="112">
        <f>IFERROR(INDEX($J$2:$J$861,MATCH(1,INDEX(($P483=$F$2:$F$861)*(0=COUNTIFS(Q483:AB483,$J$2:$J$861)),0),0)),"")</f>
        <v/>
      </c>
      <c r="AD483">
        <f>Q483&amp;"-"&amp;R483&amp;"-"&amp;S483&amp;"-"&amp;T483&amp;"-"&amp;U483&amp;"-"&amp;V483&amp;"-"&amp;W483&amp;"-"&amp;X483&amp;"-"&amp;Y483&amp;"-"&amp;Z483&amp;"-"&amp;AA483&amp;"-"&amp;AB483&amp;"-"&amp;AC483</f>
        <v/>
      </c>
      <c r="AF483" s="19">
        <f>IFERROR(INDEX($I$2:$I$861,MATCH(1,INDEX(($P483=$F$2:$F$861)*(0=COUNTIFS($AF$2:$AF$2,$I$2:$I$861)),0),0)),"")</f>
        <v/>
      </c>
      <c r="AG483" s="19">
        <f>IFERROR(INDEX($I$2:$I$9873,MATCH(1,INDEX(($P483=$F$2:$F$9873)*(0=COUNTIFS(AF483,$I$2:$I$9873)),0),0)),"")</f>
        <v/>
      </c>
      <c r="AH483" s="19">
        <f>IFERROR(INDEX($I$2:$I$9873,MATCH(1,INDEX(($P483=$F$2:$F$9873)*(0=COUNTIFS(AF483:AG483,$I$2:$I$9873)),0),0)),"")</f>
        <v/>
      </c>
      <c r="AI483" s="19">
        <f>IFERROR(INDEX($I$2:$I$9873,MATCH(1,INDEX(($P483=$F$2:$F$9873)*(0=COUNTIFS(AF483:AH483,$I$2:$I$9873)),0),0)),"")</f>
        <v/>
      </c>
      <c r="AJ483" s="19">
        <f>IFERROR(INDEX($I$2:$I$9873,MATCH(1,INDEX(($P483=$F$2:$F$9873)*(0=COUNTIFS(AF483:AI483,$I$2:$I$9873)),0),0)),"")</f>
        <v/>
      </c>
      <c r="AK483" s="19">
        <f>IFERROR(INDEX($I$2:$I$9873,MATCH(1,INDEX(($P483=$F$2:$F$9873)*(0=COUNTIFS(AF483:AJ483,$I$2:$I$9873)),0),0)),"")</f>
        <v/>
      </c>
      <c r="AL483" s="19">
        <f>IFERROR(INDEX($I$2:$I$9873,MATCH(1,INDEX(($P483=$F$2:$F$9873)*(0=COUNTIFS(AF483:AK483,$I$2:$I$9873)),0),0)),"")</f>
        <v/>
      </c>
      <c r="AM483" s="19">
        <f>IFERROR(INDEX($I$2:$I$9873,MATCH(1,INDEX(($P483=$F$2:$F$9873)*(0=COUNTIFS(AF483:AL483,$I$2:$I$9873)),0),0)),"")</f>
        <v/>
      </c>
      <c r="AN483" s="19">
        <f>IFERROR(INDEX($I$2:$I$9873,MATCH(1,INDEX(($P483=$F$2:$F$9873)*(0=COUNTIFS(AF483:AM483,$I$2:$I$9873)),0),0)),"")</f>
        <v/>
      </c>
      <c r="AO483" s="19">
        <f>IFERROR(INDEX($I$2:$I$9873,MATCH(1,INDEX(($P483=$F$2:$F$9873)*(0=COUNTIFS(AF483:AN483,$I$2:$I$9873)),0),0)),"")</f>
        <v/>
      </c>
      <c r="AP483" s="19">
        <f>IFERROR(INDEX($I$2:$I$9873,MATCH(1,INDEX(($P483=$F$2:$F$9873)*(0=COUNTIFS(AF483:AO483,$I$2:$I$9873)),0),0)),"")</f>
        <v/>
      </c>
      <c r="AQ483" s="19">
        <f>IFERROR(INDEX($I$2:$I$9873,MATCH(1,INDEX(($P483=$F$2:$F$9873)*(0=COUNTIFS(AF483:AP483,$I$2:$I$9873)),0),0)),"")</f>
        <v/>
      </c>
      <c r="AR483" s="19">
        <f>IFERROR(INDEX($I$2:$I$9873,MATCH(1,INDEX(($P483=$F$2:$F$9873)*(0=COUNTIFS(AF483:AQ483,$I$2:$I$9873)),0),0)),"")</f>
        <v/>
      </c>
      <c r="AS483" s="19">
        <f>IFERROR(VLOOKUP(AF483,[2]CUS030!$A$5:$E$10000,5,0),"")</f>
        <v/>
      </c>
      <c r="AT483" s="19">
        <f>IFERROR(VLOOKUP(AG483,[2]CUS030!$A$5:$E$10000,5,0),"")</f>
        <v/>
      </c>
      <c r="AU483" s="19">
        <f>IFERROR(VLOOKUP(AH483,[2]CUS030!$A$5:$E$10000,5,0),"")</f>
        <v/>
      </c>
      <c r="AV483" s="19">
        <f>IFERROR(VLOOKUP(AI483,[2]CUS030!$A$5:$E$10000,5,0),"")</f>
        <v/>
      </c>
      <c r="AW483" s="19">
        <f>IFERROR(VLOOKUP(AJ483,[2]CUS030!$A$5:$E$10000,5,0),"")</f>
        <v/>
      </c>
      <c r="AX483" s="19">
        <f>IFERROR(VLOOKUP(AK483,[2]CUS030!$A$5:$E$10000,5,0),"")</f>
        <v/>
      </c>
      <c r="AY483" s="19">
        <f>IFERROR(VLOOKUP(AL483,[2]CUS030!$A$5:$E$10000,5,0),"")</f>
        <v/>
      </c>
      <c r="AZ483" s="19">
        <f>IFERROR(VLOOKUP(AM483,[2]CUS030!$A$5:$E$10000,5,0),"")</f>
        <v/>
      </c>
      <c r="BA483" s="19">
        <f>IFERROR(VLOOKUP(AN483,[2]CUS030!$A$5:$E$10000,5,0),"")</f>
        <v/>
      </c>
      <c r="BB483" s="19">
        <f>IFERROR(VLOOKUP(AO483,[2]CUS030!$A$5:$E$10000,5,0),"")</f>
        <v/>
      </c>
      <c r="BC483" s="19">
        <f>IFERROR(VLOOKUP(AP483,[2]CUS030!$A$5:$E$10000,5,0),"")</f>
        <v/>
      </c>
      <c r="BD483" s="19">
        <f>IFERROR(VLOOKUP(AQ483,[2]CUS030!$A$5:$E$10000,5,0),"")</f>
        <v/>
      </c>
      <c r="BE483" s="19">
        <f>IFERROR(VLOOKUP(AR483,[2]CUS030!$A$5:$E$10000,5,0),"")</f>
        <v/>
      </c>
    </row>
    <row r="484">
      <c r="F484" s="108">
        <f>[1]!Table1[[#This Row],[Production]]</f>
        <v/>
      </c>
      <c r="G484">
        <f>MID(F484,LEN(F484)-6,4)</f>
        <v/>
      </c>
      <c r="H484">
        <f>AS484&amp;"|"&amp;AT484&amp;"|"&amp;AU484&amp;"|"&amp;AV484&amp;"|"&amp;AW484&amp;"|"&amp;AX484&amp;"|"&amp;AY484&amp;"|"&amp;AZ484&amp;"|"&amp;BA484&amp;"|"&amp;BB484&amp;"|"&amp;BC484&amp;"|"&amp;BD484&amp;"|"&amp;BE484</f>
        <v/>
      </c>
      <c r="I484" s="108">
        <f>[1]!Table1[[#This Row],[Stock]]</f>
        <v/>
      </c>
      <c r="J484">
        <f>MID(LEFT(I484,LEN(I484)-3),FIND("0|0.000",LEFT(I484,LEN(I484)-3),1)+7,6)</f>
        <v/>
      </c>
      <c r="K484" s="19" t="n"/>
      <c r="L484" s="19" t="n"/>
      <c r="M484" s="19" t="n"/>
      <c r="N484" s="19" t="n"/>
      <c r="O484" s="19" t="n"/>
      <c r="P484" s="20">
        <f>End_Cal!E484</f>
        <v/>
      </c>
      <c r="Q484" s="112">
        <f>IFERROR(INDEX($J$2:$J$9873,MATCH(1,INDEX(($P484=$F$2:$F$9873)*(0=COUNTIFS($Q$2:$Q$2,$J$2:$J$9873)),0),0)),"")</f>
        <v/>
      </c>
      <c r="R484" s="112">
        <f>IFERROR(INDEX($J$2:$J$9873,MATCH(1,INDEX(($P484=$F$2:$F$9873)*(0=COUNTIFS(Q484,$J$2:$J$9873)),0),0)),"")</f>
        <v/>
      </c>
      <c r="S484" s="112">
        <f>IFERROR(INDEX($J$2:$J$9873,MATCH(1,INDEX(($P484=$F$2:$F$9873)*(0=COUNTIFS(Q484:R484,$J$2:$J$9873)),0),0)),"")</f>
        <v/>
      </c>
      <c r="T484" s="112">
        <f>IFERROR(INDEX($J$2:$J$9873,MATCH(1,INDEX(($P484=$F$2:$F$9873)*(0=COUNTIFS(Q484:S484,$J$2:$J$9873)),0),0)),"")</f>
        <v/>
      </c>
      <c r="U484" s="112">
        <f>IFERROR(INDEX($J$2:$J$9873,MATCH(1,INDEX(($P484=$F$2:$F$9873)*(0=COUNTIFS(Q484:T484,$J$2:$J$9873)),0),0)),"")</f>
        <v/>
      </c>
      <c r="V484" s="112">
        <f>IFERROR(INDEX($J$2:$J$9873,MATCH(1,INDEX(($P484=$F$2:$F$9873)*(0=COUNTIFS(Q484:U484,$J$2:$J$9873)),0),0)),"")</f>
        <v/>
      </c>
      <c r="W484" s="112">
        <f>IFERROR(INDEX($J$2:$J$9873,MATCH(1,INDEX(($P484=$F$2:$F$9873)*(0=COUNTIFS(Q484:V484,$J$2:$J$861)),0),0)),"")</f>
        <v/>
      </c>
      <c r="X484" s="112">
        <f>IFERROR(INDEX($J$2:$J$9873,MATCH(1,INDEX(($P484=$F$2:$F$9873)*(0=COUNTIFS(Q484:W484,$J$2:$J$9873)),0),0)),"")</f>
        <v/>
      </c>
      <c r="Y484" s="112">
        <f>IFERROR(INDEX($J$2:$J$861,MATCH(1,INDEX(($P484=$F$2:$F$861)*(0=COUNTIFS(Q484:X484,$J$2:$J$861)),0),0)),"")</f>
        <v/>
      </c>
      <c r="Z484" s="112">
        <f>IFERROR(INDEX($J$2:$J$861,MATCH(1,INDEX(($P484=$F$2:$F$861)*(0=COUNTIFS(Q484:Y484,$J$2:$J$861)),0),0)),"")</f>
        <v/>
      </c>
      <c r="AA484" s="112">
        <f>IFERROR(INDEX($J$2:$J$861,MATCH(1,INDEX(($P484=$F$2:$F$861)*(0=COUNTIFS(Q484:Z484,$J$2:$J$861)),0),0)),"")</f>
        <v/>
      </c>
      <c r="AB484" s="112">
        <f>IFERROR(INDEX($J$2:$J$861,MATCH(1,INDEX(($P484=$F$2:$F$861)*(0=COUNTIFS(Q484:AA484,$J$2:$J$861)),0),0)),"")</f>
        <v/>
      </c>
      <c r="AC484" s="112">
        <f>IFERROR(INDEX($J$2:$J$861,MATCH(1,INDEX(($P484=$F$2:$F$861)*(0=COUNTIFS(Q484:AB484,$J$2:$J$861)),0),0)),"")</f>
        <v/>
      </c>
      <c r="AD484">
        <f>Q484&amp;"-"&amp;R484&amp;"-"&amp;S484&amp;"-"&amp;T484&amp;"-"&amp;U484&amp;"-"&amp;V484&amp;"-"&amp;W484&amp;"-"&amp;X484&amp;"-"&amp;Y484&amp;"-"&amp;Z484&amp;"-"&amp;AA484&amp;"-"&amp;AB484&amp;"-"&amp;AC484</f>
        <v/>
      </c>
      <c r="AF484" s="19">
        <f>IFERROR(INDEX($I$2:$I$861,MATCH(1,INDEX(($P484=$F$2:$F$861)*(0=COUNTIFS($AF$2:$AF$2,$I$2:$I$861)),0),0)),"")</f>
        <v/>
      </c>
      <c r="AG484" s="19">
        <f>IFERROR(INDEX($I$2:$I$9873,MATCH(1,INDEX(($P484=$F$2:$F$9873)*(0=COUNTIFS(AF484,$I$2:$I$9873)),0),0)),"")</f>
        <v/>
      </c>
      <c r="AH484" s="19">
        <f>IFERROR(INDEX($I$2:$I$9873,MATCH(1,INDEX(($P484=$F$2:$F$9873)*(0=COUNTIFS(AF484:AG484,$I$2:$I$9873)),0),0)),"")</f>
        <v/>
      </c>
      <c r="AI484" s="19">
        <f>IFERROR(INDEX($I$2:$I$9873,MATCH(1,INDEX(($P484=$F$2:$F$9873)*(0=COUNTIFS(AF484:AH484,$I$2:$I$9873)),0),0)),"")</f>
        <v/>
      </c>
      <c r="AJ484" s="19">
        <f>IFERROR(INDEX($I$2:$I$9873,MATCH(1,INDEX(($P484=$F$2:$F$9873)*(0=COUNTIFS(AF484:AI484,$I$2:$I$9873)),0),0)),"")</f>
        <v/>
      </c>
      <c r="AK484" s="19">
        <f>IFERROR(INDEX($I$2:$I$9873,MATCH(1,INDEX(($P484=$F$2:$F$9873)*(0=COUNTIFS(AF484:AJ484,$I$2:$I$9873)),0),0)),"")</f>
        <v/>
      </c>
      <c r="AL484" s="19">
        <f>IFERROR(INDEX($I$2:$I$9873,MATCH(1,INDEX(($P484=$F$2:$F$9873)*(0=COUNTIFS(AF484:AK484,$I$2:$I$9873)),0),0)),"")</f>
        <v/>
      </c>
      <c r="AM484" s="19">
        <f>IFERROR(INDEX($I$2:$I$9873,MATCH(1,INDEX(($P484=$F$2:$F$9873)*(0=COUNTIFS(AF484:AL484,$I$2:$I$9873)),0),0)),"")</f>
        <v/>
      </c>
      <c r="AN484" s="19">
        <f>IFERROR(INDEX($I$2:$I$9873,MATCH(1,INDEX(($P484=$F$2:$F$9873)*(0=COUNTIFS(AF484:AM484,$I$2:$I$9873)),0),0)),"")</f>
        <v/>
      </c>
      <c r="AO484" s="19">
        <f>IFERROR(INDEX($I$2:$I$9873,MATCH(1,INDEX(($P484=$F$2:$F$9873)*(0=COUNTIFS(AF484:AN484,$I$2:$I$9873)),0),0)),"")</f>
        <v/>
      </c>
      <c r="AP484" s="19">
        <f>IFERROR(INDEX($I$2:$I$9873,MATCH(1,INDEX(($P484=$F$2:$F$9873)*(0=COUNTIFS(AF484:AO484,$I$2:$I$9873)),0),0)),"")</f>
        <v/>
      </c>
      <c r="AQ484" s="19">
        <f>IFERROR(INDEX($I$2:$I$9873,MATCH(1,INDEX(($P484=$F$2:$F$9873)*(0=COUNTIFS(AF484:AP484,$I$2:$I$9873)),0),0)),"")</f>
        <v/>
      </c>
      <c r="AR484" s="19">
        <f>IFERROR(INDEX($I$2:$I$9873,MATCH(1,INDEX(($P484=$F$2:$F$9873)*(0=COUNTIFS(AF484:AQ484,$I$2:$I$9873)),0),0)),"")</f>
        <v/>
      </c>
      <c r="AS484" s="19">
        <f>IFERROR(VLOOKUP(AF484,[2]CUS030!$A$5:$E$10000,5,0),"")</f>
        <v/>
      </c>
      <c r="AT484" s="19">
        <f>IFERROR(VLOOKUP(AG484,[2]CUS030!$A$5:$E$10000,5,0),"")</f>
        <v/>
      </c>
      <c r="AU484" s="19">
        <f>IFERROR(VLOOKUP(AH484,[2]CUS030!$A$5:$E$10000,5,0),"")</f>
        <v/>
      </c>
      <c r="AV484" s="19">
        <f>IFERROR(VLOOKUP(AI484,[2]CUS030!$A$5:$E$10000,5,0),"")</f>
        <v/>
      </c>
      <c r="AW484" s="19">
        <f>IFERROR(VLOOKUP(AJ484,[2]CUS030!$A$5:$E$10000,5,0),"")</f>
        <v/>
      </c>
      <c r="AX484" s="19">
        <f>IFERROR(VLOOKUP(AK484,[2]CUS030!$A$5:$E$10000,5,0),"")</f>
        <v/>
      </c>
      <c r="AY484" s="19">
        <f>IFERROR(VLOOKUP(AL484,[2]CUS030!$A$5:$E$10000,5,0),"")</f>
        <v/>
      </c>
      <c r="AZ484" s="19">
        <f>IFERROR(VLOOKUP(AM484,[2]CUS030!$A$5:$E$10000,5,0),"")</f>
        <v/>
      </c>
      <c r="BA484" s="19">
        <f>IFERROR(VLOOKUP(AN484,[2]CUS030!$A$5:$E$10000,5,0),"")</f>
        <v/>
      </c>
      <c r="BB484" s="19">
        <f>IFERROR(VLOOKUP(AO484,[2]CUS030!$A$5:$E$10000,5,0),"")</f>
        <v/>
      </c>
      <c r="BC484" s="19">
        <f>IFERROR(VLOOKUP(AP484,[2]CUS030!$A$5:$E$10000,5,0),"")</f>
        <v/>
      </c>
      <c r="BD484" s="19">
        <f>IFERROR(VLOOKUP(AQ484,[2]CUS030!$A$5:$E$10000,5,0),"")</f>
        <v/>
      </c>
      <c r="BE484" s="19">
        <f>IFERROR(VLOOKUP(AR484,[2]CUS030!$A$5:$E$10000,5,0),"")</f>
        <v/>
      </c>
    </row>
    <row r="485">
      <c r="F485" s="108">
        <f>[1]!Table1[[#This Row],[Production]]</f>
        <v/>
      </c>
      <c r="G485">
        <f>MID(F485,LEN(F485)-6,4)</f>
        <v/>
      </c>
      <c r="H485">
        <f>AS485&amp;"|"&amp;AT485&amp;"|"&amp;AU485&amp;"|"&amp;AV485&amp;"|"&amp;AW485&amp;"|"&amp;AX485&amp;"|"&amp;AY485&amp;"|"&amp;AZ485&amp;"|"&amp;BA485&amp;"|"&amp;BB485&amp;"|"&amp;BC485&amp;"|"&amp;BD485&amp;"|"&amp;BE485</f>
        <v/>
      </c>
      <c r="I485" s="108">
        <f>[1]!Table1[[#This Row],[Stock]]</f>
        <v/>
      </c>
      <c r="J485">
        <f>MID(LEFT(I485,LEN(I485)-3),FIND("0|0.000",LEFT(I485,LEN(I485)-3),1)+7,6)</f>
        <v/>
      </c>
      <c r="K485" s="19" t="n"/>
      <c r="L485" s="19" t="n"/>
      <c r="M485" s="19" t="n"/>
      <c r="N485" s="19" t="n"/>
      <c r="O485" s="19" t="n"/>
      <c r="P485" s="20">
        <f>End_Cal!E485</f>
        <v/>
      </c>
      <c r="Q485" s="112">
        <f>IFERROR(INDEX($J$2:$J$9873,MATCH(1,INDEX(($P485=$F$2:$F$9873)*(0=COUNTIFS($Q$2:$Q$2,$J$2:$J$9873)),0),0)),"")</f>
        <v/>
      </c>
      <c r="R485" s="112">
        <f>IFERROR(INDEX($J$2:$J$9873,MATCH(1,INDEX(($P485=$F$2:$F$9873)*(0=COUNTIFS(Q485,$J$2:$J$9873)),0),0)),"")</f>
        <v/>
      </c>
      <c r="S485" s="112">
        <f>IFERROR(INDEX($J$2:$J$9873,MATCH(1,INDEX(($P485=$F$2:$F$9873)*(0=COUNTIFS(Q485:R485,$J$2:$J$9873)),0),0)),"")</f>
        <v/>
      </c>
      <c r="T485" s="112">
        <f>IFERROR(INDEX($J$2:$J$9873,MATCH(1,INDEX(($P485=$F$2:$F$9873)*(0=COUNTIFS(Q485:S485,$J$2:$J$9873)),0),0)),"")</f>
        <v/>
      </c>
      <c r="U485" s="112">
        <f>IFERROR(INDEX($J$2:$J$9873,MATCH(1,INDEX(($P485=$F$2:$F$9873)*(0=COUNTIFS(Q485:T485,$J$2:$J$9873)),0),0)),"")</f>
        <v/>
      </c>
      <c r="V485" s="112">
        <f>IFERROR(INDEX($J$2:$J$9873,MATCH(1,INDEX(($P485=$F$2:$F$9873)*(0=COUNTIFS(Q485:U485,$J$2:$J$9873)),0),0)),"")</f>
        <v/>
      </c>
      <c r="W485" s="112">
        <f>IFERROR(INDEX($J$2:$J$9873,MATCH(1,INDEX(($P485=$F$2:$F$9873)*(0=COUNTIFS(Q485:V485,$J$2:$J$861)),0),0)),"")</f>
        <v/>
      </c>
      <c r="X485" s="112">
        <f>IFERROR(INDEX($J$2:$J$9873,MATCH(1,INDEX(($P485=$F$2:$F$9873)*(0=COUNTIFS(Q485:W485,$J$2:$J$9873)),0),0)),"")</f>
        <v/>
      </c>
      <c r="Y485" s="112">
        <f>IFERROR(INDEX($J$2:$J$861,MATCH(1,INDEX(($P485=$F$2:$F$861)*(0=COUNTIFS(Q485:X485,$J$2:$J$861)),0),0)),"")</f>
        <v/>
      </c>
      <c r="Z485" s="112">
        <f>IFERROR(INDEX($J$2:$J$861,MATCH(1,INDEX(($P485=$F$2:$F$861)*(0=COUNTIFS(Q485:Y485,$J$2:$J$861)),0),0)),"")</f>
        <v/>
      </c>
      <c r="AA485" s="112">
        <f>IFERROR(INDEX($J$2:$J$861,MATCH(1,INDEX(($P485=$F$2:$F$861)*(0=COUNTIFS(Q485:Z485,$J$2:$J$861)),0),0)),"")</f>
        <v/>
      </c>
      <c r="AB485" s="112">
        <f>IFERROR(INDEX($J$2:$J$861,MATCH(1,INDEX(($P485=$F$2:$F$861)*(0=COUNTIFS(Q485:AA485,$J$2:$J$861)),0),0)),"")</f>
        <v/>
      </c>
      <c r="AC485" s="112">
        <f>IFERROR(INDEX($J$2:$J$861,MATCH(1,INDEX(($P485=$F$2:$F$861)*(0=COUNTIFS(Q485:AB485,$J$2:$J$861)),0),0)),"")</f>
        <v/>
      </c>
      <c r="AD485">
        <f>Q485&amp;"-"&amp;R485&amp;"-"&amp;S485&amp;"-"&amp;T485&amp;"-"&amp;U485&amp;"-"&amp;V485&amp;"-"&amp;W485&amp;"-"&amp;X485&amp;"-"&amp;Y485&amp;"-"&amp;Z485&amp;"-"&amp;AA485&amp;"-"&amp;AB485&amp;"-"&amp;AC485</f>
        <v/>
      </c>
      <c r="AF485" s="19">
        <f>IFERROR(INDEX($I$2:$I$861,MATCH(1,INDEX(($P485=$F$2:$F$861)*(0=COUNTIFS($AF$2:$AF$2,$I$2:$I$861)),0),0)),"")</f>
        <v/>
      </c>
      <c r="AG485" s="19">
        <f>IFERROR(INDEX($I$2:$I$9873,MATCH(1,INDEX(($P485=$F$2:$F$9873)*(0=COUNTIFS(AF485,$I$2:$I$9873)),0),0)),"")</f>
        <v/>
      </c>
      <c r="AH485" s="19">
        <f>IFERROR(INDEX($I$2:$I$9873,MATCH(1,INDEX(($P485=$F$2:$F$9873)*(0=COUNTIFS(AF485:AG485,$I$2:$I$9873)),0),0)),"")</f>
        <v/>
      </c>
      <c r="AI485" s="19">
        <f>IFERROR(INDEX($I$2:$I$9873,MATCH(1,INDEX(($P485=$F$2:$F$9873)*(0=COUNTIFS(AF485:AH485,$I$2:$I$9873)),0),0)),"")</f>
        <v/>
      </c>
      <c r="AJ485" s="19">
        <f>IFERROR(INDEX($I$2:$I$9873,MATCH(1,INDEX(($P485=$F$2:$F$9873)*(0=COUNTIFS(AF485:AI485,$I$2:$I$9873)),0),0)),"")</f>
        <v/>
      </c>
      <c r="AK485" s="19">
        <f>IFERROR(INDEX($I$2:$I$9873,MATCH(1,INDEX(($P485=$F$2:$F$9873)*(0=COUNTIFS(AF485:AJ485,$I$2:$I$9873)),0),0)),"")</f>
        <v/>
      </c>
      <c r="AL485" s="19">
        <f>IFERROR(INDEX($I$2:$I$9873,MATCH(1,INDEX(($P485=$F$2:$F$9873)*(0=COUNTIFS(AF485:AK485,$I$2:$I$9873)),0),0)),"")</f>
        <v/>
      </c>
      <c r="AM485" s="19">
        <f>IFERROR(INDEX($I$2:$I$9873,MATCH(1,INDEX(($P485=$F$2:$F$9873)*(0=COUNTIFS(AF485:AL485,$I$2:$I$9873)),0),0)),"")</f>
        <v/>
      </c>
      <c r="AN485" s="19">
        <f>IFERROR(INDEX($I$2:$I$9873,MATCH(1,INDEX(($P485=$F$2:$F$9873)*(0=COUNTIFS(AF485:AM485,$I$2:$I$9873)),0),0)),"")</f>
        <v/>
      </c>
      <c r="AO485" s="19">
        <f>IFERROR(INDEX($I$2:$I$9873,MATCH(1,INDEX(($P485=$F$2:$F$9873)*(0=COUNTIFS(AF485:AN485,$I$2:$I$9873)),0),0)),"")</f>
        <v/>
      </c>
      <c r="AP485" s="19">
        <f>IFERROR(INDEX($I$2:$I$9873,MATCH(1,INDEX(($P485=$F$2:$F$9873)*(0=COUNTIFS(AF485:AO485,$I$2:$I$9873)),0),0)),"")</f>
        <v/>
      </c>
      <c r="AQ485" s="19">
        <f>IFERROR(INDEX($I$2:$I$9873,MATCH(1,INDEX(($P485=$F$2:$F$9873)*(0=COUNTIFS(AF485:AP485,$I$2:$I$9873)),0),0)),"")</f>
        <v/>
      </c>
      <c r="AR485" s="19">
        <f>IFERROR(INDEX($I$2:$I$9873,MATCH(1,INDEX(($P485=$F$2:$F$9873)*(0=COUNTIFS(AF485:AQ485,$I$2:$I$9873)),0),0)),"")</f>
        <v/>
      </c>
      <c r="AS485" s="19">
        <f>IFERROR(VLOOKUP(AF485,[2]CUS030!$A$5:$E$10000,5,0),"")</f>
        <v/>
      </c>
      <c r="AT485" s="19">
        <f>IFERROR(VLOOKUP(AG485,[2]CUS030!$A$5:$E$10000,5,0),"")</f>
        <v/>
      </c>
      <c r="AU485" s="19">
        <f>IFERROR(VLOOKUP(AH485,[2]CUS030!$A$5:$E$10000,5,0),"")</f>
        <v/>
      </c>
      <c r="AV485" s="19">
        <f>IFERROR(VLOOKUP(AI485,[2]CUS030!$A$5:$E$10000,5,0),"")</f>
        <v/>
      </c>
      <c r="AW485" s="19">
        <f>IFERROR(VLOOKUP(AJ485,[2]CUS030!$A$5:$E$10000,5,0),"")</f>
        <v/>
      </c>
      <c r="AX485" s="19">
        <f>IFERROR(VLOOKUP(AK485,[2]CUS030!$A$5:$E$10000,5,0),"")</f>
        <v/>
      </c>
      <c r="AY485" s="19">
        <f>IFERROR(VLOOKUP(AL485,[2]CUS030!$A$5:$E$10000,5,0),"")</f>
        <v/>
      </c>
      <c r="AZ485" s="19">
        <f>IFERROR(VLOOKUP(AM485,[2]CUS030!$A$5:$E$10000,5,0),"")</f>
        <v/>
      </c>
      <c r="BA485" s="19">
        <f>IFERROR(VLOOKUP(AN485,[2]CUS030!$A$5:$E$10000,5,0),"")</f>
        <v/>
      </c>
      <c r="BB485" s="19">
        <f>IFERROR(VLOOKUP(AO485,[2]CUS030!$A$5:$E$10000,5,0),"")</f>
        <v/>
      </c>
      <c r="BC485" s="19">
        <f>IFERROR(VLOOKUP(AP485,[2]CUS030!$A$5:$E$10000,5,0),"")</f>
        <v/>
      </c>
      <c r="BD485" s="19">
        <f>IFERROR(VLOOKUP(AQ485,[2]CUS030!$A$5:$E$10000,5,0),"")</f>
        <v/>
      </c>
      <c r="BE485" s="19">
        <f>IFERROR(VLOOKUP(AR485,[2]CUS030!$A$5:$E$10000,5,0),"")</f>
        <v/>
      </c>
    </row>
    <row r="486">
      <c r="F486" s="108">
        <f>[1]!Table1[[#This Row],[Production]]</f>
        <v/>
      </c>
      <c r="G486">
        <f>MID(F486,LEN(F486)-6,4)</f>
        <v/>
      </c>
      <c r="H486">
        <f>AS486&amp;"|"&amp;AT486&amp;"|"&amp;AU486&amp;"|"&amp;AV486&amp;"|"&amp;AW486&amp;"|"&amp;AX486&amp;"|"&amp;AY486&amp;"|"&amp;AZ486&amp;"|"&amp;BA486&amp;"|"&amp;BB486&amp;"|"&amp;BC486&amp;"|"&amp;BD486&amp;"|"&amp;BE486</f>
        <v/>
      </c>
      <c r="I486" s="108">
        <f>[1]!Table1[[#This Row],[Stock]]</f>
        <v/>
      </c>
      <c r="J486">
        <f>MID(LEFT(I486,LEN(I486)-3),FIND("0|0.000",LEFT(I486,LEN(I486)-3),1)+7,6)</f>
        <v/>
      </c>
      <c r="K486" s="19" t="n"/>
      <c r="L486" s="19" t="n"/>
      <c r="M486" s="19" t="n"/>
      <c r="N486" s="19" t="n"/>
      <c r="O486" s="19" t="n"/>
      <c r="P486" s="20">
        <f>End_Cal!E486</f>
        <v/>
      </c>
      <c r="Q486" s="112">
        <f>IFERROR(INDEX($J$2:$J$9873,MATCH(1,INDEX(($P486=$F$2:$F$9873)*(0=COUNTIFS($Q$2:$Q$2,$J$2:$J$9873)),0),0)),"")</f>
        <v/>
      </c>
      <c r="R486" s="112">
        <f>IFERROR(INDEX($J$2:$J$9873,MATCH(1,INDEX(($P486=$F$2:$F$9873)*(0=COUNTIFS(Q486,$J$2:$J$9873)),0),0)),"")</f>
        <v/>
      </c>
      <c r="S486" s="112">
        <f>IFERROR(INDEX($J$2:$J$9873,MATCH(1,INDEX(($P486=$F$2:$F$9873)*(0=COUNTIFS(Q486:R486,$J$2:$J$9873)),0),0)),"")</f>
        <v/>
      </c>
      <c r="T486" s="112">
        <f>IFERROR(INDEX($J$2:$J$9873,MATCH(1,INDEX(($P486=$F$2:$F$9873)*(0=COUNTIFS(Q486:S486,$J$2:$J$9873)),0),0)),"")</f>
        <v/>
      </c>
      <c r="U486" s="112">
        <f>IFERROR(INDEX($J$2:$J$9873,MATCH(1,INDEX(($P486=$F$2:$F$9873)*(0=COUNTIFS(Q486:T486,$J$2:$J$9873)),0),0)),"")</f>
        <v/>
      </c>
      <c r="V486" s="112">
        <f>IFERROR(INDEX($J$2:$J$9873,MATCH(1,INDEX(($P486=$F$2:$F$9873)*(0=COUNTIFS(Q486:U486,$J$2:$J$9873)),0),0)),"")</f>
        <v/>
      </c>
      <c r="W486" s="112">
        <f>IFERROR(INDEX($J$2:$J$9873,MATCH(1,INDEX(($P486=$F$2:$F$9873)*(0=COUNTIFS(Q486:V486,$J$2:$J$861)),0),0)),"")</f>
        <v/>
      </c>
      <c r="X486" s="112">
        <f>IFERROR(INDEX($J$2:$J$9873,MATCH(1,INDEX(($P486=$F$2:$F$9873)*(0=COUNTIFS(Q486:W486,$J$2:$J$9873)),0),0)),"")</f>
        <v/>
      </c>
      <c r="Y486" s="112">
        <f>IFERROR(INDEX($J$2:$J$861,MATCH(1,INDEX(($P486=$F$2:$F$861)*(0=COUNTIFS(Q486:X486,$J$2:$J$861)),0),0)),"")</f>
        <v/>
      </c>
      <c r="Z486" s="112">
        <f>IFERROR(INDEX($J$2:$J$861,MATCH(1,INDEX(($P486=$F$2:$F$861)*(0=COUNTIFS(Q486:Y486,$J$2:$J$861)),0),0)),"")</f>
        <v/>
      </c>
      <c r="AA486" s="112">
        <f>IFERROR(INDEX($J$2:$J$861,MATCH(1,INDEX(($P486=$F$2:$F$861)*(0=COUNTIFS(Q486:Z486,$J$2:$J$861)),0),0)),"")</f>
        <v/>
      </c>
      <c r="AB486" s="112">
        <f>IFERROR(INDEX($J$2:$J$861,MATCH(1,INDEX(($P486=$F$2:$F$861)*(0=COUNTIFS(Q486:AA486,$J$2:$J$861)),0),0)),"")</f>
        <v/>
      </c>
      <c r="AC486" s="112">
        <f>IFERROR(INDEX($J$2:$J$861,MATCH(1,INDEX(($P486=$F$2:$F$861)*(0=COUNTIFS(Q486:AB486,$J$2:$J$861)),0),0)),"")</f>
        <v/>
      </c>
      <c r="AD486">
        <f>Q486&amp;"-"&amp;R486&amp;"-"&amp;S486&amp;"-"&amp;T486&amp;"-"&amp;U486&amp;"-"&amp;V486&amp;"-"&amp;W486&amp;"-"&amp;X486&amp;"-"&amp;Y486&amp;"-"&amp;Z486&amp;"-"&amp;AA486&amp;"-"&amp;AB486&amp;"-"&amp;AC486</f>
        <v/>
      </c>
      <c r="AF486" s="19">
        <f>IFERROR(INDEX($I$2:$I$861,MATCH(1,INDEX(($P486=$F$2:$F$861)*(0=COUNTIFS($AF$2:$AF$2,$I$2:$I$861)),0),0)),"")</f>
        <v/>
      </c>
      <c r="AG486" s="19">
        <f>IFERROR(INDEX($I$2:$I$9873,MATCH(1,INDEX(($P486=$F$2:$F$9873)*(0=COUNTIFS(AF486,$I$2:$I$9873)),0),0)),"")</f>
        <v/>
      </c>
      <c r="AH486" s="19">
        <f>IFERROR(INDEX($I$2:$I$9873,MATCH(1,INDEX(($P486=$F$2:$F$9873)*(0=COUNTIFS(AF486:AG486,$I$2:$I$9873)),0),0)),"")</f>
        <v/>
      </c>
      <c r="AI486" s="19">
        <f>IFERROR(INDEX($I$2:$I$9873,MATCH(1,INDEX(($P486=$F$2:$F$9873)*(0=COUNTIFS(AF486:AH486,$I$2:$I$9873)),0),0)),"")</f>
        <v/>
      </c>
      <c r="AJ486" s="19">
        <f>IFERROR(INDEX($I$2:$I$9873,MATCH(1,INDEX(($P486=$F$2:$F$9873)*(0=COUNTIFS(AF486:AI486,$I$2:$I$9873)),0),0)),"")</f>
        <v/>
      </c>
      <c r="AK486" s="19">
        <f>IFERROR(INDEX($I$2:$I$9873,MATCH(1,INDEX(($P486=$F$2:$F$9873)*(0=COUNTIFS(AF486:AJ486,$I$2:$I$9873)),0),0)),"")</f>
        <v/>
      </c>
      <c r="AL486" s="19">
        <f>IFERROR(INDEX($I$2:$I$9873,MATCH(1,INDEX(($P486=$F$2:$F$9873)*(0=COUNTIFS(AF486:AK486,$I$2:$I$9873)),0),0)),"")</f>
        <v/>
      </c>
      <c r="AM486" s="19">
        <f>IFERROR(INDEX($I$2:$I$9873,MATCH(1,INDEX(($P486=$F$2:$F$9873)*(0=COUNTIFS(AF486:AL486,$I$2:$I$9873)),0),0)),"")</f>
        <v/>
      </c>
      <c r="AN486" s="19">
        <f>IFERROR(INDEX($I$2:$I$9873,MATCH(1,INDEX(($P486=$F$2:$F$9873)*(0=COUNTIFS(AF486:AM486,$I$2:$I$9873)),0),0)),"")</f>
        <v/>
      </c>
      <c r="AO486" s="19">
        <f>IFERROR(INDEX($I$2:$I$9873,MATCH(1,INDEX(($P486=$F$2:$F$9873)*(0=COUNTIFS(AF486:AN486,$I$2:$I$9873)),0),0)),"")</f>
        <v/>
      </c>
      <c r="AP486" s="19">
        <f>IFERROR(INDEX($I$2:$I$9873,MATCH(1,INDEX(($P486=$F$2:$F$9873)*(0=COUNTIFS(AF486:AO486,$I$2:$I$9873)),0),0)),"")</f>
        <v/>
      </c>
      <c r="AQ486" s="19">
        <f>IFERROR(INDEX($I$2:$I$9873,MATCH(1,INDEX(($P486=$F$2:$F$9873)*(0=COUNTIFS(AF486:AP486,$I$2:$I$9873)),0),0)),"")</f>
        <v/>
      </c>
      <c r="AR486" s="19">
        <f>IFERROR(INDEX($I$2:$I$9873,MATCH(1,INDEX(($P486=$F$2:$F$9873)*(0=COUNTIFS(AF486:AQ486,$I$2:$I$9873)),0),0)),"")</f>
        <v/>
      </c>
      <c r="AS486" s="19">
        <f>IFERROR(VLOOKUP(AF486,[2]CUS030!$A$5:$E$10000,5,0),"")</f>
        <v/>
      </c>
      <c r="AT486" s="19">
        <f>IFERROR(VLOOKUP(AG486,[2]CUS030!$A$5:$E$10000,5,0),"")</f>
        <v/>
      </c>
      <c r="AU486" s="19">
        <f>IFERROR(VLOOKUP(AH486,[2]CUS030!$A$5:$E$10000,5,0),"")</f>
        <v/>
      </c>
      <c r="AV486" s="19">
        <f>IFERROR(VLOOKUP(AI486,[2]CUS030!$A$5:$E$10000,5,0),"")</f>
        <v/>
      </c>
      <c r="AW486" s="19">
        <f>IFERROR(VLOOKUP(AJ486,[2]CUS030!$A$5:$E$10000,5,0),"")</f>
        <v/>
      </c>
      <c r="AX486" s="19">
        <f>IFERROR(VLOOKUP(AK486,[2]CUS030!$A$5:$E$10000,5,0),"")</f>
        <v/>
      </c>
      <c r="AY486" s="19">
        <f>IFERROR(VLOOKUP(AL486,[2]CUS030!$A$5:$E$10000,5,0),"")</f>
        <v/>
      </c>
      <c r="AZ486" s="19">
        <f>IFERROR(VLOOKUP(AM486,[2]CUS030!$A$5:$E$10000,5,0),"")</f>
        <v/>
      </c>
      <c r="BA486" s="19">
        <f>IFERROR(VLOOKUP(AN486,[2]CUS030!$A$5:$E$10000,5,0),"")</f>
        <v/>
      </c>
      <c r="BB486" s="19">
        <f>IFERROR(VLOOKUP(AO486,[2]CUS030!$A$5:$E$10000,5,0),"")</f>
        <v/>
      </c>
      <c r="BC486" s="19">
        <f>IFERROR(VLOOKUP(AP486,[2]CUS030!$A$5:$E$10000,5,0),"")</f>
        <v/>
      </c>
      <c r="BD486" s="19">
        <f>IFERROR(VLOOKUP(AQ486,[2]CUS030!$A$5:$E$10000,5,0),"")</f>
        <v/>
      </c>
      <c r="BE486" s="19">
        <f>IFERROR(VLOOKUP(AR486,[2]CUS030!$A$5:$E$10000,5,0),"")</f>
        <v/>
      </c>
    </row>
    <row r="487">
      <c r="F487" s="108">
        <f>[1]!Table1[[#This Row],[Production]]</f>
        <v/>
      </c>
      <c r="G487">
        <f>MID(F487,LEN(F487)-6,4)</f>
        <v/>
      </c>
      <c r="H487">
        <f>AS487&amp;"|"&amp;AT487&amp;"|"&amp;AU487&amp;"|"&amp;AV487&amp;"|"&amp;AW487&amp;"|"&amp;AX487&amp;"|"&amp;AY487&amp;"|"&amp;AZ487&amp;"|"&amp;BA487&amp;"|"&amp;BB487&amp;"|"&amp;BC487&amp;"|"&amp;BD487&amp;"|"&amp;BE487</f>
        <v/>
      </c>
      <c r="I487" s="108">
        <f>[1]!Table1[[#This Row],[Stock]]</f>
        <v/>
      </c>
      <c r="J487">
        <f>MID(LEFT(I487,LEN(I487)-3),FIND("0|0.000",LEFT(I487,LEN(I487)-3),1)+7,6)</f>
        <v/>
      </c>
      <c r="K487" s="19" t="n"/>
      <c r="L487" s="19" t="n"/>
      <c r="M487" s="19" t="n"/>
      <c r="N487" s="19" t="n"/>
      <c r="O487" s="19" t="n"/>
      <c r="P487" s="20">
        <f>End_Cal!E487</f>
        <v/>
      </c>
      <c r="Q487" s="112">
        <f>IFERROR(INDEX($J$2:$J$9873,MATCH(1,INDEX(($P487=$F$2:$F$9873)*(0=COUNTIFS($Q$2:$Q$2,$J$2:$J$9873)),0),0)),"")</f>
        <v/>
      </c>
      <c r="R487" s="112">
        <f>IFERROR(INDEX($J$2:$J$9873,MATCH(1,INDEX(($P487=$F$2:$F$9873)*(0=COUNTIFS(Q487,$J$2:$J$9873)),0),0)),"")</f>
        <v/>
      </c>
      <c r="S487" s="112">
        <f>IFERROR(INDEX($J$2:$J$9873,MATCH(1,INDEX(($P487=$F$2:$F$9873)*(0=COUNTIFS(Q487:R487,$J$2:$J$9873)),0),0)),"")</f>
        <v/>
      </c>
      <c r="T487" s="112">
        <f>IFERROR(INDEX($J$2:$J$9873,MATCH(1,INDEX(($P487=$F$2:$F$9873)*(0=COUNTIFS(Q487:S487,$J$2:$J$9873)),0),0)),"")</f>
        <v/>
      </c>
      <c r="U487" s="112">
        <f>IFERROR(INDEX($J$2:$J$9873,MATCH(1,INDEX(($P487=$F$2:$F$9873)*(0=COUNTIFS(Q487:T487,$J$2:$J$9873)),0),0)),"")</f>
        <v/>
      </c>
      <c r="V487" s="112">
        <f>IFERROR(INDEX($J$2:$J$9873,MATCH(1,INDEX(($P487=$F$2:$F$9873)*(0=COUNTIFS(Q487:U487,$J$2:$J$9873)),0),0)),"")</f>
        <v/>
      </c>
      <c r="W487" s="112">
        <f>IFERROR(INDEX($J$2:$J$9873,MATCH(1,INDEX(($P487=$F$2:$F$9873)*(0=COUNTIFS(Q487:V487,$J$2:$J$861)),0),0)),"")</f>
        <v/>
      </c>
      <c r="X487" s="112">
        <f>IFERROR(INDEX($J$2:$J$9873,MATCH(1,INDEX(($P487=$F$2:$F$9873)*(0=COUNTIFS(Q487:W487,$J$2:$J$9873)),0),0)),"")</f>
        <v/>
      </c>
      <c r="Y487" s="112">
        <f>IFERROR(INDEX($J$2:$J$861,MATCH(1,INDEX(($P487=$F$2:$F$861)*(0=COUNTIFS(Q487:X487,$J$2:$J$861)),0),0)),"")</f>
        <v/>
      </c>
      <c r="Z487" s="112">
        <f>IFERROR(INDEX($J$2:$J$861,MATCH(1,INDEX(($P487=$F$2:$F$861)*(0=COUNTIFS(Q487:Y487,$J$2:$J$861)),0),0)),"")</f>
        <v/>
      </c>
      <c r="AA487" s="112">
        <f>IFERROR(INDEX($J$2:$J$861,MATCH(1,INDEX(($P487=$F$2:$F$861)*(0=COUNTIFS(Q487:Z487,$J$2:$J$861)),0),0)),"")</f>
        <v/>
      </c>
      <c r="AB487" s="112">
        <f>IFERROR(INDEX($J$2:$J$861,MATCH(1,INDEX(($P487=$F$2:$F$861)*(0=COUNTIFS(Q487:AA487,$J$2:$J$861)),0),0)),"")</f>
        <v/>
      </c>
      <c r="AC487" s="112">
        <f>IFERROR(INDEX($J$2:$J$861,MATCH(1,INDEX(($P487=$F$2:$F$861)*(0=COUNTIFS(Q487:AB487,$J$2:$J$861)),0),0)),"")</f>
        <v/>
      </c>
      <c r="AD487">
        <f>Q487&amp;"-"&amp;R487&amp;"-"&amp;S487&amp;"-"&amp;T487&amp;"-"&amp;U487&amp;"-"&amp;V487&amp;"-"&amp;W487&amp;"-"&amp;X487&amp;"-"&amp;Y487&amp;"-"&amp;Z487&amp;"-"&amp;AA487&amp;"-"&amp;AB487&amp;"-"&amp;AC487</f>
        <v/>
      </c>
      <c r="AF487" s="19">
        <f>IFERROR(INDEX($I$2:$I$861,MATCH(1,INDEX(($P487=$F$2:$F$861)*(0=COUNTIFS($AF$2:$AF$2,$I$2:$I$861)),0),0)),"")</f>
        <v/>
      </c>
      <c r="AG487" s="19">
        <f>IFERROR(INDEX($I$2:$I$9873,MATCH(1,INDEX(($P487=$F$2:$F$9873)*(0=COUNTIFS(AF487,$I$2:$I$9873)),0),0)),"")</f>
        <v/>
      </c>
      <c r="AH487" s="19">
        <f>IFERROR(INDEX($I$2:$I$9873,MATCH(1,INDEX(($P487=$F$2:$F$9873)*(0=COUNTIFS(AF487:AG487,$I$2:$I$9873)),0),0)),"")</f>
        <v/>
      </c>
      <c r="AI487" s="19">
        <f>IFERROR(INDEX($I$2:$I$9873,MATCH(1,INDEX(($P487=$F$2:$F$9873)*(0=COUNTIFS(AF487:AH487,$I$2:$I$9873)),0),0)),"")</f>
        <v/>
      </c>
      <c r="AJ487" s="19">
        <f>IFERROR(INDEX($I$2:$I$9873,MATCH(1,INDEX(($P487=$F$2:$F$9873)*(0=COUNTIFS(AF487:AI487,$I$2:$I$9873)),0),0)),"")</f>
        <v/>
      </c>
      <c r="AK487" s="19">
        <f>IFERROR(INDEX($I$2:$I$9873,MATCH(1,INDEX(($P487=$F$2:$F$9873)*(0=COUNTIFS(AF487:AJ487,$I$2:$I$9873)),0),0)),"")</f>
        <v/>
      </c>
      <c r="AL487" s="19">
        <f>IFERROR(INDEX($I$2:$I$9873,MATCH(1,INDEX(($P487=$F$2:$F$9873)*(0=COUNTIFS(AF487:AK487,$I$2:$I$9873)),0),0)),"")</f>
        <v/>
      </c>
      <c r="AM487" s="19">
        <f>IFERROR(INDEX($I$2:$I$9873,MATCH(1,INDEX(($P487=$F$2:$F$9873)*(0=COUNTIFS(AF487:AL487,$I$2:$I$9873)),0),0)),"")</f>
        <v/>
      </c>
      <c r="AN487" s="19">
        <f>IFERROR(INDEX($I$2:$I$9873,MATCH(1,INDEX(($P487=$F$2:$F$9873)*(0=COUNTIFS(AF487:AM487,$I$2:$I$9873)),0),0)),"")</f>
        <v/>
      </c>
      <c r="AO487" s="19">
        <f>IFERROR(INDEX($I$2:$I$9873,MATCH(1,INDEX(($P487=$F$2:$F$9873)*(0=COUNTIFS(AF487:AN487,$I$2:$I$9873)),0),0)),"")</f>
        <v/>
      </c>
      <c r="AP487" s="19">
        <f>IFERROR(INDEX($I$2:$I$9873,MATCH(1,INDEX(($P487=$F$2:$F$9873)*(0=COUNTIFS(AF487:AO487,$I$2:$I$9873)),0),0)),"")</f>
        <v/>
      </c>
      <c r="AQ487" s="19">
        <f>IFERROR(INDEX($I$2:$I$9873,MATCH(1,INDEX(($P487=$F$2:$F$9873)*(0=COUNTIFS(AF487:AP487,$I$2:$I$9873)),0),0)),"")</f>
        <v/>
      </c>
      <c r="AR487" s="19">
        <f>IFERROR(INDEX($I$2:$I$9873,MATCH(1,INDEX(($P487=$F$2:$F$9873)*(0=COUNTIFS(AF487:AQ487,$I$2:$I$9873)),0),0)),"")</f>
        <v/>
      </c>
      <c r="AS487" s="19">
        <f>IFERROR(VLOOKUP(AF487,[2]CUS030!$A$5:$E$10000,5,0),"")</f>
        <v/>
      </c>
      <c r="AT487" s="19">
        <f>IFERROR(VLOOKUP(AG487,[2]CUS030!$A$5:$E$10000,5,0),"")</f>
        <v/>
      </c>
      <c r="AU487" s="19">
        <f>IFERROR(VLOOKUP(AH487,[2]CUS030!$A$5:$E$10000,5,0),"")</f>
        <v/>
      </c>
      <c r="AV487" s="19">
        <f>IFERROR(VLOOKUP(AI487,[2]CUS030!$A$5:$E$10000,5,0),"")</f>
        <v/>
      </c>
      <c r="AW487" s="19">
        <f>IFERROR(VLOOKUP(AJ487,[2]CUS030!$A$5:$E$10000,5,0),"")</f>
        <v/>
      </c>
      <c r="AX487" s="19">
        <f>IFERROR(VLOOKUP(AK487,[2]CUS030!$A$5:$E$10000,5,0),"")</f>
        <v/>
      </c>
      <c r="AY487" s="19">
        <f>IFERROR(VLOOKUP(AL487,[2]CUS030!$A$5:$E$10000,5,0),"")</f>
        <v/>
      </c>
      <c r="AZ487" s="19">
        <f>IFERROR(VLOOKUP(AM487,[2]CUS030!$A$5:$E$10000,5,0),"")</f>
        <v/>
      </c>
      <c r="BA487" s="19">
        <f>IFERROR(VLOOKUP(AN487,[2]CUS030!$A$5:$E$10000,5,0),"")</f>
        <v/>
      </c>
      <c r="BB487" s="19">
        <f>IFERROR(VLOOKUP(AO487,[2]CUS030!$A$5:$E$10000,5,0),"")</f>
        <v/>
      </c>
      <c r="BC487" s="19">
        <f>IFERROR(VLOOKUP(AP487,[2]CUS030!$A$5:$E$10000,5,0),"")</f>
        <v/>
      </c>
      <c r="BD487" s="19">
        <f>IFERROR(VLOOKUP(AQ487,[2]CUS030!$A$5:$E$10000,5,0),"")</f>
        <v/>
      </c>
      <c r="BE487" s="19">
        <f>IFERROR(VLOOKUP(AR487,[2]CUS030!$A$5:$E$10000,5,0),"")</f>
        <v/>
      </c>
    </row>
    <row r="488">
      <c r="F488" s="108">
        <f>[1]!Table1[[#This Row],[Production]]</f>
        <v/>
      </c>
      <c r="G488">
        <f>MID(F488,LEN(F488)-6,4)</f>
        <v/>
      </c>
      <c r="H488">
        <f>AS488&amp;"|"&amp;AT488&amp;"|"&amp;AU488&amp;"|"&amp;AV488&amp;"|"&amp;AW488&amp;"|"&amp;AX488&amp;"|"&amp;AY488&amp;"|"&amp;AZ488&amp;"|"&amp;BA488&amp;"|"&amp;BB488&amp;"|"&amp;BC488&amp;"|"&amp;BD488&amp;"|"&amp;BE488</f>
        <v/>
      </c>
      <c r="I488" s="108">
        <f>[1]!Table1[[#This Row],[Stock]]</f>
        <v/>
      </c>
      <c r="J488">
        <f>MID(LEFT(I488,LEN(I488)-3),FIND("0|0.000",LEFT(I488,LEN(I488)-3),1)+7,6)</f>
        <v/>
      </c>
      <c r="K488" s="19" t="n"/>
      <c r="L488" s="19" t="n"/>
      <c r="M488" s="19" t="n"/>
      <c r="N488" s="19" t="n"/>
      <c r="O488" s="19" t="n"/>
      <c r="P488" s="20">
        <f>End_Cal!E488</f>
        <v/>
      </c>
      <c r="Q488" s="112">
        <f>IFERROR(INDEX($J$2:$J$9873,MATCH(1,INDEX(($P488=$F$2:$F$9873)*(0=COUNTIFS($Q$2:$Q$2,$J$2:$J$9873)),0),0)),"")</f>
        <v/>
      </c>
      <c r="R488" s="112">
        <f>IFERROR(INDEX($J$2:$J$9873,MATCH(1,INDEX(($P488=$F$2:$F$9873)*(0=COUNTIFS(Q488,$J$2:$J$9873)),0),0)),"")</f>
        <v/>
      </c>
      <c r="S488" s="112">
        <f>IFERROR(INDEX($J$2:$J$9873,MATCH(1,INDEX(($P488=$F$2:$F$9873)*(0=COUNTIFS(Q488:R488,$J$2:$J$9873)),0),0)),"")</f>
        <v/>
      </c>
      <c r="T488" s="112">
        <f>IFERROR(INDEX($J$2:$J$9873,MATCH(1,INDEX(($P488=$F$2:$F$9873)*(0=COUNTIFS(Q488:S488,$J$2:$J$9873)),0),0)),"")</f>
        <v/>
      </c>
      <c r="U488" s="112">
        <f>IFERROR(INDEX($J$2:$J$9873,MATCH(1,INDEX(($P488=$F$2:$F$9873)*(0=COUNTIFS(Q488:T488,$J$2:$J$9873)),0),0)),"")</f>
        <v/>
      </c>
      <c r="V488" s="112">
        <f>IFERROR(INDEX($J$2:$J$9873,MATCH(1,INDEX(($P488=$F$2:$F$9873)*(0=COUNTIFS(Q488:U488,$J$2:$J$9873)),0),0)),"")</f>
        <v/>
      </c>
      <c r="W488" s="112">
        <f>IFERROR(INDEX($J$2:$J$9873,MATCH(1,INDEX(($P488=$F$2:$F$9873)*(0=COUNTIFS(Q488:V488,$J$2:$J$861)),0),0)),"")</f>
        <v/>
      </c>
      <c r="X488" s="112">
        <f>IFERROR(INDEX($J$2:$J$9873,MATCH(1,INDEX(($P488=$F$2:$F$9873)*(0=COUNTIFS(Q488:W488,$J$2:$J$9873)),0),0)),"")</f>
        <v/>
      </c>
      <c r="Y488" s="112">
        <f>IFERROR(INDEX($J$2:$J$861,MATCH(1,INDEX(($P488=$F$2:$F$861)*(0=COUNTIFS(Q488:X488,$J$2:$J$861)),0),0)),"")</f>
        <v/>
      </c>
      <c r="Z488" s="112">
        <f>IFERROR(INDEX($J$2:$J$861,MATCH(1,INDEX(($P488=$F$2:$F$861)*(0=COUNTIFS(Q488:Y488,$J$2:$J$861)),0),0)),"")</f>
        <v/>
      </c>
      <c r="AA488" s="112">
        <f>IFERROR(INDEX($J$2:$J$861,MATCH(1,INDEX(($P488=$F$2:$F$861)*(0=COUNTIFS(Q488:Z488,$J$2:$J$861)),0),0)),"")</f>
        <v/>
      </c>
      <c r="AB488" s="112">
        <f>IFERROR(INDEX($J$2:$J$861,MATCH(1,INDEX(($P488=$F$2:$F$861)*(0=COUNTIFS(Q488:AA488,$J$2:$J$861)),0),0)),"")</f>
        <v/>
      </c>
      <c r="AC488" s="112">
        <f>IFERROR(INDEX($J$2:$J$861,MATCH(1,INDEX(($P488=$F$2:$F$861)*(0=COUNTIFS(Q488:AB488,$J$2:$J$861)),0),0)),"")</f>
        <v/>
      </c>
      <c r="AD488">
        <f>Q488&amp;"-"&amp;R488&amp;"-"&amp;S488&amp;"-"&amp;T488&amp;"-"&amp;U488&amp;"-"&amp;V488&amp;"-"&amp;W488&amp;"-"&amp;X488&amp;"-"&amp;Y488&amp;"-"&amp;Z488&amp;"-"&amp;AA488&amp;"-"&amp;AB488&amp;"-"&amp;AC488</f>
        <v/>
      </c>
      <c r="AF488" s="19">
        <f>IFERROR(INDEX($I$2:$I$861,MATCH(1,INDEX(($P488=$F$2:$F$861)*(0=COUNTIFS($AF$2:$AF$2,$I$2:$I$861)),0),0)),"")</f>
        <v/>
      </c>
      <c r="AG488" s="19">
        <f>IFERROR(INDEX($I$2:$I$9873,MATCH(1,INDEX(($P488=$F$2:$F$9873)*(0=COUNTIFS(AF488,$I$2:$I$9873)),0),0)),"")</f>
        <v/>
      </c>
      <c r="AH488" s="19">
        <f>IFERROR(INDEX($I$2:$I$9873,MATCH(1,INDEX(($P488=$F$2:$F$9873)*(0=COUNTIFS(AF488:AG488,$I$2:$I$9873)),0),0)),"")</f>
        <v/>
      </c>
      <c r="AI488" s="19">
        <f>IFERROR(INDEX($I$2:$I$9873,MATCH(1,INDEX(($P488=$F$2:$F$9873)*(0=COUNTIFS(AF488:AH488,$I$2:$I$9873)),0),0)),"")</f>
        <v/>
      </c>
      <c r="AJ488" s="19">
        <f>IFERROR(INDEX($I$2:$I$9873,MATCH(1,INDEX(($P488=$F$2:$F$9873)*(0=COUNTIFS(AF488:AI488,$I$2:$I$9873)),0),0)),"")</f>
        <v/>
      </c>
      <c r="AK488" s="19">
        <f>IFERROR(INDEX($I$2:$I$9873,MATCH(1,INDEX(($P488=$F$2:$F$9873)*(0=COUNTIFS(AF488:AJ488,$I$2:$I$9873)),0),0)),"")</f>
        <v/>
      </c>
      <c r="AL488" s="19">
        <f>IFERROR(INDEX($I$2:$I$9873,MATCH(1,INDEX(($P488=$F$2:$F$9873)*(0=COUNTIFS(AF488:AK488,$I$2:$I$9873)),0),0)),"")</f>
        <v/>
      </c>
      <c r="AM488" s="19">
        <f>IFERROR(INDEX($I$2:$I$9873,MATCH(1,INDEX(($P488=$F$2:$F$9873)*(0=COUNTIFS(AF488:AL488,$I$2:$I$9873)),0),0)),"")</f>
        <v/>
      </c>
      <c r="AN488" s="19">
        <f>IFERROR(INDEX($I$2:$I$9873,MATCH(1,INDEX(($P488=$F$2:$F$9873)*(0=COUNTIFS(AF488:AM488,$I$2:$I$9873)),0),0)),"")</f>
        <v/>
      </c>
      <c r="AO488" s="19">
        <f>IFERROR(INDEX($I$2:$I$9873,MATCH(1,INDEX(($P488=$F$2:$F$9873)*(0=COUNTIFS(AF488:AN488,$I$2:$I$9873)),0),0)),"")</f>
        <v/>
      </c>
      <c r="AP488" s="19">
        <f>IFERROR(INDEX($I$2:$I$9873,MATCH(1,INDEX(($P488=$F$2:$F$9873)*(0=COUNTIFS(AF488:AO488,$I$2:$I$9873)),0),0)),"")</f>
        <v/>
      </c>
      <c r="AQ488" s="19">
        <f>IFERROR(INDEX($I$2:$I$9873,MATCH(1,INDEX(($P488=$F$2:$F$9873)*(0=COUNTIFS(AF488:AP488,$I$2:$I$9873)),0),0)),"")</f>
        <v/>
      </c>
      <c r="AR488" s="19">
        <f>IFERROR(INDEX($I$2:$I$9873,MATCH(1,INDEX(($P488=$F$2:$F$9873)*(0=COUNTIFS(AF488:AQ488,$I$2:$I$9873)),0),0)),"")</f>
        <v/>
      </c>
      <c r="AS488" s="19">
        <f>IFERROR(VLOOKUP(AF488,[2]CUS030!$A$5:$E$10000,5,0),"")</f>
        <v/>
      </c>
      <c r="AT488" s="19">
        <f>IFERROR(VLOOKUP(AG488,[2]CUS030!$A$5:$E$10000,5,0),"")</f>
        <v/>
      </c>
      <c r="AU488" s="19">
        <f>IFERROR(VLOOKUP(AH488,[2]CUS030!$A$5:$E$10000,5,0),"")</f>
        <v/>
      </c>
      <c r="AV488" s="19">
        <f>IFERROR(VLOOKUP(AI488,[2]CUS030!$A$5:$E$10000,5,0),"")</f>
        <v/>
      </c>
      <c r="AW488" s="19">
        <f>IFERROR(VLOOKUP(AJ488,[2]CUS030!$A$5:$E$10000,5,0),"")</f>
        <v/>
      </c>
      <c r="AX488" s="19">
        <f>IFERROR(VLOOKUP(AK488,[2]CUS030!$A$5:$E$10000,5,0),"")</f>
        <v/>
      </c>
      <c r="AY488" s="19">
        <f>IFERROR(VLOOKUP(AL488,[2]CUS030!$A$5:$E$10000,5,0),"")</f>
        <v/>
      </c>
      <c r="AZ488" s="19">
        <f>IFERROR(VLOOKUP(AM488,[2]CUS030!$A$5:$E$10000,5,0),"")</f>
        <v/>
      </c>
      <c r="BA488" s="19">
        <f>IFERROR(VLOOKUP(AN488,[2]CUS030!$A$5:$E$10000,5,0),"")</f>
        <v/>
      </c>
      <c r="BB488" s="19">
        <f>IFERROR(VLOOKUP(AO488,[2]CUS030!$A$5:$E$10000,5,0),"")</f>
        <v/>
      </c>
      <c r="BC488" s="19">
        <f>IFERROR(VLOOKUP(AP488,[2]CUS030!$A$5:$E$10000,5,0),"")</f>
        <v/>
      </c>
      <c r="BD488" s="19">
        <f>IFERROR(VLOOKUP(AQ488,[2]CUS030!$A$5:$E$10000,5,0),"")</f>
        <v/>
      </c>
      <c r="BE488" s="19">
        <f>IFERROR(VLOOKUP(AR488,[2]CUS030!$A$5:$E$10000,5,0),"")</f>
        <v/>
      </c>
    </row>
    <row r="489">
      <c r="F489" s="108">
        <f>[1]!Table1[[#This Row],[Production]]</f>
        <v/>
      </c>
      <c r="G489">
        <f>MID(F489,LEN(F489)-6,4)</f>
        <v/>
      </c>
      <c r="H489">
        <f>AS489&amp;"|"&amp;AT489&amp;"|"&amp;AU489&amp;"|"&amp;AV489&amp;"|"&amp;AW489&amp;"|"&amp;AX489&amp;"|"&amp;AY489&amp;"|"&amp;AZ489&amp;"|"&amp;BA489&amp;"|"&amp;BB489&amp;"|"&amp;BC489&amp;"|"&amp;BD489&amp;"|"&amp;BE489</f>
        <v/>
      </c>
      <c r="I489" s="108">
        <f>[1]!Table1[[#This Row],[Stock]]</f>
        <v/>
      </c>
      <c r="J489">
        <f>MID(LEFT(I489,LEN(I489)-3),FIND("0|0.000",LEFT(I489,LEN(I489)-3),1)+7,6)</f>
        <v/>
      </c>
      <c r="K489" s="19" t="n"/>
      <c r="L489" s="19" t="n"/>
      <c r="M489" s="19" t="n"/>
      <c r="N489" s="19" t="n"/>
      <c r="O489" s="19" t="n"/>
      <c r="P489" s="20">
        <f>End_Cal!E489</f>
        <v/>
      </c>
      <c r="Q489" s="112">
        <f>IFERROR(INDEX($J$2:$J$9873,MATCH(1,INDEX(($P489=$F$2:$F$9873)*(0=COUNTIFS($Q$2:$Q$2,$J$2:$J$9873)),0),0)),"")</f>
        <v/>
      </c>
      <c r="R489" s="112">
        <f>IFERROR(INDEX($J$2:$J$9873,MATCH(1,INDEX(($P489=$F$2:$F$9873)*(0=COUNTIFS(Q489,$J$2:$J$9873)),0),0)),"")</f>
        <v/>
      </c>
      <c r="S489" s="112">
        <f>IFERROR(INDEX($J$2:$J$9873,MATCH(1,INDEX(($P489=$F$2:$F$9873)*(0=COUNTIFS(Q489:R489,$J$2:$J$9873)),0),0)),"")</f>
        <v/>
      </c>
      <c r="T489" s="112">
        <f>IFERROR(INDEX($J$2:$J$9873,MATCH(1,INDEX(($P489=$F$2:$F$9873)*(0=COUNTIFS(Q489:S489,$J$2:$J$9873)),0),0)),"")</f>
        <v/>
      </c>
      <c r="U489" s="112">
        <f>IFERROR(INDEX($J$2:$J$9873,MATCH(1,INDEX(($P489=$F$2:$F$9873)*(0=COUNTIFS(Q489:T489,$J$2:$J$9873)),0),0)),"")</f>
        <v/>
      </c>
      <c r="V489" s="112">
        <f>IFERROR(INDEX($J$2:$J$9873,MATCH(1,INDEX(($P489=$F$2:$F$9873)*(0=COUNTIFS(Q489:U489,$J$2:$J$9873)),0),0)),"")</f>
        <v/>
      </c>
      <c r="W489" s="112">
        <f>IFERROR(INDEX($J$2:$J$9873,MATCH(1,INDEX(($P489=$F$2:$F$9873)*(0=COUNTIFS(Q489:V489,$J$2:$J$861)),0),0)),"")</f>
        <v/>
      </c>
      <c r="X489" s="112">
        <f>IFERROR(INDEX($J$2:$J$9873,MATCH(1,INDEX(($P489=$F$2:$F$9873)*(0=COUNTIFS(Q489:W489,$J$2:$J$9873)),0),0)),"")</f>
        <v/>
      </c>
      <c r="Y489" s="112">
        <f>IFERROR(INDEX($J$2:$J$861,MATCH(1,INDEX(($P489=$F$2:$F$861)*(0=COUNTIFS(Q489:X489,$J$2:$J$861)),0),0)),"")</f>
        <v/>
      </c>
      <c r="Z489" s="112">
        <f>IFERROR(INDEX($J$2:$J$861,MATCH(1,INDEX(($P489=$F$2:$F$861)*(0=COUNTIFS(Q489:Y489,$J$2:$J$861)),0),0)),"")</f>
        <v/>
      </c>
      <c r="AA489" s="112">
        <f>IFERROR(INDEX($J$2:$J$861,MATCH(1,INDEX(($P489=$F$2:$F$861)*(0=COUNTIFS(Q489:Z489,$J$2:$J$861)),0),0)),"")</f>
        <v/>
      </c>
      <c r="AB489" s="112">
        <f>IFERROR(INDEX($J$2:$J$861,MATCH(1,INDEX(($P489=$F$2:$F$861)*(0=COUNTIFS(Q489:AA489,$J$2:$J$861)),0),0)),"")</f>
        <v/>
      </c>
      <c r="AC489" s="112">
        <f>IFERROR(INDEX($J$2:$J$861,MATCH(1,INDEX(($P489=$F$2:$F$861)*(0=COUNTIFS(Q489:AB489,$J$2:$J$861)),0),0)),"")</f>
        <v/>
      </c>
      <c r="AD489">
        <f>Q489&amp;"-"&amp;R489&amp;"-"&amp;S489&amp;"-"&amp;T489&amp;"-"&amp;U489&amp;"-"&amp;V489&amp;"-"&amp;W489&amp;"-"&amp;X489&amp;"-"&amp;Y489&amp;"-"&amp;Z489&amp;"-"&amp;AA489&amp;"-"&amp;AB489&amp;"-"&amp;AC489</f>
        <v/>
      </c>
      <c r="AF489" s="19">
        <f>IFERROR(INDEX($I$2:$I$861,MATCH(1,INDEX(($P489=$F$2:$F$861)*(0=COUNTIFS($AF$2:$AF$2,$I$2:$I$861)),0),0)),"")</f>
        <v/>
      </c>
      <c r="AG489" s="19">
        <f>IFERROR(INDEX($I$2:$I$9873,MATCH(1,INDEX(($P489=$F$2:$F$9873)*(0=COUNTIFS(AF489,$I$2:$I$9873)),0),0)),"")</f>
        <v/>
      </c>
      <c r="AH489" s="19">
        <f>IFERROR(INDEX($I$2:$I$9873,MATCH(1,INDEX(($P489=$F$2:$F$9873)*(0=COUNTIFS(AF489:AG489,$I$2:$I$9873)),0),0)),"")</f>
        <v/>
      </c>
      <c r="AI489" s="19">
        <f>IFERROR(INDEX($I$2:$I$9873,MATCH(1,INDEX(($P489=$F$2:$F$9873)*(0=COUNTIFS(AF489:AH489,$I$2:$I$9873)),0),0)),"")</f>
        <v/>
      </c>
      <c r="AJ489" s="19">
        <f>IFERROR(INDEX($I$2:$I$9873,MATCH(1,INDEX(($P489=$F$2:$F$9873)*(0=COUNTIFS(AF489:AI489,$I$2:$I$9873)),0),0)),"")</f>
        <v/>
      </c>
      <c r="AK489" s="19">
        <f>IFERROR(INDEX($I$2:$I$9873,MATCH(1,INDEX(($P489=$F$2:$F$9873)*(0=COUNTIFS(AF489:AJ489,$I$2:$I$9873)),0),0)),"")</f>
        <v/>
      </c>
      <c r="AL489" s="19">
        <f>IFERROR(INDEX($I$2:$I$9873,MATCH(1,INDEX(($P489=$F$2:$F$9873)*(0=COUNTIFS(AF489:AK489,$I$2:$I$9873)),0),0)),"")</f>
        <v/>
      </c>
      <c r="AM489" s="19">
        <f>IFERROR(INDEX($I$2:$I$9873,MATCH(1,INDEX(($P489=$F$2:$F$9873)*(0=COUNTIFS(AF489:AL489,$I$2:$I$9873)),0),0)),"")</f>
        <v/>
      </c>
      <c r="AN489" s="19">
        <f>IFERROR(INDEX($I$2:$I$9873,MATCH(1,INDEX(($P489=$F$2:$F$9873)*(0=COUNTIFS(AF489:AM489,$I$2:$I$9873)),0),0)),"")</f>
        <v/>
      </c>
      <c r="AO489" s="19">
        <f>IFERROR(INDEX($I$2:$I$9873,MATCH(1,INDEX(($P489=$F$2:$F$9873)*(0=COUNTIFS(AF489:AN489,$I$2:$I$9873)),0),0)),"")</f>
        <v/>
      </c>
      <c r="AP489" s="19">
        <f>IFERROR(INDEX($I$2:$I$9873,MATCH(1,INDEX(($P489=$F$2:$F$9873)*(0=COUNTIFS(AF489:AO489,$I$2:$I$9873)),0),0)),"")</f>
        <v/>
      </c>
      <c r="AQ489" s="19">
        <f>IFERROR(INDEX($I$2:$I$9873,MATCH(1,INDEX(($P489=$F$2:$F$9873)*(0=COUNTIFS(AF489:AP489,$I$2:$I$9873)),0),0)),"")</f>
        <v/>
      </c>
      <c r="AR489" s="19">
        <f>IFERROR(INDEX($I$2:$I$9873,MATCH(1,INDEX(($P489=$F$2:$F$9873)*(0=COUNTIFS(AF489:AQ489,$I$2:$I$9873)),0),0)),"")</f>
        <v/>
      </c>
      <c r="AS489" s="19">
        <f>IFERROR(VLOOKUP(AF489,[2]CUS030!$A$5:$E$10000,5,0),"")</f>
        <v/>
      </c>
      <c r="AT489" s="19">
        <f>IFERROR(VLOOKUP(AG489,[2]CUS030!$A$5:$E$10000,5,0),"")</f>
        <v/>
      </c>
      <c r="AU489" s="19">
        <f>IFERROR(VLOOKUP(AH489,[2]CUS030!$A$5:$E$10000,5,0),"")</f>
        <v/>
      </c>
      <c r="AV489" s="19">
        <f>IFERROR(VLOOKUP(AI489,[2]CUS030!$A$5:$E$10000,5,0),"")</f>
        <v/>
      </c>
      <c r="AW489" s="19">
        <f>IFERROR(VLOOKUP(AJ489,[2]CUS030!$A$5:$E$10000,5,0),"")</f>
        <v/>
      </c>
      <c r="AX489" s="19">
        <f>IFERROR(VLOOKUP(AK489,[2]CUS030!$A$5:$E$10000,5,0),"")</f>
        <v/>
      </c>
      <c r="AY489" s="19">
        <f>IFERROR(VLOOKUP(AL489,[2]CUS030!$A$5:$E$10000,5,0),"")</f>
        <v/>
      </c>
      <c r="AZ489" s="19">
        <f>IFERROR(VLOOKUP(AM489,[2]CUS030!$A$5:$E$10000,5,0),"")</f>
        <v/>
      </c>
      <c r="BA489" s="19">
        <f>IFERROR(VLOOKUP(AN489,[2]CUS030!$A$5:$E$10000,5,0),"")</f>
        <v/>
      </c>
      <c r="BB489" s="19">
        <f>IFERROR(VLOOKUP(AO489,[2]CUS030!$A$5:$E$10000,5,0),"")</f>
        <v/>
      </c>
      <c r="BC489" s="19">
        <f>IFERROR(VLOOKUP(AP489,[2]CUS030!$A$5:$E$10000,5,0),"")</f>
        <v/>
      </c>
      <c r="BD489" s="19">
        <f>IFERROR(VLOOKUP(AQ489,[2]CUS030!$A$5:$E$10000,5,0),"")</f>
        <v/>
      </c>
      <c r="BE489" s="19">
        <f>IFERROR(VLOOKUP(AR489,[2]CUS030!$A$5:$E$10000,5,0),"")</f>
        <v/>
      </c>
    </row>
    <row r="490">
      <c r="F490" s="108">
        <f>[1]!Table1[[#This Row],[Production]]</f>
        <v/>
      </c>
      <c r="G490">
        <f>MID(F490,LEN(F490)-6,4)</f>
        <v/>
      </c>
      <c r="H490">
        <f>AS490&amp;"|"&amp;AT490&amp;"|"&amp;AU490&amp;"|"&amp;AV490&amp;"|"&amp;AW490&amp;"|"&amp;AX490&amp;"|"&amp;AY490&amp;"|"&amp;AZ490&amp;"|"&amp;BA490&amp;"|"&amp;BB490&amp;"|"&amp;BC490&amp;"|"&amp;BD490&amp;"|"&amp;BE490</f>
        <v/>
      </c>
      <c r="I490" s="108">
        <f>[1]!Table1[[#This Row],[Stock]]</f>
        <v/>
      </c>
      <c r="J490">
        <f>MID(LEFT(I490,LEN(I490)-3),FIND("0|0.000",LEFT(I490,LEN(I490)-3),1)+7,6)</f>
        <v/>
      </c>
      <c r="K490" s="19" t="n"/>
      <c r="L490" s="19" t="n"/>
      <c r="M490" s="19" t="n"/>
      <c r="N490" s="19" t="n"/>
      <c r="O490" s="19" t="n"/>
      <c r="P490" s="20">
        <f>End_Cal!E490</f>
        <v/>
      </c>
      <c r="Q490" s="112">
        <f>IFERROR(INDEX($J$2:$J$9873,MATCH(1,INDEX(($P490=$F$2:$F$9873)*(0=COUNTIFS($Q$2:$Q$2,$J$2:$J$9873)),0),0)),"")</f>
        <v/>
      </c>
      <c r="R490" s="112">
        <f>IFERROR(INDEX($J$2:$J$9873,MATCH(1,INDEX(($P490=$F$2:$F$9873)*(0=COUNTIFS(Q490,$J$2:$J$9873)),0),0)),"")</f>
        <v/>
      </c>
      <c r="S490" s="112">
        <f>IFERROR(INDEX($J$2:$J$9873,MATCH(1,INDEX(($P490=$F$2:$F$9873)*(0=COUNTIFS(Q490:R490,$J$2:$J$9873)),0),0)),"")</f>
        <v/>
      </c>
      <c r="T490" s="112">
        <f>IFERROR(INDEX($J$2:$J$9873,MATCH(1,INDEX(($P490=$F$2:$F$9873)*(0=COUNTIFS(Q490:S490,$J$2:$J$9873)),0),0)),"")</f>
        <v/>
      </c>
      <c r="U490" s="112">
        <f>IFERROR(INDEX($J$2:$J$9873,MATCH(1,INDEX(($P490=$F$2:$F$9873)*(0=COUNTIFS(Q490:T490,$J$2:$J$9873)),0),0)),"")</f>
        <v/>
      </c>
      <c r="V490" s="112">
        <f>IFERROR(INDEX($J$2:$J$9873,MATCH(1,INDEX(($P490=$F$2:$F$9873)*(0=COUNTIFS(Q490:U490,$J$2:$J$9873)),0),0)),"")</f>
        <v/>
      </c>
      <c r="W490" s="112">
        <f>IFERROR(INDEX($J$2:$J$9873,MATCH(1,INDEX(($P490=$F$2:$F$9873)*(0=COUNTIFS(Q490:V490,$J$2:$J$861)),0),0)),"")</f>
        <v/>
      </c>
      <c r="X490" s="112">
        <f>IFERROR(INDEX($J$2:$J$9873,MATCH(1,INDEX(($P490=$F$2:$F$9873)*(0=COUNTIFS(Q490:W490,$J$2:$J$9873)),0),0)),"")</f>
        <v/>
      </c>
      <c r="Y490" s="112">
        <f>IFERROR(INDEX($J$2:$J$861,MATCH(1,INDEX(($P490=$F$2:$F$861)*(0=COUNTIFS(Q490:X490,$J$2:$J$861)),0),0)),"")</f>
        <v/>
      </c>
      <c r="Z490" s="112">
        <f>IFERROR(INDEX($J$2:$J$861,MATCH(1,INDEX(($P490=$F$2:$F$861)*(0=COUNTIFS(Q490:Y490,$J$2:$J$861)),0),0)),"")</f>
        <v/>
      </c>
      <c r="AA490" s="112">
        <f>IFERROR(INDEX($J$2:$J$861,MATCH(1,INDEX(($P490=$F$2:$F$861)*(0=COUNTIFS(Q490:Z490,$J$2:$J$861)),0),0)),"")</f>
        <v/>
      </c>
      <c r="AB490" s="112">
        <f>IFERROR(INDEX($J$2:$J$861,MATCH(1,INDEX(($P490=$F$2:$F$861)*(0=COUNTIFS(Q490:AA490,$J$2:$J$861)),0),0)),"")</f>
        <v/>
      </c>
      <c r="AC490" s="112">
        <f>IFERROR(INDEX($J$2:$J$861,MATCH(1,INDEX(($P490=$F$2:$F$861)*(0=COUNTIFS(Q490:AB490,$J$2:$J$861)),0),0)),"")</f>
        <v/>
      </c>
      <c r="AD490">
        <f>Q490&amp;"-"&amp;R490&amp;"-"&amp;S490&amp;"-"&amp;T490&amp;"-"&amp;U490&amp;"-"&amp;V490&amp;"-"&amp;W490&amp;"-"&amp;X490&amp;"-"&amp;Y490&amp;"-"&amp;Z490&amp;"-"&amp;AA490&amp;"-"&amp;AB490&amp;"-"&amp;AC490</f>
        <v/>
      </c>
      <c r="AF490" s="19">
        <f>IFERROR(INDEX($I$2:$I$861,MATCH(1,INDEX(($P490=$F$2:$F$861)*(0=COUNTIFS($AF$2:$AF$2,$I$2:$I$861)),0),0)),"")</f>
        <v/>
      </c>
      <c r="AG490" s="19">
        <f>IFERROR(INDEX($I$2:$I$9873,MATCH(1,INDEX(($P490=$F$2:$F$9873)*(0=COUNTIFS(AF490,$I$2:$I$9873)),0),0)),"")</f>
        <v/>
      </c>
      <c r="AH490" s="19">
        <f>IFERROR(INDEX($I$2:$I$9873,MATCH(1,INDEX(($P490=$F$2:$F$9873)*(0=COUNTIFS(AF490:AG490,$I$2:$I$9873)),0),0)),"")</f>
        <v/>
      </c>
      <c r="AI490" s="19">
        <f>IFERROR(INDEX($I$2:$I$9873,MATCH(1,INDEX(($P490=$F$2:$F$9873)*(0=COUNTIFS(AF490:AH490,$I$2:$I$9873)),0),0)),"")</f>
        <v/>
      </c>
      <c r="AJ490" s="19">
        <f>IFERROR(INDEX($I$2:$I$9873,MATCH(1,INDEX(($P490=$F$2:$F$9873)*(0=COUNTIFS(AF490:AI490,$I$2:$I$9873)),0),0)),"")</f>
        <v/>
      </c>
      <c r="AK490" s="19">
        <f>IFERROR(INDEX($I$2:$I$9873,MATCH(1,INDEX(($P490=$F$2:$F$9873)*(0=COUNTIFS(AF490:AJ490,$I$2:$I$9873)),0),0)),"")</f>
        <v/>
      </c>
      <c r="AL490" s="19">
        <f>IFERROR(INDEX($I$2:$I$9873,MATCH(1,INDEX(($P490=$F$2:$F$9873)*(0=COUNTIFS(AF490:AK490,$I$2:$I$9873)),0),0)),"")</f>
        <v/>
      </c>
      <c r="AM490" s="19">
        <f>IFERROR(INDEX($I$2:$I$9873,MATCH(1,INDEX(($P490=$F$2:$F$9873)*(0=COUNTIFS(AF490:AL490,$I$2:$I$9873)),0),0)),"")</f>
        <v/>
      </c>
      <c r="AN490" s="19">
        <f>IFERROR(INDEX($I$2:$I$9873,MATCH(1,INDEX(($P490=$F$2:$F$9873)*(0=COUNTIFS(AF490:AM490,$I$2:$I$9873)),0),0)),"")</f>
        <v/>
      </c>
      <c r="AO490" s="19">
        <f>IFERROR(INDEX($I$2:$I$9873,MATCH(1,INDEX(($P490=$F$2:$F$9873)*(0=COUNTIFS(AF490:AN490,$I$2:$I$9873)),0),0)),"")</f>
        <v/>
      </c>
      <c r="AP490" s="19">
        <f>IFERROR(INDEX($I$2:$I$9873,MATCH(1,INDEX(($P490=$F$2:$F$9873)*(0=COUNTIFS(AF490:AO490,$I$2:$I$9873)),0),0)),"")</f>
        <v/>
      </c>
      <c r="AQ490" s="19">
        <f>IFERROR(INDEX($I$2:$I$9873,MATCH(1,INDEX(($P490=$F$2:$F$9873)*(0=COUNTIFS(AF490:AP490,$I$2:$I$9873)),0),0)),"")</f>
        <v/>
      </c>
      <c r="AR490" s="19">
        <f>IFERROR(INDEX($I$2:$I$9873,MATCH(1,INDEX(($P490=$F$2:$F$9873)*(0=COUNTIFS(AF490:AQ490,$I$2:$I$9873)),0),0)),"")</f>
        <v/>
      </c>
      <c r="AS490" s="19">
        <f>IFERROR(VLOOKUP(AF490,[2]CUS030!$A$5:$E$10000,5,0),"")</f>
        <v/>
      </c>
      <c r="AT490" s="19">
        <f>IFERROR(VLOOKUP(AG490,[2]CUS030!$A$5:$E$10000,5,0),"")</f>
        <v/>
      </c>
      <c r="AU490" s="19">
        <f>IFERROR(VLOOKUP(AH490,[2]CUS030!$A$5:$E$10000,5,0),"")</f>
        <v/>
      </c>
      <c r="AV490" s="19">
        <f>IFERROR(VLOOKUP(AI490,[2]CUS030!$A$5:$E$10000,5,0),"")</f>
        <v/>
      </c>
      <c r="AW490" s="19">
        <f>IFERROR(VLOOKUP(AJ490,[2]CUS030!$A$5:$E$10000,5,0),"")</f>
        <v/>
      </c>
      <c r="AX490" s="19">
        <f>IFERROR(VLOOKUP(AK490,[2]CUS030!$A$5:$E$10000,5,0),"")</f>
        <v/>
      </c>
      <c r="AY490" s="19">
        <f>IFERROR(VLOOKUP(AL490,[2]CUS030!$A$5:$E$10000,5,0),"")</f>
        <v/>
      </c>
      <c r="AZ490" s="19">
        <f>IFERROR(VLOOKUP(AM490,[2]CUS030!$A$5:$E$10000,5,0),"")</f>
        <v/>
      </c>
      <c r="BA490" s="19">
        <f>IFERROR(VLOOKUP(AN490,[2]CUS030!$A$5:$E$10000,5,0),"")</f>
        <v/>
      </c>
      <c r="BB490" s="19">
        <f>IFERROR(VLOOKUP(AO490,[2]CUS030!$A$5:$E$10000,5,0),"")</f>
        <v/>
      </c>
      <c r="BC490" s="19">
        <f>IFERROR(VLOOKUP(AP490,[2]CUS030!$A$5:$E$10000,5,0),"")</f>
        <v/>
      </c>
      <c r="BD490" s="19">
        <f>IFERROR(VLOOKUP(AQ490,[2]CUS030!$A$5:$E$10000,5,0),"")</f>
        <v/>
      </c>
      <c r="BE490" s="19">
        <f>IFERROR(VLOOKUP(AR490,[2]CUS030!$A$5:$E$10000,5,0),"")</f>
        <v/>
      </c>
    </row>
    <row r="491">
      <c r="F491" s="108">
        <f>[1]!Table1[[#This Row],[Production]]</f>
        <v/>
      </c>
      <c r="G491">
        <f>MID(F491,LEN(F491)-6,4)</f>
        <v/>
      </c>
      <c r="H491">
        <f>AS491&amp;"|"&amp;AT491&amp;"|"&amp;AU491&amp;"|"&amp;AV491&amp;"|"&amp;AW491&amp;"|"&amp;AX491&amp;"|"&amp;AY491&amp;"|"&amp;AZ491&amp;"|"&amp;BA491&amp;"|"&amp;BB491&amp;"|"&amp;BC491&amp;"|"&amp;BD491&amp;"|"&amp;BE491</f>
        <v/>
      </c>
      <c r="I491" s="108">
        <f>[1]!Table1[[#This Row],[Stock]]</f>
        <v/>
      </c>
      <c r="J491">
        <f>MID(LEFT(I491,LEN(I491)-3),FIND("0|0.000",LEFT(I491,LEN(I491)-3),1)+7,6)</f>
        <v/>
      </c>
      <c r="K491" s="19" t="n"/>
      <c r="L491" s="19" t="n"/>
      <c r="M491" s="19" t="n"/>
      <c r="N491" s="19" t="n"/>
      <c r="O491" s="19" t="n"/>
      <c r="P491" s="20">
        <f>End_Cal!E491</f>
        <v/>
      </c>
      <c r="Q491" s="112">
        <f>IFERROR(INDEX($J$2:$J$9873,MATCH(1,INDEX(($P491=$F$2:$F$9873)*(0=COUNTIFS($Q$2:$Q$2,$J$2:$J$9873)),0),0)),"")</f>
        <v/>
      </c>
      <c r="R491" s="112">
        <f>IFERROR(INDEX($J$2:$J$9873,MATCH(1,INDEX(($P491=$F$2:$F$9873)*(0=COUNTIFS(Q491,$J$2:$J$9873)),0),0)),"")</f>
        <v/>
      </c>
      <c r="S491" s="112">
        <f>IFERROR(INDEX($J$2:$J$9873,MATCH(1,INDEX(($P491=$F$2:$F$9873)*(0=COUNTIFS(Q491:R491,$J$2:$J$9873)),0),0)),"")</f>
        <v/>
      </c>
      <c r="T491" s="112">
        <f>IFERROR(INDEX($J$2:$J$9873,MATCH(1,INDEX(($P491=$F$2:$F$9873)*(0=COUNTIFS(Q491:S491,$J$2:$J$9873)),0),0)),"")</f>
        <v/>
      </c>
      <c r="U491" s="112">
        <f>IFERROR(INDEX($J$2:$J$9873,MATCH(1,INDEX(($P491=$F$2:$F$9873)*(0=COUNTIFS(Q491:T491,$J$2:$J$9873)),0),0)),"")</f>
        <v/>
      </c>
      <c r="V491" s="112">
        <f>IFERROR(INDEX($J$2:$J$9873,MATCH(1,INDEX(($P491=$F$2:$F$9873)*(0=COUNTIFS(Q491:U491,$J$2:$J$9873)),0),0)),"")</f>
        <v/>
      </c>
      <c r="W491" s="112">
        <f>IFERROR(INDEX($J$2:$J$9873,MATCH(1,INDEX(($P491=$F$2:$F$9873)*(0=COUNTIFS(Q491:V491,$J$2:$J$861)),0),0)),"")</f>
        <v/>
      </c>
      <c r="X491" s="112">
        <f>IFERROR(INDEX($J$2:$J$9873,MATCH(1,INDEX(($P491=$F$2:$F$9873)*(0=COUNTIFS(Q491:W491,$J$2:$J$9873)),0),0)),"")</f>
        <v/>
      </c>
      <c r="Y491" s="112">
        <f>IFERROR(INDEX($J$2:$J$861,MATCH(1,INDEX(($P491=$F$2:$F$861)*(0=COUNTIFS(Q491:X491,$J$2:$J$861)),0),0)),"")</f>
        <v/>
      </c>
      <c r="Z491" s="112">
        <f>IFERROR(INDEX($J$2:$J$861,MATCH(1,INDEX(($P491=$F$2:$F$861)*(0=COUNTIFS(Q491:Y491,$J$2:$J$861)),0),0)),"")</f>
        <v/>
      </c>
      <c r="AA491" s="112">
        <f>IFERROR(INDEX($J$2:$J$861,MATCH(1,INDEX(($P491=$F$2:$F$861)*(0=COUNTIFS(Q491:Z491,$J$2:$J$861)),0),0)),"")</f>
        <v/>
      </c>
      <c r="AB491" s="112">
        <f>IFERROR(INDEX($J$2:$J$861,MATCH(1,INDEX(($P491=$F$2:$F$861)*(0=COUNTIFS(Q491:AA491,$J$2:$J$861)),0),0)),"")</f>
        <v/>
      </c>
      <c r="AC491" s="112">
        <f>IFERROR(INDEX($J$2:$J$861,MATCH(1,INDEX(($P491=$F$2:$F$861)*(0=COUNTIFS(Q491:AB491,$J$2:$J$861)),0),0)),"")</f>
        <v/>
      </c>
      <c r="AD491">
        <f>Q491&amp;"-"&amp;R491&amp;"-"&amp;S491&amp;"-"&amp;T491&amp;"-"&amp;U491&amp;"-"&amp;V491&amp;"-"&amp;W491&amp;"-"&amp;X491&amp;"-"&amp;Y491&amp;"-"&amp;Z491&amp;"-"&amp;AA491&amp;"-"&amp;AB491&amp;"-"&amp;AC491</f>
        <v/>
      </c>
      <c r="AF491" s="19">
        <f>IFERROR(INDEX($I$2:$I$861,MATCH(1,INDEX(($P491=$F$2:$F$861)*(0=COUNTIFS($AF$2:$AF$2,$I$2:$I$861)),0),0)),"")</f>
        <v/>
      </c>
      <c r="AG491" s="19">
        <f>IFERROR(INDEX($I$2:$I$9873,MATCH(1,INDEX(($P491=$F$2:$F$9873)*(0=COUNTIFS(AF491,$I$2:$I$9873)),0),0)),"")</f>
        <v/>
      </c>
      <c r="AH491" s="19">
        <f>IFERROR(INDEX($I$2:$I$9873,MATCH(1,INDEX(($P491=$F$2:$F$9873)*(0=COUNTIFS(AF491:AG491,$I$2:$I$9873)),0),0)),"")</f>
        <v/>
      </c>
      <c r="AI491" s="19">
        <f>IFERROR(INDEX($I$2:$I$9873,MATCH(1,INDEX(($P491=$F$2:$F$9873)*(0=COUNTIFS(AF491:AH491,$I$2:$I$9873)),0),0)),"")</f>
        <v/>
      </c>
      <c r="AJ491" s="19">
        <f>IFERROR(INDEX($I$2:$I$9873,MATCH(1,INDEX(($P491=$F$2:$F$9873)*(0=COUNTIFS(AF491:AI491,$I$2:$I$9873)),0),0)),"")</f>
        <v/>
      </c>
      <c r="AK491" s="19">
        <f>IFERROR(INDEX($I$2:$I$9873,MATCH(1,INDEX(($P491=$F$2:$F$9873)*(0=COUNTIFS(AF491:AJ491,$I$2:$I$9873)),0),0)),"")</f>
        <v/>
      </c>
      <c r="AL491" s="19">
        <f>IFERROR(INDEX($I$2:$I$9873,MATCH(1,INDEX(($P491=$F$2:$F$9873)*(0=COUNTIFS(AF491:AK491,$I$2:$I$9873)),0),0)),"")</f>
        <v/>
      </c>
      <c r="AM491" s="19">
        <f>IFERROR(INDEX($I$2:$I$9873,MATCH(1,INDEX(($P491=$F$2:$F$9873)*(0=COUNTIFS(AF491:AL491,$I$2:$I$9873)),0),0)),"")</f>
        <v/>
      </c>
      <c r="AN491" s="19">
        <f>IFERROR(INDEX($I$2:$I$9873,MATCH(1,INDEX(($P491=$F$2:$F$9873)*(0=COUNTIFS(AF491:AM491,$I$2:$I$9873)),0),0)),"")</f>
        <v/>
      </c>
      <c r="AO491" s="19">
        <f>IFERROR(INDEX($I$2:$I$9873,MATCH(1,INDEX(($P491=$F$2:$F$9873)*(0=COUNTIFS(AF491:AN491,$I$2:$I$9873)),0),0)),"")</f>
        <v/>
      </c>
      <c r="AP491" s="19">
        <f>IFERROR(INDEX($I$2:$I$9873,MATCH(1,INDEX(($P491=$F$2:$F$9873)*(0=COUNTIFS(AF491:AO491,$I$2:$I$9873)),0),0)),"")</f>
        <v/>
      </c>
      <c r="AQ491" s="19">
        <f>IFERROR(INDEX($I$2:$I$9873,MATCH(1,INDEX(($P491=$F$2:$F$9873)*(0=COUNTIFS(AF491:AP491,$I$2:$I$9873)),0),0)),"")</f>
        <v/>
      </c>
      <c r="AR491" s="19">
        <f>IFERROR(INDEX($I$2:$I$9873,MATCH(1,INDEX(($P491=$F$2:$F$9873)*(0=COUNTIFS(AF491:AQ491,$I$2:$I$9873)),0),0)),"")</f>
        <v/>
      </c>
      <c r="AS491" s="19">
        <f>IFERROR(VLOOKUP(AF491,[2]CUS030!$A$5:$E$10000,5,0),"")</f>
        <v/>
      </c>
      <c r="AT491" s="19">
        <f>IFERROR(VLOOKUP(AG491,[2]CUS030!$A$5:$E$10000,5,0),"")</f>
        <v/>
      </c>
      <c r="AU491" s="19">
        <f>IFERROR(VLOOKUP(AH491,[2]CUS030!$A$5:$E$10000,5,0),"")</f>
        <v/>
      </c>
      <c r="AV491" s="19">
        <f>IFERROR(VLOOKUP(AI491,[2]CUS030!$A$5:$E$10000,5,0),"")</f>
        <v/>
      </c>
      <c r="AW491" s="19">
        <f>IFERROR(VLOOKUP(AJ491,[2]CUS030!$A$5:$E$10000,5,0),"")</f>
        <v/>
      </c>
      <c r="AX491" s="19">
        <f>IFERROR(VLOOKUP(AK491,[2]CUS030!$A$5:$E$10000,5,0),"")</f>
        <v/>
      </c>
      <c r="AY491" s="19">
        <f>IFERROR(VLOOKUP(AL491,[2]CUS030!$A$5:$E$10000,5,0),"")</f>
        <v/>
      </c>
      <c r="AZ491" s="19">
        <f>IFERROR(VLOOKUP(AM491,[2]CUS030!$A$5:$E$10000,5,0),"")</f>
        <v/>
      </c>
      <c r="BA491" s="19">
        <f>IFERROR(VLOOKUP(AN491,[2]CUS030!$A$5:$E$10000,5,0),"")</f>
        <v/>
      </c>
      <c r="BB491" s="19">
        <f>IFERROR(VLOOKUP(AO491,[2]CUS030!$A$5:$E$10000,5,0),"")</f>
        <v/>
      </c>
      <c r="BC491" s="19">
        <f>IFERROR(VLOOKUP(AP491,[2]CUS030!$A$5:$E$10000,5,0),"")</f>
        <v/>
      </c>
      <c r="BD491" s="19">
        <f>IFERROR(VLOOKUP(AQ491,[2]CUS030!$A$5:$E$10000,5,0),"")</f>
        <v/>
      </c>
      <c r="BE491" s="19">
        <f>IFERROR(VLOOKUP(AR491,[2]CUS030!$A$5:$E$10000,5,0),"")</f>
        <v/>
      </c>
    </row>
    <row r="492">
      <c r="F492" s="108">
        <f>[1]!Table1[[#This Row],[Production]]</f>
        <v/>
      </c>
      <c r="G492">
        <f>MID(F492,LEN(F492)-6,4)</f>
        <v/>
      </c>
      <c r="H492">
        <f>AS492&amp;"|"&amp;AT492&amp;"|"&amp;AU492&amp;"|"&amp;AV492&amp;"|"&amp;AW492&amp;"|"&amp;AX492&amp;"|"&amp;AY492&amp;"|"&amp;AZ492&amp;"|"&amp;BA492&amp;"|"&amp;BB492&amp;"|"&amp;BC492&amp;"|"&amp;BD492&amp;"|"&amp;BE492</f>
        <v/>
      </c>
      <c r="I492" s="108">
        <f>[1]!Table1[[#This Row],[Stock]]</f>
        <v/>
      </c>
      <c r="J492">
        <f>MID(LEFT(I492,LEN(I492)-3),FIND("0|0.000",LEFT(I492,LEN(I492)-3),1)+7,6)</f>
        <v/>
      </c>
      <c r="K492" s="19" t="n"/>
      <c r="L492" s="19" t="n"/>
      <c r="M492" s="19" t="n"/>
      <c r="N492" s="19" t="n"/>
      <c r="O492" s="19" t="n"/>
      <c r="P492" s="20">
        <f>End_Cal!E492</f>
        <v/>
      </c>
      <c r="Q492" s="112">
        <f>IFERROR(INDEX($J$2:$J$9873,MATCH(1,INDEX(($P492=$F$2:$F$9873)*(0=COUNTIFS($Q$2:$Q$2,$J$2:$J$9873)),0),0)),"")</f>
        <v/>
      </c>
      <c r="R492" s="112">
        <f>IFERROR(INDEX($J$2:$J$9873,MATCH(1,INDEX(($P492=$F$2:$F$9873)*(0=COUNTIFS(Q492,$J$2:$J$9873)),0),0)),"")</f>
        <v/>
      </c>
      <c r="S492" s="112">
        <f>IFERROR(INDEX($J$2:$J$9873,MATCH(1,INDEX(($P492=$F$2:$F$9873)*(0=COUNTIFS(Q492:R492,$J$2:$J$9873)),0),0)),"")</f>
        <v/>
      </c>
      <c r="T492" s="112">
        <f>IFERROR(INDEX($J$2:$J$9873,MATCH(1,INDEX(($P492=$F$2:$F$9873)*(0=COUNTIFS(Q492:S492,$J$2:$J$9873)),0),0)),"")</f>
        <v/>
      </c>
      <c r="U492" s="112">
        <f>IFERROR(INDEX($J$2:$J$9873,MATCH(1,INDEX(($P492=$F$2:$F$9873)*(0=COUNTIFS(Q492:T492,$J$2:$J$9873)),0),0)),"")</f>
        <v/>
      </c>
      <c r="V492" s="112">
        <f>IFERROR(INDEX($J$2:$J$9873,MATCH(1,INDEX(($P492=$F$2:$F$9873)*(0=COUNTIFS(Q492:U492,$J$2:$J$9873)),0),0)),"")</f>
        <v/>
      </c>
      <c r="W492" s="112">
        <f>IFERROR(INDEX($J$2:$J$9873,MATCH(1,INDEX(($P492=$F$2:$F$9873)*(0=COUNTIFS(Q492:V492,$J$2:$J$861)),0),0)),"")</f>
        <v/>
      </c>
      <c r="X492" s="112">
        <f>IFERROR(INDEX($J$2:$J$9873,MATCH(1,INDEX(($P492=$F$2:$F$9873)*(0=COUNTIFS(Q492:W492,$J$2:$J$9873)),0),0)),"")</f>
        <v/>
      </c>
      <c r="Y492" s="112">
        <f>IFERROR(INDEX($J$2:$J$861,MATCH(1,INDEX(($P492=$F$2:$F$861)*(0=COUNTIFS(Q492:X492,$J$2:$J$861)),0),0)),"")</f>
        <v/>
      </c>
      <c r="Z492" s="112">
        <f>IFERROR(INDEX($J$2:$J$861,MATCH(1,INDEX(($P492=$F$2:$F$861)*(0=COUNTIFS(Q492:Y492,$J$2:$J$861)),0),0)),"")</f>
        <v/>
      </c>
      <c r="AA492" s="112">
        <f>IFERROR(INDEX($J$2:$J$861,MATCH(1,INDEX(($P492=$F$2:$F$861)*(0=COUNTIFS(Q492:Z492,$J$2:$J$861)),0),0)),"")</f>
        <v/>
      </c>
      <c r="AB492" s="112">
        <f>IFERROR(INDEX($J$2:$J$861,MATCH(1,INDEX(($P492=$F$2:$F$861)*(0=COUNTIFS(Q492:AA492,$J$2:$J$861)),0),0)),"")</f>
        <v/>
      </c>
      <c r="AC492" s="112">
        <f>IFERROR(INDEX($J$2:$J$861,MATCH(1,INDEX(($P492=$F$2:$F$861)*(0=COUNTIFS(Q492:AB492,$J$2:$J$861)),0),0)),"")</f>
        <v/>
      </c>
      <c r="AD492">
        <f>Q492&amp;"-"&amp;R492&amp;"-"&amp;S492&amp;"-"&amp;T492&amp;"-"&amp;U492&amp;"-"&amp;V492&amp;"-"&amp;W492&amp;"-"&amp;X492&amp;"-"&amp;Y492&amp;"-"&amp;Z492&amp;"-"&amp;AA492&amp;"-"&amp;AB492&amp;"-"&amp;AC492</f>
        <v/>
      </c>
      <c r="AF492" s="19">
        <f>IFERROR(INDEX($I$2:$I$861,MATCH(1,INDEX(($P492=$F$2:$F$861)*(0=COUNTIFS($AF$2:$AF$2,$I$2:$I$861)),0),0)),"")</f>
        <v/>
      </c>
      <c r="AG492" s="19">
        <f>IFERROR(INDEX($I$2:$I$9873,MATCH(1,INDEX(($P492=$F$2:$F$9873)*(0=COUNTIFS(AF492,$I$2:$I$9873)),0),0)),"")</f>
        <v/>
      </c>
      <c r="AH492" s="19">
        <f>IFERROR(INDEX($I$2:$I$9873,MATCH(1,INDEX(($P492=$F$2:$F$9873)*(0=COUNTIFS(AF492:AG492,$I$2:$I$9873)),0),0)),"")</f>
        <v/>
      </c>
      <c r="AI492" s="19">
        <f>IFERROR(INDEX($I$2:$I$9873,MATCH(1,INDEX(($P492=$F$2:$F$9873)*(0=COUNTIFS(AF492:AH492,$I$2:$I$9873)),0),0)),"")</f>
        <v/>
      </c>
      <c r="AJ492" s="19">
        <f>IFERROR(INDEX($I$2:$I$9873,MATCH(1,INDEX(($P492=$F$2:$F$9873)*(0=COUNTIFS(AF492:AI492,$I$2:$I$9873)),0),0)),"")</f>
        <v/>
      </c>
      <c r="AK492" s="19">
        <f>IFERROR(INDEX($I$2:$I$9873,MATCH(1,INDEX(($P492=$F$2:$F$9873)*(0=COUNTIFS(AF492:AJ492,$I$2:$I$9873)),0),0)),"")</f>
        <v/>
      </c>
      <c r="AL492" s="19">
        <f>IFERROR(INDEX($I$2:$I$9873,MATCH(1,INDEX(($P492=$F$2:$F$9873)*(0=COUNTIFS(AF492:AK492,$I$2:$I$9873)),0),0)),"")</f>
        <v/>
      </c>
      <c r="AM492" s="19">
        <f>IFERROR(INDEX($I$2:$I$9873,MATCH(1,INDEX(($P492=$F$2:$F$9873)*(0=COUNTIFS(AF492:AL492,$I$2:$I$9873)),0),0)),"")</f>
        <v/>
      </c>
      <c r="AN492" s="19">
        <f>IFERROR(INDEX($I$2:$I$9873,MATCH(1,INDEX(($P492=$F$2:$F$9873)*(0=COUNTIFS(AF492:AM492,$I$2:$I$9873)),0),0)),"")</f>
        <v/>
      </c>
      <c r="AO492" s="19">
        <f>IFERROR(INDEX($I$2:$I$9873,MATCH(1,INDEX(($P492=$F$2:$F$9873)*(0=COUNTIFS(AF492:AN492,$I$2:$I$9873)),0),0)),"")</f>
        <v/>
      </c>
      <c r="AP492" s="19">
        <f>IFERROR(INDEX($I$2:$I$9873,MATCH(1,INDEX(($P492=$F$2:$F$9873)*(0=COUNTIFS(AF492:AO492,$I$2:$I$9873)),0),0)),"")</f>
        <v/>
      </c>
      <c r="AQ492" s="19">
        <f>IFERROR(INDEX($I$2:$I$9873,MATCH(1,INDEX(($P492=$F$2:$F$9873)*(0=COUNTIFS(AF492:AP492,$I$2:$I$9873)),0),0)),"")</f>
        <v/>
      </c>
      <c r="AR492" s="19">
        <f>IFERROR(INDEX($I$2:$I$9873,MATCH(1,INDEX(($P492=$F$2:$F$9873)*(0=COUNTIFS(AF492:AQ492,$I$2:$I$9873)),0),0)),"")</f>
        <v/>
      </c>
      <c r="AS492" s="19">
        <f>IFERROR(VLOOKUP(AF492,[2]CUS030!$A$5:$E$10000,5,0),"")</f>
        <v/>
      </c>
      <c r="AT492" s="19">
        <f>IFERROR(VLOOKUP(AG492,[2]CUS030!$A$5:$E$10000,5,0),"")</f>
        <v/>
      </c>
      <c r="AU492" s="19">
        <f>IFERROR(VLOOKUP(AH492,[2]CUS030!$A$5:$E$10000,5,0),"")</f>
        <v/>
      </c>
      <c r="AV492" s="19">
        <f>IFERROR(VLOOKUP(AI492,[2]CUS030!$A$5:$E$10000,5,0),"")</f>
        <v/>
      </c>
      <c r="AW492" s="19">
        <f>IFERROR(VLOOKUP(AJ492,[2]CUS030!$A$5:$E$10000,5,0),"")</f>
        <v/>
      </c>
      <c r="AX492" s="19">
        <f>IFERROR(VLOOKUP(AK492,[2]CUS030!$A$5:$E$10000,5,0),"")</f>
        <v/>
      </c>
      <c r="AY492" s="19">
        <f>IFERROR(VLOOKUP(AL492,[2]CUS030!$A$5:$E$10000,5,0),"")</f>
        <v/>
      </c>
      <c r="AZ492" s="19">
        <f>IFERROR(VLOOKUP(AM492,[2]CUS030!$A$5:$E$10000,5,0),"")</f>
        <v/>
      </c>
      <c r="BA492" s="19">
        <f>IFERROR(VLOOKUP(AN492,[2]CUS030!$A$5:$E$10000,5,0),"")</f>
        <v/>
      </c>
      <c r="BB492" s="19">
        <f>IFERROR(VLOOKUP(AO492,[2]CUS030!$A$5:$E$10000,5,0),"")</f>
        <v/>
      </c>
      <c r="BC492" s="19">
        <f>IFERROR(VLOOKUP(AP492,[2]CUS030!$A$5:$E$10000,5,0),"")</f>
        <v/>
      </c>
      <c r="BD492" s="19">
        <f>IFERROR(VLOOKUP(AQ492,[2]CUS030!$A$5:$E$10000,5,0),"")</f>
        <v/>
      </c>
      <c r="BE492" s="19">
        <f>IFERROR(VLOOKUP(AR492,[2]CUS030!$A$5:$E$10000,5,0),"")</f>
        <v/>
      </c>
    </row>
    <row r="493">
      <c r="F493" s="108">
        <f>[1]!Table1[[#This Row],[Production]]</f>
        <v/>
      </c>
      <c r="G493">
        <f>MID(F493,LEN(F493)-6,4)</f>
        <v/>
      </c>
      <c r="H493">
        <f>AS493&amp;"|"&amp;AT493&amp;"|"&amp;AU493&amp;"|"&amp;AV493&amp;"|"&amp;AW493&amp;"|"&amp;AX493&amp;"|"&amp;AY493&amp;"|"&amp;AZ493&amp;"|"&amp;BA493&amp;"|"&amp;BB493&amp;"|"&amp;BC493&amp;"|"&amp;BD493&amp;"|"&amp;BE493</f>
        <v/>
      </c>
      <c r="I493" s="108">
        <f>[1]!Table1[[#This Row],[Stock]]</f>
        <v/>
      </c>
      <c r="J493">
        <f>MID(LEFT(I493,LEN(I493)-3),FIND("0|0.000",LEFT(I493,LEN(I493)-3),1)+7,6)</f>
        <v/>
      </c>
      <c r="K493" s="19" t="n"/>
      <c r="L493" s="19" t="n"/>
      <c r="M493" s="19" t="n"/>
      <c r="N493" s="19" t="n"/>
      <c r="O493" s="19" t="n"/>
      <c r="P493" s="20">
        <f>End_Cal!E493</f>
        <v/>
      </c>
      <c r="Q493" s="112">
        <f>IFERROR(INDEX($J$2:$J$9873,MATCH(1,INDEX(($P493=$F$2:$F$9873)*(0=COUNTIFS($Q$2:$Q$2,$J$2:$J$9873)),0),0)),"")</f>
        <v/>
      </c>
      <c r="R493" s="112">
        <f>IFERROR(INDEX($J$2:$J$9873,MATCH(1,INDEX(($P493=$F$2:$F$9873)*(0=COUNTIFS(Q493,$J$2:$J$9873)),0),0)),"")</f>
        <v/>
      </c>
      <c r="S493" s="112">
        <f>IFERROR(INDEX($J$2:$J$9873,MATCH(1,INDEX(($P493=$F$2:$F$9873)*(0=COUNTIFS(Q493:R493,$J$2:$J$9873)),0),0)),"")</f>
        <v/>
      </c>
      <c r="T493" s="112">
        <f>IFERROR(INDEX($J$2:$J$9873,MATCH(1,INDEX(($P493=$F$2:$F$9873)*(0=COUNTIFS(Q493:S493,$J$2:$J$9873)),0),0)),"")</f>
        <v/>
      </c>
      <c r="U493" s="112">
        <f>IFERROR(INDEX($J$2:$J$9873,MATCH(1,INDEX(($P493=$F$2:$F$9873)*(0=COUNTIFS(Q493:T493,$J$2:$J$9873)),0),0)),"")</f>
        <v/>
      </c>
      <c r="V493" s="112">
        <f>IFERROR(INDEX($J$2:$J$9873,MATCH(1,INDEX(($P493=$F$2:$F$9873)*(0=COUNTIFS(Q493:U493,$J$2:$J$9873)),0),0)),"")</f>
        <v/>
      </c>
      <c r="W493" s="112">
        <f>IFERROR(INDEX($J$2:$J$9873,MATCH(1,INDEX(($P493=$F$2:$F$9873)*(0=COUNTIFS(Q493:V493,$J$2:$J$861)),0),0)),"")</f>
        <v/>
      </c>
      <c r="X493" s="112">
        <f>IFERROR(INDEX($J$2:$J$9873,MATCH(1,INDEX(($P493=$F$2:$F$9873)*(0=COUNTIFS(Q493:W493,$J$2:$J$9873)),0),0)),"")</f>
        <v/>
      </c>
      <c r="Y493" s="112">
        <f>IFERROR(INDEX($J$2:$J$861,MATCH(1,INDEX(($P493=$F$2:$F$861)*(0=COUNTIFS(Q493:X493,$J$2:$J$861)),0),0)),"")</f>
        <v/>
      </c>
      <c r="Z493" s="112">
        <f>IFERROR(INDEX($J$2:$J$861,MATCH(1,INDEX(($P493=$F$2:$F$861)*(0=COUNTIFS(Q493:Y493,$J$2:$J$861)),0),0)),"")</f>
        <v/>
      </c>
      <c r="AA493" s="112">
        <f>IFERROR(INDEX($J$2:$J$861,MATCH(1,INDEX(($P493=$F$2:$F$861)*(0=COUNTIFS(Q493:Z493,$J$2:$J$861)),0),0)),"")</f>
        <v/>
      </c>
      <c r="AB493" s="112">
        <f>IFERROR(INDEX($J$2:$J$861,MATCH(1,INDEX(($P493=$F$2:$F$861)*(0=COUNTIFS(Q493:AA493,$J$2:$J$861)),0),0)),"")</f>
        <v/>
      </c>
      <c r="AC493" s="112">
        <f>IFERROR(INDEX($J$2:$J$861,MATCH(1,INDEX(($P493=$F$2:$F$861)*(0=COUNTIFS(Q493:AB493,$J$2:$J$861)),0),0)),"")</f>
        <v/>
      </c>
      <c r="AD493">
        <f>Q493&amp;"-"&amp;R493&amp;"-"&amp;S493&amp;"-"&amp;T493&amp;"-"&amp;U493&amp;"-"&amp;V493&amp;"-"&amp;W493&amp;"-"&amp;X493&amp;"-"&amp;Y493&amp;"-"&amp;Z493&amp;"-"&amp;AA493&amp;"-"&amp;AB493&amp;"-"&amp;AC493</f>
        <v/>
      </c>
      <c r="AF493" s="19">
        <f>IFERROR(INDEX($I$2:$I$861,MATCH(1,INDEX(($P493=$F$2:$F$861)*(0=COUNTIFS($AF$2:$AF$2,$I$2:$I$861)),0),0)),"")</f>
        <v/>
      </c>
      <c r="AG493" s="19">
        <f>IFERROR(INDEX($I$2:$I$9873,MATCH(1,INDEX(($P493=$F$2:$F$9873)*(0=COUNTIFS(AF493,$I$2:$I$9873)),0),0)),"")</f>
        <v/>
      </c>
      <c r="AH493" s="19">
        <f>IFERROR(INDEX($I$2:$I$9873,MATCH(1,INDEX(($P493=$F$2:$F$9873)*(0=COUNTIFS(AF493:AG493,$I$2:$I$9873)),0),0)),"")</f>
        <v/>
      </c>
      <c r="AI493" s="19">
        <f>IFERROR(INDEX($I$2:$I$9873,MATCH(1,INDEX(($P493=$F$2:$F$9873)*(0=COUNTIFS(AF493:AH493,$I$2:$I$9873)),0),0)),"")</f>
        <v/>
      </c>
      <c r="AJ493" s="19">
        <f>IFERROR(INDEX($I$2:$I$9873,MATCH(1,INDEX(($P493=$F$2:$F$9873)*(0=COUNTIFS(AF493:AI493,$I$2:$I$9873)),0),0)),"")</f>
        <v/>
      </c>
      <c r="AK493" s="19">
        <f>IFERROR(INDEX($I$2:$I$9873,MATCH(1,INDEX(($P493=$F$2:$F$9873)*(0=COUNTIFS(AF493:AJ493,$I$2:$I$9873)),0),0)),"")</f>
        <v/>
      </c>
      <c r="AL493" s="19">
        <f>IFERROR(INDEX($I$2:$I$9873,MATCH(1,INDEX(($P493=$F$2:$F$9873)*(0=COUNTIFS(AF493:AK493,$I$2:$I$9873)),0),0)),"")</f>
        <v/>
      </c>
      <c r="AM493" s="19">
        <f>IFERROR(INDEX($I$2:$I$9873,MATCH(1,INDEX(($P493=$F$2:$F$9873)*(0=COUNTIFS(AF493:AL493,$I$2:$I$9873)),0),0)),"")</f>
        <v/>
      </c>
      <c r="AN493" s="19">
        <f>IFERROR(INDEX($I$2:$I$9873,MATCH(1,INDEX(($P493=$F$2:$F$9873)*(0=COUNTIFS(AF493:AM493,$I$2:$I$9873)),0),0)),"")</f>
        <v/>
      </c>
      <c r="AO493" s="19">
        <f>IFERROR(INDEX($I$2:$I$9873,MATCH(1,INDEX(($P493=$F$2:$F$9873)*(0=COUNTIFS(AF493:AN493,$I$2:$I$9873)),0),0)),"")</f>
        <v/>
      </c>
      <c r="AP493" s="19">
        <f>IFERROR(INDEX($I$2:$I$9873,MATCH(1,INDEX(($P493=$F$2:$F$9873)*(0=COUNTIFS(AF493:AO493,$I$2:$I$9873)),0),0)),"")</f>
        <v/>
      </c>
      <c r="AQ493" s="19">
        <f>IFERROR(INDEX($I$2:$I$9873,MATCH(1,INDEX(($P493=$F$2:$F$9873)*(0=COUNTIFS(AF493:AP493,$I$2:$I$9873)),0),0)),"")</f>
        <v/>
      </c>
      <c r="AR493" s="19">
        <f>IFERROR(INDEX($I$2:$I$9873,MATCH(1,INDEX(($P493=$F$2:$F$9873)*(0=COUNTIFS(AF493:AQ493,$I$2:$I$9873)),0),0)),"")</f>
        <v/>
      </c>
      <c r="AS493" s="19">
        <f>IFERROR(VLOOKUP(AF493,[2]CUS030!$A$5:$E$10000,5,0),"")</f>
        <v/>
      </c>
      <c r="AT493" s="19">
        <f>IFERROR(VLOOKUP(AG493,[2]CUS030!$A$5:$E$10000,5,0),"")</f>
        <v/>
      </c>
      <c r="AU493" s="19">
        <f>IFERROR(VLOOKUP(AH493,[2]CUS030!$A$5:$E$10000,5,0),"")</f>
        <v/>
      </c>
      <c r="AV493" s="19">
        <f>IFERROR(VLOOKUP(AI493,[2]CUS030!$A$5:$E$10000,5,0),"")</f>
        <v/>
      </c>
      <c r="AW493" s="19">
        <f>IFERROR(VLOOKUP(AJ493,[2]CUS030!$A$5:$E$10000,5,0),"")</f>
        <v/>
      </c>
      <c r="AX493" s="19">
        <f>IFERROR(VLOOKUP(AK493,[2]CUS030!$A$5:$E$10000,5,0),"")</f>
        <v/>
      </c>
      <c r="AY493" s="19">
        <f>IFERROR(VLOOKUP(AL493,[2]CUS030!$A$5:$E$10000,5,0),"")</f>
        <v/>
      </c>
      <c r="AZ493" s="19">
        <f>IFERROR(VLOOKUP(AM493,[2]CUS030!$A$5:$E$10000,5,0),"")</f>
        <v/>
      </c>
      <c r="BA493" s="19">
        <f>IFERROR(VLOOKUP(AN493,[2]CUS030!$A$5:$E$10000,5,0),"")</f>
        <v/>
      </c>
      <c r="BB493" s="19">
        <f>IFERROR(VLOOKUP(AO493,[2]CUS030!$A$5:$E$10000,5,0),"")</f>
        <v/>
      </c>
      <c r="BC493" s="19">
        <f>IFERROR(VLOOKUP(AP493,[2]CUS030!$A$5:$E$10000,5,0),"")</f>
        <v/>
      </c>
      <c r="BD493" s="19">
        <f>IFERROR(VLOOKUP(AQ493,[2]CUS030!$A$5:$E$10000,5,0),"")</f>
        <v/>
      </c>
      <c r="BE493" s="19">
        <f>IFERROR(VLOOKUP(AR493,[2]CUS030!$A$5:$E$10000,5,0),"")</f>
        <v/>
      </c>
    </row>
    <row r="494">
      <c r="F494" s="108">
        <f>[1]!Table1[[#This Row],[Production]]</f>
        <v/>
      </c>
      <c r="G494">
        <f>MID(F494,LEN(F494)-6,4)</f>
        <v/>
      </c>
      <c r="H494">
        <f>AS494&amp;"|"&amp;AT494&amp;"|"&amp;AU494&amp;"|"&amp;AV494&amp;"|"&amp;AW494&amp;"|"&amp;AX494&amp;"|"&amp;AY494&amp;"|"&amp;AZ494&amp;"|"&amp;BA494&amp;"|"&amp;BB494&amp;"|"&amp;BC494&amp;"|"&amp;BD494&amp;"|"&amp;BE494</f>
        <v/>
      </c>
      <c r="I494" s="108">
        <f>[1]!Table1[[#This Row],[Stock]]</f>
        <v/>
      </c>
      <c r="J494">
        <f>MID(LEFT(I494,LEN(I494)-3),FIND("0|0.000",LEFT(I494,LEN(I494)-3),1)+7,6)</f>
        <v/>
      </c>
      <c r="K494" s="19" t="n"/>
      <c r="L494" s="19" t="n"/>
      <c r="M494" s="19" t="n"/>
      <c r="N494" s="19" t="n"/>
      <c r="O494" s="19" t="n"/>
      <c r="P494" s="20">
        <f>End_Cal!E494</f>
        <v/>
      </c>
      <c r="Q494" s="112">
        <f>IFERROR(INDEX($J$2:$J$9873,MATCH(1,INDEX(($P494=$F$2:$F$9873)*(0=COUNTIFS($Q$2:$Q$2,$J$2:$J$9873)),0),0)),"")</f>
        <v/>
      </c>
      <c r="R494" s="112">
        <f>IFERROR(INDEX($J$2:$J$9873,MATCH(1,INDEX(($P494=$F$2:$F$9873)*(0=COUNTIFS(Q494,$J$2:$J$9873)),0),0)),"")</f>
        <v/>
      </c>
      <c r="S494" s="112">
        <f>IFERROR(INDEX($J$2:$J$9873,MATCH(1,INDEX(($P494=$F$2:$F$9873)*(0=COUNTIFS(Q494:R494,$J$2:$J$9873)),0),0)),"")</f>
        <v/>
      </c>
      <c r="T494" s="112">
        <f>IFERROR(INDEX($J$2:$J$9873,MATCH(1,INDEX(($P494=$F$2:$F$9873)*(0=COUNTIFS(Q494:S494,$J$2:$J$9873)),0),0)),"")</f>
        <v/>
      </c>
      <c r="U494" s="112">
        <f>IFERROR(INDEX($J$2:$J$9873,MATCH(1,INDEX(($P494=$F$2:$F$9873)*(0=COUNTIFS(Q494:T494,$J$2:$J$9873)),0),0)),"")</f>
        <v/>
      </c>
      <c r="V494" s="112">
        <f>IFERROR(INDEX($J$2:$J$9873,MATCH(1,INDEX(($P494=$F$2:$F$9873)*(0=COUNTIFS(Q494:U494,$J$2:$J$9873)),0),0)),"")</f>
        <v/>
      </c>
      <c r="W494" s="112">
        <f>IFERROR(INDEX($J$2:$J$9873,MATCH(1,INDEX(($P494=$F$2:$F$9873)*(0=COUNTIFS(Q494:V494,$J$2:$J$861)),0),0)),"")</f>
        <v/>
      </c>
      <c r="X494" s="112">
        <f>IFERROR(INDEX($J$2:$J$9873,MATCH(1,INDEX(($P494=$F$2:$F$9873)*(0=COUNTIFS(Q494:W494,$J$2:$J$9873)),0),0)),"")</f>
        <v/>
      </c>
      <c r="Y494" s="112">
        <f>IFERROR(INDEX($J$2:$J$861,MATCH(1,INDEX(($P494=$F$2:$F$861)*(0=COUNTIFS(Q494:X494,$J$2:$J$861)),0),0)),"")</f>
        <v/>
      </c>
      <c r="Z494" s="112">
        <f>IFERROR(INDEX($J$2:$J$861,MATCH(1,INDEX(($P494=$F$2:$F$861)*(0=COUNTIFS(Q494:Y494,$J$2:$J$861)),0),0)),"")</f>
        <v/>
      </c>
      <c r="AA494" s="112">
        <f>IFERROR(INDEX($J$2:$J$861,MATCH(1,INDEX(($P494=$F$2:$F$861)*(0=COUNTIFS(Q494:Z494,$J$2:$J$861)),0),0)),"")</f>
        <v/>
      </c>
      <c r="AB494" s="112">
        <f>IFERROR(INDEX($J$2:$J$861,MATCH(1,INDEX(($P494=$F$2:$F$861)*(0=COUNTIFS(Q494:AA494,$J$2:$J$861)),0),0)),"")</f>
        <v/>
      </c>
      <c r="AC494" s="112">
        <f>IFERROR(INDEX($J$2:$J$861,MATCH(1,INDEX(($P494=$F$2:$F$861)*(0=COUNTIFS(Q494:AB494,$J$2:$J$861)),0),0)),"")</f>
        <v/>
      </c>
      <c r="AD494">
        <f>Q494&amp;"-"&amp;R494&amp;"-"&amp;S494&amp;"-"&amp;T494&amp;"-"&amp;U494&amp;"-"&amp;V494&amp;"-"&amp;W494&amp;"-"&amp;X494&amp;"-"&amp;Y494&amp;"-"&amp;Z494&amp;"-"&amp;AA494&amp;"-"&amp;AB494&amp;"-"&amp;AC494</f>
        <v/>
      </c>
      <c r="AF494" s="19">
        <f>IFERROR(INDEX($I$2:$I$861,MATCH(1,INDEX(($P494=$F$2:$F$861)*(0=COUNTIFS($AF$2:$AF$2,$I$2:$I$861)),0),0)),"")</f>
        <v/>
      </c>
      <c r="AG494" s="19">
        <f>IFERROR(INDEX($I$2:$I$9873,MATCH(1,INDEX(($P494=$F$2:$F$9873)*(0=COUNTIFS(AF494,$I$2:$I$9873)),0),0)),"")</f>
        <v/>
      </c>
      <c r="AH494" s="19">
        <f>IFERROR(INDEX($I$2:$I$9873,MATCH(1,INDEX(($P494=$F$2:$F$9873)*(0=COUNTIFS(AF494:AG494,$I$2:$I$9873)),0),0)),"")</f>
        <v/>
      </c>
      <c r="AI494" s="19">
        <f>IFERROR(INDEX($I$2:$I$9873,MATCH(1,INDEX(($P494=$F$2:$F$9873)*(0=COUNTIFS(AF494:AH494,$I$2:$I$9873)),0),0)),"")</f>
        <v/>
      </c>
      <c r="AJ494" s="19">
        <f>IFERROR(INDEX($I$2:$I$9873,MATCH(1,INDEX(($P494=$F$2:$F$9873)*(0=COUNTIFS(AF494:AI494,$I$2:$I$9873)),0),0)),"")</f>
        <v/>
      </c>
      <c r="AK494" s="19">
        <f>IFERROR(INDEX($I$2:$I$9873,MATCH(1,INDEX(($P494=$F$2:$F$9873)*(0=COUNTIFS(AF494:AJ494,$I$2:$I$9873)),0),0)),"")</f>
        <v/>
      </c>
      <c r="AL494" s="19">
        <f>IFERROR(INDEX($I$2:$I$9873,MATCH(1,INDEX(($P494=$F$2:$F$9873)*(0=COUNTIFS(AF494:AK494,$I$2:$I$9873)),0),0)),"")</f>
        <v/>
      </c>
      <c r="AM494" s="19">
        <f>IFERROR(INDEX($I$2:$I$9873,MATCH(1,INDEX(($P494=$F$2:$F$9873)*(0=COUNTIFS(AF494:AL494,$I$2:$I$9873)),0),0)),"")</f>
        <v/>
      </c>
      <c r="AN494" s="19">
        <f>IFERROR(INDEX($I$2:$I$9873,MATCH(1,INDEX(($P494=$F$2:$F$9873)*(0=COUNTIFS(AF494:AM494,$I$2:$I$9873)),0),0)),"")</f>
        <v/>
      </c>
      <c r="AO494" s="19">
        <f>IFERROR(INDEX($I$2:$I$9873,MATCH(1,INDEX(($P494=$F$2:$F$9873)*(0=COUNTIFS(AF494:AN494,$I$2:$I$9873)),0),0)),"")</f>
        <v/>
      </c>
      <c r="AP494" s="19">
        <f>IFERROR(INDEX($I$2:$I$9873,MATCH(1,INDEX(($P494=$F$2:$F$9873)*(0=COUNTIFS(AF494:AO494,$I$2:$I$9873)),0),0)),"")</f>
        <v/>
      </c>
      <c r="AQ494" s="19">
        <f>IFERROR(INDEX($I$2:$I$9873,MATCH(1,INDEX(($P494=$F$2:$F$9873)*(0=COUNTIFS(AF494:AP494,$I$2:$I$9873)),0),0)),"")</f>
        <v/>
      </c>
      <c r="AR494" s="19">
        <f>IFERROR(INDEX($I$2:$I$9873,MATCH(1,INDEX(($P494=$F$2:$F$9873)*(0=COUNTIFS(AF494:AQ494,$I$2:$I$9873)),0),0)),"")</f>
        <v/>
      </c>
      <c r="AS494" s="19">
        <f>IFERROR(VLOOKUP(AF494,[2]CUS030!$A$5:$E$10000,5,0),"")</f>
        <v/>
      </c>
      <c r="AT494" s="19">
        <f>IFERROR(VLOOKUP(AG494,[2]CUS030!$A$5:$E$10000,5,0),"")</f>
        <v/>
      </c>
      <c r="AU494" s="19">
        <f>IFERROR(VLOOKUP(AH494,[2]CUS030!$A$5:$E$10000,5,0),"")</f>
        <v/>
      </c>
      <c r="AV494" s="19">
        <f>IFERROR(VLOOKUP(AI494,[2]CUS030!$A$5:$E$10000,5,0),"")</f>
        <v/>
      </c>
      <c r="AW494" s="19">
        <f>IFERROR(VLOOKUP(AJ494,[2]CUS030!$A$5:$E$10000,5,0),"")</f>
        <v/>
      </c>
      <c r="AX494" s="19">
        <f>IFERROR(VLOOKUP(AK494,[2]CUS030!$A$5:$E$10000,5,0),"")</f>
        <v/>
      </c>
      <c r="AY494" s="19">
        <f>IFERROR(VLOOKUP(AL494,[2]CUS030!$A$5:$E$10000,5,0),"")</f>
        <v/>
      </c>
      <c r="AZ494" s="19">
        <f>IFERROR(VLOOKUP(AM494,[2]CUS030!$A$5:$E$10000,5,0),"")</f>
        <v/>
      </c>
      <c r="BA494" s="19">
        <f>IFERROR(VLOOKUP(AN494,[2]CUS030!$A$5:$E$10000,5,0),"")</f>
        <v/>
      </c>
      <c r="BB494" s="19">
        <f>IFERROR(VLOOKUP(AO494,[2]CUS030!$A$5:$E$10000,5,0),"")</f>
        <v/>
      </c>
      <c r="BC494" s="19">
        <f>IFERROR(VLOOKUP(AP494,[2]CUS030!$A$5:$E$10000,5,0),"")</f>
        <v/>
      </c>
      <c r="BD494" s="19">
        <f>IFERROR(VLOOKUP(AQ494,[2]CUS030!$A$5:$E$10000,5,0),"")</f>
        <v/>
      </c>
      <c r="BE494" s="19">
        <f>IFERROR(VLOOKUP(AR494,[2]CUS030!$A$5:$E$10000,5,0),"")</f>
        <v/>
      </c>
    </row>
    <row r="495">
      <c r="F495" s="108">
        <f>[1]!Table1[[#This Row],[Production]]</f>
        <v/>
      </c>
      <c r="G495">
        <f>MID(F495,LEN(F495)-6,4)</f>
        <v/>
      </c>
      <c r="H495">
        <f>AS495&amp;"|"&amp;AT495&amp;"|"&amp;AU495&amp;"|"&amp;AV495&amp;"|"&amp;AW495&amp;"|"&amp;AX495&amp;"|"&amp;AY495&amp;"|"&amp;AZ495&amp;"|"&amp;BA495&amp;"|"&amp;BB495&amp;"|"&amp;BC495&amp;"|"&amp;BD495&amp;"|"&amp;BE495</f>
        <v/>
      </c>
      <c r="I495" s="108">
        <f>[1]!Table1[[#This Row],[Stock]]</f>
        <v/>
      </c>
      <c r="J495">
        <f>MID(LEFT(I495,LEN(I495)-3),FIND("0|0.000",LEFT(I495,LEN(I495)-3),1)+7,6)</f>
        <v/>
      </c>
      <c r="K495" s="19" t="n"/>
      <c r="L495" s="19" t="n"/>
      <c r="M495" s="19" t="n"/>
      <c r="N495" s="19" t="n"/>
      <c r="O495" s="19" t="n"/>
      <c r="P495" s="20">
        <f>End_Cal!E495</f>
        <v/>
      </c>
      <c r="Q495" s="112">
        <f>IFERROR(INDEX($J$2:$J$9873,MATCH(1,INDEX(($P495=$F$2:$F$9873)*(0=COUNTIFS($Q$2:$Q$2,$J$2:$J$9873)),0),0)),"")</f>
        <v/>
      </c>
      <c r="R495" s="112">
        <f>IFERROR(INDEX($J$2:$J$9873,MATCH(1,INDEX(($P495=$F$2:$F$9873)*(0=COUNTIFS(Q495,$J$2:$J$9873)),0),0)),"")</f>
        <v/>
      </c>
      <c r="S495" s="112">
        <f>IFERROR(INDEX($J$2:$J$9873,MATCH(1,INDEX(($P495=$F$2:$F$9873)*(0=COUNTIFS(Q495:R495,$J$2:$J$9873)),0),0)),"")</f>
        <v/>
      </c>
      <c r="T495" s="112">
        <f>IFERROR(INDEX($J$2:$J$9873,MATCH(1,INDEX(($P495=$F$2:$F$9873)*(0=COUNTIFS(Q495:S495,$J$2:$J$9873)),0),0)),"")</f>
        <v/>
      </c>
      <c r="U495" s="112">
        <f>IFERROR(INDEX($J$2:$J$9873,MATCH(1,INDEX(($P495=$F$2:$F$9873)*(0=COUNTIFS(Q495:T495,$J$2:$J$9873)),0),0)),"")</f>
        <v/>
      </c>
      <c r="V495" s="112">
        <f>IFERROR(INDEX($J$2:$J$9873,MATCH(1,INDEX(($P495=$F$2:$F$9873)*(0=COUNTIFS(Q495:U495,$J$2:$J$9873)),0),0)),"")</f>
        <v/>
      </c>
      <c r="W495" s="112">
        <f>IFERROR(INDEX($J$2:$J$9873,MATCH(1,INDEX(($P495=$F$2:$F$9873)*(0=COUNTIFS(Q495:V495,$J$2:$J$861)),0),0)),"")</f>
        <v/>
      </c>
      <c r="X495" s="112">
        <f>IFERROR(INDEX($J$2:$J$9873,MATCH(1,INDEX(($P495=$F$2:$F$9873)*(0=COUNTIFS(Q495:W495,$J$2:$J$9873)),0),0)),"")</f>
        <v/>
      </c>
      <c r="Y495" s="112">
        <f>IFERROR(INDEX($J$2:$J$861,MATCH(1,INDEX(($P495=$F$2:$F$861)*(0=COUNTIFS(Q495:X495,$J$2:$J$861)),0),0)),"")</f>
        <v/>
      </c>
      <c r="Z495" s="112">
        <f>IFERROR(INDEX($J$2:$J$861,MATCH(1,INDEX(($P495=$F$2:$F$861)*(0=COUNTIFS(Q495:Y495,$J$2:$J$861)),0),0)),"")</f>
        <v/>
      </c>
      <c r="AA495" s="112">
        <f>IFERROR(INDEX($J$2:$J$861,MATCH(1,INDEX(($P495=$F$2:$F$861)*(0=COUNTIFS(Q495:Z495,$J$2:$J$861)),0),0)),"")</f>
        <v/>
      </c>
      <c r="AB495" s="112">
        <f>IFERROR(INDEX($J$2:$J$861,MATCH(1,INDEX(($P495=$F$2:$F$861)*(0=COUNTIFS(Q495:AA495,$J$2:$J$861)),0),0)),"")</f>
        <v/>
      </c>
      <c r="AC495" s="112">
        <f>IFERROR(INDEX($J$2:$J$861,MATCH(1,INDEX(($P495=$F$2:$F$861)*(0=COUNTIFS(Q495:AB495,$J$2:$J$861)),0),0)),"")</f>
        <v/>
      </c>
      <c r="AD495">
        <f>Q495&amp;"-"&amp;R495&amp;"-"&amp;S495&amp;"-"&amp;T495&amp;"-"&amp;U495&amp;"-"&amp;V495&amp;"-"&amp;W495&amp;"-"&amp;X495&amp;"-"&amp;Y495&amp;"-"&amp;Z495&amp;"-"&amp;AA495&amp;"-"&amp;AB495&amp;"-"&amp;AC495</f>
        <v/>
      </c>
      <c r="AF495" s="19">
        <f>IFERROR(INDEX($I$2:$I$861,MATCH(1,INDEX(($P495=$F$2:$F$861)*(0=COUNTIFS($AF$2:$AF$2,$I$2:$I$861)),0),0)),"")</f>
        <v/>
      </c>
      <c r="AG495" s="19">
        <f>IFERROR(INDEX($I$2:$I$9873,MATCH(1,INDEX(($P495=$F$2:$F$9873)*(0=COUNTIFS(AF495,$I$2:$I$9873)),0),0)),"")</f>
        <v/>
      </c>
      <c r="AH495" s="19">
        <f>IFERROR(INDEX($I$2:$I$9873,MATCH(1,INDEX(($P495=$F$2:$F$9873)*(0=COUNTIFS(AF495:AG495,$I$2:$I$9873)),0),0)),"")</f>
        <v/>
      </c>
      <c r="AI495" s="19">
        <f>IFERROR(INDEX($I$2:$I$9873,MATCH(1,INDEX(($P495=$F$2:$F$9873)*(0=COUNTIFS(AF495:AH495,$I$2:$I$9873)),0),0)),"")</f>
        <v/>
      </c>
      <c r="AJ495" s="19">
        <f>IFERROR(INDEX($I$2:$I$9873,MATCH(1,INDEX(($P495=$F$2:$F$9873)*(0=COUNTIFS(AF495:AI495,$I$2:$I$9873)),0),0)),"")</f>
        <v/>
      </c>
      <c r="AK495" s="19">
        <f>IFERROR(INDEX($I$2:$I$9873,MATCH(1,INDEX(($P495=$F$2:$F$9873)*(0=COUNTIFS(AF495:AJ495,$I$2:$I$9873)),0),0)),"")</f>
        <v/>
      </c>
      <c r="AL495" s="19">
        <f>IFERROR(INDEX($I$2:$I$9873,MATCH(1,INDEX(($P495=$F$2:$F$9873)*(0=COUNTIFS(AF495:AK495,$I$2:$I$9873)),0),0)),"")</f>
        <v/>
      </c>
      <c r="AM495" s="19">
        <f>IFERROR(INDEX($I$2:$I$9873,MATCH(1,INDEX(($P495=$F$2:$F$9873)*(0=COUNTIFS(AF495:AL495,$I$2:$I$9873)),0),0)),"")</f>
        <v/>
      </c>
      <c r="AN495" s="19">
        <f>IFERROR(INDEX($I$2:$I$9873,MATCH(1,INDEX(($P495=$F$2:$F$9873)*(0=COUNTIFS(AF495:AM495,$I$2:$I$9873)),0),0)),"")</f>
        <v/>
      </c>
      <c r="AO495" s="19">
        <f>IFERROR(INDEX($I$2:$I$9873,MATCH(1,INDEX(($P495=$F$2:$F$9873)*(0=COUNTIFS(AF495:AN495,$I$2:$I$9873)),0),0)),"")</f>
        <v/>
      </c>
      <c r="AP495" s="19">
        <f>IFERROR(INDEX($I$2:$I$9873,MATCH(1,INDEX(($P495=$F$2:$F$9873)*(0=COUNTIFS(AF495:AO495,$I$2:$I$9873)),0),0)),"")</f>
        <v/>
      </c>
      <c r="AQ495" s="19">
        <f>IFERROR(INDEX($I$2:$I$9873,MATCH(1,INDEX(($P495=$F$2:$F$9873)*(0=COUNTIFS(AF495:AP495,$I$2:$I$9873)),0),0)),"")</f>
        <v/>
      </c>
      <c r="AR495" s="19">
        <f>IFERROR(INDEX($I$2:$I$9873,MATCH(1,INDEX(($P495=$F$2:$F$9873)*(0=COUNTIFS(AF495:AQ495,$I$2:$I$9873)),0),0)),"")</f>
        <v/>
      </c>
      <c r="AS495" s="19">
        <f>IFERROR(VLOOKUP(AF495,[2]CUS030!$A$5:$E$10000,5,0),"")</f>
        <v/>
      </c>
      <c r="AT495" s="19">
        <f>IFERROR(VLOOKUP(AG495,[2]CUS030!$A$5:$E$10000,5,0),"")</f>
        <v/>
      </c>
      <c r="AU495" s="19">
        <f>IFERROR(VLOOKUP(AH495,[2]CUS030!$A$5:$E$10000,5,0),"")</f>
        <v/>
      </c>
      <c r="AV495" s="19">
        <f>IFERROR(VLOOKUP(AI495,[2]CUS030!$A$5:$E$10000,5,0),"")</f>
        <v/>
      </c>
      <c r="AW495" s="19">
        <f>IFERROR(VLOOKUP(AJ495,[2]CUS030!$A$5:$E$10000,5,0),"")</f>
        <v/>
      </c>
      <c r="AX495" s="19">
        <f>IFERROR(VLOOKUP(AK495,[2]CUS030!$A$5:$E$10000,5,0),"")</f>
        <v/>
      </c>
      <c r="AY495" s="19">
        <f>IFERROR(VLOOKUP(AL495,[2]CUS030!$A$5:$E$10000,5,0),"")</f>
        <v/>
      </c>
      <c r="AZ495" s="19">
        <f>IFERROR(VLOOKUP(AM495,[2]CUS030!$A$5:$E$10000,5,0),"")</f>
        <v/>
      </c>
      <c r="BA495" s="19">
        <f>IFERROR(VLOOKUP(AN495,[2]CUS030!$A$5:$E$10000,5,0),"")</f>
        <v/>
      </c>
      <c r="BB495" s="19">
        <f>IFERROR(VLOOKUP(AO495,[2]CUS030!$A$5:$E$10000,5,0),"")</f>
        <v/>
      </c>
      <c r="BC495" s="19">
        <f>IFERROR(VLOOKUP(AP495,[2]CUS030!$A$5:$E$10000,5,0),"")</f>
        <v/>
      </c>
      <c r="BD495" s="19">
        <f>IFERROR(VLOOKUP(AQ495,[2]CUS030!$A$5:$E$10000,5,0),"")</f>
        <v/>
      </c>
      <c r="BE495" s="19">
        <f>IFERROR(VLOOKUP(AR495,[2]CUS030!$A$5:$E$10000,5,0),"")</f>
        <v/>
      </c>
    </row>
    <row r="496">
      <c r="F496" s="108">
        <f>[1]!Table1[[#This Row],[Production]]</f>
        <v/>
      </c>
      <c r="G496">
        <f>MID(F496,LEN(F496)-6,4)</f>
        <v/>
      </c>
      <c r="H496">
        <f>AS496&amp;"|"&amp;AT496&amp;"|"&amp;AU496&amp;"|"&amp;AV496&amp;"|"&amp;AW496&amp;"|"&amp;AX496&amp;"|"&amp;AY496&amp;"|"&amp;AZ496&amp;"|"&amp;BA496&amp;"|"&amp;BB496&amp;"|"&amp;BC496&amp;"|"&amp;BD496&amp;"|"&amp;BE496</f>
        <v/>
      </c>
      <c r="I496" s="108">
        <f>[1]!Table1[[#This Row],[Stock]]</f>
        <v/>
      </c>
      <c r="J496">
        <f>MID(LEFT(I496,LEN(I496)-3),FIND("0|0.000",LEFT(I496,LEN(I496)-3),1)+7,6)</f>
        <v/>
      </c>
      <c r="K496" s="19" t="n"/>
      <c r="L496" s="19" t="n"/>
      <c r="M496" s="19" t="n"/>
      <c r="N496" s="19" t="n"/>
      <c r="O496" s="19" t="n"/>
      <c r="P496" s="20">
        <f>End_Cal!E496</f>
        <v/>
      </c>
      <c r="Q496" s="112">
        <f>IFERROR(INDEX($J$2:$J$9873,MATCH(1,INDEX(($P496=$F$2:$F$9873)*(0=COUNTIFS($Q$2:$Q$2,$J$2:$J$9873)),0),0)),"")</f>
        <v/>
      </c>
      <c r="R496" s="112">
        <f>IFERROR(INDEX($J$2:$J$9873,MATCH(1,INDEX(($P496=$F$2:$F$9873)*(0=COUNTIFS(Q496,$J$2:$J$9873)),0),0)),"")</f>
        <v/>
      </c>
      <c r="S496" s="112">
        <f>IFERROR(INDEX($J$2:$J$9873,MATCH(1,INDEX(($P496=$F$2:$F$9873)*(0=COUNTIFS(Q496:R496,$J$2:$J$9873)),0),0)),"")</f>
        <v/>
      </c>
      <c r="T496" s="112">
        <f>IFERROR(INDEX($J$2:$J$9873,MATCH(1,INDEX(($P496=$F$2:$F$9873)*(0=COUNTIFS(Q496:S496,$J$2:$J$9873)),0),0)),"")</f>
        <v/>
      </c>
      <c r="U496" s="112">
        <f>IFERROR(INDEX($J$2:$J$9873,MATCH(1,INDEX(($P496=$F$2:$F$9873)*(0=COUNTIFS(Q496:T496,$J$2:$J$9873)),0),0)),"")</f>
        <v/>
      </c>
      <c r="V496" s="112">
        <f>IFERROR(INDEX($J$2:$J$9873,MATCH(1,INDEX(($P496=$F$2:$F$9873)*(0=COUNTIFS(Q496:U496,$J$2:$J$9873)),0),0)),"")</f>
        <v/>
      </c>
      <c r="W496" s="112">
        <f>IFERROR(INDEX($J$2:$J$9873,MATCH(1,INDEX(($P496=$F$2:$F$9873)*(0=COUNTIFS(Q496:V496,$J$2:$J$861)),0),0)),"")</f>
        <v/>
      </c>
      <c r="X496" s="112">
        <f>IFERROR(INDEX($J$2:$J$9873,MATCH(1,INDEX(($P496=$F$2:$F$9873)*(0=COUNTIFS(Q496:W496,$J$2:$J$9873)),0),0)),"")</f>
        <v/>
      </c>
      <c r="Y496" s="112">
        <f>IFERROR(INDEX($J$2:$J$861,MATCH(1,INDEX(($P496=$F$2:$F$861)*(0=COUNTIFS(Q496:X496,$J$2:$J$861)),0),0)),"")</f>
        <v/>
      </c>
      <c r="Z496" s="112">
        <f>IFERROR(INDEX($J$2:$J$861,MATCH(1,INDEX(($P496=$F$2:$F$861)*(0=COUNTIFS(Q496:Y496,$J$2:$J$861)),0),0)),"")</f>
        <v/>
      </c>
      <c r="AA496" s="112">
        <f>IFERROR(INDEX($J$2:$J$861,MATCH(1,INDEX(($P496=$F$2:$F$861)*(0=COUNTIFS(Q496:Z496,$J$2:$J$861)),0),0)),"")</f>
        <v/>
      </c>
      <c r="AB496" s="112">
        <f>IFERROR(INDEX($J$2:$J$861,MATCH(1,INDEX(($P496=$F$2:$F$861)*(0=COUNTIFS(Q496:AA496,$J$2:$J$861)),0),0)),"")</f>
        <v/>
      </c>
      <c r="AC496" s="112">
        <f>IFERROR(INDEX($J$2:$J$861,MATCH(1,INDEX(($P496=$F$2:$F$861)*(0=COUNTIFS(Q496:AB496,$J$2:$J$861)),0),0)),"")</f>
        <v/>
      </c>
      <c r="AD496">
        <f>Q496&amp;"-"&amp;R496&amp;"-"&amp;S496&amp;"-"&amp;T496&amp;"-"&amp;U496&amp;"-"&amp;V496&amp;"-"&amp;W496&amp;"-"&amp;X496&amp;"-"&amp;Y496&amp;"-"&amp;Z496&amp;"-"&amp;AA496&amp;"-"&amp;AB496&amp;"-"&amp;AC496</f>
        <v/>
      </c>
      <c r="AF496" s="19">
        <f>IFERROR(INDEX($I$2:$I$861,MATCH(1,INDEX(($P496=$F$2:$F$861)*(0=COUNTIFS($AF$2:$AF$2,$I$2:$I$861)),0),0)),"")</f>
        <v/>
      </c>
      <c r="AG496" s="19">
        <f>IFERROR(INDEX($I$2:$I$9873,MATCH(1,INDEX(($P496=$F$2:$F$9873)*(0=COUNTIFS(AF496,$I$2:$I$9873)),0),0)),"")</f>
        <v/>
      </c>
      <c r="AH496" s="19">
        <f>IFERROR(INDEX($I$2:$I$9873,MATCH(1,INDEX(($P496=$F$2:$F$9873)*(0=COUNTIFS(AF496:AG496,$I$2:$I$9873)),0),0)),"")</f>
        <v/>
      </c>
      <c r="AI496" s="19">
        <f>IFERROR(INDEX($I$2:$I$9873,MATCH(1,INDEX(($P496=$F$2:$F$9873)*(0=COUNTIFS(AF496:AH496,$I$2:$I$9873)),0),0)),"")</f>
        <v/>
      </c>
      <c r="AJ496" s="19">
        <f>IFERROR(INDEX($I$2:$I$9873,MATCH(1,INDEX(($P496=$F$2:$F$9873)*(0=COUNTIFS(AF496:AI496,$I$2:$I$9873)),0),0)),"")</f>
        <v/>
      </c>
      <c r="AK496" s="19">
        <f>IFERROR(INDEX($I$2:$I$9873,MATCH(1,INDEX(($P496=$F$2:$F$9873)*(0=COUNTIFS(AF496:AJ496,$I$2:$I$9873)),0),0)),"")</f>
        <v/>
      </c>
      <c r="AL496" s="19">
        <f>IFERROR(INDEX($I$2:$I$9873,MATCH(1,INDEX(($P496=$F$2:$F$9873)*(0=COUNTIFS(AF496:AK496,$I$2:$I$9873)),0),0)),"")</f>
        <v/>
      </c>
      <c r="AM496" s="19">
        <f>IFERROR(INDEX($I$2:$I$9873,MATCH(1,INDEX(($P496=$F$2:$F$9873)*(0=COUNTIFS(AF496:AL496,$I$2:$I$9873)),0),0)),"")</f>
        <v/>
      </c>
      <c r="AN496" s="19">
        <f>IFERROR(INDEX($I$2:$I$9873,MATCH(1,INDEX(($P496=$F$2:$F$9873)*(0=COUNTIFS(AF496:AM496,$I$2:$I$9873)),0),0)),"")</f>
        <v/>
      </c>
      <c r="AO496" s="19">
        <f>IFERROR(INDEX($I$2:$I$9873,MATCH(1,INDEX(($P496=$F$2:$F$9873)*(0=COUNTIFS(AF496:AN496,$I$2:$I$9873)),0),0)),"")</f>
        <v/>
      </c>
      <c r="AP496" s="19">
        <f>IFERROR(INDEX($I$2:$I$9873,MATCH(1,INDEX(($P496=$F$2:$F$9873)*(0=COUNTIFS(AF496:AO496,$I$2:$I$9873)),0),0)),"")</f>
        <v/>
      </c>
      <c r="AQ496" s="19">
        <f>IFERROR(INDEX($I$2:$I$9873,MATCH(1,INDEX(($P496=$F$2:$F$9873)*(0=COUNTIFS(AF496:AP496,$I$2:$I$9873)),0),0)),"")</f>
        <v/>
      </c>
      <c r="AR496" s="19">
        <f>IFERROR(INDEX($I$2:$I$9873,MATCH(1,INDEX(($P496=$F$2:$F$9873)*(0=COUNTIFS(AF496:AQ496,$I$2:$I$9873)),0),0)),"")</f>
        <v/>
      </c>
      <c r="AS496" s="19">
        <f>IFERROR(VLOOKUP(AF496,[2]CUS030!$A$5:$E$10000,5,0),"")</f>
        <v/>
      </c>
      <c r="AT496" s="19">
        <f>IFERROR(VLOOKUP(AG496,[2]CUS030!$A$5:$E$10000,5,0),"")</f>
        <v/>
      </c>
      <c r="AU496" s="19">
        <f>IFERROR(VLOOKUP(AH496,[2]CUS030!$A$5:$E$10000,5,0),"")</f>
        <v/>
      </c>
      <c r="AV496" s="19">
        <f>IFERROR(VLOOKUP(AI496,[2]CUS030!$A$5:$E$10000,5,0),"")</f>
        <v/>
      </c>
      <c r="AW496" s="19">
        <f>IFERROR(VLOOKUP(AJ496,[2]CUS030!$A$5:$E$10000,5,0),"")</f>
        <v/>
      </c>
      <c r="AX496" s="19">
        <f>IFERROR(VLOOKUP(AK496,[2]CUS030!$A$5:$E$10000,5,0),"")</f>
        <v/>
      </c>
      <c r="AY496" s="19">
        <f>IFERROR(VLOOKUP(AL496,[2]CUS030!$A$5:$E$10000,5,0),"")</f>
        <v/>
      </c>
      <c r="AZ496" s="19">
        <f>IFERROR(VLOOKUP(AM496,[2]CUS030!$A$5:$E$10000,5,0),"")</f>
        <v/>
      </c>
      <c r="BA496" s="19">
        <f>IFERROR(VLOOKUP(AN496,[2]CUS030!$A$5:$E$10000,5,0),"")</f>
        <v/>
      </c>
      <c r="BB496" s="19">
        <f>IFERROR(VLOOKUP(AO496,[2]CUS030!$A$5:$E$10000,5,0),"")</f>
        <v/>
      </c>
      <c r="BC496" s="19">
        <f>IFERROR(VLOOKUP(AP496,[2]CUS030!$A$5:$E$10000,5,0),"")</f>
        <v/>
      </c>
      <c r="BD496" s="19">
        <f>IFERROR(VLOOKUP(AQ496,[2]CUS030!$A$5:$E$10000,5,0),"")</f>
        <v/>
      </c>
      <c r="BE496" s="19">
        <f>IFERROR(VLOOKUP(AR496,[2]CUS030!$A$5:$E$10000,5,0),"")</f>
        <v/>
      </c>
    </row>
    <row r="497">
      <c r="F497" s="108">
        <f>[1]!Table1[[#This Row],[Production]]</f>
        <v/>
      </c>
      <c r="G497">
        <f>MID(F497,LEN(F497)-6,4)</f>
        <v/>
      </c>
      <c r="H497">
        <f>AS497&amp;"|"&amp;AT497&amp;"|"&amp;AU497&amp;"|"&amp;AV497&amp;"|"&amp;AW497&amp;"|"&amp;AX497&amp;"|"&amp;AY497&amp;"|"&amp;AZ497&amp;"|"&amp;BA497&amp;"|"&amp;BB497&amp;"|"&amp;BC497&amp;"|"&amp;BD497&amp;"|"&amp;BE497</f>
        <v/>
      </c>
      <c r="I497" s="108">
        <f>[1]!Table1[[#This Row],[Stock]]</f>
        <v/>
      </c>
      <c r="J497">
        <f>MID(LEFT(I497,LEN(I497)-3),FIND("0|0.000",LEFT(I497,LEN(I497)-3),1)+7,6)</f>
        <v/>
      </c>
      <c r="K497" s="19" t="n"/>
      <c r="L497" s="19" t="n"/>
      <c r="M497" s="19" t="n"/>
      <c r="N497" s="19" t="n"/>
      <c r="O497" s="19" t="n"/>
      <c r="P497" s="20">
        <f>End_Cal!E497</f>
        <v/>
      </c>
      <c r="Q497" s="112">
        <f>IFERROR(INDEX($J$2:$J$9873,MATCH(1,INDEX(($P497=$F$2:$F$9873)*(0=COUNTIFS($Q$2:$Q$2,$J$2:$J$9873)),0),0)),"")</f>
        <v/>
      </c>
      <c r="R497" s="112">
        <f>IFERROR(INDEX($J$2:$J$9873,MATCH(1,INDEX(($P497=$F$2:$F$9873)*(0=COUNTIFS(Q497,$J$2:$J$9873)),0),0)),"")</f>
        <v/>
      </c>
      <c r="S497" s="112">
        <f>IFERROR(INDEX($J$2:$J$9873,MATCH(1,INDEX(($P497=$F$2:$F$9873)*(0=COUNTIFS(Q497:R497,$J$2:$J$9873)),0),0)),"")</f>
        <v/>
      </c>
      <c r="T497" s="112">
        <f>IFERROR(INDEX($J$2:$J$9873,MATCH(1,INDEX(($P497=$F$2:$F$9873)*(0=COUNTIFS(Q497:S497,$J$2:$J$9873)),0),0)),"")</f>
        <v/>
      </c>
      <c r="U497" s="112">
        <f>IFERROR(INDEX($J$2:$J$9873,MATCH(1,INDEX(($P497=$F$2:$F$9873)*(0=COUNTIFS(Q497:T497,$J$2:$J$9873)),0),0)),"")</f>
        <v/>
      </c>
      <c r="V497" s="112">
        <f>IFERROR(INDEX($J$2:$J$9873,MATCH(1,INDEX(($P497=$F$2:$F$9873)*(0=COUNTIFS(Q497:U497,$J$2:$J$9873)),0),0)),"")</f>
        <v/>
      </c>
      <c r="W497" s="112">
        <f>IFERROR(INDEX($J$2:$J$9873,MATCH(1,INDEX(($P497=$F$2:$F$9873)*(0=COUNTIFS(Q497:V497,$J$2:$J$861)),0),0)),"")</f>
        <v/>
      </c>
      <c r="X497" s="112">
        <f>IFERROR(INDEX($J$2:$J$9873,MATCH(1,INDEX(($P497=$F$2:$F$9873)*(0=COUNTIFS(Q497:W497,$J$2:$J$9873)),0),0)),"")</f>
        <v/>
      </c>
      <c r="Y497" s="112">
        <f>IFERROR(INDEX($J$2:$J$861,MATCH(1,INDEX(($P497=$F$2:$F$861)*(0=COUNTIFS(Q497:X497,$J$2:$J$861)),0),0)),"")</f>
        <v/>
      </c>
      <c r="Z497" s="112">
        <f>IFERROR(INDEX($J$2:$J$861,MATCH(1,INDEX(($P497=$F$2:$F$861)*(0=COUNTIFS(Q497:Y497,$J$2:$J$861)),0),0)),"")</f>
        <v/>
      </c>
      <c r="AA497" s="112">
        <f>IFERROR(INDEX($J$2:$J$861,MATCH(1,INDEX(($P497=$F$2:$F$861)*(0=COUNTIFS(Q497:Z497,$J$2:$J$861)),0),0)),"")</f>
        <v/>
      </c>
      <c r="AB497" s="112">
        <f>IFERROR(INDEX($J$2:$J$861,MATCH(1,INDEX(($P497=$F$2:$F$861)*(0=COUNTIFS(Q497:AA497,$J$2:$J$861)),0),0)),"")</f>
        <v/>
      </c>
      <c r="AC497" s="112">
        <f>IFERROR(INDEX($J$2:$J$861,MATCH(1,INDEX(($P497=$F$2:$F$861)*(0=COUNTIFS(Q497:AB497,$J$2:$J$861)),0),0)),"")</f>
        <v/>
      </c>
      <c r="AD497">
        <f>Q497&amp;"-"&amp;R497&amp;"-"&amp;S497&amp;"-"&amp;T497&amp;"-"&amp;U497&amp;"-"&amp;V497&amp;"-"&amp;W497&amp;"-"&amp;X497&amp;"-"&amp;Y497&amp;"-"&amp;Z497&amp;"-"&amp;AA497&amp;"-"&amp;AB497&amp;"-"&amp;AC497</f>
        <v/>
      </c>
      <c r="AF497" s="19">
        <f>IFERROR(INDEX($I$2:$I$861,MATCH(1,INDEX(($P497=$F$2:$F$861)*(0=COUNTIFS($AF$2:$AF$2,$I$2:$I$861)),0),0)),"")</f>
        <v/>
      </c>
      <c r="AG497" s="19">
        <f>IFERROR(INDEX($I$2:$I$9873,MATCH(1,INDEX(($P497=$F$2:$F$9873)*(0=COUNTIFS(AF497,$I$2:$I$9873)),0),0)),"")</f>
        <v/>
      </c>
      <c r="AH497" s="19">
        <f>IFERROR(INDEX($I$2:$I$9873,MATCH(1,INDEX(($P497=$F$2:$F$9873)*(0=COUNTIFS(AF497:AG497,$I$2:$I$9873)),0),0)),"")</f>
        <v/>
      </c>
      <c r="AI497" s="19">
        <f>IFERROR(INDEX($I$2:$I$9873,MATCH(1,INDEX(($P497=$F$2:$F$9873)*(0=COUNTIFS(AF497:AH497,$I$2:$I$9873)),0),0)),"")</f>
        <v/>
      </c>
      <c r="AJ497" s="19">
        <f>IFERROR(INDEX($I$2:$I$9873,MATCH(1,INDEX(($P497=$F$2:$F$9873)*(0=COUNTIFS(AF497:AI497,$I$2:$I$9873)),0),0)),"")</f>
        <v/>
      </c>
      <c r="AK497" s="19">
        <f>IFERROR(INDEX($I$2:$I$9873,MATCH(1,INDEX(($P497=$F$2:$F$9873)*(0=COUNTIFS(AF497:AJ497,$I$2:$I$9873)),0),0)),"")</f>
        <v/>
      </c>
      <c r="AL497" s="19">
        <f>IFERROR(INDEX($I$2:$I$9873,MATCH(1,INDEX(($P497=$F$2:$F$9873)*(0=COUNTIFS(AF497:AK497,$I$2:$I$9873)),0),0)),"")</f>
        <v/>
      </c>
      <c r="AM497" s="19">
        <f>IFERROR(INDEX($I$2:$I$9873,MATCH(1,INDEX(($P497=$F$2:$F$9873)*(0=COUNTIFS(AF497:AL497,$I$2:$I$9873)),0),0)),"")</f>
        <v/>
      </c>
      <c r="AN497" s="19">
        <f>IFERROR(INDEX($I$2:$I$9873,MATCH(1,INDEX(($P497=$F$2:$F$9873)*(0=COUNTIFS(AF497:AM497,$I$2:$I$9873)),0),0)),"")</f>
        <v/>
      </c>
      <c r="AO497" s="19">
        <f>IFERROR(INDEX($I$2:$I$9873,MATCH(1,INDEX(($P497=$F$2:$F$9873)*(0=COUNTIFS(AF497:AN497,$I$2:$I$9873)),0),0)),"")</f>
        <v/>
      </c>
      <c r="AP497" s="19">
        <f>IFERROR(INDEX($I$2:$I$9873,MATCH(1,INDEX(($P497=$F$2:$F$9873)*(0=COUNTIFS(AF497:AO497,$I$2:$I$9873)),0),0)),"")</f>
        <v/>
      </c>
      <c r="AQ497" s="19">
        <f>IFERROR(INDEX($I$2:$I$9873,MATCH(1,INDEX(($P497=$F$2:$F$9873)*(0=COUNTIFS(AF497:AP497,$I$2:$I$9873)),0),0)),"")</f>
        <v/>
      </c>
      <c r="AR497" s="19">
        <f>IFERROR(INDEX($I$2:$I$9873,MATCH(1,INDEX(($P497=$F$2:$F$9873)*(0=COUNTIFS(AF497:AQ497,$I$2:$I$9873)),0),0)),"")</f>
        <v/>
      </c>
      <c r="AS497" s="19">
        <f>IFERROR(VLOOKUP(AF497,[2]CUS030!$A$5:$E$10000,5,0),"")</f>
        <v/>
      </c>
      <c r="AT497" s="19">
        <f>IFERROR(VLOOKUP(AG497,[2]CUS030!$A$5:$E$10000,5,0),"")</f>
        <v/>
      </c>
      <c r="AU497" s="19">
        <f>IFERROR(VLOOKUP(AH497,[2]CUS030!$A$5:$E$10000,5,0),"")</f>
        <v/>
      </c>
      <c r="AV497" s="19">
        <f>IFERROR(VLOOKUP(AI497,[2]CUS030!$A$5:$E$10000,5,0),"")</f>
        <v/>
      </c>
      <c r="AW497" s="19">
        <f>IFERROR(VLOOKUP(AJ497,[2]CUS030!$A$5:$E$10000,5,0),"")</f>
        <v/>
      </c>
      <c r="AX497" s="19">
        <f>IFERROR(VLOOKUP(AK497,[2]CUS030!$A$5:$E$10000,5,0),"")</f>
        <v/>
      </c>
      <c r="AY497" s="19">
        <f>IFERROR(VLOOKUP(AL497,[2]CUS030!$A$5:$E$10000,5,0),"")</f>
        <v/>
      </c>
      <c r="AZ497" s="19">
        <f>IFERROR(VLOOKUP(AM497,[2]CUS030!$A$5:$E$10000,5,0),"")</f>
        <v/>
      </c>
      <c r="BA497" s="19">
        <f>IFERROR(VLOOKUP(AN497,[2]CUS030!$A$5:$E$10000,5,0),"")</f>
        <v/>
      </c>
      <c r="BB497" s="19">
        <f>IFERROR(VLOOKUP(AO497,[2]CUS030!$A$5:$E$10000,5,0),"")</f>
        <v/>
      </c>
      <c r="BC497" s="19">
        <f>IFERROR(VLOOKUP(AP497,[2]CUS030!$A$5:$E$10000,5,0),"")</f>
        <v/>
      </c>
      <c r="BD497" s="19">
        <f>IFERROR(VLOOKUP(AQ497,[2]CUS030!$A$5:$E$10000,5,0),"")</f>
        <v/>
      </c>
      <c r="BE497" s="19">
        <f>IFERROR(VLOOKUP(AR497,[2]CUS030!$A$5:$E$10000,5,0),"")</f>
        <v/>
      </c>
    </row>
    <row r="498">
      <c r="F498" s="108">
        <f>[1]!Table1[[#This Row],[Production]]</f>
        <v/>
      </c>
      <c r="G498">
        <f>MID(F498,LEN(F498)-6,4)</f>
        <v/>
      </c>
      <c r="H498">
        <f>AS498&amp;"|"&amp;AT498&amp;"|"&amp;AU498&amp;"|"&amp;AV498&amp;"|"&amp;AW498&amp;"|"&amp;AX498&amp;"|"&amp;AY498&amp;"|"&amp;AZ498&amp;"|"&amp;BA498&amp;"|"&amp;BB498&amp;"|"&amp;BC498&amp;"|"&amp;BD498&amp;"|"&amp;BE498</f>
        <v/>
      </c>
      <c r="I498" s="108">
        <f>[1]!Table1[[#This Row],[Stock]]</f>
        <v/>
      </c>
      <c r="J498">
        <f>MID(LEFT(I498,LEN(I498)-3),FIND("0|0.000",LEFT(I498,LEN(I498)-3),1)+7,6)</f>
        <v/>
      </c>
      <c r="K498" s="19" t="n"/>
      <c r="L498" s="19" t="n"/>
      <c r="M498" s="19" t="n"/>
      <c r="N498" s="19" t="n"/>
      <c r="O498" s="19" t="n"/>
      <c r="P498" s="20">
        <f>End_Cal!E498</f>
        <v/>
      </c>
      <c r="Q498" s="112">
        <f>IFERROR(INDEX($J$2:$J$9873,MATCH(1,INDEX(($P498=$F$2:$F$9873)*(0=COUNTIFS($Q$2:$Q$2,$J$2:$J$9873)),0),0)),"")</f>
        <v/>
      </c>
      <c r="R498" s="112">
        <f>IFERROR(INDEX($J$2:$J$9873,MATCH(1,INDEX(($P498=$F$2:$F$9873)*(0=COUNTIFS(Q498,$J$2:$J$9873)),0),0)),"")</f>
        <v/>
      </c>
      <c r="S498" s="112">
        <f>IFERROR(INDEX($J$2:$J$9873,MATCH(1,INDEX(($P498=$F$2:$F$9873)*(0=COUNTIFS(Q498:R498,$J$2:$J$9873)),0),0)),"")</f>
        <v/>
      </c>
      <c r="T498" s="112">
        <f>IFERROR(INDEX($J$2:$J$9873,MATCH(1,INDEX(($P498=$F$2:$F$9873)*(0=COUNTIFS(Q498:S498,$J$2:$J$9873)),0),0)),"")</f>
        <v/>
      </c>
      <c r="U498" s="112">
        <f>IFERROR(INDEX($J$2:$J$9873,MATCH(1,INDEX(($P498=$F$2:$F$9873)*(0=COUNTIFS(Q498:T498,$J$2:$J$9873)),0),0)),"")</f>
        <v/>
      </c>
      <c r="V498" s="112">
        <f>IFERROR(INDEX($J$2:$J$9873,MATCH(1,INDEX(($P498=$F$2:$F$9873)*(0=COUNTIFS(Q498:U498,$J$2:$J$9873)),0),0)),"")</f>
        <v/>
      </c>
      <c r="W498" s="112">
        <f>IFERROR(INDEX($J$2:$J$9873,MATCH(1,INDEX(($P498=$F$2:$F$9873)*(0=COUNTIFS(Q498:V498,$J$2:$J$861)),0),0)),"")</f>
        <v/>
      </c>
      <c r="X498" s="112">
        <f>IFERROR(INDEX($J$2:$J$9873,MATCH(1,INDEX(($P498=$F$2:$F$9873)*(0=COUNTIFS(Q498:W498,$J$2:$J$9873)),0),0)),"")</f>
        <v/>
      </c>
      <c r="Y498" s="112">
        <f>IFERROR(INDEX($J$2:$J$861,MATCH(1,INDEX(($P498=$F$2:$F$861)*(0=COUNTIFS(Q498:X498,$J$2:$J$861)),0),0)),"")</f>
        <v/>
      </c>
      <c r="Z498" s="112">
        <f>IFERROR(INDEX($J$2:$J$861,MATCH(1,INDEX(($P498=$F$2:$F$861)*(0=COUNTIFS(Q498:Y498,$J$2:$J$861)),0),0)),"")</f>
        <v/>
      </c>
      <c r="AA498" s="112">
        <f>IFERROR(INDEX($J$2:$J$861,MATCH(1,INDEX(($P498=$F$2:$F$861)*(0=COUNTIFS(Q498:Z498,$J$2:$J$861)),0),0)),"")</f>
        <v/>
      </c>
      <c r="AB498" s="112">
        <f>IFERROR(INDEX($J$2:$J$861,MATCH(1,INDEX(($P498=$F$2:$F$861)*(0=COUNTIFS(Q498:AA498,$J$2:$J$861)),0),0)),"")</f>
        <v/>
      </c>
      <c r="AC498" s="112">
        <f>IFERROR(INDEX($J$2:$J$861,MATCH(1,INDEX(($P498=$F$2:$F$861)*(0=COUNTIFS(Q498:AB498,$J$2:$J$861)),0),0)),"")</f>
        <v/>
      </c>
      <c r="AD498">
        <f>Q498&amp;"-"&amp;R498&amp;"-"&amp;S498&amp;"-"&amp;T498&amp;"-"&amp;U498&amp;"-"&amp;V498&amp;"-"&amp;W498&amp;"-"&amp;X498&amp;"-"&amp;Y498&amp;"-"&amp;Z498&amp;"-"&amp;AA498&amp;"-"&amp;AB498&amp;"-"&amp;AC498</f>
        <v/>
      </c>
      <c r="AF498" s="19">
        <f>IFERROR(INDEX($I$2:$I$861,MATCH(1,INDEX(($P498=$F$2:$F$861)*(0=COUNTIFS($AF$2:$AF$2,$I$2:$I$861)),0),0)),"")</f>
        <v/>
      </c>
      <c r="AG498" s="19">
        <f>IFERROR(INDEX($I$2:$I$9873,MATCH(1,INDEX(($P498=$F$2:$F$9873)*(0=COUNTIFS(AF498,$I$2:$I$9873)),0),0)),"")</f>
        <v/>
      </c>
      <c r="AH498" s="19">
        <f>IFERROR(INDEX($I$2:$I$9873,MATCH(1,INDEX(($P498=$F$2:$F$9873)*(0=COUNTIFS(AF498:AG498,$I$2:$I$9873)),0),0)),"")</f>
        <v/>
      </c>
      <c r="AI498" s="19">
        <f>IFERROR(INDEX($I$2:$I$9873,MATCH(1,INDEX(($P498=$F$2:$F$9873)*(0=COUNTIFS(AF498:AH498,$I$2:$I$9873)),0),0)),"")</f>
        <v/>
      </c>
      <c r="AJ498" s="19">
        <f>IFERROR(INDEX($I$2:$I$9873,MATCH(1,INDEX(($P498=$F$2:$F$9873)*(0=COUNTIFS(AF498:AI498,$I$2:$I$9873)),0),0)),"")</f>
        <v/>
      </c>
      <c r="AK498" s="19">
        <f>IFERROR(INDEX($I$2:$I$9873,MATCH(1,INDEX(($P498=$F$2:$F$9873)*(0=COUNTIFS(AF498:AJ498,$I$2:$I$9873)),0),0)),"")</f>
        <v/>
      </c>
      <c r="AL498" s="19">
        <f>IFERROR(INDEX($I$2:$I$9873,MATCH(1,INDEX(($P498=$F$2:$F$9873)*(0=COUNTIFS(AF498:AK498,$I$2:$I$9873)),0),0)),"")</f>
        <v/>
      </c>
      <c r="AM498" s="19">
        <f>IFERROR(INDEX($I$2:$I$9873,MATCH(1,INDEX(($P498=$F$2:$F$9873)*(0=COUNTIFS(AF498:AL498,$I$2:$I$9873)),0),0)),"")</f>
        <v/>
      </c>
      <c r="AN498" s="19">
        <f>IFERROR(INDEX($I$2:$I$9873,MATCH(1,INDEX(($P498=$F$2:$F$9873)*(0=COUNTIFS(AF498:AM498,$I$2:$I$9873)),0),0)),"")</f>
        <v/>
      </c>
      <c r="AO498" s="19">
        <f>IFERROR(INDEX($I$2:$I$9873,MATCH(1,INDEX(($P498=$F$2:$F$9873)*(0=COUNTIFS(AF498:AN498,$I$2:$I$9873)),0),0)),"")</f>
        <v/>
      </c>
      <c r="AP498" s="19">
        <f>IFERROR(INDEX($I$2:$I$9873,MATCH(1,INDEX(($P498=$F$2:$F$9873)*(0=COUNTIFS(AF498:AO498,$I$2:$I$9873)),0),0)),"")</f>
        <v/>
      </c>
      <c r="AQ498" s="19">
        <f>IFERROR(INDEX($I$2:$I$9873,MATCH(1,INDEX(($P498=$F$2:$F$9873)*(0=COUNTIFS(AF498:AP498,$I$2:$I$9873)),0),0)),"")</f>
        <v/>
      </c>
      <c r="AR498" s="19">
        <f>IFERROR(INDEX($I$2:$I$9873,MATCH(1,INDEX(($P498=$F$2:$F$9873)*(0=COUNTIFS(AF498:AQ498,$I$2:$I$9873)),0),0)),"")</f>
        <v/>
      </c>
      <c r="AS498" s="19">
        <f>IFERROR(VLOOKUP(AF498,[2]CUS030!$A$5:$E$10000,5,0),"")</f>
        <v/>
      </c>
      <c r="AT498" s="19">
        <f>IFERROR(VLOOKUP(AG498,[2]CUS030!$A$5:$E$10000,5,0),"")</f>
        <v/>
      </c>
      <c r="AU498" s="19">
        <f>IFERROR(VLOOKUP(AH498,[2]CUS030!$A$5:$E$10000,5,0),"")</f>
        <v/>
      </c>
      <c r="AV498" s="19">
        <f>IFERROR(VLOOKUP(AI498,[2]CUS030!$A$5:$E$10000,5,0),"")</f>
        <v/>
      </c>
      <c r="AW498" s="19">
        <f>IFERROR(VLOOKUP(AJ498,[2]CUS030!$A$5:$E$10000,5,0),"")</f>
        <v/>
      </c>
      <c r="AX498" s="19">
        <f>IFERROR(VLOOKUP(AK498,[2]CUS030!$A$5:$E$10000,5,0),"")</f>
        <v/>
      </c>
      <c r="AY498" s="19">
        <f>IFERROR(VLOOKUP(AL498,[2]CUS030!$A$5:$E$10000,5,0),"")</f>
        <v/>
      </c>
      <c r="AZ498" s="19">
        <f>IFERROR(VLOOKUP(AM498,[2]CUS030!$A$5:$E$10000,5,0),"")</f>
        <v/>
      </c>
      <c r="BA498" s="19">
        <f>IFERROR(VLOOKUP(AN498,[2]CUS030!$A$5:$E$10000,5,0),"")</f>
        <v/>
      </c>
      <c r="BB498" s="19">
        <f>IFERROR(VLOOKUP(AO498,[2]CUS030!$A$5:$E$10000,5,0),"")</f>
        <v/>
      </c>
      <c r="BC498" s="19">
        <f>IFERROR(VLOOKUP(AP498,[2]CUS030!$A$5:$E$10000,5,0),"")</f>
        <v/>
      </c>
      <c r="BD498" s="19">
        <f>IFERROR(VLOOKUP(AQ498,[2]CUS030!$A$5:$E$10000,5,0),"")</f>
        <v/>
      </c>
      <c r="BE498" s="19">
        <f>IFERROR(VLOOKUP(AR498,[2]CUS030!$A$5:$E$10000,5,0),"")</f>
        <v/>
      </c>
    </row>
    <row r="499">
      <c r="F499" s="108">
        <f>[1]!Table1[[#This Row],[Production]]</f>
        <v/>
      </c>
      <c r="G499">
        <f>MID(F499,LEN(F499)-6,4)</f>
        <v/>
      </c>
      <c r="H499">
        <f>AS499&amp;"|"&amp;AT499&amp;"|"&amp;AU499&amp;"|"&amp;AV499&amp;"|"&amp;AW499&amp;"|"&amp;AX499&amp;"|"&amp;AY499&amp;"|"&amp;AZ499&amp;"|"&amp;BA499&amp;"|"&amp;BB499&amp;"|"&amp;BC499&amp;"|"&amp;BD499&amp;"|"&amp;BE499</f>
        <v/>
      </c>
      <c r="I499" s="108">
        <f>[1]!Table1[[#This Row],[Stock]]</f>
        <v/>
      </c>
      <c r="J499">
        <f>MID(LEFT(I499,LEN(I499)-3),FIND("0|0.000",LEFT(I499,LEN(I499)-3),1)+7,6)</f>
        <v/>
      </c>
      <c r="K499" s="19" t="n"/>
      <c r="L499" s="19" t="n"/>
      <c r="M499" s="19" t="n"/>
      <c r="N499" s="19" t="n"/>
      <c r="O499" s="19" t="n"/>
      <c r="P499" s="20">
        <f>End_Cal!E499</f>
        <v/>
      </c>
      <c r="Q499" s="112">
        <f>IFERROR(INDEX($J$2:$J$9873,MATCH(1,INDEX(($P499=$F$2:$F$9873)*(0=COUNTIFS($Q$2:$Q$2,$J$2:$J$9873)),0),0)),"")</f>
        <v/>
      </c>
      <c r="R499" s="112">
        <f>IFERROR(INDEX($J$2:$J$9873,MATCH(1,INDEX(($P499=$F$2:$F$9873)*(0=COUNTIFS(Q499,$J$2:$J$9873)),0),0)),"")</f>
        <v/>
      </c>
      <c r="S499" s="112">
        <f>IFERROR(INDEX($J$2:$J$9873,MATCH(1,INDEX(($P499=$F$2:$F$9873)*(0=COUNTIFS(Q499:R499,$J$2:$J$9873)),0),0)),"")</f>
        <v/>
      </c>
      <c r="T499" s="112">
        <f>IFERROR(INDEX($J$2:$J$9873,MATCH(1,INDEX(($P499=$F$2:$F$9873)*(0=COUNTIFS(Q499:S499,$J$2:$J$9873)),0),0)),"")</f>
        <v/>
      </c>
      <c r="U499" s="112">
        <f>IFERROR(INDEX($J$2:$J$9873,MATCH(1,INDEX(($P499=$F$2:$F$9873)*(0=COUNTIFS(Q499:T499,$J$2:$J$9873)),0),0)),"")</f>
        <v/>
      </c>
      <c r="V499" s="112">
        <f>IFERROR(INDEX($J$2:$J$9873,MATCH(1,INDEX(($P499=$F$2:$F$9873)*(0=COUNTIFS(Q499:U499,$J$2:$J$9873)),0),0)),"")</f>
        <v/>
      </c>
      <c r="W499" s="112">
        <f>IFERROR(INDEX($J$2:$J$9873,MATCH(1,INDEX(($P499=$F$2:$F$9873)*(0=COUNTIFS(Q499:V499,$J$2:$J$861)),0),0)),"")</f>
        <v/>
      </c>
      <c r="X499" s="112">
        <f>IFERROR(INDEX($J$2:$J$9873,MATCH(1,INDEX(($P499=$F$2:$F$9873)*(0=COUNTIFS(Q499:W499,$J$2:$J$9873)),0),0)),"")</f>
        <v/>
      </c>
      <c r="Y499" s="112">
        <f>IFERROR(INDEX($J$2:$J$861,MATCH(1,INDEX(($P499=$F$2:$F$861)*(0=COUNTIFS(Q499:X499,$J$2:$J$861)),0),0)),"")</f>
        <v/>
      </c>
      <c r="Z499" s="112">
        <f>IFERROR(INDEX($J$2:$J$861,MATCH(1,INDEX(($P499=$F$2:$F$861)*(0=COUNTIFS(Q499:Y499,$J$2:$J$861)),0),0)),"")</f>
        <v/>
      </c>
      <c r="AA499" s="112">
        <f>IFERROR(INDEX($J$2:$J$861,MATCH(1,INDEX(($P499=$F$2:$F$861)*(0=COUNTIFS(Q499:Z499,$J$2:$J$861)),0),0)),"")</f>
        <v/>
      </c>
      <c r="AB499" s="112">
        <f>IFERROR(INDEX($J$2:$J$861,MATCH(1,INDEX(($P499=$F$2:$F$861)*(0=COUNTIFS(Q499:AA499,$J$2:$J$861)),0),0)),"")</f>
        <v/>
      </c>
      <c r="AC499" s="112">
        <f>IFERROR(INDEX($J$2:$J$861,MATCH(1,INDEX(($P499=$F$2:$F$861)*(0=COUNTIFS(Q499:AB499,$J$2:$J$861)),0),0)),"")</f>
        <v/>
      </c>
      <c r="AD499">
        <f>Q499&amp;"-"&amp;R499&amp;"-"&amp;S499&amp;"-"&amp;T499&amp;"-"&amp;U499&amp;"-"&amp;V499&amp;"-"&amp;W499&amp;"-"&amp;X499&amp;"-"&amp;Y499&amp;"-"&amp;Z499&amp;"-"&amp;AA499&amp;"-"&amp;AB499&amp;"-"&amp;AC499</f>
        <v/>
      </c>
      <c r="AF499" s="19">
        <f>IFERROR(INDEX($I$2:$I$861,MATCH(1,INDEX(($P499=$F$2:$F$861)*(0=COUNTIFS($AF$2:$AF$2,$I$2:$I$861)),0),0)),"")</f>
        <v/>
      </c>
      <c r="AG499" s="19">
        <f>IFERROR(INDEX($I$2:$I$9873,MATCH(1,INDEX(($P499=$F$2:$F$9873)*(0=COUNTIFS(AF499,$I$2:$I$9873)),0),0)),"")</f>
        <v/>
      </c>
      <c r="AH499" s="19">
        <f>IFERROR(INDEX($I$2:$I$9873,MATCH(1,INDEX(($P499=$F$2:$F$9873)*(0=COUNTIFS(AF499:AG499,$I$2:$I$9873)),0),0)),"")</f>
        <v/>
      </c>
      <c r="AI499" s="19">
        <f>IFERROR(INDEX($I$2:$I$9873,MATCH(1,INDEX(($P499=$F$2:$F$9873)*(0=COUNTIFS(AF499:AH499,$I$2:$I$9873)),0),0)),"")</f>
        <v/>
      </c>
      <c r="AJ499" s="19">
        <f>IFERROR(INDEX($I$2:$I$9873,MATCH(1,INDEX(($P499=$F$2:$F$9873)*(0=COUNTIFS(AF499:AI499,$I$2:$I$9873)),0),0)),"")</f>
        <v/>
      </c>
      <c r="AK499" s="19">
        <f>IFERROR(INDEX($I$2:$I$9873,MATCH(1,INDEX(($P499=$F$2:$F$9873)*(0=COUNTIFS(AF499:AJ499,$I$2:$I$9873)),0),0)),"")</f>
        <v/>
      </c>
      <c r="AL499" s="19">
        <f>IFERROR(INDEX($I$2:$I$9873,MATCH(1,INDEX(($P499=$F$2:$F$9873)*(0=COUNTIFS(AF499:AK499,$I$2:$I$9873)),0),0)),"")</f>
        <v/>
      </c>
      <c r="AM499" s="19">
        <f>IFERROR(INDEX($I$2:$I$9873,MATCH(1,INDEX(($P499=$F$2:$F$9873)*(0=COUNTIFS(AF499:AL499,$I$2:$I$9873)),0),0)),"")</f>
        <v/>
      </c>
      <c r="AN499" s="19">
        <f>IFERROR(INDEX($I$2:$I$9873,MATCH(1,INDEX(($P499=$F$2:$F$9873)*(0=COUNTIFS(AF499:AM499,$I$2:$I$9873)),0),0)),"")</f>
        <v/>
      </c>
      <c r="AO499" s="19">
        <f>IFERROR(INDEX($I$2:$I$9873,MATCH(1,INDEX(($P499=$F$2:$F$9873)*(0=COUNTIFS(AF499:AN499,$I$2:$I$9873)),0),0)),"")</f>
        <v/>
      </c>
      <c r="AP499" s="19">
        <f>IFERROR(INDEX($I$2:$I$9873,MATCH(1,INDEX(($P499=$F$2:$F$9873)*(0=COUNTIFS(AF499:AO499,$I$2:$I$9873)),0),0)),"")</f>
        <v/>
      </c>
      <c r="AQ499" s="19">
        <f>IFERROR(INDEX($I$2:$I$9873,MATCH(1,INDEX(($P499=$F$2:$F$9873)*(0=COUNTIFS(AF499:AP499,$I$2:$I$9873)),0),0)),"")</f>
        <v/>
      </c>
      <c r="AR499" s="19">
        <f>IFERROR(INDEX($I$2:$I$9873,MATCH(1,INDEX(($P499=$F$2:$F$9873)*(0=COUNTIFS(AF499:AQ499,$I$2:$I$9873)),0),0)),"")</f>
        <v/>
      </c>
      <c r="AS499" s="19">
        <f>IFERROR(VLOOKUP(AF499,[2]CUS030!$A$5:$E$10000,5,0),"")</f>
        <v/>
      </c>
      <c r="AT499" s="19">
        <f>IFERROR(VLOOKUP(AG499,[2]CUS030!$A$5:$E$10000,5,0),"")</f>
        <v/>
      </c>
      <c r="AU499" s="19">
        <f>IFERROR(VLOOKUP(AH499,[2]CUS030!$A$5:$E$10000,5,0),"")</f>
        <v/>
      </c>
      <c r="AV499" s="19">
        <f>IFERROR(VLOOKUP(AI499,[2]CUS030!$A$5:$E$10000,5,0),"")</f>
        <v/>
      </c>
      <c r="AW499" s="19">
        <f>IFERROR(VLOOKUP(AJ499,[2]CUS030!$A$5:$E$10000,5,0),"")</f>
        <v/>
      </c>
      <c r="AX499" s="19">
        <f>IFERROR(VLOOKUP(AK499,[2]CUS030!$A$5:$E$10000,5,0),"")</f>
        <v/>
      </c>
      <c r="AY499" s="19">
        <f>IFERROR(VLOOKUP(AL499,[2]CUS030!$A$5:$E$10000,5,0),"")</f>
        <v/>
      </c>
      <c r="AZ499" s="19">
        <f>IFERROR(VLOOKUP(AM499,[2]CUS030!$A$5:$E$10000,5,0),"")</f>
        <v/>
      </c>
      <c r="BA499" s="19">
        <f>IFERROR(VLOOKUP(AN499,[2]CUS030!$A$5:$E$10000,5,0),"")</f>
        <v/>
      </c>
      <c r="BB499" s="19">
        <f>IFERROR(VLOOKUP(AO499,[2]CUS030!$A$5:$E$10000,5,0),"")</f>
        <v/>
      </c>
      <c r="BC499" s="19">
        <f>IFERROR(VLOOKUP(AP499,[2]CUS030!$A$5:$E$10000,5,0),"")</f>
        <v/>
      </c>
      <c r="BD499" s="19">
        <f>IFERROR(VLOOKUP(AQ499,[2]CUS030!$A$5:$E$10000,5,0),"")</f>
        <v/>
      </c>
      <c r="BE499" s="19">
        <f>IFERROR(VLOOKUP(AR499,[2]CUS030!$A$5:$E$10000,5,0),"")</f>
        <v/>
      </c>
    </row>
    <row r="500">
      <c r="F500" s="108">
        <f>[1]!Table1[[#This Row],[Production]]</f>
        <v/>
      </c>
      <c r="G500">
        <f>MID(F500,LEN(F500)-6,4)</f>
        <v/>
      </c>
      <c r="H500">
        <f>AS500&amp;"|"&amp;AT500&amp;"|"&amp;AU500&amp;"|"&amp;AV500&amp;"|"&amp;AW500&amp;"|"&amp;AX500&amp;"|"&amp;AY500&amp;"|"&amp;AZ500&amp;"|"&amp;BA500&amp;"|"&amp;BB500&amp;"|"&amp;BC500&amp;"|"&amp;BD500&amp;"|"&amp;BE500</f>
        <v/>
      </c>
      <c r="I500" s="108">
        <f>[1]!Table1[[#This Row],[Stock]]</f>
        <v/>
      </c>
      <c r="J500">
        <f>MID(LEFT(I500,LEN(I500)-3),FIND("0|0.000",LEFT(I500,LEN(I500)-3),1)+7,6)</f>
        <v/>
      </c>
      <c r="K500" s="19" t="n"/>
      <c r="L500" s="19" t="n"/>
      <c r="M500" s="19" t="n"/>
      <c r="N500" s="19" t="n"/>
      <c r="O500" s="19" t="n"/>
      <c r="P500" s="20">
        <f>End_Cal!E500</f>
        <v/>
      </c>
      <c r="Q500" s="112">
        <f>IFERROR(INDEX($J$2:$J$9873,MATCH(1,INDEX(($P500=$F$2:$F$9873)*(0=COUNTIFS($Q$2:$Q$2,$J$2:$J$9873)),0),0)),"")</f>
        <v/>
      </c>
      <c r="R500" s="112">
        <f>IFERROR(INDEX($J$2:$J$9873,MATCH(1,INDEX(($P500=$F$2:$F$9873)*(0=COUNTIFS(Q500,$J$2:$J$9873)),0),0)),"")</f>
        <v/>
      </c>
      <c r="S500" s="112">
        <f>IFERROR(INDEX($J$2:$J$9873,MATCH(1,INDEX(($P500=$F$2:$F$9873)*(0=COUNTIFS(Q500:R500,$J$2:$J$9873)),0),0)),"")</f>
        <v/>
      </c>
      <c r="T500" s="112">
        <f>IFERROR(INDEX($J$2:$J$9873,MATCH(1,INDEX(($P500=$F$2:$F$9873)*(0=COUNTIFS(Q500:S500,$J$2:$J$9873)),0),0)),"")</f>
        <v/>
      </c>
      <c r="U500" s="112">
        <f>IFERROR(INDEX($J$2:$J$9873,MATCH(1,INDEX(($P500=$F$2:$F$9873)*(0=COUNTIFS(Q500:T500,$J$2:$J$9873)),0),0)),"")</f>
        <v/>
      </c>
      <c r="V500" s="112">
        <f>IFERROR(INDEX($J$2:$J$9873,MATCH(1,INDEX(($P500=$F$2:$F$9873)*(0=COUNTIFS(Q500:U500,$J$2:$J$9873)),0),0)),"")</f>
        <v/>
      </c>
      <c r="W500" s="112">
        <f>IFERROR(INDEX($J$2:$J$9873,MATCH(1,INDEX(($P500=$F$2:$F$9873)*(0=COUNTIFS(Q500:V500,$J$2:$J$861)),0),0)),"")</f>
        <v/>
      </c>
      <c r="X500" s="112">
        <f>IFERROR(INDEX($J$2:$J$9873,MATCH(1,INDEX(($P500=$F$2:$F$9873)*(0=COUNTIFS(Q500:W500,$J$2:$J$9873)),0),0)),"")</f>
        <v/>
      </c>
      <c r="Y500" s="112">
        <f>IFERROR(INDEX($J$2:$J$861,MATCH(1,INDEX(($P500=$F$2:$F$861)*(0=COUNTIFS(Q500:X500,$J$2:$J$861)),0),0)),"")</f>
        <v/>
      </c>
      <c r="Z500" s="112">
        <f>IFERROR(INDEX($J$2:$J$861,MATCH(1,INDEX(($P500=$F$2:$F$861)*(0=COUNTIFS(Q500:Y500,$J$2:$J$861)),0),0)),"")</f>
        <v/>
      </c>
      <c r="AA500" s="112">
        <f>IFERROR(INDEX($J$2:$J$861,MATCH(1,INDEX(($P500=$F$2:$F$861)*(0=COUNTIFS(Q500:Z500,$J$2:$J$861)),0),0)),"")</f>
        <v/>
      </c>
      <c r="AB500" s="112">
        <f>IFERROR(INDEX($J$2:$J$861,MATCH(1,INDEX(($P500=$F$2:$F$861)*(0=COUNTIFS(Q500:AA500,$J$2:$J$861)),0),0)),"")</f>
        <v/>
      </c>
      <c r="AC500" s="112">
        <f>IFERROR(INDEX($J$2:$J$861,MATCH(1,INDEX(($P500=$F$2:$F$861)*(0=COUNTIFS(Q500:AB500,$J$2:$J$861)),0),0)),"")</f>
        <v/>
      </c>
      <c r="AD500">
        <f>Q500&amp;"-"&amp;R500&amp;"-"&amp;S500&amp;"-"&amp;T500&amp;"-"&amp;U500&amp;"-"&amp;V500&amp;"-"&amp;W500&amp;"-"&amp;X500&amp;"-"&amp;Y500&amp;"-"&amp;Z500&amp;"-"&amp;AA500&amp;"-"&amp;AB500&amp;"-"&amp;AC500</f>
        <v/>
      </c>
      <c r="AF500" s="19">
        <f>IFERROR(INDEX($I$2:$I$861,MATCH(1,INDEX(($P500=$F$2:$F$861)*(0=COUNTIFS($AF$2:$AF$2,$I$2:$I$861)),0),0)),"")</f>
        <v/>
      </c>
      <c r="AG500" s="19">
        <f>IFERROR(INDEX($I$2:$I$9873,MATCH(1,INDEX(($P500=$F$2:$F$9873)*(0=COUNTIFS(AF500,$I$2:$I$9873)),0),0)),"")</f>
        <v/>
      </c>
      <c r="AH500" s="19">
        <f>IFERROR(INDEX($I$2:$I$9873,MATCH(1,INDEX(($P500=$F$2:$F$9873)*(0=COUNTIFS(AF500:AG500,$I$2:$I$9873)),0),0)),"")</f>
        <v/>
      </c>
      <c r="AI500" s="19">
        <f>IFERROR(INDEX($I$2:$I$9873,MATCH(1,INDEX(($P500=$F$2:$F$9873)*(0=COUNTIFS(AF500:AH500,$I$2:$I$9873)),0),0)),"")</f>
        <v/>
      </c>
      <c r="AJ500" s="19">
        <f>IFERROR(INDEX($I$2:$I$9873,MATCH(1,INDEX(($P500=$F$2:$F$9873)*(0=COUNTIFS(AF500:AI500,$I$2:$I$9873)),0),0)),"")</f>
        <v/>
      </c>
      <c r="AK500" s="19">
        <f>IFERROR(INDEX($I$2:$I$9873,MATCH(1,INDEX(($P500=$F$2:$F$9873)*(0=COUNTIFS(AF500:AJ500,$I$2:$I$9873)),0),0)),"")</f>
        <v/>
      </c>
      <c r="AL500" s="19">
        <f>IFERROR(INDEX($I$2:$I$9873,MATCH(1,INDEX(($P500=$F$2:$F$9873)*(0=COUNTIFS(AF500:AK500,$I$2:$I$9873)),0),0)),"")</f>
        <v/>
      </c>
      <c r="AM500" s="19">
        <f>IFERROR(INDEX($I$2:$I$9873,MATCH(1,INDEX(($P500=$F$2:$F$9873)*(0=COUNTIFS(AF500:AL500,$I$2:$I$9873)),0),0)),"")</f>
        <v/>
      </c>
      <c r="AN500" s="19">
        <f>IFERROR(INDEX($I$2:$I$9873,MATCH(1,INDEX(($P500=$F$2:$F$9873)*(0=COUNTIFS(AF500:AM500,$I$2:$I$9873)),0),0)),"")</f>
        <v/>
      </c>
      <c r="AO500" s="19">
        <f>IFERROR(INDEX($I$2:$I$9873,MATCH(1,INDEX(($P500=$F$2:$F$9873)*(0=COUNTIFS(AF500:AN500,$I$2:$I$9873)),0),0)),"")</f>
        <v/>
      </c>
      <c r="AP500" s="19">
        <f>IFERROR(INDEX($I$2:$I$9873,MATCH(1,INDEX(($P500=$F$2:$F$9873)*(0=COUNTIFS(AF500:AO500,$I$2:$I$9873)),0),0)),"")</f>
        <v/>
      </c>
      <c r="AQ500" s="19">
        <f>IFERROR(INDEX($I$2:$I$9873,MATCH(1,INDEX(($P500=$F$2:$F$9873)*(0=COUNTIFS(AF500:AP500,$I$2:$I$9873)),0),0)),"")</f>
        <v/>
      </c>
      <c r="AR500" s="19">
        <f>IFERROR(INDEX($I$2:$I$9873,MATCH(1,INDEX(($P500=$F$2:$F$9873)*(0=COUNTIFS(AF500:AQ500,$I$2:$I$9873)),0),0)),"")</f>
        <v/>
      </c>
      <c r="AS500" s="19">
        <f>IFERROR(VLOOKUP(AF500,[2]CUS030!$A$5:$E$10000,5,0),"")</f>
        <v/>
      </c>
      <c r="AT500" s="19">
        <f>IFERROR(VLOOKUP(AG500,[2]CUS030!$A$5:$E$10000,5,0),"")</f>
        <v/>
      </c>
      <c r="AU500" s="19">
        <f>IFERROR(VLOOKUP(AH500,[2]CUS030!$A$5:$E$10000,5,0),"")</f>
        <v/>
      </c>
      <c r="AV500" s="19">
        <f>IFERROR(VLOOKUP(AI500,[2]CUS030!$A$5:$E$10000,5,0),"")</f>
        <v/>
      </c>
      <c r="AW500" s="19">
        <f>IFERROR(VLOOKUP(AJ500,[2]CUS030!$A$5:$E$10000,5,0),"")</f>
        <v/>
      </c>
      <c r="AX500" s="19">
        <f>IFERROR(VLOOKUP(AK500,[2]CUS030!$A$5:$E$10000,5,0),"")</f>
        <v/>
      </c>
      <c r="AY500" s="19">
        <f>IFERROR(VLOOKUP(AL500,[2]CUS030!$A$5:$E$10000,5,0),"")</f>
        <v/>
      </c>
      <c r="AZ500" s="19">
        <f>IFERROR(VLOOKUP(AM500,[2]CUS030!$A$5:$E$10000,5,0),"")</f>
        <v/>
      </c>
      <c r="BA500" s="19">
        <f>IFERROR(VLOOKUP(AN500,[2]CUS030!$A$5:$E$10000,5,0),"")</f>
        <v/>
      </c>
      <c r="BB500" s="19">
        <f>IFERROR(VLOOKUP(AO500,[2]CUS030!$A$5:$E$10000,5,0),"")</f>
        <v/>
      </c>
      <c r="BC500" s="19">
        <f>IFERROR(VLOOKUP(AP500,[2]CUS030!$A$5:$E$10000,5,0),"")</f>
        <v/>
      </c>
      <c r="BD500" s="19">
        <f>IFERROR(VLOOKUP(AQ500,[2]CUS030!$A$5:$E$10000,5,0),"")</f>
        <v/>
      </c>
      <c r="BE500" s="19">
        <f>IFERROR(VLOOKUP(AR500,[2]CUS030!$A$5:$E$10000,5,0),"")</f>
        <v/>
      </c>
    </row>
    <row r="501">
      <c r="F501" s="108">
        <f>[1]!Table1[[#This Row],[Production]]</f>
        <v/>
      </c>
      <c r="G501">
        <f>MID(F501,LEN(F501)-6,4)</f>
        <v/>
      </c>
      <c r="H501">
        <f>AS501&amp;"|"&amp;AT501&amp;"|"&amp;AU501&amp;"|"&amp;AV501&amp;"|"&amp;AW501&amp;"|"&amp;AX501&amp;"|"&amp;AY501&amp;"|"&amp;AZ501&amp;"|"&amp;BA501&amp;"|"&amp;BB501&amp;"|"&amp;BC501&amp;"|"&amp;BD501&amp;"|"&amp;BE501</f>
        <v/>
      </c>
      <c r="I501" s="108">
        <f>[1]!Table1[[#This Row],[Stock]]</f>
        <v/>
      </c>
      <c r="J501">
        <f>MID(LEFT(I501,LEN(I501)-3),FIND("0|0.000",LEFT(I501,LEN(I501)-3),1)+7,6)</f>
        <v/>
      </c>
      <c r="K501" s="19" t="n"/>
      <c r="L501" s="19" t="n"/>
      <c r="M501" s="19" t="n"/>
      <c r="N501" s="19" t="n"/>
      <c r="O501" s="19" t="n"/>
      <c r="P501" s="20">
        <f>End_Cal!E501</f>
        <v/>
      </c>
      <c r="Q501" s="112">
        <f>IFERROR(INDEX($J$2:$J$9873,MATCH(1,INDEX(($P501=$F$2:$F$9873)*(0=COUNTIFS($Q$2:$Q$2,$J$2:$J$9873)),0),0)),"")</f>
        <v/>
      </c>
      <c r="R501" s="112">
        <f>IFERROR(INDEX($J$2:$J$9873,MATCH(1,INDEX(($P501=$F$2:$F$9873)*(0=COUNTIFS(Q501,$J$2:$J$9873)),0),0)),"")</f>
        <v/>
      </c>
      <c r="S501" s="112">
        <f>IFERROR(INDEX($J$2:$J$9873,MATCH(1,INDEX(($P501=$F$2:$F$9873)*(0=COUNTIFS(Q501:R501,$J$2:$J$9873)),0),0)),"")</f>
        <v/>
      </c>
      <c r="T501" s="112">
        <f>IFERROR(INDEX($J$2:$J$9873,MATCH(1,INDEX(($P501=$F$2:$F$9873)*(0=COUNTIFS(Q501:S501,$J$2:$J$9873)),0),0)),"")</f>
        <v/>
      </c>
      <c r="U501" s="112">
        <f>IFERROR(INDEX($J$2:$J$9873,MATCH(1,INDEX(($P501=$F$2:$F$9873)*(0=COUNTIFS(Q501:T501,$J$2:$J$9873)),0),0)),"")</f>
        <v/>
      </c>
      <c r="V501" s="112">
        <f>IFERROR(INDEX($J$2:$J$9873,MATCH(1,INDEX(($P501=$F$2:$F$9873)*(0=COUNTIFS(Q501:U501,$J$2:$J$9873)),0),0)),"")</f>
        <v/>
      </c>
      <c r="W501" s="112">
        <f>IFERROR(INDEX($J$2:$J$9873,MATCH(1,INDEX(($P501=$F$2:$F$9873)*(0=COUNTIFS(Q501:V501,$J$2:$J$861)),0),0)),"")</f>
        <v/>
      </c>
      <c r="X501" s="112">
        <f>IFERROR(INDEX($J$2:$J$9873,MATCH(1,INDEX(($P501=$F$2:$F$9873)*(0=COUNTIFS(Q501:W501,$J$2:$J$9873)),0),0)),"")</f>
        <v/>
      </c>
      <c r="Y501" s="112">
        <f>IFERROR(INDEX($J$2:$J$861,MATCH(1,INDEX(($P501=$F$2:$F$861)*(0=COUNTIFS(Q501:X501,$J$2:$J$861)),0),0)),"")</f>
        <v/>
      </c>
      <c r="Z501" s="112">
        <f>IFERROR(INDEX($J$2:$J$861,MATCH(1,INDEX(($P501=$F$2:$F$861)*(0=COUNTIFS(Q501:Y501,$J$2:$J$861)),0),0)),"")</f>
        <v/>
      </c>
      <c r="AA501" s="112">
        <f>IFERROR(INDEX($J$2:$J$861,MATCH(1,INDEX(($P501=$F$2:$F$861)*(0=COUNTIFS(Q501:Z501,$J$2:$J$861)),0),0)),"")</f>
        <v/>
      </c>
      <c r="AB501" s="112">
        <f>IFERROR(INDEX($J$2:$J$861,MATCH(1,INDEX(($P501=$F$2:$F$861)*(0=COUNTIFS(Q501:AA501,$J$2:$J$861)),0),0)),"")</f>
        <v/>
      </c>
      <c r="AC501" s="112">
        <f>IFERROR(INDEX($J$2:$J$861,MATCH(1,INDEX(($P501=$F$2:$F$861)*(0=COUNTIFS(Q501:AB501,$J$2:$J$861)),0),0)),"")</f>
        <v/>
      </c>
      <c r="AD501">
        <f>Q501&amp;"-"&amp;R501&amp;"-"&amp;S501&amp;"-"&amp;T501&amp;"-"&amp;U501&amp;"-"&amp;V501&amp;"-"&amp;W501&amp;"-"&amp;X501&amp;"-"&amp;Y501&amp;"-"&amp;Z501&amp;"-"&amp;AA501&amp;"-"&amp;AB501&amp;"-"&amp;AC501</f>
        <v/>
      </c>
      <c r="AF501" s="19">
        <f>IFERROR(INDEX($I$2:$I$861,MATCH(1,INDEX(($P501=$F$2:$F$861)*(0=COUNTIFS($AF$2:$AF$2,$I$2:$I$861)),0),0)),"")</f>
        <v/>
      </c>
      <c r="AG501" s="19">
        <f>IFERROR(INDEX($I$2:$I$9873,MATCH(1,INDEX(($P501=$F$2:$F$9873)*(0=COUNTIFS(AF501,$I$2:$I$9873)),0),0)),"")</f>
        <v/>
      </c>
      <c r="AH501" s="19">
        <f>IFERROR(INDEX($I$2:$I$9873,MATCH(1,INDEX(($P501=$F$2:$F$9873)*(0=COUNTIFS(AF501:AG501,$I$2:$I$9873)),0),0)),"")</f>
        <v/>
      </c>
      <c r="AI501" s="19">
        <f>IFERROR(INDEX($I$2:$I$9873,MATCH(1,INDEX(($P501=$F$2:$F$9873)*(0=COUNTIFS(AF501:AH501,$I$2:$I$9873)),0),0)),"")</f>
        <v/>
      </c>
      <c r="AJ501" s="19">
        <f>IFERROR(INDEX($I$2:$I$9873,MATCH(1,INDEX(($P501=$F$2:$F$9873)*(0=COUNTIFS(AF501:AI501,$I$2:$I$9873)),0),0)),"")</f>
        <v/>
      </c>
      <c r="AK501" s="19">
        <f>IFERROR(INDEX($I$2:$I$9873,MATCH(1,INDEX(($P501=$F$2:$F$9873)*(0=COUNTIFS(AF501:AJ501,$I$2:$I$9873)),0),0)),"")</f>
        <v/>
      </c>
      <c r="AL501" s="19">
        <f>IFERROR(INDEX($I$2:$I$9873,MATCH(1,INDEX(($P501=$F$2:$F$9873)*(0=COUNTIFS(AF501:AK501,$I$2:$I$9873)),0),0)),"")</f>
        <v/>
      </c>
      <c r="AM501" s="19">
        <f>IFERROR(INDEX($I$2:$I$9873,MATCH(1,INDEX(($P501=$F$2:$F$9873)*(0=COUNTIFS(AF501:AL501,$I$2:$I$9873)),0),0)),"")</f>
        <v/>
      </c>
      <c r="AN501" s="19">
        <f>IFERROR(INDEX($I$2:$I$9873,MATCH(1,INDEX(($P501=$F$2:$F$9873)*(0=COUNTIFS(AF501:AM501,$I$2:$I$9873)),0),0)),"")</f>
        <v/>
      </c>
      <c r="AO501" s="19">
        <f>IFERROR(INDEX($I$2:$I$9873,MATCH(1,INDEX(($P501=$F$2:$F$9873)*(0=COUNTIFS(AF501:AN501,$I$2:$I$9873)),0),0)),"")</f>
        <v/>
      </c>
      <c r="AP501" s="19">
        <f>IFERROR(INDEX($I$2:$I$9873,MATCH(1,INDEX(($P501=$F$2:$F$9873)*(0=COUNTIFS(AF501:AO501,$I$2:$I$9873)),0),0)),"")</f>
        <v/>
      </c>
      <c r="AQ501" s="19">
        <f>IFERROR(INDEX($I$2:$I$9873,MATCH(1,INDEX(($P501=$F$2:$F$9873)*(0=COUNTIFS(AF501:AP501,$I$2:$I$9873)),0),0)),"")</f>
        <v/>
      </c>
      <c r="AR501" s="19">
        <f>IFERROR(INDEX($I$2:$I$9873,MATCH(1,INDEX(($P501=$F$2:$F$9873)*(0=COUNTIFS(AF501:AQ501,$I$2:$I$9873)),0),0)),"")</f>
        <v/>
      </c>
      <c r="AS501" s="19">
        <f>IFERROR(VLOOKUP(AF501,[2]CUS030!$A$5:$E$10000,5,0),"")</f>
        <v/>
      </c>
      <c r="AT501" s="19">
        <f>IFERROR(VLOOKUP(AG501,[2]CUS030!$A$5:$E$10000,5,0),"")</f>
        <v/>
      </c>
      <c r="AU501" s="19">
        <f>IFERROR(VLOOKUP(AH501,[2]CUS030!$A$5:$E$10000,5,0),"")</f>
        <v/>
      </c>
      <c r="AV501" s="19">
        <f>IFERROR(VLOOKUP(AI501,[2]CUS030!$A$5:$E$10000,5,0),"")</f>
        <v/>
      </c>
      <c r="AW501" s="19">
        <f>IFERROR(VLOOKUP(AJ501,[2]CUS030!$A$5:$E$10000,5,0),"")</f>
        <v/>
      </c>
      <c r="AX501" s="19">
        <f>IFERROR(VLOOKUP(AK501,[2]CUS030!$A$5:$E$10000,5,0),"")</f>
        <v/>
      </c>
      <c r="AY501" s="19">
        <f>IFERROR(VLOOKUP(AL501,[2]CUS030!$A$5:$E$10000,5,0),"")</f>
        <v/>
      </c>
      <c r="AZ501" s="19">
        <f>IFERROR(VLOOKUP(AM501,[2]CUS030!$A$5:$E$10000,5,0),"")</f>
        <v/>
      </c>
      <c r="BA501" s="19">
        <f>IFERROR(VLOOKUP(AN501,[2]CUS030!$A$5:$E$10000,5,0),"")</f>
        <v/>
      </c>
      <c r="BB501" s="19">
        <f>IFERROR(VLOOKUP(AO501,[2]CUS030!$A$5:$E$10000,5,0),"")</f>
        <v/>
      </c>
      <c r="BC501" s="19">
        <f>IFERROR(VLOOKUP(AP501,[2]CUS030!$A$5:$E$10000,5,0),"")</f>
        <v/>
      </c>
      <c r="BD501" s="19">
        <f>IFERROR(VLOOKUP(AQ501,[2]CUS030!$A$5:$E$10000,5,0),"")</f>
        <v/>
      </c>
      <c r="BE501" s="19">
        <f>IFERROR(VLOOKUP(AR501,[2]CUS030!$A$5:$E$10000,5,0),"")</f>
        <v/>
      </c>
    </row>
    <row r="502">
      <c r="F502" s="108">
        <f>[1]!Table1[[#This Row],[Production]]</f>
        <v/>
      </c>
      <c r="G502">
        <f>MID(F502,LEN(F502)-6,4)</f>
        <v/>
      </c>
      <c r="H502">
        <f>AS502&amp;"|"&amp;AT502&amp;"|"&amp;AU502&amp;"|"&amp;AV502&amp;"|"&amp;AW502&amp;"|"&amp;AX502&amp;"|"&amp;AY502&amp;"|"&amp;AZ502&amp;"|"&amp;BA502&amp;"|"&amp;BB502&amp;"|"&amp;BC502&amp;"|"&amp;BD502&amp;"|"&amp;BE502</f>
        <v/>
      </c>
      <c r="I502" s="108">
        <f>[1]!Table1[[#This Row],[Stock]]</f>
        <v/>
      </c>
      <c r="J502">
        <f>MID(LEFT(I502,LEN(I502)-3),FIND("0|0.000",LEFT(I502,LEN(I502)-3),1)+7,6)</f>
        <v/>
      </c>
      <c r="K502" s="19" t="n"/>
      <c r="L502" s="19" t="n"/>
      <c r="M502" s="19" t="n"/>
      <c r="N502" s="19" t="n"/>
      <c r="O502" s="19" t="n"/>
      <c r="P502" s="20">
        <f>End_Cal!E502</f>
        <v/>
      </c>
      <c r="Q502" s="112">
        <f>IFERROR(INDEX($J$2:$J$9873,MATCH(1,INDEX(($P502=$F$2:$F$9873)*(0=COUNTIFS($Q$2:$Q$2,$J$2:$J$9873)),0),0)),"")</f>
        <v/>
      </c>
      <c r="R502" s="112">
        <f>IFERROR(INDEX($J$2:$J$9873,MATCH(1,INDEX(($P502=$F$2:$F$9873)*(0=COUNTIFS(Q502,$J$2:$J$9873)),0),0)),"")</f>
        <v/>
      </c>
      <c r="S502" s="112">
        <f>IFERROR(INDEX($J$2:$J$9873,MATCH(1,INDEX(($P502=$F$2:$F$9873)*(0=COUNTIFS(Q502:R502,$J$2:$J$9873)),0),0)),"")</f>
        <v/>
      </c>
      <c r="T502" s="112">
        <f>IFERROR(INDEX($J$2:$J$9873,MATCH(1,INDEX(($P502=$F$2:$F$9873)*(0=COUNTIFS(Q502:S502,$J$2:$J$9873)),0),0)),"")</f>
        <v/>
      </c>
      <c r="U502" s="112">
        <f>IFERROR(INDEX($J$2:$J$9873,MATCH(1,INDEX(($P502=$F$2:$F$9873)*(0=COUNTIFS(Q502:T502,$J$2:$J$9873)),0),0)),"")</f>
        <v/>
      </c>
      <c r="V502" s="112">
        <f>IFERROR(INDEX($J$2:$J$9873,MATCH(1,INDEX(($P502=$F$2:$F$9873)*(0=COUNTIFS(Q502:U502,$J$2:$J$9873)),0),0)),"")</f>
        <v/>
      </c>
      <c r="W502" s="112">
        <f>IFERROR(INDEX($J$2:$J$9873,MATCH(1,INDEX(($P502=$F$2:$F$9873)*(0=COUNTIFS(Q502:V502,$J$2:$J$861)),0),0)),"")</f>
        <v/>
      </c>
      <c r="X502" s="112">
        <f>IFERROR(INDEX($J$2:$J$9873,MATCH(1,INDEX(($P502=$F$2:$F$9873)*(0=COUNTIFS(Q502:W502,$J$2:$J$9873)),0),0)),"")</f>
        <v/>
      </c>
      <c r="Y502" s="112">
        <f>IFERROR(INDEX($J$2:$J$861,MATCH(1,INDEX(($P502=$F$2:$F$861)*(0=COUNTIFS(Q502:X502,$J$2:$J$861)),0),0)),"")</f>
        <v/>
      </c>
      <c r="Z502" s="112">
        <f>IFERROR(INDEX($J$2:$J$861,MATCH(1,INDEX(($P502=$F$2:$F$861)*(0=COUNTIFS(Q502:Y502,$J$2:$J$861)),0),0)),"")</f>
        <v/>
      </c>
      <c r="AA502" s="112">
        <f>IFERROR(INDEX($J$2:$J$861,MATCH(1,INDEX(($P502=$F$2:$F$861)*(0=COUNTIFS(Q502:Z502,$J$2:$J$861)),0),0)),"")</f>
        <v/>
      </c>
      <c r="AB502" s="112">
        <f>IFERROR(INDEX($J$2:$J$861,MATCH(1,INDEX(($P502=$F$2:$F$861)*(0=COUNTIFS(Q502:AA502,$J$2:$J$861)),0),0)),"")</f>
        <v/>
      </c>
      <c r="AC502" s="112">
        <f>IFERROR(INDEX($J$2:$J$861,MATCH(1,INDEX(($P502=$F$2:$F$861)*(0=COUNTIFS(Q502:AB502,$J$2:$J$861)),0),0)),"")</f>
        <v/>
      </c>
      <c r="AD502">
        <f>Q502&amp;"-"&amp;R502&amp;"-"&amp;S502&amp;"-"&amp;T502&amp;"-"&amp;U502&amp;"-"&amp;V502&amp;"-"&amp;W502&amp;"-"&amp;X502&amp;"-"&amp;Y502&amp;"-"&amp;Z502&amp;"-"&amp;AA502&amp;"-"&amp;AB502&amp;"-"&amp;AC502</f>
        <v/>
      </c>
      <c r="AF502" s="19">
        <f>IFERROR(INDEX($I$2:$I$861,MATCH(1,INDEX(($P502=$F$2:$F$861)*(0=COUNTIFS($AF$2:$AF$2,$I$2:$I$861)),0),0)),"")</f>
        <v/>
      </c>
      <c r="AG502" s="19">
        <f>IFERROR(INDEX($I$2:$I$9873,MATCH(1,INDEX(($P502=$F$2:$F$9873)*(0=COUNTIFS(AF502,$I$2:$I$9873)),0),0)),"")</f>
        <v/>
      </c>
      <c r="AH502" s="19">
        <f>IFERROR(INDEX($I$2:$I$9873,MATCH(1,INDEX(($P502=$F$2:$F$9873)*(0=COUNTIFS(AF502:AG502,$I$2:$I$9873)),0),0)),"")</f>
        <v/>
      </c>
      <c r="AI502" s="19">
        <f>IFERROR(INDEX($I$2:$I$9873,MATCH(1,INDEX(($P502=$F$2:$F$9873)*(0=COUNTIFS(AF502:AH502,$I$2:$I$9873)),0),0)),"")</f>
        <v/>
      </c>
      <c r="AJ502" s="19">
        <f>IFERROR(INDEX($I$2:$I$9873,MATCH(1,INDEX(($P502=$F$2:$F$9873)*(0=COUNTIFS(AF502:AI502,$I$2:$I$9873)),0),0)),"")</f>
        <v/>
      </c>
      <c r="AK502" s="19">
        <f>IFERROR(INDEX($I$2:$I$9873,MATCH(1,INDEX(($P502=$F$2:$F$9873)*(0=COUNTIFS(AF502:AJ502,$I$2:$I$9873)),0),0)),"")</f>
        <v/>
      </c>
      <c r="AL502" s="19">
        <f>IFERROR(INDEX($I$2:$I$9873,MATCH(1,INDEX(($P502=$F$2:$F$9873)*(0=COUNTIFS(AF502:AK502,$I$2:$I$9873)),0),0)),"")</f>
        <v/>
      </c>
      <c r="AM502" s="19">
        <f>IFERROR(INDEX($I$2:$I$9873,MATCH(1,INDEX(($P502=$F$2:$F$9873)*(0=COUNTIFS(AF502:AL502,$I$2:$I$9873)),0),0)),"")</f>
        <v/>
      </c>
      <c r="AN502" s="19">
        <f>IFERROR(INDEX($I$2:$I$9873,MATCH(1,INDEX(($P502=$F$2:$F$9873)*(0=COUNTIFS(AF502:AM502,$I$2:$I$9873)),0),0)),"")</f>
        <v/>
      </c>
      <c r="AO502" s="19">
        <f>IFERROR(INDEX($I$2:$I$9873,MATCH(1,INDEX(($P502=$F$2:$F$9873)*(0=COUNTIFS(AF502:AN502,$I$2:$I$9873)),0),0)),"")</f>
        <v/>
      </c>
      <c r="AP502" s="19">
        <f>IFERROR(INDEX($I$2:$I$9873,MATCH(1,INDEX(($P502=$F$2:$F$9873)*(0=COUNTIFS(AF502:AO502,$I$2:$I$9873)),0),0)),"")</f>
        <v/>
      </c>
      <c r="AQ502" s="19">
        <f>IFERROR(INDEX($I$2:$I$9873,MATCH(1,INDEX(($P502=$F$2:$F$9873)*(0=COUNTIFS(AF502:AP502,$I$2:$I$9873)),0),0)),"")</f>
        <v/>
      </c>
      <c r="AR502" s="19">
        <f>IFERROR(INDEX($I$2:$I$9873,MATCH(1,INDEX(($P502=$F$2:$F$9873)*(0=COUNTIFS(AF502:AQ502,$I$2:$I$9873)),0),0)),"")</f>
        <v/>
      </c>
      <c r="AS502" s="19">
        <f>IFERROR(VLOOKUP(AF502,[2]CUS030!$A$5:$E$10000,5,0),"")</f>
        <v/>
      </c>
      <c r="AT502" s="19">
        <f>IFERROR(VLOOKUP(AG502,[2]CUS030!$A$5:$E$10000,5,0),"")</f>
        <v/>
      </c>
      <c r="AU502" s="19">
        <f>IFERROR(VLOOKUP(AH502,[2]CUS030!$A$5:$E$10000,5,0),"")</f>
        <v/>
      </c>
      <c r="AV502" s="19">
        <f>IFERROR(VLOOKUP(AI502,[2]CUS030!$A$5:$E$10000,5,0),"")</f>
        <v/>
      </c>
      <c r="AW502" s="19">
        <f>IFERROR(VLOOKUP(AJ502,[2]CUS030!$A$5:$E$10000,5,0),"")</f>
        <v/>
      </c>
      <c r="AX502" s="19">
        <f>IFERROR(VLOOKUP(AK502,[2]CUS030!$A$5:$E$10000,5,0),"")</f>
        <v/>
      </c>
      <c r="AY502" s="19">
        <f>IFERROR(VLOOKUP(AL502,[2]CUS030!$A$5:$E$10000,5,0),"")</f>
        <v/>
      </c>
      <c r="AZ502" s="19">
        <f>IFERROR(VLOOKUP(AM502,[2]CUS030!$A$5:$E$10000,5,0),"")</f>
        <v/>
      </c>
      <c r="BA502" s="19">
        <f>IFERROR(VLOOKUP(AN502,[2]CUS030!$A$5:$E$10000,5,0),"")</f>
        <v/>
      </c>
      <c r="BB502" s="19">
        <f>IFERROR(VLOOKUP(AO502,[2]CUS030!$A$5:$E$10000,5,0),"")</f>
        <v/>
      </c>
      <c r="BC502" s="19">
        <f>IFERROR(VLOOKUP(AP502,[2]CUS030!$A$5:$E$10000,5,0),"")</f>
        <v/>
      </c>
      <c r="BD502" s="19">
        <f>IFERROR(VLOOKUP(AQ502,[2]CUS030!$A$5:$E$10000,5,0),"")</f>
        <v/>
      </c>
      <c r="BE502" s="19">
        <f>IFERROR(VLOOKUP(AR502,[2]CUS030!$A$5:$E$10000,5,0),"")</f>
        <v/>
      </c>
    </row>
    <row r="503">
      <c r="F503" s="108">
        <f>[1]!Table1[[#This Row],[Production]]</f>
        <v/>
      </c>
      <c r="G503">
        <f>MID(F503,LEN(F503)-6,4)</f>
        <v/>
      </c>
      <c r="H503">
        <f>AS503&amp;"|"&amp;AT503&amp;"|"&amp;AU503&amp;"|"&amp;AV503&amp;"|"&amp;AW503&amp;"|"&amp;AX503&amp;"|"&amp;AY503&amp;"|"&amp;AZ503&amp;"|"&amp;BA503&amp;"|"&amp;BB503&amp;"|"&amp;BC503&amp;"|"&amp;BD503&amp;"|"&amp;BE503</f>
        <v/>
      </c>
      <c r="I503" s="108">
        <f>[1]!Table1[[#This Row],[Stock]]</f>
        <v/>
      </c>
      <c r="J503">
        <f>MID(LEFT(I503,LEN(I503)-3),FIND("0|0.000",LEFT(I503,LEN(I503)-3),1)+7,6)</f>
        <v/>
      </c>
      <c r="K503" s="19" t="n"/>
      <c r="L503" s="19" t="n"/>
      <c r="M503" s="19" t="n"/>
      <c r="N503" s="19" t="n"/>
      <c r="O503" s="19" t="n"/>
      <c r="P503" s="20">
        <f>End_Cal!E503</f>
        <v/>
      </c>
      <c r="Q503" s="112">
        <f>IFERROR(INDEX($J$2:$J$9873,MATCH(1,INDEX(($P503=$F$2:$F$9873)*(0=COUNTIFS($Q$2:$Q$2,$J$2:$J$9873)),0),0)),"")</f>
        <v/>
      </c>
      <c r="R503" s="112">
        <f>IFERROR(INDEX($J$2:$J$9873,MATCH(1,INDEX(($P503=$F$2:$F$9873)*(0=COUNTIFS(Q503,$J$2:$J$9873)),0),0)),"")</f>
        <v/>
      </c>
      <c r="S503" s="112">
        <f>IFERROR(INDEX($J$2:$J$9873,MATCH(1,INDEX(($P503=$F$2:$F$9873)*(0=COUNTIFS(Q503:R503,$J$2:$J$9873)),0),0)),"")</f>
        <v/>
      </c>
      <c r="T503" s="112">
        <f>IFERROR(INDEX($J$2:$J$9873,MATCH(1,INDEX(($P503=$F$2:$F$9873)*(0=COUNTIFS(Q503:S503,$J$2:$J$9873)),0),0)),"")</f>
        <v/>
      </c>
      <c r="U503" s="112">
        <f>IFERROR(INDEX($J$2:$J$9873,MATCH(1,INDEX(($P503=$F$2:$F$9873)*(0=COUNTIFS(Q503:T503,$J$2:$J$9873)),0),0)),"")</f>
        <v/>
      </c>
      <c r="V503" s="112">
        <f>IFERROR(INDEX($J$2:$J$9873,MATCH(1,INDEX(($P503=$F$2:$F$9873)*(0=COUNTIFS(Q503:U503,$J$2:$J$9873)),0),0)),"")</f>
        <v/>
      </c>
      <c r="W503" s="112">
        <f>IFERROR(INDEX($J$2:$J$9873,MATCH(1,INDEX(($P503=$F$2:$F$9873)*(0=COUNTIFS(Q503:V503,$J$2:$J$861)),0),0)),"")</f>
        <v/>
      </c>
      <c r="X503" s="112">
        <f>IFERROR(INDEX($J$2:$J$9873,MATCH(1,INDEX(($P503=$F$2:$F$9873)*(0=COUNTIFS(Q503:W503,$J$2:$J$9873)),0),0)),"")</f>
        <v/>
      </c>
      <c r="Y503" s="112">
        <f>IFERROR(INDEX($J$2:$J$861,MATCH(1,INDEX(($P503=$F$2:$F$861)*(0=COUNTIFS(Q503:X503,$J$2:$J$861)),0),0)),"")</f>
        <v/>
      </c>
      <c r="Z503" s="112">
        <f>IFERROR(INDEX($J$2:$J$861,MATCH(1,INDEX(($P503=$F$2:$F$861)*(0=COUNTIFS(Q503:Y503,$J$2:$J$861)),0),0)),"")</f>
        <v/>
      </c>
      <c r="AA503" s="112">
        <f>IFERROR(INDEX($J$2:$J$861,MATCH(1,INDEX(($P503=$F$2:$F$861)*(0=COUNTIFS(Q503:Z503,$J$2:$J$861)),0),0)),"")</f>
        <v/>
      </c>
      <c r="AB503" s="112">
        <f>IFERROR(INDEX($J$2:$J$861,MATCH(1,INDEX(($P503=$F$2:$F$861)*(0=COUNTIFS(Q503:AA503,$J$2:$J$861)),0),0)),"")</f>
        <v/>
      </c>
      <c r="AC503" s="112">
        <f>IFERROR(INDEX($J$2:$J$861,MATCH(1,INDEX(($P503=$F$2:$F$861)*(0=COUNTIFS(Q503:AB503,$J$2:$J$861)),0),0)),"")</f>
        <v/>
      </c>
      <c r="AD503">
        <f>Q503&amp;"-"&amp;R503&amp;"-"&amp;S503&amp;"-"&amp;T503&amp;"-"&amp;U503&amp;"-"&amp;V503&amp;"-"&amp;W503&amp;"-"&amp;X503&amp;"-"&amp;Y503&amp;"-"&amp;Z503&amp;"-"&amp;AA503&amp;"-"&amp;AB503&amp;"-"&amp;AC503</f>
        <v/>
      </c>
      <c r="AF503" s="19">
        <f>IFERROR(INDEX($I$2:$I$861,MATCH(1,INDEX(($P503=$F$2:$F$861)*(0=COUNTIFS($AF$2:$AF$2,$I$2:$I$861)),0),0)),"")</f>
        <v/>
      </c>
      <c r="AG503" s="19">
        <f>IFERROR(INDEX($I$2:$I$9873,MATCH(1,INDEX(($P503=$F$2:$F$9873)*(0=COUNTIFS(AF503,$I$2:$I$9873)),0),0)),"")</f>
        <v/>
      </c>
      <c r="AH503" s="19">
        <f>IFERROR(INDEX($I$2:$I$9873,MATCH(1,INDEX(($P503=$F$2:$F$9873)*(0=COUNTIFS(AF503:AG503,$I$2:$I$9873)),0),0)),"")</f>
        <v/>
      </c>
      <c r="AI503" s="19">
        <f>IFERROR(INDEX($I$2:$I$9873,MATCH(1,INDEX(($P503=$F$2:$F$9873)*(0=COUNTIFS(AF503:AH503,$I$2:$I$9873)),0),0)),"")</f>
        <v/>
      </c>
      <c r="AJ503" s="19">
        <f>IFERROR(INDEX($I$2:$I$9873,MATCH(1,INDEX(($P503=$F$2:$F$9873)*(0=COUNTIFS(AF503:AI503,$I$2:$I$9873)),0),0)),"")</f>
        <v/>
      </c>
      <c r="AK503" s="19">
        <f>IFERROR(INDEX($I$2:$I$9873,MATCH(1,INDEX(($P503=$F$2:$F$9873)*(0=COUNTIFS(AF503:AJ503,$I$2:$I$9873)),0),0)),"")</f>
        <v/>
      </c>
      <c r="AL503" s="19">
        <f>IFERROR(INDEX($I$2:$I$9873,MATCH(1,INDEX(($P503=$F$2:$F$9873)*(0=COUNTIFS(AF503:AK503,$I$2:$I$9873)),0),0)),"")</f>
        <v/>
      </c>
      <c r="AM503" s="19">
        <f>IFERROR(INDEX($I$2:$I$9873,MATCH(1,INDEX(($P503=$F$2:$F$9873)*(0=COUNTIFS(AF503:AL503,$I$2:$I$9873)),0),0)),"")</f>
        <v/>
      </c>
      <c r="AN503" s="19">
        <f>IFERROR(INDEX($I$2:$I$9873,MATCH(1,INDEX(($P503=$F$2:$F$9873)*(0=COUNTIFS(AF503:AM503,$I$2:$I$9873)),0),0)),"")</f>
        <v/>
      </c>
      <c r="AO503" s="19">
        <f>IFERROR(INDEX($I$2:$I$9873,MATCH(1,INDEX(($P503=$F$2:$F$9873)*(0=COUNTIFS(AF503:AN503,$I$2:$I$9873)),0),0)),"")</f>
        <v/>
      </c>
      <c r="AP503" s="19">
        <f>IFERROR(INDEX($I$2:$I$9873,MATCH(1,INDEX(($P503=$F$2:$F$9873)*(0=COUNTIFS(AF503:AO503,$I$2:$I$9873)),0),0)),"")</f>
        <v/>
      </c>
      <c r="AQ503" s="19">
        <f>IFERROR(INDEX($I$2:$I$9873,MATCH(1,INDEX(($P503=$F$2:$F$9873)*(0=COUNTIFS(AF503:AP503,$I$2:$I$9873)),0),0)),"")</f>
        <v/>
      </c>
      <c r="AR503" s="19">
        <f>IFERROR(INDEX($I$2:$I$9873,MATCH(1,INDEX(($P503=$F$2:$F$9873)*(0=COUNTIFS(AF503:AQ503,$I$2:$I$9873)),0),0)),"")</f>
        <v/>
      </c>
      <c r="AS503" s="19">
        <f>IFERROR(VLOOKUP(AF503,[2]CUS030!$A$5:$E$10000,5,0),"")</f>
        <v/>
      </c>
      <c r="AT503" s="19">
        <f>IFERROR(VLOOKUP(AG503,[2]CUS030!$A$5:$E$10000,5,0),"")</f>
        <v/>
      </c>
      <c r="AU503" s="19">
        <f>IFERROR(VLOOKUP(AH503,[2]CUS030!$A$5:$E$10000,5,0),"")</f>
        <v/>
      </c>
      <c r="AV503" s="19">
        <f>IFERROR(VLOOKUP(AI503,[2]CUS030!$A$5:$E$10000,5,0),"")</f>
        <v/>
      </c>
      <c r="AW503" s="19">
        <f>IFERROR(VLOOKUP(AJ503,[2]CUS030!$A$5:$E$10000,5,0),"")</f>
        <v/>
      </c>
      <c r="AX503" s="19">
        <f>IFERROR(VLOOKUP(AK503,[2]CUS030!$A$5:$E$10000,5,0),"")</f>
        <v/>
      </c>
      <c r="AY503" s="19">
        <f>IFERROR(VLOOKUP(AL503,[2]CUS030!$A$5:$E$10000,5,0),"")</f>
        <v/>
      </c>
      <c r="AZ503" s="19">
        <f>IFERROR(VLOOKUP(AM503,[2]CUS030!$A$5:$E$10000,5,0),"")</f>
        <v/>
      </c>
      <c r="BA503" s="19">
        <f>IFERROR(VLOOKUP(AN503,[2]CUS030!$A$5:$E$10000,5,0),"")</f>
        <v/>
      </c>
      <c r="BB503" s="19">
        <f>IFERROR(VLOOKUP(AO503,[2]CUS030!$A$5:$E$10000,5,0),"")</f>
        <v/>
      </c>
      <c r="BC503" s="19">
        <f>IFERROR(VLOOKUP(AP503,[2]CUS030!$A$5:$E$10000,5,0),"")</f>
        <v/>
      </c>
      <c r="BD503" s="19">
        <f>IFERROR(VLOOKUP(AQ503,[2]CUS030!$A$5:$E$10000,5,0),"")</f>
        <v/>
      </c>
      <c r="BE503" s="19">
        <f>IFERROR(VLOOKUP(AR503,[2]CUS030!$A$5:$E$10000,5,0),"")</f>
        <v/>
      </c>
    </row>
    <row r="504">
      <c r="F504" s="108">
        <f>[1]!Table1[[#This Row],[Production]]</f>
        <v/>
      </c>
      <c r="G504">
        <f>MID(F504,LEN(F504)-6,4)</f>
        <v/>
      </c>
      <c r="H504">
        <f>AS504&amp;"|"&amp;AT504&amp;"|"&amp;AU504&amp;"|"&amp;AV504&amp;"|"&amp;AW504&amp;"|"&amp;AX504&amp;"|"&amp;AY504&amp;"|"&amp;AZ504&amp;"|"&amp;BA504&amp;"|"&amp;BB504&amp;"|"&amp;BC504&amp;"|"&amp;BD504&amp;"|"&amp;BE504</f>
        <v/>
      </c>
      <c r="I504" s="108">
        <f>[1]!Table1[[#This Row],[Stock]]</f>
        <v/>
      </c>
      <c r="J504">
        <f>MID(LEFT(I504,LEN(I504)-3),FIND("0|0.000",LEFT(I504,LEN(I504)-3),1)+7,6)</f>
        <v/>
      </c>
      <c r="K504" s="19" t="n"/>
      <c r="L504" s="19" t="n"/>
      <c r="M504" s="19" t="n"/>
      <c r="N504" s="19" t="n"/>
      <c r="O504" s="19" t="n"/>
      <c r="P504" s="20">
        <f>End_Cal!E504</f>
        <v/>
      </c>
      <c r="Q504" s="112">
        <f>IFERROR(INDEX($J$2:$J$9873,MATCH(1,INDEX(($P504=$F$2:$F$9873)*(0=COUNTIFS($Q$2:$Q$2,$J$2:$J$9873)),0),0)),"")</f>
        <v/>
      </c>
      <c r="R504" s="112">
        <f>IFERROR(INDEX($J$2:$J$9873,MATCH(1,INDEX(($P504=$F$2:$F$9873)*(0=COUNTIFS(Q504,$J$2:$J$9873)),0),0)),"")</f>
        <v/>
      </c>
      <c r="S504" s="112">
        <f>IFERROR(INDEX($J$2:$J$9873,MATCH(1,INDEX(($P504=$F$2:$F$9873)*(0=COUNTIFS(Q504:R504,$J$2:$J$9873)),0),0)),"")</f>
        <v/>
      </c>
      <c r="T504" s="112">
        <f>IFERROR(INDEX($J$2:$J$9873,MATCH(1,INDEX(($P504=$F$2:$F$9873)*(0=COUNTIFS(Q504:S504,$J$2:$J$9873)),0),0)),"")</f>
        <v/>
      </c>
      <c r="U504" s="112">
        <f>IFERROR(INDEX($J$2:$J$9873,MATCH(1,INDEX(($P504=$F$2:$F$9873)*(0=COUNTIFS(Q504:T504,$J$2:$J$9873)),0),0)),"")</f>
        <v/>
      </c>
      <c r="V504" s="112">
        <f>IFERROR(INDEX($J$2:$J$9873,MATCH(1,INDEX(($P504=$F$2:$F$9873)*(0=COUNTIFS(Q504:U504,$J$2:$J$9873)),0),0)),"")</f>
        <v/>
      </c>
      <c r="W504" s="112">
        <f>IFERROR(INDEX($J$2:$J$9873,MATCH(1,INDEX(($P504=$F$2:$F$9873)*(0=COUNTIFS(Q504:V504,$J$2:$J$861)),0),0)),"")</f>
        <v/>
      </c>
      <c r="X504" s="112">
        <f>IFERROR(INDEX($J$2:$J$9873,MATCH(1,INDEX(($P504=$F$2:$F$9873)*(0=COUNTIFS(Q504:W504,$J$2:$J$9873)),0),0)),"")</f>
        <v/>
      </c>
      <c r="Y504" s="112">
        <f>IFERROR(INDEX($J$2:$J$861,MATCH(1,INDEX(($P504=$F$2:$F$861)*(0=COUNTIFS(Q504:X504,$J$2:$J$861)),0),0)),"")</f>
        <v/>
      </c>
      <c r="Z504" s="112">
        <f>IFERROR(INDEX($J$2:$J$861,MATCH(1,INDEX(($P504=$F$2:$F$861)*(0=COUNTIFS(Q504:Y504,$J$2:$J$861)),0),0)),"")</f>
        <v/>
      </c>
      <c r="AA504" s="112">
        <f>IFERROR(INDEX($J$2:$J$861,MATCH(1,INDEX(($P504=$F$2:$F$861)*(0=COUNTIFS(Q504:Z504,$J$2:$J$861)),0),0)),"")</f>
        <v/>
      </c>
      <c r="AB504" s="112">
        <f>IFERROR(INDEX($J$2:$J$861,MATCH(1,INDEX(($P504=$F$2:$F$861)*(0=COUNTIFS(Q504:AA504,$J$2:$J$861)),0),0)),"")</f>
        <v/>
      </c>
      <c r="AC504" s="112">
        <f>IFERROR(INDEX($J$2:$J$861,MATCH(1,INDEX(($P504=$F$2:$F$861)*(0=COUNTIFS(Q504:AB504,$J$2:$J$861)),0),0)),"")</f>
        <v/>
      </c>
      <c r="AD504">
        <f>Q504&amp;"-"&amp;R504&amp;"-"&amp;S504&amp;"-"&amp;T504&amp;"-"&amp;U504&amp;"-"&amp;V504&amp;"-"&amp;W504&amp;"-"&amp;X504&amp;"-"&amp;Y504&amp;"-"&amp;Z504&amp;"-"&amp;AA504&amp;"-"&amp;AB504&amp;"-"&amp;AC504</f>
        <v/>
      </c>
      <c r="AF504" s="19">
        <f>IFERROR(INDEX($I$2:$I$861,MATCH(1,INDEX(($P504=$F$2:$F$861)*(0=COUNTIFS($AF$2:$AF$2,$I$2:$I$861)),0),0)),"")</f>
        <v/>
      </c>
      <c r="AG504" s="19">
        <f>IFERROR(INDEX($I$2:$I$9873,MATCH(1,INDEX(($P504=$F$2:$F$9873)*(0=COUNTIFS(AF504,$I$2:$I$9873)),0),0)),"")</f>
        <v/>
      </c>
      <c r="AH504" s="19">
        <f>IFERROR(INDEX($I$2:$I$9873,MATCH(1,INDEX(($P504=$F$2:$F$9873)*(0=COUNTIFS(AF504:AG504,$I$2:$I$9873)),0),0)),"")</f>
        <v/>
      </c>
      <c r="AI504" s="19">
        <f>IFERROR(INDEX($I$2:$I$9873,MATCH(1,INDEX(($P504=$F$2:$F$9873)*(0=COUNTIFS(AF504:AH504,$I$2:$I$9873)),0),0)),"")</f>
        <v/>
      </c>
      <c r="AJ504" s="19">
        <f>IFERROR(INDEX($I$2:$I$9873,MATCH(1,INDEX(($P504=$F$2:$F$9873)*(0=COUNTIFS(AF504:AI504,$I$2:$I$9873)),0),0)),"")</f>
        <v/>
      </c>
      <c r="AK504" s="19">
        <f>IFERROR(INDEX($I$2:$I$9873,MATCH(1,INDEX(($P504=$F$2:$F$9873)*(0=COUNTIFS(AF504:AJ504,$I$2:$I$9873)),0),0)),"")</f>
        <v/>
      </c>
      <c r="AL504" s="19">
        <f>IFERROR(INDEX($I$2:$I$9873,MATCH(1,INDEX(($P504=$F$2:$F$9873)*(0=COUNTIFS(AF504:AK504,$I$2:$I$9873)),0),0)),"")</f>
        <v/>
      </c>
      <c r="AM504" s="19">
        <f>IFERROR(INDEX($I$2:$I$9873,MATCH(1,INDEX(($P504=$F$2:$F$9873)*(0=COUNTIFS(AF504:AL504,$I$2:$I$9873)),0),0)),"")</f>
        <v/>
      </c>
      <c r="AN504" s="19">
        <f>IFERROR(INDEX($I$2:$I$9873,MATCH(1,INDEX(($P504=$F$2:$F$9873)*(0=COUNTIFS(AF504:AM504,$I$2:$I$9873)),0),0)),"")</f>
        <v/>
      </c>
      <c r="AO504" s="19">
        <f>IFERROR(INDEX($I$2:$I$9873,MATCH(1,INDEX(($P504=$F$2:$F$9873)*(0=COUNTIFS(AF504:AN504,$I$2:$I$9873)),0),0)),"")</f>
        <v/>
      </c>
      <c r="AP504" s="19">
        <f>IFERROR(INDEX($I$2:$I$9873,MATCH(1,INDEX(($P504=$F$2:$F$9873)*(0=COUNTIFS(AF504:AO504,$I$2:$I$9873)),0),0)),"")</f>
        <v/>
      </c>
      <c r="AQ504" s="19">
        <f>IFERROR(INDEX($I$2:$I$9873,MATCH(1,INDEX(($P504=$F$2:$F$9873)*(0=COUNTIFS(AF504:AP504,$I$2:$I$9873)),0),0)),"")</f>
        <v/>
      </c>
      <c r="AR504" s="19">
        <f>IFERROR(INDEX($I$2:$I$9873,MATCH(1,INDEX(($P504=$F$2:$F$9873)*(0=COUNTIFS(AF504:AQ504,$I$2:$I$9873)),0),0)),"")</f>
        <v/>
      </c>
      <c r="AS504" s="19">
        <f>IFERROR(VLOOKUP(AF504,[2]CUS030!$A$5:$E$10000,5,0),"")</f>
        <v/>
      </c>
      <c r="AT504" s="19">
        <f>IFERROR(VLOOKUP(AG504,[2]CUS030!$A$5:$E$10000,5,0),"")</f>
        <v/>
      </c>
      <c r="AU504" s="19">
        <f>IFERROR(VLOOKUP(AH504,[2]CUS030!$A$5:$E$10000,5,0),"")</f>
        <v/>
      </c>
      <c r="AV504" s="19">
        <f>IFERROR(VLOOKUP(AI504,[2]CUS030!$A$5:$E$10000,5,0),"")</f>
        <v/>
      </c>
      <c r="AW504" s="19">
        <f>IFERROR(VLOOKUP(AJ504,[2]CUS030!$A$5:$E$10000,5,0),"")</f>
        <v/>
      </c>
      <c r="AX504" s="19">
        <f>IFERROR(VLOOKUP(AK504,[2]CUS030!$A$5:$E$10000,5,0),"")</f>
        <v/>
      </c>
      <c r="AY504" s="19">
        <f>IFERROR(VLOOKUP(AL504,[2]CUS030!$A$5:$E$10000,5,0),"")</f>
        <v/>
      </c>
      <c r="AZ504" s="19">
        <f>IFERROR(VLOOKUP(AM504,[2]CUS030!$A$5:$E$10000,5,0),"")</f>
        <v/>
      </c>
      <c r="BA504" s="19">
        <f>IFERROR(VLOOKUP(AN504,[2]CUS030!$A$5:$E$10000,5,0),"")</f>
        <v/>
      </c>
      <c r="BB504" s="19">
        <f>IFERROR(VLOOKUP(AO504,[2]CUS030!$A$5:$E$10000,5,0),"")</f>
        <v/>
      </c>
      <c r="BC504" s="19">
        <f>IFERROR(VLOOKUP(AP504,[2]CUS030!$A$5:$E$10000,5,0),"")</f>
        <v/>
      </c>
      <c r="BD504" s="19">
        <f>IFERROR(VLOOKUP(AQ504,[2]CUS030!$A$5:$E$10000,5,0),"")</f>
        <v/>
      </c>
      <c r="BE504" s="19">
        <f>IFERROR(VLOOKUP(AR504,[2]CUS030!$A$5:$E$10000,5,0),"")</f>
        <v/>
      </c>
    </row>
    <row r="505">
      <c r="F505" s="108">
        <f>[1]!Table1[[#This Row],[Production]]</f>
        <v/>
      </c>
      <c r="G505">
        <f>MID(F505,LEN(F505)-6,4)</f>
        <v/>
      </c>
      <c r="H505">
        <f>AS505&amp;"|"&amp;AT505&amp;"|"&amp;AU505&amp;"|"&amp;AV505&amp;"|"&amp;AW505&amp;"|"&amp;AX505&amp;"|"&amp;AY505&amp;"|"&amp;AZ505&amp;"|"&amp;BA505&amp;"|"&amp;BB505&amp;"|"&amp;BC505&amp;"|"&amp;BD505&amp;"|"&amp;BE505</f>
        <v/>
      </c>
      <c r="I505" s="108">
        <f>[1]!Table1[[#This Row],[Stock]]</f>
        <v/>
      </c>
      <c r="J505">
        <f>MID(LEFT(I505,LEN(I505)-3),FIND("0|0.000",LEFT(I505,LEN(I505)-3),1)+7,6)</f>
        <v/>
      </c>
      <c r="K505" s="19" t="n"/>
      <c r="L505" s="19" t="n"/>
      <c r="M505" s="19" t="n"/>
      <c r="N505" s="19" t="n"/>
      <c r="O505" s="19" t="n"/>
      <c r="P505" s="20">
        <f>End_Cal!E505</f>
        <v/>
      </c>
      <c r="Q505" s="112">
        <f>IFERROR(INDEX($J$2:$J$9873,MATCH(1,INDEX(($P505=$F$2:$F$9873)*(0=COUNTIFS($Q$2:$Q$2,$J$2:$J$9873)),0),0)),"")</f>
        <v/>
      </c>
      <c r="R505" s="112">
        <f>IFERROR(INDEX($J$2:$J$9873,MATCH(1,INDEX(($P505=$F$2:$F$9873)*(0=COUNTIFS(Q505,$J$2:$J$9873)),0),0)),"")</f>
        <v/>
      </c>
      <c r="S505" s="112">
        <f>IFERROR(INDEX($J$2:$J$9873,MATCH(1,INDEX(($P505=$F$2:$F$9873)*(0=COUNTIFS(Q505:R505,$J$2:$J$9873)),0),0)),"")</f>
        <v/>
      </c>
      <c r="T505" s="112">
        <f>IFERROR(INDEX($J$2:$J$9873,MATCH(1,INDEX(($P505=$F$2:$F$9873)*(0=COUNTIFS(Q505:S505,$J$2:$J$9873)),0),0)),"")</f>
        <v/>
      </c>
      <c r="U505" s="112">
        <f>IFERROR(INDEX($J$2:$J$9873,MATCH(1,INDEX(($P505=$F$2:$F$9873)*(0=COUNTIFS(Q505:T505,$J$2:$J$9873)),0),0)),"")</f>
        <v/>
      </c>
      <c r="V505" s="112">
        <f>IFERROR(INDEX($J$2:$J$9873,MATCH(1,INDEX(($P505=$F$2:$F$9873)*(0=COUNTIFS(Q505:U505,$J$2:$J$9873)),0),0)),"")</f>
        <v/>
      </c>
      <c r="W505" s="112">
        <f>IFERROR(INDEX($J$2:$J$9873,MATCH(1,INDEX(($P505=$F$2:$F$9873)*(0=COUNTIFS(Q505:V505,$J$2:$J$861)),0),0)),"")</f>
        <v/>
      </c>
      <c r="X505" s="112">
        <f>IFERROR(INDEX($J$2:$J$9873,MATCH(1,INDEX(($P505=$F$2:$F$9873)*(0=COUNTIFS(Q505:W505,$J$2:$J$9873)),0),0)),"")</f>
        <v/>
      </c>
      <c r="Y505" s="112">
        <f>IFERROR(INDEX($J$2:$J$861,MATCH(1,INDEX(($P505=$F$2:$F$861)*(0=COUNTIFS(Q505:X505,$J$2:$J$861)),0),0)),"")</f>
        <v/>
      </c>
      <c r="Z505" s="112">
        <f>IFERROR(INDEX($J$2:$J$861,MATCH(1,INDEX(($P505=$F$2:$F$861)*(0=COUNTIFS(Q505:Y505,$J$2:$J$861)),0),0)),"")</f>
        <v/>
      </c>
      <c r="AA505" s="112">
        <f>IFERROR(INDEX($J$2:$J$861,MATCH(1,INDEX(($P505=$F$2:$F$861)*(0=COUNTIFS(Q505:Z505,$J$2:$J$861)),0),0)),"")</f>
        <v/>
      </c>
      <c r="AB505" s="112">
        <f>IFERROR(INDEX($J$2:$J$861,MATCH(1,INDEX(($P505=$F$2:$F$861)*(0=COUNTIFS(Q505:AA505,$J$2:$J$861)),0),0)),"")</f>
        <v/>
      </c>
      <c r="AC505" s="112">
        <f>IFERROR(INDEX($J$2:$J$861,MATCH(1,INDEX(($P505=$F$2:$F$861)*(0=COUNTIFS(Q505:AB505,$J$2:$J$861)),0),0)),"")</f>
        <v/>
      </c>
      <c r="AD505">
        <f>Q505&amp;"-"&amp;R505&amp;"-"&amp;S505&amp;"-"&amp;T505&amp;"-"&amp;U505&amp;"-"&amp;V505&amp;"-"&amp;W505&amp;"-"&amp;X505&amp;"-"&amp;Y505&amp;"-"&amp;Z505&amp;"-"&amp;AA505&amp;"-"&amp;AB505&amp;"-"&amp;AC505</f>
        <v/>
      </c>
      <c r="AF505" s="19">
        <f>IFERROR(INDEX($I$2:$I$861,MATCH(1,INDEX(($P505=$F$2:$F$861)*(0=COUNTIFS($AF$2:$AF$2,$I$2:$I$861)),0),0)),"")</f>
        <v/>
      </c>
      <c r="AG505" s="19">
        <f>IFERROR(INDEX($I$2:$I$9873,MATCH(1,INDEX(($P505=$F$2:$F$9873)*(0=COUNTIFS(AF505,$I$2:$I$9873)),0),0)),"")</f>
        <v/>
      </c>
      <c r="AH505" s="19">
        <f>IFERROR(INDEX($I$2:$I$9873,MATCH(1,INDEX(($P505=$F$2:$F$9873)*(0=COUNTIFS(AF505:AG505,$I$2:$I$9873)),0),0)),"")</f>
        <v/>
      </c>
      <c r="AI505" s="19">
        <f>IFERROR(INDEX($I$2:$I$9873,MATCH(1,INDEX(($P505=$F$2:$F$9873)*(0=COUNTIFS(AF505:AH505,$I$2:$I$9873)),0),0)),"")</f>
        <v/>
      </c>
      <c r="AJ505" s="19">
        <f>IFERROR(INDEX($I$2:$I$9873,MATCH(1,INDEX(($P505=$F$2:$F$9873)*(0=COUNTIFS(AF505:AI505,$I$2:$I$9873)),0),0)),"")</f>
        <v/>
      </c>
      <c r="AK505" s="19">
        <f>IFERROR(INDEX($I$2:$I$9873,MATCH(1,INDEX(($P505=$F$2:$F$9873)*(0=COUNTIFS(AF505:AJ505,$I$2:$I$9873)),0),0)),"")</f>
        <v/>
      </c>
      <c r="AL505" s="19">
        <f>IFERROR(INDEX($I$2:$I$9873,MATCH(1,INDEX(($P505=$F$2:$F$9873)*(0=COUNTIFS(AF505:AK505,$I$2:$I$9873)),0),0)),"")</f>
        <v/>
      </c>
      <c r="AM505" s="19">
        <f>IFERROR(INDEX($I$2:$I$9873,MATCH(1,INDEX(($P505=$F$2:$F$9873)*(0=COUNTIFS(AF505:AL505,$I$2:$I$9873)),0),0)),"")</f>
        <v/>
      </c>
      <c r="AN505" s="19">
        <f>IFERROR(INDEX($I$2:$I$9873,MATCH(1,INDEX(($P505=$F$2:$F$9873)*(0=COUNTIFS(AF505:AM505,$I$2:$I$9873)),0),0)),"")</f>
        <v/>
      </c>
      <c r="AO505" s="19">
        <f>IFERROR(INDEX($I$2:$I$9873,MATCH(1,INDEX(($P505=$F$2:$F$9873)*(0=COUNTIFS(AF505:AN505,$I$2:$I$9873)),0),0)),"")</f>
        <v/>
      </c>
      <c r="AP505" s="19">
        <f>IFERROR(INDEX($I$2:$I$9873,MATCH(1,INDEX(($P505=$F$2:$F$9873)*(0=COUNTIFS(AF505:AO505,$I$2:$I$9873)),0),0)),"")</f>
        <v/>
      </c>
      <c r="AQ505" s="19">
        <f>IFERROR(INDEX($I$2:$I$9873,MATCH(1,INDEX(($P505=$F$2:$F$9873)*(0=COUNTIFS(AF505:AP505,$I$2:$I$9873)),0),0)),"")</f>
        <v/>
      </c>
      <c r="AR505" s="19">
        <f>IFERROR(INDEX($I$2:$I$9873,MATCH(1,INDEX(($P505=$F$2:$F$9873)*(0=COUNTIFS(AF505:AQ505,$I$2:$I$9873)),0),0)),"")</f>
        <v/>
      </c>
      <c r="AS505" s="19">
        <f>IFERROR(VLOOKUP(AF505,[2]CUS030!$A$5:$E$10000,5,0),"")</f>
        <v/>
      </c>
      <c r="AT505" s="19">
        <f>IFERROR(VLOOKUP(AG505,[2]CUS030!$A$5:$E$10000,5,0),"")</f>
        <v/>
      </c>
      <c r="AU505" s="19">
        <f>IFERROR(VLOOKUP(AH505,[2]CUS030!$A$5:$E$10000,5,0),"")</f>
        <v/>
      </c>
      <c r="AV505" s="19">
        <f>IFERROR(VLOOKUP(AI505,[2]CUS030!$A$5:$E$10000,5,0),"")</f>
        <v/>
      </c>
      <c r="AW505" s="19">
        <f>IFERROR(VLOOKUP(AJ505,[2]CUS030!$A$5:$E$10000,5,0),"")</f>
        <v/>
      </c>
      <c r="AX505" s="19">
        <f>IFERROR(VLOOKUP(AK505,[2]CUS030!$A$5:$E$10000,5,0),"")</f>
        <v/>
      </c>
      <c r="AY505" s="19">
        <f>IFERROR(VLOOKUP(AL505,[2]CUS030!$A$5:$E$10000,5,0),"")</f>
        <v/>
      </c>
      <c r="AZ505" s="19">
        <f>IFERROR(VLOOKUP(AM505,[2]CUS030!$A$5:$E$10000,5,0),"")</f>
        <v/>
      </c>
      <c r="BA505" s="19">
        <f>IFERROR(VLOOKUP(AN505,[2]CUS030!$A$5:$E$10000,5,0),"")</f>
        <v/>
      </c>
      <c r="BB505" s="19">
        <f>IFERROR(VLOOKUP(AO505,[2]CUS030!$A$5:$E$10000,5,0),"")</f>
        <v/>
      </c>
      <c r="BC505" s="19">
        <f>IFERROR(VLOOKUP(AP505,[2]CUS030!$A$5:$E$10000,5,0),"")</f>
        <v/>
      </c>
      <c r="BD505" s="19">
        <f>IFERROR(VLOOKUP(AQ505,[2]CUS030!$A$5:$E$10000,5,0),"")</f>
        <v/>
      </c>
      <c r="BE505" s="19">
        <f>IFERROR(VLOOKUP(AR505,[2]CUS030!$A$5:$E$10000,5,0),"")</f>
        <v/>
      </c>
    </row>
    <row r="506">
      <c r="F506" s="108">
        <f>[1]!Table1[[#This Row],[Production]]</f>
        <v/>
      </c>
      <c r="G506">
        <f>MID(F506,LEN(F506)-6,4)</f>
        <v/>
      </c>
      <c r="H506">
        <f>AS506&amp;"|"&amp;AT506&amp;"|"&amp;AU506&amp;"|"&amp;AV506&amp;"|"&amp;AW506&amp;"|"&amp;AX506&amp;"|"&amp;AY506&amp;"|"&amp;AZ506&amp;"|"&amp;BA506&amp;"|"&amp;BB506&amp;"|"&amp;BC506&amp;"|"&amp;BD506&amp;"|"&amp;BE506</f>
        <v/>
      </c>
      <c r="I506" s="108">
        <f>[1]!Table1[[#This Row],[Stock]]</f>
        <v/>
      </c>
      <c r="J506">
        <f>MID(LEFT(I506,LEN(I506)-3),FIND("0|0.000",LEFT(I506,LEN(I506)-3),1)+7,6)</f>
        <v/>
      </c>
      <c r="K506" s="19" t="n"/>
      <c r="L506" s="19" t="n"/>
      <c r="M506" s="19" t="n"/>
      <c r="N506" s="19" t="n"/>
      <c r="O506" s="19" t="n"/>
      <c r="P506" s="20">
        <f>End_Cal!E506</f>
        <v/>
      </c>
      <c r="Q506" s="112">
        <f>IFERROR(INDEX($J$2:$J$9873,MATCH(1,INDEX(($P506=$F$2:$F$9873)*(0=COUNTIFS($Q$2:$Q$2,$J$2:$J$9873)),0),0)),"")</f>
        <v/>
      </c>
      <c r="R506" s="112">
        <f>IFERROR(INDEX($J$2:$J$9873,MATCH(1,INDEX(($P506=$F$2:$F$9873)*(0=COUNTIFS(Q506,$J$2:$J$9873)),0),0)),"")</f>
        <v/>
      </c>
      <c r="S506" s="112">
        <f>IFERROR(INDEX($J$2:$J$9873,MATCH(1,INDEX(($P506=$F$2:$F$9873)*(0=COUNTIFS(Q506:R506,$J$2:$J$9873)),0),0)),"")</f>
        <v/>
      </c>
      <c r="T506" s="112">
        <f>IFERROR(INDEX($J$2:$J$9873,MATCH(1,INDEX(($P506=$F$2:$F$9873)*(0=COUNTIFS(Q506:S506,$J$2:$J$9873)),0),0)),"")</f>
        <v/>
      </c>
      <c r="U506" s="112">
        <f>IFERROR(INDEX($J$2:$J$9873,MATCH(1,INDEX(($P506=$F$2:$F$9873)*(0=COUNTIFS(Q506:T506,$J$2:$J$9873)),0),0)),"")</f>
        <v/>
      </c>
      <c r="V506" s="112">
        <f>IFERROR(INDEX($J$2:$J$9873,MATCH(1,INDEX(($P506=$F$2:$F$9873)*(0=COUNTIFS(Q506:U506,$J$2:$J$9873)),0),0)),"")</f>
        <v/>
      </c>
      <c r="W506" s="112">
        <f>IFERROR(INDEX($J$2:$J$9873,MATCH(1,INDEX(($P506=$F$2:$F$9873)*(0=COUNTIFS(Q506:V506,$J$2:$J$861)),0),0)),"")</f>
        <v/>
      </c>
      <c r="X506" s="112">
        <f>IFERROR(INDEX($J$2:$J$9873,MATCH(1,INDEX(($P506=$F$2:$F$9873)*(0=COUNTIFS(Q506:W506,$J$2:$J$9873)),0),0)),"")</f>
        <v/>
      </c>
      <c r="Y506" s="112">
        <f>IFERROR(INDEX($J$2:$J$861,MATCH(1,INDEX(($P506=$F$2:$F$861)*(0=COUNTIFS(Q506:X506,$J$2:$J$861)),0),0)),"")</f>
        <v/>
      </c>
      <c r="Z506" s="112">
        <f>IFERROR(INDEX($J$2:$J$861,MATCH(1,INDEX(($P506=$F$2:$F$861)*(0=COUNTIFS(Q506:Y506,$J$2:$J$861)),0),0)),"")</f>
        <v/>
      </c>
      <c r="AA506" s="112">
        <f>IFERROR(INDEX($J$2:$J$861,MATCH(1,INDEX(($P506=$F$2:$F$861)*(0=COUNTIFS(Q506:Z506,$J$2:$J$861)),0),0)),"")</f>
        <v/>
      </c>
      <c r="AB506" s="112">
        <f>IFERROR(INDEX($J$2:$J$861,MATCH(1,INDEX(($P506=$F$2:$F$861)*(0=COUNTIFS(Q506:AA506,$J$2:$J$861)),0),0)),"")</f>
        <v/>
      </c>
      <c r="AC506" s="112">
        <f>IFERROR(INDEX($J$2:$J$861,MATCH(1,INDEX(($P506=$F$2:$F$861)*(0=COUNTIFS(Q506:AB506,$J$2:$J$861)),0),0)),"")</f>
        <v/>
      </c>
      <c r="AD506">
        <f>Q506&amp;"-"&amp;R506&amp;"-"&amp;S506&amp;"-"&amp;T506&amp;"-"&amp;U506&amp;"-"&amp;V506&amp;"-"&amp;W506&amp;"-"&amp;X506&amp;"-"&amp;Y506&amp;"-"&amp;Z506&amp;"-"&amp;AA506&amp;"-"&amp;AB506&amp;"-"&amp;AC506</f>
        <v/>
      </c>
      <c r="AF506" s="19">
        <f>IFERROR(INDEX($I$2:$I$861,MATCH(1,INDEX(($P506=$F$2:$F$861)*(0=COUNTIFS($AF$2:$AF$2,$I$2:$I$861)),0),0)),"")</f>
        <v/>
      </c>
      <c r="AG506" s="19">
        <f>IFERROR(INDEX($I$2:$I$9873,MATCH(1,INDEX(($P506=$F$2:$F$9873)*(0=COUNTIFS(AF506,$I$2:$I$9873)),0),0)),"")</f>
        <v/>
      </c>
      <c r="AH506" s="19">
        <f>IFERROR(INDEX($I$2:$I$9873,MATCH(1,INDEX(($P506=$F$2:$F$9873)*(0=COUNTIFS(AF506:AG506,$I$2:$I$9873)),0),0)),"")</f>
        <v/>
      </c>
      <c r="AI506" s="19">
        <f>IFERROR(INDEX($I$2:$I$9873,MATCH(1,INDEX(($P506=$F$2:$F$9873)*(0=COUNTIFS(AF506:AH506,$I$2:$I$9873)),0),0)),"")</f>
        <v/>
      </c>
      <c r="AJ506" s="19">
        <f>IFERROR(INDEX($I$2:$I$9873,MATCH(1,INDEX(($P506=$F$2:$F$9873)*(0=COUNTIFS(AF506:AI506,$I$2:$I$9873)),0),0)),"")</f>
        <v/>
      </c>
      <c r="AK506" s="19">
        <f>IFERROR(INDEX($I$2:$I$9873,MATCH(1,INDEX(($P506=$F$2:$F$9873)*(0=COUNTIFS(AF506:AJ506,$I$2:$I$9873)),0),0)),"")</f>
        <v/>
      </c>
      <c r="AL506" s="19">
        <f>IFERROR(INDEX($I$2:$I$9873,MATCH(1,INDEX(($P506=$F$2:$F$9873)*(0=COUNTIFS(AF506:AK506,$I$2:$I$9873)),0),0)),"")</f>
        <v/>
      </c>
      <c r="AM506" s="19">
        <f>IFERROR(INDEX($I$2:$I$9873,MATCH(1,INDEX(($P506=$F$2:$F$9873)*(0=COUNTIFS(AF506:AL506,$I$2:$I$9873)),0),0)),"")</f>
        <v/>
      </c>
      <c r="AN506" s="19">
        <f>IFERROR(INDEX($I$2:$I$9873,MATCH(1,INDEX(($P506=$F$2:$F$9873)*(0=COUNTIFS(AF506:AM506,$I$2:$I$9873)),0),0)),"")</f>
        <v/>
      </c>
      <c r="AO506" s="19">
        <f>IFERROR(INDEX($I$2:$I$9873,MATCH(1,INDEX(($P506=$F$2:$F$9873)*(0=COUNTIFS(AF506:AN506,$I$2:$I$9873)),0),0)),"")</f>
        <v/>
      </c>
      <c r="AP506" s="19">
        <f>IFERROR(INDEX($I$2:$I$9873,MATCH(1,INDEX(($P506=$F$2:$F$9873)*(0=COUNTIFS(AF506:AO506,$I$2:$I$9873)),0),0)),"")</f>
        <v/>
      </c>
      <c r="AQ506" s="19">
        <f>IFERROR(INDEX($I$2:$I$9873,MATCH(1,INDEX(($P506=$F$2:$F$9873)*(0=COUNTIFS(AF506:AP506,$I$2:$I$9873)),0),0)),"")</f>
        <v/>
      </c>
      <c r="AR506" s="19">
        <f>IFERROR(INDEX($I$2:$I$9873,MATCH(1,INDEX(($P506=$F$2:$F$9873)*(0=COUNTIFS(AF506:AQ506,$I$2:$I$9873)),0),0)),"")</f>
        <v/>
      </c>
      <c r="AS506" s="19">
        <f>IFERROR(VLOOKUP(AF506,[2]CUS030!$A$5:$E$10000,5,0),"")</f>
        <v/>
      </c>
      <c r="AT506" s="19">
        <f>IFERROR(VLOOKUP(AG506,[2]CUS030!$A$5:$E$10000,5,0),"")</f>
        <v/>
      </c>
      <c r="AU506" s="19">
        <f>IFERROR(VLOOKUP(AH506,[2]CUS030!$A$5:$E$10000,5,0),"")</f>
        <v/>
      </c>
      <c r="AV506" s="19">
        <f>IFERROR(VLOOKUP(AI506,[2]CUS030!$A$5:$E$10000,5,0),"")</f>
        <v/>
      </c>
      <c r="AW506" s="19">
        <f>IFERROR(VLOOKUP(AJ506,[2]CUS030!$A$5:$E$10000,5,0),"")</f>
        <v/>
      </c>
      <c r="AX506" s="19">
        <f>IFERROR(VLOOKUP(AK506,[2]CUS030!$A$5:$E$10000,5,0),"")</f>
        <v/>
      </c>
      <c r="AY506" s="19">
        <f>IFERROR(VLOOKUP(AL506,[2]CUS030!$A$5:$E$10000,5,0),"")</f>
        <v/>
      </c>
      <c r="AZ506" s="19">
        <f>IFERROR(VLOOKUP(AM506,[2]CUS030!$A$5:$E$10000,5,0),"")</f>
        <v/>
      </c>
      <c r="BA506" s="19">
        <f>IFERROR(VLOOKUP(AN506,[2]CUS030!$A$5:$E$10000,5,0),"")</f>
        <v/>
      </c>
      <c r="BB506" s="19">
        <f>IFERROR(VLOOKUP(AO506,[2]CUS030!$A$5:$E$10000,5,0),"")</f>
        <v/>
      </c>
      <c r="BC506" s="19">
        <f>IFERROR(VLOOKUP(AP506,[2]CUS030!$A$5:$E$10000,5,0),"")</f>
        <v/>
      </c>
      <c r="BD506" s="19">
        <f>IFERROR(VLOOKUP(AQ506,[2]CUS030!$A$5:$E$10000,5,0),"")</f>
        <v/>
      </c>
      <c r="BE506" s="19">
        <f>IFERROR(VLOOKUP(AR506,[2]CUS030!$A$5:$E$10000,5,0),"")</f>
        <v/>
      </c>
    </row>
    <row r="507">
      <c r="F507" s="108">
        <f>[1]!Table1[[#This Row],[Production]]</f>
        <v/>
      </c>
      <c r="G507">
        <f>MID(F507,LEN(F507)-6,4)</f>
        <v/>
      </c>
      <c r="H507">
        <f>AS507&amp;"|"&amp;AT507&amp;"|"&amp;AU507&amp;"|"&amp;AV507&amp;"|"&amp;AW507&amp;"|"&amp;AX507&amp;"|"&amp;AY507&amp;"|"&amp;AZ507&amp;"|"&amp;BA507&amp;"|"&amp;BB507&amp;"|"&amp;BC507&amp;"|"&amp;BD507&amp;"|"&amp;BE507</f>
        <v/>
      </c>
      <c r="I507" s="108">
        <f>[1]!Table1[[#This Row],[Stock]]</f>
        <v/>
      </c>
      <c r="J507">
        <f>MID(LEFT(I507,LEN(I507)-3),FIND("0|0.000",LEFT(I507,LEN(I507)-3),1)+7,6)</f>
        <v/>
      </c>
      <c r="K507" s="19" t="n"/>
      <c r="L507" s="19" t="n"/>
      <c r="M507" s="19" t="n"/>
      <c r="N507" s="19" t="n"/>
      <c r="O507" s="19" t="n"/>
      <c r="P507" s="20">
        <f>End_Cal!E507</f>
        <v/>
      </c>
      <c r="Q507" s="112">
        <f>IFERROR(INDEX($J$2:$J$9873,MATCH(1,INDEX(($P507=$F$2:$F$9873)*(0=COUNTIFS($Q$2:$Q$2,$J$2:$J$9873)),0),0)),"")</f>
        <v/>
      </c>
      <c r="R507" s="112">
        <f>IFERROR(INDEX($J$2:$J$9873,MATCH(1,INDEX(($P507=$F$2:$F$9873)*(0=COUNTIFS(Q507,$J$2:$J$9873)),0),0)),"")</f>
        <v/>
      </c>
      <c r="S507" s="112">
        <f>IFERROR(INDEX($J$2:$J$9873,MATCH(1,INDEX(($P507=$F$2:$F$9873)*(0=COUNTIFS(Q507:R507,$J$2:$J$9873)),0),0)),"")</f>
        <v/>
      </c>
      <c r="T507" s="112">
        <f>IFERROR(INDEX($J$2:$J$9873,MATCH(1,INDEX(($P507=$F$2:$F$9873)*(0=COUNTIFS(Q507:S507,$J$2:$J$9873)),0),0)),"")</f>
        <v/>
      </c>
      <c r="U507" s="112">
        <f>IFERROR(INDEX($J$2:$J$9873,MATCH(1,INDEX(($P507=$F$2:$F$9873)*(0=COUNTIFS(Q507:T507,$J$2:$J$9873)),0),0)),"")</f>
        <v/>
      </c>
      <c r="V507" s="112">
        <f>IFERROR(INDEX($J$2:$J$9873,MATCH(1,INDEX(($P507=$F$2:$F$9873)*(0=COUNTIFS(Q507:U507,$J$2:$J$9873)),0),0)),"")</f>
        <v/>
      </c>
      <c r="W507" s="112">
        <f>IFERROR(INDEX($J$2:$J$9873,MATCH(1,INDEX(($P507=$F$2:$F$9873)*(0=COUNTIFS(Q507:V507,$J$2:$J$861)),0),0)),"")</f>
        <v/>
      </c>
      <c r="X507" s="112">
        <f>IFERROR(INDEX($J$2:$J$9873,MATCH(1,INDEX(($P507=$F$2:$F$9873)*(0=COUNTIFS(Q507:W507,$J$2:$J$9873)),0),0)),"")</f>
        <v/>
      </c>
      <c r="Y507" s="112">
        <f>IFERROR(INDEX($J$2:$J$861,MATCH(1,INDEX(($P507=$F$2:$F$861)*(0=COUNTIFS(Q507:X507,$J$2:$J$861)),0),0)),"")</f>
        <v/>
      </c>
      <c r="Z507" s="112">
        <f>IFERROR(INDEX($J$2:$J$861,MATCH(1,INDEX(($P507=$F$2:$F$861)*(0=COUNTIFS(Q507:Y507,$J$2:$J$861)),0),0)),"")</f>
        <v/>
      </c>
      <c r="AA507" s="112">
        <f>IFERROR(INDEX($J$2:$J$861,MATCH(1,INDEX(($P507=$F$2:$F$861)*(0=COUNTIFS(Q507:Z507,$J$2:$J$861)),0),0)),"")</f>
        <v/>
      </c>
      <c r="AB507" s="112">
        <f>IFERROR(INDEX($J$2:$J$861,MATCH(1,INDEX(($P507=$F$2:$F$861)*(0=COUNTIFS(Q507:AA507,$J$2:$J$861)),0),0)),"")</f>
        <v/>
      </c>
      <c r="AC507" s="112">
        <f>IFERROR(INDEX($J$2:$J$861,MATCH(1,INDEX(($P507=$F$2:$F$861)*(0=COUNTIFS(Q507:AB507,$J$2:$J$861)),0),0)),"")</f>
        <v/>
      </c>
      <c r="AD507">
        <f>Q507&amp;"-"&amp;R507&amp;"-"&amp;S507&amp;"-"&amp;T507&amp;"-"&amp;U507&amp;"-"&amp;V507&amp;"-"&amp;W507&amp;"-"&amp;X507&amp;"-"&amp;Y507&amp;"-"&amp;Z507&amp;"-"&amp;AA507&amp;"-"&amp;AB507&amp;"-"&amp;AC507</f>
        <v/>
      </c>
      <c r="AF507" s="19">
        <f>IFERROR(INDEX($I$2:$I$861,MATCH(1,INDEX(($P507=$F$2:$F$861)*(0=COUNTIFS($AF$2:$AF$2,$I$2:$I$861)),0),0)),"")</f>
        <v/>
      </c>
      <c r="AG507" s="19">
        <f>IFERROR(INDEX($I$2:$I$9873,MATCH(1,INDEX(($P507=$F$2:$F$9873)*(0=COUNTIFS(AF507,$I$2:$I$9873)),0),0)),"")</f>
        <v/>
      </c>
      <c r="AH507" s="19">
        <f>IFERROR(INDEX($I$2:$I$9873,MATCH(1,INDEX(($P507=$F$2:$F$9873)*(0=COUNTIFS(AF507:AG507,$I$2:$I$9873)),0),0)),"")</f>
        <v/>
      </c>
      <c r="AI507" s="19">
        <f>IFERROR(INDEX($I$2:$I$9873,MATCH(1,INDEX(($P507=$F$2:$F$9873)*(0=COUNTIFS(AF507:AH507,$I$2:$I$9873)),0),0)),"")</f>
        <v/>
      </c>
      <c r="AJ507" s="19">
        <f>IFERROR(INDEX($I$2:$I$9873,MATCH(1,INDEX(($P507=$F$2:$F$9873)*(0=COUNTIFS(AF507:AI507,$I$2:$I$9873)),0),0)),"")</f>
        <v/>
      </c>
      <c r="AK507" s="19">
        <f>IFERROR(INDEX($I$2:$I$9873,MATCH(1,INDEX(($P507=$F$2:$F$9873)*(0=COUNTIFS(AF507:AJ507,$I$2:$I$9873)),0),0)),"")</f>
        <v/>
      </c>
      <c r="AL507" s="19">
        <f>IFERROR(INDEX($I$2:$I$9873,MATCH(1,INDEX(($P507=$F$2:$F$9873)*(0=COUNTIFS(AF507:AK507,$I$2:$I$9873)),0),0)),"")</f>
        <v/>
      </c>
      <c r="AM507" s="19">
        <f>IFERROR(INDEX($I$2:$I$9873,MATCH(1,INDEX(($P507=$F$2:$F$9873)*(0=COUNTIFS(AF507:AL507,$I$2:$I$9873)),0),0)),"")</f>
        <v/>
      </c>
      <c r="AN507" s="19">
        <f>IFERROR(INDEX($I$2:$I$9873,MATCH(1,INDEX(($P507=$F$2:$F$9873)*(0=COUNTIFS(AF507:AM507,$I$2:$I$9873)),0),0)),"")</f>
        <v/>
      </c>
      <c r="AO507" s="19">
        <f>IFERROR(INDEX($I$2:$I$9873,MATCH(1,INDEX(($P507=$F$2:$F$9873)*(0=COUNTIFS(AF507:AN507,$I$2:$I$9873)),0),0)),"")</f>
        <v/>
      </c>
      <c r="AP507" s="19">
        <f>IFERROR(INDEX($I$2:$I$9873,MATCH(1,INDEX(($P507=$F$2:$F$9873)*(0=COUNTIFS(AF507:AO507,$I$2:$I$9873)),0),0)),"")</f>
        <v/>
      </c>
      <c r="AQ507" s="19">
        <f>IFERROR(INDEX($I$2:$I$9873,MATCH(1,INDEX(($P507=$F$2:$F$9873)*(0=COUNTIFS(AF507:AP507,$I$2:$I$9873)),0),0)),"")</f>
        <v/>
      </c>
      <c r="AR507" s="19">
        <f>IFERROR(INDEX($I$2:$I$9873,MATCH(1,INDEX(($P507=$F$2:$F$9873)*(0=COUNTIFS(AF507:AQ507,$I$2:$I$9873)),0),0)),"")</f>
        <v/>
      </c>
      <c r="AS507" s="19">
        <f>IFERROR(VLOOKUP(AF507,[2]CUS030!$A$5:$E$10000,5,0),"")</f>
        <v/>
      </c>
      <c r="AT507" s="19">
        <f>IFERROR(VLOOKUP(AG507,[2]CUS030!$A$5:$E$10000,5,0),"")</f>
        <v/>
      </c>
      <c r="AU507" s="19">
        <f>IFERROR(VLOOKUP(AH507,[2]CUS030!$A$5:$E$10000,5,0),"")</f>
        <v/>
      </c>
      <c r="AV507" s="19">
        <f>IFERROR(VLOOKUP(AI507,[2]CUS030!$A$5:$E$10000,5,0),"")</f>
        <v/>
      </c>
      <c r="AW507" s="19">
        <f>IFERROR(VLOOKUP(AJ507,[2]CUS030!$A$5:$E$10000,5,0),"")</f>
        <v/>
      </c>
      <c r="AX507" s="19">
        <f>IFERROR(VLOOKUP(AK507,[2]CUS030!$A$5:$E$10000,5,0),"")</f>
        <v/>
      </c>
      <c r="AY507" s="19">
        <f>IFERROR(VLOOKUP(AL507,[2]CUS030!$A$5:$E$10000,5,0),"")</f>
        <v/>
      </c>
      <c r="AZ507" s="19">
        <f>IFERROR(VLOOKUP(AM507,[2]CUS030!$A$5:$E$10000,5,0),"")</f>
        <v/>
      </c>
      <c r="BA507" s="19">
        <f>IFERROR(VLOOKUP(AN507,[2]CUS030!$A$5:$E$10000,5,0),"")</f>
        <v/>
      </c>
      <c r="BB507" s="19">
        <f>IFERROR(VLOOKUP(AO507,[2]CUS030!$A$5:$E$10000,5,0),"")</f>
        <v/>
      </c>
      <c r="BC507" s="19">
        <f>IFERROR(VLOOKUP(AP507,[2]CUS030!$A$5:$E$10000,5,0),"")</f>
        <v/>
      </c>
      <c r="BD507" s="19">
        <f>IFERROR(VLOOKUP(AQ507,[2]CUS030!$A$5:$E$10000,5,0),"")</f>
        <v/>
      </c>
      <c r="BE507" s="19">
        <f>IFERROR(VLOOKUP(AR507,[2]CUS030!$A$5:$E$10000,5,0),"")</f>
        <v/>
      </c>
    </row>
    <row r="508">
      <c r="F508" s="108">
        <f>[1]!Table1[[#This Row],[Production]]</f>
        <v/>
      </c>
      <c r="G508">
        <f>MID(F508,LEN(F508)-6,4)</f>
        <v/>
      </c>
      <c r="H508">
        <f>AS508&amp;"|"&amp;AT508&amp;"|"&amp;AU508&amp;"|"&amp;AV508&amp;"|"&amp;AW508&amp;"|"&amp;AX508&amp;"|"&amp;AY508&amp;"|"&amp;AZ508&amp;"|"&amp;BA508&amp;"|"&amp;BB508&amp;"|"&amp;BC508&amp;"|"&amp;BD508&amp;"|"&amp;BE508</f>
        <v/>
      </c>
      <c r="I508" s="108">
        <f>[1]!Table1[[#This Row],[Stock]]</f>
        <v/>
      </c>
      <c r="J508">
        <f>MID(LEFT(I508,LEN(I508)-3),FIND("0|0.000",LEFT(I508,LEN(I508)-3),1)+7,6)</f>
        <v/>
      </c>
      <c r="K508" s="19" t="n"/>
      <c r="L508" s="19" t="n"/>
      <c r="M508" s="19" t="n"/>
      <c r="N508" s="19" t="n"/>
      <c r="O508" s="19" t="n"/>
      <c r="P508" s="20">
        <f>End_Cal!E508</f>
        <v/>
      </c>
      <c r="Q508" s="112">
        <f>IFERROR(INDEX($J$2:$J$9873,MATCH(1,INDEX(($P508=$F$2:$F$9873)*(0=COUNTIFS($Q$2:$Q$2,$J$2:$J$9873)),0),0)),"")</f>
        <v/>
      </c>
      <c r="R508" s="112">
        <f>IFERROR(INDEX($J$2:$J$9873,MATCH(1,INDEX(($P508=$F$2:$F$9873)*(0=COUNTIFS(Q508,$J$2:$J$9873)),0),0)),"")</f>
        <v/>
      </c>
      <c r="S508" s="112">
        <f>IFERROR(INDEX($J$2:$J$9873,MATCH(1,INDEX(($P508=$F$2:$F$9873)*(0=COUNTIFS(Q508:R508,$J$2:$J$9873)),0),0)),"")</f>
        <v/>
      </c>
      <c r="T508" s="112">
        <f>IFERROR(INDEX($J$2:$J$9873,MATCH(1,INDEX(($P508=$F$2:$F$9873)*(0=COUNTIFS(Q508:S508,$J$2:$J$9873)),0),0)),"")</f>
        <v/>
      </c>
      <c r="U508" s="112">
        <f>IFERROR(INDEX($J$2:$J$9873,MATCH(1,INDEX(($P508=$F$2:$F$9873)*(0=COUNTIFS(Q508:T508,$J$2:$J$9873)),0),0)),"")</f>
        <v/>
      </c>
      <c r="V508" s="112">
        <f>IFERROR(INDEX($J$2:$J$9873,MATCH(1,INDEX(($P508=$F$2:$F$9873)*(0=COUNTIFS(Q508:U508,$J$2:$J$9873)),0),0)),"")</f>
        <v/>
      </c>
      <c r="W508" s="112">
        <f>IFERROR(INDEX($J$2:$J$9873,MATCH(1,INDEX(($P508=$F$2:$F$9873)*(0=COUNTIFS(Q508:V508,$J$2:$J$861)),0),0)),"")</f>
        <v/>
      </c>
      <c r="X508" s="112">
        <f>IFERROR(INDEX($J$2:$J$9873,MATCH(1,INDEX(($P508=$F$2:$F$9873)*(0=COUNTIFS(Q508:W508,$J$2:$J$9873)),0),0)),"")</f>
        <v/>
      </c>
      <c r="Y508" s="112">
        <f>IFERROR(INDEX($J$2:$J$861,MATCH(1,INDEX(($P508=$F$2:$F$861)*(0=COUNTIFS(Q508:X508,$J$2:$J$861)),0),0)),"")</f>
        <v/>
      </c>
      <c r="Z508" s="112">
        <f>IFERROR(INDEX($J$2:$J$861,MATCH(1,INDEX(($P508=$F$2:$F$861)*(0=COUNTIFS(Q508:Y508,$J$2:$J$861)),0),0)),"")</f>
        <v/>
      </c>
      <c r="AA508" s="112">
        <f>IFERROR(INDEX($J$2:$J$861,MATCH(1,INDEX(($P508=$F$2:$F$861)*(0=COUNTIFS(Q508:Z508,$J$2:$J$861)),0),0)),"")</f>
        <v/>
      </c>
      <c r="AB508" s="112">
        <f>IFERROR(INDEX($J$2:$J$861,MATCH(1,INDEX(($P508=$F$2:$F$861)*(0=COUNTIFS(Q508:AA508,$J$2:$J$861)),0),0)),"")</f>
        <v/>
      </c>
      <c r="AC508" s="112">
        <f>IFERROR(INDEX($J$2:$J$861,MATCH(1,INDEX(($P508=$F$2:$F$861)*(0=COUNTIFS(Q508:AB508,$J$2:$J$861)),0),0)),"")</f>
        <v/>
      </c>
      <c r="AD508">
        <f>Q508&amp;"-"&amp;R508&amp;"-"&amp;S508&amp;"-"&amp;T508&amp;"-"&amp;U508&amp;"-"&amp;V508&amp;"-"&amp;W508&amp;"-"&amp;X508&amp;"-"&amp;Y508&amp;"-"&amp;Z508&amp;"-"&amp;AA508&amp;"-"&amp;AB508&amp;"-"&amp;AC508</f>
        <v/>
      </c>
      <c r="AF508" s="19">
        <f>IFERROR(INDEX($I$2:$I$861,MATCH(1,INDEX(($P508=$F$2:$F$861)*(0=COUNTIFS($AF$2:$AF$2,$I$2:$I$861)),0),0)),"")</f>
        <v/>
      </c>
      <c r="AG508" s="19">
        <f>IFERROR(INDEX($I$2:$I$9873,MATCH(1,INDEX(($P508=$F$2:$F$9873)*(0=COUNTIFS(AF508,$I$2:$I$9873)),0),0)),"")</f>
        <v/>
      </c>
      <c r="AH508" s="19">
        <f>IFERROR(INDEX($I$2:$I$9873,MATCH(1,INDEX(($P508=$F$2:$F$9873)*(0=COUNTIFS(AF508:AG508,$I$2:$I$9873)),0),0)),"")</f>
        <v/>
      </c>
      <c r="AI508" s="19">
        <f>IFERROR(INDEX($I$2:$I$9873,MATCH(1,INDEX(($P508=$F$2:$F$9873)*(0=COUNTIFS(AF508:AH508,$I$2:$I$9873)),0),0)),"")</f>
        <v/>
      </c>
      <c r="AJ508" s="19">
        <f>IFERROR(INDEX($I$2:$I$9873,MATCH(1,INDEX(($P508=$F$2:$F$9873)*(0=COUNTIFS(AF508:AI508,$I$2:$I$9873)),0),0)),"")</f>
        <v/>
      </c>
      <c r="AK508" s="19">
        <f>IFERROR(INDEX($I$2:$I$9873,MATCH(1,INDEX(($P508=$F$2:$F$9873)*(0=COUNTIFS(AF508:AJ508,$I$2:$I$9873)),0),0)),"")</f>
        <v/>
      </c>
      <c r="AL508" s="19">
        <f>IFERROR(INDEX($I$2:$I$9873,MATCH(1,INDEX(($P508=$F$2:$F$9873)*(0=COUNTIFS(AF508:AK508,$I$2:$I$9873)),0),0)),"")</f>
        <v/>
      </c>
      <c r="AM508" s="19">
        <f>IFERROR(INDEX($I$2:$I$9873,MATCH(1,INDEX(($P508=$F$2:$F$9873)*(0=COUNTIFS(AF508:AL508,$I$2:$I$9873)),0),0)),"")</f>
        <v/>
      </c>
      <c r="AN508" s="19">
        <f>IFERROR(INDEX($I$2:$I$9873,MATCH(1,INDEX(($P508=$F$2:$F$9873)*(0=COUNTIFS(AF508:AM508,$I$2:$I$9873)),0),0)),"")</f>
        <v/>
      </c>
      <c r="AO508" s="19">
        <f>IFERROR(INDEX($I$2:$I$9873,MATCH(1,INDEX(($P508=$F$2:$F$9873)*(0=COUNTIFS(AF508:AN508,$I$2:$I$9873)),0),0)),"")</f>
        <v/>
      </c>
      <c r="AP508" s="19">
        <f>IFERROR(INDEX($I$2:$I$9873,MATCH(1,INDEX(($P508=$F$2:$F$9873)*(0=COUNTIFS(AF508:AO508,$I$2:$I$9873)),0),0)),"")</f>
        <v/>
      </c>
      <c r="AQ508" s="19">
        <f>IFERROR(INDEX($I$2:$I$9873,MATCH(1,INDEX(($P508=$F$2:$F$9873)*(0=COUNTIFS(AF508:AP508,$I$2:$I$9873)),0),0)),"")</f>
        <v/>
      </c>
      <c r="AR508" s="19">
        <f>IFERROR(INDEX($I$2:$I$9873,MATCH(1,INDEX(($P508=$F$2:$F$9873)*(0=COUNTIFS(AF508:AQ508,$I$2:$I$9873)),0),0)),"")</f>
        <v/>
      </c>
      <c r="AS508" s="19">
        <f>IFERROR(VLOOKUP(AF508,[2]CUS030!$A$5:$E$10000,5,0),"")</f>
        <v/>
      </c>
      <c r="AT508" s="19">
        <f>IFERROR(VLOOKUP(AG508,[2]CUS030!$A$5:$E$10000,5,0),"")</f>
        <v/>
      </c>
      <c r="AU508" s="19">
        <f>IFERROR(VLOOKUP(AH508,[2]CUS030!$A$5:$E$10000,5,0),"")</f>
        <v/>
      </c>
      <c r="AV508" s="19">
        <f>IFERROR(VLOOKUP(AI508,[2]CUS030!$A$5:$E$10000,5,0),"")</f>
        <v/>
      </c>
      <c r="AW508" s="19">
        <f>IFERROR(VLOOKUP(AJ508,[2]CUS030!$A$5:$E$10000,5,0),"")</f>
        <v/>
      </c>
      <c r="AX508" s="19">
        <f>IFERROR(VLOOKUP(AK508,[2]CUS030!$A$5:$E$10000,5,0),"")</f>
        <v/>
      </c>
      <c r="AY508" s="19">
        <f>IFERROR(VLOOKUP(AL508,[2]CUS030!$A$5:$E$10000,5,0),"")</f>
        <v/>
      </c>
      <c r="AZ508" s="19">
        <f>IFERROR(VLOOKUP(AM508,[2]CUS030!$A$5:$E$10000,5,0),"")</f>
        <v/>
      </c>
      <c r="BA508" s="19">
        <f>IFERROR(VLOOKUP(AN508,[2]CUS030!$A$5:$E$10000,5,0),"")</f>
        <v/>
      </c>
      <c r="BB508" s="19">
        <f>IFERROR(VLOOKUP(AO508,[2]CUS030!$A$5:$E$10000,5,0),"")</f>
        <v/>
      </c>
      <c r="BC508" s="19">
        <f>IFERROR(VLOOKUP(AP508,[2]CUS030!$A$5:$E$10000,5,0),"")</f>
        <v/>
      </c>
      <c r="BD508" s="19">
        <f>IFERROR(VLOOKUP(AQ508,[2]CUS030!$A$5:$E$10000,5,0),"")</f>
        <v/>
      </c>
      <c r="BE508" s="19">
        <f>IFERROR(VLOOKUP(AR508,[2]CUS030!$A$5:$E$10000,5,0),"")</f>
        <v/>
      </c>
    </row>
    <row r="509">
      <c r="F509" s="108">
        <f>[1]!Table1[[#This Row],[Production]]</f>
        <v/>
      </c>
      <c r="G509">
        <f>MID(F509,LEN(F509)-6,4)</f>
        <v/>
      </c>
      <c r="H509">
        <f>AS509&amp;"|"&amp;AT509&amp;"|"&amp;AU509&amp;"|"&amp;AV509&amp;"|"&amp;AW509&amp;"|"&amp;AX509&amp;"|"&amp;AY509&amp;"|"&amp;AZ509&amp;"|"&amp;BA509&amp;"|"&amp;BB509&amp;"|"&amp;BC509&amp;"|"&amp;BD509&amp;"|"&amp;BE509</f>
        <v/>
      </c>
      <c r="I509" s="108">
        <f>[1]!Table1[[#This Row],[Stock]]</f>
        <v/>
      </c>
      <c r="J509">
        <f>MID(LEFT(I509,LEN(I509)-3),FIND("0|0.000",LEFT(I509,LEN(I509)-3),1)+7,6)</f>
        <v/>
      </c>
      <c r="K509" s="19" t="n"/>
      <c r="L509" s="19" t="n"/>
      <c r="M509" s="19" t="n"/>
      <c r="N509" s="19" t="n"/>
      <c r="O509" s="19" t="n"/>
      <c r="P509" s="20">
        <f>End_Cal!E509</f>
        <v/>
      </c>
      <c r="Q509" s="112">
        <f>IFERROR(INDEX($J$2:$J$9873,MATCH(1,INDEX(($P509=$F$2:$F$9873)*(0=COUNTIFS($Q$2:$Q$2,$J$2:$J$9873)),0),0)),"")</f>
        <v/>
      </c>
      <c r="R509" s="112">
        <f>IFERROR(INDEX($J$2:$J$9873,MATCH(1,INDEX(($P509=$F$2:$F$9873)*(0=COUNTIFS(Q509,$J$2:$J$9873)),0),0)),"")</f>
        <v/>
      </c>
      <c r="S509" s="112">
        <f>IFERROR(INDEX($J$2:$J$9873,MATCH(1,INDEX(($P509=$F$2:$F$9873)*(0=COUNTIFS(Q509:R509,$J$2:$J$9873)),0),0)),"")</f>
        <v/>
      </c>
      <c r="T509" s="112">
        <f>IFERROR(INDEX($J$2:$J$9873,MATCH(1,INDEX(($P509=$F$2:$F$9873)*(0=COUNTIFS(Q509:S509,$J$2:$J$9873)),0),0)),"")</f>
        <v/>
      </c>
      <c r="U509" s="112">
        <f>IFERROR(INDEX($J$2:$J$9873,MATCH(1,INDEX(($P509=$F$2:$F$9873)*(0=COUNTIFS(Q509:T509,$J$2:$J$9873)),0),0)),"")</f>
        <v/>
      </c>
      <c r="V509" s="112">
        <f>IFERROR(INDEX($J$2:$J$9873,MATCH(1,INDEX(($P509=$F$2:$F$9873)*(0=COUNTIFS(Q509:U509,$J$2:$J$9873)),0),0)),"")</f>
        <v/>
      </c>
      <c r="W509" s="112">
        <f>IFERROR(INDEX($J$2:$J$9873,MATCH(1,INDEX(($P509=$F$2:$F$9873)*(0=COUNTIFS(Q509:V509,$J$2:$J$861)),0),0)),"")</f>
        <v/>
      </c>
      <c r="X509" s="112">
        <f>IFERROR(INDEX($J$2:$J$9873,MATCH(1,INDEX(($P509=$F$2:$F$9873)*(0=COUNTIFS(Q509:W509,$J$2:$J$9873)),0),0)),"")</f>
        <v/>
      </c>
      <c r="Y509" s="112">
        <f>IFERROR(INDEX($J$2:$J$861,MATCH(1,INDEX(($P509=$F$2:$F$861)*(0=COUNTIFS(Q509:X509,$J$2:$J$861)),0),0)),"")</f>
        <v/>
      </c>
      <c r="Z509" s="112">
        <f>IFERROR(INDEX($J$2:$J$861,MATCH(1,INDEX(($P509=$F$2:$F$861)*(0=COUNTIFS(Q509:Y509,$J$2:$J$861)),0),0)),"")</f>
        <v/>
      </c>
      <c r="AA509" s="112">
        <f>IFERROR(INDEX($J$2:$J$861,MATCH(1,INDEX(($P509=$F$2:$F$861)*(0=COUNTIFS(Q509:Z509,$J$2:$J$861)),0),0)),"")</f>
        <v/>
      </c>
      <c r="AB509" s="112">
        <f>IFERROR(INDEX($J$2:$J$861,MATCH(1,INDEX(($P509=$F$2:$F$861)*(0=COUNTIFS(Q509:AA509,$J$2:$J$861)),0),0)),"")</f>
        <v/>
      </c>
      <c r="AC509" s="112">
        <f>IFERROR(INDEX($J$2:$J$861,MATCH(1,INDEX(($P509=$F$2:$F$861)*(0=COUNTIFS(Q509:AB509,$J$2:$J$861)),0),0)),"")</f>
        <v/>
      </c>
      <c r="AD509">
        <f>Q509&amp;"-"&amp;R509&amp;"-"&amp;S509&amp;"-"&amp;T509&amp;"-"&amp;U509&amp;"-"&amp;V509&amp;"-"&amp;W509&amp;"-"&amp;X509&amp;"-"&amp;Y509&amp;"-"&amp;Z509&amp;"-"&amp;AA509&amp;"-"&amp;AB509&amp;"-"&amp;AC509</f>
        <v/>
      </c>
      <c r="AF509" s="19">
        <f>IFERROR(INDEX($I$2:$I$861,MATCH(1,INDEX(($P509=$F$2:$F$861)*(0=COUNTIFS($AF$2:$AF$2,$I$2:$I$861)),0),0)),"")</f>
        <v/>
      </c>
      <c r="AG509" s="19">
        <f>IFERROR(INDEX($I$2:$I$9873,MATCH(1,INDEX(($P509=$F$2:$F$9873)*(0=COUNTIFS(AF509,$I$2:$I$9873)),0),0)),"")</f>
        <v/>
      </c>
      <c r="AH509" s="19">
        <f>IFERROR(INDEX($I$2:$I$9873,MATCH(1,INDEX(($P509=$F$2:$F$9873)*(0=COUNTIFS(AF509:AG509,$I$2:$I$9873)),0),0)),"")</f>
        <v/>
      </c>
      <c r="AI509" s="19">
        <f>IFERROR(INDEX($I$2:$I$9873,MATCH(1,INDEX(($P509=$F$2:$F$9873)*(0=COUNTIFS(AF509:AH509,$I$2:$I$9873)),0),0)),"")</f>
        <v/>
      </c>
      <c r="AJ509" s="19">
        <f>IFERROR(INDEX($I$2:$I$9873,MATCH(1,INDEX(($P509=$F$2:$F$9873)*(0=COUNTIFS(AF509:AI509,$I$2:$I$9873)),0),0)),"")</f>
        <v/>
      </c>
      <c r="AK509" s="19">
        <f>IFERROR(INDEX($I$2:$I$9873,MATCH(1,INDEX(($P509=$F$2:$F$9873)*(0=COUNTIFS(AF509:AJ509,$I$2:$I$9873)),0),0)),"")</f>
        <v/>
      </c>
      <c r="AL509" s="19">
        <f>IFERROR(INDEX($I$2:$I$9873,MATCH(1,INDEX(($P509=$F$2:$F$9873)*(0=COUNTIFS(AF509:AK509,$I$2:$I$9873)),0),0)),"")</f>
        <v/>
      </c>
      <c r="AM509" s="19">
        <f>IFERROR(INDEX($I$2:$I$9873,MATCH(1,INDEX(($P509=$F$2:$F$9873)*(0=COUNTIFS(AF509:AL509,$I$2:$I$9873)),0),0)),"")</f>
        <v/>
      </c>
      <c r="AN509" s="19">
        <f>IFERROR(INDEX($I$2:$I$9873,MATCH(1,INDEX(($P509=$F$2:$F$9873)*(0=COUNTIFS(AF509:AM509,$I$2:$I$9873)),0),0)),"")</f>
        <v/>
      </c>
      <c r="AO509" s="19">
        <f>IFERROR(INDEX($I$2:$I$9873,MATCH(1,INDEX(($P509=$F$2:$F$9873)*(0=COUNTIFS(AF509:AN509,$I$2:$I$9873)),0),0)),"")</f>
        <v/>
      </c>
      <c r="AP509" s="19">
        <f>IFERROR(INDEX($I$2:$I$9873,MATCH(1,INDEX(($P509=$F$2:$F$9873)*(0=COUNTIFS(AF509:AO509,$I$2:$I$9873)),0),0)),"")</f>
        <v/>
      </c>
      <c r="AQ509" s="19">
        <f>IFERROR(INDEX($I$2:$I$9873,MATCH(1,INDEX(($P509=$F$2:$F$9873)*(0=COUNTIFS(AF509:AP509,$I$2:$I$9873)),0),0)),"")</f>
        <v/>
      </c>
      <c r="AR509" s="19">
        <f>IFERROR(INDEX($I$2:$I$9873,MATCH(1,INDEX(($P509=$F$2:$F$9873)*(0=COUNTIFS(AF509:AQ509,$I$2:$I$9873)),0),0)),"")</f>
        <v/>
      </c>
      <c r="AS509" s="19">
        <f>IFERROR(VLOOKUP(AF509,[2]CUS030!$A$5:$E$10000,5,0),"")</f>
        <v/>
      </c>
      <c r="AT509" s="19">
        <f>IFERROR(VLOOKUP(AG509,[2]CUS030!$A$5:$E$10000,5,0),"")</f>
        <v/>
      </c>
      <c r="AU509" s="19">
        <f>IFERROR(VLOOKUP(AH509,[2]CUS030!$A$5:$E$10000,5,0),"")</f>
        <v/>
      </c>
      <c r="AV509" s="19">
        <f>IFERROR(VLOOKUP(AI509,[2]CUS030!$A$5:$E$10000,5,0),"")</f>
        <v/>
      </c>
      <c r="AW509" s="19">
        <f>IFERROR(VLOOKUP(AJ509,[2]CUS030!$A$5:$E$10000,5,0),"")</f>
        <v/>
      </c>
      <c r="AX509" s="19">
        <f>IFERROR(VLOOKUP(AK509,[2]CUS030!$A$5:$E$10000,5,0),"")</f>
        <v/>
      </c>
      <c r="AY509" s="19">
        <f>IFERROR(VLOOKUP(AL509,[2]CUS030!$A$5:$E$10000,5,0),"")</f>
        <v/>
      </c>
      <c r="AZ509" s="19">
        <f>IFERROR(VLOOKUP(AM509,[2]CUS030!$A$5:$E$10000,5,0),"")</f>
        <v/>
      </c>
      <c r="BA509" s="19">
        <f>IFERROR(VLOOKUP(AN509,[2]CUS030!$A$5:$E$10000,5,0),"")</f>
        <v/>
      </c>
      <c r="BB509" s="19">
        <f>IFERROR(VLOOKUP(AO509,[2]CUS030!$A$5:$E$10000,5,0),"")</f>
        <v/>
      </c>
      <c r="BC509" s="19">
        <f>IFERROR(VLOOKUP(AP509,[2]CUS030!$A$5:$E$10000,5,0),"")</f>
        <v/>
      </c>
      <c r="BD509" s="19">
        <f>IFERROR(VLOOKUP(AQ509,[2]CUS030!$A$5:$E$10000,5,0),"")</f>
        <v/>
      </c>
      <c r="BE509" s="19">
        <f>IFERROR(VLOOKUP(AR509,[2]CUS030!$A$5:$E$10000,5,0),"")</f>
        <v/>
      </c>
    </row>
    <row r="510">
      <c r="F510" s="108">
        <f>[1]!Table1[[#This Row],[Production]]</f>
        <v/>
      </c>
      <c r="G510">
        <f>MID(F510,LEN(F510)-6,4)</f>
        <v/>
      </c>
      <c r="H510">
        <f>AS510&amp;"|"&amp;AT510&amp;"|"&amp;AU510&amp;"|"&amp;AV510&amp;"|"&amp;AW510&amp;"|"&amp;AX510&amp;"|"&amp;AY510&amp;"|"&amp;AZ510&amp;"|"&amp;BA510&amp;"|"&amp;BB510&amp;"|"&amp;BC510&amp;"|"&amp;BD510&amp;"|"&amp;BE510</f>
        <v/>
      </c>
      <c r="I510" s="108">
        <f>[1]!Table1[[#This Row],[Stock]]</f>
        <v/>
      </c>
      <c r="J510">
        <f>MID(LEFT(I510,LEN(I510)-3),FIND("0|0.000",LEFT(I510,LEN(I510)-3),1)+7,6)</f>
        <v/>
      </c>
      <c r="K510" s="19" t="n"/>
      <c r="L510" s="19" t="n"/>
      <c r="M510" s="19" t="n"/>
      <c r="N510" s="19" t="n"/>
      <c r="O510" s="19" t="n"/>
      <c r="P510" s="20">
        <f>End_Cal!E510</f>
        <v/>
      </c>
      <c r="Q510" s="112">
        <f>IFERROR(INDEX($J$2:$J$9873,MATCH(1,INDEX(($P510=$F$2:$F$9873)*(0=COUNTIFS($Q$2:$Q$2,$J$2:$J$9873)),0),0)),"")</f>
        <v/>
      </c>
      <c r="R510" s="112">
        <f>IFERROR(INDEX($J$2:$J$9873,MATCH(1,INDEX(($P510=$F$2:$F$9873)*(0=COUNTIFS(Q510,$J$2:$J$9873)),0),0)),"")</f>
        <v/>
      </c>
      <c r="S510" s="112">
        <f>IFERROR(INDEX($J$2:$J$9873,MATCH(1,INDEX(($P510=$F$2:$F$9873)*(0=COUNTIFS(Q510:R510,$J$2:$J$9873)),0),0)),"")</f>
        <v/>
      </c>
      <c r="T510" s="112">
        <f>IFERROR(INDEX($J$2:$J$9873,MATCH(1,INDEX(($P510=$F$2:$F$9873)*(0=COUNTIFS(Q510:S510,$J$2:$J$9873)),0),0)),"")</f>
        <v/>
      </c>
      <c r="U510" s="112">
        <f>IFERROR(INDEX($J$2:$J$9873,MATCH(1,INDEX(($P510=$F$2:$F$9873)*(0=COUNTIFS(Q510:T510,$J$2:$J$9873)),0),0)),"")</f>
        <v/>
      </c>
      <c r="V510" s="112">
        <f>IFERROR(INDEX($J$2:$J$9873,MATCH(1,INDEX(($P510=$F$2:$F$9873)*(0=COUNTIFS(Q510:U510,$J$2:$J$9873)),0),0)),"")</f>
        <v/>
      </c>
      <c r="W510" s="112">
        <f>IFERROR(INDEX($J$2:$J$9873,MATCH(1,INDEX(($P510=$F$2:$F$9873)*(0=COUNTIFS(Q510:V510,$J$2:$J$861)),0),0)),"")</f>
        <v/>
      </c>
      <c r="X510" s="112">
        <f>IFERROR(INDEX($J$2:$J$9873,MATCH(1,INDEX(($P510=$F$2:$F$9873)*(0=COUNTIFS(Q510:W510,$J$2:$J$9873)),0),0)),"")</f>
        <v/>
      </c>
      <c r="Y510" s="112">
        <f>IFERROR(INDEX($J$2:$J$861,MATCH(1,INDEX(($P510=$F$2:$F$861)*(0=COUNTIFS(Q510:X510,$J$2:$J$861)),0),0)),"")</f>
        <v/>
      </c>
      <c r="Z510" s="112">
        <f>IFERROR(INDEX($J$2:$J$861,MATCH(1,INDEX(($P510=$F$2:$F$861)*(0=COUNTIFS(Q510:Y510,$J$2:$J$861)),0),0)),"")</f>
        <v/>
      </c>
      <c r="AA510" s="112">
        <f>IFERROR(INDEX($J$2:$J$861,MATCH(1,INDEX(($P510=$F$2:$F$861)*(0=COUNTIFS(Q510:Z510,$J$2:$J$861)),0),0)),"")</f>
        <v/>
      </c>
      <c r="AB510" s="112">
        <f>IFERROR(INDEX($J$2:$J$861,MATCH(1,INDEX(($P510=$F$2:$F$861)*(0=COUNTIFS(Q510:AA510,$J$2:$J$861)),0),0)),"")</f>
        <v/>
      </c>
      <c r="AC510" s="112">
        <f>IFERROR(INDEX($J$2:$J$861,MATCH(1,INDEX(($P510=$F$2:$F$861)*(0=COUNTIFS(Q510:AB510,$J$2:$J$861)),0),0)),"")</f>
        <v/>
      </c>
      <c r="AD510">
        <f>Q510&amp;"-"&amp;R510&amp;"-"&amp;S510&amp;"-"&amp;T510&amp;"-"&amp;U510&amp;"-"&amp;V510&amp;"-"&amp;W510&amp;"-"&amp;X510&amp;"-"&amp;Y510&amp;"-"&amp;Z510&amp;"-"&amp;AA510&amp;"-"&amp;AB510&amp;"-"&amp;AC510</f>
        <v/>
      </c>
      <c r="AF510" s="19">
        <f>IFERROR(INDEX($I$2:$I$861,MATCH(1,INDEX(($P510=$F$2:$F$861)*(0=COUNTIFS($AF$2:$AF$2,$I$2:$I$861)),0),0)),"")</f>
        <v/>
      </c>
      <c r="AG510" s="19">
        <f>IFERROR(INDEX($I$2:$I$9873,MATCH(1,INDEX(($P510=$F$2:$F$9873)*(0=COUNTIFS(AF510,$I$2:$I$9873)),0),0)),"")</f>
        <v/>
      </c>
      <c r="AH510" s="19">
        <f>IFERROR(INDEX($I$2:$I$9873,MATCH(1,INDEX(($P510=$F$2:$F$9873)*(0=COUNTIFS(AF510:AG510,$I$2:$I$9873)),0),0)),"")</f>
        <v/>
      </c>
      <c r="AI510" s="19">
        <f>IFERROR(INDEX($I$2:$I$9873,MATCH(1,INDEX(($P510=$F$2:$F$9873)*(0=COUNTIFS(AF510:AH510,$I$2:$I$9873)),0),0)),"")</f>
        <v/>
      </c>
      <c r="AJ510" s="19">
        <f>IFERROR(INDEX($I$2:$I$9873,MATCH(1,INDEX(($P510=$F$2:$F$9873)*(0=COUNTIFS(AF510:AI510,$I$2:$I$9873)),0),0)),"")</f>
        <v/>
      </c>
      <c r="AK510" s="19">
        <f>IFERROR(INDEX($I$2:$I$9873,MATCH(1,INDEX(($P510=$F$2:$F$9873)*(0=COUNTIFS(AF510:AJ510,$I$2:$I$9873)),0),0)),"")</f>
        <v/>
      </c>
      <c r="AL510" s="19">
        <f>IFERROR(INDEX($I$2:$I$9873,MATCH(1,INDEX(($P510=$F$2:$F$9873)*(0=COUNTIFS(AF510:AK510,$I$2:$I$9873)),0),0)),"")</f>
        <v/>
      </c>
      <c r="AM510" s="19">
        <f>IFERROR(INDEX($I$2:$I$9873,MATCH(1,INDEX(($P510=$F$2:$F$9873)*(0=COUNTIFS(AF510:AL510,$I$2:$I$9873)),0),0)),"")</f>
        <v/>
      </c>
      <c r="AN510" s="19">
        <f>IFERROR(INDEX($I$2:$I$9873,MATCH(1,INDEX(($P510=$F$2:$F$9873)*(0=COUNTIFS(AF510:AM510,$I$2:$I$9873)),0),0)),"")</f>
        <v/>
      </c>
      <c r="AO510" s="19">
        <f>IFERROR(INDEX($I$2:$I$9873,MATCH(1,INDEX(($P510=$F$2:$F$9873)*(0=COUNTIFS(AF510:AN510,$I$2:$I$9873)),0),0)),"")</f>
        <v/>
      </c>
      <c r="AP510" s="19">
        <f>IFERROR(INDEX($I$2:$I$9873,MATCH(1,INDEX(($P510=$F$2:$F$9873)*(0=COUNTIFS(AF510:AO510,$I$2:$I$9873)),0),0)),"")</f>
        <v/>
      </c>
      <c r="AQ510" s="19">
        <f>IFERROR(INDEX($I$2:$I$9873,MATCH(1,INDEX(($P510=$F$2:$F$9873)*(0=COUNTIFS(AF510:AP510,$I$2:$I$9873)),0),0)),"")</f>
        <v/>
      </c>
      <c r="AR510" s="19">
        <f>IFERROR(INDEX($I$2:$I$9873,MATCH(1,INDEX(($P510=$F$2:$F$9873)*(0=COUNTIFS(AF510:AQ510,$I$2:$I$9873)),0),0)),"")</f>
        <v/>
      </c>
      <c r="AS510" s="19">
        <f>IFERROR(VLOOKUP(AF510,[2]CUS030!$A$5:$E$10000,5,0),"")</f>
        <v/>
      </c>
      <c r="AT510" s="19">
        <f>IFERROR(VLOOKUP(AG510,[2]CUS030!$A$5:$E$10000,5,0),"")</f>
        <v/>
      </c>
      <c r="AU510" s="19">
        <f>IFERROR(VLOOKUP(AH510,[2]CUS030!$A$5:$E$10000,5,0),"")</f>
        <v/>
      </c>
      <c r="AV510" s="19">
        <f>IFERROR(VLOOKUP(AI510,[2]CUS030!$A$5:$E$10000,5,0),"")</f>
        <v/>
      </c>
      <c r="AW510" s="19">
        <f>IFERROR(VLOOKUP(AJ510,[2]CUS030!$A$5:$E$10000,5,0),"")</f>
        <v/>
      </c>
      <c r="AX510" s="19">
        <f>IFERROR(VLOOKUP(AK510,[2]CUS030!$A$5:$E$10000,5,0),"")</f>
        <v/>
      </c>
      <c r="AY510" s="19">
        <f>IFERROR(VLOOKUP(AL510,[2]CUS030!$A$5:$E$10000,5,0),"")</f>
        <v/>
      </c>
      <c r="AZ510" s="19">
        <f>IFERROR(VLOOKUP(AM510,[2]CUS030!$A$5:$E$10000,5,0),"")</f>
        <v/>
      </c>
      <c r="BA510" s="19">
        <f>IFERROR(VLOOKUP(AN510,[2]CUS030!$A$5:$E$10000,5,0),"")</f>
        <v/>
      </c>
      <c r="BB510" s="19">
        <f>IFERROR(VLOOKUP(AO510,[2]CUS030!$A$5:$E$10000,5,0),"")</f>
        <v/>
      </c>
      <c r="BC510" s="19">
        <f>IFERROR(VLOOKUP(AP510,[2]CUS030!$A$5:$E$10000,5,0),"")</f>
        <v/>
      </c>
      <c r="BD510" s="19">
        <f>IFERROR(VLOOKUP(AQ510,[2]CUS030!$A$5:$E$10000,5,0),"")</f>
        <v/>
      </c>
      <c r="BE510" s="19">
        <f>IFERROR(VLOOKUP(AR510,[2]CUS030!$A$5:$E$10000,5,0),"")</f>
        <v/>
      </c>
    </row>
    <row r="511">
      <c r="F511" s="108">
        <f>[1]!Table1[[#This Row],[Production]]</f>
        <v/>
      </c>
      <c r="G511">
        <f>MID(F511,LEN(F511)-6,4)</f>
        <v/>
      </c>
      <c r="H511">
        <f>AS511&amp;"|"&amp;AT511&amp;"|"&amp;AU511&amp;"|"&amp;AV511&amp;"|"&amp;AW511&amp;"|"&amp;AX511&amp;"|"&amp;AY511&amp;"|"&amp;AZ511&amp;"|"&amp;BA511&amp;"|"&amp;BB511&amp;"|"&amp;BC511&amp;"|"&amp;BD511&amp;"|"&amp;BE511</f>
        <v/>
      </c>
      <c r="I511" s="108">
        <f>[1]!Table1[[#This Row],[Stock]]</f>
        <v/>
      </c>
      <c r="J511">
        <f>MID(LEFT(I511,LEN(I511)-3),FIND("0|0.000",LEFT(I511,LEN(I511)-3),1)+7,6)</f>
        <v/>
      </c>
      <c r="K511" s="19" t="n"/>
      <c r="L511" s="19" t="n"/>
      <c r="M511" s="19" t="n"/>
      <c r="N511" s="19" t="n"/>
      <c r="O511" s="19" t="n"/>
      <c r="P511" s="20">
        <f>End_Cal!E511</f>
        <v/>
      </c>
      <c r="Q511" s="112">
        <f>IFERROR(INDEX($J$2:$J$9873,MATCH(1,INDEX(($P511=$F$2:$F$9873)*(0=COUNTIFS($Q$2:$Q$2,$J$2:$J$9873)),0),0)),"")</f>
        <v/>
      </c>
      <c r="R511" s="112">
        <f>IFERROR(INDEX($J$2:$J$9873,MATCH(1,INDEX(($P511=$F$2:$F$9873)*(0=COUNTIFS(Q511,$J$2:$J$9873)),0),0)),"")</f>
        <v/>
      </c>
      <c r="S511" s="112">
        <f>IFERROR(INDEX($J$2:$J$9873,MATCH(1,INDEX(($P511=$F$2:$F$9873)*(0=COUNTIFS(Q511:R511,$J$2:$J$9873)),0),0)),"")</f>
        <v/>
      </c>
      <c r="T511" s="112">
        <f>IFERROR(INDEX($J$2:$J$9873,MATCH(1,INDEX(($P511=$F$2:$F$9873)*(0=COUNTIFS(Q511:S511,$J$2:$J$9873)),0),0)),"")</f>
        <v/>
      </c>
      <c r="U511" s="112">
        <f>IFERROR(INDEX($J$2:$J$9873,MATCH(1,INDEX(($P511=$F$2:$F$9873)*(0=COUNTIFS(Q511:T511,$J$2:$J$9873)),0),0)),"")</f>
        <v/>
      </c>
      <c r="V511" s="112">
        <f>IFERROR(INDEX($J$2:$J$9873,MATCH(1,INDEX(($P511=$F$2:$F$9873)*(0=COUNTIFS(Q511:U511,$J$2:$J$9873)),0),0)),"")</f>
        <v/>
      </c>
      <c r="W511" s="112">
        <f>IFERROR(INDEX($J$2:$J$9873,MATCH(1,INDEX(($P511=$F$2:$F$9873)*(0=COUNTIFS(Q511:V511,$J$2:$J$861)),0),0)),"")</f>
        <v/>
      </c>
      <c r="X511" s="112">
        <f>IFERROR(INDEX($J$2:$J$9873,MATCH(1,INDEX(($P511=$F$2:$F$9873)*(0=COUNTIFS(Q511:W511,$J$2:$J$9873)),0),0)),"")</f>
        <v/>
      </c>
      <c r="Y511" s="112">
        <f>IFERROR(INDEX($J$2:$J$861,MATCH(1,INDEX(($P511=$F$2:$F$861)*(0=COUNTIFS(Q511:X511,$J$2:$J$861)),0),0)),"")</f>
        <v/>
      </c>
      <c r="Z511" s="112">
        <f>IFERROR(INDEX($J$2:$J$861,MATCH(1,INDEX(($P511=$F$2:$F$861)*(0=COUNTIFS(Q511:Y511,$J$2:$J$861)),0),0)),"")</f>
        <v/>
      </c>
      <c r="AA511" s="112">
        <f>IFERROR(INDEX($J$2:$J$861,MATCH(1,INDEX(($P511=$F$2:$F$861)*(0=COUNTIFS(Q511:Z511,$J$2:$J$861)),0),0)),"")</f>
        <v/>
      </c>
      <c r="AB511" s="112">
        <f>IFERROR(INDEX($J$2:$J$861,MATCH(1,INDEX(($P511=$F$2:$F$861)*(0=COUNTIFS(Q511:AA511,$J$2:$J$861)),0),0)),"")</f>
        <v/>
      </c>
      <c r="AC511" s="112">
        <f>IFERROR(INDEX($J$2:$J$861,MATCH(1,INDEX(($P511=$F$2:$F$861)*(0=COUNTIFS(Q511:AB511,$J$2:$J$861)),0),0)),"")</f>
        <v/>
      </c>
      <c r="AD511">
        <f>Q511&amp;"-"&amp;R511&amp;"-"&amp;S511&amp;"-"&amp;T511&amp;"-"&amp;U511&amp;"-"&amp;V511&amp;"-"&amp;W511&amp;"-"&amp;X511&amp;"-"&amp;Y511&amp;"-"&amp;Z511&amp;"-"&amp;AA511&amp;"-"&amp;AB511&amp;"-"&amp;AC511</f>
        <v/>
      </c>
      <c r="AF511" s="19">
        <f>IFERROR(INDEX($I$2:$I$861,MATCH(1,INDEX(($P511=$F$2:$F$861)*(0=COUNTIFS($AF$2:$AF$2,$I$2:$I$861)),0),0)),"")</f>
        <v/>
      </c>
      <c r="AG511" s="19">
        <f>IFERROR(INDEX($I$2:$I$9873,MATCH(1,INDEX(($P511=$F$2:$F$9873)*(0=COUNTIFS(AF511,$I$2:$I$9873)),0),0)),"")</f>
        <v/>
      </c>
      <c r="AH511" s="19">
        <f>IFERROR(INDEX($I$2:$I$9873,MATCH(1,INDEX(($P511=$F$2:$F$9873)*(0=COUNTIFS(AF511:AG511,$I$2:$I$9873)),0),0)),"")</f>
        <v/>
      </c>
      <c r="AI511" s="19">
        <f>IFERROR(INDEX($I$2:$I$9873,MATCH(1,INDEX(($P511=$F$2:$F$9873)*(0=COUNTIFS(AF511:AH511,$I$2:$I$9873)),0),0)),"")</f>
        <v/>
      </c>
      <c r="AJ511" s="19">
        <f>IFERROR(INDEX($I$2:$I$9873,MATCH(1,INDEX(($P511=$F$2:$F$9873)*(0=COUNTIFS(AF511:AI511,$I$2:$I$9873)),0),0)),"")</f>
        <v/>
      </c>
      <c r="AK511" s="19">
        <f>IFERROR(INDEX($I$2:$I$9873,MATCH(1,INDEX(($P511=$F$2:$F$9873)*(0=COUNTIFS(AF511:AJ511,$I$2:$I$9873)),0),0)),"")</f>
        <v/>
      </c>
      <c r="AL511" s="19">
        <f>IFERROR(INDEX($I$2:$I$9873,MATCH(1,INDEX(($P511=$F$2:$F$9873)*(0=COUNTIFS(AF511:AK511,$I$2:$I$9873)),0),0)),"")</f>
        <v/>
      </c>
      <c r="AM511" s="19">
        <f>IFERROR(INDEX($I$2:$I$9873,MATCH(1,INDEX(($P511=$F$2:$F$9873)*(0=COUNTIFS(AF511:AL511,$I$2:$I$9873)),0),0)),"")</f>
        <v/>
      </c>
      <c r="AN511" s="19">
        <f>IFERROR(INDEX($I$2:$I$9873,MATCH(1,INDEX(($P511=$F$2:$F$9873)*(0=COUNTIFS(AF511:AM511,$I$2:$I$9873)),0),0)),"")</f>
        <v/>
      </c>
      <c r="AO511" s="19">
        <f>IFERROR(INDEX($I$2:$I$9873,MATCH(1,INDEX(($P511=$F$2:$F$9873)*(0=COUNTIFS(AF511:AN511,$I$2:$I$9873)),0),0)),"")</f>
        <v/>
      </c>
      <c r="AP511" s="19">
        <f>IFERROR(INDEX($I$2:$I$9873,MATCH(1,INDEX(($P511=$F$2:$F$9873)*(0=COUNTIFS(AF511:AO511,$I$2:$I$9873)),0),0)),"")</f>
        <v/>
      </c>
      <c r="AQ511" s="19">
        <f>IFERROR(INDEX($I$2:$I$9873,MATCH(1,INDEX(($P511=$F$2:$F$9873)*(0=COUNTIFS(AF511:AP511,$I$2:$I$9873)),0),0)),"")</f>
        <v/>
      </c>
      <c r="AR511" s="19">
        <f>IFERROR(INDEX($I$2:$I$9873,MATCH(1,INDEX(($P511=$F$2:$F$9873)*(0=COUNTIFS(AF511:AQ511,$I$2:$I$9873)),0),0)),"")</f>
        <v/>
      </c>
      <c r="AS511" s="19">
        <f>IFERROR(VLOOKUP(AF511,[2]CUS030!$A$5:$E$10000,5,0),"")</f>
        <v/>
      </c>
      <c r="AT511" s="19">
        <f>IFERROR(VLOOKUP(AG511,[2]CUS030!$A$5:$E$10000,5,0),"")</f>
        <v/>
      </c>
      <c r="AU511" s="19">
        <f>IFERROR(VLOOKUP(AH511,[2]CUS030!$A$5:$E$10000,5,0),"")</f>
        <v/>
      </c>
      <c r="AV511" s="19">
        <f>IFERROR(VLOOKUP(AI511,[2]CUS030!$A$5:$E$10000,5,0),"")</f>
        <v/>
      </c>
      <c r="AW511" s="19">
        <f>IFERROR(VLOOKUP(AJ511,[2]CUS030!$A$5:$E$10000,5,0),"")</f>
        <v/>
      </c>
      <c r="AX511" s="19">
        <f>IFERROR(VLOOKUP(AK511,[2]CUS030!$A$5:$E$10000,5,0),"")</f>
        <v/>
      </c>
      <c r="AY511" s="19">
        <f>IFERROR(VLOOKUP(AL511,[2]CUS030!$A$5:$E$10000,5,0),"")</f>
        <v/>
      </c>
      <c r="AZ511" s="19">
        <f>IFERROR(VLOOKUP(AM511,[2]CUS030!$A$5:$E$10000,5,0),"")</f>
        <v/>
      </c>
      <c r="BA511" s="19">
        <f>IFERROR(VLOOKUP(AN511,[2]CUS030!$A$5:$E$10000,5,0),"")</f>
        <v/>
      </c>
      <c r="BB511" s="19">
        <f>IFERROR(VLOOKUP(AO511,[2]CUS030!$A$5:$E$10000,5,0),"")</f>
        <v/>
      </c>
      <c r="BC511" s="19">
        <f>IFERROR(VLOOKUP(AP511,[2]CUS030!$A$5:$E$10000,5,0),"")</f>
        <v/>
      </c>
      <c r="BD511" s="19">
        <f>IFERROR(VLOOKUP(AQ511,[2]CUS030!$A$5:$E$10000,5,0),"")</f>
        <v/>
      </c>
      <c r="BE511" s="19">
        <f>IFERROR(VLOOKUP(AR511,[2]CUS030!$A$5:$E$10000,5,0),"")</f>
        <v/>
      </c>
    </row>
    <row r="512">
      <c r="F512" s="108">
        <f>[1]!Table1[[#This Row],[Production]]</f>
        <v/>
      </c>
      <c r="G512">
        <f>MID(F512,LEN(F512)-6,4)</f>
        <v/>
      </c>
      <c r="H512">
        <f>AS512&amp;"|"&amp;AT512&amp;"|"&amp;AU512&amp;"|"&amp;AV512&amp;"|"&amp;AW512&amp;"|"&amp;AX512&amp;"|"&amp;AY512&amp;"|"&amp;AZ512&amp;"|"&amp;BA512&amp;"|"&amp;BB512&amp;"|"&amp;BC512&amp;"|"&amp;BD512&amp;"|"&amp;BE512</f>
        <v/>
      </c>
      <c r="I512" s="108">
        <f>[1]!Table1[[#This Row],[Stock]]</f>
        <v/>
      </c>
      <c r="J512">
        <f>MID(LEFT(I512,LEN(I512)-3),FIND("0|0.000",LEFT(I512,LEN(I512)-3),1)+7,6)</f>
        <v/>
      </c>
      <c r="K512" s="19" t="n"/>
      <c r="L512" s="19" t="n"/>
      <c r="M512" s="19" t="n"/>
      <c r="N512" s="19" t="n"/>
      <c r="O512" s="19" t="n"/>
      <c r="P512" s="20">
        <f>End_Cal!E512</f>
        <v/>
      </c>
      <c r="Q512" s="112">
        <f>IFERROR(INDEX($J$2:$J$9873,MATCH(1,INDEX(($P512=$F$2:$F$9873)*(0=COUNTIFS($Q$2:$Q$2,$J$2:$J$9873)),0),0)),"")</f>
        <v/>
      </c>
      <c r="R512" s="112">
        <f>IFERROR(INDEX($J$2:$J$9873,MATCH(1,INDEX(($P512=$F$2:$F$9873)*(0=COUNTIFS(Q512,$J$2:$J$9873)),0),0)),"")</f>
        <v/>
      </c>
      <c r="S512" s="112">
        <f>IFERROR(INDEX($J$2:$J$9873,MATCH(1,INDEX(($P512=$F$2:$F$9873)*(0=COUNTIFS(Q512:R512,$J$2:$J$9873)),0),0)),"")</f>
        <v/>
      </c>
      <c r="T512" s="112">
        <f>IFERROR(INDEX($J$2:$J$9873,MATCH(1,INDEX(($P512=$F$2:$F$9873)*(0=COUNTIFS(Q512:S512,$J$2:$J$9873)),0),0)),"")</f>
        <v/>
      </c>
      <c r="U512" s="112">
        <f>IFERROR(INDEX($J$2:$J$9873,MATCH(1,INDEX(($P512=$F$2:$F$9873)*(0=COUNTIFS(Q512:T512,$J$2:$J$9873)),0),0)),"")</f>
        <v/>
      </c>
      <c r="V512" s="112">
        <f>IFERROR(INDEX($J$2:$J$9873,MATCH(1,INDEX(($P512=$F$2:$F$9873)*(0=COUNTIFS(Q512:U512,$J$2:$J$9873)),0),0)),"")</f>
        <v/>
      </c>
      <c r="W512" s="112">
        <f>IFERROR(INDEX($J$2:$J$9873,MATCH(1,INDEX(($P512=$F$2:$F$9873)*(0=COUNTIFS(Q512:V512,$J$2:$J$861)),0),0)),"")</f>
        <v/>
      </c>
      <c r="X512" s="112">
        <f>IFERROR(INDEX($J$2:$J$9873,MATCH(1,INDEX(($P512=$F$2:$F$9873)*(0=COUNTIFS(Q512:W512,$J$2:$J$9873)),0),0)),"")</f>
        <v/>
      </c>
      <c r="Y512" s="112">
        <f>IFERROR(INDEX($J$2:$J$861,MATCH(1,INDEX(($P512=$F$2:$F$861)*(0=COUNTIFS(Q512:X512,$J$2:$J$861)),0),0)),"")</f>
        <v/>
      </c>
      <c r="Z512" s="112">
        <f>IFERROR(INDEX($J$2:$J$861,MATCH(1,INDEX(($P512=$F$2:$F$861)*(0=COUNTIFS(Q512:Y512,$J$2:$J$861)),0),0)),"")</f>
        <v/>
      </c>
      <c r="AA512" s="112">
        <f>IFERROR(INDEX($J$2:$J$861,MATCH(1,INDEX(($P512=$F$2:$F$861)*(0=COUNTIFS(Q512:Z512,$J$2:$J$861)),0),0)),"")</f>
        <v/>
      </c>
      <c r="AB512" s="112">
        <f>IFERROR(INDEX($J$2:$J$861,MATCH(1,INDEX(($P512=$F$2:$F$861)*(0=COUNTIFS(Q512:AA512,$J$2:$J$861)),0),0)),"")</f>
        <v/>
      </c>
      <c r="AC512" s="112">
        <f>IFERROR(INDEX($J$2:$J$861,MATCH(1,INDEX(($P512=$F$2:$F$861)*(0=COUNTIFS(Q512:AB512,$J$2:$J$861)),0),0)),"")</f>
        <v/>
      </c>
      <c r="AD512">
        <f>Q512&amp;"-"&amp;R512&amp;"-"&amp;S512&amp;"-"&amp;T512&amp;"-"&amp;U512&amp;"-"&amp;V512&amp;"-"&amp;W512&amp;"-"&amp;X512&amp;"-"&amp;Y512&amp;"-"&amp;Z512&amp;"-"&amp;AA512&amp;"-"&amp;AB512&amp;"-"&amp;AC512</f>
        <v/>
      </c>
      <c r="AF512" s="19">
        <f>IFERROR(INDEX($I$2:$I$861,MATCH(1,INDEX(($P512=$F$2:$F$861)*(0=COUNTIFS($AF$2:$AF$2,$I$2:$I$861)),0),0)),"")</f>
        <v/>
      </c>
      <c r="AG512" s="19">
        <f>IFERROR(INDEX($I$2:$I$9873,MATCH(1,INDEX(($P512=$F$2:$F$9873)*(0=COUNTIFS(AF512,$I$2:$I$9873)),0),0)),"")</f>
        <v/>
      </c>
      <c r="AH512" s="19">
        <f>IFERROR(INDEX($I$2:$I$9873,MATCH(1,INDEX(($P512=$F$2:$F$9873)*(0=COUNTIFS(AF512:AG512,$I$2:$I$9873)),0),0)),"")</f>
        <v/>
      </c>
      <c r="AI512" s="19">
        <f>IFERROR(INDEX($I$2:$I$9873,MATCH(1,INDEX(($P512=$F$2:$F$9873)*(0=COUNTIFS(AF512:AH512,$I$2:$I$9873)),0),0)),"")</f>
        <v/>
      </c>
      <c r="AJ512" s="19">
        <f>IFERROR(INDEX($I$2:$I$9873,MATCH(1,INDEX(($P512=$F$2:$F$9873)*(0=COUNTIFS(AF512:AI512,$I$2:$I$9873)),0),0)),"")</f>
        <v/>
      </c>
      <c r="AK512" s="19">
        <f>IFERROR(INDEX($I$2:$I$9873,MATCH(1,INDEX(($P512=$F$2:$F$9873)*(0=COUNTIFS(AF512:AJ512,$I$2:$I$9873)),0),0)),"")</f>
        <v/>
      </c>
      <c r="AL512" s="19">
        <f>IFERROR(INDEX($I$2:$I$9873,MATCH(1,INDEX(($P512=$F$2:$F$9873)*(0=COUNTIFS(AF512:AK512,$I$2:$I$9873)),0),0)),"")</f>
        <v/>
      </c>
      <c r="AM512" s="19">
        <f>IFERROR(INDEX($I$2:$I$9873,MATCH(1,INDEX(($P512=$F$2:$F$9873)*(0=COUNTIFS(AF512:AL512,$I$2:$I$9873)),0),0)),"")</f>
        <v/>
      </c>
      <c r="AN512" s="19">
        <f>IFERROR(INDEX($I$2:$I$9873,MATCH(1,INDEX(($P512=$F$2:$F$9873)*(0=COUNTIFS(AF512:AM512,$I$2:$I$9873)),0),0)),"")</f>
        <v/>
      </c>
      <c r="AO512" s="19">
        <f>IFERROR(INDEX($I$2:$I$9873,MATCH(1,INDEX(($P512=$F$2:$F$9873)*(0=COUNTIFS(AF512:AN512,$I$2:$I$9873)),0),0)),"")</f>
        <v/>
      </c>
      <c r="AP512" s="19">
        <f>IFERROR(INDEX($I$2:$I$9873,MATCH(1,INDEX(($P512=$F$2:$F$9873)*(0=COUNTIFS(AF512:AO512,$I$2:$I$9873)),0),0)),"")</f>
        <v/>
      </c>
      <c r="AQ512" s="19">
        <f>IFERROR(INDEX($I$2:$I$9873,MATCH(1,INDEX(($P512=$F$2:$F$9873)*(0=COUNTIFS(AF512:AP512,$I$2:$I$9873)),0),0)),"")</f>
        <v/>
      </c>
      <c r="AR512" s="19">
        <f>IFERROR(INDEX($I$2:$I$9873,MATCH(1,INDEX(($P512=$F$2:$F$9873)*(0=COUNTIFS(AF512:AQ512,$I$2:$I$9873)),0),0)),"")</f>
        <v/>
      </c>
      <c r="AS512" s="19">
        <f>IFERROR(VLOOKUP(AF512,[2]CUS030!$A$5:$E$10000,5,0),"")</f>
        <v/>
      </c>
      <c r="AT512" s="19">
        <f>IFERROR(VLOOKUP(AG512,[2]CUS030!$A$5:$E$10000,5,0),"")</f>
        <v/>
      </c>
      <c r="AU512" s="19">
        <f>IFERROR(VLOOKUP(AH512,[2]CUS030!$A$5:$E$10000,5,0),"")</f>
        <v/>
      </c>
      <c r="AV512" s="19">
        <f>IFERROR(VLOOKUP(AI512,[2]CUS030!$A$5:$E$10000,5,0),"")</f>
        <v/>
      </c>
      <c r="AW512" s="19">
        <f>IFERROR(VLOOKUP(AJ512,[2]CUS030!$A$5:$E$10000,5,0),"")</f>
        <v/>
      </c>
      <c r="AX512" s="19">
        <f>IFERROR(VLOOKUP(AK512,[2]CUS030!$A$5:$E$10000,5,0),"")</f>
        <v/>
      </c>
      <c r="AY512" s="19">
        <f>IFERROR(VLOOKUP(AL512,[2]CUS030!$A$5:$E$10000,5,0),"")</f>
        <v/>
      </c>
      <c r="AZ512" s="19">
        <f>IFERROR(VLOOKUP(AM512,[2]CUS030!$A$5:$E$10000,5,0),"")</f>
        <v/>
      </c>
      <c r="BA512" s="19">
        <f>IFERROR(VLOOKUP(AN512,[2]CUS030!$A$5:$E$10000,5,0),"")</f>
        <v/>
      </c>
      <c r="BB512" s="19">
        <f>IFERROR(VLOOKUP(AO512,[2]CUS030!$A$5:$E$10000,5,0),"")</f>
        <v/>
      </c>
      <c r="BC512" s="19">
        <f>IFERROR(VLOOKUP(AP512,[2]CUS030!$A$5:$E$10000,5,0),"")</f>
        <v/>
      </c>
      <c r="BD512" s="19">
        <f>IFERROR(VLOOKUP(AQ512,[2]CUS030!$A$5:$E$10000,5,0),"")</f>
        <v/>
      </c>
      <c r="BE512" s="19">
        <f>IFERROR(VLOOKUP(AR512,[2]CUS030!$A$5:$E$10000,5,0),"")</f>
        <v/>
      </c>
    </row>
    <row r="513">
      <c r="F513" s="108">
        <f>[1]!Table1[[#This Row],[Production]]</f>
        <v/>
      </c>
      <c r="G513">
        <f>MID(F513,LEN(F513)-6,4)</f>
        <v/>
      </c>
      <c r="H513">
        <f>AS513&amp;"|"&amp;AT513&amp;"|"&amp;AU513&amp;"|"&amp;AV513&amp;"|"&amp;AW513&amp;"|"&amp;AX513&amp;"|"&amp;AY513&amp;"|"&amp;AZ513&amp;"|"&amp;BA513&amp;"|"&amp;BB513&amp;"|"&amp;BC513&amp;"|"&amp;BD513&amp;"|"&amp;BE513</f>
        <v/>
      </c>
      <c r="I513" s="108">
        <f>[1]!Table1[[#This Row],[Stock]]</f>
        <v/>
      </c>
      <c r="J513">
        <f>MID(LEFT(I513,LEN(I513)-3),FIND("0|0.000",LEFT(I513,LEN(I513)-3),1)+7,6)</f>
        <v/>
      </c>
      <c r="K513" s="19" t="n"/>
      <c r="L513" s="19" t="n"/>
      <c r="M513" s="19" t="n"/>
      <c r="N513" s="19" t="n"/>
      <c r="O513" s="19" t="n"/>
      <c r="P513" s="20">
        <f>End_Cal!E513</f>
        <v/>
      </c>
      <c r="Q513" s="112">
        <f>IFERROR(INDEX($J$2:$J$9873,MATCH(1,INDEX(($P513=$F$2:$F$9873)*(0=COUNTIFS($Q$2:$Q$2,$J$2:$J$9873)),0),0)),"")</f>
        <v/>
      </c>
      <c r="R513" s="112">
        <f>IFERROR(INDEX($J$2:$J$9873,MATCH(1,INDEX(($P513=$F$2:$F$9873)*(0=COUNTIFS(Q513,$J$2:$J$9873)),0),0)),"")</f>
        <v/>
      </c>
      <c r="S513" s="112">
        <f>IFERROR(INDEX($J$2:$J$9873,MATCH(1,INDEX(($P513=$F$2:$F$9873)*(0=COUNTIFS(Q513:R513,$J$2:$J$9873)),0),0)),"")</f>
        <v/>
      </c>
      <c r="T513" s="112">
        <f>IFERROR(INDEX($J$2:$J$9873,MATCH(1,INDEX(($P513=$F$2:$F$9873)*(0=COUNTIFS(Q513:S513,$J$2:$J$9873)),0),0)),"")</f>
        <v/>
      </c>
      <c r="U513" s="112">
        <f>IFERROR(INDEX($J$2:$J$9873,MATCH(1,INDEX(($P513=$F$2:$F$9873)*(0=COUNTIFS(Q513:T513,$J$2:$J$9873)),0),0)),"")</f>
        <v/>
      </c>
      <c r="V513" s="112">
        <f>IFERROR(INDEX($J$2:$J$9873,MATCH(1,INDEX(($P513=$F$2:$F$9873)*(0=COUNTIFS(Q513:U513,$J$2:$J$9873)),0),0)),"")</f>
        <v/>
      </c>
      <c r="W513" s="112">
        <f>IFERROR(INDEX($J$2:$J$9873,MATCH(1,INDEX(($P513=$F$2:$F$9873)*(0=COUNTIFS(Q513:V513,$J$2:$J$861)),0),0)),"")</f>
        <v/>
      </c>
      <c r="X513" s="112">
        <f>IFERROR(INDEX($J$2:$J$9873,MATCH(1,INDEX(($P513=$F$2:$F$9873)*(0=COUNTIFS(Q513:W513,$J$2:$J$9873)),0),0)),"")</f>
        <v/>
      </c>
      <c r="Y513" s="112">
        <f>IFERROR(INDEX($J$2:$J$861,MATCH(1,INDEX(($P513=$F$2:$F$861)*(0=COUNTIFS(Q513:X513,$J$2:$J$861)),0),0)),"")</f>
        <v/>
      </c>
      <c r="Z513" s="112">
        <f>IFERROR(INDEX($J$2:$J$861,MATCH(1,INDEX(($P513=$F$2:$F$861)*(0=COUNTIFS(Q513:Y513,$J$2:$J$861)),0),0)),"")</f>
        <v/>
      </c>
      <c r="AA513" s="112">
        <f>IFERROR(INDEX($J$2:$J$861,MATCH(1,INDEX(($P513=$F$2:$F$861)*(0=COUNTIFS(Q513:Z513,$J$2:$J$861)),0),0)),"")</f>
        <v/>
      </c>
      <c r="AB513" s="112">
        <f>IFERROR(INDEX($J$2:$J$861,MATCH(1,INDEX(($P513=$F$2:$F$861)*(0=COUNTIFS(Q513:AA513,$J$2:$J$861)),0),0)),"")</f>
        <v/>
      </c>
      <c r="AC513" s="112">
        <f>IFERROR(INDEX($J$2:$J$861,MATCH(1,INDEX(($P513=$F$2:$F$861)*(0=COUNTIFS(Q513:AB513,$J$2:$J$861)),0),0)),"")</f>
        <v/>
      </c>
      <c r="AD513">
        <f>Q513&amp;"-"&amp;R513&amp;"-"&amp;S513&amp;"-"&amp;T513&amp;"-"&amp;U513&amp;"-"&amp;V513&amp;"-"&amp;W513&amp;"-"&amp;X513&amp;"-"&amp;Y513&amp;"-"&amp;Z513&amp;"-"&amp;AA513&amp;"-"&amp;AB513&amp;"-"&amp;AC513</f>
        <v/>
      </c>
      <c r="AF513" s="19">
        <f>IFERROR(INDEX($I$2:$I$861,MATCH(1,INDEX(($P513=$F$2:$F$861)*(0=COUNTIFS($AF$2:$AF$2,$I$2:$I$861)),0),0)),"")</f>
        <v/>
      </c>
      <c r="AG513" s="19">
        <f>IFERROR(INDEX($I$2:$I$9873,MATCH(1,INDEX(($P513=$F$2:$F$9873)*(0=COUNTIFS(AF513,$I$2:$I$9873)),0),0)),"")</f>
        <v/>
      </c>
      <c r="AH513" s="19">
        <f>IFERROR(INDEX($I$2:$I$9873,MATCH(1,INDEX(($P513=$F$2:$F$9873)*(0=COUNTIFS(AF513:AG513,$I$2:$I$9873)),0),0)),"")</f>
        <v/>
      </c>
      <c r="AI513" s="19">
        <f>IFERROR(INDEX($I$2:$I$9873,MATCH(1,INDEX(($P513=$F$2:$F$9873)*(0=COUNTIFS(AF513:AH513,$I$2:$I$9873)),0),0)),"")</f>
        <v/>
      </c>
      <c r="AJ513" s="19">
        <f>IFERROR(INDEX($I$2:$I$9873,MATCH(1,INDEX(($P513=$F$2:$F$9873)*(0=COUNTIFS(AF513:AI513,$I$2:$I$9873)),0),0)),"")</f>
        <v/>
      </c>
      <c r="AK513" s="19">
        <f>IFERROR(INDEX($I$2:$I$9873,MATCH(1,INDEX(($P513=$F$2:$F$9873)*(0=COUNTIFS(AF513:AJ513,$I$2:$I$9873)),0),0)),"")</f>
        <v/>
      </c>
      <c r="AL513" s="19">
        <f>IFERROR(INDEX($I$2:$I$9873,MATCH(1,INDEX(($P513=$F$2:$F$9873)*(0=COUNTIFS(AF513:AK513,$I$2:$I$9873)),0),0)),"")</f>
        <v/>
      </c>
      <c r="AM513" s="19">
        <f>IFERROR(INDEX($I$2:$I$9873,MATCH(1,INDEX(($P513=$F$2:$F$9873)*(0=COUNTIFS(AF513:AL513,$I$2:$I$9873)),0),0)),"")</f>
        <v/>
      </c>
      <c r="AN513" s="19">
        <f>IFERROR(INDEX($I$2:$I$9873,MATCH(1,INDEX(($P513=$F$2:$F$9873)*(0=COUNTIFS(AF513:AM513,$I$2:$I$9873)),0),0)),"")</f>
        <v/>
      </c>
      <c r="AO513" s="19">
        <f>IFERROR(INDEX($I$2:$I$9873,MATCH(1,INDEX(($P513=$F$2:$F$9873)*(0=COUNTIFS(AF513:AN513,$I$2:$I$9873)),0),0)),"")</f>
        <v/>
      </c>
      <c r="AP513" s="19">
        <f>IFERROR(INDEX($I$2:$I$9873,MATCH(1,INDEX(($P513=$F$2:$F$9873)*(0=COUNTIFS(AF513:AO513,$I$2:$I$9873)),0),0)),"")</f>
        <v/>
      </c>
      <c r="AQ513" s="19">
        <f>IFERROR(INDEX($I$2:$I$9873,MATCH(1,INDEX(($P513=$F$2:$F$9873)*(0=COUNTIFS(AF513:AP513,$I$2:$I$9873)),0),0)),"")</f>
        <v/>
      </c>
      <c r="AR513" s="19">
        <f>IFERROR(INDEX($I$2:$I$9873,MATCH(1,INDEX(($P513=$F$2:$F$9873)*(0=COUNTIFS(AF513:AQ513,$I$2:$I$9873)),0),0)),"")</f>
        <v/>
      </c>
      <c r="AS513" s="19">
        <f>IFERROR(VLOOKUP(AF513,[2]CUS030!$A$5:$E$10000,5,0),"")</f>
        <v/>
      </c>
      <c r="AT513" s="19">
        <f>IFERROR(VLOOKUP(AG513,[2]CUS030!$A$5:$E$10000,5,0),"")</f>
        <v/>
      </c>
      <c r="AU513" s="19">
        <f>IFERROR(VLOOKUP(AH513,[2]CUS030!$A$5:$E$10000,5,0),"")</f>
        <v/>
      </c>
      <c r="AV513" s="19">
        <f>IFERROR(VLOOKUP(AI513,[2]CUS030!$A$5:$E$10000,5,0),"")</f>
        <v/>
      </c>
      <c r="AW513" s="19">
        <f>IFERROR(VLOOKUP(AJ513,[2]CUS030!$A$5:$E$10000,5,0),"")</f>
        <v/>
      </c>
      <c r="AX513" s="19">
        <f>IFERROR(VLOOKUP(AK513,[2]CUS030!$A$5:$E$10000,5,0),"")</f>
        <v/>
      </c>
      <c r="AY513" s="19">
        <f>IFERROR(VLOOKUP(AL513,[2]CUS030!$A$5:$E$10000,5,0),"")</f>
        <v/>
      </c>
      <c r="AZ513" s="19">
        <f>IFERROR(VLOOKUP(AM513,[2]CUS030!$A$5:$E$10000,5,0),"")</f>
        <v/>
      </c>
      <c r="BA513" s="19">
        <f>IFERROR(VLOOKUP(AN513,[2]CUS030!$A$5:$E$10000,5,0),"")</f>
        <v/>
      </c>
      <c r="BB513" s="19">
        <f>IFERROR(VLOOKUP(AO513,[2]CUS030!$A$5:$E$10000,5,0),"")</f>
        <v/>
      </c>
      <c r="BC513" s="19">
        <f>IFERROR(VLOOKUP(AP513,[2]CUS030!$A$5:$E$10000,5,0),"")</f>
        <v/>
      </c>
      <c r="BD513" s="19">
        <f>IFERROR(VLOOKUP(AQ513,[2]CUS030!$A$5:$E$10000,5,0),"")</f>
        <v/>
      </c>
      <c r="BE513" s="19">
        <f>IFERROR(VLOOKUP(AR513,[2]CUS030!$A$5:$E$10000,5,0),"")</f>
        <v/>
      </c>
    </row>
    <row r="514">
      <c r="F514" s="108">
        <f>[1]!Table1[[#This Row],[Production]]</f>
        <v/>
      </c>
      <c r="G514">
        <f>MID(F514,LEN(F514)-6,4)</f>
        <v/>
      </c>
      <c r="H514">
        <f>AS514&amp;"|"&amp;AT514&amp;"|"&amp;AU514&amp;"|"&amp;AV514&amp;"|"&amp;AW514&amp;"|"&amp;AX514&amp;"|"&amp;AY514&amp;"|"&amp;AZ514&amp;"|"&amp;BA514&amp;"|"&amp;BB514&amp;"|"&amp;BC514&amp;"|"&amp;BD514&amp;"|"&amp;BE514</f>
        <v/>
      </c>
      <c r="I514" s="108">
        <f>[1]!Table1[[#This Row],[Stock]]</f>
        <v/>
      </c>
      <c r="J514">
        <f>MID(LEFT(I514,LEN(I514)-3),FIND("0|0.000",LEFT(I514,LEN(I514)-3),1)+7,6)</f>
        <v/>
      </c>
      <c r="K514" s="19" t="n"/>
      <c r="L514" s="19" t="n"/>
      <c r="M514" s="19" t="n"/>
      <c r="N514" s="19" t="n"/>
      <c r="O514" s="19" t="n"/>
      <c r="P514" s="20">
        <f>End_Cal!E514</f>
        <v/>
      </c>
      <c r="Q514" s="112">
        <f>IFERROR(INDEX($J$2:$J$9873,MATCH(1,INDEX(($P514=$F$2:$F$9873)*(0=COUNTIFS($Q$2:$Q$2,$J$2:$J$9873)),0),0)),"")</f>
        <v/>
      </c>
      <c r="R514" s="112">
        <f>IFERROR(INDEX($J$2:$J$9873,MATCH(1,INDEX(($P514=$F$2:$F$9873)*(0=COUNTIFS(Q514,$J$2:$J$9873)),0),0)),"")</f>
        <v/>
      </c>
      <c r="S514" s="112">
        <f>IFERROR(INDEX($J$2:$J$9873,MATCH(1,INDEX(($P514=$F$2:$F$9873)*(0=COUNTIFS(Q514:R514,$J$2:$J$9873)),0),0)),"")</f>
        <v/>
      </c>
      <c r="T514" s="112">
        <f>IFERROR(INDEX($J$2:$J$9873,MATCH(1,INDEX(($P514=$F$2:$F$9873)*(0=COUNTIFS(Q514:S514,$J$2:$J$9873)),0),0)),"")</f>
        <v/>
      </c>
      <c r="U514" s="112">
        <f>IFERROR(INDEX($J$2:$J$9873,MATCH(1,INDEX(($P514=$F$2:$F$9873)*(0=COUNTIFS(Q514:T514,$J$2:$J$9873)),0),0)),"")</f>
        <v/>
      </c>
      <c r="V514" s="112">
        <f>IFERROR(INDEX($J$2:$J$9873,MATCH(1,INDEX(($P514=$F$2:$F$9873)*(0=COUNTIFS(Q514:U514,$J$2:$J$9873)),0),0)),"")</f>
        <v/>
      </c>
      <c r="W514" s="112">
        <f>IFERROR(INDEX($J$2:$J$9873,MATCH(1,INDEX(($P514=$F$2:$F$9873)*(0=COUNTIFS(Q514:V514,$J$2:$J$861)),0),0)),"")</f>
        <v/>
      </c>
      <c r="X514" s="112">
        <f>IFERROR(INDEX($J$2:$J$9873,MATCH(1,INDEX(($P514=$F$2:$F$9873)*(0=COUNTIFS(Q514:W514,$J$2:$J$9873)),0),0)),"")</f>
        <v/>
      </c>
      <c r="Y514" s="112">
        <f>IFERROR(INDEX($J$2:$J$861,MATCH(1,INDEX(($P514=$F$2:$F$861)*(0=COUNTIFS(Q514:X514,$J$2:$J$861)),0),0)),"")</f>
        <v/>
      </c>
      <c r="Z514" s="112">
        <f>IFERROR(INDEX($J$2:$J$861,MATCH(1,INDEX(($P514=$F$2:$F$861)*(0=COUNTIFS(Q514:Y514,$J$2:$J$861)),0),0)),"")</f>
        <v/>
      </c>
      <c r="AA514" s="112">
        <f>IFERROR(INDEX($J$2:$J$861,MATCH(1,INDEX(($P514=$F$2:$F$861)*(0=COUNTIFS(Q514:Z514,$J$2:$J$861)),0),0)),"")</f>
        <v/>
      </c>
      <c r="AB514" s="112">
        <f>IFERROR(INDEX($J$2:$J$861,MATCH(1,INDEX(($P514=$F$2:$F$861)*(0=COUNTIFS(Q514:AA514,$J$2:$J$861)),0),0)),"")</f>
        <v/>
      </c>
      <c r="AC514" s="112">
        <f>IFERROR(INDEX($J$2:$J$861,MATCH(1,INDEX(($P514=$F$2:$F$861)*(0=COUNTIFS(Q514:AB514,$J$2:$J$861)),0),0)),"")</f>
        <v/>
      </c>
      <c r="AD514">
        <f>Q514&amp;"-"&amp;R514&amp;"-"&amp;S514&amp;"-"&amp;T514&amp;"-"&amp;U514&amp;"-"&amp;V514&amp;"-"&amp;W514&amp;"-"&amp;X514&amp;"-"&amp;Y514&amp;"-"&amp;Z514&amp;"-"&amp;AA514&amp;"-"&amp;AB514&amp;"-"&amp;AC514</f>
        <v/>
      </c>
      <c r="AF514" s="19">
        <f>IFERROR(INDEX($I$2:$I$861,MATCH(1,INDEX(($P514=$F$2:$F$861)*(0=COUNTIFS($AF$2:$AF$2,$I$2:$I$861)),0),0)),"")</f>
        <v/>
      </c>
      <c r="AG514" s="19">
        <f>IFERROR(INDEX($I$2:$I$9873,MATCH(1,INDEX(($P514=$F$2:$F$9873)*(0=COUNTIFS(AF514,$I$2:$I$9873)),0),0)),"")</f>
        <v/>
      </c>
      <c r="AH514" s="19">
        <f>IFERROR(INDEX($I$2:$I$9873,MATCH(1,INDEX(($P514=$F$2:$F$9873)*(0=COUNTIFS(AF514:AG514,$I$2:$I$9873)),0),0)),"")</f>
        <v/>
      </c>
      <c r="AI514" s="19">
        <f>IFERROR(INDEX($I$2:$I$9873,MATCH(1,INDEX(($P514=$F$2:$F$9873)*(0=COUNTIFS(AF514:AH514,$I$2:$I$9873)),0),0)),"")</f>
        <v/>
      </c>
      <c r="AJ514" s="19">
        <f>IFERROR(INDEX($I$2:$I$9873,MATCH(1,INDEX(($P514=$F$2:$F$9873)*(0=COUNTIFS(AF514:AI514,$I$2:$I$9873)),0),0)),"")</f>
        <v/>
      </c>
      <c r="AK514" s="19">
        <f>IFERROR(INDEX($I$2:$I$9873,MATCH(1,INDEX(($P514=$F$2:$F$9873)*(0=COUNTIFS(AF514:AJ514,$I$2:$I$9873)),0),0)),"")</f>
        <v/>
      </c>
      <c r="AL514" s="19">
        <f>IFERROR(INDEX($I$2:$I$9873,MATCH(1,INDEX(($P514=$F$2:$F$9873)*(0=COUNTIFS(AF514:AK514,$I$2:$I$9873)),0),0)),"")</f>
        <v/>
      </c>
      <c r="AM514" s="19">
        <f>IFERROR(INDEX($I$2:$I$9873,MATCH(1,INDEX(($P514=$F$2:$F$9873)*(0=COUNTIFS(AF514:AL514,$I$2:$I$9873)),0),0)),"")</f>
        <v/>
      </c>
      <c r="AN514" s="19">
        <f>IFERROR(INDEX($I$2:$I$9873,MATCH(1,INDEX(($P514=$F$2:$F$9873)*(0=COUNTIFS(AF514:AM514,$I$2:$I$9873)),0),0)),"")</f>
        <v/>
      </c>
      <c r="AO514" s="19">
        <f>IFERROR(INDEX($I$2:$I$9873,MATCH(1,INDEX(($P514=$F$2:$F$9873)*(0=COUNTIFS(AF514:AN514,$I$2:$I$9873)),0),0)),"")</f>
        <v/>
      </c>
      <c r="AP514" s="19">
        <f>IFERROR(INDEX($I$2:$I$9873,MATCH(1,INDEX(($P514=$F$2:$F$9873)*(0=COUNTIFS(AF514:AO514,$I$2:$I$9873)),0),0)),"")</f>
        <v/>
      </c>
      <c r="AQ514" s="19">
        <f>IFERROR(INDEX($I$2:$I$9873,MATCH(1,INDEX(($P514=$F$2:$F$9873)*(0=COUNTIFS(AF514:AP514,$I$2:$I$9873)),0),0)),"")</f>
        <v/>
      </c>
      <c r="AR514" s="19">
        <f>IFERROR(INDEX($I$2:$I$9873,MATCH(1,INDEX(($P514=$F$2:$F$9873)*(0=COUNTIFS(AF514:AQ514,$I$2:$I$9873)),0),0)),"")</f>
        <v/>
      </c>
      <c r="AS514" s="19">
        <f>IFERROR(VLOOKUP(AF514,[2]CUS030!$A$5:$E$10000,5,0),"")</f>
        <v/>
      </c>
      <c r="AT514" s="19">
        <f>IFERROR(VLOOKUP(AG514,[2]CUS030!$A$5:$E$10000,5,0),"")</f>
        <v/>
      </c>
      <c r="AU514" s="19">
        <f>IFERROR(VLOOKUP(AH514,[2]CUS030!$A$5:$E$10000,5,0),"")</f>
        <v/>
      </c>
      <c r="AV514" s="19">
        <f>IFERROR(VLOOKUP(AI514,[2]CUS030!$A$5:$E$10000,5,0),"")</f>
        <v/>
      </c>
      <c r="AW514" s="19">
        <f>IFERROR(VLOOKUP(AJ514,[2]CUS030!$A$5:$E$10000,5,0),"")</f>
        <v/>
      </c>
      <c r="AX514" s="19">
        <f>IFERROR(VLOOKUP(AK514,[2]CUS030!$A$5:$E$10000,5,0),"")</f>
        <v/>
      </c>
      <c r="AY514" s="19">
        <f>IFERROR(VLOOKUP(AL514,[2]CUS030!$A$5:$E$10000,5,0),"")</f>
        <v/>
      </c>
      <c r="AZ514" s="19">
        <f>IFERROR(VLOOKUP(AM514,[2]CUS030!$A$5:$E$10000,5,0),"")</f>
        <v/>
      </c>
      <c r="BA514" s="19">
        <f>IFERROR(VLOOKUP(AN514,[2]CUS030!$A$5:$E$10000,5,0),"")</f>
        <v/>
      </c>
      <c r="BB514" s="19">
        <f>IFERROR(VLOOKUP(AO514,[2]CUS030!$A$5:$E$10000,5,0),"")</f>
        <v/>
      </c>
      <c r="BC514" s="19">
        <f>IFERROR(VLOOKUP(AP514,[2]CUS030!$A$5:$E$10000,5,0),"")</f>
        <v/>
      </c>
      <c r="BD514" s="19">
        <f>IFERROR(VLOOKUP(AQ514,[2]CUS030!$A$5:$E$10000,5,0),"")</f>
        <v/>
      </c>
      <c r="BE514" s="19">
        <f>IFERROR(VLOOKUP(AR514,[2]CUS030!$A$5:$E$10000,5,0),"")</f>
        <v/>
      </c>
    </row>
    <row r="515">
      <c r="F515" s="108">
        <f>[1]!Table1[[#This Row],[Production]]</f>
        <v/>
      </c>
      <c r="G515">
        <f>MID(F515,LEN(F515)-6,4)</f>
        <v/>
      </c>
      <c r="H515">
        <f>AS515&amp;"|"&amp;AT515&amp;"|"&amp;AU515&amp;"|"&amp;AV515&amp;"|"&amp;AW515&amp;"|"&amp;AX515&amp;"|"&amp;AY515&amp;"|"&amp;AZ515&amp;"|"&amp;BA515&amp;"|"&amp;BB515&amp;"|"&amp;BC515&amp;"|"&amp;BD515&amp;"|"&amp;BE515</f>
        <v/>
      </c>
      <c r="I515" s="108">
        <f>[1]!Table1[[#This Row],[Stock]]</f>
        <v/>
      </c>
      <c r="J515">
        <f>MID(LEFT(I515,LEN(I515)-3),FIND("0|0.000",LEFT(I515,LEN(I515)-3),1)+7,6)</f>
        <v/>
      </c>
      <c r="K515" s="19" t="n"/>
      <c r="L515" s="19" t="n"/>
      <c r="M515" s="19" t="n"/>
      <c r="N515" s="19" t="n"/>
      <c r="O515" s="19" t="n"/>
      <c r="P515" s="20">
        <f>End_Cal!E515</f>
        <v/>
      </c>
      <c r="Q515" s="112">
        <f>IFERROR(INDEX($J$2:$J$9873,MATCH(1,INDEX(($P515=$F$2:$F$9873)*(0=COUNTIFS($Q$2:$Q$2,$J$2:$J$9873)),0),0)),"")</f>
        <v/>
      </c>
      <c r="R515" s="112">
        <f>IFERROR(INDEX($J$2:$J$9873,MATCH(1,INDEX(($P515=$F$2:$F$9873)*(0=COUNTIFS(Q515,$J$2:$J$9873)),0),0)),"")</f>
        <v/>
      </c>
      <c r="S515" s="112">
        <f>IFERROR(INDEX($J$2:$J$9873,MATCH(1,INDEX(($P515=$F$2:$F$9873)*(0=COUNTIFS(Q515:R515,$J$2:$J$9873)),0),0)),"")</f>
        <v/>
      </c>
      <c r="T515" s="112">
        <f>IFERROR(INDEX($J$2:$J$9873,MATCH(1,INDEX(($P515=$F$2:$F$9873)*(0=COUNTIFS(Q515:S515,$J$2:$J$9873)),0),0)),"")</f>
        <v/>
      </c>
      <c r="U515" s="112">
        <f>IFERROR(INDEX($J$2:$J$9873,MATCH(1,INDEX(($P515=$F$2:$F$9873)*(0=COUNTIFS(Q515:T515,$J$2:$J$9873)),0),0)),"")</f>
        <v/>
      </c>
      <c r="V515" s="112">
        <f>IFERROR(INDEX($J$2:$J$9873,MATCH(1,INDEX(($P515=$F$2:$F$9873)*(0=COUNTIFS(Q515:U515,$J$2:$J$9873)),0),0)),"")</f>
        <v/>
      </c>
      <c r="W515" s="112">
        <f>IFERROR(INDEX($J$2:$J$9873,MATCH(1,INDEX(($P515=$F$2:$F$9873)*(0=COUNTIFS(Q515:V515,$J$2:$J$861)),0),0)),"")</f>
        <v/>
      </c>
      <c r="X515" s="112">
        <f>IFERROR(INDEX($J$2:$J$9873,MATCH(1,INDEX(($P515=$F$2:$F$9873)*(0=COUNTIFS(Q515:W515,$J$2:$J$9873)),0),0)),"")</f>
        <v/>
      </c>
      <c r="Y515" s="112">
        <f>IFERROR(INDEX($J$2:$J$861,MATCH(1,INDEX(($P515=$F$2:$F$861)*(0=COUNTIFS(Q515:X515,$J$2:$J$861)),0),0)),"")</f>
        <v/>
      </c>
      <c r="Z515" s="112">
        <f>IFERROR(INDEX($J$2:$J$861,MATCH(1,INDEX(($P515=$F$2:$F$861)*(0=COUNTIFS(Q515:Y515,$J$2:$J$861)),0),0)),"")</f>
        <v/>
      </c>
      <c r="AA515" s="112">
        <f>IFERROR(INDEX($J$2:$J$861,MATCH(1,INDEX(($P515=$F$2:$F$861)*(0=COUNTIFS(Q515:Z515,$J$2:$J$861)),0),0)),"")</f>
        <v/>
      </c>
      <c r="AB515" s="112">
        <f>IFERROR(INDEX($J$2:$J$861,MATCH(1,INDEX(($P515=$F$2:$F$861)*(0=COUNTIFS(Q515:AA515,$J$2:$J$861)),0),0)),"")</f>
        <v/>
      </c>
      <c r="AC515" s="112">
        <f>IFERROR(INDEX($J$2:$J$861,MATCH(1,INDEX(($P515=$F$2:$F$861)*(0=COUNTIFS(Q515:AB515,$J$2:$J$861)),0),0)),"")</f>
        <v/>
      </c>
      <c r="AD515">
        <f>Q515&amp;"-"&amp;R515&amp;"-"&amp;S515&amp;"-"&amp;T515&amp;"-"&amp;U515&amp;"-"&amp;V515&amp;"-"&amp;W515&amp;"-"&amp;X515&amp;"-"&amp;Y515&amp;"-"&amp;Z515&amp;"-"&amp;AA515&amp;"-"&amp;AB515&amp;"-"&amp;AC515</f>
        <v/>
      </c>
      <c r="AF515" s="19">
        <f>IFERROR(INDEX($I$2:$I$861,MATCH(1,INDEX(($P515=$F$2:$F$861)*(0=COUNTIFS($AF$2:$AF$2,$I$2:$I$861)),0),0)),"")</f>
        <v/>
      </c>
      <c r="AG515" s="19">
        <f>IFERROR(INDEX($I$2:$I$9873,MATCH(1,INDEX(($P515=$F$2:$F$9873)*(0=COUNTIFS(AF515,$I$2:$I$9873)),0),0)),"")</f>
        <v/>
      </c>
      <c r="AH515" s="19">
        <f>IFERROR(INDEX($I$2:$I$9873,MATCH(1,INDEX(($P515=$F$2:$F$9873)*(0=COUNTIFS(AF515:AG515,$I$2:$I$9873)),0),0)),"")</f>
        <v/>
      </c>
      <c r="AI515" s="19">
        <f>IFERROR(INDEX($I$2:$I$9873,MATCH(1,INDEX(($P515=$F$2:$F$9873)*(0=COUNTIFS(AF515:AH515,$I$2:$I$9873)),0),0)),"")</f>
        <v/>
      </c>
      <c r="AJ515" s="19">
        <f>IFERROR(INDEX($I$2:$I$9873,MATCH(1,INDEX(($P515=$F$2:$F$9873)*(0=COUNTIFS(AF515:AI515,$I$2:$I$9873)),0),0)),"")</f>
        <v/>
      </c>
      <c r="AK515" s="19">
        <f>IFERROR(INDEX($I$2:$I$9873,MATCH(1,INDEX(($P515=$F$2:$F$9873)*(0=COUNTIFS(AF515:AJ515,$I$2:$I$9873)),0),0)),"")</f>
        <v/>
      </c>
      <c r="AL515" s="19">
        <f>IFERROR(INDEX($I$2:$I$9873,MATCH(1,INDEX(($P515=$F$2:$F$9873)*(0=COUNTIFS(AF515:AK515,$I$2:$I$9873)),0),0)),"")</f>
        <v/>
      </c>
      <c r="AM515" s="19">
        <f>IFERROR(INDEX($I$2:$I$9873,MATCH(1,INDEX(($P515=$F$2:$F$9873)*(0=COUNTIFS(AF515:AL515,$I$2:$I$9873)),0),0)),"")</f>
        <v/>
      </c>
      <c r="AN515" s="19">
        <f>IFERROR(INDEX($I$2:$I$9873,MATCH(1,INDEX(($P515=$F$2:$F$9873)*(0=COUNTIFS(AF515:AM515,$I$2:$I$9873)),0),0)),"")</f>
        <v/>
      </c>
      <c r="AO515" s="19">
        <f>IFERROR(INDEX($I$2:$I$9873,MATCH(1,INDEX(($P515=$F$2:$F$9873)*(0=COUNTIFS(AF515:AN515,$I$2:$I$9873)),0),0)),"")</f>
        <v/>
      </c>
      <c r="AP515" s="19">
        <f>IFERROR(INDEX($I$2:$I$9873,MATCH(1,INDEX(($P515=$F$2:$F$9873)*(0=COUNTIFS(AF515:AO515,$I$2:$I$9873)),0),0)),"")</f>
        <v/>
      </c>
      <c r="AQ515" s="19">
        <f>IFERROR(INDEX($I$2:$I$9873,MATCH(1,INDEX(($P515=$F$2:$F$9873)*(0=COUNTIFS(AF515:AP515,$I$2:$I$9873)),0),0)),"")</f>
        <v/>
      </c>
      <c r="AR515" s="19">
        <f>IFERROR(INDEX($I$2:$I$9873,MATCH(1,INDEX(($P515=$F$2:$F$9873)*(0=COUNTIFS(AF515:AQ515,$I$2:$I$9873)),0),0)),"")</f>
        <v/>
      </c>
      <c r="AS515" s="19">
        <f>IFERROR(VLOOKUP(AF515,[2]CUS030!$A$5:$E$10000,5,0),"")</f>
        <v/>
      </c>
      <c r="AT515" s="19">
        <f>IFERROR(VLOOKUP(AG515,[2]CUS030!$A$5:$E$10000,5,0),"")</f>
        <v/>
      </c>
      <c r="AU515" s="19">
        <f>IFERROR(VLOOKUP(AH515,[2]CUS030!$A$5:$E$10000,5,0),"")</f>
        <v/>
      </c>
      <c r="AV515" s="19">
        <f>IFERROR(VLOOKUP(AI515,[2]CUS030!$A$5:$E$10000,5,0),"")</f>
        <v/>
      </c>
      <c r="AW515" s="19">
        <f>IFERROR(VLOOKUP(AJ515,[2]CUS030!$A$5:$E$10000,5,0),"")</f>
        <v/>
      </c>
      <c r="AX515" s="19">
        <f>IFERROR(VLOOKUP(AK515,[2]CUS030!$A$5:$E$10000,5,0),"")</f>
        <v/>
      </c>
      <c r="AY515" s="19">
        <f>IFERROR(VLOOKUP(AL515,[2]CUS030!$A$5:$E$10000,5,0),"")</f>
        <v/>
      </c>
      <c r="AZ515" s="19">
        <f>IFERROR(VLOOKUP(AM515,[2]CUS030!$A$5:$E$10000,5,0),"")</f>
        <v/>
      </c>
      <c r="BA515" s="19">
        <f>IFERROR(VLOOKUP(AN515,[2]CUS030!$A$5:$E$10000,5,0),"")</f>
        <v/>
      </c>
      <c r="BB515" s="19">
        <f>IFERROR(VLOOKUP(AO515,[2]CUS030!$A$5:$E$10000,5,0),"")</f>
        <v/>
      </c>
      <c r="BC515" s="19">
        <f>IFERROR(VLOOKUP(AP515,[2]CUS030!$A$5:$E$10000,5,0),"")</f>
        <v/>
      </c>
      <c r="BD515" s="19">
        <f>IFERROR(VLOOKUP(AQ515,[2]CUS030!$A$5:$E$10000,5,0),"")</f>
        <v/>
      </c>
      <c r="BE515" s="19">
        <f>IFERROR(VLOOKUP(AR515,[2]CUS030!$A$5:$E$10000,5,0),"")</f>
        <v/>
      </c>
    </row>
    <row r="516">
      <c r="F516" s="108">
        <f>[1]!Table1[[#This Row],[Production]]</f>
        <v/>
      </c>
      <c r="G516">
        <f>MID(F516,LEN(F516)-6,4)</f>
        <v/>
      </c>
      <c r="H516">
        <f>AS516&amp;"|"&amp;AT516&amp;"|"&amp;AU516&amp;"|"&amp;AV516&amp;"|"&amp;AW516&amp;"|"&amp;AX516&amp;"|"&amp;AY516&amp;"|"&amp;AZ516&amp;"|"&amp;BA516&amp;"|"&amp;BB516&amp;"|"&amp;BC516&amp;"|"&amp;BD516&amp;"|"&amp;BE516</f>
        <v/>
      </c>
      <c r="I516" s="108">
        <f>[1]!Table1[[#This Row],[Stock]]</f>
        <v/>
      </c>
      <c r="J516">
        <f>MID(LEFT(I516,LEN(I516)-3),FIND("0|0.000",LEFT(I516,LEN(I516)-3),1)+7,6)</f>
        <v/>
      </c>
      <c r="K516" s="19" t="n"/>
      <c r="L516" s="19" t="n"/>
      <c r="M516" s="19" t="n"/>
      <c r="N516" s="19" t="n"/>
      <c r="O516" s="19" t="n"/>
      <c r="P516" s="20">
        <f>End_Cal!E516</f>
        <v/>
      </c>
      <c r="Q516" s="112">
        <f>IFERROR(INDEX($J$2:$J$9873,MATCH(1,INDEX(($P516=$F$2:$F$9873)*(0=COUNTIFS($Q$2:$Q$2,$J$2:$J$9873)),0),0)),"")</f>
        <v/>
      </c>
      <c r="R516" s="112">
        <f>IFERROR(INDEX($J$2:$J$9873,MATCH(1,INDEX(($P516=$F$2:$F$9873)*(0=COUNTIFS(Q516,$J$2:$J$9873)),0),0)),"")</f>
        <v/>
      </c>
      <c r="S516" s="112">
        <f>IFERROR(INDEX($J$2:$J$9873,MATCH(1,INDEX(($P516=$F$2:$F$9873)*(0=COUNTIFS(Q516:R516,$J$2:$J$9873)),0),0)),"")</f>
        <v/>
      </c>
      <c r="T516" s="112">
        <f>IFERROR(INDEX($J$2:$J$9873,MATCH(1,INDEX(($P516=$F$2:$F$9873)*(0=COUNTIFS(Q516:S516,$J$2:$J$9873)),0),0)),"")</f>
        <v/>
      </c>
      <c r="U516" s="112">
        <f>IFERROR(INDEX($J$2:$J$9873,MATCH(1,INDEX(($P516=$F$2:$F$9873)*(0=COUNTIFS(Q516:T516,$J$2:$J$9873)),0),0)),"")</f>
        <v/>
      </c>
      <c r="V516" s="112">
        <f>IFERROR(INDEX($J$2:$J$9873,MATCH(1,INDEX(($P516=$F$2:$F$9873)*(0=COUNTIFS(Q516:U516,$J$2:$J$9873)),0),0)),"")</f>
        <v/>
      </c>
      <c r="W516" s="112">
        <f>IFERROR(INDEX($J$2:$J$9873,MATCH(1,INDEX(($P516=$F$2:$F$9873)*(0=COUNTIFS(Q516:V516,$J$2:$J$861)),0),0)),"")</f>
        <v/>
      </c>
      <c r="X516" s="112">
        <f>IFERROR(INDEX($J$2:$J$9873,MATCH(1,INDEX(($P516=$F$2:$F$9873)*(0=COUNTIFS(Q516:W516,$J$2:$J$9873)),0),0)),"")</f>
        <v/>
      </c>
      <c r="Y516" s="112">
        <f>IFERROR(INDEX($J$2:$J$861,MATCH(1,INDEX(($P516=$F$2:$F$861)*(0=COUNTIFS(Q516:X516,$J$2:$J$861)),0),0)),"")</f>
        <v/>
      </c>
      <c r="Z516" s="112">
        <f>IFERROR(INDEX($J$2:$J$861,MATCH(1,INDEX(($P516=$F$2:$F$861)*(0=COUNTIFS(Q516:Y516,$J$2:$J$861)),0),0)),"")</f>
        <v/>
      </c>
      <c r="AA516" s="112">
        <f>IFERROR(INDEX($J$2:$J$861,MATCH(1,INDEX(($P516=$F$2:$F$861)*(0=COUNTIFS(Q516:Z516,$J$2:$J$861)),0),0)),"")</f>
        <v/>
      </c>
      <c r="AB516" s="112">
        <f>IFERROR(INDEX($J$2:$J$861,MATCH(1,INDEX(($P516=$F$2:$F$861)*(0=COUNTIFS(Q516:AA516,$J$2:$J$861)),0),0)),"")</f>
        <v/>
      </c>
      <c r="AC516" s="112">
        <f>IFERROR(INDEX($J$2:$J$861,MATCH(1,INDEX(($P516=$F$2:$F$861)*(0=COUNTIFS(Q516:AB516,$J$2:$J$861)),0),0)),"")</f>
        <v/>
      </c>
      <c r="AD516">
        <f>Q516&amp;"-"&amp;R516&amp;"-"&amp;S516&amp;"-"&amp;T516&amp;"-"&amp;U516&amp;"-"&amp;V516&amp;"-"&amp;W516&amp;"-"&amp;X516&amp;"-"&amp;Y516&amp;"-"&amp;Z516&amp;"-"&amp;AA516&amp;"-"&amp;AB516&amp;"-"&amp;AC516</f>
        <v/>
      </c>
      <c r="AF516" s="19">
        <f>IFERROR(INDEX($I$2:$I$861,MATCH(1,INDEX(($P516=$F$2:$F$861)*(0=COUNTIFS($AF$2:$AF$2,$I$2:$I$861)),0),0)),"")</f>
        <v/>
      </c>
      <c r="AG516" s="19">
        <f>IFERROR(INDEX($I$2:$I$9873,MATCH(1,INDEX(($P516=$F$2:$F$9873)*(0=COUNTIFS(AF516,$I$2:$I$9873)),0),0)),"")</f>
        <v/>
      </c>
      <c r="AH516" s="19">
        <f>IFERROR(INDEX($I$2:$I$9873,MATCH(1,INDEX(($P516=$F$2:$F$9873)*(0=COUNTIFS(AF516:AG516,$I$2:$I$9873)),0),0)),"")</f>
        <v/>
      </c>
      <c r="AI516" s="19">
        <f>IFERROR(INDEX($I$2:$I$9873,MATCH(1,INDEX(($P516=$F$2:$F$9873)*(0=COUNTIFS(AF516:AH516,$I$2:$I$9873)),0),0)),"")</f>
        <v/>
      </c>
      <c r="AJ516" s="19">
        <f>IFERROR(INDEX($I$2:$I$9873,MATCH(1,INDEX(($P516=$F$2:$F$9873)*(0=COUNTIFS(AF516:AI516,$I$2:$I$9873)),0),0)),"")</f>
        <v/>
      </c>
      <c r="AK516" s="19">
        <f>IFERROR(INDEX($I$2:$I$9873,MATCH(1,INDEX(($P516=$F$2:$F$9873)*(0=COUNTIFS(AF516:AJ516,$I$2:$I$9873)),0),0)),"")</f>
        <v/>
      </c>
      <c r="AL516" s="19">
        <f>IFERROR(INDEX($I$2:$I$9873,MATCH(1,INDEX(($P516=$F$2:$F$9873)*(0=COUNTIFS(AF516:AK516,$I$2:$I$9873)),0),0)),"")</f>
        <v/>
      </c>
      <c r="AM516" s="19">
        <f>IFERROR(INDEX($I$2:$I$9873,MATCH(1,INDEX(($P516=$F$2:$F$9873)*(0=COUNTIFS(AF516:AL516,$I$2:$I$9873)),0),0)),"")</f>
        <v/>
      </c>
      <c r="AN516" s="19">
        <f>IFERROR(INDEX($I$2:$I$9873,MATCH(1,INDEX(($P516=$F$2:$F$9873)*(0=COUNTIFS(AF516:AM516,$I$2:$I$9873)),0),0)),"")</f>
        <v/>
      </c>
      <c r="AO516" s="19">
        <f>IFERROR(INDEX($I$2:$I$9873,MATCH(1,INDEX(($P516=$F$2:$F$9873)*(0=COUNTIFS(AF516:AN516,$I$2:$I$9873)),0),0)),"")</f>
        <v/>
      </c>
      <c r="AP516" s="19">
        <f>IFERROR(INDEX($I$2:$I$9873,MATCH(1,INDEX(($P516=$F$2:$F$9873)*(0=COUNTIFS(AF516:AO516,$I$2:$I$9873)),0),0)),"")</f>
        <v/>
      </c>
      <c r="AQ516" s="19">
        <f>IFERROR(INDEX($I$2:$I$9873,MATCH(1,INDEX(($P516=$F$2:$F$9873)*(0=COUNTIFS(AF516:AP516,$I$2:$I$9873)),0),0)),"")</f>
        <v/>
      </c>
      <c r="AR516" s="19">
        <f>IFERROR(INDEX($I$2:$I$9873,MATCH(1,INDEX(($P516=$F$2:$F$9873)*(0=COUNTIFS(AF516:AQ516,$I$2:$I$9873)),0),0)),"")</f>
        <v/>
      </c>
      <c r="AS516" s="19">
        <f>IFERROR(VLOOKUP(AF516,[2]CUS030!$A$5:$E$10000,5,0),"")</f>
        <v/>
      </c>
      <c r="AT516" s="19">
        <f>IFERROR(VLOOKUP(AG516,[2]CUS030!$A$5:$E$10000,5,0),"")</f>
        <v/>
      </c>
      <c r="AU516" s="19">
        <f>IFERROR(VLOOKUP(AH516,[2]CUS030!$A$5:$E$10000,5,0),"")</f>
        <v/>
      </c>
      <c r="AV516" s="19">
        <f>IFERROR(VLOOKUP(AI516,[2]CUS030!$A$5:$E$10000,5,0),"")</f>
        <v/>
      </c>
      <c r="AW516" s="19">
        <f>IFERROR(VLOOKUP(AJ516,[2]CUS030!$A$5:$E$10000,5,0),"")</f>
        <v/>
      </c>
      <c r="AX516" s="19">
        <f>IFERROR(VLOOKUP(AK516,[2]CUS030!$A$5:$E$10000,5,0),"")</f>
        <v/>
      </c>
      <c r="AY516" s="19">
        <f>IFERROR(VLOOKUP(AL516,[2]CUS030!$A$5:$E$10000,5,0),"")</f>
        <v/>
      </c>
      <c r="AZ516" s="19">
        <f>IFERROR(VLOOKUP(AM516,[2]CUS030!$A$5:$E$10000,5,0),"")</f>
        <v/>
      </c>
      <c r="BA516" s="19">
        <f>IFERROR(VLOOKUP(AN516,[2]CUS030!$A$5:$E$10000,5,0),"")</f>
        <v/>
      </c>
      <c r="BB516" s="19">
        <f>IFERROR(VLOOKUP(AO516,[2]CUS030!$A$5:$E$10000,5,0),"")</f>
        <v/>
      </c>
      <c r="BC516" s="19">
        <f>IFERROR(VLOOKUP(AP516,[2]CUS030!$A$5:$E$10000,5,0),"")</f>
        <v/>
      </c>
      <c r="BD516" s="19">
        <f>IFERROR(VLOOKUP(AQ516,[2]CUS030!$A$5:$E$10000,5,0),"")</f>
        <v/>
      </c>
      <c r="BE516" s="19">
        <f>IFERROR(VLOOKUP(AR516,[2]CUS030!$A$5:$E$10000,5,0),"")</f>
        <v/>
      </c>
    </row>
    <row r="517">
      <c r="F517" s="108">
        <f>[1]!Table1[[#This Row],[Production]]</f>
        <v/>
      </c>
      <c r="G517">
        <f>MID(F517,LEN(F517)-6,4)</f>
        <v/>
      </c>
      <c r="H517">
        <f>AS517&amp;"|"&amp;AT517&amp;"|"&amp;AU517&amp;"|"&amp;AV517&amp;"|"&amp;AW517&amp;"|"&amp;AX517&amp;"|"&amp;AY517&amp;"|"&amp;AZ517&amp;"|"&amp;BA517&amp;"|"&amp;BB517&amp;"|"&amp;BC517&amp;"|"&amp;BD517&amp;"|"&amp;BE517</f>
        <v/>
      </c>
      <c r="I517" s="108">
        <f>[1]!Table1[[#This Row],[Stock]]</f>
        <v/>
      </c>
      <c r="J517">
        <f>MID(LEFT(I517,LEN(I517)-3),FIND("0|0.000",LEFT(I517,LEN(I517)-3),1)+7,6)</f>
        <v/>
      </c>
      <c r="K517" s="19" t="n"/>
      <c r="L517" s="19" t="n"/>
      <c r="M517" s="19" t="n"/>
      <c r="N517" s="19" t="n"/>
      <c r="O517" s="19" t="n"/>
      <c r="P517" s="20">
        <f>End_Cal!E517</f>
        <v/>
      </c>
      <c r="Q517" s="112">
        <f>IFERROR(INDEX($J$2:$J$9873,MATCH(1,INDEX(($P517=$F$2:$F$9873)*(0=COUNTIFS($Q$2:$Q$2,$J$2:$J$9873)),0),0)),"")</f>
        <v/>
      </c>
      <c r="R517" s="112">
        <f>IFERROR(INDEX($J$2:$J$9873,MATCH(1,INDEX(($P517=$F$2:$F$9873)*(0=COUNTIFS(Q517,$J$2:$J$9873)),0),0)),"")</f>
        <v/>
      </c>
      <c r="S517" s="112">
        <f>IFERROR(INDEX($J$2:$J$9873,MATCH(1,INDEX(($P517=$F$2:$F$9873)*(0=COUNTIFS(Q517:R517,$J$2:$J$9873)),0),0)),"")</f>
        <v/>
      </c>
      <c r="T517" s="112">
        <f>IFERROR(INDEX($J$2:$J$9873,MATCH(1,INDEX(($P517=$F$2:$F$9873)*(0=COUNTIFS(Q517:S517,$J$2:$J$9873)),0),0)),"")</f>
        <v/>
      </c>
      <c r="U517" s="112">
        <f>IFERROR(INDEX($J$2:$J$9873,MATCH(1,INDEX(($P517=$F$2:$F$9873)*(0=COUNTIFS(Q517:T517,$J$2:$J$9873)),0),0)),"")</f>
        <v/>
      </c>
      <c r="V517" s="112">
        <f>IFERROR(INDEX($J$2:$J$9873,MATCH(1,INDEX(($P517=$F$2:$F$9873)*(0=COUNTIFS(Q517:U517,$J$2:$J$9873)),0),0)),"")</f>
        <v/>
      </c>
      <c r="W517" s="112">
        <f>IFERROR(INDEX($J$2:$J$9873,MATCH(1,INDEX(($P517=$F$2:$F$9873)*(0=COUNTIFS(Q517:V517,$J$2:$J$861)),0),0)),"")</f>
        <v/>
      </c>
      <c r="X517" s="112">
        <f>IFERROR(INDEX($J$2:$J$9873,MATCH(1,INDEX(($P517=$F$2:$F$9873)*(0=COUNTIFS(Q517:W517,$J$2:$J$9873)),0),0)),"")</f>
        <v/>
      </c>
      <c r="Y517" s="112">
        <f>IFERROR(INDEX($J$2:$J$861,MATCH(1,INDEX(($P517=$F$2:$F$861)*(0=COUNTIFS(Q517:X517,$J$2:$J$861)),0),0)),"")</f>
        <v/>
      </c>
      <c r="Z517" s="112">
        <f>IFERROR(INDEX($J$2:$J$861,MATCH(1,INDEX(($P517=$F$2:$F$861)*(0=COUNTIFS(Q517:Y517,$J$2:$J$861)),0),0)),"")</f>
        <v/>
      </c>
      <c r="AA517" s="112">
        <f>IFERROR(INDEX($J$2:$J$861,MATCH(1,INDEX(($P517=$F$2:$F$861)*(0=COUNTIFS(Q517:Z517,$J$2:$J$861)),0),0)),"")</f>
        <v/>
      </c>
      <c r="AB517" s="112">
        <f>IFERROR(INDEX($J$2:$J$861,MATCH(1,INDEX(($P517=$F$2:$F$861)*(0=COUNTIFS(Q517:AA517,$J$2:$J$861)),0),0)),"")</f>
        <v/>
      </c>
      <c r="AC517" s="112">
        <f>IFERROR(INDEX($J$2:$J$861,MATCH(1,INDEX(($P517=$F$2:$F$861)*(0=COUNTIFS(Q517:AB517,$J$2:$J$861)),0),0)),"")</f>
        <v/>
      </c>
      <c r="AD517">
        <f>Q517&amp;"-"&amp;R517&amp;"-"&amp;S517&amp;"-"&amp;T517&amp;"-"&amp;U517&amp;"-"&amp;V517&amp;"-"&amp;W517&amp;"-"&amp;X517&amp;"-"&amp;Y517&amp;"-"&amp;Z517&amp;"-"&amp;AA517&amp;"-"&amp;AB517&amp;"-"&amp;AC517</f>
        <v/>
      </c>
      <c r="AF517" s="19">
        <f>IFERROR(INDEX($I$2:$I$861,MATCH(1,INDEX(($P517=$F$2:$F$861)*(0=COUNTIFS($AF$2:$AF$2,$I$2:$I$861)),0),0)),"")</f>
        <v/>
      </c>
      <c r="AG517" s="19">
        <f>IFERROR(INDEX($I$2:$I$9873,MATCH(1,INDEX(($P517=$F$2:$F$9873)*(0=COUNTIFS(AF517,$I$2:$I$9873)),0),0)),"")</f>
        <v/>
      </c>
      <c r="AH517" s="19">
        <f>IFERROR(INDEX($I$2:$I$9873,MATCH(1,INDEX(($P517=$F$2:$F$9873)*(0=COUNTIFS(AF517:AG517,$I$2:$I$9873)),0),0)),"")</f>
        <v/>
      </c>
      <c r="AI517" s="19">
        <f>IFERROR(INDEX($I$2:$I$9873,MATCH(1,INDEX(($P517=$F$2:$F$9873)*(0=COUNTIFS(AF517:AH517,$I$2:$I$9873)),0),0)),"")</f>
        <v/>
      </c>
      <c r="AJ517" s="19">
        <f>IFERROR(INDEX($I$2:$I$9873,MATCH(1,INDEX(($P517=$F$2:$F$9873)*(0=COUNTIFS(AF517:AI517,$I$2:$I$9873)),0),0)),"")</f>
        <v/>
      </c>
      <c r="AK517" s="19">
        <f>IFERROR(INDEX($I$2:$I$9873,MATCH(1,INDEX(($P517=$F$2:$F$9873)*(0=COUNTIFS(AF517:AJ517,$I$2:$I$9873)),0),0)),"")</f>
        <v/>
      </c>
      <c r="AL517" s="19">
        <f>IFERROR(INDEX($I$2:$I$9873,MATCH(1,INDEX(($P517=$F$2:$F$9873)*(0=COUNTIFS(AF517:AK517,$I$2:$I$9873)),0),0)),"")</f>
        <v/>
      </c>
      <c r="AM517" s="19">
        <f>IFERROR(INDEX($I$2:$I$9873,MATCH(1,INDEX(($P517=$F$2:$F$9873)*(0=COUNTIFS(AF517:AL517,$I$2:$I$9873)),0),0)),"")</f>
        <v/>
      </c>
      <c r="AN517" s="19">
        <f>IFERROR(INDEX($I$2:$I$9873,MATCH(1,INDEX(($P517=$F$2:$F$9873)*(0=COUNTIFS(AF517:AM517,$I$2:$I$9873)),0),0)),"")</f>
        <v/>
      </c>
      <c r="AO517" s="19">
        <f>IFERROR(INDEX($I$2:$I$9873,MATCH(1,INDEX(($P517=$F$2:$F$9873)*(0=COUNTIFS(AF517:AN517,$I$2:$I$9873)),0),0)),"")</f>
        <v/>
      </c>
      <c r="AP517" s="19">
        <f>IFERROR(INDEX($I$2:$I$9873,MATCH(1,INDEX(($P517=$F$2:$F$9873)*(0=COUNTIFS(AF517:AO517,$I$2:$I$9873)),0),0)),"")</f>
        <v/>
      </c>
      <c r="AQ517" s="19">
        <f>IFERROR(INDEX($I$2:$I$9873,MATCH(1,INDEX(($P517=$F$2:$F$9873)*(0=COUNTIFS(AF517:AP517,$I$2:$I$9873)),0),0)),"")</f>
        <v/>
      </c>
      <c r="AR517" s="19">
        <f>IFERROR(INDEX($I$2:$I$9873,MATCH(1,INDEX(($P517=$F$2:$F$9873)*(0=COUNTIFS(AF517:AQ517,$I$2:$I$9873)),0),0)),"")</f>
        <v/>
      </c>
      <c r="AS517" s="19">
        <f>IFERROR(VLOOKUP(AF517,[2]CUS030!$A$5:$E$10000,5,0),"")</f>
        <v/>
      </c>
      <c r="AT517" s="19">
        <f>IFERROR(VLOOKUP(AG517,[2]CUS030!$A$5:$E$10000,5,0),"")</f>
        <v/>
      </c>
      <c r="AU517" s="19">
        <f>IFERROR(VLOOKUP(AH517,[2]CUS030!$A$5:$E$10000,5,0),"")</f>
        <v/>
      </c>
      <c r="AV517" s="19">
        <f>IFERROR(VLOOKUP(AI517,[2]CUS030!$A$5:$E$10000,5,0),"")</f>
        <v/>
      </c>
      <c r="AW517" s="19">
        <f>IFERROR(VLOOKUP(AJ517,[2]CUS030!$A$5:$E$10000,5,0),"")</f>
        <v/>
      </c>
      <c r="AX517" s="19">
        <f>IFERROR(VLOOKUP(AK517,[2]CUS030!$A$5:$E$10000,5,0),"")</f>
        <v/>
      </c>
      <c r="AY517" s="19">
        <f>IFERROR(VLOOKUP(AL517,[2]CUS030!$A$5:$E$10000,5,0),"")</f>
        <v/>
      </c>
      <c r="AZ517" s="19">
        <f>IFERROR(VLOOKUP(AM517,[2]CUS030!$A$5:$E$10000,5,0),"")</f>
        <v/>
      </c>
      <c r="BA517" s="19">
        <f>IFERROR(VLOOKUP(AN517,[2]CUS030!$A$5:$E$10000,5,0),"")</f>
        <v/>
      </c>
      <c r="BB517" s="19">
        <f>IFERROR(VLOOKUP(AO517,[2]CUS030!$A$5:$E$10000,5,0),"")</f>
        <v/>
      </c>
      <c r="BC517" s="19">
        <f>IFERROR(VLOOKUP(AP517,[2]CUS030!$A$5:$E$10000,5,0),"")</f>
        <v/>
      </c>
      <c r="BD517" s="19">
        <f>IFERROR(VLOOKUP(AQ517,[2]CUS030!$A$5:$E$10000,5,0),"")</f>
        <v/>
      </c>
      <c r="BE517" s="19">
        <f>IFERROR(VLOOKUP(AR517,[2]CUS030!$A$5:$E$10000,5,0),"")</f>
        <v/>
      </c>
    </row>
    <row r="518">
      <c r="F518" s="108">
        <f>[1]!Table1[[#This Row],[Production]]</f>
        <v/>
      </c>
      <c r="G518">
        <f>MID(F518,LEN(F518)-6,4)</f>
        <v/>
      </c>
      <c r="H518">
        <f>AS518&amp;"|"&amp;AT518&amp;"|"&amp;AU518&amp;"|"&amp;AV518&amp;"|"&amp;AW518&amp;"|"&amp;AX518&amp;"|"&amp;AY518&amp;"|"&amp;AZ518&amp;"|"&amp;BA518&amp;"|"&amp;BB518&amp;"|"&amp;BC518&amp;"|"&amp;BD518&amp;"|"&amp;BE518</f>
        <v/>
      </c>
      <c r="I518" s="108">
        <f>[1]!Table1[[#This Row],[Stock]]</f>
        <v/>
      </c>
      <c r="J518">
        <f>MID(LEFT(I518,LEN(I518)-3),FIND("0|0.000",LEFT(I518,LEN(I518)-3),1)+7,6)</f>
        <v/>
      </c>
      <c r="K518" s="19" t="n"/>
      <c r="L518" s="19" t="n"/>
      <c r="M518" s="19" t="n"/>
      <c r="N518" s="19" t="n"/>
      <c r="O518" s="19" t="n"/>
      <c r="P518" s="20">
        <f>End_Cal!E518</f>
        <v/>
      </c>
      <c r="Q518" s="112">
        <f>IFERROR(INDEX($J$2:$J$9873,MATCH(1,INDEX(($P518=$F$2:$F$9873)*(0=COUNTIFS($Q$2:$Q$2,$J$2:$J$9873)),0),0)),"")</f>
        <v/>
      </c>
      <c r="R518" s="112">
        <f>IFERROR(INDEX($J$2:$J$9873,MATCH(1,INDEX(($P518=$F$2:$F$9873)*(0=COUNTIFS(Q518,$J$2:$J$9873)),0),0)),"")</f>
        <v/>
      </c>
      <c r="S518" s="112">
        <f>IFERROR(INDEX($J$2:$J$9873,MATCH(1,INDEX(($P518=$F$2:$F$9873)*(0=COUNTIFS(Q518:R518,$J$2:$J$9873)),0),0)),"")</f>
        <v/>
      </c>
      <c r="T518" s="112">
        <f>IFERROR(INDEX($J$2:$J$9873,MATCH(1,INDEX(($P518=$F$2:$F$9873)*(0=COUNTIFS(Q518:S518,$J$2:$J$9873)),0),0)),"")</f>
        <v/>
      </c>
      <c r="U518" s="112">
        <f>IFERROR(INDEX($J$2:$J$9873,MATCH(1,INDEX(($P518=$F$2:$F$9873)*(0=COUNTIFS(Q518:T518,$J$2:$J$9873)),0),0)),"")</f>
        <v/>
      </c>
      <c r="V518" s="112">
        <f>IFERROR(INDEX($J$2:$J$9873,MATCH(1,INDEX(($P518=$F$2:$F$9873)*(0=COUNTIFS(Q518:U518,$J$2:$J$9873)),0),0)),"")</f>
        <v/>
      </c>
      <c r="W518" s="112">
        <f>IFERROR(INDEX($J$2:$J$9873,MATCH(1,INDEX(($P518=$F$2:$F$9873)*(0=COUNTIFS(Q518:V518,$J$2:$J$861)),0),0)),"")</f>
        <v/>
      </c>
      <c r="X518" s="112">
        <f>IFERROR(INDEX($J$2:$J$9873,MATCH(1,INDEX(($P518=$F$2:$F$9873)*(0=COUNTIFS(Q518:W518,$J$2:$J$9873)),0),0)),"")</f>
        <v/>
      </c>
      <c r="Y518" s="112">
        <f>IFERROR(INDEX($J$2:$J$861,MATCH(1,INDEX(($P518=$F$2:$F$861)*(0=COUNTIFS(Q518:X518,$J$2:$J$861)),0),0)),"")</f>
        <v/>
      </c>
      <c r="Z518" s="112">
        <f>IFERROR(INDEX($J$2:$J$861,MATCH(1,INDEX(($P518=$F$2:$F$861)*(0=COUNTIFS(Q518:Y518,$J$2:$J$861)),0),0)),"")</f>
        <v/>
      </c>
      <c r="AA518" s="112">
        <f>IFERROR(INDEX($J$2:$J$861,MATCH(1,INDEX(($P518=$F$2:$F$861)*(0=COUNTIFS(Q518:Z518,$J$2:$J$861)),0),0)),"")</f>
        <v/>
      </c>
      <c r="AB518" s="112">
        <f>IFERROR(INDEX($J$2:$J$861,MATCH(1,INDEX(($P518=$F$2:$F$861)*(0=COUNTIFS(Q518:AA518,$J$2:$J$861)),0),0)),"")</f>
        <v/>
      </c>
      <c r="AC518" s="112">
        <f>IFERROR(INDEX($J$2:$J$861,MATCH(1,INDEX(($P518=$F$2:$F$861)*(0=COUNTIFS(Q518:AB518,$J$2:$J$861)),0),0)),"")</f>
        <v/>
      </c>
      <c r="AD518">
        <f>Q518&amp;"-"&amp;R518&amp;"-"&amp;S518&amp;"-"&amp;T518&amp;"-"&amp;U518&amp;"-"&amp;V518&amp;"-"&amp;W518&amp;"-"&amp;X518&amp;"-"&amp;Y518&amp;"-"&amp;Z518&amp;"-"&amp;AA518&amp;"-"&amp;AB518&amp;"-"&amp;AC518</f>
        <v/>
      </c>
      <c r="AF518" s="19">
        <f>IFERROR(INDEX($I$2:$I$861,MATCH(1,INDEX(($P518=$F$2:$F$861)*(0=COUNTIFS($AF$2:$AF$2,$I$2:$I$861)),0),0)),"")</f>
        <v/>
      </c>
      <c r="AG518" s="19">
        <f>IFERROR(INDEX($I$2:$I$9873,MATCH(1,INDEX(($P518=$F$2:$F$9873)*(0=COUNTIFS(AF518,$I$2:$I$9873)),0),0)),"")</f>
        <v/>
      </c>
      <c r="AH518" s="19">
        <f>IFERROR(INDEX($I$2:$I$9873,MATCH(1,INDEX(($P518=$F$2:$F$9873)*(0=COUNTIFS(AF518:AG518,$I$2:$I$9873)),0),0)),"")</f>
        <v/>
      </c>
      <c r="AI518" s="19">
        <f>IFERROR(INDEX($I$2:$I$9873,MATCH(1,INDEX(($P518=$F$2:$F$9873)*(0=COUNTIFS(AF518:AH518,$I$2:$I$9873)),0),0)),"")</f>
        <v/>
      </c>
      <c r="AJ518" s="19">
        <f>IFERROR(INDEX($I$2:$I$9873,MATCH(1,INDEX(($P518=$F$2:$F$9873)*(0=COUNTIFS(AF518:AI518,$I$2:$I$9873)),0),0)),"")</f>
        <v/>
      </c>
      <c r="AK518" s="19">
        <f>IFERROR(INDEX($I$2:$I$9873,MATCH(1,INDEX(($P518=$F$2:$F$9873)*(0=COUNTIFS(AF518:AJ518,$I$2:$I$9873)),0),0)),"")</f>
        <v/>
      </c>
      <c r="AL518" s="19">
        <f>IFERROR(INDEX($I$2:$I$9873,MATCH(1,INDEX(($P518=$F$2:$F$9873)*(0=COUNTIFS(AF518:AK518,$I$2:$I$9873)),0),0)),"")</f>
        <v/>
      </c>
      <c r="AM518" s="19">
        <f>IFERROR(INDEX($I$2:$I$9873,MATCH(1,INDEX(($P518=$F$2:$F$9873)*(0=COUNTIFS(AF518:AL518,$I$2:$I$9873)),0),0)),"")</f>
        <v/>
      </c>
      <c r="AN518" s="19">
        <f>IFERROR(INDEX($I$2:$I$9873,MATCH(1,INDEX(($P518=$F$2:$F$9873)*(0=COUNTIFS(AF518:AM518,$I$2:$I$9873)),0),0)),"")</f>
        <v/>
      </c>
      <c r="AO518" s="19">
        <f>IFERROR(INDEX($I$2:$I$9873,MATCH(1,INDEX(($P518=$F$2:$F$9873)*(0=COUNTIFS(AF518:AN518,$I$2:$I$9873)),0),0)),"")</f>
        <v/>
      </c>
      <c r="AP518" s="19">
        <f>IFERROR(INDEX($I$2:$I$9873,MATCH(1,INDEX(($P518=$F$2:$F$9873)*(0=COUNTIFS(AF518:AO518,$I$2:$I$9873)),0),0)),"")</f>
        <v/>
      </c>
      <c r="AQ518" s="19">
        <f>IFERROR(INDEX($I$2:$I$9873,MATCH(1,INDEX(($P518=$F$2:$F$9873)*(0=COUNTIFS(AF518:AP518,$I$2:$I$9873)),0),0)),"")</f>
        <v/>
      </c>
      <c r="AR518" s="19">
        <f>IFERROR(INDEX($I$2:$I$9873,MATCH(1,INDEX(($P518=$F$2:$F$9873)*(0=COUNTIFS(AF518:AQ518,$I$2:$I$9873)),0),0)),"")</f>
        <v/>
      </c>
      <c r="AS518" s="19">
        <f>IFERROR(VLOOKUP(AF518,[2]CUS030!$A$5:$E$10000,5,0),"")</f>
        <v/>
      </c>
      <c r="AT518" s="19">
        <f>IFERROR(VLOOKUP(AG518,[2]CUS030!$A$5:$E$10000,5,0),"")</f>
        <v/>
      </c>
      <c r="AU518" s="19">
        <f>IFERROR(VLOOKUP(AH518,[2]CUS030!$A$5:$E$10000,5,0),"")</f>
        <v/>
      </c>
      <c r="AV518" s="19">
        <f>IFERROR(VLOOKUP(AI518,[2]CUS030!$A$5:$E$10000,5,0),"")</f>
        <v/>
      </c>
      <c r="AW518" s="19">
        <f>IFERROR(VLOOKUP(AJ518,[2]CUS030!$A$5:$E$10000,5,0),"")</f>
        <v/>
      </c>
      <c r="AX518" s="19">
        <f>IFERROR(VLOOKUP(AK518,[2]CUS030!$A$5:$E$10000,5,0),"")</f>
        <v/>
      </c>
      <c r="AY518" s="19">
        <f>IFERROR(VLOOKUP(AL518,[2]CUS030!$A$5:$E$10000,5,0),"")</f>
        <v/>
      </c>
      <c r="AZ518" s="19">
        <f>IFERROR(VLOOKUP(AM518,[2]CUS030!$A$5:$E$10000,5,0),"")</f>
        <v/>
      </c>
      <c r="BA518" s="19">
        <f>IFERROR(VLOOKUP(AN518,[2]CUS030!$A$5:$E$10000,5,0),"")</f>
        <v/>
      </c>
      <c r="BB518" s="19">
        <f>IFERROR(VLOOKUP(AO518,[2]CUS030!$A$5:$E$10000,5,0),"")</f>
        <v/>
      </c>
      <c r="BC518" s="19">
        <f>IFERROR(VLOOKUP(AP518,[2]CUS030!$A$5:$E$10000,5,0),"")</f>
        <v/>
      </c>
      <c r="BD518" s="19">
        <f>IFERROR(VLOOKUP(AQ518,[2]CUS030!$A$5:$E$10000,5,0),"")</f>
        <v/>
      </c>
      <c r="BE518" s="19">
        <f>IFERROR(VLOOKUP(AR518,[2]CUS030!$A$5:$E$10000,5,0),"")</f>
        <v/>
      </c>
    </row>
    <row r="519">
      <c r="F519" s="108">
        <f>[1]!Table1[[#This Row],[Production]]</f>
        <v/>
      </c>
      <c r="G519">
        <f>MID(F519,LEN(F519)-6,4)</f>
        <v/>
      </c>
      <c r="H519">
        <f>AS519&amp;"|"&amp;AT519&amp;"|"&amp;AU519&amp;"|"&amp;AV519&amp;"|"&amp;AW519&amp;"|"&amp;AX519&amp;"|"&amp;AY519&amp;"|"&amp;AZ519&amp;"|"&amp;BA519&amp;"|"&amp;BB519&amp;"|"&amp;BC519&amp;"|"&amp;BD519&amp;"|"&amp;BE519</f>
        <v/>
      </c>
      <c r="I519" s="108">
        <f>[1]!Table1[[#This Row],[Stock]]</f>
        <v/>
      </c>
      <c r="J519">
        <f>MID(LEFT(I519,LEN(I519)-3),FIND("0|0.000",LEFT(I519,LEN(I519)-3),1)+7,6)</f>
        <v/>
      </c>
      <c r="K519" s="19" t="n"/>
      <c r="L519" s="19" t="n"/>
      <c r="M519" s="19" t="n"/>
      <c r="N519" s="19" t="n"/>
      <c r="O519" s="19" t="n"/>
      <c r="P519" s="20">
        <f>End_Cal!E519</f>
        <v/>
      </c>
      <c r="Q519" s="112">
        <f>IFERROR(INDEX($J$2:$J$9873,MATCH(1,INDEX(($P519=$F$2:$F$9873)*(0=COUNTIFS($Q$2:$Q$2,$J$2:$J$9873)),0),0)),"")</f>
        <v/>
      </c>
      <c r="R519" s="112">
        <f>IFERROR(INDEX($J$2:$J$9873,MATCH(1,INDEX(($P519=$F$2:$F$9873)*(0=COUNTIFS(Q519,$J$2:$J$9873)),0),0)),"")</f>
        <v/>
      </c>
      <c r="S519" s="112">
        <f>IFERROR(INDEX($J$2:$J$9873,MATCH(1,INDEX(($P519=$F$2:$F$9873)*(0=COUNTIFS(Q519:R519,$J$2:$J$9873)),0),0)),"")</f>
        <v/>
      </c>
      <c r="T519" s="112">
        <f>IFERROR(INDEX($J$2:$J$9873,MATCH(1,INDEX(($P519=$F$2:$F$9873)*(0=COUNTIFS(Q519:S519,$J$2:$J$9873)),0),0)),"")</f>
        <v/>
      </c>
      <c r="U519" s="112">
        <f>IFERROR(INDEX($J$2:$J$9873,MATCH(1,INDEX(($P519=$F$2:$F$9873)*(0=COUNTIFS(Q519:T519,$J$2:$J$9873)),0),0)),"")</f>
        <v/>
      </c>
      <c r="V519" s="112">
        <f>IFERROR(INDEX($J$2:$J$9873,MATCH(1,INDEX(($P519=$F$2:$F$9873)*(0=COUNTIFS(Q519:U519,$J$2:$J$9873)),0),0)),"")</f>
        <v/>
      </c>
      <c r="W519" s="112">
        <f>IFERROR(INDEX($J$2:$J$9873,MATCH(1,INDEX(($P519=$F$2:$F$9873)*(0=COUNTIFS(Q519:V519,$J$2:$J$861)),0),0)),"")</f>
        <v/>
      </c>
      <c r="X519" s="112">
        <f>IFERROR(INDEX($J$2:$J$9873,MATCH(1,INDEX(($P519=$F$2:$F$9873)*(0=COUNTIFS(Q519:W519,$J$2:$J$9873)),0),0)),"")</f>
        <v/>
      </c>
      <c r="Y519" s="112">
        <f>IFERROR(INDEX($J$2:$J$861,MATCH(1,INDEX(($P519=$F$2:$F$861)*(0=COUNTIFS(Q519:X519,$J$2:$J$861)),0),0)),"")</f>
        <v/>
      </c>
      <c r="Z519" s="112">
        <f>IFERROR(INDEX($J$2:$J$861,MATCH(1,INDEX(($P519=$F$2:$F$861)*(0=COUNTIFS(Q519:Y519,$J$2:$J$861)),0),0)),"")</f>
        <v/>
      </c>
      <c r="AA519" s="112">
        <f>IFERROR(INDEX($J$2:$J$861,MATCH(1,INDEX(($P519=$F$2:$F$861)*(0=COUNTIFS(Q519:Z519,$J$2:$J$861)),0),0)),"")</f>
        <v/>
      </c>
      <c r="AB519" s="112">
        <f>IFERROR(INDEX($J$2:$J$861,MATCH(1,INDEX(($P519=$F$2:$F$861)*(0=COUNTIFS(Q519:AA519,$J$2:$J$861)),0),0)),"")</f>
        <v/>
      </c>
      <c r="AC519" s="112">
        <f>IFERROR(INDEX($J$2:$J$861,MATCH(1,INDEX(($P519=$F$2:$F$861)*(0=COUNTIFS(Q519:AB519,$J$2:$J$861)),0),0)),"")</f>
        <v/>
      </c>
      <c r="AD519">
        <f>Q519&amp;"-"&amp;R519&amp;"-"&amp;S519&amp;"-"&amp;T519&amp;"-"&amp;U519&amp;"-"&amp;V519&amp;"-"&amp;W519&amp;"-"&amp;X519&amp;"-"&amp;Y519&amp;"-"&amp;Z519&amp;"-"&amp;AA519&amp;"-"&amp;AB519&amp;"-"&amp;AC519</f>
        <v/>
      </c>
      <c r="AF519" s="19">
        <f>IFERROR(INDEX($I$2:$I$861,MATCH(1,INDEX(($P519=$F$2:$F$861)*(0=COUNTIFS($AF$2:$AF$2,$I$2:$I$861)),0),0)),"")</f>
        <v/>
      </c>
      <c r="AG519" s="19">
        <f>IFERROR(INDEX($I$2:$I$9873,MATCH(1,INDEX(($P519=$F$2:$F$9873)*(0=COUNTIFS(AF519,$I$2:$I$9873)),0),0)),"")</f>
        <v/>
      </c>
      <c r="AH519" s="19">
        <f>IFERROR(INDEX($I$2:$I$9873,MATCH(1,INDEX(($P519=$F$2:$F$9873)*(0=COUNTIFS(AF519:AG519,$I$2:$I$9873)),0),0)),"")</f>
        <v/>
      </c>
      <c r="AI519" s="19">
        <f>IFERROR(INDEX($I$2:$I$9873,MATCH(1,INDEX(($P519=$F$2:$F$9873)*(0=COUNTIFS(AF519:AH519,$I$2:$I$9873)),0),0)),"")</f>
        <v/>
      </c>
      <c r="AJ519" s="19">
        <f>IFERROR(INDEX($I$2:$I$9873,MATCH(1,INDEX(($P519=$F$2:$F$9873)*(0=COUNTIFS(AF519:AI519,$I$2:$I$9873)),0),0)),"")</f>
        <v/>
      </c>
      <c r="AK519" s="19">
        <f>IFERROR(INDEX($I$2:$I$9873,MATCH(1,INDEX(($P519=$F$2:$F$9873)*(0=COUNTIFS(AF519:AJ519,$I$2:$I$9873)),0),0)),"")</f>
        <v/>
      </c>
      <c r="AL519" s="19">
        <f>IFERROR(INDEX($I$2:$I$9873,MATCH(1,INDEX(($P519=$F$2:$F$9873)*(0=COUNTIFS(AF519:AK519,$I$2:$I$9873)),0),0)),"")</f>
        <v/>
      </c>
      <c r="AM519" s="19">
        <f>IFERROR(INDEX($I$2:$I$9873,MATCH(1,INDEX(($P519=$F$2:$F$9873)*(0=COUNTIFS(AF519:AL519,$I$2:$I$9873)),0),0)),"")</f>
        <v/>
      </c>
      <c r="AN519" s="19">
        <f>IFERROR(INDEX($I$2:$I$9873,MATCH(1,INDEX(($P519=$F$2:$F$9873)*(0=COUNTIFS(AF519:AM519,$I$2:$I$9873)),0),0)),"")</f>
        <v/>
      </c>
      <c r="AO519" s="19">
        <f>IFERROR(INDEX($I$2:$I$9873,MATCH(1,INDEX(($P519=$F$2:$F$9873)*(0=COUNTIFS(AF519:AN519,$I$2:$I$9873)),0),0)),"")</f>
        <v/>
      </c>
      <c r="AP519" s="19">
        <f>IFERROR(INDEX($I$2:$I$9873,MATCH(1,INDEX(($P519=$F$2:$F$9873)*(0=COUNTIFS(AF519:AO519,$I$2:$I$9873)),0),0)),"")</f>
        <v/>
      </c>
      <c r="AQ519" s="19">
        <f>IFERROR(INDEX($I$2:$I$9873,MATCH(1,INDEX(($P519=$F$2:$F$9873)*(0=COUNTIFS(AF519:AP519,$I$2:$I$9873)),0),0)),"")</f>
        <v/>
      </c>
      <c r="AR519" s="19">
        <f>IFERROR(INDEX($I$2:$I$9873,MATCH(1,INDEX(($P519=$F$2:$F$9873)*(0=COUNTIFS(AF519:AQ519,$I$2:$I$9873)),0),0)),"")</f>
        <v/>
      </c>
      <c r="AS519" s="19">
        <f>IFERROR(VLOOKUP(AF519,[2]CUS030!$A$5:$E$10000,5,0),"")</f>
        <v/>
      </c>
      <c r="AT519" s="19">
        <f>IFERROR(VLOOKUP(AG519,[2]CUS030!$A$5:$E$10000,5,0),"")</f>
        <v/>
      </c>
      <c r="AU519" s="19">
        <f>IFERROR(VLOOKUP(AH519,[2]CUS030!$A$5:$E$10000,5,0),"")</f>
        <v/>
      </c>
      <c r="AV519" s="19">
        <f>IFERROR(VLOOKUP(AI519,[2]CUS030!$A$5:$E$10000,5,0),"")</f>
        <v/>
      </c>
      <c r="AW519" s="19">
        <f>IFERROR(VLOOKUP(AJ519,[2]CUS030!$A$5:$E$10000,5,0),"")</f>
        <v/>
      </c>
      <c r="AX519" s="19">
        <f>IFERROR(VLOOKUP(AK519,[2]CUS030!$A$5:$E$10000,5,0),"")</f>
        <v/>
      </c>
      <c r="AY519" s="19">
        <f>IFERROR(VLOOKUP(AL519,[2]CUS030!$A$5:$E$10000,5,0),"")</f>
        <v/>
      </c>
      <c r="AZ519" s="19">
        <f>IFERROR(VLOOKUP(AM519,[2]CUS030!$A$5:$E$10000,5,0),"")</f>
        <v/>
      </c>
      <c r="BA519" s="19">
        <f>IFERROR(VLOOKUP(AN519,[2]CUS030!$A$5:$E$10000,5,0),"")</f>
        <v/>
      </c>
      <c r="BB519" s="19">
        <f>IFERROR(VLOOKUP(AO519,[2]CUS030!$A$5:$E$10000,5,0),"")</f>
        <v/>
      </c>
      <c r="BC519" s="19">
        <f>IFERROR(VLOOKUP(AP519,[2]CUS030!$A$5:$E$10000,5,0),"")</f>
        <v/>
      </c>
      <c r="BD519" s="19">
        <f>IFERROR(VLOOKUP(AQ519,[2]CUS030!$A$5:$E$10000,5,0),"")</f>
        <v/>
      </c>
      <c r="BE519" s="19">
        <f>IFERROR(VLOOKUP(AR519,[2]CUS030!$A$5:$E$10000,5,0),"")</f>
        <v/>
      </c>
    </row>
    <row r="520">
      <c r="F520" s="108">
        <f>[1]!Table1[[#This Row],[Production]]</f>
        <v/>
      </c>
      <c r="G520">
        <f>MID(F520,LEN(F520)-6,4)</f>
        <v/>
      </c>
      <c r="H520">
        <f>AS520&amp;"|"&amp;AT520&amp;"|"&amp;AU520&amp;"|"&amp;AV520&amp;"|"&amp;AW520&amp;"|"&amp;AX520&amp;"|"&amp;AY520&amp;"|"&amp;AZ520&amp;"|"&amp;BA520&amp;"|"&amp;BB520&amp;"|"&amp;BC520&amp;"|"&amp;BD520&amp;"|"&amp;BE520</f>
        <v/>
      </c>
      <c r="I520" s="108">
        <f>[1]!Table1[[#This Row],[Stock]]</f>
        <v/>
      </c>
      <c r="J520">
        <f>MID(LEFT(I520,LEN(I520)-3),FIND("0|0.000",LEFT(I520,LEN(I520)-3),1)+7,6)</f>
        <v/>
      </c>
      <c r="K520" s="19" t="n"/>
      <c r="L520" s="19" t="n"/>
      <c r="M520" s="19" t="n"/>
      <c r="N520" s="19" t="n"/>
      <c r="O520" s="19" t="n"/>
      <c r="P520" s="20">
        <f>End_Cal!E520</f>
        <v/>
      </c>
      <c r="Q520" s="112">
        <f>IFERROR(INDEX($J$2:$J$9873,MATCH(1,INDEX(($P520=$F$2:$F$9873)*(0=COUNTIFS($Q$2:$Q$2,$J$2:$J$9873)),0),0)),"")</f>
        <v/>
      </c>
      <c r="R520" s="112">
        <f>IFERROR(INDEX($J$2:$J$9873,MATCH(1,INDEX(($P520=$F$2:$F$9873)*(0=COUNTIFS(Q520,$J$2:$J$9873)),0),0)),"")</f>
        <v/>
      </c>
      <c r="S520" s="112">
        <f>IFERROR(INDEX($J$2:$J$9873,MATCH(1,INDEX(($P520=$F$2:$F$9873)*(0=COUNTIFS(Q520:R520,$J$2:$J$9873)),0),0)),"")</f>
        <v/>
      </c>
      <c r="T520" s="112">
        <f>IFERROR(INDEX($J$2:$J$9873,MATCH(1,INDEX(($P520=$F$2:$F$9873)*(0=COUNTIFS(Q520:S520,$J$2:$J$9873)),0),0)),"")</f>
        <v/>
      </c>
      <c r="U520" s="112">
        <f>IFERROR(INDEX($J$2:$J$9873,MATCH(1,INDEX(($P520=$F$2:$F$9873)*(0=COUNTIFS(Q520:T520,$J$2:$J$9873)),0),0)),"")</f>
        <v/>
      </c>
      <c r="V520" s="112">
        <f>IFERROR(INDEX($J$2:$J$9873,MATCH(1,INDEX(($P520=$F$2:$F$9873)*(0=COUNTIFS(Q520:U520,$J$2:$J$9873)),0),0)),"")</f>
        <v/>
      </c>
      <c r="W520" s="112">
        <f>IFERROR(INDEX($J$2:$J$9873,MATCH(1,INDEX(($P520=$F$2:$F$9873)*(0=COUNTIFS(Q520:V520,$J$2:$J$861)),0),0)),"")</f>
        <v/>
      </c>
      <c r="X520" s="112">
        <f>IFERROR(INDEX($J$2:$J$9873,MATCH(1,INDEX(($P520=$F$2:$F$9873)*(0=COUNTIFS(Q520:W520,$J$2:$J$9873)),0),0)),"")</f>
        <v/>
      </c>
      <c r="Y520" s="112">
        <f>IFERROR(INDEX($J$2:$J$861,MATCH(1,INDEX(($P520=$F$2:$F$861)*(0=COUNTIFS(Q520:X520,$J$2:$J$861)),0),0)),"")</f>
        <v/>
      </c>
      <c r="Z520" s="112">
        <f>IFERROR(INDEX($J$2:$J$861,MATCH(1,INDEX(($P520=$F$2:$F$861)*(0=COUNTIFS(Q520:Y520,$J$2:$J$861)),0),0)),"")</f>
        <v/>
      </c>
      <c r="AA520" s="112">
        <f>IFERROR(INDEX($J$2:$J$861,MATCH(1,INDEX(($P520=$F$2:$F$861)*(0=COUNTIFS(Q520:Z520,$J$2:$J$861)),0),0)),"")</f>
        <v/>
      </c>
      <c r="AB520" s="112">
        <f>IFERROR(INDEX($J$2:$J$861,MATCH(1,INDEX(($P520=$F$2:$F$861)*(0=COUNTIFS(Q520:AA520,$J$2:$J$861)),0),0)),"")</f>
        <v/>
      </c>
      <c r="AC520" s="112">
        <f>IFERROR(INDEX($J$2:$J$861,MATCH(1,INDEX(($P520=$F$2:$F$861)*(0=COUNTIFS(Q520:AB520,$J$2:$J$861)),0),0)),"")</f>
        <v/>
      </c>
      <c r="AD520">
        <f>Q520&amp;"-"&amp;R520&amp;"-"&amp;S520&amp;"-"&amp;T520&amp;"-"&amp;U520&amp;"-"&amp;V520&amp;"-"&amp;W520&amp;"-"&amp;X520&amp;"-"&amp;Y520&amp;"-"&amp;Z520&amp;"-"&amp;AA520&amp;"-"&amp;AB520&amp;"-"&amp;AC520</f>
        <v/>
      </c>
      <c r="AF520" s="19">
        <f>IFERROR(INDEX($I$2:$I$861,MATCH(1,INDEX(($P520=$F$2:$F$861)*(0=COUNTIFS($AF$2:$AF$2,$I$2:$I$861)),0),0)),"")</f>
        <v/>
      </c>
      <c r="AG520" s="19">
        <f>IFERROR(INDEX($I$2:$I$9873,MATCH(1,INDEX(($P520=$F$2:$F$9873)*(0=COUNTIFS(AF520,$I$2:$I$9873)),0),0)),"")</f>
        <v/>
      </c>
      <c r="AH520" s="19">
        <f>IFERROR(INDEX($I$2:$I$9873,MATCH(1,INDEX(($P520=$F$2:$F$9873)*(0=COUNTIFS(AF520:AG520,$I$2:$I$9873)),0),0)),"")</f>
        <v/>
      </c>
      <c r="AI520" s="19">
        <f>IFERROR(INDEX($I$2:$I$9873,MATCH(1,INDEX(($P520=$F$2:$F$9873)*(0=COUNTIFS(AF520:AH520,$I$2:$I$9873)),0),0)),"")</f>
        <v/>
      </c>
      <c r="AJ520" s="19">
        <f>IFERROR(INDEX($I$2:$I$9873,MATCH(1,INDEX(($P520=$F$2:$F$9873)*(0=COUNTIFS(AF520:AI520,$I$2:$I$9873)),0),0)),"")</f>
        <v/>
      </c>
      <c r="AK520" s="19">
        <f>IFERROR(INDEX($I$2:$I$9873,MATCH(1,INDEX(($P520=$F$2:$F$9873)*(0=COUNTIFS(AF520:AJ520,$I$2:$I$9873)),0),0)),"")</f>
        <v/>
      </c>
      <c r="AL520" s="19">
        <f>IFERROR(INDEX($I$2:$I$9873,MATCH(1,INDEX(($P520=$F$2:$F$9873)*(0=COUNTIFS(AF520:AK520,$I$2:$I$9873)),0),0)),"")</f>
        <v/>
      </c>
      <c r="AM520" s="19">
        <f>IFERROR(INDEX($I$2:$I$9873,MATCH(1,INDEX(($P520=$F$2:$F$9873)*(0=COUNTIFS(AF520:AL520,$I$2:$I$9873)),0),0)),"")</f>
        <v/>
      </c>
      <c r="AN520" s="19">
        <f>IFERROR(INDEX($I$2:$I$9873,MATCH(1,INDEX(($P520=$F$2:$F$9873)*(0=COUNTIFS(AF520:AM520,$I$2:$I$9873)),0),0)),"")</f>
        <v/>
      </c>
      <c r="AO520" s="19">
        <f>IFERROR(INDEX($I$2:$I$9873,MATCH(1,INDEX(($P520=$F$2:$F$9873)*(0=COUNTIFS(AF520:AN520,$I$2:$I$9873)),0),0)),"")</f>
        <v/>
      </c>
      <c r="AP520" s="19">
        <f>IFERROR(INDEX($I$2:$I$9873,MATCH(1,INDEX(($P520=$F$2:$F$9873)*(0=COUNTIFS(AF520:AO520,$I$2:$I$9873)),0),0)),"")</f>
        <v/>
      </c>
      <c r="AQ520" s="19">
        <f>IFERROR(INDEX($I$2:$I$9873,MATCH(1,INDEX(($P520=$F$2:$F$9873)*(0=COUNTIFS(AF520:AP520,$I$2:$I$9873)),0),0)),"")</f>
        <v/>
      </c>
      <c r="AR520" s="19">
        <f>IFERROR(INDEX($I$2:$I$9873,MATCH(1,INDEX(($P520=$F$2:$F$9873)*(0=COUNTIFS(AF520:AQ520,$I$2:$I$9873)),0),0)),"")</f>
        <v/>
      </c>
      <c r="AS520" s="19">
        <f>IFERROR(VLOOKUP(AF520,[2]CUS030!$A$5:$E$10000,5,0),"")</f>
        <v/>
      </c>
      <c r="AT520" s="19">
        <f>IFERROR(VLOOKUP(AG520,[2]CUS030!$A$5:$E$10000,5,0),"")</f>
        <v/>
      </c>
      <c r="AU520" s="19">
        <f>IFERROR(VLOOKUP(AH520,[2]CUS030!$A$5:$E$10000,5,0),"")</f>
        <v/>
      </c>
      <c r="AV520" s="19">
        <f>IFERROR(VLOOKUP(AI520,[2]CUS030!$A$5:$E$10000,5,0),"")</f>
        <v/>
      </c>
      <c r="AW520" s="19">
        <f>IFERROR(VLOOKUP(AJ520,[2]CUS030!$A$5:$E$10000,5,0),"")</f>
        <v/>
      </c>
      <c r="AX520" s="19">
        <f>IFERROR(VLOOKUP(AK520,[2]CUS030!$A$5:$E$10000,5,0),"")</f>
        <v/>
      </c>
      <c r="AY520" s="19">
        <f>IFERROR(VLOOKUP(AL520,[2]CUS030!$A$5:$E$10000,5,0),"")</f>
        <v/>
      </c>
      <c r="AZ520" s="19">
        <f>IFERROR(VLOOKUP(AM520,[2]CUS030!$A$5:$E$10000,5,0),"")</f>
        <v/>
      </c>
      <c r="BA520" s="19">
        <f>IFERROR(VLOOKUP(AN520,[2]CUS030!$A$5:$E$10000,5,0),"")</f>
        <v/>
      </c>
      <c r="BB520" s="19">
        <f>IFERROR(VLOOKUP(AO520,[2]CUS030!$A$5:$E$10000,5,0),"")</f>
        <v/>
      </c>
      <c r="BC520" s="19">
        <f>IFERROR(VLOOKUP(AP520,[2]CUS030!$A$5:$E$10000,5,0),"")</f>
        <v/>
      </c>
      <c r="BD520" s="19">
        <f>IFERROR(VLOOKUP(AQ520,[2]CUS030!$A$5:$E$10000,5,0),"")</f>
        <v/>
      </c>
      <c r="BE520" s="19">
        <f>IFERROR(VLOOKUP(AR520,[2]CUS030!$A$5:$E$10000,5,0),"")</f>
        <v/>
      </c>
    </row>
    <row r="521">
      <c r="F521" s="108">
        <f>[1]!Table1[[#This Row],[Production]]</f>
        <v/>
      </c>
      <c r="G521">
        <f>MID(F521,LEN(F521)-6,4)</f>
        <v/>
      </c>
      <c r="H521">
        <f>AS521&amp;"|"&amp;AT521&amp;"|"&amp;AU521&amp;"|"&amp;AV521&amp;"|"&amp;AW521&amp;"|"&amp;AX521&amp;"|"&amp;AY521&amp;"|"&amp;AZ521&amp;"|"&amp;BA521&amp;"|"&amp;BB521&amp;"|"&amp;BC521&amp;"|"&amp;BD521&amp;"|"&amp;BE521</f>
        <v/>
      </c>
      <c r="I521" s="108">
        <f>[1]!Table1[[#This Row],[Stock]]</f>
        <v/>
      </c>
      <c r="J521">
        <f>MID(LEFT(I521,LEN(I521)-3),FIND("0|0.000",LEFT(I521,LEN(I521)-3),1)+7,6)</f>
        <v/>
      </c>
      <c r="K521" s="19" t="n"/>
      <c r="L521" s="19" t="n"/>
      <c r="M521" s="19" t="n"/>
      <c r="N521" s="19" t="n"/>
      <c r="O521" s="19" t="n"/>
      <c r="P521" s="20">
        <f>End_Cal!E521</f>
        <v/>
      </c>
      <c r="Q521" s="112">
        <f>IFERROR(INDEX($J$2:$J$9873,MATCH(1,INDEX(($P521=$F$2:$F$9873)*(0=COUNTIFS($Q$2:$Q$2,$J$2:$J$9873)),0),0)),"")</f>
        <v/>
      </c>
      <c r="R521" s="112">
        <f>IFERROR(INDEX($J$2:$J$9873,MATCH(1,INDEX(($P521=$F$2:$F$9873)*(0=COUNTIFS(Q521,$J$2:$J$9873)),0),0)),"")</f>
        <v/>
      </c>
      <c r="S521" s="112">
        <f>IFERROR(INDEX($J$2:$J$9873,MATCH(1,INDEX(($P521=$F$2:$F$9873)*(0=COUNTIFS(Q521:R521,$J$2:$J$9873)),0),0)),"")</f>
        <v/>
      </c>
      <c r="T521" s="112">
        <f>IFERROR(INDEX($J$2:$J$9873,MATCH(1,INDEX(($P521=$F$2:$F$9873)*(0=COUNTIFS(Q521:S521,$J$2:$J$9873)),0),0)),"")</f>
        <v/>
      </c>
      <c r="U521" s="112">
        <f>IFERROR(INDEX($J$2:$J$9873,MATCH(1,INDEX(($P521=$F$2:$F$9873)*(0=COUNTIFS(Q521:T521,$J$2:$J$9873)),0),0)),"")</f>
        <v/>
      </c>
      <c r="V521" s="112">
        <f>IFERROR(INDEX($J$2:$J$9873,MATCH(1,INDEX(($P521=$F$2:$F$9873)*(0=COUNTIFS(Q521:U521,$J$2:$J$9873)),0),0)),"")</f>
        <v/>
      </c>
      <c r="W521" s="112">
        <f>IFERROR(INDEX($J$2:$J$9873,MATCH(1,INDEX(($P521=$F$2:$F$9873)*(0=COUNTIFS(Q521:V521,$J$2:$J$861)),0),0)),"")</f>
        <v/>
      </c>
      <c r="X521" s="112">
        <f>IFERROR(INDEX($J$2:$J$9873,MATCH(1,INDEX(($P521=$F$2:$F$9873)*(0=COUNTIFS(Q521:W521,$J$2:$J$9873)),0),0)),"")</f>
        <v/>
      </c>
      <c r="Y521" s="112">
        <f>IFERROR(INDEX($J$2:$J$861,MATCH(1,INDEX(($P521=$F$2:$F$861)*(0=COUNTIFS(Q521:X521,$J$2:$J$861)),0),0)),"")</f>
        <v/>
      </c>
      <c r="Z521" s="112">
        <f>IFERROR(INDEX($J$2:$J$861,MATCH(1,INDEX(($P521=$F$2:$F$861)*(0=COUNTIFS(Q521:Y521,$J$2:$J$861)),0),0)),"")</f>
        <v/>
      </c>
      <c r="AA521" s="112">
        <f>IFERROR(INDEX($J$2:$J$861,MATCH(1,INDEX(($P521=$F$2:$F$861)*(0=COUNTIFS(Q521:Z521,$J$2:$J$861)),0),0)),"")</f>
        <v/>
      </c>
      <c r="AB521" s="112">
        <f>IFERROR(INDEX($J$2:$J$861,MATCH(1,INDEX(($P521=$F$2:$F$861)*(0=COUNTIFS(Q521:AA521,$J$2:$J$861)),0),0)),"")</f>
        <v/>
      </c>
      <c r="AC521" s="112">
        <f>IFERROR(INDEX($J$2:$J$861,MATCH(1,INDEX(($P521=$F$2:$F$861)*(0=COUNTIFS(Q521:AB521,$J$2:$J$861)),0),0)),"")</f>
        <v/>
      </c>
      <c r="AD521">
        <f>Q521&amp;"-"&amp;R521&amp;"-"&amp;S521&amp;"-"&amp;T521&amp;"-"&amp;U521&amp;"-"&amp;V521&amp;"-"&amp;W521&amp;"-"&amp;X521&amp;"-"&amp;Y521&amp;"-"&amp;Z521&amp;"-"&amp;AA521&amp;"-"&amp;AB521&amp;"-"&amp;AC521</f>
        <v/>
      </c>
      <c r="AF521" s="19">
        <f>IFERROR(INDEX($I$2:$I$861,MATCH(1,INDEX(($P521=$F$2:$F$861)*(0=COUNTIFS($AF$2:$AF$2,$I$2:$I$861)),0),0)),"")</f>
        <v/>
      </c>
      <c r="AG521" s="19">
        <f>IFERROR(INDEX($I$2:$I$9873,MATCH(1,INDEX(($P521=$F$2:$F$9873)*(0=COUNTIFS(AF521,$I$2:$I$9873)),0),0)),"")</f>
        <v/>
      </c>
      <c r="AH521" s="19">
        <f>IFERROR(INDEX($I$2:$I$9873,MATCH(1,INDEX(($P521=$F$2:$F$9873)*(0=COUNTIFS(AF521:AG521,$I$2:$I$9873)),0),0)),"")</f>
        <v/>
      </c>
      <c r="AI521" s="19">
        <f>IFERROR(INDEX($I$2:$I$9873,MATCH(1,INDEX(($P521=$F$2:$F$9873)*(0=COUNTIFS(AF521:AH521,$I$2:$I$9873)),0),0)),"")</f>
        <v/>
      </c>
      <c r="AJ521" s="19">
        <f>IFERROR(INDEX($I$2:$I$9873,MATCH(1,INDEX(($P521=$F$2:$F$9873)*(0=COUNTIFS(AF521:AI521,$I$2:$I$9873)),0),0)),"")</f>
        <v/>
      </c>
      <c r="AK521" s="19">
        <f>IFERROR(INDEX($I$2:$I$9873,MATCH(1,INDEX(($P521=$F$2:$F$9873)*(0=COUNTIFS(AF521:AJ521,$I$2:$I$9873)),0),0)),"")</f>
        <v/>
      </c>
      <c r="AL521" s="19">
        <f>IFERROR(INDEX($I$2:$I$9873,MATCH(1,INDEX(($P521=$F$2:$F$9873)*(0=COUNTIFS(AF521:AK521,$I$2:$I$9873)),0),0)),"")</f>
        <v/>
      </c>
      <c r="AM521" s="19">
        <f>IFERROR(INDEX($I$2:$I$9873,MATCH(1,INDEX(($P521=$F$2:$F$9873)*(0=COUNTIFS(AF521:AL521,$I$2:$I$9873)),0),0)),"")</f>
        <v/>
      </c>
      <c r="AN521" s="19">
        <f>IFERROR(INDEX($I$2:$I$9873,MATCH(1,INDEX(($P521=$F$2:$F$9873)*(0=COUNTIFS(AF521:AM521,$I$2:$I$9873)),0),0)),"")</f>
        <v/>
      </c>
      <c r="AO521" s="19">
        <f>IFERROR(INDEX($I$2:$I$9873,MATCH(1,INDEX(($P521=$F$2:$F$9873)*(0=COUNTIFS(AF521:AN521,$I$2:$I$9873)),0),0)),"")</f>
        <v/>
      </c>
      <c r="AP521" s="19">
        <f>IFERROR(INDEX($I$2:$I$9873,MATCH(1,INDEX(($P521=$F$2:$F$9873)*(0=COUNTIFS(AF521:AO521,$I$2:$I$9873)),0),0)),"")</f>
        <v/>
      </c>
      <c r="AQ521" s="19">
        <f>IFERROR(INDEX($I$2:$I$9873,MATCH(1,INDEX(($P521=$F$2:$F$9873)*(0=COUNTIFS(AF521:AP521,$I$2:$I$9873)),0),0)),"")</f>
        <v/>
      </c>
      <c r="AR521" s="19">
        <f>IFERROR(INDEX($I$2:$I$9873,MATCH(1,INDEX(($P521=$F$2:$F$9873)*(0=COUNTIFS(AF521:AQ521,$I$2:$I$9873)),0),0)),"")</f>
        <v/>
      </c>
      <c r="AS521" s="19">
        <f>IFERROR(VLOOKUP(AF521,[2]CUS030!$A$5:$E$10000,5,0),"")</f>
        <v/>
      </c>
      <c r="AT521" s="19">
        <f>IFERROR(VLOOKUP(AG521,[2]CUS030!$A$5:$E$10000,5,0),"")</f>
        <v/>
      </c>
      <c r="AU521" s="19">
        <f>IFERROR(VLOOKUP(AH521,[2]CUS030!$A$5:$E$10000,5,0),"")</f>
        <v/>
      </c>
      <c r="AV521" s="19">
        <f>IFERROR(VLOOKUP(AI521,[2]CUS030!$A$5:$E$10000,5,0),"")</f>
        <v/>
      </c>
      <c r="AW521" s="19">
        <f>IFERROR(VLOOKUP(AJ521,[2]CUS030!$A$5:$E$10000,5,0),"")</f>
        <v/>
      </c>
      <c r="AX521" s="19">
        <f>IFERROR(VLOOKUP(AK521,[2]CUS030!$A$5:$E$10000,5,0),"")</f>
        <v/>
      </c>
      <c r="AY521" s="19">
        <f>IFERROR(VLOOKUP(AL521,[2]CUS030!$A$5:$E$10000,5,0),"")</f>
        <v/>
      </c>
      <c r="AZ521" s="19">
        <f>IFERROR(VLOOKUP(AM521,[2]CUS030!$A$5:$E$10000,5,0),"")</f>
        <v/>
      </c>
      <c r="BA521" s="19">
        <f>IFERROR(VLOOKUP(AN521,[2]CUS030!$A$5:$E$10000,5,0),"")</f>
        <v/>
      </c>
      <c r="BB521" s="19">
        <f>IFERROR(VLOOKUP(AO521,[2]CUS030!$A$5:$E$10000,5,0),"")</f>
        <v/>
      </c>
      <c r="BC521" s="19">
        <f>IFERROR(VLOOKUP(AP521,[2]CUS030!$A$5:$E$10000,5,0),"")</f>
        <v/>
      </c>
      <c r="BD521" s="19">
        <f>IFERROR(VLOOKUP(AQ521,[2]CUS030!$A$5:$E$10000,5,0),"")</f>
        <v/>
      </c>
      <c r="BE521" s="19">
        <f>IFERROR(VLOOKUP(AR521,[2]CUS030!$A$5:$E$10000,5,0),"")</f>
        <v/>
      </c>
    </row>
    <row r="522">
      <c r="F522" s="108">
        <f>[1]!Table1[[#This Row],[Production]]</f>
        <v/>
      </c>
      <c r="G522">
        <f>MID(F522,LEN(F522)-6,4)</f>
        <v/>
      </c>
      <c r="H522">
        <f>AS522&amp;"|"&amp;AT522&amp;"|"&amp;AU522&amp;"|"&amp;AV522&amp;"|"&amp;AW522&amp;"|"&amp;AX522&amp;"|"&amp;AY522&amp;"|"&amp;AZ522&amp;"|"&amp;BA522&amp;"|"&amp;BB522&amp;"|"&amp;BC522&amp;"|"&amp;BD522&amp;"|"&amp;BE522</f>
        <v/>
      </c>
      <c r="I522" s="108">
        <f>[1]!Table1[[#This Row],[Stock]]</f>
        <v/>
      </c>
      <c r="J522">
        <f>MID(LEFT(I522,LEN(I522)-3),FIND("0|0.000",LEFT(I522,LEN(I522)-3),1)+7,6)</f>
        <v/>
      </c>
      <c r="K522" s="19" t="n"/>
      <c r="L522" s="19" t="n"/>
      <c r="M522" s="19" t="n"/>
      <c r="N522" s="19" t="n"/>
      <c r="O522" s="19" t="n"/>
      <c r="P522" s="20">
        <f>End_Cal!E522</f>
        <v/>
      </c>
      <c r="Q522" s="112">
        <f>IFERROR(INDEX($J$2:$J$9873,MATCH(1,INDEX(($P522=$F$2:$F$9873)*(0=COUNTIFS($Q$2:$Q$2,$J$2:$J$9873)),0),0)),"")</f>
        <v/>
      </c>
      <c r="R522" s="112">
        <f>IFERROR(INDEX($J$2:$J$9873,MATCH(1,INDEX(($P522=$F$2:$F$9873)*(0=COUNTIFS(Q522,$J$2:$J$9873)),0),0)),"")</f>
        <v/>
      </c>
      <c r="S522" s="112">
        <f>IFERROR(INDEX($J$2:$J$9873,MATCH(1,INDEX(($P522=$F$2:$F$9873)*(0=COUNTIFS(Q522:R522,$J$2:$J$9873)),0),0)),"")</f>
        <v/>
      </c>
      <c r="T522" s="112">
        <f>IFERROR(INDEX($J$2:$J$9873,MATCH(1,INDEX(($P522=$F$2:$F$9873)*(0=COUNTIFS(Q522:S522,$J$2:$J$9873)),0),0)),"")</f>
        <v/>
      </c>
      <c r="U522" s="112">
        <f>IFERROR(INDEX($J$2:$J$9873,MATCH(1,INDEX(($P522=$F$2:$F$9873)*(0=COUNTIFS(Q522:T522,$J$2:$J$9873)),0),0)),"")</f>
        <v/>
      </c>
      <c r="V522" s="112">
        <f>IFERROR(INDEX($J$2:$J$9873,MATCH(1,INDEX(($P522=$F$2:$F$9873)*(0=COUNTIFS(Q522:U522,$J$2:$J$9873)),0),0)),"")</f>
        <v/>
      </c>
      <c r="W522" s="112">
        <f>IFERROR(INDEX($J$2:$J$9873,MATCH(1,INDEX(($P522=$F$2:$F$9873)*(0=COUNTIFS(Q522:V522,$J$2:$J$861)),0),0)),"")</f>
        <v/>
      </c>
      <c r="X522" s="112">
        <f>IFERROR(INDEX($J$2:$J$9873,MATCH(1,INDEX(($P522=$F$2:$F$9873)*(0=COUNTIFS(Q522:W522,$J$2:$J$9873)),0),0)),"")</f>
        <v/>
      </c>
      <c r="Y522" s="112">
        <f>IFERROR(INDEX($J$2:$J$861,MATCH(1,INDEX(($P522=$F$2:$F$861)*(0=COUNTIFS(Q522:X522,$J$2:$J$861)),0),0)),"")</f>
        <v/>
      </c>
      <c r="Z522" s="112">
        <f>IFERROR(INDEX($J$2:$J$861,MATCH(1,INDEX(($P522=$F$2:$F$861)*(0=COUNTIFS(Q522:Y522,$J$2:$J$861)),0),0)),"")</f>
        <v/>
      </c>
      <c r="AA522" s="112">
        <f>IFERROR(INDEX($J$2:$J$861,MATCH(1,INDEX(($P522=$F$2:$F$861)*(0=COUNTIFS(Q522:Z522,$J$2:$J$861)),0),0)),"")</f>
        <v/>
      </c>
      <c r="AB522" s="112">
        <f>IFERROR(INDEX($J$2:$J$861,MATCH(1,INDEX(($P522=$F$2:$F$861)*(0=COUNTIFS(Q522:AA522,$J$2:$J$861)),0),0)),"")</f>
        <v/>
      </c>
      <c r="AC522" s="112">
        <f>IFERROR(INDEX($J$2:$J$861,MATCH(1,INDEX(($P522=$F$2:$F$861)*(0=COUNTIFS(Q522:AB522,$J$2:$J$861)),0),0)),"")</f>
        <v/>
      </c>
      <c r="AD522">
        <f>Q522&amp;"-"&amp;R522&amp;"-"&amp;S522&amp;"-"&amp;T522&amp;"-"&amp;U522&amp;"-"&amp;V522&amp;"-"&amp;W522&amp;"-"&amp;X522&amp;"-"&amp;Y522&amp;"-"&amp;Z522&amp;"-"&amp;AA522&amp;"-"&amp;AB522&amp;"-"&amp;AC522</f>
        <v/>
      </c>
      <c r="AF522" s="19">
        <f>IFERROR(INDEX($I$2:$I$861,MATCH(1,INDEX(($P522=$F$2:$F$861)*(0=COUNTIFS($AF$2:$AF$2,$I$2:$I$861)),0),0)),"")</f>
        <v/>
      </c>
      <c r="AG522" s="19">
        <f>IFERROR(INDEX($I$2:$I$9873,MATCH(1,INDEX(($P522=$F$2:$F$9873)*(0=COUNTIFS(AF522,$I$2:$I$9873)),0),0)),"")</f>
        <v/>
      </c>
      <c r="AH522" s="19">
        <f>IFERROR(INDEX($I$2:$I$9873,MATCH(1,INDEX(($P522=$F$2:$F$9873)*(0=COUNTIFS(AF522:AG522,$I$2:$I$9873)),0),0)),"")</f>
        <v/>
      </c>
      <c r="AI522" s="19">
        <f>IFERROR(INDEX($I$2:$I$9873,MATCH(1,INDEX(($P522=$F$2:$F$9873)*(0=COUNTIFS(AF522:AH522,$I$2:$I$9873)),0),0)),"")</f>
        <v/>
      </c>
      <c r="AJ522" s="19">
        <f>IFERROR(INDEX($I$2:$I$9873,MATCH(1,INDEX(($P522=$F$2:$F$9873)*(0=COUNTIFS(AF522:AI522,$I$2:$I$9873)),0),0)),"")</f>
        <v/>
      </c>
      <c r="AK522" s="19">
        <f>IFERROR(INDEX($I$2:$I$9873,MATCH(1,INDEX(($P522=$F$2:$F$9873)*(0=COUNTIFS(AF522:AJ522,$I$2:$I$9873)),0),0)),"")</f>
        <v/>
      </c>
      <c r="AL522" s="19">
        <f>IFERROR(INDEX($I$2:$I$9873,MATCH(1,INDEX(($P522=$F$2:$F$9873)*(0=COUNTIFS(AF522:AK522,$I$2:$I$9873)),0),0)),"")</f>
        <v/>
      </c>
      <c r="AM522" s="19">
        <f>IFERROR(INDEX($I$2:$I$9873,MATCH(1,INDEX(($P522=$F$2:$F$9873)*(0=COUNTIFS(AF522:AL522,$I$2:$I$9873)),0),0)),"")</f>
        <v/>
      </c>
      <c r="AN522" s="19">
        <f>IFERROR(INDEX($I$2:$I$9873,MATCH(1,INDEX(($P522=$F$2:$F$9873)*(0=COUNTIFS(AF522:AM522,$I$2:$I$9873)),0),0)),"")</f>
        <v/>
      </c>
      <c r="AO522" s="19">
        <f>IFERROR(INDEX($I$2:$I$9873,MATCH(1,INDEX(($P522=$F$2:$F$9873)*(0=COUNTIFS(AF522:AN522,$I$2:$I$9873)),0),0)),"")</f>
        <v/>
      </c>
      <c r="AP522" s="19">
        <f>IFERROR(INDEX($I$2:$I$9873,MATCH(1,INDEX(($P522=$F$2:$F$9873)*(0=COUNTIFS(AF522:AO522,$I$2:$I$9873)),0),0)),"")</f>
        <v/>
      </c>
      <c r="AQ522" s="19">
        <f>IFERROR(INDEX($I$2:$I$9873,MATCH(1,INDEX(($P522=$F$2:$F$9873)*(0=COUNTIFS(AF522:AP522,$I$2:$I$9873)),0),0)),"")</f>
        <v/>
      </c>
      <c r="AR522" s="19">
        <f>IFERROR(INDEX($I$2:$I$9873,MATCH(1,INDEX(($P522=$F$2:$F$9873)*(0=COUNTIFS(AF522:AQ522,$I$2:$I$9873)),0),0)),"")</f>
        <v/>
      </c>
      <c r="AS522" s="19">
        <f>IFERROR(VLOOKUP(AF522,[2]CUS030!$A$5:$E$10000,5,0),"")</f>
        <v/>
      </c>
      <c r="AT522" s="19">
        <f>IFERROR(VLOOKUP(AG522,[2]CUS030!$A$5:$E$10000,5,0),"")</f>
        <v/>
      </c>
      <c r="AU522" s="19">
        <f>IFERROR(VLOOKUP(AH522,[2]CUS030!$A$5:$E$10000,5,0),"")</f>
        <v/>
      </c>
      <c r="AV522" s="19">
        <f>IFERROR(VLOOKUP(AI522,[2]CUS030!$A$5:$E$10000,5,0),"")</f>
        <v/>
      </c>
      <c r="AW522" s="19">
        <f>IFERROR(VLOOKUP(AJ522,[2]CUS030!$A$5:$E$10000,5,0),"")</f>
        <v/>
      </c>
      <c r="AX522" s="19">
        <f>IFERROR(VLOOKUP(AK522,[2]CUS030!$A$5:$E$10000,5,0),"")</f>
        <v/>
      </c>
      <c r="AY522" s="19">
        <f>IFERROR(VLOOKUP(AL522,[2]CUS030!$A$5:$E$10000,5,0),"")</f>
        <v/>
      </c>
      <c r="AZ522" s="19">
        <f>IFERROR(VLOOKUP(AM522,[2]CUS030!$A$5:$E$10000,5,0),"")</f>
        <v/>
      </c>
      <c r="BA522" s="19">
        <f>IFERROR(VLOOKUP(AN522,[2]CUS030!$A$5:$E$10000,5,0),"")</f>
        <v/>
      </c>
      <c r="BB522" s="19">
        <f>IFERROR(VLOOKUP(AO522,[2]CUS030!$A$5:$E$10000,5,0),"")</f>
        <v/>
      </c>
      <c r="BC522" s="19">
        <f>IFERROR(VLOOKUP(AP522,[2]CUS030!$A$5:$E$10000,5,0),"")</f>
        <v/>
      </c>
      <c r="BD522" s="19">
        <f>IFERROR(VLOOKUP(AQ522,[2]CUS030!$A$5:$E$10000,5,0),"")</f>
        <v/>
      </c>
      <c r="BE522" s="19">
        <f>IFERROR(VLOOKUP(AR522,[2]CUS030!$A$5:$E$10000,5,0),"")</f>
        <v/>
      </c>
    </row>
    <row r="523">
      <c r="F523" s="108">
        <f>[1]!Table1[[#This Row],[Production]]</f>
        <v/>
      </c>
      <c r="G523">
        <f>MID(F523,LEN(F523)-6,4)</f>
        <v/>
      </c>
      <c r="H523">
        <f>AS523&amp;"|"&amp;AT523&amp;"|"&amp;AU523&amp;"|"&amp;AV523&amp;"|"&amp;AW523&amp;"|"&amp;AX523&amp;"|"&amp;AY523&amp;"|"&amp;AZ523&amp;"|"&amp;BA523&amp;"|"&amp;BB523&amp;"|"&amp;BC523&amp;"|"&amp;BD523&amp;"|"&amp;BE523</f>
        <v/>
      </c>
      <c r="I523" s="108">
        <f>[1]!Table1[[#This Row],[Stock]]</f>
        <v/>
      </c>
      <c r="J523">
        <f>MID(LEFT(I523,LEN(I523)-3),FIND("0|0.000",LEFT(I523,LEN(I523)-3),1)+7,6)</f>
        <v/>
      </c>
      <c r="K523" s="19" t="n"/>
      <c r="L523" s="19" t="n"/>
      <c r="M523" s="19" t="n"/>
      <c r="N523" s="19" t="n"/>
      <c r="O523" s="19" t="n"/>
      <c r="P523" s="20">
        <f>End_Cal!E523</f>
        <v/>
      </c>
      <c r="Q523" s="112">
        <f>IFERROR(INDEX($J$2:$J$9873,MATCH(1,INDEX(($P523=$F$2:$F$9873)*(0=COUNTIFS($Q$2:$Q$2,$J$2:$J$9873)),0),0)),"")</f>
        <v/>
      </c>
      <c r="R523" s="112">
        <f>IFERROR(INDEX($J$2:$J$9873,MATCH(1,INDEX(($P523=$F$2:$F$9873)*(0=COUNTIFS(Q523,$J$2:$J$9873)),0),0)),"")</f>
        <v/>
      </c>
      <c r="S523" s="112">
        <f>IFERROR(INDEX($J$2:$J$9873,MATCH(1,INDEX(($P523=$F$2:$F$9873)*(0=COUNTIFS(Q523:R523,$J$2:$J$9873)),0),0)),"")</f>
        <v/>
      </c>
      <c r="T523" s="112">
        <f>IFERROR(INDEX($J$2:$J$9873,MATCH(1,INDEX(($P523=$F$2:$F$9873)*(0=COUNTIFS(Q523:S523,$J$2:$J$9873)),0),0)),"")</f>
        <v/>
      </c>
      <c r="U523" s="112">
        <f>IFERROR(INDEX($J$2:$J$9873,MATCH(1,INDEX(($P523=$F$2:$F$9873)*(0=COUNTIFS(Q523:T523,$J$2:$J$9873)),0),0)),"")</f>
        <v/>
      </c>
      <c r="V523" s="112">
        <f>IFERROR(INDEX($J$2:$J$9873,MATCH(1,INDEX(($P523=$F$2:$F$9873)*(0=COUNTIFS(Q523:U523,$J$2:$J$9873)),0),0)),"")</f>
        <v/>
      </c>
      <c r="W523" s="112">
        <f>IFERROR(INDEX($J$2:$J$9873,MATCH(1,INDEX(($P523=$F$2:$F$9873)*(0=COUNTIFS(Q523:V523,$J$2:$J$861)),0),0)),"")</f>
        <v/>
      </c>
      <c r="X523" s="112">
        <f>IFERROR(INDEX($J$2:$J$9873,MATCH(1,INDEX(($P523=$F$2:$F$9873)*(0=COUNTIFS(Q523:W523,$J$2:$J$9873)),0),0)),"")</f>
        <v/>
      </c>
      <c r="Y523" s="112">
        <f>IFERROR(INDEX($J$2:$J$861,MATCH(1,INDEX(($P523=$F$2:$F$861)*(0=COUNTIFS(Q523:X523,$J$2:$J$861)),0),0)),"")</f>
        <v/>
      </c>
      <c r="Z523" s="112">
        <f>IFERROR(INDEX($J$2:$J$861,MATCH(1,INDEX(($P523=$F$2:$F$861)*(0=COUNTIFS(Q523:Y523,$J$2:$J$861)),0),0)),"")</f>
        <v/>
      </c>
      <c r="AA523" s="112">
        <f>IFERROR(INDEX($J$2:$J$861,MATCH(1,INDEX(($P523=$F$2:$F$861)*(0=COUNTIFS(Q523:Z523,$J$2:$J$861)),0),0)),"")</f>
        <v/>
      </c>
      <c r="AB523" s="112">
        <f>IFERROR(INDEX($J$2:$J$861,MATCH(1,INDEX(($P523=$F$2:$F$861)*(0=COUNTIFS(Q523:AA523,$J$2:$J$861)),0),0)),"")</f>
        <v/>
      </c>
      <c r="AC523" s="112">
        <f>IFERROR(INDEX($J$2:$J$861,MATCH(1,INDEX(($P523=$F$2:$F$861)*(0=COUNTIFS(Q523:AB523,$J$2:$J$861)),0),0)),"")</f>
        <v/>
      </c>
      <c r="AD523">
        <f>Q523&amp;"-"&amp;R523&amp;"-"&amp;S523&amp;"-"&amp;T523&amp;"-"&amp;U523&amp;"-"&amp;V523&amp;"-"&amp;W523&amp;"-"&amp;X523&amp;"-"&amp;Y523&amp;"-"&amp;Z523&amp;"-"&amp;AA523&amp;"-"&amp;AB523&amp;"-"&amp;AC523</f>
        <v/>
      </c>
      <c r="AF523" s="19">
        <f>IFERROR(INDEX($I$2:$I$861,MATCH(1,INDEX(($P523=$F$2:$F$861)*(0=COUNTIFS($AF$2:$AF$2,$I$2:$I$861)),0),0)),"")</f>
        <v/>
      </c>
      <c r="AG523" s="19">
        <f>IFERROR(INDEX($I$2:$I$9873,MATCH(1,INDEX(($P523=$F$2:$F$9873)*(0=COUNTIFS(AF523,$I$2:$I$9873)),0),0)),"")</f>
        <v/>
      </c>
      <c r="AH523" s="19">
        <f>IFERROR(INDEX($I$2:$I$9873,MATCH(1,INDEX(($P523=$F$2:$F$9873)*(0=COUNTIFS(AF523:AG523,$I$2:$I$9873)),0),0)),"")</f>
        <v/>
      </c>
      <c r="AI523" s="19">
        <f>IFERROR(INDEX($I$2:$I$9873,MATCH(1,INDEX(($P523=$F$2:$F$9873)*(0=COUNTIFS(AF523:AH523,$I$2:$I$9873)),0),0)),"")</f>
        <v/>
      </c>
      <c r="AJ523" s="19">
        <f>IFERROR(INDEX($I$2:$I$9873,MATCH(1,INDEX(($P523=$F$2:$F$9873)*(0=COUNTIFS(AF523:AI523,$I$2:$I$9873)),0),0)),"")</f>
        <v/>
      </c>
      <c r="AK523" s="19">
        <f>IFERROR(INDEX($I$2:$I$9873,MATCH(1,INDEX(($P523=$F$2:$F$9873)*(0=COUNTIFS(AF523:AJ523,$I$2:$I$9873)),0),0)),"")</f>
        <v/>
      </c>
      <c r="AL523" s="19">
        <f>IFERROR(INDEX($I$2:$I$9873,MATCH(1,INDEX(($P523=$F$2:$F$9873)*(0=COUNTIFS(AF523:AK523,$I$2:$I$9873)),0),0)),"")</f>
        <v/>
      </c>
      <c r="AM523" s="19">
        <f>IFERROR(INDEX($I$2:$I$9873,MATCH(1,INDEX(($P523=$F$2:$F$9873)*(0=COUNTIFS(AF523:AL523,$I$2:$I$9873)),0),0)),"")</f>
        <v/>
      </c>
      <c r="AN523" s="19">
        <f>IFERROR(INDEX($I$2:$I$9873,MATCH(1,INDEX(($P523=$F$2:$F$9873)*(0=COUNTIFS(AF523:AM523,$I$2:$I$9873)),0),0)),"")</f>
        <v/>
      </c>
      <c r="AO523" s="19">
        <f>IFERROR(INDEX($I$2:$I$9873,MATCH(1,INDEX(($P523=$F$2:$F$9873)*(0=COUNTIFS(AF523:AN523,$I$2:$I$9873)),0),0)),"")</f>
        <v/>
      </c>
      <c r="AP523" s="19">
        <f>IFERROR(INDEX($I$2:$I$9873,MATCH(1,INDEX(($P523=$F$2:$F$9873)*(0=COUNTIFS(AF523:AO523,$I$2:$I$9873)),0),0)),"")</f>
        <v/>
      </c>
      <c r="AQ523" s="19">
        <f>IFERROR(INDEX($I$2:$I$9873,MATCH(1,INDEX(($P523=$F$2:$F$9873)*(0=COUNTIFS(AF523:AP523,$I$2:$I$9873)),0),0)),"")</f>
        <v/>
      </c>
      <c r="AR523" s="19">
        <f>IFERROR(INDEX($I$2:$I$9873,MATCH(1,INDEX(($P523=$F$2:$F$9873)*(0=COUNTIFS(AF523:AQ523,$I$2:$I$9873)),0),0)),"")</f>
        <v/>
      </c>
      <c r="AS523" s="19">
        <f>IFERROR(VLOOKUP(AF523,[2]CUS030!$A$5:$E$10000,5,0),"")</f>
        <v/>
      </c>
      <c r="AT523" s="19">
        <f>IFERROR(VLOOKUP(AG523,[2]CUS030!$A$5:$E$10000,5,0),"")</f>
        <v/>
      </c>
      <c r="AU523" s="19">
        <f>IFERROR(VLOOKUP(AH523,[2]CUS030!$A$5:$E$10000,5,0),"")</f>
        <v/>
      </c>
      <c r="AV523" s="19">
        <f>IFERROR(VLOOKUP(AI523,[2]CUS030!$A$5:$E$10000,5,0),"")</f>
        <v/>
      </c>
      <c r="AW523" s="19">
        <f>IFERROR(VLOOKUP(AJ523,[2]CUS030!$A$5:$E$10000,5,0),"")</f>
        <v/>
      </c>
      <c r="AX523" s="19">
        <f>IFERROR(VLOOKUP(AK523,[2]CUS030!$A$5:$E$10000,5,0),"")</f>
        <v/>
      </c>
      <c r="AY523" s="19">
        <f>IFERROR(VLOOKUP(AL523,[2]CUS030!$A$5:$E$10000,5,0),"")</f>
        <v/>
      </c>
      <c r="AZ523" s="19">
        <f>IFERROR(VLOOKUP(AM523,[2]CUS030!$A$5:$E$10000,5,0),"")</f>
        <v/>
      </c>
      <c r="BA523" s="19">
        <f>IFERROR(VLOOKUP(AN523,[2]CUS030!$A$5:$E$10000,5,0),"")</f>
        <v/>
      </c>
      <c r="BB523" s="19">
        <f>IFERROR(VLOOKUP(AO523,[2]CUS030!$A$5:$E$10000,5,0),"")</f>
        <v/>
      </c>
      <c r="BC523" s="19">
        <f>IFERROR(VLOOKUP(AP523,[2]CUS030!$A$5:$E$10000,5,0),"")</f>
        <v/>
      </c>
      <c r="BD523" s="19">
        <f>IFERROR(VLOOKUP(AQ523,[2]CUS030!$A$5:$E$10000,5,0),"")</f>
        <v/>
      </c>
      <c r="BE523" s="19">
        <f>IFERROR(VLOOKUP(AR523,[2]CUS030!$A$5:$E$10000,5,0),"")</f>
        <v/>
      </c>
    </row>
    <row r="524">
      <c r="F524" s="108">
        <f>[1]!Table1[[#This Row],[Production]]</f>
        <v/>
      </c>
      <c r="G524">
        <f>MID(F524,LEN(F524)-6,4)</f>
        <v/>
      </c>
      <c r="H524">
        <f>AS524&amp;"|"&amp;AT524&amp;"|"&amp;AU524&amp;"|"&amp;AV524&amp;"|"&amp;AW524&amp;"|"&amp;AX524&amp;"|"&amp;AY524&amp;"|"&amp;AZ524&amp;"|"&amp;BA524&amp;"|"&amp;BB524&amp;"|"&amp;BC524&amp;"|"&amp;BD524&amp;"|"&amp;BE524</f>
        <v/>
      </c>
      <c r="I524" s="108">
        <f>[1]!Table1[[#This Row],[Stock]]</f>
        <v/>
      </c>
      <c r="J524">
        <f>MID(LEFT(I524,LEN(I524)-3),FIND("0|0.000",LEFT(I524,LEN(I524)-3),1)+7,6)</f>
        <v/>
      </c>
      <c r="K524" s="19" t="n"/>
      <c r="L524" s="19" t="n"/>
      <c r="M524" s="19" t="n"/>
      <c r="N524" s="19" t="n"/>
      <c r="O524" s="19" t="n"/>
      <c r="P524" s="20">
        <f>End_Cal!E524</f>
        <v/>
      </c>
      <c r="Q524" s="112">
        <f>IFERROR(INDEX($J$2:$J$9873,MATCH(1,INDEX(($P524=$F$2:$F$9873)*(0=COUNTIFS($Q$2:$Q$2,$J$2:$J$9873)),0),0)),"")</f>
        <v/>
      </c>
      <c r="R524" s="112">
        <f>IFERROR(INDEX($J$2:$J$9873,MATCH(1,INDEX(($P524=$F$2:$F$9873)*(0=COUNTIFS(Q524,$J$2:$J$9873)),0),0)),"")</f>
        <v/>
      </c>
      <c r="S524" s="112">
        <f>IFERROR(INDEX($J$2:$J$9873,MATCH(1,INDEX(($P524=$F$2:$F$9873)*(0=COUNTIFS(Q524:R524,$J$2:$J$9873)),0),0)),"")</f>
        <v/>
      </c>
      <c r="T524" s="112">
        <f>IFERROR(INDEX($J$2:$J$9873,MATCH(1,INDEX(($P524=$F$2:$F$9873)*(0=COUNTIFS(Q524:S524,$J$2:$J$9873)),0),0)),"")</f>
        <v/>
      </c>
      <c r="U524" s="112">
        <f>IFERROR(INDEX($J$2:$J$9873,MATCH(1,INDEX(($P524=$F$2:$F$9873)*(0=COUNTIFS(Q524:T524,$J$2:$J$9873)),0),0)),"")</f>
        <v/>
      </c>
      <c r="V524" s="112">
        <f>IFERROR(INDEX($J$2:$J$9873,MATCH(1,INDEX(($P524=$F$2:$F$9873)*(0=COUNTIFS(Q524:U524,$J$2:$J$9873)),0),0)),"")</f>
        <v/>
      </c>
      <c r="W524" s="112">
        <f>IFERROR(INDEX($J$2:$J$9873,MATCH(1,INDEX(($P524=$F$2:$F$9873)*(0=COUNTIFS(Q524:V524,$J$2:$J$861)),0),0)),"")</f>
        <v/>
      </c>
      <c r="X524" s="112">
        <f>IFERROR(INDEX($J$2:$J$9873,MATCH(1,INDEX(($P524=$F$2:$F$9873)*(0=COUNTIFS(Q524:W524,$J$2:$J$9873)),0),0)),"")</f>
        <v/>
      </c>
      <c r="Y524" s="112">
        <f>IFERROR(INDEX($J$2:$J$861,MATCH(1,INDEX(($P524=$F$2:$F$861)*(0=COUNTIFS(Q524:X524,$J$2:$J$861)),0),0)),"")</f>
        <v/>
      </c>
      <c r="Z524" s="112">
        <f>IFERROR(INDEX($J$2:$J$861,MATCH(1,INDEX(($P524=$F$2:$F$861)*(0=COUNTIFS(Q524:Y524,$J$2:$J$861)),0),0)),"")</f>
        <v/>
      </c>
      <c r="AA524" s="112">
        <f>IFERROR(INDEX($J$2:$J$861,MATCH(1,INDEX(($P524=$F$2:$F$861)*(0=COUNTIFS(Q524:Z524,$J$2:$J$861)),0),0)),"")</f>
        <v/>
      </c>
      <c r="AB524" s="112">
        <f>IFERROR(INDEX($J$2:$J$861,MATCH(1,INDEX(($P524=$F$2:$F$861)*(0=COUNTIFS(Q524:AA524,$J$2:$J$861)),0),0)),"")</f>
        <v/>
      </c>
      <c r="AC524" s="112">
        <f>IFERROR(INDEX($J$2:$J$861,MATCH(1,INDEX(($P524=$F$2:$F$861)*(0=COUNTIFS(Q524:AB524,$J$2:$J$861)),0),0)),"")</f>
        <v/>
      </c>
      <c r="AD524">
        <f>Q524&amp;"-"&amp;R524&amp;"-"&amp;S524&amp;"-"&amp;T524&amp;"-"&amp;U524&amp;"-"&amp;V524&amp;"-"&amp;W524&amp;"-"&amp;X524&amp;"-"&amp;Y524&amp;"-"&amp;Z524&amp;"-"&amp;AA524&amp;"-"&amp;AB524&amp;"-"&amp;AC524</f>
        <v/>
      </c>
      <c r="AF524" s="19">
        <f>IFERROR(INDEX($I$2:$I$861,MATCH(1,INDEX(($P524=$F$2:$F$861)*(0=COUNTIFS($AF$2:$AF$2,$I$2:$I$861)),0),0)),"")</f>
        <v/>
      </c>
      <c r="AG524" s="19">
        <f>IFERROR(INDEX($I$2:$I$9873,MATCH(1,INDEX(($P524=$F$2:$F$9873)*(0=COUNTIFS(AF524,$I$2:$I$9873)),0),0)),"")</f>
        <v/>
      </c>
      <c r="AH524" s="19">
        <f>IFERROR(INDEX($I$2:$I$9873,MATCH(1,INDEX(($P524=$F$2:$F$9873)*(0=COUNTIFS(AF524:AG524,$I$2:$I$9873)),0),0)),"")</f>
        <v/>
      </c>
      <c r="AI524" s="19">
        <f>IFERROR(INDEX($I$2:$I$9873,MATCH(1,INDEX(($P524=$F$2:$F$9873)*(0=COUNTIFS(AF524:AH524,$I$2:$I$9873)),0),0)),"")</f>
        <v/>
      </c>
      <c r="AJ524" s="19">
        <f>IFERROR(INDEX($I$2:$I$9873,MATCH(1,INDEX(($P524=$F$2:$F$9873)*(0=COUNTIFS(AF524:AI524,$I$2:$I$9873)),0),0)),"")</f>
        <v/>
      </c>
      <c r="AK524" s="19">
        <f>IFERROR(INDEX($I$2:$I$9873,MATCH(1,INDEX(($P524=$F$2:$F$9873)*(0=COUNTIFS(AF524:AJ524,$I$2:$I$9873)),0),0)),"")</f>
        <v/>
      </c>
      <c r="AL524" s="19">
        <f>IFERROR(INDEX($I$2:$I$9873,MATCH(1,INDEX(($P524=$F$2:$F$9873)*(0=COUNTIFS(AF524:AK524,$I$2:$I$9873)),0),0)),"")</f>
        <v/>
      </c>
      <c r="AM524" s="19">
        <f>IFERROR(INDEX($I$2:$I$9873,MATCH(1,INDEX(($P524=$F$2:$F$9873)*(0=COUNTIFS(AF524:AL524,$I$2:$I$9873)),0),0)),"")</f>
        <v/>
      </c>
      <c r="AN524" s="19">
        <f>IFERROR(INDEX($I$2:$I$9873,MATCH(1,INDEX(($P524=$F$2:$F$9873)*(0=COUNTIFS(AF524:AM524,$I$2:$I$9873)),0),0)),"")</f>
        <v/>
      </c>
      <c r="AO524" s="19">
        <f>IFERROR(INDEX($I$2:$I$9873,MATCH(1,INDEX(($P524=$F$2:$F$9873)*(0=COUNTIFS(AF524:AN524,$I$2:$I$9873)),0),0)),"")</f>
        <v/>
      </c>
      <c r="AP524" s="19">
        <f>IFERROR(INDEX($I$2:$I$9873,MATCH(1,INDEX(($P524=$F$2:$F$9873)*(0=COUNTIFS(AF524:AO524,$I$2:$I$9873)),0),0)),"")</f>
        <v/>
      </c>
      <c r="AQ524" s="19">
        <f>IFERROR(INDEX($I$2:$I$9873,MATCH(1,INDEX(($P524=$F$2:$F$9873)*(0=COUNTIFS(AF524:AP524,$I$2:$I$9873)),0),0)),"")</f>
        <v/>
      </c>
      <c r="AR524" s="19">
        <f>IFERROR(INDEX($I$2:$I$9873,MATCH(1,INDEX(($P524=$F$2:$F$9873)*(0=COUNTIFS(AF524:AQ524,$I$2:$I$9873)),0),0)),"")</f>
        <v/>
      </c>
      <c r="AS524" s="19">
        <f>IFERROR(VLOOKUP(AF524,[2]CUS030!$A$5:$E$10000,5,0),"")</f>
        <v/>
      </c>
      <c r="AT524" s="19">
        <f>IFERROR(VLOOKUP(AG524,[2]CUS030!$A$5:$E$10000,5,0),"")</f>
        <v/>
      </c>
      <c r="AU524" s="19">
        <f>IFERROR(VLOOKUP(AH524,[2]CUS030!$A$5:$E$10000,5,0),"")</f>
        <v/>
      </c>
      <c r="AV524" s="19">
        <f>IFERROR(VLOOKUP(AI524,[2]CUS030!$A$5:$E$10000,5,0),"")</f>
        <v/>
      </c>
      <c r="AW524" s="19">
        <f>IFERROR(VLOOKUP(AJ524,[2]CUS030!$A$5:$E$10000,5,0),"")</f>
        <v/>
      </c>
      <c r="AX524" s="19">
        <f>IFERROR(VLOOKUP(AK524,[2]CUS030!$A$5:$E$10000,5,0),"")</f>
        <v/>
      </c>
      <c r="AY524" s="19">
        <f>IFERROR(VLOOKUP(AL524,[2]CUS030!$A$5:$E$10000,5,0),"")</f>
        <v/>
      </c>
      <c r="AZ524" s="19">
        <f>IFERROR(VLOOKUP(AM524,[2]CUS030!$A$5:$E$10000,5,0),"")</f>
        <v/>
      </c>
      <c r="BA524" s="19">
        <f>IFERROR(VLOOKUP(AN524,[2]CUS030!$A$5:$E$10000,5,0),"")</f>
        <v/>
      </c>
      <c r="BB524" s="19">
        <f>IFERROR(VLOOKUP(AO524,[2]CUS030!$A$5:$E$10000,5,0),"")</f>
        <v/>
      </c>
      <c r="BC524" s="19">
        <f>IFERROR(VLOOKUP(AP524,[2]CUS030!$A$5:$E$10000,5,0),"")</f>
        <v/>
      </c>
      <c r="BD524" s="19">
        <f>IFERROR(VLOOKUP(AQ524,[2]CUS030!$A$5:$E$10000,5,0),"")</f>
        <v/>
      </c>
      <c r="BE524" s="19">
        <f>IFERROR(VLOOKUP(AR524,[2]CUS030!$A$5:$E$10000,5,0),"")</f>
        <v/>
      </c>
    </row>
    <row r="525">
      <c r="F525" s="108">
        <f>[1]!Table1[[#This Row],[Production]]</f>
        <v/>
      </c>
      <c r="G525">
        <f>MID(F525,LEN(F525)-6,4)</f>
        <v/>
      </c>
      <c r="H525">
        <f>AS525&amp;"|"&amp;AT525&amp;"|"&amp;AU525&amp;"|"&amp;AV525&amp;"|"&amp;AW525&amp;"|"&amp;AX525&amp;"|"&amp;AY525&amp;"|"&amp;AZ525&amp;"|"&amp;BA525&amp;"|"&amp;BB525&amp;"|"&amp;BC525&amp;"|"&amp;BD525&amp;"|"&amp;BE525</f>
        <v/>
      </c>
      <c r="I525" s="108">
        <f>[1]!Table1[[#This Row],[Stock]]</f>
        <v/>
      </c>
      <c r="J525">
        <f>MID(LEFT(I525,LEN(I525)-3),FIND("0|0.000",LEFT(I525,LEN(I525)-3),1)+7,6)</f>
        <v/>
      </c>
      <c r="K525" s="19" t="n"/>
      <c r="L525" s="19" t="n"/>
      <c r="M525" s="19" t="n"/>
      <c r="N525" s="19" t="n"/>
      <c r="O525" s="19" t="n"/>
      <c r="P525" s="20">
        <f>End_Cal!E525</f>
        <v/>
      </c>
      <c r="Q525" s="112">
        <f>IFERROR(INDEX($J$2:$J$9873,MATCH(1,INDEX(($P525=$F$2:$F$9873)*(0=COUNTIFS($Q$2:$Q$2,$J$2:$J$9873)),0),0)),"")</f>
        <v/>
      </c>
      <c r="R525" s="112">
        <f>IFERROR(INDEX($J$2:$J$9873,MATCH(1,INDEX(($P525=$F$2:$F$9873)*(0=COUNTIFS(Q525,$J$2:$J$9873)),0),0)),"")</f>
        <v/>
      </c>
      <c r="S525" s="112">
        <f>IFERROR(INDEX($J$2:$J$9873,MATCH(1,INDEX(($P525=$F$2:$F$9873)*(0=COUNTIFS(Q525:R525,$J$2:$J$9873)),0),0)),"")</f>
        <v/>
      </c>
      <c r="T525" s="112">
        <f>IFERROR(INDEX($J$2:$J$9873,MATCH(1,INDEX(($P525=$F$2:$F$9873)*(0=COUNTIFS(Q525:S525,$J$2:$J$9873)),0),0)),"")</f>
        <v/>
      </c>
      <c r="U525" s="112">
        <f>IFERROR(INDEX($J$2:$J$9873,MATCH(1,INDEX(($P525=$F$2:$F$9873)*(0=COUNTIFS(Q525:T525,$J$2:$J$9873)),0),0)),"")</f>
        <v/>
      </c>
      <c r="V525" s="112">
        <f>IFERROR(INDEX($J$2:$J$9873,MATCH(1,INDEX(($P525=$F$2:$F$9873)*(0=COUNTIFS(Q525:U525,$J$2:$J$9873)),0),0)),"")</f>
        <v/>
      </c>
      <c r="W525" s="112">
        <f>IFERROR(INDEX($J$2:$J$9873,MATCH(1,INDEX(($P525=$F$2:$F$9873)*(0=COUNTIFS(Q525:V525,$J$2:$J$861)),0),0)),"")</f>
        <v/>
      </c>
      <c r="X525" s="112">
        <f>IFERROR(INDEX($J$2:$J$9873,MATCH(1,INDEX(($P525=$F$2:$F$9873)*(0=COUNTIFS(Q525:W525,$J$2:$J$9873)),0),0)),"")</f>
        <v/>
      </c>
      <c r="Y525" s="112">
        <f>IFERROR(INDEX($J$2:$J$861,MATCH(1,INDEX(($P525=$F$2:$F$861)*(0=COUNTIFS(Q525:X525,$J$2:$J$861)),0),0)),"")</f>
        <v/>
      </c>
      <c r="Z525" s="112">
        <f>IFERROR(INDEX($J$2:$J$861,MATCH(1,INDEX(($P525=$F$2:$F$861)*(0=COUNTIFS(Q525:Y525,$J$2:$J$861)),0),0)),"")</f>
        <v/>
      </c>
      <c r="AA525" s="112">
        <f>IFERROR(INDEX($J$2:$J$861,MATCH(1,INDEX(($P525=$F$2:$F$861)*(0=COUNTIFS(Q525:Z525,$J$2:$J$861)),0),0)),"")</f>
        <v/>
      </c>
      <c r="AB525" s="112">
        <f>IFERROR(INDEX($J$2:$J$861,MATCH(1,INDEX(($P525=$F$2:$F$861)*(0=COUNTIFS(Q525:AA525,$J$2:$J$861)),0),0)),"")</f>
        <v/>
      </c>
      <c r="AC525" s="112">
        <f>IFERROR(INDEX($J$2:$J$861,MATCH(1,INDEX(($P525=$F$2:$F$861)*(0=COUNTIFS(Q525:AB525,$J$2:$J$861)),0),0)),"")</f>
        <v/>
      </c>
      <c r="AD525">
        <f>Q525&amp;"-"&amp;R525&amp;"-"&amp;S525&amp;"-"&amp;T525&amp;"-"&amp;U525&amp;"-"&amp;V525&amp;"-"&amp;W525&amp;"-"&amp;X525&amp;"-"&amp;Y525&amp;"-"&amp;Z525&amp;"-"&amp;AA525&amp;"-"&amp;AB525&amp;"-"&amp;AC525</f>
        <v/>
      </c>
      <c r="AF525" s="19">
        <f>IFERROR(INDEX($I$2:$I$861,MATCH(1,INDEX(($P525=$F$2:$F$861)*(0=COUNTIFS($AF$2:$AF$2,$I$2:$I$861)),0),0)),"")</f>
        <v/>
      </c>
      <c r="AG525" s="19">
        <f>IFERROR(INDEX($I$2:$I$9873,MATCH(1,INDEX(($P525=$F$2:$F$9873)*(0=COUNTIFS(AF525,$I$2:$I$9873)),0),0)),"")</f>
        <v/>
      </c>
      <c r="AH525" s="19">
        <f>IFERROR(INDEX($I$2:$I$9873,MATCH(1,INDEX(($P525=$F$2:$F$9873)*(0=COUNTIFS(AF525:AG525,$I$2:$I$9873)),0),0)),"")</f>
        <v/>
      </c>
      <c r="AI525" s="19">
        <f>IFERROR(INDEX($I$2:$I$9873,MATCH(1,INDEX(($P525=$F$2:$F$9873)*(0=COUNTIFS(AF525:AH525,$I$2:$I$9873)),0),0)),"")</f>
        <v/>
      </c>
      <c r="AJ525" s="19">
        <f>IFERROR(INDEX($I$2:$I$9873,MATCH(1,INDEX(($P525=$F$2:$F$9873)*(0=COUNTIFS(AF525:AI525,$I$2:$I$9873)),0),0)),"")</f>
        <v/>
      </c>
      <c r="AK525" s="19">
        <f>IFERROR(INDEX($I$2:$I$9873,MATCH(1,INDEX(($P525=$F$2:$F$9873)*(0=COUNTIFS(AF525:AJ525,$I$2:$I$9873)),0),0)),"")</f>
        <v/>
      </c>
      <c r="AL525" s="19">
        <f>IFERROR(INDEX($I$2:$I$9873,MATCH(1,INDEX(($P525=$F$2:$F$9873)*(0=COUNTIFS(AF525:AK525,$I$2:$I$9873)),0),0)),"")</f>
        <v/>
      </c>
      <c r="AM525" s="19">
        <f>IFERROR(INDEX($I$2:$I$9873,MATCH(1,INDEX(($P525=$F$2:$F$9873)*(0=COUNTIFS(AF525:AL525,$I$2:$I$9873)),0),0)),"")</f>
        <v/>
      </c>
      <c r="AN525" s="19">
        <f>IFERROR(INDEX($I$2:$I$9873,MATCH(1,INDEX(($P525=$F$2:$F$9873)*(0=COUNTIFS(AF525:AM525,$I$2:$I$9873)),0),0)),"")</f>
        <v/>
      </c>
      <c r="AO525" s="19">
        <f>IFERROR(INDEX($I$2:$I$9873,MATCH(1,INDEX(($P525=$F$2:$F$9873)*(0=COUNTIFS(AF525:AN525,$I$2:$I$9873)),0),0)),"")</f>
        <v/>
      </c>
      <c r="AP525" s="19">
        <f>IFERROR(INDEX($I$2:$I$9873,MATCH(1,INDEX(($P525=$F$2:$F$9873)*(0=COUNTIFS(AF525:AO525,$I$2:$I$9873)),0),0)),"")</f>
        <v/>
      </c>
      <c r="AQ525" s="19">
        <f>IFERROR(INDEX($I$2:$I$9873,MATCH(1,INDEX(($P525=$F$2:$F$9873)*(0=COUNTIFS(AF525:AP525,$I$2:$I$9873)),0),0)),"")</f>
        <v/>
      </c>
      <c r="AR525" s="19">
        <f>IFERROR(INDEX($I$2:$I$9873,MATCH(1,INDEX(($P525=$F$2:$F$9873)*(0=COUNTIFS(AF525:AQ525,$I$2:$I$9873)),0),0)),"")</f>
        <v/>
      </c>
      <c r="AS525" s="19">
        <f>IFERROR(VLOOKUP(AF525,[2]CUS030!$A$5:$E$10000,5,0),"")</f>
        <v/>
      </c>
      <c r="AT525" s="19">
        <f>IFERROR(VLOOKUP(AG525,[2]CUS030!$A$5:$E$10000,5,0),"")</f>
        <v/>
      </c>
      <c r="AU525" s="19">
        <f>IFERROR(VLOOKUP(AH525,[2]CUS030!$A$5:$E$10000,5,0),"")</f>
        <v/>
      </c>
      <c r="AV525" s="19">
        <f>IFERROR(VLOOKUP(AI525,[2]CUS030!$A$5:$E$10000,5,0),"")</f>
        <v/>
      </c>
      <c r="AW525" s="19">
        <f>IFERROR(VLOOKUP(AJ525,[2]CUS030!$A$5:$E$10000,5,0),"")</f>
        <v/>
      </c>
      <c r="AX525" s="19">
        <f>IFERROR(VLOOKUP(AK525,[2]CUS030!$A$5:$E$10000,5,0),"")</f>
        <v/>
      </c>
      <c r="AY525" s="19">
        <f>IFERROR(VLOOKUP(AL525,[2]CUS030!$A$5:$E$10000,5,0),"")</f>
        <v/>
      </c>
      <c r="AZ525" s="19">
        <f>IFERROR(VLOOKUP(AM525,[2]CUS030!$A$5:$E$10000,5,0),"")</f>
        <v/>
      </c>
      <c r="BA525" s="19">
        <f>IFERROR(VLOOKUP(AN525,[2]CUS030!$A$5:$E$10000,5,0),"")</f>
        <v/>
      </c>
      <c r="BB525" s="19">
        <f>IFERROR(VLOOKUP(AO525,[2]CUS030!$A$5:$E$10000,5,0),"")</f>
        <v/>
      </c>
      <c r="BC525" s="19">
        <f>IFERROR(VLOOKUP(AP525,[2]CUS030!$A$5:$E$10000,5,0),"")</f>
        <v/>
      </c>
      <c r="BD525" s="19">
        <f>IFERROR(VLOOKUP(AQ525,[2]CUS030!$A$5:$E$10000,5,0),"")</f>
        <v/>
      </c>
      <c r="BE525" s="19">
        <f>IFERROR(VLOOKUP(AR525,[2]CUS030!$A$5:$E$10000,5,0),"")</f>
        <v/>
      </c>
    </row>
    <row r="526">
      <c r="F526" s="108">
        <f>[1]!Table1[[#This Row],[Production]]</f>
        <v/>
      </c>
      <c r="G526">
        <f>MID(F526,LEN(F526)-6,4)</f>
        <v/>
      </c>
      <c r="H526">
        <f>AS526&amp;"|"&amp;AT526&amp;"|"&amp;AU526&amp;"|"&amp;AV526&amp;"|"&amp;AW526&amp;"|"&amp;AX526&amp;"|"&amp;AY526&amp;"|"&amp;AZ526&amp;"|"&amp;BA526&amp;"|"&amp;BB526&amp;"|"&amp;BC526&amp;"|"&amp;BD526&amp;"|"&amp;BE526</f>
        <v/>
      </c>
      <c r="I526" s="108">
        <f>[1]!Table1[[#This Row],[Stock]]</f>
        <v/>
      </c>
      <c r="J526">
        <f>MID(LEFT(I526,LEN(I526)-3),FIND("0|0.000",LEFT(I526,LEN(I526)-3),1)+7,6)</f>
        <v/>
      </c>
      <c r="K526" s="19" t="n"/>
      <c r="L526" s="19" t="n"/>
      <c r="M526" s="19" t="n"/>
      <c r="N526" s="19" t="n"/>
      <c r="O526" s="19" t="n"/>
      <c r="P526" s="20">
        <f>End_Cal!E526</f>
        <v/>
      </c>
      <c r="Q526" s="112">
        <f>IFERROR(INDEX($J$2:$J$9873,MATCH(1,INDEX(($P526=$F$2:$F$9873)*(0=COUNTIFS($Q$2:$Q$2,$J$2:$J$9873)),0),0)),"")</f>
        <v/>
      </c>
      <c r="R526" s="112">
        <f>IFERROR(INDEX($J$2:$J$9873,MATCH(1,INDEX(($P526=$F$2:$F$9873)*(0=COUNTIFS(Q526,$J$2:$J$9873)),0),0)),"")</f>
        <v/>
      </c>
      <c r="S526" s="112">
        <f>IFERROR(INDEX($J$2:$J$9873,MATCH(1,INDEX(($P526=$F$2:$F$9873)*(0=COUNTIFS(Q526:R526,$J$2:$J$9873)),0),0)),"")</f>
        <v/>
      </c>
      <c r="T526" s="112">
        <f>IFERROR(INDEX($J$2:$J$9873,MATCH(1,INDEX(($P526=$F$2:$F$9873)*(0=COUNTIFS(Q526:S526,$J$2:$J$9873)),0),0)),"")</f>
        <v/>
      </c>
      <c r="U526" s="112">
        <f>IFERROR(INDEX($J$2:$J$9873,MATCH(1,INDEX(($P526=$F$2:$F$9873)*(0=COUNTIFS(Q526:T526,$J$2:$J$9873)),0),0)),"")</f>
        <v/>
      </c>
      <c r="V526" s="112">
        <f>IFERROR(INDEX($J$2:$J$9873,MATCH(1,INDEX(($P526=$F$2:$F$9873)*(0=COUNTIFS(Q526:U526,$J$2:$J$9873)),0),0)),"")</f>
        <v/>
      </c>
      <c r="W526" s="112">
        <f>IFERROR(INDEX($J$2:$J$9873,MATCH(1,INDEX(($P526=$F$2:$F$9873)*(0=COUNTIFS(Q526:V526,$J$2:$J$861)),0),0)),"")</f>
        <v/>
      </c>
      <c r="X526" s="112">
        <f>IFERROR(INDEX($J$2:$J$9873,MATCH(1,INDEX(($P526=$F$2:$F$9873)*(0=COUNTIFS(Q526:W526,$J$2:$J$9873)),0),0)),"")</f>
        <v/>
      </c>
      <c r="Y526" s="112">
        <f>IFERROR(INDEX($J$2:$J$861,MATCH(1,INDEX(($P526=$F$2:$F$861)*(0=COUNTIFS(Q526:X526,$J$2:$J$861)),0),0)),"")</f>
        <v/>
      </c>
      <c r="Z526" s="112">
        <f>IFERROR(INDEX($J$2:$J$861,MATCH(1,INDEX(($P526=$F$2:$F$861)*(0=COUNTIFS(Q526:Y526,$J$2:$J$861)),0),0)),"")</f>
        <v/>
      </c>
      <c r="AA526" s="112">
        <f>IFERROR(INDEX($J$2:$J$861,MATCH(1,INDEX(($P526=$F$2:$F$861)*(0=COUNTIFS(Q526:Z526,$J$2:$J$861)),0),0)),"")</f>
        <v/>
      </c>
      <c r="AB526" s="112">
        <f>IFERROR(INDEX($J$2:$J$861,MATCH(1,INDEX(($P526=$F$2:$F$861)*(0=COUNTIFS(Q526:AA526,$J$2:$J$861)),0),0)),"")</f>
        <v/>
      </c>
      <c r="AC526" s="112">
        <f>IFERROR(INDEX($J$2:$J$861,MATCH(1,INDEX(($P526=$F$2:$F$861)*(0=COUNTIFS(Q526:AB526,$J$2:$J$861)),0),0)),"")</f>
        <v/>
      </c>
      <c r="AD526">
        <f>Q526&amp;"-"&amp;R526&amp;"-"&amp;S526&amp;"-"&amp;T526&amp;"-"&amp;U526&amp;"-"&amp;V526&amp;"-"&amp;W526&amp;"-"&amp;X526&amp;"-"&amp;Y526&amp;"-"&amp;Z526&amp;"-"&amp;AA526&amp;"-"&amp;AB526&amp;"-"&amp;AC526</f>
        <v/>
      </c>
      <c r="AF526" s="19">
        <f>IFERROR(INDEX($I$2:$I$861,MATCH(1,INDEX(($P526=$F$2:$F$861)*(0=COUNTIFS($AF$2:$AF$2,$I$2:$I$861)),0),0)),"")</f>
        <v/>
      </c>
      <c r="AG526" s="19">
        <f>IFERROR(INDEX($I$2:$I$9873,MATCH(1,INDEX(($P526=$F$2:$F$9873)*(0=COUNTIFS(AF526,$I$2:$I$9873)),0),0)),"")</f>
        <v/>
      </c>
      <c r="AH526" s="19">
        <f>IFERROR(INDEX($I$2:$I$9873,MATCH(1,INDEX(($P526=$F$2:$F$9873)*(0=COUNTIFS(AF526:AG526,$I$2:$I$9873)),0),0)),"")</f>
        <v/>
      </c>
      <c r="AI526" s="19">
        <f>IFERROR(INDEX($I$2:$I$9873,MATCH(1,INDEX(($P526=$F$2:$F$9873)*(0=COUNTIFS(AF526:AH526,$I$2:$I$9873)),0),0)),"")</f>
        <v/>
      </c>
      <c r="AJ526" s="19">
        <f>IFERROR(INDEX($I$2:$I$9873,MATCH(1,INDEX(($P526=$F$2:$F$9873)*(0=COUNTIFS(AF526:AI526,$I$2:$I$9873)),0),0)),"")</f>
        <v/>
      </c>
      <c r="AK526" s="19">
        <f>IFERROR(INDEX($I$2:$I$9873,MATCH(1,INDEX(($P526=$F$2:$F$9873)*(0=COUNTIFS(AF526:AJ526,$I$2:$I$9873)),0),0)),"")</f>
        <v/>
      </c>
      <c r="AL526" s="19">
        <f>IFERROR(INDEX($I$2:$I$9873,MATCH(1,INDEX(($P526=$F$2:$F$9873)*(0=COUNTIFS(AF526:AK526,$I$2:$I$9873)),0),0)),"")</f>
        <v/>
      </c>
      <c r="AM526" s="19">
        <f>IFERROR(INDEX($I$2:$I$9873,MATCH(1,INDEX(($P526=$F$2:$F$9873)*(0=COUNTIFS(AF526:AL526,$I$2:$I$9873)),0),0)),"")</f>
        <v/>
      </c>
      <c r="AN526" s="19">
        <f>IFERROR(INDEX($I$2:$I$9873,MATCH(1,INDEX(($P526=$F$2:$F$9873)*(0=COUNTIFS(AF526:AM526,$I$2:$I$9873)),0),0)),"")</f>
        <v/>
      </c>
      <c r="AO526" s="19">
        <f>IFERROR(INDEX($I$2:$I$9873,MATCH(1,INDEX(($P526=$F$2:$F$9873)*(0=COUNTIFS(AF526:AN526,$I$2:$I$9873)),0),0)),"")</f>
        <v/>
      </c>
      <c r="AP526" s="19">
        <f>IFERROR(INDEX($I$2:$I$9873,MATCH(1,INDEX(($P526=$F$2:$F$9873)*(0=COUNTIFS(AF526:AO526,$I$2:$I$9873)),0),0)),"")</f>
        <v/>
      </c>
      <c r="AQ526" s="19">
        <f>IFERROR(INDEX($I$2:$I$9873,MATCH(1,INDEX(($P526=$F$2:$F$9873)*(0=COUNTIFS(AF526:AP526,$I$2:$I$9873)),0),0)),"")</f>
        <v/>
      </c>
      <c r="AR526" s="19">
        <f>IFERROR(INDEX($I$2:$I$9873,MATCH(1,INDEX(($P526=$F$2:$F$9873)*(0=COUNTIFS(AF526:AQ526,$I$2:$I$9873)),0),0)),"")</f>
        <v/>
      </c>
      <c r="AS526" s="19">
        <f>IFERROR(VLOOKUP(AF526,[2]CUS030!$A$5:$E$10000,5,0),"")</f>
        <v/>
      </c>
      <c r="AT526" s="19">
        <f>IFERROR(VLOOKUP(AG526,[2]CUS030!$A$5:$E$10000,5,0),"")</f>
        <v/>
      </c>
      <c r="AU526" s="19">
        <f>IFERROR(VLOOKUP(AH526,[2]CUS030!$A$5:$E$10000,5,0),"")</f>
        <v/>
      </c>
      <c r="AV526" s="19">
        <f>IFERROR(VLOOKUP(AI526,[2]CUS030!$A$5:$E$10000,5,0),"")</f>
        <v/>
      </c>
      <c r="AW526" s="19">
        <f>IFERROR(VLOOKUP(AJ526,[2]CUS030!$A$5:$E$10000,5,0),"")</f>
        <v/>
      </c>
      <c r="AX526" s="19">
        <f>IFERROR(VLOOKUP(AK526,[2]CUS030!$A$5:$E$10000,5,0),"")</f>
        <v/>
      </c>
      <c r="AY526" s="19">
        <f>IFERROR(VLOOKUP(AL526,[2]CUS030!$A$5:$E$10000,5,0),"")</f>
        <v/>
      </c>
      <c r="AZ526" s="19">
        <f>IFERROR(VLOOKUP(AM526,[2]CUS030!$A$5:$E$10000,5,0),"")</f>
        <v/>
      </c>
      <c r="BA526" s="19">
        <f>IFERROR(VLOOKUP(AN526,[2]CUS030!$A$5:$E$10000,5,0),"")</f>
        <v/>
      </c>
      <c r="BB526" s="19">
        <f>IFERROR(VLOOKUP(AO526,[2]CUS030!$A$5:$E$10000,5,0),"")</f>
        <v/>
      </c>
      <c r="BC526" s="19">
        <f>IFERROR(VLOOKUP(AP526,[2]CUS030!$A$5:$E$10000,5,0),"")</f>
        <v/>
      </c>
      <c r="BD526" s="19">
        <f>IFERROR(VLOOKUP(AQ526,[2]CUS030!$A$5:$E$10000,5,0),"")</f>
        <v/>
      </c>
      <c r="BE526" s="19">
        <f>IFERROR(VLOOKUP(AR526,[2]CUS030!$A$5:$E$10000,5,0),"")</f>
        <v/>
      </c>
    </row>
    <row r="527">
      <c r="F527" s="108">
        <f>[1]!Table1[[#This Row],[Production]]</f>
        <v/>
      </c>
      <c r="G527">
        <f>MID(F527,LEN(F527)-6,4)</f>
        <v/>
      </c>
      <c r="H527">
        <f>AS527&amp;"|"&amp;AT527&amp;"|"&amp;AU527&amp;"|"&amp;AV527&amp;"|"&amp;AW527&amp;"|"&amp;AX527&amp;"|"&amp;AY527&amp;"|"&amp;AZ527&amp;"|"&amp;BA527&amp;"|"&amp;BB527&amp;"|"&amp;BC527&amp;"|"&amp;BD527&amp;"|"&amp;BE527</f>
        <v/>
      </c>
      <c r="I527" s="108">
        <f>[1]!Table1[[#This Row],[Stock]]</f>
        <v/>
      </c>
      <c r="J527">
        <f>MID(LEFT(I527,LEN(I527)-3),FIND("0|0.000",LEFT(I527,LEN(I527)-3),1)+7,6)</f>
        <v/>
      </c>
      <c r="K527" s="19" t="n"/>
      <c r="L527" s="19" t="n"/>
      <c r="M527" s="19" t="n"/>
      <c r="N527" s="19" t="n"/>
      <c r="O527" s="19" t="n"/>
      <c r="P527" s="20">
        <f>End_Cal!E527</f>
        <v/>
      </c>
      <c r="Q527" s="112">
        <f>IFERROR(INDEX($J$2:$J$9873,MATCH(1,INDEX(($P527=$F$2:$F$9873)*(0=COUNTIFS($Q$2:$Q$2,$J$2:$J$9873)),0),0)),"")</f>
        <v/>
      </c>
      <c r="R527" s="112">
        <f>IFERROR(INDEX($J$2:$J$9873,MATCH(1,INDEX(($P527=$F$2:$F$9873)*(0=COUNTIFS(Q527,$J$2:$J$9873)),0),0)),"")</f>
        <v/>
      </c>
      <c r="S527" s="112">
        <f>IFERROR(INDEX($J$2:$J$9873,MATCH(1,INDEX(($P527=$F$2:$F$9873)*(0=COUNTIFS(Q527:R527,$J$2:$J$9873)),0),0)),"")</f>
        <v/>
      </c>
      <c r="T527" s="112">
        <f>IFERROR(INDEX($J$2:$J$9873,MATCH(1,INDEX(($P527=$F$2:$F$9873)*(0=COUNTIFS(Q527:S527,$J$2:$J$9873)),0),0)),"")</f>
        <v/>
      </c>
      <c r="U527" s="112">
        <f>IFERROR(INDEX($J$2:$J$9873,MATCH(1,INDEX(($P527=$F$2:$F$9873)*(0=COUNTIFS(Q527:T527,$J$2:$J$9873)),0),0)),"")</f>
        <v/>
      </c>
      <c r="V527" s="112">
        <f>IFERROR(INDEX($J$2:$J$9873,MATCH(1,INDEX(($P527=$F$2:$F$9873)*(0=COUNTIFS(Q527:U527,$J$2:$J$9873)),0),0)),"")</f>
        <v/>
      </c>
      <c r="W527" s="112">
        <f>IFERROR(INDEX($J$2:$J$9873,MATCH(1,INDEX(($P527=$F$2:$F$9873)*(0=COUNTIFS(Q527:V527,$J$2:$J$861)),0),0)),"")</f>
        <v/>
      </c>
      <c r="X527" s="112">
        <f>IFERROR(INDEX($J$2:$J$9873,MATCH(1,INDEX(($P527=$F$2:$F$9873)*(0=COUNTIFS(Q527:W527,$J$2:$J$9873)),0),0)),"")</f>
        <v/>
      </c>
      <c r="Y527" s="112">
        <f>IFERROR(INDEX($J$2:$J$861,MATCH(1,INDEX(($P527=$F$2:$F$861)*(0=COUNTIFS(Q527:X527,$J$2:$J$861)),0),0)),"")</f>
        <v/>
      </c>
      <c r="Z527" s="112">
        <f>IFERROR(INDEX($J$2:$J$861,MATCH(1,INDEX(($P527=$F$2:$F$861)*(0=COUNTIFS(Q527:Y527,$J$2:$J$861)),0),0)),"")</f>
        <v/>
      </c>
      <c r="AA527" s="112">
        <f>IFERROR(INDEX($J$2:$J$861,MATCH(1,INDEX(($P527=$F$2:$F$861)*(0=COUNTIFS(Q527:Z527,$J$2:$J$861)),0),0)),"")</f>
        <v/>
      </c>
      <c r="AB527" s="112">
        <f>IFERROR(INDEX($J$2:$J$861,MATCH(1,INDEX(($P527=$F$2:$F$861)*(0=COUNTIFS(Q527:AA527,$J$2:$J$861)),0),0)),"")</f>
        <v/>
      </c>
      <c r="AC527" s="112">
        <f>IFERROR(INDEX($J$2:$J$861,MATCH(1,INDEX(($P527=$F$2:$F$861)*(0=COUNTIFS(Q527:AB527,$J$2:$J$861)),0),0)),"")</f>
        <v/>
      </c>
      <c r="AD527">
        <f>Q527&amp;"-"&amp;R527&amp;"-"&amp;S527&amp;"-"&amp;T527&amp;"-"&amp;U527&amp;"-"&amp;V527&amp;"-"&amp;W527&amp;"-"&amp;X527&amp;"-"&amp;Y527&amp;"-"&amp;Z527&amp;"-"&amp;AA527&amp;"-"&amp;AB527&amp;"-"&amp;AC527</f>
        <v/>
      </c>
      <c r="AF527" s="19">
        <f>IFERROR(INDEX($I$2:$I$861,MATCH(1,INDEX(($P527=$F$2:$F$861)*(0=COUNTIFS($AF$2:$AF$2,$I$2:$I$861)),0),0)),"")</f>
        <v/>
      </c>
      <c r="AG527" s="19">
        <f>IFERROR(INDEX($I$2:$I$9873,MATCH(1,INDEX(($P527=$F$2:$F$9873)*(0=COUNTIFS(AF527,$I$2:$I$9873)),0),0)),"")</f>
        <v/>
      </c>
      <c r="AH527" s="19">
        <f>IFERROR(INDEX($I$2:$I$9873,MATCH(1,INDEX(($P527=$F$2:$F$9873)*(0=COUNTIFS(AF527:AG527,$I$2:$I$9873)),0),0)),"")</f>
        <v/>
      </c>
      <c r="AI527" s="19">
        <f>IFERROR(INDEX($I$2:$I$9873,MATCH(1,INDEX(($P527=$F$2:$F$9873)*(0=COUNTIFS(AF527:AH527,$I$2:$I$9873)),0),0)),"")</f>
        <v/>
      </c>
      <c r="AJ527" s="19">
        <f>IFERROR(INDEX($I$2:$I$9873,MATCH(1,INDEX(($P527=$F$2:$F$9873)*(0=COUNTIFS(AF527:AI527,$I$2:$I$9873)),0),0)),"")</f>
        <v/>
      </c>
      <c r="AK527" s="19">
        <f>IFERROR(INDEX($I$2:$I$9873,MATCH(1,INDEX(($P527=$F$2:$F$9873)*(0=COUNTIFS(AF527:AJ527,$I$2:$I$9873)),0),0)),"")</f>
        <v/>
      </c>
      <c r="AL527" s="19">
        <f>IFERROR(INDEX($I$2:$I$9873,MATCH(1,INDEX(($P527=$F$2:$F$9873)*(0=COUNTIFS(AF527:AK527,$I$2:$I$9873)),0),0)),"")</f>
        <v/>
      </c>
      <c r="AM527" s="19">
        <f>IFERROR(INDEX($I$2:$I$9873,MATCH(1,INDEX(($P527=$F$2:$F$9873)*(0=COUNTIFS(AF527:AL527,$I$2:$I$9873)),0),0)),"")</f>
        <v/>
      </c>
      <c r="AN527" s="19">
        <f>IFERROR(INDEX($I$2:$I$9873,MATCH(1,INDEX(($P527=$F$2:$F$9873)*(0=COUNTIFS(AF527:AM527,$I$2:$I$9873)),0),0)),"")</f>
        <v/>
      </c>
      <c r="AO527" s="19">
        <f>IFERROR(INDEX($I$2:$I$9873,MATCH(1,INDEX(($P527=$F$2:$F$9873)*(0=COUNTIFS(AF527:AN527,$I$2:$I$9873)),0),0)),"")</f>
        <v/>
      </c>
      <c r="AP527" s="19">
        <f>IFERROR(INDEX($I$2:$I$9873,MATCH(1,INDEX(($P527=$F$2:$F$9873)*(0=COUNTIFS(AF527:AO527,$I$2:$I$9873)),0),0)),"")</f>
        <v/>
      </c>
      <c r="AQ527" s="19">
        <f>IFERROR(INDEX($I$2:$I$9873,MATCH(1,INDEX(($P527=$F$2:$F$9873)*(0=COUNTIFS(AF527:AP527,$I$2:$I$9873)),0),0)),"")</f>
        <v/>
      </c>
      <c r="AR527" s="19">
        <f>IFERROR(INDEX($I$2:$I$9873,MATCH(1,INDEX(($P527=$F$2:$F$9873)*(0=COUNTIFS(AF527:AQ527,$I$2:$I$9873)),0),0)),"")</f>
        <v/>
      </c>
      <c r="AS527" s="19">
        <f>IFERROR(VLOOKUP(AF527,[2]CUS030!$A$5:$E$10000,5,0),"")</f>
        <v/>
      </c>
      <c r="AT527" s="19">
        <f>IFERROR(VLOOKUP(AG527,[2]CUS030!$A$5:$E$10000,5,0),"")</f>
        <v/>
      </c>
      <c r="AU527" s="19">
        <f>IFERROR(VLOOKUP(AH527,[2]CUS030!$A$5:$E$10000,5,0),"")</f>
        <v/>
      </c>
      <c r="AV527" s="19">
        <f>IFERROR(VLOOKUP(AI527,[2]CUS030!$A$5:$E$10000,5,0),"")</f>
        <v/>
      </c>
      <c r="AW527" s="19">
        <f>IFERROR(VLOOKUP(AJ527,[2]CUS030!$A$5:$E$10000,5,0),"")</f>
        <v/>
      </c>
      <c r="AX527" s="19">
        <f>IFERROR(VLOOKUP(AK527,[2]CUS030!$A$5:$E$10000,5,0),"")</f>
        <v/>
      </c>
      <c r="AY527" s="19">
        <f>IFERROR(VLOOKUP(AL527,[2]CUS030!$A$5:$E$10000,5,0),"")</f>
        <v/>
      </c>
      <c r="AZ527" s="19">
        <f>IFERROR(VLOOKUP(AM527,[2]CUS030!$A$5:$E$10000,5,0),"")</f>
        <v/>
      </c>
      <c r="BA527" s="19">
        <f>IFERROR(VLOOKUP(AN527,[2]CUS030!$A$5:$E$10000,5,0),"")</f>
        <v/>
      </c>
      <c r="BB527" s="19">
        <f>IFERROR(VLOOKUP(AO527,[2]CUS030!$A$5:$E$10000,5,0),"")</f>
        <v/>
      </c>
      <c r="BC527" s="19">
        <f>IFERROR(VLOOKUP(AP527,[2]CUS030!$A$5:$E$10000,5,0),"")</f>
        <v/>
      </c>
      <c r="BD527" s="19">
        <f>IFERROR(VLOOKUP(AQ527,[2]CUS030!$A$5:$E$10000,5,0),"")</f>
        <v/>
      </c>
      <c r="BE527" s="19">
        <f>IFERROR(VLOOKUP(AR527,[2]CUS030!$A$5:$E$10000,5,0),"")</f>
        <v/>
      </c>
    </row>
    <row r="528">
      <c r="F528" s="108">
        <f>[1]!Table1[[#This Row],[Production]]</f>
        <v/>
      </c>
      <c r="G528">
        <f>MID(F528,LEN(F528)-6,4)</f>
        <v/>
      </c>
      <c r="H528">
        <f>AS528&amp;"|"&amp;AT528&amp;"|"&amp;AU528&amp;"|"&amp;AV528&amp;"|"&amp;AW528&amp;"|"&amp;AX528&amp;"|"&amp;AY528&amp;"|"&amp;AZ528&amp;"|"&amp;BA528&amp;"|"&amp;BB528&amp;"|"&amp;BC528&amp;"|"&amp;BD528&amp;"|"&amp;BE528</f>
        <v/>
      </c>
      <c r="I528" s="108">
        <f>[1]!Table1[[#This Row],[Stock]]</f>
        <v/>
      </c>
      <c r="J528">
        <f>MID(LEFT(I528,LEN(I528)-3),FIND("0|0.000",LEFT(I528,LEN(I528)-3),1)+7,6)</f>
        <v/>
      </c>
      <c r="K528" s="19" t="n"/>
      <c r="L528" s="19" t="n"/>
      <c r="M528" s="19" t="n"/>
      <c r="N528" s="19" t="n"/>
      <c r="O528" s="19" t="n"/>
      <c r="P528" s="20">
        <f>End_Cal!E528</f>
        <v/>
      </c>
      <c r="Q528" s="112">
        <f>IFERROR(INDEX($J$2:$J$9873,MATCH(1,INDEX(($P528=$F$2:$F$9873)*(0=COUNTIFS($Q$2:$Q$2,$J$2:$J$9873)),0),0)),"")</f>
        <v/>
      </c>
      <c r="R528" s="112">
        <f>IFERROR(INDEX($J$2:$J$9873,MATCH(1,INDEX(($P528=$F$2:$F$9873)*(0=COUNTIFS(Q528,$J$2:$J$9873)),0),0)),"")</f>
        <v/>
      </c>
      <c r="S528" s="112">
        <f>IFERROR(INDEX($J$2:$J$9873,MATCH(1,INDEX(($P528=$F$2:$F$9873)*(0=COUNTIFS(Q528:R528,$J$2:$J$9873)),0),0)),"")</f>
        <v/>
      </c>
      <c r="T528" s="112">
        <f>IFERROR(INDEX($J$2:$J$9873,MATCH(1,INDEX(($P528=$F$2:$F$9873)*(0=COUNTIFS(Q528:S528,$J$2:$J$9873)),0),0)),"")</f>
        <v/>
      </c>
      <c r="U528" s="112">
        <f>IFERROR(INDEX($J$2:$J$9873,MATCH(1,INDEX(($P528=$F$2:$F$9873)*(0=COUNTIFS(Q528:T528,$J$2:$J$9873)),0),0)),"")</f>
        <v/>
      </c>
      <c r="V528" s="112">
        <f>IFERROR(INDEX($J$2:$J$9873,MATCH(1,INDEX(($P528=$F$2:$F$9873)*(0=COUNTIFS(Q528:U528,$J$2:$J$9873)),0),0)),"")</f>
        <v/>
      </c>
      <c r="W528" s="112">
        <f>IFERROR(INDEX($J$2:$J$9873,MATCH(1,INDEX(($P528=$F$2:$F$9873)*(0=COUNTIFS(Q528:V528,$J$2:$J$861)),0),0)),"")</f>
        <v/>
      </c>
      <c r="X528" s="112">
        <f>IFERROR(INDEX($J$2:$J$9873,MATCH(1,INDEX(($P528=$F$2:$F$9873)*(0=COUNTIFS(Q528:W528,$J$2:$J$9873)),0),0)),"")</f>
        <v/>
      </c>
      <c r="Y528" s="112">
        <f>IFERROR(INDEX($J$2:$J$861,MATCH(1,INDEX(($P528=$F$2:$F$861)*(0=COUNTIFS(Q528:X528,$J$2:$J$861)),0),0)),"")</f>
        <v/>
      </c>
      <c r="Z528" s="112">
        <f>IFERROR(INDEX($J$2:$J$861,MATCH(1,INDEX(($P528=$F$2:$F$861)*(0=COUNTIFS(Q528:Y528,$J$2:$J$861)),0),0)),"")</f>
        <v/>
      </c>
      <c r="AA528" s="112">
        <f>IFERROR(INDEX($J$2:$J$861,MATCH(1,INDEX(($P528=$F$2:$F$861)*(0=COUNTIFS(Q528:Z528,$J$2:$J$861)),0),0)),"")</f>
        <v/>
      </c>
      <c r="AB528" s="112">
        <f>IFERROR(INDEX($J$2:$J$861,MATCH(1,INDEX(($P528=$F$2:$F$861)*(0=COUNTIFS(Q528:AA528,$J$2:$J$861)),0),0)),"")</f>
        <v/>
      </c>
      <c r="AC528" s="112">
        <f>IFERROR(INDEX($J$2:$J$861,MATCH(1,INDEX(($P528=$F$2:$F$861)*(0=COUNTIFS(Q528:AB528,$J$2:$J$861)),0),0)),"")</f>
        <v/>
      </c>
      <c r="AD528">
        <f>Q528&amp;"-"&amp;R528&amp;"-"&amp;S528&amp;"-"&amp;T528&amp;"-"&amp;U528&amp;"-"&amp;V528&amp;"-"&amp;W528&amp;"-"&amp;X528&amp;"-"&amp;Y528&amp;"-"&amp;Z528&amp;"-"&amp;AA528&amp;"-"&amp;AB528&amp;"-"&amp;AC528</f>
        <v/>
      </c>
      <c r="AF528" s="19">
        <f>IFERROR(INDEX($I$2:$I$861,MATCH(1,INDEX(($P528=$F$2:$F$861)*(0=COUNTIFS($AF$2:$AF$2,$I$2:$I$861)),0),0)),"")</f>
        <v/>
      </c>
      <c r="AG528" s="19">
        <f>IFERROR(INDEX($I$2:$I$9873,MATCH(1,INDEX(($P528=$F$2:$F$9873)*(0=COUNTIFS(AF528,$I$2:$I$9873)),0),0)),"")</f>
        <v/>
      </c>
      <c r="AH528" s="19">
        <f>IFERROR(INDEX($I$2:$I$9873,MATCH(1,INDEX(($P528=$F$2:$F$9873)*(0=COUNTIFS(AF528:AG528,$I$2:$I$9873)),0),0)),"")</f>
        <v/>
      </c>
      <c r="AI528" s="19">
        <f>IFERROR(INDEX($I$2:$I$9873,MATCH(1,INDEX(($P528=$F$2:$F$9873)*(0=COUNTIFS(AF528:AH528,$I$2:$I$9873)),0),0)),"")</f>
        <v/>
      </c>
      <c r="AJ528" s="19">
        <f>IFERROR(INDEX($I$2:$I$9873,MATCH(1,INDEX(($P528=$F$2:$F$9873)*(0=COUNTIFS(AF528:AI528,$I$2:$I$9873)),0),0)),"")</f>
        <v/>
      </c>
      <c r="AK528" s="19">
        <f>IFERROR(INDEX($I$2:$I$9873,MATCH(1,INDEX(($P528=$F$2:$F$9873)*(0=COUNTIFS(AF528:AJ528,$I$2:$I$9873)),0),0)),"")</f>
        <v/>
      </c>
      <c r="AL528" s="19">
        <f>IFERROR(INDEX($I$2:$I$9873,MATCH(1,INDEX(($P528=$F$2:$F$9873)*(0=COUNTIFS(AF528:AK528,$I$2:$I$9873)),0),0)),"")</f>
        <v/>
      </c>
      <c r="AM528" s="19">
        <f>IFERROR(INDEX($I$2:$I$9873,MATCH(1,INDEX(($P528=$F$2:$F$9873)*(0=COUNTIFS(AF528:AL528,$I$2:$I$9873)),0),0)),"")</f>
        <v/>
      </c>
      <c r="AN528" s="19">
        <f>IFERROR(INDEX($I$2:$I$9873,MATCH(1,INDEX(($P528=$F$2:$F$9873)*(0=COUNTIFS(AF528:AM528,$I$2:$I$9873)),0),0)),"")</f>
        <v/>
      </c>
      <c r="AO528" s="19">
        <f>IFERROR(INDEX($I$2:$I$9873,MATCH(1,INDEX(($P528=$F$2:$F$9873)*(0=COUNTIFS(AF528:AN528,$I$2:$I$9873)),0),0)),"")</f>
        <v/>
      </c>
      <c r="AP528" s="19">
        <f>IFERROR(INDEX($I$2:$I$9873,MATCH(1,INDEX(($P528=$F$2:$F$9873)*(0=COUNTIFS(AF528:AO528,$I$2:$I$9873)),0),0)),"")</f>
        <v/>
      </c>
      <c r="AQ528" s="19">
        <f>IFERROR(INDEX($I$2:$I$9873,MATCH(1,INDEX(($P528=$F$2:$F$9873)*(0=COUNTIFS(AF528:AP528,$I$2:$I$9873)),0),0)),"")</f>
        <v/>
      </c>
      <c r="AR528" s="19">
        <f>IFERROR(INDEX($I$2:$I$9873,MATCH(1,INDEX(($P528=$F$2:$F$9873)*(0=COUNTIFS(AF528:AQ528,$I$2:$I$9873)),0),0)),"")</f>
        <v/>
      </c>
      <c r="AS528" s="19">
        <f>IFERROR(VLOOKUP(AF528,[2]CUS030!$A$5:$E$10000,5,0),"")</f>
        <v/>
      </c>
      <c r="AT528" s="19">
        <f>IFERROR(VLOOKUP(AG528,[2]CUS030!$A$5:$E$10000,5,0),"")</f>
        <v/>
      </c>
      <c r="AU528" s="19">
        <f>IFERROR(VLOOKUP(AH528,[2]CUS030!$A$5:$E$10000,5,0),"")</f>
        <v/>
      </c>
      <c r="AV528" s="19">
        <f>IFERROR(VLOOKUP(AI528,[2]CUS030!$A$5:$E$10000,5,0),"")</f>
        <v/>
      </c>
      <c r="AW528" s="19">
        <f>IFERROR(VLOOKUP(AJ528,[2]CUS030!$A$5:$E$10000,5,0),"")</f>
        <v/>
      </c>
      <c r="AX528" s="19">
        <f>IFERROR(VLOOKUP(AK528,[2]CUS030!$A$5:$E$10000,5,0),"")</f>
        <v/>
      </c>
      <c r="AY528" s="19">
        <f>IFERROR(VLOOKUP(AL528,[2]CUS030!$A$5:$E$10000,5,0),"")</f>
        <v/>
      </c>
      <c r="AZ528" s="19">
        <f>IFERROR(VLOOKUP(AM528,[2]CUS030!$A$5:$E$10000,5,0),"")</f>
        <v/>
      </c>
      <c r="BA528" s="19">
        <f>IFERROR(VLOOKUP(AN528,[2]CUS030!$A$5:$E$10000,5,0),"")</f>
        <v/>
      </c>
      <c r="BB528" s="19">
        <f>IFERROR(VLOOKUP(AO528,[2]CUS030!$A$5:$E$10000,5,0),"")</f>
        <v/>
      </c>
      <c r="BC528" s="19">
        <f>IFERROR(VLOOKUP(AP528,[2]CUS030!$A$5:$E$10000,5,0),"")</f>
        <v/>
      </c>
      <c r="BD528" s="19">
        <f>IFERROR(VLOOKUP(AQ528,[2]CUS030!$A$5:$E$10000,5,0),"")</f>
        <v/>
      </c>
      <c r="BE528" s="19">
        <f>IFERROR(VLOOKUP(AR528,[2]CUS030!$A$5:$E$10000,5,0),"")</f>
        <v/>
      </c>
    </row>
    <row r="529">
      <c r="F529" s="108">
        <f>[1]!Table1[[#This Row],[Production]]</f>
        <v/>
      </c>
      <c r="G529">
        <f>MID(F529,LEN(F529)-6,4)</f>
        <v/>
      </c>
      <c r="H529">
        <f>AS529&amp;"|"&amp;AT529&amp;"|"&amp;AU529&amp;"|"&amp;AV529&amp;"|"&amp;AW529&amp;"|"&amp;AX529&amp;"|"&amp;AY529&amp;"|"&amp;AZ529&amp;"|"&amp;BA529&amp;"|"&amp;BB529&amp;"|"&amp;BC529&amp;"|"&amp;BD529&amp;"|"&amp;BE529</f>
        <v/>
      </c>
      <c r="I529" s="108">
        <f>[1]!Table1[[#This Row],[Stock]]</f>
        <v/>
      </c>
      <c r="J529">
        <f>MID(LEFT(I529,LEN(I529)-3),FIND("0|0.000",LEFT(I529,LEN(I529)-3),1)+7,6)</f>
        <v/>
      </c>
      <c r="K529" s="19" t="n"/>
      <c r="L529" s="19" t="n"/>
      <c r="M529" s="19" t="n"/>
      <c r="N529" s="19" t="n"/>
      <c r="O529" s="19" t="n"/>
      <c r="P529" s="20">
        <f>End_Cal!E529</f>
        <v/>
      </c>
      <c r="Q529" s="112">
        <f>IFERROR(INDEX($J$2:$J$9873,MATCH(1,INDEX(($P529=$F$2:$F$9873)*(0=COUNTIFS($Q$2:$Q$2,$J$2:$J$9873)),0),0)),"")</f>
        <v/>
      </c>
      <c r="R529" s="112">
        <f>IFERROR(INDEX($J$2:$J$9873,MATCH(1,INDEX(($P529=$F$2:$F$9873)*(0=COUNTIFS(Q529,$J$2:$J$9873)),0),0)),"")</f>
        <v/>
      </c>
      <c r="S529" s="112">
        <f>IFERROR(INDEX($J$2:$J$9873,MATCH(1,INDEX(($P529=$F$2:$F$9873)*(0=COUNTIFS(Q529:R529,$J$2:$J$9873)),0),0)),"")</f>
        <v/>
      </c>
      <c r="T529" s="112">
        <f>IFERROR(INDEX($J$2:$J$9873,MATCH(1,INDEX(($P529=$F$2:$F$9873)*(0=COUNTIFS(Q529:S529,$J$2:$J$9873)),0),0)),"")</f>
        <v/>
      </c>
      <c r="U529" s="112">
        <f>IFERROR(INDEX($J$2:$J$9873,MATCH(1,INDEX(($P529=$F$2:$F$9873)*(0=COUNTIFS(Q529:T529,$J$2:$J$9873)),0),0)),"")</f>
        <v/>
      </c>
      <c r="V529" s="112">
        <f>IFERROR(INDEX($J$2:$J$9873,MATCH(1,INDEX(($P529=$F$2:$F$9873)*(0=COUNTIFS(Q529:U529,$J$2:$J$9873)),0),0)),"")</f>
        <v/>
      </c>
      <c r="W529" s="112">
        <f>IFERROR(INDEX($J$2:$J$9873,MATCH(1,INDEX(($P529=$F$2:$F$9873)*(0=COUNTIFS(Q529:V529,$J$2:$J$861)),0),0)),"")</f>
        <v/>
      </c>
      <c r="X529" s="112">
        <f>IFERROR(INDEX($J$2:$J$9873,MATCH(1,INDEX(($P529=$F$2:$F$9873)*(0=COUNTIFS(Q529:W529,$J$2:$J$9873)),0),0)),"")</f>
        <v/>
      </c>
      <c r="Y529" s="112">
        <f>IFERROR(INDEX($J$2:$J$861,MATCH(1,INDEX(($P529=$F$2:$F$861)*(0=COUNTIFS(Q529:X529,$J$2:$J$861)),0),0)),"")</f>
        <v/>
      </c>
      <c r="Z529" s="112">
        <f>IFERROR(INDEX($J$2:$J$861,MATCH(1,INDEX(($P529=$F$2:$F$861)*(0=COUNTIFS(Q529:Y529,$J$2:$J$861)),0),0)),"")</f>
        <v/>
      </c>
      <c r="AA529" s="112">
        <f>IFERROR(INDEX($J$2:$J$861,MATCH(1,INDEX(($P529=$F$2:$F$861)*(0=COUNTIFS(Q529:Z529,$J$2:$J$861)),0),0)),"")</f>
        <v/>
      </c>
      <c r="AB529" s="112">
        <f>IFERROR(INDEX($J$2:$J$861,MATCH(1,INDEX(($P529=$F$2:$F$861)*(0=COUNTIFS(Q529:AA529,$J$2:$J$861)),0),0)),"")</f>
        <v/>
      </c>
      <c r="AC529" s="112">
        <f>IFERROR(INDEX($J$2:$J$861,MATCH(1,INDEX(($P529=$F$2:$F$861)*(0=COUNTIFS(Q529:AB529,$J$2:$J$861)),0),0)),"")</f>
        <v/>
      </c>
      <c r="AD529">
        <f>Q529&amp;"-"&amp;R529&amp;"-"&amp;S529&amp;"-"&amp;T529&amp;"-"&amp;U529&amp;"-"&amp;V529&amp;"-"&amp;W529&amp;"-"&amp;X529&amp;"-"&amp;Y529&amp;"-"&amp;Z529&amp;"-"&amp;AA529&amp;"-"&amp;AB529&amp;"-"&amp;AC529</f>
        <v/>
      </c>
      <c r="AF529" s="19">
        <f>IFERROR(INDEX($I$2:$I$861,MATCH(1,INDEX(($P529=$F$2:$F$861)*(0=COUNTIFS($AF$2:$AF$2,$I$2:$I$861)),0),0)),"")</f>
        <v/>
      </c>
      <c r="AG529" s="19">
        <f>IFERROR(INDEX($I$2:$I$9873,MATCH(1,INDEX(($P529=$F$2:$F$9873)*(0=COUNTIFS(AF529,$I$2:$I$9873)),0),0)),"")</f>
        <v/>
      </c>
      <c r="AH529" s="19">
        <f>IFERROR(INDEX($I$2:$I$9873,MATCH(1,INDEX(($P529=$F$2:$F$9873)*(0=COUNTIFS(AF529:AG529,$I$2:$I$9873)),0),0)),"")</f>
        <v/>
      </c>
      <c r="AI529" s="19">
        <f>IFERROR(INDEX($I$2:$I$9873,MATCH(1,INDEX(($P529=$F$2:$F$9873)*(0=COUNTIFS(AF529:AH529,$I$2:$I$9873)),0),0)),"")</f>
        <v/>
      </c>
      <c r="AJ529" s="19">
        <f>IFERROR(INDEX($I$2:$I$9873,MATCH(1,INDEX(($P529=$F$2:$F$9873)*(0=COUNTIFS(AF529:AI529,$I$2:$I$9873)),0),0)),"")</f>
        <v/>
      </c>
      <c r="AK529" s="19">
        <f>IFERROR(INDEX($I$2:$I$9873,MATCH(1,INDEX(($P529=$F$2:$F$9873)*(0=COUNTIFS(AF529:AJ529,$I$2:$I$9873)),0),0)),"")</f>
        <v/>
      </c>
      <c r="AL529" s="19">
        <f>IFERROR(INDEX($I$2:$I$9873,MATCH(1,INDEX(($P529=$F$2:$F$9873)*(0=COUNTIFS(AF529:AK529,$I$2:$I$9873)),0),0)),"")</f>
        <v/>
      </c>
      <c r="AM529" s="19">
        <f>IFERROR(INDEX($I$2:$I$9873,MATCH(1,INDEX(($P529=$F$2:$F$9873)*(0=COUNTIFS(AF529:AL529,$I$2:$I$9873)),0),0)),"")</f>
        <v/>
      </c>
      <c r="AN529" s="19">
        <f>IFERROR(INDEX($I$2:$I$9873,MATCH(1,INDEX(($P529=$F$2:$F$9873)*(0=COUNTIFS(AF529:AM529,$I$2:$I$9873)),0),0)),"")</f>
        <v/>
      </c>
      <c r="AO529" s="19">
        <f>IFERROR(INDEX($I$2:$I$9873,MATCH(1,INDEX(($P529=$F$2:$F$9873)*(0=COUNTIFS(AF529:AN529,$I$2:$I$9873)),0),0)),"")</f>
        <v/>
      </c>
      <c r="AP529" s="19">
        <f>IFERROR(INDEX($I$2:$I$9873,MATCH(1,INDEX(($P529=$F$2:$F$9873)*(0=COUNTIFS(AF529:AO529,$I$2:$I$9873)),0),0)),"")</f>
        <v/>
      </c>
      <c r="AQ529" s="19">
        <f>IFERROR(INDEX($I$2:$I$9873,MATCH(1,INDEX(($P529=$F$2:$F$9873)*(0=COUNTIFS(AF529:AP529,$I$2:$I$9873)),0),0)),"")</f>
        <v/>
      </c>
      <c r="AR529" s="19">
        <f>IFERROR(INDEX($I$2:$I$9873,MATCH(1,INDEX(($P529=$F$2:$F$9873)*(0=COUNTIFS(AF529:AQ529,$I$2:$I$9873)),0),0)),"")</f>
        <v/>
      </c>
      <c r="AS529" s="19">
        <f>IFERROR(VLOOKUP(AF529,[2]CUS030!$A$5:$E$10000,5,0),"")</f>
        <v/>
      </c>
      <c r="AT529" s="19">
        <f>IFERROR(VLOOKUP(AG529,[2]CUS030!$A$5:$E$10000,5,0),"")</f>
        <v/>
      </c>
      <c r="AU529" s="19">
        <f>IFERROR(VLOOKUP(AH529,[2]CUS030!$A$5:$E$10000,5,0),"")</f>
        <v/>
      </c>
      <c r="AV529" s="19">
        <f>IFERROR(VLOOKUP(AI529,[2]CUS030!$A$5:$E$10000,5,0),"")</f>
        <v/>
      </c>
      <c r="AW529" s="19">
        <f>IFERROR(VLOOKUP(AJ529,[2]CUS030!$A$5:$E$10000,5,0),"")</f>
        <v/>
      </c>
      <c r="AX529" s="19">
        <f>IFERROR(VLOOKUP(AK529,[2]CUS030!$A$5:$E$10000,5,0),"")</f>
        <v/>
      </c>
      <c r="AY529" s="19">
        <f>IFERROR(VLOOKUP(AL529,[2]CUS030!$A$5:$E$10000,5,0),"")</f>
        <v/>
      </c>
      <c r="AZ529" s="19">
        <f>IFERROR(VLOOKUP(AM529,[2]CUS030!$A$5:$E$10000,5,0),"")</f>
        <v/>
      </c>
      <c r="BA529" s="19">
        <f>IFERROR(VLOOKUP(AN529,[2]CUS030!$A$5:$E$10000,5,0),"")</f>
        <v/>
      </c>
      <c r="BB529" s="19">
        <f>IFERROR(VLOOKUP(AO529,[2]CUS030!$A$5:$E$10000,5,0),"")</f>
        <v/>
      </c>
      <c r="BC529" s="19">
        <f>IFERROR(VLOOKUP(AP529,[2]CUS030!$A$5:$E$10000,5,0),"")</f>
        <v/>
      </c>
      <c r="BD529" s="19">
        <f>IFERROR(VLOOKUP(AQ529,[2]CUS030!$A$5:$E$10000,5,0),"")</f>
        <v/>
      </c>
      <c r="BE529" s="19">
        <f>IFERROR(VLOOKUP(AR529,[2]CUS030!$A$5:$E$10000,5,0),"")</f>
        <v/>
      </c>
    </row>
    <row r="530">
      <c r="F530" s="108">
        <f>[1]!Table1[[#This Row],[Production]]</f>
        <v/>
      </c>
      <c r="G530">
        <f>MID(F530,LEN(F530)-6,4)</f>
        <v/>
      </c>
      <c r="H530">
        <f>AS530&amp;"|"&amp;AT530&amp;"|"&amp;AU530&amp;"|"&amp;AV530&amp;"|"&amp;AW530&amp;"|"&amp;AX530&amp;"|"&amp;AY530&amp;"|"&amp;AZ530&amp;"|"&amp;BA530&amp;"|"&amp;BB530&amp;"|"&amp;BC530&amp;"|"&amp;BD530&amp;"|"&amp;BE530</f>
        <v/>
      </c>
      <c r="I530" s="108">
        <f>[1]!Table1[[#This Row],[Stock]]</f>
        <v/>
      </c>
      <c r="J530">
        <f>MID(LEFT(I530,LEN(I530)-3),FIND("0|0.000",LEFT(I530,LEN(I530)-3),1)+7,6)</f>
        <v/>
      </c>
      <c r="K530" s="19" t="n"/>
      <c r="L530" s="19" t="n"/>
      <c r="M530" s="19" t="n"/>
      <c r="N530" s="19" t="n"/>
      <c r="O530" s="19" t="n"/>
      <c r="P530" s="20">
        <f>End_Cal!E530</f>
        <v/>
      </c>
      <c r="Q530" s="112">
        <f>IFERROR(INDEX($J$2:$J$9873,MATCH(1,INDEX(($P530=$F$2:$F$9873)*(0=COUNTIFS($Q$2:$Q$2,$J$2:$J$9873)),0),0)),"")</f>
        <v/>
      </c>
      <c r="R530" s="112">
        <f>IFERROR(INDEX($J$2:$J$9873,MATCH(1,INDEX(($P530=$F$2:$F$9873)*(0=COUNTIFS(Q530,$J$2:$J$9873)),0),0)),"")</f>
        <v/>
      </c>
      <c r="S530" s="112">
        <f>IFERROR(INDEX($J$2:$J$9873,MATCH(1,INDEX(($P530=$F$2:$F$9873)*(0=COUNTIFS(Q530:R530,$J$2:$J$9873)),0),0)),"")</f>
        <v/>
      </c>
      <c r="T530" s="112">
        <f>IFERROR(INDEX($J$2:$J$9873,MATCH(1,INDEX(($P530=$F$2:$F$9873)*(0=COUNTIFS(Q530:S530,$J$2:$J$9873)),0),0)),"")</f>
        <v/>
      </c>
      <c r="U530" s="112">
        <f>IFERROR(INDEX($J$2:$J$9873,MATCH(1,INDEX(($P530=$F$2:$F$9873)*(0=COUNTIFS(Q530:T530,$J$2:$J$9873)),0),0)),"")</f>
        <v/>
      </c>
      <c r="V530" s="112">
        <f>IFERROR(INDEX($J$2:$J$9873,MATCH(1,INDEX(($P530=$F$2:$F$9873)*(0=COUNTIFS(Q530:U530,$J$2:$J$9873)),0),0)),"")</f>
        <v/>
      </c>
      <c r="W530" s="112">
        <f>IFERROR(INDEX($J$2:$J$9873,MATCH(1,INDEX(($P530=$F$2:$F$9873)*(0=COUNTIFS(Q530:V530,$J$2:$J$861)),0),0)),"")</f>
        <v/>
      </c>
      <c r="X530" s="112">
        <f>IFERROR(INDEX($J$2:$J$9873,MATCH(1,INDEX(($P530=$F$2:$F$9873)*(0=COUNTIFS(Q530:W530,$J$2:$J$9873)),0),0)),"")</f>
        <v/>
      </c>
      <c r="Y530" s="112">
        <f>IFERROR(INDEX($J$2:$J$861,MATCH(1,INDEX(($P530=$F$2:$F$861)*(0=COUNTIFS(Q530:X530,$J$2:$J$861)),0),0)),"")</f>
        <v/>
      </c>
      <c r="Z530" s="112">
        <f>IFERROR(INDEX($J$2:$J$861,MATCH(1,INDEX(($P530=$F$2:$F$861)*(0=COUNTIFS(Q530:Y530,$J$2:$J$861)),0),0)),"")</f>
        <v/>
      </c>
      <c r="AA530" s="112">
        <f>IFERROR(INDEX($J$2:$J$861,MATCH(1,INDEX(($P530=$F$2:$F$861)*(0=COUNTIFS(Q530:Z530,$J$2:$J$861)),0),0)),"")</f>
        <v/>
      </c>
      <c r="AB530" s="112">
        <f>IFERROR(INDEX($J$2:$J$861,MATCH(1,INDEX(($P530=$F$2:$F$861)*(0=COUNTIFS(Q530:AA530,$J$2:$J$861)),0),0)),"")</f>
        <v/>
      </c>
      <c r="AC530" s="112">
        <f>IFERROR(INDEX($J$2:$J$861,MATCH(1,INDEX(($P530=$F$2:$F$861)*(0=COUNTIFS(Q530:AB530,$J$2:$J$861)),0),0)),"")</f>
        <v/>
      </c>
      <c r="AD530">
        <f>Q530&amp;"-"&amp;R530&amp;"-"&amp;S530&amp;"-"&amp;T530&amp;"-"&amp;U530&amp;"-"&amp;V530&amp;"-"&amp;W530&amp;"-"&amp;X530&amp;"-"&amp;Y530&amp;"-"&amp;Z530&amp;"-"&amp;AA530&amp;"-"&amp;AB530&amp;"-"&amp;AC530</f>
        <v/>
      </c>
      <c r="AF530" s="19">
        <f>IFERROR(INDEX($I$2:$I$861,MATCH(1,INDEX(($P530=$F$2:$F$861)*(0=COUNTIFS($AF$2:$AF$2,$I$2:$I$861)),0),0)),"")</f>
        <v/>
      </c>
      <c r="AG530" s="19">
        <f>IFERROR(INDEX($I$2:$I$9873,MATCH(1,INDEX(($P530=$F$2:$F$9873)*(0=COUNTIFS(AF530,$I$2:$I$9873)),0),0)),"")</f>
        <v/>
      </c>
      <c r="AH530" s="19">
        <f>IFERROR(INDEX($I$2:$I$9873,MATCH(1,INDEX(($P530=$F$2:$F$9873)*(0=COUNTIFS(AF530:AG530,$I$2:$I$9873)),0),0)),"")</f>
        <v/>
      </c>
      <c r="AI530" s="19">
        <f>IFERROR(INDEX($I$2:$I$9873,MATCH(1,INDEX(($P530=$F$2:$F$9873)*(0=COUNTIFS(AF530:AH530,$I$2:$I$9873)),0),0)),"")</f>
        <v/>
      </c>
      <c r="AJ530" s="19">
        <f>IFERROR(INDEX($I$2:$I$9873,MATCH(1,INDEX(($P530=$F$2:$F$9873)*(0=COUNTIFS(AF530:AI530,$I$2:$I$9873)),0),0)),"")</f>
        <v/>
      </c>
      <c r="AK530" s="19">
        <f>IFERROR(INDEX($I$2:$I$9873,MATCH(1,INDEX(($P530=$F$2:$F$9873)*(0=COUNTIFS(AF530:AJ530,$I$2:$I$9873)),0),0)),"")</f>
        <v/>
      </c>
      <c r="AL530" s="19">
        <f>IFERROR(INDEX($I$2:$I$9873,MATCH(1,INDEX(($P530=$F$2:$F$9873)*(0=COUNTIFS(AF530:AK530,$I$2:$I$9873)),0),0)),"")</f>
        <v/>
      </c>
      <c r="AM530" s="19">
        <f>IFERROR(INDEX($I$2:$I$9873,MATCH(1,INDEX(($P530=$F$2:$F$9873)*(0=COUNTIFS(AF530:AL530,$I$2:$I$9873)),0),0)),"")</f>
        <v/>
      </c>
      <c r="AN530" s="19">
        <f>IFERROR(INDEX($I$2:$I$9873,MATCH(1,INDEX(($P530=$F$2:$F$9873)*(0=COUNTIFS(AF530:AM530,$I$2:$I$9873)),0),0)),"")</f>
        <v/>
      </c>
      <c r="AO530" s="19">
        <f>IFERROR(INDEX($I$2:$I$9873,MATCH(1,INDEX(($P530=$F$2:$F$9873)*(0=COUNTIFS(AF530:AN530,$I$2:$I$9873)),0),0)),"")</f>
        <v/>
      </c>
      <c r="AP530" s="19">
        <f>IFERROR(INDEX($I$2:$I$9873,MATCH(1,INDEX(($P530=$F$2:$F$9873)*(0=COUNTIFS(AF530:AO530,$I$2:$I$9873)),0),0)),"")</f>
        <v/>
      </c>
      <c r="AQ530" s="19">
        <f>IFERROR(INDEX($I$2:$I$9873,MATCH(1,INDEX(($P530=$F$2:$F$9873)*(0=COUNTIFS(AF530:AP530,$I$2:$I$9873)),0),0)),"")</f>
        <v/>
      </c>
      <c r="AR530" s="19">
        <f>IFERROR(INDEX($I$2:$I$9873,MATCH(1,INDEX(($P530=$F$2:$F$9873)*(0=COUNTIFS(AF530:AQ530,$I$2:$I$9873)),0),0)),"")</f>
        <v/>
      </c>
      <c r="AS530" s="19">
        <f>IFERROR(VLOOKUP(AF530,[2]CUS030!$A$5:$E$10000,5,0),"")</f>
        <v/>
      </c>
      <c r="AT530" s="19">
        <f>IFERROR(VLOOKUP(AG530,[2]CUS030!$A$5:$E$10000,5,0),"")</f>
        <v/>
      </c>
      <c r="AU530" s="19">
        <f>IFERROR(VLOOKUP(AH530,[2]CUS030!$A$5:$E$10000,5,0),"")</f>
        <v/>
      </c>
      <c r="AV530" s="19">
        <f>IFERROR(VLOOKUP(AI530,[2]CUS030!$A$5:$E$10000,5,0),"")</f>
        <v/>
      </c>
      <c r="AW530" s="19">
        <f>IFERROR(VLOOKUP(AJ530,[2]CUS030!$A$5:$E$10000,5,0),"")</f>
        <v/>
      </c>
      <c r="AX530" s="19">
        <f>IFERROR(VLOOKUP(AK530,[2]CUS030!$A$5:$E$10000,5,0),"")</f>
        <v/>
      </c>
      <c r="AY530" s="19">
        <f>IFERROR(VLOOKUP(AL530,[2]CUS030!$A$5:$E$10000,5,0),"")</f>
        <v/>
      </c>
      <c r="AZ530" s="19">
        <f>IFERROR(VLOOKUP(AM530,[2]CUS030!$A$5:$E$10000,5,0),"")</f>
        <v/>
      </c>
      <c r="BA530" s="19">
        <f>IFERROR(VLOOKUP(AN530,[2]CUS030!$A$5:$E$10000,5,0),"")</f>
        <v/>
      </c>
      <c r="BB530" s="19">
        <f>IFERROR(VLOOKUP(AO530,[2]CUS030!$A$5:$E$10000,5,0),"")</f>
        <v/>
      </c>
      <c r="BC530" s="19">
        <f>IFERROR(VLOOKUP(AP530,[2]CUS030!$A$5:$E$10000,5,0),"")</f>
        <v/>
      </c>
      <c r="BD530" s="19">
        <f>IFERROR(VLOOKUP(AQ530,[2]CUS030!$A$5:$E$10000,5,0),"")</f>
        <v/>
      </c>
      <c r="BE530" s="19">
        <f>IFERROR(VLOOKUP(AR530,[2]CUS030!$A$5:$E$10000,5,0),"")</f>
        <v/>
      </c>
    </row>
    <row r="531">
      <c r="F531" s="108">
        <f>[1]!Table1[[#This Row],[Production]]</f>
        <v/>
      </c>
      <c r="G531">
        <f>MID(F531,LEN(F531)-6,4)</f>
        <v/>
      </c>
      <c r="H531">
        <f>AS531&amp;"|"&amp;AT531&amp;"|"&amp;AU531&amp;"|"&amp;AV531&amp;"|"&amp;AW531&amp;"|"&amp;AX531&amp;"|"&amp;AY531&amp;"|"&amp;AZ531&amp;"|"&amp;BA531&amp;"|"&amp;BB531&amp;"|"&amp;BC531&amp;"|"&amp;BD531&amp;"|"&amp;BE531</f>
        <v/>
      </c>
      <c r="I531" s="108">
        <f>[1]!Table1[[#This Row],[Stock]]</f>
        <v/>
      </c>
      <c r="J531">
        <f>MID(LEFT(I531,LEN(I531)-3),FIND("0|0.000",LEFT(I531,LEN(I531)-3),1)+7,6)</f>
        <v/>
      </c>
      <c r="K531" s="19" t="n"/>
      <c r="L531" s="19" t="n"/>
      <c r="M531" s="19" t="n"/>
      <c r="N531" s="19" t="n"/>
      <c r="O531" s="19" t="n"/>
      <c r="P531" s="20">
        <f>End_Cal!E531</f>
        <v/>
      </c>
      <c r="Q531" s="112">
        <f>IFERROR(INDEX($J$2:$J$9873,MATCH(1,INDEX(($P531=$F$2:$F$9873)*(0=COUNTIFS($Q$2:$Q$2,$J$2:$J$9873)),0),0)),"")</f>
        <v/>
      </c>
      <c r="R531" s="112">
        <f>IFERROR(INDEX($J$2:$J$9873,MATCH(1,INDEX(($P531=$F$2:$F$9873)*(0=COUNTIFS(Q531,$J$2:$J$9873)),0),0)),"")</f>
        <v/>
      </c>
      <c r="S531" s="112">
        <f>IFERROR(INDEX($J$2:$J$9873,MATCH(1,INDEX(($P531=$F$2:$F$9873)*(0=COUNTIFS(Q531:R531,$J$2:$J$9873)),0),0)),"")</f>
        <v/>
      </c>
      <c r="T531" s="112">
        <f>IFERROR(INDEX($J$2:$J$9873,MATCH(1,INDEX(($P531=$F$2:$F$9873)*(0=COUNTIFS(Q531:S531,$J$2:$J$9873)),0),0)),"")</f>
        <v/>
      </c>
      <c r="U531" s="112">
        <f>IFERROR(INDEX($J$2:$J$9873,MATCH(1,INDEX(($P531=$F$2:$F$9873)*(0=COUNTIFS(Q531:T531,$J$2:$J$9873)),0),0)),"")</f>
        <v/>
      </c>
      <c r="V531" s="112">
        <f>IFERROR(INDEX($J$2:$J$9873,MATCH(1,INDEX(($P531=$F$2:$F$9873)*(0=COUNTIFS(Q531:U531,$J$2:$J$9873)),0),0)),"")</f>
        <v/>
      </c>
      <c r="W531" s="112">
        <f>IFERROR(INDEX($J$2:$J$9873,MATCH(1,INDEX(($P531=$F$2:$F$9873)*(0=COUNTIFS(Q531:V531,$J$2:$J$861)),0),0)),"")</f>
        <v/>
      </c>
      <c r="X531" s="112">
        <f>IFERROR(INDEX($J$2:$J$9873,MATCH(1,INDEX(($P531=$F$2:$F$9873)*(0=COUNTIFS(Q531:W531,$J$2:$J$9873)),0),0)),"")</f>
        <v/>
      </c>
      <c r="Y531" s="112">
        <f>IFERROR(INDEX($J$2:$J$861,MATCH(1,INDEX(($P531=$F$2:$F$861)*(0=COUNTIFS(Q531:X531,$J$2:$J$861)),0),0)),"")</f>
        <v/>
      </c>
      <c r="Z531" s="112">
        <f>IFERROR(INDEX($J$2:$J$861,MATCH(1,INDEX(($P531=$F$2:$F$861)*(0=COUNTIFS(Q531:Y531,$J$2:$J$861)),0),0)),"")</f>
        <v/>
      </c>
      <c r="AA531" s="112">
        <f>IFERROR(INDEX($J$2:$J$861,MATCH(1,INDEX(($P531=$F$2:$F$861)*(0=COUNTIFS(Q531:Z531,$J$2:$J$861)),0),0)),"")</f>
        <v/>
      </c>
      <c r="AB531" s="112">
        <f>IFERROR(INDEX($J$2:$J$861,MATCH(1,INDEX(($P531=$F$2:$F$861)*(0=COUNTIFS(Q531:AA531,$J$2:$J$861)),0),0)),"")</f>
        <v/>
      </c>
      <c r="AC531" s="112">
        <f>IFERROR(INDEX($J$2:$J$861,MATCH(1,INDEX(($P531=$F$2:$F$861)*(0=COUNTIFS(Q531:AB531,$J$2:$J$861)),0),0)),"")</f>
        <v/>
      </c>
      <c r="AD531">
        <f>Q531&amp;"-"&amp;R531&amp;"-"&amp;S531&amp;"-"&amp;T531&amp;"-"&amp;U531&amp;"-"&amp;V531&amp;"-"&amp;W531&amp;"-"&amp;X531&amp;"-"&amp;Y531&amp;"-"&amp;Z531&amp;"-"&amp;AA531&amp;"-"&amp;AB531&amp;"-"&amp;AC531</f>
        <v/>
      </c>
      <c r="AF531" s="19">
        <f>IFERROR(INDEX($I$2:$I$861,MATCH(1,INDEX(($P531=$F$2:$F$861)*(0=COUNTIFS($AF$2:$AF$2,$I$2:$I$861)),0),0)),"")</f>
        <v/>
      </c>
      <c r="AG531" s="19">
        <f>IFERROR(INDEX($I$2:$I$9873,MATCH(1,INDEX(($P531=$F$2:$F$9873)*(0=COUNTIFS(AF531,$I$2:$I$9873)),0),0)),"")</f>
        <v/>
      </c>
      <c r="AH531" s="19">
        <f>IFERROR(INDEX($I$2:$I$9873,MATCH(1,INDEX(($P531=$F$2:$F$9873)*(0=COUNTIFS(AF531:AG531,$I$2:$I$9873)),0),0)),"")</f>
        <v/>
      </c>
      <c r="AI531" s="19">
        <f>IFERROR(INDEX($I$2:$I$9873,MATCH(1,INDEX(($P531=$F$2:$F$9873)*(0=COUNTIFS(AF531:AH531,$I$2:$I$9873)),0),0)),"")</f>
        <v/>
      </c>
      <c r="AJ531" s="19">
        <f>IFERROR(INDEX($I$2:$I$9873,MATCH(1,INDEX(($P531=$F$2:$F$9873)*(0=COUNTIFS(AF531:AI531,$I$2:$I$9873)),0),0)),"")</f>
        <v/>
      </c>
      <c r="AK531" s="19">
        <f>IFERROR(INDEX($I$2:$I$9873,MATCH(1,INDEX(($P531=$F$2:$F$9873)*(0=COUNTIFS(AF531:AJ531,$I$2:$I$9873)),0),0)),"")</f>
        <v/>
      </c>
      <c r="AL531" s="19">
        <f>IFERROR(INDEX($I$2:$I$9873,MATCH(1,INDEX(($P531=$F$2:$F$9873)*(0=COUNTIFS(AF531:AK531,$I$2:$I$9873)),0),0)),"")</f>
        <v/>
      </c>
      <c r="AM531" s="19">
        <f>IFERROR(INDEX($I$2:$I$9873,MATCH(1,INDEX(($P531=$F$2:$F$9873)*(0=COUNTIFS(AF531:AL531,$I$2:$I$9873)),0),0)),"")</f>
        <v/>
      </c>
      <c r="AN531" s="19">
        <f>IFERROR(INDEX($I$2:$I$9873,MATCH(1,INDEX(($P531=$F$2:$F$9873)*(0=COUNTIFS(AF531:AM531,$I$2:$I$9873)),0),0)),"")</f>
        <v/>
      </c>
      <c r="AO531" s="19">
        <f>IFERROR(INDEX($I$2:$I$9873,MATCH(1,INDEX(($P531=$F$2:$F$9873)*(0=COUNTIFS(AF531:AN531,$I$2:$I$9873)),0),0)),"")</f>
        <v/>
      </c>
      <c r="AP531" s="19">
        <f>IFERROR(INDEX($I$2:$I$9873,MATCH(1,INDEX(($P531=$F$2:$F$9873)*(0=COUNTIFS(AF531:AO531,$I$2:$I$9873)),0),0)),"")</f>
        <v/>
      </c>
      <c r="AQ531" s="19">
        <f>IFERROR(INDEX($I$2:$I$9873,MATCH(1,INDEX(($P531=$F$2:$F$9873)*(0=COUNTIFS(AF531:AP531,$I$2:$I$9873)),0),0)),"")</f>
        <v/>
      </c>
      <c r="AR531" s="19">
        <f>IFERROR(INDEX($I$2:$I$9873,MATCH(1,INDEX(($P531=$F$2:$F$9873)*(0=COUNTIFS(AF531:AQ531,$I$2:$I$9873)),0),0)),"")</f>
        <v/>
      </c>
      <c r="AS531" s="19">
        <f>IFERROR(VLOOKUP(AF531,[2]CUS030!$A$5:$E$10000,5,0),"")</f>
        <v/>
      </c>
      <c r="AT531" s="19">
        <f>IFERROR(VLOOKUP(AG531,[2]CUS030!$A$5:$E$10000,5,0),"")</f>
        <v/>
      </c>
      <c r="AU531" s="19">
        <f>IFERROR(VLOOKUP(AH531,[2]CUS030!$A$5:$E$10000,5,0),"")</f>
        <v/>
      </c>
      <c r="AV531" s="19">
        <f>IFERROR(VLOOKUP(AI531,[2]CUS030!$A$5:$E$10000,5,0),"")</f>
        <v/>
      </c>
      <c r="AW531" s="19">
        <f>IFERROR(VLOOKUP(AJ531,[2]CUS030!$A$5:$E$10000,5,0),"")</f>
        <v/>
      </c>
      <c r="AX531" s="19">
        <f>IFERROR(VLOOKUP(AK531,[2]CUS030!$A$5:$E$10000,5,0),"")</f>
        <v/>
      </c>
      <c r="AY531" s="19">
        <f>IFERROR(VLOOKUP(AL531,[2]CUS030!$A$5:$E$10000,5,0),"")</f>
        <v/>
      </c>
      <c r="AZ531" s="19">
        <f>IFERROR(VLOOKUP(AM531,[2]CUS030!$A$5:$E$10000,5,0),"")</f>
        <v/>
      </c>
      <c r="BA531" s="19">
        <f>IFERROR(VLOOKUP(AN531,[2]CUS030!$A$5:$E$10000,5,0),"")</f>
        <v/>
      </c>
      <c r="BB531" s="19">
        <f>IFERROR(VLOOKUP(AO531,[2]CUS030!$A$5:$E$10000,5,0),"")</f>
        <v/>
      </c>
      <c r="BC531" s="19">
        <f>IFERROR(VLOOKUP(AP531,[2]CUS030!$A$5:$E$10000,5,0),"")</f>
        <v/>
      </c>
      <c r="BD531" s="19">
        <f>IFERROR(VLOOKUP(AQ531,[2]CUS030!$A$5:$E$10000,5,0),"")</f>
        <v/>
      </c>
      <c r="BE531" s="19">
        <f>IFERROR(VLOOKUP(AR531,[2]CUS030!$A$5:$E$10000,5,0),"")</f>
        <v/>
      </c>
    </row>
    <row r="532">
      <c r="F532" s="108">
        <f>[1]!Table1[[#This Row],[Production]]</f>
        <v/>
      </c>
      <c r="G532">
        <f>MID(F532,LEN(F532)-6,4)</f>
        <v/>
      </c>
      <c r="H532">
        <f>AS532&amp;"|"&amp;AT532&amp;"|"&amp;AU532&amp;"|"&amp;AV532&amp;"|"&amp;AW532&amp;"|"&amp;AX532&amp;"|"&amp;AY532&amp;"|"&amp;AZ532&amp;"|"&amp;BA532&amp;"|"&amp;BB532&amp;"|"&amp;BC532&amp;"|"&amp;BD532&amp;"|"&amp;BE532</f>
        <v/>
      </c>
      <c r="I532" s="108">
        <f>[1]!Table1[[#This Row],[Stock]]</f>
        <v/>
      </c>
      <c r="J532">
        <f>MID(LEFT(I532,LEN(I532)-3),FIND("0|0.000",LEFT(I532,LEN(I532)-3),1)+7,6)</f>
        <v/>
      </c>
      <c r="K532" s="19" t="n"/>
      <c r="L532" s="19" t="n"/>
      <c r="M532" s="19" t="n"/>
      <c r="N532" s="19" t="n"/>
      <c r="O532" s="19" t="n"/>
      <c r="P532" s="20">
        <f>End_Cal!E532</f>
        <v/>
      </c>
      <c r="Q532" s="112">
        <f>IFERROR(INDEX($J$2:$J$9873,MATCH(1,INDEX(($P532=$F$2:$F$9873)*(0=COUNTIFS($Q$2:$Q$2,$J$2:$J$9873)),0),0)),"")</f>
        <v/>
      </c>
      <c r="R532" s="112">
        <f>IFERROR(INDEX($J$2:$J$9873,MATCH(1,INDEX(($P532=$F$2:$F$9873)*(0=COUNTIFS(Q532,$J$2:$J$9873)),0),0)),"")</f>
        <v/>
      </c>
      <c r="S532" s="112">
        <f>IFERROR(INDEX($J$2:$J$9873,MATCH(1,INDEX(($P532=$F$2:$F$9873)*(0=COUNTIFS(Q532:R532,$J$2:$J$9873)),0),0)),"")</f>
        <v/>
      </c>
      <c r="T532" s="112">
        <f>IFERROR(INDEX($J$2:$J$9873,MATCH(1,INDEX(($P532=$F$2:$F$9873)*(0=COUNTIFS(Q532:S532,$J$2:$J$9873)),0),0)),"")</f>
        <v/>
      </c>
      <c r="U532" s="112">
        <f>IFERROR(INDEX($J$2:$J$9873,MATCH(1,INDEX(($P532=$F$2:$F$9873)*(0=COUNTIFS(Q532:T532,$J$2:$J$9873)),0),0)),"")</f>
        <v/>
      </c>
      <c r="V532" s="112">
        <f>IFERROR(INDEX($J$2:$J$9873,MATCH(1,INDEX(($P532=$F$2:$F$9873)*(0=COUNTIFS(Q532:U532,$J$2:$J$9873)),0),0)),"")</f>
        <v/>
      </c>
      <c r="W532" s="112">
        <f>IFERROR(INDEX($J$2:$J$9873,MATCH(1,INDEX(($P532=$F$2:$F$9873)*(0=COUNTIFS(Q532:V532,$J$2:$J$861)),0),0)),"")</f>
        <v/>
      </c>
      <c r="X532" s="112">
        <f>IFERROR(INDEX($J$2:$J$9873,MATCH(1,INDEX(($P532=$F$2:$F$9873)*(0=COUNTIFS(Q532:W532,$J$2:$J$9873)),0),0)),"")</f>
        <v/>
      </c>
      <c r="Y532" s="112">
        <f>IFERROR(INDEX($J$2:$J$861,MATCH(1,INDEX(($P532=$F$2:$F$861)*(0=COUNTIFS(Q532:X532,$J$2:$J$861)),0),0)),"")</f>
        <v/>
      </c>
      <c r="Z532" s="112">
        <f>IFERROR(INDEX($J$2:$J$861,MATCH(1,INDEX(($P532=$F$2:$F$861)*(0=COUNTIFS(Q532:Y532,$J$2:$J$861)),0),0)),"")</f>
        <v/>
      </c>
      <c r="AA532" s="112">
        <f>IFERROR(INDEX($J$2:$J$861,MATCH(1,INDEX(($P532=$F$2:$F$861)*(0=COUNTIFS(Q532:Z532,$J$2:$J$861)),0),0)),"")</f>
        <v/>
      </c>
      <c r="AB532" s="112">
        <f>IFERROR(INDEX($J$2:$J$861,MATCH(1,INDEX(($P532=$F$2:$F$861)*(0=COUNTIFS(Q532:AA532,$J$2:$J$861)),0),0)),"")</f>
        <v/>
      </c>
      <c r="AC532" s="112">
        <f>IFERROR(INDEX($J$2:$J$861,MATCH(1,INDEX(($P532=$F$2:$F$861)*(0=COUNTIFS(Q532:AB532,$J$2:$J$861)),0),0)),"")</f>
        <v/>
      </c>
      <c r="AD532">
        <f>Q532&amp;"-"&amp;R532&amp;"-"&amp;S532&amp;"-"&amp;T532&amp;"-"&amp;U532&amp;"-"&amp;V532&amp;"-"&amp;W532&amp;"-"&amp;X532&amp;"-"&amp;Y532&amp;"-"&amp;Z532&amp;"-"&amp;AA532&amp;"-"&amp;AB532&amp;"-"&amp;AC532</f>
        <v/>
      </c>
      <c r="AF532" s="19">
        <f>IFERROR(INDEX($I$2:$I$861,MATCH(1,INDEX(($P532=$F$2:$F$861)*(0=COUNTIFS($AF$2:$AF$2,$I$2:$I$861)),0),0)),"")</f>
        <v/>
      </c>
      <c r="AG532" s="19">
        <f>IFERROR(INDEX($I$2:$I$9873,MATCH(1,INDEX(($P532=$F$2:$F$9873)*(0=COUNTIFS(AF532,$I$2:$I$9873)),0),0)),"")</f>
        <v/>
      </c>
      <c r="AH532" s="19">
        <f>IFERROR(INDEX($I$2:$I$9873,MATCH(1,INDEX(($P532=$F$2:$F$9873)*(0=COUNTIFS(AF532:AG532,$I$2:$I$9873)),0),0)),"")</f>
        <v/>
      </c>
      <c r="AI532" s="19">
        <f>IFERROR(INDEX($I$2:$I$9873,MATCH(1,INDEX(($P532=$F$2:$F$9873)*(0=COUNTIFS(AF532:AH532,$I$2:$I$9873)),0),0)),"")</f>
        <v/>
      </c>
      <c r="AJ532" s="19">
        <f>IFERROR(INDEX($I$2:$I$9873,MATCH(1,INDEX(($P532=$F$2:$F$9873)*(0=COUNTIFS(AF532:AI532,$I$2:$I$9873)),0),0)),"")</f>
        <v/>
      </c>
      <c r="AK532" s="19">
        <f>IFERROR(INDEX($I$2:$I$9873,MATCH(1,INDEX(($P532=$F$2:$F$9873)*(0=COUNTIFS(AF532:AJ532,$I$2:$I$9873)),0),0)),"")</f>
        <v/>
      </c>
      <c r="AL532" s="19">
        <f>IFERROR(INDEX($I$2:$I$9873,MATCH(1,INDEX(($P532=$F$2:$F$9873)*(0=COUNTIFS(AF532:AK532,$I$2:$I$9873)),0),0)),"")</f>
        <v/>
      </c>
      <c r="AM532" s="19">
        <f>IFERROR(INDEX($I$2:$I$9873,MATCH(1,INDEX(($P532=$F$2:$F$9873)*(0=COUNTIFS(AF532:AL532,$I$2:$I$9873)),0),0)),"")</f>
        <v/>
      </c>
      <c r="AN532" s="19">
        <f>IFERROR(INDEX($I$2:$I$9873,MATCH(1,INDEX(($P532=$F$2:$F$9873)*(0=COUNTIFS(AF532:AM532,$I$2:$I$9873)),0),0)),"")</f>
        <v/>
      </c>
      <c r="AO532" s="19">
        <f>IFERROR(INDEX($I$2:$I$9873,MATCH(1,INDEX(($P532=$F$2:$F$9873)*(0=COUNTIFS(AF532:AN532,$I$2:$I$9873)),0),0)),"")</f>
        <v/>
      </c>
      <c r="AP532" s="19">
        <f>IFERROR(INDEX($I$2:$I$9873,MATCH(1,INDEX(($P532=$F$2:$F$9873)*(0=COUNTIFS(AF532:AO532,$I$2:$I$9873)),0),0)),"")</f>
        <v/>
      </c>
      <c r="AQ532" s="19">
        <f>IFERROR(INDEX($I$2:$I$9873,MATCH(1,INDEX(($P532=$F$2:$F$9873)*(0=COUNTIFS(AF532:AP532,$I$2:$I$9873)),0),0)),"")</f>
        <v/>
      </c>
      <c r="AR532" s="19">
        <f>IFERROR(INDEX($I$2:$I$9873,MATCH(1,INDEX(($P532=$F$2:$F$9873)*(0=COUNTIFS(AF532:AQ532,$I$2:$I$9873)),0),0)),"")</f>
        <v/>
      </c>
      <c r="AS532" s="19">
        <f>IFERROR(VLOOKUP(AF532,[2]CUS030!$A$5:$E$10000,5,0),"")</f>
        <v/>
      </c>
      <c r="AT532" s="19">
        <f>IFERROR(VLOOKUP(AG532,[2]CUS030!$A$5:$E$10000,5,0),"")</f>
        <v/>
      </c>
      <c r="AU532" s="19">
        <f>IFERROR(VLOOKUP(AH532,[2]CUS030!$A$5:$E$10000,5,0),"")</f>
        <v/>
      </c>
      <c r="AV532" s="19">
        <f>IFERROR(VLOOKUP(AI532,[2]CUS030!$A$5:$E$10000,5,0),"")</f>
        <v/>
      </c>
      <c r="AW532" s="19">
        <f>IFERROR(VLOOKUP(AJ532,[2]CUS030!$A$5:$E$10000,5,0),"")</f>
        <v/>
      </c>
      <c r="AX532" s="19">
        <f>IFERROR(VLOOKUP(AK532,[2]CUS030!$A$5:$E$10000,5,0),"")</f>
        <v/>
      </c>
      <c r="AY532" s="19">
        <f>IFERROR(VLOOKUP(AL532,[2]CUS030!$A$5:$E$10000,5,0),"")</f>
        <v/>
      </c>
      <c r="AZ532" s="19">
        <f>IFERROR(VLOOKUP(AM532,[2]CUS030!$A$5:$E$10000,5,0),"")</f>
        <v/>
      </c>
      <c r="BA532" s="19">
        <f>IFERROR(VLOOKUP(AN532,[2]CUS030!$A$5:$E$10000,5,0),"")</f>
        <v/>
      </c>
      <c r="BB532" s="19">
        <f>IFERROR(VLOOKUP(AO532,[2]CUS030!$A$5:$E$10000,5,0),"")</f>
        <v/>
      </c>
      <c r="BC532" s="19">
        <f>IFERROR(VLOOKUP(AP532,[2]CUS030!$A$5:$E$10000,5,0),"")</f>
        <v/>
      </c>
      <c r="BD532" s="19">
        <f>IFERROR(VLOOKUP(AQ532,[2]CUS030!$A$5:$E$10000,5,0),"")</f>
        <v/>
      </c>
      <c r="BE532" s="19">
        <f>IFERROR(VLOOKUP(AR532,[2]CUS030!$A$5:$E$10000,5,0),"")</f>
        <v/>
      </c>
    </row>
    <row r="533">
      <c r="F533" s="108">
        <f>[1]!Table1[[#This Row],[Production]]</f>
        <v/>
      </c>
      <c r="G533">
        <f>MID(F533,LEN(F533)-6,4)</f>
        <v/>
      </c>
      <c r="H533">
        <f>AS533&amp;"|"&amp;AT533&amp;"|"&amp;AU533&amp;"|"&amp;AV533&amp;"|"&amp;AW533&amp;"|"&amp;AX533&amp;"|"&amp;AY533&amp;"|"&amp;AZ533&amp;"|"&amp;BA533&amp;"|"&amp;BB533&amp;"|"&amp;BC533&amp;"|"&amp;BD533&amp;"|"&amp;BE533</f>
        <v/>
      </c>
      <c r="I533" s="108">
        <f>[1]!Table1[[#This Row],[Stock]]</f>
        <v/>
      </c>
      <c r="J533">
        <f>MID(LEFT(I533,LEN(I533)-3),FIND("0|0.000",LEFT(I533,LEN(I533)-3),1)+7,6)</f>
        <v/>
      </c>
      <c r="K533" s="19" t="n"/>
      <c r="L533" s="19" t="n"/>
      <c r="M533" s="19" t="n"/>
      <c r="N533" s="19" t="n"/>
      <c r="O533" s="19" t="n"/>
      <c r="P533" s="20">
        <f>End_Cal!E533</f>
        <v/>
      </c>
      <c r="Q533" s="112">
        <f>IFERROR(INDEX($J$2:$J$9873,MATCH(1,INDEX(($P533=$F$2:$F$9873)*(0=COUNTIFS($Q$2:$Q$2,$J$2:$J$9873)),0),0)),"")</f>
        <v/>
      </c>
      <c r="R533" s="112">
        <f>IFERROR(INDEX($J$2:$J$9873,MATCH(1,INDEX(($P533=$F$2:$F$9873)*(0=COUNTIFS(Q533,$J$2:$J$9873)),0),0)),"")</f>
        <v/>
      </c>
      <c r="S533" s="112">
        <f>IFERROR(INDEX($J$2:$J$9873,MATCH(1,INDEX(($P533=$F$2:$F$9873)*(0=COUNTIFS(Q533:R533,$J$2:$J$9873)),0),0)),"")</f>
        <v/>
      </c>
      <c r="T533" s="112">
        <f>IFERROR(INDEX($J$2:$J$9873,MATCH(1,INDEX(($P533=$F$2:$F$9873)*(0=COUNTIFS(Q533:S533,$J$2:$J$9873)),0),0)),"")</f>
        <v/>
      </c>
      <c r="U533" s="112">
        <f>IFERROR(INDEX($J$2:$J$9873,MATCH(1,INDEX(($P533=$F$2:$F$9873)*(0=COUNTIFS(Q533:T533,$J$2:$J$9873)),0),0)),"")</f>
        <v/>
      </c>
      <c r="V533" s="112">
        <f>IFERROR(INDEX($J$2:$J$9873,MATCH(1,INDEX(($P533=$F$2:$F$9873)*(0=COUNTIFS(Q533:U533,$J$2:$J$9873)),0),0)),"")</f>
        <v/>
      </c>
      <c r="W533" s="112">
        <f>IFERROR(INDEX($J$2:$J$9873,MATCH(1,INDEX(($P533=$F$2:$F$9873)*(0=COUNTIFS(Q533:V533,$J$2:$J$861)),0),0)),"")</f>
        <v/>
      </c>
      <c r="X533" s="112">
        <f>IFERROR(INDEX($J$2:$J$9873,MATCH(1,INDEX(($P533=$F$2:$F$9873)*(0=COUNTIFS(Q533:W533,$J$2:$J$9873)),0),0)),"")</f>
        <v/>
      </c>
      <c r="Y533" s="112">
        <f>IFERROR(INDEX($J$2:$J$861,MATCH(1,INDEX(($P533=$F$2:$F$861)*(0=COUNTIFS(Q533:X533,$J$2:$J$861)),0),0)),"")</f>
        <v/>
      </c>
      <c r="Z533" s="112">
        <f>IFERROR(INDEX($J$2:$J$861,MATCH(1,INDEX(($P533=$F$2:$F$861)*(0=COUNTIFS(Q533:Y533,$J$2:$J$861)),0),0)),"")</f>
        <v/>
      </c>
      <c r="AA533" s="112">
        <f>IFERROR(INDEX($J$2:$J$861,MATCH(1,INDEX(($P533=$F$2:$F$861)*(0=COUNTIFS(Q533:Z533,$J$2:$J$861)),0),0)),"")</f>
        <v/>
      </c>
      <c r="AB533" s="112">
        <f>IFERROR(INDEX($J$2:$J$861,MATCH(1,INDEX(($P533=$F$2:$F$861)*(0=COUNTIFS(Q533:AA533,$J$2:$J$861)),0),0)),"")</f>
        <v/>
      </c>
      <c r="AC533" s="112">
        <f>IFERROR(INDEX($J$2:$J$861,MATCH(1,INDEX(($P533=$F$2:$F$861)*(0=COUNTIFS(Q533:AB533,$J$2:$J$861)),0),0)),"")</f>
        <v/>
      </c>
      <c r="AD533">
        <f>Q533&amp;"-"&amp;R533&amp;"-"&amp;S533&amp;"-"&amp;T533&amp;"-"&amp;U533&amp;"-"&amp;V533&amp;"-"&amp;W533&amp;"-"&amp;X533&amp;"-"&amp;Y533&amp;"-"&amp;Z533&amp;"-"&amp;AA533&amp;"-"&amp;AB533&amp;"-"&amp;AC533</f>
        <v/>
      </c>
      <c r="AF533" s="19">
        <f>IFERROR(INDEX($I$2:$I$861,MATCH(1,INDEX(($P533=$F$2:$F$861)*(0=COUNTIFS($AF$2:$AF$2,$I$2:$I$861)),0),0)),"")</f>
        <v/>
      </c>
      <c r="AG533" s="19">
        <f>IFERROR(INDEX($I$2:$I$9873,MATCH(1,INDEX(($P533=$F$2:$F$9873)*(0=COUNTIFS(AF533,$I$2:$I$9873)),0),0)),"")</f>
        <v/>
      </c>
      <c r="AH533" s="19">
        <f>IFERROR(INDEX($I$2:$I$9873,MATCH(1,INDEX(($P533=$F$2:$F$9873)*(0=COUNTIFS(AF533:AG533,$I$2:$I$9873)),0),0)),"")</f>
        <v/>
      </c>
      <c r="AI533" s="19">
        <f>IFERROR(INDEX($I$2:$I$9873,MATCH(1,INDEX(($P533=$F$2:$F$9873)*(0=COUNTIFS(AF533:AH533,$I$2:$I$9873)),0),0)),"")</f>
        <v/>
      </c>
      <c r="AJ533" s="19">
        <f>IFERROR(INDEX($I$2:$I$9873,MATCH(1,INDEX(($P533=$F$2:$F$9873)*(0=COUNTIFS(AF533:AI533,$I$2:$I$9873)),0),0)),"")</f>
        <v/>
      </c>
      <c r="AK533" s="19">
        <f>IFERROR(INDEX($I$2:$I$9873,MATCH(1,INDEX(($P533=$F$2:$F$9873)*(0=COUNTIFS(AF533:AJ533,$I$2:$I$9873)),0),0)),"")</f>
        <v/>
      </c>
      <c r="AL533" s="19">
        <f>IFERROR(INDEX($I$2:$I$9873,MATCH(1,INDEX(($P533=$F$2:$F$9873)*(0=COUNTIFS(AF533:AK533,$I$2:$I$9873)),0),0)),"")</f>
        <v/>
      </c>
      <c r="AM533" s="19">
        <f>IFERROR(INDEX($I$2:$I$9873,MATCH(1,INDEX(($P533=$F$2:$F$9873)*(0=COUNTIFS(AF533:AL533,$I$2:$I$9873)),0),0)),"")</f>
        <v/>
      </c>
      <c r="AN533" s="19">
        <f>IFERROR(INDEX($I$2:$I$9873,MATCH(1,INDEX(($P533=$F$2:$F$9873)*(0=COUNTIFS(AF533:AM533,$I$2:$I$9873)),0),0)),"")</f>
        <v/>
      </c>
      <c r="AO533" s="19">
        <f>IFERROR(INDEX($I$2:$I$9873,MATCH(1,INDEX(($P533=$F$2:$F$9873)*(0=COUNTIFS(AF533:AN533,$I$2:$I$9873)),0),0)),"")</f>
        <v/>
      </c>
      <c r="AP533" s="19">
        <f>IFERROR(INDEX($I$2:$I$9873,MATCH(1,INDEX(($P533=$F$2:$F$9873)*(0=COUNTIFS(AF533:AO533,$I$2:$I$9873)),0),0)),"")</f>
        <v/>
      </c>
      <c r="AQ533" s="19">
        <f>IFERROR(INDEX($I$2:$I$9873,MATCH(1,INDEX(($P533=$F$2:$F$9873)*(0=COUNTIFS(AF533:AP533,$I$2:$I$9873)),0),0)),"")</f>
        <v/>
      </c>
      <c r="AR533" s="19">
        <f>IFERROR(INDEX($I$2:$I$9873,MATCH(1,INDEX(($P533=$F$2:$F$9873)*(0=COUNTIFS(AF533:AQ533,$I$2:$I$9873)),0),0)),"")</f>
        <v/>
      </c>
      <c r="AS533" s="19">
        <f>IFERROR(VLOOKUP(AF533,[2]CUS030!$A$5:$E$10000,5,0),"")</f>
        <v/>
      </c>
      <c r="AT533" s="19">
        <f>IFERROR(VLOOKUP(AG533,[2]CUS030!$A$5:$E$10000,5,0),"")</f>
        <v/>
      </c>
      <c r="AU533" s="19">
        <f>IFERROR(VLOOKUP(AH533,[2]CUS030!$A$5:$E$10000,5,0),"")</f>
        <v/>
      </c>
      <c r="AV533" s="19">
        <f>IFERROR(VLOOKUP(AI533,[2]CUS030!$A$5:$E$10000,5,0),"")</f>
        <v/>
      </c>
      <c r="AW533" s="19">
        <f>IFERROR(VLOOKUP(AJ533,[2]CUS030!$A$5:$E$10000,5,0),"")</f>
        <v/>
      </c>
      <c r="AX533" s="19">
        <f>IFERROR(VLOOKUP(AK533,[2]CUS030!$A$5:$E$10000,5,0),"")</f>
        <v/>
      </c>
      <c r="AY533" s="19">
        <f>IFERROR(VLOOKUP(AL533,[2]CUS030!$A$5:$E$10000,5,0),"")</f>
        <v/>
      </c>
      <c r="AZ533" s="19">
        <f>IFERROR(VLOOKUP(AM533,[2]CUS030!$A$5:$E$10000,5,0),"")</f>
        <v/>
      </c>
      <c r="BA533" s="19">
        <f>IFERROR(VLOOKUP(AN533,[2]CUS030!$A$5:$E$10000,5,0),"")</f>
        <v/>
      </c>
      <c r="BB533" s="19">
        <f>IFERROR(VLOOKUP(AO533,[2]CUS030!$A$5:$E$10000,5,0),"")</f>
        <v/>
      </c>
      <c r="BC533" s="19">
        <f>IFERROR(VLOOKUP(AP533,[2]CUS030!$A$5:$E$10000,5,0),"")</f>
        <v/>
      </c>
      <c r="BD533" s="19">
        <f>IFERROR(VLOOKUP(AQ533,[2]CUS030!$A$5:$E$10000,5,0),"")</f>
        <v/>
      </c>
      <c r="BE533" s="19">
        <f>IFERROR(VLOOKUP(AR533,[2]CUS030!$A$5:$E$10000,5,0),"")</f>
        <v/>
      </c>
    </row>
    <row r="534">
      <c r="F534" s="108">
        <f>[1]!Table1[[#This Row],[Production]]</f>
        <v/>
      </c>
      <c r="G534">
        <f>MID(F534,LEN(F534)-6,4)</f>
        <v/>
      </c>
      <c r="H534">
        <f>AS534&amp;"|"&amp;AT534&amp;"|"&amp;AU534&amp;"|"&amp;AV534&amp;"|"&amp;AW534&amp;"|"&amp;AX534&amp;"|"&amp;AY534&amp;"|"&amp;AZ534&amp;"|"&amp;BA534&amp;"|"&amp;BB534&amp;"|"&amp;BC534&amp;"|"&amp;BD534&amp;"|"&amp;BE534</f>
        <v/>
      </c>
      <c r="I534" s="108">
        <f>[1]!Table1[[#This Row],[Stock]]</f>
        <v/>
      </c>
      <c r="J534">
        <f>MID(LEFT(I534,LEN(I534)-3),FIND("0|0.000",LEFT(I534,LEN(I534)-3),1)+7,6)</f>
        <v/>
      </c>
      <c r="K534" s="19" t="n"/>
      <c r="L534" s="19" t="n"/>
      <c r="M534" s="19" t="n"/>
      <c r="N534" s="19" t="n"/>
      <c r="O534" s="19" t="n"/>
      <c r="P534" s="20">
        <f>End_Cal!E534</f>
        <v/>
      </c>
      <c r="Q534" s="112">
        <f>IFERROR(INDEX($J$2:$J$9873,MATCH(1,INDEX(($P534=$F$2:$F$9873)*(0=COUNTIFS($Q$2:$Q$2,$J$2:$J$9873)),0),0)),"")</f>
        <v/>
      </c>
      <c r="R534" s="112">
        <f>IFERROR(INDEX($J$2:$J$9873,MATCH(1,INDEX(($P534=$F$2:$F$9873)*(0=COUNTIFS(Q534,$J$2:$J$9873)),0),0)),"")</f>
        <v/>
      </c>
      <c r="S534" s="112">
        <f>IFERROR(INDEX($J$2:$J$9873,MATCH(1,INDEX(($P534=$F$2:$F$9873)*(0=COUNTIFS(Q534:R534,$J$2:$J$9873)),0),0)),"")</f>
        <v/>
      </c>
      <c r="T534" s="112">
        <f>IFERROR(INDEX($J$2:$J$9873,MATCH(1,INDEX(($P534=$F$2:$F$9873)*(0=COUNTIFS(Q534:S534,$J$2:$J$9873)),0),0)),"")</f>
        <v/>
      </c>
      <c r="U534" s="112">
        <f>IFERROR(INDEX($J$2:$J$9873,MATCH(1,INDEX(($P534=$F$2:$F$9873)*(0=COUNTIFS(Q534:T534,$J$2:$J$9873)),0),0)),"")</f>
        <v/>
      </c>
      <c r="V534" s="112">
        <f>IFERROR(INDEX($J$2:$J$9873,MATCH(1,INDEX(($P534=$F$2:$F$9873)*(0=COUNTIFS(Q534:U534,$J$2:$J$9873)),0),0)),"")</f>
        <v/>
      </c>
      <c r="W534" s="112">
        <f>IFERROR(INDEX($J$2:$J$9873,MATCH(1,INDEX(($P534=$F$2:$F$9873)*(0=COUNTIFS(Q534:V534,$J$2:$J$861)),0),0)),"")</f>
        <v/>
      </c>
      <c r="X534" s="112">
        <f>IFERROR(INDEX($J$2:$J$9873,MATCH(1,INDEX(($P534=$F$2:$F$9873)*(0=COUNTIFS(Q534:W534,$J$2:$J$9873)),0),0)),"")</f>
        <v/>
      </c>
      <c r="Y534" s="112">
        <f>IFERROR(INDEX($J$2:$J$861,MATCH(1,INDEX(($P534=$F$2:$F$861)*(0=COUNTIFS(Q534:X534,$J$2:$J$861)),0),0)),"")</f>
        <v/>
      </c>
      <c r="Z534" s="112">
        <f>IFERROR(INDEX($J$2:$J$861,MATCH(1,INDEX(($P534=$F$2:$F$861)*(0=COUNTIFS(Q534:Y534,$J$2:$J$861)),0),0)),"")</f>
        <v/>
      </c>
      <c r="AA534" s="112">
        <f>IFERROR(INDEX($J$2:$J$861,MATCH(1,INDEX(($P534=$F$2:$F$861)*(0=COUNTIFS(Q534:Z534,$J$2:$J$861)),0),0)),"")</f>
        <v/>
      </c>
      <c r="AB534" s="112">
        <f>IFERROR(INDEX($J$2:$J$861,MATCH(1,INDEX(($P534=$F$2:$F$861)*(0=COUNTIFS(Q534:AA534,$J$2:$J$861)),0),0)),"")</f>
        <v/>
      </c>
      <c r="AC534" s="112">
        <f>IFERROR(INDEX($J$2:$J$861,MATCH(1,INDEX(($P534=$F$2:$F$861)*(0=COUNTIFS(Q534:AB534,$J$2:$J$861)),0),0)),"")</f>
        <v/>
      </c>
      <c r="AD534">
        <f>Q534&amp;"-"&amp;R534&amp;"-"&amp;S534&amp;"-"&amp;T534&amp;"-"&amp;U534&amp;"-"&amp;V534&amp;"-"&amp;W534&amp;"-"&amp;X534&amp;"-"&amp;Y534&amp;"-"&amp;Z534&amp;"-"&amp;AA534&amp;"-"&amp;AB534&amp;"-"&amp;AC534</f>
        <v/>
      </c>
      <c r="AF534" s="19">
        <f>IFERROR(INDEX($I$2:$I$861,MATCH(1,INDEX(($P534=$F$2:$F$861)*(0=COUNTIFS($AF$2:$AF$2,$I$2:$I$861)),0),0)),"")</f>
        <v/>
      </c>
      <c r="AG534" s="19">
        <f>IFERROR(INDEX($I$2:$I$9873,MATCH(1,INDEX(($P534=$F$2:$F$9873)*(0=COUNTIFS(AF534,$I$2:$I$9873)),0),0)),"")</f>
        <v/>
      </c>
      <c r="AH534" s="19">
        <f>IFERROR(INDEX($I$2:$I$9873,MATCH(1,INDEX(($P534=$F$2:$F$9873)*(0=COUNTIFS(AF534:AG534,$I$2:$I$9873)),0),0)),"")</f>
        <v/>
      </c>
      <c r="AI534" s="19">
        <f>IFERROR(INDEX($I$2:$I$9873,MATCH(1,INDEX(($P534=$F$2:$F$9873)*(0=COUNTIFS(AF534:AH534,$I$2:$I$9873)),0),0)),"")</f>
        <v/>
      </c>
      <c r="AJ534" s="19">
        <f>IFERROR(INDEX($I$2:$I$9873,MATCH(1,INDEX(($P534=$F$2:$F$9873)*(0=COUNTIFS(AF534:AI534,$I$2:$I$9873)),0),0)),"")</f>
        <v/>
      </c>
      <c r="AK534" s="19">
        <f>IFERROR(INDEX($I$2:$I$9873,MATCH(1,INDEX(($P534=$F$2:$F$9873)*(0=COUNTIFS(AF534:AJ534,$I$2:$I$9873)),0),0)),"")</f>
        <v/>
      </c>
      <c r="AL534" s="19">
        <f>IFERROR(INDEX($I$2:$I$9873,MATCH(1,INDEX(($P534=$F$2:$F$9873)*(0=COUNTIFS(AF534:AK534,$I$2:$I$9873)),0),0)),"")</f>
        <v/>
      </c>
      <c r="AM534" s="19">
        <f>IFERROR(INDEX($I$2:$I$9873,MATCH(1,INDEX(($P534=$F$2:$F$9873)*(0=COUNTIFS(AF534:AL534,$I$2:$I$9873)),0),0)),"")</f>
        <v/>
      </c>
      <c r="AN534" s="19">
        <f>IFERROR(INDEX($I$2:$I$9873,MATCH(1,INDEX(($P534=$F$2:$F$9873)*(0=COUNTIFS(AF534:AM534,$I$2:$I$9873)),0),0)),"")</f>
        <v/>
      </c>
      <c r="AO534" s="19">
        <f>IFERROR(INDEX($I$2:$I$9873,MATCH(1,INDEX(($P534=$F$2:$F$9873)*(0=COUNTIFS(AF534:AN534,$I$2:$I$9873)),0),0)),"")</f>
        <v/>
      </c>
      <c r="AP534" s="19">
        <f>IFERROR(INDEX($I$2:$I$9873,MATCH(1,INDEX(($P534=$F$2:$F$9873)*(0=COUNTIFS(AF534:AO534,$I$2:$I$9873)),0),0)),"")</f>
        <v/>
      </c>
      <c r="AQ534" s="19">
        <f>IFERROR(INDEX($I$2:$I$9873,MATCH(1,INDEX(($P534=$F$2:$F$9873)*(0=COUNTIFS(AF534:AP534,$I$2:$I$9873)),0),0)),"")</f>
        <v/>
      </c>
      <c r="AR534" s="19">
        <f>IFERROR(INDEX($I$2:$I$9873,MATCH(1,INDEX(($P534=$F$2:$F$9873)*(0=COUNTIFS(AF534:AQ534,$I$2:$I$9873)),0),0)),"")</f>
        <v/>
      </c>
      <c r="AS534" s="19">
        <f>IFERROR(VLOOKUP(AF534,[2]CUS030!$A$5:$E$10000,5,0),"")</f>
        <v/>
      </c>
      <c r="AT534" s="19">
        <f>IFERROR(VLOOKUP(AG534,[2]CUS030!$A$5:$E$10000,5,0),"")</f>
        <v/>
      </c>
      <c r="AU534" s="19">
        <f>IFERROR(VLOOKUP(AH534,[2]CUS030!$A$5:$E$10000,5,0),"")</f>
        <v/>
      </c>
      <c r="AV534" s="19">
        <f>IFERROR(VLOOKUP(AI534,[2]CUS030!$A$5:$E$10000,5,0),"")</f>
        <v/>
      </c>
      <c r="AW534" s="19">
        <f>IFERROR(VLOOKUP(AJ534,[2]CUS030!$A$5:$E$10000,5,0),"")</f>
        <v/>
      </c>
      <c r="AX534" s="19">
        <f>IFERROR(VLOOKUP(AK534,[2]CUS030!$A$5:$E$10000,5,0),"")</f>
        <v/>
      </c>
      <c r="AY534" s="19">
        <f>IFERROR(VLOOKUP(AL534,[2]CUS030!$A$5:$E$10000,5,0),"")</f>
        <v/>
      </c>
      <c r="AZ534" s="19">
        <f>IFERROR(VLOOKUP(AM534,[2]CUS030!$A$5:$E$10000,5,0),"")</f>
        <v/>
      </c>
      <c r="BA534" s="19">
        <f>IFERROR(VLOOKUP(AN534,[2]CUS030!$A$5:$E$10000,5,0),"")</f>
        <v/>
      </c>
      <c r="BB534" s="19">
        <f>IFERROR(VLOOKUP(AO534,[2]CUS030!$A$5:$E$10000,5,0),"")</f>
        <v/>
      </c>
      <c r="BC534" s="19">
        <f>IFERROR(VLOOKUP(AP534,[2]CUS030!$A$5:$E$10000,5,0),"")</f>
        <v/>
      </c>
      <c r="BD534" s="19">
        <f>IFERROR(VLOOKUP(AQ534,[2]CUS030!$A$5:$E$10000,5,0),"")</f>
        <v/>
      </c>
      <c r="BE534" s="19">
        <f>IFERROR(VLOOKUP(AR534,[2]CUS030!$A$5:$E$10000,5,0),"")</f>
        <v/>
      </c>
    </row>
    <row r="535">
      <c r="F535" s="108">
        <f>[1]!Table1[[#This Row],[Production]]</f>
        <v/>
      </c>
      <c r="G535">
        <f>MID(F535,LEN(F535)-6,4)</f>
        <v/>
      </c>
      <c r="H535">
        <f>AS535&amp;"|"&amp;AT535&amp;"|"&amp;AU535&amp;"|"&amp;AV535&amp;"|"&amp;AW535&amp;"|"&amp;AX535&amp;"|"&amp;AY535&amp;"|"&amp;AZ535&amp;"|"&amp;BA535&amp;"|"&amp;BB535&amp;"|"&amp;BC535&amp;"|"&amp;BD535&amp;"|"&amp;BE535</f>
        <v/>
      </c>
      <c r="I535" s="108">
        <f>[1]!Table1[[#This Row],[Stock]]</f>
        <v/>
      </c>
      <c r="J535">
        <f>MID(LEFT(I535,LEN(I535)-3),FIND("0|0.000",LEFT(I535,LEN(I535)-3),1)+7,6)</f>
        <v/>
      </c>
      <c r="K535" s="19" t="n"/>
      <c r="L535" s="19" t="n"/>
      <c r="M535" s="19" t="n"/>
      <c r="N535" s="19" t="n"/>
      <c r="O535" s="19" t="n"/>
      <c r="P535" s="20">
        <f>End_Cal!E535</f>
        <v/>
      </c>
      <c r="Q535" s="112">
        <f>IFERROR(INDEX($J$2:$J$9873,MATCH(1,INDEX(($P535=$F$2:$F$9873)*(0=COUNTIFS($Q$2:$Q$2,$J$2:$J$9873)),0),0)),"")</f>
        <v/>
      </c>
      <c r="R535" s="112">
        <f>IFERROR(INDEX($J$2:$J$9873,MATCH(1,INDEX(($P535=$F$2:$F$9873)*(0=COUNTIFS(Q535,$J$2:$J$9873)),0),0)),"")</f>
        <v/>
      </c>
      <c r="S535" s="112">
        <f>IFERROR(INDEX($J$2:$J$9873,MATCH(1,INDEX(($P535=$F$2:$F$9873)*(0=COUNTIFS(Q535:R535,$J$2:$J$9873)),0),0)),"")</f>
        <v/>
      </c>
      <c r="T535" s="112">
        <f>IFERROR(INDEX($J$2:$J$9873,MATCH(1,INDEX(($P535=$F$2:$F$9873)*(0=COUNTIFS(Q535:S535,$J$2:$J$9873)),0),0)),"")</f>
        <v/>
      </c>
      <c r="U535" s="112">
        <f>IFERROR(INDEX($J$2:$J$9873,MATCH(1,INDEX(($P535=$F$2:$F$9873)*(0=COUNTIFS(Q535:T535,$J$2:$J$9873)),0),0)),"")</f>
        <v/>
      </c>
      <c r="V535" s="112">
        <f>IFERROR(INDEX($J$2:$J$9873,MATCH(1,INDEX(($P535=$F$2:$F$9873)*(0=COUNTIFS(Q535:U535,$J$2:$J$9873)),0),0)),"")</f>
        <v/>
      </c>
      <c r="W535" s="112">
        <f>IFERROR(INDEX($J$2:$J$9873,MATCH(1,INDEX(($P535=$F$2:$F$9873)*(0=COUNTIFS(Q535:V535,$J$2:$J$861)),0),0)),"")</f>
        <v/>
      </c>
      <c r="X535" s="112">
        <f>IFERROR(INDEX($J$2:$J$9873,MATCH(1,INDEX(($P535=$F$2:$F$9873)*(0=COUNTIFS(Q535:W535,$J$2:$J$9873)),0),0)),"")</f>
        <v/>
      </c>
      <c r="Y535" s="112">
        <f>IFERROR(INDEX($J$2:$J$861,MATCH(1,INDEX(($P535=$F$2:$F$861)*(0=COUNTIFS(Q535:X535,$J$2:$J$861)),0),0)),"")</f>
        <v/>
      </c>
      <c r="Z535" s="112">
        <f>IFERROR(INDEX($J$2:$J$861,MATCH(1,INDEX(($P535=$F$2:$F$861)*(0=COUNTIFS(Q535:Y535,$J$2:$J$861)),0),0)),"")</f>
        <v/>
      </c>
      <c r="AA535" s="112">
        <f>IFERROR(INDEX($J$2:$J$861,MATCH(1,INDEX(($P535=$F$2:$F$861)*(0=COUNTIFS(Q535:Z535,$J$2:$J$861)),0),0)),"")</f>
        <v/>
      </c>
      <c r="AB535" s="112">
        <f>IFERROR(INDEX($J$2:$J$861,MATCH(1,INDEX(($P535=$F$2:$F$861)*(0=COUNTIFS(Q535:AA535,$J$2:$J$861)),0),0)),"")</f>
        <v/>
      </c>
      <c r="AC535" s="112">
        <f>IFERROR(INDEX($J$2:$J$861,MATCH(1,INDEX(($P535=$F$2:$F$861)*(0=COUNTIFS(Q535:AB535,$J$2:$J$861)),0),0)),"")</f>
        <v/>
      </c>
      <c r="AD535">
        <f>Q535&amp;"-"&amp;R535&amp;"-"&amp;S535&amp;"-"&amp;T535&amp;"-"&amp;U535&amp;"-"&amp;V535&amp;"-"&amp;W535&amp;"-"&amp;X535&amp;"-"&amp;Y535&amp;"-"&amp;Z535&amp;"-"&amp;AA535&amp;"-"&amp;AB535&amp;"-"&amp;AC535</f>
        <v/>
      </c>
      <c r="AF535" s="19">
        <f>IFERROR(INDEX($I$2:$I$861,MATCH(1,INDEX(($P535=$F$2:$F$861)*(0=COUNTIFS($AF$2:$AF$2,$I$2:$I$861)),0),0)),"")</f>
        <v/>
      </c>
      <c r="AG535" s="19">
        <f>IFERROR(INDEX($I$2:$I$9873,MATCH(1,INDEX(($P535=$F$2:$F$9873)*(0=COUNTIFS(AF535,$I$2:$I$9873)),0),0)),"")</f>
        <v/>
      </c>
      <c r="AH535" s="19">
        <f>IFERROR(INDEX($I$2:$I$9873,MATCH(1,INDEX(($P535=$F$2:$F$9873)*(0=COUNTIFS(AF535:AG535,$I$2:$I$9873)),0),0)),"")</f>
        <v/>
      </c>
      <c r="AI535" s="19">
        <f>IFERROR(INDEX($I$2:$I$9873,MATCH(1,INDEX(($P535=$F$2:$F$9873)*(0=COUNTIFS(AF535:AH535,$I$2:$I$9873)),0),0)),"")</f>
        <v/>
      </c>
      <c r="AJ535" s="19">
        <f>IFERROR(INDEX($I$2:$I$9873,MATCH(1,INDEX(($P535=$F$2:$F$9873)*(0=COUNTIFS(AF535:AI535,$I$2:$I$9873)),0),0)),"")</f>
        <v/>
      </c>
      <c r="AK535" s="19">
        <f>IFERROR(INDEX($I$2:$I$9873,MATCH(1,INDEX(($P535=$F$2:$F$9873)*(0=COUNTIFS(AF535:AJ535,$I$2:$I$9873)),0),0)),"")</f>
        <v/>
      </c>
      <c r="AL535" s="19">
        <f>IFERROR(INDEX($I$2:$I$9873,MATCH(1,INDEX(($P535=$F$2:$F$9873)*(0=COUNTIFS(AF535:AK535,$I$2:$I$9873)),0),0)),"")</f>
        <v/>
      </c>
      <c r="AM535" s="19">
        <f>IFERROR(INDEX($I$2:$I$9873,MATCH(1,INDEX(($P535=$F$2:$F$9873)*(0=COUNTIFS(AF535:AL535,$I$2:$I$9873)),0),0)),"")</f>
        <v/>
      </c>
      <c r="AN535" s="19">
        <f>IFERROR(INDEX($I$2:$I$9873,MATCH(1,INDEX(($P535=$F$2:$F$9873)*(0=COUNTIFS(AF535:AM535,$I$2:$I$9873)),0),0)),"")</f>
        <v/>
      </c>
      <c r="AO535" s="19">
        <f>IFERROR(INDEX($I$2:$I$9873,MATCH(1,INDEX(($P535=$F$2:$F$9873)*(0=COUNTIFS(AF535:AN535,$I$2:$I$9873)),0),0)),"")</f>
        <v/>
      </c>
      <c r="AP535" s="19">
        <f>IFERROR(INDEX($I$2:$I$9873,MATCH(1,INDEX(($P535=$F$2:$F$9873)*(0=COUNTIFS(AF535:AO535,$I$2:$I$9873)),0),0)),"")</f>
        <v/>
      </c>
      <c r="AQ535" s="19">
        <f>IFERROR(INDEX($I$2:$I$9873,MATCH(1,INDEX(($P535=$F$2:$F$9873)*(0=COUNTIFS(AF535:AP535,$I$2:$I$9873)),0),0)),"")</f>
        <v/>
      </c>
      <c r="AR535" s="19">
        <f>IFERROR(INDEX($I$2:$I$9873,MATCH(1,INDEX(($P535=$F$2:$F$9873)*(0=COUNTIFS(AF535:AQ535,$I$2:$I$9873)),0),0)),"")</f>
        <v/>
      </c>
      <c r="AS535" s="19">
        <f>IFERROR(VLOOKUP(AF535,[2]CUS030!$A$5:$E$10000,5,0),"")</f>
        <v/>
      </c>
      <c r="AT535" s="19">
        <f>IFERROR(VLOOKUP(AG535,[2]CUS030!$A$5:$E$10000,5,0),"")</f>
        <v/>
      </c>
      <c r="AU535" s="19">
        <f>IFERROR(VLOOKUP(AH535,[2]CUS030!$A$5:$E$10000,5,0),"")</f>
        <v/>
      </c>
      <c r="AV535" s="19">
        <f>IFERROR(VLOOKUP(AI535,[2]CUS030!$A$5:$E$10000,5,0),"")</f>
        <v/>
      </c>
      <c r="AW535" s="19">
        <f>IFERROR(VLOOKUP(AJ535,[2]CUS030!$A$5:$E$10000,5,0),"")</f>
        <v/>
      </c>
      <c r="AX535" s="19">
        <f>IFERROR(VLOOKUP(AK535,[2]CUS030!$A$5:$E$10000,5,0),"")</f>
        <v/>
      </c>
      <c r="AY535" s="19">
        <f>IFERROR(VLOOKUP(AL535,[2]CUS030!$A$5:$E$10000,5,0),"")</f>
        <v/>
      </c>
      <c r="AZ535" s="19">
        <f>IFERROR(VLOOKUP(AM535,[2]CUS030!$A$5:$E$10000,5,0),"")</f>
        <v/>
      </c>
      <c r="BA535" s="19">
        <f>IFERROR(VLOOKUP(AN535,[2]CUS030!$A$5:$E$10000,5,0),"")</f>
        <v/>
      </c>
      <c r="BB535" s="19">
        <f>IFERROR(VLOOKUP(AO535,[2]CUS030!$A$5:$E$10000,5,0),"")</f>
        <v/>
      </c>
      <c r="BC535" s="19">
        <f>IFERROR(VLOOKUP(AP535,[2]CUS030!$A$5:$E$10000,5,0),"")</f>
        <v/>
      </c>
      <c r="BD535" s="19">
        <f>IFERROR(VLOOKUP(AQ535,[2]CUS030!$A$5:$E$10000,5,0),"")</f>
        <v/>
      </c>
      <c r="BE535" s="19">
        <f>IFERROR(VLOOKUP(AR535,[2]CUS030!$A$5:$E$10000,5,0),"")</f>
        <v/>
      </c>
    </row>
    <row r="536">
      <c r="F536" s="108">
        <f>[1]!Table1[[#This Row],[Production]]</f>
        <v/>
      </c>
      <c r="G536">
        <f>MID(F536,LEN(F536)-6,4)</f>
        <v/>
      </c>
      <c r="H536">
        <f>AS536&amp;"|"&amp;AT536&amp;"|"&amp;AU536&amp;"|"&amp;AV536&amp;"|"&amp;AW536&amp;"|"&amp;AX536&amp;"|"&amp;AY536&amp;"|"&amp;AZ536&amp;"|"&amp;BA536&amp;"|"&amp;BB536&amp;"|"&amp;BC536&amp;"|"&amp;BD536&amp;"|"&amp;BE536</f>
        <v/>
      </c>
      <c r="I536" s="108">
        <f>[1]!Table1[[#This Row],[Stock]]</f>
        <v/>
      </c>
      <c r="J536">
        <f>MID(LEFT(I536,LEN(I536)-3),FIND("0|0.000",LEFT(I536,LEN(I536)-3),1)+7,6)</f>
        <v/>
      </c>
      <c r="K536" s="19" t="n"/>
      <c r="L536" s="19" t="n"/>
      <c r="M536" s="19" t="n"/>
      <c r="N536" s="19" t="n"/>
      <c r="O536" s="19" t="n"/>
      <c r="P536" s="20">
        <f>End_Cal!E536</f>
        <v/>
      </c>
      <c r="Q536" s="112">
        <f>IFERROR(INDEX($J$2:$J$9873,MATCH(1,INDEX(($P536=$F$2:$F$9873)*(0=COUNTIFS($Q$2:$Q$2,$J$2:$J$9873)),0),0)),"")</f>
        <v/>
      </c>
      <c r="R536" s="112">
        <f>IFERROR(INDEX($J$2:$J$9873,MATCH(1,INDEX(($P536=$F$2:$F$9873)*(0=COUNTIFS(Q536,$J$2:$J$9873)),0),0)),"")</f>
        <v/>
      </c>
      <c r="S536" s="112">
        <f>IFERROR(INDEX($J$2:$J$9873,MATCH(1,INDEX(($P536=$F$2:$F$9873)*(0=COUNTIFS(Q536:R536,$J$2:$J$9873)),0),0)),"")</f>
        <v/>
      </c>
      <c r="T536" s="112">
        <f>IFERROR(INDEX($J$2:$J$9873,MATCH(1,INDEX(($P536=$F$2:$F$9873)*(0=COUNTIFS(Q536:S536,$J$2:$J$9873)),0),0)),"")</f>
        <v/>
      </c>
      <c r="U536" s="112">
        <f>IFERROR(INDEX($J$2:$J$9873,MATCH(1,INDEX(($P536=$F$2:$F$9873)*(0=COUNTIFS(Q536:T536,$J$2:$J$9873)),0),0)),"")</f>
        <v/>
      </c>
      <c r="V536" s="112">
        <f>IFERROR(INDEX($J$2:$J$9873,MATCH(1,INDEX(($P536=$F$2:$F$9873)*(0=COUNTIFS(Q536:U536,$J$2:$J$9873)),0),0)),"")</f>
        <v/>
      </c>
      <c r="W536" s="112">
        <f>IFERROR(INDEX($J$2:$J$9873,MATCH(1,INDEX(($P536=$F$2:$F$9873)*(0=COUNTIFS(Q536:V536,$J$2:$J$861)),0),0)),"")</f>
        <v/>
      </c>
      <c r="X536" s="112">
        <f>IFERROR(INDEX($J$2:$J$9873,MATCH(1,INDEX(($P536=$F$2:$F$9873)*(0=COUNTIFS(Q536:W536,$J$2:$J$9873)),0),0)),"")</f>
        <v/>
      </c>
      <c r="Y536" s="112">
        <f>IFERROR(INDEX($J$2:$J$861,MATCH(1,INDEX(($P536=$F$2:$F$861)*(0=COUNTIFS(Q536:X536,$J$2:$J$861)),0),0)),"")</f>
        <v/>
      </c>
      <c r="Z536" s="112">
        <f>IFERROR(INDEX($J$2:$J$861,MATCH(1,INDEX(($P536=$F$2:$F$861)*(0=COUNTIFS(Q536:Y536,$J$2:$J$861)),0),0)),"")</f>
        <v/>
      </c>
      <c r="AA536" s="112">
        <f>IFERROR(INDEX($J$2:$J$861,MATCH(1,INDEX(($P536=$F$2:$F$861)*(0=COUNTIFS(Q536:Z536,$J$2:$J$861)),0),0)),"")</f>
        <v/>
      </c>
      <c r="AB536" s="112">
        <f>IFERROR(INDEX($J$2:$J$861,MATCH(1,INDEX(($P536=$F$2:$F$861)*(0=COUNTIFS(Q536:AA536,$J$2:$J$861)),0),0)),"")</f>
        <v/>
      </c>
      <c r="AC536" s="112">
        <f>IFERROR(INDEX($J$2:$J$861,MATCH(1,INDEX(($P536=$F$2:$F$861)*(0=COUNTIFS(Q536:AB536,$J$2:$J$861)),0),0)),"")</f>
        <v/>
      </c>
      <c r="AD536">
        <f>Q536&amp;"-"&amp;R536&amp;"-"&amp;S536&amp;"-"&amp;T536&amp;"-"&amp;U536&amp;"-"&amp;V536&amp;"-"&amp;W536&amp;"-"&amp;X536&amp;"-"&amp;Y536&amp;"-"&amp;Z536&amp;"-"&amp;AA536&amp;"-"&amp;AB536&amp;"-"&amp;AC536</f>
        <v/>
      </c>
      <c r="AF536" s="19">
        <f>IFERROR(INDEX($I$2:$I$861,MATCH(1,INDEX(($P536=$F$2:$F$861)*(0=COUNTIFS($AF$2:$AF$2,$I$2:$I$861)),0),0)),"")</f>
        <v/>
      </c>
      <c r="AG536" s="19">
        <f>IFERROR(INDEX($I$2:$I$9873,MATCH(1,INDEX(($P536=$F$2:$F$9873)*(0=COUNTIFS(AF536,$I$2:$I$9873)),0),0)),"")</f>
        <v/>
      </c>
      <c r="AH536" s="19">
        <f>IFERROR(INDEX($I$2:$I$9873,MATCH(1,INDEX(($P536=$F$2:$F$9873)*(0=COUNTIFS(AF536:AG536,$I$2:$I$9873)),0),0)),"")</f>
        <v/>
      </c>
      <c r="AI536" s="19">
        <f>IFERROR(INDEX($I$2:$I$9873,MATCH(1,INDEX(($P536=$F$2:$F$9873)*(0=COUNTIFS(AF536:AH536,$I$2:$I$9873)),0),0)),"")</f>
        <v/>
      </c>
      <c r="AJ536" s="19">
        <f>IFERROR(INDEX($I$2:$I$9873,MATCH(1,INDEX(($P536=$F$2:$F$9873)*(0=COUNTIFS(AF536:AI536,$I$2:$I$9873)),0),0)),"")</f>
        <v/>
      </c>
      <c r="AK536" s="19">
        <f>IFERROR(INDEX($I$2:$I$9873,MATCH(1,INDEX(($P536=$F$2:$F$9873)*(0=COUNTIFS(AF536:AJ536,$I$2:$I$9873)),0),0)),"")</f>
        <v/>
      </c>
      <c r="AL536" s="19">
        <f>IFERROR(INDEX($I$2:$I$9873,MATCH(1,INDEX(($P536=$F$2:$F$9873)*(0=COUNTIFS(AF536:AK536,$I$2:$I$9873)),0),0)),"")</f>
        <v/>
      </c>
      <c r="AM536" s="19">
        <f>IFERROR(INDEX($I$2:$I$9873,MATCH(1,INDEX(($P536=$F$2:$F$9873)*(0=COUNTIFS(AF536:AL536,$I$2:$I$9873)),0),0)),"")</f>
        <v/>
      </c>
      <c r="AN536" s="19">
        <f>IFERROR(INDEX($I$2:$I$9873,MATCH(1,INDEX(($P536=$F$2:$F$9873)*(0=COUNTIFS(AF536:AM536,$I$2:$I$9873)),0),0)),"")</f>
        <v/>
      </c>
      <c r="AO536" s="19">
        <f>IFERROR(INDEX($I$2:$I$9873,MATCH(1,INDEX(($P536=$F$2:$F$9873)*(0=COUNTIFS(AF536:AN536,$I$2:$I$9873)),0),0)),"")</f>
        <v/>
      </c>
      <c r="AP536" s="19">
        <f>IFERROR(INDEX($I$2:$I$9873,MATCH(1,INDEX(($P536=$F$2:$F$9873)*(0=COUNTIFS(AF536:AO536,$I$2:$I$9873)),0),0)),"")</f>
        <v/>
      </c>
      <c r="AQ536" s="19">
        <f>IFERROR(INDEX($I$2:$I$9873,MATCH(1,INDEX(($P536=$F$2:$F$9873)*(0=COUNTIFS(AF536:AP536,$I$2:$I$9873)),0),0)),"")</f>
        <v/>
      </c>
      <c r="AR536" s="19">
        <f>IFERROR(INDEX($I$2:$I$9873,MATCH(1,INDEX(($P536=$F$2:$F$9873)*(0=COUNTIFS(AF536:AQ536,$I$2:$I$9873)),0),0)),"")</f>
        <v/>
      </c>
      <c r="AS536" s="19">
        <f>IFERROR(VLOOKUP(AF536,[2]CUS030!$A$5:$E$10000,5,0),"")</f>
        <v/>
      </c>
      <c r="AT536" s="19">
        <f>IFERROR(VLOOKUP(AG536,[2]CUS030!$A$5:$E$10000,5,0),"")</f>
        <v/>
      </c>
      <c r="AU536" s="19">
        <f>IFERROR(VLOOKUP(AH536,[2]CUS030!$A$5:$E$10000,5,0),"")</f>
        <v/>
      </c>
      <c r="AV536" s="19">
        <f>IFERROR(VLOOKUP(AI536,[2]CUS030!$A$5:$E$10000,5,0),"")</f>
        <v/>
      </c>
      <c r="AW536" s="19">
        <f>IFERROR(VLOOKUP(AJ536,[2]CUS030!$A$5:$E$10000,5,0),"")</f>
        <v/>
      </c>
      <c r="AX536" s="19">
        <f>IFERROR(VLOOKUP(AK536,[2]CUS030!$A$5:$E$10000,5,0),"")</f>
        <v/>
      </c>
      <c r="AY536" s="19">
        <f>IFERROR(VLOOKUP(AL536,[2]CUS030!$A$5:$E$10000,5,0),"")</f>
        <v/>
      </c>
      <c r="AZ536" s="19">
        <f>IFERROR(VLOOKUP(AM536,[2]CUS030!$A$5:$E$10000,5,0),"")</f>
        <v/>
      </c>
      <c r="BA536" s="19">
        <f>IFERROR(VLOOKUP(AN536,[2]CUS030!$A$5:$E$10000,5,0),"")</f>
        <v/>
      </c>
      <c r="BB536" s="19">
        <f>IFERROR(VLOOKUP(AO536,[2]CUS030!$A$5:$E$10000,5,0),"")</f>
        <v/>
      </c>
      <c r="BC536" s="19">
        <f>IFERROR(VLOOKUP(AP536,[2]CUS030!$A$5:$E$10000,5,0),"")</f>
        <v/>
      </c>
      <c r="BD536" s="19">
        <f>IFERROR(VLOOKUP(AQ536,[2]CUS030!$A$5:$E$10000,5,0),"")</f>
        <v/>
      </c>
      <c r="BE536" s="19">
        <f>IFERROR(VLOOKUP(AR536,[2]CUS030!$A$5:$E$10000,5,0),"")</f>
        <v/>
      </c>
    </row>
    <row r="537">
      <c r="F537" s="108">
        <f>[1]!Table1[[#This Row],[Production]]</f>
        <v/>
      </c>
      <c r="G537">
        <f>MID(F537,LEN(F537)-6,4)</f>
        <v/>
      </c>
      <c r="H537">
        <f>AS537&amp;"|"&amp;AT537&amp;"|"&amp;AU537&amp;"|"&amp;AV537&amp;"|"&amp;AW537&amp;"|"&amp;AX537&amp;"|"&amp;AY537&amp;"|"&amp;AZ537&amp;"|"&amp;BA537&amp;"|"&amp;BB537&amp;"|"&amp;BC537&amp;"|"&amp;BD537&amp;"|"&amp;BE537</f>
        <v/>
      </c>
      <c r="I537" s="108">
        <f>[1]!Table1[[#This Row],[Stock]]</f>
        <v/>
      </c>
      <c r="J537">
        <f>MID(LEFT(I537,LEN(I537)-3),FIND("0|0.000",LEFT(I537,LEN(I537)-3),1)+7,6)</f>
        <v/>
      </c>
      <c r="K537" s="19" t="n"/>
      <c r="L537" s="19" t="n"/>
      <c r="M537" s="19" t="n"/>
      <c r="N537" s="19" t="n"/>
      <c r="O537" s="19" t="n"/>
      <c r="P537" s="20">
        <f>End_Cal!E537</f>
        <v/>
      </c>
      <c r="Q537" s="112">
        <f>IFERROR(INDEX($J$2:$J$9873,MATCH(1,INDEX(($P537=$F$2:$F$9873)*(0=COUNTIFS($Q$2:$Q$2,$J$2:$J$9873)),0),0)),"")</f>
        <v/>
      </c>
      <c r="R537" s="112">
        <f>IFERROR(INDEX($J$2:$J$9873,MATCH(1,INDEX(($P537=$F$2:$F$9873)*(0=COUNTIFS(Q537,$J$2:$J$9873)),0),0)),"")</f>
        <v/>
      </c>
      <c r="S537" s="112">
        <f>IFERROR(INDEX($J$2:$J$9873,MATCH(1,INDEX(($P537=$F$2:$F$9873)*(0=COUNTIFS(Q537:R537,$J$2:$J$9873)),0),0)),"")</f>
        <v/>
      </c>
      <c r="T537" s="112">
        <f>IFERROR(INDEX($J$2:$J$9873,MATCH(1,INDEX(($P537=$F$2:$F$9873)*(0=COUNTIFS(Q537:S537,$J$2:$J$9873)),0),0)),"")</f>
        <v/>
      </c>
      <c r="U537" s="112">
        <f>IFERROR(INDEX($J$2:$J$9873,MATCH(1,INDEX(($P537=$F$2:$F$9873)*(0=COUNTIFS(Q537:T537,$J$2:$J$9873)),0),0)),"")</f>
        <v/>
      </c>
      <c r="V537" s="112">
        <f>IFERROR(INDEX($J$2:$J$9873,MATCH(1,INDEX(($P537=$F$2:$F$9873)*(0=COUNTIFS(Q537:U537,$J$2:$J$9873)),0),0)),"")</f>
        <v/>
      </c>
      <c r="W537" s="112">
        <f>IFERROR(INDEX($J$2:$J$9873,MATCH(1,INDEX(($P537=$F$2:$F$9873)*(0=COUNTIFS(Q537:V537,$J$2:$J$861)),0),0)),"")</f>
        <v/>
      </c>
      <c r="X537" s="112">
        <f>IFERROR(INDEX($J$2:$J$9873,MATCH(1,INDEX(($P537=$F$2:$F$9873)*(0=COUNTIFS(Q537:W537,$J$2:$J$9873)),0),0)),"")</f>
        <v/>
      </c>
      <c r="Y537" s="112">
        <f>IFERROR(INDEX($J$2:$J$861,MATCH(1,INDEX(($P537=$F$2:$F$861)*(0=COUNTIFS(Q537:X537,$J$2:$J$861)),0),0)),"")</f>
        <v/>
      </c>
      <c r="Z537" s="112">
        <f>IFERROR(INDEX($J$2:$J$861,MATCH(1,INDEX(($P537=$F$2:$F$861)*(0=COUNTIFS(Q537:Y537,$J$2:$J$861)),0),0)),"")</f>
        <v/>
      </c>
      <c r="AA537" s="112">
        <f>IFERROR(INDEX($J$2:$J$861,MATCH(1,INDEX(($P537=$F$2:$F$861)*(0=COUNTIFS(Q537:Z537,$J$2:$J$861)),0),0)),"")</f>
        <v/>
      </c>
      <c r="AB537" s="112">
        <f>IFERROR(INDEX($J$2:$J$861,MATCH(1,INDEX(($P537=$F$2:$F$861)*(0=COUNTIFS(Q537:AA537,$J$2:$J$861)),0),0)),"")</f>
        <v/>
      </c>
      <c r="AC537" s="112">
        <f>IFERROR(INDEX($J$2:$J$861,MATCH(1,INDEX(($P537=$F$2:$F$861)*(0=COUNTIFS(Q537:AB537,$J$2:$J$861)),0),0)),"")</f>
        <v/>
      </c>
      <c r="AD537">
        <f>Q537&amp;"-"&amp;R537&amp;"-"&amp;S537&amp;"-"&amp;T537&amp;"-"&amp;U537&amp;"-"&amp;V537&amp;"-"&amp;W537&amp;"-"&amp;X537&amp;"-"&amp;Y537&amp;"-"&amp;Z537&amp;"-"&amp;AA537&amp;"-"&amp;AB537&amp;"-"&amp;AC537</f>
        <v/>
      </c>
      <c r="AF537" s="19">
        <f>IFERROR(INDEX($I$2:$I$861,MATCH(1,INDEX(($P537=$F$2:$F$861)*(0=COUNTIFS($AF$2:$AF$2,$I$2:$I$861)),0),0)),"")</f>
        <v/>
      </c>
      <c r="AG537" s="19">
        <f>IFERROR(INDEX($I$2:$I$9873,MATCH(1,INDEX(($P537=$F$2:$F$9873)*(0=COUNTIFS(AF537,$I$2:$I$9873)),0),0)),"")</f>
        <v/>
      </c>
      <c r="AH537" s="19">
        <f>IFERROR(INDEX($I$2:$I$9873,MATCH(1,INDEX(($P537=$F$2:$F$9873)*(0=COUNTIFS(AF537:AG537,$I$2:$I$9873)),0),0)),"")</f>
        <v/>
      </c>
      <c r="AI537" s="19">
        <f>IFERROR(INDEX($I$2:$I$9873,MATCH(1,INDEX(($P537=$F$2:$F$9873)*(0=COUNTIFS(AF537:AH537,$I$2:$I$9873)),0),0)),"")</f>
        <v/>
      </c>
      <c r="AJ537" s="19">
        <f>IFERROR(INDEX($I$2:$I$9873,MATCH(1,INDEX(($P537=$F$2:$F$9873)*(0=COUNTIFS(AF537:AI537,$I$2:$I$9873)),0),0)),"")</f>
        <v/>
      </c>
      <c r="AK537" s="19">
        <f>IFERROR(INDEX($I$2:$I$9873,MATCH(1,INDEX(($P537=$F$2:$F$9873)*(0=COUNTIFS(AF537:AJ537,$I$2:$I$9873)),0),0)),"")</f>
        <v/>
      </c>
      <c r="AL537" s="19">
        <f>IFERROR(INDEX($I$2:$I$9873,MATCH(1,INDEX(($P537=$F$2:$F$9873)*(0=COUNTIFS(AF537:AK537,$I$2:$I$9873)),0),0)),"")</f>
        <v/>
      </c>
      <c r="AM537" s="19">
        <f>IFERROR(INDEX($I$2:$I$9873,MATCH(1,INDEX(($P537=$F$2:$F$9873)*(0=COUNTIFS(AF537:AL537,$I$2:$I$9873)),0),0)),"")</f>
        <v/>
      </c>
      <c r="AN537" s="19">
        <f>IFERROR(INDEX($I$2:$I$9873,MATCH(1,INDEX(($P537=$F$2:$F$9873)*(0=COUNTIFS(AF537:AM537,$I$2:$I$9873)),0),0)),"")</f>
        <v/>
      </c>
      <c r="AO537" s="19">
        <f>IFERROR(INDEX($I$2:$I$9873,MATCH(1,INDEX(($P537=$F$2:$F$9873)*(0=COUNTIFS(AF537:AN537,$I$2:$I$9873)),0),0)),"")</f>
        <v/>
      </c>
      <c r="AP537" s="19">
        <f>IFERROR(INDEX($I$2:$I$9873,MATCH(1,INDEX(($P537=$F$2:$F$9873)*(0=COUNTIFS(AF537:AO537,$I$2:$I$9873)),0),0)),"")</f>
        <v/>
      </c>
      <c r="AQ537" s="19">
        <f>IFERROR(INDEX($I$2:$I$9873,MATCH(1,INDEX(($P537=$F$2:$F$9873)*(0=COUNTIFS(AF537:AP537,$I$2:$I$9873)),0),0)),"")</f>
        <v/>
      </c>
      <c r="AR537" s="19">
        <f>IFERROR(INDEX($I$2:$I$9873,MATCH(1,INDEX(($P537=$F$2:$F$9873)*(0=COUNTIFS(AF537:AQ537,$I$2:$I$9873)),0),0)),"")</f>
        <v/>
      </c>
      <c r="AS537" s="19">
        <f>IFERROR(VLOOKUP(AF537,[2]CUS030!$A$5:$E$10000,5,0),"")</f>
        <v/>
      </c>
      <c r="AT537" s="19">
        <f>IFERROR(VLOOKUP(AG537,[2]CUS030!$A$5:$E$10000,5,0),"")</f>
        <v/>
      </c>
      <c r="AU537" s="19">
        <f>IFERROR(VLOOKUP(AH537,[2]CUS030!$A$5:$E$10000,5,0),"")</f>
        <v/>
      </c>
      <c r="AV537" s="19">
        <f>IFERROR(VLOOKUP(AI537,[2]CUS030!$A$5:$E$10000,5,0),"")</f>
        <v/>
      </c>
      <c r="AW537" s="19">
        <f>IFERROR(VLOOKUP(AJ537,[2]CUS030!$A$5:$E$10000,5,0),"")</f>
        <v/>
      </c>
      <c r="AX537" s="19">
        <f>IFERROR(VLOOKUP(AK537,[2]CUS030!$A$5:$E$10000,5,0),"")</f>
        <v/>
      </c>
      <c r="AY537" s="19">
        <f>IFERROR(VLOOKUP(AL537,[2]CUS030!$A$5:$E$10000,5,0),"")</f>
        <v/>
      </c>
      <c r="AZ537" s="19">
        <f>IFERROR(VLOOKUP(AM537,[2]CUS030!$A$5:$E$10000,5,0),"")</f>
        <v/>
      </c>
      <c r="BA537" s="19">
        <f>IFERROR(VLOOKUP(AN537,[2]CUS030!$A$5:$E$10000,5,0),"")</f>
        <v/>
      </c>
      <c r="BB537" s="19">
        <f>IFERROR(VLOOKUP(AO537,[2]CUS030!$A$5:$E$10000,5,0),"")</f>
        <v/>
      </c>
      <c r="BC537" s="19">
        <f>IFERROR(VLOOKUP(AP537,[2]CUS030!$A$5:$E$10000,5,0),"")</f>
        <v/>
      </c>
      <c r="BD537" s="19">
        <f>IFERROR(VLOOKUP(AQ537,[2]CUS030!$A$5:$E$10000,5,0),"")</f>
        <v/>
      </c>
      <c r="BE537" s="19">
        <f>IFERROR(VLOOKUP(AR537,[2]CUS030!$A$5:$E$10000,5,0),"")</f>
        <v/>
      </c>
    </row>
    <row r="538">
      <c r="F538" s="108">
        <f>[1]!Table1[[#This Row],[Production]]</f>
        <v/>
      </c>
      <c r="G538">
        <f>MID(F538,LEN(F538)-6,4)</f>
        <v/>
      </c>
      <c r="H538">
        <f>AS538&amp;"|"&amp;AT538&amp;"|"&amp;AU538&amp;"|"&amp;AV538&amp;"|"&amp;AW538&amp;"|"&amp;AX538&amp;"|"&amp;AY538&amp;"|"&amp;AZ538&amp;"|"&amp;BA538&amp;"|"&amp;BB538&amp;"|"&amp;BC538&amp;"|"&amp;BD538&amp;"|"&amp;BE538</f>
        <v/>
      </c>
      <c r="I538" s="108">
        <f>[1]!Table1[[#This Row],[Stock]]</f>
        <v/>
      </c>
      <c r="J538">
        <f>MID(LEFT(I538,LEN(I538)-3),FIND("0|0.000",LEFT(I538,LEN(I538)-3),1)+7,6)</f>
        <v/>
      </c>
      <c r="K538" s="19" t="n"/>
      <c r="L538" s="19" t="n"/>
      <c r="M538" s="19" t="n"/>
      <c r="N538" s="19" t="n"/>
      <c r="O538" s="19" t="n"/>
      <c r="P538" s="20">
        <f>End_Cal!E538</f>
        <v/>
      </c>
      <c r="Q538" s="112">
        <f>IFERROR(INDEX($J$2:$J$9873,MATCH(1,INDEX(($P538=$F$2:$F$9873)*(0=COUNTIFS($Q$2:$Q$2,$J$2:$J$9873)),0),0)),"")</f>
        <v/>
      </c>
      <c r="R538" s="112">
        <f>IFERROR(INDEX($J$2:$J$9873,MATCH(1,INDEX(($P538=$F$2:$F$9873)*(0=COUNTIFS(Q538,$J$2:$J$9873)),0),0)),"")</f>
        <v/>
      </c>
      <c r="S538" s="112">
        <f>IFERROR(INDEX($J$2:$J$9873,MATCH(1,INDEX(($P538=$F$2:$F$9873)*(0=COUNTIFS(Q538:R538,$J$2:$J$9873)),0),0)),"")</f>
        <v/>
      </c>
      <c r="T538" s="112">
        <f>IFERROR(INDEX($J$2:$J$9873,MATCH(1,INDEX(($P538=$F$2:$F$9873)*(0=COUNTIFS(Q538:S538,$J$2:$J$9873)),0),0)),"")</f>
        <v/>
      </c>
      <c r="U538" s="112">
        <f>IFERROR(INDEX($J$2:$J$9873,MATCH(1,INDEX(($P538=$F$2:$F$9873)*(0=COUNTIFS(Q538:T538,$J$2:$J$9873)),0),0)),"")</f>
        <v/>
      </c>
      <c r="V538" s="112">
        <f>IFERROR(INDEX($J$2:$J$9873,MATCH(1,INDEX(($P538=$F$2:$F$9873)*(0=COUNTIFS(Q538:U538,$J$2:$J$9873)),0),0)),"")</f>
        <v/>
      </c>
      <c r="W538" s="112">
        <f>IFERROR(INDEX($J$2:$J$9873,MATCH(1,INDEX(($P538=$F$2:$F$9873)*(0=COUNTIFS(Q538:V538,$J$2:$J$861)),0),0)),"")</f>
        <v/>
      </c>
      <c r="X538" s="112">
        <f>IFERROR(INDEX($J$2:$J$9873,MATCH(1,INDEX(($P538=$F$2:$F$9873)*(0=COUNTIFS(Q538:W538,$J$2:$J$9873)),0),0)),"")</f>
        <v/>
      </c>
      <c r="Y538" s="112">
        <f>IFERROR(INDEX($J$2:$J$861,MATCH(1,INDEX(($P538=$F$2:$F$861)*(0=COUNTIFS(Q538:X538,$J$2:$J$861)),0),0)),"")</f>
        <v/>
      </c>
      <c r="Z538" s="112">
        <f>IFERROR(INDEX($J$2:$J$861,MATCH(1,INDEX(($P538=$F$2:$F$861)*(0=COUNTIFS(Q538:Y538,$J$2:$J$861)),0),0)),"")</f>
        <v/>
      </c>
      <c r="AA538" s="112">
        <f>IFERROR(INDEX($J$2:$J$861,MATCH(1,INDEX(($P538=$F$2:$F$861)*(0=COUNTIFS(Q538:Z538,$J$2:$J$861)),0),0)),"")</f>
        <v/>
      </c>
      <c r="AB538" s="112">
        <f>IFERROR(INDEX($J$2:$J$861,MATCH(1,INDEX(($P538=$F$2:$F$861)*(0=COUNTIFS(Q538:AA538,$J$2:$J$861)),0),0)),"")</f>
        <v/>
      </c>
      <c r="AC538" s="112">
        <f>IFERROR(INDEX($J$2:$J$861,MATCH(1,INDEX(($P538=$F$2:$F$861)*(0=COUNTIFS(Q538:AB538,$J$2:$J$861)),0),0)),"")</f>
        <v/>
      </c>
      <c r="AD538">
        <f>Q538&amp;"-"&amp;R538&amp;"-"&amp;S538&amp;"-"&amp;T538&amp;"-"&amp;U538&amp;"-"&amp;V538&amp;"-"&amp;W538&amp;"-"&amp;X538&amp;"-"&amp;Y538&amp;"-"&amp;Z538&amp;"-"&amp;AA538&amp;"-"&amp;AB538&amp;"-"&amp;AC538</f>
        <v/>
      </c>
      <c r="AF538" s="19">
        <f>IFERROR(INDEX($I$2:$I$861,MATCH(1,INDEX(($P538=$F$2:$F$861)*(0=COUNTIFS($AF$2:$AF$2,$I$2:$I$861)),0),0)),"")</f>
        <v/>
      </c>
      <c r="AG538" s="19">
        <f>IFERROR(INDEX($I$2:$I$9873,MATCH(1,INDEX(($P538=$F$2:$F$9873)*(0=COUNTIFS(AF538,$I$2:$I$9873)),0),0)),"")</f>
        <v/>
      </c>
      <c r="AH538" s="19">
        <f>IFERROR(INDEX($I$2:$I$9873,MATCH(1,INDEX(($P538=$F$2:$F$9873)*(0=COUNTIFS(AF538:AG538,$I$2:$I$9873)),0),0)),"")</f>
        <v/>
      </c>
      <c r="AI538" s="19">
        <f>IFERROR(INDEX($I$2:$I$9873,MATCH(1,INDEX(($P538=$F$2:$F$9873)*(0=COUNTIFS(AF538:AH538,$I$2:$I$9873)),0),0)),"")</f>
        <v/>
      </c>
      <c r="AJ538" s="19">
        <f>IFERROR(INDEX($I$2:$I$9873,MATCH(1,INDEX(($P538=$F$2:$F$9873)*(0=COUNTIFS(AF538:AI538,$I$2:$I$9873)),0),0)),"")</f>
        <v/>
      </c>
      <c r="AK538" s="19">
        <f>IFERROR(INDEX($I$2:$I$9873,MATCH(1,INDEX(($P538=$F$2:$F$9873)*(0=COUNTIFS(AF538:AJ538,$I$2:$I$9873)),0),0)),"")</f>
        <v/>
      </c>
      <c r="AL538" s="19">
        <f>IFERROR(INDEX($I$2:$I$9873,MATCH(1,INDEX(($P538=$F$2:$F$9873)*(0=COUNTIFS(AF538:AK538,$I$2:$I$9873)),0),0)),"")</f>
        <v/>
      </c>
      <c r="AM538" s="19">
        <f>IFERROR(INDEX($I$2:$I$9873,MATCH(1,INDEX(($P538=$F$2:$F$9873)*(0=COUNTIFS(AF538:AL538,$I$2:$I$9873)),0),0)),"")</f>
        <v/>
      </c>
      <c r="AN538" s="19">
        <f>IFERROR(INDEX($I$2:$I$9873,MATCH(1,INDEX(($P538=$F$2:$F$9873)*(0=COUNTIFS(AF538:AM538,$I$2:$I$9873)),0),0)),"")</f>
        <v/>
      </c>
      <c r="AO538" s="19">
        <f>IFERROR(INDEX($I$2:$I$9873,MATCH(1,INDEX(($P538=$F$2:$F$9873)*(0=COUNTIFS(AF538:AN538,$I$2:$I$9873)),0),0)),"")</f>
        <v/>
      </c>
      <c r="AP538" s="19">
        <f>IFERROR(INDEX($I$2:$I$9873,MATCH(1,INDEX(($P538=$F$2:$F$9873)*(0=COUNTIFS(AF538:AO538,$I$2:$I$9873)),0),0)),"")</f>
        <v/>
      </c>
      <c r="AQ538" s="19">
        <f>IFERROR(INDEX($I$2:$I$9873,MATCH(1,INDEX(($P538=$F$2:$F$9873)*(0=COUNTIFS(AF538:AP538,$I$2:$I$9873)),0),0)),"")</f>
        <v/>
      </c>
      <c r="AR538" s="19">
        <f>IFERROR(INDEX($I$2:$I$9873,MATCH(1,INDEX(($P538=$F$2:$F$9873)*(0=COUNTIFS(AF538:AQ538,$I$2:$I$9873)),0),0)),"")</f>
        <v/>
      </c>
      <c r="AS538" s="19">
        <f>IFERROR(VLOOKUP(AF538,[2]CUS030!$A$5:$E$10000,5,0),"")</f>
        <v/>
      </c>
      <c r="AT538" s="19">
        <f>IFERROR(VLOOKUP(AG538,[2]CUS030!$A$5:$E$10000,5,0),"")</f>
        <v/>
      </c>
      <c r="AU538" s="19">
        <f>IFERROR(VLOOKUP(AH538,[2]CUS030!$A$5:$E$10000,5,0),"")</f>
        <v/>
      </c>
      <c r="AV538" s="19">
        <f>IFERROR(VLOOKUP(AI538,[2]CUS030!$A$5:$E$10000,5,0),"")</f>
        <v/>
      </c>
      <c r="AW538" s="19">
        <f>IFERROR(VLOOKUP(AJ538,[2]CUS030!$A$5:$E$10000,5,0),"")</f>
        <v/>
      </c>
      <c r="AX538" s="19">
        <f>IFERROR(VLOOKUP(AK538,[2]CUS030!$A$5:$E$10000,5,0),"")</f>
        <v/>
      </c>
      <c r="AY538" s="19">
        <f>IFERROR(VLOOKUP(AL538,[2]CUS030!$A$5:$E$10000,5,0),"")</f>
        <v/>
      </c>
      <c r="AZ538" s="19">
        <f>IFERROR(VLOOKUP(AM538,[2]CUS030!$A$5:$E$10000,5,0),"")</f>
        <v/>
      </c>
      <c r="BA538" s="19">
        <f>IFERROR(VLOOKUP(AN538,[2]CUS030!$A$5:$E$10000,5,0),"")</f>
        <v/>
      </c>
      <c r="BB538" s="19">
        <f>IFERROR(VLOOKUP(AO538,[2]CUS030!$A$5:$E$10000,5,0),"")</f>
        <v/>
      </c>
      <c r="BC538" s="19">
        <f>IFERROR(VLOOKUP(AP538,[2]CUS030!$A$5:$E$10000,5,0),"")</f>
        <v/>
      </c>
      <c r="BD538" s="19">
        <f>IFERROR(VLOOKUP(AQ538,[2]CUS030!$A$5:$E$10000,5,0),"")</f>
        <v/>
      </c>
      <c r="BE538" s="19">
        <f>IFERROR(VLOOKUP(AR538,[2]CUS030!$A$5:$E$10000,5,0),"")</f>
        <v/>
      </c>
    </row>
    <row r="539">
      <c r="F539" s="108">
        <f>[1]!Table1[[#This Row],[Production]]</f>
        <v/>
      </c>
      <c r="G539">
        <f>MID(F539,LEN(F539)-6,4)</f>
        <v/>
      </c>
      <c r="H539">
        <f>AS539&amp;"|"&amp;AT539&amp;"|"&amp;AU539&amp;"|"&amp;AV539&amp;"|"&amp;AW539&amp;"|"&amp;AX539&amp;"|"&amp;AY539&amp;"|"&amp;AZ539&amp;"|"&amp;BA539&amp;"|"&amp;BB539&amp;"|"&amp;BC539&amp;"|"&amp;BD539&amp;"|"&amp;BE539</f>
        <v/>
      </c>
      <c r="I539" s="108">
        <f>[1]!Table1[[#This Row],[Stock]]</f>
        <v/>
      </c>
      <c r="J539">
        <f>MID(LEFT(I539,LEN(I539)-3),FIND("0|0.000",LEFT(I539,LEN(I539)-3),1)+7,6)</f>
        <v/>
      </c>
      <c r="K539" s="19" t="n"/>
      <c r="L539" s="19" t="n"/>
      <c r="M539" s="19" t="n"/>
      <c r="N539" s="19" t="n"/>
      <c r="O539" s="19" t="n"/>
      <c r="P539" s="20">
        <f>End_Cal!E539</f>
        <v/>
      </c>
      <c r="Q539" s="112">
        <f>IFERROR(INDEX($J$2:$J$9873,MATCH(1,INDEX(($P539=$F$2:$F$9873)*(0=COUNTIFS($Q$2:$Q$2,$J$2:$J$9873)),0),0)),"")</f>
        <v/>
      </c>
      <c r="R539" s="112">
        <f>IFERROR(INDEX($J$2:$J$9873,MATCH(1,INDEX(($P539=$F$2:$F$9873)*(0=COUNTIFS(Q539,$J$2:$J$9873)),0),0)),"")</f>
        <v/>
      </c>
      <c r="S539" s="112">
        <f>IFERROR(INDEX($J$2:$J$9873,MATCH(1,INDEX(($P539=$F$2:$F$9873)*(0=COUNTIFS(Q539:R539,$J$2:$J$9873)),0),0)),"")</f>
        <v/>
      </c>
      <c r="T539" s="112">
        <f>IFERROR(INDEX($J$2:$J$9873,MATCH(1,INDEX(($P539=$F$2:$F$9873)*(0=COUNTIFS(Q539:S539,$J$2:$J$9873)),0),0)),"")</f>
        <v/>
      </c>
      <c r="U539" s="112">
        <f>IFERROR(INDEX($J$2:$J$9873,MATCH(1,INDEX(($P539=$F$2:$F$9873)*(0=COUNTIFS(Q539:T539,$J$2:$J$9873)),0),0)),"")</f>
        <v/>
      </c>
      <c r="V539" s="112">
        <f>IFERROR(INDEX($J$2:$J$9873,MATCH(1,INDEX(($P539=$F$2:$F$9873)*(0=COUNTIFS(Q539:U539,$J$2:$J$9873)),0),0)),"")</f>
        <v/>
      </c>
      <c r="W539" s="112">
        <f>IFERROR(INDEX($J$2:$J$9873,MATCH(1,INDEX(($P539=$F$2:$F$9873)*(0=COUNTIFS(Q539:V539,$J$2:$J$861)),0),0)),"")</f>
        <v/>
      </c>
      <c r="X539" s="112">
        <f>IFERROR(INDEX($J$2:$J$9873,MATCH(1,INDEX(($P539=$F$2:$F$9873)*(0=COUNTIFS(Q539:W539,$J$2:$J$9873)),0),0)),"")</f>
        <v/>
      </c>
      <c r="Y539" s="112">
        <f>IFERROR(INDEX($J$2:$J$861,MATCH(1,INDEX(($P539=$F$2:$F$861)*(0=COUNTIFS(Q539:X539,$J$2:$J$861)),0),0)),"")</f>
        <v/>
      </c>
      <c r="Z539" s="112">
        <f>IFERROR(INDEX($J$2:$J$861,MATCH(1,INDEX(($P539=$F$2:$F$861)*(0=COUNTIFS(Q539:Y539,$J$2:$J$861)),0),0)),"")</f>
        <v/>
      </c>
      <c r="AA539" s="112">
        <f>IFERROR(INDEX($J$2:$J$861,MATCH(1,INDEX(($P539=$F$2:$F$861)*(0=COUNTIFS(Q539:Z539,$J$2:$J$861)),0),0)),"")</f>
        <v/>
      </c>
      <c r="AB539" s="112">
        <f>IFERROR(INDEX($J$2:$J$861,MATCH(1,INDEX(($P539=$F$2:$F$861)*(0=COUNTIFS(Q539:AA539,$J$2:$J$861)),0),0)),"")</f>
        <v/>
      </c>
      <c r="AC539" s="112">
        <f>IFERROR(INDEX($J$2:$J$861,MATCH(1,INDEX(($P539=$F$2:$F$861)*(0=COUNTIFS(Q539:AB539,$J$2:$J$861)),0),0)),"")</f>
        <v/>
      </c>
      <c r="AD539">
        <f>Q539&amp;"-"&amp;R539&amp;"-"&amp;S539&amp;"-"&amp;T539&amp;"-"&amp;U539&amp;"-"&amp;V539&amp;"-"&amp;W539&amp;"-"&amp;X539&amp;"-"&amp;Y539&amp;"-"&amp;Z539&amp;"-"&amp;AA539&amp;"-"&amp;AB539&amp;"-"&amp;AC539</f>
        <v/>
      </c>
      <c r="AF539" s="19">
        <f>IFERROR(INDEX($I$2:$I$861,MATCH(1,INDEX(($P539=$F$2:$F$861)*(0=COUNTIFS($AF$2:$AF$2,$I$2:$I$861)),0),0)),"")</f>
        <v/>
      </c>
      <c r="AG539" s="19">
        <f>IFERROR(INDEX($I$2:$I$9873,MATCH(1,INDEX(($P539=$F$2:$F$9873)*(0=COUNTIFS(AF539,$I$2:$I$9873)),0),0)),"")</f>
        <v/>
      </c>
      <c r="AH539" s="19">
        <f>IFERROR(INDEX($I$2:$I$9873,MATCH(1,INDEX(($P539=$F$2:$F$9873)*(0=COUNTIFS(AF539:AG539,$I$2:$I$9873)),0),0)),"")</f>
        <v/>
      </c>
      <c r="AI539" s="19">
        <f>IFERROR(INDEX($I$2:$I$9873,MATCH(1,INDEX(($P539=$F$2:$F$9873)*(0=COUNTIFS(AF539:AH539,$I$2:$I$9873)),0),0)),"")</f>
        <v/>
      </c>
      <c r="AJ539" s="19">
        <f>IFERROR(INDEX($I$2:$I$9873,MATCH(1,INDEX(($P539=$F$2:$F$9873)*(0=COUNTIFS(AF539:AI539,$I$2:$I$9873)),0),0)),"")</f>
        <v/>
      </c>
      <c r="AK539" s="19">
        <f>IFERROR(INDEX($I$2:$I$9873,MATCH(1,INDEX(($P539=$F$2:$F$9873)*(0=COUNTIFS(AF539:AJ539,$I$2:$I$9873)),0),0)),"")</f>
        <v/>
      </c>
      <c r="AL539" s="19">
        <f>IFERROR(INDEX($I$2:$I$9873,MATCH(1,INDEX(($P539=$F$2:$F$9873)*(0=COUNTIFS(AF539:AK539,$I$2:$I$9873)),0),0)),"")</f>
        <v/>
      </c>
      <c r="AM539" s="19">
        <f>IFERROR(INDEX($I$2:$I$9873,MATCH(1,INDEX(($P539=$F$2:$F$9873)*(0=COUNTIFS(AF539:AL539,$I$2:$I$9873)),0),0)),"")</f>
        <v/>
      </c>
      <c r="AN539" s="19">
        <f>IFERROR(INDEX($I$2:$I$9873,MATCH(1,INDEX(($P539=$F$2:$F$9873)*(0=COUNTIFS(AF539:AM539,$I$2:$I$9873)),0),0)),"")</f>
        <v/>
      </c>
      <c r="AO539" s="19">
        <f>IFERROR(INDEX($I$2:$I$9873,MATCH(1,INDEX(($P539=$F$2:$F$9873)*(0=COUNTIFS(AF539:AN539,$I$2:$I$9873)),0),0)),"")</f>
        <v/>
      </c>
      <c r="AP539" s="19">
        <f>IFERROR(INDEX($I$2:$I$9873,MATCH(1,INDEX(($P539=$F$2:$F$9873)*(0=COUNTIFS(AF539:AO539,$I$2:$I$9873)),0),0)),"")</f>
        <v/>
      </c>
      <c r="AQ539" s="19">
        <f>IFERROR(INDEX($I$2:$I$9873,MATCH(1,INDEX(($P539=$F$2:$F$9873)*(0=COUNTIFS(AF539:AP539,$I$2:$I$9873)),0),0)),"")</f>
        <v/>
      </c>
      <c r="AR539" s="19">
        <f>IFERROR(INDEX($I$2:$I$9873,MATCH(1,INDEX(($P539=$F$2:$F$9873)*(0=COUNTIFS(AF539:AQ539,$I$2:$I$9873)),0),0)),"")</f>
        <v/>
      </c>
      <c r="AS539" s="19">
        <f>IFERROR(VLOOKUP(AF539,[2]CUS030!$A$5:$E$10000,5,0),"")</f>
        <v/>
      </c>
      <c r="AT539" s="19">
        <f>IFERROR(VLOOKUP(AG539,[2]CUS030!$A$5:$E$10000,5,0),"")</f>
        <v/>
      </c>
      <c r="AU539" s="19">
        <f>IFERROR(VLOOKUP(AH539,[2]CUS030!$A$5:$E$10000,5,0),"")</f>
        <v/>
      </c>
      <c r="AV539" s="19">
        <f>IFERROR(VLOOKUP(AI539,[2]CUS030!$A$5:$E$10000,5,0),"")</f>
        <v/>
      </c>
      <c r="AW539" s="19">
        <f>IFERROR(VLOOKUP(AJ539,[2]CUS030!$A$5:$E$10000,5,0),"")</f>
        <v/>
      </c>
      <c r="AX539" s="19">
        <f>IFERROR(VLOOKUP(AK539,[2]CUS030!$A$5:$E$10000,5,0),"")</f>
        <v/>
      </c>
      <c r="AY539" s="19">
        <f>IFERROR(VLOOKUP(AL539,[2]CUS030!$A$5:$E$10000,5,0),"")</f>
        <v/>
      </c>
      <c r="AZ539" s="19">
        <f>IFERROR(VLOOKUP(AM539,[2]CUS030!$A$5:$E$10000,5,0),"")</f>
        <v/>
      </c>
      <c r="BA539" s="19">
        <f>IFERROR(VLOOKUP(AN539,[2]CUS030!$A$5:$E$10000,5,0),"")</f>
        <v/>
      </c>
      <c r="BB539" s="19">
        <f>IFERROR(VLOOKUP(AO539,[2]CUS030!$A$5:$E$10000,5,0),"")</f>
        <v/>
      </c>
      <c r="BC539" s="19">
        <f>IFERROR(VLOOKUP(AP539,[2]CUS030!$A$5:$E$10000,5,0),"")</f>
        <v/>
      </c>
      <c r="BD539" s="19">
        <f>IFERROR(VLOOKUP(AQ539,[2]CUS030!$A$5:$E$10000,5,0),"")</f>
        <v/>
      </c>
      <c r="BE539" s="19">
        <f>IFERROR(VLOOKUP(AR539,[2]CUS030!$A$5:$E$10000,5,0),"")</f>
        <v/>
      </c>
    </row>
    <row r="540">
      <c r="F540" s="108">
        <f>[1]!Table1[[#This Row],[Production]]</f>
        <v/>
      </c>
      <c r="G540">
        <f>MID(F540,LEN(F540)-6,4)</f>
        <v/>
      </c>
      <c r="H540">
        <f>AS540&amp;"|"&amp;AT540&amp;"|"&amp;AU540&amp;"|"&amp;AV540&amp;"|"&amp;AW540&amp;"|"&amp;AX540&amp;"|"&amp;AY540&amp;"|"&amp;AZ540&amp;"|"&amp;BA540&amp;"|"&amp;BB540&amp;"|"&amp;BC540&amp;"|"&amp;BD540&amp;"|"&amp;BE540</f>
        <v/>
      </c>
      <c r="I540" s="108">
        <f>[1]!Table1[[#This Row],[Stock]]</f>
        <v/>
      </c>
      <c r="J540">
        <f>MID(LEFT(I540,LEN(I540)-3),FIND("0|0.000",LEFT(I540,LEN(I540)-3),1)+7,6)</f>
        <v/>
      </c>
      <c r="K540" s="19" t="n"/>
      <c r="L540" s="19" t="n"/>
      <c r="M540" s="19" t="n"/>
      <c r="N540" s="19" t="n"/>
      <c r="O540" s="19" t="n"/>
      <c r="P540" s="20">
        <f>End_Cal!E540</f>
        <v/>
      </c>
      <c r="Q540" s="112">
        <f>IFERROR(INDEX($J$2:$J$9873,MATCH(1,INDEX(($P540=$F$2:$F$9873)*(0=COUNTIFS($Q$2:$Q$2,$J$2:$J$9873)),0),0)),"")</f>
        <v/>
      </c>
      <c r="R540" s="112">
        <f>IFERROR(INDEX($J$2:$J$9873,MATCH(1,INDEX(($P540=$F$2:$F$9873)*(0=COUNTIFS(Q540,$J$2:$J$9873)),0),0)),"")</f>
        <v/>
      </c>
      <c r="S540" s="112">
        <f>IFERROR(INDEX($J$2:$J$9873,MATCH(1,INDEX(($P540=$F$2:$F$9873)*(0=COUNTIFS(Q540:R540,$J$2:$J$9873)),0),0)),"")</f>
        <v/>
      </c>
      <c r="T540" s="112">
        <f>IFERROR(INDEX($J$2:$J$9873,MATCH(1,INDEX(($P540=$F$2:$F$9873)*(0=COUNTIFS(Q540:S540,$J$2:$J$9873)),0),0)),"")</f>
        <v/>
      </c>
      <c r="U540" s="112">
        <f>IFERROR(INDEX($J$2:$J$9873,MATCH(1,INDEX(($P540=$F$2:$F$9873)*(0=COUNTIFS(Q540:T540,$J$2:$J$9873)),0),0)),"")</f>
        <v/>
      </c>
      <c r="V540" s="112">
        <f>IFERROR(INDEX($J$2:$J$9873,MATCH(1,INDEX(($P540=$F$2:$F$9873)*(0=COUNTIFS(Q540:U540,$J$2:$J$9873)),0),0)),"")</f>
        <v/>
      </c>
      <c r="W540" s="112">
        <f>IFERROR(INDEX($J$2:$J$9873,MATCH(1,INDEX(($P540=$F$2:$F$9873)*(0=COUNTIFS(Q540:V540,$J$2:$J$861)),0),0)),"")</f>
        <v/>
      </c>
      <c r="X540" s="112">
        <f>IFERROR(INDEX($J$2:$J$9873,MATCH(1,INDEX(($P540=$F$2:$F$9873)*(0=COUNTIFS(Q540:W540,$J$2:$J$9873)),0),0)),"")</f>
        <v/>
      </c>
      <c r="Y540" s="112">
        <f>IFERROR(INDEX($J$2:$J$861,MATCH(1,INDEX(($P540=$F$2:$F$861)*(0=COUNTIFS(Q540:X540,$J$2:$J$861)),0),0)),"")</f>
        <v/>
      </c>
      <c r="Z540" s="112">
        <f>IFERROR(INDEX($J$2:$J$861,MATCH(1,INDEX(($P540=$F$2:$F$861)*(0=COUNTIFS(Q540:Y540,$J$2:$J$861)),0),0)),"")</f>
        <v/>
      </c>
      <c r="AA540" s="112">
        <f>IFERROR(INDEX($J$2:$J$861,MATCH(1,INDEX(($P540=$F$2:$F$861)*(0=COUNTIFS(Q540:Z540,$J$2:$J$861)),0),0)),"")</f>
        <v/>
      </c>
      <c r="AB540" s="112">
        <f>IFERROR(INDEX($J$2:$J$861,MATCH(1,INDEX(($P540=$F$2:$F$861)*(0=COUNTIFS(Q540:AA540,$J$2:$J$861)),0),0)),"")</f>
        <v/>
      </c>
      <c r="AC540" s="112">
        <f>IFERROR(INDEX($J$2:$J$861,MATCH(1,INDEX(($P540=$F$2:$F$861)*(0=COUNTIFS(Q540:AB540,$J$2:$J$861)),0),0)),"")</f>
        <v/>
      </c>
      <c r="AD540">
        <f>Q540&amp;"-"&amp;R540&amp;"-"&amp;S540&amp;"-"&amp;T540&amp;"-"&amp;U540&amp;"-"&amp;V540&amp;"-"&amp;W540&amp;"-"&amp;X540&amp;"-"&amp;Y540&amp;"-"&amp;Z540&amp;"-"&amp;AA540&amp;"-"&amp;AB540&amp;"-"&amp;AC540</f>
        <v/>
      </c>
      <c r="AF540" s="19">
        <f>IFERROR(INDEX($I$2:$I$861,MATCH(1,INDEX(($P540=$F$2:$F$861)*(0=COUNTIFS($AF$2:$AF$2,$I$2:$I$861)),0),0)),"")</f>
        <v/>
      </c>
      <c r="AG540" s="19">
        <f>IFERROR(INDEX($I$2:$I$9873,MATCH(1,INDEX(($P540=$F$2:$F$9873)*(0=COUNTIFS(AF540,$I$2:$I$9873)),0),0)),"")</f>
        <v/>
      </c>
      <c r="AH540" s="19">
        <f>IFERROR(INDEX($I$2:$I$9873,MATCH(1,INDEX(($P540=$F$2:$F$9873)*(0=COUNTIFS(AF540:AG540,$I$2:$I$9873)),0),0)),"")</f>
        <v/>
      </c>
      <c r="AI540" s="19">
        <f>IFERROR(INDEX($I$2:$I$9873,MATCH(1,INDEX(($P540=$F$2:$F$9873)*(0=COUNTIFS(AF540:AH540,$I$2:$I$9873)),0),0)),"")</f>
        <v/>
      </c>
      <c r="AJ540" s="19">
        <f>IFERROR(INDEX($I$2:$I$9873,MATCH(1,INDEX(($P540=$F$2:$F$9873)*(0=COUNTIFS(AF540:AI540,$I$2:$I$9873)),0),0)),"")</f>
        <v/>
      </c>
      <c r="AK540" s="19">
        <f>IFERROR(INDEX($I$2:$I$9873,MATCH(1,INDEX(($P540=$F$2:$F$9873)*(0=COUNTIFS(AF540:AJ540,$I$2:$I$9873)),0),0)),"")</f>
        <v/>
      </c>
      <c r="AL540" s="19">
        <f>IFERROR(INDEX($I$2:$I$9873,MATCH(1,INDEX(($P540=$F$2:$F$9873)*(0=COUNTIFS(AF540:AK540,$I$2:$I$9873)),0),0)),"")</f>
        <v/>
      </c>
      <c r="AM540" s="19">
        <f>IFERROR(INDEX($I$2:$I$9873,MATCH(1,INDEX(($P540=$F$2:$F$9873)*(0=COUNTIFS(AF540:AL540,$I$2:$I$9873)),0),0)),"")</f>
        <v/>
      </c>
      <c r="AN540" s="19">
        <f>IFERROR(INDEX($I$2:$I$9873,MATCH(1,INDEX(($P540=$F$2:$F$9873)*(0=COUNTIFS(AF540:AM540,$I$2:$I$9873)),0),0)),"")</f>
        <v/>
      </c>
      <c r="AO540" s="19">
        <f>IFERROR(INDEX($I$2:$I$9873,MATCH(1,INDEX(($P540=$F$2:$F$9873)*(0=COUNTIFS(AF540:AN540,$I$2:$I$9873)),0),0)),"")</f>
        <v/>
      </c>
      <c r="AP540" s="19">
        <f>IFERROR(INDEX($I$2:$I$9873,MATCH(1,INDEX(($P540=$F$2:$F$9873)*(0=COUNTIFS(AF540:AO540,$I$2:$I$9873)),0),0)),"")</f>
        <v/>
      </c>
      <c r="AQ540" s="19">
        <f>IFERROR(INDEX($I$2:$I$9873,MATCH(1,INDEX(($P540=$F$2:$F$9873)*(0=COUNTIFS(AF540:AP540,$I$2:$I$9873)),0),0)),"")</f>
        <v/>
      </c>
      <c r="AR540" s="19">
        <f>IFERROR(INDEX($I$2:$I$9873,MATCH(1,INDEX(($P540=$F$2:$F$9873)*(0=COUNTIFS(AF540:AQ540,$I$2:$I$9873)),0),0)),"")</f>
        <v/>
      </c>
      <c r="AS540" s="19">
        <f>IFERROR(VLOOKUP(AF540,[2]CUS030!$A$5:$E$10000,5,0),"")</f>
        <v/>
      </c>
      <c r="AT540" s="19">
        <f>IFERROR(VLOOKUP(AG540,[2]CUS030!$A$5:$E$10000,5,0),"")</f>
        <v/>
      </c>
      <c r="AU540" s="19">
        <f>IFERROR(VLOOKUP(AH540,[2]CUS030!$A$5:$E$10000,5,0),"")</f>
        <v/>
      </c>
      <c r="AV540" s="19">
        <f>IFERROR(VLOOKUP(AI540,[2]CUS030!$A$5:$E$10000,5,0),"")</f>
        <v/>
      </c>
      <c r="AW540" s="19">
        <f>IFERROR(VLOOKUP(AJ540,[2]CUS030!$A$5:$E$10000,5,0),"")</f>
        <v/>
      </c>
      <c r="AX540" s="19">
        <f>IFERROR(VLOOKUP(AK540,[2]CUS030!$A$5:$E$10000,5,0),"")</f>
        <v/>
      </c>
      <c r="AY540" s="19">
        <f>IFERROR(VLOOKUP(AL540,[2]CUS030!$A$5:$E$10000,5,0),"")</f>
        <v/>
      </c>
      <c r="AZ540" s="19">
        <f>IFERROR(VLOOKUP(AM540,[2]CUS030!$A$5:$E$10000,5,0),"")</f>
        <v/>
      </c>
      <c r="BA540" s="19">
        <f>IFERROR(VLOOKUP(AN540,[2]CUS030!$A$5:$E$10000,5,0),"")</f>
        <v/>
      </c>
      <c r="BB540" s="19">
        <f>IFERROR(VLOOKUP(AO540,[2]CUS030!$A$5:$E$10000,5,0),"")</f>
        <v/>
      </c>
      <c r="BC540" s="19">
        <f>IFERROR(VLOOKUP(AP540,[2]CUS030!$A$5:$E$10000,5,0),"")</f>
        <v/>
      </c>
      <c r="BD540" s="19">
        <f>IFERROR(VLOOKUP(AQ540,[2]CUS030!$A$5:$E$10000,5,0),"")</f>
        <v/>
      </c>
      <c r="BE540" s="19">
        <f>IFERROR(VLOOKUP(AR540,[2]CUS030!$A$5:$E$10000,5,0),"")</f>
        <v/>
      </c>
    </row>
    <row r="541">
      <c r="F541" s="108">
        <f>[1]!Table1[[#This Row],[Production]]</f>
        <v/>
      </c>
      <c r="G541">
        <f>MID(F541,LEN(F541)-6,4)</f>
        <v/>
      </c>
      <c r="H541">
        <f>AS541&amp;"|"&amp;AT541&amp;"|"&amp;AU541&amp;"|"&amp;AV541&amp;"|"&amp;AW541&amp;"|"&amp;AX541&amp;"|"&amp;AY541&amp;"|"&amp;AZ541&amp;"|"&amp;BA541&amp;"|"&amp;BB541&amp;"|"&amp;BC541&amp;"|"&amp;BD541&amp;"|"&amp;BE541</f>
        <v/>
      </c>
      <c r="I541" s="108">
        <f>[1]!Table1[[#This Row],[Stock]]</f>
        <v/>
      </c>
      <c r="J541">
        <f>MID(LEFT(I541,LEN(I541)-3),FIND("0|0.000",LEFT(I541,LEN(I541)-3),1)+7,6)</f>
        <v/>
      </c>
      <c r="K541" s="19" t="n"/>
      <c r="L541" s="19" t="n"/>
      <c r="M541" s="19" t="n"/>
      <c r="N541" s="19" t="n"/>
      <c r="O541" s="19" t="n"/>
      <c r="P541" s="20">
        <f>End_Cal!E541</f>
        <v/>
      </c>
      <c r="Q541" s="112">
        <f>IFERROR(INDEX($J$2:$J$9873,MATCH(1,INDEX(($P541=$F$2:$F$9873)*(0=COUNTIFS($Q$2:$Q$2,$J$2:$J$9873)),0),0)),"")</f>
        <v/>
      </c>
      <c r="R541" s="112">
        <f>IFERROR(INDEX($J$2:$J$9873,MATCH(1,INDEX(($P541=$F$2:$F$9873)*(0=COUNTIFS(Q541,$J$2:$J$9873)),0),0)),"")</f>
        <v/>
      </c>
      <c r="S541" s="112">
        <f>IFERROR(INDEX($J$2:$J$9873,MATCH(1,INDEX(($P541=$F$2:$F$9873)*(0=COUNTIFS(Q541:R541,$J$2:$J$9873)),0),0)),"")</f>
        <v/>
      </c>
      <c r="T541" s="112">
        <f>IFERROR(INDEX($J$2:$J$9873,MATCH(1,INDEX(($P541=$F$2:$F$9873)*(0=COUNTIFS(Q541:S541,$J$2:$J$9873)),0),0)),"")</f>
        <v/>
      </c>
      <c r="U541" s="112">
        <f>IFERROR(INDEX($J$2:$J$9873,MATCH(1,INDEX(($P541=$F$2:$F$9873)*(0=COUNTIFS(Q541:T541,$J$2:$J$9873)),0),0)),"")</f>
        <v/>
      </c>
      <c r="V541" s="112">
        <f>IFERROR(INDEX($J$2:$J$9873,MATCH(1,INDEX(($P541=$F$2:$F$9873)*(0=COUNTIFS(Q541:U541,$J$2:$J$9873)),0),0)),"")</f>
        <v/>
      </c>
      <c r="W541" s="112">
        <f>IFERROR(INDEX($J$2:$J$9873,MATCH(1,INDEX(($P541=$F$2:$F$9873)*(0=COUNTIFS(Q541:V541,$J$2:$J$861)),0),0)),"")</f>
        <v/>
      </c>
      <c r="X541" s="112">
        <f>IFERROR(INDEX($J$2:$J$9873,MATCH(1,INDEX(($P541=$F$2:$F$9873)*(0=COUNTIFS(Q541:W541,$J$2:$J$9873)),0),0)),"")</f>
        <v/>
      </c>
      <c r="Y541" s="112">
        <f>IFERROR(INDEX($J$2:$J$861,MATCH(1,INDEX(($P541=$F$2:$F$861)*(0=COUNTIFS(Q541:X541,$J$2:$J$861)),0),0)),"")</f>
        <v/>
      </c>
      <c r="Z541" s="112">
        <f>IFERROR(INDEX($J$2:$J$861,MATCH(1,INDEX(($P541=$F$2:$F$861)*(0=COUNTIFS(Q541:Y541,$J$2:$J$861)),0),0)),"")</f>
        <v/>
      </c>
      <c r="AA541" s="112">
        <f>IFERROR(INDEX($J$2:$J$861,MATCH(1,INDEX(($P541=$F$2:$F$861)*(0=COUNTIFS(Q541:Z541,$J$2:$J$861)),0),0)),"")</f>
        <v/>
      </c>
      <c r="AB541" s="112">
        <f>IFERROR(INDEX($J$2:$J$861,MATCH(1,INDEX(($P541=$F$2:$F$861)*(0=COUNTIFS(Q541:AA541,$J$2:$J$861)),0),0)),"")</f>
        <v/>
      </c>
      <c r="AC541" s="112">
        <f>IFERROR(INDEX($J$2:$J$861,MATCH(1,INDEX(($P541=$F$2:$F$861)*(0=COUNTIFS(Q541:AB541,$J$2:$J$861)),0),0)),"")</f>
        <v/>
      </c>
      <c r="AD541">
        <f>Q541&amp;"-"&amp;R541&amp;"-"&amp;S541&amp;"-"&amp;T541&amp;"-"&amp;U541&amp;"-"&amp;V541&amp;"-"&amp;W541&amp;"-"&amp;X541&amp;"-"&amp;Y541&amp;"-"&amp;Z541&amp;"-"&amp;AA541&amp;"-"&amp;AB541&amp;"-"&amp;AC541</f>
        <v/>
      </c>
      <c r="AF541" s="19">
        <f>IFERROR(INDEX($I$2:$I$861,MATCH(1,INDEX(($P541=$F$2:$F$861)*(0=COUNTIFS($AF$2:$AF$2,$I$2:$I$861)),0),0)),"")</f>
        <v/>
      </c>
      <c r="AG541" s="19">
        <f>IFERROR(INDEX($I$2:$I$9873,MATCH(1,INDEX(($P541=$F$2:$F$9873)*(0=COUNTIFS(AF541,$I$2:$I$9873)),0),0)),"")</f>
        <v/>
      </c>
      <c r="AH541" s="19">
        <f>IFERROR(INDEX($I$2:$I$9873,MATCH(1,INDEX(($P541=$F$2:$F$9873)*(0=COUNTIFS(AF541:AG541,$I$2:$I$9873)),0),0)),"")</f>
        <v/>
      </c>
      <c r="AI541" s="19">
        <f>IFERROR(INDEX($I$2:$I$9873,MATCH(1,INDEX(($P541=$F$2:$F$9873)*(0=COUNTIFS(AF541:AH541,$I$2:$I$9873)),0),0)),"")</f>
        <v/>
      </c>
      <c r="AJ541" s="19">
        <f>IFERROR(INDEX($I$2:$I$9873,MATCH(1,INDEX(($P541=$F$2:$F$9873)*(0=COUNTIFS(AF541:AI541,$I$2:$I$9873)),0),0)),"")</f>
        <v/>
      </c>
      <c r="AK541" s="19">
        <f>IFERROR(INDEX($I$2:$I$9873,MATCH(1,INDEX(($P541=$F$2:$F$9873)*(0=COUNTIFS(AF541:AJ541,$I$2:$I$9873)),0),0)),"")</f>
        <v/>
      </c>
      <c r="AL541" s="19">
        <f>IFERROR(INDEX($I$2:$I$9873,MATCH(1,INDEX(($P541=$F$2:$F$9873)*(0=COUNTIFS(AF541:AK541,$I$2:$I$9873)),0),0)),"")</f>
        <v/>
      </c>
      <c r="AM541" s="19">
        <f>IFERROR(INDEX($I$2:$I$9873,MATCH(1,INDEX(($P541=$F$2:$F$9873)*(0=COUNTIFS(AF541:AL541,$I$2:$I$9873)),0),0)),"")</f>
        <v/>
      </c>
      <c r="AN541" s="19">
        <f>IFERROR(INDEX($I$2:$I$9873,MATCH(1,INDEX(($P541=$F$2:$F$9873)*(0=COUNTIFS(AF541:AM541,$I$2:$I$9873)),0),0)),"")</f>
        <v/>
      </c>
      <c r="AO541" s="19">
        <f>IFERROR(INDEX($I$2:$I$9873,MATCH(1,INDEX(($P541=$F$2:$F$9873)*(0=COUNTIFS(AF541:AN541,$I$2:$I$9873)),0),0)),"")</f>
        <v/>
      </c>
      <c r="AP541" s="19">
        <f>IFERROR(INDEX($I$2:$I$9873,MATCH(1,INDEX(($P541=$F$2:$F$9873)*(0=COUNTIFS(AF541:AO541,$I$2:$I$9873)),0),0)),"")</f>
        <v/>
      </c>
      <c r="AQ541" s="19">
        <f>IFERROR(INDEX($I$2:$I$9873,MATCH(1,INDEX(($P541=$F$2:$F$9873)*(0=COUNTIFS(AF541:AP541,$I$2:$I$9873)),0),0)),"")</f>
        <v/>
      </c>
      <c r="AR541" s="19">
        <f>IFERROR(INDEX($I$2:$I$9873,MATCH(1,INDEX(($P541=$F$2:$F$9873)*(0=COUNTIFS(AF541:AQ541,$I$2:$I$9873)),0),0)),"")</f>
        <v/>
      </c>
      <c r="AS541" s="19">
        <f>IFERROR(VLOOKUP(AF541,[2]CUS030!$A$5:$E$10000,5,0),"")</f>
        <v/>
      </c>
      <c r="AT541" s="19">
        <f>IFERROR(VLOOKUP(AG541,[2]CUS030!$A$5:$E$10000,5,0),"")</f>
        <v/>
      </c>
      <c r="AU541" s="19">
        <f>IFERROR(VLOOKUP(AH541,[2]CUS030!$A$5:$E$10000,5,0),"")</f>
        <v/>
      </c>
      <c r="AV541" s="19">
        <f>IFERROR(VLOOKUP(AI541,[2]CUS030!$A$5:$E$10000,5,0),"")</f>
        <v/>
      </c>
      <c r="AW541" s="19">
        <f>IFERROR(VLOOKUP(AJ541,[2]CUS030!$A$5:$E$10000,5,0),"")</f>
        <v/>
      </c>
      <c r="AX541" s="19">
        <f>IFERROR(VLOOKUP(AK541,[2]CUS030!$A$5:$E$10000,5,0),"")</f>
        <v/>
      </c>
      <c r="AY541" s="19">
        <f>IFERROR(VLOOKUP(AL541,[2]CUS030!$A$5:$E$10000,5,0),"")</f>
        <v/>
      </c>
      <c r="AZ541" s="19">
        <f>IFERROR(VLOOKUP(AM541,[2]CUS030!$A$5:$E$10000,5,0),"")</f>
        <v/>
      </c>
      <c r="BA541" s="19">
        <f>IFERROR(VLOOKUP(AN541,[2]CUS030!$A$5:$E$10000,5,0),"")</f>
        <v/>
      </c>
      <c r="BB541" s="19">
        <f>IFERROR(VLOOKUP(AO541,[2]CUS030!$A$5:$E$10000,5,0),"")</f>
        <v/>
      </c>
      <c r="BC541" s="19">
        <f>IFERROR(VLOOKUP(AP541,[2]CUS030!$A$5:$E$10000,5,0),"")</f>
        <v/>
      </c>
      <c r="BD541" s="19">
        <f>IFERROR(VLOOKUP(AQ541,[2]CUS030!$A$5:$E$10000,5,0),"")</f>
        <v/>
      </c>
      <c r="BE541" s="19">
        <f>IFERROR(VLOOKUP(AR541,[2]CUS030!$A$5:$E$10000,5,0),"")</f>
        <v/>
      </c>
    </row>
    <row r="542">
      <c r="F542" s="108">
        <f>[1]!Table1[[#This Row],[Production]]</f>
        <v/>
      </c>
      <c r="G542">
        <f>MID(F542,LEN(F542)-6,4)</f>
        <v/>
      </c>
      <c r="H542">
        <f>AS542&amp;"|"&amp;AT542&amp;"|"&amp;AU542&amp;"|"&amp;AV542&amp;"|"&amp;AW542&amp;"|"&amp;AX542&amp;"|"&amp;AY542&amp;"|"&amp;AZ542&amp;"|"&amp;BA542&amp;"|"&amp;BB542&amp;"|"&amp;BC542&amp;"|"&amp;BD542&amp;"|"&amp;BE542</f>
        <v/>
      </c>
      <c r="I542" s="108">
        <f>[1]!Table1[[#This Row],[Stock]]</f>
        <v/>
      </c>
      <c r="J542">
        <f>MID(LEFT(I542,LEN(I542)-3),FIND("0|0.000",LEFT(I542,LEN(I542)-3),1)+7,6)</f>
        <v/>
      </c>
      <c r="K542" s="19" t="n"/>
      <c r="L542" s="19" t="n"/>
      <c r="M542" s="19" t="n"/>
      <c r="N542" s="19" t="n"/>
      <c r="O542" s="19" t="n"/>
      <c r="P542" s="20">
        <f>End_Cal!E542</f>
        <v/>
      </c>
      <c r="Q542" s="112">
        <f>IFERROR(INDEX($J$2:$J$9873,MATCH(1,INDEX(($P542=$F$2:$F$9873)*(0=COUNTIFS($Q$2:$Q$2,$J$2:$J$9873)),0),0)),"")</f>
        <v/>
      </c>
      <c r="R542" s="112">
        <f>IFERROR(INDEX($J$2:$J$9873,MATCH(1,INDEX(($P542=$F$2:$F$9873)*(0=COUNTIFS(Q542,$J$2:$J$9873)),0),0)),"")</f>
        <v/>
      </c>
      <c r="S542" s="112">
        <f>IFERROR(INDEX($J$2:$J$9873,MATCH(1,INDEX(($P542=$F$2:$F$9873)*(0=COUNTIFS(Q542:R542,$J$2:$J$9873)),0),0)),"")</f>
        <v/>
      </c>
      <c r="T542" s="112">
        <f>IFERROR(INDEX($J$2:$J$9873,MATCH(1,INDEX(($P542=$F$2:$F$9873)*(0=COUNTIFS(Q542:S542,$J$2:$J$9873)),0),0)),"")</f>
        <v/>
      </c>
      <c r="U542" s="112">
        <f>IFERROR(INDEX($J$2:$J$9873,MATCH(1,INDEX(($P542=$F$2:$F$9873)*(0=COUNTIFS(Q542:T542,$J$2:$J$9873)),0),0)),"")</f>
        <v/>
      </c>
      <c r="V542" s="112">
        <f>IFERROR(INDEX($J$2:$J$9873,MATCH(1,INDEX(($P542=$F$2:$F$9873)*(0=COUNTIFS(Q542:U542,$J$2:$J$9873)),0),0)),"")</f>
        <v/>
      </c>
      <c r="W542" s="112">
        <f>IFERROR(INDEX($J$2:$J$9873,MATCH(1,INDEX(($P542=$F$2:$F$9873)*(0=COUNTIFS(Q542:V542,$J$2:$J$861)),0),0)),"")</f>
        <v/>
      </c>
      <c r="X542" s="112">
        <f>IFERROR(INDEX($J$2:$J$9873,MATCH(1,INDEX(($P542=$F$2:$F$9873)*(0=COUNTIFS(Q542:W542,$J$2:$J$9873)),0),0)),"")</f>
        <v/>
      </c>
      <c r="Y542" s="112">
        <f>IFERROR(INDEX($J$2:$J$861,MATCH(1,INDEX(($P542=$F$2:$F$861)*(0=COUNTIFS(Q542:X542,$J$2:$J$861)),0),0)),"")</f>
        <v/>
      </c>
      <c r="Z542" s="112">
        <f>IFERROR(INDEX($J$2:$J$861,MATCH(1,INDEX(($P542=$F$2:$F$861)*(0=COUNTIFS(Q542:Y542,$J$2:$J$861)),0),0)),"")</f>
        <v/>
      </c>
      <c r="AA542" s="112">
        <f>IFERROR(INDEX($J$2:$J$861,MATCH(1,INDEX(($P542=$F$2:$F$861)*(0=COUNTIFS(Q542:Z542,$J$2:$J$861)),0),0)),"")</f>
        <v/>
      </c>
      <c r="AB542" s="112">
        <f>IFERROR(INDEX($J$2:$J$861,MATCH(1,INDEX(($P542=$F$2:$F$861)*(0=COUNTIFS(Q542:AA542,$J$2:$J$861)),0),0)),"")</f>
        <v/>
      </c>
      <c r="AC542" s="112">
        <f>IFERROR(INDEX($J$2:$J$861,MATCH(1,INDEX(($P542=$F$2:$F$861)*(0=COUNTIFS(Q542:AB542,$J$2:$J$861)),0),0)),"")</f>
        <v/>
      </c>
      <c r="AD542">
        <f>Q542&amp;"-"&amp;R542&amp;"-"&amp;S542&amp;"-"&amp;T542&amp;"-"&amp;U542&amp;"-"&amp;V542&amp;"-"&amp;W542&amp;"-"&amp;X542&amp;"-"&amp;Y542&amp;"-"&amp;Z542&amp;"-"&amp;AA542&amp;"-"&amp;AB542&amp;"-"&amp;AC542</f>
        <v/>
      </c>
      <c r="AF542" s="19">
        <f>IFERROR(INDEX($I$2:$I$861,MATCH(1,INDEX(($P542=$F$2:$F$861)*(0=COUNTIFS($AF$2:$AF$2,$I$2:$I$861)),0),0)),"")</f>
        <v/>
      </c>
      <c r="AG542" s="19">
        <f>IFERROR(INDEX($I$2:$I$9873,MATCH(1,INDEX(($P542=$F$2:$F$9873)*(0=COUNTIFS(AF542,$I$2:$I$9873)),0),0)),"")</f>
        <v/>
      </c>
      <c r="AH542" s="19">
        <f>IFERROR(INDEX($I$2:$I$9873,MATCH(1,INDEX(($P542=$F$2:$F$9873)*(0=COUNTIFS(AF542:AG542,$I$2:$I$9873)),0),0)),"")</f>
        <v/>
      </c>
      <c r="AI542" s="19">
        <f>IFERROR(INDEX($I$2:$I$9873,MATCH(1,INDEX(($P542=$F$2:$F$9873)*(0=COUNTIFS(AF542:AH542,$I$2:$I$9873)),0),0)),"")</f>
        <v/>
      </c>
      <c r="AJ542" s="19">
        <f>IFERROR(INDEX($I$2:$I$9873,MATCH(1,INDEX(($P542=$F$2:$F$9873)*(0=COUNTIFS(AF542:AI542,$I$2:$I$9873)),0),0)),"")</f>
        <v/>
      </c>
      <c r="AK542" s="19">
        <f>IFERROR(INDEX($I$2:$I$9873,MATCH(1,INDEX(($P542=$F$2:$F$9873)*(0=COUNTIFS(AF542:AJ542,$I$2:$I$9873)),0),0)),"")</f>
        <v/>
      </c>
      <c r="AL542" s="19">
        <f>IFERROR(INDEX($I$2:$I$9873,MATCH(1,INDEX(($P542=$F$2:$F$9873)*(0=COUNTIFS(AF542:AK542,$I$2:$I$9873)),0),0)),"")</f>
        <v/>
      </c>
      <c r="AM542" s="19">
        <f>IFERROR(INDEX($I$2:$I$9873,MATCH(1,INDEX(($P542=$F$2:$F$9873)*(0=COUNTIFS(AF542:AL542,$I$2:$I$9873)),0),0)),"")</f>
        <v/>
      </c>
      <c r="AN542" s="19">
        <f>IFERROR(INDEX($I$2:$I$9873,MATCH(1,INDEX(($P542=$F$2:$F$9873)*(0=COUNTIFS(AF542:AM542,$I$2:$I$9873)),0),0)),"")</f>
        <v/>
      </c>
      <c r="AO542" s="19">
        <f>IFERROR(INDEX($I$2:$I$9873,MATCH(1,INDEX(($P542=$F$2:$F$9873)*(0=COUNTIFS(AF542:AN542,$I$2:$I$9873)),0),0)),"")</f>
        <v/>
      </c>
      <c r="AP542" s="19">
        <f>IFERROR(INDEX($I$2:$I$9873,MATCH(1,INDEX(($P542=$F$2:$F$9873)*(0=COUNTIFS(AF542:AO542,$I$2:$I$9873)),0),0)),"")</f>
        <v/>
      </c>
      <c r="AQ542" s="19">
        <f>IFERROR(INDEX($I$2:$I$9873,MATCH(1,INDEX(($P542=$F$2:$F$9873)*(0=COUNTIFS(AF542:AP542,$I$2:$I$9873)),0),0)),"")</f>
        <v/>
      </c>
      <c r="AR542" s="19">
        <f>IFERROR(INDEX($I$2:$I$9873,MATCH(1,INDEX(($P542=$F$2:$F$9873)*(0=COUNTIFS(AF542:AQ542,$I$2:$I$9873)),0),0)),"")</f>
        <v/>
      </c>
      <c r="AS542" s="19">
        <f>IFERROR(VLOOKUP(AF542,[2]CUS030!$A$5:$E$10000,5,0),"")</f>
        <v/>
      </c>
      <c r="AT542" s="19">
        <f>IFERROR(VLOOKUP(AG542,[2]CUS030!$A$5:$E$10000,5,0),"")</f>
        <v/>
      </c>
      <c r="AU542" s="19">
        <f>IFERROR(VLOOKUP(AH542,[2]CUS030!$A$5:$E$10000,5,0),"")</f>
        <v/>
      </c>
      <c r="AV542" s="19">
        <f>IFERROR(VLOOKUP(AI542,[2]CUS030!$A$5:$E$10000,5,0),"")</f>
        <v/>
      </c>
      <c r="AW542" s="19">
        <f>IFERROR(VLOOKUP(AJ542,[2]CUS030!$A$5:$E$10000,5,0),"")</f>
        <v/>
      </c>
      <c r="AX542" s="19">
        <f>IFERROR(VLOOKUP(AK542,[2]CUS030!$A$5:$E$10000,5,0),"")</f>
        <v/>
      </c>
      <c r="AY542" s="19">
        <f>IFERROR(VLOOKUP(AL542,[2]CUS030!$A$5:$E$10000,5,0),"")</f>
        <v/>
      </c>
      <c r="AZ542" s="19">
        <f>IFERROR(VLOOKUP(AM542,[2]CUS030!$A$5:$E$10000,5,0),"")</f>
        <v/>
      </c>
      <c r="BA542" s="19">
        <f>IFERROR(VLOOKUP(AN542,[2]CUS030!$A$5:$E$10000,5,0),"")</f>
        <v/>
      </c>
      <c r="BB542" s="19">
        <f>IFERROR(VLOOKUP(AO542,[2]CUS030!$A$5:$E$10000,5,0),"")</f>
        <v/>
      </c>
      <c r="BC542" s="19">
        <f>IFERROR(VLOOKUP(AP542,[2]CUS030!$A$5:$E$10000,5,0),"")</f>
        <v/>
      </c>
      <c r="BD542" s="19">
        <f>IFERROR(VLOOKUP(AQ542,[2]CUS030!$A$5:$E$10000,5,0),"")</f>
        <v/>
      </c>
      <c r="BE542" s="19">
        <f>IFERROR(VLOOKUP(AR542,[2]CUS030!$A$5:$E$10000,5,0),"")</f>
        <v/>
      </c>
    </row>
    <row r="543">
      <c r="F543" s="108">
        <f>[1]!Table1[[#This Row],[Production]]</f>
        <v/>
      </c>
      <c r="G543">
        <f>MID(F543,LEN(F543)-6,4)</f>
        <v/>
      </c>
      <c r="H543">
        <f>AS543&amp;"|"&amp;AT543&amp;"|"&amp;AU543&amp;"|"&amp;AV543&amp;"|"&amp;AW543&amp;"|"&amp;AX543&amp;"|"&amp;AY543&amp;"|"&amp;AZ543&amp;"|"&amp;BA543&amp;"|"&amp;BB543&amp;"|"&amp;BC543&amp;"|"&amp;BD543&amp;"|"&amp;BE543</f>
        <v/>
      </c>
      <c r="I543" s="108">
        <f>[1]!Table1[[#This Row],[Stock]]</f>
        <v/>
      </c>
      <c r="J543">
        <f>MID(LEFT(I543,LEN(I543)-3),FIND("0|0.000",LEFT(I543,LEN(I543)-3),1)+7,6)</f>
        <v/>
      </c>
      <c r="K543" s="19" t="n"/>
      <c r="L543" s="19" t="n"/>
      <c r="M543" s="19" t="n"/>
      <c r="N543" s="19" t="n"/>
      <c r="O543" s="19" t="n"/>
      <c r="P543" s="20">
        <f>End_Cal!E543</f>
        <v/>
      </c>
      <c r="Q543" s="112">
        <f>IFERROR(INDEX($J$2:$J$9873,MATCH(1,INDEX(($P543=$F$2:$F$9873)*(0=COUNTIFS($Q$2:$Q$2,$J$2:$J$9873)),0),0)),"")</f>
        <v/>
      </c>
      <c r="R543" s="112">
        <f>IFERROR(INDEX($J$2:$J$9873,MATCH(1,INDEX(($P543=$F$2:$F$9873)*(0=COUNTIFS(Q543,$J$2:$J$9873)),0),0)),"")</f>
        <v/>
      </c>
      <c r="S543" s="112">
        <f>IFERROR(INDEX($J$2:$J$9873,MATCH(1,INDEX(($P543=$F$2:$F$9873)*(0=COUNTIFS(Q543:R543,$J$2:$J$9873)),0),0)),"")</f>
        <v/>
      </c>
      <c r="T543" s="112">
        <f>IFERROR(INDEX($J$2:$J$9873,MATCH(1,INDEX(($P543=$F$2:$F$9873)*(0=COUNTIFS(Q543:S543,$J$2:$J$9873)),0),0)),"")</f>
        <v/>
      </c>
      <c r="U543" s="112">
        <f>IFERROR(INDEX($J$2:$J$9873,MATCH(1,INDEX(($P543=$F$2:$F$9873)*(0=COUNTIFS(Q543:T543,$J$2:$J$9873)),0),0)),"")</f>
        <v/>
      </c>
      <c r="V543" s="112">
        <f>IFERROR(INDEX($J$2:$J$9873,MATCH(1,INDEX(($P543=$F$2:$F$9873)*(0=COUNTIFS(Q543:U543,$J$2:$J$9873)),0),0)),"")</f>
        <v/>
      </c>
      <c r="W543" s="112">
        <f>IFERROR(INDEX($J$2:$J$9873,MATCH(1,INDEX(($P543=$F$2:$F$9873)*(0=COUNTIFS(Q543:V543,$J$2:$J$861)),0),0)),"")</f>
        <v/>
      </c>
      <c r="X543" s="112">
        <f>IFERROR(INDEX($J$2:$J$9873,MATCH(1,INDEX(($P543=$F$2:$F$9873)*(0=COUNTIFS(Q543:W543,$J$2:$J$9873)),0),0)),"")</f>
        <v/>
      </c>
      <c r="Y543" s="112">
        <f>IFERROR(INDEX($J$2:$J$861,MATCH(1,INDEX(($P543=$F$2:$F$861)*(0=COUNTIFS(Q543:X543,$J$2:$J$861)),0),0)),"")</f>
        <v/>
      </c>
      <c r="Z543" s="112">
        <f>IFERROR(INDEX($J$2:$J$861,MATCH(1,INDEX(($P543=$F$2:$F$861)*(0=COUNTIFS(Q543:Y543,$J$2:$J$861)),0),0)),"")</f>
        <v/>
      </c>
      <c r="AA543" s="112">
        <f>IFERROR(INDEX($J$2:$J$861,MATCH(1,INDEX(($P543=$F$2:$F$861)*(0=COUNTIFS(Q543:Z543,$J$2:$J$861)),0),0)),"")</f>
        <v/>
      </c>
      <c r="AB543" s="112">
        <f>IFERROR(INDEX($J$2:$J$861,MATCH(1,INDEX(($P543=$F$2:$F$861)*(0=COUNTIFS(Q543:AA543,$J$2:$J$861)),0),0)),"")</f>
        <v/>
      </c>
      <c r="AC543" s="112">
        <f>IFERROR(INDEX($J$2:$J$861,MATCH(1,INDEX(($P543=$F$2:$F$861)*(0=COUNTIFS(Q543:AB543,$J$2:$J$861)),0),0)),"")</f>
        <v/>
      </c>
      <c r="AD543">
        <f>Q543&amp;"-"&amp;R543&amp;"-"&amp;S543&amp;"-"&amp;T543&amp;"-"&amp;U543&amp;"-"&amp;V543&amp;"-"&amp;W543&amp;"-"&amp;X543&amp;"-"&amp;Y543&amp;"-"&amp;Z543&amp;"-"&amp;AA543&amp;"-"&amp;AB543&amp;"-"&amp;AC543</f>
        <v/>
      </c>
      <c r="AF543" s="19">
        <f>IFERROR(INDEX($I$2:$I$861,MATCH(1,INDEX(($P543=$F$2:$F$861)*(0=COUNTIFS($AF$2:$AF$2,$I$2:$I$861)),0),0)),"")</f>
        <v/>
      </c>
      <c r="AG543" s="19">
        <f>IFERROR(INDEX($I$2:$I$9873,MATCH(1,INDEX(($P543=$F$2:$F$9873)*(0=COUNTIFS(AF543,$I$2:$I$9873)),0),0)),"")</f>
        <v/>
      </c>
      <c r="AH543" s="19">
        <f>IFERROR(INDEX($I$2:$I$9873,MATCH(1,INDEX(($P543=$F$2:$F$9873)*(0=COUNTIFS(AF543:AG543,$I$2:$I$9873)),0),0)),"")</f>
        <v/>
      </c>
      <c r="AI543" s="19">
        <f>IFERROR(INDEX($I$2:$I$9873,MATCH(1,INDEX(($P543=$F$2:$F$9873)*(0=COUNTIFS(AF543:AH543,$I$2:$I$9873)),0),0)),"")</f>
        <v/>
      </c>
      <c r="AJ543" s="19">
        <f>IFERROR(INDEX($I$2:$I$9873,MATCH(1,INDEX(($P543=$F$2:$F$9873)*(0=COUNTIFS(AF543:AI543,$I$2:$I$9873)),0),0)),"")</f>
        <v/>
      </c>
      <c r="AK543" s="19">
        <f>IFERROR(INDEX($I$2:$I$9873,MATCH(1,INDEX(($P543=$F$2:$F$9873)*(0=COUNTIFS(AF543:AJ543,$I$2:$I$9873)),0),0)),"")</f>
        <v/>
      </c>
      <c r="AL543" s="19">
        <f>IFERROR(INDEX($I$2:$I$9873,MATCH(1,INDEX(($P543=$F$2:$F$9873)*(0=COUNTIFS(AF543:AK543,$I$2:$I$9873)),0),0)),"")</f>
        <v/>
      </c>
      <c r="AM543" s="19">
        <f>IFERROR(INDEX($I$2:$I$9873,MATCH(1,INDEX(($P543=$F$2:$F$9873)*(0=COUNTIFS(AF543:AL543,$I$2:$I$9873)),0),0)),"")</f>
        <v/>
      </c>
      <c r="AN543" s="19">
        <f>IFERROR(INDEX($I$2:$I$9873,MATCH(1,INDEX(($P543=$F$2:$F$9873)*(0=COUNTIFS(AF543:AM543,$I$2:$I$9873)),0),0)),"")</f>
        <v/>
      </c>
      <c r="AO543" s="19">
        <f>IFERROR(INDEX($I$2:$I$9873,MATCH(1,INDEX(($P543=$F$2:$F$9873)*(0=COUNTIFS(AF543:AN543,$I$2:$I$9873)),0),0)),"")</f>
        <v/>
      </c>
      <c r="AP543" s="19">
        <f>IFERROR(INDEX($I$2:$I$9873,MATCH(1,INDEX(($P543=$F$2:$F$9873)*(0=COUNTIFS(AF543:AO543,$I$2:$I$9873)),0),0)),"")</f>
        <v/>
      </c>
      <c r="AQ543" s="19">
        <f>IFERROR(INDEX($I$2:$I$9873,MATCH(1,INDEX(($P543=$F$2:$F$9873)*(0=COUNTIFS(AF543:AP543,$I$2:$I$9873)),0),0)),"")</f>
        <v/>
      </c>
      <c r="AR543" s="19">
        <f>IFERROR(INDEX($I$2:$I$9873,MATCH(1,INDEX(($P543=$F$2:$F$9873)*(0=COUNTIFS(AF543:AQ543,$I$2:$I$9873)),0),0)),"")</f>
        <v/>
      </c>
      <c r="AS543" s="19">
        <f>IFERROR(VLOOKUP(AF543,[2]CUS030!$A$5:$E$10000,5,0),"")</f>
        <v/>
      </c>
      <c r="AT543" s="19">
        <f>IFERROR(VLOOKUP(AG543,[2]CUS030!$A$5:$E$10000,5,0),"")</f>
        <v/>
      </c>
      <c r="AU543" s="19">
        <f>IFERROR(VLOOKUP(AH543,[2]CUS030!$A$5:$E$10000,5,0),"")</f>
        <v/>
      </c>
      <c r="AV543" s="19">
        <f>IFERROR(VLOOKUP(AI543,[2]CUS030!$A$5:$E$10000,5,0),"")</f>
        <v/>
      </c>
      <c r="AW543" s="19">
        <f>IFERROR(VLOOKUP(AJ543,[2]CUS030!$A$5:$E$10000,5,0),"")</f>
        <v/>
      </c>
      <c r="AX543" s="19">
        <f>IFERROR(VLOOKUP(AK543,[2]CUS030!$A$5:$E$10000,5,0),"")</f>
        <v/>
      </c>
      <c r="AY543" s="19">
        <f>IFERROR(VLOOKUP(AL543,[2]CUS030!$A$5:$E$10000,5,0),"")</f>
        <v/>
      </c>
      <c r="AZ543" s="19">
        <f>IFERROR(VLOOKUP(AM543,[2]CUS030!$A$5:$E$10000,5,0),"")</f>
        <v/>
      </c>
      <c r="BA543" s="19">
        <f>IFERROR(VLOOKUP(AN543,[2]CUS030!$A$5:$E$10000,5,0),"")</f>
        <v/>
      </c>
      <c r="BB543" s="19">
        <f>IFERROR(VLOOKUP(AO543,[2]CUS030!$A$5:$E$10000,5,0),"")</f>
        <v/>
      </c>
      <c r="BC543" s="19">
        <f>IFERROR(VLOOKUP(AP543,[2]CUS030!$A$5:$E$10000,5,0),"")</f>
        <v/>
      </c>
      <c r="BD543" s="19">
        <f>IFERROR(VLOOKUP(AQ543,[2]CUS030!$A$5:$E$10000,5,0),"")</f>
        <v/>
      </c>
      <c r="BE543" s="19">
        <f>IFERROR(VLOOKUP(AR543,[2]CUS030!$A$5:$E$10000,5,0),"")</f>
        <v/>
      </c>
    </row>
    <row r="544">
      <c r="F544" s="108">
        <f>[1]!Table1[[#This Row],[Production]]</f>
        <v/>
      </c>
      <c r="G544">
        <f>MID(F544,LEN(F544)-6,4)</f>
        <v/>
      </c>
      <c r="H544">
        <f>AS544&amp;"|"&amp;AT544&amp;"|"&amp;AU544&amp;"|"&amp;AV544&amp;"|"&amp;AW544&amp;"|"&amp;AX544&amp;"|"&amp;AY544&amp;"|"&amp;AZ544&amp;"|"&amp;BA544&amp;"|"&amp;BB544&amp;"|"&amp;BC544&amp;"|"&amp;BD544&amp;"|"&amp;BE544</f>
        <v/>
      </c>
      <c r="I544" s="108">
        <f>[1]!Table1[[#This Row],[Stock]]</f>
        <v/>
      </c>
      <c r="J544">
        <f>MID(LEFT(I544,LEN(I544)-3),FIND("0|0.000",LEFT(I544,LEN(I544)-3),1)+7,6)</f>
        <v/>
      </c>
      <c r="K544" s="19" t="n"/>
      <c r="L544" s="19" t="n"/>
      <c r="M544" s="19" t="n"/>
      <c r="N544" s="19" t="n"/>
      <c r="O544" s="19" t="n"/>
      <c r="P544" s="20">
        <f>End_Cal!E544</f>
        <v/>
      </c>
      <c r="Q544" s="112">
        <f>IFERROR(INDEX($J$2:$J$9873,MATCH(1,INDEX(($P544=$F$2:$F$9873)*(0=COUNTIFS($Q$2:$Q$2,$J$2:$J$9873)),0),0)),"")</f>
        <v/>
      </c>
      <c r="R544" s="112">
        <f>IFERROR(INDEX($J$2:$J$9873,MATCH(1,INDEX(($P544=$F$2:$F$9873)*(0=COUNTIFS(Q544,$J$2:$J$9873)),0),0)),"")</f>
        <v/>
      </c>
      <c r="S544" s="112">
        <f>IFERROR(INDEX($J$2:$J$9873,MATCH(1,INDEX(($P544=$F$2:$F$9873)*(0=COUNTIFS(Q544:R544,$J$2:$J$9873)),0),0)),"")</f>
        <v/>
      </c>
      <c r="T544" s="112">
        <f>IFERROR(INDEX($J$2:$J$9873,MATCH(1,INDEX(($P544=$F$2:$F$9873)*(0=COUNTIFS(Q544:S544,$J$2:$J$9873)),0),0)),"")</f>
        <v/>
      </c>
      <c r="U544" s="112">
        <f>IFERROR(INDEX($J$2:$J$9873,MATCH(1,INDEX(($P544=$F$2:$F$9873)*(0=COUNTIFS(Q544:T544,$J$2:$J$9873)),0),0)),"")</f>
        <v/>
      </c>
      <c r="V544" s="112">
        <f>IFERROR(INDEX($J$2:$J$9873,MATCH(1,INDEX(($P544=$F$2:$F$9873)*(0=COUNTIFS(Q544:U544,$J$2:$J$9873)),0),0)),"")</f>
        <v/>
      </c>
      <c r="W544" s="112">
        <f>IFERROR(INDEX($J$2:$J$9873,MATCH(1,INDEX(($P544=$F$2:$F$9873)*(0=COUNTIFS(Q544:V544,$J$2:$J$861)),0),0)),"")</f>
        <v/>
      </c>
      <c r="X544" s="112">
        <f>IFERROR(INDEX($J$2:$J$9873,MATCH(1,INDEX(($P544=$F$2:$F$9873)*(0=COUNTIFS(Q544:W544,$J$2:$J$9873)),0),0)),"")</f>
        <v/>
      </c>
      <c r="Y544" s="112">
        <f>IFERROR(INDEX($J$2:$J$861,MATCH(1,INDEX(($P544=$F$2:$F$861)*(0=COUNTIFS(Q544:X544,$J$2:$J$861)),0),0)),"")</f>
        <v/>
      </c>
      <c r="Z544" s="112">
        <f>IFERROR(INDEX($J$2:$J$861,MATCH(1,INDEX(($P544=$F$2:$F$861)*(0=COUNTIFS(Q544:Y544,$J$2:$J$861)),0),0)),"")</f>
        <v/>
      </c>
      <c r="AA544" s="112">
        <f>IFERROR(INDEX($J$2:$J$861,MATCH(1,INDEX(($P544=$F$2:$F$861)*(0=COUNTIFS(Q544:Z544,$J$2:$J$861)),0),0)),"")</f>
        <v/>
      </c>
      <c r="AB544" s="112">
        <f>IFERROR(INDEX($J$2:$J$861,MATCH(1,INDEX(($P544=$F$2:$F$861)*(0=COUNTIFS(Q544:AA544,$J$2:$J$861)),0),0)),"")</f>
        <v/>
      </c>
      <c r="AC544" s="112">
        <f>IFERROR(INDEX($J$2:$J$861,MATCH(1,INDEX(($P544=$F$2:$F$861)*(0=COUNTIFS(Q544:AB544,$J$2:$J$861)),0),0)),"")</f>
        <v/>
      </c>
      <c r="AD544">
        <f>Q544&amp;"-"&amp;R544&amp;"-"&amp;S544&amp;"-"&amp;T544&amp;"-"&amp;U544&amp;"-"&amp;V544&amp;"-"&amp;W544&amp;"-"&amp;X544&amp;"-"&amp;Y544&amp;"-"&amp;Z544&amp;"-"&amp;AA544&amp;"-"&amp;AB544&amp;"-"&amp;AC544</f>
        <v/>
      </c>
      <c r="AF544" s="19">
        <f>IFERROR(INDEX($I$2:$I$861,MATCH(1,INDEX(($P544=$F$2:$F$861)*(0=COUNTIFS($AF$2:$AF$2,$I$2:$I$861)),0),0)),"")</f>
        <v/>
      </c>
      <c r="AG544" s="19">
        <f>IFERROR(INDEX($I$2:$I$9873,MATCH(1,INDEX(($P544=$F$2:$F$9873)*(0=COUNTIFS(AF544,$I$2:$I$9873)),0),0)),"")</f>
        <v/>
      </c>
      <c r="AH544" s="19">
        <f>IFERROR(INDEX($I$2:$I$9873,MATCH(1,INDEX(($P544=$F$2:$F$9873)*(0=COUNTIFS(AF544:AG544,$I$2:$I$9873)),0),0)),"")</f>
        <v/>
      </c>
      <c r="AI544" s="19">
        <f>IFERROR(INDEX($I$2:$I$9873,MATCH(1,INDEX(($P544=$F$2:$F$9873)*(0=COUNTIFS(AF544:AH544,$I$2:$I$9873)),0),0)),"")</f>
        <v/>
      </c>
      <c r="AJ544" s="19">
        <f>IFERROR(INDEX($I$2:$I$9873,MATCH(1,INDEX(($P544=$F$2:$F$9873)*(0=COUNTIFS(AF544:AI544,$I$2:$I$9873)),0),0)),"")</f>
        <v/>
      </c>
      <c r="AK544" s="19">
        <f>IFERROR(INDEX($I$2:$I$9873,MATCH(1,INDEX(($P544=$F$2:$F$9873)*(0=COUNTIFS(AF544:AJ544,$I$2:$I$9873)),0),0)),"")</f>
        <v/>
      </c>
      <c r="AL544" s="19">
        <f>IFERROR(INDEX($I$2:$I$9873,MATCH(1,INDEX(($P544=$F$2:$F$9873)*(0=COUNTIFS(AF544:AK544,$I$2:$I$9873)),0),0)),"")</f>
        <v/>
      </c>
      <c r="AM544" s="19">
        <f>IFERROR(INDEX($I$2:$I$9873,MATCH(1,INDEX(($P544=$F$2:$F$9873)*(0=COUNTIFS(AF544:AL544,$I$2:$I$9873)),0),0)),"")</f>
        <v/>
      </c>
      <c r="AN544" s="19">
        <f>IFERROR(INDEX($I$2:$I$9873,MATCH(1,INDEX(($P544=$F$2:$F$9873)*(0=COUNTIFS(AF544:AM544,$I$2:$I$9873)),0),0)),"")</f>
        <v/>
      </c>
      <c r="AO544" s="19">
        <f>IFERROR(INDEX($I$2:$I$9873,MATCH(1,INDEX(($P544=$F$2:$F$9873)*(0=COUNTIFS(AF544:AN544,$I$2:$I$9873)),0),0)),"")</f>
        <v/>
      </c>
      <c r="AP544" s="19">
        <f>IFERROR(INDEX($I$2:$I$9873,MATCH(1,INDEX(($P544=$F$2:$F$9873)*(0=COUNTIFS(AF544:AO544,$I$2:$I$9873)),0),0)),"")</f>
        <v/>
      </c>
      <c r="AQ544" s="19">
        <f>IFERROR(INDEX($I$2:$I$9873,MATCH(1,INDEX(($P544=$F$2:$F$9873)*(0=COUNTIFS(AF544:AP544,$I$2:$I$9873)),0),0)),"")</f>
        <v/>
      </c>
      <c r="AR544" s="19">
        <f>IFERROR(INDEX($I$2:$I$9873,MATCH(1,INDEX(($P544=$F$2:$F$9873)*(0=COUNTIFS(AF544:AQ544,$I$2:$I$9873)),0),0)),"")</f>
        <v/>
      </c>
      <c r="AS544" s="19">
        <f>IFERROR(VLOOKUP(AF544,[2]CUS030!$A$5:$E$10000,5,0),"")</f>
        <v/>
      </c>
      <c r="AT544" s="19">
        <f>IFERROR(VLOOKUP(AG544,[2]CUS030!$A$5:$E$10000,5,0),"")</f>
        <v/>
      </c>
      <c r="AU544" s="19">
        <f>IFERROR(VLOOKUP(AH544,[2]CUS030!$A$5:$E$10000,5,0),"")</f>
        <v/>
      </c>
      <c r="AV544" s="19">
        <f>IFERROR(VLOOKUP(AI544,[2]CUS030!$A$5:$E$10000,5,0),"")</f>
        <v/>
      </c>
      <c r="AW544" s="19">
        <f>IFERROR(VLOOKUP(AJ544,[2]CUS030!$A$5:$E$10000,5,0),"")</f>
        <v/>
      </c>
      <c r="AX544" s="19">
        <f>IFERROR(VLOOKUP(AK544,[2]CUS030!$A$5:$E$10000,5,0),"")</f>
        <v/>
      </c>
      <c r="AY544" s="19">
        <f>IFERROR(VLOOKUP(AL544,[2]CUS030!$A$5:$E$10000,5,0),"")</f>
        <v/>
      </c>
      <c r="AZ544" s="19">
        <f>IFERROR(VLOOKUP(AM544,[2]CUS030!$A$5:$E$10000,5,0),"")</f>
        <v/>
      </c>
      <c r="BA544" s="19">
        <f>IFERROR(VLOOKUP(AN544,[2]CUS030!$A$5:$E$10000,5,0),"")</f>
        <v/>
      </c>
      <c r="BB544" s="19">
        <f>IFERROR(VLOOKUP(AO544,[2]CUS030!$A$5:$E$10000,5,0),"")</f>
        <v/>
      </c>
      <c r="BC544" s="19">
        <f>IFERROR(VLOOKUP(AP544,[2]CUS030!$A$5:$E$10000,5,0),"")</f>
        <v/>
      </c>
      <c r="BD544" s="19">
        <f>IFERROR(VLOOKUP(AQ544,[2]CUS030!$A$5:$E$10000,5,0),"")</f>
        <v/>
      </c>
      <c r="BE544" s="19">
        <f>IFERROR(VLOOKUP(AR544,[2]CUS030!$A$5:$E$10000,5,0),"")</f>
        <v/>
      </c>
    </row>
    <row r="545">
      <c r="F545" s="108">
        <f>[1]!Table1[[#This Row],[Production]]</f>
        <v/>
      </c>
      <c r="G545">
        <f>MID(F545,LEN(F545)-6,4)</f>
        <v/>
      </c>
      <c r="H545">
        <f>AS545&amp;"|"&amp;AT545&amp;"|"&amp;AU545&amp;"|"&amp;AV545&amp;"|"&amp;AW545&amp;"|"&amp;AX545&amp;"|"&amp;AY545&amp;"|"&amp;AZ545&amp;"|"&amp;BA545&amp;"|"&amp;BB545&amp;"|"&amp;BC545&amp;"|"&amp;BD545&amp;"|"&amp;BE545</f>
        <v/>
      </c>
      <c r="I545" s="108">
        <f>[1]!Table1[[#This Row],[Stock]]</f>
        <v/>
      </c>
      <c r="J545">
        <f>MID(LEFT(I545,LEN(I545)-3),FIND("0|0.000",LEFT(I545,LEN(I545)-3),1)+7,6)</f>
        <v/>
      </c>
      <c r="K545" s="19" t="n"/>
      <c r="L545" s="19" t="n"/>
      <c r="M545" s="19" t="n"/>
      <c r="N545" s="19" t="n"/>
      <c r="O545" s="19" t="n"/>
      <c r="P545" s="20">
        <f>End_Cal!E545</f>
        <v/>
      </c>
      <c r="Q545" s="112">
        <f>IFERROR(INDEX($J$2:$J$9873,MATCH(1,INDEX(($P545=$F$2:$F$9873)*(0=COUNTIFS($Q$2:$Q$2,$J$2:$J$9873)),0),0)),"")</f>
        <v/>
      </c>
      <c r="R545" s="112">
        <f>IFERROR(INDEX($J$2:$J$9873,MATCH(1,INDEX(($P545=$F$2:$F$9873)*(0=COUNTIFS(Q545,$J$2:$J$9873)),0),0)),"")</f>
        <v/>
      </c>
      <c r="S545" s="112">
        <f>IFERROR(INDEX($J$2:$J$9873,MATCH(1,INDEX(($P545=$F$2:$F$9873)*(0=COUNTIFS(Q545:R545,$J$2:$J$9873)),0),0)),"")</f>
        <v/>
      </c>
      <c r="T545" s="112">
        <f>IFERROR(INDEX($J$2:$J$9873,MATCH(1,INDEX(($P545=$F$2:$F$9873)*(0=COUNTIFS(Q545:S545,$J$2:$J$9873)),0),0)),"")</f>
        <v/>
      </c>
      <c r="U545" s="112">
        <f>IFERROR(INDEX($J$2:$J$9873,MATCH(1,INDEX(($P545=$F$2:$F$9873)*(0=COUNTIFS(Q545:T545,$J$2:$J$9873)),0),0)),"")</f>
        <v/>
      </c>
      <c r="V545" s="112">
        <f>IFERROR(INDEX($J$2:$J$9873,MATCH(1,INDEX(($P545=$F$2:$F$9873)*(0=COUNTIFS(Q545:U545,$J$2:$J$9873)),0),0)),"")</f>
        <v/>
      </c>
      <c r="W545" s="112">
        <f>IFERROR(INDEX($J$2:$J$9873,MATCH(1,INDEX(($P545=$F$2:$F$9873)*(0=COUNTIFS(Q545:V545,$J$2:$J$861)),0),0)),"")</f>
        <v/>
      </c>
      <c r="X545" s="112">
        <f>IFERROR(INDEX($J$2:$J$9873,MATCH(1,INDEX(($P545=$F$2:$F$9873)*(0=COUNTIFS(Q545:W545,$J$2:$J$9873)),0),0)),"")</f>
        <v/>
      </c>
      <c r="Y545" s="112">
        <f>IFERROR(INDEX($J$2:$J$861,MATCH(1,INDEX(($P545=$F$2:$F$861)*(0=COUNTIFS(Q545:X545,$J$2:$J$861)),0),0)),"")</f>
        <v/>
      </c>
      <c r="Z545" s="112">
        <f>IFERROR(INDEX($J$2:$J$861,MATCH(1,INDEX(($P545=$F$2:$F$861)*(0=COUNTIFS(Q545:Y545,$J$2:$J$861)),0),0)),"")</f>
        <v/>
      </c>
      <c r="AA545" s="112">
        <f>IFERROR(INDEX($J$2:$J$861,MATCH(1,INDEX(($P545=$F$2:$F$861)*(0=COUNTIFS(Q545:Z545,$J$2:$J$861)),0),0)),"")</f>
        <v/>
      </c>
      <c r="AB545" s="112">
        <f>IFERROR(INDEX($J$2:$J$861,MATCH(1,INDEX(($P545=$F$2:$F$861)*(0=COUNTIFS(Q545:AA545,$J$2:$J$861)),0),0)),"")</f>
        <v/>
      </c>
      <c r="AC545" s="112">
        <f>IFERROR(INDEX($J$2:$J$861,MATCH(1,INDEX(($P545=$F$2:$F$861)*(0=COUNTIFS(Q545:AB545,$J$2:$J$861)),0),0)),"")</f>
        <v/>
      </c>
      <c r="AD545">
        <f>Q545&amp;"-"&amp;R545&amp;"-"&amp;S545&amp;"-"&amp;T545&amp;"-"&amp;U545&amp;"-"&amp;V545&amp;"-"&amp;W545&amp;"-"&amp;X545&amp;"-"&amp;Y545&amp;"-"&amp;Z545&amp;"-"&amp;AA545&amp;"-"&amp;AB545&amp;"-"&amp;AC545</f>
        <v/>
      </c>
      <c r="AF545" s="19">
        <f>IFERROR(INDEX($I$2:$I$861,MATCH(1,INDEX(($P545=$F$2:$F$861)*(0=COUNTIFS($AF$2:$AF$2,$I$2:$I$861)),0),0)),"")</f>
        <v/>
      </c>
      <c r="AG545" s="19">
        <f>IFERROR(INDEX($I$2:$I$9873,MATCH(1,INDEX(($P545=$F$2:$F$9873)*(0=COUNTIFS(AF545,$I$2:$I$9873)),0),0)),"")</f>
        <v/>
      </c>
      <c r="AH545" s="19">
        <f>IFERROR(INDEX($I$2:$I$9873,MATCH(1,INDEX(($P545=$F$2:$F$9873)*(0=COUNTIFS(AF545:AG545,$I$2:$I$9873)),0),0)),"")</f>
        <v/>
      </c>
      <c r="AI545" s="19">
        <f>IFERROR(INDEX($I$2:$I$9873,MATCH(1,INDEX(($P545=$F$2:$F$9873)*(0=COUNTIFS(AF545:AH545,$I$2:$I$9873)),0),0)),"")</f>
        <v/>
      </c>
      <c r="AJ545" s="19">
        <f>IFERROR(INDEX($I$2:$I$9873,MATCH(1,INDEX(($P545=$F$2:$F$9873)*(0=COUNTIFS(AF545:AI545,$I$2:$I$9873)),0),0)),"")</f>
        <v/>
      </c>
      <c r="AK545" s="19">
        <f>IFERROR(INDEX($I$2:$I$9873,MATCH(1,INDEX(($P545=$F$2:$F$9873)*(0=COUNTIFS(AF545:AJ545,$I$2:$I$9873)),0),0)),"")</f>
        <v/>
      </c>
      <c r="AL545" s="19">
        <f>IFERROR(INDEX($I$2:$I$9873,MATCH(1,INDEX(($P545=$F$2:$F$9873)*(0=COUNTIFS(AF545:AK545,$I$2:$I$9873)),0),0)),"")</f>
        <v/>
      </c>
      <c r="AM545" s="19">
        <f>IFERROR(INDEX($I$2:$I$9873,MATCH(1,INDEX(($P545=$F$2:$F$9873)*(0=COUNTIFS(AF545:AL545,$I$2:$I$9873)),0),0)),"")</f>
        <v/>
      </c>
      <c r="AN545" s="19">
        <f>IFERROR(INDEX($I$2:$I$9873,MATCH(1,INDEX(($P545=$F$2:$F$9873)*(0=COUNTIFS(AF545:AM545,$I$2:$I$9873)),0),0)),"")</f>
        <v/>
      </c>
      <c r="AO545" s="19">
        <f>IFERROR(INDEX($I$2:$I$9873,MATCH(1,INDEX(($P545=$F$2:$F$9873)*(0=COUNTIFS(AF545:AN545,$I$2:$I$9873)),0),0)),"")</f>
        <v/>
      </c>
      <c r="AP545" s="19">
        <f>IFERROR(INDEX($I$2:$I$9873,MATCH(1,INDEX(($P545=$F$2:$F$9873)*(0=COUNTIFS(AF545:AO545,$I$2:$I$9873)),0),0)),"")</f>
        <v/>
      </c>
      <c r="AQ545" s="19">
        <f>IFERROR(INDEX($I$2:$I$9873,MATCH(1,INDEX(($P545=$F$2:$F$9873)*(0=COUNTIFS(AF545:AP545,$I$2:$I$9873)),0),0)),"")</f>
        <v/>
      </c>
      <c r="AR545" s="19">
        <f>IFERROR(INDEX($I$2:$I$9873,MATCH(1,INDEX(($P545=$F$2:$F$9873)*(0=COUNTIFS(AF545:AQ545,$I$2:$I$9873)),0),0)),"")</f>
        <v/>
      </c>
      <c r="AS545" s="19">
        <f>IFERROR(VLOOKUP(AF545,[2]CUS030!$A$5:$E$10000,5,0),"")</f>
        <v/>
      </c>
      <c r="AT545" s="19">
        <f>IFERROR(VLOOKUP(AG545,[2]CUS030!$A$5:$E$10000,5,0),"")</f>
        <v/>
      </c>
      <c r="AU545" s="19">
        <f>IFERROR(VLOOKUP(AH545,[2]CUS030!$A$5:$E$10000,5,0),"")</f>
        <v/>
      </c>
      <c r="AV545" s="19">
        <f>IFERROR(VLOOKUP(AI545,[2]CUS030!$A$5:$E$10000,5,0),"")</f>
        <v/>
      </c>
      <c r="AW545" s="19">
        <f>IFERROR(VLOOKUP(AJ545,[2]CUS030!$A$5:$E$10000,5,0),"")</f>
        <v/>
      </c>
      <c r="AX545" s="19">
        <f>IFERROR(VLOOKUP(AK545,[2]CUS030!$A$5:$E$10000,5,0),"")</f>
        <v/>
      </c>
      <c r="AY545" s="19">
        <f>IFERROR(VLOOKUP(AL545,[2]CUS030!$A$5:$E$10000,5,0),"")</f>
        <v/>
      </c>
      <c r="AZ545" s="19">
        <f>IFERROR(VLOOKUP(AM545,[2]CUS030!$A$5:$E$10000,5,0),"")</f>
        <v/>
      </c>
      <c r="BA545" s="19">
        <f>IFERROR(VLOOKUP(AN545,[2]CUS030!$A$5:$E$10000,5,0),"")</f>
        <v/>
      </c>
      <c r="BB545" s="19">
        <f>IFERROR(VLOOKUP(AO545,[2]CUS030!$A$5:$E$10000,5,0),"")</f>
        <v/>
      </c>
      <c r="BC545" s="19">
        <f>IFERROR(VLOOKUP(AP545,[2]CUS030!$A$5:$E$10000,5,0),"")</f>
        <v/>
      </c>
      <c r="BD545" s="19">
        <f>IFERROR(VLOOKUP(AQ545,[2]CUS030!$A$5:$E$10000,5,0),"")</f>
        <v/>
      </c>
      <c r="BE545" s="19">
        <f>IFERROR(VLOOKUP(AR545,[2]CUS030!$A$5:$E$10000,5,0),"")</f>
        <v/>
      </c>
    </row>
    <row r="546">
      <c r="F546" s="108">
        <f>[1]!Table1[[#This Row],[Production]]</f>
        <v/>
      </c>
      <c r="G546">
        <f>MID(F546,LEN(F546)-6,4)</f>
        <v/>
      </c>
      <c r="H546">
        <f>AS546&amp;"|"&amp;AT546&amp;"|"&amp;AU546&amp;"|"&amp;AV546&amp;"|"&amp;AW546&amp;"|"&amp;AX546&amp;"|"&amp;AY546&amp;"|"&amp;AZ546&amp;"|"&amp;BA546&amp;"|"&amp;BB546&amp;"|"&amp;BC546&amp;"|"&amp;BD546&amp;"|"&amp;BE546</f>
        <v/>
      </c>
      <c r="I546" s="108">
        <f>[1]!Table1[[#This Row],[Stock]]</f>
        <v/>
      </c>
      <c r="J546">
        <f>MID(LEFT(I546,LEN(I546)-3),FIND("0|0.000",LEFT(I546,LEN(I546)-3),1)+7,6)</f>
        <v/>
      </c>
      <c r="K546" s="19" t="n"/>
      <c r="L546" s="19" t="n"/>
      <c r="M546" s="19" t="n"/>
      <c r="N546" s="19" t="n"/>
      <c r="O546" s="19" t="n"/>
      <c r="P546" s="20">
        <f>End_Cal!E546</f>
        <v/>
      </c>
      <c r="Q546" s="112">
        <f>IFERROR(INDEX($J$2:$J$9873,MATCH(1,INDEX(($P546=$F$2:$F$9873)*(0=COUNTIFS($Q$2:$Q$2,$J$2:$J$9873)),0),0)),"")</f>
        <v/>
      </c>
      <c r="R546" s="112">
        <f>IFERROR(INDEX($J$2:$J$9873,MATCH(1,INDEX(($P546=$F$2:$F$9873)*(0=COUNTIFS(Q546,$J$2:$J$9873)),0),0)),"")</f>
        <v/>
      </c>
      <c r="S546" s="112">
        <f>IFERROR(INDEX($J$2:$J$9873,MATCH(1,INDEX(($P546=$F$2:$F$9873)*(0=COUNTIFS(Q546:R546,$J$2:$J$9873)),0),0)),"")</f>
        <v/>
      </c>
      <c r="T546" s="112">
        <f>IFERROR(INDEX($J$2:$J$9873,MATCH(1,INDEX(($P546=$F$2:$F$9873)*(0=COUNTIFS(Q546:S546,$J$2:$J$9873)),0),0)),"")</f>
        <v/>
      </c>
      <c r="U546" s="112">
        <f>IFERROR(INDEX($J$2:$J$9873,MATCH(1,INDEX(($P546=$F$2:$F$9873)*(0=COUNTIFS(Q546:T546,$J$2:$J$9873)),0),0)),"")</f>
        <v/>
      </c>
      <c r="V546" s="112">
        <f>IFERROR(INDEX($J$2:$J$9873,MATCH(1,INDEX(($P546=$F$2:$F$9873)*(0=COUNTIFS(Q546:U546,$J$2:$J$9873)),0),0)),"")</f>
        <v/>
      </c>
      <c r="W546" s="112">
        <f>IFERROR(INDEX($J$2:$J$9873,MATCH(1,INDEX(($P546=$F$2:$F$9873)*(0=COUNTIFS(Q546:V546,$J$2:$J$861)),0),0)),"")</f>
        <v/>
      </c>
      <c r="X546" s="112">
        <f>IFERROR(INDEX($J$2:$J$9873,MATCH(1,INDEX(($P546=$F$2:$F$9873)*(0=COUNTIFS(Q546:W546,$J$2:$J$9873)),0),0)),"")</f>
        <v/>
      </c>
      <c r="Y546" s="112">
        <f>IFERROR(INDEX($J$2:$J$861,MATCH(1,INDEX(($P546=$F$2:$F$861)*(0=COUNTIFS(Q546:X546,$J$2:$J$861)),0),0)),"")</f>
        <v/>
      </c>
      <c r="Z546" s="112">
        <f>IFERROR(INDEX($J$2:$J$861,MATCH(1,INDEX(($P546=$F$2:$F$861)*(0=COUNTIFS(Q546:Y546,$J$2:$J$861)),0),0)),"")</f>
        <v/>
      </c>
      <c r="AA546" s="112">
        <f>IFERROR(INDEX($J$2:$J$861,MATCH(1,INDEX(($P546=$F$2:$F$861)*(0=COUNTIFS(Q546:Z546,$J$2:$J$861)),0),0)),"")</f>
        <v/>
      </c>
      <c r="AB546" s="112">
        <f>IFERROR(INDEX($J$2:$J$861,MATCH(1,INDEX(($P546=$F$2:$F$861)*(0=COUNTIFS(Q546:AA546,$J$2:$J$861)),0),0)),"")</f>
        <v/>
      </c>
      <c r="AC546" s="112">
        <f>IFERROR(INDEX($J$2:$J$861,MATCH(1,INDEX(($P546=$F$2:$F$861)*(0=COUNTIFS(Q546:AB546,$J$2:$J$861)),0),0)),"")</f>
        <v/>
      </c>
      <c r="AD546">
        <f>Q546&amp;"-"&amp;R546&amp;"-"&amp;S546&amp;"-"&amp;T546&amp;"-"&amp;U546&amp;"-"&amp;V546&amp;"-"&amp;W546&amp;"-"&amp;X546&amp;"-"&amp;Y546&amp;"-"&amp;Z546&amp;"-"&amp;AA546&amp;"-"&amp;AB546&amp;"-"&amp;AC546</f>
        <v/>
      </c>
      <c r="AF546" s="19">
        <f>IFERROR(INDEX($I$2:$I$861,MATCH(1,INDEX(($P546=$F$2:$F$861)*(0=COUNTIFS($AF$2:$AF$2,$I$2:$I$861)),0),0)),"")</f>
        <v/>
      </c>
      <c r="AG546" s="19">
        <f>IFERROR(INDEX($I$2:$I$9873,MATCH(1,INDEX(($P546=$F$2:$F$9873)*(0=COUNTIFS(AF546,$I$2:$I$9873)),0),0)),"")</f>
        <v/>
      </c>
      <c r="AH546" s="19">
        <f>IFERROR(INDEX($I$2:$I$9873,MATCH(1,INDEX(($P546=$F$2:$F$9873)*(0=COUNTIFS(AF546:AG546,$I$2:$I$9873)),0),0)),"")</f>
        <v/>
      </c>
      <c r="AI546" s="19">
        <f>IFERROR(INDEX($I$2:$I$9873,MATCH(1,INDEX(($P546=$F$2:$F$9873)*(0=COUNTIFS(AF546:AH546,$I$2:$I$9873)),0),0)),"")</f>
        <v/>
      </c>
      <c r="AJ546" s="19">
        <f>IFERROR(INDEX($I$2:$I$9873,MATCH(1,INDEX(($P546=$F$2:$F$9873)*(0=COUNTIFS(AF546:AI546,$I$2:$I$9873)),0),0)),"")</f>
        <v/>
      </c>
      <c r="AK546" s="19">
        <f>IFERROR(INDEX($I$2:$I$9873,MATCH(1,INDEX(($P546=$F$2:$F$9873)*(0=COUNTIFS(AF546:AJ546,$I$2:$I$9873)),0),0)),"")</f>
        <v/>
      </c>
      <c r="AL546" s="19">
        <f>IFERROR(INDEX($I$2:$I$9873,MATCH(1,INDEX(($P546=$F$2:$F$9873)*(0=COUNTIFS(AF546:AK546,$I$2:$I$9873)),0),0)),"")</f>
        <v/>
      </c>
      <c r="AM546" s="19">
        <f>IFERROR(INDEX($I$2:$I$9873,MATCH(1,INDEX(($P546=$F$2:$F$9873)*(0=COUNTIFS(AF546:AL546,$I$2:$I$9873)),0),0)),"")</f>
        <v/>
      </c>
      <c r="AN546" s="19">
        <f>IFERROR(INDEX($I$2:$I$9873,MATCH(1,INDEX(($P546=$F$2:$F$9873)*(0=COUNTIFS(AF546:AM546,$I$2:$I$9873)),0),0)),"")</f>
        <v/>
      </c>
      <c r="AO546" s="19">
        <f>IFERROR(INDEX($I$2:$I$9873,MATCH(1,INDEX(($P546=$F$2:$F$9873)*(0=COUNTIFS(AF546:AN546,$I$2:$I$9873)),0),0)),"")</f>
        <v/>
      </c>
      <c r="AP546" s="19">
        <f>IFERROR(INDEX($I$2:$I$9873,MATCH(1,INDEX(($P546=$F$2:$F$9873)*(0=COUNTIFS(AF546:AO546,$I$2:$I$9873)),0),0)),"")</f>
        <v/>
      </c>
      <c r="AQ546" s="19">
        <f>IFERROR(INDEX($I$2:$I$9873,MATCH(1,INDEX(($P546=$F$2:$F$9873)*(0=COUNTIFS(AF546:AP546,$I$2:$I$9873)),0),0)),"")</f>
        <v/>
      </c>
      <c r="AR546" s="19">
        <f>IFERROR(INDEX($I$2:$I$9873,MATCH(1,INDEX(($P546=$F$2:$F$9873)*(0=COUNTIFS(AF546:AQ546,$I$2:$I$9873)),0),0)),"")</f>
        <v/>
      </c>
      <c r="AS546" s="19">
        <f>IFERROR(VLOOKUP(AF546,[2]CUS030!$A$5:$E$10000,5,0),"")</f>
        <v/>
      </c>
      <c r="AT546" s="19">
        <f>IFERROR(VLOOKUP(AG546,[2]CUS030!$A$5:$E$10000,5,0),"")</f>
        <v/>
      </c>
      <c r="AU546" s="19">
        <f>IFERROR(VLOOKUP(AH546,[2]CUS030!$A$5:$E$10000,5,0),"")</f>
        <v/>
      </c>
      <c r="AV546" s="19">
        <f>IFERROR(VLOOKUP(AI546,[2]CUS030!$A$5:$E$10000,5,0),"")</f>
        <v/>
      </c>
      <c r="AW546" s="19">
        <f>IFERROR(VLOOKUP(AJ546,[2]CUS030!$A$5:$E$10000,5,0),"")</f>
        <v/>
      </c>
      <c r="AX546" s="19">
        <f>IFERROR(VLOOKUP(AK546,[2]CUS030!$A$5:$E$10000,5,0),"")</f>
        <v/>
      </c>
      <c r="AY546" s="19">
        <f>IFERROR(VLOOKUP(AL546,[2]CUS030!$A$5:$E$10000,5,0),"")</f>
        <v/>
      </c>
      <c r="AZ546" s="19">
        <f>IFERROR(VLOOKUP(AM546,[2]CUS030!$A$5:$E$10000,5,0),"")</f>
        <v/>
      </c>
      <c r="BA546" s="19">
        <f>IFERROR(VLOOKUP(AN546,[2]CUS030!$A$5:$E$10000,5,0),"")</f>
        <v/>
      </c>
      <c r="BB546" s="19">
        <f>IFERROR(VLOOKUP(AO546,[2]CUS030!$A$5:$E$10000,5,0),"")</f>
        <v/>
      </c>
      <c r="BC546" s="19">
        <f>IFERROR(VLOOKUP(AP546,[2]CUS030!$A$5:$E$10000,5,0),"")</f>
        <v/>
      </c>
      <c r="BD546" s="19">
        <f>IFERROR(VLOOKUP(AQ546,[2]CUS030!$A$5:$E$10000,5,0),"")</f>
        <v/>
      </c>
      <c r="BE546" s="19">
        <f>IFERROR(VLOOKUP(AR546,[2]CUS030!$A$5:$E$10000,5,0),"")</f>
        <v/>
      </c>
    </row>
    <row r="547">
      <c r="F547" s="108">
        <f>[1]!Table1[[#This Row],[Production]]</f>
        <v/>
      </c>
      <c r="G547">
        <f>MID(F547,LEN(F547)-6,4)</f>
        <v/>
      </c>
      <c r="H547">
        <f>AS547&amp;"|"&amp;AT547&amp;"|"&amp;AU547&amp;"|"&amp;AV547&amp;"|"&amp;AW547&amp;"|"&amp;AX547&amp;"|"&amp;AY547&amp;"|"&amp;AZ547&amp;"|"&amp;BA547&amp;"|"&amp;BB547&amp;"|"&amp;BC547&amp;"|"&amp;BD547&amp;"|"&amp;BE547</f>
        <v/>
      </c>
      <c r="I547" s="108">
        <f>[1]!Table1[[#This Row],[Stock]]</f>
        <v/>
      </c>
      <c r="J547">
        <f>MID(LEFT(I547,LEN(I547)-3),FIND("0|0.000",LEFT(I547,LEN(I547)-3),1)+7,6)</f>
        <v/>
      </c>
      <c r="K547" s="19" t="n"/>
      <c r="L547" s="19" t="n"/>
      <c r="M547" s="19" t="n"/>
      <c r="N547" s="19" t="n"/>
      <c r="O547" s="19" t="n"/>
      <c r="P547" s="20">
        <f>End_Cal!E547</f>
        <v/>
      </c>
      <c r="Q547" s="112">
        <f>IFERROR(INDEX($J$2:$J$9873,MATCH(1,INDEX(($P547=$F$2:$F$9873)*(0=COUNTIFS($Q$2:$Q$2,$J$2:$J$9873)),0),0)),"")</f>
        <v/>
      </c>
      <c r="R547" s="112">
        <f>IFERROR(INDEX($J$2:$J$9873,MATCH(1,INDEX(($P547=$F$2:$F$9873)*(0=COUNTIFS(Q547,$J$2:$J$9873)),0),0)),"")</f>
        <v/>
      </c>
      <c r="S547" s="112">
        <f>IFERROR(INDEX($J$2:$J$9873,MATCH(1,INDEX(($P547=$F$2:$F$9873)*(0=COUNTIFS(Q547:R547,$J$2:$J$9873)),0),0)),"")</f>
        <v/>
      </c>
      <c r="T547" s="112">
        <f>IFERROR(INDEX($J$2:$J$9873,MATCH(1,INDEX(($P547=$F$2:$F$9873)*(0=COUNTIFS(Q547:S547,$J$2:$J$9873)),0),0)),"")</f>
        <v/>
      </c>
      <c r="U547" s="112">
        <f>IFERROR(INDEX($J$2:$J$9873,MATCH(1,INDEX(($P547=$F$2:$F$9873)*(0=COUNTIFS(Q547:T547,$J$2:$J$9873)),0),0)),"")</f>
        <v/>
      </c>
      <c r="V547" s="112">
        <f>IFERROR(INDEX($J$2:$J$9873,MATCH(1,INDEX(($P547=$F$2:$F$9873)*(0=COUNTIFS(Q547:U547,$J$2:$J$9873)),0),0)),"")</f>
        <v/>
      </c>
      <c r="W547" s="112">
        <f>IFERROR(INDEX($J$2:$J$9873,MATCH(1,INDEX(($P547=$F$2:$F$9873)*(0=COUNTIFS(Q547:V547,$J$2:$J$861)),0),0)),"")</f>
        <v/>
      </c>
      <c r="X547" s="112">
        <f>IFERROR(INDEX($J$2:$J$9873,MATCH(1,INDEX(($P547=$F$2:$F$9873)*(0=COUNTIFS(Q547:W547,$J$2:$J$9873)),0),0)),"")</f>
        <v/>
      </c>
      <c r="Y547" s="112">
        <f>IFERROR(INDEX($J$2:$J$861,MATCH(1,INDEX(($P547=$F$2:$F$861)*(0=COUNTIFS(Q547:X547,$J$2:$J$861)),0),0)),"")</f>
        <v/>
      </c>
      <c r="Z547" s="112">
        <f>IFERROR(INDEX($J$2:$J$861,MATCH(1,INDEX(($P547=$F$2:$F$861)*(0=COUNTIFS(Q547:Y547,$J$2:$J$861)),0),0)),"")</f>
        <v/>
      </c>
      <c r="AA547" s="112">
        <f>IFERROR(INDEX($J$2:$J$861,MATCH(1,INDEX(($P547=$F$2:$F$861)*(0=COUNTIFS(Q547:Z547,$J$2:$J$861)),0),0)),"")</f>
        <v/>
      </c>
      <c r="AB547" s="112">
        <f>IFERROR(INDEX($J$2:$J$861,MATCH(1,INDEX(($P547=$F$2:$F$861)*(0=COUNTIFS(Q547:AA547,$J$2:$J$861)),0),0)),"")</f>
        <v/>
      </c>
      <c r="AC547" s="112">
        <f>IFERROR(INDEX($J$2:$J$861,MATCH(1,INDEX(($P547=$F$2:$F$861)*(0=COUNTIFS(Q547:AB547,$J$2:$J$861)),0),0)),"")</f>
        <v/>
      </c>
      <c r="AD547">
        <f>Q547&amp;"-"&amp;R547&amp;"-"&amp;S547&amp;"-"&amp;T547&amp;"-"&amp;U547&amp;"-"&amp;V547&amp;"-"&amp;W547&amp;"-"&amp;X547&amp;"-"&amp;Y547&amp;"-"&amp;Z547&amp;"-"&amp;AA547&amp;"-"&amp;AB547&amp;"-"&amp;AC547</f>
        <v/>
      </c>
      <c r="AF547" s="19">
        <f>IFERROR(INDEX($I$2:$I$861,MATCH(1,INDEX(($P547=$F$2:$F$861)*(0=COUNTIFS($AF$2:$AF$2,$I$2:$I$861)),0),0)),"")</f>
        <v/>
      </c>
      <c r="AG547" s="19">
        <f>IFERROR(INDEX($I$2:$I$9873,MATCH(1,INDEX(($P547=$F$2:$F$9873)*(0=COUNTIFS(AF547,$I$2:$I$9873)),0),0)),"")</f>
        <v/>
      </c>
      <c r="AH547" s="19">
        <f>IFERROR(INDEX($I$2:$I$9873,MATCH(1,INDEX(($P547=$F$2:$F$9873)*(0=COUNTIFS(AF547:AG547,$I$2:$I$9873)),0),0)),"")</f>
        <v/>
      </c>
      <c r="AI547" s="19">
        <f>IFERROR(INDEX($I$2:$I$9873,MATCH(1,INDEX(($P547=$F$2:$F$9873)*(0=COUNTIFS(AF547:AH547,$I$2:$I$9873)),0),0)),"")</f>
        <v/>
      </c>
      <c r="AJ547" s="19">
        <f>IFERROR(INDEX($I$2:$I$9873,MATCH(1,INDEX(($P547=$F$2:$F$9873)*(0=COUNTIFS(AF547:AI547,$I$2:$I$9873)),0),0)),"")</f>
        <v/>
      </c>
      <c r="AK547" s="19">
        <f>IFERROR(INDEX($I$2:$I$9873,MATCH(1,INDEX(($P547=$F$2:$F$9873)*(0=COUNTIFS(AF547:AJ547,$I$2:$I$9873)),0),0)),"")</f>
        <v/>
      </c>
      <c r="AL547" s="19">
        <f>IFERROR(INDEX($I$2:$I$9873,MATCH(1,INDEX(($P547=$F$2:$F$9873)*(0=COUNTIFS(AF547:AK547,$I$2:$I$9873)),0),0)),"")</f>
        <v/>
      </c>
      <c r="AM547" s="19">
        <f>IFERROR(INDEX($I$2:$I$9873,MATCH(1,INDEX(($P547=$F$2:$F$9873)*(0=COUNTIFS(AF547:AL547,$I$2:$I$9873)),0),0)),"")</f>
        <v/>
      </c>
      <c r="AN547" s="19">
        <f>IFERROR(INDEX($I$2:$I$9873,MATCH(1,INDEX(($P547=$F$2:$F$9873)*(0=COUNTIFS(AF547:AM547,$I$2:$I$9873)),0),0)),"")</f>
        <v/>
      </c>
      <c r="AO547" s="19">
        <f>IFERROR(INDEX($I$2:$I$9873,MATCH(1,INDEX(($P547=$F$2:$F$9873)*(0=COUNTIFS(AF547:AN547,$I$2:$I$9873)),0),0)),"")</f>
        <v/>
      </c>
      <c r="AP547" s="19">
        <f>IFERROR(INDEX($I$2:$I$9873,MATCH(1,INDEX(($P547=$F$2:$F$9873)*(0=COUNTIFS(AF547:AO547,$I$2:$I$9873)),0),0)),"")</f>
        <v/>
      </c>
      <c r="AQ547" s="19">
        <f>IFERROR(INDEX($I$2:$I$9873,MATCH(1,INDEX(($P547=$F$2:$F$9873)*(0=COUNTIFS(AF547:AP547,$I$2:$I$9873)),0),0)),"")</f>
        <v/>
      </c>
      <c r="AR547" s="19">
        <f>IFERROR(INDEX($I$2:$I$9873,MATCH(1,INDEX(($P547=$F$2:$F$9873)*(0=COUNTIFS(AF547:AQ547,$I$2:$I$9873)),0),0)),"")</f>
        <v/>
      </c>
      <c r="AS547" s="19">
        <f>IFERROR(VLOOKUP(AF547,[2]CUS030!$A$5:$E$10000,5,0),"")</f>
        <v/>
      </c>
      <c r="AT547" s="19">
        <f>IFERROR(VLOOKUP(AG547,[2]CUS030!$A$5:$E$10000,5,0),"")</f>
        <v/>
      </c>
      <c r="AU547" s="19">
        <f>IFERROR(VLOOKUP(AH547,[2]CUS030!$A$5:$E$10000,5,0),"")</f>
        <v/>
      </c>
      <c r="AV547" s="19">
        <f>IFERROR(VLOOKUP(AI547,[2]CUS030!$A$5:$E$10000,5,0),"")</f>
        <v/>
      </c>
      <c r="AW547" s="19">
        <f>IFERROR(VLOOKUP(AJ547,[2]CUS030!$A$5:$E$10000,5,0),"")</f>
        <v/>
      </c>
      <c r="AX547" s="19">
        <f>IFERROR(VLOOKUP(AK547,[2]CUS030!$A$5:$E$10000,5,0),"")</f>
        <v/>
      </c>
      <c r="AY547" s="19">
        <f>IFERROR(VLOOKUP(AL547,[2]CUS030!$A$5:$E$10000,5,0),"")</f>
        <v/>
      </c>
      <c r="AZ547" s="19">
        <f>IFERROR(VLOOKUP(AM547,[2]CUS030!$A$5:$E$10000,5,0),"")</f>
        <v/>
      </c>
      <c r="BA547" s="19">
        <f>IFERROR(VLOOKUP(AN547,[2]CUS030!$A$5:$E$10000,5,0),"")</f>
        <v/>
      </c>
      <c r="BB547" s="19">
        <f>IFERROR(VLOOKUP(AO547,[2]CUS030!$A$5:$E$10000,5,0),"")</f>
        <v/>
      </c>
      <c r="BC547" s="19">
        <f>IFERROR(VLOOKUP(AP547,[2]CUS030!$A$5:$E$10000,5,0),"")</f>
        <v/>
      </c>
      <c r="BD547" s="19">
        <f>IFERROR(VLOOKUP(AQ547,[2]CUS030!$A$5:$E$10000,5,0),"")</f>
        <v/>
      </c>
      <c r="BE547" s="19">
        <f>IFERROR(VLOOKUP(AR547,[2]CUS030!$A$5:$E$10000,5,0),"")</f>
        <v/>
      </c>
    </row>
    <row r="548">
      <c r="F548" s="108">
        <f>[1]!Table1[[#This Row],[Production]]</f>
        <v/>
      </c>
      <c r="G548">
        <f>MID(F548,LEN(F548)-6,4)</f>
        <v/>
      </c>
      <c r="H548">
        <f>AS548&amp;"|"&amp;AT548&amp;"|"&amp;AU548&amp;"|"&amp;AV548&amp;"|"&amp;AW548&amp;"|"&amp;AX548&amp;"|"&amp;AY548&amp;"|"&amp;AZ548&amp;"|"&amp;BA548&amp;"|"&amp;BB548&amp;"|"&amp;BC548&amp;"|"&amp;BD548&amp;"|"&amp;BE548</f>
        <v/>
      </c>
      <c r="I548" s="108">
        <f>[1]!Table1[[#This Row],[Stock]]</f>
        <v/>
      </c>
      <c r="J548">
        <f>MID(LEFT(I548,LEN(I548)-3),FIND("0|0.000",LEFT(I548,LEN(I548)-3),1)+7,6)</f>
        <v/>
      </c>
      <c r="K548" s="19" t="n"/>
      <c r="L548" s="19" t="n"/>
      <c r="M548" s="19" t="n"/>
      <c r="N548" s="19" t="n"/>
      <c r="O548" s="19" t="n"/>
      <c r="P548" s="20">
        <f>End_Cal!E548</f>
        <v/>
      </c>
      <c r="Q548" s="112">
        <f>IFERROR(INDEX($J$2:$J$9873,MATCH(1,INDEX(($P548=$F$2:$F$9873)*(0=COUNTIFS($Q$2:$Q$2,$J$2:$J$9873)),0),0)),"")</f>
        <v/>
      </c>
      <c r="R548" s="112">
        <f>IFERROR(INDEX($J$2:$J$9873,MATCH(1,INDEX(($P548=$F$2:$F$9873)*(0=COUNTIFS(Q548,$J$2:$J$9873)),0),0)),"")</f>
        <v/>
      </c>
      <c r="S548" s="112">
        <f>IFERROR(INDEX($J$2:$J$9873,MATCH(1,INDEX(($P548=$F$2:$F$9873)*(0=COUNTIFS(Q548:R548,$J$2:$J$9873)),0),0)),"")</f>
        <v/>
      </c>
      <c r="T548" s="112">
        <f>IFERROR(INDEX($J$2:$J$9873,MATCH(1,INDEX(($P548=$F$2:$F$9873)*(0=COUNTIFS(Q548:S548,$J$2:$J$9873)),0),0)),"")</f>
        <v/>
      </c>
      <c r="U548" s="112">
        <f>IFERROR(INDEX($J$2:$J$9873,MATCH(1,INDEX(($P548=$F$2:$F$9873)*(0=COUNTIFS(Q548:T548,$J$2:$J$9873)),0),0)),"")</f>
        <v/>
      </c>
      <c r="V548" s="112">
        <f>IFERROR(INDEX($J$2:$J$9873,MATCH(1,INDEX(($P548=$F$2:$F$9873)*(0=COUNTIFS(Q548:U548,$J$2:$J$9873)),0),0)),"")</f>
        <v/>
      </c>
      <c r="W548" s="112">
        <f>IFERROR(INDEX($J$2:$J$9873,MATCH(1,INDEX(($P548=$F$2:$F$9873)*(0=COUNTIFS(Q548:V548,$J$2:$J$861)),0),0)),"")</f>
        <v/>
      </c>
      <c r="X548" s="112">
        <f>IFERROR(INDEX($J$2:$J$9873,MATCH(1,INDEX(($P548=$F$2:$F$9873)*(0=COUNTIFS(Q548:W548,$J$2:$J$9873)),0),0)),"")</f>
        <v/>
      </c>
      <c r="Y548" s="112">
        <f>IFERROR(INDEX($J$2:$J$861,MATCH(1,INDEX(($P548=$F$2:$F$861)*(0=COUNTIFS(Q548:X548,$J$2:$J$861)),0),0)),"")</f>
        <v/>
      </c>
      <c r="Z548" s="112">
        <f>IFERROR(INDEX($J$2:$J$861,MATCH(1,INDEX(($P548=$F$2:$F$861)*(0=COUNTIFS(Q548:Y548,$J$2:$J$861)),0),0)),"")</f>
        <v/>
      </c>
      <c r="AA548" s="112">
        <f>IFERROR(INDEX($J$2:$J$861,MATCH(1,INDEX(($P548=$F$2:$F$861)*(0=COUNTIFS(Q548:Z548,$J$2:$J$861)),0),0)),"")</f>
        <v/>
      </c>
      <c r="AB548" s="112">
        <f>IFERROR(INDEX($J$2:$J$861,MATCH(1,INDEX(($P548=$F$2:$F$861)*(0=COUNTIFS(Q548:AA548,$J$2:$J$861)),0),0)),"")</f>
        <v/>
      </c>
      <c r="AC548" s="112">
        <f>IFERROR(INDEX($J$2:$J$861,MATCH(1,INDEX(($P548=$F$2:$F$861)*(0=COUNTIFS(Q548:AB548,$J$2:$J$861)),0),0)),"")</f>
        <v/>
      </c>
      <c r="AD548">
        <f>Q548&amp;"-"&amp;R548&amp;"-"&amp;S548&amp;"-"&amp;T548&amp;"-"&amp;U548&amp;"-"&amp;V548&amp;"-"&amp;W548&amp;"-"&amp;X548&amp;"-"&amp;Y548&amp;"-"&amp;Z548&amp;"-"&amp;AA548&amp;"-"&amp;AB548&amp;"-"&amp;AC548</f>
        <v/>
      </c>
      <c r="AF548" s="19">
        <f>IFERROR(INDEX($I$2:$I$861,MATCH(1,INDEX(($P548=$F$2:$F$861)*(0=COUNTIFS($AF$2:$AF$2,$I$2:$I$861)),0),0)),"")</f>
        <v/>
      </c>
      <c r="AG548" s="19">
        <f>IFERROR(INDEX($I$2:$I$9873,MATCH(1,INDEX(($P548=$F$2:$F$9873)*(0=COUNTIFS(AF548,$I$2:$I$9873)),0),0)),"")</f>
        <v/>
      </c>
      <c r="AH548" s="19">
        <f>IFERROR(INDEX($I$2:$I$9873,MATCH(1,INDEX(($P548=$F$2:$F$9873)*(0=COUNTIFS(AF548:AG548,$I$2:$I$9873)),0),0)),"")</f>
        <v/>
      </c>
      <c r="AI548" s="19">
        <f>IFERROR(INDEX($I$2:$I$9873,MATCH(1,INDEX(($P548=$F$2:$F$9873)*(0=COUNTIFS(AF548:AH548,$I$2:$I$9873)),0),0)),"")</f>
        <v/>
      </c>
      <c r="AJ548" s="19">
        <f>IFERROR(INDEX($I$2:$I$9873,MATCH(1,INDEX(($P548=$F$2:$F$9873)*(0=COUNTIFS(AF548:AI548,$I$2:$I$9873)),0),0)),"")</f>
        <v/>
      </c>
      <c r="AK548" s="19">
        <f>IFERROR(INDEX($I$2:$I$9873,MATCH(1,INDEX(($P548=$F$2:$F$9873)*(0=COUNTIFS(AF548:AJ548,$I$2:$I$9873)),0),0)),"")</f>
        <v/>
      </c>
      <c r="AL548" s="19">
        <f>IFERROR(INDEX($I$2:$I$9873,MATCH(1,INDEX(($P548=$F$2:$F$9873)*(0=COUNTIFS(AF548:AK548,$I$2:$I$9873)),0),0)),"")</f>
        <v/>
      </c>
      <c r="AM548" s="19">
        <f>IFERROR(INDEX($I$2:$I$9873,MATCH(1,INDEX(($P548=$F$2:$F$9873)*(0=COUNTIFS(AF548:AL548,$I$2:$I$9873)),0),0)),"")</f>
        <v/>
      </c>
      <c r="AN548" s="19">
        <f>IFERROR(INDEX($I$2:$I$9873,MATCH(1,INDEX(($P548=$F$2:$F$9873)*(0=COUNTIFS(AF548:AM548,$I$2:$I$9873)),0),0)),"")</f>
        <v/>
      </c>
      <c r="AO548" s="19">
        <f>IFERROR(INDEX($I$2:$I$9873,MATCH(1,INDEX(($P548=$F$2:$F$9873)*(0=COUNTIFS(AF548:AN548,$I$2:$I$9873)),0),0)),"")</f>
        <v/>
      </c>
      <c r="AP548" s="19">
        <f>IFERROR(INDEX($I$2:$I$9873,MATCH(1,INDEX(($P548=$F$2:$F$9873)*(0=COUNTIFS(AF548:AO548,$I$2:$I$9873)),0),0)),"")</f>
        <v/>
      </c>
      <c r="AQ548" s="19">
        <f>IFERROR(INDEX($I$2:$I$9873,MATCH(1,INDEX(($P548=$F$2:$F$9873)*(0=COUNTIFS(AF548:AP548,$I$2:$I$9873)),0),0)),"")</f>
        <v/>
      </c>
      <c r="AR548" s="19">
        <f>IFERROR(INDEX($I$2:$I$9873,MATCH(1,INDEX(($P548=$F$2:$F$9873)*(0=COUNTIFS(AF548:AQ548,$I$2:$I$9873)),0),0)),"")</f>
        <v/>
      </c>
      <c r="AS548" s="19">
        <f>IFERROR(VLOOKUP(AF548,[2]CUS030!$A$5:$E$10000,5,0),"")</f>
        <v/>
      </c>
      <c r="AT548" s="19">
        <f>IFERROR(VLOOKUP(AG548,[2]CUS030!$A$5:$E$10000,5,0),"")</f>
        <v/>
      </c>
      <c r="AU548" s="19">
        <f>IFERROR(VLOOKUP(AH548,[2]CUS030!$A$5:$E$10000,5,0),"")</f>
        <v/>
      </c>
      <c r="AV548" s="19">
        <f>IFERROR(VLOOKUP(AI548,[2]CUS030!$A$5:$E$10000,5,0),"")</f>
        <v/>
      </c>
      <c r="AW548" s="19">
        <f>IFERROR(VLOOKUP(AJ548,[2]CUS030!$A$5:$E$10000,5,0),"")</f>
        <v/>
      </c>
      <c r="AX548" s="19">
        <f>IFERROR(VLOOKUP(AK548,[2]CUS030!$A$5:$E$10000,5,0),"")</f>
        <v/>
      </c>
      <c r="AY548" s="19">
        <f>IFERROR(VLOOKUP(AL548,[2]CUS030!$A$5:$E$10000,5,0),"")</f>
        <v/>
      </c>
      <c r="AZ548" s="19">
        <f>IFERROR(VLOOKUP(AM548,[2]CUS030!$A$5:$E$10000,5,0),"")</f>
        <v/>
      </c>
      <c r="BA548" s="19">
        <f>IFERROR(VLOOKUP(AN548,[2]CUS030!$A$5:$E$10000,5,0),"")</f>
        <v/>
      </c>
      <c r="BB548" s="19">
        <f>IFERROR(VLOOKUP(AO548,[2]CUS030!$A$5:$E$10000,5,0),"")</f>
        <v/>
      </c>
      <c r="BC548" s="19">
        <f>IFERROR(VLOOKUP(AP548,[2]CUS030!$A$5:$E$10000,5,0),"")</f>
        <v/>
      </c>
      <c r="BD548" s="19">
        <f>IFERROR(VLOOKUP(AQ548,[2]CUS030!$A$5:$E$10000,5,0),"")</f>
        <v/>
      </c>
      <c r="BE548" s="19">
        <f>IFERROR(VLOOKUP(AR548,[2]CUS030!$A$5:$E$10000,5,0),"")</f>
        <v/>
      </c>
    </row>
    <row r="549">
      <c r="F549" s="108">
        <f>[1]!Table1[[#This Row],[Production]]</f>
        <v/>
      </c>
      <c r="G549">
        <f>MID(F549,LEN(F549)-6,4)</f>
        <v/>
      </c>
      <c r="H549">
        <f>AS549&amp;"|"&amp;AT549&amp;"|"&amp;AU549&amp;"|"&amp;AV549&amp;"|"&amp;AW549&amp;"|"&amp;AX549&amp;"|"&amp;AY549&amp;"|"&amp;AZ549&amp;"|"&amp;BA549&amp;"|"&amp;BB549&amp;"|"&amp;BC549&amp;"|"&amp;BD549&amp;"|"&amp;BE549</f>
        <v/>
      </c>
      <c r="I549" s="108">
        <f>[1]!Table1[[#This Row],[Stock]]</f>
        <v/>
      </c>
      <c r="J549">
        <f>MID(LEFT(I549,LEN(I549)-3),FIND("0|0.000",LEFT(I549,LEN(I549)-3),1)+7,6)</f>
        <v/>
      </c>
      <c r="K549" s="19" t="n"/>
      <c r="L549" s="19" t="n"/>
      <c r="M549" s="19" t="n"/>
      <c r="N549" s="19" t="n"/>
      <c r="O549" s="19" t="n"/>
      <c r="P549" s="20">
        <f>End_Cal!E549</f>
        <v/>
      </c>
      <c r="Q549" s="112">
        <f>IFERROR(INDEX($J$2:$J$9873,MATCH(1,INDEX(($P549=$F$2:$F$9873)*(0=COUNTIFS($Q$2:$Q$2,$J$2:$J$9873)),0),0)),"")</f>
        <v/>
      </c>
      <c r="R549" s="112">
        <f>IFERROR(INDEX($J$2:$J$9873,MATCH(1,INDEX(($P549=$F$2:$F$9873)*(0=COUNTIFS(Q549,$J$2:$J$9873)),0),0)),"")</f>
        <v/>
      </c>
      <c r="S549" s="112">
        <f>IFERROR(INDEX($J$2:$J$9873,MATCH(1,INDEX(($P549=$F$2:$F$9873)*(0=COUNTIFS(Q549:R549,$J$2:$J$9873)),0),0)),"")</f>
        <v/>
      </c>
      <c r="T549" s="112">
        <f>IFERROR(INDEX($J$2:$J$9873,MATCH(1,INDEX(($P549=$F$2:$F$9873)*(0=COUNTIFS(Q549:S549,$J$2:$J$9873)),0),0)),"")</f>
        <v/>
      </c>
      <c r="U549" s="112">
        <f>IFERROR(INDEX($J$2:$J$9873,MATCH(1,INDEX(($P549=$F$2:$F$9873)*(0=COUNTIFS(Q549:T549,$J$2:$J$9873)),0),0)),"")</f>
        <v/>
      </c>
      <c r="V549" s="112">
        <f>IFERROR(INDEX($J$2:$J$9873,MATCH(1,INDEX(($P549=$F$2:$F$9873)*(0=COUNTIFS(Q549:U549,$J$2:$J$9873)),0),0)),"")</f>
        <v/>
      </c>
      <c r="W549" s="112">
        <f>IFERROR(INDEX($J$2:$J$9873,MATCH(1,INDEX(($P549=$F$2:$F$9873)*(0=COUNTIFS(Q549:V549,$J$2:$J$861)),0),0)),"")</f>
        <v/>
      </c>
      <c r="X549" s="112">
        <f>IFERROR(INDEX($J$2:$J$9873,MATCH(1,INDEX(($P549=$F$2:$F$9873)*(0=COUNTIFS(Q549:W549,$J$2:$J$9873)),0),0)),"")</f>
        <v/>
      </c>
      <c r="Y549" s="112">
        <f>IFERROR(INDEX($J$2:$J$861,MATCH(1,INDEX(($P549=$F$2:$F$861)*(0=COUNTIFS(Q549:X549,$J$2:$J$861)),0),0)),"")</f>
        <v/>
      </c>
      <c r="Z549" s="112">
        <f>IFERROR(INDEX($J$2:$J$861,MATCH(1,INDEX(($P549=$F$2:$F$861)*(0=COUNTIFS(Q549:Y549,$J$2:$J$861)),0),0)),"")</f>
        <v/>
      </c>
      <c r="AA549" s="112">
        <f>IFERROR(INDEX($J$2:$J$861,MATCH(1,INDEX(($P549=$F$2:$F$861)*(0=COUNTIFS(Q549:Z549,$J$2:$J$861)),0),0)),"")</f>
        <v/>
      </c>
      <c r="AB549" s="112">
        <f>IFERROR(INDEX($J$2:$J$861,MATCH(1,INDEX(($P549=$F$2:$F$861)*(0=COUNTIFS(Q549:AA549,$J$2:$J$861)),0),0)),"")</f>
        <v/>
      </c>
      <c r="AC549" s="112">
        <f>IFERROR(INDEX($J$2:$J$861,MATCH(1,INDEX(($P549=$F$2:$F$861)*(0=COUNTIFS(Q549:AB549,$J$2:$J$861)),0),0)),"")</f>
        <v/>
      </c>
      <c r="AD549">
        <f>Q549&amp;"-"&amp;R549&amp;"-"&amp;S549&amp;"-"&amp;T549&amp;"-"&amp;U549&amp;"-"&amp;V549&amp;"-"&amp;W549&amp;"-"&amp;X549&amp;"-"&amp;Y549&amp;"-"&amp;Z549&amp;"-"&amp;AA549&amp;"-"&amp;AB549&amp;"-"&amp;AC549</f>
        <v/>
      </c>
      <c r="AF549" s="19">
        <f>IFERROR(INDEX($I$2:$I$861,MATCH(1,INDEX(($P549=$F$2:$F$861)*(0=COUNTIFS($AF$2:$AF$2,$I$2:$I$861)),0),0)),"")</f>
        <v/>
      </c>
      <c r="AG549" s="19">
        <f>IFERROR(INDEX($I$2:$I$9873,MATCH(1,INDEX(($P549=$F$2:$F$9873)*(0=COUNTIFS(AF549,$I$2:$I$9873)),0),0)),"")</f>
        <v/>
      </c>
      <c r="AH549" s="19">
        <f>IFERROR(INDEX($I$2:$I$9873,MATCH(1,INDEX(($P549=$F$2:$F$9873)*(0=COUNTIFS(AF549:AG549,$I$2:$I$9873)),0),0)),"")</f>
        <v/>
      </c>
      <c r="AI549" s="19">
        <f>IFERROR(INDEX($I$2:$I$9873,MATCH(1,INDEX(($P549=$F$2:$F$9873)*(0=COUNTIFS(AF549:AH549,$I$2:$I$9873)),0),0)),"")</f>
        <v/>
      </c>
      <c r="AJ549" s="19">
        <f>IFERROR(INDEX($I$2:$I$9873,MATCH(1,INDEX(($P549=$F$2:$F$9873)*(0=COUNTIFS(AF549:AI549,$I$2:$I$9873)),0),0)),"")</f>
        <v/>
      </c>
      <c r="AK549" s="19">
        <f>IFERROR(INDEX($I$2:$I$9873,MATCH(1,INDEX(($P549=$F$2:$F$9873)*(0=COUNTIFS(AF549:AJ549,$I$2:$I$9873)),0),0)),"")</f>
        <v/>
      </c>
      <c r="AL549" s="19">
        <f>IFERROR(INDEX($I$2:$I$9873,MATCH(1,INDEX(($P549=$F$2:$F$9873)*(0=COUNTIFS(AF549:AK549,$I$2:$I$9873)),0),0)),"")</f>
        <v/>
      </c>
      <c r="AM549" s="19">
        <f>IFERROR(INDEX($I$2:$I$9873,MATCH(1,INDEX(($P549=$F$2:$F$9873)*(0=COUNTIFS(AF549:AL549,$I$2:$I$9873)),0),0)),"")</f>
        <v/>
      </c>
      <c r="AN549" s="19">
        <f>IFERROR(INDEX($I$2:$I$9873,MATCH(1,INDEX(($P549=$F$2:$F$9873)*(0=COUNTIFS(AF549:AM549,$I$2:$I$9873)),0),0)),"")</f>
        <v/>
      </c>
      <c r="AO549" s="19">
        <f>IFERROR(INDEX($I$2:$I$9873,MATCH(1,INDEX(($P549=$F$2:$F$9873)*(0=COUNTIFS(AF549:AN549,$I$2:$I$9873)),0),0)),"")</f>
        <v/>
      </c>
      <c r="AP549" s="19">
        <f>IFERROR(INDEX($I$2:$I$9873,MATCH(1,INDEX(($P549=$F$2:$F$9873)*(0=COUNTIFS(AF549:AO549,$I$2:$I$9873)),0),0)),"")</f>
        <v/>
      </c>
      <c r="AQ549" s="19">
        <f>IFERROR(INDEX($I$2:$I$9873,MATCH(1,INDEX(($P549=$F$2:$F$9873)*(0=COUNTIFS(AF549:AP549,$I$2:$I$9873)),0),0)),"")</f>
        <v/>
      </c>
      <c r="AR549" s="19">
        <f>IFERROR(INDEX($I$2:$I$9873,MATCH(1,INDEX(($P549=$F$2:$F$9873)*(0=COUNTIFS(AF549:AQ549,$I$2:$I$9873)),0),0)),"")</f>
        <v/>
      </c>
      <c r="AS549" s="19">
        <f>IFERROR(VLOOKUP(AF549,[2]CUS030!$A$5:$E$10000,5,0),"")</f>
        <v/>
      </c>
      <c r="AT549" s="19">
        <f>IFERROR(VLOOKUP(AG549,[2]CUS030!$A$5:$E$10000,5,0),"")</f>
        <v/>
      </c>
      <c r="AU549" s="19">
        <f>IFERROR(VLOOKUP(AH549,[2]CUS030!$A$5:$E$10000,5,0),"")</f>
        <v/>
      </c>
      <c r="AV549" s="19">
        <f>IFERROR(VLOOKUP(AI549,[2]CUS030!$A$5:$E$10000,5,0),"")</f>
        <v/>
      </c>
      <c r="AW549" s="19">
        <f>IFERROR(VLOOKUP(AJ549,[2]CUS030!$A$5:$E$10000,5,0),"")</f>
        <v/>
      </c>
      <c r="AX549" s="19">
        <f>IFERROR(VLOOKUP(AK549,[2]CUS030!$A$5:$E$10000,5,0),"")</f>
        <v/>
      </c>
      <c r="AY549" s="19">
        <f>IFERROR(VLOOKUP(AL549,[2]CUS030!$A$5:$E$10000,5,0),"")</f>
        <v/>
      </c>
      <c r="AZ549" s="19">
        <f>IFERROR(VLOOKUP(AM549,[2]CUS030!$A$5:$E$10000,5,0),"")</f>
        <v/>
      </c>
      <c r="BA549" s="19">
        <f>IFERROR(VLOOKUP(AN549,[2]CUS030!$A$5:$E$10000,5,0),"")</f>
        <v/>
      </c>
      <c r="BB549" s="19">
        <f>IFERROR(VLOOKUP(AO549,[2]CUS030!$A$5:$E$10000,5,0),"")</f>
        <v/>
      </c>
      <c r="BC549" s="19">
        <f>IFERROR(VLOOKUP(AP549,[2]CUS030!$A$5:$E$10000,5,0),"")</f>
        <v/>
      </c>
      <c r="BD549" s="19">
        <f>IFERROR(VLOOKUP(AQ549,[2]CUS030!$A$5:$E$10000,5,0),"")</f>
        <v/>
      </c>
      <c r="BE549" s="19">
        <f>IFERROR(VLOOKUP(AR549,[2]CUS030!$A$5:$E$10000,5,0),"")</f>
        <v/>
      </c>
    </row>
    <row r="550">
      <c r="F550" s="108">
        <f>[1]!Table1[[#This Row],[Production]]</f>
        <v/>
      </c>
      <c r="G550">
        <f>MID(F550,LEN(F550)-6,4)</f>
        <v/>
      </c>
      <c r="H550">
        <f>AS550&amp;"|"&amp;AT550&amp;"|"&amp;AU550&amp;"|"&amp;AV550&amp;"|"&amp;AW550&amp;"|"&amp;AX550&amp;"|"&amp;AY550&amp;"|"&amp;AZ550&amp;"|"&amp;BA550&amp;"|"&amp;BB550&amp;"|"&amp;BC550&amp;"|"&amp;BD550&amp;"|"&amp;BE550</f>
        <v/>
      </c>
      <c r="I550" s="108">
        <f>[1]!Table1[[#This Row],[Stock]]</f>
        <v/>
      </c>
      <c r="J550">
        <f>MID(LEFT(I550,LEN(I550)-3),FIND("0|0.000",LEFT(I550,LEN(I550)-3),1)+7,6)</f>
        <v/>
      </c>
      <c r="K550" s="19" t="n"/>
      <c r="L550" s="19" t="n"/>
      <c r="M550" s="19" t="n"/>
      <c r="N550" s="19" t="n"/>
      <c r="O550" s="19" t="n"/>
      <c r="P550" s="20">
        <f>End_Cal!E550</f>
        <v/>
      </c>
      <c r="Q550" s="112">
        <f>IFERROR(INDEX($J$2:$J$9873,MATCH(1,INDEX(($P550=$F$2:$F$9873)*(0=COUNTIFS($Q$2:$Q$2,$J$2:$J$9873)),0),0)),"")</f>
        <v/>
      </c>
      <c r="R550" s="112">
        <f>IFERROR(INDEX($J$2:$J$9873,MATCH(1,INDEX(($P550=$F$2:$F$9873)*(0=COUNTIFS(Q550,$J$2:$J$9873)),0),0)),"")</f>
        <v/>
      </c>
      <c r="S550" s="112">
        <f>IFERROR(INDEX($J$2:$J$9873,MATCH(1,INDEX(($P550=$F$2:$F$9873)*(0=COUNTIFS(Q550:R550,$J$2:$J$9873)),0),0)),"")</f>
        <v/>
      </c>
      <c r="T550" s="112">
        <f>IFERROR(INDEX($J$2:$J$9873,MATCH(1,INDEX(($P550=$F$2:$F$9873)*(0=COUNTIFS(Q550:S550,$J$2:$J$9873)),0),0)),"")</f>
        <v/>
      </c>
      <c r="U550" s="112">
        <f>IFERROR(INDEX($J$2:$J$9873,MATCH(1,INDEX(($P550=$F$2:$F$9873)*(0=COUNTIFS(Q550:T550,$J$2:$J$9873)),0),0)),"")</f>
        <v/>
      </c>
      <c r="V550" s="112">
        <f>IFERROR(INDEX($J$2:$J$9873,MATCH(1,INDEX(($P550=$F$2:$F$9873)*(0=COUNTIFS(Q550:U550,$J$2:$J$9873)),0),0)),"")</f>
        <v/>
      </c>
      <c r="W550" s="112">
        <f>IFERROR(INDEX($J$2:$J$9873,MATCH(1,INDEX(($P550=$F$2:$F$9873)*(0=COUNTIFS(Q550:V550,$J$2:$J$861)),0),0)),"")</f>
        <v/>
      </c>
      <c r="X550" s="112">
        <f>IFERROR(INDEX($J$2:$J$9873,MATCH(1,INDEX(($P550=$F$2:$F$9873)*(0=COUNTIFS(Q550:W550,$J$2:$J$9873)),0),0)),"")</f>
        <v/>
      </c>
      <c r="Y550" s="112">
        <f>IFERROR(INDEX($J$2:$J$861,MATCH(1,INDEX(($P550=$F$2:$F$861)*(0=COUNTIFS(Q550:X550,$J$2:$J$861)),0),0)),"")</f>
        <v/>
      </c>
      <c r="Z550" s="112">
        <f>IFERROR(INDEX($J$2:$J$861,MATCH(1,INDEX(($P550=$F$2:$F$861)*(0=COUNTIFS(Q550:Y550,$J$2:$J$861)),0),0)),"")</f>
        <v/>
      </c>
      <c r="AA550" s="112">
        <f>IFERROR(INDEX($J$2:$J$861,MATCH(1,INDEX(($P550=$F$2:$F$861)*(0=COUNTIFS(Q550:Z550,$J$2:$J$861)),0),0)),"")</f>
        <v/>
      </c>
      <c r="AB550" s="112">
        <f>IFERROR(INDEX($J$2:$J$861,MATCH(1,INDEX(($P550=$F$2:$F$861)*(0=COUNTIFS(Q550:AA550,$J$2:$J$861)),0),0)),"")</f>
        <v/>
      </c>
      <c r="AC550" s="112">
        <f>IFERROR(INDEX($J$2:$J$861,MATCH(1,INDEX(($P550=$F$2:$F$861)*(0=COUNTIFS(Q550:AB550,$J$2:$J$861)),0),0)),"")</f>
        <v/>
      </c>
      <c r="AD550">
        <f>Q550&amp;"-"&amp;R550&amp;"-"&amp;S550&amp;"-"&amp;T550&amp;"-"&amp;U550&amp;"-"&amp;V550&amp;"-"&amp;W550&amp;"-"&amp;X550&amp;"-"&amp;Y550&amp;"-"&amp;Z550&amp;"-"&amp;AA550&amp;"-"&amp;AB550&amp;"-"&amp;AC550</f>
        <v/>
      </c>
      <c r="AF550" s="19">
        <f>IFERROR(INDEX($I$2:$I$861,MATCH(1,INDEX(($P550=$F$2:$F$861)*(0=COUNTIFS($AF$2:$AF$2,$I$2:$I$861)),0),0)),"")</f>
        <v/>
      </c>
      <c r="AG550" s="19">
        <f>IFERROR(INDEX($I$2:$I$9873,MATCH(1,INDEX(($P550=$F$2:$F$9873)*(0=COUNTIFS(AF550,$I$2:$I$9873)),0),0)),"")</f>
        <v/>
      </c>
      <c r="AH550" s="19">
        <f>IFERROR(INDEX($I$2:$I$9873,MATCH(1,INDEX(($P550=$F$2:$F$9873)*(0=COUNTIFS(AF550:AG550,$I$2:$I$9873)),0),0)),"")</f>
        <v/>
      </c>
      <c r="AI550" s="19">
        <f>IFERROR(INDEX($I$2:$I$9873,MATCH(1,INDEX(($P550=$F$2:$F$9873)*(0=COUNTIFS(AF550:AH550,$I$2:$I$9873)),0),0)),"")</f>
        <v/>
      </c>
      <c r="AJ550" s="19">
        <f>IFERROR(INDEX($I$2:$I$9873,MATCH(1,INDEX(($P550=$F$2:$F$9873)*(0=COUNTIFS(AF550:AI550,$I$2:$I$9873)),0),0)),"")</f>
        <v/>
      </c>
      <c r="AK550" s="19">
        <f>IFERROR(INDEX($I$2:$I$9873,MATCH(1,INDEX(($P550=$F$2:$F$9873)*(0=COUNTIFS(AF550:AJ550,$I$2:$I$9873)),0),0)),"")</f>
        <v/>
      </c>
      <c r="AL550" s="19">
        <f>IFERROR(INDEX($I$2:$I$9873,MATCH(1,INDEX(($P550=$F$2:$F$9873)*(0=COUNTIFS(AF550:AK550,$I$2:$I$9873)),0),0)),"")</f>
        <v/>
      </c>
      <c r="AM550" s="19">
        <f>IFERROR(INDEX($I$2:$I$9873,MATCH(1,INDEX(($P550=$F$2:$F$9873)*(0=COUNTIFS(AF550:AL550,$I$2:$I$9873)),0),0)),"")</f>
        <v/>
      </c>
      <c r="AN550" s="19">
        <f>IFERROR(INDEX($I$2:$I$9873,MATCH(1,INDEX(($P550=$F$2:$F$9873)*(0=COUNTIFS(AF550:AM550,$I$2:$I$9873)),0),0)),"")</f>
        <v/>
      </c>
      <c r="AO550" s="19">
        <f>IFERROR(INDEX($I$2:$I$9873,MATCH(1,INDEX(($P550=$F$2:$F$9873)*(0=COUNTIFS(AF550:AN550,$I$2:$I$9873)),0),0)),"")</f>
        <v/>
      </c>
      <c r="AP550" s="19">
        <f>IFERROR(INDEX($I$2:$I$9873,MATCH(1,INDEX(($P550=$F$2:$F$9873)*(0=COUNTIFS(AF550:AO550,$I$2:$I$9873)),0),0)),"")</f>
        <v/>
      </c>
      <c r="AQ550" s="19">
        <f>IFERROR(INDEX($I$2:$I$9873,MATCH(1,INDEX(($P550=$F$2:$F$9873)*(0=COUNTIFS(AF550:AP550,$I$2:$I$9873)),0),0)),"")</f>
        <v/>
      </c>
      <c r="AR550" s="19">
        <f>IFERROR(INDEX($I$2:$I$9873,MATCH(1,INDEX(($P550=$F$2:$F$9873)*(0=COUNTIFS(AF550:AQ550,$I$2:$I$9873)),0),0)),"")</f>
        <v/>
      </c>
      <c r="AS550" s="19">
        <f>IFERROR(VLOOKUP(AF550,[2]CUS030!$A$5:$E$10000,5,0),"")</f>
        <v/>
      </c>
      <c r="AT550" s="19">
        <f>IFERROR(VLOOKUP(AG550,[2]CUS030!$A$5:$E$10000,5,0),"")</f>
        <v/>
      </c>
      <c r="AU550" s="19">
        <f>IFERROR(VLOOKUP(AH550,[2]CUS030!$A$5:$E$10000,5,0),"")</f>
        <v/>
      </c>
      <c r="AV550" s="19">
        <f>IFERROR(VLOOKUP(AI550,[2]CUS030!$A$5:$E$10000,5,0),"")</f>
        <v/>
      </c>
      <c r="AW550" s="19">
        <f>IFERROR(VLOOKUP(AJ550,[2]CUS030!$A$5:$E$10000,5,0),"")</f>
        <v/>
      </c>
      <c r="AX550" s="19">
        <f>IFERROR(VLOOKUP(AK550,[2]CUS030!$A$5:$E$10000,5,0),"")</f>
        <v/>
      </c>
      <c r="AY550" s="19">
        <f>IFERROR(VLOOKUP(AL550,[2]CUS030!$A$5:$E$10000,5,0),"")</f>
        <v/>
      </c>
      <c r="AZ550" s="19">
        <f>IFERROR(VLOOKUP(AM550,[2]CUS030!$A$5:$E$10000,5,0),"")</f>
        <v/>
      </c>
      <c r="BA550" s="19">
        <f>IFERROR(VLOOKUP(AN550,[2]CUS030!$A$5:$E$10000,5,0),"")</f>
        <v/>
      </c>
      <c r="BB550" s="19">
        <f>IFERROR(VLOOKUP(AO550,[2]CUS030!$A$5:$E$10000,5,0),"")</f>
        <v/>
      </c>
      <c r="BC550" s="19">
        <f>IFERROR(VLOOKUP(AP550,[2]CUS030!$A$5:$E$10000,5,0),"")</f>
        <v/>
      </c>
      <c r="BD550" s="19">
        <f>IFERROR(VLOOKUP(AQ550,[2]CUS030!$A$5:$E$10000,5,0),"")</f>
        <v/>
      </c>
      <c r="BE550" s="19">
        <f>IFERROR(VLOOKUP(AR550,[2]CUS030!$A$5:$E$10000,5,0),"")</f>
        <v/>
      </c>
    </row>
    <row r="551">
      <c r="F551" s="108">
        <f>[1]!Table1[[#This Row],[Production]]</f>
        <v/>
      </c>
      <c r="G551">
        <f>MID(F551,LEN(F551)-6,4)</f>
        <v/>
      </c>
      <c r="H551">
        <f>AS551&amp;"|"&amp;AT551&amp;"|"&amp;AU551&amp;"|"&amp;AV551&amp;"|"&amp;AW551&amp;"|"&amp;AX551&amp;"|"&amp;AY551&amp;"|"&amp;AZ551&amp;"|"&amp;BA551&amp;"|"&amp;BB551&amp;"|"&amp;BC551&amp;"|"&amp;BD551&amp;"|"&amp;BE551</f>
        <v/>
      </c>
      <c r="I551" s="108">
        <f>[1]!Table1[[#This Row],[Stock]]</f>
        <v/>
      </c>
      <c r="J551">
        <f>MID(LEFT(I551,LEN(I551)-3),FIND("0|0.000",LEFT(I551,LEN(I551)-3),1)+7,6)</f>
        <v/>
      </c>
      <c r="K551" s="19" t="n"/>
      <c r="L551" s="19" t="n"/>
      <c r="M551" s="19" t="n"/>
      <c r="N551" s="19" t="n"/>
      <c r="O551" s="19" t="n"/>
      <c r="P551" s="20">
        <f>End_Cal!E551</f>
        <v/>
      </c>
      <c r="Q551" s="112">
        <f>IFERROR(INDEX($J$2:$J$9873,MATCH(1,INDEX(($P551=$F$2:$F$9873)*(0=COUNTIFS($Q$2:$Q$2,$J$2:$J$9873)),0),0)),"")</f>
        <v/>
      </c>
      <c r="R551" s="112">
        <f>IFERROR(INDEX($J$2:$J$9873,MATCH(1,INDEX(($P551=$F$2:$F$9873)*(0=COUNTIFS(Q551,$J$2:$J$9873)),0),0)),"")</f>
        <v/>
      </c>
      <c r="S551" s="112">
        <f>IFERROR(INDEX($J$2:$J$9873,MATCH(1,INDEX(($P551=$F$2:$F$9873)*(0=COUNTIFS(Q551:R551,$J$2:$J$9873)),0),0)),"")</f>
        <v/>
      </c>
      <c r="T551" s="112">
        <f>IFERROR(INDEX($J$2:$J$9873,MATCH(1,INDEX(($P551=$F$2:$F$9873)*(0=COUNTIFS(Q551:S551,$J$2:$J$9873)),0),0)),"")</f>
        <v/>
      </c>
      <c r="U551" s="112">
        <f>IFERROR(INDEX($J$2:$J$9873,MATCH(1,INDEX(($P551=$F$2:$F$9873)*(0=COUNTIFS(Q551:T551,$J$2:$J$9873)),0),0)),"")</f>
        <v/>
      </c>
      <c r="V551" s="112">
        <f>IFERROR(INDEX($J$2:$J$9873,MATCH(1,INDEX(($P551=$F$2:$F$9873)*(0=COUNTIFS(Q551:U551,$J$2:$J$9873)),0),0)),"")</f>
        <v/>
      </c>
      <c r="W551" s="112">
        <f>IFERROR(INDEX($J$2:$J$9873,MATCH(1,INDEX(($P551=$F$2:$F$9873)*(0=COUNTIFS(Q551:V551,$J$2:$J$861)),0),0)),"")</f>
        <v/>
      </c>
      <c r="X551" s="112">
        <f>IFERROR(INDEX($J$2:$J$9873,MATCH(1,INDEX(($P551=$F$2:$F$9873)*(0=COUNTIFS(Q551:W551,$J$2:$J$9873)),0),0)),"")</f>
        <v/>
      </c>
      <c r="Y551" s="112">
        <f>IFERROR(INDEX($J$2:$J$861,MATCH(1,INDEX(($P551=$F$2:$F$861)*(0=COUNTIFS(Q551:X551,$J$2:$J$861)),0),0)),"")</f>
        <v/>
      </c>
      <c r="Z551" s="112">
        <f>IFERROR(INDEX($J$2:$J$861,MATCH(1,INDEX(($P551=$F$2:$F$861)*(0=COUNTIFS(Q551:Y551,$J$2:$J$861)),0),0)),"")</f>
        <v/>
      </c>
      <c r="AA551" s="112">
        <f>IFERROR(INDEX($J$2:$J$861,MATCH(1,INDEX(($P551=$F$2:$F$861)*(0=COUNTIFS(Q551:Z551,$J$2:$J$861)),0),0)),"")</f>
        <v/>
      </c>
      <c r="AB551" s="112">
        <f>IFERROR(INDEX($J$2:$J$861,MATCH(1,INDEX(($P551=$F$2:$F$861)*(0=COUNTIFS(Q551:AA551,$J$2:$J$861)),0),0)),"")</f>
        <v/>
      </c>
      <c r="AC551" s="112">
        <f>IFERROR(INDEX($J$2:$J$861,MATCH(1,INDEX(($P551=$F$2:$F$861)*(0=COUNTIFS(Q551:AB551,$J$2:$J$861)),0),0)),"")</f>
        <v/>
      </c>
      <c r="AD551">
        <f>Q551&amp;"-"&amp;R551&amp;"-"&amp;S551&amp;"-"&amp;T551&amp;"-"&amp;U551&amp;"-"&amp;V551&amp;"-"&amp;W551&amp;"-"&amp;X551&amp;"-"&amp;Y551&amp;"-"&amp;Z551&amp;"-"&amp;AA551&amp;"-"&amp;AB551&amp;"-"&amp;AC551</f>
        <v/>
      </c>
      <c r="AF551" s="19">
        <f>IFERROR(INDEX($I$2:$I$861,MATCH(1,INDEX(($P551=$F$2:$F$861)*(0=COUNTIFS($AF$2:$AF$2,$I$2:$I$861)),0),0)),"")</f>
        <v/>
      </c>
      <c r="AG551" s="19">
        <f>IFERROR(INDEX($I$2:$I$9873,MATCH(1,INDEX(($P551=$F$2:$F$9873)*(0=COUNTIFS(AF551,$I$2:$I$9873)),0),0)),"")</f>
        <v/>
      </c>
      <c r="AH551" s="19">
        <f>IFERROR(INDEX($I$2:$I$9873,MATCH(1,INDEX(($P551=$F$2:$F$9873)*(0=COUNTIFS(AF551:AG551,$I$2:$I$9873)),0),0)),"")</f>
        <v/>
      </c>
      <c r="AI551" s="19">
        <f>IFERROR(INDEX($I$2:$I$9873,MATCH(1,INDEX(($P551=$F$2:$F$9873)*(0=COUNTIFS(AF551:AH551,$I$2:$I$9873)),0),0)),"")</f>
        <v/>
      </c>
      <c r="AJ551" s="19">
        <f>IFERROR(INDEX($I$2:$I$9873,MATCH(1,INDEX(($P551=$F$2:$F$9873)*(0=COUNTIFS(AF551:AI551,$I$2:$I$9873)),0),0)),"")</f>
        <v/>
      </c>
      <c r="AK551" s="19">
        <f>IFERROR(INDEX($I$2:$I$9873,MATCH(1,INDEX(($P551=$F$2:$F$9873)*(0=COUNTIFS(AF551:AJ551,$I$2:$I$9873)),0),0)),"")</f>
        <v/>
      </c>
      <c r="AL551" s="19">
        <f>IFERROR(INDEX($I$2:$I$9873,MATCH(1,INDEX(($P551=$F$2:$F$9873)*(0=COUNTIFS(AF551:AK551,$I$2:$I$9873)),0),0)),"")</f>
        <v/>
      </c>
      <c r="AM551" s="19">
        <f>IFERROR(INDEX($I$2:$I$9873,MATCH(1,INDEX(($P551=$F$2:$F$9873)*(0=COUNTIFS(AF551:AL551,$I$2:$I$9873)),0),0)),"")</f>
        <v/>
      </c>
      <c r="AN551" s="19">
        <f>IFERROR(INDEX($I$2:$I$9873,MATCH(1,INDEX(($P551=$F$2:$F$9873)*(0=COUNTIFS(AF551:AM551,$I$2:$I$9873)),0),0)),"")</f>
        <v/>
      </c>
      <c r="AO551" s="19">
        <f>IFERROR(INDEX($I$2:$I$9873,MATCH(1,INDEX(($P551=$F$2:$F$9873)*(0=COUNTIFS(AF551:AN551,$I$2:$I$9873)),0),0)),"")</f>
        <v/>
      </c>
      <c r="AP551" s="19">
        <f>IFERROR(INDEX($I$2:$I$9873,MATCH(1,INDEX(($P551=$F$2:$F$9873)*(0=COUNTIFS(AF551:AO551,$I$2:$I$9873)),0),0)),"")</f>
        <v/>
      </c>
      <c r="AQ551" s="19">
        <f>IFERROR(INDEX($I$2:$I$9873,MATCH(1,INDEX(($P551=$F$2:$F$9873)*(0=COUNTIFS(AF551:AP551,$I$2:$I$9873)),0),0)),"")</f>
        <v/>
      </c>
      <c r="AR551" s="19">
        <f>IFERROR(INDEX($I$2:$I$9873,MATCH(1,INDEX(($P551=$F$2:$F$9873)*(0=COUNTIFS(AF551:AQ551,$I$2:$I$9873)),0),0)),"")</f>
        <v/>
      </c>
      <c r="AS551" s="19">
        <f>IFERROR(VLOOKUP(AF551,[2]CUS030!$A$5:$E$10000,5,0),"")</f>
        <v/>
      </c>
      <c r="AT551" s="19">
        <f>IFERROR(VLOOKUP(AG551,[2]CUS030!$A$5:$E$10000,5,0),"")</f>
        <v/>
      </c>
      <c r="AU551" s="19">
        <f>IFERROR(VLOOKUP(AH551,[2]CUS030!$A$5:$E$10000,5,0),"")</f>
        <v/>
      </c>
      <c r="AV551" s="19">
        <f>IFERROR(VLOOKUP(AI551,[2]CUS030!$A$5:$E$10000,5,0),"")</f>
        <v/>
      </c>
      <c r="AW551" s="19">
        <f>IFERROR(VLOOKUP(AJ551,[2]CUS030!$A$5:$E$10000,5,0),"")</f>
        <v/>
      </c>
      <c r="AX551" s="19">
        <f>IFERROR(VLOOKUP(AK551,[2]CUS030!$A$5:$E$10000,5,0),"")</f>
        <v/>
      </c>
      <c r="AY551" s="19">
        <f>IFERROR(VLOOKUP(AL551,[2]CUS030!$A$5:$E$10000,5,0),"")</f>
        <v/>
      </c>
      <c r="AZ551" s="19">
        <f>IFERROR(VLOOKUP(AM551,[2]CUS030!$A$5:$E$10000,5,0),"")</f>
        <v/>
      </c>
      <c r="BA551" s="19">
        <f>IFERROR(VLOOKUP(AN551,[2]CUS030!$A$5:$E$10000,5,0),"")</f>
        <v/>
      </c>
      <c r="BB551" s="19">
        <f>IFERROR(VLOOKUP(AO551,[2]CUS030!$A$5:$E$10000,5,0),"")</f>
        <v/>
      </c>
      <c r="BC551" s="19">
        <f>IFERROR(VLOOKUP(AP551,[2]CUS030!$A$5:$E$10000,5,0),"")</f>
        <v/>
      </c>
      <c r="BD551" s="19">
        <f>IFERROR(VLOOKUP(AQ551,[2]CUS030!$A$5:$E$10000,5,0),"")</f>
        <v/>
      </c>
      <c r="BE551" s="19">
        <f>IFERROR(VLOOKUP(AR551,[2]CUS030!$A$5:$E$10000,5,0),"")</f>
        <v/>
      </c>
    </row>
    <row r="552">
      <c r="F552" s="108">
        <f>[1]!Table1[[#This Row],[Production]]</f>
        <v/>
      </c>
      <c r="G552">
        <f>MID(F552,LEN(F552)-6,4)</f>
        <v/>
      </c>
      <c r="H552">
        <f>AS552&amp;"|"&amp;AT552&amp;"|"&amp;AU552&amp;"|"&amp;AV552&amp;"|"&amp;AW552&amp;"|"&amp;AX552&amp;"|"&amp;AY552&amp;"|"&amp;AZ552&amp;"|"&amp;BA552&amp;"|"&amp;BB552&amp;"|"&amp;BC552&amp;"|"&amp;BD552&amp;"|"&amp;BE552</f>
        <v/>
      </c>
      <c r="I552" s="108">
        <f>[1]!Table1[[#This Row],[Stock]]</f>
        <v/>
      </c>
      <c r="J552">
        <f>MID(LEFT(I552,LEN(I552)-3),FIND("0|0.000",LEFT(I552,LEN(I552)-3),1)+7,6)</f>
        <v/>
      </c>
      <c r="K552" s="19" t="n"/>
      <c r="L552" s="19" t="n"/>
      <c r="M552" s="19" t="n"/>
      <c r="N552" s="19" t="n"/>
      <c r="O552" s="19" t="n"/>
      <c r="P552" s="20">
        <f>End_Cal!E552</f>
        <v/>
      </c>
      <c r="Q552" s="112">
        <f>IFERROR(INDEX($J$2:$J$9873,MATCH(1,INDEX(($P552=$F$2:$F$9873)*(0=COUNTIFS($Q$2:$Q$2,$J$2:$J$9873)),0),0)),"")</f>
        <v/>
      </c>
      <c r="R552" s="112">
        <f>IFERROR(INDEX($J$2:$J$9873,MATCH(1,INDEX(($P552=$F$2:$F$9873)*(0=COUNTIFS(Q552,$J$2:$J$9873)),0),0)),"")</f>
        <v/>
      </c>
      <c r="S552" s="112">
        <f>IFERROR(INDEX($J$2:$J$9873,MATCH(1,INDEX(($P552=$F$2:$F$9873)*(0=COUNTIFS(Q552:R552,$J$2:$J$9873)),0),0)),"")</f>
        <v/>
      </c>
      <c r="T552" s="112">
        <f>IFERROR(INDEX($J$2:$J$9873,MATCH(1,INDEX(($P552=$F$2:$F$9873)*(0=COUNTIFS(Q552:S552,$J$2:$J$9873)),0),0)),"")</f>
        <v/>
      </c>
      <c r="U552" s="112">
        <f>IFERROR(INDEX($J$2:$J$9873,MATCH(1,INDEX(($P552=$F$2:$F$9873)*(0=COUNTIFS(Q552:T552,$J$2:$J$9873)),0),0)),"")</f>
        <v/>
      </c>
      <c r="V552" s="112">
        <f>IFERROR(INDEX($J$2:$J$9873,MATCH(1,INDEX(($P552=$F$2:$F$9873)*(0=COUNTIFS(Q552:U552,$J$2:$J$9873)),0),0)),"")</f>
        <v/>
      </c>
      <c r="W552" s="112">
        <f>IFERROR(INDEX($J$2:$J$9873,MATCH(1,INDEX(($P552=$F$2:$F$9873)*(0=COUNTIFS(Q552:V552,$J$2:$J$861)),0),0)),"")</f>
        <v/>
      </c>
      <c r="X552" s="112">
        <f>IFERROR(INDEX($J$2:$J$9873,MATCH(1,INDEX(($P552=$F$2:$F$9873)*(0=COUNTIFS(Q552:W552,$J$2:$J$9873)),0),0)),"")</f>
        <v/>
      </c>
      <c r="Y552" s="112">
        <f>IFERROR(INDEX($J$2:$J$861,MATCH(1,INDEX(($P552=$F$2:$F$861)*(0=COUNTIFS(Q552:X552,$J$2:$J$861)),0),0)),"")</f>
        <v/>
      </c>
      <c r="Z552" s="112">
        <f>IFERROR(INDEX($J$2:$J$861,MATCH(1,INDEX(($P552=$F$2:$F$861)*(0=COUNTIFS(Q552:Y552,$J$2:$J$861)),0),0)),"")</f>
        <v/>
      </c>
      <c r="AA552" s="112">
        <f>IFERROR(INDEX($J$2:$J$861,MATCH(1,INDEX(($P552=$F$2:$F$861)*(0=COUNTIFS(Q552:Z552,$J$2:$J$861)),0),0)),"")</f>
        <v/>
      </c>
      <c r="AB552" s="112">
        <f>IFERROR(INDEX($J$2:$J$861,MATCH(1,INDEX(($P552=$F$2:$F$861)*(0=COUNTIFS(Q552:AA552,$J$2:$J$861)),0),0)),"")</f>
        <v/>
      </c>
      <c r="AC552" s="112">
        <f>IFERROR(INDEX($J$2:$J$861,MATCH(1,INDEX(($P552=$F$2:$F$861)*(0=COUNTIFS(Q552:AB552,$J$2:$J$861)),0),0)),"")</f>
        <v/>
      </c>
      <c r="AD552">
        <f>Q552&amp;"-"&amp;R552&amp;"-"&amp;S552&amp;"-"&amp;T552&amp;"-"&amp;U552&amp;"-"&amp;V552&amp;"-"&amp;W552&amp;"-"&amp;X552&amp;"-"&amp;Y552&amp;"-"&amp;Z552&amp;"-"&amp;AA552&amp;"-"&amp;AB552&amp;"-"&amp;AC552</f>
        <v/>
      </c>
      <c r="AF552" s="19">
        <f>IFERROR(INDEX($I$2:$I$861,MATCH(1,INDEX(($P552=$F$2:$F$861)*(0=COUNTIFS($AF$2:$AF$2,$I$2:$I$861)),0),0)),"")</f>
        <v/>
      </c>
      <c r="AG552" s="19">
        <f>IFERROR(INDEX($I$2:$I$9873,MATCH(1,INDEX(($P552=$F$2:$F$9873)*(0=COUNTIFS(AF552,$I$2:$I$9873)),0),0)),"")</f>
        <v/>
      </c>
      <c r="AH552" s="19">
        <f>IFERROR(INDEX($I$2:$I$9873,MATCH(1,INDEX(($P552=$F$2:$F$9873)*(0=COUNTIFS(AF552:AG552,$I$2:$I$9873)),0),0)),"")</f>
        <v/>
      </c>
      <c r="AI552" s="19">
        <f>IFERROR(INDEX($I$2:$I$9873,MATCH(1,INDEX(($P552=$F$2:$F$9873)*(0=COUNTIFS(AF552:AH552,$I$2:$I$9873)),0),0)),"")</f>
        <v/>
      </c>
      <c r="AJ552" s="19">
        <f>IFERROR(INDEX($I$2:$I$9873,MATCH(1,INDEX(($P552=$F$2:$F$9873)*(0=COUNTIFS(AF552:AI552,$I$2:$I$9873)),0),0)),"")</f>
        <v/>
      </c>
      <c r="AK552" s="19">
        <f>IFERROR(INDEX($I$2:$I$9873,MATCH(1,INDEX(($P552=$F$2:$F$9873)*(0=COUNTIFS(AF552:AJ552,$I$2:$I$9873)),0),0)),"")</f>
        <v/>
      </c>
      <c r="AL552" s="19">
        <f>IFERROR(INDEX($I$2:$I$9873,MATCH(1,INDEX(($P552=$F$2:$F$9873)*(0=COUNTIFS(AF552:AK552,$I$2:$I$9873)),0),0)),"")</f>
        <v/>
      </c>
      <c r="AM552" s="19">
        <f>IFERROR(INDEX($I$2:$I$9873,MATCH(1,INDEX(($P552=$F$2:$F$9873)*(0=COUNTIFS(AF552:AL552,$I$2:$I$9873)),0),0)),"")</f>
        <v/>
      </c>
      <c r="AN552" s="19">
        <f>IFERROR(INDEX($I$2:$I$9873,MATCH(1,INDEX(($P552=$F$2:$F$9873)*(0=COUNTIFS(AF552:AM552,$I$2:$I$9873)),0),0)),"")</f>
        <v/>
      </c>
      <c r="AO552" s="19">
        <f>IFERROR(INDEX($I$2:$I$9873,MATCH(1,INDEX(($P552=$F$2:$F$9873)*(0=COUNTIFS(AF552:AN552,$I$2:$I$9873)),0),0)),"")</f>
        <v/>
      </c>
      <c r="AP552" s="19">
        <f>IFERROR(INDEX($I$2:$I$9873,MATCH(1,INDEX(($P552=$F$2:$F$9873)*(0=COUNTIFS(AF552:AO552,$I$2:$I$9873)),0),0)),"")</f>
        <v/>
      </c>
      <c r="AQ552" s="19">
        <f>IFERROR(INDEX($I$2:$I$9873,MATCH(1,INDEX(($P552=$F$2:$F$9873)*(0=COUNTIFS(AF552:AP552,$I$2:$I$9873)),0),0)),"")</f>
        <v/>
      </c>
      <c r="AR552" s="19">
        <f>IFERROR(INDEX($I$2:$I$9873,MATCH(1,INDEX(($P552=$F$2:$F$9873)*(0=COUNTIFS(AF552:AQ552,$I$2:$I$9873)),0),0)),"")</f>
        <v/>
      </c>
      <c r="AS552" s="19">
        <f>IFERROR(VLOOKUP(AF552,[2]CUS030!$A$5:$E$10000,5,0),"")</f>
        <v/>
      </c>
      <c r="AT552" s="19">
        <f>IFERROR(VLOOKUP(AG552,[2]CUS030!$A$5:$E$10000,5,0),"")</f>
        <v/>
      </c>
      <c r="AU552" s="19">
        <f>IFERROR(VLOOKUP(AH552,[2]CUS030!$A$5:$E$10000,5,0),"")</f>
        <v/>
      </c>
      <c r="AV552" s="19">
        <f>IFERROR(VLOOKUP(AI552,[2]CUS030!$A$5:$E$10000,5,0),"")</f>
        <v/>
      </c>
      <c r="AW552" s="19">
        <f>IFERROR(VLOOKUP(AJ552,[2]CUS030!$A$5:$E$10000,5,0),"")</f>
        <v/>
      </c>
      <c r="AX552" s="19">
        <f>IFERROR(VLOOKUP(AK552,[2]CUS030!$A$5:$E$10000,5,0),"")</f>
        <v/>
      </c>
      <c r="AY552" s="19">
        <f>IFERROR(VLOOKUP(AL552,[2]CUS030!$A$5:$E$10000,5,0),"")</f>
        <v/>
      </c>
      <c r="AZ552" s="19">
        <f>IFERROR(VLOOKUP(AM552,[2]CUS030!$A$5:$E$10000,5,0),"")</f>
        <v/>
      </c>
      <c r="BA552" s="19">
        <f>IFERROR(VLOOKUP(AN552,[2]CUS030!$A$5:$E$10000,5,0),"")</f>
        <v/>
      </c>
      <c r="BB552" s="19">
        <f>IFERROR(VLOOKUP(AO552,[2]CUS030!$A$5:$E$10000,5,0),"")</f>
        <v/>
      </c>
      <c r="BC552" s="19">
        <f>IFERROR(VLOOKUP(AP552,[2]CUS030!$A$5:$E$10000,5,0),"")</f>
        <v/>
      </c>
      <c r="BD552" s="19">
        <f>IFERROR(VLOOKUP(AQ552,[2]CUS030!$A$5:$E$10000,5,0),"")</f>
        <v/>
      </c>
      <c r="BE552" s="19">
        <f>IFERROR(VLOOKUP(AR552,[2]CUS030!$A$5:$E$10000,5,0),"")</f>
        <v/>
      </c>
    </row>
    <row r="553">
      <c r="F553" s="108">
        <f>[1]!Table1[[#This Row],[Production]]</f>
        <v/>
      </c>
      <c r="G553">
        <f>MID(F553,LEN(F553)-6,4)</f>
        <v/>
      </c>
      <c r="H553">
        <f>AS553&amp;"|"&amp;AT553&amp;"|"&amp;AU553&amp;"|"&amp;AV553&amp;"|"&amp;AW553&amp;"|"&amp;AX553&amp;"|"&amp;AY553&amp;"|"&amp;AZ553&amp;"|"&amp;BA553&amp;"|"&amp;BB553&amp;"|"&amp;BC553&amp;"|"&amp;BD553&amp;"|"&amp;BE553</f>
        <v/>
      </c>
      <c r="I553" s="108">
        <f>[1]!Table1[[#This Row],[Stock]]</f>
        <v/>
      </c>
      <c r="J553">
        <f>MID(LEFT(I553,LEN(I553)-3),FIND("0|0.000",LEFT(I553,LEN(I553)-3),1)+7,6)</f>
        <v/>
      </c>
      <c r="K553" s="19" t="n"/>
      <c r="L553" s="19" t="n"/>
      <c r="M553" s="19" t="n"/>
      <c r="N553" s="19" t="n"/>
      <c r="O553" s="19" t="n"/>
      <c r="P553" s="20">
        <f>End_Cal!E553</f>
        <v/>
      </c>
      <c r="Q553" s="112">
        <f>IFERROR(INDEX($J$2:$J$9873,MATCH(1,INDEX(($P553=$F$2:$F$9873)*(0=COUNTIFS($Q$2:$Q$2,$J$2:$J$9873)),0),0)),"")</f>
        <v/>
      </c>
      <c r="R553" s="112">
        <f>IFERROR(INDEX($J$2:$J$9873,MATCH(1,INDEX(($P553=$F$2:$F$9873)*(0=COUNTIFS(Q553,$J$2:$J$9873)),0),0)),"")</f>
        <v/>
      </c>
      <c r="S553" s="112">
        <f>IFERROR(INDEX($J$2:$J$9873,MATCH(1,INDEX(($P553=$F$2:$F$9873)*(0=COUNTIFS(Q553:R553,$J$2:$J$9873)),0),0)),"")</f>
        <v/>
      </c>
      <c r="T553" s="112">
        <f>IFERROR(INDEX($J$2:$J$9873,MATCH(1,INDEX(($P553=$F$2:$F$9873)*(0=COUNTIFS(Q553:S553,$J$2:$J$9873)),0),0)),"")</f>
        <v/>
      </c>
      <c r="U553" s="112">
        <f>IFERROR(INDEX($J$2:$J$9873,MATCH(1,INDEX(($P553=$F$2:$F$9873)*(0=COUNTIFS(Q553:T553,$J$2:$J$9873)),0),0)),"")</f>
        <v/>
      </c>
      <c r="V553" s="112">
        <f>IFERROR(INDEX($J$2:$J$9873,MATCH(1,INDEX(($P553=$F$2:$F$9873)*(0=COUNTIFS(Q553:U553,$J$2:$J$9873)),0),0)),"")</f>
        <v/>
      </c>
      <c r="W553" s="112">
        <f>IFERROR(INDEX($J$2:$J$9873,MATCH(1,INDEX(($P553=$F$2:$F$9873)*(0=COUNTIFS(Q553:V553,$J$2:$J$861)),0),0)),"")</f>
        <v/>
      </c>
      <c r="X553" s="112">
        <f>IFERROR(INDEX($J$2:$J$9873,MATCH(1,INDEX(($P553=$F$2:$F$9873)*(0=COUNTIFS(Q553:W553,$J$2:$J$9873)),0),0)),"")</f>
        <v/>
      </c>
      <c r="Y553" s="112">
        <f>IFERROR(INDEX($J$2:$J$861,MATCH(1,INDEX(($P553=$F$2:$F$861)*(0=COUNTIFS(Q553:X553,$J$2:$J$861)),0),0)),"")</f>
        <v/>
      </c>
      <c r="Z553" s="112">
        <f>IFERROR(INDEX($J$2:$J$861,MATCH(1,INDEX(($P553=$F$2:$F$861)*(0=COUNTIFS(Q553:Y553,$J$2:$J$861)),0),0)),"")</f>
        <v/>
      </c>
      <c r="AA553" s="112">
        <f>IFERROR(INDEX($J$2:$J$861,MATCH(1,INDEX(($P553=$F$2:$F$861)*(0=COUNTIFS(Q553:Z553,$J$2:$J$861)),0),0)),"")</f>
        <v/>
      </c>
      <c r="AB553" s="112">
        <f>IFERROR(INDEX($J$2:$J$861,MATCH(1,INDEX(($P553=$F$2:$F$861)*(0=COUNTIFS(Q553:AA553,$J$2:$J$861)),0),0)),"")</f>
        <v/>
      </c>
      <c r="AC553" s="112">
        <f>IFERROR(INDEX($J$2:$J$861,MATCH(1,INDEX(($P553=$F$2:$F$861)*(0=COUNTIFS(Q553:AB553,$J$2:$J$861)),0),0)),"")</f>
        <v/>
      </c>
      <c r="AD553">
        <f>Q553&amp;"-"&amp;R553&amp;"-"&amp;S553&amp;"-"&amp;T553&amp;"-"&amp;U553&amp;"-"&amp;V553&amp;"-"&amp;W553&amp;"-"&amp;X553&amp;"-"&amp;Y553&amp;"-"&amp;Z553&amp;"-"&amp;AA553&amp;"-"&amp;AB553&amp;"-"&amp;AC553</f>
        <v/>
      </c>
      <c r="AF553" s="19">
        <f>IFERROR(INDEX($I$2:$I$861,MATCH(1,INDEX(($P553=$F$2:$F$861)*(0=COUNTIFS($AF$2:$AF$2,$I$2:$I$861)),0),0)),"")</f>
        <v/>
      </c>
      <c r="AG553" s="19">
        <f>IFERROR(INDEX($I$2:$I$9873,MATCH(1,INDEX(($P553=$F$2:$F$9873)*(0=COUNTIFS(AF553,$I$2:$I$9873)),0),0)),"")</f>
        <v/>
      </c>
      <c r="AH553" s="19">
        <f>IFERROR(INDEX($I$2:$I$9873,MATCH(1,INDEX(($P553=$F$2:$F$9873)*(0=COUNTIFS(AF553:AG553,$I$2:$I$9873)),0),0)),"")</f>
        <v/>
      </c>
      <c r="AI553" s="19">
        <f>IFERROR(INDEX($I$2:$I$9873,MATCH(1,INDEX(($P553=$F$2:$F$9873)*(0=COUNTIFS(AF553:AH553,$I$2:$I$9873)),0),0)),"")</f>
        <v/>
      </c>
      <c r="AJ553" s="19">
        <f>IFERROR(INDEX($I$2:$I$9873,MATCH(1,INDEX(($P553=$F$2:$F$9873)*(0=COUNTIFS(AF553:AI553,$I$2:$I$9873)),0),0)),"")</f>
        <v/>
      </c>
      <c r="AK553" s="19">
        <f>IFERROR(INDEX($I$2:$I$9873,MATCH(1,INDEX(($P553=$F$2:$F$9873)*(0=COUNTIFS(AF553:AJ553,$I$2:$I$9873)),0),0)),"")</f>
        <v/>
      </c>
      <c r="AL553" s="19">
        <f>IFERROR(INDEX($I$2:$I$9873,MATCH(1,INDEX(($P553=$F$2:$F$9873)*(0=COUNTIFS(AF553:AK553,$I$2:$I$9873)),0),0)),"")</f>
        <v/>
      </c>
      <c r="AM553" s="19">
        <f>IFERROR(INDEX($I$2:$I$9873,MATCH(1,INDEX(($P553=$F$2:$F$9873)*(0=COUNTIFS(AF553:AL553,$I$2:$I$9873)),0),0)),"")</f>
        <v/>
      </c>
      <c r="AN553" s="19">
        <f>IFERROR(INDEX($I$2:$I$9873,MATCH(1,INDEX(($P553=$F$2:$F$9873)*(0=COUNTIFS(AF553:AM553,$I$2:$I$9873)),0),0)),"")</f>
        <v/>
      </c>
      <c r="AO553" s="19">
        <f>IFERROR(INDEX($I$2:$I$9873,MATCH(1,INDEX(($P553=$F$2:$F$9873)*(0=COUNTIFS(AF553:AN553,$I$2:$I$9873)),0),0)),"")</f>
        <v/>
      </c>
      <c r="AP553" s="19">
        <f>IFERROR(INDEX($I$2:$I$9873,MATCH(1,INDEX(($P553=$F$2:$F$9873)*(0=COUNTIFS(AF553:AO553,$I$2:$I$9873)),0),0)),"")</f>
        <v/>
      </c>
      <c r="AQ553" s="19">
        <f>IFERROR(INDEX($I$2:$I$9873,MATCH(1,INDEX(($P553=$F$2:$F$9873)*(0=COUNTIFS(AF553:AP553,$I$2:$I$9873)),0),0)),"")</f>
        <v/>
      </c>
      <c r="AR553" s="19">
        <f>IFERROR(INDEX($I$2:$I$9873,MATCH(1,INDEX(($P553=$F$2:$F$9873)*(0=COUNTIFS(AF553:AQ553,$I$2:$I$9873)),0),0)),"")</f>
        <v/>
      </c>
      <c r="AS553" s="19">
        <f>IFERROR(VLOOKUP(AF553,[2]CUS030!$A$5:$E$10000,5,0),"")</f>
        <v/>
      </c>
      <c r="AT553" s="19">
        <f>IFERROR(VLOOKUP(AG553,[2]CUS030!$A$5:$E$10000,5,0),"")</f>
        <v/>
      </c>
      <c r="AU553" s="19">
        <f>IFERROR(VLOOKUP(AH553,[2]CUS030!$A$5:$E$10000,5,0),"")</f>
        <v/>
      </c>
      <c r="AV553" s="19">
        <f>IFERROR(VLOOKUP(AI553,[2]CUS030!$A$5:$E$10000,5,0),"")</f>
        <v/>
      </c>
      <c r="AW553" s="19">
        <f>IFERROR(VLOOKUP(AJ553,[2]CUS030!$A$5:$E$10000,5,0),"")</f>
        <v/>
      </c>
      <c r="AX553" s="19">
        <f>IFERROR(VLOOKUP(AK553,[2]CUS030!$A$5:$E$10000,5,0),"")</f>
        <v/>
      </c>
      <c r="AY553" s="19">
        <f>IFERROR(VLOOKUP(AL553,[2]CUS030!$A$5:$E$10000,5,0),"")</f>
        <v/>
      </c>
      <c r="AZ553" s="19">
        <f>IFERROR(VLOOKUP(AM553,[2]CUS030!$A$5:$E$10000,5,0),"")</f>
        <v/>
      </c>
      <c r="BA553" s="19">
        <f>IFERROR(VLOOKUP(AN553,[2]CUS030!$A$5:$E$10000,5,0),"")</f>
        <v/>
      </c>
      <c r="BB553" s="19">
        <f>IFERROR(VLOOKUP(AO553,[2]CUS030!$A$5:$E$10000,5,0),"")</f>
        <v/>
      </c>
      <c r="BC553" s="19">
        <f>IFERROR(VLOOKUP(AP553,[2]CUS030!$A$5:$E$10000,5,0),"")</f>
        <v/>
      </c>
      <c r="BD553" s="19">
        <f>IFERROR(VLOOKUP(AQ553,[2]CUS030!$A$5:$E$10000,5,0),"")</f>
        <v/>
      </c>
      <c r="BE553" s="19">
        <f>IFERROR(VLOOKUP(AR553,[2]CUS030!$A$5:$E$10000,5,0),"")</f>
        <v/>
      </c>
    </row>
    <row r="554">
      <c r="F554" s="108">
        <f>[1]!Table1[[#This Row],[Production]]</f>
        <v/>
      </c>
      <c r="G554">
        <f>MID(F554,LEN(F554)-6,4)</f>
        <v/>
      </c>
      <c r="H554">
        <f>AS554&amp;"|"&amp;AT554&amp;"|"&amp;AU554&amp;"|"&amp;AV554&amp;"|"&amp;AW554&amp;"|"&amp;AX554&amp;"|"&amp;AY554&amp;"|"&amp;AZ554&amp;"|"&amp;BA554&amp;"|"&amp;BB554&amp;"|"&amp;BC554&amp;"|"&amp;BD554&amp;"|"&amp;BE554</f>
        <v/>
      </c>
      <c r="I554" s="108">
        <f>[1]!Table1[[#This Row],[Stock]]</f>
        <v/>
      </c>
      <c r="J554">
        <f>MID(LEFT(I554,LEN(I554)-3),FIND("0|0.000",LEFT(I554,LEN(I554)-3),1)+7,6)</f>
        <v/>
      </c>
      <c r="K554" s="19" t="n"/>
      <c r="L554" s="19" t="n"/>
      <c r="M554" s="19" t="n"/>
      <c r="N554" s="19" t="n"/>
      <c r="O554" s="19" t="n"/>
      <c r="P554" s="20">
        <f>End_Cal!E554</f>
        <v/>
      </c>
      <c r="Q554" s="112">
        <f>IFERROR(INDEX($J$2:$J$9873,MATCH(1,INDEX(($P554=$F$2:$F$9873)*(0=COUNTIFS($Q$2:$Q$2,$J$2:$J$9873)),0),0)),"")</f>
        <v/>
      </c>
      <c r="R554" s="112">
        <f>IFERROR(INDEX($J$2:$J$9873,MATCH(1,INDEX(($P554=$F$2:$F$9873)*(0=COUNTIFS(Q554,$J$2:$J$9873)),0),0)),"")</f>
        <v/>
      </c>
      <c r="S554" s="112">
        <f>IFERROR(INDEX($J$2:$J$9873,MATCH(1,INDEX(($P554=$F$2:$F$9873)*(0=COUNTIFS(Q554:R554,$J$2:$J$9873)),0),0)),"")</f>
        <v/>
      </c>
      <c r="T554" s="112">
        <f>IFERROR(INDEX($J$2:$J$9873,MATCH(1,INDEX(($P554=$F$2:$F$9873)*(0=COUNTIFS(Q554:S554,$J$2:$J$9873)),0),0)),"")</f>
        <v/>
      </c>
      <c r="U554" s="112">
        <f>IFERROR(INDEX($J$2:$J$9873,MATCH(1,INDEX(($P554=$F$2:$F$9873)*(0=COUNTIFS(Q554:T554,$J$2:$J$9873)),0),0)),"")</f>
        <v/>
      </c>
      <c r="V554" s="112">
        <f>IFERROR(INDEX($J$2:$J$9873,MATCH(1,INDEX(($P554=$F$2:$F$9873)*(0=COUNTIFS(Q554:U554,$J$2:$J$9873)),0),0)),"")</f>
        <v/>
      </c>
      <c r="W554" s="112">
        <f>IFERROR(INDEX($J$2:$J$9873,MATCH(1,INDEX(($P554=$F$2:$F$9873)*(0=COUNTIFS(Q554:V554,$J$2:$J$861)),0),0)),"")</f>
        <v/>
      </c>
      <c r="X554" s="112">
        <f>IFERROR(INDEX($J$2:$J$9873,MATCH(1,INDEX(($P554=$F$2:$F$9873)*(0=COUNTIFS(Q554:W554,$J$2:$J$9873)),0),0)),"")</f>
        <v/>
      </c>
      <c r="Y554" s="112">
        <f>IFERROR(INDEX($J$2:$J$861,MATCH(1,INDEX(($P554=$F$2:$F$861)*(0=COUNTIFS(Q554:X554,$J$2:$J$861)),0),0)),"")</f>
        <v/>
      </c>
      <c r="Z554" s="112">
        <f>IFERROR(INDEX($J$2:$J$861,MATCH(1,INDEX(($P554=$F$2:$F$861)*(0=COUNTIFS(Q554:Y554,$J$2:$J$861)),0),0)),"")</f>
        <v/>
      </c>
      <c r="AA554" s="112">
        <f>IFERROR(INDEX($J$2:$J$861,MATCH(1,INDEX(($P554=$F$2:$F$861)*(0=COUNTIFS(Q554:Z554,$J$2:$J$861)),0),0)),"")</f>
        <v/>
      </c>
      <c r="AB554" s="112">
        <f>IFERROR(INDEX($J$2:$J$861,MATCH(1,INDEX(($P554=$F$2:$F$861)*(0=COUNTIFS(Q554:AA554,$J$2:$J$861)),0),0)),"")</f>
        <v/>
      </c>
      <c r="AC554" s="112">
        <f>IFERROR(INDEX($J$2:$J$861,MATCH(1,INDEX(($P554=$F$2:$F$861)*(0=COUNTIFS(Q554:AB554,$J$2:$J$861)),0),0)),"")</f>
        <v/>
      </c>
      <c r="AD554">
        <f>Q554&amp;"-"&amp;R554&amp;"-"&amp;S554&amp;"-"&amp;T554&amp;"-"&amp;U554&amp;"-"&amp;V554&amp;"-"&amp;W554&amp;"-"&amp;X554&amp;"-"&amp;Y554&amp;"-"&amp;Z554&amp;"-"&amp;AA554&amp;"-"&amp;AB554&amp;"-"&amp;AC554</f>
        <v/>
      </c>
      <c r="AF554" s="19">
        <f>IFERROR(INDEX($I$2:$I$861,MATCH(1,INDEX(($P554=$F$2:$F$861)*(0=COUNTIFS($AF$2:$AF$2,$I$2:$I$861)),0),0)),"")</f>
        <v/>
      </c>
      <c r="AG554" s="19">
        <f>IFERROR(INDEX($I$2:$I$9873,MATCH(1,INDEX(($P554=$F$2:$F$9873)*(0=COUNTIFS(AF554,$I$2:$I$9873)),0),0)),"")</f>
        <v/>
      </c>
      <c r="AH554" s="19">
        <f>IFERROR(INDEX($I$2:$I$9873,MATCH(1,INDEX(($P554=$F$2:$F$9873)*(0=COUNTIFS(AF554:AG554,$I$2:$I$9873)),0),0)),"")</f>
        <v/>
      </c>
      <c r="AI554" s="19">
        <f>IFERROR(INDEX($I$2:$I$9873,MATCH(1,INDEX(($P554=$F$2:$F$9873)*(0=COUNTIFS(AF554:AH554,$I$2:$I$9873)),0),0)),"")</f>
        <v/>
      </c>
      <c r="AJ554" s="19">
        <f>IFERROR(INDEX($I$2:$I$9873,MATCH(1,INDEX(($P554=$F$2:$F$9873)*(0=COUNTIFS(AF554:AI554,$I$2:$I$9873)),0),0)),"")</f>
        <v/>
      </c>
      <c r="AK554" s="19">
        <f>IFERROR(INDEX($I$2:$I$9873,MATCH(1,INDEX(($P554=$F$2:$F$9873)*(0=COUNTIFS(AF554:AJ554,$I$2:$I$9873)),0),0)),"")</f>
        <v/>
      </c>
      <c r="AL554" s="19">
        <f>IFERROR(INDEX($I$2:$I$9873,MATCH(1,INDEX(($P554=$F$2:$F$9873)*(0=COUNTIFS(AF554:AK554,$I$2:$I$9873)),0),0)),"")</f>
        <v/>
      </c>
      <c r="AM554" s="19">
        <f>IFERROR(INDEX($I$2:$I$9873,MATCH(1,INDEX(($P554=$F$2:$F$9873)*(0=COUNTIFS(AF554:AL554,$I$2:$I$9873)),0),0)),"")</f>
        <v/>
      </c>
      <c r="AN554" s="19">
        <f>IFERROR(INDEX($I$2:$I$9873,MATCH(1,INDEX(($P554=$F$2:$F$9873)*(0=COUNTIFS(AF554:AM554,$I$2:$I$9873)),0),0)),"")</f>
        <v/>
      </c>
      <c r="AO554" s="19">
        <f>IFERROR(INDEX($I$2:$I$9873,MATCH(1,INDEX(($P554=$F$2:$F$9873)*(0=COUNTIFS(AF554:AN554,$I$2:$I$9873)),0),0)),"")</f>
        <v/>
      </c>
      <c r="AP554" s="19">
        <f>IFERROR(INDEX($I$2:$I$9873,MATCH(1,INDEX(($P554=$F$2:$F$9873)*(0=COUNTIFS(AF554:AO554,$I$2:$I$9873)),0),0)),"")</f>
        <v/>
      </c>
      <c r="AQ554" s="19">
        <f>IFERROR(INDEX($I$2:$I$9873,MATCH(1,INDEX(($P554=$F$2:$F$9873)*(0=COUNTIFS(AF554:AP554,$I$2:$I$9873)),0),0)),"")</f>
        <v/>
      </c>
      <c r="AR554" s="19">
        <f>IFERROR(INDEX($I$2:$I$9873,MATCH(1,INDEX(($P554=$F$2:$F$9873)*(0=COUNTIFS(AF554:AQ554,$I$2:$I$9873)),0),0)),"")</f>
        <v/>
      </c>
      <c r="AS554" s="19">
        <f>IFERROR(VLOOKUP(AF554,[2]CUS030!$A$5:$E$10000,5,0),"")</f>
        <v/>
      </c>
      <c r="AT554" s="19">
        <f>IFERROR(VLOOKUP(AG554,[2]CUS030!$A$5:$E$10000,5,0),"")</f>
        <v/>
      </c>
      <c r="AU554" s="19">
        <f>IFERROR(VLOOKUP(AH554,[2]CUS030!$A$5:$E$10000,5,0),"")</f>
        <v/>
      </c>
      <c r="AV554" s="19">
        <f>IFERROR(VLOOKUP(AI554,[2]CUS030!$A$5:$E$10000,5,0),"")</f>
        <v/>
      </c>
      <c r="AW554" s="19">
        <f>IFERROR(VLOOKUP(AJ554,[2]CUS030!$A$5:$E$10000,5,0),"")</f>
        <v/>
      </c>
      <c r="AX554" s="19">
        <f>IFERROR(VLOOKUP(AK554,[2]CUS030!$A$5:$E$10000,5,0),"")</f>
        <v/>
      </c>
      <c r="AY554" s="19">
        <f>IFERROR(VLOOKUP(AL554,[2]CUS030!$A$5:$E$10000,5,0),"")</f>
        <v/>
      </c>
      <c r="AZ554" s="19">
        <f>IFERROR(VLOOKUP(AM554,[2]CUS030!$A$5:$E$10000,5,0),"")</f>
        <v/>
      </c>
      <c r="BA554" s="19">
        <f>IFERROR(VLOOKUP(AN554,[2]CUS030!$A$5:$E$10000,5,0),"")</f>
        <v/>
      </c>
      <c r="BB554" s="19">
        <f>IFERROR(VLOOKUP(AO554,[2]CUS030!$A$5:$E$10000,5,0),"")</f>
        <v/>
      </c>
      <c r="BC554" s="19">
        <f>IFERROR(VLOOKUP(AP554,[2]CUS030!$A$5:$E$10000,5,0),"")</f>
        <v/>
      </c>
      <c r="BD554" s="19">
        <f>IFERROR(VLOOKUP(AQ554,[2]CUS030!$A$5:$E$10000,5,0),"")</f>
        <v/>
      </c>
      <c r="BE554" s="19">
        <f>IFERROR(VLOOKUP(AR554,[2]CUS030!$A$5:$E$10000,5,0),"")</f>
        <v/>
      </c>
    </row>
    <row r="555">
      <c r="F555" s="108">
        <f>[1]!Table1[[#This Row],[Production]]</f>
        <v/>
      </c>
      <c r="G555">
        <f>MID(F555,LEN(F555)-6,4)</f>
        <v/>
      </c>
      <c r="H555">
        <f>AS555&amp;"|"&amp;AT555&amp;"|"&amp;AU555&amp;"|"&amp;AV555&amp;"|"&amp;AW555&amp;"|"&amp;AX555&amp;"|"&amp;AY555&amp;"|"&amp;AZ555&amp;"|"&amp;BA555&amp;"|"&amp;BB555&amp;"|"&amp;BC555&amp;"|"&amp;BD555&amp;"|"&amp;BE555</f>
        <v/>
      </c>
      <c r="I555" s="108">
        <f>[1]!Table1[[#This Row],[Stock]]</f>
        <v/>
      </c>
      <c r="J555">
        <f>MID(LEFT(I555,LEN(I555)-3),FIND("0|0.000",LEFT(I555,LEN(I555)-3),1)+7,6)</f>
        <v/>
      </c>
      <c r="K555" s="19" t="n"/>
      <c r="L555" s="19" t="n"/>
      <c r="M555" s="19" t="n"/>
      <c r="N555" s="19" t="n"/>
      <c r="O555" s="19" t="n"/>
      <c r="P555" s="20">
        <f>End_Cal!E555</f>
        <v/>
      </c>
      <c r="Q555" s="112">
        <f>IFERROR(INDEX($J$2:$J$9873,MATCH(1,INDEX(($P555=$F$2:$F$9873)*(0=COUNTIFS($Q$2:$Q$2,$J$2:$J$9873)),0),0)),"")</f>
        <v/>
      </c>
      <c r="R555" s="112">
        <f>IFERROR(INDEX($J$2:$J$9873,MATCH(1,INDEX(($P555=$F$2:$F$9873)*(0=COUNTIFS(Q555,$J$2:$J$9873)),0),0)),"")</f>
        <v/>
      </c>
      <c r="S555" s="112">
        <f>IFERROR(INDEX($J$2:$J$9873,MATCH(1,INDEX(($P555=$F$2:$F$9873)*(0=COUNTIFS(Q555:R555,$J$2:$J$9873)),0),0)),"")</f>
        <v/>
      </c>
      <c r="T555" s="112">
        <f>IFERROR(INDEX($J$2:$J$9873,MATCH(1,INDEX(($P555=$F$2:$F$9873)*(0=COUNTIFS(Q555:S555,$J$2:$J$9873)),0),0)),"")</f>
        <v/>
      </c>
      <c r="U555" s="112">
        <f>IFERROR(INDEX($J$2:$J$9873,MATCH(1,INDEX(($P555=$F$2:$F$9873)*(0=COUNTIFS(Q555:T555,$J$2:$J$9873)),0),0)),"")</f>
        <v/>
      </c>
      <c r="V555" s="112">
        <f>IFERROR(INDEX($J$2:$J$9873,MATCH(1,INDEX(($P555=$F$2:$F$9873)*(0=COUNTIFS(Q555:U555,$J$2:$J$9873)),0),0)),"")</f>
        <v/>
      </c>
      <c r="W555" s="112">
        <f>IFERROR(INDEX($J$2:$J$9873,MATCH(1,INDEX(($P555=$F$2:$F$9873)*(0=COUNTIFS(Q555:V555,$J$2:$J$861)),0),0)),"")</f>
        <v/>
      </c>
      <c r="X555" s="112">
        <f>IFERROR(INDEX($J$2:$J$9873,MATCH(1,INDEX(($P555=$F$2:$F$9873)*(0=COUNTIFS(Q555:W555,$J$2:$J$9873)),0),0)),"")</f>
        <v/>
      </c>
      <c r="Y555" s="112">
        <f>IFERROR(INDEX($J$2:$J$861,MATCH(1,INDEX(($P555=$F$2:$F$861)*(0=COUNTIFS(Q555:X555,$J$2:$J$861)),0),0)),"")</f>
        <v/>
      </c>
      <c r="Z555" s="112">
        <f>IFERROR(INDEX($J$2:$J$861,MATCH(1,INDEX(($P555=$F$2:$F$861)*(0=COUNTIFS(Q555:Y555,$J$2:$J$861)),0),0)),"")</f>
        <v/>
      </c>
      <c r="AA555" s="112">
        <f>IFERROR(INDEX($J$2:$J$861,MATCH(1,INDEX(($P555=$F$2:$F$861)*(0=COUNTIFS(Q555:Z555,$J$2:$J$861)),0),0)),"")</f>
        <v/>
      </c>
      <c r="AB555" s="112">
        <f>IFERROR(INDEX($J$2:$J$861,MATCH(1,INDEX(($P555=$F$2:$F$861)*(0=COUNTIFS(Q555:AA555,$J$2:$J$861)),0),0)),"")</f>
        <v/>
      </c>
      <c r="AC555" s="112">
        <f>IFERROR(INDEX($J$2:$J$861,MATCH(1,INDEX(($P555=$F$2:$F$861)*(0=COUNTIFS(Q555:AB555,$J$2:$J$861)),0),0)),"")</f>
        <v/>
      </c>
      <c r="AD555">
        <f>Q555&amp;"-"&amp;R555&amp;"-"&amp;S555&amp;"-"&amp;T555&amp;"-"&amp;U555&amp;"-"&amp;V555&amp;"-"&amp;W555&amp;"-"&amp;X555&amp;"-"&amp;Y555&amp;"-"&amp;Z555&amp;"-"&amp;AA555&amp;"-"&amp;AB555&amp;"-"&amp;AC555</f>
        <v/>
      </c>
      <c r="AF555" s="19">
        <f>IFERROR(INDEX($I$2:$I$861,MATCH(1,INDEX(($P555=$F$2:$F$861)*(0=COUNTIFS($AF$2:$AF$2,$I$2:$I$861)),0),0)),"")</f>
        <v/>
      </c>
      <c r="AG555" s="19">
        <f>IFERROR(INDEX($I$2:$I$9873,MATCH(1,INDEX(($P555=$F$2:$F$9873)*(0=COUNTIFS(AF555,$I$2:$I$9873)),0),0)),"")</f>
        <v/>
      </c>
      <c r="AH555" s="19">
        <f>IFERROR(INDEX($I$2:$I$9873,MATCH(1,INDEX(($P555=$F$2:$F$9873)*(0=COUNTIFS(AF555:AG555,$I$2:$I$9873)),0),0)),"")</f>
        <v/>
      </c>
      <c r="AI555" s="19">
        <f>IFERROR(INDEX($I$2:$I$9873,MATCH(1,INDEX(($P555=$F$2:$F$9873)*(0=COUNTIFS(AF555:AH555,$I$2:$I$9873)),0),0)),"")</f>
        <v/>
      </c>
      <c r="AJ555" s="19">
        <f>IFERROR(INDEX($I$2:$I$9873,MATCH(1,INDEX(($P555=$F$2:$F$9873)*(0=COUNTIFS(AF555:AI555,$I$2:$I$9873)),0),0)),"")</f>
        <v/>
      </c>
      <c r="AK555" s="19">
        <f>IFERROR(INDEX($I$2:$I$9873,MATCH(1,INDEX(($P555=$F$2:$F$9873)*(0=COUNTIFS(AF555:AJ555,$I$2:$I$9873)),0),0)),"")</f>
        <v/>
      </c>
      <c r="AL555" s="19">
        <f>IFERROR(INDEX($I$2:$I$9873,MATCH(1,INDEX(($P555=$F$2:$F$9873)*(0=COUNTIFS(AF555:AK555,$I$2:$I$9873)),0),0)),"")</f>
        <v/>
      </c>
      <c r="AM555" s="19">
        <f>IFERROR(INDEX($I$2:$I$9873,MATCH(1,INDEX(($P555=$F$2:$F$9873)*(0=COUNTIFS(AF555:AL555,$I$2:$I$9873)),0),0)),"")</f>
        <v/>
      </c>
      <c r="AN555" s="19">
        <f>IFERROR(INDEX($I$2:$I$9873,MATCH(1,INDEX(($P555=$F$2:$F$9873)*(0=COUNTIFS(AF555:AM555,$I$2:$I$9873)),0),0)),"")</f>
        <v/>
      </c>
      <c r="AO555" s="19">
        <f>IFERROR(INDEX($I$2:$I$9873,MATCH(1,INDEX(($P555=$F$2:$F$9873)*(0=COUNTIFS(AF555:AN555,$I$2:$I$9873)),0),0)),"")</f>
        <v/>
      </c>
      <c r="AP555" s="19">
        <f>IFERROR(INDEX($I$2:$I$9873,MATCH(1,INDEX(($P555=$F$2:$F$9873)*(0=COUNTIFS(AF555:AO555,$I$2:$I$9873)),0),0)),"")</f>
        <v/>
      </c>
      <c r="AQ555" s="19">
        <f>IFERROR(INDEX($I$2:$I$9873,MATCH(1,INDEX(($P555=$F$2:$F$9873)*(0=COUNTIFS(AF555:AP555,$I$2:$I$9873)),0),0)),"")</f>
        <v/>
      </c>
      <c r="AR555" s="19">
        <f>IFERROR(INDEX($I$2:$I$9873,MATCH(1,INDEX(($P555=$F$2:$F$9873)*(0=COUNTIFS(AF555:AQ555,$I$2:$I$9873)),0),0)),"")</f>
        <v/>
      </c>
      <c r="AS555" s="19">
        <f>IFERROR(VLOOKUP(AF555,[2]CUS030!$A$5:$E$10000,5,0),"")</f>
        <v/>
      </c>
      <c r="AT555" s="19">
        <f>IFERROR(VLOOKUP(AG555,[2]CUS030!$A$5:$E$10000,5,0),"")</f>
        <v/>
      </c>
      <c r="AU555" s="19">
        <f>IFERROR(VLOOKUP(AH555,[2]CUS030!$A$5:$E$10000,5,0),"")</f>
        <v/>
      </c>
      <c r="AV555" s="19">
        <f>IFERROR(VLOOKUP(AI555,[2]CUS030!$A$5:$E$10000,5,0),"")</f>
        <v/>
      </c>
      <c r="AW555" s="19">
        <f>IFERROR(VLOOKUP(AJ555,[2]CUS030!$A$5:$E$10000,5,0),"")</f>
        <v/>
      </c>
      <c r="AX555" s="19">
        <f>IFERROR(VLOOKUP(AK555,[2]CUS030!$A$5:$E$10000,5,0),"")</f>
        <v/>
      </c>
      <c r="AY555" s="19">
        <f>IFERROR(VLOOKUP(AL555,[2]CUS030!$A$5:$E$10000,5,0),"")</f>
        <v/>
      </c>
      <c r="AZ555" s="19">
        <f>IFERROR(VLOOKUP(AM555,[2]CUS030!$A$5:$E$10000,5,0),"")</f>
        <v/>
      </c>
      <c r="BA555" s="19">
        <f>IFERROR(VLOOKUP(AN555,[2]CUS030!$A$5:$E$10000,5,0),"")</f>
        <v/>
      </c>
      <c r="BB555" s="19">
        <f>IFERROR(VLOOKUP(AO555,[2]CUS030!$A$5:$E$10000,5,0),"")</f>
        <v/>
      </c>
      <c r="BC555" s="19">
        <f>IFERROR(VLOOKUP(AP555,[2]CUS030!$A$5:$E$10000,5,0),"")</f>
        <v/>
      </c>
      <c r="BD555" s="19">
        <f>IFERROR(VLOOKUP(AQ555,[2]CUS030!$A$5:$E$10000,5,0),"")</f>
        <v/>
      </c>
      <c r="BE555" s="19">
        <f>IFERROR(VLOOKUP(AR555,[2]CUS030!$A$5:$E$10000,5,0),"")</f>
        <v/>
      </c>
    </row>
    <row r="556">
      <c r="F556" s="108">
        <f>[1]!Table1[[#This Row],[Production]]</f>
        <v/>
      </c>
      <c r="G556">
        <f>MID(F556,LEN(F556)-6,4)</f>
        <v/>
      </c>
      <c r="H556">
        <f>AS556&amp;"|"&amp;AT556&amp;"|"&amp;AU556&amp;"|"&amp;AV556&amp;"|"&amp;AW556&amp;"|"&amp;AX556&amp;"|"&amp;AY556&amp;"|"&amp;AZ556&amp;"|"&amp;BA556&amp;"|"&amp;BB556&amp;"|"&amp;BC556&amp;"|"&amp;BD556&amp;"|"&amp;BE556</f>
        <v/>
      </c>
      <c r="I556" s="108">
        <f>[1]!Table1[[#This Row],[Stock]]</f>
        <v/>
      </c>
      <c r="J556">
        <f>MID(LEFT(I556,LEN(I556)-3),FIND("0|0.000",LEFT(I556,LEN(I556)-3),1)+7,6)</f>
        <v/>
      </c>
      <c r="K556" s="19" t="n"/>
      <c r="L556" s="19" t="n"/>
      <c r="M556" s="19" t="n"/>
      <c r="N556" s="19" t="n"/>
      <c r="O556" s="19" t="n"/>
      <c r="P556" s="20">
        <f>End_Cal!E556</f>
        <v/>
      </c>
      <c r="Q556" s="112">
        <f>IFERROR(INDEX($J$2:$J$9873,MATCH(1,INDEX(($P556=$F$2:$F$9873)*(0=COUNTIFS($Q$2:$Q$2,$J$2:$J$9873)),0),0)),"")</f>
        <v/>
      </c>
      <c r="R556" s="112">
        <f>IFERROR(INDEX($J$2:$J$9873,MATCH(1,INDEX(($P556=$F$2:$F$9873)*(0=COUNTIFS(Q556,$J$2:$J$9873)),0),0)),"")</f>
        <v/>
      </c>
      <c r="S556" s="112">
        <f>IFERROR(INDEX($J$2:$J$9873,MATCH(1,INDEX(($P556=$F$2:$F$9873)*(0=COUNTIFS(Q556:R556,$J$2:$J$9873)),0),0)),"")</f>
        <v/>
      </c>
      <c r="T556" s="112">
        <f>IFERROR(INDEX($J$2:$J$9873,MATCH(1,INDEX(($P556=$F$2:$F$9873)*(0=COUNTIFS(Q556:S556,$J$2:$J$9873)),0),0)),"")</f>
        <v/>
      </c>
      <c r="U556" s="112">
        <f>IFERROR(INDEX($J$2:$J$9873,MATCH(1,INDEX(($P556=$F$2:$F$9873)*(0=COUNTIFS(Q556:T556,$J$2:$J$9873)),0),0)),"")</f>
        <v/>
      </c>
      <c r="V556" s="112">
        <f>IFERROR(INDEX($J$2:$J$9873,MATCH(1,INDEX(($P556=$F$2:$F$9873)*(0=COUNTIFS(Q556:U556,$J$2:$J$9873)),0),0)),"")</f>
        <v/>
      </c>
      <c r="W556" s="112">
        <f>IFERROR(INDEX($J$2:$J$9873,MATCH(1,INDEX(($P556=$F$2:$F$9873)*(0=COUNTIFS(Q556:V556,$J$2:$J$861)),0),0)),"")</f>
        <v/>
      </c>
      <c r="X556" s="112">
        <f>IFERROR(INDEX($J$2:$J$9873,MATCH(1,INDEX(($P556=$F$2:$F$9873)*(0=COUNTIFS(Q556:W556,$J$2:$J$9873)),0),0)),"")</f>
        <v/>
      </c>
      <c r="Y556" s="112">
        <f>IFERROR(INDEX($J$2:$J$861,MATCH(1,INDEX(($P556=$F$2:$F$861)*(0=COUNTIFS(Q556:X556,$J$2:$J$861)),0),0)),"")</f>
        <v/>
      </c>
      <c r="Z556" s="112">
        <f>IFERROR(INDEX($J$2:$J$861,MATCH(1,INDEX(($P556=$F$2:$F$861)*(0=COUNTIFS(Q556:Y556,$J$2:$J$861)),0),0)),"")</f>
        <v/>
      </c>
      <c r="AA556" s="112">
        <f>IFERROR(INDEX($J$2:$J$861,MATCH(1,INDEX(($P556=$F$2:$F$861)*(0=COUNTIFS(Q556:Z556,$J$2:$J$861)),0),0)),"")</f>
        <v/>
      </c>
      <c r="AB556" s="112">
        <f>IFERROR(INDEX($J$2:$J$861,MATCH(1,INDEX(($P556=$F$2:$F$861)*(0=COUNTIFS(Q556:AA556,$J$2:$J$861)),0),0)),"")</f>
        <v/>
      </c>
      <c r="AC556" s="112">
        <f>IFERROR(INDEX($J$2:$J$861,MATCH(1,INDEX(($P556=$F$2:$F$861)*(0=COUNTIFS(Q556:AB556,$J$2:$J$861)),0),0)),"")</f>
        <v/>
      </c>
      <c r="AD556">
        <f>Q556&amp;"-"&amp;R556&amp;"-"&amp;S556&amp;"-"&amp;T556&amp;"-"&amp;U556&amp;"-"&amp;V556&amp;"-"&amp;W556&amp;"-"&amp;X556&amp;"-"&amp;Y556&amp;"-"&amp;Z556&amp;"-"&amp;AA556&amp;"-"&amp;AB556&amp;"-"&amp;AC556</f>
        <v/>
      </c>
      <c r="AF556" s="19">
        <f>IFERROR(INDEX($I$2:$I$861,MATCH(1,INDEX(($P556=$F$2:$F$861)*(0=COUNTIFS($AF$2:$AF$2,$I$2:$I$861)),0),0)),"")</f>
        <v/>
      </c>
      <c r="AG556" s="19">
        <f>IFERROR(INDEX($I$2:$I$9873,MATCH(1,INDEX(($P556=$F$2:$F$9873)*(0=COUNTIFS(AF556,$I$2:$I$9873)),0),0)),"")</f>
        <v/>
      </c>
      <c r="AH556" s="19">
        <f>IFERROR(INDEX($I$2:$I$9873,MATCH(1,INDEX(($P556=$F$2:$F$9873)*(0=COUNTIFS(AF556:AG556,$I$2:$I$9873)),0),0)),"")</f>
        <v/>
      </c>
      <c r="AI556" s="19">
        <f>IFERROR(INDEX($I$2:$I$9873,MATCH(1,INDEX(($P556=$F$2:$F$9873)*(0=COUNTIFS(AF556:AH556,$I$2:$I$9873)),0),0)),"")</f>
        <v/>
      </c>
      <c r="AJ556" s="19">
        <f>IFERROR(INDEX($I$2:$I$9873,MATCH(1,INDEX(($P556=$F$2:$F$9873)*(0=COUNTIFS(AF556:AI556,$I$2:$I$9873)),0),0)),"")</f>
        <v/>
      </c>
      <c r="AK556" s="19">
        <f>IFERROR(INDEX($I$2:$I$9873,MATCH(1,INDEX(($P556=$F$2:$F$9873)*(0=COUNTIFS(AF556:AJ556,$I$2:$I$9873)),0),0)),"")</f>
        <v/>
      </c>
      <c r="AL556" s="19">
        <f>IFERROR(INDEX($I$2:$I$9873,MATCH(1,INDEX(($P556=$F$2:$F$9873)*(0=COUNTIFS(AF556:AK556,$I$2:$I$9873)),0),0)),"")</f>
        <v/>
      </c>
      <c r="AM556" s="19">
        <f>IFERROR(INDEX($I$2:$I$9873,MATCH(1,INDEX(($P556=$F$2:$F$9873)*(0=COUNTIFS(AF556:AL556,$I$2:$I$9873)),0),0)),"")</f>
        <v/>
      </c>
      <c r="AN556" s="19">
        <f>IFERROR(INDEX($I$2:$I$9873,MATCH(1,INDEX(($P556=$F$2:$F$9873)*(0=COUNTIFS(AF556:AM556,$I$2:$I$9873)),0),0)),"")</f>
        <v/>
      </c>
      <c r="AO556" s="19">
        <f>IFERROR(INDEX($I$2:$I$9873,MATCH(1,INDEX(($P556=$F$2:$F$9873)*(0=COUNTIFS(AF556:AN556,$I$2:$I$9873)),0),0)),"")</f>
        <v/>
      </c>
      <c r="AP556" s="19">
        <f>IFERROR(INDEX($I$2:$I$9873,MATCH(1,INDEX(($P556=$F$2:$F$9873)*(0=COUNTIFS(AF556:AO556,$I$2:$I$9873)),0),0)),"")</f>
        <v/>
      </c>
      <c r="AQ556" s="19">
        <f>IFERROR(INDEX($I$2:$I$9873,MATCH(1,INDEX(($P556=$F$2:$F$9873)*(0=COUNTIFS(AF556:AP556,$I$2:$I$9873)),0),0)),"")</f>
        <v/>
      </c>
      <c r="AR556" s="19">
        <f>IFERROR(INDEX($I$2:$I$9873,MATCH(1,INDEX(($P556=$F$2:$F$9873)*(0=COUNTIFS(AF556:AQ556,$I$2:$I$9873)),0),0)),"")</f>
        <v/>
      </c>
      <c r="AS556" s="19">
        <f>IFERROR(VLOOKUP(AF556,[2]CUS030!$A$5:$E$10000,5,0),"")</f>
        <v/>
      </c>
      <c r="AT556" s="19">
        <f>IFERROR(VLOOKUP(AG556,[2]CUS030!$A$5:$E$10000,5,0),"")</f>
        <v/>
      </c>
      <c r="AU556" s="19">
        <f>IFERROR(VLOOKUP(AH556,[2]CUS030!$A$5:$E$10000,5,0),"")</f>
        <v/>
      </c>
      <c r="AV556" s="19">
        <f>IFERROR(VLOOKUP(AI556,[2]CUS030!$A$5:$E$10000,5,0),"")</f>
        <v/>
      </c>
      <c r="AW556" s="19">
        <f>IFERROR(VLOOKUP(AJ556,[2]CUS030!$A$5:$E$10000,5,0),"")</f>
        <v/>
      </c>
      <c r="AX556" s="19">
        <f>IFERROR(VLOOKUP(AK556,[2]CUS030!$A$5:$E$10000,5,0),"")</f>
        <v/>
      </c>
      <c r="AY556" s="19">
        <f>IFERROR(VLOOKUP(AL556,[2]CUS030!$A$5:$E$10000,5,0),"")</f>
        <v/>
      </c>
      <c r="AZ556" s="19">
        <f>IFERROR(VLOOKUP(AM556,[2]CUS030!$A$5:$E$10000,5,0),"")</f>
        <v/>
      </c>
      <c r="BA556" s="19">
        <f>IFERROR(VLOOKUP(AN556,[2]CUS030!$A$5:$E$10000,5,0),"")</f>
        <v/>
      </c>
      <c r="BB556" s="19">
        <f>IFERROR(VLOOKUP(AO556,[2]CUS030!$A$5:$E$10000,5,0),"")</f>
        <v/>
      </c>
      <c r="BC556" s="19">
        <f>IFERROR(VLOOKUP(AP556,[2]CUS030!$A$5:$E$10000,5,0),"")</f>
        <v/>
      </c>
      <c r="BD556" s="19">
        <f>IFERROR(VLOOKUP(AQ556,[2]CUS030!$A$5:$E$10000,5,0),"")</f>
        <v/>
      </c>
      <c r="BE556" s="19">
        <f>IFERROR(VLOOKUP(AR556,[2]CUS030!$A$5:$E$10000,5,0),"")</f>
        <v/>
      </c>
    </row>
    <row r="557">
      <c r="F557" s="108">
        <f>[1]!Table1[[#This Row],[Production]]</f>
        <v/>
      </c>
      <c r="G557">
        <f>MID(F557,LEN(F557)-6,4)</f>
        <v/>
      </c>
      <c r="H557">
        <f>AS557&amp;"|"&amp;AT557&amp;"|"&amp;AU557&amp;"|"&amp;AV557&amp;"|"&amp;AW557&amp;"|"&amp;AX557&amp;"|"&amp;AY557&amp;"|"&amp;AZ557&amp;"|"&amp;BA557&amp;"|"&amp;BB557&amp;"|"&amp;BC557&amp;"|"&amp;BD557&amp;"|"&amp;BE557</f>
        <v/>
      </c>
      <c r="I557" s="108">
        <f>[1]!Table1[[#This Row],[Stock]]</f>
        <v/>
      </c>
      <c r="J557">
        <f>MID(LEFT(I557,LEN(I557)-3),FIND("0|0.000",LEFT(I557,LEN(I557)-3),1)+7,6)</f>
        <v/>
      </c>
      <c r="K557" s="19" t="n"/>
      <c r="L557" s="19" t="n"/>
      <c r="M557" s="19" t="n"/>
      <c r="N557" s="19" t="n"/>
      <c r="O557" s="19" t="n"/>
      <c r="P557" s="20">
        <f>End_Cal!E557</f>
        <v/>
      </c>
      <c r="Q557" s="112">
        <f>IFERROR(INDEX($J$2:$J$9873,MATCH(1,INDEX(($P557=$F$2:$F$9873)*(0=COUNTIFS($Q$2:$Q$2,$J$2:$J$9873)),0),0)),"")</f>
        <v/>
      </c>
      <c r="R557" s="112">
        <f>IFERROR(INDEX($J$2:$J$9873,MATCH(1,INDEX(($P557=$F$2:$F$9873)*(0=COUNTIFS(Q557,$J$2:$J$9873)),0),0)),"")</f>
        <v/>
      </c>
      <c r="S557" s="112">
        <f>IFERROR(INDEX($J$2:$J$9873,MATCH(1,INDEX(($P557=$F$2:$F$9873)*(0=COUNTIFS(Q557:R557,$J$2:$J$9873)),0),0)),"")</f>
        <v/>
      </c>
      <c r="T557" s="112">
        <f>IFERROR(INDEX($J$2:$J$9873,MATCH(1,INDEX(($P557=$F$2:$F$9873)*(0=COUNTIFS(Q557:S557,$J$2:$J$9873)),0),0)),"")</f>
        <v/>
      </c>
      <c r="U557" s="112">
        <f>IFERROR(INDEX($J$2:$J$9873,MATCH(1,INDEX(($P557=$F$2:$F$9873)*(0=COUNTIFS(Q557:T557,$J$2:$J$9873)),0),0)),"")</f>
        <v/>
      </c>
      <c r="V557" s="112">
        <f>IFERROR(INDEX($J$2:$J$9873,MATCH(1,INDEX(($P557=$F$2:$F$9873)*(0=COUNTIFS(Q557:U557,$J$2:$J$9873)),0),0)),"")</f>
        <v/>
      </c>
      <c r="W557" s="112">
        <f>IFERROR(INDEX($J$2:$J$9873,MATCH(1,INDEX(($P557=$F$2:$F$9873)*(0=COUNTIFS(Q557:V557,$J$2:$J$861)),0),0)),"")</f>
        <v/>
      </c>
      <c r="X557" s="112">
        <f>IFERROR(INDEX($J$2:$J$9873,MATCH(1,INDEX(($P557=$F$2:$F$9873)*(0=COUNTIFS(Q557:W557,$J$2:$J$9873)),0),0)),"")</f>
        <v/>
      </c>
      <c r="Y557" s="112">
        <f>IFERROR(INDEX($J$2:$J$861,MATCH(1,INDEX(($P557=$F$2:$F$861)*(0=COUNTIFS(Q557:X557,$J$2:$J$861)),0),0)),"")</f>
        <v/>
      </c>
      <c r="Z557" s="112">
        <f>IFERROR(INDEX($J$2:$J$861,MATCH(1,INDEX(($P557=$F$2:$F$861)*(0=COUNTIFS(Q557:Y557,$J$2:$J$861)),0),0)),"")</f>
        <v/>
      </c>
      <c r="AA557" s="112">
        <f>IFERROR(INDEX($J$2:$J$861,MATCH(1,INDEX(($P557=$F$2:$F$861)*(0=COUNTIFS(Q557:Z557,$J$2:$J$861)),0),0)),"")</f>
        <v/>
      </c>
      <c r="AB557" s="112">
        <f>IFERROR(INDEX($J$2:$J$861,MATCH(1,INDEX(($P557=$F$2:$F$861)*(0=COUNTIFS(Q557:AA557,$J$2:$J$861)),0),0)),"")</f>
        <v/>
      </c>
      <c r="AC557" s="112">
        <f>IFERROR(INDEX($J$2:$J$861,MATCH(1,INDEX(($P557=$F$2:$F$861)*(0=COUNTIFS(Q557:AB557,$J$2:$J$861)),0),0)),"")</f>
        <v/>
      </c>
      <c r="AD557">
        <f>Q557&amp;"-"&amp;R557&amp;"-"&amp;S557&amp;"-"&amp;T557&amp;"-"&amp;U557&amp;"-"&amp;V557&amp;"-"&amp;W557&amp;"-"&amp;X557&amp;"-"&amp;Y557&amp;"-"&amp;Z557&amp;"-"&amp;AA557&amp;"-"&amp;AB557&amp;"-"&amp;AC557</f>
        <v/>
      </c>
      <c r="AF557" s="19">
        <f>IFERROR(INDEX($I$2:$I$861,MATCH(1,INDEX(($P557=$F$2:$F$861)*(0=COUNTIFS($AF$2:$AF$2,$I$2:$I$861)),0),0)),"")</f>
        <v/>
      </c>
      <c r="AG557" s="19">
        <f>IFERROR(INDEX($I$2:$I$9873,MATCH(1,INDEX(($P557=$F$2:$F$9873)*(0=COUNTIFS(AF557,$I$2:$I$9873)),0),0)),"")</f>
        <v/>
      </c>
      <c r="AH557" s="19">
        <f>IFERROR(INDEX($I$2:$I$9873,MATCH(1,INDEX(($P557=$F$2:$F$9873)*(0=COUNTIFS(AF557:AG557,$I$2:$I$9873)),0),0)),"")</f>
        <v/>
      </c>
      <c r="AI557" s="19">
        <f>IFERROR(INDEX($I$2:$I$9873,MATCH(1,INDEX(($P557=$F$2:$F$9873)*(0=COUNTIFS(AF557:AH557,$I$2:$I$9873)),0),0)),"")</f>
        <v/>
      </c>
      <c r="AJ557" s="19">
        <f>IFERROR(INDEX($I$2:$I$9873,MATCH(1,INDEX(($P557=$F$2:$F$9873)*(0=COUNTIFS(AF557:AI557,$I$2:$I$9873)),0),0)),"")</f>
        <v/>
      </c>
      <c r="AK557" s="19">
        <f>IFERROR(INDEX($I$2:$I$9873,MATCH(1,INDEX(($P557=$F$2:$F$9873)*(0=COUNTIFS(AF557:AJ557,$I$2:$I$9873)),0),0)),"")</f>
        <v/>
      </c>
      <c r="AL557" s="19">
        <f>IFERROR(INDEX($I$2:$I$9873,MATCH(1,INDEX(($P557=$F$2:$F$9873)*(0=COUNTIFS(AF557:AK557,$I$2:$I$9873)),0),0)),"")</f>
        <v/>
      </c>
      <c r="AM557" s="19">
        <f>IFERROR(INDEX($I$2:$I$9873,MATCH(1,INDEX(($P557=$F$2:$F$9873)*(0=COUNTIFS(AF557:AL557,$I$2:$I$9873)),0),0)),"")</f>
        <v/>
      </c>
      <c r="AN557" s="19">
        <f>IFERROR(INDEX($I$2:$I$9873,MATCH(1,INDEX(($P557=$F$2:$F$9873)*(0=COUNTIFS(AF557:AM557,$I$2:$I$9873)),0),0)),"")</f>
        <v/>
      </c>
      <c r="AO557" s="19">
        <f>IFERROR(INDEX($I$2:$I$9873,MATCH(1,INDEX(($P557=$F$2:$F$9873)*(0=COUNTIFS(AF557:AN557,$I$2:$I$9873)),0),0)),"")</f>
        <v/>
      </c>
      <c r="AP557" s="19">
        <f>IFERROR(INDEX($I$2:$I$9873,MATCH(1,INDEX(($P557=$F$2:$F$9873)*(0=COUNTIFS(AF557:AO557,$I$2:$I$9873)),0),0)),"")</f>
        <v/>
      </c>
      <c r="AQ557" s="19">
        <f>IFERROR(INDEX($I$2:$I$9873,MATCH(1,INDEX(($P557=$F$2:$F$9873)*(0=COUNTIFS(AF557:AP557,$I$2:$I$9873)),0),0)),"")</f>
        <v/>
      </c>
      <c r="AR557" s="19">
        <f>IFERROR(INDEX($I$2:$I$9873,MATCH(1,INDEX(($P557=$F$2:$F$9873)*(0=COUNTIFS(AF557:AQ557,$I$2:$I$9873)),0),0)),"")</f>
        <v/>
      </c>
      <c r="AS557" s="19">
        <f>IFERROR(VLOOKUP(AF557,[2]CUS030!$A$5:$E$10000,5,0),"")</f>
        <v/>
      </c>
      <c r="AT557" s="19">
        <f>IFERROR(VLOOKUP(AG557,[2]CUS030!$A$5:$E$10000,5,0),"")</f>
        <v/>
      </c>
      <c r="AU557" s="19">
        <f>IFERROR(VLOOKUP(AH557,[2]CUS030!$A$5:$E$10000,5,0),"")</f>
        <v/>
      </c>
      <c r="AV557" s="19">
        <f>IFERROR(VLOOKUP(AI557,[2]CUS030!$A$5:$E$10000,5,0),"")</f>
        <v/>
      </c>
      <c r="AW557" s="19">
        <f>IFERROR(VLOOKUP(AJ557,[2]CUS030!$A$5:$E$10000,5,0),"")</f>
        <v/>
      </c>
      <c r="AX557" s="19">
        <f>IFERROR(VLOOKUP(AK557,[2]CUS030!$A$5:$E$10000,5,0),"")</f>
        <v/>
      </c>
      <c r="AY557" s="19">
        <f>IFERROR(VLOOKUP(AL557,[2]CUS030!$A$5:$E$10000,5,0),"")</f>
        <v/>
      </c>
      <c r="AZ557" s="19">
        <f>IFERROR(VLOOKUP(AM557,[2]CUS030!$A$5:$E$10000,5,0),"")</f>
        <v/>
      </c>
      <c r="BA557" s="19">
        <f>IFERROR(VLOOKUP(AN557,[2]CUS030!$A$5:$E$10000,5,0),"")</f>
        <v/>
      </c>
      <c r="BB557" s="19">
        <f>IFERROR(VLOOKUP(AO557,[2]CUS030!$A$5:$E$10000,5,0),"")</f>
        <v/>
      </c>
      <c r="BC557" s="19">
        <f>IFERROR(VLOOKUP(AP557,[2]CUS030!$A$5:$E$10000,5,0),"")</f>
        <v/>
      </c>
      <c r="BD557" s="19">
        <f>IFERROR(VLOOKUP(AQ557,[2]CUS030!$A$5:$E$10000,5,0),"")</f>
        <v/>
      </c>
      <c r="BE557" s="19">
        <f>IFERROR(VLOOKUP(AR557,[2]CUS030!$A$5:$E$10000,5,0),"")</f>
        <v/>
      </c>
    </row>
    <row r="558">
      <c r="F558" s="108">
        <f>[1]!Table1[[#This Row],[Production]]</f>
        <v/>
      </c>
      <c r="G558">
        <f>MID(F558,LEN(F558)-6,4)</f>
        <v/>
      </c>
      <c r="H558">
        <f>AS558&amp;"|"&amp;AT558&amp;"|"&amp;AU558&amp;"|"&amp;AV558&amp;"|"&amp;AW558&amp;"|"&amp;AX558&amp;"|"&amp;AY558&amp;"|"&amp;AZ558&amp;"|"&amp;BA558&amp;"|"&amp;BB558&amp;"|"&amp;BC558&amp;"|"&amp;BD558&amp;"|"&amp;BE558</f>
        <v/>
      </c>
      <c r="I558" s="108">
        <f>[1]!Table1[[#This Row],[Stock]]</f>
        <v/>
      </c>
      <c r="J558">
        <f>MID(LEFT(I558,LEN(I558)-3),FIND("0|0.000",LEFT(I558,LEN(I558)-3),1)+7,6)</f>
        <v/>
      </c>
      <c r="K558" s="19" t="n"/>
      <c r="L558" s="19" t="n"/>
      <c r="M558" s="19" t="n"/>
      <c r="N558" s="19" t="n"/>
      <c r="O558" s="19" t="n"/>
      <c r="P558" s="20">
        <f>End_Cal!E558</f>
        <v/>
      </c>
      <c r="Q558" s="112">
        <f>IFERROR(INDEX($J$2:$J$9873,MATCH(1,INDEX(($P558=$F$2:$F$9873)*(0=COUNTIFS($Q$2:$Q$2,$J$2:$J$9873)),0),0)),"")</f>
        <v/>
      </c>
      <c r="R558" s="112">
        <f>IFERROR(INDEX($J$2:$J$9873,MATCH(1,INDEX(($P558=$F$2:$F$9873)*(0=COUNTIFS(Q558,$J$2:$J$9873)),0),0)),"")</f>
        <v/>
      </c>
      <c r="S558" s="112">
        <f>IFERROR(INDEX($J$2:$J$9873,MATCH(1,INDEX(($P558=$F$2:$F$9873)*(0=COUNTIFS(Q558:R558,$J$2:$J$9873)),0),0)),"")</f>
        <v/>
      </c>
      <c r="T558" s="112">
        <f>IFERROR(INDEX($J$2:$J$9873,MATCH(1,INDEX(($P558=$F$2:$F$9873)*(0=COUNTIFS(Q558:S558,$J$2:$J$9873)),0),0)),"")</f>
        <v/>
      </c>
      <c r="U558" s="112">
        <f>IFERROR(INDEX($J$2:$J$9873,MATCH(1,INDEX(($P558=$F$2:$F$9873)*(0=COUNTIFS(Q558:T558,$J$2:$J$9873)),0),0)),"")</f>
        <v/>
      </c>
      <c r="V558" s="112">
        <f>IFERROR(INDEX($J$2:$J$9873,MATCH(1,INDEX(($P558=$F$2:$F$9873)*(0=COUNTIFS(Q558:U558,$J$2:$J$9873)),0),0)),"")</f>
        <v/>
      </c>
      <c r="W558" s="112">
        <f>IFERROR(INDEX($J$2:$J$9873,MATCH(1,INDEX(($P558=$F$2:$F$9873)*(0=COUNTIFS(Q558:V558,$J$2:$J$861)),0),0)),"")</f>
        <v/>
      </c>
      <c r="X558" s="112">
        <f>IFERROR(INDEX($J$2:$J$9873,MATCH(1,INDEX(($P558=$F$2:$F$9873)*(0=COUNTIFS(Q558:W558,$J$2:$J$9873)),0),0)),"")</f>
        <v/>
      </c>
      <c r="Y558" s="112">
        <f>IFERROR(INDEX($J$2:$J$861,MATCH(1,INDEX(($P558=$F$2:$F$861)*(0=COUNTIFS(Q558:X558,$J$2:$J$861)),0),0)),"")</f>
        <v/>
      </c>
      <c r="Z558" s="112">
        <f>IFERROR(INDEX($J$2:$J$861,MATCH(1,INDEX(($P558=$F$2:$F$861)*(0=COUNTIFS(Q558:Y558,$J$2:$J$861)),0),0)),"")</f>
        <v/>
      </c>
      <c r="AA558" s="112">
        <f>IFERROR(INDEX($J$2:$J$861,MATCH(1,INDEX(($P558=$F$2:$F$861)*(0=COUNTIFS(Q558:Z558,$J$2:$J$861)),0),0)),"")</f>
        <v/>
      </c>
      <c r="AB558" s="112">
        <f>IFERROR(INDEX($J$2:$J$861,MATCH(1,INDEX(($P558=$F$2:$F$861)*(0=COUNTIFS(Q558:AA558,$J$2:$J$861)),0),0)),"")</f>
        <v/>
      </c>
      <c r="AC558" s="112">
        <f>IFERROR(INDEX($J$2:$J$861,MATCH(1,INDEX(($P558=$F$2:$F$861)*(0=COUNTIFS(Q558:AB558,$J$2:$J$861)),0),0)),"")</f>
        <v/>
      </c>
      <c r="AD558">
        <f>Q558&amp;"-"&amp;R558&amp;"-"&amp;S558&amp;"-"&amp;T558&amp;"-"&amp;U558&amp;"-"&amp;V558&amp;"-"&amp;W558&amp;"-"&amp;X558&amp;"-"&amp;Y558&amp;"-"&amp;Z558&amp;"-"&amp;AA558&amp;"-"&amp;AB558&amp;"-"&amp;AC558</f>
        <v/>
      </c>
      <c r="AF558" s="19">
        <f>IFERROR(INDEX($I$2:$I$861,MATCH(1,INDEX(($P558=$F$2:$F$861)*(0=COUNTIFS($AF$2:$AF$2,$I$2:$I$861)),0),0)),"")</f>
        <v/>
      </c>
      <c r="AG558" s="19">
        <f>IFERROR(INDEX($I$2:$I$9873,MATCH(1,INDEX(($P558=$F$2:$F$9873)*(0=COUNTIFS(AF558,$I$2:$I$9873)),0),0)),"")</f>
        <v/>
      </c>
      <c r="AH558" s="19">
        <f>IFERROR(INDEX($I$2:$I$9873,MATCH(1,INDEX(($P558=$F$2:$F$9873)*(0=COUNTIFS(AF558:AG558,$I$2:$I$9873)),0),0)),"")</f>
        <v/>
      </c>
      <c r="AI558" s="19">
        <f>IFERROR(INDEX($I$2:$I$9873,MATCH(1,INDEX(($P558=$F$2:$F$9873)*(0=COUNTIFS(AF558:AH558,$I$2:$I$9873)),0),0)),"")</f>
        <v/>
      </c>
      <c r="AJ558" s="19">
        <f>IFERROR(INDEX($I$2:$I$9873,MATCH(1,INDEX(($P558=$F$2:$F$9873)*(0=COUNTIFS(AF558:AI558,$I$2:$I$9873)),0),0)),"")</f>
        <v/>
      </c>
      <c r="AK558" s="19">
        <f>IFERROR(INDEX($I$2:$I$9873,MATCH(1,INDEX(($P558=$F$2:$F$9873)*(0=COUNTIFS(AF558:AJ558,$I$2:$I$9873)),0),0)),"")</f>
        <v/>
      </c>
      <c r="AL558" s="19">
        <f>IFERROR(INDEX($I$2:$I$9873,MATCH(1,INDEX(($P558=$F$2:$F$9873)*(0=COUNTIFS(AF558:AK558,$I$2:$I$9873)),0),0)),"")</f>
        <v/>
      </c>
      <c r="AM558" s="19">
        <f>IFERROR(INDEX($I$2:$I$9873,MATCH(1,INDEX(($P558=$F$2:$F$9873)*(0=COUNTIFS(AF558:AL558,$I$2:$I$9873)),0),0)),"")</f>
        <v/>
      </c>
      <c r="AN558" s="19">
        <f>IFERROR(INDEX($I$2:$I$9873,MATCH(1,INDEX(($P558=$F$2:$F$9873)*(0=COUNTIFS(AF558:AM558,$I$2:$I$9873)),0),0)),"")</f>
        <v/>
      </c>
      <c r="AO558" s="19">
        <f>IFERROR(INDEX($I$2:$I$9873,MATCH(1,INDEX(($P558=$F$2:$F$9873)*(0=COUNTIFS(AF558:AN558,$I$2:$I$9873)),0),0)),"")</f>
        <v/>
      </c>
      <c r="AP558" s="19">
        <f>IFERROR(INDEX($I$2:$I$9873,MATCH(1,INDEX(($P558=$F$2:$F$9873)*(0=COUNTIFS(AF558:AO558,$I$2:$I$9873)),0),0)),"")</f>
        <v/>
      </c>
      <c r="AQ558" s="19">
        <f>IFERROR(INDEX($I$2:$I$9873,MATCH(1,INDEX(($P558=$F$2:$F$9873)*(0=COUNTIFS(AF558:AP558,$I$2:$I$9873)),0),0)),"")</f>
        <v/>
      </c>
      <c r="AR558" s="19">
        <f>IFERROR(INDEX($I$2:$I$9873,MATCH(1,INDEX(($P558=$F$2:$F$9873)*(0=COUNTIFS(AF558:AQ558,$I$2:$I$9873)),0),0)),"")</f>
        <v/>
      </c>
      <c r="AS558" s="19">
        <f>IFERROR(VLOOKUP(AF558,[2]CUS030!$A$5:$E$10000,5,0),"")</f>
        <v/>
      </c>
      <c r="AT558" s="19">
        <f>IFERROR(VLOOKUP(AG558,[2]CUS030!$A$5:$E$10000,5,0),"")</f>
        <v/>
      </c>
      <c r="AU558" s="19">
        <f>IFERROR(VLOOKUP(AH558,[2]CUS030!$A$5:$E$10000,5,0),"")</f>
        <v/>
      </c>
      <c r="AV558" s="19">
        <f>IFERROR(VLOOKUP(AI558,[2]CUS030!$A$5:$E$10000,5,0),"")</f>
        <v/>
      </c>
      <c r="AW558" s="19">
        <f>IFERROR(VLOOKUP(AJ558,[2]CUS030!$A$5:$E$10000,5,0),"")</f>
        <v/>
      </c>
      <c r="AX558" s="19">
        <f>IFERROR(VLOOKUP(AK558,[2]CUS030!$A$5:$E$10000,5,0),"")</f>
        <v/>
      </c>
      <c r="AY558" s="19">
        <f>IFERROR(VLOOKUP(AL558,[2]CUS030!$A$5:$E$10000,5,0),"")</f>
        <v/>
      </c>
      <c r="AZ558" s="19">
        <f>IFERROR(VLOOKUP(AM558,[2]CUS030!$A$5:$E$10000,5,0),"")</f>
        <v/>
      </c>
      <c r="BA558" s="19">
        <f>IFERROR(VLOOKUP(AN558,[2]CUS030!$A$5:$E$10000,5,0),"")</f>
        <v/>
      </c>
      <c r="BB558" s="19">
        <f>IFERROR(VLOOKUP(AO558,[2]CUS030!$A$5:$E$10000,5,0),"")</f>
        <v/>
      </c>
      <c r="BC558" s="19">
        <f>IFERROR(VLOOKUP(AP558,[2]CUS030!$A$5:$E$10000,5,0),"")</f>
        <v/>
      </c>
      <c r="BD558" s="19">
        <f>IFERROR(VLOOKUP(AQ558,[2]CUS030!$A$5:$E$10000,5,0),"")</f>
        <v/>
      </c>
      <c r="BE558" s="19">
        <f>IFERROR(VLOOKUP(AR558,[2]CUS030!$A$5:$E$10000,5,0),"")</f>
        <v/>
      </c>
    </row>
    <row r="559">
      <c r="F559" s="108">
        <f>[1]!Table1[[#This Row],[Production]]</f>
        <v/>
      </c>
      <c r="G559">
        <f>MID(F559,LEN(F559)-6,4)</f>
        <v/>
      </c>
      <c r="H559">
        <f>AS559&amp;"|"&amp;AT559&amp;"|"&amp;AU559&amp;"|"&amp;AV559&amp;"|"&amp;AW559&amp;"|"&amp;AX559&amp;"|"&amp;AY559&amp;"|"&amp;AZ559&amp;"|"&amp;BA559&amp;"|"&amp;BB559&amp;"|"&amp;BC559&amp;"|"&amp;BD559&amp;"|"&amp;BE559</f>
        <v/>
      </c>
      <c r="I559" s="108">
        <f>[1]!Table1[[#This Row],[Stock]]</f>
        <v/>
      </c>
      <c r="J559">
        <f>MID(LEFT(I559,LEN(I559)-3),FIND("0|0.000",LEFT(I559,LEN(I559)-3),1)+7,6)</f>
        <v/>
      </c>
      <c r="K559" s="19" t="n"/>
      <c r="L559" s="19" t="n"/>
      <c r="M559" s="19" t="n"/>
      <c r="N559" s="19" t="n"/>
      <c r="O559" s="19" t="n"/>
      <c r="P559" s="20">
        <f>End_Cal!E559</f>
        <v/>
      </c>
      <c r="Q559" s="112">
        <f>IFERROR(INDEX($J$2:$J$9873,MATCH(1,INDEX(($P559=$F$2:$F$9873)*(0=COUNTIFS($Q$2:$Q$2,$J$2:$J$9873)),0),0)),"")</f>
        <v/>
      </c>
      <c r="R559" s="112">
        <f>IFERROR(INDEX($J$2:$J$9873,MATCH(1,INDEX(($P559=$F$2:$F$9873)*(0=COUNTIFS(Q559,$J$2:$J$9873)),0),0)),"")</f>
        <v/>
      </c>
      <c r="S559" s="112">
        <f>IFERROR(INDEX($J$2:$J$9873,MATCH(1,INDEX(($P559=$F$2:$F$9873)*(0=COUNTIFS(Q559:R559,$J$2:$J$9873)),0),0)),"")</f>
        <v/>
      </c>
      <c r="T559" s="112">
        <f>IFERROR(INDEX($J$2:$J$9873,MATCH(1,INDEX(($P559=$F$2:$F$9873)*(0=COUNTIFS(Q559:S559,$J$2:$J$9873)),0),0)),"")</f>
        <v/>
      </c>
      <c r="U559" s="112">
        <f>IFERROR(INDEX($J$2:$J$9873,MATCH(1,INDEX(($P559=$F$2:$F$9873)*(0=COUNTIFS(Q559:T559,$J$2:$J$9873)),0),0)),"")</f>
        <v/>
      </c>
      <c r="V559" s="112">
        <f>IFERROR(INDEX($J$2:$J$9873,MATCH(1,INDEX(($P559=$F$2:$F$9873)*(0=COUNTIFS(Q559:U559,$J$2:$J$9873)),0),0)),"")</f>
        <v/>
      </c>
      <c r="W559" s="112">
        <f>IFERROR(INDEX($J$2:$J$9873,MATCH(1,INDEX(($P559=$F$2:$F$9873)*(0=COUNTIFS(Q559:V559,$J$2:$J$861)),0),0)),"")</f>
        <v/>
      </c>
      <c r="X559" s="112">
        <f>IFERROR(INDEX($J$2:$J$9873,MATCH(1,INDEX(($P559=$F$2:$F$9873)*(0=COUNTIFS(Q559:W559,$J$2:$J$9873)),0),0)),"")</f>
        <v/>
      </c>
      <c r="Y559" s="112">
        <f>IFERROR(INDEX($J$2:$J$861,MATCH(1,INDEX(($P559=$F$2:$F$861)*(0=COUNTIFS(Q559:X559,$J$2:$J$861)),0),0)),"")</f>
        <v/>
      </c>
      <c r="Z559" s="112">
        <f>IFERROR(INDEX($J$2:$J$861,MATCH(1,INDEX(($P559=$F$2:$F$861)*(0=COUNTIFS(Q559:Y559,$J$2:$J$861)),0),0)),"")</f>
        <v/>
      </c>
      <c r="AA559" s="112">
        <f>IFERROR(INDEX($J$2:$J$861,MATCH(1,INDEX(($P559=$F$2:$F$861)*(0=COUNTIFS(Q559:Z559,$J$2:$J$861)),0),0)),"")</f>
        <v/>
      </c>
      <c r="AB559" s="112">
        <f>IFERROR(INDEX($J$2:$J$861,MATCH(1,INDEX(($P559=$F$2:$F$861)*(0=COUNTIFS(Q559:AA559,$J$2:$J$861)),0),0)),"")</f>
        <v/>
      </c>
      <c r="AC559" s="112">
        <f>IFERROR(INDEX($J$2:$J$861,MATCH(1,INDEX(($P559=$F$2:$F$861)*(0=COUNTIFS(Q559:AB559,$J$2:$J$861)),0),0)),"")</f>
        <v/>
      </c>
      <c r="AD559">
        <f>Q559&amp;"-"&amp;R559&amp;"-"&amp;S559&amp;"-"&amp;T559&amp;"-"&amp;U559&amp;"-"&amp;V559&amp;"-"&amp;W559&amp;"-"&amp;X559&amp;"-"&amp;Y559&amp;"-"&amp;Z559&amp;"-"&amp;AA559&amp;"-"&amp;AB559&amp;"-"&amp;AC559</f>
        <v/>
      </c>
      <c r="AF559" s="19">
        <f>IFERROR(INDEX($I$2:$I$861,MATCH(1,INDEX(($P559=$F$2:$F$861)*(0=COUNTIFS($AF$2:$AF$2,$I$2:$I$861)),0),0)),"")</f>
        <v/>
      </c>
      <c r="AG559" s="19">
        <f>IFERROR(INDEX($I$2:$I$9873,MATCH(1,INDEX(($P559=$F$2:$F$9873)*(0=COUNTIFS(AF559,$I$2:$I$9873)),0),0)),"")</f>
        <v/>
      </c>
      <c r="AH559" s="19">
        <f>IFERROR(INDEX($I$2:$I$9873,MATCH(1,INDEX(($P559=$F$2:$F$9873)*(0=COUNTIFS(AF559:AG559,$I$2:$I$9873)),0),0)),"")</f>
        <v/>
      </c>
      <c r="AI559" s="19">
        <f>IFERROR(INDEX($I$2:$I$9873,MATCH(1,INDEX(($P559=$F$2:$F$9873)*(0=COUNTIFS(AF559:AH559,$I$2:$I$9873)),0),0)),"")</f>
        <v/>
      </c>
      <c r="AJ559" s="19">
        <f>IFERROR(INDEX($I$2:$I$9873,MATCH(1,INDEX(($P559=$F$2:$F$9873)*(0=COUNTIFS(AF559:AI559,$I$2:$I$9873)),0),0)),"")</f>
        <v/>
      </c>
      <c r="AK559" s="19">
        <f>IFERROR(INDEX($I$2:$I$9873,MATCH(1,INDEX(($P559=$F$2:$F$9873)*(0=COUNTIFS(AF559:AJ559,$I$2:$I$9873)),0),0)),"")</f>
        <v/>
      </c>
      <c r="AL559" s="19">
        <f>IFERROR(INDEX($I$2:$I$9873,MATCH(1,INDEX(($P559=$F$2:$F$9873)*(0=COUNTIFS(AF559:AK559,$I$2:$I$9873)),0),0)),"")</f>
        <v/>
      </c>
      <c r="AM559" s="19">
        <f>IFERROR(INDEX($I$2:$I$9873,MATCH(1,INDEX(($P559=$F$2:$F$9873)*(0=COUNTIFS(AF559:AL559,$I$2:$I$9873)),0),0)),"")</f>
        <v/>
      </c>
      <c r="AN559" s="19">
        <f>IFERROR(INDEX($I$2:$I$9873,MATCH(1,INDEX(($P559=$F$2:$F$9873)*(0=COUNTIFS(AF559:AM559,$I$2:$I$9873)),0),0)),"")</f>
        <v/>
      </c>
      <c r="AO559" s="19">
        <f>IFERROR(INDEX($I$2:$I$9873,MATCH(1,INDEX(($P559=$F$2:$F$9873)*(0=COUNTIFS(AF559:AN559,$I$2:$I$9873)),0),0)),"")</f>
        <v/>
      </c>
      <c r="AP559" s="19">
        <f>IFERROR(INDEX($I$2:$I$9873,MATCH(1,INDEX(($P559=$F$2:$F$9873)*(0=COUNTIFS(AF559:AO559,$I$2:$I$9873)),0),0)),"")</f>
        <v/>
      </c>
      <c r="AQ559" s="19">
        <f>IFERROR(INDEX($I$2:$I$9873,MATCH(1,INDEX(($P559=$F$2:$F$9873)*(0=COUNTIFS(AF559:AP559,$I$2:$I$9873)),0),0)),"")</f>
        <v/>
      </c>
      <c r="AR559" s="19">
        <f>IFERROR(INDEX($I$2:$I$9873,MATCH(1,INDEX(($P559=$F$2:$F$9873)*(0=COUNTIFS(AF559:AQ559,$I$2:$I$9873)),0),0)),"")</f>
        <v/>
      </c>
      <c r="AS559" s="19">
        <f>IFERROR(VLOOKUP(AF559,[2]CUS030!$A$5:$E$10000,5,0),"")</f>
        <v/>
      </c>
      <c r="AT559" s="19">
        <f>IFERROR(VLOOKUP(AG559,[2]CUS030!$A$5:$E$10000,5,0),"")</f>
        <v/>
      </c>
      <c r="AU559" s="19">
        <f>IFERROR(VLOOKUP(AH559,[2]CUS030!$A$5:$E$10000,5,0),"")</f>
        <v/>
      </c>
      <c r="AV559" s="19">
        <f>IFERROR(VLOOKUP(AI559,[2]CUS030!$A$5:$E$10000,5,0),"")</f>
        <v/>
      </c>
      <c r="AW559" s="19">
        <f>IFERROR(VLOOKUP(AJ559,[2]CUS030!$A$5:$E$10000,5,0),"")</f>
        <v/>
      </c>
      <c r="AX559" s="19">
        <f>IFERROR(VLOOKUP(AK559,[2]CUS030!$A$5:$E$10000,5,0),"")</f>
        <v/>
      </c>
      <c r="AY559" s="19">
        <f>IFERROR(VLOOKUP(AL559,[2]CUS030!$A$5:$E$10000,5,0),"")</f>
        <v/>
      </c>
      <c r="AZ559" s="19">
        <f>IFERROR(VLOOKUP(AM559,[2]CUS030!$A$5:$E$10000,5,0),"")</f>
        <v/>
      </c>
      <c r="BA559" s="19">
        <f>IFERROR(VLOOKUP(AN559,[2]CUS030!$A$5:$E$10000,5,0),"")</f>
        <v/>
      </c>
      <c r="BB559" s="19">
        <f>IFERROR(VLOOKUP(AO559,[2]CUS030!$A$5:$E$10000,5,0),"")</f>
        <v/>
      </c>
      <c r="BC559" s="19">
        <f>IFERROR(VLOOKUP(AP559,[2]CUS030!$A$5:$E$10000,5,0),"")</f>
        <v/>
      </c>
      <c r="BD559" s="19">
        <f>IFERROR(VLOOKUP(AQ559,[2]CUS030!$A$5:$E$10000,5,0),"")</f>
        <v/>
      </c>
      <c r="BE559" s="19">
        <f>IFERROR(VLOOKUP(AR559,[2]CUS030!$A$5:$E$10000,5,0),"")</f>
        <v/>
      </c>
    </row>
    <row r="560">
      <c r="F560" s="108">
        <f>[1]!Table1[[#This Row],[Production]]</f>
        <v/>
      </c>
      <c r="G560">
        <f>MID(F560,LEN(F560)-6,4)</f>
        <v/>
      </c>
      <c r="H560">
        <f>AS560&amp;"|"&amp;AT560&amp;"|"&amp;AU560&amp;"|"&amp;AV560&amp;"|"&amp;AW560&amp;"|"&amp;AX560&amp;"|"&amp;AY560&amp;"|"&amp;AZ560&amp;"|"&amp;BA560&amp;"|"&amp;BB560&amp;"|"&amp;BC560&amp;"|"&amp;BD560&amp;"|"&amp;BE560</f>
        <v/>
      </c>
      <c r="I560" s="108">
        <f>[1]!Table1[[#This Row],[Stock]]</f>
        <v/>
      </c>
      <c r="J560">
        <f>MID(LEFT(I560,LEN(I560)-3),FIND("0|0.000",LEFT(I560,LEN(I560)-3),1)+7,6)</f>
        <v/>
      </c>
      <c r="K560" s="19" t="n"/>
      <c r="L560" s="19" t="n"/>
      <c r="M560" s="19" t="n"/>
      <c r="N560" s="19" t="n"/>
      <c r="O560" s="19" t="n"/>
      <c r="P560" s="20">
        <f>End_Cal!E560</f>
        <v/>
      </c>
      <c r="Q560" s="112">
        <f>IFERROR(INDEX($J$2:$J$9873,MATCH(1,INDEX(($P560=$F$2:$F$9873)*(0=COUNTIFS($Q$2:$Q$2,$J$2:$J$9873)),0),0)),"")</f>
        <v/>
      </c>
      <c r="R560" s="112">
        <f>IFERROR(INDEX($J$2:$J$9873,MATCH(1,INDEX(($P560=$F$2:$F$9873)*(0=COUNTIFS(Q560,$J$2:$J$9873)),0),0)),"")</f>
        <v/>
      </c>
      <c r="S560" s="112">
        <f>IFERROR(INDEX($J$2:$J$9873,MATCH(1,INDEX(($P560=$F$2:$F$9873)*(0=COUNTIFS(Q560:R560,$J$2:$J$9873)),0),0)),"")</f>
        <v/>
      </c>
      <c r="T560" s="112">
        <f>IFERROR(INDEX($J$2:$J$9873,MATCH(1,INDEX(($P560=$F$2:$F$9873)*(0=COUNTIFS(Q560:S560,$J$2:$J$9873)),0),0)),"")</f>
        <v/>
      </c>
      <c r="U560" s="112">
        <f>IFERROR(INDEX($J$2:$J$9873,MATCH(1,INDEX(($P560=$F$2:$F$9873)*(0=COUNTIFS(Q560:T560,$J$2:$J$9873)),0),0)),"")</f>
        <v/>
      </c>
      <c r="V560" s="112">
        <f>IFERROR(INDEX($J$2:$J$9873,MATCH(1,INDEX(($P560=$F$2:$F$9873)*(0=COUNTIFS(Q560:U560,$J$2:$J$9873)),0),0)),"")</f>
        <v/>
      </c>
      <c r="W560" s="112">
        <f>IFERROR(INDEX($J$2:$J$9873,MATCH(1,INDEX(($P560=$F$2:$F$9873)*(0=COUNTIFS(Q560:V560,$J$2:$J$861)),0),0)),"")</f>
        <v/>
      </c>
      <c r="X560" s="112">
        <f>IFERROR(INDEX($J$2:$J$9873,MATCH(1,INDEX(($P560=$F$2:$F$9873)*(0=COUNTIFS(Q560:W560,$J$2:$J$9873)),0),0)),"")</f>
        <v/>
      </c>
      <c r="Y560" s="112">
        <f>IFERROR(INDEX($J$2:$J$861,MATCH(1,INDEX(($P560=$F$2:$F$861)*(0=COUNTIFS(Q560:X560,$J$2:$J$861)),0),0)),"")</f>
        <v/>
      </c>
      <c r="Z560" s="112">
        <f>IFERROR(INDEX($J$2:$J$861,MATCH(1,INDEX(($P560=$F$2:$F$861)*(0=COUNTIFS(Q560:Y560,$J$2:$J$861)),0),0)),"")</f>
        <v/>
      </c>
      <c r="AA560" s="112">
        <f>IFERROR(INDEX($J$2:$J$861,MATCH(1,INDEX(($P560=$F$2:$F$861)*(0=COUNTIFS(Q560:Z560,$J$2:$J$861)),0),0)),"")</f>
        <v/>
      </c>
      <c r="AB560" s="112">
        <f>IFERROR(INDEX($J$2:$J$861,MATCH(1,INDEX(($P560=$F$2:$F$861)*(0=COUNTIFS(Q560:AA560,$J$2:$J$861)),0),0)),"")</f>
        <v/>
      </c>
      <c r="AC560" s="112">
        <f>IFERROR(INDEX($J$2:$J$861,MATCH(1,INDEX(($P560=$F$2:$F$861)*(0=COUNTIFS(Q560:AB560,$J$2:$J$861)),0),0)),"")</f>
        <v/>
      </c>
      <c r="AD560">
        <f>Q560&amp;"-"&amp;R560&amp;"-"&amp;S560&amp;"-"&amp;T560&amp;"-"&amp;U560&amp;"-"&amp;V560&amp;"-"&amp;W560&amp;"-"&amp;X560&amp;"-"&amp;Y560&amp;"-"&amp;Z560&amp;"-"&amp;AA560&amp;"-"&amp;AB560&amp;"-"&amp;AC560</f>
        <v/>
      </c>
      <c r="AF560" s="19">
        <f>IFERROR(INDEX($I$2:$I$861,MATCH(1,INDEX(($P560=$F$2:$F$861)*(0=COUNTIFS($AF$2:$AF$2,$I$2:$I$861)),0),0)),"")</f>
        <v/>
      </c>
      <c r="AG560" s="19">
        <f>IFERROR(INDEX($I$2:$I$9873,MATCH(1,INDEX(($P560=$F$2:$F$9873)*(0=COUNTIFS(AF560,$I$2:$I$9873)),0),0)),"")</f>
        <v/>
      </c>
      <c r="AH560" s="19">
        <f>IFERROR(INDEX($I$2:$I$9873,MATCH(1,INDEX(($P560=$F$2:$F$9873)*(0=COUNTIFS(AF560:AG560,$I$2:$I$9873)),0),0)),"")</f>
        <v/>
      </c>
      <c r="AI560" s="19">
        <f>IFERROR(INDEX($I$2:$I$9873,MATCH(1,INDEX(($P560=$F$2:$F$9873)*(0=COUNTIFS(AF560:AH560,$I$2:$I$9873)),0),0)),"")</f>
        <v/>
      </c>
      <c r="AJ560" s="19">
        <f>IFERROR(INDEX($I$2:$I$9873,MATCH(1,INDEX(($P560=$F$2:$F$9873)*(0=COUNTIFS(AF560:AI560,$I$2:$I$9873)),0),0)),"")</f>
        <v/>
      </c>
      <c r="AK560" s="19">
        <f>IFERROR(INDEX($I$2:$I$9873,MATCH(1,INDEX(($P560=$F$2:$F$9873)*(0=COUNTIFS(AF560:AJ560,$I$2:$I$9873)),0),0)),"")</f>
        <v/>
      </c>
      <c r="AL560" s="19">
        <f>IFERROR(INDEX($I$2:$I$9873,MATCH(1,INDEX(($P560=$F$2:$F$9873)*(0=COUNTIFS(AF560:AK560,$I$2:$I$9873)),0),0)),"")</f>
        <v/>
      </c>
      <c r="AM560" s="19">
        <f>IFERROR(INDEX($I$2:$I$9873,MATCH(1,INDEX(($P560=$F$2:$F$9873)*(0=COUNTIFS(AF560:AL560,$I$2:$I$9873)),0),0)),"")</f>
        <v/>
      </c>
      <c r="AN560" s="19">
        <f>IFERROR(INDEX($I$2:$I$9873,MATCH(1,INDEX(($P560=$F$2:$F$9873)*(0=COUNTIFS(AF560:AM560,$I$2:$I$9873)),0),0)),"")</f>
        <v/>
      </c>
      <c r="AO560" s="19">
        <f>IFERROR(INDEX($I$2:$I$9873,MATCH(1,INDEX(($P560=$F$2:$F$9873)*(0=COUNTIFS(AF560:AN560,$I$2:$I$9873)),0),0)),"")</f>
        <v/>
      </c>
      <c r="AP560" s="19">
        <f>IFERROR(INDEX($I$2:$I$9873,MATCH(1,INDEX(($P560=$F$2:$F$9873)*(0=COUNTIFS(AF560:AO560,$I$2:$I$9873)),0),0)),"")</f>
        <v/>
      </c>
      <c r="AQ560" s="19">
        <f>IFERROR(INDEX($I$2:$I$9873,MATCH(1,INDEX(($P560=$F$2:$F$9873)*(0=COUNTIFS(AF560:AP560,$I$2:$I$9873)),0),0)),"")</f>
        <v/>
      </c>
      <c r="AR560" s="19">
        <f>IFERROR(INDEX($I$2:$I$9873,MATCH(1,INDEX(($P560=$F$2:$F$9873)*(0=COUNTIFS(AF560:AQ560,$I$2:$I$9873)),0),0)),"")</f>
        <v/>
      </c>
      <c r="AS560" s="19">
        <f>IFERROR(VLOOKUP(AF560,[2]CUS030!$A$5:$E$10000,5,0),"")</f>
        <v/>
      </c>
      <c r="AT560" s="19">
        <f>IFERROR(VLOOKUP(AG560,[2]CUS030!$A$5:$E$10000,5,0),"")</f>
        <v/>
      </c>
      <c r="AU560" s="19">
        <f>IFERROR(VLOOKUP(AH560,[2]CUS030!$A$5:$E$10000,5,0),"")</f>
        <v/>
      </c>
      <c r="AV560" s="19">
        <f>IFERROR(VLOOKUP(AI560,[2]CUS030!$A$5:$E$10000,5,0),"")</f>
        <v/>
      </c>
      <c r="AW560" s="19">
        <f>IFERROR(VLOOKUP(AJ560,[2]CUS030!$A$5:$E$10000,5,0),"")</f>
        <v/>
      </c>
      <c r="AX560" s="19">
        <f>IFERROR(VLOOKUP(AK560,[2]CUS030!$A$5:$E$10000,5,0),"")</f>
        <v/>
      </c>
      <c r="AY560" s="19">
        <f>IFERROR(VLOOKUP(AL560,[2]CUS030!$A$5:$E$10000,5,0),"")</f>
        <v/>
      </c>
      <c r="AZ560" s="19">
        <f>IFERROR(VLOOKUP(AM560,[2]CUS030!$A$5:$E$10000,5,0),"")</f>
        <v/>
      </c>
      <c r="BA560" s="19">
        <f>IFERROR(VLOOKUP(AN560,[2]CUS030!$A$5:$E$10000,5,0),"")</f>
        <v/>
      </c>
      <c r="BB560" s="19">
        <f>IFERROR(VLOOKUP(AO560,[2]CUS030!$A$5:$E$10000,5,0),"")</f>
        <v/>
      </c>
      <c r="BC560" s="19">
        <f>IFERROR(VLOOKUP(AP560,[2]CUS030!$A$5:$E$10000,5,0),"")</f>
        <v/>
      </c>
      <c r="BD560" s="19">
        <f>IFERROR(VLOOKUP(AQ560,[2]CUS030!$A$5:$E$10000,5,0),"")</f>
        <v/>
      </c>
      <c r="BE560" s="19">
        <f>IFERROR(VLOOKUP(AR560,[2]CUS030!$A$5:$E$10000,5,0),"")</f>
        <v/>
      </c>
    </row>
    <row r="561">
      <c r="F561" s="108">
        <f>[1]!Table1[[#This Row],[Production]]</f>
        <v/>
      </c>
      <c r="G561">
        <f>MID(F561,LEN(F561)-6,4)</f>
        <v/>
      </c>
      <c r="H561">
        <f>AS561&amp;"|"&amp;AT561&amp;"|"&amp;AU561&amp;"|"&amp;AV561&amp;"|"&amp;AW561&amp;"|"&amp;AX561&amp;"|"&amp;AY561&amp;"|"&amp;AZ561&amp;"|"&amp;BA561&amp;"|"&amp;BB561&amp;"|"&amp;BC561&amp;"|"&amp;BD561&amp;"|"&amp;BE561</f>
        <v/>
      </c>
      <c r="I561" s="108">
        <f>[1]!Table1[[#This Row],[Stock]]</f>
        <v/>
      </c>
      <c r="J561">
        <f>MID(LEFT(I561,LEN(I561)-3),FIND("0|0.000",LEFT(I561,LEN(I561)-3),1)+7,6)</f>
        <v/>
      </c>
      <c r="K561" s="19" t="n"/>
      <c r="L561" s="19" t="n"/>
      <c r="M561" s="19" t="n"/>
      <c r="N561" s="19" t="n"/>
      <c r="O561" s="19" t="n"/>
      <c r="P561" s="20">
        <f>End_Cal!E561</f>
        <v/>
      </c>
      <c r="Q561" s="112">
        <f>IFERROR(INDEX($J$2:$J$9873,MATCH(1,INDEX(($P561=$F$2:$F$9873)*(0=COUNTIFS($Q$2:$Q$2,$J$2:$J$9873)),0),0)),"")</f>
        <v/>
      </c>
      <c r="R561" s="112">
        <f>IFERROR(INDEX($J$2:$J$9873,MATCH(1,INDEX(($P561=$F$2:$F$9873)*(0=COUNTIFS(Q561,$J$2:$J$9873)),0),0)),"")</f>
        <v/>
      </c>
      <c r="S561" s="112">
        <f>IFERROR(INDEX($J$2:$J$9873,MATCH(1,INDEX(($P561=$F$2:$F$9873)*(0=COUNTIFS(Q561:R561,$J$2:$J$9873)),0),0)),"")</f>
        <v/>
      </c>
      <c r="T561" s="112">
        <f>IFERROR(INDEX($J$2:$J$9873,MATCH(1,INDEX(($P561=$F$2:$F$9873)*(0=COUNTIFS(Q561:S561,$J$2:$J$9873)),0),0)),"")</f>
        <v/>
      </c>
      <c r="U561" s="112">
        <f>IFERROR(INDEX($J$2:$J$9873,MATCH(1,INDEX(($P561=$F$2:$F$9873)*(0=COUNTIFS(Q561:T561,$J$2:$J$9873)),0),0)),"")</f>
        <v/>
      </c>
      <c r="V561" s="112">
        <f>IFERROR(INDEX($J$2:$J$9873,MATCH(1,INDEX(($P561=$F$2:$F$9873)*(0=COUNTIFS(Q561:U561,$J$2:$J$9873)),0),0)),"")</f>
        <v/>
      </c>
      <c r="W561" s="112">
        <f>IFERROR(INDEX($J$2:$J$9873,MATCH(1,INDEX(($P561=$F$2:$F$9873)*(0=COUNTIFS(Q561:V561,$J$2:$J$861)),0),0)),"")</f>
        <v/>
      </c>
      <c r="X561" s="112">
        <f>IFERROR(INDEX($J$2:$J$9873,MATCH(1,INDEX(($P561=$F$2:$F$9873)*(0=COUNTIFS(Q561:W561,$J$2:$J$9873)),0),0)),"")</f>
        <v/>
      </c>
      <c r="Y561" s="112">
        <f>IFERROR(INDEX($J$2:$J$861,MATCH(1,INDEX(($P561=$F$2:$F$861)*(0=COUNTIFS(Q561:X561,$J$2:$J$861)),0),0)),"")</f>
        <v/>
      </c>
      <c r="Z561" s="112">
        <f>IFERROR(INDEX($J$2:$J$861,MATCH(1,INDEX(($P561=$F$2:$F$861)*(0=COUNTIFS(Q561:Y561,$J$2:$J$861)),0),0)),"")</f>
        <v/>
      </c>
      <c r="AA561" s="112">
        <f>IFERROR(INDEX($J$2:$J$861,MATCH(1,INDEX(($P561=$F$2:$F$861)*(0=COUNTIFS(Q561:Z561,$J$2:$J$861)),0),0)),"")</f>
        <v/>
      </c>
      <c r="AB561" s="112">
        <f>IFERROR(INDEX($J$2:$J$861,MATCH(1,INDEX(($P561=$F$2:$F$861)*(0=COUNTIFS(Q561:AA561,$J$2:$J$861)),0),0)),"")</f>
        <v/>
      </c>
      <c r="AC561" s="112">
        <f>IFERROR(INDEX($J$2:$J$861,MATCH(1,INDEX(($P561=$F$2:$F$861)*(0=COUNTIFS(Q561:AB561,$J$2:$J$861)),0),0)),"")</f>
        <v/>
      </c>
      <c r="AD561">
        <f>Q561&amp;"-"&amp;R561&amp;"-"&amp;S561&amp;"-"&amp;T561&amp;"-"&amp;U561&amp;"-"&amp;V561&amp;"-"&amp;W561&amp;"-"&amp;X561&amp;"-"&amp;Y561&amp;"-"&amp;Z561&amp;"-"&amp;AA561&amp;"-"&amp;AB561&amp;"-"&amp;AC561</f>
        <v/>
      </c>
      <c r="AF561" s="19">
        <f>IFERROR(INDEX($I$2:$I$861,MATCH(1,INDEX(($P561=$F$2:$F$861)*(0=COUNTIFS($AF$2:$AF$2,$I$2:$I$861)),0),0)),"")</f>
        <v/>
      </c>
      <c r="AG561" s="19">
        <f>IFERROR(INDEX($I$2:$I$9873,MATCH(1,INDEX(($P561=$F$2:$F$9873)*(0=COUNTIFS(AF561,$I$2:$I$9873)),0),0)),"")</f>
        <v/>
      </c>
      <c r="AH561" s="19">
        <f>IFERROR(INDEX($I$2:$I$9873,MATCH(1,INDEX(($P561=$F$2:$F$9873)*(0=COUNTIFS(AF561:AG561,$I$2:$I$9873)),0),0)),"")</f>
        <v/>
      </c>
      <c r="AI561" s="19">
        <f>IFERROR(INDEX($I$2:$I$9873,MATCH(1,INDEX(($P561=$F$2:$F$9873)*(0=COUNTIFS(AF561:AH561,$I$2:$I$9873)),0),0)),"")</f>
        <v/>
      </c>
      <c r="AJ561" s="19">
        <f>IFERROR(INDEX($I$2:$I$9873,MATCH(1,INDEX(($P561=$F$2:$F$9873)*(0=COUNTIFS(AF561:AI561,$I$2:$I$9873)),0),0)),"")</f>
        <v/>
      </c>
      <c r="AK561" s="19">
        <f>IFERROR(INDEX($I$2:$I$9873,MATCH(1,INDEX(($P561=$F$2:$F$9873)*(0=COUNTIFS(AF561:AJ561,$I$2:$I$9873)),0),0)),"")</f>
        <v/>
      </c>
      <c r="AL561" s="19">
        <f>IFERROR(INDEX($I$2:$I$9873,MATCH(1,INDEX(($P561=$F$2:$F$9873)*(0=COUNTIFS(AF561:AK561,$I$2:$I$9873)),0),0)),"")</f>
        <v/>
      </c>
      <c r="AM561" s="19">
        <f>IFERROR(INDEX($I$2:$I$9873,MATCH(1,INDEX(($P561=$F$2:$F$9873)*(0=COUNTIFS(AF561:AL561,$I$2:$I$9873)),0),0)),"")</f>
        <v/>
      </c>
      <c r="AN561" s="19">
        <f>IFERROR(INDEX($I$2:$I$9873,MATCH(1,INDEX(($P561=$F$2:$F$9873)*(0=COUNTIFS(AF561:AM561,$I$2:$I$9873)),0),0)),"")</f>
        <v/>
      </c>
      <c r="AO561" s="19">
        <f>IFERROR(INDEX($I$2:$I$9873,MATCH(1,INDEX(($P561=$F$2:$F$9873)*(0=COUNTIFS(AF561:AN561,$I$2:$I$9873)),0),0)),"")</f>
        <v/>
      </c>
      <c r="AP561" s="19">
        <f>IFERROR(INDEX($I$2:$I$9873,MATCH(1,INDEX(($P561=$F$2:$F$9873)*(0=COUNTIFS(AF561:AO561,$I$2:$I$9873)),0),0)),"")</f>
        <v/>
      </c>
      <c r="AQ561" s="19">
        <f>IFERROR(INDEX($I$2:$I$9873,MATCH(1,INDEX(($P561=$F$2:$F$9873)*(0=COUNTIFS(AF561:AP561,$I$2:$I$9873)),0),0)),"")</f>
        <v/>
      </c>
      <c r="AR561" s="19">
        <f>IFERROR(INDEX($I$2:$I$9873,MATCH(1,INDEX(($P561=$F$2:$F$9873)*(0=COUNTIFS(AF561:AQ561,$I$2:$I$9873)),0),0)),"")</f>
        <v/>
      </c>
      <c r="AS561" s="19">
        <f>IFERROR(VLOOKUP(AF561,[2]CUS030!$A$5:$E$10000,5,0),"")</f>
        <v/>
      </c>
      <c r="AT561" s="19">
        <f>IFERROR(VLOOKUP(AG561,[2]CUS030!$A$5:$E$10000,5,0),"")</f>
        <v/>
      </c>
      <c r="AU561" s="19">
        <f>IFERROR(VLOOKUP(AH561,[2]CUS030!$A$5:$E$10000,5,0),"")</f>
        <v/>
      </c>
      <c r="AV561" s="19">
        <f>IFERROR(VLOOKUP(AI561,[2]CUS030!$A$5:$E$10000,5,0),"")</f>
        <v/>
      </c>
      <c r="AW561" s="19">
        <f>IFERROR(VLOOKUP(AJ561,[2]CUS030!$A$5:$E$10000,5,0),"")</f>
        <v/>
      </c>
      <c r="AX561" s="19">
        <f>IFERROR(VLOOKUP(AK561,[2]CUS030!$A$5:$E$10000,5,0),"")</f>
        <v/>
      </c>
      <c r="AY561" s="19">
        <f>IFERROR(VLOOKUP(AL561,[2]CUS030!$A$5:$E$10000,5,0),"")</f>
        <v/>
      </c>
      <c r="AZ561" s="19">
        <f>IFERROR(VLOOKUP(AM561,[2]CUS030!$A$5:$E$10000,5,0),"")</f>
        <v/>
      </c>
      <c r="BA561" s="19">
        <f>IFERROR(VLOOKUP(AN561,[2]CUS030!$A$5:$E$10000,5,0),"")</f>
        <v/>
      </c>
      <c r="BB561" s="19">
        <f>IFERROR(VLOOKUP(AO561,[2]CUS030!$A$5:$E$10000,5,0),"")</f>
        <v/>
      </c>
      <c r="BC561" s="19">
        <f>IFERROR(VLOOKUP(AP561,[2]CUS030!$A$5:$E$10000,5,0),"")</f>
        <v/>
      </c>
      <c r="BD561" s="19">
        <f>IFERROR(VLOOKUP(AQ561,[2]CUS030!$A$5:$E$10000,5,0),"")</f>
        <v/>
      </c>
      <c r="BE561" s="19">
        <f>IFERROR(VLOOKUP(AR561,[2]CUS030!$A$5:$E$10000,5,0),"")</f>
        <v/>
      </c>
    </row>
    <row r="562">
      <c r="F562" s="108">
        <f>[1]!Table1[[#This Row],[Production]]</f>
        <v/>
      </c>
      <c r="G562">
        <f>MID(F562,LEN(F562)-6,4)</f>
        <v/>
      </c>
      <c r="H562">
        <f>AS562&amp;"|"&amp;AT562&amp;"|"&amp;AU562&amp;"|"&amp;AV562&amp;"|"&amp;AW562&amp;"|"&amp;AX562&amp;"|"&amp;AY562&amp;"|"&amp;AZ562&amp;"|"&amp;BA562&amp;"|"&amp;BB562&amp;"|"&amp;BC562&amp;"|"&amp;BD562&amp;"|"&amp;BE562</f>
        <v/>
      </c>
      <c r="I562" s="108">
        <f>[1]!Table1[[#This Row],[Stock]]</f>
        <v/>
      </c>
      <c r="J562">
        <f>MID(LEFT(I562,LEN(I562)-3),FIND("0|0.000",LEFT(I562,LEN(I562)-3),1)+7,6)</f>
        <v/>
      </c>
      <c r="K562" s="19" t="n"/>
      <c r="L562" s="19" t="n"/>
      <c r="M562" s="19" t="n"/>
      <c r="N562" s="19" t="n"/>
      <c r="O562" s="19" t="n"/>
      <c r="P562" s="20">
        <f>End_Cal!E562</f>
        <v/>
      </c>
      <c r="Q562" s="112">
        <f>IFERROR(INDEX($J$2:$J$9873,MATCH(1,INDEX(($P562=$F$2:$F$9873)*(0=COUNTIFS($Q$2:$Q$2,$J$2:$J$9873)),0),0)),"")</f>
        <v/>
      </c>
      <c r="R562" s="112">
        <f>IFERROR(INDEX($J$2:$J$9873,MATCH(1,INDEX(($P562=$F$2:$F$9873)*(0=COUNTIFS(Q562,$J$2:$J$9873)),0),0)),"")</f>
        <v/>
      </c>
      <c r="S562" s="112">
        <f>IFERROR(INDEX($J$2:$J$9873,MATCH(1,INDEX(($P562=$F$2:$F$9873)*(0=COUNTIFS(Q562:R562,$J$2:$J$9873)),0),0)),"")</f>
        <v/>
      </c>
      <c r="T562" s="112">
        <f>IFERROR(INDEX($J$2:$J$9873,MATCH(1,INDEX(($P562=$F$2:$F$9873)*(0=COUNTIFS(Q562:S562,$J$2:$J$9873)),0),0)),"")</f>
        <v/>
      </c>
      <c r="U562" s="112">
        <f>IFERROR(INDEX($J$2:$J$9873,MATCH(1,INDEX(($P562=$F$2:$F$9873)*(0=COUNTIFS(Q562:T562,$J$2:$J$9873)),0),0)),"")</f>
        <v/>
      </c>
      <c r="V562" s="112">
        <f>IFERROR(INDEX($J$2:$J$9873,MATCH(1,INDEX(($P562=$F$2:$F$9873)*(0=COUNTIFS(Q562:U562,$J$2:$J$9873)),0),0)),"")</f>
        <v/>
      </c>
      <c r="W562" s="112">
        <f>IFERROR(INDEX($J$2:$J$9873,MATCH(1,INDEX(($P562=$F$2:$F$9873)*(0=COUNTIFS(Q562:V562,$J$2:$J$861)),0),0)),"")</f>
        <v/>
      </c>
      <c r="X562" s="112">
        <f>IFERROR(INDEX($J$2:$J$9873,MATCH(1,INDEX(($P562=$F$2:$F$9873)*(0=COUNTIFS(Q562:W562,$J$2:$J$9873)),0),0)),"")</f>
        <v/>
      </c>
      <c r="Y562" s="112">
        <f>IFERROR(INDEX($J$2:$J$861,MATCH(1,INDEX(($P562=$F$2:$F$861)*(0=COUNTIFS(Q562:X562,$J$2:$J$861)),0),0)),"")</f>
        <v/>
      </c>
      <c r="Z562" s="112">
        <f>IFERROR(INDEX($J$2:$J$861,MATCH(1,INDEX(($P562=$F$2:$F$861)*(0=COUNTIFS(Q562:Y562,$J$2:$J$861)),0),0)),"")</f>
        <v/>
      </c>
      <c r="AA562" s="112">
        <f>IFERROR(INDEX($J$2:$J$861,MATCH(1,INDEX(($P562=$F$2:$F$861)*(0=COUNTIFS(Q562:Z562,$J$2:$J$861)),0),0)),"")</f>
        <v/>
      </c>
      <c r="AB562" s="112">
        <f>IFERROR(INDEX($J$2:$J$861,MATCH(1,INDEX(($P562=$F$2:$F$861)*(0=COUNTIFS(Q562:AA562,$J$2:$J$861)),0),0)),"")</f>
        <v/>
      </c>
      <c r="AC562" s="112">
        <f>IFERROR(INDEX($J$2:$J$861,MATCH(1,INDEX(($P562=$F$2:$F$861)*(0=COUNTIFS(Q562:AB562,$J$2:$J$861)),0),0)),"")</f>
        <v/>
      </c>
      <c r="AD562">
        <f>Q562&amp;"-"&amp;R562&amp;"-"&amp;S562&amp;"-"&amp;T562&amp;"-"&amp;U562&amp;"-"&amp;V562&amp;"-"&amp;W562&amp;"-"&amp;X562&amp;"-"&amp;Y562&amp;"-"&amp;Z562&amp;"-"&amp;AA562&amp;"-"&amp;AB562&amp;"-"&amp;AC562</f>
        <v/>
      </c>
      <c r="AF562" s="19">
        <f>IFERROR(INDEX($I$2:$I$861,MATCH(1,INDEX(($P562=$F$2:$F$861)*(0=COUNTIFS($AF$2:$AF$2,$I$2:$I$861)),0),0)),"")</f>
        <v/>
      </c>
      <c r="AG562" s="19">
        <f>IFERROR(INDEX($I$2:$I$9873,MATCH(1,INDEX(($P562=$F$2:$F$9873)*(0=COUNTIFS(AF562,$I$2:$I$9873)),0),0)),"")</f>
        <v/>
      </c>
      <c r="AH562" s="19">
        <f>IFERROR(INDEX($I$2:$I$9873,MATCH(1,INDEX(($P562=$F$2:$F$9873)*(0=COUNTIFS(AF562:AG562,$I$2:$I$9873)),0),0)),"")</f>
        <v/>
      </c>
      <c r="AI562" s="19">
        <f>IFERROR(INDEX($I$2:$I$9873,MATCH(1,INDEX(($P562=$F$2:$F$9873)*(0=COUNTIFS(AF562:AH562,$I$2:$I$9873)),0),0)),"")</f>
        <v/>
      </c>
      <c r="AJ562" s="19">
        <f>IFERROR(INDEX($I$2:$I$9873,MATCH(1,INDEX(($P562=$F$2:$F$9873)*(0=COUNTIFS(AF562:AI562,$I$2:$I$9873)),0),0)),"")</f>
        <v/>
      </c>
      <c r="AK562" s="19">
        <f>IFERROR(INDEX($I$2:$I$9873,MATCH(1,INDEX(($P562=$F$2:$F$9873)*(0=COUNTIFS(AF562:AJ562,$I$2:$I$9873)),0),0)),"")</f>
        <v/>
      </c>
      <c r="AL562" s="19">
        <f>IFERROR(INDEX($I$2:$I$9873,MATCH(1,INDEX(($P562=$F$2:$F$9873)*(0=COUNTIFS(AF562:AK562,$I$2:$I$9873)),0),0)),"")</f>
        <v/>
      </c>
      <c r="AM562" s="19">
        <f>IFERROR(INDEX($I$2:$I$9873,MATCH(1,INDEX(($P562=$F$2:$F$9873)*(0=COUNTIFS(AF562:AL562,$I$2:$I$9873)),0),0)),"")</f>
        <v/>
      </c>
      <c r="AN562" s="19">
        <f>IFERROR(INDEX($I$2:$I$9873,MATCH(1,INDEX(($P562=$F$2:$F$9873)*(0=COUNTIFS(AF562:AM562,$I$2:$I$9873)),0),0)),"")</f>
        <v/>
      </c>
      <c r="AO562" s="19">
        <f>IFERROR(INDEX($I$2:$I$9873,MATCH(1,INDEX(($P562=$F$2:$F$9873)*(0=COUNTIFS(AF562:AN562,$I$2:$I$9873)),0),0)),"")</f>
        <v/>
      </c>
      <c r="AP562" s="19">
        <f>IFERROR(INDEX($I$2:$I$9873,MATCH(1,INDEX(($P562=$F$2:$F$9873)*(0=COUNTIFS(AF562:AO562,$I$2:$I$9873)),0),0)),"")</f>
        <v/>
      </c>
      <c r="AQ562" s="19">
        <f>IFERROR(INDEX($I$2:$I$9873,MATCH(1,INDEX(($P562=$F$2:$F$9873)*(0=COUNTIFS(AF562:AP562,$I$2:$I$9873)),0),0)),"")</f>
        <v/>
      </c>
      <c r="AR562" s="19">
        <f>IFERROR(INDEX($I$2:$I$9873,MATCH(1,INDEX(($P562=$F$2:$F$9873)*(0=COUNTIFS(AF562:AQ562,$I$2:$I$9873)),0),0)),"")</f>
        <v/>
      </c>
      <c r="AS562" s="19">
        <f>IFERROR(VLOOKUP(AF562,[2]CUS030!$A$5:$E$10000,5,0),"")</f>
        <v/>
      </c>
      <c r="AT562" s="19">
        <f>IFERROR(VLOOKUP(AG562,[2]CUS030!$A$5:$E$10000,5,0),"")</f>
        <v/>
      </c>
      <c r="AU562" s="19">
        <f>IFERROR(VLOOKUP(AH562,[2]CUS030!$A$5:$E$10000,5,0),"")</f>
        <v/>
      </c>
      <c r="AV562" s="19">
        <f>IFERROR(VLOOKUP(AI562,[2]CUS030!$A$5:$E$10000,5,0),"")</f>
        <v/>
      </c>
      <c r="AW562" s="19">
        <f>IFERROR(VLOOKUP(AJ562,[2]CUS030!$A$5:$E$10000,5,0),"")</f>
        <v/>
      </c>
      <c r="AX562" s="19">
        <f>IFERROR(VLOOKUP(AK562,[2]CUS030!$A$5:$E$10000,5,0),"")</f>
        <v/>
      </c>
      <c r="AY562" s="19">
        <f>IFERROR(VLOOKUP(AL562,[2]CUS030!$A$5:$E$10000,5,0),"")</f>
        <v/>
      </c>
      <c r="AZ562" s="19">
        <f>IFERROR(VLOOKUP(AM562,[2]CUS030!$A$5:$E$10000,5,0),"")</f>
        <v/>
      </c>
      <c r="BA562" s="19">
        <f>IFERROR(VLOOKUP(AN562,[2]CUS030!$A$5:$E$10000,5,0),"")</f>
        <v/>
      </c>
      <c r="BB562" s="19">
        <f>IFERROR(VLOOKUP(AO562,[2]CUS030!$A$5:$E$10000,5,0),"")</f>
        <v/>
      </c>
      <c r="BC562" s="19">
        <f>IFERROR(VLOOKUP(AP562,[2]CUS030!$A$5:$E$10000,5,0),"")</f>
        <v/>
      </c>
      <c r="BD562" s="19">
        <f>IFERROR(VLOOKUP(AQ562,[2]CUS030!$A$5:$E$10000,5,0),"")</f>
        <v/>
      </c>
      <c r="BE562" s="19">
        <f>IFERROR(VLOOKUP(AR562,[2]CUS030!$A$5:$E$10000,5,0),"")</f>
        <v/>
      </c>
    </row>
    <row r="563">
      <c r="F563" s="108">
        <f>[1]!Table1[[#This Row],[Production]]</f>
        <v/>
      </c>
      <c r="G563">
        <f>MID(F563,LEN(F563)-6,4)</f>
        <v/>
      </c>
      <c r="H563">
        <f>AS563&amp;"|"&amp;AT563&amp;"|"&amp;AU563&amp;"|"&amp;AV563&amp;"|"&amp;AW563&amp;"|"&amp;AX563&amp;"|"&amp;AY563&amp;"|"&amp;AZ563&amp;"|"&amp;BA563&amp;"|"&amp;BB563&amp;"|"&amp;BC563&amp;"|"&amp;BD563&amp;"|"&amp;BE563</f>
        <v/>
      </c>
      <c r="I563" s="108">
        <f>[1]!Table1[[#This Row],[Stock]]</f>
        <v/>
      </c>
      <c r="J563">
        <f>MID(LEFT(I563,LEN(I563)-3),FIND("0|0.000",LEFT(I563,LEN(I563)-3),1)+7,6)</f>
        <v/>
      </c>
      <c r="K563" s="19" t="n"/>
      <c r="L563" s="19" t="n"/>
      <c r="M563" s="19" t="n"/>
      <c r="N563" s="19" t="n"/>
      <c r="O563" s="19" t="n"/>
      <c r="P563" s="20">
        <f>End_Cal!E563</f>
        <v/>
      </c>
      <c r="Q563" s="112">
        <f>IFERROR(INDEX($J$2:$J$9873,MATCH(1,INDEX(($P563=$F$2:$F$9873)*(0=COUNTIFS($Q$2:$Q$2,$J$2:$J$9873)),0),0)),"")</f>
        <v/>
      </c>
      <c r="R563" s="112">
        <f>IFERROR(INDEX($J$2:$J$9873,MATCH(1,INDEX(($P563=$F$2:$F$9873)*(0=COUNTIFS(Q563,$J$2:$J$9873)),0),0)),"")</f>
        <v/>
      </c>
      <c r="S563" s="112">
        <f>IFERROR(INDEX($J$2:$J$9873,MATCH(1,INDEX(($P563=$F$2:$F$9873)*(0=COUNTIFS(Q563:R563,$J$2:$J$9873)),0),0)),"")</f>
        <v/>
      </c>
      <c r="T563" s="112">
        <f>IFERROR(INDEX($J$2:$J$9873,MATCH(1,INDEX(($P563=$F$2:$F$9873)*(0=COUNTIFS(Q563:S563,$J$2:$J$9873)),0),0)),"")</f>
        <v/>
      </c>
      <c r="U563" s="112">
        <f>IFERROR(INDEX($J$2:$J$9873,MATCH(1,INDEX(($P563=$F$2:$F$9873)*(0=COUNTIFS(Q563:T563,$J$2:$J$9873)),0),0)),"")</f>
        <v/>
      </c>
      <c r="V563" s="112">
        <f>IFERROR(INDEX($J$2:$J$9873,MATCH(1,INDEX(($P563=$F$2:$F$9873)*(0=COUNTIFS(Q563:U563,$J$2:$J$9873)),0),0)),"")</f>
        <v/>
      </c>
      <c r="W563" s="112">
        <f>IFERROR(INDEX($J$2:$J$9873,MATCH(1,INDEX(($P563=$F$2:$F$9873)*(0=COUNTIFS(Q563:V563,$J$2:$J$861)),0),0)),"")</f>
        <v/>
      </c>
      <c r="X563" s="112">
        <f>IFERROR(INDEX($J$2:$J$9873,MATCH(1,INDEX(($P563=$F$2:$F$9873)*(0=COUNTIFS(Q563:W563,$J$2:$J$9873)),0),0)),"")</f>
        <v/>
      </c>
      <c r="Y563" s="112">
        <f>IFERROR(INDEX($J$2:$J$861,MATCH(1,INDEX(($P563=$F$2:$F$861)*(0=COUNTIFS(Q563:X563,$J$2:$J$861)),0),0)),"")</f>
        <v/>
      </c>
      <c r="Z563" s="112">
        <f>IFERROR(INDEX($J$2:$J$861,MATCH(1,INDEX(($P563=$F$2:$F$861)*(0=COUNTIFS(Q563:Y563,$J$2:$J$861)),0),0)),"")</f>
        <v/>
      </c>
      <c r="AA563" s="112">
        <f>IFERROR(INDEX($J$2:$J$861,MATCH(1,INDEX(($P563=$F$2:$F$861)*(0=COUNTIFS(Q563:Z563,$J$2:$J$861)),0),0)),"")</f>
        <v/>
      </c>
      <c r="AB563" s="112">
        <f>IFERROR(INDEX($J$2:$J$861,MATCH(1,INDEX(($P563=$F$2:$F$861)*(0=COUNTIFS(Q563:AA563,$J$2:$J$861)),0),0)),"")</f>
        <v/>
      </c>
      <c r="AC563" s="112">
        <f>IFERROR(INDEX($J$2:$J$861,MATCH(1,INDEX(($P563=$F$2:$F$861)*(0=COUNTIFS(Q563:AB563,$J$2:$J$861)),0),0)),"")</f>
        <v/>
      </c>
      <c r="AD563">
        <f>Q563&amp;"-"&amp;R563&amp;"-"&amp;S563&amp;"-"&amp;T563&amp;"-"&amp;U563&amp;"-"&amp;V563&amp;"-"&amp;W563&amp;"-"&amp;X563&amp;"-"&amp;Y563&amp;"-"&amp;Z563&amp;"-"&amp;AA563&amp;"-"&amp;AB563&amp;"-"&amp;AC563</f>
        <v/>
      </c>
      <c r="AF563" s="19">
        <f>IFERROR(INDEX($I$2:$I$861,MATCH(1,INDEX(($P563=$F$2:$F$861)*(0=COUNTIFS($AF$2:$AF$2,$I$2:$I$861)),0),0)),"")</f>
        <v/>
      </c>
      <c r="AG563" s="19">
        <f>IFERROR(INDEX($I$2:$I$9873,MATCH(1,INDEX(($P563=$F$2:$F$9873)*(0=COUNTIFS(AF563,$I$2:$I$9873)),0),0)),"")</f>
        <v/>
      </c>
      <c r="AH563" s="19">
        <f>IFERROR(INDEX($I$2:$I$9873,MATCH(1,INDEX(($P563=$F$2:$F$9873)*(0=COUNTIFS(AF563:AG563,$I$2:$I$9873)),0),0)),"")</f>
        <v/>
      </c>
      <c r="AI563" s="19">
        <f>IFERROR(INDEX($I$2:$I$9873,MATCH(1,INDEX(($P563=$F$2:$F$9873)*(0=COUNTIFS(AF563:AH563,$I$2:$I$9873)),0),0)),"")</f>
        <v/>
      </c>
      <c r="AJ563" s="19">
        <f>IFERROR(INDEX($I$2:$I$9873,MATCH(1,INDEX(($P563=$F$2:$F$9873)*(0=COUNTIFS(AF563:AI563,$I$2:$I$9873)),0),0)),"")</f>
        <v/>
      </c>
      <c r="AK563" s="19">
        <f>IFERROR(INDEX($I$2:$I$9873,MATCH(1,INDEX(($P563=$F$2:$F$9873)*(0=COUNTIFS(AF563:AJ563,$I$2:$I$9873)),0),0)),"")</f>
        <v/>
      </c>
      <c r="AL563" s="19">
        <f>IFERROR(INDEX($I$2:$I$9873,MATCH(1,INDEX(($P563=$F$2:$F$9873)*(0=COUNTIFS(AF563:AK563,$I$2:$I$9873)),0),0)),"")</f>
        <v/>
      </c>
      <c r="AM563" s="19">
        <f>IFERROR(INDEX($I$2:$I$9873,MATCH(1,INDEX(($P563=$F$2:$F$9873)*(0=COUNTIFS(AF563:AL563,$I$2:$I$9873)),0),0)),"")</f>
        <v/>
      </c>
      <c r="AN563" s="19">
        <f>IFERROR(INDEX($I$2:$I$9873,MATCH(1,INDEX(($P563=$F$2:$F$9873)*(0=COUNTIFS(AF563:AM563,$I$2:$I$9873)),0),0)),"")</f>
        <v/>
      </c>
      <c r="AO563" s="19">
        <f>IFERROR(INDEX($I$2:$I$9873,MATCH(1,INDEX(($P563=$F$2:$F$9873)*(0=COUNTIFS(AF563:AN563,$I$2:$I$9873)),0),0)),"")</f>
        <v/>
      </c>
      <c r="AP563" s="19">
        <f>IFERROR(INDEX($I$2:$I$9873,MATCH(1,INDEX(($P563=$F$2:$F$9873)*(0=COUNTIFS(AF563:AO563,$I$2:$I$9873)),0),0)),"")</f>
        <v/>
      </c>
      <c r="AQ563" s="19">
        <f>IFERROR(INDEX($I$2:$I$9873,MATCH(1,INDEX(($P563=$F$2:$F$9873)*(0=COUNTIFS(AF563:AP563,$I$2:$I$9873)),0),0)),"")</f>
        <v/>
      </c>
      <c r="AR563" s="19">
        <f>IFERROR(INDEX($I$2:$I$9873,MATCH(1,INDEX(($P563=$F$2:$F$9873)*(0=COUNTIFS(AF563:AQ563,$I$2:$I$9873)),0),0)),"")</f>
        <v/>
      </c>
      <c r="AS563" s="19">
        <f>IFERROR(VLOOKUP(AF563,[2]CUS030!$A$5:$E$10000,5,0),"")</f>
        <v/>
      </c>
      <c r="AT563" s="19">
        <f>IFERROR(VLOOKUP(AG563,[2]CUS030!$A$5:$E$10000,5,0),"")</f>
        <v/>
      </c>
      <c r="AU563" s="19">
        <f>IFERROR(VLOOKUP(AH563,[2]CUS030!$A$5:$E$10000,5,0),"")</f>
        <v/>
      </c>
      <c r="AV563" s="19">
        <f>IFERROR(VLOOKUP(AI563,[2]CUS030!$A$5:$E$10000,5,0),"")</f>
        <v/>
      </c>
      <c r="AW563" s="19">
        <f>IFERROR(VLOOKUP(AJ563,[2]CUS030!$A$5:$E$10000,5,0),"")</f>
        <v/>
      </c>
      <c r="AX563" s="19">
        <f>IFERROR(VLOOKUP(AK563,[2]CUS030!$A$5:$E$10000,5,0),"")</f>
        <v/>
      </c>
      <c r="AY563" s="19">
        <f>IFERROR(VLOOKUP(AL563,[2]CUS030!$A$5:$E$10000,5,0),"")</f>
        <v/>
      </c>
      <c r="AZ563" s="19">
        <f>IFERROR(VLOOKUP(AM563,[2]CUS030!$A$5:$E$10000,5,0),"")</f>
        <v/>
      </c>
      <c r="BA563" s="19">
        <f>IFERROR(VLOOKUP(AN563,[2]CUS030!$A$5:$E$10000,5,0),"")</f>
        <v/>
      </c>
      <c r="BB563" s="19">
        <f>IFERROR(VLOOKUP(AO563,[2]CUS030!$A$5:$E$10000,5,0),"")</f>
        <v/>
      </c>
      <c r="BC563" s="19">
        <f>IFERROR(VLOOKUP(AP563,[2]CUS030!$A$5:$E$10000,5,0),"")</f>
        <v/>
      </c>
      <c r="BD563" s="19">
        <f>IFERROR(VLOOKUP(AQ563,[2]CUS030!$A$5:$E$10000,5,0),"")</f>
        <v/>
      </c>
      <c r="BE563" s="19">
        <f>IFERROR(VLOOKUP(AR563,[2]CUS030!$A$5:$E$10000,5,0),"")</f>
        <v/>
      </c>
    </row>
    <row r="564">
      <c r="F564" s="108">
        <f>[1]!Table1[[#This Row],[Production]]</f>
        <v/>
      </c>
      <c r="G564">
        <f>MID(F564,LEN(F564)-6,4)</f>
        <v/>
      </c>
      <c r="H564">
        <f>AS564&amp;"|"&amp;AT564&amp;"|"&amp;AU564&amp;"|"&amp;AV564&amp;"|"&amp;AW564&amp;"|"&amp;AX564&amp;"|"&amp;AY564&amp;"|"&amp;AZ564&amp;"|"&amp;BA564&amp;"|"&amp;BB564&amp;"|"&amp;BC564&amp;"|"&amp;BD564&amp;"|"&amp;BE564</f>
        <v/>
      </c>
      <c r="I564" s="108">
        <f>[1]!Table1[[#This Row],[Stock]]</f>
        <v/>
      </c>
      <c r="J564">
        <f>MID(LEFT(I564,LEN(I564)-3),FIND("0|0.000",LEFT(I564,LEN(I564)-3),1)+7,6)</f>
        <v/>
      </c>
      <c r="K564" s="19" t="n"/>
      <c r="L564" s="19" t="n"/>
      <c r="M564" s="19" t="n"/>
      <c r="N564" s="19" t="n"/>
      <c r="O564" s="19" t="n"/>
      <c r="P564" s="20">
        <f>End_Cal!E564</f>
        <v/>
      </c>
      <c r="Q564" s="112">
        <f>IFERROR(INDEX($J$2:$J$9873,MATCH(1,INDEX(($P564=$F$2:$F$9873)*(0=COUNTIFS($Q$2:$Q$2,$J$2:$J$9873)),0),0)),"")</f>
        <v/>
      </c>
      <c r="R564" s="112">
        <f>IFERROR(INDEX($J$2:$J$9873,MATCH(1,INDEX(($P564=$F$2:$F$9873)*(0=COUNTIFS(Q564,$J$2:$J$9873)),0),0)),"")</f>
        <v/>
      </c>
      <c r="S564" s="112">
        <f>IFERROR(INDEX($J$2:$J$9873,MATCH(1,INDEX(($P564=$F$2:$F$9873)*(0=COUNTIFS(Q564:R564,$J$2:$J$9873)),0),0)),"")</f>
        <v/>
      </c>
      <c r="T564" s="112">
        <f>IFERROR(INDEX($J$2:$J$9873,MATCH(1,INDEX(($P564=$F$2:$F$9873)*(0=COUNTIFS(Q564:S564,$J$2:$J$9873)),0),0)),"")</f>
        <v/>
      </c>
      <c r="U564" s="112">
        <f>IFERROR(INDEX($J$2:$J$9873,MATCH(1,INDEX(($P564=$F$2:$F$9873)*(0=COUNTIFS(Q564:T564,$J$2:$J$9873)),0),0)),"")</f>
        <v/>
      </c>
      <c r="V564" s="112">
        <f>IFERROR(INDEX($J$2:$J$9873,MATCH(1,INDEX(($P564=$F$2:$F$9873)*(0=COUNTIFS(Q564:U564,$J$2:$J$9873)),0),0)),"")</f>
        <v/>
      </c>
      <c r="W564" s="112">
        <f>IFERROR(INDEX($J$2:$J$9873,MATCH(1,INDEX(($P564=$F$2:$F$9873)*(0=COUNTIFS(Q564:V564,$J$2:$J$861)),0),0)),"")</f>
        <v/>
      </c>
      <c r="X564" s="112">
        <f>IFERROR(INDEX($J$2:$J$9873,MATCH(1,INDEX(($P564=$F$2:$F$9873)*(0=COUNTIFS(Q564:W564,$J$2:$J$9873)),0),0)),"")</f>
        <v/>
      </c>
      <c r="Y564" s="112">
        <f>IFERROR(INDEX($J$2:$J$861,MATCH(1,INDEX(($P564=$F$2:$F$861)*(0=COUNTIFS(Q564:X564,$J$2:$J$861)),0),0)),"")</f>
        <v/>
      </c>
      <c r="Z564" s="112">
        <f>IFERROR(INDEX($J$2:$J$861,MATCH(1,INDEX(($P564=$F$2:$F$861)*(0=COUNTIFS(Q564:Y564,$J$2:$J$861)),0),0)),"")</f>
        <v/>
      </c>
      <c r="AA564" s="112">
        <f>IFERROR(INDEX($J$2:$J$861,MATCH(1,INDEX(($P564=$F$2:$F$861)*(0=COUNTIFS(Q564:Z564,$J$2:$J$861)),0),0)),"")</f>
        <v/>
      </c>
      <c r="AB564" s="112">
        <f>IFERROR(INDEX($J$2:$J$861,MATCH(1,INDEX(($P564=$F$2:$F$861)*(0=COUNTIFS(Q564:AA564,$J$2:$J$861)),0),0)),"")</f>
        <v/>
      </c>
      <c r="AC564" s="112">
        <f>IFERROR(INDEX($J$2:$J$861,MATCH(1,INDEX(($P564=$F$2:$F$861)*(0=COUNTIFS(Q564:AB564,$J$2:$J$861)),0),0)),"")</f>
        <v/>
      </c>
      <c r="AD564">
        <f>Q564&amp;"-"&amp;R564&amp;"-"&amp;S564&amp;"-"&amp;T564&amp;"-"&amp;U564&amp;"-"&amp;V564&amp;"-"&amp;W564&amp;"-"&amp;X564&amp;"-"&amp;Y564&amp;"-"&amp;Z564&amp;"-"&amp;AA564&amp;"-"&amp;AB564&amp;"-"&amp;AC564</f>
        <v/>
      </c>
      <c r="AF564" s="19">
        <f>IFERROR(INDEX($I$2:$I$861,MATCH(1,INDEX(($P564=$F$2:$F$861)*(0=COUNTIFS($AF$2:$AF$2,$I$2:$I$861)),0),0)),"")</f>
        <v/>
      </c>
      <c r="AG564" s="19">
        <f>IFERROR(INDEX($I$2:$I$9873,MATCH(1,INDEX(($P564=$F$2:$F$9873)*(0=COUNTIFS(AF564,$I$2:$I$9873)),0),0)),"")</f>
        <v/>
      </c>
      <c r="AH564" s="19">
        <f>IFERROR(INDEX($I$2:$I$9873,MATCH(1,INDEX(($P564=$F$2:$F$9873)*(0=COUNTIFS(AF564:AG564,$I$2:$I$9873)),0),0)),"")</f>
        <v/>
      </c>
      <c r="AI564" s="19">
        <f>IFERROR(INDEX($I$2:$I$9873,MATCH(1,INDEX(($P564=$F$2:$F$9873)*(0=COUNTIFS(AF564:AH564,$I$2:$I$9873)),0),0)),"")</f>
        <v/>
      </c>
      <c r="AJ564" s="19">
        <f>IFERROR(INDEX($I$2:$I$9873,MATCH(1,INDEX(($P564=$F$2:$F$9873)*(0=COUNTIFS(AF564:AI564,$I$2:$I$9873)),0),0)),"")</f>
        <v/>
      </c>
      <c r="AK564" s="19">
        <f>IFERROR(INDEX($I$2:$I$9873,MATCH(1,INDEX(($P564=$F$2:$F$9873)*(0=COUNTIFS(AF564:AJ564,$I$2:$I$9873)),0),0)),"")</f>
        <v/>
      </c>
      <c r="AL564" s="19">
        <f>IFERROR(INDEX($I$2:$I$9873,MATCH(1,INDEX(($P564=$F$2:$F$9873)*(0=COUNTIFS(AF564:AK564,$I$2:$I$9873)),0),0)),"")</f>
        <v/>
      </c>
      <c r="AM564" s="19">
        <f>IFERROR(INDEX($I$2:$I$9873,MATCH(1,INDEX(($P564=$F$2:$F$9873)*(0=COUNTIFS(AF564:AL564,$I$2:$I$9873)),0),0)),"")</f>
        <v/>
      </c>
      <c r="AN564" s="19">
        <f>IFERROR(INDEX($I$2:$I$9873,MATCH(1,INDEX(($P564=$F$2:$F$9873)*(0=COUNTIFS(AF564:AM564,$I$2:$I$9873)),0),0)),"")</f>
        <v/>
      </c>
      <c r="AO564" s="19">
        <f>IFERROR(INDEX($I$2:$I$9873,MATCH(1,INDEX(($P564=$F$2:$F$9873)*(0=COUNTIFS(AF564:AN564,$I$2:$I$9873)),0),0)),"")</f>
        <v/>
      </c>
      <c r="AP564" s="19">
        <f>IFERROR(INDEX($I$2:$I$9873,MATCH(1,INDEX(($P564=$F$2:$F$9873)*(0=COUNTIFS(AF564:AO564,$I$2:$I$9873)),0),0)),"")</f>
        <v/>
      </c>
      <c r="AQ564" s="19">
        <f>IFERROR(INDEX($I$2:$I$9873,MATCH(1,INDEX(($P564=$F$2:$F$9873)*(0=COUNTIFS(AF564:AP564,$I$2:$I$9873)),0),0)),"")</f>
        <v/>
      </c>
      <c r="AR564" s="19">
        <f>IFERROR(INDEX($I$2:$I$9873,MATCH(1,INDEX(($P564=$F$2:$F$9873)*(0=COUNTIFS(AF564:AQ564,$I$2:$I$9873)),0),0)),"")</f>
        <v/>
      </c>
      <c r="AS564" s="19">
        <f>IFERROR(VLOOKUP(AF564,[2]CUS030!$A$5:$E$10000,5,0),"")</f>
        <v/>
      </c>
      <c r="AT564" s="19">
        <f>IFERROR(VLOOKUP(AG564,[2]CUS030!$A$5:$E$10000,5,0),"")</f>
        <v/>
      </c>
      <c r="AU564" s="19">
        <f>IFERROR(VLOOKUP(AH564,[2]CUS030!$A$5:$E$10000,5,0),"")</f>
        <v/>
      </c>
      <c r="AV564" s="19">
        <f>IFERROR(VLOOKUP(AI564,[2]CUS030!$A$5:$E$10000,5,0),"")</f>
        <v/>
      </c>
      <c r="AW564" s="19">
        <f>IFERROR(VLOOKUP(AJ564,[2]CUS030!$A$5:$E$10000,5,0),"")</f>
        <v/>
      </c>
      <c r="AX564" s="19">
        <f>IFERROR(VLOOKUP(AK564,[2]CUS030!$A$5:$E$10000,5,0),"")</f>
        <v/>
      </c>
      <c r="AY564" s="19">
        <f>IFERROR(VLOOKUP(AL564,[2]CUS030!$A$5:$E$10000,5,0),"")</f>
        <v/>
      </c>
      <c r="AZ564" s="19">
        <f>IFERROR(VLOOKUP(AM564,[2]CUS030!$A$5:$E$10000,5,0),"")</f>
        <v/>
      </c>
      <c r="BA564" s="19">
        <f>IFERROR(VLOOKUP(AN564,[2]CUS030!$A$5:$E$10000,5,0),"")</f>
        <v/>
      </c>
      <c r="BB564" s="19">
        <f>IFERROR(VLOOKUP(AO564,[2]CUS030!$A$5:$E$10000,5,0),"")</f>
        <v/>
      </c>
      <c r="BC564" s="19">
        <f>IFERROR(VLOOKUP(AP564,[2]CUS030!$A$5:$E$10000,5,0),"")</f>
        <v/>
      </c>
      <c r="BD564" s="19">
        <f>IFERROR(VLOOKUP(AQ564,[2]CUS030!$A$5:$E$10000,5,0),"")</f>
        <v/>
      </c>
      <c r="BE564" s="19">
        <f>IFERROR(VLOOKUP(AR564,[2]CUS030!$A$5:$E$10000,5,0),"")</f>
        <v/>
      </c>
    </row>
    <row r="565">
      <c r="F565" s="108">
        <f>[1]!Table1[[#This Row],[Production]]</f>
        <v/>
      </c>
      <c r="G565">
        <f>MID(F565,LEN(F565)-6,4)</f>
        <v/>
      </c>
      <c r="H565">
        <f>AS565&amp;"|"&amp;AT565&amp;"|"&amp;AU565&amp;"|"&amp;AV565&amp;"|"&amp;AW565&amp;"|"&amp;AX565&amp;"|"&amp;AY565&amp;"|"&amp;AZ565&amp;"|"&amp;BA565&amp;"|"&amp;BB565&amp;"|"&amp;BC565&amp;"|"&amp;BD565&amp;"|"&amp;BE565</f>
        <v/>
      </c>
      <c r="I565" s="108">
        <f>[1]!Table1[[#This Row],[Stock]]</f>
        <v/>
      </c>
      <c r="J565">
        <f>MID(LEFT(I565,LEN(I565)-3),FIND("0|0.000",LEFT(I565,LEN(I565)-3),1)+7,6)</f>
        <v/>
      </c>
      <c r="K565" s="19" t="n"/>
      <c r="L565" s="19" t="n"/>
      <c r="M565" s="19" t="n"/>
      <c r="N565" s="19" t="n"/>
      <c r="O565" s="19" t="n"/>
      <c r="P565" s="20">
        <f>End_Cal!E565</f>
        <v/>
      </c>
      <c r="Q565" s="112">
        <f>IFERROR(INDEX($J$2:$J$9873,MATCH(1,INDEX(($P565=$F$2:$F$9873)*(0=COUNTIFS($Q$2:$Q$2,$J$2:$J$9873)),0),0)),"")</f>
        <v/>
      </c>
      <c r="R565" s="112">
        <f>IFERROR(INDEX($J$2:$J$9873,MATCH(1,INDEX(($P565=$F$2:$F$9873)*(0=COUNTIFS(Q565,$J$2:$J$9873)),0),0)),"")</f>
        <v/>
      </c>
      <c r="S565" s="112">
        <f>IFERROR(INDEX($J$2:$J$9873,MATCH(1,INDEX(($P565=$F$2:$F$9873)*(0=COUNTIFS(Q565:R565,$J$2:$J$9873)),0),0)),"")</f>
        <v/>
      </c>
      <c r="T565" s="112">
        <f>IFERROR(INDEX($J$2:$J$9873,MATCH(1,INDEX(($P565=$F$2:$F$9873)*(0=COUNTIFS(Q565:S565,$J$2:$J$9873)),0),0)),"")</f>
        <v/>
      </c>
      <c r="U565" s="112">
        <f>IFERROR(INDEX($J$2:$J$9873,MATCH(1,INDEX(($P565=$F$2:$F$9873)*(0=COUNTIFS(Q565:T565,$J$2:$J$9873)),0),0)),"")</f>
        <v/>
      </c>
      <c r="V565" s="112">
        <f>IFERROR(INDEX($J$2:$J$9873,MATCH(1,INDEX(($P565=$F$2:$F$9873)*(0=COUNTIFS(Q565:U565,$J$2:$J$9873)),0),0)),"")</f>
        <v/>
      </c>
      <c r="W565" s="112">
        <f>IFERROR(INDEX($J$2:$J$9873,MATCH(1,INDEX(($P565=$F$2:$F$9873)*(0=COUNTIFS(Q565:V565,$J$2:$J$861)),0),0)),"")</f>
        <v/>
      </c>
      <c r="X565" s="112">
        <f>IFERROR(INDEX($J$2:$J$9873,MATCH(1,INDEX(($P565=$F$2:$F$9873)*(0=COUNTIFS(Q565:W565,$J$2:$J$9873)),0),0)),"")</f>
        <v/>
      </c>
      <c r="Y565" s="112">
        <f>IFERROR(INDEX($J$2:$J$861,MATCH(1,INDEX(($P565=$F$2:$F$861)*(0=COUNTIFS(Q565:X565,$J$2:$J$861)),0),0)),"")</f>
        <v/>
      </c>
      <c r="Z565" s="112">
        <f>IFERROR(INDEX($J$2:$J$861,MATCH(1,INDEX(($P565=$F$2:$F$861)*(0=COUNTIFS(Q565:Y565,$J$2:$J$861)),0),0)),"")</f>
        <v/>
      </c>
      <c r="AA565" s="112">
        <f>IFERROR(INDEX($J$2:$J$861,MATCH(1,INDEX(($P565=$F$2:$F$861)*(0=COUNTIFS(Q565:Z565,$J$2:$J$861)),0),0)),"")</f>
        <v/>
      </c>
      <c r="AB565" s="112">
        <f>IFERROR(INDEX($J$2:$J$861,MATCH(1,INDEX(($P565=$F$2:$F$861)*(0=COUNTIFS(Q565:AA565,$J$2:$J$861)),0),0)),"")</f>
        <v/>
      </c>
      <c r="AC565" s="112">
        <f>IFERROR(INDEX($J$2:$J$861,MATCH(1,INDEX(($P565=$F$2:$F$861)*(0=COUNTIFS(Q565:AB565,$J$2:$J$861)),0),0)),"")</f>
        <v/>
      </c>
      <c r="AD565">
        <f>Q565&amp;"-"&amp;R565&amp;"-"&amp;S565&amp;"-"&amp;T565&amp;"-"&amp;U565&amp;"-"&amp;V565&amp;"-"&amp;W565&amp;"-"&amp;X565&amp;"-"&amp;Y565&amp;"-"&amp;Z565&amp;"-"&amp;AA565&amp;"-"&amp;AB565&amp;"-"&amp;AC565</f>
        <v/>
      </c>
      <c r="AF565" s="19">
        <f>IFERROR(INDEX($I$2:$I$861,MATCH(1,INDEX(($P565=$F$2:$F$861)*(0=COUNTIFS($AF$2:$AF$2,$I$2:$I$861)),0),0)),"")</f>
        <v/>
      </c>
      <c r="AG565" s="19">
        <f>IFERROR(INDEX($I$2:$I$9873,MATCH(1,INDEX(($P565=$F$2:$F$9873)*(0=COUNTIFS(AF565,$I$2:$I$9873)),0),0)),"")</f>
        <v/>
      </c>
      <c r="AH565" s="19">
        <f>IFERROR(INDEX($I$2:$I$9873,MATCH(1,INDEX(($P565=$F$2:$F$9873)*(0=COUNTIFS(AF565:AG565,$I$2:$I$9873)),0),0)),"")</f>
        <v/>
      </c>
      <c r="AI565" s="19">
        <f>IFERROR(INDEX($I$2:$I$9873,MATCH(1,INDEX(($P565=$F$2:$F$9873)*(0=COUNTIFS(AF565:AH565,$I$2:$I$9873)),0),0)),"")</f>
        <v/>
      </c>
      <c r="AJ565" s="19">
        <f>IFERROR(INDEX($I$2:$I$9873,MATCH(1,INDEX(($P565=$F$2:$F$9873)*(0=COUNTIFS(AF565:AI565,$I$2:$I$9873)),0),0)),"")</f>
        <v/>
      </c>
      <c r="AK565" s="19">
        <f>IFERROR(INDEX($I$2:$I$9873,MATCH(1,INDEX(($P565=$F$2:$F$9873)*(0=COUNTIFS(AF565:AJ565,$I$2:$I$9873)),0),0)),"")</f>
        <v/>
      </c>
      <c r="AL565" s="19">
        <f>IFERROR(INDEX($I$2:$I$9873,MATCH(1,INDEX(($P565=$F$2:$F$9873)*(0=COUNTIFS(AF565:AK565,$I$2:$I$9873)),0),0)),"")</f>
        <v/>
      </c>
      <c r="AM565" s="19">
        <f>IFERROR(INDEX($I$2:$I$9873,MATCH(1,INDEX(($P565=$F$2:$F$9873)*(0=COUNTIFS(AF565:AL565,$I$2:$I$9873)),0),0)),"")</f>
        <v/>
      </c>
      <c r="AN565" s="19">
        <f>IFERROR(INDEX($I$2:$I$9873,MATCH(1,INDEX(($P565=$F$2:$F$9873)*(0=COUNTIFS(AF565:AM565,$I$2:$I$9873)),0),0)),"")</f>
        <v/>
      </c>
      <c r="AO565" s="19">
        <f>IFERROR(INDEX($I$2:$I$9873,MATCH(1,INDEX(($P565=$F$2:$F$9873)*(0=COUNTIFS(AF565:AN565,$I$2:$I$9873)),0),0)),"")</f>
        <v/>
      </c>
      <c r="AP565" s="19">
        <f>IFERROR(INDEX($I$2:$I$9873,MATCH(1,INDEX(($P565=$F$2:$F$9873)*(0=COUNTIFS(AF565:AO565,$I$2:$I$9873)),0),0)),"")</f>
        <v/>
      </c>
      <c r="AQ565" s="19">
        <f>IFERROR(INDEX($I$2:$I$9873,MATCH(1,INDEX(($P565=$F$2:$F$9873)*(0=COUNTIFS(AF565:AP565,$I$2:$I$9873)),0),0)),"")</f>
        <v/>
      </c>
      <c r="AR565" s="19">
        <f>IFERROR(INDEX($I$2:$I$9873,MATCH(1,INDEX(($P565=$F$2:$F$9873)*(0=COUNTIFS(AF565:AQ565,$I$2:$I$9873)),0),0)),"")</f>
        <v/>
      </c>
      <c r="AS565" s="19">
        <f>IFERROR(VLOOKUP(AF565,[2]CUS030!$A$5:$E$10000,5,0),"")</f>
        <v/>
      </c>
      <c r="AT565" s="19">
        <f>IFERROR(VLOOKUP(AG565,[2]CUS030!$A$5:$E$10000,5,0),"")</f>
        <v/>
      </c>
      <c r="AU565" s="19">
        <f>IFERROR(VLOOKUP(AH565,[2]CUS030!$A$5:$E$10000,5,0),"")</f>
        <v/>
      </c>
      <c r="AV565" s="19">
        <f>IFERROR(VLOOKUP(AI565,[2]CUS030!$A$5:$E$10000,5,0),"")</f>
        <v/>
      </c>
      <c r="AW565" s="19">
        <f>IFERROR(VLOOKUP(AJ565,[2]CUS030!$A$5:$E$10000,5,0),"")</f>
        <v/>
      </c>
      <c r="AX565" s="19">
        <f>IFERROR(VLOOKUP(AK565,[2]CUS030!$A$5:$E$10000,5,0),"")</f>
        <v/>
      </c>
      <c r="AY565" s="19">
        <f>IFERROR(VLOOKUP(AL565,[2]CUS030!$A$5:$E$10000,5,0),"")</f>
        <v/>
      </c>
      <c r="AZ565" s="19">
        <f>IFERROR(VLOOKUP(AM565,[2]CUS030!$A$5:$E$10000,5,0),"")</f>
        <v/>
      </c>
      <c r="BA565" s="19">
        <f>IFERROR(VLOOKUP(AN565,[2]CUS030!$A$5:$E$10000,5,0),"")</f>
        <v/>
      </c>
      <c r="BB565" s="19">
        <f>IFERROR(VLOOKUP(AO565,[2]CUS030!$A$5:$E$10000,5,0),"")</f>
        <v/>
      </c>
      <c r="BC565" s="19">
        <f>IFERROR(VLOOKUP(AP565,[2]CUS030!$A$5:$E$10000,5,0),"")</f>
        <v/>
      </c>
      <c r="BD565" s="19">
        <f>IFERROR(VLOOKUP(AQ565,[2]CUS030!$A$5:$E$10000,5,0),"")</f>
        <v/>
      </c>
      <c r="BE565" s="19">
        <f>IFERROR(VLOOKUP(AR565,[2]CUS030!$A$5:$E$10000,5,0),"")</f>
        <v/>
      </c>
    </row>
    <row r="566">
      <c r="F566" s="108">
        <f>[1]!Table1[[#This Row],[Production]]</f>
        <v/>
      </c>
      <c r="G566">
        <f>MID(F566,LEN(F566)-6,4)</f>
        <v/>
      </c>
      <c r="H566">
        <f>AS566&amp;"|"&amp;AT566&amp;"|"&amp;AU566&amp;"|"&amp;AV566&amp;"|"&amp;AW566&amp;"|"&amp;AX566&amp;"|"&amp;AY566&amp;"|"&amp;AZ566&amp;"|"&amp;BA566&amp;"|"&amp;BB566&amp;"|"&amp;BC566&amp;"|"&amp;BD566&amp;"|"&amp;BE566</f>
        <v/>
      </c>
      <c r="I566" s="108">
        <f>[1]!Table1[[#This Row],[Stock]]</f>
        <v/>
      </c>
      <c r="J566">
        <f>MID(LEFT(I566,LEN(I566)-3),FIND("0|0.000",LEFT(I566,LEN(I566)-3),1)+7,6)</f>
        <v/>
      </c>
      <c r="K566" s="19" t="n"/>
      <c r="L566" s="19" t="n"/>
      <c r="M566" s="19" t="n"/>
      <c r="N566" s="19" t="n"/>
      <c r="O566" s="19" t="n"/>
      <c r="P566" s="20">
        <f>End_Cal!E566</f>
        <v/>
      </c>
      <c r="Q566" s="112">
        <f>IFERROR(INDEX($J$2:$J$9873,MATCH(1,INDEX(($P566=$F$2:$F$9873)*(0=COUNTIFS($Q$2:$Q$2,$J$2:$J$9873)),0),0)),"")</f>
        <v/>
      </c>
      <c r="R566" s="112">
        <f>IFERROR(INDEX($J$2:$J$9873,MATCH(1,INDEX(($P566=$F$2:$F$9873)*(0=COUNTIFS(Q566,$J$2:$J$9873)),0),0)),"")</f>
        <v/>
      </c>
      <c r="S566" s="112">
        <f>IFERROR(INDEX($J$2:$J$9873,MATCH(1,INDEX(($P566=$F$2:$F$9873)*(0=COUNTIFS(Q566:R566,$J$2:$J$9873)),0),0)),"")</f>
        <v/>
      </c>
      <c r="T566" s="112">
        <f>IFERROR(INDEX($J$2:$J$9873,MATCH(1,INDEX(($P566=$F$2:$F$9873)*(0=COUNTIFS(Q566:S566,$J$2:$J$9873)),0),0)),"")</f>
        <v/>
      </c>
      <c r="U566" s="112">
        <f>IFERROR(INDEX($J$2:$J$9873,MATCH(1,INDEX(($P566=$F$2:$F$9873)*(0=COUNTIFS(Q566:T566,$J$2:$J$9873)),0),0)),"")</f>
        <v/>
      </c>
      <c r="V566" s="112">
        <f>IFERROR(INDEX($J$2:$J$9873,MATCH(1,INDEX(($P566=$F$2:$F$9873)*(0=COUNTIFS(Q566:U566,$J$2:$J$9873)),0),0)),"")</f>
        <v/>
      </c>
      <c r="W566" s="112">
        <f>IFERROR(INDEX($J$2:$J$9873,MATCH(1,INDEX(($P566=$F$2:$F$9873)*(0=COUNTIFS(Q566:V566,$J$2:$J$861)),0),0)),"")</f>
        <v/>
      </c>
      <c r="X566" s="112">
        <f>IFERROR(INDEX($J$2:$J$9873,MATCH(1,INDEX(($P566=$F$2:$F$9873)*(0=COUNTIFS(Q566:W566,$J$2:$J$9873)),0),0)),"")</f>
        <v/>
      </c>
      <c r="Y566" s="112">
        <f>IFERROR(INDEX($J$2:$J$861,MATCH(1,INDEX(($P566=$F$2:$F$861)*(0=COUNTIFS(Q566:X566,$J$2:$J$861)),0),0)),"")</f>
        <v/>
      </c>
      <c r="Z566" s="112">
        <f>IFERROR(INDEX($J$2:$J$861,MATCH(1,INDEX(($P566=$F$2:$F$861)*(0=COUNTIFS(Q566:Y566,$J$2:$J$861)),0),0)),"")</f>
        <v/>
      </c>
      <c r="AA566" s="112">
        <f>IFERROR(INDEX($J$2:$J$861,MATCH(1,INDEX(($P566=$F$2:$F$861)*(0=COUNTIFS(Q566:Z566,$J$2:$J$861)),0),0)),"")</f>
        <v/>
      </c>
      <c r="AB566" s="112">
        <f>IFERROR(INDEX($J$2:$J$861,MATCH(1,INDEX(($P566=$F$2:$F$861)*(0=COUNTIFS(Q566:AA566,$J$2:$J$861)),0),0)),"")</f>
        <v/>
      </c>
      <c r="AC566" s="112">
        <f>IFERROR(INDEX($J$2:$J$861,MATCH(1,INDEX(($P566=$F$2:$F$861)*(0=COUNTIFS(Q566:AB566,$J$2:$J$861)),0),0)),"")</f>
        <v/>
      </c>
      <c r="AD566">
        <f>Q566&amp;"-"&amp;R566&amp;"-"&amp;S566&amp;"-"&amp;T566&amp;"-"&amp;U566&amp;"-"&amp;V566&amp;"-"&amp;W566&amp;"-"&amp;X566&amp;"-"&amp;Y566&amp;"-"&amp;Z566&amp;"-"&amp;AA566&amp;"-"&amp;AB566&amp;"-"&amp;AC566</f>
        <v/>
      </c>
      <c r="AF566" s="19">
        <f>IFERROR(INDEX($I$2:$I$861,MATCH(1,INDEX(($P566=$F$2:$F$861)*(0=COUNTIFS($AF$2:$AF$2,$I$2:$I$861)),0),0)),"")</f>
        <v/>
      </c>
      <c r="AG566" s="19">
        <f>IFERROR(INDEX($I$2:$I$9873,MATCH(1,INDEX(($P566=$F$2:$F$9873)*(0=COUNTIFS(AF566,$I$2:$I$9873)),0),0)),"")</f>
        <v/>
      </c>
      <c r="AH566" s="19">
        <f>IFERROR(INDEX($I$2:$I$9873,MATCH(1,INDEX(($P566=$F$2:$F$9873)*(0=COUNTIFS(AF566:AG566,$I$2:$I$9873)),0),0)),"")</f>
        <v/>
      </c>
      <c r="AI566" s="19">
        <f>IFERROR(INDEX($I$2:$I$9873,MATCH(1,INDEX(($P566=$F$2:$F$9873)*(0=COUNTIFS(AF566:AH566,$I$2:$I$9873)),0),0)),"")</f>
        <v/>
      </c>
      <c r="AJ566" s="19">
        <f>IFERROR(INDEX($I$2:$I$9873,MATCH(1,INDEX(($P566=$F$2:$F$9873)*(0=COUNTIFS(AF566:AI566,$I$2:$I$9873)),0),0)),"")</f>
        <v/>
      </c>
      <c r="AK566" s="19">
        <f>IFERROR(INDEX($I$2:$I$9873,MATCH(1,INDEX(($P566=$F$2:$F$9873)*(0=COUNTIFS(AF566:AJ566,$I$2:$I$9873)),0),0)),"")</f>
        <v/>
      </c>
      <c r="AL566" s="19">
        <f>IFERROR(INDEX($I$2:$I$9873,MATCH(1,INDEX(($P566=$F$2:$F$9873)*(0=COUNTIFS(AF566:AK566,$I$2:$I$9873)),0),0)),"")</f>
        <v/>
      </c>
      <c r="AM566" s="19">
        <f>IFERROR(INDEX($I$2:$I$9873,MATCH(1,INDEX(($P566=$F$2:$F$9873)*(0=COUNTIFS(AF566:AL566,$I$2:$I$9873)),0),0)),"")</f>
        <v/>
      </c>
      <c r="AN566" s="19">
        <f>IFERROR(INDEX($I$2:$I$9873,MATCH(1,INDEX(($P566=$F$2:$F$9873)*(0=COUNTIFS(AF566:AM566,$I$2:$I$9873)),0),0)),"")</f>
        <v/>
      </c>
      <c r="AO566" s="19">
        <f>IFERROR(INDEX($I$2:$I$9873,MATCH(1,INDEX(($P566=$F$2:$F$9873)*(0=COUNTIFS(AF566:AN566,$I$2:$I$9873)),0),0)),"")</f>
        <v/>
      </c>
      <c r="AP566" s="19">
        <f>IFERROR(INDEX($I$2:$I$9873,MATCH(1,INDEX(($P566=$F$2:$F$9873)*(0=COUNTIFS(AF566:AO566,$I$2:$I$9873)),0),0)),"")</f>
        <v/>
      </c>
      <c r="AQ566" s="19">
        <f>IFERROR(INDEX($I$2:$I$9873,MATCH(1,INDEX(($P566=$F$2:$F$9873)*(0=COUNTIFS(AF566:AP566,$I$2:$I$9873)),0),0)),"")</f>
        <v/>
      </c>
      <c r="AR566" s="19">
        <f>IFERROR(INDEX($I$2:$I$9873,MATCH(1,INDEX(($P566=$F$2:$F$9873)*(0=COUNTIFS(AF566:AQ566,$I$2:$I$9873)),0),0)),"")</f>
        <v/>
      </c>
      <c r="AS566" s="19">
        <f>IFERROR(VLOOKUP(AF566,[2]CUS030!$A$5:$E$10000,5,0),"")</f>
        <v/>
      </c>
      <c r="AT566" s="19">
        <f>IFERROR(VLOOKUP(AG566,[2]CUS030!$A$5:$E$10000,5,0),"")</f>
        <v/>
      </c>
      <c r="AU566" s="19">
        <f>IFERROR(VLOOKUP(AH566,[2]CUS030!$A$5:$E$10000,5,0),"")</f>
        <v/>
      </c>
      <c r="AV566" s="19">
        <f>IFERROR(VLOOKUP(AI566,[2]CUS030!$A$5:$E$10000,5,0),"")</f>
        <v/>
      </c>
      <c r="AW566" s="19">
        <f>IFERROR(VLOOKUP(AJ566,[2]CUS030!$A$5:$E$10000,5,0),"")</f>
        <v/>
      </c>
      <c r="AX566" s="19">
        <f>IFERROR(VLOOKUP(AK566,[2]CUS030!$A$5:$E$10000,5,0),"")</f>
        <v/>
      </c>
      <c r="AY566" s="19">
        <f>IFERROR(VLOOKUP(AL566,[2]CUS030!$A$5:$E$10000,5,0),"")</f>
        <v/>
      </c>
      <c r="AZ566" s="19">
        <f>IFERROR(VLOOKUP(AM566,[2]CUS030!$A$5:$E$10000,5,0),"")</f>
        <v/>
      </c>
      <c r="BA566" s="19">
        <f>IFERROR(VLOOKUP(AN566,[2]CUS030!$A$5:$E$10000,5,0),"")</f>
        <v/>
      </c>
      <c r="BB566" s="19">
        <f>IFERROR(VLOOKUP(AO566,[2]CUS030!$A$5:$E$10000,5,0),"")</f>
        <v/>
      </c>
      <c r="BC566" s="19">
        <f>IFERROR(VLOOKUP(AP566,[2]CUS030!$A$5:$E$10000,5,0),"")</f>
        <v/>
      </c>
      <c r="BD566" s="19">
        <f>IFERROR(VLOOKUP(AQ566,[2]CUS030!$A$5:$E$10000,5,0),"")</f>
        <v/>
      </c>
      <c r="BE566" s="19">
        <f>IFERROR(VLOOKUP(AR566,[2]CUS030!$A$5:$E$10000,5,0),"")</f>
        <v/>
      </c>
    </row>
    <row r="567">
      <c r="F567" s="108">
        <f>[1]!Table1[[#This Row],[Production]]</f>
        <v/>
      </c>
      <c r="G567">
        <f>MID(F567,LEN(F567)-6,4)</f>
        <v/>
      </c>
      <c r="H567">
        <f>AS567&amp;"|"&amp;AT567&amp;"|"&amp;AU567&amp;"|"&amp;AV567&amp;"|"&amp;AW567&amp;"|"&amp;AX567&amp;"|"&amp;AY567&amp;"|"&amp;AZ567&amp;"|"&amp;BA567&amp;"|"&amp;BB567&amp;"|"&amp;BC567&amp;"|"&amp;BD567&amp;"|"&amp;BE567</f>
        <v/>
      </c>
      <c r="I567" s="108">
        <f>[1]!Table1[[#This Row],[Stock]]</f>
        <v/>
      </c>
      <c r="J567">
        <f>MID(LEFT(I567,LEN(I567)-3),FIND("0|0.000",LEFT(I567,LEN(I567)-3),1)+7,6)</f>
        <v/>
      </c>
      <c r="K567" s="19" t="n"/>
      <c r="L567" s="19" t="n"/>
      <c r="M567" s="19" t="n"/>
      <c r="N567" s="19" t="n"/>
      <c r="O567" s="19" t="n"/>
      <c r="P567" s="20">
        <f>End_Cal!E567</f>
        <v/>
      </c>
      <c r="Q567" s="112">
        <f>IFERROR(INDEX($J$2:$J$9873,MATCH(1,INDEX(($P567=$F$2:$F$9873)*(0=COUNTIFS($Q$2:$Q$2,$J$2:$J$9873)),0),0)),"")</f>
        <v/>
      </c>
      <c r="R567" s="112">
        <f>IFERROR(INDEX($J$2:$J$9873,MATCH(1,INDEX(($P567=$F$2:$F$9873)*(0=COUNTIFS(Q567,$J$2:$J$9873)),0),0)),"")</f>
        <v/>
      </c>
      <c r="S567" s="112">
        <f>IFERROR(INDEX($J$2:$J$9873,MATCH(1,INDEX(($P567=$F$2:$F$9873)*(0=COUNTIFS(Q567:R567,$J$2:$J$9873)),0),0)),"")</f>
        <v/>
      </c>
      <c r="T567" s="112">
        <f>IFERROR(INDEX($J$2:$J$9873,MATCH(1,INDEX(($P567=$F$2:$F$9873)*(0=COUNTIFS(Q567:S567,$J$2:$J$9873)),0),0)),"")</f>
        <v/>
      </c>
      <c r="U567" s="112">
        <f>IFERROR(INDEX($J$2:$J$9873,MATCH(1,INDEX(($P567=$F$2:$F$9873)*(0=COUNTIFS(Q567:T567,$J$2:$J$9873)),0),0)),"")</f>
        <v/>
      </c>
      <c r="V567" s="112">
        <f>IFERROR(INDEX($J$2:$J$9873,MATCH(1,INDEX(($P567=$F$2:$F$9873)*(0=COUNTIFS(Q567:U567,$J$2:$J$9873)),0),0)),"")</f>
        <v/>
      </c>
      <c r="W567" s="112">
        <f>IFERROR(INDEX($J$2:$J$9873,MATCH(1,INDEX(($P567=$F$2:$F$9873)*(0=COUNTIFS(Q567:V567,$J$2:$J$861)),0),0)),"")</f>
        <v/>
      </c>
      <c r="X567" s="112">
        <f>IFERROR(INDEX($J$2:$J$9873,MATCH(1,INDEX(($P567=$F$2:$F$9873)*(0=COUNTIFS(Q567:W567,$J$2:$J$9873)),0),0)),"")</f>
        <v/>
      </c>
      <c r="Y567" s="112">
        <f>IFERROR(INDEX($J$2:$J$861,MATCH(1,INDEX(($P567=$F$2:$F$861)*(0=COUNTIFS(Q567:X567,$J$2:$J$861)),0),0)),"")</f>
        <v/>
      </c>
      <c r="Z567" s="112">
        <f>IFERROR(INDEX($J$2:$J$861,MATCH(1,INDEX(($P567=$F$2:$F$861)*(0=COUNTIFS(Q567:Y567,$J$2:$J$861)),0),0)),"")</f>
        <v/>
      </c>
      <c r="AA567" s="112">
        <f>IFERROR(INDEX($J$2:$J$861,MATCH(1,INDEX(($P567=$F$2:$F$861)*(0=COUNTIFS(Q567:Z567,$J$2:$J$861)),0),0)),"")</f>
        <v/>
      </c>
      <c r="AB567" s="112">
        <f>IFERROR(INDEX($J$2:$J$861,MATCH(1,INDEX(($P567=$F$2:$F$861)*(0=COUNTIFS(Q567:AA567,$J$2:$J$861)),0),0)),"")</f>
        <v/>
      </c>
      <c r="AC567" s="112">
        <f>IFERROR(INDEX($J$2:$J$861,MATCH(1,INDEX(($P567=$F$2:$F$861)*(0=COUNTIFS(Q567:AB567,$J$2:$J$861)),0),0)),"")</f>
        <v/>
      </c>
      <c r="AD567">
        <f>Q567&amp;"-"&amp;R567&amp;"-"&amp;S567&amp;"-"&amp;T567&amp;"-"&amp;U567&amp;"-"&amp;V567&amp;"-"&amp;W567&amp;"-"&amp;X567&amp;"-"&amp;Y567&amp;"-"&amp;Z567&amp;"-"&amp;AA567&amp;"-"&amp;AB567&amp;"-"&amp;AC567</f>
        <v/>
      </c>
      <c r="AF567" s="19">
        <f>IFERROR(INDEX($I$2:$I$861,MATCH(1,INDEX(($P567=$F$2:$F$861)*(0=COUNTIFS($AF$2:$AF$2,$I$2:$I$861)),0),0)),"")</f>
        <v/>
      </c>
      <c r="AG567" s="19">
        <f>IFERROR(INDEX($I$2:$I$9873,MATCH(1,INDEX(($P567=$F$2:$F$9873)*(0=COUNTIFS(AF567,$I$2:$I$9873)),0),0)),"")</f>
        <v/>
      </c>
      <c r="AH567" s="19">
        <f>IFERROR(INDEX($I$2:$I$9873,MATCH(1,INDEX(($P567=$F$2:$F$9873)*(0=COUNTIFS(AF567:AG567,$I$2:$I$9873)),0),0)),"")</f>
        <v/>
      </c>
      <c r="AI567" s="19">
        <f>IFERROR(INDEX($I$2:$I$9873,MATCH(1,INDEX(($P567=$F$2:$F$9873)*(0=COUNTIFS(AF567:AH567,$I$2:$I$9873)),0),0)),"")</f>
        <v/>
      </c>
      <c r="AJ567" s="19">
        <f>IFERROR(INDEX($I$2:$I$9873,MATCH(1,INDEX(($P567=$F$2:$F$9873)*(0=COUNTIFS(AF567:AI567,$I$2:$I$9873)),0),0)),"")</f>
        <v/>
      </c>
      <c r="AK567" s="19">
        <f>IFERROR(INDEX($I$2:$I$9873,MATCH(1,INDEX(($P567=$F$2:$F$9873)*(0=COUNTIFS(AF567:AJ567,$I$2:$I$9873)),0),0)),"")</f>
        <v/>
      </c>
      <c r="AL567" s="19">
        <f>IFERROR(INDEX($I$2:$I$9873,MATCH(1,INDEX(($P567=$F$2:$F$9873)*(0=COUNTIFS(AF567:AK567,$I$2:$I$9873)),0),0)),"")</f>
        <v/>
      </c>
      <c r="AM567" s="19">
        <f>IFERROR(INDEX($I$2:$I$9873,MATCH(1,INDEX(($P567=$F$2:$F$9873)*(0=COUNTIFS(AF567:AL567,$I$2:$I$9873)),0),0)),"")</f>
        <v/>
      </c>
      <c r="AN567" s="19">
        <f>IFERROR(INDEX($I$2:$I$9873,MATCH(1,INDEX(($P567=$F$2:$F$9873)*(0=COUNTIFS(AF567:AM567,$I$2:$I$9873)),0),0)),"")</f>
        <v/>
      </c>
      <c r="AO567" s="19">
        <f>IFERROR(INDEX($I$2:$I$9873,MATCH(1,INDEX(($P567=$F$2:$F$9873)*(0=COUNTIFS(AF567:AN567,$I$2:$I$9873)),0),0)),"")</f>
        <v/>
      </c>
      <c r="AP567" s="19">
        <f>IFERROR(INDEX($I$2:$I$9873,MATCH(1,INDEX(($P567=$F$2:$F$9873)*(0=COUNTIFS(AF567:AO567,$I$2:$I$9873)),0),0)),"")</f>
        <v/>
      </c>
      <c r="AQ567" s="19">
        <f>IFERROR(INDEX($I$2:$I$9873,MATCH(1,INDEX(($P567=$F$2:$F$9873)*(0=COUNTIFS(AF567:AP567,$I$2:$I$9873)),0),0)),"")</f>
        <v/>
      </c>
      <c r="AR567" s="19">
        <f>IFERROR(INDEX($I$2:$I$9873,MATCH(1,INDEX(($P567=$F$2:$F$9873)*(0=COUNTIFS(AF567:AQ567,$I$2:$I$9873)),0),0)),"")</f>
        <v/>
      </c>
      <c r="AS567" s="19">
        <f>IFERROR(VLOOKUP(AF567,[2]CUS030!$A$5:$E$10000,5,0),"")</f>
        <v/>
      </c>
      <c r="AT567" s="19">
        <f>IFERROR(VLOOKUP(AG567,[2]CUS030!$A$5:$E$10000,5,0),"")</f>
        <v/>
      </c>
      <c r="AU567" s="19">
        <f>IFERROR(VLOOKUP(AH567,[2]CUS030!$A$5:$E$10000,5,0),"")</f>
        <v/>
      </c>
      <c r="AV567" s="19">
        <f>IFERROR(VLOOKUP(AI567,[2]CUS030!$A$5:$E$10000,5,0),"")</f>
        <v/>
      </c>
      <c r="AW567" s="19">
        <f>IFERROR(VLOOKUP(AJ567,[2]CUS030!$A$5:$E$10000,5,0),"")</f>
        <v/>
      </c>
      <c r="AX567" s="19">
        <f>IFERROR(VLOOKUP(AK567,[2]CUS030!$A$5:$E$10000,5,0),"")</f>
        <v/>
      </c>
      <c r="AY567" s="19">
        <f>IFERROR(VLOOKUP(AL567,[2]CUS030!$A$5:$E$10000,5,0),"")</f>
        <v/>
      </c>
      <c r="AZ567" s="19">
        <f>IFERROR(VLOOKUP(AM567,[2]CUS030!$A$5:$E$10000,5,0),"")</f>
        <v/>
      </c>
      <c r="BA567" s="19">
        <f>IFERROR(VLOOKUP(AN567,[2]CUS030!$A$5:$E$10000,5,0),"")</f>
        <v/>
      </c>
      <c r="BB567" s="19">
        <f>IFERROR(VLOOKUP(AO567,[2]CUS030!$A$5:$E$10000,5,0),"")</f>
        <v/>
      </c>
      <c r="BC567" s="19">
        <f>IFERROR(VLOOKUP(AP567,[2]CUS030!$A$5:$E$10000,5,0),"")</f>
        <v/>
      </c>
      <c r="BD567" s="19">
        <f>IFERROR(VLOOKUP(AQ567,[2]CUS030!$A$5:$E$10000,5,0),"")</f>
        <v/>
      </c>
      <c r="BE567" s="19">
        <f>IFERROR(VLOOKUP(AR567,[2]CUS030!$A$5:$E$10000,5,0),"")</f>
        <v/>
      </c>
    </row>
    <row r="568">
      <c r="F568" s="108">
        <f>[1]!Table1[[#This Row],[Production]]</f>
        <v/>
      </c>
      <c r="G568">
        <f>MID(F568,LEN(F568)-6,4)</f>
        <v/>
      </c>
      <c r="H568">
        <f>AS568&amp;"|"&amp;AT568&amp;"|"&amp;AU568&amp;"|"&amp;AV568&amp;"|"&amp;AW568&amp;"|"&amp;AX568&amp;"|"&amp;AY568&amp;"|"&amp;AZ568&amp;"|"&amp;BA568&amp;"|"&amp;BB568&amp;"|"&amp;BC568&amp;"|"&amp;BD568&amp;"|"&amp;BE568</f>
        <v/>
      </c>
      <c r="I568" s="108">
        <f>[1]!Table1[[#This Row],[Stock]]</f>
        <v/>
      </c>
      <c r="J568">
        <f>MID(LEFT(I568,LEN(I568)-3),FIND("0|0.000",LEFT(I568,LEN(I568)-3),1)+7,6)</f>
        <v/>
      </c>
      <c r="K568" s="19" t="n"/>
      <c r="L568" s="19" t="n"/>
      <c r="M568" s="19" t="n"/>
      <c r="N568" s="19" t="n"/>
      <c r="O568" s="19" t="n"/>
      <c r="P568" s="20">
        <f>End_Cal!E568</f>
        <v/>
      </c>
      <c r="Q568" s="112">
        <f>IFERROR(INDEX($J$2:$J$9873,MATCH(1,INDEX(($P568=$F$2:$F$9873)*(0=COUNTIFS($Q$2:$Q$2,$J$2:$J$9873)),0),0)),"")</f>
        <v/>
      </c>
      <c r="R568" s="112">
        <f>IFERROR(INDEX($J$2:$J$9873,MATCH(1,INDEX(($P568=$F$2:$F$9873)*(0=COUNTIFS(Q568,$J$2:$J$9873)),0),0)),"")</f>
        <v/>
      </c>
      <c r="S568" s="112">
        <f>IFERROR(INDEX($J$2:$J$9873,MATCH(1,INDEX(($P568=$F$2:$F$9873)*(0=COUNTIFS(Q568:R568,$J$2:$J$9873)),0),0)),"")</f>
        <v/>
      </c>
      <c r="T568" s="112">
        <f>IFERROR(INDEX($J$2:$J$9873,MATCH(1,INDEX(($P568=$F$2:$F$9873)*(0=COUNTIFS(Q568:S568,$J$2:$J$9873)),0),0)),"")</f>
        <v/>
      </c>
      <c r="U568" s="112">
        <f>IFERROR(INDEX($J$2:$J$9873,MATCH(1,INDEX(($P568=$F$2:$F$9873)*(0=COUNTIFS(Q568:T568,$J$2:$J$9873)),0),0)),"")</f>
        <v/>
      </c>
      <c r="V568" s="112">
        <f>IFERROR(INDEX($J$2:$J$9873,MATCH(1,INDEX(($P568=$F$2:$F$9873)*(0=COUNTIFS(Q568:U568,$J$2:$J$9873)),0),0)),"")</f>
        <v/>
      </c>
      <c r="W568" s="112">
        <f>IFERROR(INDEX($J$2:$J$9873,MATCH(1,INDEX(($P568=$F$2:$F$9873)*(0=COUNTIFS(Q568:V568,$J$2:$J$861)),0),0)),"")</f>
        <v/>
      </c>
      <c r="X568" s="112">
        <f>IFERROR(INDEX($J$2:$J$9873,MATCH(1,INDEX(($P568=$F$2:$F$9873)*(0=COUNTIFS(Q568:W568,$J$2:$J$9873)),0),0)),"")</f>
        <v/>
      </c>
      <c r="Y568" s="112">
        <f>IFERROR(INDEX($J$2:$J$861,MATCH(1,INDEX(($P568=$F$2:$F$861)*(0=COUNTIFS(Q568:X568,$J$2:$J$861)),0),0)),"")</f>
        <v/>
      </c>
      <c r="Z568" s="112">
        <f>IFERROR(INDEX($J$2:$J$861,MATCH(1,INDEX(($P568=$F$2:$F$861)*(0=COUNTIFS(Q568:Y568,$J$2:$J$861)),0),0)),"")</f>
        <v/>
      </c>
      <c r="AA568" s="112">
        <f>IFERROR(INDEX($J$2:$J$861,MATCH(1,INDEX(($P568=$F$2:$F$861)*(0=COUNTIFS(Q568:Z568,$J$2:$J$861)),0),0)),"")</f>
        <v/>
      </c>
      <c r="AB568" s="112">
        <f>IFERROR(INDEX($J$2:$J$861,MATCH(1,INDEX(($P568=$F$2:$F$861)*(0=COUNTIFS(Q568:AA568,$J$2:$J$861)),0),0)),"")</f>
        <v/>
      </c>
      <c r="AC568" s="112">
        <f>IFERROR(INDEX($J$2:$J$861,MATCH(1,INDEX(($P568=$F$2:$F$861)*(0=COUNTIFS(Q568:AB568,$J$2:$J$861)),0),0)),"")</f>
        <v/>
      </c>
      <c r="AD568">
        <f>Q568&amp;"-"&amp;R568&amp;"-"&amp;S568&amp;"-"&amp;T568&amp;"-"&amp;U568&amp;"-"&amp;V568&amp;"-"&amp;W568&amp;"-"&amp;X568&amp;"-"&amp;Y568&amp;"-"&amp;Z568&amp;"-"&amp;AA568&amp;"-"&amp;AB568&amp;"-"&amp;AC568</f>
        <v/>
      </c>
      <c r="AF568" s="19">
        <f>IFERROR(INDEX($I$2:$I$861,MATCH(1,INDEX(($P568=$F$2:$F$861)*(0=COUNTIFS($AF$2:$AF$2,$I$2:$I$861)),0),0)),"")</f>
        <v/>
      </c>
      <c r="AG568" s="19">
        <f>IFERROR(INDEX($I$2:$I$9873,MATCH(1,INDEX(($P568=$F$2:$F$9873)*(0=COUNTIFS(AF568,$I$2:$I$9873)),0),0)),"")</f>
        <v/>
      </c>
      <c r="AH568" s="19">
        <f>IFERROR(INDEX($I$2:$I$9873,MATCH(1,INDEX(($P568=$F$2:$F$9873)*(0=COUNTIFS(AF568:AG568,$I$2:$I$9873)),0),0)),"")</f>
        <v/>
      </c>
      <c r="AI568" s="19">
        <f>IFERROR(INDEX($I$2:$I$9873,MATCH(1,INDEX(($P568=$F$2:$F$9873)*(0=COUNTIFS(AF568:AH568,$I$2:$I$9873)),0),0)),"")</f>
        <v/>
      </c>
      <c r="AJ568" s="19">
        <f>IFERROR(INDEX($I$2:$I$9873,MATCH(1,INDEX(($P568=$F$2:$F$9873)*(0=COUNTIFS(AF568:AI568,$I$2:$I$9873)),0),0)),"")</f>
        <v/>
      </c>
      <c r="AK568" s="19">
        <f>IFERROR(INDEX($I$2:$I$9873,MATCH(1,INDEX(($P568=$F$2:$F$9873)*(0=COUNTIFS(AF568:AJ568,$I$2:$I$9873)),0),0)),"")</f>
        <v/>
      </c>
      <c r="AL568" s="19">
        <f>IFERROR(INDEX($I$2:$I$9873,MATCH(1,INDEX(($P568=$F$2:$F$9873)*(0=COUNTIFS(AF568:AK568,$I$2:$I$9873)),0),0)),"")</f>
        <v/>
      </c>
      <c r="AM568" s="19">
        <f>IFERROR(INDEX($I$2:$I$9873,MATCH(1,INDEX(($P568=$F$2:$F$9873)*(0=COUNTIFS(AF568:AL568,$I$2:$I$9873)),0),0)),"")</f>
        <v/>
      </c>
      <c r="AN568" s="19">
        <f>IFERROR(INDEX($I$2:$I$9873,MATCH(1,INDEX(($P568=$F$2:$F$9873)*(0=COUNTIFS(AF568:AM568,$I$2:$I$9873)),0),0)),"")</f>
        <v/>
      </c>
      <c r="AO568" s="19">
        <f>IFERROR(INDEX($I$2:$I$9873,MATCH(1,INDEX(($P568=$F$2:$F$9873)*(0=COUNTIFS(AF568:AN568,$I$2:$I$9873)),0),0)),"")</f>
        <v/>
      </c>
      <c r="AP568" s="19">
        <f>IFERROR(INDEX($I$2:$I$9873,MATCH(1,INDEX(($P568=$F$2:$F$9873)*(0=COUNTIFS(AF568:AO568,$I$2:$I$9873)),0),0)),"")</f>
        <v/>
      </c>
      <c r="AQ568" s="19">
        <f>IFERROR(INDEX($I$2:$I$9873,MATCH(1,INDEX(($P568=$F$2:$F$9873)*(0=COUNTIFS(AF568:AP568,$I$2:$I$9873)),0),0)),"")</f>
        <v/>
      </c>
      <c r="AR568" s="19">
        <f>IFERROR(INDEX($I$2:$I$9873,MATCH(1,INDEX(($P568=$F$2:$F$9873)*(0=COUNTIFS(AF568:AQ568,$I$2:$I$9873)),0),0)),"")</f>
        <v/>
      </c>
      <c r="AS568" s="19">
        <f>IFERROR(VLOOKUP(AF568,[2]CUS030!$A$5:$E$10000,5,0),"")</f>
        <v/>
      </c>
      <c r="AT568" s="19">
        <f>IFERROR(VLOOKUP(AG568,[2]CUS030!$A$5:$E$10000,5,0),"")</f>
        <v/>
      </c>
      <c r="AU568" s="19">
        <f>IFERROR(VLOOKUP(AH568,[2]CUS030!$A$5:$E$10000,5,0),"")</f>
        <v/>
      </c>
      <c r="AV568" s="19">
        <f>IFERROR(VLOOKUP(AI568,[2]CUS030!$A$5:$E$10000,5,0),"")</f>
        <v/>
      </c>
      <c r="AW568" s="19">
        <f>IFERROR(VLOOKUP(AJ568,[2]CUS030!$A$5:$E$10000,5,0),"")</f>
        <v/>
      </c>
      <c r="AX568" s="19">
        <f>IFERROR(VLOOKUP(AK568,[2]CUS030!$A$5:$E$10000,5,0),"")</f>
        <v/>
      </c>
      <c r="AY568" s="19">
        <f>IFERROR(VLOOKUP(AL568,[2]CUS030!$A$5:$E$10000,5,0),"")</f>
        <v/>
      </c>
      <c r="AZ568" s="19">
        <f>IFERROR(VLOOKUP(AM568,[2]CUS030!$A$5:$E$10000,5,0),"")</f>
        <v/>
      </c>
      <c r="BA568" s="19">
        <f>IFERROR(VLOOKUP(AN568,[2]CUS030!$A$5:$E$10000,5,0),"")</f>
        <v/>
      </c>
      <c r="BB568" s="19">
        <f>IFERROR(VLOOKUP(AO568,[2]CUS030!$A$5:$E$10000,5,0),"")</f>
        <v/>
      </c>
      <c r="BC568" s="19">
        <f>IFERROR(VLOOKUP(AP568,[2]CUS030!$A$5:$E$10000,5,0),"")</f>
        <v/>
      </c>
      <c r="BD568" s="19">
        <f>IFERROR(VLOOKUP(AQ568,[2]CUS030!$A$5:$E$10000,5,0),"")</f>
        <v/>
      </c>
      <c r="BE568" s="19">
        <f>IFERROR(VLOOKUP(AR568,[2]CUS030!$A$5:$E$10000,5,0),"")</f>
        <v/>
      </c>
    </row>
    <row r="569">
      <c r="F569" s="108">
        <f>[1]!Table1[[#This Row],[Production]]</f>
        <v/>
      </c>
      <c r="G569">
        <f>MID(F569,LEN(F569)-6,4)</f>
        <v/>
      </c>
      <c r="H569">
        <f>AS569&amp;"|"&amp;AT569&amp;"|"&amp;AU569&amp;"|"&amp;AV569&amp;"|"&amp;AW569&amp;"|"&amp;AX569&amp;"|"&amp;AY569&amp;"|"&amp;AZ569&amp;"|"&amp;BA569&amp;"|"&amp;BB569&amp;"|"&amp;BC569&amp;"|"&amp;BD569&amp;"|"&amp;BE569</f>
        <v/>
      </c>
      <c r="I569" s="108">
        <f>[1]!Table1[[#This Row],[Stock]]</f>
        <v/>
      </c>
      <c r="J569">
        <f>MID(LEFT(I569,LEN(I569)-3),FIND("0|0.000",LEFT(I569,LEN(I569)-3),1)+7,6)</f>
        <v/>
      </c>
      <c r="K569" s="19" t="n"/>
      <c r="L569" s="19" t="n"/>
      <c r="M569" s="19" t="n"/>
      <c r="N569" s="19" t="n"/>
      <c r="O569" s="19" t="n"/>
      <c r="P569" s="20">
        <f>End_Cal!E569</f>
        <v/>
      </c>
      <c r="Q569" s="112">
        <f>IFERROR(INDEX($J$2:$J$9873,MATCH(1,INDEX(($P569=$F$2:$F$9873)*(0=COUNTIFS($Q$2:$Q$2,$J$2:$J$9873)),0),0)),"")</f>
        <v/>
      </c>
      <c r="R569" s="112">
        <f>IFERROR(INDEX($J$2:$J$9873,MATCH(1,INDEX(($P569=$F$2:$F$9873)*(0=COUNTIFS(Q569,$J$2:$J$9873)),0),0)),"")</f>
        <v/>
      </c>
      <c r="S569" s="112">
        <f>IFERROR(INDEX($J$2:$J$9873,MATCH(1,INDEX(($P569=$F$2:$F$9873)*(0=COUNTIFS(Q569:R569,$J$2:$J$9873)),0),0)),"")</f>
        <v/>
      </c>
      <c r="T569" s="112">
        <f>IFERROR(INDEX($J$2:$J$9873,MATCH(1,INDEX(($P569=$F$2:$F$9873)*(0=COUNTIFS(Q569:S569,$J$2:$J$9873)),0),0)),"")</f>
        <v/>
      </c>
      <c r="U569" s="112">
        <f>IFERROR(INDEX($J$2:$J$9873,MATCH(1,INDEX(($P569=$F$2:$F$9873)*(0=COUNTIFS(Q569:T569,$J$2:$J$9873)),0),0)),"")</f>
        <v/>
      </c>
      <c r="V569" s="112">
        <f>IFERROR(INDEX($J$2:$J$9873,MATCH(1,INDEX(($P569=$F$2:$F$9873)*(0=COUNTIFS(Q569:U569,$J$2:$J$9873)),0),0)),"")</f>
        <v/>
      </c>
      <c r="W569" s="112">
        <f>IFERROR(INDEX($J$2:$J$9873,MATCH(1,INDEX(($P569=$F$2:$F$9873)*(0=COUNTIFS(Q569:V569,$J$2:$J$861)),0),0)),"")</f>
        <v/>
      </c>
      <c r="X569" s="112">
        <f>IFERROR(INDEX($J$2:$J$9873,MATCH(1,INDEX(($P569=$F$2:$F$9873)*(0=COUNTIFS(Q569:W569,$J$2:$J$9873)),0),0)),"")</f>
        <v/>
      </c>
      <c r="Y569" s="112">
        <f>IFERROR(INDEX($J$2:$J$861,MATCH(1,INDEX(($P569=$F$2:$F$861)*(0=COUNTIFS(Q569:X569,$J$2:$J$861)),0),0)),"")</f>
        <v/>
      </c>
      <c r="Z569" s="112">
        <f>IFERROR(INDEX($J$2:$J$861,MATCH(1,INDEX(($P569=$F$2:$F$861)*(0=COUNTIFS(Q569:Y569,$J$2:$J$861)),0),0)),"")</f>
        <v/>
      </c>
      <c r="AA569" s="112">
        <f>IFERROR(INDEX($J$2:$J$861,MATCH(1,INDEX(($P569=$F$2:$F$861)*(0=COUNTIFS(Q569:Z569,$J$2:$J$861)),0),0)),"")</f>
        <v/>
      </c>
      <c r="AB569" s="112">
        <f>IFERROR(INDEX($J$2:$J$861,MATCH(1,INDEX(($P569=$F$2:$F$861)*(0=COUNTIFS(Q569:AA569,$J$2:$J$861)),0),0)),"")</f>
        <v/>
      </c>
      <c r="AC569" s="112">
        <f>IFERROR(INDEX($J$2:$J$861,MATCH(1,INDEX(($P569=$F$2:$F$861)*(0=COUNTIFS(Q569:AB569,$J$2:$J$861)),0),0)),"")</f>
        <v/>
      </c>
      <c r="AD569">
        <f>Q569&amp;"-"&amp;R569&amp;"-"&amp;S569&amp;"-"&amp;T569&amp;"-"&amp;U569&amp;"-"&amp;V569&amp;"-"&amp;W569&amp;"-"&amp;X569&amp;"-"&amp;Y569&amp;"-"&amp;Z569&amp;"-"&amp;AA569&amp;"-"&amp;AB569&amp;"-"&amp;AC569</f>
        <v/>
      </c>
      <c r="AF569" s="19">
        <f>IFERROR(INDEX($I$2:$I$861,MATCH(1,INDEX(($P569=$F$2:$F$861)*(0=COUNTIFS($AF$2:$AF$2,$I$2:$I$861)),0),0)),"")</f>
        <v/>
      </c>
      <c r="AG569" s="19">
        <f>IFERROR(INDEX($I$2:$I$9873,MATCH(1,INDEX(($P569=$F$2:$F$9873)*(0=COUNTIFS(AF569,$I$2:$I$9873)),0),0)),"")</f>
        <v/>
      </c>
      <c r="AH569" s="19">
        <f>IFERROR(INDEX($I$2:$I$9873,MATCH(1,INDEX(($P569=$F$2:$F$9873)*(0=COUNTIFS(AF569:AG569,$I$2:$I$9873)),0),0)),"")</f>
        <v/>
      </c>
      <c r="AI569" s="19">
        <f>IFERROR(INDEX($I$2:$I$9873,MATCH(1,INDEX(($P569=$F$2:$F$9873)*(0=COUNTIFS(AF569:AH569,$I$2:$I$9873)),0),0)),"")</f>
        <v/>
      </c>
      <c r="AJ569" s="19">
        <f>IFERROR(INDEX($I$2:$I$9873,MATCH(1,INDEX(($P569=$F$2:$F$9873)*(0=COUNTIFS(AF569:AI569,$I$2:$I$9873)),0),0)),"")</f>
        <v/>
      </c>
      <c r="AK569" s="19">
        <f>IFERROR(INDEX($I$2:$I$9873,MATCH(1,INDEX(($P569=$F$2:$F$9873)*(0=COUNTIFS(AF569:AJ569,$I$2:$I$9873)),0),0)),"")</f>
        <v/>
      </c>
      <c r="AL569" s="19">
        <f>IFERROR(INDEX($I$2:$I$9873,MATCH(1,INDEX(($P569=$F$2:$F$9873)*(0=COUNTIFS(AF569:AK569,$I$2:$I$9873)),0),0)),"")</f>
        <v/>
      </c>
      <c r="AM569" s="19">
        <f>IFERROR(INDEX($I$2:$I$9873,MATCH(1,INDEX(($P569=$F$2:$F$9873)*(0=COUNTIFS(AF569:AL569,$I$2:$I$9873)),0),0)),"")</f>
        <v/>
      </c>
      <c r="AN569" s="19">
        <f>IFERROR(INDEX($I$2:$I$9873,MATCH(1,INDEX(($P569=$F$2:$F$9873)*(0=COUNTIFS(AF569:AM569,$I$2:$I$9873)),0),0)),"")</f>
        <v/>
      </c>
      <c r="AO569" s="19">
        <f>IFERROR(INDEX($I$2:$I$9873,MATCH(1,INDEX(($P569=$F$2:$F$9873)*(0=COUNTIFS(AF569:AN569,$I$2:$I$9873)),0),0)),"")</f>
        <v/>
      </c>
      <c r="AP569" s="19">
        <f>IFERROR(INDEX($I$2:$I$9873,MATCH(1,INDEX(($P569=$F$2:$F$9873)*(0=COUNTIFS(AF569:AO569,$I$2:$I$9873)),0),0)),"")</f>
        <v/>
      </c>
      <c r="AQ569" s="19">
        <f>IFERROR(INDEX($I$2:$I$9873,MATCH(1,INDEX(($P569=$F$2:$F$9873)*(0=COUNTIFS(AF569:AP569,$I$2:$I$9873)),0),0)),"")</f>
        <v/>
      </c>
      <c r="AR569" s="19">
        <f>IFERROR(INDEX($I$2:$I$9873,MATCH(1,INDEX(($P569=$F$2:$F$9873)*(0=COUNTIFS(AF569:AQ569,$I$2:$I$9873)),0),0)),"")</f>
        <v/>
      </c>
      <c r="AS569" s="19">
        <f>IFERROR(VLOOKUP(AF569,[2]CUS030!$A$5:$E$10000,5,0),"")</f>
        <v/>
      </c>
      <c r="AT569" s="19">
        <f>IFERROR(VLOOKUP(AG569,[2]CUS030!$A$5:$E$10000,5,0),"")</f>
        <v/>
      </c>
      <c r="AU569" s="19">
        <f>IFERROR(VLOOKUP(AH569,[2]CUS030!$A$5:$E$10000,5,0),"")</f>
        <v/>
      </c>
      <c r="AV569" s="19">
        <f>IFERROR(VLOOKUP(AI569,[2]CUS030!$A$5:$E$10000,5,0),"")</f>
        <v/>
      </c>
      <c r="AW569" s="19">
        <f>IFERROR(VLOOKUP(AJ569,[2]CUS030!$A$5:$E$10000,5,0),"")</f>
        <v/>
      </c>
      <c r="AX569" s="19">
        <f>IFERROR(VLOOKUP(AK569,[2]CUS030!$A$5:$E$10000,5,0),"")</f>
        <v/>
      </c>
      <c r="AY569" s="19">
        <f>IFERROR(VLOOKUP(AL569,[2]CUS030!$A$5:$E$10000,5,0),"")</f>
        <v/>
      </c>
      <c r="AZ569" s="19">
        <f>IFERROR(VLOOKUP(AM569,[2]CUS030!$A$5:$E$10000,5,0),"")</f>
        <v/>
      </c>
      <c r="BA569" s="19">
        <f>IFERROR(VLOOKUP(AN569,[2]CUS030!$A$5:$E$10000,5,0),"")</f>
        <v/>
      </c>
      <c r="BB569" s="19">
        <f>IFERROR(VLOOKUP(AO569,[2]CUS030!$A$5:$E$10000,5,0),"")</f>
        <v/>
      </c>
      <c r="BC569" s="19">
        <f>IFERROR(VLOOKUP(AP569,[2]CUS030!$A$5:$E$10000,5,0),"")</f>
        <v/>
      </c>
      <c r="BD569" s="19">
        <f>IFERROR(VLOOKUP(AQ569,[2]CUS030!$A$5:$E$10000,5,0),"")</f>
        <v/>
      </c>
      <c r="BE569" s="19">
        <f>IFERROR(VLOOKUP(AR569,[2]CUS030!$A$5:$E$10000,5,0),"")</f>
        <v/>
      </c>
    </row>
    <row r="570">
      <c r="F570" s="108">
        <f>[1]!Table1[[#This Row],[Production]]</f>
        <v/>
      </c>
      <c r="G570">
        <f>MID(F570,LEN(F570)-6,4)</f>
        <v/>
      </c>
      <c r="H570">
        <f>AS570&amp;"|"&amp;AT570&amp;"|"&amp;AU570&amp;"|"&amp;AV570&amp;"|"&amp;AW570&amp;"|"&amp;AX570&amp;"|"&amp;AY570&amp;"|"&amp;AZ570&amp;"|"&amp;BA570&amp;"|"&amp;BB570&amp;"|"&amp;BC570&amp;"|"&amp;BD570&amp;"|"&amp;BE570</f>
        <v/>
      </c>
      <c r="I570" s="108">
        <f>[1]!Table1[[#This Row],[Stock]]</f>
        <v/>
      </c>
      <c r="J570">
        <f>MID(LEFT(I570,LEN(I570)-3),FIND("0|0.000",LEFT(I570,LEN(I570)-3),1)+7,6)</f>
        <v/>
      </c>
      <c r="K570" s="19" t="n"/>
      <c r="L570" s="19" t="n"/>
      <c r="M570" s="19" t="n"/>
      <c r="N570" s="19" t="n"/>
      <c r="O570" s="19" t="n"/>
      <c r="P570" s="20">
        <f>End_Cal!E570</f>
        <v/>
      </c>
      <c r="Q570" s="112">
        <f>IFERROR(INDEX($J$2:$J$9873,MATCH(1,INDEX(($P570=$F$2:$F$9873)*(0=COUNTIFS($Q$2:$Q$2,$J$2:$J$9873)),0),0)),"")</f>
        <v/>
      </c>
      <c r="R570" s="112">
        <f>IFERROR(INDEX($J$2:$J$9873,MATCH(1,INDEX(($P570=$F$2:$F$9873)*(0=COUNTIFS(Q570,$J$2:$J$9873)),0),0)),"")</f>
        <v/>
      </c>
      <c r="S570" s="112">
        <f>IFERROR(INDEX($J$2:$J$9873,MATCH(1,INDEX(($P570=$F$2:$F$9873)*(0=COUNTIFS(Q570:R570,$J$2:$J$9873)),0),0)),"")</f>
        <v/>
      </c>
      <c r="T570" s="112">
        <f>IFERROR(INDEX($J$2:$J$9873,MATCH(1,INDEX(($P570=$F$2:$F$9873)*(0=COUNTIFS(Q570:S570,$J$2:$J$9873)),0),0)),"")</f>
        <v/>
      </c>
      <c r="U570" s="112">
        <f>IFERROR(INDEX($J$2:$J$9873,MATCH(1,INDEX(($P570=$F$2:$F$9873)*(0=COUNTIFS(Q570:T570,$J$2:$J$9873)),0),0)),"")</f>
        <v/>
      </c>
      <c r="V570" s="112">
        <f>IFERROR(INDEX($J$2:$J$9873,MATCH(1,INDEX(($P570=$F$2:$F$9873)*(0=COUNTIFS(Q570:U570,$J$2:$J$9873)),0),0)),"")</f>
        <v/>
      </c>
      <c r="W570" s="112">
        <f>IFERROR(INDEX($J$2:$J$9873,MATCH(1,INDEX(($P570=$F$2:$F$9873)*(0=COUNTIFS(Q570:V570,$J$2:$J$861)),0),0)),"")</f>
        <v/>
      </c>
      <c r="X570" s="112">
        <f>IFERROR(INDEX($J$2:$J$9873,MATCH(1,INDEX(($P570=$F$2:$F$9873)*(0=COUNTIFS(Q570:W570,$J$2:$J$9873)),0),0)),"")</f>
        <v/>
      </c>
      <c r="Y570" s="112">
        <f>IFERROR(INDEX($J$2:$J$861,MATCH(1,INDEX(($P570=$F$2:$F$861)*(0=COUNTIFS(Q570:X570,$J$2:$J$861)),0),0)),"")</f>
        <v/>
      </c>
      <c r="Z570" s="112">
        <f>IFERROR(INDEX($J$2:$J$861,MATCH(1,INDEX(($P570=$F$2:$F$861)*(0=COUNTIFS(Q570:Y570,$J$2:$J$861)),0),0)),"")</f>
        <v/>
      </c>
      <c r="AA570" s="112">
        <f>IFERROR(INDEX($J$2:$J$861,MATCH(1,INDEX(($P570=$F$2:$F$861)*(0=COUNTIFS(Q570:Z570,$J$2:$J$861)),0),0)),"")</f>
        <v/>
      </c>
      <c r="AB570" s="112">
        <f>IFERROR(INDEX($J$2:$J$861,MATCH(1,INDEX(($P570=$F$2:$F$861)*(0=COUNTIFS(Q570:AA570,$J$2:$J$861)),0),0)),"")</f>
        <v/>
      </c>
      <c r="AC570" s="112">
        <f>IFERROR(INDEX($J$2:$J$861,MATCH(1,INDEX(($P570=$F$2:$F$861)*(0=COUNTIFS(Q570:AB570,$J$2:$J$861)),0),0)),"")</f>
        <v/>
      </c>
      <c r="AD570">
        <f>Q570&amp;"-"&amp;R570&amp;"-"&amp;S570&amp;"-"&amp;T570&amp;"-"&amp;U570&amp;"-"&amp;V570&amp;"-"&amp;W570&amp;"-"&amp;X570&amp;"-"&amp;Y570&amp;"-"&amp;Z570&amp;"-"&amp;AA570&amp;"-"&amp;AB570&amp;"-"&amp;AC570</f>
        <v/>
      </c>
      <c r="AF570" s="19">
        <f>IFERROR(INDEX($I$2:$I$861,MATCH(1,INDEX(($P570=$F$2:$F$861)*(0=COUNTIFS($AF$2:$AF$2,$I$2:$I$861)),0),0)),"")</f>
        <v/>
      </c>
      <c r="AG570" s="19">
        <f>IFERROR(INDEX($I$2:$I$9873,MATCH(1,INDEX(($P570=$F$2:$F$9873)*(0=COUNTIFS(AF570,$I$2:$I$9873)),0),0)),"")</f>
        <v/>
      </c>
      <c r="AH570" s="19">
        <f>IFERROR(INDEX($I$2:$I$9873,MATCH(1,INDEX(($P570=$F$2:$F$9873)*(0=COUNTIFS(AF570:AG570,$I$2:$I$9873)),0),0)),"")</f>
        <v/>
      </c>
      <c r="AI570" s="19">
        <f>IFERROR(INDEX($I$2:$I$9873,MATCH(1,INDEX(($P570=$F$2:$F$9873)*(0=COUNTIFS(AF570:AH570,$I$2:$I$9873)),0),0)),"")</f>
        <v/>
      </c>
      <c r="AJ570" s="19">
        <f>IFERROR(INDEX($I$2:$I$9873,MATCH(1,INDEX(($P570=$F$2:$F$9873)*(0=COUNTIFS(AF570:AI570,$I$2:$I$9873)),0),0)),"")</f>
        <v/>
      </c>
      <c r="AK570" s="19">
        <f>IFERROR(INDEX($I$2:$I$9873,MATCH(1,INDEX(($P570=$F$2:$F$9873)*(0=COUNTIFS(AF570:AJ570,$I$2:$I$9873)),0),0)),"")</f>
        <v/>
      </c>
      <c r="AL570" s="19">
        <f>IFERROR(INDEX($I$2:$I$9873,MATCH(1,INDEX(($P570=$F$2:$F$9873)*(0=COUNTIFS(AF570:AK570,$I$2:$I$9873)),0),0)),"")</f>
        <v/>
      </c>
      <c r="AM570" s="19">
        <f>IFERROR(INDEX($I$2:$I$9873,MATCH(1,INDEX(($P570=$F$2:$F$9873)*(0=COUNTIFS(AF570:AL570,$I$2:$I$9873)),0),0)),"")</f>
        <v/>
      </c>
      <c r="AN570" s="19">
        <f>IFERROR(INDEX($I$2:$I$9873,MATCH(1,INDEX(($P570=$F$2:$F$9873)*(0=COUNTIFS(AF570:AM570,$I$2:$I$9873)),0),0)),"")</f>
        <v/>
      </c>
      <c r="AO570" s="19">
        <f>IFERROR(INDEX($I$2:$I$9873,MATCH(1,INDEX(($P570=$F$2:$F$9873)*(0=COUNTIFS(AF570:AN570,$I$2:$I$9873)),0),0)),"")</f>
        <v/>
      </c>
      <c r="AP570" s="19">
        <f>IFERROR(INDEX($I$2:$I$9873,MATCH(1,INDEX(($P570=$F$2:$F$9873)*(0=COUNTIFS(AF570:AO570,$I$2:$I$9873)),0),0)),"")</f>
        <v/>
      </c>
      <c r="AQ570" s="19">
        <f>IFERROR(INDEX($I$2:$I$9873,MATCH(1,INDEX(($P570=$F$2:$F$9873)*(0=COUNTIFS(AF570:AP570,$I$2:$I$9873)),0),0)),"")</f>
        <v/>
      </c>
      <c r="AR570" s="19">
        <f>IFERROR(INDEX($I$2:$I$9873,MATCH(1,INDEX(($P570=$F$2:$F$9873)*(0=COUNTIFS(AF570:AQ570,$I$2:$I$9873)),0),0)),"")</f>
        <v/>
      </c>
      <c r="AS570" s="19">
        <f>IFERROR(VLOOKUP(AF570,[2]CUS030!$A$5:$E$10000,5,0),"")</f>
        <v/>
      </c>
      <c r="AT570" s="19">
        <f>IFERROR(VLOOKUP(AG570,[2]CUS030!$A$5:$E$10000,5,0),"")</f>
        <v/>
      </c>
      <c r="AU570" s="19">
        <f>IFERROR(VLOOKUP(AH570,[2]CUS030!$A$5:$E$10000,5,0),"")</f>
        <v/>
      </c>
      <c r="AV570" s="19">
        <f>IFERROR(VLOOKUP(AI570,[2]CUS030!$A$5:$E$10000,5,0),"")</f>
        <v/>
      </c>
      <c r="AW570" s="19">
        <f>IFERROR(VLOOKUP(AJ570,[2]CUS030!$A$5:$E$10000,5,0),"")</f>
        <v/>
      </c>
      <c r="AX570" s="19">
        <f>IFERROR(VLOOKUP(AK570,[2]CUS030!$A$5:$E$10000,5,0),"")</f>
        <v/>
      </c>
      <c r="AY570" s="19">
        <f>IFERROR(VLOOKUP(AL570,[2]CUS030!$A$5:$E$10000,5,0),"")</f>
        <v/>
      </c>
      <c r="AZ570" s="19">
        <f>IFERROR(VLOOKUP(AM570,[2]CUS030!$A$5:$E$10000,5,0),"")</f>
        <v/>
      </c>
      <c r="BA570" s="19">
        <f>IFERROR(VLOOKUP(AN570,[2]CUS030!$A$5:$E$10000,5,0),"")</f>
        <v/>
      </c>
      <c r="BB570" s="19">
        <f>IFERROR(VLOOKUP(AO570,[2]CUS030!$A$5:$E$10000,5,0),"")</f>
        <v/>
      </c>
      <c r="BC570" s="19">
        <f>IFERROR(VLOOKUP(AP570,[2]CUS030!$A$5:$E$10000,5,0),"")</f>
        <v/>
      </c>
      <c r="BD570" s="19">
        <f>IFERROR(VLOOKUP(AQ570,[2]CUS030!$A$5:$E$10000,5,0),"")</f>
        <v/>
      </c>
      <c r="BE570" s="19">
        <f>IFERROR(VLOOKUP(AR570,[2]CUS030!$A$5:$E$10000,5,0),"")</f>
        <v/>
      </c>
    </row>
    <row r="571">
      <c r="F571" s="108">
        <f>[1]!Table1[[#This Row],[Production]]</f>
        <v/>
      </c>
      <c r="G571">
        <f>MID(F571,LEN(F571)-6,4)</f>
        <v/>
      </c>
      <c r="H571">
        <f>AS571&amp;"|"&amp;AT571&amp;"|"&amp;AU571&amp;"|"&amp;AV571&amp;"|"&amp;AW571&amp;"|"&amp;AX571&amp;"|"&amp;AY571&amp;"|"&amp;AZ571&amp;"|"&amp;BA571&amp;"|"&amp;BB571&amp;"|"&amp;BC571&amp;"|"&amp;BD571&amp;"|"&amp;BE571</f>
        <v/>
      </c>
      <c r="I571" s="108">
        <f>[1]!Table1[[#This Row],[Stock]]</f>
        <v/>
      </c>
      <c r="J571">
        <f>MID(LEFT(I571,LEN(I571)-3),FIND("0|0.000",LEFT(I571,LEN(I571)-3),1)+7,6)</f>
        <v/>
      </c>
      <c r="K571" s="19" t="n"/>
      <c r="L571" s="19" t="n"/>
      <c r="M571" s="19" t="n"/>
      <c r="N571" s="19" t="n"/>
      <c r="O571" s="19" t="n"/>
      <c r="P571" s="20">
        <f>End_Cal!E571</f>
        <v/>
      </c>
      <c r="Q571" s="112">
        <f>IFERROR(INDEX($J$2:$J$9873,MATCH(1,INDEX(($P571=$F$2:$F$9873)*(0=COUNTIFS($Q$2:$Q$2,$J$2:$J$9873)),0),0)),"")</f>
        <v/>
      </c>
      <c r="R571" s="112">
        <f>IFERROR(INDEX($J$2:$J$9873,MATCH(1,INDEX(($P571=$F$2:$F$9873)*(0=COUNTIFS(Q571,$J$2:$J$9873)),0),0)),"")</f>
        <v/>
      </c>
      <c r="S571" s="112">
        <f>IFERROR(INDEX($J$2:$J$9873,MATCH(1,INDEX(($P571=$F$2:$F$9873)*(0=COUNTIFS(Q571:R571,$J$2:$J$9873)),0),0)),"")</f>
        <v/>
      </c>
      <c r="T571" s="112">
        <f>IFERROR(INDEX($J$2:$J$9873,MATCH(1,INDEX(($P571=$F$2:$F$9873)*(0=COUNTIFS(Q571:S571,$J$2:$J$9873)),0),0)),"")</f>
        <v/>
      </c>
      <c r="U571" s="112">
        <f>IFERROR(INDEX($J$2:$J$9873,MATCH(1,INDEX(($P571=$F$2:$F$9873)*(0=COUNTIFS(Q571:T571,$J$2:$J$9873)),0),0)),"")</f>
        <v/>
      </c>
      <c r="V571" s="112">
        <f>IFERROR(INDEX($J$2:$J$9873,MATCH(1,INDEX(($P571=$F$2:$F$9873)*(0=COUNTIFS(Q571:U571,$J$2:$J$9873)),0),0)),"")</f>
        <v/>
      </c>
      <c r="W571" s="112">
        <f>IFERROR(INDEX($J$2:$J$9873,MATCH(1,INDEX(($P571=$F$2:$F$9873)*(0=COUNTIFS(Q571:V571,$J$2:$J$861)),0),0)),"")</f>
        <v/>
      </c>
      <c r="X571" s="112">
        <f>IFERROR(INDEX($J$2:$J$9873,MATCH(1,INDEX(($P571=$F$2:$F$9873)*(0=COUNTIFS(Q571:W571,$J$2:$J$9873)),0),0)),"")</f>
        <v/>
      </c>
      <c r="Y571" s="112">
        <f>IFERROR(INDEX($J$2:$J$861,MATCH(1,INDEX(($P571=$F$2:$F$861)*(0=COUNTIFS(Q571:X571,$J$2:$J$861)),0),0)),"")</f>
        <v/>
      </c>
      <c r="Z571" s="112">
        <f>IFERROR(INDEX($J$2:$J$861,MATCH(1,INDEX(($P571=$F$2:$F$861)*(0=COUNTIFS(Q571:Y571,$J$2:$J$861)),0),0)),"")</f>
        <v/>
      </c>
      <c r="AA571" s="112">
        <f>IFERROR(INDEX($J$2:$J$861,MATCH(1,INDEX(($P571=$F$2:$F$861)*(0=COUNTIFS(Q571:Z571,$J$2:$J$861)),0),0)),"")</f>
        <v/>
      </c>
      <c r="AB571" s="112">
        <f>IFERROR(INDEX($J$2:$J$861,MATCH(1,INDEX(($P571=$F$2:$F$861)*(0=COUNTIFS(Q571:AA571,$J$2:$J$861)),0),0)),"")</f>
        <v/>
      </c>
      <c r="AC571" s="112">
        <f>IFERROR(INDEX($J$2:$J$861,MATCH(1,INDEX(($P571=$F$2:$F$861)*(0=COUNTIFS(Q571:AB571,$J$2:$J$861)),0),0)),"")</f>
        <v/>
      </c>
      <c r="AD571">
        <f>Q571&amp;"-"&amp;R571&amp;"-"&amp;S571&amp;"-"&amp;T571&amp;"-"&amp;U571&amp;"-"&amp;V571&amp;"-"&amp;W571&amp;"-"&amp;X571&amp;"-"&amp;Y571&amp;"-"&amp;Z571&amp;"-"&amp;AA571&amp;"-"&amp;AB571&amp;"-"&amp;AC571</f>
        <v/>
      </c>
      <c r="AF571" s="19">
        <f>IFERROR(INDEX($I$2:$I$861,MATCH(1,INDEX(($P571=$F$2:$F$861)*(0=COUNTIFS($AF$2:$AF$2,$I$2:$I$861)),0),0)),"")</f>
        <v/>
      </c>
      <c r="AG571" s="19">
        <f>IFERROR(INDEX($I$2:$I$9873,MATCH(1,INDEX(($P571=$F$2:$F$9873)*(0=COUNTIFS(AF571,$I$2:$I$9873)),0),0)),"")</f>
        <v/>
      </c>
      <c r="AH571" s="19">
        <f>IFERROR(INDEX($I$2:$I$9873,MATCH(1,INDEX(($P571=$F$2:$F$9873)*(0=COUNTIFS(AF571:AG571,$I$2:$I$9873)),0),0)),"")</f>
        <v/>
      </c>
      <c r="AI571" s="19">
        <f>IFERROR(INDEX($I$2:$I$9873,MATCH(1,INDEX(($P571=$F$2:$F$9873)*(0=COUNTIFS(AF571:AH571,$I$2:$I$9873)),0),0)),"")</f>
        <v/>
      </c>
      <c r="AJ571" s="19">
        <f>IFERROR(INDEX($I$2:$I$9873,MATCH(1,INDEX(($P571=$F$2:$F$9873)*(0=COUNTIFS(AF571:AI571,$I$2:$I$9873)),0),0)),"")</f>
        <v/>
      </c>
      <c r="AK571" s="19">
        <f>IFERROR(INDEX($I$2:$I$9873,MATCH(1,INDEX(($P571=$F$2:$F$9873)*(0=COUNTIFS(AF571:AJ571,$I$2:$I$9873)),0),0)),"")</f>
        <v/>
      </c>
      <c r="AL571" s="19">
        <f>IFERROR(INDEX($I$2:$I$9873,MATCH(1,INDEX(($P571=$F$2:$F$9873)*(0=COUNTIFS(AF571:AK571,$I$2:$I$9873)),0),0)),"")</f>
        <v/>
      </c>
      <c r="AM571" s="19">
        <f>IFERROR(INDEX($I$2:$I$9873,MATCH(1,INDEX(($P571=$F$2:$F$9873)*(0=COUNTIFS(AF571:AL571,$I$2:$I$9873)),0),0)),"")</f>
        <v/>
      </c>
      <c r="AN571" s="19">
        <f>IFERROR(INDEX($I$2:$I$9873,MATCH(1,INDEX(($P571=$F$2:$F$9873)*(0=COUNTIFS(AF571:AM571,$I$2:$I$9873)),0),0)),"")</f>
        <v/>
      </c>
      <c r="AO571" s="19">
        <f>IFERROR(INDEX($I$2:$I$9873,MATCH(1,INDEX(($P571=$F$2:$F$9873)*(0=COUNTIFS(AF571:AN571,$I$2:$I$9873)),0),0)),"")</f>
        <v/>
      </c>
      <c r="AP571" s="19">
        <f>IFERROR(INDEX($I$2:$I$9873,MATCH(1,INDEX(($P571=$F$2:$F$9873)*(0=COUNTIFS(AF571:AO571,$I$2:$I$9873)),0),0)),"")</f>
        <v/>
      </c>
      <c r="AQ571" s="19">
        <f>IFERROR(INDEX($I$2:$I$9873,MATCH(1,INDEX(($P571=$F$2:$F$9873)*(0=COUNTIFS(AF571:AP571,$I$2:$I$9873)),0),0)),"")</f>
        <v/>
      </c>
      <c r="AR571" s="19">
        <f>IFERROR(INDEX($I$2:$I$9873,MATCH(1,INDEX(($P571=$F$2:$F$9873)*(0=COUNTIFS(AF571:AQ571,$I$2:$I$9873)),0),0)),"")</f>
        <v/>
      </c>
      <c r="AS571" s="19">
        <f>IFERROR(VLOOKUP(AF571,[2]CUS030!$A$5:$E$10000,5,0),"")</f>
        <v/>
      </c>
      <c r="AT571" s="19">
        <f>IFERROR(VLOOKUP(AG571,[2]CUS030!$A$5:$E$10000,5,0),"")</f>
        <v/>
      </c>
      <c r="AU571" s="19">
        <f>IFERROR(VLOOKUP(AH571,[2]CUS030!$A$5:$E$10000,5,0),"")</f>
        <v/>
      </c>
      <c r="AV571" s="19">
        <f>IFERROR(VLOOKUP(AI571,[2]CUS030!$A$5:$E$10000,5,0),"")</f>
        <v/>
      </c>
      <c r="AW571" s="19">
        <f>IFERROR(VLOOKUP(AJ571,[2]CUS030!$A$5:$E$10000,5,0),"")</f>
        <v/>
      </c>
      <c r="AX571" s="19">
        <f>IFERROR(VLOOKUP(AK571,[2]CUS030!$A$5:$E$10000,5,0),"")</f>
        <v/>
      </c>
      <c r="AY571" s="19">
        <f>IFERROR(VLOOKUP(AL571,[2]CUS030!$A$5:$E$10000,5,0),"")</f>
        <v/>
      </c>
      <c r="AZ571" s="19">
        <f>IFERROR(VLOOKUP(AM571,[2]CUS030!$A$5:$E$10000,5,0),"")</f>
        <v/>
      </c>
      <c r="BA571" s="19">
        <f>IFERROR(VLOOKUP(AN571,[2]CUS030!$A$5:$E$10000,5,0),"")</f>
        <v/>
      </c>
      <c r="BB571" s="19">
        <f>IFERROR(VLOOKUP(AO571,[2]CUS030!$A$5:$E$10000,5,0),"")</f>
        <v/>
      </c>
      <c r="BC571" s="19">
        <f>IFERROR(VLOOKUP(AP571,[2]CUS030!$A$5:$E$10000,5,0),"")</f>
        <v/>
      </c>
      <c r="BD571" s="19">
        <f>IFERROR(VLOOKUP(AQ571,[2]CUS030!$A$5:$E$10000,5,0),"")</f>
        <v/>
      </c>
      <c r="BE571" s="19">
        <f>IFERROR(VLOOKUP(AR571,[2]CUS030!$A$5:$E$10000,5,0),"")</f>
        <v/>
      </c>
    </row>
    <row r="572">
      <c r="F572" s="108">
        <f>[1]!Table1[[#This Row],[Production]]</f>
        <v/>
      </c>
      <c r="G572">
        <f>MID(F572,LEN(F572)-6,4)</f>
        <v/>
      </c>
      <c r="H572">
        <f>AS572&amp;"|"&amp;AT572&amp;"|"&amp;AU572&amp;"|"&amp;AV572&amp;"|"&amp;AW572&amp;"|"&amp;AX572&amp;"|"&amp;AY572&amp;"|"&amp;AZ572&amp;"|"&amp;BA572&amp;"|"&amp;BB572&amp;"|"&amp;BC572&amp;"|"&amp;BD572&amp;"|"&amp;BE572</f>
        <v/>
      </c>
      <c r="I572" s="108">
        <f>[1]!Table1[[#This Row],[Stock]]</f>
        <v/>
      </c>
      <c r="J572">
        <f>MID(LEFT(I572,LEN(I572)-3),FIND("0|0.000",LEFT(I572,LEN(I572)-3),1)+7,6)</f>
        <v/>
      </c>
      <c r="K572" s="19" t="n"/>
      <c r="L572" s="19" t="n"/>
      <c r="M572" s="19" t="n"/>
      <c r="N572" s="19" t="n"/>
      <c r="O572" s="19" t="n"/>
      <c r="P572" s="20">
        <f>End_Cal!E572</f>
        <v/>
      </c>
      <c r="Q572" s="112">
        <f>IFERROR(INDEX($J$2:$J$9873,MATCH(1,INDEX(($P572=$F$2:$F$9873)*(0=COUNTIFS($Q$2:$Q$2,$J$2:$J$9873)),0),0)),"")</f>
        <v/>
      </c>
      <c r="R572" s="112">
        <f>IFERROR(INDEX($J$2:$J$9873,MATCH(1,INDEX(($P572=$F$2:$F$9873)*(0=COUNTIFS(Q572,$J$2:$J$9873)),0),0)),"")</f>
        <v/>
      </c>
      <c r="S572" s="112">
        <f>IFERROR(INDEX($J$2:$J$9873,MATCH(1,INDEX(($P572=$F$2:$F$9873)*(0=COUNTIFS(Q572:R572,$J$2:$J$9873)),0),0)),"")</f>
        <v/>
      </c>
      <c r="T572" s="112">
        <f>IFERROR(INDEX($J$2:$J$9873,MATCH(1,INDEX(($P572=$F$2:$F$9873)*(0=COUNTIFS(Q572:S572,$J$2:$J$9873)),0),0)),"")</f>
        <v/>
      </c>
      <c r="U572" s="112">
        <f>IFERROR(INDEX($J$2:$J$9873,MATCH(1,INDEX(($P572=$F$2:$F$9873)*(0=COUNTIFS(Q572:T572,$J$2:$J$9873)),0),0)),"")</f>
        <v/>
      </c>
      <c r="V572" s="112">
        <f>IFERROR(INDEX($J$2:$J$9873,MATCH(1,INDEX(($P572=$F$2:$F$9873)*(0=COUNTIFS(Q572:U572,$J$2:$J$9873)),0),0)),"")</f>
        <v/>
      </c>
      <c r="W572" s="112">
        <f>IFERROR(INDEX($J$2:$J$9873,MATCH(1,INDEX(($P572=$F$2:$F$9873)*(0=COUNTIFS(Q572:V572,$J$2:$J$861)),0),0)),"")</f>
        <v/>
      </c>
      <c r="X572" s="112">
        <f>IFERROR(INDEX($J$2:$J$9873,MATCH(1,INDEX(($P572=$F$2:$F$9873)*(0=COUNTIFS(Q572:W572,$J$2:$J$9873)),0),0)),"")</f>
        <v/>
      </c>
      <c r="Y572" s="112">
        <f>IFERROR(INDEX($J$2:$J$861,MATCH(1,INDEX(($P572=$F$2:$F$861)*(0=COUNTIFS(Q572:X572,$J$2:$J$861)),0),0)),"")</f>
        <v/>
      </c>
      <c r="Z572" s="112">
        <f>IFERROR(INDEX($J$2:$J$861,MATCH(1,INDEX(($P572=$F$2:$F$861)*(0=COUNTIFS(Q572:Y572,$J$2:$J$861)),0),0)),"")</f>
        <v/>
      </c>
      <c r="AA572" s="112">
        <f>IFERROR(INDEX($J$2:$J$861,MATCH(1,INDEX(($P572=$F$2:$F$861)*(0=COUNTIFS(Q572:Z572,$J$2:$J$861)),0),0)),"")</f>
        <v/>
      </c>
      <c r="AB572" s="112">
        <f>IFERROR(INDEX($J$2:$J$861,MATCH(1,INDEX(($P572=$F$2:$F$861)*(0=COUNTIFS(Q572:AA572,$J$2:$J$861)),0),0)),"")</f>
        <v/>
      </c>
      <c r="AC572" s="112">
        <f>IFERROR(INDEX($J$2:$J$861,MATCH(1,INDEX(($P572=$F$2:$F$861)*(0=COUNTIFS(Q572:AB572,$J$2:$J$861)),0),0)),"")</f>
        <v/>
      </c>
      <c r="AD572">
        <f>Q572&amp;"-"&amp;R572&amp;"-"&amp;S572&amp;"-"&amp;T572&amp;"-"&amp;U572&amp;"-"&amp;V572&amp;"-"&amp;W572&amp;"-"&amp;X572&amp;"-"&amp;Y572&amp;"-"&amp;Z572&amp;"-"&amp;AA572&amp;"-"&amp;AB572&amp;"-"&amp;AC572</f>
        <v/>
      </c>
      <c r="AF572" s="19">
        <f>IFERROR(INDEX($I$2:$I$861,MATCH(1,INDEX(($P572=$F$2:$F$861)*(0=COUNTIFS($AF$2:$AF$2,$I$2:$I$861)),0),0)),"")</f>
        <v/>
      </c>
      <c r="AG572" s="19">
        <f>IFERROR(INDEX($I$2:$I$9873,MATCH(1,INDEX(($P572=$F$2:$F$9873)*(0=COUNTIFS(AF572,$I$2:$I$9873)),0),0)),"")</f>
        <v/>
      </c>
      <c r="AH572" s="19">
        <f>IFERROR(INDEX($I$2:$I$9873,MATCH(1,INDEX(($P572=$F$2:$F$9873)*(0=COUNTIFS(AF572:AG572,$I$2:$I$9873)),0),0)),"")</f>
        <v/>
      </c>
      <c r="AI572" s="19">
        <f>IFERROR(INDEX($I$2:$I$9873,MATCH(1,INDEX(($P572=$F$2:$F$9873)*(0=COUNTIFS(AF572:AH572,$I$2:$I$9873)),0),0)),"")</f>
        <v/>
      </c>
      <c r="AJ572" s="19">
        <f>IFERROR(INDEX($I$2:$I$9873,MATCH(1,INDEX(($P572=$F$2:$F$9873)*(0=COUNTIFS(AF572:AI572,$I$2:$I$9873)),0),0)),"")</f>
        <v/>
      </c>
      <c r="AK572" s="19">
        <f>IFERROR(INDEX($I$2:$I$9873,MATCH(1,INDEX(($P572=$F$2:$F$9873)*(0=COUNTIFS(AF572:AJ572,$I$2:$I$9873)),0),0)),"")</f>
        <v/>
      </c>
      <c r="AL572" s="19">
        <f>IFERROR(INDEX($I$2:$I$9873,MATCH(1,INDEX(($P572=$F$2:$F$9873)*(0=COUNTIFS(AF572:AK572,$I$2:$I$9873)),0),0)),"")</f>
        <v/>
      </c>
      <c r="AM572" s="19">
        <f>IFERROR(INDEX($I$2:$I$9873,MATCH(1,INDEX(($P572=$F$2:$F$9873)*(0=COUNTIFS(AF572:AL572,$I$2:$I$9873)),0),0)),"")</f>
        <v/>
      </c>
      <c r="AN572" s="19">
        <f>IFERROR(INDEX($I$2:$I$9873,MATCH(1,INDEX(($P572=$F$2:$F$9873)*(0=COUNTIFS(AF572:AM572,$I$2:$I$9873)),0),0)),"")</f>
        <v/>
      </c>
      <c r="AO572" s="19">
        <f>IFERROR(INDEX($I$2:$I$9873,MATCH(1,INDEX(($P572=$F$2:$F$9873)*(0=COUNTIFS(AF572:AN572,$I$2:$I$9873)),0),0)),"")</f>
        <v/>
      </c>
      <c r="AP572" s="19">
        <f>IFERROR(INDEX($I$2:$I$9873,MATCH(1,INDEX(($P572=$F$2:$F$9873)*(0=COUNTIFS(AF572:AO572,$I$2:$I$9873)),0),0)),"")</f>
        <v/>
      </c>
      <c r="AQ572" s="19">
        <f>IFERROR(INDEX($I$2:$I$9873,MATCH(1,INDEX(($P572=$F$2:$F$9873)*(0=COUNTIFS(AF572:AP572,$I$2:$I$9873)),0),0)),"")</f>
        <v/>
      </c>
      <c r="AR572" s="19">
        <f>IFERROR(INDEX($I$2:$I$9873,MATCH(1,INDEX(($P572=$F$2:$F$9873)*(0=COUNTIFS(AF572:AQ572,$I$2:$I$9873)),0),0)),"")</f>
        <v/>
      </c>
      <c r="AS572" s="19">
        <f>IFERROR(VLOOKUP(AF572,[2]CUS030!$A$5:$E$10000,5,0),"")</f>
        <v/>
      </c>
      <c r="AT572" s="19">
        <f>IFERROR(VLOOKUP(AG572,[2]CUS030!$A$5:$E$10000,5,0),"")</f>
        <v/>
      </c>
      <c r="AU572" s="19">
        <f>IFERROR(VLOOKUP(AH572,[2]CUS030!$A$5:$E$10000,5,0),"")</f>
        <v/>
      </c>
      <c r="AV572" s="19">
        <f>IFERROR(VLOOKUP(AI572,[2]CUS030!$A$5:$E$10000,5,0),"")</f>
        <v/>
      </c>
      <c r="AW572" s="19">
        <f>IFERROR(VLOOKUP(AJ572,[2]CUS030!$A$5:$E$10000,5,0),"")</f>
        <v/>
      </c>
      <c r="AX572" s="19">
        <f>IFERROR(VLOOKUP(AK572,[2]CUS030!$A$5:$E$10000,5,0),"")</f>
        <v/>
      </c>
      <c r="AY572" s="19">
        <f>IFERROR(VLOOKUP(AL572,[2]CUS030!$A$5:$E$10000,5,0),"")</f>
        <v/>
      </c>
      <c r="AZ572" s="19">
        <f>IFERROR(VLOOKUP(AM572,[2]CUS030!$A$5:$E$10000,5,0),"")</f>
        <v/>
      </c>
      <c r="BA572" s="19">
        <f>IFERROR(VLOOKUP(AN572,[2]CUS030!$A$5:$E$10000,5,0),"")</f>
        <v/>
      </c>
      <c r="BB572" s="19">
        <f>IFERROR(VLOOKUP(AO572,[2]CUS030!$A$5:$E$10000,5,0),"")</f>
        <v/>
      </c>
      <c r="BC572" s="19">
        <f>IFERROR(VLOOKUP(AP572,[2]CUS030!$A$5:$E$10000,5,0),"")</f>
        <v/>
      </c>
      <c r="BD572" s="19">
        <f>IFERROR(VLOOKUP(AQ572,[2]CUS030!$A$5:$E$10000,5,0),"")</f>
        <v/>
      </c>
      <c r="BE572" s="19">
        <f>IFERROR(VLOOKUP(AR572,[2]CUS030!$A$5:$E$10000,5,0),"")</f>
        <v/>
      </c>
    </row>
    <row r="573">
      <c r="F573" s="108">
        <f>[1]!Table1[[#This Row],[Production]]</f>
        <v/>
      </c>
      <c r="G573">
        <f>MID(F573,LEN(F573)-6,4)</f>
        <v/>
      </c>
      <c r="H573">
        <f>AS573&amp;"|"&amp;AT573&amp;"|"&amp;AU573&amp;"|"&amp;AV573&amp;"|"&amp;AW573&amp;"|"&amp;AX573&amp;"|"&amp;AY573&amp;"|"&amp;AZ573&amp;"|"&amp;BA573&amp;"|"&amp;BB573&amp;"|"&amp;BC573&amp;"|"&amp;BD573&amp;"|"&amp;BE573</f>
        <v/>
      </c>
      <c r="I573" s="108">
        <f>[1]!Table1[[#This Row],[Stock]]</f>
        <v/>
      </c>
      <c r="J573">
        <f>MID(LEFT(I573,LEN(I573)-3),FIND("0|0.000",LEFT(I573,LEN(I573)-3),1)+7,6)</f>
        <v/>
      </c>
      <c r="K573" s="19" t="n"/>
      <c r="L573" s="19" t="n"/>
      <c r="M573" s="19" t="n"/>
      <c r="N573" s="19" t="n"/>
      <c r="O573" s="19" t="n"/>
      <c r="P573" s="20">
        <f>End_Cal!E573</f>
        <v/>
      </c>
      <c r="Q573" s="112">
        <f>IFERROR(INDEX($J$2:$J$9873,MATCH(1,INDEX(($P573=$F$2:$F$9873)*(0=COUNTIFS($Q$2:$Q$2,$J$2:$J$9873)),0),0)),"")</f>
        <v/>
      </c>
      <c r="R573" s="112">
        <f>IFERROR(INDEX($J$2:$J$9873,MATCH(1,INDEX(($P573=$F$2:$F$9873)*(0=COUNTIFS(Q573,$J$2:$J$9873)),0),0)),"")</f>
        <v/>
      </c>
      <c r="S573" s="112">
        <f>IFERROR(INDEX($J$2:$J$9873,MATCH(1,INDEX(($P573=$F$2:$F$9873)*(0=COUNTIFS(Q573:R573,$J$2:$J$9873)),0),0)),"")</f>
        <v/>
      </c>
      <c r="T573" s="112">
        <f>IFERROR(INDEX($J$2:$J$9873,MATCH(1,INDEX(($P573=$F$2:$F$9873)*(0=COUNTIFS(Q573:S573,$J$2:$J$9873)),0),0)),"")</f>
        <v/>
      </c>
      <c r="U573" s="112">
        <f>IFERROR(INDEX($J$2:$J$9873,MATCH(1,INDEX(($P573=$F$2:$F$9873)*(0=COUNTIFS(Q573:T573,$J$2:$J$9873)),0),0)),"")</f>
        <v/>
      </c>
      <c r="V573" s="112">
        <f>IFERROR(INDEX($J$2:$J$9873,MATCH(1,INDEX(($P573=$F$2:$F$9873)*(0=COUNTIFS(Q573:U573,$J$2:$J$9873)),0),0)),"")</f>
        <v/>
      </c>
      <c r="W573" s="112">
        <f>IFERROR(INDEX($J$2:$J$9873,MATCH(1,INDEX(($P573=$F$2:$F$9873)*(0=COUNTIFS(Q573:V573,$J$2:$J$861)),0),0)),"")</f>
        <v/>
      </c>
      <c r="X573" s="112">
        <f>IFERROR(INDEX($J$2:$J$9873,MATCH(1,INDEX(($P573=$F$2:$F$9873)*(0=COUNTIFS(Q573:W573,$J$2:$J$9873)),0),0)),"")</f>
        <v/>
      </c>
      <c r="Y573" s="112">
        <f>IFERROR(INDEX($J$2:$J$861,MATCH(1,INDEX(($P573=$F$2:$F$861)*(0=COUNTIFS(Q573:X573,$J$2:$J$861)),0),0)),"")</f>
        <v/>
      </c>
      <c r="Z573" s="112">
        <f>IFERROR(INDEX($J$2:$J$861,MATCH(1,INDEX(($P573=$F$2:$F$861)*(0=COUNTIFS(Q573:Y573,$J$2:$J$861)),0),0)),"")</f>
        <v/>
      </c>
      <c r="AA573" s="112">
        <f>IFERROR(INDEX($J$2:$J$861,MATCH(1,INDEX(($P573=$F$2:$F$861)*(0=COUNTIFS(Q573:Z573,$J$2:$J$861)),0),0)),"")</f>
        <v/>
      </c>
      <c r="AB573" s="112">
        <f>IFERROR(INDEX($J$2:$J$861,MATCH(1,INDEX(($P573=$F$2:$F$861)*(0=COUNTIFS(Q573:AA573,$J$2:$J$861)),0),0)),"")</f>
        <v/>
      </c>
      <c r="AC573" s="112">
        <f>IFERROR(INDEX($J$2:$J$861,MATCH(1,INDEX(($P573=$F$2:$F$861)*(0=COUNTIFS(Q573:AB573,$J$2:$J$861)),0),0)),"")</f>
        <v/>
      </c>
      <c r="AD573">
        <f>Q573&amp;"-"&amp;R573&amp;"-"&amp;S573&amp;"-"&amp;T573&amp;"-"&amp;U573&amp;"-"&amp;V573&amp;"-"&amp;W573&amp;"-"&amp;X573&amp;"-"&amp;Y573&amp;"-"&amp;Z573&amp;"-"&amp;AA573&amp;"-"&amp;AB573&amp;"-"&amp;AC573</f>
        <v/>
      </c>
      <c r="AF573" s="19">
        <f>IFERROR(INDEX($I$2:$I$861,MATCH(1,INDEX(($P573=$F$2:$F$861)*(0=COUNTIFS($AF$2:$AF$2,$I$2:$I$861)),0),0)),"")</f>
        <v/>
      </c>
      <c r="AG573" s="19">
        <f>IFERROR(INDEX($I$2:$I$9873,MATCH(1,INDEX(($P573=$F$2:$F$9873)*(0=COUNTIFS(AF573,$I$2:$I$9873)),0),0)),"")</f>
        <v/>
      </c>
      <c r="AH573" s="19">
        <f>IFERROR(INDEX($I$2:$I$9873,MATCH(1,INDEX(($P573=$F$2:$F$9873)*(0=COUNTIFS(AF573:AG573,$I$2:$I$9873)),0),0)),"")</f>
        <v/>
      </c>
      <c r="AI573" s="19">
        <f>IFERROR(INDEX($I$2:$I$9873,MATCH(1,INDEX(($P573=$F$2:$F$9873)*(0=COUNTIFS(AF573:AH573,$I$2:$I$9873)),0),0)),"")</f>
        <v/>
      </c>
      <c r="AJ573" s="19">
        <f>IFERROR(INDEX($I$2:$I$9873,MATCH(1,INDEX(($P573=$F$2:$F$9873)*(0=COUNTIFS(AF573:AI573,$I$2:$I$9873)),0),0)),"")</f>
        <v/>
      </c>
      <c r="AK573" s="19">
        <f>IFERROR(INDEX($I$2:$I$9873,MATCH(1,INDEX(($P573=$F$2:$F$9873)*(0=COUNTIFS(AF573:AJ573,$I$2:$I$9873)),0),0)),"")</f>
        <v/>
      </c>
      <c r="AL573" s="19">
        <f>IFERROR(INDEX($I$2:$I$9873,MATCH(1,INDEX(($P573=$F$2:$F$9873)*(0=COUNTIFS(AF573:AK573,$I$2:$I$9873)),0),0)),"")</f>
        <v/>
      </c>
      <c r="AM573" s="19">
        <f>IFERROR(INDEX($I$2:$I$9873,MATCH(1,INDEX(($P573=$F$2:$F$9873)*(0=COUNTIFS(AF573:AL573,$I$2:$I$9873)),0),0)),"")</f>
        <v/>
      </c>
      <c r="AN573" s="19">
        <f>IFERROR(INDEX($I$2:$I$9873,MATCH(1,INDEX(($P573=$F$2:$F$9873)*(0=COUNTIFS(AF573:AM573,$I$2:$I$9873)),0),0)),"")</f>
        <v/>
      </c>
      <c r="AO573" s="19">
        <f>IFERROR(INDEX($I$2:$I$9873,MATCH(1,INDEX(($P573=$F$2:$F$9873)*(0=COUNTIFS(AF573:AN573,$I$2:$I$9873)),0),0)),"")</f>
        <v/>
      </c>
      <c r="AP573" s="19">
        <f>IFERROR(INDEX($I$2:$I$9873,MATCH(1,INDEX(($P573=$F$2:$F$9873)*(0=COUNTIFS(AF573:AO573,$I$2:$I$9873)),0),0)),"")</f>
        <v/>
      </c>
      <c r="AQ573" s="19">
        <f>IFERROR(INDEX($I$2:$I$9873,MATCH(1,INDEX(($P573=$F$2:$F$9873)*(0=COUNTIFS(AF573:AP573,$I$2:$I$9873)),0),0)),"")</f>
        <v/>
      </c>
      <c r="AR573" s="19">
        <f>IFERROR(INDEX($I$2:$I$9873,MATCH(1,INDEX(($P573=$F$2:$F$9873)*(0=COUNTIFS(AF573:AQ573,$I$2:$I$9873)),0),0)),"")</f>
        <v/>
      </c>
      <c r="AS573" s="19">
        <f>IFERROR(VLOOKUP(AF573,[2]CUS030!$A$5:$E$10000,5,0),"")</f>
        <v/>
      </c>
      <c r="AT573" s="19">
        <f>IFERROR(VLOOKUP(AG573,[2]CUS030!$A$5:$E$10000,5,0),"")</f>
        <v/>
      </c>
      <c r="AU573" s="19">
        <f>IFERROR(VLOOKUP(AH573,[2]CUS030!$A$5:$E$10000,5,0),"")</f>
        <v/>
      </c>
      <c r="AV573" s="19">
        <f>IFERROR(VLOOKUP(AI573,[2]CUS030!$A$5:$E$10000,5,0),"")</f>
        <v/>
      </c>
      <c r="AW573" s="19">
        <f>IFERROR(VLOOKUP(AJ573,[2]CUS030!$A$5:$E$10000,5,0),"")</f>
        <v/>
      </c>
      <c r="AX573" s="19">
        <f>IFERROR(VLOOKUP(AK573,[2]CUS030!$A$5:$E$10000,5,0),"")</f>
        <v/>
      </c>
      <c r="AY573" s="19">
        <f>IFERROR(VLOOKUP(AL573,[2]CUS030!$A$5:$E$10000,5,0),"")</f>
        <v/>
      </c>
      <c r="AZ573" s="19">
        <f>IFERROR(VLOOKUP(AM573,[2]CUS030!$A$5:$E$10000,5,0),"")</f>
        <v/>
      </c>
      <c r="BA573" s="19">
        <f>IFERROR(VLOOKUP(AN573,[2]CUS030!$A$5:$E$10000,5,0),"")</f>
        <v/>
      </c>
      <c r="BB573" s="19">
        <f>IFERROR(VLOOKUP(AO573,[2]CUS030!$A$5:$E$10000,5,0),"")</f>
        <v/>
      </c>
      <c r="BC573" s="19">
        <f>IFERROR(VLOOKUP(AP573,[2]CUS030!$A$5:$E$10000,5,0),"")</f>
        <v/>
      </c>
      <c r="BD573" s="19">
        <f>IFERROR(VLOOKUP(AQ573,[2]CUS030!$A$5:$E$10000,5,0),"")</f>
        <v/>
      </c>
      <c r="BE573" s="19">
        <f>IFERROR(VLOOKUP(AR573,[2]CUS030!$A$5:$E$10000,5,0),"")</f>
        <v/>
      </c>
    </row>
    <row r="574">
      <c r="F574" s="108">
        <f>[1]!Table1[[#This Row],[Production]]</f>
        <v/>
      </c>
      <c r="G574">
        <f>MID(F574,LEN(F574)-6,4)</f>
        <v/>
      </c>
      <c r="H574">
        <f>AS574&amp;"|"&amp;AT574&amp;"|"&amp;AU574&amp;"|"&amp;AV574&amp;"|"&amp;AW574&amp;"|"&amp;AX574&amp;"|"&amp;AY574&amp;"|"&amp;AZ574&amp;"|"&amp;BA574&amp;"|"&amp;BB574&amp;"|"&amp;BC574&amp;"|"&amp;BD574&amp;"|"&amp;BE574</f>
        <v/>
      </c>
      <c r="I574" s="108">
        <f>[1]!Table1[[#This Row],[Stock]]</f>
        <v/>
      </c>
      <c r="J574">
        <f>MID(LEFT(I574,LEN(I574)-3),FIND("0|0.000",LEFT(I574,LEN(I574)-3),1)+7,6)</f>
        <v/>
      </c>
      <c r="K574" s="19" t="n"/>
      <c r="L574" s="19" t="n"/>
      <c r="M574" s="19" t="n"/>
      <c r="N574" s="19" t="n"/>
      <c r="O574" s="19" t="n"/>
      <c r="P574" s="20">
        <f>End_Cal!E574</f>
        <v/>
      </c>
      <c r="Q574" s="112">
        <f>IFERROR(INDEX($J$2:$J$9873,MATCH(1,INDEX(($P574=$F$2:$F$9873)*(0=COUNTIFS($Q$2:$Q$2,$J$2:$J$9873)),0),0)),"")</f>
        <v/>
      </c>
      <c r="R574" s="112">
        <f>IFERROR(INDEX($J$2:$J$9873,MATCH(1,INDEX(($P574=$F$2:$F$9873)*(0=COUNTIFS(Q574,$J$2:$J$9873)),0),0)),"")</f>
        <v/>
      </c>
      <c r="S574" s="112">
        <f>IFERROR(INDEX($J$2:$J$9873,MATCH(1,INDEX(($P574=$F$2:$F$9873)*(0=COUNTIFS(Q574:R574,$J$2:$J$9873)),0),0)),"")</f>
        <v/>
      </c>
      <c r="T574" s="112">
        <f>IFERROR(INDEX($J$2:$J$9873,MATCH(1,INDEX(($P574=$F$2:$F$9873)*(0=COUNTIFS(Q574:S574,$J$2:$J$9873)),0),0)),"")</f>
        <v/>
      </c>
      <c r="U574" s="112">
        <f>IFERROR(INDEX($J$2:$J$9873,MATCH(1,INDEX(($P574=$F$2:$F$9873)*(0=COUNTIFS(Q574:T574,$J$2:$J$9873)),0),0)),"")</f>
        <v/>
      </c>
      <c r="V574" s="112">
        <f>IFERROR(INDEX($J$2:$J$9873,MATCH(1,INDEX(($P574=$F$2:$F$9873)*(0=COUNTIFS(Q574:U574,$J$2:$J$9873)),0),0)),"")</f>
        <v/>
      </c>
      <c r="W574" s="112">
        <f>IFERROR(INDEX($J$2:$J$9873,MATCH(1,INDEX(($P574=$F$2:$F$9873)*(0=COUNTIFS(Q574:V574,$J$2:$J$861)),0),0)),"")</f>
        <v/>
      </c>
      <c r="X574" s="112">
        <f>IFERROR(INDEX($J$2:$J$9873,MATCH(1,INDEX(($P574=$F$2:$F$9873)*(0=COUNTIFS(Q574:W574,$J$2:$J$9873)),0),0)),"")</f>
        <v/>
      </c>
      <c r="Y574" s="112">
        <f>IFERROR(INDEX($J$2:$J$861,MATCH(1,INDEX(($P574=$F$2:$F$861)*(0=COUNTIFS(Q574:X574,$J$2:$J$861)),0),0)),"")</f>
        <v/>
      </c>
      <c r="Z574" s="112">
        <f>IFERROR(INDEX($J$2:$J$861,MATCH(1,INDEX(($P574=$F$2:$F$861)*(0=COUNTIFS(Q574:Y574,$J$2:$J$861)),0),0)),"")</f>
        <v/>
      </c>
      <c r="AA574" s="112">
        <f>IFERROR(INDEX($J$2:$J$861,MATCH(1,INDEX(($P574=$F$2:$F$861)*(0=COUNTIFS(Q574:Z574,$J$2:$J$861)),0),0)),"")</f>
        <v/>
      </c>
      <c r="AB574" s="112">
        <f>IFERROR(INDEX($J$2:$J$861,MATCH(1,INDEX(($P574=$F$2:$F$861)*(0=COUNTIFS(Q574:AA574,$J$2:$J$861)),0),0)),"")</f>
        <v/>
      </c>
      <c r="AC574" s="112">
        <f>IFERROR(INDEX($J$2:$J$861,MATCH(1,INDEX(($P574=$F$2:$F$861)*(0=COUNTIFS(Q574:AB574,$J$2:$J$861)),0),0)),"")</f>
        <v/>
      </c>
      <c r="AD574">
        <f>Q574&amp;"-"&amp;R574&amp;"-"&amp;S574&amp;"-"&amp;T574&amp;"-"&amp;U574&amp;"-"&amp;V574&amp;"-"&amp;W574&amp;"-"&amp;X574&amp;"-"&amp;Y574&amp;"-"&amp;Z574&amp;"-"&amp;AA574&amp;"-"&amp;AB574&amp;"-"&amp;AC574</f>
        <v/>
      </c>
      <c r="AF574" s="19">
        <f>IFERROR(INDEX($I$2:$I$861,MATCH(1,INDEX(($P574=$F$2:$F$861)*(0=COUNTIFS($AF$2:$AF$2,$I$2:$I$861)),0),0)),"")</f>
        <v/>
      </c>
      <c r="AG574" s="19">
        <f>IFERROR(INDEX($I$2:$I$9873,MATCH(1,INDEX(($P574=$F$2:$F$9873)*(0=COUNTIFS(AF574,$I$2:$I$9873)),0),0)),"")</f>
        <v/>
      </c>
      <c r="AH574" s="19">
        <f>IFERROR(INDEX($I$2:$I$9873,MATCH(1,INDEX(($P574=$F$2:$F$9873)*(0=COUNTIFS(AF574:AG574,$I$2:$I$9873)),0),0)),"")</f>
        <v/>
      </c>
      <c r="AI574" s="19">
        <f>IFERROR(INDEX($I$2:$I$9873,MATCH(1,INDEX(($P574=$F$2:$F$9873)*(0=COUNTIFS(AF574:AH574,$I$2:$I$9873)),0),0)),"")</f>
        <v/>
      </c>
      <c r="AJ574" s="19">
        <f>IFERROR(INDEX($I$2:$I$9873,MATCH(1,INDEX(($P574=$F$2:$F$9873)*(0=COUNTIFS(AF574:AI574,$I$2:$I$9873)),0),0)),"")</f>
        <v/>
      </c>
      <c r="AK574" s="19">
        <f>IFERROR(INDEX($I$2:$I$9873,MATCH(1,INDEX(($P574=$F$2:$F$9873)*(0=COUNTIFS(AF574:AJ574,$I$2:$I$9873)),0),0)),"")</f>
        <v/>
      </c>
      <c r="AL574" s="19">
        <f>IFERROR(INDEX($I$2:$I$9873,MATCH(1,INDEX(($P574=$F$2:$F$9873)*(0=COUNTIFS(AF574:AK574,$I$2:$I$9873)),0),0)),"")</f>
        <v/>
      </c>
      <c r="AM574" s="19">
        <f>IFERROR(INDEX($I$2:$I$9873,MATCH(1,INDEX(($P574=$F$2:$F$9873)*(0=COUNTIFS(AF574:AL574,$I$2:$I$9873)),0),0)),"")</f>
        <v/>
      </c>
      <c r="AN574" s="19">
        <f>IFERROR(INDEX($I$2:$I$9873,MATCH(1,INDEX(($P574=$F$2:$F$9873)*(0=COUNTIFS(AF574:AM574,$I$2:$I$9873)),0),0)),"")</f>
        <v/>
      </c>
      <c r="AO574" s="19">
        <f>IFERROR(INDEX($I$2:$I$9873,MATCH(1,INDEX(($P574=$F$2:$F$9873)*(0=COUNTIFS(AF574:AN574,$I$2:$I$9873)),0),0)),"")</f>
        <v/>
      </c>
      <c r="AP574" s="19">
        <f>IFERROR(INDEX($I$2:$I$9873,MATCH(1,INDEX(($P574=$F$2:$F$9873)*(0=COUNTIFS(AF574:AO574,$I$2:$I$9873)),0),0)),"")</f>
        <v/>
      </c>
      <c r="AQ574" s="19">
        <f>IFERROR(INDEX($I$2:$I$9873,MATCH(1,INDEX(($P574=$F$2:$F$9873)*(0=COUNTIFS(AF574:AP574,$I$2:$I$9873)),0),0)),"")</f>
        <v/>
      </c>
      <c r="AR574" s="19">
        <f>IFERROR(INDEX($I$2:$I$9873,MATCH(1,INDEX(($P574=$F$2:$F$9873)*(0=COUNTIFS(AF574:AQ574,$I$2:$I$9873)),0),0)),"")</f>
        <v/>
      </c>
      <c r="AS574" s="19">
        <f>IFERROR(VLOOKUP(AF574,[2]CUS030!$A$5:$E$10000,5,0),"")</f>
        <v/>
      </c>
      <c r="AT574" s="19">
        <f>IFERROR(VLOOKUP(AG574,[2]CUS030!$A$5:$E$10000,5,0),"")</f>
        <v/>
      </c>
      <c r="AU574" s="19">
        <f>IFERROR(VLOOKUP(AH574,[2]CUS030!$A$5:$E$10000,5,0),"")</f>
        <v/>
      </c>
      <c r="AV574" s="19">
        <f>IFERROR(VLOOKUP(AI574,[2]CUS030!$A$5:$E$10000,5,0),"")</f>
        <v/>
      </c>
      <c r="AW574" s="19">
        <f>IFERROR(VLOOKUP(AJ574,[2]CUS030!$A$5:$E$10000,5,0),"")</f>
        <v/>
      </c>
      <c r="AX574" s="19">
        <f>IFERROR(VLOOKUP(AK574,[2]CUS030!$A$5:$E$10000,5,0),"")</f>
        <v/>
      </c>
      <c r="AY574" s="19">
        <f>IFERROR(VLOOKUP(AL574,[2]CUS030!$A$5:$E$10000,5,0),"")</f>
        <v/>
      </c>
      <c r="AZ574" s="19">
        <f>IFERROR(VLOOKUP(AM574,[2]CUS030!$A$5:$E$10000,5,0),"")</f>
        <v/>
      </c>
      <c r="BA574" s="19">
        <f>IFERROR(VLOOKUP(AN574,[2]CUS030!$A$5:$E$10000,5,0),"")</f>
        <v/>
      </c>
      <c r="BB574" s="19">
        <f>IFERROR(VLOOKUP(AO574,[2]CUS030!$A$5:$E$10000,5,0),"")</f>
        <v/>
      </c>
      <c r="BC574" s="19">
        <f>IFERROR(VLOOKUP(AP574,[2]CUS030!$A$5:$E$10000,5,0),"")</f>
        <v/>
      </c>
      <c r="BD574" s="19">
        <f>IFERROR(VLOOKUP(AQ574,[2]CUS030!$A$5:$E$10000,5,0),"")</f>
        <v/>
      </c>
      <c r="BE574" s="19">
        <f>IFERROR(VLOOKUP(AR574,[2]CUS030!$A$5:$E$10000,5,0),"")</f>
        <v/>
      </c>
    </row>
    <row r="575">
      <c r="F575" s="108">
        <f>[1]!Table1[[#This Row],[Production]]</f>
        <v/>
      </c>
      <c r="G575">
        <f>MID(F575,LEN(F575)-6,4)</f>
        <v/>
      </c>
      <c r="H575">
        <f>AS575&amp;"|"&amp;AT575&amp;"|"&amp;AU575&amp;"|"&amp;AV575&amp;"|"&amp;AW575&amp;"|"&amp;AX575&amp;"|"&amp;AY575&amp;"|"&amp;AZ575&amp;"|"&amp;BA575&amp;"|"&amp;BB575&amp;"|"&amp;BC575&amp;"|"&amp;BD575&amp;"|"&amp;BE575</f>
        <v/>
      </c>
      <c r="I575" s="108">
        <f>[1]!Table1[[#This Row],[Stock]]</f>
        <v/>
      </c>
      <c r="J575">
        <f>MID(LEFT(I575,LEN(I575)-3),FIND("0|0.000",LEFT(I575,LEN(I575)-3),1)+7,6)</f>
        <v/>
      </c>
      <c r="K575" s="19" t="n"/>
      <c r="L575" s="19" t="n"/>
      <c r="M575" s="19" t="n"/>
      <c r="N575" s="19" t="n"/>
      <c r="O575" s="19" t="n"/>
      <c r="P575" s="20">
        <f>End_Cal!E575</f>
        <v/>
      </c>
      <c r="Q575" s="112">
        <f>IFERROR(INDEX($J$2:$J$9873,MATCH(1,INDEX(($P575=$F$2:$F$9873)*(0=COUNTIFS($Q$2:$Q$2,$J$2:$J$9873)),0),0)),"")</f>
        <v/>
      </c>
      <c r="R575" s="112">
        <f>IFERROR(INDEX($J$2:$J$9873,MATCH(1,INDEX(($P575=$F$2:$F$9873)*(0=COUNTIFS(Q575,$J$2:$J$9873)),0),0)),"")</f>
        <v/>
      </c>
      <c r="S575" s="112">
        <f>IFERROR(INDEX($J$2:$J$9873,MATCH(1,INDEX(($P575=$F$2:$F$9873)*(0=COUNTIFS(Q575:R575,$J$2:$J$9873)),0),0)),"")</f>
        <v/>
      </c>
      <c r="T575" s="112">
        <f>IFERROR(INDEX($J$2:$J$9873,MATCH(1,INDEX(($P575=$F$2:$F$9873)*(0=COUNTIFS(Q575:S575,$J$2:$J$9873)),0),0)),"")</f>
        <v/>
      </c>
      <c r="U575" s="112">
        <f>IFERROR(INDEX($J$2:$J$9873,MATCH(1,INDEX(($P575=$F$2:$F$9873)*(0=COUNTIFS(Q575:T575,$J$2:$J$9873)),0),0)),"")</f>
        <v/>
      </c>
      <c r="V575" s="112">
        <f>IFERROR(INDEX($J$2:$J$9873,MATCH(1,INDEX(($P575=$F$2:$F$9873)*(0=COUNTIFS(Q575:U575,$J$2:$J$9873)),0),0)),"")</f>
        <v/>
      </c>
      <c r="W575" s="112">
        <f>IFERROR(INDEX($J$2:$J$9873,MATCH(1,INDEX(($P575=$F$2:$F$9873)*(0=COUNTIFS(Q575:V575,$J$2:$J$861)),0),0)),"")</f>
        <v/>
      </c>
      <c r="X575" s="112">
        <f>IFERROR(INDEX($J$2:$J$9873,MATCH(1,INDEX(($P575=$F$2:$F$9873)*(0=COUNTIFS(Q575:W575,$J$2:$J$9873)),0),0)),"")</f>
        <v/>
      </c>
      <c r="Y575" s="112">
        <f>IFERROR(INDEX($J$2:$J$861,MATCH(1,INDEX(($P575=$F$2:$F$861)*(0=COUNTIFS(Q575:X575,$J$2:$J$861)),0),0)),"")</f>
        <v/>
      </c>
      <c r="Z575" s="112">
        <f>IFERROR(INDEX($J$2:$J$861,MATCH(1,INDEX(($P575=$F$2:$F$861)*(0=COUNTIFS(Q575:Y575,$J$2:$J$861)),0),0)),"")</f>
        <v/>
      </c>
      <c r="AA575" s="112">
        <f>IFERROR(INDEX($J$2:$J$861,MATCH(1,INDEX(($P575=$F$2:$F$861)*(0=COUNTIFS(Q575:Z575,$J$2:$J$861)),0),0)),"")</f>
        <v/>
      </c>
      <c r="AB575" s="112">
        <f>IFERROR(INDEX($J$2:$J$861,MATCH(1,INDEX(($P575=$F$2:$F$861)*(0=COUNTIFS(Q575:AA575,$J$2:$J$861)),0),0)),"")</f>
        <v/>
      </c>
      <c r="AC575" s="112">
        <f>IFERROR(INDEX($J$2:$J$861,MATCH(1,INDEX(($P575=$F$2:$F$861)*(0=COUNTIFS(Q575:AB575,$J$2:$J$861)),0),0)),"")</f>
        <v/>
      </c>
      <c r="AD575">
        <f>Q575&amp;"-"&amp;R575&amp;"-"&amp;S575&amp;"-"&amp;T575&amp;"-"&amp;U575&amp;"-"&amp;V575&amp;"-"&amp;W575&amp;"-"&amp;X575&amp;"-"&amp;Y575&amp;"-"&amp;Z575&amp;"-"&amp;AA575&amp;"-"&amp;AB575&amp;"-"&amp;AC575</f>
        <v/>
      </c>
      <c r="AF575" s="19">
        <f>IFERROR(INDEX($I$2:$I$861,MATCH(1,INDEX(($P575=$F$2:$F$861)*(0=COUNTIFS($AF$2:$AF$2,$I$2:$I$861)),0),0)),"")</f>
        <v/>
      </c>
      <c r="AG575" s="19">
        <f>IFERROR(INDEX($I$2:$I$9873,MATCH(1,INDEX(($P575=$F$2:$F$9873)*(0=COUNTIFS(AF575,$I$2:$I$9873)),0),0)),"")</f>
        <v/>
      </c>
      <c r="AH575" s="19">
        <f>IFERROR(INDEX($I$2:$I$9873,MATCH(1,INDEX(($P575=$F$2:$F$9873)*(0=COUNTIFS(AF575:AG575,$I$2:$I$9873)),0),0)),"")</f>
        <v/>
      </c>
      <c r="AI575" s="19">
        <f>IFERROR(INDEX($I$2:$I$9873,MATCH(1,INDEX(($P575=$F$2:$F$9873)*(0=COUNTIFS(AF575:AH575,$I$2:$I$9873)),0),0)),"")</f>
        <v/>
      </c>
      <c r="AJ575" s="19">
        <f>IFERROR(INDEX($I$2:$I$9873,MATCH(1,INDEX(($P575=$F$2:$F$9873)*(0=COUNTIFS(AF575:AI575,$I$2:$I$9873)),0),0)),"")</f>
        <v/>
      </c>
      <c r="AK575" s="19">
        <f>IFERROR(INDEX($I$2:$I$9873,MATCH(1,INDEX(($P575=$F$2:$F$9873)*(0=COUNTIFS(AF575:AJ575,$I$2:$I$9873)),0),0)),"")</f>
        <v/>
      </c>
      <c r="AL575" s="19">
        <f>IFERROR(INDEX($I$2:$I$9873,MATCH(1,INDEX(($P575=$F$2:$F$9873)*(0=COUNTIFS(AF575:AK575,$I$2:$I$9873)),0),0)),"")</f>
        <v/>
      </c>
      <c r="AM575" s="19">
        <f>IFERROR(INDEX($I$2:$I$9873,MATCH(1,INDEX(($P575=$F$2:$F$9873)*(0=COUNTIFS(AF575:AL575,$I$2:$I$9873)),0),0)),"")</f>
        <v/>
      </c>
      <c r="AN575" s="19">
        <f>IFERROR(INDEX($I$2:$I$9873,MATCH(1,INDEX(($P575=$F$2:$F$9873)*(0=COUNTIFS(AF575:AM575,$I$2:$I$9873)),0),0)),"")</f>
        <v/>
      </c>
      <c r="AO575" s="19">
        <f>IFERROR(INDEX($I$2:$I$9873,MATCH(1,INDEX(($P575=$F$2:$F$9873)*(0=COUNTIFS(AF575:AN575,$I$2:$I$9873)),0),0)),"")</f>
        <v/>
      </c>
      <c r="AP575" s="19">
        <f>IFERROR(INDEX($I$2:$I$9873,MATCH(1,INDEX(($P575=$F$2:$F$9873)*(0=COUNTIFS(AF575:AO575,$I$2:$I$9873)),0),0)),"")</f>
        <v/>
      </c>
      <c r="AQ575" s="19">
        <f>IFERROR(INDEX($I$2:$I$9873,MATCH(1,INDEX(($P575=$F$2:$F$9873)*(0=COUNTIFS(AF575:AP575,$I$2:$I$9873)),0),0)),"")</f>
        <v/>
      </c>
      <c r="AR575" s="19">
        <f>IFERROR(INDEX($I$2:$I$9873,MATCH(1,INDEX(($P575=$F$2:$F$9873)*(0=COUNTIFS(AF575:AQ575,$I$2:$I$9873)),0),0)),"")</f>
        <v/>
      </c>
      <c r="AS575" s="19">
        <f>IFERROR(VLOOKUP(AF575,[2]CUS030!$A$5:$E$10000,5,0),"")</f>
        <v/>
      </c>
      <c r="AT575" s="19">
        <f>IFERROR(VLOOKUP(AG575,[2]CUS030!$A$5:$E$10000,5,0),"")</f>
        <v/>
      </c>
      <c r="AU575" s="19">
        <f>IFERROR(VLOOKUP(AH575,[2]CUS030!$A$5:$E$10000,5,0),"")</f>
        <v/>
      </c>
      <c r="AV575" s="19">
        <f>IFERROR(VLOOKUP(AI575,[2]CUS030!$A$5:$E$10000,5,0),"")</f>
        <v/>
      </c>
      <c r="AW575" s="19">
        <f>IFERROR(VLOOKUP(AJ575,[2]CUS030!$A$5:$E$10000,5,0),"")</f>
        <v/>
      </c>
      <c r="AX575" s="19">
        <f>IFERROR(VLOOKUP(AK575,[2]CUS030!$A$5:$E$10000,5,0),"")</f>
        <v/>
      </c>
      <c r="AY575" s="19">
        <f>IFERROR(VLOOKUP(AL575,[2]CUS030!$A$5:$E$10000,5,0),"")</f>
        <v/>
      </c>
      <c r="AZ575" s="19">
        <f>IFERROR(VLOOKUP(AM575,[2]CUS030!$A$5:$E$10000,5,0),"")</f>
        <v/>
      </c>
      <c r="BA575" s="19">
        <f>IFERROR(VLOOKUP(AN575,[2]CUS030!$A$5:$E$10000,5,0),"")</f>
        <v/>
      </c>
      <c r="BB575" s="19">
        <f>IFERROR(VLOOKUP(AO575,[2]CUS030!$A$5:$E$10000,5,0),"")</f>
        <v/>
      </c>
      <c r="BC575" s="19">
        <f>IFERROR(VLOOKUP(AP575,[2]CUS030!$A$5:$E$10000,5,0),"")</f>
        <v/>
      </c>
      <c r="BD575" s="19">
        <f>IFERROR(VLOOKUP(AQ575,[2]CUS030!$A$5:$E$10000,5,0),"")</f>
        <v/>
      </c>
      <c r="BE575" s="19">
        <f>IFERROR(VLOOKUP(AR575,[2]CUS030!$A$5:$E$10000,5,0),"")</f>
        <v/>
      </c>
    </row>
    <row r="576">
      <c r="F576" s="108">
        <f>[1]!Table1[[#This Row],[Production]]</f>
        <v/>
      </c>
      <c r="G576">
        <f>MID(F576,LEN(F576)-6,4)</f>
        <v/>
      </c>
      <c r="H576">
        <f>AS576&amp;"|"&amp;AT576&amp;"|"&amp;AU576&amp;"|"&amp;AV576&amp;"|"&amp;AW576&amp;"|"&amp;AX576&amp;"|"&amp;AY576&amp;"|"&amp;AZ576&amp;"|"&amp;BA576&amp;"|"&amp;BB576&amp;"|"&amp;BC576&amp;"|"&amp;BD576&amp;"|"&amp;BE576</f>
        <v/>
      </c>
      <c r="I576" s="108">
        <f>[1]!Table1[[#This Row],[Stock]]</f>
        <v/>
      </c>
      <c r="J576">
        <f>MID(LEFT(I576,LEN(I576)-3),FIND("0|0.000",LEFT(I576,LEN(I576)-3),1)+7,6)</f>
        <v/>
      </c>
      <c r="K576" s="19" t="n"/>
      <c r="L576" s="19" t="n"/>
      <c r="M576" s="19" t="n"/>
      <c r="N576" s="19" t="n"/>
      <c r="O576" s="19" t="n"/>
      <c r="P576" s="20">
        <f>End_Cal!E576</f>
        <v/>
      </c>
      <c r="Q576" s="112">
        <f>IFERROR(INDEX($J$2:$J$9873,MATCH(1,INDEX(($P576=$F$2:$F$9873)*(0=COUNTIFS($Q$2:$Q$2,$J$2:$J$9873)),0),0)),"")</f>
        <v/>
      </c>
      <c r="R576" s="112">
        <f>IFERROR(INDEX($J$2:$J$9873,MATCH(1,INDEX(($P576=$F$2:$F$9873)*(0=COUNTIFS(Q576,$J$2:$J$9873)),0),0)),"")</f>
        <v/>
      </c>
      <c r="S576" s="112">
        <f>IFERROR(INDEX($J$2:$J$9873,MATCH(1,INDEX(($P576=$F$2:$F$9873)*(0=COUNTIFS(Q576:R576,$J$2:$J$9873)),0),0)),"")</f>
        <v/>
      </c>
      <c r="T576" s="112">
        <f>IFERROR(INDEX($J$2:$J$9873,MATCH(1,INDEX(($P576=$F$2:$F$9873)*(0=COUNTIFS(Q576:S576,$J$2:$J$9873)),0),0)),"")</f>
        <v/>
      </c>
      <c r="U576" s="112">
        <f>IFERROR(INDEX($J$2:$J$9873,MATCH(1,INDEX(($P576=$F$2:$F$9873)*(0=COUNTIFS(Q576:T576,$J$2:$J$9873)),0),0)),"")</f>
        <v/>
      </c>
      <c r="V576" s="112">
        <f>IFERROR(INDEX($J$2:$J$9873,MATCH(1,INDEX(($P576=$F$2:$F$9873)*(0=COUNTIFS(Q576:U576,$J$2:$J$9873)),0),0)),"")</f>
        <v/>
      </c>
      <c r="W576" s="112">
        <f>IFERROR(INDEX($J$2:$J$9873,MATCH(1,INDEX(($P576=$F$2:$F$9873)*(0=COUNTIFS(Q576:V576,$J$2:$J$861)),0),0)),"")</f>
        <v/>
      </c>
      <c r="X576" s="112">
        <f>IFERROR(INDEX($J$2:$J$9873,MATCH(1,INDEX(($P576=$F$2:$F$9873)*(0=COUNTIFS(Q576:W576,$J$2:$J$9873)),0),0)),"")</f>
        <v/>
      </c>
      <c r="Y576" s="112">
        <f>IFERROR(INDEX($J$2:$J$861,MATCH(1,INDEX(($P576=$F$2:$F$861)*(0=COUNTIFS(Q576:X576,$J$2:$J$861)),0),0)),"")</f>
        <v/>
      </c>
      <c r="Z576" s="112">
        <f>IFERROR(INDEX($J$2:$J$861,MATCH(1,INDEX(($P576=$F$2:$F$861)*(0=COUNTIFS(Q576:Y576,$J$2:$J$861)),0),0)),"")</f>
        <v/>
      </c>
      <c r="AA576" s="112">
        <f>IFERROR(INDEX($J$2:$J$861,MATCH(1,INDEX(($P576=$F$2:$F$861)*(0=COUNTIFS(Q576:Z576,$J$2:$J$861)),0),0)),"")</f>
        <v/>
      </c>
      <c r="AB576" s="112">
        <f>IFERROR(INDEX($J$2:$J$861,MATCH(1,INDEX(($P576=$F$2:$F$861)*(0=COUNTIFS(Q576:AA576,$J$2:$J$861)),0),0)),"")</f>
        <v/>
      </c>
      <c r="AC576" s="112">
        <f>IFERROR(INDEX($J$2:$J$861,MATCH(1,INDEX(($P576=$F$2:$F$861)*(0=COUNTIFS(Q576:AB576,$J$2:$J$861)),0),0)),"")</f>
        <v/>
      </c>
      <c r="AD576">
        <f>Q576&amp;"-"&amp;R576&amp;"-"&amp;S576&amp;"-"&amp;T576&amp;"-"&amp;U576&amp;"-"&amp;V576&amp;"-"&amp;W576&amp;"-"&amp;X576&amp;"-"&amp;Y576&amp;"-"&amp;Z576&amp;"-"&amp;AA576&amp;"-"&amp;AB576&amp;"-"&amp;AC576</f>
        <v/>
      </c>
      <c r="AF576" s="19">
        <f>IFERROR(INDEX($I$2:$I$861,MATCH(1,INDEX(($P576=$F$2:$F$861)*(0=COUNTIFS($AF$2:$AF$2,$I$2:$I$861)),0),0)),"")</f>
        <v/>
      </c>
      <c r="AG576" s="19">
        <f>IFERROR(INDEX($I$2:$I$9873,MATCH(1,INDEX(($P576=$F$2:$F$9873)*(0=COUNTIFS(AF576,$I$2:$I$9873)),0),0)),"")</f>
        <v/>
      </c>
      <c r="AH576" s="19">
        <f>IFERROR(INDEX($I$2:$I$9873,MATCH(1,INDEX(($P576=$F$2:$F$9873)*(0=COUNTIFS(AF576:AG576,$I$2:$I$9873)),0),0)),"")</f>
        <v/>
      </c>
      <c r="AI576" s="19">
        <f>IFERROR(INDEX($I$2:$I$9873,MATCH(1,INDEX(($P576=$F$2:$F$9873)*(0=COUNTIFS(AF576:AH576,$I$2:$I$9873)),0),0)),"")</f>
        <v/>
      </c>
      <c r="AJ576" s="19">
        <f>IFERROR(INDEX($I$2:$I$9873,MATCH(1,INDEX(($P576=$F$2:$F$9873)*(0=COUNTIFS(AF576:AI576,$I$2:$I$9873)),0),0)),"")</f>
        <v/>
      </c>
      <c r="AK576" s="19">
        <f>IFERROR(INDEX($I$2:$I$9873,MATCH(1,INDEX(($P576=$F$2:$F$9873)*(0=COUNTIFS(AF576:AJ576,$I$2:$I$9873)),0),0)),"")</f>
        <v/>
      </c>
      <c r="AL576" s="19">
        <f>IFERROR(INDEX($I$2:$I$9873,MATCH(1,INDEX(($P576=$F$2:$F$9873)*(0=COUNTIFS(AF576:AK576,$I$2:$I$9873)),0),0)),"")</f>
        <v/>
      </c>
      <c r="AM576" s="19">
        <f>IFERROR(INDEX($I$2:$I$9873,MATCH(1,INDEX(($P576=$F$2:$F$9873)*(0=COUNTIFS(AF576:AL576,$I$2:$I$9873)),0),0)),"")</f>
        <v/>
      </c>
      <c r="AN576" s="19">
        <f>IFERROR(INDEX($I$2:$I$9873,MATCH(1,INDEX(($P576=$F$2:$F$9873)*(0=COUNTIFS(AF576:AM576,$I$2:$I$9873)),0),0)),"")</f>
        <v/>
      </c>
      <c r="AO576" s="19">
        <f>IFERROR(INDEX($I$2:$I$9873,MATCH(1,INDEX(($P576=$F$2:$F$9873)*(0=COUNTIFS(AF576:AN576,$I$2:$I$9873)),0),0)),"")</f>
        <v/>
      </c>
      <c r="AP576" s="19">
        <f>IFERROR(INDEX($I$2:$I$9873,MATCH(1,INDEX(($P576=$F$2:$F$9873)*(0=COUNTIFS(AF576:AO576,$I$2:$I$9873)),0),0)),"")</f>
        <v/>
      </c>
      <c r="AQ576" s="19">
        <f>IFERROR(INDEX($I$2:$I$9873,MATCH(1,INDEX(($P576=$F$2:$F$9873)*(0=COUNTIFS(AF576:AP576,$I$2:$I$9873)),0),0)),"")</f>
        <v/>
      </c>
      <c r="AR576" s="19">
        <f>IFERROR(INDEX($I$2:$I$9873,MATCH(1,INDEX(($P576=$F$2:$F$9873)*(0=COUNTIFS(AF576:AQ576,$I$2:$I$9873)),0),0)),"")</f>
        <v/>
      </c>
      <c r="AS576" s="19">
        <f>IFERROR(VLOOKUP(AF576,[2]CUS030!$A$5:$E$10000,5,0),"")</f>
        <v/>
      </c>
      <c r="AT576" s="19">
        <f>IFERROR(VLOOKUP(AG576,[2]CUS030!$A$5:$E$10000,5,0),"")</f>
        <v/>
      </c>
      <c r="AU576" s="19">
        <f>IFERROR(VLOOKUP(AH576,[2]CUS030!$A$5:$E$10000,5,0),"")</f>
        <v/>
      </c>
      <c r="AV576" s="19">
        <f>IFERROR(VLOOKUP(AI576,[2]CUS030!$A$5:$E$10000,5,0),"")</f>
        <v/>
      </c>
      <c r="AW576" s="19">
        <f>IFERROR(VLOOKUP(AJ576,[2]CUS030!$A$5:$E$10000,5,0),"")</f>
        <v/>
      </c>
      <c r="AX576" s="19">
        <f>IFERROR(VLOOKUP(AK576,[2]CUS030!$A$5:$E$10000,5,0),"")</f>
        <v/>
      </c>
      <c r="AY576" s="19">
        <f>IFERROR(VLOOKUP(AL576,[2]CUS030!$A$5:$E$10000,5,0),"")</f>
        <v/>
      </c>
      <c r="AZ576" s="19">
        <f>IFERROR(VLOOKUP(AM576,[2]CUS030!$A$5:$E$10000,5,0),"")</f>
        <v/>
      </c>
      <c r="BA576" s="19">
        <f>IFERROR(VLOOKUP(AN576,[2]CUS030!$A$5:$E$10000,5,0),"")</f>
        <v/>
      </c>
      <c r="BB576" s="19">
        <f>IFERROR(VLOOKUP(AO576,[2]CUS030!$A$5:$E$10000,5,0),"")</f>
        <v/>
      </c>
      <c r="BC576" s="19">
        <f>IFERROR(VLOOKUP(AP576,[2]CUS030!$A$5:$E$10000,5,0),"")</f>
        <v/>
      </c>
      <c r="BD576" s="19">
        <f>IFERROR(VLOOKUP(AQ576,[2]CUS030!$A$5:$E$10000,5,0),"")</f>
        <v/>
      </c>
      <c r="BE576" s="19">
        <f>IFERROR(VLOOKUP(AR576,[2]CUS030!$A$5:$E$10000,5,0),"")</f>
        <v/>
      </c>
    </row>
    <row r="577">
      <c r="F577" s="108">
        <f>[1]!Table1[[#This Row],[Production]]</f>
        <v/>
      </c>
      <c r="G577">
        <f>MID(F577,LEN(F577)-6,4)</f>
        <v/>
      </c>
      <c r="H577">
        <f>AS577&amp;"|"&amp;AT577&amp;"|"&amp;AU577&amp;"|"&amp;AV577&amp;"|"&amp;AW577&amp;"|"&amp;AX577&amp;"|"&amp;AY577&amp;"|"&amp;AZ577&amp;"|"&amp;BA577&amp;"|"&amp;BB577&amp;"|"&amp;BC577&amp;"|"&amp;BD577&amp;"|"&amp;BE577</f>
        <v/>
      </c>
      <c r="I577" s="108">
        <f>[1]!Table1[[#This Row],[Stock]]</f>
        <v/>
      </c>
      <c r="J577">
        <f>MID(LEFT(I577,LEN(I577)-3),FIND("0|0.000",LEFT(I577,LEN(I577)-3),1)+7,6)</f>
        <v/>
      </c>
      <c r="K577" s="19" t="n"/>
      <c r="L577" s="19" t="n"/>
      <c r="M577" s="19" t="n"/>
      <c r="N577" s="19" t="n"/>
      <c r="O577" s="19" t="n"/>
      <c r="P577" s="20">
        <f>End_Cal!E577</f>
        <v/>
      </c>
      <c r="Q577" s="112">
        <f>IFERROR(INDEX($J$2:$J$9873,MATCH(1,INDEX(($P577=$F$2:$F$9873)*(0=COUNTIFS($Q$2:$Q$2,$J$2:$J$9873)),0),0)),"")</f>
        <v/>
      </c>
      <c r="R577" s="112">
        <f>IFERROR(INDEX($J$2:$J$9873,MATCH(1,INDEX(($P577=$F$2:$F$9873)*(0=COUNTIFS(Q577,$J$2:$J$9873)),0),0)),"")</f>
        <v/>
      </c>
      <c r="S577" s="112">
        <f>IFERROR(INDEX($J$2:$J$9873,MATCH(1,INDEX(($P577=$F$2:$F$9873)*(0=COUNTIFS(Q577:R577,$J$2:$J$9873)),0),0)),"")</f>
        <v/>
      </c>
      <c r="T577" s="112">
        <f>IFERROR(INDEX($J$2:$J$9873,MATCH(1,INDEX(($P577=$F$2:$F$9873)*(0=COUNTIFS(Q577:S577,$J$2:$J$9873)),0),0)),"")</f>
        <v/>
      </c>
      <c r="U577" s="112">
        <f>IFERROR(INDEX($J$2:$J$9873,MATCH(1,INDEX(($P577=$F$2:$F$9873)*(0=COUNTIFS(Q577:T577,$J$2:$J$9873)),0),0)),"")</f>
        <v/>
      </c>
      <c r="V577" s="112">
        <f>IFERROR(INDEX($J$2:$J$9873,MATCH(1,INDEX(($P577=$F$2:$F$9873)*(0=COUNTIFS(Q577:U577,$J$2:$J$9873)),0),0)),"")</f>
        <v/>
      </c>
      <c r="W577" s="112">
        <f>IFERROR(INDEX($J$2:$J$9873,MATCH(1,INDEX(($P577=$F$2:$F$9873)*(0=COUNTIFS(Q577:V577,$J$2:$J$861)),0),0)),"")</f>
        <v/>
      </c>
      <c r="X577" s="112">
        <f>IFERROR(INDEX($J$2:$J$9873,MATCH(1,INDEX(($P577=$F$2:$F$9873)*(0=COUNTIFS(Q577:W577,$J$2:$J$9873)),0),0)),"")</f>
        <v/>
      </c>
      <c r="Y577" s="112">
        <f>IFERROR(INDEX($J$2:$J$861,MATCH(1,INDEX(($P577=$F$2:$F$861)*(0=COUNTIFS(Q577:X577,$J$2:$J$861)),0),0)),"")</f>
        <v/>
      </c>
      <c r="Z577" s="112">
        <f>IFERROR(INDEX($J$2:$J$861,MATCH(1,INDEX(($P577=$F$2:$F$861)*(0=COUNTIFS(Q577:Y577,$J$2:$J$861)),0),0)),"")</f>
        <v/>
      </c>
      <c r="AA577" s="112">
        <f>IFERROR(INDEX($J$2:$J$861,MATCH(1,INDEX(($P577=$F$2:$F$861)*(0=COUNTIFS(Q577:Z577,$J$2:$J$861)),0),0)),"")</f>
        <v/>
      </c>
      <c r="AB577" s="112">
        <f>IFERROR(INDEX($J$2:$J$861,MATCH(1,INDEX(($P577=$F$2:$F$861)*(0=COUNTIFS(Q577:AA577,$J$2:$J$861)),0),0)),"")</f>
        <v/>
      </c>
      <c r="AC577" s="112">
        <f>IFERROR(INDEX($J$2:$J$861,MATCH(1,INDEX(($P577=$F$2:$F$861)*(0=COUNTIFS(Q577:AB577,$J$2:$J$861)),0),0)),"")</f>
        <v/>
      </c>
      <c r="AD577">
        <f>Q577&amp;"-"&amp;R577&amp;"-"&amp;S577&amp;"-"&amp;T577&amp;"-"&amp;U577&amp;"-"&amp;V577&amp;"-"&amp;W577&amp;"-"&amp;X577&amp;"-"&amp;Y577&amp;"-"&amp;Z577&amp;"-"&amp;AA577&amp;"-"&amp;AB577&amp;"-"&amp;AC577</f>
        <v/>
      </c>
      <c r="AF577" s="19">
        <f>IFERROR(INDEX($I$2:$I$861,MATCH(1,INDEX(($P577=$F$2:$F$861)*(0=COUNTIFS($AF$2:$AF$2,$I$2:$I$861)),0),0)),"")</f>
        <v/>
      </c>
      <c r="AG577" s="19">
        <f>IFERROR(INDEX($I$2:$I$9873,MATCH(1,INDEX(($P577=$F$2:$F$9873)*(0=COUNTIFS(AF577,$I$2:$I$9873)),0),0)),"")</f>
        <v/>
      </c>
      <c r="AH577" s="19">
        <f>IFERROR(INDEX($I$2:$I$9873,MATCH(1,INDEX(($P577=$F$2:$F$9873)*(0=COUNTIFS(AF577:AG577,$I$2:$I$9873)),0),0)),"")</f>
        <v/>
      </c>
      <c r="AI577" s="19">
        <f>IFERROR(INDEX($I$2:$I$9873,MATCH(1,INDEX(($P577=$F$2:$F$9873)*(0=COUNTIFS(AF577:AH577,$I$2:$I$9873)),0),0)),"")</f>
        <v/>
      </c>
      <c r="AJ577" s="19">
        <f>IFERROR(INDEX($I$2:$I$9873,MATCH(1,INDEX(($P577=$F$2:$F$9873)*(0=COUNTIFS(AF577:AI577,$I$2:$I$9873)),0),0)),"")</f>
        <v/>
      </c>
      <c r="AK577" s="19">
        <f>IFERROR(INDEX($I$2:$I$9873,MATCH(1,INDEX(($P577=$F$2:$F$9873)*(0=COUNTIFS(AF577:AJ577,$I$2:$I$9873)),0),0)),"")</f>
        <v/>
      </c>
      <c r="AL577" s="19">
        <f>IFERROR(INDEX($I$2:$I$9873,MATCH(1,INDEX(($P577=$F$2:$F$9873)*(0=COUNTIFS(AF577:AK577,$I$2:$I$9873)),0),0)),"")</f>
        <v/>
      </c>
      <c r="AM577" s="19">
        <f>IFERROR(INDEX($I$2:$I$9873,MATCH(1,INDEX(($P577=$F$2:$F$9873)*(0=COUNTIFS(AF577:AL577,$I$2:$I$9873)),0),0)),"")</f>
        <v/>
      </c>
      <c r="AN577" s="19">
        <f>IFERROR(INDEX($I$2:$I$9873,MATCH(1,INDEX(($P577=$F$2:$F$9873)*(0=COUNTIFS(AF577:AM577,$I$2:$I$9873)),0),0)),"")</f>
        <v/>
      </c>
      <c r="AO577" s="19">
        <f>IFERROR(INDEX($I$2:$I$9873,MATCH(1,INDEX(($P577=$F$2:$F$9873)*(0=COUNTIFS(AF577:AN577,$I$2:$I$9873)),0),0)),"")</f>
        <v/>
      </c>
      <c r="AP577" s="19">
        <f>IFERROR(INDEX($I$2:$I$9873,MATCH(1,INDEX(($P577=$F$2:$F$9873)*(0=COUNTIFS(AF577:AO577,$I$2:$I$9873)),0),0)),"")</f>
        <v/>
      </c>
      <c r="AQ577" s="19">
        <f>IFERROR(INDEX($I$2:$I$9873,MATCH(1,INDEX(($P577=$F$2:$F$9873)*(0=COUNTIFS(AF577:AP577,$I$2:$I$9873)),0),0)),"")</f>
        <v/>
      </c>
      <c r="AR577" s="19">
        <f>IFERROR(INDEX($I$2:$I$9873,MATCH(1,INDEX(($P577=$F$2:$F$9873)*(0=COUNTIFS(AF577:AQ577,$I$2:$I$9873)),0),0)),"")</f>
        <v/>
      </c>
      <c r="AS577" s="19">
        <f>IFERROR(VLOOKUP(AF577,[2]CUS030!$A$5:$E$10000,5,0),"")</f>
        <v/>
      </c>
      <c r="AT577" s="19">
        <f>IFERROR(VLOOKUP(AG577,[2]CUS030!$A$5:$E$10000,5,0),"")</f>
        <v/>
      </c>
      <c r="AU577" s="19">
        <f>IFERROR(VLOOKUP(AH577,[2]CUS030!$A$5:$E$10000,5,0),"")</f>
        <v/>
      </c>
      <c r="AV577" s="19">
        <f>IFERROR(VLOOKUP(AI577,[2]CUS030!$A$5:$E$10000,5,0),"")</f>
        <v/>
      </c>
      <c r="AW577" s="19">
        <f>IFERROR(VLOOKUP(AJ577,[2]CUS030!$A$5:$E$10000,5,0),"")</f>
        <v/>
      </c>
      <c r="AX577" s="19">
        <f>IFERROR(VLOOKUP(AK577,[2]CUS030!$A$5:$E$10000,5,0),"")</f>
        <v/>
      </c>
      <c r="AY577" s="19">
        <f>IFERROR(VLOOKUP(AL577,[2]CUS030!$A$5:$E$10000,5,0),"")</f>
        <v/>
      </c>
      <c r="AZ577" s="19">
        <f>IFERROR(VLOOKUP(AM577,[2]CUS030!$A$5:$E$10000,5,0),"")</f>
        <v/>
      </c>
      <c r="BA577" s="19">
        <f>IFERROR(VLOOKUP(AN577,[2]CUS030!$A$5:$E$10000,5,0),"")</f>
        <v/>
      </c>
      <c r="BB577" s="19">
        <f>IFERROR(VLOOKUP(AO577,[2]CUS030!$A$5:$E$10000,5,0),"")</f>
        <v/>
      </c>
      <c r="BC577" s="19">
        <f>IFERROR(VLOOKUP(AP577,[2]CUS030!$A$5:$E$10000,5,0),"")</f>
        <v/>
      </c>
      <c r="BD577" s="19">
        <f>IFERROR(VLOOKUP(AQ577,[2]CUS030!$A$5:$E$10000,5,0),"")</f>
        <v/>
      </c>
      <c r="BE577" s="19">
        <f>IFERROR(VLOOKUP(AR577,[2]CUS030!$A$5:$E$10000,5,0),"")</f>
        <v/>
      </c>
    </row>
    <row r="578">
      <c r="F578" s="108">
        <f>[1]!Table1[[#This Row],[Production]]</f>
        <v/>
      </c>
      <c r="G578">
        <f>MID(F578,LEN(F578)-6,4)</f>
        <v/>
      </c>
      <c r="H578">
        <f>AS578&amp;"|"&amp;AT578&amp;"|"&amp;AU578&amp;"|"&amp;AV578&amp;"|"&amp;AW578&amp;"|"&amp;AX578&amp;"|"&amp;AY578&amp;"|"&amp;AZ578&amp;"|"&amp;BA578&amp;"|"&amp;BB578&amp;"|"&amp;BC578&amp;"|"&amp;BD578&amp;"|"&amp;BE578</f>
        <v/>
      </c>
      <c r="I578" s="108">
        <f>[1]!Table1[[#This Row],[Stock]]</f>
        <v/>
      </c>
      <c r="J578">
        <f>MID(LEFT(I578,LEN(I578)-3),FIND("0|0.000",LEFT(I578,LEN(I578)-3),1)+7,6)</f>
        <v/>
      </c>
      <c r="K578" s="19" t="n"/>
      <c r="L578" s="19" t="n"/>
      <c r="M578" s="19" t="n"/>
      <c r="N578" s="19" t="n"/>
      <c r="O578" s="19" t="n"/>
      <c r="P578" s="20">
        <f>End_Cal!E578</f>
        <v/>
      </c>
      <c r="Q578" s="112">
        <f>IFERROR(INDEX($J$2:$J$9873,MATCH(1,INDEX(($P578=$F$2:$F$9873)*(0=COUNTIFS($Q$2:$Q$2,$J$2:$J$9873)),0),0)),"")</f>
        <v/>
      </c>
      <c r="R578" s="112">
        <f>IFERROR(INDEX($J$2:$J$9873,MATCH(1,INDEX(($P578=$F$2:$F$9873)*(0=COUNTIFS(Q578,$J$2:$J$9873)),0),0)),"")</f>
        <v/>
      </c>
      <c r="S578" s="112">
        <f>IFERROR(INDEX($J$2:$J$9873,MATCH(1,INDEX(($P578=$F$2:$F$9873)*(0=COUNTIFS(Q578:R578,$J$2:$J$9873)),0),0)),"")</f>
        <v/>
      </c>
      <c r="T578" s="112">
        <f>IFERROR(INDEX($J$2:$J$9873,MATCH(1,INDEX(($P578=$F$2:$F$9873)*(0=COUNTIFS(Q578:S578,$J$2:$J$9873)),0),0)),"")</f>
        <v/>
      </c>
      <c r="U578" s="112">
        <f>IFERROR(INDEX($J$2:$J$9873,MATCH(1,INDEX(($P578=$F$2:$F$9873)*(0=COUNTIFS(Q578:T578,$J$2:$J$9873)),0),0)),"")</f>
        <v/>
      </c>
      <c r="V578" s="112">
        <f>IFERROR(INDEX($J$2:$J$9873,MATCH(1,INDEX(($P578=$F$2:$F$9873)*(0=COUNTIFS(Q578:U578,$J$2:$J$9873)),0),0)),"")</f>
        <v/>
      </c>
      <c r="W578" s="112">
        <f>IFERROR(INDEX($J$2:$J$9873,MATCH(1,INDEX(($P578=$F$2:$F$9873)*(0=COUNTIFS(Q578:V578,$J$2:$J$861)),0),0)),"")</f>
        <v/>
      </c>
      <c r="X578" s="112">
        <f>IFERROR(INDEX($J$2:$J$9873,MATCH(1,INDEX(($P578=$F$2:$F$9873)*(0=COUNTIFS(Q578:W578,$J$2:$J$9873)),0),0)),"")</f>
        <v/>
      </c>
      <c r="Y578" s="112">
        <f>IFERROR(INDEX($J$2:$J$861,MATCH(1,INDEX(($P578=$F$2:$F$861)*(0=COUNTIFS(Q578:X578,$J$2:$J$861)),0),0)),"")</f>
        <v/>
      </c>
      <c r="Z578" s="112">
        <f>IFERROR(INDEX($J$2:$J$861,MATCH(1,INDEX(($P578=$F$2:$F$861)*(0=COUNTIFS(Q578:Y578,$J$2:$J$861)),0),0)),"")</f>
        <v/>
      </c>
      <c r="AA578" s="112">
        <f>IFERROR(INDEX($J$2:$J$861,MATCH(1,INDEX(($P578=$F$2:$F$861)*(0=COUNTIFS(Q578:Z578,$J$2:$J$861)),0),0)),"")</f>
        <v/>
      </c>
      <c r="AB578" s="112">
        <f>IFERROR(INDEX($J$2:$J$861,MATCH(1,INDEX(($P578=$F$2:$F$861)*(0=COUNTIFS(Q578:AA578,$J$2:$J$861)),0),0)),"")</f>
        <v/>
      </c>
      <c r="AC578" s="112">
        <f>IFERROR(INDEX($J$2:$J$861,MATCH(1,INDEX(($P578=$F$2:$F$861)*(0=COUNTIFS(Q578:AB578,$J$2:$J$861)),0),0)),"")</f>
        <v/>
      </c>
      <c r="AD578">
        <f>Q578&amp;"-"&amp;R578&amp;"-"&amp;S578&amp;"-"&amp;T578&amp;"-"&amp;U578&amp;"-"&amp;V578&amp;"-"&amp;W578&amp;"-"&amp;X578&amp;"-"&amp;Y578&amp;"-"&amp;Z578&amp;"-"&amp;AA578&amp;"-"&amp;AB578&amp;"-"&amp;AC578</f>
        <v/>
      </c>
      <c r="AF578" s="19">
        <f>IFERROR(INDEX($I$2:$I$861,MATCH(1,INDEX(($P578=$F$2:$F$861)*(0=COUNTIFS($AF$2:$AF$2,$I$2:$I$861)),0),0)),"")</f>
        <v/>
      </c>
      <c r="AG578" s="19">
        <f>IFERROR(INDEX($I$2:$I$9873,MATCH(1,INDEX(($P578=$F$2:$F$9873)*(0=COUNTIFS(AF578,$I$2:$I$9873)),0),0)),"")</f>
        <v/>
      </c>
      <c r="AH578" s="19">
        <f>IFERROR(INDEX($I$2:$I$9873,MATCH(1,INDEX(($P578=$F$2:$F$9873)*(0=COUNTIFS(AF578:AG578,$I$2:$I$9873)),0),0)),"")</f>
        <v/>
      </c>
      <c r="AI578" s="19">
        <f>IFERROR(INDEX($I$2:$I$9873,MATCH(1,INDEX(($P578=$F$2:$F$9873)*(0=COUNTIFS(AF578:AH578,$I$2:$I$9873)),0),0)),"")</f>
        <v/>
      </c>
      <c r="AJ578" s="19">
        <f>IFERROR(INDEX($I$2:$I$9873,MATCH(1,INDEX(($P578=$F$2:$F$9873)*(0=COUNTIFS(AF578:AI578,$I$2:$I$9873)),0),0)),"")</f>
        <v/>
      </c>
      <c r="AK578" s="19">
        <f>IFERROR(INDEX($I$2:$I$9873,MATCH(1,INDEX(($P578=$F$2:$F$9873)*(0=COUNTIFS(AF578:AJ578,$I$2:$I$9873)),0),0)),"")</f>
        <v/>
      </c>
      <c r="AL578" s="19">
        <f>IFERROR(INDEX($I$2:$I$9873,MATCH(1,INDEX(($P578=$F$2:$F$9873)*(0=COUNTIFS(AF578:AK578,$I$2:$I$9873)),0),0)),"")</f>
        <v/>
      </c>
      <c r="AM578" s="19">
        <f>IFERROR(INDEX($I$2:$I$9873,MATCH(1,INDEX(($P578=$F$2:$F$9873)*(0=COUNTIFS(AF578:AL578,$I$2:$I$9873)),0),0)),"")</f>
        <v/>
      </c>
      <c r="AN578" s="19">
        <f>IFERROR(INDEX($I$2:$I$9873,MATCH(1,INDEX(($P578=$F$2:$F$9873)*(0=COUNTIFS(AF578:AM578,$I$2:$I$9873)),0),0)),"")</f>
        <v/>
      </c>
      <c r="AO578" s="19">
        <f>IFERROR(INDEX($I$2:$I$9873,MATCH(1,INDEX(($P578=$F$2:$F$9873)*(0=COUNTIFS(AF578:AN578,$I$2:$I$9873)),0),0)),"")</f>
        <v/>
      </c>
      <c r="AP578" s="19">
        <f>IFERROR(INDEX($I$2:$I$9873,MATCH(1,INDEX(($P578=$F$2:$F$9873)*(0=COUNTIFS(AF578:AO578,$I$2:$I$9873)),0),0)),"")</f>
        <v/>
      </c>
      <c r="AQ578" s="19">
        <f>IFERROR(INDEX($I$2:$I$9873,MATCH(1,INDEX(($P578=$F$2:$F$9873)*(0=COUNTIFS(AF578:AP578,$I$2:$I$9873)),0),0)),"")</f>
        <v/>
      </c>
      <c r="AR578" s="19">
        <f>IFERROR(INDEX($I$2:$I$9873,MATCH(1,INDEX(($P578=$F$2:$F$9873)*(0=COUNTIFS(AF578:AQ578,$I$2:$I$9873)),0),0)),"")</f>
        <v/>
      </c>
      <c r="AS578" s="19">
        <f>IFERROR(VLOOKUP(AF578,[2]CUS030!$A$5:$E$10000,5,0),"")</f>
        <v/>
      </c>
      <c r="AT578" s="19">
        <f>IFERROR(VLOOKUP(AG578,[2]CUS030!$A$5:$E$10000,5,0),"")</f>
        <v/>
      </c>
      <c r="AU578" s="19">
        <f>IFERROR(VLOOKUP(AH578,[2]CUS030!$A$5:$E$10000,5,0),"")</f>
        <v/>
      </c>
      <c r="AV578" s="19">
        <f>IFERROR(VLOOKUP(AI578,[2]CUS030!$A$5:$E$10000,5,0),"")</f>
        <v/>
      </c>
      <c r="AW578" s="19">
        <f>IFERROR(VLOOKUP(AJ578,[2]CUS030!$A$5:$E$10000,5,0),"")</f>
        <v/>
      </c>
      <c r="AX578" s="19">
        <f>IFERROR(VLOOKUP(AK578,[2]CUS030!$A$5:$E$10000,5,0),"")</f>
        <v/>
      </c>
      <c r="AY578" s="19">
        <f>IFERROR(VLOOKUP(AL578,[2]CUS030!$A$5:$E$10000,5,0),"")</f>
        <v/>
      </c>
      <c r="AZ578" s="19">
        <f>IFERROR(VLOOKUP(AM578,[2]CUS030!$A$5:$E$10000,5,0),"")</f>
        <v/>
      </c>
      <c r="BA578" s="19">
        <f>IFERROR(VLOOKUP(AN578,[2]CUS030!$A$5:$E$10000,5,0),"")</f>
        <v/>
      </c>
      <c r="BB578" s="19">
        <f>IFERROR(VLOOKUP(AO578,[2]CUS030!$A$5:$E$10000,5,0),"")</f>
        <v/>
      </c>
      <c r="BC578" s="19">
        <f>IFERROR(VLOOKUP(AP578,[2]CUS030!$A$5:$E$10000,5,0),"")</f>
        <v/>
      </c>
      <c r="BD578" s="19">
        <f>IFERROR(VLOOKUP(AQ578,[2]CUS030!$A$5:$E$10000,5,0),"")</f>
        <v/>
      </c>
      <c r="BE578" s="19">
        <f>IFERROR(VLOOKUP(AR578,[2]CUS030!$A$5:$E$10000,5,0),"")</f>
        <v/>
      </c>
    </row>
    <row r="579">
      <c r="F579" s="108">
        <f>[1]!Table1[[#This Row],[Production]]</f>
        <v/>
      </c>
      <c r="G579">
        <f>MID(F579,LEN(F579)-6,4)</f>
        <v/>
      </c>
      <c r="H579">
        <f>AS579&amp;"|"&amp;AT579&amp;"|"&amp;AU579&amp;"|"&amp;AV579&amp;"|"&amp;AW579&amp;"|"&amp;AX579&amp;"|"&amp;AY579&amp;"|"&amp;AZ579&amp;"|"&amp;BA579&amp;"|"&amp;BB579&amp;"|"&amp;BC579&amp;"|"&amp;BD579&amp;"|"&amp;BE579</f>
        <v/>
      </c>
      <c r="I579" s="108">
        <f>[1]!Table1[[#This Row],[Stock]]</f>
        <v/>
      </c>
      <c r="J579">
        <f>MID(LEFT(I579,LEN(I579)-3),FIND("0|0.000",LEFT(I579,LEN(I579)-3),1)+7,6)</f>
        <v/>
      </c>
      <c r="K579" s="19" t="n"/>
      <c r="L579" s="19" t="n"/>
      <c r="M579" s="19" t="n"/>
      <c r="N579" s="19" t="n"/>
      <c r="O579" s="19" t="n"/>
      <c r="P579" s="20">
        <f>End_Cal!E579</f>
        <v/>
      </c>
      <c r="Q579" s="112">
        <f>IFERROR(INDEX($J$2:$J$9873,MATCH(1,INDEX(($P579=$F$2:$F$9873)*(0=COUNTIFS($Q$2:$Q$2,$J$2:$J$9873)),0),0)),"")</f>
        <v/>
      </c>
      <c r="R579" s="112">
        <f>IFERROR(INDEX($J$2:$J$9873,MATCH(1,INDEX(($P579=$F$2:$F$9873)*(0=COUNTIFS(Q579,$J$2:$J$9873)),0),0)),"")</f>
        <v/>
      </c>
      <c r="S579" s="112">
        <f>IFERROR(INDEX($J$2:$J$9873,MATCH(1,INDEX(($P579=$F$2:$F$9873)*(0=COUNTIFS(Q579:R579,$J$2:$J$9873)),0),0)),"")</f>
        <v/>
      </c>
      <c r="T579" s="112">
        <f>IFERROR(INDEX($J$2:$J$9873,MATCH(1,INDEX(($P579=$F$2:$F$9873)*(0=COUNTIFS(Q579:S579,$J$2:$J$9873)),0),0)),"")</f>
        <v/>
      </c>
      <c r="U579" s="112">
        <f>IFERROR(INDEX($J$2:$J$9873,MATCH(1,INDEX(($P579=$F$2:$F$9873)*(0=COUNTIFS(Q579:T579,$J$2:$J$9873)),0),0)),"")</f>
        <v/>
      </c>
      <c r="V579" s="112">
        <f>IFERROR(INDEX($J$2:$J$9873,MATCH(1,INDEX(($P579=$F$2:$F$9873)*(0=COUNTIFS(Q579:U579,$J$2:$J$9873)),0),0)),"")</f>
        <v/>
      </c>
      <c r="W579" s="112">
        <f>IFERROR(INDEX($J$2:$J$9873,MATCH(1,INDEX(($P579=$F$2:$F$9873)*(0=COUNTIFS(Q579:V579,$J$2:$J$861)),0),0)),"")</f>
        <v/>
      </c>
      <c r="X579" s="112">
        <f>IFERROR(INDEX($J$2:$J$9873,MATCH(1,INDEX(($P579=$F$2:$F$9873)*(0=COUNTIFS(Q579:W579,$J$2:$J$9873)),0),0)),"")</f>
        <v/>
      </c>
      <c r="Y579" s="112">
        <f>IFERROR(INDEX($J$2:$J$861,MATCH(1,INDEX(($P579=$F$2:$F$861)*(0=COUNTIFS(Q579:X579,$J$2:$J$861)),0),0)),"")</f>
        <v/>
      </c>
      <c r="Z579" s="112">
        <f>IFERROR(INDEX($J$2:$J$861,MATCH(1,INDEX(($P579=$F$2:$F$861)*(0=COUNTIFS(Q579:Y579,$J$2:$J$861)),0),0)),"")</f>
        <v/>
      </c>
      <c r="AA579" s="112">
        <f>IFERROR(INDEX($J$2:$J$861,MATCH(1,INDEX(($P579=$F$2:$F$861)*(0=COUNTIFS(Q579:Z579,$J$2:$J$861)),0),0)),"")</f>
        <v/>
      </c>
      <c r="AB579" s="112">
        <f>IFERROR(INDEX($J$2:$J$861,MATCH(1,INDEX(($P579=$F$2:$F$861)*(0=COUNTIFS(Q579:AA579,$J$2:$J$861)),0),0)),"")</f>
        <v/>
      </c>
      <c r="AC579" s="112">
        <f>IFERROR(INDEX($J$2:$J$861,MATCH(1,INDEX(($P579=$F$2:$F$861)*(0=COUNTIFS(Q579:AB579,$J$2:$J$861)),0),0)),"")</f>
        <v/>
      </c>
      <c r="AD579">
        <f>Q579&amp;"-"&amp;R579&amp;"-"&amp;S579&amp;"-"&amp;T579&amp;"-"&amp;U579&amp;"-"&amp;V579&amp;"-"&amp;W579&amp;"-"&amp;X579&amp;"-"&amp;Y579&amp;"-"&amp;Z579&amp;"-"&amp;AA579&amp;"-"&amp;AB579&amp;"-"&amp;AC579</f>
        <v/>
      </c>
      <c r="AF579" s="19">
        <f>IFERROR(INDEX($I$2:$I$861,MATCH(1,INDEX(($P579=$F$2:$F$861)*(0=COUNTIFS($AF$2:$AF$2,$I$2:$I$861)),0),0)),"")</f>
        <v/>
      </c>
      <c r="AG579" s="19">
        <f>IFERROR(INDEX($I$2:$I$9873,MATCH(1,INDEX(($P579=$F$2:$F$9873)*(0=COUNTIFS(AF579,$I$2:$I$9873)),0),0)),"")</f>
        <v/>
      </c>
      <c r="AH579" s="19">
        <f>IFERROR(INDEX($I$2:$I$9873,MATCH(1,INDEX(($P579=$F$2:$F$9873)*(0=COUNTIFS(AF579:AG579,$I$2:$I$9873)),0),0)),"")</f>
        <v/>
      </c>
      <c r="AI579" s="19">
        <f>IFERROR(INDEX($I$2:$I$9873,MATCH(1,INDEX(($P579=$F$2:$F$9873)*(0=COUNTIFS(AF579:AH579,$I$2:$I$9873)),0),0)),"")</f>
        <v/>
      </c>
      <c r="AJ579" s="19">
        <f>IFERROR(INDEX($I$2:$I$9873,MATCH(1,INDEX(($P579=$F$2:$F$9873)*(0=COUNTIFS(AF579:AI579,$I$2:$I$9873)),0),0)),"")</f>
        <v/>
      </c>
      <c r="AK579" s="19">
        <f>IFERROR(INDEX($I$2:$I$9873,MATCH(1,INDEX(($P579=$F$2:$F$9873)*(0=COUNTIFS(AF579:AJ579,$I$2:$I$9873)),0),0)),"")</f>
        <v/>
      </c>
      <c r="AL579" s="19">
        <f>IFERROR(INDEX($I$2:$I$9873,MATCH(1,INDEX(($P579=$F$2:$F$9873)*(0=COUNTIFS(AF579:AK579,$I$2:$I$9873)),0),0)),"")</f>
        <v/>
      </c>
      <c r="AM579" s="19">
        <f>IFERROR(INDEX($I$2:$I$9873,MATCH(1,INDEX(($P579=$F$2:$F$9873)*(0=COUNTIFS(AF579:AL579,$I$2:$I$9873)),0),0)),"")</f>
        <v/>
      </c>
      <c r="AN579" s="19">
        <f>IFERROR(INDEX($I$2:$I$9873,MATCH(1,INDEX(($P579=$F$2:$F$9873)*(0=COUNTIFS(AF579:AM579,$I$2:$I$9873)),0),0)),"")</f>
        <v/>
      </c>
      <c r="AO579" s="19">
        <f>IFERROR(INDEX($I$2:$I$9873,MATCH(1,INDEX(($P579=$F$2:$F$9873)*(0=COUNTIFS(AF579:AN579,$I$2:$I$9873)),0),0)),"")</f>
        <v/>
      </c>
      <c r="AP579" s="19">
        <f>IFERROR(INDEX($I$2:$I$9873,MATCH(1,INDEX(($P579=$F$2:$F$9873)*(0=COUNTIFS(AF579:AO579,$I$2:$I$9873)),0),0)),"")</f>
        <v/>
      </c>
      <c r="AQ579" s="19">
        <f>IFERROR(INDEX($I$2:$I$9873,MATCH(1,INDEX(($P579=$F$2:$F$9873)*(0=COUNTIFS(AF579:AP579,$I$2:$I$9873)),0),0)),"")</f>
        <v/>
      </c>
      <c r="AR579" s="19">
        <f>IFERROR(INDEX($I$2:$I$9873,MATCH(1,INDEX(($P579=$F$2:$F$9873)*(0=COUNTIFS(AF579:AQ579,$I$2:$I$9873)),0),0)),"")</f>
        <v/>
      </c>
      <c r="AS579" s="19">
        <f>IFERROR(VLOOKUP(AF579,[2]CUS030!$A$5:$E$10000,5,0),"")</f>
        <v/>
      </c>
      <c r="AT579" s="19">
        <f>IFERROR(VLOOKUP(AG579,[2]CUS030!$A$5:$E$10000,5,0),"")</f>
        <v/>
      </c>
      <c r="AU579" s="19">
        <f>IFERROR(VLOOKUP(AH579,[2]CUS030!$A$5:$E$10000,5,0),"")</f>
        <v/>
      </c>
      <c r="AV579" s="19">
        <f>IFERROR(VLOOKUP(AI579,[2]CUS030!$A$5:$E$10000,5,0),"")</f>
        <v/>
      </c>
      <c r="AW579" s="19">
        <f>IFERROR(VLOOKUP(AJ579,[2]CUS030!$A$5:$E$10000,5,0),"")</f>
        <v/>
      </c>
      <c r="AX579" s="19">
        <f>IFERROR(VLOOKUP(AK579,[2]CUS030!$A$5:$E$10000,5,0),"")</f>
        <v/>
      </c>
      <c r="AY579" s="19">
        <f>IFERROR(VLOOKUP(AL579,[2]CUS030!$A$5:$E$10000,5,0),"")</f>
        <v/>
      </c>
      <c r="AZ579" s="19">
        <f>IFERROR(VLOOKUP(AM579,[2]CUS030!$A$5:$E$10000,5,0),"")</f>
        <v/>
      </c>
      <c r="BA579" s="19">
        <f>IFERROR(VLOOKUP(AN579,[2]CUS030!$A$5:$E$10000,5,0),"")</f>
        <v/>
      </c>
      <c r="BB579" s="19">
        <f>IFERROR(VLOOKUP(AO579,[2]CUS030!$A$5:$E$10000,5,0),"")</f>
        <v/>
      </c>
      <c r="BC579" s="19">
        <f>IFERROR(VLOOKUP(AP579,[2]CUS030!$A$5:$E$10000,5,0),"")</f>
        <v/>
      </c>
      <c r="BD579" s="19">
        <f>IFERROR(VLOOKUP(AQ579,[2]CUS030!$A$5:$E$10000,5,0),"")</f>
        <v/>
      </c>
      <c r="BE579" s="19">
        <f>IFERROR(VLOOKUP(AR579,[2]CUS030!$A$5:$E$10000,5,0),"")</f>
        <v/>
      </c>
    </row>
    <row r="580">
      <c r="F580" s="108">
        <f>[1]!Table1[[#This Row],[Production]]</f>
        <v/>
      </c>
      <c r="G580">
        <f>MID(F580,LEN(F580)-6,4)</f>
        <v/>
      </c>
      <c r="H580">
        <f>AS580&amp;"|"&amp;AT580&amp;"|"&amp;AU580&amp;"|"&amp;AV580&amp;"|"&amp;AW580&amp;"|"&amp;AX580&amp;"|"&amp;AY580&amp;"|"&amp;AZ580&amp;"|"&amp;BA580&amp;"|"&amp;BB580&amp;"|"&amp;BC580&amp;"|"&amp;BD580&amp;"|"&amp;BE580</f>
        <v/>
      </c>
      <c r="I580" s="108">
        <f>[1]!Table1[[#This Row],[Stock]]</f>
        <v/>
      </c>
      <c r="J580">
        <f>MID(LEFT(I580,LEN(I580)-3),FIND("0|0.000",LEFT(I580,LEN(I580)-3),1)+7,6)</f>
        <v/>
      </c>
      <c r="K580" s="19" t="n"/>
      <c r="L580" s="19" t="n"/>
      <c r="M580" s="19" t="n"/>
      <c r="N580" s="19" t="n"/>
      <c r="O580" s="19" t="n"/>
      <c r="P580" s="20">
        <f>End_Cal!E580</f>
        <v/>
      </c>
      <c r="Q580" s="112">
        <f>IFERROR(INDEX($J$2:$J$9873,MATCH(1,INDEX(($P580=$F$2:$F$9873)*(0=COUNTIFS($Q$2:$Q$2,$J$2:$J$9873)),0),0)),"")</f>
        <v/>
      </c>
      <c r="R580" s="112">
        <f>IFERROR(INDEX($J$2:$J$9873,MATCH(1,INDEX(($P580=$F$2:$F$9873)*(0=COUNTIFS(Q580,$J$2:$J$9873)),0),0)),"")</f>
        <v/>
      </c>
      <c r="S580" s="112">
        <f>IFERROR(INDEX($J$2:$J$9873,MATCH(1,INDEX(($P580=$F$2:$F$9873)*(0=COUNTIFS(Q580:R580,$J$2:$J$9873)),0),0)),"")</f>
        <v/>
      </c>
      <c r="T580" s="112">
        <f>IFERROR(INDEX($J$2:$J$9873,MATCH(1,INDEX(($P580=$F$2:$F$9873)*(0=COUNTIFS(Q580:S580,$J$2:$J$9873)),0),0)),"")</f>
        <v/>
      </c>
      <c r="U580" s="112">
        <f>IFERROR(INDEX($J$2:$J$9873,MATCH(1,INDEX(($P580=$F$2:$F$9873)*(0=COUNTIFS(Q580:T580,$J$2:$J$9873)),0),0)),"")</f>
        <v/>
      </c>
      <c r="V580" s="112">
        <f>IFERROR(INDEX($J$2:$J$9873,MATCH(1,INDEX(($P580=$F$2:$F$9873)*(0=COUNTIFS(Q580:U580,$J$2:$J$9873)),0),0)),"")</f>
        <v/>
      </c>
      <c r="W580" s="112">
        <f>IFERROR(INDEX($J$2:$J$9873,MATCH(1,INDEX(($P580=$F$2:$F$9873)*(0=COUNTIFS(Q580:V580,$J$2:$J$861)),0),0)),"")</f>
        <v/>
      </c>
      <c r="X580" s="112">
        <f>IFERROR(INDEX($J$2:$J$9873,MATCH(1,INDEX(($P580=$F$2:$F$9873)*(0=COUNTIFS(Q580:W580,$J$2:$J$9873)),0),0)),"")</f>
        <v/>
      </c>
      <c r="Y580" s="112">
        <f>IFERROR(INDEX($J$2:$J$861,MATCH(1,INDEX(($P580=$F$2:$F$861)*(0=COUNTIFS(Q580:X580,$J$2:$J$861)),0),0)),"")</f>
        <v/>
      </c>
      <c r="Z580" s="112">
        <f>IFERROR(INDEX($J$2:$J$861,MATCH(1,INDEX(($P580=$F$2:$F$861)*(0=COUNTIFS(Q580:Y580,$J$2:$J$861)),0),0)),"")</f>
        <v/>
      </c>
      <c r="AA580" s="112">
        <f>IFERROR(INDEX($J$2:$J$861,MATCH(1,INDEX(($P580=$F$2:$F$861)*(0=COUNTIFS(Q580:Z580,$J$2:$J$861)),0),0)),"")</f>
        <v/>
      </c>
      <c r="AB580" s="112">
        <f>IFERROR(INDEX($J$2:$J$861,MATCH(1,INDEX(($P580=$F$2:$F$861)*(0=COUNTIFS(Q580:AA580,$J$2:$J$861)),0),0)),"")</f>
        <v/>
      </c>
      <c r="AC580" s="112">
        <f>IFERROR(INDEX($J$2:$J$861,MATCH(1,INDEX(($P580=$F$2:$F$861)*(0=COUNTIFS(Q580:AB580,$J$2:$J$861)),0),0)),"")</f>
        <v/>
      </c>
      <c r="AD580">
        <f>Q580&amp;"-"&amp;R580&amp;"-"&amp;S580&amp;"-"&amp;T580&amp;"-"&amp;U580&amp;"-"&amp;V580&amp;"-"&amp;W580&amp;"-"&amp;X580&amp;"-"&amp;Y580&amp;"-"&amp;Z580&amp;"-"&amp;AA580&amp;"-"&amp;AB580&amp;"-"&amp;AC580</f>
        <v/>
      </c>
      <c r="AF580" s="19">
        <f>IFERROR(INDEX($I$2:$I$861,MATCH(1,INDEX(($P580=$F$2:$F$861)*(0=COUNTIFS($AF$2:$AF$2,$I$2:$I$861)),0),0)),"")</f>
        <v/>
      </c>
      <c r="AG580" s="19">
        <f>IFERROR(INDEX($I$2:$I$9873,MATCH(1,INDEX(($P580=$F$2:$F$9873)*(0=COUNTIFS(AF580,$I$2:$I$9873)),0),0)),"")</f>
        <v/>
      </c>
      <c r="AH580" s="19">
        <f>IFERROR(INDEX($I$2:$I$9873,MATCH(1,INDEX(($P580=$F$2:$F$9873)*(0=COUNTIFS(AF580:AG580,$I$2:$I$9873)),0),0)),"")</f>
        <v/>
      </c>
      <c r="AI580" s="19">
        <f>IFERROR(INDEX($I$2:$I$9873,MATCH(1,INDEX(($P580=$F$2:$F$9873)*(0=COUNTIFS(AF580:AH580,$I$2:$I$9873)),0),0)),"")</f>
        <v/>
      </c>
      <c r="AJ580" s="19">
        <f>IFERROR(INDEX($I$2:$I$9873,MATCH(1,INDEX(($P580=$F$2:$F$9873)*(0=COUNTIFS(AF580:AI580,$I$2:$I$9873)),0),0)),"")</f>
        <v/>
      </c>
      <c r="AK580" s="19">
        <f>IFERROR(INDEX($I$2:$I$9873,MATCH(1,INDEX(($P580=$F$2:$F$9873)*(0=COUNTIFS(AF580:AJ580,$I$2:$I$9873)),0),0)),"")</f>
        <v/>
      </c>
      <c r="AL580" s="19">
        <f>IFERROR(INDEX($I$2:$I$9873,MATCH(1,INDEX(($P580=$F$2:$F$9873)*(0=COUNTIFS(AF580:AK580,$I$2:$I$9873)),0),0)),"")</f>
        <v/>
      </c>
      <c r="AM580" s="19">
        <f>IFERROR(INDEX($I$2:$I$9873,MATCH(1,INDEX(($P580=$F$2:$F$9873)*(0=COUNTIFS(AF580:AL580,$I$2:$I$9873)),0),0)),"")</f>
        <v/>
      </c>
      <c r="AN580" s="19">
        <f>IFERROR(INDEX($I$2:$I$9873,MATCH(1,INDEX(($P580=$F$2:$F$9873)*(0=COUNTIFS(AF580:AM580,$I$2:$I$9873)),0),0)),"")</f>
        <v/>
      </c>
      <c r="AO580" s="19">
        <f>IFERROR(INDEX($I$2:$I$9873,MATCH(1,INDEX(($P580=$F$2:$F$9873)*(0=COUNTIFS(AF580:AN580,$I$2:$I$9873)),0),0)),"")</f>
        <v/>
      </c>
      <c r="AP580" s="19">
        <f>IFERROR(INDEX($I$2:$I$9873,MATCH(1,INDEX(($P580=$F$2:$F$9873)*(0=COUNTIFS(AF580:AO580,$I$2:$I$9873)),0),0)),"")</f>
        <v/>
      </c>
      <c r="AQ580" s="19">
        <f>IFERROR(INDEX($I$2:$I$9873,MATCH(1,INDEX(($P580=$F$2:$F$9873)*(0=COUNTIFS(AF580:AP580,$I$2:$I$9873)),0),0)),"")</f>
        <v/>
      </c>
      <c r="AR580" s="19">
        <f>IFERROR(INDEX($I$2:$I$9873,MATCH(1,INDEX(($P580=$F$2:$F$9873)*(0=COUNTIFS(AF580:AQ580,$I$2:$I$9873)),0),0)),"")</f>
        <v/>
      </c>
      <c r="AS580" s="19">
        <f>IFERROR(VLOOKUP(AF580,[2]CUS030!$A$5:$E$10000,5,0),"")</f>
        <v/>
      </c>
      <c r="AT580" s="19">
        <f>IFERROR(VLOOKUP(AG580,[2]CUS030!$A$5:$E$10000,5,0),"")</f>
        <v/>
      </c>
      <c r="AU580" s="19">
        <f>IFERROR(VLOOKUP(AH580,[2]CUS030!$A$5:$E$10000,5,0),"")</f>
        <v/>
      </c>
      <c r="AV580" s="19">
        <f>IFERROR(VLOOKUP(AI580,[2]CUS030!$A$5:$E$10000,5,0),"")</f>
        <v/>
      </c>
      <c r="AW580" s="19">
        <f>IFERROR(VLOOKUP(AJ580,[2]CUS030!$A$5:$E$10000,5,0),"")</f>
        <v/>
      </c>
      <c r="AX580" s="19">
        <f>IFERROR(VLOOKUP(AK580,[2]CUS030!$A$5:$E$10000,5,0),"")</f>
        <v/>
      </c>
      <c r="AY580" s="19">
        <f>IFERROR(VLOOKUP(AL580,[2]CUS030!$A$5:$E$10000,5,0),"")</f>
        <v/>
      </c>
      <c r="AZ580" s="19">
        <f>IFERROR(VLOOKUP(AM580,[2]CUS030!$A$5:$E$10000,5,0),"")</f>
        <v/>
      </c>
      <c r="BA580" s="19">
        <f>IFERROR(VLOOKUP(AN580,[2]CUS030!$A$5:$E$10000,5,0),"")</f>
        <v/>
      </c>
      <c r="BB580" s="19">
        <f>IFERROR(VLOOKUP(AO580,[2]CUS030!$A$5:$E$10000,5,0),"")</f>
        <v/>
      </c>
      <c r="BC580" s="19">
        <f>IFERROR(VLOOKUP(AP580,[2]CUS030!$A$5:$E$10000,5,0),"")</f>
        <v/>
      </c>
      <c r="BD580" s="19">
        <f>IFERROR(VLOOKUP(AQ580,[2]CUS030!$A$5:$E$10000,5,0),"")</f>
        <v/>
      </c>
      <c r="BE580" s="19">
        <f>IFERROR(VLOOKUP(AR580,[2]CUS030!$A$5:$E$10000,5,0),"")</f>
        <v/>
      </c>
    </row>
    <row r="581">
      <c r="F581" s="108">
        <f>[1]!Table1[[#This Row],[Production]]</f>
        <v/>
      </c>
      <c r="G581">
        <f>MID(F581,LEN(F581)-6,4)</f>
        <v/>
      </c>
      <c r="H581">
        <f>AS581&amp;"|"&amp;AT581&amp;"|"&amp;AU581&amp;"|"&amp;AV581&amp;"|"&amp;AW581&amp;"|"&amp;AX581&amp;"|"&amp;AY581&amp;"|"&amp;AZ581&amp;"|"&amp;BA581&amp;"|"&amp;BB581&amp;"|"&amp;BC581&amp;"|"&amp;BD581&amp;"|"&amp;BE581</f>
        <v/>
      </c>
      <c r="I581" s="108">
        <f>[1]!Table1[[#This Row],[Stock]]</f>
        <v/>
      </c>
      <c r="J581">
        <f>MID(LEFT(I581,LEN(I581)-3),FIND("0|0.000",LEFT(I581,LEN(I581)-3),1)+7,6)</f>
        <v/>
      </c>
      <c r="K581" s="19" t="n"/>
      <c r="L581" s="19" t="n"/>
      <c r="M581" s="19" t="n"/>
      <c r="N581" s="19" t="n"/>
      <c r="O581" s="19" t="n"/>
      <c r="P581" s="20">
        <f>End_Cal!E581</f>
        <v/>
      </c>
      <c r="Q581" s="112">
        <f>IFERROR(INDEX($J$2:$J$9873,MATCH(1,INDEX(($P581=$F$2:$F$9873)*(0=COUNTIFS($Q$2:$Q$2,$J$2:$J$9873)),0),0)),"")</f>
        <v/>
      </c>
      <c r="R581" s="112">
        <f>IFERROR(INDEX($J$2:$J$9873,MATCH(1,INDEX(($P581=$F$2:$F$9873)*(0=COUNTIFS(Q581,$J$2:$J$9873)),0),0)),"")</f>
        <v/>
      </c>
      <c r="S581" s="112">
        <f>IFERROR(INDEX($J$2:$J$9873,MATCH(1,INDEX(($P581=$F$2:$F$9873)*(0=COUNTIFS(Q581:R581,$J$2:$J$9873)),0),0)),"")</f>
        <v/>
      </c>
      <c r="T581" s="112">
        <f>IFERROR(INDEX($J$2:$J$9873,MATCH(1,INDEX(($P581=$F$2:$F$9873)*(0=COUNTIFS(Q581:S581,$J$2:$J$9873)),0),0)),"")</f>
        <v/>
      </c>
      <c r="U581" s="112">
        <f>IFERROR(INDEX($J$2:$J$9873,MATCH(1,INDEX(($P581=$F$2:$F$9873)*(0=COUNTIFS(Q581:T581,$J$2:$J$9873)),0),0)),"")</f>
        <v/>
      </c>
      <c r="V581" s="112">
        <f>IFERROR(INDEX($J$2:$J$9873,MATCH(1,INDEX(($P581=$F$2:$F$9873)*(0=COUNTIFS(Q581:U581,$J$2:$J$9873)),0),0)),"")</f>
        <v/>
      </c>
      <c r="W581" s="112">
        <f>IFERROR(INDEX($J$2:$J$9873,MATCH(1,INDEX(($P581=$F$2:$F$9873)*(0=COUNTIFS(Q581:V581,$J$2:$J$861)),0),0)),"")</f>
        <v/>
      </c>
      <c r="X581" s="112">
        <f>IFERROR(INDEX($J$2:$J$9873,MATCH(1,INDEX(($P581=$F$2:$F$9873)*(0=COUNTIFS(Q581:W581,$J$2:$J$9873)),0),0)),"")</f>
        <v/>
      </c>
      <c r="Y581" s="112">
        <f>IFERROR(INDEX($J$2:$J$861,MATCH(1,INDEX(($P581=$F$2:$F$861)*(0=COUNTIFS(Q581:X581,$J$2:$J$861)),0),0)),"")</f>
        <v/>
      </c>
      <c r="Z581" s="112">
        <f>IFERROR(INDEX($J$2:$J$861,MATCH(1,INDEX(($P581=$F$2:$F$861)*(0=COUNTIFS(Q581:Y581,$J$2:$J$861)),0),0)),"")</f>
        <v/>
      </c>
      <c r="AA581" s="112">
        <f>IFERROR(INDEX($J$2:$J$861,MATCH(1,INDEX(($P581=$F$2:$F$861)*(0=COUNTIFS(Q581:Z581,$J$2:$J$861)),0),0)),"")</f>
        <v/>
      </c>
      <c r="AB581" s="112">
        <f>IFERROR(INDEX($J$2:$J$861,MATCH(1,INDEX(($P581=$F$2:$F$861)*(0=COUNTIFS(Q581:AA581,$J$2:$J$861)),0),0)),"")</f>
        <v/>
      </c>
      <c r="AC581" s="112">
        <f>IFERROR(INDEX($J$2:$J$861,MATCH(1,INDEX(($P581=$F$2:$F$861)*(0=COUNTIFS(Q581:AB581,$J$2:$J$861)),0),0)),"")</f>
        <v/>
      </c>
      <c r="AD581">
        <f>Q581&amp;"-"&amp;R581&amp;"-"&amp;S581&amp;"-"&amp;T581&amp;"-"&amp;U581&amp;"-"&amp;V581&amp;"-"&amp;W581&amp;"-"&amp;X581&amp;"-"&amp;Y581&amp;"-"&amp;Z581&amp;"-"&amp;AA581&amp;"-"&amp;AB581&amp;"-"&amp;AC581</f>
        <v/>
      </c>
      <c r="AF581" s="19">
        <f>IFERROR(INDEX($I$2:$I$861,MATCH(1,INDEX(($P581=$F$2:$F$861)*(0=COUNTIFS($AF$2:$AF$2,$I$2:$I$861)),0),0)),"")</f>
        <v/>
      </c>
      <c r="AG581" s="19">
        <f>IFERROR(INDEX($I$2:$I$9873,MATCH(1,INDEX(($P581=$F$2:$F$9873)*(0=COUNTIFS(AF581,$I$2:$I$9873)),0),0)),"")</f>
        <v/>
      </c>
      <c r="AH581" s="19">
        <f>IFERROR(INDEX($I$2:$I$9873,MATCH(1,INDEX(($P581=$F$2:$F$9873)*(0=COUNTIFS(AF581:AG581,$I$2:$I$9873)),0),0)),"")</f>
        <v/>
      </c>
      <c r="AI581" s="19">
        <f>IFERROR(INDEX($I$2:$I$9873,MATCH(1,INDEX(($P581=$F$2:$F$9873)*(0=COUNTIFS(AF581:AH581,$I$2:$I$9873)),0),0)),"")</f>
        <v/>
      </c>
      <c r="AJ581" s="19">
        <f>IFERROR(INDEX($I$2:$I$9873,MATCH(1,INDEX(($P581=$F$2:$F$9873)*(0=COUNTIFS(AF581:AI581,$I$2:$I$9873)),0),0)),"")</f>
        <v/>
      </c>
      <c r="AK581" s="19">
        <f>IFERROR(INDEX($I$2:$I$9873,MATCH(1,INDEX(($P581=$F$2:$F$9873)*(0=COUNTIFS(AF581:AJ581,$I$2:$I$9873)),0),0)),"")</f>
        <v/>
      </c>
      <c r="AL581" s="19">
        <f>IFERROR(INDEX($I$2:$I$9873,MATCH(1,INDEX(($P581=$F$2:$F$9873)*(0=COUNTIFS(AF581:AK581,$I$2:$I$9873)),0),0)),"")</f>
        <v/>
      </c>
      <c r="AM581" s="19">
        <f>IFERROR(INDEX($I$2:$I$9873,MATCH(1,INDEX(($P581=$F$2:$F$9873)*(0=COUNTIFS(AF581:AL581,$I$2:$I$9873)),0),0)),"")</f>
        <v/>
      </c>
      <c r="AN581" s="19">
        <f>IFERROR(INDEX($I$2:$I$9873,MATCH(1,INDEX(($P581=$F$2:$F$9873)*(0=COUNTIFS(AF581:AM581,$I$2:$I$9873)),0),0)),"")</f>
        <v/>
      </c>
      <c r="AO581" s="19">
        <f>IFERROR(INDEX($I$2:$I$9873,MATCH(1,INDEX(($P581=$F$2:$F$9873)*(0=COUNTIFS(AF581:AN581,$I$2:$I$9873)),0),0)),"")</f>
        <v/>
      </c>
      <c r="AP581" s="19">
        <f>IFERROR(INDEX($I$2:$I$9873,MATCH(1,INDEX(($P581=$F$2:$F$9873)*(0=COUNTIFS(AF581:AO581,$I$2:$I$9873)),0),0)),"")</f>
        <v/>
      </c>
      <c r="AQ581" s="19">
        <f>IFERROR(INDEX($I$2:$I$9873,MATCH(1,INDEX(($P581=$F$2:$F$9873)*(0=COUNTIFS(AF581:AP581,$I$2:$I$9873)),0),0)),"")</f>
        <v/>
      </c>
      <c r="AR581" s="19">
        <f>IFERROR(INDEX($I$2:$I$9873,MATCH(1,INDEX(($P581=$F$2:$F$9873)*(0=COUNTIFS(AF581:AQ581,$I$2:$I$9873)),0),0)),"")</f>
        <v/>
      </c>
      <c r="AS581" s="19">
        <f>IFERROR(VLOOKUP(AF581,[2]CUS030!$A$5:$E$10000,5,0),"")</f>
        <v/>
      </c>
      <c r="AT581" s="19">
        <f>IFERROR(VLOOKUP(AG581,[2]CUS030!$A$5:$E$10000,5,0),"")</f>
        <v/>
      </c>
      <c r="AU581" s="19">
        <f>IFERROR(VLOOKUP(AH581,[2]CUS030!$A$5:$E$10000,5,0),"")</f>
        <v/>
      </c>
      <c r="AV581" s="19">
        <f>IFERROR(VLOOKUP(AI581,[2]CUS030!$A$5:$E$10000,5,0),"")</f>
        <v/>
      </c>
      <c r="AW581" s="19">
        <f>IFERROR(VLOOKUP(AJ581,[2]CUS030!$A$5:$E$10000,5,0),"")</f>
        <v/>
      </c>
      <c r="AX581" s="19">
        <f>IFERROR(VLOOKUP(AK581,[2]CUS030!$A$5:$E$10000,5,0),"")</f>
        <v/>
      </c>
      <c r="AY581" s="19">
        <f>IFERROR(VLOOKUP(AL581,[2]CUS030!$A$5:$E$10000,5,0),"")</f>
        <v/>
      </c>
      <c r="AZ581" s="19">
        <f>IFERROR(VLOOKUP(AM581,[2]CUS030!$A$5:$E$10000,5,0),"")</f>
        <v/>
      </c>
      <c r="BA581" s="19">
        <f>IFERROR(VLOOKUP(AN581,[2]CUS030!$A$5:$E$10000,5,0),"")</f>
        <v/>
      </c>
      <c r="BB581" s="19">
        <f>IFERROR(VLOOKUP(AO581,[2]CUS030!$A$5:$E$10000,5,0),"")</f>
        <v/>
      </c>
      <c r="BC581" s="19">
        <f>IFERROR(VLOOKUP(AP581,[2]CUS030!$A$5:$E$10000,5,0),"")</f>
        <v/>
      </c>
      <c r="BD581" s="19">
        <f>IFERROR(VLOOKUP(AQ581,[2]CUS030!$A$5:$E$10000,5,0),"")</f>
        <v/>
      </c>
      <c r="BE581" s="19">
        <f>IFERROR(VLOOKUP(AR581,[2]CUS030!$A$5:$E$10000,5,0),"")</f>
        <v/>
      </c>
    </row>
    <row r="582">
      <c r="F582" s="108">
        <f>[1]!Table1[[#This Row],[Production]]</f>
        <v/>
      </c>
      <c r="G582">
        <f>MID(F582,LEN(F582)-6,4)</f>
        <v/>
      </c>
      <c r="H582">
        <f>AS582&amp;"|"&amp;AT582&amp;"|"&amp;AU582&amp;"|"&amp;AV582&amp;"|"&amp;AW582&amp;"|"&amp;AX582&amp;"|"&amp;AY582&amp;"|"&amp;AZ582&amp;"|"&amp;BA582&amp;"|"&amp;BB582&amp;"|"&amp;BC582&amp;"|"&amp;BD582&amp;"|"&amp;BE582</f>
        <v/>
      </c>
      <c r="I582" s="108">
        <f>[1]!Table1[[#This Row],[Stock]]</f>
        <v/>
      </c>
      <c r="J582">
        <f>MID(LEFT(I582,LEN(I582)-3),FIND("0|0.000",LEFT(I582,LEN(I582)-3),1)+7,6)</f>
        <v/>
      </c>
      <c r="K582" s="19" t="n"/>
      <c r="L582" s="19" t="n"/>
      <c r="M582" s="19" t="n"/>
      <c r="N582" s="19" t="n"/>
      <c r="O582" s="19" t="n"/>
      <c r="P582" s="20">
        <f>End_Cal!E582</f>
        <v/>
      </c>
      <c r="Q582" s="112">
        <f>IFERROR(INDEX($J$2:$J$9873,MATCH(1,INDEX(($P582=$F$2:$F$9873)*(0=COUNTIFS($Q$2:$Q$2,$J$2:$J$9873)),0),0)),"")</f>
        <v/>
      </c>
      <c r="R582" s="112">
        <f>IFERROR(INDEX($J$2:$J$9873,MATCH(1,INDEX(($P582=$F$2:$F$9873)*(0=COUNTIFS(Q582,$J$2:$J$9873)),0),0)),"")</f>
        <v/>
      </c>
      <c r="S582" s="112">
        <f>IFERROR(INDEX($J$2:$J$9873,MATCH(1,INDEX(($P582=$F$2:$F$9873)*(0=COUNTIFS(Q582:R582,$J$2:$J$9873)),0),0)),"")</f>
        <v/>
      </c>
      <c r="T582" s="112">
        <f>IFERROR(INDEX($J$2:$J$9873,MATCH(1,INDEX(($P582=$F$2:$F$9873)*(0=COUNTIFS(Q582:S582,$J$2:$J$9873)),0),0)),"")</f>
        <v/>
      </c>
      <c r="U582" s="112">
        <f>IFERROR(INDEX($J$2:$J$9873,MATCH(1,INDEX(($P582=$F$2:$F$9873)*(0=COUNTIFS(Q582:T582,$J$2:$J$9873)),0),0)),"")</f>
        <v/>
      </c>
      <c r="V582" s="112">
        <f>IFERROR(INDEX($J$2:$J$9873,MATCH(1,INDEX(($P582=$F$2:$F$9873)*(0=COUNTIFS(Q582:U582,$J$2:$J$9873)),0),0)),"")</f>
        <v/>
      </c>
      <c r="W582" s="112">
        <f>IFERROR(INDEX($J$2:$J$9873,MATCH(1,INDEX(($P582=$F$2:$F$9873)*(0=COUNTIFS(Q582:V582,$J$2:$J$861)),0),0)),"")</f>
        <v/>
      </c>
      <c r="X582" s="112">
        <f>IFERROR(INDEX($J$2:$J$9873,MATCH(1,INDEX(($P582=$F$2:$F$9873)*(0=COUNTIFS(Q582:W582,$J$2:$J$9873)),0),0)),"")</f>
        <v/>
      </c>
      <c r="Y582" s="112">
        <f>IFERROR(INDEX($J$2:$J$861,MATCH(1,INDEX(($P582=$F$2:$F$861)*(0=COUNTIFS(Q582:X582,$J$2:$J$861)),0),0)),"")</f>
        <v/>
      </c>
      <c r="Z582" s="112">
        <f>IFERROR(INDEX($J$2:$J$861,MATCH(1,INDEX(($P582=$F$2:$F$861)*(0=COUNTIFS(Q582:Y582,$J$2:$J$861)),0),0)),"")</f>
        <v/>
      </c>
      <c r="AA582" s="112">
        <f>IFERROR(INDEX($J$2:$J$861,MATCH(1,INDEX(($P582=$F$2:$F$861)*(0=COUNTIFS(Q582:Z582,$J$2:$J$861)),0),0)),"")</f>
        <v/>
      </c>
      <c r="AB582" s="112">
        <f>IFERROR(INDEX($J$2:$J$861,MATCH(1,INDEX(($P582=$F$2:$F$861)*(0=COUNTIFS(Q582:AA582,$J$2:$J$861)),0),0)),"")</f>
        <v/>
      </c>
      <c r="AC582" s="112">
        <f>IFERROR(INDEX($J$2:$J$861,MATCH(1,INDEX(($P582=$F$2:$F$861)*(0=COUNTIFS(Q582:AB582,$J$2:$J$861)),0),0)),"")</f>
        <v/>
      </c>
      <c r="AD582">
        <f>Q582&amp;"-"&amp;R582&amp;"-"&amp;S582&amp;"-"&amp;T582&amp;"-"&amp;U582&amp;"-"&amp;V582&amp;"-"&amp;W582&amp;"-"&amp;X582&amp;"-"&amp;Y582&amp;"-"&amp;Z582&amp;"-"&amp;AA582&amp;"-"&amp;AB582&amp;"-"&amp;AC582</f>
        <v/>
      </c>
      <c r="AF582" s="19">
        <f>IFERROR(INDEX($I$2:$I$861,MATCH(1,INDEX(($P582=$F$2:$F$861)*(0=COUNTIFS($AF$2:$AF$2,$I$2:$I$861)),0),0)),"")</f>
        <v/>
      </c>
      <c r="AG582" s="19">
        <f>IFERROR(INDEX($I$2:$I$9873,MATCH(1,INDEX(($P582=$F$2:$F$9873)*(0=COUNTIFS(AF582,$I$2:$I$9873)),0),0)),"")</f>
        <v/>
      </c>
      <c r="AH582" s="19">
        <f>IFERROR(INDEX($I$2:$I$9873,MATCH(1,INDEX(($P582=$F$2:$F$9873)*(0=COUNTIFS(AF582:AG582,$I$2:$I$9873)),0),0)),"")</f>
        <v/>
      </c>
      <c r="AI582" s="19">
        <f>IFERROR(INDEX($I$2:$I$9873,MATCH(1,INDEX(($P582=$F$2:$F$9873)*(0=COUNTIFS(AF582:AH582,$I$2:$I$9873)),0),0)),"")</f>
        <v/>
      </c>
      <c r="AJ582" s="19">
        <f>IFERROR(INDEX($I$2:$I$9873,MATCH(1,INDEX(($P582=$F$2:$F$9873)*(0=COUNTIFS(AF582:AI582,$I$2:$I$9873)),0),0)),"")</f>
        <v/>
      </c>
      <c r="AK582" s="19">
        <f>IFERROR(INDEX($I$2:$I$9873,MATCH(1,INDEX(($P582=$F$2:$F$9873)*(0=COUNTIFS(AF582:AJ582,$I$2:$I$9873)),0),0)),"")</f>
        <v/>
      </c>
      <c r="AL582" s="19">
        <f>IFERROR(INDEX($I$2:$I$9873,MATCH(1,INDEX(($P582=$F$2:$F$9873)*(0=COUNTIFS(AF582:AK582,$I$2:$I$9873)),0),0)),"")</f>
        <v/>
      </c>
      <c r="AM582" s="19">
        <f>IFERROR(INDEX($I$2:$I$9873,MATCH(1,INDEX(($P582=$F$2:$F$9873)*(0=COUNTIFS(AF582:AL582,$I$2:$I$9873)),0),0)),"")</f>
        <v/>
      </c>
      <c r="AN582" s="19">
        <f>IFERROR(INDEX($I$2:$I$9873,MATCH(1,INDEX(($P582=$F$2:$F$9873)*(0=COUNTIFS(AF582:AM582,$I$2:$I$9873)),0),0)),"")</f>
        <v/>
      </c>
      <c r="AO582" s="19">
        <f>IFERROR(INDEX($I$2:$I$9873,MATCH(1,INDEX(($P582=$F$2:$F$9873)*(0=COUNTIFS(AF582:AN582,$I$2:$I$9873)),0),0)),"")</f>
        <v/>
      </c>
      <c r="AP582" s="19">
        <f>IFERROR(INDEX($I$2:$I$9873,MATCH(1,INDEX(($P582=$F$2:$F$9873)*(0=COUNTIFS(AF582:AO582,$I$2:$I$9873)),0),0)),"")</f>
        <v/>
      </c>
      <c r="AQ582" s="19">
        <f>IFERROR(INDEX($I$2:$I$9873,MATCH(1,INDEX(($P582=$F$2:$F$9873)*(0=COUNTIFS(AF582:AP582,$I$2:$I$9873)),0),0)),"")</f>
        <v/>
      </c>
      <c r="AR582" s="19">
        <f>IFERROR(INDEX($I$2:$I$9873,MATCH(1,INDEX(($P582=$F$2:$F$9873)*(0=COUNTIFS(AF582:AQ582,$I$2:$I$9873)),0),0)),"")</f>
        <v/>
      </c>
      <c r="AS582" s="19">
        <f>IFERROR(VLOOKUP(AF582,[2]CUS030!$A$5:$E$10000,5,0),"")</f>
        <v/>
      </c>
      <c r="AT582" s="19">
        <f>IFERROR(VLOOKUP(AG582,[2]CUS030!$A$5:$E$10000,5,0),"")</f>
        <v/>
      </c>
      <c r="AU582" s="19">
        <f>IFERROR(VLOOKUP(AH582,[2]CUS030!$A$5:$E$10000,5,0),"")</f>
        <v/>
      </c>
      <c r="AV582" s="19">
        <f>IFERROR(VLOOKUP(AI582,[2]CUS030!$A$5:$E$10000,5,0),"")</f>
        <v/>
      </c>
      <c r="AW582" s="19">
        <f>IFERROR(VLOOKUP(AJ582,[2]CUS030!$A$5:$E$10000,5,0),"")</f>
        <v/>
      </c>
      <c r="AX582" s="19">
        <f>IFERROR(VLOOKUP(AK582,[2]CUS030!$A$5:$E$10000,5,0),"")</f>
        <v/>
      </c>
      <c r="AY582" s="19">
        <f>IFERROR(VLOOKUP(AL582,[2]CUS030!$A$5:$E$10000,5,0),"")</f>
        <v/>
      </c>
      <c r="AZ582" s="19">
        <f>IFERROR(VLOOKUP(AM582,[2]CUS030!$A$5:$E$10000,5,0),"")</f>
        <v/>
      </c>
      <c r="BA582" s="19">
        <f>IFERROR(VLOOKUP(AN582,[2]CUS030!$A$5:$E$10000,5,0),"")</f>
        <v/>
      </c>
      <c r="BB582" s="19">
        <f>IFERROR(VLOOKUP(AO582,[2]CUS030!$A$5:$E$10000,5,0),"")</f>
        <v/>
      </c>
      <c r="BC582" s="19">
        <f>IFERROR(VLOOKUP(AP582,[2]CUS030!$A$5:$E$10000,5,0),"")</f>
        <v/>
      </c>
      <c r="BD582" s="19">
        <f>IFERROR(VLOOKUP(AQ582,[2]CUS030!$A$5:$E$10000,5,0),"")</f>
        <v/>
      </c>
      <c r="BE582" s="19">
        <f>IFERROR(VLOOKUP(AR582,[2]CUS030!$A$5:$E$10000,5,0),"")</f>
        <v/>
      </c>
    </row>
    <row r="583">
      <c r="F583" s="108">
        <f>[1]!Table1[[#This Row],[Production]]</f>
        <v/>
      </c>
      <c r="G583">
        <f>MID(F583,LEN(F583)-6,4)</f>
        <v/>
      </c>
      <c r="H583">
        <f>AS583&amp;"|"&amp;AT583&amp;"|"&amp;AU583&amp;"|"&amp;AV583&amp;"|"&amp;AW583&amp;"|"&amp;AX583&amp;"|"&amp;AY583&amp;"|"&amp;AZ583&amp;"|"&amp;BA583&amp;"|"&amp;BB583&amp;"|"&amp;BC583&amp;"|"&amp;BD583&amp;"|"&amp;BE583</f>
        <v/>
      </c>
      <c r="I583" s="108">
        <f>[1]!Table1[[#This Row],[Stock]]</f>
        <v/>
      </c>
      <c r="J583">
        <f>MID(LEFT(I583,LEN(I583)-3),FIND("0|0.000",LEFT(I583,LEN(I583)-3),1)+7,6)</f>
        <v/>
      </c>
      <c r="K583" s="19" t="n"/>
      <c r="L583" s="19" t="n"/>
      <c r="M583" s="19" t="n"/>
      <c r="N583" s="19" t="n"/>
      <c r="O583" s="19" t="n"/>
      <c r="P583" s="20">
        <f>End_Cal!E583</f>
        <v/>
      </c>
      <c r="Q583" s="112">
        <f>IFERROR(INDEX($J$2:$J$9873,MATCH(1,INDEX(($P583=$F$2:$F$9873)*(0=COUNTIFS($Q$2:$Q$2,$J$2:$J$9873)),0),0)),"")</f>
        <v/>
      </c>
      <c r="R583" s="112">
        <f>IFERROR(INDEX($J$2:$J$9873,MATCH(1,INDEX(($P583=$F$2:$F$9873)*(0=COUNTIFS(Q583,$J$2:$J$9873)),0),0)),"")</f>
        <v/>
      </c>
      <c r="S583" s="112">
        <f>IFERROR(INDEX($J$2:$J$9873,MATCH(1,INDEX(($P583=$F$2:$F$9873)*(0=COUNTIFS(Q583:R583,$J$2:$J$9873)),0),0)),"")</f>
        <v/>
      </c>
      <c r="T583" s="112">
        <f>IFERROR(INDEX($J$2:$J$9873,MATCH(1,INDEX(($P583=$F$2:$F$9873)*(0=COUNTIFS(Q583:S583,$J$2:$J$9873)),0),0)),"")</f>
        <v/>
      </c>
      <c r="U583" s="112">
        <f>IFERROR(INDEX($J$2:$J$9873,MATCH(1,INDEX(($P583=$F$2:$F$9873)*(0=COUNTIFS(Q583:T583,$J$2:$J$9873)),0),0)),"")</f>
        <v/>
      </c>
      <c r="V583" s="112">
        <f>IFERROR(INDEX($J$2:$J$9873,MATCH(1,INDEX(($P583=$F$2:$F$9873)*(0=COUNTIFS(Q583:U583,$J$2:$J$9873)),0),0)),"")</f>
        <v/>
      </c>
      <c r="W583" s="112">
        <f>IFERROR(INDEX($J$2:$J$9873,MATCH(1,INDEX(($P583=$F$2:$F$9873)*(0=COUNTIFS(Q583:V583,$J$2:$J$861)),0),0)),"")</f>
        <v/>
      </c>
      <c r="X583" s="112">
        <f>IFERROR(INDEX($J$2:$J$9873,MATCH(1,INDEX(($P583=$F$2:$F$9873)*(0=COUNTIFS(Q583:W583,$J$2:$J$9873)),0),0)),"")</f>
        <v/>
      </c>
      <c r="Y583" s="112">
        <f>IFERROR(INDEX($J$2:$J$861,MATCH(1,INDEX(($P583=$F$2:$F$861)*(0=COUNTIFS(Q583:X583,$J$2:$J$861)),0),0)),"")</f>
        <v/>
      </c>
      <c r="Z583" s="112">
        <f>IFERROR(INDEX($J$2:$J$861,MATCH(1,INDEX(($P583=$F$2:$F$861)*(0=COUNTIFS(Q583:Y583,$J$2:$J$861)),0),0)),"")</f>
        <v/>
      </c>
      <c r="AA583" s="112">
        <f>IFERROR(INDEX($J$2:$J$861,MATCH(1,INDEX(($P583=$F$2:$F$861)*(0=COUNTIFS(Q583:Z583,$J$2:$J$861)),0),0)),"")</f>
        <v/>
      </c>
      <c r="AB583" s="112">
        <f>IFERROR(INDEX($J$2:$J$861,MATCH(1,INDEX(($P583=$F$2:$F$861)*(0=COUNTIFS(Q583:AA583,$J$2:$J$861)),0),0)),"")</f>
        <v/>
      </c>
      <c r="AC583" s="112">
        <f>IFERROR(INDEX($J$2:$J$861,MATCH(1,INDEX(($P583=$F$2:$F$861)*(0=COUNTIFS(Q583:AB583,$J$2:$J$861)),0),0)),"")</f>
        <v/>
      </c>
      <c r="AD583">
        <f>Q583&amp;"-"&amp;R583&amp;"-"&amp;S583&amp;"-"&amp;T583&amp;"-"&amp;U583&amp;"-"&amp;V583&amp;"-"&amp;W583&amp;"-"&amp;X583&amp;"-"&amp;Y583&amp;"-"&amp;Z583&amp;"-"&amp;AA583&amp;"-"&amp;AB583&amp;"-"&amp;AC583</f>
        <v/>
      </c>
      <c r="AF583" s="19">
        <f>IFERROR(INDEX($I$2:$I$861,MATCH(1,INDEX(($P583=$F$2:$F$861)*(0=COUNTIFS($AF$2:$AF$2,$I$2:$I$861)),0),0)),"")</f>
        <v/>
      </c>
      <c r="AG583" s="19">
        <f>IFERROR(INDEX($I$2:$I$9873,MATCH(1,INDEX(($P583=$F$2:$F$9873)*(0=COUNTIFS(AF583,$I$2:$I$9873)),0),0)),"")</f>
        <v/>
      </c>
      <c r="AH583" s="19">
        <f>IFERROR(INDEX($I$2:$I$9873,MATCH(1,INDEX(($P583=$F$2:$F$9873)*(0=COUNTIFS(AF583:AG583,$I$2:$I$9873)),0),0)),"")</f>
        <v/>
      </c>
      <c r="AI583" s="19">
        <f>IFERROR(INDEX($I$2:$I$9873,MATCH(1,INDEX(($P583=$F$2:$F$9873)*(0=COUNTIFS(AF583:AH583,$I$2:$I$9873)),0),0)),"")</f>
        <v/>
      </c>
      <c r="AJ583" s="19">
        <f>IFERROR(INDEX($I$2:$I$9873,MATCH(1,INDEX(($P583=$F$2:$F$9873)*(0=COUNTIFS(AF583:AI583,$I$2:$I$9873)),0),0)),"")</f>
        <v/>
      </c>
      <c r="AK583" s="19">
        <f>IFERROR(INDEX($I$2:$I$9873,MATCH(1,INDEX(($P583=$F$2:$F$9873)*(0=COUNTIFS(AF583:AJ583,$I$2:$I$9873)),0),0)),"")</f>
        <v/>
      </c>
      <c r="AL583" s="19">
        <f>IFERROR(INDEX($I$2:$I$9873,MATCH(1,INDEX(($P583=$F$2:$F$9873)*(0=COUNTIFS(AF583:AK583,$I$2:$I$9873)),0),0)),"")</f>
        <v/>
      </c>
      <c r="AM583" s="19">
        <f>IFERROR(INDEX($I$2:$I$9873,MATCH(1,INDEX(($P583=$F$2:$F$9873)*(0=COUNTIFS(AF583:AL583,$I$2:$I$9873)),0),0)),"")</f>
        <v/>
      </c>
      <c r="AN583" s="19">
        <f>IFERROR(INDEX($I$2:$I$9873,MATCH(1,INDEX(($P583=$F$2:$F$9873)*(0=COUNTIFS(AF583:AM583,$I$2:$I$9873)),0),0)),"")</f>
        <v/>
      </c>
      <c r="AO583" s="19">
        <f>IFERROR(INDEX($I$2:$I$9873,MATCH(1,INDEX(($P583=$F$2:$F$9873)*(0=COUNTIFS(AF583:AN583,$I$2:$I$9873)),0),0)),"")</f>
        <v/>
      </c>
      <c r="AP583" s="19">
        <f>IFERROR(INDEX($I$2:$I$9873,MATCH(1,INDEX(($P583=$F$2:$F$9873)*(0=COUNTIFS(AF583:AO583,$I$2:$I$9873)),0),0)),"")</f>
        <v/>
      </c>
      <c r="AQ583" s="19">
        <f>IFERROR(INDEX($I$2:$I$9873,MATCH(1,INDEX(($P583=$F$2:$F$9873)*(0=COUNTIFS(AF583:AP583,$I$2:$I$9873)),0),0)),"")</f>
        <v/>
      </c>
      <c r="AR583" s="19">
        <f>IFERROR(INDEX($I$2:$I$9873,MATCH(1,INDEX(($P583=$F$2:$F$9873)*(0=COUNTIFS(AF583:AQ583,$I$2:$I$9873)),0),0)),"")</f>
        <v/>
      </c>
      <c r="AS583" s="19">
        <f>IFERROR(VLOOKUP(AF583,[2]CUS030!$A$5:$E$10000,5,0),"")</f>
        <v/>
      </c>
      <c r="AT583" s="19">
        <f>IFERROR(VLOOKUP(AG583,[2]CUS030!$A$5:$E$10000,5,0),"")</f>
        <v/>
      </c>
      <c r="AU583" s="19">
        <f>IFERROR(VLOOKUP(AH583,[2]CUS030!$A$5:$E$10000,5,0),"")</f>
        <v/>
      </c>
      <c r="AV583" s="19">
        <f>IFERROR(VLOOKUP(AI583,[2]CUS030!$A$5:$E$10000,5,0),"")</f>
        <v/>
      </c>
      <c r="AW583" s="19">
        <f>IFERROR(VLOOKUP(AJ583,[2]CUS030!$A$5:$E$10000,5,0),"")</f>
        <v/>
      </c>
      <c r="AX583" s="19">
        <f>IFERROR(VLOOKUP(AK583,[2]CUS030!$A$5:$E$10000,5,0),"")</f>
        <v/>
      </c>
      <c r="AY583" s="19">
        <f>IFERROR(VLOOKUP(AL583,[2]CUS030!$A$5:$E$10000,5,0),"")</f>
        <v/>
      </c>
      <c r="AZ583" s="19">
        <f>IFERROR(VLOOKUP(AM583,[2]CUS030!$A$5:$E$10000,5,0),"")</f>
        <v/>
      </c>
      <c r="BA583" s="19">
        <f>IFERROR(VLOOKUP(AN583,[2]CUS030!$A$5:$E$10000,5,0),"")</f>
        <v/>
      </c>
      <c r="BB583" s="19">
        <f>IFERROR(VLOOKUP(AO583,[2]CUS030!$A$5:$E$10000,5,0),"")</f>
        <v/>
      </c>
      <c r="BC583" s="19">
        <f>IFERROR(VLOOKUP(AP583,[2]CUS030!$A$5:$E$10000,5,0),"")</f>
        <v/>
      </c>
      <c r="BD583" s="19">
        <f>IFERROR(VLOOKUP(AQ583,[2]CUS030!$A$5:$E$10000,5,0),"")</f>
        <v/>
      </c>
      <c r="BE583" s="19">
        <f>IFERROR(VLOOKUP(AR583,[2]CUS030!$A$5:$E$10000,5,0),"")</f>
        <v/>
      </c>
    </row>
    <row r="584">
      <c r="F584" s="108">
        <f>[1]!Table1[[#This Row],[Production]]</f>
        <v/>
      </c>
      <c r="G584">
        <f>MID(F584,LEN(F584)-6,4)</f>
        <v/>
      </c>
      <c r="H584">
        <f>AS584&amp;"|"&amp;AT584&amp;"|"&amp;AU584&amp;"|"&amp;AV584&amp;"|"&amp;AW584&amp;"|"&amp;AX584&amp;"|"&amp;AY584&amp;"|"&amp;AZ584&amp;"|"&amp;BA584&amp;"|"&amp;BB584&amp;"|"&amp;BC584&amp;"|"&amp;BD584&amp;"|"&amp;BE584</f>
        <v/>
      </c>
      <c r="I584" s="108">
        <f>[1]!Table1[[#This Row],[Stock]]</f>
        <v/>
      </c>
      <c r="J584">
        <f>MID(LEFT(I584,LEN(I584)-3),FIND("0|0.000",LEFT(I584,LEN(I584)-3),1)+7,6)</f>
        <v/>
      </c>
      <c r="K584" s="19" t="n"/>
      <c r="L584" s="19" t="n"/>
      <c r="M584" s="19" t="n"/>
      <c r="N584" s="19" t="n"/>
      <c r="O584" s="19" t="n"/>
      <c r="P584" s="20">
        <f>End_Cal!E584</f>
        <v/>
      </c>
      <c r="Q584" s="112">
        <f>IFERROR(INDEX($J$2:$J$9873,MATCH(1,INDEX(($P584=$F$2:$F$9873)*(0=COUNTIFS($Q$2:$Q$2,$J$2:$J$9873)),0),0)),"")</f>
        <v/>
      </c>
      <c r="R584" s="112">
        <f>IFERROR(INDEX($J$2:$J$9873,MATCH(1,INDEX(($P584=$F$2:$F$9873)*(0=COUNTIFS(Q584,$J$2:$J$9873)),0),0)),"")</f>
        <v/>
      </c>
      <c r="S584" s="112">
        <f>IFERROR(INDEX($J$2:$J$9873,MATCH(1,INDEX(($P584=$F$2:$F$9873)*(0=COUNTIFS(Q584:R584,$J$2:$J$9873)),0),0)),"")</f>
        <v/>
      </c>
      <c r="T584" s="112">
        <f>IFERROR(INDEX($J$2:$J$9873,MATCH(1,INDEX(($P584=$F$2:$F$9873)*(0=COUNTIFS(Q584:S584,$J$2:$J$9873)),0),0)),"")</f>
        <v/>
      </c>
      <c r="U584" s="112">
        <f>IFERROR(INDEX($J$2:$J$9873,MATCH(1,INDEX(($P584=$F$2:$F$9873)*(0=COUNTIFS(Q584:T584,$J$2:$J$9873)),0),0)),"")</f>
        <v/>
      </c>
      <c r="V584" s="112">
        <f>IFERROR(INDEX($J$2:$J$9873,MATCH(1,INDEX(($P584=$F$2:$F$9873)*(0=COUNTIFS(Q584:U584,$J$2:$J$9873)),0),0)),"")</f>
        <v/>
      </c>
      <c r="W584" s="112">
        <f>IFERROR(INDEX($J$2:$J$9873,MATCH(1,INDEX(($P584=$F$2:$F$9873)*(0=COUNTIFS(Q584:V584,$J$2:$J$861)),0),0)),"")</f>
        <v/>
      </c>
      <c r="X584" s="112">
        <f>IFERROR(INDEX($J$2:$J$9873,MATCH(1,INDEX(($P584=$F$2:$F$9873)*(0=COUNTIFS(Q584:W584,$J$2:$J$9873)),0),0)),"")</f>
        <v/>
      </c>
      <c r="Y584" s="112">
        <f>IFERROR(INDEX($J$2:$J$861,MATCH(1,INDEX(($P584=$F$2:$F$861)*(0=COUNTIFS(Q584:X584,$J$2:$J$861)),0),0)),"")</f>
        <v/>
      </c>
      <c r="Z584" s="112">
        <f>IFERROR(INDEX($J$2:$J$861,MATCH(1,INDEX(($P584=$F$2:$F$861)*(0=COUNTIFS(Q584:Y584,$J$2:$J$861)),0),0)),"")</f>
        <v/>
      </c>
      <c r="AA584" s="112">
        <f>IFERROR(INDEX($J$2:$J$861,MATCH(1,INDEX(($P584=$F$2:$F$861)*(0=COUNTIFS(Q584:Z584,$J$2:$J$861)),0),0)),"")</f>
        <v/>
      </c>
      <c r="AB584" s="112">
        <f>IFERROR(INDEX($J$2:$J$861,MATCH(1,INDEX(($P584=$F$2:$F$861)*(0=COUNTIFS(Q584:AA584,$J$2:$J$861)),0),0)),"")</f>
        <v/>
      </c>
      <c r="AC584" s="112">
        <f>IFERROR(INDEX($J$2:$J$861,MATCH(1,INDEX(($P584=$F$2:$F$861)*(0=COUNTIFS(Q584:AB584,$J$2:$J$861)),0),0)),"")</f>
        <v/>
      </c>
      <c r="AD584">
        <f>Q584&amp;"-"&amp;R584&amp;"-"&amp;S584&amp;"-"&amp;T584&amp;"-"&amp;U584&amp;"-"&amp;V584&amp;"-"&amp;W584&amp;"-"&amp;X584&amp;"-"&amp;Y584&amp;"-"&amp;Z584&amp;"-"&amp;AA584&amp;"-"&amp;AB584&amp;"-"&amp;AC584</f>
        <v/>
      </c>
      <c r="AF584" s="19">
        <f>IFERROR(INDEX($I$2:$I$861,MATCH(1,INDEX(($P584=$F$2:$F$861)*(0=COUNTIFS($AF$2:$AF$2,$I$2:$I$861)),0),0)),"")</f>
        <v/>
      </c>
      <c r="AG584" s="19">
        <f>IFERROR(INDEX($I$2:$I$9873,MATCH(1,INDEX(($P584=$F$2:$F$9873)*(0=COUNTIFS(AF584,$I$2:$I$9873)),0),0)),"")</f>
        <v/>
      </c>
      <c r="AH584" s="19">
        <f>IFERROR(INDEX($I$2:$I$9873,MATCH(1,INDEX(($P584=$F$2:$F$9873)*(0=COUNTIFS(AF584:AG584,$I$2:$I$9873)),0),0)),"")</f>
        <v/>
      </c>
      <c r="AI584" s="19">
        <f>IFERROR(INDEX($I$2:$I$9873,MATCH(1,INDEX(($P584=$F$2:$F$9873)*(0=COUNTIFS(AF584:AH584,$I$2:$I$9873)),0),0)),"")</f>
        <v/>
      </c>
      <c r="AJ584" s="19">
        <f>IFERROR(INDEX($I$2:$I$9873,MATCH(1,INDEX(($P584=$F$2:$F$9873)*(0=COUNTIFS(AF584:AI584,$I$2:$I$9873)),0),0)),"")</f>
        <v/>
      </c>
      <c r="AK584" s="19">
        <f>IFERROR(INDEX($I$2:$I$9873,MATCH(1,INDEX(($P584=$F$2:$F$9873)*(0=COUNTIFS(AF584:AJ584,$I$2:$I$9873)),0),0)),"")</f>
        <v/>
      </c>
      <c r="AL584" s="19">
        <f>IFERROR(INDEX($I$2:$I$9873,MATCH(1,INDEX(($P584=$F$2:$F$9873)*(0=COUNTIFS(AF584:AK584,$I$2:$I$9873)),0),0)),"")</f>
        <v/>
      </c>
      <c r="AM584" s="19">
        <f>IFERROR(INDEX($I$2:$I$9873,MATCH(1,INDEX(($P584=$F$2:$F$9873)*(0=COUNTIFS(AF584:AL584,$I$2:$I$9873)),0),0)),"")</f>
        <v/>
      </c>
      <c r="AN584" s="19">
        <f>IFERROR(INDEX($I$2:$I$9873,MATCH(1,INDEX(($P584=$F$2:$F$9873)*(0=COUNTIFS(AF584:AM584,$I$2:$I$9873)),0),0)),"")</f>
        <v/>
      </c>
      <c r="AO584" s="19">
        <f>IFERROR(INDEX($I$2:$I$9873,MATCH(1,INDEX(($P584=$F$2:$F$9873)*(0=COUNTIFS(AF584:AN584,$I$2:$I$9873)),0),0)),"")</f>
        <v/>
      </c>
      <c r="AP584" s="19">
        <f>IFERROR(INDEX($I$2:$I$9873,MATCH(1,INDEX(($P584=$F$2:$F$9873)*(0=COUNTIFS(AF584:AO584,$I$2:$I$9873)),0),0)),"")</f>
        <v/>
      </c>
      <c r="AQ584" s="19">
        <f>IFERROR(INDEX($I$2:$I$9873,MATCH(1,INDEX(($P584=$F$2:$F$9873)*(0=COUNTIFS(AF584:AP584,$I$2:$I$9873)),0),0)),"")</f>
        <v/>
      </c>
      <c r="AR584" s="19">
        <f>IFERROR(INDEX($I$2:$I$9873,MATCH(1,INDEX(($P584=$F$2:$F$9873)*(0=COUNTIFS(AF584:AQ584,$I$2:$I$9873)),0),0)),"")</f>
        <v/>
      </c>
      <c r="AS584" s="19">
        <f>IFERROR(VLOOKUP(AF584,[2]CUS030!$A$5:$E$10000,5,0),"")</f>
        <v/>
      </c>
      <c r="AT584" s="19">
        <f>IFERROR(VLOOKUP(AG584,[2]CUS030!$A$5:$E$10000,5,0),"")</f>
        <v/>
      </c>
      <c r="AU584" s="19">
        <f>IFERROR(VLOOKUP(AH584,[2]CUS030!$A$5:$E$10000,5,0),"")</f>
        <v/>
      </c>
      <c r="AV584" s="19">
        <f>IFERROR(VLOOKUP(AI584,[2]CUS030!$A$5:$E$10000,5,0),"")</f>
        <v/>
      </c>
      <c r="AW584" s="19">
        <f>IFERROR(VLOOKUP(AJ584,[2]CUS030!$A$5:$E$10000,5,0),"")</f>
        <v/>
      </c>
      <c r="AX584" s="19">
        <f>IFERROR(VLOOKUP(AK584,[2]CUS030!$A$5:$E$10000,5,0),"")</f>
        <v/>
      </c>
      <c r="AY584" s="19">
        <f>IFERROR(VLOOKUP(AL584,[2]CUS030!$A$5:$E$10000,5,0),"")</f>
        <v/>
      </c>
      <c r="AZ584" s="19">
        <f>IFERROR(VLOOKUP(AM584,[2]CUS030!$A$5:$E$10000,5,0),"")</f>
        <v/>
      </c>
      <c r="BA584" s="19">
        <f>IFERROR(VLOOKUP(AN584,[2]CUS030!$A$5:$E$10000,5,0),"")</f>
        <v/>
      </c>
      <c r="BB584" s="19">
        <f>IFERROR(VLOOKUP(AO584,[2]CUS030!$A$5:$E$10000,5,0),"")</f>
        <v/>
      </c>
      <c r="BC584" s="19">
        <f>IFERROR(VLOOKUP(AP584,[2]CUS030!$A$5:$E$10000,5,0),"")</f>
        <v/>
      </c>
      <c r="BD584" s="19">
        <f>IFERROR(VLOOKUP(AQ584,[2]CUS030!$A$5:$E$10000,5,0),"")</f>
        <v/>
      </c>
      <c r="BE584" s="19">
        <f>IFERROR(VLOOKUP(AR584,[2]CUS030!$A$5:$E$10000,5,0),"")</f>
        <v/>
      </c>
    </row>
    <row r="585">
      <c r="F585" s="108">
        <f>[1]!Table1[[#This Row],[Production]]</f>
        <v/>
      </c>
      <c r="G585">
        <f>MID(F585,LEN(F585)-6,4)</f>
        <v/>
      </c>
      <c r="H585">
        <f>AS585&amp;"|"&amp;AT585&amp;"|"&amp;AU585&amp;"|"&amp;AV585&amp;"|"&amp;AW585&amp;"|"&amp;AX585&amp;"|"&amp;AY585&amp;"|"&amp;AZ585&amp;"|"&amp;BA585&amp;"|"&amp;BB585&amp;"|"&amp;BC585&amp;"|"&amp;BD585&amp;"|"&amp;BE585</f>
        <v/>
      </c>
      <c r="I585" s="108">
        <f>[1]!Table1[[#This Row],[Stock]]</f>
        <v/>
      </c>
      <c r="J585">
        <f>MID(LEFT(I585,LEN(I585)-3),FIND("0|0.000",LEFT(I585,LEN(I585)-3),1)+7,6)</f>
        <v/>
      </c>
      <c r="K585" s="19" t="n"/>
      <c r="L585" s="19" t="n"/>
      <c r="M585" s="19" t="n"/>
      <c r="N585" s="19" t="n"/>
      <c r="O585" s="19" t="n"/>
      <c r="P585" s="20">
        <f>End_Cal!E585</f>
        <v/>
      </c>
      <c r="Q585" s="112">
        <f>IFERROR(INDEX($J$2:$J$9873,MATCH(1,INDEX(($P585=$F$2:$F$9873)*(0=COUNTIFS($Q$2:$Q$2,$J$2:$J$9873)),0),0)),"")</f>
        <v/>
      </c>
      <c r="R585" s="112">
        <f>IFERROR(INDEX($J$2:$J$9873,MATCH(1,INDEX(($P585=$F$2:$F$9873)*(0=COUNTIFS(Q585,$J$2:$J$9873)),0),0)),"")</f>
        <v/>
      </c>
      <c r="S585" s="112">
        <f>IFERROR(INDEX($J$2:$J$9873,MATCH(1,INDEX(($P585=$F$2:$F$9873)*(0=COUNTIFS(Q585:R585,$J$2:$J$9873)),0),0)),"")</f>
        <v/>
      </c>
      <c r="T585" s="112">
        <f>IFERROR(INDEX($J$2:$J$9873,MATCH(1,INDEX(($P585=$F$2:$F$9873)*(0=COUNTIFS(Q585:S585,$J$2:$J$9873)),0),0)),"")</f>
        <v/>
      </c>
      <c r="U585" s="112">
        <f>IFERROR(INDEX($J$2:$J$9873,MATCH(1,INDEX(($P585=$F$2:$F$9873)*(0=COUNTIFS(Q585:T585,$J$2:$J$9873)),0),0)),"")</f>
        <v/>
      </c>
      <c r="V585" s="112">
        <f>IFERROR(INDEX($J$2:$J$9873,MATCH(1,INDEX(($P585=$F$2:$F$9873)*(0=COUNTIFS(Q585:U585,$J$2:$J$9873)),0),0)),"")</f>
        <v/>
      </c>
      <c r="W585" s="112">
        <f>IFERROR(INDEX($J$2:$J$9873,MATCH(1,INDEX(($P585=$F$2:$F$9873)*(0=COUNTIFS(Q585:V585,$J$2:$J$861)),0),0)),"")</f>
        <v/>
      </c>
      <c r="X585" s="112">
        <f>IFERROR(INDEX($J$2:$J$9873,MATCH(1,INDEX(($P585=$F$2:$F$9873)*(0=COUNTIFS(Q585:W585,$J$2:$J$9873)),0),0)),"")</f>
        <v/>
      </c>
      <c r="Y585" s="112">
        <f>IFERROR(INDEX($J$2:$J$861,MATCH(1,INDEX(($P585=$F$2:$F$861)*(0=COUNTIFS(Q585:X585,$J$2:$J$861)),0),0)),"")</f>
        <v/>
      </c>
      <c r="Z585" s="112">
        <f>IFERROR(INDEX($J$2:$J$861,MATCH(1,INDEX(($P585=$F$2:$F$861)*(0=COUNTIFS(Q585:Y585,$J$2:$J$861)),0),0)),"")</f>
        <v/>
      </c>
      <c r="AA585" s="112">
        <f>IFERROR(INDEX($J$2:$J$861,MATCH(1,INDEX(($P585=$F$2:$F$861)*(0=COUNTIFS(Q585:Z585,$J$2:$J$861)),0),0)),"")</f>
        <v/>
      </c>
      <c r="AB585" s="112">
        <f>IFERROR(INDEX($J$2:$J$861,MATCH(1,INDEX(($P585=$F$2:$F$861)*(0=COUNTIFS(Q585:AA585,$J$2:$J$861)),0),0)),"")</f>
        <v/>
      </c>
      <c r="AC585" s="112">
        <f>IFERROR(INDEX($J$2:$J$861,MATCH(1,INDEX(($P585=$F$2:$F$861)*(0=COUNTIFS(Q585:AB585,$J$2:$J$861)),0),0)),"")</f>
        <v/>
      </c>
      <c r="AD585">
        <f>Q585&amp;"-"&amp;R585&amp;"-"&amp;S585&amp;"-"&amp;T585&amp;"-"&amp;U585&amp;"-"&amp;V585&amp;"-"&amp;W585&amp;"-"&amp;X585&amp;"-"&amp;Y585&amp;"-"&amp;Z585&amp;"-"&amp;AA585&amp;"-"&amp;AB585&amp;"-"&amp;AC585</f>
        <v/>
      </c>
      <c r="AF585" s="19">
        <f>IFERROR(INDEX($I$2:$I$861,MATCH(1,INDEX(($P585=$F$2:$F$861)*(0=COUNTIFS($AF$2:$AF$2,$I$2:$I$861)),0),0)),"")</f>
        <v/>
      </c>
      <c r="AG585" s="19">
        <f>IFERROR(INDEX($I$2:$I$9873,MATCH(1,INDEX(($P585=$F$2:$F$9873)*(0=COUNTIFS(AF585,$I$2:$I$9873)),0),0)),"")</f>
        <v/>
      </c>
      <c r="AH585" s="19">
        <f>IFERROR(INDEX($I$2:$I$9873,MATCH(1,INDEX(($P585=$F$2:$F$9873)*(0=COUNTIFS(AF585:AG585,$I$2:$I$9873)),0),0)),"")</f>
        <v/>
      </c>
      <c r="AI585" s="19">
        <f>IFERROR(INDEX($I$2:$I$9873,MATCH(1,INDEX(($P585=$F$2:$F$9873)*(0=COUNTIFS(AF585:AH585,$I$2:$I$9873)),0),0)),"")</f>
        <v/>
      </c>
      <c r="AJ585" s="19">
        <f>IFERROR(INDEX($I$2:$I$9873,MATCH(1,INDEX(($P585=$F$2:$F$9873)*(0=COUNTIFS(AF585:AI585,$I$2:$I$9873)),0),0)),"")</f>
        <v/>
      </c>
      <c r="AK585" s="19">
        <f>IFERROR(INDEX($I$2:$I$9873,MATCH(1,INDEX(($P585=$F$2:$F$9873)*(0=COUNTIFS(AF585:AJ585,$I$2:$I$9873)),0),0)),"")</f>
        <v/>
      </c>
      <c r="AL585" s="19">
        <f>IFERROR(INDEX($I$2:$I$9873,MATCH(1,INDEX(($P585=$F$2:$F$9873)*(0=COUNTIFS(AF585:AK585,$I$2:$I$9873)),0),0)),"")</f>
        <v/>
      </c>
      <c r="AM585" s="19">
        <f>IFERROR(INDEX($I$2:$I$9873,MATCH(1,INDEX(($P585=$F$2:$F$9873)*(0=COUNTIFS(AF585:AL585,$I$2:$I$9873)),0),0)),"")</f>
        <v/>
      </c>
      <c r="AN585" s="19">
        <f>IFERROR(INDEX($I$2:$I$9873,MATCH(1,INDEX(($P585=$F$2:$F$9873)*(0=COUNTIFS(AF585:AM585,$I$2:$I$9873)),0),0)),"")</f>
        <v/>
      </c>
      <c r="AO585" s="19">
        <f>IFERROR(INDEX($I$2:$I$9873,MATCH(1,INDEX(($P585=$F$2:$F$9873)*(0=COUNTIFS(AF585:AN585,$I$2:$I$9873)),0),0)),"")</f>
        <v/>
      </c>
      <c r="AP585" s="19">
        <f>IFERROR(INDEX($I$2:$I$9873,MATCH(1,INDEX(($P585=$F$2:$F$9873)*(0=COUNTIFS(AF585:AO585,$I$2:$I$9873)),0),0)),"")</f>
        <v/>
      </c>
      <c r="AQ585" s="19">
        <f>IFERROR(INDEX($I$2:$I$9873,MATCH(1,INDEX(($P585=$F$2:$F$9873)*(0=COUNTIFS(AF585:AP585,$I$2:$I$9873)),0),0)),"")</f>
        <v/>
      </c>
      <c r="AR585" s="19">
        <f>IFERROR(INDEX($I$2:$I$9873,MATCH(1,INDEX(($P585=$F$2:$F$9873)*(0=COUNTIFS(AF585:AQ585,$I$2:$I$9873)),0),0)),"")</f>
        <v/>
      </c>
      <c r="AS585" s="19">
        <f>IFERROR(VLOOKUP(AF585,[2]CUS030!$A$5:$E$10000,5,0),"")</f>
        <v/>
      </c>
      <c r="AT585" s="19">
        <f>IFERROR(VLOOKUP(AG585,[2]CUS030!$A$5:$E$10000,5,0),"")</f>
        <v/>
      </c>
      <c r="AU585" s="19">
        <f>IFERROR(VLOOKUP(AH585,[2]CUS030!$A$5:$E$10000,5,0),"")</f>
        <v/>
      </c>
      <c r="AV585" s="19">
        <f>IFERROR(VLOOKUP(AI585,[2]CUS030!$A$5:$E$10000,5,0),"")</f>
        <v/>
      </c>
      <c r="AW585" s="19">
        <f>IFERROR(VLOOKUP(AJ585,[2]CUS030!$A$5:$E$10000,5,0),"")</f>
        <v/>
      </c>
      <c r="AX585" s="19">
        <f>IFERROR(VLOOKUP(AK585,[2]CUS030!$A$5:$E$10000,5,0),"")</f>
        <v/>
      </c>
      <c r="AY585" s="19">
        <f>IFERROR(VLOOKUP(AL585,[2]CUS030!$A$5:$E$10000,5,0),"")</f>
        <v/>
      </c>
      <c r="AZ585" s="19">
        <f>IFERROR(VLOOKUP(AM585,[2]CUS030!$A$5:$E$10000,5,0),"")</f>
        <v/>
      </c>
      <c r="BA585" s="19">
        <f>IFERROR(VLOOKUP(AN585,[2]CUS030!$A$5:$E$10000,5,0),"")</f>
        <v/>
      </c>
      <c r="BB585" s="19">
        <f>IFERROR(VLOOKUP(AO585,[2]CUS030!$A$5:$E$10000,5,0),"")</f>
        <v/>
      </c>
      <c r="BC585" s="19">
        <f>IFERROR(VLOOKUP(AP585,[2]CUS030!$A$5:$E$10000,5,0),"")</f>
        <v/>
      </c>
      <c r="BD585" s="19">
        <f>IFERROR(VLOOKUP(AQ585,[2]CUS030!$A$5:$E$10000,5,0),"")</f>
        <v/>
      </c>
      <c r="BE585" s="19">
        <f>IFERROR(VLOOKUP(AR585,[2]CUS030!$A$5:$E$10000,5,0),"")</f>
        <v/>
      </c>
    </row>
    <row r="586">
      <c r="F586" s="108">
        <f>[1]!Table1[[#This Row],[Production]]</f>
        <v/>
      </c>
      <c r="G586">
        <f>MID(F586,LEN(F586)-6,4)</f>
        <v/>
      </c>
      <c r="H586">
        <f>AS586&amp;"|"&amp;AT586&amp;"|"&amp;AU586&amp;"|"&amp;AV586&amp;"|"&amp;AW586&amp;"|"&amp;AX586&amp;"|"&amp;AY586&amp;"|"&amp;AZ586&amp;"|"&amp;BA586&amp;"|"&amp;BB586&amp;"|"&amp;BC586&amp;"|"&amp;BD586&amp;"|"&amp;BE586</f>
        <v/>
      </c>
      <c r="I586" s="108">
        <f>[1]!Table1[[#This Row],[Stock]]</f>
        <v/>
      </c>
      <c r="J586">
        <f>MID(LEFT(I586,LEN(I586)-3),FIND("0|0.000",LEFT(I586,LEN(I586)-3),1)+7,6)</f>
        <v/>
      </c>
      <c r="K586" s="19" t="n"/>
      <c r="L586" s="19" t="n"/>
      <c r="M586" s="19" t="n"/>
      <c r="N586" s="19" t="n"/>
      <c r="O586" s="19" t="n"/>
      <c r="P586" s="20">
        <f>End_Cal!E586</f>
        <v/>
      </c>
      <c r="Q586" s="112">
        <f>IFERROR(INDEX($J$2:$J$9873,MATCH(1,INDEX(($P586=$F$2:$F$9873)*(0=COUNTIFS($Q$2:$Q$2,$J$2:$J$9873)),0),0)),"")</f>
        <v/>
      </c>
      <c r="R586" s="112">
        <f>IFERROR(INDEX($J$2:$J$9873,MATCH(1,INDEX(($P586=$F$2:$F$9873)*(0=COUNTIFS(Q586,$J$2:$J$9873)),0),0)),"")</f>
        <v/>
      </c>
      <c r="S586" s="112">
        <f>IFERROR(INDEX($J$2:$J$9873,MATCH(1,INDEX(($P586=$F$2:$F$9873)*(0=COUNTIFS(Q586:R586,$J$2:$J$9873)),0),0)),"")</f>
        <v/>
      </c>
      <c r="T586" s="112">
        <f>IFERROR(INDEX($J$2:$J$9873,MATCH(1,INDEX(($P586=$F$2:$F$9873)*(0=COUNTIFS(Q586:S586,$J$2:$J$9873)),0),0)),"")</f>
        <v/>
      </c>
      <c r="U586" s="112">
        <f>IFERROR(INDEX($J$2:$J$9873,MATCH(1,INDEX(($P586=$F$2:$F$9873)*(0=COUNTIFS(Q586:T586,$J$2:$J$9873)),0),0)),"")</f>
        <v/>
      </c>
      <c r="V586" s="112">
        <f>IFERROR(INDEX($J$2:$J$9873,MATCH(1,INDEX(($P586=$F$2:$F$9873)*(0=COUNTIFS(Q586:U586,$J$2:$J$9873)),0),0)),"")</f>
        <v/>
      </c>
      <c r="W586" s="112">
        <f>IFERROR(INDEX($J$2:$J$9873,MATCH(1,INDEX(($P586=$F$2:$F$9873)*(0=COUNTIFS(Q586:V586,$J$2:$J$861)),0),0)),"")</f>
        <v/>
      </c>
      <c r="X586" s="112">
        <f>IFERROR(INDEX($J$2:$J$9873,MATCH(1,INDEX(($P586=$F$2:$F$9873)*(0=COUNTIFS(Q586:W586,$J$2:$J$9873)),0),0)),"")</f>
        <v/>
      </c>
      <c r="Y586" s="112">
        <f>IFERROR(INDEX($J$2:$J$861,MATCH(1,INDEX(($P586=$F$2:$F$861)*(0=COUNTIFS(Q586:X586,$J$2:$J$861)),0),0)),"")</f>
        <v/>
      </c>
      <c r="Z586" s="112">
        <f>IFERROR(INDEX($J$2:$J$861,MATCH(1,INDEX(($P586=$F$2:$F$861)*(0=COUNTIFS(Q586:Y586,$J$2:$J$861)),0),0)),"")</f>
        <v/>
      </c>
      <c r="AA586" s="112">
        <f>IFERROR(INDEX($J$2:$J$861,MATCH(1,INDEX(($P586=$F$2:$F$861)*(0=COUNTIFS(Q586:Z586,$J$2:$J$861)),0),0)),"")</f>
        <v/>
      </c>
      <c r="AB586" s="112">
        <f>IFERROR(INDEX($J$2:$J$861,MATCH(1,INDEX(($P586=$F$2:$F$861)*(0=COUNTIFS(Q586:AA586,$J$2:$J$861)),0),0)),"")</f>
        <v/>
      </c>
      <c r="AC586" s="112">
        <f>IFERROR(INDEX($J$2:$J$861,MATCH(1,INDEX(($P586=$F$2:$F$861)*(0=COUNTIFS(Q586:AB586,$J$2:$J$861)),0),0)),"")</f>
        <v/>
      </c>
      <c r="AD586">
        <f>Q586&amp;"-"&amp;R586&amp;"-"&amp;S586&amp;"-"&amp;T586&amp;"-"&amp;U586&amp;"-"&amp;V586&amp;"-"&amp;W586&amp;"-"&amp;X586&amp;"-"&amp;Y586&amp;"-"&amp;Z586&amp;"-"&amp;AA586&amp;"-"&amp;AB586&amp;"-"&amp;AC586</f>
        <v/>
      </c>
      <c r="AF586" s="19">
        <f>IFERROR(INDEX($I$2:$I$861,MATCH(1,INDEX(($P586=$F$2:$F$861)*(0=COUNTIFS($AF$2:$AF$2,$I$2:$I$861)),0),0)),"")</f>
        <v/>
      </c>
      <c r="AG586" s="19">
        <f>IFERROR(INDEX($I$2:$I$9873,MATCH(1,INDEX(($P586=$F$2:$F$9873)*(0=COUNTIFS(AF586,$I$2:$I$9873)),0),0)),"")</f>
        <v/>
      </c>
      <c r="AH586" s="19">
        <f>IFERROR(INDEX($I$2:$I$9873,MATCH(1,INDEX(($P586=$F$2:$F$9873)*(0=COUNTIFS(AF586:AG586,$I$2:$I$9873)),0),0)),"")</f>
        <v/>
      </c>
      <c r="AI586" s="19">
        <f>IFERROR(INDEX($I$2:$I$9873,MATCH(1,INDEX(($P586=$F$2:$F$9873)*(0=COUNTIFS(AF586:AH586,$I$2:$I$9873)),0),0)),"")</f>
        <v/>
      </c>
      <c r="AJ586" s="19">
        <f>IFERROR(INDEX($I$2:$I$9873,MATCH(1,INDEX(($P586=$F$2:$F$9873)*(0=COUNTIFS(AF586:AI586,$I$2:$I$9873)),0),0)),"")</f>
        <v/>
      </c>
      <c r="AK586" s="19">
        <f>IFERROR(INDEX($I$2:$I$9873,MATCH(1,INDEX(($P586=$F$2:$F$9873)*(0=COUNTIFS(AF586:AJ586,$I$2:$I$9873)),0),0)),"")</f>
        <v/>
      </c>
      <c r="AL586" s="19">
        <f>IFERROR(INDEX($I$2:$I$9873,MATCH(1,INDEX(($P586=$F$2:$F$9873)*(0=COUNTIFS(AF586:AK586,$I$2:$I$9873)),0),0)),"")</f>
        <v/>
      </c>
      <c r="AM586" s="19">
        <f>IFERROR(INDEX($I$2:$I$9873,MATCH(1,INDEX(($P586=$F$2:$F$9873)*(0=COUNTIFS(AF586:AL586,$I$2:$I$9873)),0),0)),"")</f>
        <v/>
      </c>
      <c r="AN586" s="19">
        <f>IFERROR(INDEX($I$2:$I$9873,MATCH(1,INDEX(($P586=$F$2:$F$9873)*(0=COUNTIFS(AF586:AM586,$I$2:$I$9873)),0),0)),"")</f>
        <v/>
      </c>
      <c r="AO586" s="19">
        <f>IFERROR(INDEX($I$2:$I$9873,MATCH(1,INDEX(($P586=$F$2:$F$9873)*(0=COUNTIFS(AF586:AN586,$I$2:$I$9873)),0),0)),"")</f>
        <v/>
      </c>
      <c r="AP586" s="19">
        <f>IFERROR(INDEX($I$2:$I$9873,MATCH(1,INDEX(($P586=$F$2:$F$9873)*(0=COUNTIFS(AF586:AO586,$I$2:$I$9873)),0),0)),"")</f>
        <v/>
      </c>
      <c r="AQ586" s="19">
        <f>IFERROR(INDEX($I$2:$I$9873,MATCH(1,INDEX(($P586=$F$2:$F$9873)*(0=COUNTIFS(AF586:AP586,$I$2:$I$9873)),0),0)),"")</f>
        <v/>
      </c>
      <c r="AR586" s="19">
        <f>IFERROR(INDEX($I$2:$I$9873,MATCH(1,INDEX(($P586=$F$2:$F$9873)*(0=COUNTIFS(AF586:AQ586,$I$2:$I$9873)),0),0)),"")</f>
        <v/>
      </c>
      <c r="AS586" s="19">
        <f>IFERROR(VLOOKUP(AF586,[2]CUS030!$A$5:$E$10000,5,0),"")</f>
        <v/>
      </c>
      <c r="AT586" s="19">
        <f>IFERROR(VLOOKUP(AG586,[2]CUS030!$A$5:$E$10000,5,0),"")</f>
        <v/>
      </c>
      <c r="AU586" s="19">
        <f>IFERROR(VLOOKUP(AH586,[2]CUS030!$A$5:$E$10000,5,0),"")</f>
        <v/>
      </c>
      <c r="AV586" s="19">
        <f>IFERROR(VLOOKUP(AI586,[2]CUS030!$A$5:$E$10000,5,0),"")</f>
        <v/>
      </c>
      <c r="AW586" s="19">
        <f>IFERROR(VLOOKUP(AJ586,[2]CUS030!$A$5:$E$10000,5,0),"")</f>
        <v/>
      </c>
      <c r="AX586" s="19">
        <f>IFERROR(VLOOKUP(AK586,[2]CUS030!$A$5:$E$10000,5,0),"")</f>
        <v/>
      </c>
      <c r="AY586" s="19">
        <f>IFERROR(VLOOKUP(AL586,[2]CUS030!$A$5:$E$10000,5,0),"")</f>
        <v/>
      </c>
      <c r="AZ586" s="19">
        <f>IFERROR(VLOOKUP(AM586,[2]CUS030!$A$5:$E$10000,5,0),"")</f>
        <v/>
      </c>
      <c r="BA586" s="19">
        <f>IFERROR(VLOOKUP(AN586,[2]CUS030!$A$5:$E$10000,5,0),"")</f>
        <v/>
      </c>
      <c r="BB586" s="19">
        <f>IFERROR(VLOOKUP(AO586,[2]CUS030!$A$5:$E$10000,5,0),"")</f>
        <v/>
      </c>
      <c r="BC586" s="19">
        <f>IFERROR(VLOOKUP(AP586,[2]CUS030!$A$5:$E$10000,5,0),"")</f>
        <v/>
      </c>
      <c r="BD586" s="19">
        <f>IFERROR(VLOOKUP(AQ586,[2]CUS030!$A$5:$E$10000,5,0),"")</f>
        <v/>
      </c>
      <c r="BE586" s="19">
        <f>IFERROR(VLOOKUP(AR586,[2]CUS030!$A$5:$E$10000,5,0),"")</f>
        <v/>
      </c>
    </row>
    <row r="587">
      <c r="F587" s="108">
        <f>[1]!Table1[[#This Row],[Production]]</f>
        <v/>
      </c>
      <c r="G587">
        <f>MID(F587,LEN(F587)-6,4)</f>
        <v/>
      </c>
      <c r="H587">
        <f>AS587&amp;"|"&amp;AT587&amp;"|"&amp;AU587&amp;"|"&amp;AV587&amp;"|"&amp;AW587&amp;"|"&amp;AX587&amp;"|"&amp;AY587&amp;"|"&amp;AZ587&amp;"|"&amp;BA587&amp;"|"&amp;BB587&amp;"|"&amp;BC587&amp;"|"&amp;BD587&amp;"|"&amp;BE587</f>
        <v/>
      </c>
      <c r="I587" s="108">
        <f>[1]!Table1[[#This Row],[Stock]]</f>
        <v/>
      </c>
      <c r="J587">
        <f>MID(LEFT(I587,LEN(I587)-3),FIND("0|0.000",LEFT(I587,LEN(I587)-3),1)+7,6)</f>
        <v/>
      </c>
      <c r="K587" s="19" t="n"/>
      <c r="L587" s="19" t="n"/>
      <c r="M587" s="19" t="n"/>
      <c r="N587" s="19" t="n"/>
      <c r="O587" s="19" t="n"/>
      <c r="P587" s="20">
        <f>End_Cal!E587</f>
        <v/>
      </c>
      <c r="Q587" s="112">
        <f>IFERROR(INDEX($J$2:$J$9873,MATCH(1,INDEX(($P587=$F$2:$F$9873)*(0=COUNTIFS($Q$2:$Q$2,$J$2:$J$9873)),0),0)),"")</f>
        <v/>
      </c>
      <c r="R587" s="112">
        <f>IFERROR(INDEX($J$2:$J$9873,MATCH(1,INDEX(($P587=$F$2:$F$9873)*(0=COUNTIFS(Q587,$J$2:$J$9873)),0),0)),"")</f>
        <v/>
      </c>
      <c r="S587" s="112">
        <f>IFERROR(INDEX($J$2:$J$9873,MATCH(1,INDEX(($P587=$F$2:$F$9873)*(0=COUNTIFS(Q587:R587,$J$2:$J$9873)),0),0)),"")</f>
        <v/>
      </c>
      <c r="T587" s="112">
        <f>IFERROR(INDEX($J$2:$J$9873,MATCH(1,INDEX(($P587=$F$2:$F$9873)*(0=COUNTIFS(Q587:S587,$J$2:$J$9873)),0),0)),"")</f>
        <v/>
      </c>
      <c r="U587" s="112">
        <f>IFERROR(INDEX($J$2:$J$9873,MATCH(1,INDEX(($P587=$F$2:$F$9873)*(0=COUNTIFS(Q587:T587,$J$2:$J$9873)),0),0)),"")</f>
        <v/>
      </c>
      <c r="V587" s="112">
        <f>IFERROR(INDEX($J$2:$J$9873,MATCH(1,INDEX(($P587=$F$2:$F$9873)*(0=COUNTIFS(Q587:U587,$J$2:$J$9873)),0),0)),"")</f>
        <v/>
      </c>
      <c r="W587" s="112">
        <f>IFERROR(INDEX($J$2:$J$9873,MATCH(1,INDEX(($P587=$F$2:$F$9873)*(0=COUNTIFS(Q587:V587,$J$2:$J$861)),0),0)),"")</f>
        <v/>
      </c>
      <c r="X587" s="112">
        <f>IFERROR(INDEX($J$2:$J$9873,MATCH(1,INDEX(($P587=$F$2:$F$9873)*(0=COUNTIFS(Q587:W587,$J$2:$J$9873)),0),0)),"")</f>
        <v/>
      </c>
      <c r="Y587" s="112">
        <f>IFERROR(INDEX($J$2:$J$861,MATCH(1,INDEX(($P587=$F$2:$F$861)*(0=COUNTIFS(Q587:X587,$J$2:$J$861)),0),0)),"")</f>
        <v/>
      </c>
      <c r="Z587" s="112">
        <f>IFERROR(INDEX($J$2:$J$861,MATCH(1,INDEX(($P587=$F$2:$F$861)*(0=COUNTIFS(Q587:Y587,$J$2:$J$861)),0),0)),"")</f>
        <v/>
      </c>
      <c r="AA587" s="112">
        <f>IFERROR(INDEX($J$2:$J$861,MATCH(1,INDEX(($P587=$F$2:$F$861)*(0=COUNTIFS(Q587:Z587,$J$2:$J$861)),0),0)),"")</f>
        <v/>
      </c>
      <c r="AB587" s="112">
        <f>IFERROR(INDEX($J$2:$J$861,MATCH(1,INDEX(($P587=$F$2:$F$861)*(0=COUNTIFS(Q587:AA587,$J$2:$J$861)),0),0)),"")</f>
        <v/>
      </c>
      <c r="AC587" s="112">
        <f>IFERROR(INDEX($J$2:$J$861,MATCH(1,INDEX(($P587=$F$2:$F$861)*(0=COUNTIFS(Q587:AB587,$J$2:$J$861)),0),0)),"")</f>
        <v/>
      </c>
      <c r="AD587">
        <f>Q587&amp;"-"&amp;R587&amp;"-"&amp;S587&amp;"-"&amp;T587&amp;"-"&amp;U587&amp;"-"&amp;V587&amp;"-"&amp;W587&amp;"-"&amp;X587&amp;"-"&amp;Y587&amp;"-"&amp;Z587&amp;"-"&amp;AA587&amp;"-"&amp;AB587&amp;"-"&amp;AC587</f>
        <v/>
      </c>
      <c r="AF587" s="19">
        <f>IFERROR(INDEX($I$2:$I$861,MATCH(1,INDEX(($P587=$F$2:$F$861)*(0=COUNTIFS($AF$2:$AF$2,$I$2:$I$861)),0),0)),"")</f>
        <v/>
      </c>
      <c r="AG587" s="19">
        <f>IFERROR(INDEX($I$2:$I$9873,MATCH(1,INDEX(($P587=$F$2:$F$9873)*(0=COUNTIFS(AF587,$I$2:$I$9873)),0),0)),"")</f>
        <v/>
      </c>
      <c r="AH587" s="19">
        <f>IFERROR(INDEX($I$2:$I$9873,MATCH(1,INDEX(($P587=$F$2:$F$9873)*(0=COUNTIFS(AF587:AG587,$I$2:$I$9873)),0),0)),"")</f>
        <v/>
      </c>
      <c r="AI587" s="19">
        <f>IFERROR(INDEX($I$2:$I$9873,MATCH(1,INDEX(($P587=$F$2:$F$9873)*(0=COUNTIFS(AF587:AH587,$I$2:$I$9873)),0),0)),"")</f>
        <v/>
      </c>
      <c r="AJ587" s="19">
        <f>IFERROR(INDEX($I$2:$I$9873,MATCH(1,INDEX(($P587=$F$2:$F$9873)*(0=COUNTIFS(AF587:AI587,$I$2:$I$9873)),0),0)),"")</f>
        <v/>
      </c>
      <c r="AK587" s="19">
        <f>IFERROR(INDEX($I$2:$I$9873,MATCH(1,INDEX(($P587=$F$2:$F$9873)*(0=COUNTIFS(AF587:AJ587,$I$2:$I$9873)),0),0)),"")</f>
        <v/>
      </c>
      <c r="AL587" s="19">
        <f>IFERROR(INDEX($I$2:$I$9873,MATCH(1,INDEX(($P587=$F$2:$F$9873)*(0=COUNTIFS(AF587:AK587,$I$2:$I$9873)),0),0)),"")</f>
        <v/>
      </c>
      <c r="AM587" s="19">
        <f>IFERROR(INDEX($I$2:$I$9873,MATCH(1,INDEX(($P587=$F$2:$F$9873)*(0=COUNTIFS(AF587:AL587,$I$2:$I$9873)),0),0)),"")</f>
        <v/>
      </c>
      <c r="AN587" s="19">
        <f>IFERROR(INDEX($I$2:$I$9873,MATCH(1,INDEX(($P587=$F$2:$F$9873)*(0=COUNTIFS(AF587:AM587,$I$2:$I$9873)),0),0)),"")</f>
        <v/>
      </c>
      <c r="AO587" s="19">
        <f>IFERROR(INDEX($I$2:$I$9873,MATCH(1,INDEX(($P587=$F$2:$F$9873)*(0=COUNTIFS(AF587:AN587,$I$2:$I$9873)),0),0)),"")</f>
        <v/>
      </c>
      <c r="AP587" s="19">
        <f>IFERROR(INDEX($I$2:$I$9873,MATCH(1,INDEX(($P587=$F$2:$F$9873)*(0=COUNTIFS(AF587:AO587,$I$2:$I$9873)),0),0)),"")</f>
        <v/>
      </c>
      <c r="AQ587" s="19">
        <f>IFERROR(INDEX($I$2:$I$9873,MATCH(1,INDEX(($P587=$F$2:$F$9873)*(0=COUNTIFS(AF587:AP587,$I$2:$I$9873)),0),0)),"")</f>
        <v/>
      </c>
      <c r="AR587" s="19">
        <f>IFERROR(INDEX($I$2:$I$9873,MATCH(1,INDEX(($P587=$F$2:$F$9873)*(0=COUNTIFS(AF587:AQ587,$I$2:$I$9873)),0),0)),"")</f>
        <v/>
      </c>
      <c r="AS587" s="19">
        <f>IFERROR(VLOOKUP(AF587,[2]CUS030!$A$5:$E$10000,5,0),"")</f>
        <v/>
      </c>
      <c r="AT587" s="19">
        <f>IFERROR(VLOOKUP(AG587,[2]CUS030!$A$5:$E$10000,5,0),"")</f>
        <v/>
      </c>
      <c r="AU587" s="19">
        <f>IFERROR(VLOOKUP(AH587,[2]CUS030!$A$5:$E$10000,5,0),"")</f>
        <v/>
      </c>
      <c r="AV587" s="19">
        <f>IFERROR(VLOOKUP(AI587,[2]CUS030!$A$5:$E$10000,5,0),"")</f>
        <v/>
      </c>
      <c r="AW587" s="19">
        <f>IFERROR(VLOOKUP(AJ587,[2]CUS030!$A$5:$E$10000,5,0),"")</f>
        <v/>
      </c>
      <c r="AX587" s="19">
        <f>IFERROR(VLOOKUP(AK587,[2]CUS030!$A$5:$E$10000,5,0),"")</f>
        <v/>
      </c>
      <c r="AY587" s="19">
        <f>IFERROR(VLOOKUP(AL587,[2]CUS030!$A$5:$E$10000,5,0),"")</f>
        <v/>
      </c>
      <c r="AZ587" s="19">
        <f>IFERROR(VLOOKUP(AM587,[2]CUS030!$A$5:$E$10000,5,0),"")</f>
        <v/>
      </c>
      <c r="BA587" s="19">
        <f>IFERROR(VLOOKUP(AN587,[2]CUS030!$A$5:$E$10000,5,0),"")</f>
        <v/>
      </c>
      <c r="BB587" s="19">
        <f>IFERROR(VLOOKUP(AO587,[2]CUS030!$A$5:$E$10000,5,0),"")</f>
        <v/>
      </c>
      <c r="BC587" s="19">
        <f>IFERROR(VLOOKUP(AP587,[2]CUS030!$A$5:$E$10000,5,0),"")</f>
        <v/>
      </c>
      <c r="BD587" s="19">
        <f>IFERROR(VLOOKUP(AQ587,[2]CUS030!$A$5:$E$10000,5,0),"")</f>
        <v/>
      </c>
      <c r="BE587" s="19">
        <f>IFERROR(VLOOKUP(AR587,[2]CUS030!$A$5:$E$10000,5,0),"")</f>
        <v/>
      </c>
    </row>
    <row r="588">
      <c r="F588" s="108">
        <f>[1]!Table1[[#This Row],[Production]]</f>
        <v/>
      </c>
      <c r="G588">
        <f>MID(F588,LEN(F588)-6,4)</f>
        <v/>
      </c>
      <c r="H588">
        <f>AS588&amp;"|"&amp;AT588&amp;"|"&amp;AU588&amp;"|"&amp;AV588&amp;"|"&amp;AW588&amp;"|"&amp;AX588&amp;"|"&amp;AY588&amp;"|"&amp;AZ588&amp;"|"&amp;BA588&amp;"|"&amp;BB588&amp;"|"&amp;BC588&amp;"|"&amp;BD588&amp;"|"&amp;BE588</f>
        <v/>
      </c>
      <c r="I588" s="108">
        <f>[1]!Table1[[#This Row],[Stock]]</f>
        <v/>
      </c>
      <c r="J588">
        <f>MID(LEFT(I588,LEN(I588)-3),FIND("0|0.000",LEFT(I588,LEN(I588)-3),1)+7,6)</f>
        <v/>
      </c>
      <c r="K588" s="19" t="n"/>
      <c r="L588" s="19" t="n"/>
      <c r="M588" s="19" t="n"/>
      <c r="N588" s="19" t="n"/>
      <c r="O588" s="19" t="n"/>
      <c r="P588" s="20">
        <f>End_Cal!E588</f>
        <v/>
      </c>
      <c r="Q588" s="112">
        <f>IFERROR(INDEX($J$2:$J$9873,MATCH(1,INDEX(($P588=$F$2:$F$9873)*(0=COUNTIFS($Q$2:$Q$2,$J$2:$J$9873)),0),0)),"")</f>
        <v/>
      </c>
      <c r="R588" s="112">
        <f>IFERROR(INDEX($J$2:$J$9873,MATCH(1,INDEX(($P588=$F$2:$F$9873)*(0=COUNTIFS(Q588,$J$2:$J$9873)),0),0)),"")</f>
        <v/>
      </c>
      <c r="S588" s="112">
        <f>IFERROR(INDEX($J$2:$J$9873,MATCH(1,INDEX(($P588=$F$2:$F$9873)*(0=COUNTIFS(Q588:R588,$J$2:$J$9873)),0),0)),"")</f>
        <v/>
      </c>
      <c r="T588" s="112">
        <f>IFERROR(INDEX($J$2:$J$9873,MATCH(1,INDEX(($P588=$F$2:$F$9873)*(0=COUNTIFS(Q588:S588,$J$2:$J$9873)),0),0)),"")</f>
        <v/>
      </c>
      <c r="U588" s="112">
        <f>IFERROR(INDEX($J$2:$J$9873,MATCH(1,INDEX(($P588=$F$2:$F$9873)*(0=COUNTIFS(Q588:T588,$J$2:$J$9873)),0),0)),"")</f>
        <v/>
      </c>
      <c r="V588" s="112">
        <f>IFERROR(INDEX($J$2:$J$9873,MATCH(1,INDEX(($P588=$F$2:$F$9873)*(0=COUNTIFS(Q588:U588,$J$2:$J$9873)),0),0)),"")</f>
        <v/>
      </c>
      <c r="W588" s="112">
        <f>IFERROR(INDEX($J$2:$J$9873,MATCH(1,INDEX(($P588=$F$2:$F$9873)*(0=COUNTIFS(Q588:V588,$J$2:$J$861)),0),0)),"")</f>
        <v/>
      </c>
      <c r="X588" s="112">
        <f>IFERROR(INDEX($J$2:$J$9873,MATCH(1,INDEX(($P588=$F$2:$F$9873)*(0=COUNTIFS(Q588:W588,$J$2:$J$9873)),0),0)),"")</f>
        <v/>
      </c>
      <c r="Y588" s="112">
        <f>IFERROR(INDEX($J$2:$J$861,MATCH(1,INDEX(($P588=$F$2:$F$861)*(0=COUNTIFS(Q588:X588,$J$2:$J$861)),0),0)),"")</f>
        <v/>
      </c>
      <c r="Z588" s="112">
        <f>IFERROR(INDEX($J$2:$J$861,MATCH(1,INDEX(($P588=$F$2:$F$861)*(0=COUNTIFS(Q588:Y588,$J$2:$J$861)),0),0)),"")</f>
        <v/>
      </c>
      <c r="AA588" s="112">
        <f>IFERROR(INDEX($J$2:$J$861,MATCH(1,INDEX(($P588=$F$2:$F$861)*(0=COUNTIFS(Q588:Z588,$J$2:$J$861)),0),0)),"")</f>
        <v/>
      </c>
      <c r="AB588" s="112">
        <f>IFERROR(INDEX($J$2:$J$861,MATCH(1,INDEX(($P588=$F$2:$F$861)*(0=COUNTIFS(Q588:AA588,$J$2:$J$861)),0),0)),"")</f>
        <v/>
      </c>
      <c r="AC588" s="112">
        <f>IFERROR(INDEX($J$2:$J$861,MATCH(1,INDEX(($P588=$F$2:$F$861)*(0=COUNTIFS(Q588:AB588,$J$2:$J$861)),0),0)),"")</f>
        <v/>
      </c>
      <c r="AD588">
        <f>Q588&amp;"-"&amp;R588&amp;"-"&amp;S588&amp;"-"&amp;T588&amp;"-"&amp;U588&amp;"-"&amp;V588&amp;"-"&amp;W588&amp;"-"&amp;X588&amp;"-"&amp;Y588&amp;"-"&amp;Z588&amp;"-"&amp;AA588&amp;"-"&amp;AB588&amp;"-"&amp;AC588</f>
        <v/>
      </c>
      <c r="AF588" s="19">
        <f>IFERROR(INDEX($I$2:$I$861,MATCH(1,INDEX(($P588=$F$2:$F$861)*(0=COUNTIFS($AF$2:$AF$2,$I$2:$I$861)),0),0)),"")</f>
        <v/>
      </c>
      <c r="AG588" s="19">
        <f>IFERROR(INDEX($I$2:$I$9873,MATCH(1,INDEX(($P588=$F$2:$F$9873)*(0=COUNTIFS(AF588,$I$2:$I$9873)),0),0)),"")</f>
        <v/>
      </c>
      <c r="AH588" s="19">
        <f>IFERROR(INDEX($I$2:$I$9873,MATCH(1,INDEX(($P588=$F$2:$F$9873)*(0=COUNTIFS(AF588:AG588,$I$2:$I$9873)),0),0)),"")</f>
        <v/>
      </c>
      <c r="AI588" s="19">
        <f>IFERROR(INDEX($I$2:$I$9873,MATCH(1,INDEX(($P588=$F$2:$F$9873)*(0=COUNTIFS(AF588:AH588,$I$2:$I$9873)),0),0)),"")</f>
        <v/>
      </c>
      <c r="AJ588" s="19">
        <f>IFERROR(INDEX($I$2:$I$9873,MATCH(1,INDEX(($P588=$F$2:$F$9873)*(0=COUNTIFS(AF588:AI588,$I$2:$I$9873)),0),0)),"")</f>
        <v/>
      </c>
      <c r="AK588" s="19">
        <f>IFERROR(INDEX($I$2:$I$9873,MATCH(1,INDEX(($P588=$F$2:$F$9873)*(0=COUNTIFS(AF588:AJ588,$I$2:$I$9873)),0),0)),"")</f>
        <v/>
      </c>
      <c r="AL588" s="19">
        <f>IFERROR(INDEX($I$2:$I$9873,MATCH(1,INDEX(($P588=$F$2:$F$9873)*(0=COUNTIFS(AF588:AK588,$I$2:$I$9873)),0),0)),"")</f>
        <v/>
      </c>
      <c r="AM588" s="19">
        <f>IFERROR(INDEX($I$2:$I$9873,MATCH(1,INDEX(($P588=$F$2:$F$9873)*(0=COUNTIFS(AF588:AL588,$I$2:$I$9873)),0),0)),"")</f>
        <v/>
      </c>
      <c r="AN588" s="19">
        <f>IFERROR(INDEX($I$2:$I$9873,MATCH(1,INDEX(($P588=$F$2:$F$9873)*(0=COUNTIFS(AF588:AM588,$I$2:$I$9873)),0),0)),"")</f>
        <v/>
      </c>
      <c r="AO588" s="19">
        <f>IFERROR(INDEX($I$2:$I$9873,MATCH(1,INDEX(($P588=$F$2:$F$9873)*(0=COUNTIFS(AF588:AN588,$I$2:$I$9873)),0),0)),"")</f>
        <v/>
      </c>
      <c r="AP588" s="19">
        <f>IFERROR(INDEX($I$2:$I$9873,MATCH(1,INDEX(($P588=$F$2:$F$9873)*(0=COUNTIFS(AF588:AO588,$I$2:$I$9873)),0),0)),"")</f>
        <v/>
      </c>
      <c r="AQ588" s="19">
        <f>IFERROR(INDEX($I$2:$I$9873,MATCH(1,INDEX(($P588=$F$2:$F$9873)*(0=COUNTIFS(AF588:AP588,$I$2:$I$9873)),0),0)),"")</f>
        <v/>
      </c>
      <c r="AR588" s="19">
        <f>IFERROR(INDEX($I$2:$I$9873,MATCH(1,INDEX(($P588=$F$2:$F$9873)*(0=COUNTIFS(AF588:AQ588,$I$2:$I$9873)),0),0)),"")</f>
        <v/>
      </c>
      <c r="AS588" s="19">
        <f>IFERROR(VLOOKUP(AF588,[2]CUS030!$A$5:$E$10000,5,0),"")</f>
        <v/>
      </c>
      <c r="AT588" s="19">
        <f>IFERROR(VLOOKUP(AG588,[2]CUS030!$A$5:$E$10000,5,0),"")</f>
        <v/>
      </c>
      <c r="AU588" s="19">
        <f>IFERROR(VLOOKUP(AH588,[2]CUS030!$A$5:$E$10000,5,0),"")</f>
        <v/>
      </c>
      <c r="AV588" s="19">
        <f>IFERROR(VLOOKUP(AI588,[2]CUS030!$A$5:$E$10000,5,0),"")</f>
        <v/>
      </c>
      <c r="AW588" s="19">
        <f>IFERROR(VLOOKUP(AJ588,[2]CUS030!$A$5:$E$10000,5,0),"")</f>
        <v/>
      </c>
      <c r="AX588" s="19">
        <f>IFERROR(VLOOKUP(AK588,[2]CUS030!$A$5:$E$10000,5,0),"")</f>
        <v/>
      </c>
      <c r="AY588" s="19">
        <f>IFERROR(VLOOKUP(AL588,[2]CUS030!$A$5:$E$10000,5,0),"")</f>
        <v/>
      </c>
      <c r="AZ588" s="19">
        <f>IFERROR(VLOOKUP(AM588,[2]CUS030!$A$5:$E$10000,5,0),"")</f>
        <v/>
      </c>
      <c r="BA588" s="19">
        <f>IFERROR(VLOOKUP(AN588,[2]CUS030!$A$5:$E$10000,5,0),"")</f>
        <v/>
      </c>
      <c r="BB588" s="19">
        <f>IFERROR(VLOOKUP(AO588,[2]CUS030!$A$5:$E$10000,5,0),"")</f>
        <v/>
      </c>
      <c r="BC588" s="19">
        <f>IFERROR(VLOOKUP(AP588,[2]CUS030!$A$5:$E$10000,5,0),"")</f>
        <v/>
      </c>
      <c r="BD588" s="19">
        <f>IFERROR(VLOOKUP(AQ588,[2]CUS030!$A$5:$E$10000,5,0),"")</f>
        <v/>
      </c>
      <c r="BE588" s="19">
        <f>IFERROR(VLOOKUP(AR588,[2]CUS030!$A$5:$E$10000,5,0),"")</f>
        <v/>
      </c>
    </row>
    <row r="589">
      <c r="F589" s="108">
        <f>[1]!Table1[[#This Row],[Production]]</f>
        <v/>
      </c>
      <c r="G589">
        <f>MID(F589,LEN(F589)-6,4)</f>
        <v/>
      </c>
      <c r="H589">
        <f>AS589&amp;"|"&amp;AT589&amp;"|"&amp;AU589&amp;"|"&amp;AV589&amp;"|"&amp;AW589&amp;"|"&amp;AX589&amp;"|"&amp;AY589&amp;"|"&amp;AZ589&amp;"|"&amp;BA589&amp;"|"&amp;BB589&amp;"|"&amp;BC589&amp;"|"&amp;BD589&amp;"|"&amp;BE589</f>
        <v/>
      </c>
      <c r="I589" s="108">
        <f>[1]!Table1[[#This Row],[Stock]]</f>
        <v/>
      </c>
      <c r="J589">
        <f>MID(LEFT(I589,LEN(I589)-3),FIND("0|0.000",LEFT(I589,LEN(I589)-3),1)+7,6)</f>
        <v/>
      </c>
      <c r="K589" s="19" t="n"/>
      <c r="L589" s="19" t="n"/>
      <c r="M589" s="19" t="n"/>
      <c r="N589" s="19" t="n"/>
      <c r="O589" s="19" t="n"/>
      <c r="P589" s="20">
        <f>End_Cal!E589</f>
        <v/>
      </c>
      <c r="Q589" s="112">
        <f>IFERROR(INDEX($J$2:$J$9873,MATCH(1,INDEX(($P589=$F$2:$F$9873)*(0=COUNTIFS($Q$2:$Q$2,$J$2:$J$9873)),0),0)),"")</f>
        <v/>
      </c>
      <c r="R589" s="112">
        <f>IFERROR(INDEX($J$2:$J$9873,MATCH(1,INDEX(($P589=$F$2:$F$9873)*(0=COUNTIFS(Q589,$J$2:$J$9873)),0),0)),"")</f>
        <v/>
      </c>
      <c r="S589" s="112">
        <f>IFERROR(INDEX($J$2:$J$9873,MATCH(1,INDEX(($P589=$F$2:$F$9873)*(0=COUNTIFS(Q589:R589,$J$2:$J$9873)),0),0)),"")</f>
        <v/>
      </c>
      <c r="T589" s="112">
        <f>IFERROR(INDEX($J$2:$J$9873,MATCH(1,INDEX(($P589=$F$2:$F$9873)*(0=COUNTIFS(Q589:S589,$J$2:$J$9873)),0),0)),"")</f>
        <v/>
      </c>
      <c r="U589" s="112">
        <f>IFERROR(INDEX($J$2:$J$9873,MATCH(1,INDEX(($P589=$F$2:$F$9873)*(0=COUNTIFS(Q589:T589,$J$2:$J$9873)),0),0)),"")</f>
        <v/>
      </c>
      <c r="V589" s="112">
        <f>IFERROR(INDEX($J$2:$J$9873,MATCH(1,INDEX(($P589=$F$2:$F$9873)*(0=COUNTIFS(Q589:U589,$J$2:$J$9873)),0),0)),"")</f>
        <v/>
      </c>
      <c r="W589" s="112">
        <f>IFERROR(INDEX($J$2:$J$9873,MATCH(1,INDEX(($P589=$F$2:$F$9873)*(0=COUNTIFS(Q589:V589,$J$2:$J$861)),0),0)),"")</f>
        <v/>
      </c>
      <c r="X589" s="112">
        <f>IFERROR(INDEX($J$2:$J$9873,MATCH(1,INDEX(($P589=$F$2:$F$9873)*(0=COUNTIFS(Q589:W589,$J$2:$J$9873)),0),0)),"")</f>
        <v/>
      </c>
      <c r="Y589" s="112">
        <f>IFERROR(INDEX($J$2:$J$861,MATCH(1,INDEX(($P589=$F$2:$F$861)*(0=COUNTIFS(Q589:X589,$J$2:$J$861)),0),0)),"")</f>
        <v/>
      </c>
      <c r="Z589" s="112">
        <f>IFERROR(INDEX($J$2:$J$861,MATCH(1,INDEX(($P589=$F$2:$F$861)*(0=COUNTIFS(Q589:Y589,$J$2:$J$861)),0),0)),"")</f>
        <v/>
      </c>
      <c r="AA589" s="112">
        <f>IFERROR(INDEX($J$2:$J$861,MATCH(1,INDEX(($P589=$F$2:$F$861)*(0=COUNTIFS(Q589:Z589,$J$2:$J$861)),0),0)),"")</f>
        <v/>
      </c>
      <c r="AB589" s="112">
        <f>IFERROR(INDEX($J$2:$J$861,MATCH(1,INDEX(($P589=$F$2:$F$861)*(0=COUNTIFS(Q589:AA589,$J$2:$J$861)),0),0)),"")</f>
        <v/>
      </c>
      <c r="AC589" s="112">
        <f>IFERROR(INDEX($J$2:$J$861,MATCH(1,INDEX(($P589=$F$2:$F$861)*(0=COUNTIFS(Q589:AB589,$J$2:$J$861)),0),0)),"")</f>
        <v/>
      </c>
      <c r="AD589">
        <f>Q589&amp;"-"&amp;R589&amp;"-"&amp;S589&amp;"-"&amp;T589&amp;"-"&amp;U589&amp;"-"&amp;V589&amp;"-"&amp;W589&amp;"-"&amp;X589&amp;"-"&amp;Y589&amp;"-"&amp;Z589&amp;"-"&amp;AA589&amp;"-"&amp;AB589&amp;"-"&amp;AC589</f>
        <v/>
      </c>
      <c r="AF589" s="19">
        <f>IFERROR(INDEX($I$2:$I$861,MATCH(1,INDEX(($P589=$F$2:$F$861)*(0=COUNTIFS($AF$2:$AF$2,$I$2:$I$861)),0),0)),"")</f>
        <v/>
      </c>
      <c r="AG589" s="19">
        <f>IFERROR(INDEX($I$2:$I$9873,MATCH(1,INDEX(($P589=$F$2:$F$9873)*(0=COUNTIFS(AF589,$I$2:$I$9873)),0),0)),"")</f>
        <v/>
      </c>
      <c r="AH589" s="19">
        <f>IFERROR(INDEX($I$2:$I$9873,MATCH(1,INDEX(($P589=$F$2:$F$9873)*(0=COUNTIFS(AF589:AG589,$I$2:$I$9873)),0),0)),"")</f>
        <v/>
      </c>
      <c r="AI589" s="19">
        <f>IFERROR(INDEX($I$2:$I$9873,MATCH(1,INDEX(($P589=$F$2:$F$9873)*(0=COUNTIFS(AF589:AH589,$I$2:$I$9873)),0),0)),"")</f>
        <v/>
      </c>
      <c r="AJ589" s="19">
        <f>IFERROR(INDEX($I$2:$I$9873,MATCH(1,INDEX(($P589=$F$2:$F$9873)*(0=COUNTIFS(AF589:AI589,$I$2:$I$9873)),0),0)),"")</f>
        <v/>
      </c>
      <c r="AK589" s="19">
        <f>IFERROR(INDEX($I$2:$I$9873,MATCH(1,INDEX(($P589=$F$2:$F$9873)*(0=COUNTIFS(AF589:AJ589,$I$2:$I$9873)),0),0)),"")</f>
        <v/>
      </c>
      <c r="AL589" s="19">
        <f>IFERROR(INDEX($I$2:$I$9873,MATCH(1,INDEX(($P589=$F$2:$F$9873)*(0=COUNTIFS(AF589:AK589,$I$2:$I$9873)),0),0)),"")</f>
        <v/>
      </c>
      <c r="AM589" s="19">
        <f>IFERROR(INDEX($I$2:$I$9873,MATCH(1,INDEX(($P589=$F$2:$F$9873)*(0=COUNTIFS(AF589:AL589,$I$2:$I$9873)),0),0)),"")</f>
        <v/>
      </c>
      <c r="AN589" s="19">
        <f>IFERROR(INDEX($I$2:$I$9873,MATCH(1,INDEX(($P589=$F$2:$F$9873)*(0=COUNTIFS(AF589:AM589,$I$2:$I$9873)),0),0)),"")</f>
        <v/>
      </c>
      <c r="AO589" s="19">
        <f>IFERROR(INDEX($I$2:$I$9873,MATCH(1,INDEX(($P589=$F$2:$F$9873)*(0=COUNTIFS(AF589:AN589,$I$2:$I$9873)),0),0)),"")</f>
        <v/>
      </c>
      <c r="AP589" s="19">
        <f>IFERROR(INDEX($I$2:$I$9873,MATCH(1,INDEX(($P589=$F$2:$F$9873)*(0=COUNTIFS(AF589:AO589,$I$2:$I$9873)),0),0)),"")</f>
        <v/>
      </c>
      <c r="AQ589" s="19">
        <f>IFERROR(INDEX($I$2:$I$9873,MATCH(1,INDEX(($P589=$F$2:$F$9873)*(0=COUNTIFS(AF589:AP589,$I$2:$I$9873)),0),0)),"")</f>
        <v/>
      </c>
      <c r="AR589" s="19">
        <f>IFERROR(INDEX($I$2:$I$9873,MATCH(1,INDEX(($P589=$F$2:$F$9873)*(0=COUNTIFS(AF589:AQ589,$I$2:$I$9873)),0),0)),"")</f>
        <v/>
      </c>
      <c r="AS589" s="19">
        <f>IFERROR(VLOOKUP(AF589,[2]CUS030!$A$5:$E$10000,5,0),"")</f>
        <v/>
      </c>
      <c r="AT589" s="19">
        <f>IFERROR(VLOOKUP(AG589,[2]CUS030!$A$5:$E$10000,5,0),"")</f>
        <v/>
      </c>
      <c r="AU589" s="19">
        <f>IFERROR(VLOOKUP(AH589,[2]CUS030!$A$5:$E$10000,5,0),"")</f>
        <v/>
      </c>
      <c r="AV589" s="19">
        <f>IFERROR(VLOOKUP(AI589,[2]CUS030!$A$5:$E$10000,5,0),"")</f>
        <v/>
      </c>
      <c r="AW589" s="19">
        <f>IFERROR(VLOOKUP(AJ589,[2]CUS030!$A$5:$E$10000,5,0),"")</f>
        <v/>
      </c>
      <c r="AX589" s="19">
        <f>IFERROR(VLOOKUP(AK589,[2]CUS030!$A$5:$E$10000,5,0),"")</f>
        <v/>
      </c>
      <c r="AY589" s="19">
        <f>IFERROR(VLOOKUP(AL589,[2]CUS030!$A$5:$E$10000,5,0),"")</f>
        <v/>
      </c>
      <c r="AZ589" s="19">
        <f>IFERROR(VLOOKUP(AM589,[2]CUS030!$A$5:$E$10000,5,0),"")</f>
        <v/>
      </c>
      <c r="BA589" s="19">
        <f>IFERROR(VLOOKUP(AN589,[2]CUS030!$A$5:$E$10000,5,0),"")</f>
        <v/>
      </c>
      <c r="BB589" s="19">
        <f>IFERROR(VLOOKUP(AO589,[2]CUS030!$A$5:$E$10000,5,0),"")</f>
        <v/>
      </c>
      <c r="BC589" s="19">
        <f>IFERROR(VLOOKUP(AP589,[2]CUS030!$A$5:$E$10000,5,0),"")</f>
        <v/>
      </c>
      <c r="BD589" s="19">
        <f>IFERROR(VLOOKUP(AQ589,[2]CUS030!$A$5:$E$10000,5,0),"")</f>
        <v/>
      </c>
      <c r="BE589" s="19">
        <f>IFERROR(VLOOKUP(AR589,[2]CUS030!$A$5:$E$10000,5,0),"")</f>
        <v/>
      </c>
    </row>
    <row r="590">
      <c r="F590" s="108">
        <f>[1]!Table1[[#This Row],[Production]]</f>
        <v/>
      </c>
      <c r="G590">
        <f>MID(F590,LEN(F590)-6,4)</f>
        <v/>
      </c>
      <c r="H590">
        <f>AS590&amp;"|"&amp;AT590&amp;"|"&amp;AU590&amp;"|"&amp;AV590&amp;"|"&amp;AW590&amp;"|"&amp;AX590&amp;"|"&amp;AY590&amp;"|"&amp;AZ590&amp;"|"&amp;BA590&amp;"|"&amp;BB590&amp;"|"&amp;BC590&amp;"|"&amp;BD590&amp;"|"&amp;BE590</f>
        <v/>
      </c>
      <c r="I590" s="108">
        <f>[1]!Table1[[#This Row],[Stock]]</f>
        <v/>
      </c>
      <c r="J590">
        <f>MID(LEFT(I590,LEN(I590)-3),FIND("0|0.000",LEFT(I590,LEN(I590)-3),1)+7,6)</f>
        <v/>
      </c>
      <c r="K590" s="19" t="n"/>
      <c r="L590" s="19" t="n"/>
      <c r="M590" s="19" t="n"/>
      <c r="N590" s="19" t="n"/>
      <c r="O590" s="19" t="n"/>
      <c r="P590" s="20">
        <f>End_Cal!E590</f>
        <v/>
      </c>
      <c r="Q590" s="112">
        <f>IFERROR(INDEX($J$2:$J$9873,MATCH(1,INDEX(($P590=$F$2:$F$9873)*(0=COUNTIFS($Q$2:$Q$2,$J$2:$J$9873)),0),0)),"")</f>
        <v/>
      </c>
      <c r="R590" s="112">
        <f>IFERROR(INDEX($J$2:$J$9873,MATCH(1,INDEX(($P590=$F$2:$F$9873)*(0=COUNTIFS(Q590,$J$2:$J$9873)),0),0)),"")</f>
        <v/>
      </c>
      <c r="S590" s="112">
        <f>IFERROR(INDEX($J$2:$J$9873,MATCH(1,INDEX(($P590=$F$2:$F$9873)*(0=COUNTIFS(Q590:R590,$J$2:$J$9873)),0),0)),"")</f>
        <v/>
      </c>
      <c r="T590" s="112">
        <f>IFERROR(INDEX($J$2:$J$9873,MATCH(1,INDEX(($P590=$F$2:$F$9873)*(0=COUNTIFS(Q590:S590,$J$2:$J$9873)),0),0)),"")</f>
        <v/>
      </c>
      <c r="U590" s="112">
        <f>IFERROR(INDEX($J$2:$J$9873,MATCH(1,INDEX(($P590=$F$2:$F$9873)*(0=COUNTIFS(Q590:T590,$J$2:$J$9873)),0),0)),"")</f>
        <v/>
      </c>
      <c r="V590" s="112">
        <f>IFERROR(INDEX($J$2:$J$9873,MATCH(1,INDEX(($P590=$F$2:$F$9873)*(0=COUNTIFS(Q590:U590,$J$2:$J$9873)),0),0)),"")</f>
        <v/>
      </c>
      <c r="W590" s="112">
        <f>IFERROR(INDEX($J$2:$J$9873,MATCH(1,INDEX(($P590=$F$2:$F$9873)*(0=COUNTIFS(Q590:V590,$J$2:$J$861)),0),0)),"")</f>
        <v/>
      </c>
      <c r="X590" s="112">
        <f>IFERROR(INDEX($J$2:$J$9873,MATCH(1,INDEX(($P590=$F$2:$F$9873)*(0=COUNTIFS(Q590:W590,$J$2:$J$9873)),0),0)),"")</f>
        <v/>
      </c>
      <c r="Y590" s="112">
        <f>IFERROR(INDEX($J$2:$J$861,MATCH(1,INDEX(($P590=$F$2:$F$861)*(0=COUNTIFS(Q590:X590,$J$2:$J$861)),0),0)),"")</f>
        <v/>
      </c>
      <c r="Z590" s="112">
        <f>IFERROR(INDEX($J$2:$J$861,MATCH(1,INDEX(($P590=$F$2:$F$861)*(0=COUNTIFS(Q590:Y590,$J$2:$J$861)),0),0)),"")</f>
        <v/>
      </c>
      <c r="AA590" s="112">
        <f>IFERROR(INDEX($J$2:$J$861,MATCH(1,INDEX(($P590=$F$2:$F$861)*(0=COUNTIFS(Q590:Z590,$J$2:$J$861)),0),0)),"")</f>
        <v/>
      </c>
      <c r="AB590" s="112">
        <f>IFERROR(INDEX($J$2:$J$861,MATCH(1,INDEX(($P590=$F$2:$F$861)*(0=COUNTIFS(Q590:AA590,$J$2:$J$861)),0),0)),"")</f>
        <v/>
      </c>
      <c r="AC590" s="112">
        <f>IFERROR(INDEX($J$2:$J$861,MATCH(1,INDEX(($P590=$F$2:$F$861)*(0=COUNTIFS(Q590:AB590,$J$2:$J$861)),0),0)),"")</f>
        <v/>
      </c>
      <c r="AD590">
        <f>Q590&amp;"-"&amp;R590&amp;"-"&amp;S590&amp;"-"&amp;T590&amp;"-"&amp;U590&amp;"-"&amp;V590&amp;"-"&amp;W590&amp;"-"&amp;X590&amp;"-"&amp;Y590&amp;"-"&amp;Z590&amp;"-"&amp;AA590&amp;"-"&amp;AB590&amp;"-"&amp;AC590</f>
        <v/>
      </c>
      <c r="AF590" s="19">
        <f>IFERROR(INDEX($I$2:$I$861,MATCH(1,INDEX(($P590=$F$2:$F$861)*(0=COUNTIFS($AF$2:$AF$2,$I$2:$I$861)),0),0)),"")</f>
        <v/>
      </c>
      <c r="AG590" s="19">
        <f>IFERROR(INDEX($I$2:$I$9873,MATCH(1,INDEX(($P590=$F$2:$F$9873)*(0=COUNTIFS(AF590,$I$2:$I$9873)),0),0)),"")</f>
        <v/>
      </c>
      <c r="AH590" s="19">
        <f>IFERROR(INDEX($I$2:$I$9873,MATCH(1,INDEX(($P590=$F$2:$F$9873)*(0=COUNTIFS(AF590:AG590,$I$2:$I$9873)),0),0)),"")</f>
        <v/>
      </c>
      <c r="AI590" s="19">
        <f>IFERROR(INDEX($I$2:$I$9873,MATCH(1,INDEX(($P590=$F$2:$F$9873)*(0=COUNTIFS(AF590:AH590,$I$2:$I$9873)),0),0)),"")</f>
        <v/>
      </c>
      <c r="AJ590" s="19">
        <f>IFERROR(INDEX($I$2:$I$9873,MATCH(1,INDEX(($P590=$F$2:$F$9873)*(0=COUNTIFS(AF590:AI590,$I$2:$I$9873)),0),0)),"")</f>
        <v/>
      </c>
      <c r="AK590" s="19">
        <f>IFERROR(INDEX($I$2:$I$9873,MATCH(1,INDEX(($P590=$F$2:$F$9873)*(0=COUNTIFS(AF590:AJ590,$I$2:$I$9873)),0),0)),"")</f>
        <v/>
      </c>
      <c r="AL590" s="19">
        <f>IFERROR(INDEX($I$2:$I$9873,MATCH(1,INDEX(($P590=$F$2:$F$9873)*(0=COUNTIFS(AF590:AK590,$I$2:$I$9873)),0),0)),"")</f>
        <v/>
      </c>
      <c r="AM590" s="19">
        <f>IFERROR(INDEX($I$2:$I$9873,MATCH(1,INDEX(($P590=$F$2:$F$9873)*(0=COUNTIFS(AF590:AL590,$I$2:$I$9873)),0),0)),"")</f>
        <v/>
      </c>
      <c r="AN590" s="19">
        <f>IFERROR(INDEX($I$2:$I$9873,MATCH(1,INDEX(($P590=$F$2:$F$9873)*(0=COUNTIFS(AF590:AM590,$I$2:$I$9873)),0),0)),"")</f>
        <v/>
      </c>
      <c r="AO590" s="19">
        <f>IFERROR(INDEX($I$2:$I$9873,MATCH(1,INDEX(($P590=$F$2:$F$9873)*(0=COUNTIFS(AF590:AN590,$I$2:$I$9873)),0),0)),"")</f>
        <v/>
      </c>
      <c r="AP590" s="19">
        <f>IFERROR(INDEX($I$2:$I$9873,MATCH(1,INDEX(($P590=$F$2:$F$9873)*(0=COUNTIFS(AF590:AO590,$I$2:$I$9873)),0),0)),"")</f>
        <v/>
      </c>
      <c r="AQ590" s="19">
        <f>IFERROR(INDEX($I$2:$I$9873,MATCH(1,INDEX(($P590=$F$2:$F$9873)*(0=COUNTIFS(AF590:AP590,$I$2:$I$9873)),0),0)),"")</f>
        <v/>
      </c>
      <c r="AR590" s="19">
        <f>IFERROR(INDEX($I$2:$I$9873,MATCH(1,INDEX(($P590=$F$2:$F$9873)*(0=COUNTIFS(AF590:AQ590,$I$2:$I$9873)),0),0)),"")</f>
        <v/>
      </c>
      <c r="AS590" s="19">
        <f>IFERROR(VLOOKUP(AF590,[2]CUS030!$A$5:$E$10000,5,0),"")</f>
        <v/>
      </c>
      <c r="AT590" s="19">
        <f>IFERROR(VLOOKUP(AG590,[2]CUS030!$A$5:$E$10000,5,0),"")</f>
        <v/>
      </c>
      <c r="AU590" s="19">
        <f>IFERROR(VLOOKUP(AH590,[2]CUS030!$A$5:$E$10000,5,0),"")</f>
        <v/>
      </c>
      <c r="AV590" s="19">
        <f>IFERROR(VLOOKUP(AI590,[2]CUS030!$A$5:$E$10000,5,0),"")</f>
        <v/>
      </c>
      <c r="AW590" s="19">
        <f>IFERROR(VLOOKUP(AJ590,[2]CUS030!$A$5:$E$10000,5,0),"")</f>
        <v/>
      </c>
      <c r="AX590" s="19">
        <f>IFERROR(VLOOKUP(AK590,[2]CUS030!$A$5:$E$10000,5,0),"")</f>
        <v/>
      </c>
      <c r="AY590" s="19">
        <f>IFERROR(VLOOKUP(AL590,[2]CUS030!$A$5:$E$10000,5,0),"")</f>
        <v/>
      </c>
      <c r="AZ590" s="19">
        <f>IFERROR(VLOOKUP(AM590,[2]CUS030!$A$5:$E$10000,5,0),"")</f>
        <v/>
      </c>
      <c r="BA590" s="19">
        <f>IFERROR(VLOOKUP(AN590,[2]CUS030!$A$5:$E$10000,5,0),"")</f>
        <v/>
      </c>
      <c r="BB590" s="19">
        <f>IFERROR(VLOOKUP(AO590,[2]CUS030!$A$5:$E$10000,5,0),"")</f>
        <v/>
      </c>
      <c r="BC590" s="19">
        <f>IFERROR(VLOOKUP(AP590,[2]CUS030!$A$5:$E$10000,5,0),"")</f>
        <v/>
      </c>
      <c r="BD590" s="19">
        <f>IFERROR(VLOOKUP(AQ590,[2]CUS030!$A$5:$E$10000,5,0),"")</f>
        <v/>
      </c>
      <c r="BE590" s="19">
        <f>IFERROR(VLOOKUP(AR590,[2]CUS030!$A$5:$E$10000,5,0),"")</f>
        <v/>
      </c>
    </row>
    <row r="591">
      <c r="F591" s="108">
        <f>[1]!Table1[[#This Row],[Production]]</f>
        <v/>
      </c>
      <c r="G591">
        <f>MID(F591,LEN(F591)-6,4)</f>
        <v/>
      </c>
      <c r="H591">
        <f>AS591&amp;"|"&amp;AT591&amp;"|"&amp;AU591&amp;"|"&amp;AV591&amp;"|"&amp;AW591&amp;"|"&amp;AX591&amp;"|"&amp;AY591&amp;"|"&amp;AZ591&amp;"|"&amp;BA591&amp;"|"&amp;BB591&amp;"|"&amp;BC591&amp;"|"&amp;BD591&amp;"|"&amp;BE591</f>
        <v/>
      </c>
      <c r="I591" s="108">
        <f>[1]!Table1[[#This Row],[Stock]]</f>
        <v/>
      </c>
      <c r="J591">
        <f>MID(LEFT(I591,LEN(I591)-3),FIND("0|0.000",LEFT(I591,LEN(I591)-3),1)+7,6)</f>
        <v/>
      </c>
      <c r="K591" s="19" t="n"/>
      <c r="L591" s="19" t="n"/>
      <c r="M591" s="19" t="n"/>
      <c r="N591" s="19" t="n"/>
      <c r="O591" s="19" t="n"/>
      <c r="P591" s="20">
        <f>End_Cal!E591</f>
        <v/>
      </c>
      <c r="Q591" s="112">
        <f>IFERROR(INDEX($J$2:$J$9873,MATCH(1,INDEX(($P591=$F$2:$F$9873)*(0=COUNTIFS($Q$2:$Q$2,$J$2:$J$9873)),0),0)),"")</f>
        <v/>
      </c>
      <c r="R591" s="112">
        <f>IFERROR(INDEX($J$2:$J$9873,MATCH(1,INDEX(($P591=$F$2:$F$9873)*(0=COUNTIFS(Q591,$J$2:$J$9873)),0),0)),"")</f>
        <v/>
      </c>
      <c r="S591" s="112">
        <f>IFERROR(INDEX($J$2:$J$9873,MATCH(1,INDEX(($P591=$F$2:$F$9873)*(0=COUNTIFS(Q591:R591,$J$2:$J$9873)),0),0)),"")</f>
        <v/>
      </c>
      <c r="T591" s="112">
        <f>IFERROR(INDEX($J$2:$J$9873,MATCH(1,INDEX(($P591=$F$2:$F$9873)*(0=COUNTIFS(Q591:S591,$J$2:$J$9873)),0),0)),"")</f>
        <v/>
      </c>
      <c r="U591" s="112">
        <f>IFERROR(INDEX($J$2:$J$9873,MATCH(1,INDEX(($P591=$F$2:$F$9873)*(0=COUNTIFS(Q591:T591,$J$2:$J$9873)),0),0)),"")</f>
        <v/>
      </c>
      <c r="V591" s="112">
        <f>IFERROR(INDEX($J$2:$J$9873,MATCH(1,INDEX(($P591=$F$2:$F$9873)*(0=COUNTIFS(Q591:U591,$J$2:$J$9873)),0),0)),"")</f>
        <v/>
      </c>
      <c r="W591" s="112">
        <f>IFERROR(INDEX($J$2:$J$9873,MATCH(1,INDEX(($P591=$F$2:$F$9873)*(0=COUNTIFS(Q591:V591,$J$2:$J$861)),0),0)),"")</f>
        <v/>
      </c>
      <c r="X591" s="112">
        <f>IFERROR(INDEX($J$2:$J$9873,MATCH(1,INDEX(($P591=$F$2:$F$9873)*(0=COUNTIFS(Q591:W591,$J$2:$J$9873)),0),0)),"")</f>
        <v/>
      </c>
      <c r="Y591" s="112">
        <f>IFERROR(INDEX($J$2:$J$861,MATCH(1,INDEX(($P591=$F$2:$F$861)*(0=COUNTIFS(Q591:X591,$J$2:$J$861)),0),0)),"")</f>
        <v/>
      </c>
      <c r="Z591" s="112">
        <f>IFERROR(INDEX($J$2:$J$861,MATCH(1,INDEX(($P591=$F$2:$F$861)*(0=COUNTIFS(Q591:Y591,$J$2:$J$861)),0),0)),"")</f>
        <v/>
      </c>
      <c r="AA591" s="112">
        <f>IFERROR(INDEX($J$2:$J$861,MATCH(1,INDEX(($P591=$F$2:$F$861)*(0=COUNTIFS(Q591:Z591,$J$2:$J$861)),0),0)),"")</f>
        <v/>
      </c>
      <c r="AB591" s="112">
        <f>IFERROR(INDEX($J$2:$J$861,MATCH(1,INDEX(($P591=$F$2:$F$861)*(0=COUNTIFS(Q591:AA591,$J$2:$J$861)),0),0)),"")</f>
        <v/>
      </c>
      <c r="AC591" s="112">
        <f>IFERROR(INDEX($J$2:$J$861,MATCH(1,INDEX(($P591=$F$2:$F$861)*(0=COUNTIFS(Q591:AB591,$J$2:$J$861)),0),0)),"")</f>
        <v/>
      </c>
      <c r="AD591">
        <f>Q591&amp;"-"&amp;R591&amp;"-"&amp;S591&amp;"-"&amp;T591&amp;"-"&amp;U591&amp;"-"&amp;V591&amp;"-"&amp;W591&amp;"-"&amp;X591&amp;"-"&amp;Y591&amp;"-"&amp;Z591&amp;"-"&amp;AA591&amp;"-"&amp;AB591&amp;"-"&amp;AC591</f>
        <v/>
      </c>
      <c r="AF591" s="19">
        <f>IFERROR(INDEX($I$2:$I$861,MATCH(1,INDEX(($P591=$F$2:$F$861)*(0=COUNTIFS($AF$2:$AF$2,$I$2:$I$861)),0),0)),"")</f>
        <v/>
      </c>
      <c r="AG591" s="19">
        <f>IFERROR(INDEX($I$2:$I$9873,MATCH(1,INDEX(($P591=$F$2:$F$9873)*(0=COUNTIFS(AF591,$I$2:$I$9873)),0),0)),"")</f>
        <v/>
      </c>
      <c r="AH591" s="19">
        <f>IFERROR(INDEX($I$2:$I$9873,MATCH(1,INDEX(($P591=$F$2:$F$9873)*(0=COUNTIFS(AF591:AG591,$I$2:$I$9873)),0),0)),"")</f>
        <v/>
      </c>
      <c r="AI591" s="19">
        <f>IFERROR(INDEX($I$2:$I$9873,MATCH(1,INDEX(($P591=$F$2:$F$9873)*(0=COUNTIFS(AF591:AH591,$I$2:$I$9873)),0),0)),"")</f>
        <v/>
      </c>
      <c r="AJ591" s="19">
        <f>IFERROR(INDEX($I$2:$I$9873,MATCH(1,INDEX(($P591=$F$2:$F$9873)*(0=COUNTIFS(AF591:AI591,$I$2:$I$9873)),0),0)),"")</f>
        <v/>
      </c>
      <c r="AK591" s="19">
        <f>IFERROR(INDEX($I$2:$I$9873,MATCH(1,INDEX(($P591=$F$2:$F$9873)*(0=COUNTIFS(AF591:AJ591,$I$2:$I$9873)),0),0)),"")</f>
        <v/>
      </c>
      <c r="AL591" s="19">
        <f>IFERROR(INDEX($I$2:$I$9873,MATCH(1,INDEX(($P591=$F$2:$F$9873)*(0=COUNTIFS(AF591:AK591,$I$2:$I$9873)),0),0)),"")</f>
        <v/>
      </c>
      <c r="AM591" s="19">
        <f>IFERROR(INDEX($I$2:$I$9873,MATCH(1,INDEX(($P591=$F$2:$F$9873)*(0=COUNTIFS(AF591:AL591,$I$2:$I$9873)),0),0)),"")</f>
        <v/>
      </c>
      <c r="AN591" s="19">
        <f>IFERROR(INDEX($I$2:$I$9873,MATCH(1,INDEX(($P591=$F$2:$F$9873)*(0=COUNTIFS(AF591:AM591,$I$2:$I$9873)),0),0)),"")</f>
        <v/>
      </c>
      <c r="AO591" s="19">
        <f>IFERROR(INDEX($I$2:$I$9873,MATCH(1,INDEX(($P591=$F$2:$F$9873)*(0=COUNTIFS(AF591:AN591,$I$2:$I$9873)),0),0)),"")</f>
        <v/>
      </c>
      <c r="AP591" s="19">
        <f>IFERROR(INDEX($I$2:$I$9873,MATCH(1,INDEX(($P591=$F$2:$F$9873)*(0=COUNTIFS(AF591:AO591,$I$2:$I$9873)),0),0)),"")</f>
        <v/>
      </c>
      <c r="AQ591" s="19">
        <f>IFERROR(INDEX($I$2:$I$9873,MATCH(1,INDEX(($P591=$F$2:$F$9873)*(0=COUNTIFS(AF591:AP591,$I$2:$I$9873)),0),0)),"")</f>
        <v/>
      </c>
      <c r="AR591" s="19">
        <f>IFERROR(INDEX($I$2:$I$9873,MATCH(1,INDEX(($P591=$F$2:$F$9873)*(0=COUNTIFS(AF591:AQ591,$I$2:$I$9873)),0),0)),"")</f>
        <v/>
      </c>
      <c r="AS591" s="19">
        <f>IFERROR(VLOOKUP(AF591,[2]CUS030!$A$5:$E$10000,5,0),"")</f>
        <v/>
      </c>
      <c r="AT591" s="19">
        <f>IFERROR(VLOOKUP(AG591,[2]CUS030!$A$5:$E$10000,5,0),"")</f>
        <v/>
      </c>
      <c r="AU591" s="19">
        <f>IFERROR(VLOOKUP(AH591,[2]CUS030!$A$5:$E$10000,5,0),"")</f>
        <v/>
      </c>
      <c r="AV591" s="19">
        <f>IFERROR(VLOOKUP(AI591,[2]CUS030!$A$5:$E$10000,5,0),"")</f>
        <v/>
      </c>
      <c r="AW591" s="19">
        <f>IFERROR(VLOOKUP(AJ591,[2]CUS030!$A$5:$E$10000,5,0),"")</f>
        <v/>
      </c>
      <c r="AX591" s="19">
        <f>IFERROR(VLOOKUP(AK591,[2]CUS030!$A$5:$E$10000,5,0),"")</f>
        <v/>
      </c>
      <c r="AY591" s="19">
        <f>IFERROR(VLOOKUP(AL591,[2]CUS030!$A$5:$E$10000,5,0),"")</f>
        <v/>
      </c>
      <c r="AZ591" s="19">
        <f>IFERROR(VLOOKUP(AM591,[2]CUS030!$A$5:$E$10000,5,0),"")</f>
        <v/>
      </c>
      <c r="BA591" s="19">
        <f>IFERROR(VLOOKUP(AN591,[2]CUS030!$A$5:$E$10000,5,0),"")</f>
        <v/>
      </c>
      <c r="BB591" s="19">
        <f>IFERROR(VLOOKUP(AO591,[2]CUS030!$A$5:$E$10000,5,0),"")</f>
        <v/>
      </c>
      <c r="BC591" s="19">
        <f>IFERROR(VLOOKUP(AP591,[2]CUS030!$A$5:$E$10000,5,0),"")</f>
        <v/>
      </c>
      <c r="BD591" s="19">
        <f>IFERROR(VLOOKUP(AQ591,[2]CUS030!$A$5:$E$10000,5,0),"")</f>
        <v/>
      </c>
      <c r="BE591" s="19">
        <f>IFERROR(VLOOKUP(AR591,[2]CUS030!$A$5:$E$10000,5,0),"")</f>
        <v/>
      </c>
    </row>
    <row r="592">
      <c r="F592" s="108">
        <f>[1]!Table1[[#This Row],[Production]]</f>
        <v/>
      </c>
      <c r="G592">
        <f>MID(F592,LEN(F592)-6,4)</f>
        <v/>
      </c>
      <c r="H592">
        <f>AS592&amp;"|"&amp;AT592&amp;"|"&amp;AU592&amp;"|"&amp;AV592&amp;"|"&amp;AW592&amp;"|"&amp;AX592&amp;"|"&amp;AY592&amp;"|"&amp;AZ592&amp;"|"&amp;BA592&amp;"|"&amp;BB592&amp;"|"&amp;BC592&amp;"|"&amp;BD592&amp;"|"&amp;BE592</f>
        <v/>
      </c>
      <c r="I592" s="108">
        <f>[1]!Table1[[#This Row],[Stock]]</f>
        <v/>
      </c>
      <c r="J592">
        <f>MID(LEFT(I592,LEN(I592)-3),FIND("0|0.000",LEFT(I592,LEN(I592)-3),1)+7,6)</f>
        <v/>
      </c>
      <c r="K592" s="19" t="n"/>
      <c r="L592" s="19" t="n"/>
      <c r="M592" s="19" t="n"/>
      <c r="N592" s="19" t="n"/>
      <c r="O592" s="19" t="n"/>
      <c r="P592" s="20">
        <f>End_Cal!E592</f>
        <v/>
      </c>
      <c r="Q592" s="112">
        <f>IFERROR(INDEX($J$2:$J$9873,MATCH(1,INDEX(($P592=$F$2:$F$9873)*(0=COUNTIFS($Q$2:$Q$2,$J$2:$J$9873)),0),0)),"")</f>
        <v/>
      </c>
      <c r="R592" s="112">
        <f>IFERROR(INDEX($J$2:$J$9873,MATCH(1,INDEX(($P592=$F$2:$F$9873)*(0=COUNTIFS(Q592,$J$2:$J$9873)),0),0)),"")</f>
        <v/>
      </c>
      <c r="S592" s="112">
        <f>IFERROR(INDEX($J$2:$J$9873,MATCH(1,INDEX(($P592=$F$2:$F$9873)*(0=COUNTIFS(Q592:R592,$J$2:$J$9873)),0),0)),"")</f>
        <v/>
      </c>
      <c r="T592" s="112">
        <f>IFERROR(INDEX($J$2:$J$9873,MATCH(1,INDEX(($P592=$F$2:$F$9873)*(0=COUNTIFS(Q592:S592,$J$2:$J$9873)),0),0)),"")</f>
        <v/>
      </c>
      <c r="U592" s="112">
        <f>IFERROR(INDEX($J$2:$J$9873,MATCH(1,INDEX(($P592=$F$2:$F$9873)*(0=COUNTIFS(Q592:T592,$J$2:$J$9873)),0),0)),"")</f>
        <v/>
      </c>
      <c r="V592" s="112">
        <f>IFERROR(INDEX($J$2:$J$9873,MATCH(1,INDEX(($P592=$F$2:$F$9873)*(0=COUNTIFS(Q592:U592,$J$2:$J$9873)),0),0)),"")</f>
        <v/>
      </c>
      <c r="W592" s="112">
        <f>IFERROR(INDEX($J$2:$J$9873,MATCH(1,INDEX(($P592=$F$2:$F$9873)*(0=COUNTIFS(Q592:V592,$J$2:$J$861)),0),0)),"")</f>
        <v/>
      </c>
      <c r="X592" s="112">
        <f>IFERROR(INDEX($J$2:$J$9873,MATCH(1,INDEX(($P592=$F$2:$F$9873)*(0=COUNTIFS(Q592:W592,$J$2:$J$9873)),0),0)),"")</f>
        <v/>
      </c>
      <c r="Y592" s="112">
        <f>IFERROR(INDEX($J$2:$J$861,MATCH(1,INDEX(($P592=$F$2:$F$861)*(0=COUNTIFS(Q592:X592,$J$2:$J$861)),0),0)),"")</f>
        <v/>
      </c>
      <c r="Z592" s="112">
        <f>IFERROR(INDEX($J$2:$J$861,MATCH(1,INDEX(($P592=$F$2:$F$861)*(0=COUNTIFS(Q592:Y592,$J$2:$J$861)),0),0)),"")</f>
        <v/>
      </c>
      <c r="AA592" s="112">
        <f>IFERROR(INDEX($J$2:$J$861,MATCH(1,INDEX(($P592=$F$2:$F$861)*(0=COUNTIFS(Q592:Z592,$J$2:$J$861)),0),0)),"")</f>
        <v/>
      </c>
      <c r="AB592" s="112">
        <f>IFERROR(INDEX($J$2:$J$861,MATCH(1,INDEX(($P592=$F$2:$F$861)*(0=COUNTIFS(Q592:AA592,$J$2:$J$861)),0),0)),"")</f>
        <v/>
      </c>
      <c r="AC592" s="112">
        <f>IFERROR(INDEX($J$2:$J$861,MATCH(1,INDEX(($P592=$F$2:$F$861)*(0=COUNTIFS(Q592:AB592,$J$2:$J$861)),0),0)),"")</f>
        <v/>
      </c>
      <c r="AD592">
        <f>Q592&amp;"-"&amp;R592&amp;"-"&amp;S592&amp;"-"&amp;T592&amp;"-"&amp;U592&amp;"-"&amp;V592&amp;"-"&amp;W592&amp;"-"&amp;X592&amp;"-"&amp;Y592&amp;"-"&amp;Z592&amp;"-"&amp;AA592&amp;"-"&amp;AB592&amp;"-"&amp;AC592</f>
        <v/>
      </c>
      <c r="AF592" s="19">
        <f>IFERROR(INDEX($I$2:$I$861,MATCH(1,INDEX(($P592=$F$2:$F$861)*(0=COUNTIFS($AF$2:$AF$2,$I$2:$I$861)),0),0)),"")</f>
        <v/>
      </c>
      <c r="AG592" s="19">
        <f>IFERROR(INDEX($I$2:$I$9873,MATCH(1,INDEX(($P592=$F$2:$F$9873)*(0=COUNTIFS(AF592,$I$2:$I$9873)),0),0)),"")</f>
        <v/>
      </c>
      <c r="AH592" s="19">
        <f>IFERROR(INDEX($I$2:$I$9873,MATCH(1,INDEX(($P592=$F$2:$F$9873)*(0=COUNTIFS(AF592:AG592,$I$2:$I$9873)),0),0)),"")</f>
        <v/>
      </c>
      <c r="AI592" s="19">
        <f>IFERROR(INDEX($I$2:$I$9873,MATCH(1,INDEX(($P592=$F$2:$F$9873)*(0=COUNTIFS(AF592:AH592,$I$2:$I$9873)),0),0)),"")</f>
        <v/>
      </c>
      <c r="AJ592" s="19">
        <f>IFERROR(INDEX($I$2:$I$9873,MATCH(1,INDEX(($P592=$F$2:$F$9873)*(0=COUNTIFS(AF592:AI592,$I$2:$I$9873)),0),0)),"")</f>
        <v/>
      </c>
      <c r="AK592" s="19">
        <f>IFERROR(INDEX($I$2:$I$9873,MATCH(1,INDEX(($P592=$F$2:$F$9873)*(0=COUNTIFS(AF592:AJ592,$I$2:$I$9873)),0),0)),"")</f>
        <v/>
      </c>
      <c r="AL592" s="19">
        <f>IFERROR(INDEX($I$2:$I$9873,MATCH(1,INDEX(($P592=$F$2:$F$9873)*(0=COUNTIFS(AF592:AK592,$I$2:$I$9873)),0),0)),"")</f>
        <v/>
      </c>
      <c r="AM592" s="19">
        <f>IFERROR(INDEX($I$2:$I$9873,MATCH(1,INDEX(($P592=$F$2:$F$9873)*(0=COUNTIFS(AF592:AL592,$I$2:$I$9873)),0),0)),"")</f>
        <v/>
      </c>
      <c r="AN592" s="19">
        <f>IFERROR(INDEX($I$2:$I$9873,MATCH(1,INDEX(($P592=$F$2:$F$9873)*(0=COUNTIFS(AF592:AM592,$I$2:$I$9873)),0),0)),"")</f>
        <v/>
      </c>
      <c r="AO592" s="19">
        <f>IFERROR(INDEX($I$2:$I$9873,MATCH(1,INDEX(($P592=$F$2:$F$9873)*(0=COUNTIFS(AF592:AN592,$I$2:$I$9873)),0),0)),"")</f>
        <v/>
      </c>
      <c r="AP592" s="19">
        <f>IFERROR(INDEX($I$2:$I$9873,MATCH(1,INDEX(($P592=$F$2:$F$9873)*(0=COUNTIFS(AF592:AO592,$I$2:$I$9873)),0),0)),"")</f>
        <v/>
      </c>
      <c r="AQ592" s="19">
        <f>IFERROR(INDEX($I$2:$I$9873,MATCH(1,INDEX(($P592=$F$2:$F$9873)*(0=COUNTIFS(AF592:AP592,$I$2:$I$9873)),0),0)),"")</f>
        <v/>
      </c>
      <c r="AR592" s="19">
        <f>IFERROR(INDEX($I$2:$I$9873,MATCH(1,INDEX(($P592=$F$2:$F$9873)*(0=COUNTIFS(AF592:AQ592,$I$2:$I$9873)),0),0)),"")</f>
        <v/>
      </c>
      <c r="AS592" s="19">
        <f>IFERROR(VLOOKUP(AF592,[2]CUS030!$A$5:$E$10000,5,0),"")</f>
        <v/>
      </c>
      <c r="AT592" s="19">
        <f>IFERROR(VLOOKUP(AG592,[2]CUS030!$A$5:$E$10000,5,0),"")</f>
        <v/>
      </c>
      <c r="AU592" s="19">
        <f>IFERROR(VLOOKUP(AH592,[2]CUS030!$A$5:$E$10000,5,0),"")</f>
        <v/>
      </c>
      <c r="AV592" s="19">
        <f>IFERROR(VLOOKUP(AI592,[2]CUS030!$A$5:$E$10000,5,0),"")</f>
        <v/>
      </c>
      <c r="AW592" s="19">
        <f>IFERROR(VLOOKUP(AJ592,[2]CUS030!$A$5:$E$10000,5,0),"")</f>
        <v/>
      </c>
      <c r="AX592" s="19">
        <f>IFERROR(VLOOKUP(AK592,[2]CUS030!$A$5:$E$10000,5,0),"")</f>
        <v/>
      </c>
      <c r="AY592" s="19">
        <f>IFERROR(VLOOKUP(AL592,[2]CUS030!$A$5:$E$10000,5,0),"")</f>
        <v/>
      </c>
      <c r="AZ592" s="19">
        <f>IFERROR(VLOOKUP(AM592,[2]CUS030!$A$5:$E$10000,5,0),"")</f>
        <v/>
      </c>
      <c r="BA592" s="19">
        <f>IFERROR(VLOOKUP(AN592,[2]CUS030!$A$5:$E$10000,5,0),"")</f>
        <v/>
      </c>
      <c r="BB592" s="19">
        <f>IFERROR(VLOOKUP(AO592,[2]CUS030!$A$5:$E$10000,5,0),"")</f>
        <v/>
      </c>
      <c r="BC592" s="19">
        <f>IFERROR(VLOOKUP(AP592,[2]CUS030!$A$5:$E$10000,5,0),"")</f>
        <v/>
      </c>
      <c r="BD592" s="19">
        <f>IFERROR(VLOOKUP(AQ592,[2]CUS030!$A$5:$E$10000,5,0),"")</f>
        <v/>
      </c>
      <c r="BE592" s="19">
        <f>IFERROR(VLOOKUP(AR592,[2]CUS030!$A$5:$E$10000,5,0),"")</f>
        <v/>
      </c>
    </row>
    <row r="593">
      <c r="F593" s="108">
        <f>[1]!Table1[[#This Row],[Production]]</f>
        <v/>
      </c>
      <c r="G593">
        <f>MID(F593,LEN(F593)-6,4)</f>
        <v/>
      </c>
      <c r="H593">
        <f>AS593&amp;"|"&amp;AT593&amp;"|"&amp;AU593&amp;"|"&amp;AV593&amp;"|"&amp;AW593&amp;"|"&amp;AX593&amp;"|"&amp;AY593&amp;"|"&amp;AZ593&amp;"|"&amp;BA593&amp;"|"&amp;BB593&amp;"|"&amp;BC593&amp;"|"&amp;BD593&amp;"|"&amp;BE593</f>
        <v/>
      </c>
      <c r="I593" s="108">
        <f>[1]!Table1[[#This Row],[Stock]]</f>
        <v/>
      </c>
      <c r="J593">
        <f>MID(LEFT(I593,LEN(I593)-3),FIND("0|0.000",LEFT(I593,LEN(I593)-3),1)+7,6)</f>
        <v/>
      </c>
      <c r="K593" s="19" t="n"/>
      <c r="L593" s="19" t="n"/>
      <c r="M593" s="19" t="n"/>
      <c r="N593" s="19" t="n"/>
      <c r="O593" s="19" t="n"/>
      <c r="P593" s="20">
        <f>End_Cal!E593</f>
        <v/>
      </c>
      <c r="Q593" s="112">
        <f>IFERROR(INDEX($J$2:$J$9873,MATCH(1,INDEX(($P593=$F$2:$F$9873)*(0=COUNTIFS($Q$2:$Q$2,$J$2:$J$9873)),0),0)),"")</f>
        <v/>
      </c>
      <c r="R593" s="112">
        <f>IFERROR(INDEX($J$2:$J$9873,MATCH(1,INDEX(($P593=$F$2:$F$9873)*(0=COUNTIFS(Q593,$J$2:$J$9873)),0),0)),"")</f>
        <v/>
      </c>
      <c r="S593" s="112">
        <f>IFERROR(INDEX($J$2:$J$9873,MATCH(1,INDEX(($P593=$F$2:$F$9873)*(0=COUNTIFS(Q593:R593,$J$2:$J$9873)),0),0)),"")</f>
        <v/>
      </c>
      <c r="T593" s="112">
        <f>IFERROR(INDEX($J$2:$J$9873,MATCH(1,INDEX(($P593=$F$2:$F$9873)*(0=COUNTIFS(Q593:S593,$J$2:$J$9873)),0),0)),"")</f>
        <v/>
      </c>
      <c r="U593" s="112">
        <f>IFERROR(INDEX($J$2:$J$9873,MATCH(1,INDEX(($P593=$F$2:$F$9873)*(0=COUNTIFS(Q593:T593,$J$2:$J$9873)),0),0)),"")</f>
        <v/>
      </c>
      <c r="V593" s="112">
        <f>IFERROR(INDEX($J$2:$J$9873,MATCH(1,INDEX(($P593=$F$2:$F$9873)*(0=COUNTIFS(Q593:U593,$J$2:$J$9873)),0),0)),"")</f>
        <v/>
      </c>
      <c r="W593" s="112">
        <f>IFERROR(INDEX($J$2:$J$9873,MATCH(1,INDEX(($P593=$F$2:$F$9873)*(0=COUNTIFS(Q593:V593,$J$2:$J$861)),0),0)),"")</f>
        <v/>
      </c>
      <c r="X593" s="112">
        <f>IFERROR(INDEX($J$2:$J$9873,MATCH(1,INDEX(($P593=$F$2:$F$9873)*(0=COUNTIFS(Q593:W593,$J$2:$J$9873)),0),0)),"")</f>
        <v/>
      </c>
      <c r="Y593" s="112">
        <f>IFERROR(INDEX($J$2:$J$861,MATCH(1,INDEX(($P593=$F$2:$F$861)*(0=COUNTIFS(Q593:X593,$J$2:$J$861)),0),0)),"")</f>
        <v/>
      </c>
      <c r="Z593" s="112">
        <f>IFERROR(INDEX($J$2:$J$861,MATCH(1,INDEX(($P593=$F$2:$F$861)*(0=COUNTIFS(Q593:Y593,$J$2:$J$861)),0),0)),"")</f>
        <v/>
      </c>
      <c r="AA593" s="112">
        <f>IFERROR(INDEX($J$2:$J$861,MATCH(1,INDEX(($P593=$F$2:$F$861)*(0=COUNTIFS(Q593:Z593,$J$2:$J$861)),0),0)),"")</f>
        <v/>
      </c>
      <c r="AB593" s="112">
        <f>IFERROR(INDEX($J$2:$J$861,MATCH(1,INDEX(($P593=$F$2:$F$861)*(0=COUNTIFS(Q593:AA593,$J$2:$J$861)),0),0)),"")</f>
        <v/>
      </c>
      <c r="AC593" s="112">
        <f>IFERROR(INDEX($J$2:$J$861,MATCH(1,INDEX(($P593=$F$2:$F$861)*(0=COUNTIFS(Q593:AB593,$J$2:$J$861)),0),0)),"")</f>
        <v/>
      </c>
      <c r="AD593">
        <f>Q593&amp;"-"&amp;R593&amp;"-"&amp;S593&amp;"-"&amp;T593&amp;"-"&amp;U593&amp;"-"&amp;V593&amp;"-"&amp;W593&amp;"-"&amp;X593&amp;"-"&amp;Y593&amp;"-"&amp;Z593&amp;"-"&amp;AA593&amp;"-"&amp;AB593&amp;"-"&amp;AC593</f>
        <v/>
      </c>
      <c r="AF593" s="19">
        <f>IFERROR(INDEX($I$2:$I$861,MATCH(1,INDEX(($P593=$F$2:$F$861)*(0=COUNTIFS($AF$2:$AF$2,$I$2:$I$861)),0),0)),"")</f>
        <v/>
      </c>
      <c r="AG593" s="19">
        <f>IFERROR(INDEX($I$2:$I$9873,MATCH(1,INDEX(($P593=$F$2:$F$9873)*(0=COUNTIFS(AF593,$I$2:$I$9873)),0),0)),"")</f>
        <v/>
      </c>
      <c r="AH593" s="19">
        <f>IFERROR(INDEX($I$2:$I$9873,MATCH(1,INDEX(($P593=$F$2:$F$9873)*(0=COUNTIFS(AF593:AG593,$I$2:$I$9873)),0),0)),"")</f>
        <v/>
      </c>
      <c r="AI593" s="19">
        <f>IFERROR(INDEX($I$2:$I$9873,MATCH(1,INDEX(($P593=$F$2:$F$9873)*(0=COUNTIFS(AF593:AH593,$I$2:$I$9873)),0),0)),"")</f>
        <v/>
      </c>
      <c r="AJ593" s="19">
        <f>IFERROR(INDEX($I$2:$I$9873,MATCH(1,INDEX(($P593=$F$2:$F$9873)*(0=COUNTIFS(AF593:AI593,$I$2:$I$9873)),0),0)),"")</f>
        <v/>
      </c>
      <c r="AK593" s="19">
        <f>IFERROR(INDEX($I$2:$I$9873,MATCH(1,INDEX(($P593=$F$2:$F$9873)*(0=COUNTIFS(AF593:AJ593,$I$2:$I$9873)),0),0)),"")</f>
        <v/>
      </c>
      <c r="AL593" s="19">
        <f>IFERROR(INDEX($I$2:$I$9873,MATCH(1,INDEX(($P593=$F$2:$F$9873)*(0=COUNTIFS(AF593:AK593,$I$2:$I$9873)),0),0)),"")</f>
        <v/>
      </c>
      <c r="AM593" s="19">
        <f>IFERROR(INDEX($I$2:$I$9873,MATCH(1,INDEX(($P593=$F$2:$F$9873)*(0=COUNTIFS(AF593:AL593,$I$2:$I$9873)),0),0)),"")</f>
        <v/>
      </c>
      <c r="AN593" s="19">
        <f>IFERROR(INDEX($I$2:$I$9873,MATCH(1,INDEX(($P593=$F$2:$F$9873)*(0=COUNTIFS(AF593:AM593,$I$2:$I$9873)),0),0)),"")</f>
        <v/>
      </c>
      <c r="AO593" s="19">
        <f>IFERROR(INDEX($I$2:$I$9873,MATCH(1,INDEX(($P593=$F$2:$F$9873)*(0=COUNTIFS(AF593:AN593,$I$2:$I$9873)),0),0)),"")</f>
        <v/>
      </c>
      <c r="AP593" s="19">
        <f>IFERROR(INDEX($I$2:$I$9873,MATCH(1,INDEX(($P593=$F$2:$F$9873)*(0=COUNTIFS(AF593:AO593,$I$2:$I$9873)),0),0)),"")</f>
        <v/>
      </c>
      <c r="AQ593" s="19">
        <f>IFERROR(INDEX($I$2:$I$9873,MATCH(1,INDEX(($P593=$F$2:$F$9873)*(0=COUNTIFS(AF593:AP593,$I$2:$I$9873)),0),0)),"")</f>
        <v/>
      </c>
      <c r="AR593" s="19">
        <f>IFERROR(INDEX($I$2:$I$9873,MATCH(1,INDEX(($P593=$F$2:$F$9873)*(0=COUNTIFS(AF593:AQ593,$I$2:$I$9873)),0),0)),"")</f>
        <v/>
      </c>
      <c r="AS593" s="19">
        <f>IFERROR(VLOOKUP(AF593,[2]CUS030!$A$5:$E$10000,5,0),"")</f>
        <v/>
      </c>
      <c r="AT593" s="19">
        <f>IFERROR(VLOOKUP(AG593,[2]CUS030!$A$5:$E$10000,5,0),"")</f>
        <v/>
      </c>
      <c r="AU593" s="19">
        <f>IFERROR(VLOOKUP(AH593,[2]CUS030!$A$5:$E$10000,5,0),"")</f>
        <v/>
      </c>
      <c r="AV593" s="19">
        <f>IFERROR(VLOOKUP(AI593,[2]CUS030!$A$5:$E$10000,5,0),"")</f>
        <v/>
      </c>
      <c r="AW593" s="19">
        <f>IFERROR(VLOOKUP(AJ593,[2]CUS030!$A$5:$E$10000,5,0),"")</f>
        <v/>
      </c>
      <c r="AX593" s="19">
        <f>IFERROR(VLOOKUP(AK593,[2]CUS030!$A$5:$E$10000,5,0),"")</f>
        <v/>
      </c>
      <c r="AY593" s="19">
        <f>IFERROR(VLOOKUP(AL593,[2]CUS030!$A$5:$E$10000,5,0),"")</f>
        <v/>
      </c>
      <c r="AZ593" s="19">
        <f>IFERROR(VLOOKUP(AM593,[2]CUS030!$A$5:$E$10000,5,0),"")</f>
        <v/>
      </c>
      <c r="BA593" s="19">
        <f>IFERROR(VLOOKUP(AN593,[2]CUS030!$A$5:$E$10000,5,0),"")</f>
        <v/>
      </c>
      <c r="BB593" s="19">
        <f>IFERROR(VLOOKUP(AO593,[2]CUS030!$A$5:$E$10000,5,0),"")</f>
        <v/>
      </c>
      <c r="BC593" s="19">
        <f>IFERROR(VLOOKUP(AP593,[2]CUS030!$A$5:$E$10000,5,0),"")</f>
        <v/>
      </c>
      <c r="BD593" s="19">
        <f>IFERROR(VLOOKUP(AQ593,[2]CUS030!$A$5:$E$10000,5,0),"")</f>
        <v/>
      </c>
      <c r="BE593" s="19">
        <f>IFERROR(VLOOKUP(AR593,[2]CUS030!$A$5:$E$10000,5,0),"")</f>
        <v/>
      </c>
    </row>
    <row r="594">
      <c r="F594" s="108">
        <f>[1]!Table1[[#This Row],[Production]]</f>
        <v/>
      </c>
      <c r="G594">
        <f>MID(F594,LEN(F594)-6,4)</f>
        <v/>
      </c>
      <c r="H594">
        <f>AS594&amp;"|"&amp;AT594&amp;"|"&amp;AU594&amp;"|"&amp;AV594&amp;"|"&amp;AW594&amp;"|"&amp;AX594&amp;"|"&amp;AY594&amp;"|"&amp;AZ594&amp;"|"&amp;BA594&amp;"|"&amp;BB594&amp;"|"&amp;BC594&amp;"|"&amp;BD594&amp;"|"&amp;BE594</f>
        <v/>
      </c>
      <c r="I594" s="108">
        <f>[1]!Table1[[#This Row],[Stock]]</f>
        <v/>
      </c>
      <c r="J594">
        <f>MID(LEFT(I594,LEN(I594)-3),FIND("0|0.000",LEFT(I594,LEN(I594)-3),1)+7,6)</f>
        <v/>
      </c>
      <c r="K594" s="19" t="n"/>
      <c r="L594" s="19" t="n"/>
      <c r="M594" s="19" t="n"/>
      <c r="N594" s="19" t="n"/>
      <c r="O594" s="19" t="n"/>
      <c r="P594" s="20">
        <f>End_Cal!E594</f>
        <v/>
      </c>
      <c r="Q594" s="112">
        <f>IFERROR(INDEX($J$2:$J$9873,MATCH(1,INDEX(($P594=$F$2:$F$9873)*(0=COUNTIFS($Q$2:$Q$2,$J$2:$J$9873)),0),0)),"")</f>
        <v/>
      </c>
      <c r="R594" s="112">
        <f>IFERROR(INDEX($J$2:$J$9873,MATCH(1,INDEX(($P594=$F$2:$F$9873)*(0=COUNTIFS(Q594,$J$2:$J$9873)),0),0)),"")</f>
        <v/>
      </c>
      <c r="S594" s="112">
        <f>IFERROR(INDEX($J$2:$J$9873,MATCH(1,INDEX(($P594=$F$2:$F$9873)*(0=COUNTIFS(Q594:R594,$J$2:$J$9873)),0),0)),"")</f>
        <v/>
      </c>
      <c r="T594" s="112">
        <f>IFERROR(INDEX($J$2:$J$9873,MATCH(1,INDEX(($P594=$F$2:$F$9873)*(0=COUNTIFS(Q594:S594,$J$2:$J$9873)),0),0)),"")</f>
        <v/>
      </c>
      <c r="U594" s="112">
        <f>IFERROR(INDEX($J$2:$J$9873,MATCH(1,INDEX(($P594=$F$2:$F$9873)*(0=COUNTIFS(Q594:T594,$J$2:$J$9873)),0),0)),"")</f>
        <v/>
      </c>
      <c r="V594" s="112">
        <f>IFERROR(INDEX($J$2:$J$9873,MATCH(1,INDEX(($P594=$F$2:$F$9873)*(0=COUNTIFS(Q594:U594,$J$2:$J$9873)),0),0)),"")</f>
        <v/>
      </c>
      <c r="W594" s="112">
        <f>IFERROR(INDEX($J$2:$J$9873,MATCH(1,INDEX(($P594=$F$2:$F$9873)*(0=COUNTIFS(Q594:V594,$J$2:$J$861)),0),0)),"")</f>
        <v/>
      </c>
      <c r="X594" s="112">
        <f>IFERROR(INDEX($J$2:$J$9873,MATCH(1,INDEX(($P594=$F$2:$F$9873)*(0=COUNTIFS(Q594:W594,$J$2:$J$9873)),0),0)),"")</f>
        <v/>
      </c>
      <c r="Y594" s="112">
        <f>IFERROR(INDEX($J$2:$J$861,MATCH(1,INDEX(($P594=$F$2:$F$861)*(0=COUNTIFS(Q594:X594,$J$2:$J$861)),0),0)),"")</f>
        <v/>
      </c>
      <c r="Z594" s="112">
        <f>IFERROR(INDEX($J$2:$J$861,MATCH(1,INDEX(($P594=$F$2:$F$861)*(0=COUNTIFS(Q594:Y594,$J$2:$J$861)),0),0)),"")</f>
        <v/>
      </c>
      <c r="AA594" s="112">
        <f>IFERROR(INDEX($J$2:$J$861,MATCH(1,INDEX(($P594=$F$2:$F$861)*(0=COUNTIFS(Q594:Z594,$J$2:$J$861)),0),0)),"")</f>
        <v/>
      </c>
      <c r="AB594" s="112">
        <f>IFERROR(INDEX($J$2:$J$861,MATCH(1,INDEX(($P594=$F$2:$F$861)*(0=COUNTIFS(Q594:AA594,$J$2:$J$861)),0),0)),"")</f>
        <v/>
      </c>
      <c r="AC594" s="112">
        <f>IFERROR(INDEX($J$2:$J$861,MATCH(1,INDEX(($P594=$F$2:$F$861)*(0=COUNTIFS(Q594:AB594,$J$2:$J$861)),0),0)),"")</f>
        <v/>
      </c>
      <c r="AD594">
        <f>Q594&amp;"-"&amp;R594&amp;"-"&amp;S594&amp;"-"&amp;T594&amp;"-"&amp;U594&amp;"-"&amp;V594&amp;"-"&amp;W594&amp;"-"&amp;X594&amp;"-"&amp;Y594&amp;"-"&amp;Z594&amp;"-"&amp;AA594&amp;"-"&amp;AB594&amp;"-"&amp;AC594</f>
        <v/>
      </c>
      <c r="AF594" s="19">
        <f>IFERROR(INDEX($I$2:$I$861,MATCH(1,INDEX(($P594=$F$2:$F$861)*(0=COUNTIFS($AF$2:$AF$2,$I$2:$I$861)),0),0)),"")</f>
        <v/>
      </c>
      <c r="AG594" s="19">
        <f>IFERROR(INDEX($I$2:$I$9873,MATCH(1,INDEX(($P594=$F$2:$F$9873)*(0=COUNTIFS(AF594,$I$2:$I$9873)),0),0)),"")</f>
        <v/>
      </c>
      <c r="AH594" s="19">
        <f>IFERROR(INDEX($I$2:$I$9873,MATCH(1,INDEX(($P594=$F$2:$F$9873)*(0=COUNTIFS(AF594:AG594,$I$2:$I$9873)),0),0)),"")</f>
        <v/>
      </c>
      <c r="AI594" s="19">
        <f>IFERROR(INDEX($I$2:$I$9873,MATCH(1,INDEX(($P594=$F$2:$F$9873)*(0=COUNTIFS(AF594:AH594,$I$2:$I$9873)),0),0)),"")</f>
        <v/>
      </c>
      <c r="AJ594" s="19">
        <f>IFERROR(INDEX($I$2:$I$9873,MATCH(1,INDEX(($P594=$F$2:$F$9873)*(0=COUNTIFS(AF594:AI594,$I$2:$I$9873)),0),0)),"")</f>
        <v/>
      </c>
      <c r="AK594" s="19">
        <f>IFERROR(INDEX($I$2:$I$9873,MATCH(1,INDEX(($P594=$F$2:$F$9873)*(0=COUNTIFS(AF594:AJ594,$I$2:$I$9873)),0),0)),"")</f>
        <v/>
      </c>
      <c r="AL594" s="19">
        <f>IFERROR(INDEX($I$2:$I$9873,MATCH(1,INDEX(($P594=$F$2:$F$9873)*(0=COUNTIFS(AF594:AK594,$I$2:$I$9873)),0),0)),"")</f>
        <v/>
      </c>
      <c r="AM594" s="19">
        <f>IFERROR(INDEX($I$2:$I$9873,MATCH(1,INDEX(($P594=$F$2:$F$9873)*(0=COUNTIFS(AF594:AL594,$I$2:$I$9873)),0),0)),"")</f>
        <v/>
      </c>
      <c r="AN594" s="19">
        <f>IFERROR(INDEX($I$2:$I$9873,MATCH(1,INDEX(($P594=$F$2:$F$9873)*(0=COUNTIFS(AF594:AM594,$I$2:$I$9873)),0),0)),"")</f>
        <v/>
      </c>
      <c r="AO594" s="19">
        <f>IFERROR(INDEX($I$2:$I$9873,MATCH(1,INDEX(($P594=$F$2:$F$9873)*(0=COUNTIFS(AF594:AN594,$I$2:$I$9873)),0),0)),"")</f>
        <v/>
      </c>
      <c r="AP594" s="19">
        <f>IFERROR(INDEX($I$2:$I$9873,MATCH(1,INDEX(($P594=$F$2:$F$9873)*(0=COUNTIFS(AF594:AO594,$I$2:$I$9873)),0),0)),"")</f>
        <v/>
      </c>
      <c r="AQ594" s="19">
        <f>IFERROR(INDEX($I$2:$I$9873,MATCH(1,INDEX(($P594=$F$2:$F$9873)*(0=COUNTIFS(AF594:AP594,$I$2:$I$9873)),0),0)),"")</f>
        <v/>
      </c>
      <c r="AR594" s="19">
        <f>IFERROR(INDEX($I$2:$I$9873,MATCH(1,INDEX(($P594=$F$2:$F$9873)*(0=COUNTIFS(AF594:AQ594,$I$2:$I$9873)),0),0)),"")</f>
        <v/>
      </c>
      <c r="AS594" s="19">
        <f>IFERROR(VLOOKUP(AF594,[2]CUS030!$A$5:$E$10000,5,0),"")</f>
        <v/>
      </c>
      <c r="AT594" s="19">
        <f>IFERROR(VLOOKUP(AG594,[2]CUS030!$A$5:$E$10000,5,0),"")</f>
        <v/>
      </c>
      <c r="AU594" s="19">
        <f>IFERROR(VLOOKUP(AH594,[2]CUS030!$A$5:$E$10000,5,0),"")</f>
        <v/>
      </c>
      <c r="AV594" s="19">
        <f>IFERROR(VLOOKUP(AI594,[2]CUS030!$A$5:$E$10000,5,0),"")</f>
        <v/>
      </c>
      <c r="AW594" s="19">
        <f>IFERROR(VLOOKUP(AJ594,[2]CUS030!$A$5:$E$10000,5,0),"")</f>
        <v/>
      </c>
      <c r="AX594" s="19">
        <f>IFERROR(VLOOKUP(AK594,[2]CUS030!$A$5:$E$10000,5,0),"")</f>
        <v/>
      </c>
      <c r="AY594" s="19">
        <f>IFERROR(VLOOKUP(AL594,[2]CUS030!$A$5:$E$10000,5,0),"")</f>
        <v/>
      </c>
      <c r="AZ594" s="19">
        <f>IFERROR(VLOOKUP(AM594,[2]CUS030!$A$5:$E$10000,5,0),"")</f>
        <v/>
      </c>
      <c r="BA594" s="19">
        <f>IFERROR(VLOOKUP(AN594,[2]CUS030!$A$5:$E$10000,5,0),"")</f>
        <v/>
      </c>
      <c r="BB594" s="19">
        <f>IFERROR(VLOOKUP(AO594,[2]CUS030!$A$5:$E$10000,5,0),"")</f>
        <v/>
      </c>
      <c r="BC594" s="19">
        <f>IFERROR(VLOOKUP(AP594,[2]CUS030!$A$5:$E$10000,5,0),"")</f>
        <v/>
      </c>
      <c r="BD594" s="19">
        <f>IFERROR(VLOOKUP(AQ594,[2]CUS030!$A$5:$E$10000,5,0),"")</f>
        <v/>
      </c>
      <c r="BE594" s="19">
        <f>IFERROR(VLOOKUP(AR594,[2]CUS030!$A$5:$E$10000,5,0),"")</f>
        <v/>
      </c>
    </row>
    <row r="595">
      <c r="F595" s="108">
        <f>[1]!Table1[[#This Row],[Production]]</f>
        <v/>
      </c>
      <c r="G595">
        <f>MID(F595,LEN(F595)-6,4)</f>
        <v/>
      </c>
      <c r="H595">
        <f>AS595&amp;"|"&amp;AT595&amp;"|"&amp;AU595&amp;"|"&amp;AV595&amp;"|"&amp;AW595&amp;"|"&amp;AX595&amp;"|"&amp;AY595&amp;"|"&amp;AZ595&amp;"|"&amp;BA595&amp;"|"&amp;BB595&amp;"|"&amp;BC595&amp;"|"&amp;BD595&amp;"|"&amp;BE595</f>
        <v/>
      </c>
      <c r="I595" s="108">
        <f>[1]!Table1[[#This Row],[Stock]]</f>
        <v/>
      </c>
      <c r="J595">
        <f>MID(LEFT(I595,LEN(I595)-3),FIND("0|0.000",LEFT(I595,LEN(I595)-3),1)+7,6)</f>
        <v/>
      </c>
      <c r="K595" s="19" t="n"/>
      <c r="L595" s="19" t="n"/>
      <c r="M595" s="19" t="n"/>
      <c r="N595" s="19" t="n"/>
      <c r="O595" s="19" t="n"/>
      <c r="P595" s="20">
        <f>End_Cal!E595</f>
        <v/>
      </c>
      <c r="Q595" s="112">
        <f>IFERROR(INDEX($J$2:$J$9873,MATCH(1,INDEX(($P595=$F$2:$F$9873)*(0=COUNTIFS($Q$2:$Q$2,$J$2:$J$9873)),0),0)),"")</f>
        <v/>
      </c>
      <c r="R595" s="112">
        <f>IFERROR(INDEX($J$2:$J$9873,MATCH(1,INDEX(($P595=$F$2:$F$9873)*(0=COUNTIFS(Q595,$J$2:$J$9873)),0),0)),"")</f>
        <v/>
      </c>
      <c r="S595" s="112">
        <f>IFERROR(INDEX($J$2:$J$9873,MATCH(1,INDEX(($P595=$F$2:$F$9873)*(0=COUNTIFS(Q595:R595,$J$2:$J$9873)),0),0)),"")</f>
        <v/>
      </c>
      <c r="T595" s="112">
        <f>IFERROR(INDEX($J$2:$J$9873,MATCH(1,INDEX(($P595=$F$2:$F$9873)*(0=COUNTIFS(Q595:S595,$J$2:$J$9873)),0),0)),"")</f>
        <v/>
      </c>
      <c r="U595" s="112">
        <f>IFERROR(INDEX($J$2:$J$9873,MATCH(1,INDEX(($P595=$F$2:$F$9873)*(0=COUNTIFS(Q595:T595,$J$2:$J$9873)),0),0)),"")</f>
        <v/>
      </c>
      <c r="V595" s="112">
        <f>IFERROR(INDEX($J$2:$J$9873,MATCH(1,INDEX(($P595=$F$2:$F$9873)*(0=COUNTIFS(Q595:U595,$J$2:$J$9873)),0),0)),"")</f>
        <v/>
      </c>
      <c r="W595" s="112">
        <f>IFERROR(INDEX($J$2:$J$9873,MATCH(1,INDEX(($P595=$F$2:$F$9873)*(0=COUNTIFS(Q595:V595,$J$2:$J$861)),0),0)),"")</f>
        <v/>
      </c>
      <c r="X595" s="112">
        <f>IFERROR(INDEX($J$2:$J$9873,MATCH(1,INDEX(($P595=$F$2:$F$9873)*(0=COUNTIFS(Q595:W595,$J$2:$J$9873)),0),0)),"")</f>
        <v/>
      </c>
      <c r="Y595" s="112">
        <f>IFERROR(INDEX($J$2:$J$861,MATCH(1,INDEX(($P595=$F$2:$F$861)*(0=COUNTIFS(Q595:X595,$J$2:$J$861)),0),0)),"")</f>
        <v/>
      </c>
      <c r="Z595" s="112">
        <f>IFERROR(INDEX($J$2:$J$861,MATCH(1,INDEX(($P595=$F$2:$F$861)*(0=COUNTIFS(Q595:Y595,$J$2:$J$861)),0),0)),"")</f>
        <v/>
      </c>
      <c r="AA595" s="112">
        <f>IFERROR(INDEX($J$2:$J$861,MATCH(1,INDEX(($P595=$F$2:$F$861)*(0=COUNTIFS(Q595:Z595,$J$2:$J$861)),0),0)),"")</f>
        <v/>
      </c>
      <c r="AB595" s="112">
        <f>IFERROR(INDEX($J$2:$J$861,MATCH(1,INDEX(($P595=$F$2:$F$861)*(0=COUNTIFS(Q595:AA595,$J$2:$J$861)),0),0)),"")</f>
        <v/>
      </c>
      <c r="AC595" s="112">
        <f>IFERROR(INDEX($J$2:$J$861,MATCH(1,INDEX(($P595=$F$2:$F$861)*(0=COUNTIFS(Q595:AB595,$J$2:$J$861)),0),0)),"")</f>
        <v/>
      </c>
      <c r="AD595">
        <f>Q595&amp;"-"&amp;R595&amp;"-"&amp;S595&amp;"-"&amp;T595&amp;"-"&amp;U595&amp;"-"&amp;V595&amp;"-"&amp;W595&amp;"-"&amp;X595&amp;"-"&amp;Y595&amp;"-"&amp;Z595&amp;"-"&amp;AA595&amp;"-"&amp;AB595&amp;"-"&amp;AC595</f>
        <v/>
      </c>
      <c r="AF595" s="19">
        <f>IFERROR(INDEX($I$2:$I$861,MATCH(1,INDEX(($P595=$F$2:$F$861)*(0=COUNTIFS($AF$2:$AF$2,$I$2:$I$861)),0),0)),"")</f>
        <v/>
      </c>
      <c r="AG595" s="19">
        <f>IFERROR(INDEX($I$2:$I$9873,MATCH(1,INDEX(($P595=$F$2:$F$9873)*(0=COUNTIFS(AF595,$I$2:$I$9873)),0),0)),"")</f>
        <v/>
      </c>
      <c r="AH595" s="19">
        <f>IFERROR(INDEX($I$2:$I$9873,MATCH(1,INDEX(($P595=$F$2:$F$9873)*(0=COUNTIFS(AF595:AG595,$I$2:$I$9873)),0),0)),"")</f>
        <v/>
      </c>
      <c r="AI595" s="19">
        <f>IFERROR(INDEX($I$2:$I$9873,MATCH(1,INDEX(($P595=$F$2:$F$9873)*(0=COUNTIFS(AF595:AH595,$I$2:$I$9873)),0),0)),"")</f>
        <v/>
      </c>
      <c r="AJ595" s="19">
        <f>IFERROR(INDEX($I$2:$I$9873,MATCH(1,INDEX(($P595=$F$2:$F$9873)*(0=COUNTIFS(AF595:AI595,$I$2:$I$9873)),0),0)),"")</f>
        <v/>
      </c>
      <c r="AK595" s="19">
        <f>IFERROR(INDEX($I$2:$I$9873,MATCH(1,INDEX(($P595=$F$2:$F$9873)*(0=COUNTIFS(AF595:AJ595,$I$2:$I$9873)),0),0)),"")</f>
        <v/>
      </c>
      <c r="AL595" s="19">
        <f>IFERROR(INDEX($I$2:$I$9873,MATCH(1,INDEX(($P595=$F$2:$F$9873)*(0=COUNTIFS(AF595:AK595,$I$2:$I$9873)),0),0)),"")</f>
        <v/>
      </c>
      <c r="AM595" s="19">
        <f>IFERROR(INDEX($I$2:$I$9873,MATCH(1,INDEX(($P595=$F$2:$F$9873)*(0=COUNTIFS(AF595:AL595,$I$2:$I$9873)),0),0)),"")</f>
        <v/>
      </c>
      <c r="AN595" s="19">
        <f>IFERROR(INDEX($I$2:$I$9873,MATCH(1,INDEX(($P595=$F$2:$F$9873)*(0=COUNTIFS(AF595:AM595,$I$2:$I$9873)),0),0)),"")</f>
        <v/>
      </c>
      <c r="AO595" s="19">
        <f>IFERROR(INDEX($I$2:$I$9873,MATCH(1,INDEX(($P595=$F$2:$F$9873)*(0=COUNTIFS(AF595:AN595,$I$2:$I$9873)),0),0)),"")</f>
        <v/>
      </c>
      <c r="AP595" s="19">
        <f>IFERROR(INDEX($I$2:$I$9873,MATCH(1,INDEX(($P595=$F$2:$F$9873)*(0=COUNTIFS(AF595:AO595,$I$2:$I$9873)),0),0)),"")</f>
        <v/>
      </c>
      <c r="AQ595" s="19">
        <f>IFERROR(INDEX($I$2:$I$9873,MATCH(1,INDEX(($P595=$F$2:$F$9873)*(0=COUNTIFS(AF595:AP595,$I$2:$I$9873)),0),0)),"")</f>
        <v/>
      </c>
      <c r="AR595" s="19">
        <f>IFERROR(INDEX($I$2:$I$9873,MATCH(1,INDEX(($P595=$F$2:$F$9873)*(0=COUNTIFS(AF595:AQ595,$I$2:$I$9873)),0),0)),"")</f>
        <v/>
      </c>
      <c r="AS595" s="19">
        <f>IFERROR(VLOOKUP(AF595,[2]CUS030!$A$5:$E$10000,5,0),"")</f>
        <v/>
      </c>
      <c r="AT595" s="19">
        <f>IFERROR(VLOOKUP(AG595,[2]CUS030!$A$5:$E$10000,5,0),"")</f>
        <v/>
      </c>
      <c r="AU595" s="19">
        <f>IFERROR(VLOOKUP(AH595,[2]CUS030!$A$5:$E$10000,5,0),"")</f>
        <v/>
      </c>
      <c r="AV595" s="19">
        <f>IFERROR(VLOOKUP(AI595,[2]CUS030!$A$5:$E$10000,5,0),"")</f>
        <v/>
      </c>
      <c r="AW595" s="19">
        <f>IFERROR(VLOOKUP(AJ595,[2]CUS030!$A$5:$E$10000,5,0),"")</f>
        <v/>
      </c>
      <c r="AX595" s="19">
        <f>IFERROR(VLOOKUP(AK595,[2]CUS030!$A$5:$E$10000,5,0),"")</f>
        <v/>
      </c>
      <c r="AY595" s="19">
        <f>IFERROR(VLOOKUP(AL595,[2]CUS030!$A$5:$E$10000,5,0),"")</f>
        <v/>
      </c>
      <c r="AZ595" s="19">
        <f>IFERROR(VLOOKUP(AM595,[2]CUS030!$A$5:$E$10000,5,0),"")</f>
        <v/>
      </c>
      <c r="BA595" s="19">
        <f>IFERROR(VLOOKUP(AN595,[2]CUS030!$A$5:$E$10000,5,0),"")</f>
        <v/>
      </c>
      <c r="BB595" s="19">
        <f>IFERROR(VLOOKUP(AO595,[2]CUS030!$A$5:$E$10000,5,0),"")</f>
        <v/>
      </c>
      <c r="BC595" s="19">
        <f>IFERROR(VLOOKUP(AP595,[2]CUS030!$A$5:$E$10000,5,0),"")</f>
        <v/>
      </c>
      <c r="BD595" s="19">
        <f>IFERROR(VLOOKUP(AQ595,[2]CUS030!$A$5:$E$10000,5,0),"")</f>
        <v/>
      </c>
      <c r="BE595" s="19">
        <f>IFERROR(VLOOKUP(AR595,[2]CUS030!$A$5:$E$10000,5,0),"")</f>
        <v/>
      </c>
    </row>
    <row r="596">
      <c r="F596" s="108">
        <f>[1]!Table1[[#This Row],[Production]]</f>
        <v/>
      </c>
      <c r="G596">
        <f>MID(F596,LEN(F596)-6,4)</f>
        <v/>
      </c>
      <c r="H596">
        <f>AS596&amp;"|"&amp;AT596&amp;"|"&amp;AU596&amp;"|"&amp;AV596&amp;"|"&amp;AW596&amp;"|"&amp;AX596&amp;"|"&amp;AY596&amp;"|"&amp;AZ596&amp;"|"&amp;BA596&amp;"|"&amp;BB596&amp;"|"&amp;BC596&amp;"|"&amp;BD596&amp;"|"&amp;BE596</f>
        <v/>
      </c>
      <c r="I596" s="108">
        <f>[1]!Table1[[#This Row],[Stock]]</f>
        <v/>
      </c>
      <c r="J596">
        <f>MID(LEFT(I596,LEN(I596)-3),FIND("0|0.000",LEFT(I596,LEN(I596)-3),1)+7,6)</f>
        <v/>
      </c>
      <c r="K596" s="19" t="n"/>
      <c r="L596" s="19" t="n"/>
      <c r="M596" s="19" t="n"/>
      <c r="N596" s="19" t="n"/>
      <c r="O596" s="19" t="n"/>
      <c r="P596" s="20">
        <f>End_Cal!E596</f>
        <v/>
      </c>
      <c r="Q596" s="112">
        <f>IFERROR(INDEX($J$2:$J$9873,MATCH(1,INDEX(($P596=$F$2:$F$9873)*(0=COUNTIFS($Q$2:$Q$2,$J$2:$J$9873)),0),0)),"")</f>
        <v/>
      </c>
      <c r="R596" s="112">
        <f>IFERROR(INDEX($J$2:$J$9873,MATCH(1,INDEX(($P596=$F$2:$F$9873)*(0=COUNTIFS(Q596,$J$2:$J$9873)),0),0)),"")</f>
        <v/>
      </c>
      <c r="S596" s="112">
        <f>IFERROR(INDEX($J$2:$J$9873,MATCH(1,INDEX(($P596=$F$2:$F$9873)*(0=COUNTIFS(Q596:R596,$J$2:$J$9873)),0),0)),"")</f>
        <v/>
      </c>
      <c r="T596" s="112">
        <f>IFERROR(INDEX($J$2:$J$9873,MATCH(1,INDEX(($P596=$F$2:$F$9873)*(0=COUNTIFS(Q596:S596,$J$2:$J$9873)),0),0)),"")</f>
        <v/>
      </c>
      <c r="U596" s="112">
        <f>IFERROR(INDEX($J$2:$J$9873,MATCH(1,INDEX(($P596=$F$2:$F$9873)*(0=COUNTIFS(Q596:T596,$J$2:$J$9873)),0),0)),"")</f>
        <v/>
      </c>
      <c r="V596" s="112">
        <f>IFERROR(INDEX($J$2:$J$9873,MATCH(1,INDEX(($P596=$F$2:$F$9873)*(0=COUNTIFS(Q596:U596,$J$2:$J$9873)),0),0)),"")</f>
        <v/>
      </c>
      <c r="W596" s="112">
        <f>IFERROR(INDEX($J$2:$J$9873,MATCH(1,INDEX(($P596=$F$2:$F$9873)*(0=COUNTIFS(Q596:V596,$J$2:$J$861)),0),0)),"")</f>
        <v/>
      </c>
      <c r="X596" s="112">
        <f>IFERROR(INDEX($J$2:$J$9873,MATCH(1,INDEX(($P596=$F$2:$F$9873)*(0=COUNTIFS(Q596:W596,$J$2:$J$9873)),0),0)),"")</f>
        <v/>
      </c>
      <c r="Y596" s="112">
        <f>IFERROR(INDEX($J$2:$J$861,MATCH(1,INDEX(($P596=$F$2:$F$861)*(0=COUNTIFS(Q596:X596,$J$2:$J$861)),0),0)),"")</f>
        <v/>
      </c>
      <c r="Z596" s="112">
        <f>IFERROR(INDEX($J$2:$J$861,MATCH(1,INDEX(($P596=$F$2:$F$861)*(0=COUNTIFS(Q596:Y596,$J$2:$J$861)),0),0)),"")</f>
        <v/>
      </c>
      <c r="AA596" s="112">
        <f>IFERROR(INDEX($J$2:$J$861,MATCH(1,INDEX(($P596=$F$2:$F$861)*(0=COUNTIFS(Q596:Z596,$J$2:$J$861)),0),0)),"")</f>
        <v/>
      </c>
      <c r="AB596" s="112">
        <f>IFERROR(INDEX($J$2:$J$861,MATCH(1,INDEX(($P596=$F$2:$F$861)*(0=COUNTIFS(Q596:AA596,$J$2:$J$861)),0),0)),"")</f>
        <v/>
      </c>
      <c r="AC596" s="112">
        <f>IFERROR(INDEX($J$2:$J$861,MATCH(1,INDEX(($P596=$F$2:$F$861)*(0=COUNTIFS(Q596:AB596,$J$2:$J$861)),0),0)),"")</f>
        <v/>
      </c>
      <c r="AD596">
        <f>Q596&amp;"-"&amp;R596&amp;"-"&amp;S596&amp;"-"&amp;T596&amp;"-"&amp;U596&amp;"-"&amp;V596&amp;"-"&amp;W596&amp;"-"&amp;X596&amp;"-"&amp;Y596&amp;"-"&amp;Z596&amp;"-"&amp;AA596&amp;"-"&amp;AB596&amp;"-"&amp;AC596</f>
        <v/>
      </c>
      <c r="AF596" s="19">
        <f>IFERROR(INDEX($I$2:$I$861,MATCH(1,INDEX(($P596=$F$2:$F$861)*(0=COUNTIFS($AF$2:$AF$2,$I$2:$I$861)),0),0)),"")</f>
        <v/>
      </c>
      <c r="AG596" s="19">
        <f>IFERROR(INDEX($I$2:$I$9873,MATCH(1,INDEX(($P596=$F$2:$F$9873)*(0=COUNTIFS(AF596,$I$2:$I$9873)),0),0)),"")</f>
        <v/>
      </c>
      <c r="AH596" s="19">
        <f>IFERROR(INDEX($I$2:$I$9873,MATCH(1,INDEX(($P596=$F$2:$F$9873)*(0=COUNTIFS(AF596:AG596,$I$2:$I$9873)),0),0)),"")</f>
        <v/>
      </c>
      <c r="AI596" s="19">
        <f>IFERROR(INDEX($I$2:$I$9873,MATCH(1,INDEX(($P596=$F$2:$F$9873)*(0=COUNTIFS(AF596:AH596,$I$2:$I$9873)),0),0)),"")</f>
        <v/>
      </c>
      <c r="AJ596" s="19">
        <f>IFERROR(INDEX($I$2:$I$9873,MATCH(1,INDEX(($P596=$F$2:$F$9873)*(0=COUNTIFS(AF596:AI596,$I$2:$I$9873)),0),0)),"")</f>
        <v/>
      </c>
      <c r="AK596" s="19">
        <f>IFERROR(INDEX($I$2:$I$9873,MATCH(1,INDEX(($P596=$F$2:$F$9873)*(0=COUNTIFS(AF596:AJ596,$I$2:$I$9873)),0),0)),"")</f>
        <v/>
      </c>
      <c r="AL596" s="19">
        <f>IFERROR(INDEX($I$2:$I$9873,MATCH(1,INDEX(($P596=$F$2:$F$9873)*(0=COUNTIFS(AF596:AK596,$I$2:$I$9873)),0),0)),"")</f>
        <v/>
      </c>
      <c r="AM596" s="19">
        <f>IFERROR(INDEX($I$2:$I$9873,MATCH(1,INDEX(($P596=$F$2:$F$9873)*(0=COUNTIFS(AF596:AL596,$I$2:$I$9873)),0),0)),"")</f>
        <v/>
      </c>
      <c r="AN596" s="19">
        <f>IFERROR(INDEX($I$2:$I$9873,MATCH(1,INDEX(($P596=$F$2:$F$9873)*(0=COUNTIFS(AF596:AM596,$I$2:$I$9873)),0),0)),"")</f>
        <v/>
      </c>
      <c r="AO596" s="19">
        <f>IFERROR(INDEX($I$2:$I$9873,MATCH(1,INDEX(($P596=$F$2:$F$9873)*(0=COUNTIFS(AF596:AN596,$I$2:$I$9873)),0),0)),"")</f>
        <v/>
      </c>
      <c r="AP596" s="19">
        <f>IFERROR(INDEX($I$2:$I$9873,MATCH(1,INDEX(($P596=$F$2:$F$9873)*(0=COUNTIFS(AF596:AO596,$I$2:$I$9873)),0),0)),"")</f>
        <v/>
      </c>
      <c r="AQ596" s="19">
        <f>IFERROR(INDEX($I$2:$I$9873,MATCH(1,INDEX(($P596=$F$2:$F$9873)*(0=COUNTIFS(AF596:AP596,$I$2:$I$9873)),0),0)),"")</f>
        <v/>
      </c>
      <c r="AR596" s="19">
        <f>IFERROR(INDEX($I$2:$I$9873,MATCH(1,INDEX(($P596=$F$2:$F$9873)*(0=COUNTIFS(AF596:AQ596,$I$2:$I$9873)),0),0)),"")</f>
        <v/>
      </c>
      <c r="AS596" s="19">
        <f>IFERROR(VLOOKUP(AF596,[2]CUS030!$A$5:$E$10000,5,0),"")</f>
        <v/>
      </c>
      <c r="AT596" s="19">
        <f>IFERROR(VLOOKUP(AG596,[2]CUS030!$A$5:$E$10000,5,0),"")</f>
        <v/>
      </c>
      <c r="AU596" s="19">
        <f>IFERROR(VLOOKUP(AH596,[2]CUS030!$A$5:$E$10000,5,0),"")</f>
        <v/>
      </c>
      <c r="AV596" s="19">
        <f>IFERROR(VLOOKUP(AI596,[2]CUS030!$A$5:$E$10000,5,0),"")</f>
        <v/>
      </c>
      <c r="AW596" s="19">
        <f>IFERROR(VLOOKUP(AJ596,[2]CUS030!$A$5:$E$10000,5,0),"")</f>
        <v/>
      </c>
      <c r="AX596" s="19">
        <f>IFERROR(VLOOKUP(AK596,[2]CUS030!$A$5:$E$10000,5,0),"")</f>
        <v/>
      </c>
      <c r="AY596" s="19">
        <f>IFERROR(VLOOKUP(AL596,[2]CUS030!$A$5:$E$10000,5,0),"")</f>
        <v/>
      </c>
      <c r="AZ596" s="19">
        <f>IFERROR(VLOOKUP(AM596,[2]CUS030!$A$5:$E$10000,5,0),"")</f>
        <v/>
      </c>
      <c r="BA596" s="19">
        <f>IFERROR(VLOOKUP(AN596,[2]CUS030!$A$5:$E$10000,5,0),"")</f>
        <v/>
      </c>
      <c r="BB596" s="19">
        <f>IFERROR(VLOOKUP(AO596,[2]CUS030!$A$5:$E$10000,5,0),"")</f>
        <v/>
      </c>
      <c r="BC596" s="19">
        <f>IFERROR(VLOOKUP(AP596,[2]CUS030!$A$5:$E$10000,5,0),"")</f>
        <v/>
      </c>
      <c r="BD596" s="19">
        <f>IFERROR(VLOOKUP(AQ596,[2]CUS030!$A$5:$E$10000,5,0),"")</f>
        <v/>
      </c>
      <c r="BE596" s="19">
        <f>IFERROR(VLOOKUP(AR596,[2]CUS030!$A$5:$E$10000,5,0),"")</f>
        <v/>
      </c>
    </row>
    <row r="597">
      <c r="F597" s="108">
        <f>[1]!Table1[[#This Row],[Production]]</f>
        <v/>
      </c>
      <c r="G597">
        <f>MID(F597,LEN(F597)-6,4)</f>
        <v/>
      </c>
      <c r="H597">
        <f>AS597&amp;"|"&amp;AT597&amp;"|"&amp;AU597&amp;"|"&amp;AV597&amp;"|"&amp;AW597&amp;"|"&amp;AX597&amp;"|"&amp;AY597&amp;"|"&amp;AZ597&amp;"|"&amp;BA597&amp;"|"&amp;BB597&amp;"|"&amp;BC597&amp;"|"&amp;BD597&amp;"|"&amp;BE597</f>
        <v/>
      </c>
      <c r="I597" s="108">
        <f>[1]!Table1[[#This Row],[Stock]]</f>
        <v/>
      </c>
      <c r="J597">
        <f>MID(LEFT(I597,LEN(I597)-3),FIND("0|0.000",LEFT(I597,LEN(I597)-3),1)+7,6)</f>
        <v/>
      </c>
      <c r="K597" s="19" t="n"/>
      <c r="L597" s="19" t="n"/>
      <c r="M597" s="19" t="n"/>
      <c r="N597" s="19" t="n"/>
      <c r="O597" s="19" t="n"/>
      <c r="P597" s="20">
        <f>End_Cal!E597</f>
        <v/>
      </c>
      <c r="Q597" s="112">
        <f>IFERROR(INDEX($J$2:$J$9873,MATCH(1,INDEX(($P597=$F$2:$F$9873)*(0=COUNTIFS($Q$2:$Q$2,$J$2:$J$9873)),0),0)),"")</f>
        <v/>
      </c>
      <c r="R597" s="112">
        <f>IFERROR(INDEX($J$2:$J$9873,MATCH(1,INDEX(($P597=$F$2:$F$9873)*(0=COUNTIFS(Q597,$J$2:$J$9873)),0),0)),"")</f>
        <v/>
      </c>
      <c r="S597" s="112">
        <f>IFERROR(INDEX($J$2:$J$9873,MATCH(1,INDEX(($P597=$F$2:$F$9873)*(0=COUNTIFS(Q597:R597,$J$2:$J$9873)),0),0)),"")</f>
        <v/>
      </c>
      <c r="T597" s="112">
        <f>IFERROR(INDEX($J$2:$J$9873,MATCH(1,INDEX(($P597=$F$2:$F$9873)*(0=COUNTIFS(Q597:S597,$J$2:$J$9873)),0),0)),"")</f>
        <v/>
      </c>
      <c r="U597" s="112">
        <f>IFERROR(INDEX($J$2:$J$9873,MATCH(1,INDEX(($P597=$F$2:$F$9873)*(0=COUNTIFS(Q597:T597,$J$2:$J$9873)),0),0)),"")</f>
        <v/>
      </c>
      <c r="V597" s="112">
        <f>IFERROR(INDEX($J$2:$J$9873,MATCH(1,INDEX(($P597=$F$2:$F$9873)*(0=COUNTIFS(Q597:U597,$J$2:$J$9873)),0),0)),"")</f>
        <v/>
      </c>
      <c r="W597" s="112">
        <f>IFERROR(INDEX($J$2:$J$9873,MATCH(1,INDEX(($P597=$F$2:$F$9873)*(0=COUNTIFS(Q597:V597,$J$2:$J$861)),0),0)),"")</f>
        <v/>
      </c>
      <c r="X597" s="112">
        <f>IFERROR(INDEX($J$2:$J$9873,MATCH(1,INDEX(($P597=$F$2:$F$9873)*(0=COUNTIFS(Q597:W597,$J$2:$J$9873)),0),0)),"")</f>
        <v/>
      </c>
      <c r="Y597" s="112">
        <f>IFERROR(INDEX($J$2:$J$861,MATCH(1,INDEX(($P597=$F$2:$F$861)*(0=COUNTIFS(Q597:X597,$J$2:$J$861)),0),0)),"")</f>
        <v/>
      </c>
      <c r="Z597" s="112">
        <f>IFERROR(INDEX($J$2:$J$861,MATCH(1,INDEX(($P597=$F$2:$F$861)*(0=COUNTIFS(Q597:Y597,$J$2:$J$861)),0),0)),"")</f>
        <v/>
      </c>
      <c r="AA597" s="112">
        <f>IFERROR(INDEX($J$2:$J$861,MATCH(1,INDEX(($P597=$F$2:$F$861)*(0=COUNTIFS(Q597:Z597,$J$2:$J$861)),0),0)),"")</f>
        <v/>
      </c>
      <c r="AB597" s="112">
        <f>IFERROR(INDEX($J$2:$J$861,MATCH(1,INDEX(($P597=$F$2:$F$861)*(0=COUNTIFS(Q597:AA597,$J$2:$J$861)),0),0)),"")</f>
        <v/>
      </c>
      <c r="AC597" s="112">
        <f>IFERROR(INDEX($J$2:$J$861,MATCH(1,INDEX(($P597=$F$2:$F$861)*(0=COUNTIFS(Q597:AB597,$J$2:$J$861)),0),0)),"")</f>
        <v/>
      </c>
      <c r="AD597">
        <f>Q597&amp;"-"&amp;R597&amp;"-"&amp;S597&amp;"-"&amp;T597&amp;"-"&amp;U597&amp;"-"&amp;V597&amp;"-"&amp;W597&amp;"-"&amp;X597&amp;"-"&amp;Y597&amp;"-"&amp;Z597&amp;"-"&amp;AA597&amp;"-"&amp;AB597&amp;"-"&amp;AC597</f>
        <v/>
      </c>
      <c r="AF597" s="19">
        <f>IFERROR(INDEX($I$2:$I$861,MATCH(1,INDEX(($P597=$F$2:$F$861)*(0=COUNTIFS($AF$2:$AF$2,$I$2:$I$861)),0),0)),"")</f>
        <v/>
      </c>
      <c r="AG597" s="19">
        <f>IFERROR(INDEX($I$2:$I$9873,MATCH(1,INDEX(($P597=$F$2:$F$9873)*(0=COUNTIFS(AF597,$I$2:$I$9873)),0),0)),"")</f>
        <v/>
      </c>
      <c r="AH597" s="19">
        <f>IFERROR(INDEX($I$2:$I$9873,MATCH(1,INDEX(($P597=$F$2:$F$9873)*(0=COUNTIFS(AF597:AG597,$I$2:$I$9873)),0),0)),"")</f>
        <v/>
      </c>
      <c r="AI597" s="19">
        <f>IFERROR(INDEX($I$2:$I$9873,MATCH(1,INDEX(($P597=$F$2:$F$9873)*(0=COUNTIFS(AF597:AH597,$I$2:$I$9873)),0),0)),"")</f>
        <v/>
      </c>
      <c r="AJ597" s="19">
        <f>IFERROR(INDEX($I$2:$I$9873,MATCH(1,INDEX(($P597=$F$2:$F$9873)*(0=COUNTIFS(AF597:AI597,$I$2:$I$9873)),0),0)),"")</f>
        <v/>
      </c>
      <c r="AK597" s="19">
        <f>IFERROR(INDEX($I$2:$I$9873,MATCH(1,INDEX(($P597=$F$2:$F$9873)*(0=COUNTIFS(AF597:AJ597,$I$2:$I$9873)),0),0)),"")</f>
        <v/>
      </c>
      <c r="AL597" s="19">
        <f>IFERROR(INDEX($I$2:$I$9873,MATCH(1,INDEX(($P597=$F$2:$F$9873)*(0=COUNTIFS(AF597:AK597,$I$2:$I$9873)),0),0)),"")</f>
        <v/>
      </c>
      <c r="AM597" s="19">
        <f>IFERROR(INDEX($I$2:$I$9873,MATCH(1,INDEX(($P597=$F$2:$F$9873)*(0=COUNTIFS(AF597:AL597,$I$2:$I$9873)),0),0)),"")</f>
        <v/>
      </c>
      <c r="AN597" s="19">
        <f>IFERROR(INDEX($I$2:$I$9873,MATCH(1,INDEX(($P597=$F$2:$F$9873)*(0=COUNTIFS(AF597:AM597,$I$2:$I$9873)),0),0)),"")</f>
        <v/>
      </c>
      <c r="AO597" s="19">
        <f>IFERROR(INDEX($I$2:$I$9873,MATCH(1,INDEX(($P597=$F$2:$F$9873)*(0=COUNTIFS(AF597:AN597,$I$2:$I$9873)),0),0)),"")</f>
        <v/>
      </c>
      <c r="AP597" s="19">
        <f>IFERROR(INDEX($I$2:$I$9873,MATCH(1,INDEX(($P597=$F$2:$F$9873)*(0=COUNTIFS(AF597:AO597,$I$2:$I$9873)),0),0)),"")</f>
        <v/>
      </c>
      <c r="AQ597" s="19">
        <f>IFERROR(INDEX($I$2:$I$9873,MATCH(1,INDEX(($P597=$F$2:$F$9873)*(0=COUNTIFS(AF597:AP597,$I$2:$I$9873)),0),0)),"")</f>
        <v/>
      </c>
      <c r="AR597" s="19">
        <f>IFERROR(INDEX($I$2:$I$9873,MATCH(1,INDEX(($P597=$F$2:$F$9873)*(0=COUNTIFS(AF597:AQ597,$I$2:$I$9873)),0),0)),"")</f>
        <v/>
      </c>
      <c r="AS597" s="19">
        <f>IFERROR(VLOOKUP(AF597,[2]CUS030!$A$5:$E$10000,5,0),"")</f>
        <v/>
      </c>
      <c r="AT597" s="19">
        <f>IFERROR(VLOOKUP(AG597,[2]CUS030!$A$5:$E$10000,5,0),"")</f>
        <v/>
      </c>
      <c r="AU597" s="19">
        <f>IFERROR(VLOOKUP(AH597,[2]CUS030!$A$5:$E$10000,5,0),"")</f>
        <v/>
      </c>
      <c r="AV597" s="19">
        <f>IFERROR(VLOOKUP(AI597,[2]CUS030!$A$5:$E$10000,5,0),"")</f>
        <v/>
      </c>
      <c r="AW597" s="19">
        <f>IFERROR(VLOOKUP(AJ597,[2]CUS030!$A$5:$E$10000,5,0),"")</f>
        <v/>
      </c>
      <c r="AX597" s="19">
        <f>IFERROR(VLOOKUP(AK597,[2]CUS030!$A$5:$E$10000,5,0),"")</f>
        <v/>
      </c>
      <c r="AY597" s="19">
        <f>IFERROR(VLOOKUP(AL597,[2]CUS030!$A$5:$E$10000,5,0),"")</f>
        <v/>
      </c>
      <c r="AZ597" s="19">
        <f>IFERROR(VLOOKUP(AM597,[2]CUS030!$A$5:$E$10000,5,0),"")</f>
        <v/>
      </c>
      <c r="BA597" s="19">
        <f>IFERROR(VLOOKUP(AN597,[2]CUS030!$A$5:$E$10000,5,0),"")</f>
        <v/>
      </c>
      <c r="BB597" s="19">
        <f>IFERROR(VLOOKUP(AO597,[2]CUS030!$A$5:$E$10000,5,0),"")</f>
        <v/>
      </c>
      <c r="BC597" s="19">
        <f>IFERROR(VLOOKUP(AP597,[2]CUS030!$A$5:$E$10000,5,0),"")</f>
        <v/>
      </c>
      <c r="BD597" s="19">
        <f>IFERROR(VLOOKUP(AQ597,[2]CUS030!$A$5:$E$10000,5,0),"")</f>
        <v/>
      </c>
      <c r="BE597" s="19">
        <f>IFERROR(VLOOKUP(AR597,[2]CUS030!$A$5:$E$10000,5,0),"")</f>
        <v/>
      </c>
    </row>
    <row r="598">
      <c r="F598" s="108">
        <f>[1]!Table1[[#This Row],[Production]]</f>
        <v/>
      </c>
      <c r="G598">
        <f>MID(F598,LEN(F598)-6,4)</f>
        <v/>
      </c>
      <c r="H598">
        <f>AS598&amp;"|"&amp;AT598&amp;"|"&amp;AU598&amp;"|"&amp;AV598&amp;"|"&amp;AW598&amp;"|"&amp;AX598&amp;"|"&amp;AY598&amp;"|"&amp;AZ598&amp;"|"&amp;BA598&amp;"|"&amp;BB598&amp;"|"&amp;BC598&amp;"|"&amp;BD598&amp;"|"&amp;BE598</f>
        <v/>
      </c>
      <c r="I598" s="108">
        <f>[1]!Table1[[#This Row],[Stock]]</f>
        <v/>
      </c>
      <c r="J598">
        <f>MID(LEFT(I598,LEN(I598)-3),FIND("0|0.000",LEFT(I598,LEN(I598)-3),1)+7,6)</f>
        <v/>
      </c>
      <c r="K598" s="19" t="n"/>
      <c r="L598" s="19" t="n"/>
      <c r="M598" s="19" t="n"/>
      <c r="N598" s="19" t="n"/>
      <c r="O598" s="19" t="n"/>
      <c r="P598" s="20">
        <f>End_Cal!E598</f>
        <v/>
      </c>
      <c r="Q598" s="112">
        <f>IFERROR(INDEX($J$2:$J$9873,MATCH(1,INDEX(($P598=$F$2:$F$9873)*(0=COUNTIFS($Q$2:$Q$2,$J$2:$J$9873)),0),0)),"")</f>
        <v/>
      </c>
      <c r="R598" s="112">
        <f>IFERROR(INDEX($J$2:$J$9873,MATCH(1,INDEX(($P598=$F$2:$F$9873)*(0=COUNTIFS(Q598,$J$2:$J$9873)),0),0)),"")</f>
        <v/>
      </c>
      <c r="S598" s="112">
        <f>IFERROR(INDEX($J$2:$J$9873,MATCH(1,INDEX(($P598=$F$2:$F$9873)*(0=COUNTIFS(Q598:R598,$J$2:$J$9873)),0),0)),"")</f>
        <v/>
      </c>
      <c r="T598" s="112">
        <f>IFERROR(INDEX($J$2:$J$9873,MATCH(1,INDEX(($P598=$F$2:$F$9873)*(0=COUNTIFS(Q598:S598,$J$2:$J$9873)),0),0)),"")</f>
        <v/>
      </c>
      <c r="U598" s="112">
        <f>IFERROR(INDEX($J$2:$J$9873,MATCH(1,INDEX(($P598=$F$2:$F$9873)*(0=COUNTIFS(Q598:T598,$J$2:$J$9873)),0),0)),"")</f>
        <v/>
      </c>
      <c r="V598" s="112">
        <f>IFERROR(INDEX($J$2:$J$9873,MATCH(1,INDEX(($P598=$F$2:$F$9873)*(0=COUNTIFS(Q598:U598,$J$2:$J$9873)),0),0)),"")</f>
        <v/>
      </c>
      <c r="W598" s="112">
        <f>IFERROR(INDEX($J$2:$J$9873,MATCH(1,INDEX(($P598=$F$2:$F$9873)*(0=COUNTIFS(Q598:V598,$J$2:$J$861)),0),0)),"")</f>
        <v/>
      </c>
      <c r="X598" s="112">
        <f>IFERROR(INDEX($J$2:$J$9873,MATCH(1,INDEX(($P598=$F$2:$F$9873)*(0=COUNTIFS(Q598:W598,$J$2:$J$9873)),0),0)),"")</f>
        <v/>
      </c>
      <c r="Y598" s="112">
        <f>IFERROR(INDEX($J$2:$J$861,MATCH(1,INDEX(($P598=$F$2:$F$861)*(0=COUNTIFS(Q598:X598,$J$2:$J$861)),0),0)),"")</f>
        <v/>
      </c>
      <c r="Z598" s="112">
        <f>IFERROR(INDEX($J$2:$J$861,MATCH(1,INDEX(($P598=$F$2:$F$861)*(0=COUNTIFS(Q598:Y598,$J$2:$J$861)),0),0)),"")</f>
        <v/>
      </c>
      <c r="AA598" s="112">
        <f>IFERROR(INDEX($J$2:$J$861,MATCH(1,INDEX(($P598=$F$2:$F$861)*(0=COUNTIFS(Q598:Z598,$J$2:$J$861)),0),0)),"")</f>
        <v/>
      </c>
      <c r="AB598" s="112">
        <f>IFERROR(INDEX($J$2:$J$861,MATCH(1,INDEX(($P598=$F$2:$F$861)*(0=COUNTIFS(Q598:AA598,$J$2:$J$861)),0),0)),"")</f>
        <v/>
      </c>
      <c r="AC598" s="112">
        <f>IFERROR(INDEX($J$2:$J$861,MATCH(1,INDEX(($P598=$F$2:$F$861)*(0=COUNTIFS(Q598:AB598,$J$2:$J$861)),0),0)),"")</f>
        <v/>
      </c>
      <c r="AD598">
        <f>Q598&amp;"-"&amp;R598&amp;"-"&amp;S598&amp;"-"&amp;T598&amp;"-"&amp;U598&amp;"-"&amp;V598&amp;"-"&amp;W598&amp;"-"&amp;X598&amp;"-"&amp;Y598&amp;"-"&amp;Z598&amp;"-"&amp;AA598&amp;"-"&amp;AB598&amp;"-"&amp;AC598</f>
        <v/>
      </c>
      <c r="AF598" s="19">
        <f>IFERROR(INDEX($I$2:$I$861,MATCH(1,INDEX(($P598=$F$2:$F$861)*(0=COUNTIFS($AF$2:$AF$2,$I$2:$I$861)),0),0)),"")</f>
        <v/>
      </c>
      <c r="AG598" s="19">
        <f>IFERROR(INDEX($I$2:$I$9873,MATCH(1,INDEX(($P598=$F$2:$F$9873)*(0=COUNTIFS(AF598,$I$2:$I$9873)),0),0)),"")</f>
        <v/>
      </c>
      <c r="AH598" s="19">
        <f>IFERROR(INDEX($I$2:$I$9873,MATCH(1,INDEX(($P598=$F$2:$F$9873)*(0=COUNTIFS(AF598:AG598,$I$2:$I$9873)),0),0)),"")</f>
        <v/>
      </c>
      <c r="AI598" s="19">
        <f>IFERROR(INDEX($I$2:$I$9873,MATCH(1,INDEX(($P598=$F$2:$F$9873)*(0=COUNTIFS(AF598:AH598,$I$2:$I$9873)),0),0)),"")</f>
        <v/>
      </c>
      <c r="AJ598" s="19">
        <f>IFERROR(INDEX($I$2:$I$9873,MATCH(1,INDEX(($P598=$F$2:$F$9873)*(0=COUNTIFS(AF598:AI598,$I$2:$I$9873)),0),0)),"")</f>
        <v/>
      </c>
      <c r="AK598" s="19">
        <f>IFERROR(INDEX($I$2:$I$9873,MATCH(1,INDEX(($P598=$F$2:$F$9873)*(0=COUNTIFS(AF598:AJ598,$I$2:$I$9873)),0),0)),"")</f>
        <v/>
      </c>
      <c r="AL598" s="19">
        <f>IFERROR(INDEX($I$2:$I$9873,MATCH(1,INDEX(($P598=$F$2:$F$9873)*(0=COUNTIFS(AF598:AK598,$I$2:$I$9873)),0),0)),"")</f>
        <v/>
      </c>
      <c r="AM598" s="19">
        <f>IFERROR(INDEX($I$2:$I$9873,MATCH(1,INDEX(($P598=$F$2:$F$9873)*(0=COUNTIFS(AF598:AL598,$I$2:$I$9873)),0),0)),"")</f>
        <v/>
      </c>
      <c r="AN598" s="19">
        <f>IFERROR(INDEX($I$2:$I$9873,MATCH(1,INDEX(($P598=$F$2:$F$9873)*(0=COUNTIFS(AF598:AM598,$I$2:$I$9873)),0),0)),"")</f>
        <v/>
      </c>
      <c r="AO598" s="19">
        <f>IFERROR(INDEX($I$2:$I$9873,MATCH(1,INDEX(($P598=$F$2:$F$9873)*(0=COUNTIFS(AF598:AN598,$I$2:$I$9873)),0),0)),"")</f>
        <v/>
      </c>
      <c r="AP598" s="19">
        <f>IFERROR(INDEX($I$2:$I$9873,MATCH(1,INDEX(($P598=$F$2:$F$9873)*(0=COUNTIFS(AF598:AO598,$I$2:$I$9873)),0),0)),"")</f>
        <v/>
      </c>
      <c r="AQ598" s="19">
        <f>IFERROR(INDEX($I$2:$I$9873,MATCH(1,INDEX(($P598=$F$2:$F$9873)*(0=COUNTIFS(AF598:AP598,$I$2:$I$9873)),0),0)),"")</f>
        <v/>
      </c>
      <c r="AR598" s="19">
        <f>IFERROR(INDEX($I$2:$I$9873,MATCH(1,INDEX(($P598=$F$2:$F$9873)*(0=COUNTIFS(AF598:AQ598,$I$2:$I$9873)),0),0)),"")</f>
        <v/>
      </c>
      <c r="AS598" s="19">
        <f>IFERROR(VLOOKUP(AF598,[2]CUS030!$A$5:$E$10000,5,0),"")</f>
        <v/>
      </c>
      <c r="AT598" s="19">
        <f>IFERROR(VLOOKUP(AG598,[2]CUS030!$A$5:$E$10000,5,0),"")</f>
        <v/>
      </c>
      <c r="AU598" s="19">
        <f>IFERROR(VLOOKUP(AH598,[2]CUS030!$A$5:$E$10000,5,0),"")</f>
        <v/>
      </c>
      <c r="AV598" s="19">
        <f>IFERROR(VLOOKUP(AI598,[2]CUS030!$A$5:$E$10000,5,0),"")</f>
        <v/>
      </c>
      <c r="AW598" s="19">
        <f>IFERROR(VLOOKUP(AJ598,[2]CUS030!$A$5:$E$10000,5,0),"")</f>
        <v/>
      </c>
      <c r="AX598" s="19">
        <f>IFERROR(VLOOKUP(AK598,[2]CUS030!$A$5:$E$10000,5,0),"")</f>
        <v/>
      </c>
      <c r="AY598" s="19">
        <f>IFERROR(VLOOKUP(AL598,[2]CUS030!$A$5:$E$10000,5,0),"")</f>
        <v/>
      </c>
      <c r="AZ598" s="19">
        <f>IFERROR(VLOOKUP(AM598,[2]CUS030!$A$5:$E$10000,5,0),"")</f>
        <v/>
      </c>
      <c r="BA598" s="19">
        <f>IFERROR(VLOOKUP(AN598,[2]CUS030!$A$5:$E$10000,5,0),"")</f>
        <v/>
      </c>
      <c r="BB598" s="19">
        <f>IFERROR(VLOOKUP(AO598,[2]CUS030!$A$5:$E$10000,5,0),"")</f>
        <v/>
      </c>
      <c r="BC598" s="19">
        <f>IFERROR(VLOOKUP(AP598,[2]CUS030!$A$5:$E$10000,5,0),"")</f>
        <v/>
      </c>
      <c r="BD598" s="19">
        <f>IFERROR(VLOOKUP(AQ598,[2]CUS030!$A$5:$E$10000,5,0),"")</f>
        <v/>
      </c>
      <c r="BE598" s="19">
        <f>IFERROR(VLOOKUP(AR598,[2]CUS030!$A$5:$E$10000,5,0),"")</f>
        <v/>
      </c>
    </row>
    <row r="599">
      <c r="F599" s="108">
        <f>[1]!Table1[[#This Row],[Production]]</f>
        <v/>
      </c>
      <c r="G599">
        <f>MID(F599,LEN(F599)-6,4)</f>
        <v/>
      </c>
      <c r="H599">
        <f>AS599&amp;"|"&amp;AT599&amp;"|"&amp;AU599&amp;"|"&amp;AV599&amp;"|"&amp;AW599&amp;"|"&amp;AX599&amp;"|"&amp;AY599&amp;"|"&amp;AZ599&amp;"|"&amp;BA599&amp;"|"&amp;BB599&amp;"|"&amp;BC599&amp;"|"&amp;BD599&amp;"|"&amp;BE599</f>
        <v/>
      </c>
      <c r="I599" s="108">
        <f>[1]!Table1[[#This Row],[Stock]]</f>
        <v/>
      </c>
      <c r="J599">
        <f>MID(LEFT(I599,LEN(I599)-3),FIND("0|0.000",LEFT(I599,LEN(I599)-3),1)+7,6)</f>
        <v/>
      </c>
      <c r="K599" s="19" t="n"/>
      <c r="L599" s="19" t="n"/>
      <c r="M599" s="19" t="n"/>
      <c r="N599" s="19" t="n"/>
      <c r="O599" s="19" t="n"/>
      <c r="P599" s="20">
        <f>End_Cal!E599</f>
        <v/>
      </c>
      <c r="Q599" s="112">
        <f>IFERROR(INDEX($J$2:$J$9873,MATCH(1,INDEX(($P599=$F$2:$F$9873)*(0=COUNTIFS($Q$2:$Q$2,$J$2:$J$9873)),0),0)),"")</f>
        <v/>
      </c>
      <c r="R599" s="112">
        <f>IFERROR(INDEX($J$2:$J$9873,MATCH(1,INDEX(($P599=$F$2:$F$9873)*(0=COUNTIFS(Q599,$J$2:$J$9873)),0),0)),"")</f>
        <v/>
      </c>
      <c r="S599" s="112">
        <f>IFERROR(INDEX($J$2:$J$9873,MATCH(1,INDEX(($P599=$F$2:$F$9873)*(0=COUNTIFS(Q599:R599,$J$2:$J$9873)),0),0)),"")</f>
        <v/>
      </c>
      <c r="T599" s="112">
        <f>IFERROR(INDEX($J$2:$J$9873,MATCH(1,INDEX(($P599=$F$2:$F$9873)*(0=COUNTIFS(Q599:S599,$J$2:$J$9873)),0),0)),"")</f>
        <v/>
      </c>
      <c r="U599" s="112">
        <f>IFERROR(INDEX($J$2:$J$9873,MATCH(1,INDEX(($P599=$F$2:$F$9873)*(0=COUNTIFS(Q599:T599,$J$2:$J$9873)),0),0)),"")</f>
        <v/>
      </c>
      <c r="V599" s="112">
        <f>IFERROR(INDEX($J$2:$J$9873,MATCH(1,INDEX(($P599=$F$2:$F$9873)*(0=COUNTIFS(Q599:U599,$J$2:$J$9873)),0),0)),"")</f>
        <v/>
      </c>
      <c r="W599" s="112">
        <f>IFERROR(INDEX($J$2:$J$9873,MATCH(1,INDEX(($P599=$F$2:$F$9873)*(0=COUNTIFS(Q599:V599,$J$2:$J$861)),0),0)),"")</f>
        <v/>
      </c>
      <c r="X599" s="112">
        <f>IFERROR(INDEX($J$2:$J$9873,MATCH(1,INDEX(($P599=$F$2:$F$9873)*(0=COUNTIFS(Q599:W599,$J$2:$J$9873)),0),0)),"")</f>
        <v/>
      </c>
      <c r="Y599" s="112">
        <f>IFERROR(INDEX($J$2:$J$861,MATCH(1,INDEX(($P599=$F$2:$F$861)*(0=COUNTIFS(Q599:X599,$J$2:$J$861)),0),0)),"")</f>
        <v/>
      </c>
      <c r="Z599" s="112">
        <f>IFERROR(INDEX($J$2:$J$861,MATCH(1,INDEX(($P599=$F$2:$F$861)*(0=COUNTIFS(Q599:Y599,$J$2:$J$861)),0),0)),"")</f>
        <v/>
      </c>
      <c r="AA599" s="112">
        <f>IFERROR(INDEX($J$2:$J$861,MATCH(1,INDEX(($P599=$F$2:$F$861)*(0=COUNTIFS(Q599:Z599,$J$2:$J$861)),0),0)),"")</f>
        <v/>
      </c>
      <c r="AB599" s="112">
        <f>IFERROR(INDEX($J$2:$J$861,MATCH(1,INDEX(($P599=$F$2:$F$861)*(0=COUNTIFS(Q599:AA599,$J$2:$J$861)),0),0)),"")</f>
        <v/>
      </c>
      <c r="AC599" s="112">
        <f>IFERROR(INDEX($J$2:$J$861,MATCH(1,INDEX(($P599=$F$2:$F$861)*(0=COUNTIFS(Q599:AB599,$J$2:$J$861)),0),0)),"")</f>
        <v/>
      </c>
      <c r="AD599">
        <f>Q599&amp;"-"&amp;R599&amp;"-"&amp;S599&amp;"-"&amp;T599&amp;"-"&amp;U599&amp;"-"&amp;V599&amp;"-"&amp;W599&amp;"-"&amp;X599&amp;"-"&amp;Y599&amp;"-"&amp;Z599&amp;"-"&amp;AA599&amp;"-"&amp;AB599&amp;"-"&amp;AC599</f>
        <v/>
      </c>
      <c r="AF599" s="19">
        <f>IFERROR(INDEX($I$2:$I$861,MATCH(1,INDEX(($P599=$F$2:$F$861)*(0=COUNTIFS($AF$2:$AF$2,$I$2:$I$861)),0),0)),"")</f>
        <v/>
      </c>
      <c r="AG599" s="19">
        <f>IFERROR(INDEX($I$2:$I$9873,MATCH(1,INDEX(($P599=$F$2:$F$9873)*(0=COUNTIFS(AF599,$I$2:$I$9873)),0),0)),"")</f>
        <v/>
      </c>
      <c r="AH599" s="19">
        <f>IFERROR(INDEX($I$2:$I$9873,MATCH(1,INDEX(($P599=$F$2:$F$9873)*(0=COUNTIFS(AF599:AG599,$I$2:$I$9873)),0),0)),"")</f>
        <v/>
      </c>
      <c r="AI599" s="19">
        <f>IFERROR(INDEX($I$2:$I$9873,MATCH(1,INDEX(($P599=$F$2:$F$9873)*(0=COUNTIFS(AF599:AH599,$I$2:$I$9873)),0),0)),"")</f>
        <v/>
      </c>
      <c r="AJ599" s="19">
        <f>IFERROR(INDEX($I$2:$I$9873,MATCH(1,INDEX(($P599=$F$2:$F$9873)*(0=COUNTIFS(AF599:AI599,$I$2:$I$9873)),0),0)),"")</f>
        <v/>
      </c>
      <c r="AK599" s="19">
        <f>IFERROR(INDEX($I$2:$I$9873,MATCH(1,INDEX(($P599=$F$2:$F$9873)*(0=COUNTIFS(AF599:AJ599,$I$2:$I$9873)),0),0)),"")</f>
        <v/>
      </c>
      <c r="AL599" s="19">
        <f>IFERROR(INDEX($I$2:$I$9873,MATCH(1,INDEX(($P599=$F$2:$F$9873)*(0=COUNTIFS(AF599:AK599,$I$2:$I$9873)),0),0)),"")</f>
        <v/>
      </c>
      <c r="AM599" s="19">
        <f>IFERROR(INDEX($I$2:$I$9873,MATCH(1,INDEX(($P599=$F$2:$F$9873)*(0=COUNTIFS(AF599:AL599,$I$2:$I$9873)),0),0)),"")</f>
        <v/>
      </c>
      <c r="AN599" s="19">
        <f>IFERROR(INDEX($I$2:$I$9873,MATCH(1,INDEX(($P599=$F$2:$F$9873)*(0=COUNTIFS(AF599:AM599,$I$2:$I$9873)),0),0)),"")</f>
        <v/>
      </c>
      <c r="AO599" s="19">
        <f>IFERROR(INDEX($I$2:$I$9873,MATCH(1,INDEX(($P599=$F$2:$F$9873)*(0=COUNTIFS(AF599:AN599,$I$2:$I$9873)),0),0)),"")</f>
        <v/>
      </c>
      <c r="AP599" s="19">
        <f>IFERROR(INDEX($I$2:$I$9873,MATCH(1,INDEX(($P599=$F$2:$F$9873)*(0=COUNTIFS(AF599:AO599,$I$2:$I$9873)),0),0)),"")</f>
        <v/>
      </c>
      <c r="AQ599" s="19">
        <f>IFERROR(INDEX($I$2:$I$9873,MATCH(1,INDEX(($P599=$F$2:$F$9873)*(0=COUNTIFS(AF599:AP599,$I$2:$I$9873)),0),0)),"")</f>
        <v/>
      </c>
      <c r="AR599" s="19">
        <f>IFERROR(INDEX($I$2:$I$9873,MATCH(1,INDEX(($P599=$F$2:$F$9873)*(0=COUNTIFS(AF599:AQ599,$I$2:$I$9873)),0),0)),"")</f>
        <v/>
      </c>
      <c r="AS599" s="19">
        <f>IFERROR(VLOOKUP(AF599,[2]CUS030!$A$5:$E$10000,5,0),"")</f>
        <v/>
      </c>
      <c r="AT599" s="19">
        <f>IFERROR(VLOOKUP(AG599,[2]CUS030!$A$5:$E$10000,5,0),"")</f>
        <v/>
      </c>
      <c r="AU599" s="19">
        <f>IFERROR(VLOOKUP(AH599,[2]CUS030!$A$5:$E$10000,5,0),"")</f>
        <v/>
      </c>
      <c r="AV599" s="19">
        <f>IFERROR(VLOOKUP(AI599,[2]CUS030!$A$5:$E$10000,5,0),"")</f>
        <v/>
      </c>
      <c r="AW599" s="19">
        <f>IFERROR(VLOOKUP(AJ599,[2]CUS030!$A$5:$E$10000,5,0),"")</f>
        <v/>
      </c>
      <c r="AX599" s="19">
        <f>IFERROR(VLOOKUP(AK599,[2]CUS030!$A$5:$E$10000,5,0),"")</f>
        <v/>
      </c>
      <c r="AY599" s="19">
        <f>IFERROR(VLOOKUP(AL599,[2]CUS030!$A$5:$E$10000,5,0),"")</f>
        <v/>
      </c>
      <c r="AZ599" s="19">
        <f>IFERROR(VLOOKUP(AM599,[2]CUS030!$A$5:$E$10000,5,0),"")</f>
        <v/>
      </c>
      <c r="BA599" s="19">
        <f>IFERROR(VLOOKUP(AN599,[2]CUS030!$A$5:$E$10000,5,0),"")</f>
        <v/>
      </c>
      <c r="BB599" s="19">
        <f>IFERROR(VLOOKUP(AO599,[2]CUS030!$A$5:$E$10000,5,0),"")</f>
        <v/>
      </c>
      <c r="BC599" s="19">
        <f>IFERROR(VLOOKUP(AP599,[2]CUS030!$A$5:$E$10000,5,0),"")</f>
        <v/>
      </c>
      <c r="BD599" s="19">
        <f>IFERROR(VLOOKUP(AQ599,[2]CUS030!$A$5:$E$10000,5,0),"")</f>
        <v/>
      </c>
      <c r="BE599" s="19">
        <f>IFERROR(VLOOKUP(AR599,[2]CUS030!$A$5:$E$10000,5,0),"")</f>
        <v/>
      </c>
    </row>
    <row r="600">
      <c r="F600" s="108">
        <f>[1]!Table1[[#This Row],[Production]]</f>
        <v/>
      </c>
      <c r="G600">
        <f>MID(F600,LEN(F600)-6,4)</f>
        <v/>
      </c>
      <c r="H600">
        <f>AS600&amp;"|"&amp;AT600&amp;"|"&amp;AU600&amp;"|"&amp;AV600&amp;"|"&amp;AW600&amp;"|"&amp;AX600&amp;"|"&amp;AY600&amp;"|"&amp;AZ600&amp;"|"&amp;BA600&amp;"|"&amp;BB600&amp;"|"&amp;BC600&amp;"|"&amp;BD600&amp;"|"&amp;BE600</f>
        <v/>
      </c>
      <c r="I600" s="108">
        <f>[1]!Table1[[#This Row],[Stock]]</f>
        <v/>
      </c>
      <c r="J600">
        <f>MID(LEFT(I600,LEN(I600)-3),FIND("0|0.000",LEFT(I600,LEN(I600)-3),1)+7,6)</f>
        <v/>
      </c>
      <c r="K600" s="19" t="n"/>
      <c r="L600" s="19" t="n"/>
      <c r="M600" s="19" t="n"/>
      <c r="N600" s="19" t="n"/>
      <c r="O600" s="19" t="n"/>
      <c r="P600" s="20">
        <f>End_Cal!E600</f>
        <v/>
      </c>
      <c r="Q600" s="112">
        <f>IFERROR(INDEX($J$2:$J$9873,MATCH(1,INDEX(($P600=$F$2:$F$9873)*(0=COUNTIFS($Q$2:$Q$2,$J$2:$J$9873)),0),0)),"")</f>
        <v/>
      </c>
      <c r="R600" s="112">
        <f>IFERROR(INDEX($J$2:$J$9873,MATCH(1,INDEX(($P600=$F$2:$F$9873)*(0=COUNTIFS(Q600,$J$2:$J$9873)),0),0)),"")</f>
        <v/>
      </c>
      <c r="S600" s="112">
        <f>IFERROR(INDEX($J$2:$J$9873,MATCH(1,INDEX(($P600=$F$2:$F$9873)*(0=COUNTIFS(Q600:R600,$J$2:$J$9873)),0),0)),"")</f>
        <v/>
      </c>
      <c r="T600" s="112">
        <f>IFERROR(INDEX($J$2:$J$9873,MATCH(1,INDEX(($P600=$F$2:$F$9873)*(0=COUNTIFS(Q600:S600,$J$2:$J$9873)),0),0)),"")</f>
        <v/>
      </c>
      <c r="U600" s="112">
        <f>IFERROR(INDEX($J$2:$J$9873,MATCH(1,INDEX(($P600=$F$2:$F$9873)*(0=COUNTIFS(Q600:T600,$J$2:$J$9873)),0),0)),"")</f>
        <v/>
      </c>
      <c r="V600" s="112">
        <f>IFERROR(INDEX($J$2:$J$9873,MATCH(1,INDEX(($P600=$F$2:$F$9873)*(0=COUNTIFS(Q600:U600,$J$2:$J$9873)),0),0)),"")</f>
        <v/>
      </c>
      <c r="W600" s="112">
        <f>IFERROR(INDEX($J$2:$J$9873,MATCH(1,INDEX(($P600=$F$2:$F$9873)*(0=COUNTIFS(Q600:V600,$J$2:$J$861)),0),0)),"")</f>
        <v/>
      </c>
      <c r="X600" s="112">
        <f>IFERROR(INDEX($J$2:$J$9873,MATCH(1,INDEX(($P600=$F$2:$F$9873)*(0=COUNTIFS(Q600:W600,$J$2:$J$9873)),0),0)),"")</f>
        <v/>
      </c>
      <c r="Y600" s="112">
        <f>IFERROR(INDEX($J$2:$J$861,MATCH(1,INDEX(($P600=$F$2:$F$861)*(0=COUNTIFS(Q600:X600,$J$2:$J$861)),0),0)),"")</f>
        <v/>
      </c>
      <c r="Z600" s="112">
        <f>IFERROR(INDEX($J$2:$J$861,MATCH(1,INDEX(($P600=$F$2:$F$861)*(0=COUNTIFS(Q600:Y600,$J$2:$J$861)),0),0)),"")</f>
        <v/>
      </c>
      <c r="AA600" s="112">
        <f>IFERROR(INDEX($J$2:$J$861,MATCH(1,INDEX(($P600=$F$2:$F$861)*(0=COUNTIFS(Q600:Z600,$J$2:$J$861)),0),0)),"")</f>
        <v/>
      </c>
      <c r="AB600" s="112">
        <f>IFERROR(INDEX($J$2:$J$861,MATCH(1,INDEX(($P600=$F$2:$F$861)*(0=COUNTIFS(Q600:AA600,$J$2:$J$861)),0),0)),"")</f>
        <v/>
      </c>
      <c r="AC600" s="112">
        <f>IFERROR(INDEX($J$2:$J$861,MATCH(1,INDEX(($P600=$F$2:$F$861)*(0=COUNTIFS(Q600:AB600,$J$2:$J$861)),0),0)),"")</f>
        <v/>
      </c>
      <c r="AD600">
        <f>Q600&amp;"-"&amp;R600&amp;"-"&amp;S600&amp;"-"&amp;T600&amp;"-"&amp;U600&amp;"-"&amp;V600&amp;"-"&amp;W600&amp;"-"&amp;X600&amp;"-"&amp;Y600&amp;"-"&amp;Z600&amp;"-"&amp;AA600&amp;"-"&amp;AB600&amp;"-"&amp;AC600</f>
        <v/>
      </c>
      <c r="AF600" s="19">
        <f>IFERROR(INDEX($I$2:$I$861,MATCH(1,INDEX(($P600=$F$2:$F$861)*(0=COUNTIFS($AF$2:$AF$2,$I$2:$I$861)),0),0)),"")</f>
        <v/>
      </c>
      <c r="AG600" s="19">
        <f>IFERROR(INDEX($I$2:$I$9873,MATCH(1,INDEX(($P600=$F$2:$F$9873)*(0=COUNTIFS(AF600,$I$2:$I$9873)),0),0)),"")</f>
        <v/>
      </c>
      <c r="AH600" s="19">
        <f>IFERROR(INDEX($I$2:$I$9873,MATCH(1,INDEX(($P600=$F$2:$F$9873)*(0=COUNTIFS(AF600:AG600,$I$2:$I$9873)),0),0)),"")</f>
        <v/>
      </c>
      <c r="AI600" s="19">
        <f>IFERROR(INDEX($I$2:$I$9873,MATCH(1,INDEX(($P600=$F$2:$F$9873)*(0=COUNTIFS(AF600:AH600,$I$2:$I$9873)),0),0)),"")</f>
        <v/>
      </c>
      <c r="AJ600" s="19">
        <f>IFERROR(INDEX($I$2:$I$9873,MATCH(1,INDEX(($P600=$F$2:$F$9873)*(0=COUNTIFS(AF600:AI600,$I$2:$I$9873)),0),0)),"")</f>
        <v/>
      </c>
      <c r="AK600" s="19">
        <f>IFERROR(INDEX($I$2:$I$9873,MATCH(1,INDEX(($P600=$F$2:$F$9873)*(0=COUNTIFS(AF600:AJ600,$I$2:$I$9873)),0),0)),"")</f>
        <v/>
      </c>
      <c r="AL600" s="19">
        <f>IFERROR(INDEX($I$2:$I$9873,MATCH(1,INDEX(($P600=$F$2:$F$9873)*(0=COUNTIFS(AF600:AK600,$I$2:$I$9873)),0),0)),"")</f>
        <v/>
      </c>
      <c r="AM600" s="19">
        <f>IFERROR(INDEX($I$2:$I$9873,MATCH(1,INDEX(($P600=$F$2:$F$9873)*(0=COUNTIFS(AF600:AL600,$I$2:$I$9873)),0),0)),"")</f>
        <v/>
      </c>
      <c r="AN600" s="19">
        <f>IFERROR(INDEX($I$2:$I$9873,MATCH(1,INDEX(($P600=$F$2:$F$9873)*(0=COUNTIFS(AF600:AM600,$I$2:$I$9873)),0),0)),"")</f>
        <v/>
      </c>
      <c r="AO600" s="19">
        <f>IFERROR(INDEX($I$2:$I$9873,MATCH(1,INDEX(($P600=$F$2:$F$9873)*(0=COUNTIFS(AF600:AN600,$I$2:$I$9873)),0),0)),"")</f>
        <v/>
      </c>
      <c r="AP600" s="19">
        <f>IFERROR(INDEX($I$2:$I$9873,MATCH(1,INDEX(($P600=$F$2:$F$9873)*(0=COUNTIFS(AF600:AO600,$I$2:$I$9873)),0),0)),"")</f>
        <v/>
      </c>
      <c r="AQ600" s="19">
        <f>IFERROR(INDEX($I$2:$I$9873,MATCH(1,INDEX(($P600=$F$2:$F$9873)*(0=COUNTIFS(AF600:AP600,$I$2:$I$9873)),0),0)),"")</f>
        <v/>
      </c>
      <c r="AR600" s="19">
        <f>IFERROR(INDEX($I$2:$I$9873,MATCH(1,INDEX(($P600=$F$2:$F$9873)*(0=COUNTIFS(AF600:AQ600,$I$2:$I$9873)),0),0)),"")</f>
        <v/>
      </c>
      <c r="AS600" s="19">
        <f>IFERROR(VLOOKUP(AF600,[2]CUS030!$A$5:$E$10000,5,0),"")</f>
        <v/>
      </c>
      <c r="AT600" s="19">
        <f>IFERROR(VLOOKUP(AG600,[2]CUS030!$A$5:$E$10000,5,0),"")</f>
        <v/>
      </c>
      <c r="AU600" s="19">
        <f>IFERROR(VLOOKUP(AH600,[2]CUS030!$A$5:$E$10000,5,0),"")</f>
        <v/>
      </c>
      <c r="AV600" s="19">
        <f>IFERROR(VLOOKUP(AI600,[2]CUS030!$A$5:$E$10000,5,0),"")</f>
        <v/>
      </c>
      <c r="AW600" s="19">
        <f>IFERROR(VLOOKUP(AJ600,[2]CUS030!$A$5:$E$10000,5,0),"")</f>
        <v/>
      </c>
      <c r="AX600" s="19">
        <f>IFERROR(VLOOKUP(AK600,[2]CUS030!$A$5:$E$10000,5,0),"")</f>
        <v/>
      </c>
      <c r="AY600" s="19">
        <f>IFERROR(VLOOKUP(AL600,[2]CUS030!$A$5:$E$10000,5,0),"")</f>
        <v/>
      </c>
      <c r="AZ600" s="19">
        <f>IFERROR(VLOOKUP(AM600,[2]CUS030!$A$5:$E$10000,5,0),"")</f>
        <v/>
      </c>
      <c r="BA600" s="19">
        <f>IFERROR(VLOOKUP(AN600,[2]CUS030!$A$5:$E$10000,5,0),"")</f>
        <v/>
      </c>
      <c r="BB600" s="19">
        <f>IFERROR(VLOOKUP(AO600,[2]CUS030!$A$5:$E$10000,5,0),"")</f>
        <v/>
      </c>
      <c r="BC600" s="19">
        <f>IFERROR(VLOOKUP(AP600,[2]CUS030!$A$5:$E$10000,5,0),"")</f>
        <v/>
      </c>
      <c r="BD600" s="19">
        <f>IFERROR(VLOOKUP(AQ600,[2]CUS030!$A$5:$E$10000,5,0),"")</f>
        <v/>
      </c>
      <c r="BE600" s="19">
        <f>IFERROR(VLOOKUP(AR600,[2]CUS030!$A$5:$E$10000,5,0),"")</f>
        <v/>
      </c>
    </row>
    <row r="601">
      <c r="F601" s="108">
        <f>[1]!Table1[[#This Row],[Production]]</f>
        <v/>
      </c>
      <c r="G601">
        <f>MID(F601,LEN(F601)-6,4)</f>
        <v/>
      </c>
      <c r="H601">
        <f>AS601&amp;"|"&amp;AT601&amp;"|"&amp;AU601&amp;"|"&amp;AV601&amp;"|"&amp;AW601&amp;"|"&amp;AX601&amp;"|"&amp;AY601&amp;"|"&amp;AZ601&amp;"|"&amp;BA601&amp;"|"&amp;BB601&amp;"|"&amp;BC601&amp;"|"&amp;BD601&amp;"|"&amp;BE601</f>
        <v/>
      </c>
      <c r="I601" s="108">
        <f>[1]!Table1[[#This Row],[Stock]]</f>
        <v/>
      </c>
      <c r="J601">
        <f>MID(LEFT(I601,LEN(I601)-3),FIND("0|0.000",LEFT(I601,LEN(I601)-3),1)+7,6)</f>
        <v/>
      </c>
      <c r="K601" s="19" t="n"/>
      <c r="L601" s="19" t="n"/>
      <c r="M601" s="19" t="n"/>
      <c r="N601" s="19" t="n"/>
      <c r="O601" s="19" t="n"/>
      <c r="P601" s="20">
        <f>End_Cal!E601</f>
        <v/>
      </c>
      <c r="Q601" s="112">
        <f>IFERROR(INDEX($J$2:$J$9873,MATCH(1,INDEX(($P601=$F$2:$F$9873)*(0=COUNTIFS($Q$2:$Q$2,$J$2:$J$9873)),0),0)),"")</f>
        <v/>
      </c>
      <c r="R601" s="112">
        <f>IFERROR(INDEX($J$2:$J$9873,MATCH(1,INDEX(($P601=$F$2:$F$9873)*(0=COUNTIFS(Q601,$J$2:$J$9873)),0),0)),"")</f>
        <v/>
      </c>
      <c r="S601" s="112">
        <f>IFERROR(INDEX($J$2:$J$9873,MATCH(1,INDEX(($P601=$F$2:$F$9873)*(0=COUNTIFS(Q601:R601,$J$2:$J$9873)),0),0)),"")</f>
        <v/>
      </c>
      <c r="T601" s="112">
        <f>IFERROR(INDEX($J$2:$J$9873,MATCH(1,INDEX(($P601=$F$2:$F$9873)*(0=COUNTIFS(Q601:S601,$J$2:$J$9873)),0),0)),"")</f>
        <v/>
      </c>
      <c r="U601" s="112">
        <f>IFERROR(INDEX($J$2:$J$9873,MATCH(1,INDEX(($P601=$F$2:$F$9873)*(0=COUNTIFS(Q601:T601,$J$2:$J$9873)),0),0)),"")</f>
        <v/>
      </c>
      <c r="V601" s="112">
        <f>IFERROR(INDEX($J$2:$J$9873,MATCH(1,INDEX(($P601=$F$2:$F$9873)*(0=COUNTIFS(Q601:U601,$J$2:$J$9873)),0),0)),"")</f>
        <v/>
      </c>
      <c r="W601" s="112">
        <f>IFERROR(INDEX($J$2:$J$9873,MATCH(1,INDEX(($P601=$F$2:$F$9873)*(0=COUNTIFS(Q601:V601,$J$2:$J$861)),0),0)),"")</f>
        <v/>
      </c>
      <c r="X601" s="112">
        <f>IFERROR(INDEX($J$2:$J$9873,MATCH(1,INDEX(($P601=$F$2:$F$9873)*(0=COUNTIFS(Q601:W601,$J$2:$J$9873)),0),0)),"")</f>
        <v/>
      </c>
      <c r="Y601" s="112">
        <f>IFERROR(INDEX($J$2:$J$861,MATCH(1,INDEX(($P601=$F$2:$F$861)*(0=COUNTIFS(Q601:X601,$J$2:$J$861)),0),0)),"")</f>
        <v/>
      </c>
      <c r="Z601" s="112">
        <f>IFERROR(INDEX($J$2:$J$861,MATCH(1,INDEX(($P601=$F$2:$F$861)*(0=COUNTIFS(Q601:Y601,$J$2:$J$861)),0),0)),"")</f>
        <v/>
      </c>
      <c r="AA601" s="112">
        <f>IFERROR(INDEX($J$2:$J$861,MATCH(1,INDEX(($P601=$F$2:$F$861)*(0=COUNTIFS(Q601:Z601,$J$2:$J$861)),0),0)),"")</f>
        <v/>
      </c>
      <c r="AB601" s="112">
        <f>IFERROR(INDEX($J$2:$J$861,MATCH(1,INDEX(($P601=$F$2:$F$861)*(0=COUNTIFS(Q601:AA601,$J$2:$J$861)),0),0)),"")</f>
        <v/>
      </c>
      <c r="AC601" s="112">
        <f>IFERROR(INDEX($J$2:$J$861,MATCH(1,INDEX(($P601=$F$2:$F$861)*(0=COUNTIFS(Q601:AB601,$J$2:$J$861)),0),0)),"")</f>
        <v/>
      </c>
      <c r="AD601">
        <f>Q601&amp;"-"&amp;R601&amp;"-"&amp;S601&amp;"-"&amp;T601&amp;"-"&amp;U601&amp;"-"&amp;V601&amp;"-"&amp;W601&amp;"-"&amp;X601&amp;"-"&amp;Y601&amp;"-"&amp;Z601&amp;"-"&amp;AA601&amp;"-"&amp;AB601&amp;"-"&amp;AC601</f>
        <v/>
      </c>
      <c r="AF601" s="19">
        <f>IFERROR(INDEX($I$2:$I$861,MATCH(1,INDEX(($P601=$F$2:$F$861)*(0=COUNTIFS($AF$2:$AF$2,$I$2:$I$861)),0),0)),"")</f>
        <v/>
      </c>
      <c r="AG601" s="19">
        <f>IFERROR(INDEX($I$2:$I$9873,MATCH(1,INDEX(($P601=$F$2:$F$9873)*(0=COUNTIFS(AF601,$I$2:$I$9873)),0),0)),"")</f>
        <v/>
      </c>
      <c r="AH601" s="19">
        <f>IFERROR(INDEX($I$2:$I$9873,MATCH(1,INDEX(($P601=$F$2:$F$9873)*(0=COUNTIFS(AF601:AG601,$I$2:$I$9873)),0),0)),"")</f>
        <v/>
      </c>
      <c r="AI601" s="19">
        <f>IFERROR(INDEX($I$2:$I$9873,MATCH(1,INDEX(($P601=$F$2:$F$9873)*(0=COUNTIFS(AF601:AH601,$I$2:$I$9873)),0),0)),"")</f>
        <v/>
      </c>
      <c r="AJ601" s="19">
        <f>IFERROR(INDEX($I$2:$I$9873,MATCH(1,INDEX(($P601=$F$2:$F$9873)*(0=COUNTIFS(AF601:AI601,$I$2:$I$9873)),0),0)),"")</f>
        <v/>
      </c>
      <c r="AK601" s="19">
        <f>IFERROR(INDEX($I$2:$I$9873,MATCH(1,INDEX(($P601=$F$2:$F$9873)*(0=COUNTIFS(AF601:AJ601,$I$2:$I$9873)),0),0)),"")</f>
        <v/>
      </c>
      <c r="AL601" s="19">
        <f>IFERROR(INDEX($I$2:$I$9873,MATCH(1,INDEX(($P601=$F$2:$F$9873)*(0=COUNTIFS(AF601:AK601,$I$2:$I$9873)),0),0)),"")</f>
        <v/>
      </c>
      <c r="AM601" s="19">
        <f>IFERROR(INDEX($I$2:$I$9873,MATCH(1,INDEX(($P601=$F$2:$F$9873)*(0=COUNTIFS(AF601:AL601,$I$2:$I$9873)),0),0)),"")</f>
        <v/>
      </c>
      <c r="AN601" s="19">
        <f>IFERROR(INDEX($I$2:$I$9873,MATCH(1,INDEX(($P601=$F$2:$F$9873)*(0=COUNTIFS(AF601:AM601,$I$2:$I$9873)),0),0)),"")</f>
        <v/>
      </c>
      <c r="AO601" s="19">
        <f>IFERROR(INDEX($I$2:$I$9873,MATCH(1,INDEX(($P601=$F$2:$F$9873)*(0=COUNTIFS(AF601:AN601,$I$2:$I$9873)),0),0)),"")</f>
        <v/>
      </c>
      <c r="AP601" s="19">
        <f>IFERROR(INDEX($I$2:$I$9873,MATCH(1,INDEX(($P601=$F$2:$F$9873)*(0=COUNTIFS(AF601:AO601,$I$2:$I$9873)),0),0)),"")</f>
        <v/>
      </c>
      <c r="AQ601" s="19">
        <f>IFERROR(INDEX($I$2:$I$9873,MATCH(1,INDEX(($P601=$F$2:$F$9873)*(0=COUNTIFS(AF601:AP601,$I$2:$I$9873)),0),0)),"")</f>
        <v/>
      </c>
      <c r="AR601" s="19">
        <f>IFERROR(INDEX($I$2:$I$9873,MATCH(1,INDEX(($P601=$F$2:$F$9873)*(0=COUNTIFS(AF601:AQ601,$I$2:$I$9873)),0),0)),"")</f>
        <v/>
      </c>
      <c r="AS601" s="19">
        <f>IFERROR(VLOOKUP(AF601,[2]CUS030!$A$5:$E$10000,5,0),"")</f>
        <v/>
      </c>
      <c r="AT601" s="19">
        <f>IFERROR(VLOOKUP(AG601,[2]CUS030!$A$5:$E$10000,5,0),"")</f>
        <v/>
      </c>
      <c r="AU601" s="19">
        <f>IFERROR(VLOOKUP(AH601,[2]CUS030!$A$5:$E$10000,5,0),"")</f>
        <v/>
      </c>
      <c r="AV601" s="19">
        <f>IFERROR(VLOOKUP(AI601,[2]CUS030!$A$5:$E$10000,5,0),"")</f>
        <v/>
      </c>
      <c r="AW601" s="19">
        <f>IFERROR(VLOOKUP(AJ601,[2]CUS030!$A$5:$E$10000,5,0),"")</f>
        <v/>
      </c>
      <c r="AX601" s="19">
        <f>IFERROR(VLOOKUP(AK601,[2]CUS030!$A$5:$E$10000,5,0),"")</f>
        <v/>
      </c>
      <c r="AY601" s="19">
        <f>IFERROR(VLOOKUP(AL601,[2]CUS030!$A$5:$E$10000,5,0),"")</f>
        <v/>
      </c>
      <c r="AZ601" s="19">
        <f>IFERROR(VLOOKUP(AM601,[2]CUS030!$A$5:$E$10000,5,0),"")</f>
        <v/>
      </c>
      <c r="BA601" s="19">
        <f>IFERROR(VLOOKUP(AN601,[2]CUS030!$A$5:$E$10000,5,0),"")</f>
        <v/>
      </c>
      <c r="BB601" s="19">
        <f>IFERROR(VLOOKUP(AO601,[2]CUS030!$A$5:$E$10000,5,0),"")</f>
        <v/>
      </c>
      <c r="BC601" s="19">
        <f>IFERROR(VLOOKUP(AP601,[2]CUS030!$A$5:$E$10000,5,0),"")</f>
        <v/>
      </c>
      <c r="BD601" s="19">
        <f>IFERROR(VLOOKUP(AQ601,[2]CUS030!$A$5:$E$10000,5,0),"")</f>
        <v/>
      </c>
      <c r="BE601" s="19">
        <f>IFERROR(VLOOKUP(AR601,[2]CUS030!$A$5:$E$10000,5,0),"")</f>
        <v/>
      </c>
    </row>
    <row r="602">
      <c r="F602" s="108">
        <f>[1]!Table1[[#This Row],[Production]]</f>
        <v/>
      </c>
      <c r="G602">
        <f>MID(F602,LEN(F602)-6,4)</f>
        <v/>
      </c>
      <c r="H602">
        <f>AS602&amp;"|"&amp;AT602&amp;"|"&amp;AU602&amp;"|"&amp;AV602&amp;"|"&amp;AW602&amp;"|"&amp;AX602&amp;"|"&amp;AY602&amp;"|"&amp;AZ602&amp;"|"&amp;BA602&amp;"|"&amp;BB602&amp;"|"&amp;BC602&amp;"|"&amp;BD602&amp;"|"&amp;BE602</f>
        <v/>
      </c>
      <c r="I602" s="108">
        <f>[1]!Table1[[#This Row],[Stock]]</f>
        <v/>
      </c>
      <c r="J602">
        <f>MID(LEFT(I602,LEN(I602)-3),FIND("0|0.000",LEFT(I602,LEN(I602)-3),1)+7,6)</f>
        <v/>
      </c>
      <c r="K602" s="19" t="n"/>
      <c r="L602" s="19" t="n"/>
      <c r="M602" s="19" t="n"/>
      <c r="N602" s="19" t="n"/>
      <c r="O602" s="19" t="n"/>
      <c r="P602" s="20">
        <f>End_Cal!E602</f>
        <v/>
      </c>
      <c r="Q602" s="112">
        <f>IFERROR(INDEX($J$2:$J$9873,MATCH(1,INDEX(($P602=$F$2:$F$9873)*(0=COUNTIFS($Q$2:$Q$2,$J$2:$J$9873)),0),0)),"")</f>
        <v/>
      </c>
      <c r="R602" s="112">
        <f>IFERROR(INDEX($J$2:$J$9873,MATCH(1,INDEX(($P602=$F$2:$F$9873)*(0=COUNTIFS(Q602,$J$2:$J$9873)),0),0)),"")</f>
        <v/>
      </c>
      <c r="S602" s="112">
        <f>IFERROR(INDEX($J$2:$J$9873,MATCH(1,INDEX(($P602=$F$2:$F$9873)*(0=COUNTIFS(Q602:R602,$J$2:$J$9873)),0),0)),"")</f>
        <v/>
      </c>
      <c r="T602" s="112">
        <f>IFERROR(INDEX($J$2:$J$9873,MATCH(1,INDEX(($P602=$F$2:$F$9873)*(0=COUNTIFS(Q602:S602,$J$2:$J$9873)),0),0)),"")</f>
        <v/>
      </c>
      <c r="U602" s="112">
        <f>IFERROR(INDEX($J$2:$J$9873,MATCH(1,INDEX(($P602=$F$2:$F$9873)*(0=COUNTIFS(Q602:T602,$J$2:$J$9873)),0),0)),"")</f>
        <v/>
      </c>
      <c r="V602" s="112">
        <f>IFERROR(INDEX($J$2:$J$9873,MATCH(1,INDEX(($P602=$F$2:$F$9873)*(0=COUNTIFS(Q602:U602,$J$2:$J$9873)),0),0)),"")</f>
        <v/>
      </c>
      <c r="W602" s="112">
        <f>IFERROR(INDEX($J$2:$J$9873,MATCH(1,INDEX(($P602=$F$2:$F$9873)*(0=COUNTIFS(Q602:V602,$J$2:$J$861)),0),0)),"")</f>
        <v/>
      </c>
      <c r="X602" s="112">
        <f>IFERROR(INDEX($J$2:$J$9873,MATCH(1,INDEX(($P602=$F$2:$F$9873)*(0=COUNTIFS(Q602:W602,$J$2:$J$9873)),0),0)),"")</f>
        <v/>
      </c>
      <c r="Y602" s="112">
        <f>IFERROR(INDEX($J$2:$J$861,MATCH(1,INDEX(($P602=$F$2:$F$861)*(0=COUNTIFS(Q602:X602,$J$2:$J$861)),0),0)),"")</f>
        <v/>
      </c>
      <c r="Z602" s="112">
        <f>IFERROR(INDEX($J$2:$J$861,MATCH(1,INDEX(($P602=$F$2:$F$861)*(0=COUNTIFS(Q602:Y602,$J$2:$J$861)),0),0)),"")</f>
        <v/>
      </c>
      <c r="AA602" s="112">
        <f>IFERROR(INDEX($J$2:$J$861,MATCH(1,INDEX(($P602=$F$2:$F$861)*(0=COUNTIFS(Q602:Z602,$J$2:$J$861)),0),0)),"")</f>
        <v/>
      </c>
      <c r="AB602" s="112">
        <f>IFERROR(INDEX($J$2:$J$861,MATCH(1,INDEX(($P602=$F$2:$F$861)*(0=COUNTIFS(Q602:AA602,$J$2:$J$861)),0),0)),"")</f>
        <v/>
      </c>
      <c r="AC602" s="112">
        <f>IFERROR(INDEX($J$2:$J$861,MATCH(1,INDEX(($P602=$F$2:$F$861)*(0=COUNTIFS(Q602:AB602,$J$2:$J$861)),0),0)),"")</f>
        <v/>
      </c>
      <c r="AD602">
        <f>Q602&amp;"-"&amp;R602&amp;"-"&amp;S602&amp;"-"&amp;T602&amp;"-"&amp;U602&amp;"-"&amp;V602&amp;"-"&amp;W602&amp;"-"&amp;X602&amp;"-"&amp;Y602&amp;"-"&amp;Z602&amp;"-"&amp;AA602&amp;"-"&amp;AB602&amp;"-"&amp;AC602</f>
        <v/>
      </c>
      <c r="AF602" s="19">
        <f>IFERROR(INDEX($I$2:$I$861,MATCH(1,INDEX(($P602=$F$2:$F$861)*(0=COUNTIFS($AF$2:$AF$2,$I$2:$I$861)),0),0)),"")</f>
        <v/>
      </c>
      <c r="AG602" s="19">
        <f>IFERROR(INDEX($I$2:$I$9873,MATCH(1,INDEX(($P602=$F$2:$F$9873)*(0=COUNTIFS(AF602,$I$2:$I$9873)),0),0)),"")</f>
        <v/>
      </c>
      <c r="AH602" s="19">
        <f>IFERROR(INDEX($I$2:$I$9873,MATCH(1,INDEX(($P602=$F$2:$F$9873)*(0=COUNTIFS(AF602:AG602,$I$2:$I$9873)),0),0)),"")</f>
        <v/>
      </c>
      <c r="AI602" s="19">
        <f>IFERROR(INDEX($I$2:$I$9873,MATCH(1,INDEX(($P602=$F$2:$F$9873)*(0=COUNTIFS(AF602:AH602,$I$2:$I$9873)),0),0)),"")</f>
        <v/>
      </c>
      <c r="AJ602" s="19">
        <f>IFERROR(INDEX($I$2:$I$9873,MATCH(1,INDEX(($P602=$F$2:$F$9873)*(0=COUNTIFS(AF602:AI602,$I$2:$I$9873)),0),0)),"")</f>
        <v/>
      </c>
      <c r="AK602" s="19">
        <f>IFERROR(INDEX($I$2:$I$9873,MATCH(1,INDEX(($P602=$F$2:$F$9873)*(0=COUNTIFS(AF602:AJ602,$I$2:$I$9873)),0),0)),"")</f>
        <v/>
      </c>
      <c r="AL602" s="19">
        <f>IFERROR(INDEX($I$2:$I$9873,MATCH(1,INDEX(($P602=$F$2:$F$9873)*(0=COUNTIFS(AF602:AK602,$I$2:$I$9873)),0),0)),"")</f>
        <v/>
      </c>
      <c r="AM602" s="19">
        <f>IFERROR(INDEX($I$2:$I$9873,MATCH(1,INDEX(($P602=$F$2:$F$9873)*(0=COUNTIFS(AF602:AL602,$I$2:$I$9873)),0),0)),"")</f>
        <v/>
      </c>
      <c r="AN602" s="19">
        <f>IFERROR(INDEX($I$2:$I$9873,MATCH(1,INDEX(($P602=$F$2:$F$9873)*(0=COUNTIFS(AF602:AM602,$I$2:$I$9873)),0),0)),"")</f>
        <v/>
      </c>
      <c r="AO602" s="19">
        <f>IFERROR(INDEX($I$2:$I$9873,MATCH(1,INDEX(($P602=$F$2:$F$9873)*(0=COUNTIFS(AF602:AN602,$I$2:$I$9873)),0),0)),"")</f>
        <v/>
      </c>
      <c r="AP602" s="19">
        <f>IFERROR(INDEX($I$2:$I$9873,MATCH(1,INDEX(($P602=$F$2:$F$9873)*(0=COUNTIFS(AF602:AO602,$I$2:$I$9873)),0),0)),"")</f>
        <v/>
      </c>
      <c r="AQ602" s="19">
        <f>IFERROR(INDEX($I$2:$I$9873,MATCH(1,INDEX(($P602=$F$2:$F$9873)*(0=COUNTIFS(AF602:AP602,$I$2:$I$9873)),0),0)),"")</f>
        <v/>
      </c>
      <c r="AR602" s="19">
        <f>IFERROR(INDEX($I$2:$I$9873,MATCH(1,INDEX(($P602=$F$2:$F$9873)*(0=COUNTIFS(AF602:AQ602,$I$2:$I$9873)),0),0)),"")</f>
        <v/>
      </c>
      <c r="AS602" s="19">
        <f>IFERROR(VLOOKUP(AF602,[2]CUS030!$A$5:$E$10000,5,0),"")</f>
        <v/>
      </c>
      <c r="AT602" s="19">
        <f>IFERROR(VLOOKUP(AG602,[2]CUS030!$A$5:$E$10000,5,0),"")</f>
        <v/>
      </c>
      <c r="AU602" s="19">
        <f>IFERROR(VLOOKUP(AH602,[2]CUS030!$A$5:$E$10000,5,0),"")</f>
        <v/>
      </c>
      <c r="AV602" s="19">
        <f>IFERROR(VLOOKUP(AI602,[2]CUS030!$A$5:$E$10000,5,0),"")</f>
        <v/>
      </c>
      <c r="AW602" s="19">
        <f>IFERROR(VLOOKUP(AJ602,[2]CUS030!$A$5:$E$10000,5,0),"")</f>
        <v/>
      </c>
      <c r="AX602" s="19">
        <f>IFERROR(VLOOKUP(AK602,[2]CUS030!$A$5:$E$10000,5,0),"")</f>
        <v/>
      </c>
      <c r="AY602" s="19">
        <f>IFERROR(VLOOKUP(AL602,[2]CUS030!$A$5:$E$10000,5,0),"")</f>
        <v/>
      </c>
      <c r="AZ602" s="19">
        <f>IFERROR(VLOOKUP(AM602,[2]CUS030!$A$5:$E$10000,5,0),"")</f>
        <v/>
      </c>
      <c r="BA602" s="19">
        <f>IFERROR(VLOOKUP(AN602,[2]CUS030!$A$5:$E$10000,5,0),"")</f>
        <v/>
      </c>
      <c r="BB602" s="19">
        <f>IFERROR(VLOOKUP(AO602,[2]CUS030!$A$5:$E$10000,5,0),"")</f>
        <v/>
      </c>
      <c r="BC602" s="19">
        <f>IFERROR(VLOOKUP(AP602,[2]CUS030!$A$5:$E$10000,5,0),"")</f>
        <v/>
      </c>
      <c r="BD602" s="19">
        <f>IFERROR(VLOOKUP(AQ602,[2]CUS030!$A$5:$E$10000,5,0),"")</f>
        <v/>
      </c>
      <c r="BE602" s="19">
        <f>IFERROR(VLOOKUP(AR602,[2]CUS030!$A$5:$E$10000,5,0),"")</f>
        <v/>
      </c>
    </row>
    <row r="603">
      <c r="F603" s="108">
        <f>[1]!Table1[[#This Row],[Production]]</f>
        <v/>
      </c>
      <c r="G603">
        <f>MID(F603,LEN(F603)-6,4)</f>
        <v/>
      </c>
      <c r="H603">
        <f>AS603&amp;"|"&amp;AT603&amp;"|"&amp;AU603&amp;"|"&amp;AV603&amp;"|"&amp;AW603&amp;"|"&amp;AX603&amp;"|"&amp;AY603&amp;"|"&amp;AZ603&amp;"|"&amp;BA603&amp;"|"&amp;BB603&amp;"|"&amp;BC603&amp;"|"&amp;BD603&amp;"|"&amp;BE603</f>
        <v/>
      </c>
      <c r="I603" s="108">
        <f>[1]!Table1[[#This Row],[Stock]]</f>
        <v/>
      </c>
      <c r="J603">
        <f>MID(LEFT(I603,LEN(I603)-3),FIND("0|0.000",LEFT(I603,LEN(I603)-3),1)+7,6)</f>
        <v/>
      </c>
      <c r="K603" s="19" t="n"/>
      <c r="L603" s="19" t="n"/>
      <c r="M603" s="19" t="n"/>
      <c r="N603" s="19" t="n"/>
      <c r="O603" s="19" t="n"/>
      <c r="P603" s="20">
        <f>End_Cal!E603</f>
        <v/>
      </c>
      <c r="Q603" s="112">
        <f>IFERROR(INDEX($J$2:$J$9873,MATCH(1,INDEX(($P603=$F$2:$F$9873)*(0=COUNTIFS($Q$2:$Q$2,$J$2:$J$9873)),0),0)),"")</f>
        <v/>
      </c>
      <c r="R603" s="112">
        <f>IFERROR(INDEX($J$2:$J$9873,MATCH(1,INDEX(($P603=$F$2:$F$9873)*(0=COUNTIFS(Q603,$J$2:$J$9873)),0),0)),"")</f>
        <v/>
      </c>
      <c r="S603" s="112">
        <f>IFERROR(INDEX($J$2:$J$9873,MATCH(1,INDEX(($P603=$F$2:$F$9873)*(0=COUNTIFS(Q603:R603,$J$2:$J$9873)),0),0)),"")</f>
        <v/>
      </c>
      <c r="T603" s="112">
        <f>IFERROR(INDEX($J$2:$J$9873,MATCH(1,INDEX(($P603=$F$2:$F$9873)*(0=COUNTIFS(Q603:S603,$J$2:$J$9873)),0),0)),"")</f>
        <v/>
      </c>
      <c r="U603" s="112">
        <f>IFERROR(INDEX($J$2:$J$9873,MATCH(1,INDEX(($P603=$F$2:$F$9873)*(0=COUNTIFS(Q603:T603,$J$2:$J$9873)),0),0)),"")</f>
        <v/>
      </c>
      <c r="V603" s="112">
        <f>IFERROR(INDEX($J$2:$J$9873,MATCH(1,INDEX(($P603=$F$2:$F$9873)*(0=COUNTIFS(Q603:U603,$J$2:$J$9873)),0),0)),"")</f>
        <v/>
      </c>
      <c r="W603" s="112">
        <f>IFERROR(INDEX($J$2:$J$9873,MATCH(1,INDEX(($P603=$F$2:$F$9873)*(0=COUNTIFS(Q603:V603,$J$2:$J$861)),0),0)),"")</f>
        <v/>
      </c>
      <c r="X603" s="112">
        <f>IFERROR(INDEX($J$2:$J$9873,MATCH(1,INDEX(($P603=$F$2:$F$9873)*(0=COUNTIFS(Q603:W603,$J$2:$J$9873)),0),0)),"")</f>
        <v/>
      </c>
      <c r="Y603" s="112">
        <f>IFERROR(INDEX($J$2:$J$861,MATCH(1,INDEX(($P603=$F$2:$F$861)*(0=COUNTIFS(Q603:X603,$J$2:$J$861)),0),0)),"")</f>
        <v/>
      </c>
      <c r="Z603" s="112">
        <f>IFERROR(INDEX($J$2:$J$861,MATCH(1,INDEX(($P603=$F$2:$F$861)*(0=COUNTIFS(Q603:Y603,$J$2:$J$861)),0),0)),"")</f>
        <v/>
      </c>
      <c r="AA603" s="112">
        <f>IFERROR(INDEX($J$2:$J$861,MATCH(1,INDEX(($P603=$F$2:$F$861)*(0=COUNTIFS(Q603:Z603,$J$2:$J$861)),0),0)),"")</f>
        <v/>
      </c>
      <c r="AB603" s="112">
        <f>IFERROR(INDEX($J$2:$J$861,MATCH(1,INDEX(($P603=$F$2:$F$861)*(0=COUNTIFS(Q603:AA603,$J$2:$J$861)),0),0)),"")</f>
        <v/>
      </c>
      <c r="AC603" s="112">
        <f>IFERROR(INDEX($J$2:$J$861,MATCH(1,INDEX(($P603=$F$2:$F$861)*(0=COUNTIFS(Q603:AB603,$J$2:$J$861)),0),0)),"")</f>
        <v/>
      </c>
      <c r="AD603">
        <f>Q603&amp;"-"&amp;R603&amp;"-"&amp;S603&amp;"-"&amp;T603&amp;"-"&amp;U603&amp;"-"&amp;V603&amp;"-"&amp;W603&amp;"-"&amp;X603&amp;"-"&amp;Y603&amp;"-"&amp;Z603&amp;"-"&amp;AA603&amp;"-"&amp;AB603&amp;"-"&amp;AC603</f>
        <v/>
      </c>
      <c r="AF603" s="19">
        <f>IFERROR(INDEX($I$2:$I$861,MATCH(1,INDEX(($P603=$F$2:$F$861)*(0=COUNTIFS($AF$2:$AF$2,$I$2:$I$861)),0),0)),"")</f>
        <v/>
      </c>
      <c r="AG603" s="19">
        <f>IFERROR(INDEX($I$2:$I$9873,MATCH(1,INDEX(($P603=$F$2:$F$9873)*(0=COUNTIFS(AF603,$I$2:$I$9873)),0),0)),"")</f>
        <v/>
      </c>
      <c r="AH603" s="19">
        <f>IFERROR(INDEX($I$2:$I$9873,MATCH(1,INDEX(($P603=$F$2:$F$9873)*(0=COUNTIFS(AF603:AG603,$I$2:$I$9873)),0),0)),"")</f>
        <v/>
      </c>
      <c r="AI603" s="19">
        <f>IFERROR(INDEX($I$2:$I$9873,MATCH(1,INDEX(($P603=$F$2:$F$9873)*(0=COUNTIFS(AF603:AH603,$I$2:$I$9873)),0),0)),"")</f>
        <v/>
      </c>
      <c r="AJ603" s="19">
        <f>IFERROR(INDEX($I$2:$I$9873,MATCH(1,INDEX(($P603=$F$2:$F$9873)*(0=COUNTIFS(AF603:AI603,$I$2:$I$9873)),0),0)),"")</f>
        <v/>
      </c>
      <c r="AK603" s="19">
        <f>IFERROR(INDEX($I$2:$I$9873,MATCH(1,INDEX(($P603=$F$2:$F$9873)*(0=COUNTIFS(AF603:AJ603,$I$2:$I$9873)),0),0)),"")</f>
        <v/>
      </c>
      <c r="AL603" s="19">
        <f>IFERROR(INDEX($I$2:$I$9873,MATCH(1,INDEX(($P603=$F$2:$F$9873)*(0=COUNTIFS(AF603:AK603,$I$2:$I$9873)),0),0)),"")</f>
        <v/>
      </c>
      <c r="AM603" s="19">
        <f>IFERROR(INDEX($I$2:$I$9873,MATCH(1,INDEX(($P603=$F$2:$F$9873)*(0=COUNTIFS(AF603:AL603,$I$2:$I$9873)),0),0)),"")</f>
        <v/>
      </c>
      <c r="AN603" s="19">
        <f>IFERROR(INDEX($I$2:$I$9873,MATCH(1,INDEX(($P603=$F$2:$F$9873)*(0=COUNTIFS(AF603:AM603,$I$2:$I$9873)),0),0)),"")</f>
        <v/>
      </c>
      <c r="AO603" s="19">
        <f>IFERROR(INDEX($I$2:$I$9873,MATCH(1,INDEX(($P603=$F$2:$F$9873)*(0=COUNTIFS(AF603:AN603,$I$2:$I$9873)),0),0)),"")</f>
        <v/>
      </c>
      <c r="AP603" s="19">
        <f>IFERROR(INDEX($I$2:$I$9873,MATCH(1,INDEX(($P603=$F$2:$F$9873)*(0=COUNTIFS(AF603:AO603,$I$2:$I$9873)),0),0)),"")</f>
        <v/>
      </c>
      <c r="AQ603" s="19">
        <f>IFERROR(INDEX($I$2:$I$9873,MATCH(1,INDEX(($P603=$F$2:$F$9873)*(0=COUNTIFS(AF603:AP603,$I$2:$I$9873)),0),0)),"")</f>
        <v/>
      </c>
      <c r="AR603" s="19">
        <f>IFERROR(INDEX($I$2:$I$9873,MATCH(1,INDEX(($P603=$F$2:$F$9873)*(0=COUNTIFS(AF603:AQ603,$I$2:$I$9873)),0),0)),"")</f>
        <v/>
      </c>
      <c r="AS603" s="19">
        <f>IFERROR(VLOOKUP(AF603,[2]CUS030!$A$5:$E$10000,5,0),"")</f>
        <v/>
      </c>
      <c r="AT603" s="19">
        <f>IFERROR(VLOOKUP(AG603,[2]CUS030!$A$5:$E$10000,5,0),"")</f>
        <v/>
      </c>
      <c r="AU603" s="19">
        <f>IFERROR(VLOOKUP(AH603,[2]CUS030!$A$5:$E$10000,5,0),"")</f>
        <v/>
      </c>
      <c r="AV603" s="19">
        <f>IFERROR(VLOOKUP(AI603,[2]CUS030!$A$5:$E$10000,5,0),"")</f>
        <v/>
      </c>
      <c r="AW603" s="19">
        <f>IFERROR(VLOOKUP(AJ603,[2]CUS030!$A$5:$E$10000,5,0),"")</f>
        <v/>
      </c>
      <c r="AX603" s="19">
        <f>IFERROR(VLOOKUP(AK603,[2]CUS030!$A$5:$E$10000,5,0),"")</f>
        <v/>
      </c>
      <c r="AY603" s="19">
        <f>IFERROR(VLOOKUP(AL603,[2]CUS030!$A$5:$E$10000,5,0),"")</f>
        <v/>
      </c>
      <c r="AZ603" s="19">
        <f>IFERROR(VLOOKUP(AM603,[2]CUS030!$A$5:$E$10000,5,0),"")</f>
        <v/>
      </c>
      <c r="BA603" s="19">
        <f>IFERROR(VLOOKUP(AN603,[2]CUS030!$A$5:$E$10000,5,0),"")</f>
        <v/>
      </c>
      <c r="BB603" s="19">
        <f>IFERROR(VLOOKUP(AO603,[2]CUS030!$A$5:$E$10000,5,0),"")</f>
        <v/>
      </c>
      <c r="BC603" s="19">
        <f>IFERROR(VLOOKUP(AP603,[2]CUS030!$A$5:$E$10000,5,0),"")</f>
        <v/>
      </c>
      <c r="BD603" s="19">
        <f>IFERROR(VLOOKUP(AQ603,[2]CUS030!$A$5:$E$10000,5,0),"")</f>
        <v/>
      </c>
      <c r="BE603" s="19">
        <f>IFERROR(VLOOKUP(AR603,[2]CUS030!$A$5:$E$10000,5,0),"")</f>
        <v/>
      </c>
    </row>
    <row r="604">
      <c r="F604" s="108">
        <f>[1]!Table1[[#This Row],[Production]]</f>
        <v/>
      </c>
      <c r="G604">
        <f>MID(F604,LEN(F604)-6,4)</f>
        <v/>
      </c>
      <c r="H604">
        <f>AS604&amp;"|"&amp;AT604&amp;"|"&amp;AU604&amp;"|"&amp;AV604&amp;"|"&amp;AW604&amp;"|"&amp;AX604&amp;"|"&amp;AY604&amp;"|"&amp;AZ604&amp;"|"&amp;BA604&amp;"|"&amp;BB604&amp;"|"&amp;BC604&amp;"|"&amp;BD604&amp;"|"&amp;BE604</f>
        <v/>
      </c>
      <c r="I604" s="108">
        <f>[1]!Table1[[#This Row],[Stock]]</f>
        <v/>
      </c>
      <c r="J604">
        <f>MID(LEFT(I604,LEN(I604)-3),FIND("0|0.000",LEFT(I604,LEN(I604)-3),1)+7,6)</f>
        <v/>
      </c>
      <c r="K604" s="19" t="n"/>
      <c r="L604" s="19" t="n"/>
      <c r="M604" s="19" t="n"/>
      <c r="N604" s="19" t="n"/>
      <c r="O604" s="19" t="n"/>
      <c r="P604" s="20">
        <f>End_Cal!E604</f>
        <v/>
      </c>
      <c r="Q604" s="112">
        <f>IFERROR(INDEX($J$2:$J$9873,MATCH(1,INDEX(($P604=$F$2:$F$9873)*(0=COUNTIFS($Q$2:$Q$2,$J$2:$J$9873)),0),0)),"")</f>
        <v/>
      </c>
      <c r="R604" s="112">
        <f>IFERROR(INDEX($J$2:$J$9873,MATCH(1,INDEX(($P604=$F$2:$F$9873)*(0=COUNTIFS(Q604,$J$2:$J$9873)),0),0)),"")</f>
        <v/>
      </c>
      <c r="S604" s="112">
        <f>IFERROR(INDEX($J$2:$J$9873,MATCH(1,INDEX(($P604=$F$2:$F$9873)*(0=COUNTIFS(Q604:R604,$J$2:$J$9873)),0),0)),"")</f>
        <v/>
      </c>
      <c r="T604" s="112">
        <f>IFERROR(INDEX($J$2:$J$9873,MATCH(1,INDEX(($P604=$F$2:$F$9873)*(0=COUNTIFS(Q604:S604,$J$2:$J$9873)),0),0)),"")</f>
        <v/>
      </c>
      <c r="U604" s="112">
        <f>IFERROR(INDEX($J$2:$J$9873,MATCH(1,INDEX(($P604=$F$2:$F$9873)*(0=COUNTIFS(Q604:T604,$J$2:$J$9873)),0),0)),"")</f>
        <v/>
      </c>
      <c r="V604" s="112">
        <f>IFERROR(INDEX($J$2:$J$9873,MATCH(1,INDEX(($P604=$F$2:$F$9873)*(0=COUNTIFS(Q604:U604,$J$2:$J$9873)),0),0)),"")</f>
        <v/>
      </c>
      <c r="W604" s="112">
        <f>IFERROR(INDEX($J$2:$J$9873,MATCH(1,INDEX(($P604=$F$2:$F$9873)*(0=COUNTIFS(Q604:V604,$J$2:$J$861)),0),0)),"")</f>
        <v/>
      </c>
      <c r="X604" s="112">
        <f>IFERROR(INDEX($J$2:$J$9873,MATCH(1,INDEX(($P604=$F$2:$F$9873)*(0=COUNTIFS(Q604:W604,$J$2:$J$9873)),0),0)),"")</f>
        <v/>
      </c>
      <c r="Y604" s="112">
        <f>IFERROR(INDEX($J$2:$J$861,MATCH(1,INDEX(($P604=$F$2:$F$861)*(0=COUNTIFS(Q604:X604,$J$2:$J$861)),0),0)),"")</f>
        <v/>
      </c>
      <c r="Z604" s="112">
        <f>IFERROR(INDEX($J$2:$J$861,MATCH(1,INDEX(($P604=$F$2:$F$861)*(0=COUNTIFS(Q604:Y604,$J$2:$J$861)),0),0)),"")</f>
        <v/>
      </c>
      <c r="AA604" s="112">
        <f>IFERROR(INDEX($J$2:$J$861,MATCH(1,INDEX(($P604=$F$2:$F$861)*(0=COUNTIFS(Q604:Z604,$J$2:$J$861)),0),0)),"")</f>
        <v/>
      </c>
      <c r="AB604" s="112">
        <f>IFERROR(INDEX($J$2:$J$861,MATCH(1,INDEX(($P604=$F$2:$F$861)*(0=COUNTIFS(Q604:AA604,$J$2:$J$861)),0),0)),"")</f>
        <v/>
      </c>
      <c r="AC604" s="112">
        <f>IFERROR(INDEX($J$2:$J$861,MATCH(1,INDEX(($P604=$F$2:$F$861)*(0=COUNTIFS(Q604:AB604,$J$2:$J$861)),0),0)),"")</f>
        <v/>
      </c>
      <c r="AD604">
        <f>Q604&amp;"-"&amp;R604&amp;"-"&amp;S604&amp;"-"&amp;T604&amp;"-"&amp;U604&amp;"-"&amp;V604&amp;"-"&amp;W604&amp;"-"&amp;X604&amp;"-"&amp;Y604&amp;"-"&amp;Z604&amp;"-"&amp;AA604&amp;"-"&amp;AB604&amp;"-"&amp;AC604</f>
        <v/>
      </c>
      <c r="AF604" s="19">
        <f>IFERROR(INDEX($I$2:$I$861,MATCH(1,INDEX(($P604=$F$2:$F$861)*(0=COUNTIFS($AF$2:$AF$2,$I$2:$I$861)),0),0)),"")</f>
        <v/>
      </c>
      <c r="AG604" s="19">
        <f>IFERROR(INDEX($I$2:$I$9873,MATCH(1,INDEX(($P604=$F$2:$F$9873)*(0=COUNTIFS(AF604,$I$2:$I$9873)),0),0)),"")</f>
        <v/>
      </c>
      <c r="AH604" s="19">
        <f>IFERROR(INDEX($I$2:$I$9873,MATCH(1,INDEX(($P604=$F$2:$F$9873)*(0=COUNTIFS(AF604:AG604,$I$2:$I$9873)),0),0)),"")</f>
        <v/>
      </c>
      <c r="AI604" s="19">
        <f>IFERROR(INDEX($I$2:$I$9873,MATCH(1,INDEX(($P604=$F$2:$F$9873)*(0=COUNTIFS(AF604:AH604,$I$2:$I$9873)),0),0)),"")</f>
        <v/>
      </c>
      <c r="AJ604" s="19">
        <f>IFERROR(INDEX($I$2:$I$9873,MATCH(1,INDEX(($P604=$F$2:$F$9873)*(0=COUNTIFS(AF604:AI604,$I$2:$I$9873)),0),0)),"")</f>
        <v/>
      </c>
      <c r="AK604" s="19">
        <f>IFERROR(INDEX($I$2:$I$9873,MATCH(1,INDEX(($P604=$F$2:$F$9873)*(0=COUNTIFS(AF604:AJ604,$I$2:$I$9873)),0),0)),"")</f>
        <v/>
      </c>
      <c r="AL604" s="19">
        <f>IFERROR(INDEX($I$2:$I$9873,MATCH(1,INDEX(($P604=$F$2:$F$9873)*(0=COUNTIFS(AF604:AK604,$I$2:$I$9873)),0),0)),"")</f>
        <v/>
      </c>
      <c r="AM604" s="19">
        <f>IFERROR(INDEX($I$2:$I$9873,MATCH(1,INDEX(($P604=$F$2:$F$9873)*(0=COUNTIFS(AF604:AL604,$I$2:$I$9873)),0),0)),"")</f>
        <v/>
      </c>
      <c r="AN604" s="19">
        <f>IFERROR(INDEX($I$2:$I$9873,MATCH(1,INDEX(($P604=$F$2:$F$9873)*(0=COUNTIFS(AF604:AM604,$I$2:$I$9873)),0),0)),"")</f>
        <v/>
      </c>
      <c r="AO604" s="19">
        <f>IFERROR(INDEX($I$2:$I$9873,MATCH(1,INDEX(($P604=$F$2:$F$9873)*(0=COUNTIFS(AF604:AN604,$I$2:$I$9873)),0),0)),"")</f>
        <v/>
      </c>
      <c r="AP604" s="19">
        <f>IFERROR(INDEX($I$2:$I$9873,MATCH(1,INDEX(($P604=$F$2:$F$9873)*(0=COUNTIFS(AF604:AO604,$I$2:$I$9873)),0),0)),"")</f>
        <v/>
      </c>
      <c r="AQ604" s="19">
        <f>IFERROR(INDEX($I$2:$I$9873,MATCH(1,INDEX(($P604=$F$2:$F$9873)*(0=COUNTIFS(AF604:AP604,$I$2:$I$9873)),0),0)),"")</f>
        <v/>
      </c>
      <c r="AR604" s="19">
        <f>IFERROR(INDEX($I$2:$I$9873,MATCH(1,INDEX(($P604=$F$2:$F$9873)*(0=COUNTIFS(AF604:AQ604,$I$2:$I$9873)),0),0)),"")</f>
        <v/>
      </c>
      <c r="AS604" s="19">
        <f>IFERROR(VLOOKUP(AF604,[2]CUS030!$A$5:$E$10000,5,0),"")</f>
        <v/>
      </c>
      <c r="AT604" s="19">
        <f>IFERROR(VLOOKUP(AG604,[2]CUS030!$A$5:$E$10000,5,0),"")</f>
        <v/>
      </c>
      <c r="AU604" s="19">
        <f>IFERROR(VLOOKUP(AH604,[2]CUS030!$A$5:$E$10000,5,0),"")</f>
        <v/>
      </c>
      <c r="AV604" s="19">
        <f>IFERROR(VLOOKUP(AI604,[2]CUS030!$A$5:$E$10000,5,0),"")</f>
        <v/>
      </c>
      <c r="AW604" s="19">
        <f>IFERROR(VLOOKUP(AJ604,[2]CUS030!$A$5:$E$10000,5,0),"")</f>
        <v/>
      </c>
      <c r="AX604" s="19">
        <f>IFERROR(VLOOKUP(AK604,[2]CUS030!$A$5:$E$10000,5,0),"")</f>
        <v/>
      </c>
      <c r="AY604" s="19">
        <f>IFERROR(VLOOKUP(AL604,[2]CUS030!$A$5:$E$10000,5,0),"")</f>
        <v/>
      </c>
      <c r="AZ604" s="19">
        <f>IFERROR(VLOOKUP(AM604,[2]CUS030!$A$5:$E$10000,5,0),"")</f>
        <v/>
      </c>
      <c r="BA604" s="19">
        <f>IFERROR(VLOOKUP(AN604,[2]CUS030!$A$5:$E$10000,5,0),"")</f>
        <v/>
      </c>
      <c r="BB604" s="19">
        <f>IFERROR(VLOOKUP(AO604,[2]CUS030!$A$5:$E$10000,5,0),"")</f>
        <v/>
      </c>
      <c r="BC604" s="19">
        <f>IFERROR(VLOOKUP(AP604,[2]CUS030!$A$5:$E$10000,5,0),"")</f>
        <v/>
      </c>
      <c r="BD604" s="19">
        <f>IFERROR(VLOOKUP(AQ604,[2]CUS030!$A$5:$E$10000,5,0),"")</f>
        <v/>
      </c>
      <c r="BE604" s="19">
        <f>IFERROR(VLOOKUP(AR604,[2]CUS030!$A$5:$E$10000,5,0),"")</f>
        <v/>
      </c>
    </row>
    <row r="605">
      <c r="F605" s="108">
        <f>[1]!Table1[[#This Row],[Production]]</f>
        <v/>
      </c>
      <c r="G605">
        <f>MID(F605,LEN(F605)-6,4)</f>
        <v/>
      </c>
      <c r="H605">
        <f>AS605&amp;"|"&amp;AT605&amp;"|"&amp;AU605&amp;"|"&amp;AV605&amp;"|"&amp;AW605&amp;"|"&amp;AX605&amp;"|"&amp;AY605&amp;"|"&amp;AZ605&amp;"|"&amp;BA605&amp;"|"&amp;BB605&amp;"|"&amp;BC605&amp;"|"&amp;BD605&amp;"|"&amp;BE605</f>
        <v/>
      </c>
      <c r="I605" s="108">
        <f>[1]!Table1[[#This Row],[Stock]]</f>
        <v/>
      </c>
      <c r="J605">
        <f>MID(LEFT(I605,LEN(I605)-3),FIND("0|0.000",LEFT(I605,LEN(I605)-3),1)+7,6)</f>
        <v/>
      </c>
      <c r="K605" s="19" t="n"/>
      <c r="L605" s="19" t="n"/>
      <c r="M605" s="19" t="n"/>
      <c r="N605" s="19" t="n"/>
      <c r="O605" s="19" t="n"/>
      <c r="P605" s="20">
        <f>End_Cal!E605</f>
        <v/>
      </c>
      <c r="Q605" s="112">
        <f>IFERROR(INDEX($J$2:$J$9873,MATCH(1,INDEX(($P605=$F$2:$F$9873)*(0=COUNTIFS($Q$2:$Q$2,$J$2:$J$9873)),0),0)),"")</f>
        <v/>
      </c>
      <c r="R605" s="112">
        <f>IFERROR(INDEX($J$2:$J$9873,MATCH(1,INDEX(($P605=$F$2:$F$9873)*(0=COUNTIFS(Q605,$J$2:$J$9873)),0),0)),"")</f>
        <v/>
      </c>
      <c r="S605" s="112">
        <f>IFERROR(INDEX($J$2:$J$9873,MATCH(1,INDEX(($P605=$F$2:$F$9873)*(0=COUNTIFS(Q605:R605,$J$2:$J$9873)),0),0)),"")</f>
        <v/>
      </c>
      <c r="T605" s="112">
        <f>IFERROR(INDEX($J$2:$J$9873,MATCH(1,INDEX(($P605=$F$2:$F$9873)*(0=COUNTIFS(Q605:S605,$J$2:$J$9873)),0),0)),"")</f>
        <v/>
      </c>
      <c r="U605" s="112">
        <f>IFERROR(INDEX($J$2:$J$9873,MATCH(1,INDEX(($P605=$F$2:$F$9873)*(0=COUNTIFS(Q605:T605,$J$2:$J$9873)),0),0)),"")</f>
        <v/>
      </c>
      <c r="V605" s="112">
        <f>IFERROR(INDEX($J$2:$J$9873,MATCH(1,INDEX(($P605=$F$2:$F$9873)*(0=COUNTIFS(Q605:U605,$J$2:$J$9873)),0),0)),"")</f>
        <v/>
      </c>
      <c r="W605" s="112">
        <f>IFERROR(INDEX($J$2:$J$9873,MATCH(1,INDEX(($P605=$F$2:$F$9873)*(0=COUNTIFS(Q605:V605,$J$2:$J$861)),0),0)),"")</f>
        <v/>
      </c>
      <c r="X605" s="112">
        <f>IFERROR(INDEX($J$2:$J$9873,MATCH(1,INDEX(($P605=$F$2:$F$9873)*(0=COUNTIFS(Q605:W605,$J$2:$J$9873)),0),0)),"")</f>
        <v/>
      </c>
      <c r="Y605" s="112">
        <f>IFERROR(INDEX($J$2:$J$861,MATCH(1,INDEX(($P605=$F$2:$F$861)*(0=COUNTIFS(Q605:X605,$J$2:$J$861)),0),0)),"")</f>
        <v/>
      </c>
      <c r="Z605" s="112">
        <f>IFERROR(INDEX($J$2:$J$861,MATCH(1,INDEX(($P605=$F$2:$F$861)*(0=COUNTIFS(Q605:Y605,$J$2:$J$861)),0),0)),"")</f>
        <v/>
      </c>
      <c r="AA605" s="112">
        <f>IFERROR(INDEX($J$2:$J$861,MATCH(1,INDEX(($P605=$F$2:$F$861)*(0=COUNTIFS(Q605:Z605,$J$2:$J$861)),0),0)),"")</f>
        <v/>
      </c>
      <c r="AB605" s="112">
        <f>IFERROR(INDEX($J$2:$J$861,MATCH(1,INDEX(($P605=$F$2:$F$861)*(0=COUNTIFS(Q605:AA605,$J$2:$J$861)),0),0)),"")</f>
        <v/>
      </c>
      <c r="AC605" s="112">
        <f>IFERROR(INDEX($J$2:$J$861,MATCH(1,INDEX(($P605=$F$2:$F$861)*(0=COUNTIFS(Q605:AB605,$J$2:$J$861)),0),0)),"")</f>
        <v/>
      </c>
      <c r="AD605">
        <f>Q605&amp;"-"&amp;R605&amp;"-"&amp;S605&amp;"-"&amp;T605&amp;"-"&amp;U605&amp;"-"&amp;V605&amp;"-"&amp;W605&amp;"-"&amp;X605&amp;"-"&amp;Y605&amp;"-"&amp;Z605&amp;"-"&amp;AA605&amp;"-"&amp;AB605&amp;"-"&amp;AC605</f>
        <v/>
      </c>
      <c r="AF605" s="19">
        <f>IFERROR(INDEX($I$2:$I$861,MATCH(1,INDEX(($P605=$F$2:$F$861)*(0=COUNTIFS($AF$2:$AF$2,$I$2:$I$861)),0),0)),"")</f>
        <v/>
      </c>
      <c r="AG605" s="19">
        <f>IFERROR(INDEX($I$2:$I$9873,MATCH(1,INDEX(($P605=$F$2:$F$9873)*(0=COUNTIFS(AF605,$I$2:$I$9873)),0),0)),"")</f>
        <v/>
      </c>
      <c r="AH605" s="19">
        <f>IFERROR(INDEX($I$2:$I$9873,MATCH(1,INDEX(($P605=$F$2:$F$9873)*(0=COUNTIFS(AF605:AG605,$I$2:$I$9873)),0),0)),"")</f>
        <v/>
      </c>
      <c r="AI605" s="19">
        <f>IFERROR(INDEX($I$2:$I$9873,MATCH(1,INDEX(($P605=$F$2:$F$9873)*(0=COUNTIFS(AF605:AH605,$I$2:$I$9873)),0),0)),"")</f>
        <v/>
      </c>
      <c r="AJ605" s="19">
        <f>IFERROR(INDEX($I$2:$I$9873,MATCH(1,INDEX(($P605=$F$2:$F$9873)*(0=COUNTIFS(AF605:AI605,$I$2:$I$9873)),0),0)),"")</f>
        <v/>
      </c>
      <c r="AK605" s="19">
        <f>IFERROR(INDEX($I$2:$I$9873,MATCH(1,INDEX(($P605=$F$2:$F$9873)*(0=COUNTIFS(AF605:AJ605,$I$2:$I$9873)),0),0)),"")</f>
        <v/>
      </c>
      <c r="AL605" s="19">
        <f>IFERROR(INDEX($I$2:$I$9873,MATCH(1,INDEX(($P605=$F$2:$F$9873)*(0=COUNTIFS(AF605:AK605,$I$2:$I$9873)),0),0)),"")</f>
        <v/>
      </c>
      <c r="AM605" s="19">
        <f>IFERROR(INDEX($I$2:$I$9873,MATCH(1,INDEX(($P605=$F$2:$F$9873)*(0=COUNTIFS(AF605:AL605,$I$2:$I$9873)),0),0)),"")</f>
        <v/>
      </c>
      <c r="AN605" s="19">
        <f>IFERROR(INDEX($I$2:$I$9873,MATCH(1,INDEX(($P605=$F$2:$F$9873)*(0=COUNTIFS(AF605:AM605,$I$2:$I$9873)),0),0)),"")</f>
        <v/>
      </c>
      <c r="AO605" s="19">
        <f>IFERROR(INDEX($I$2:$I$9873,MATCH(1,INDEX(($P605=$F$2:$F$9873)*(0=COUNTIFS(AF605:AN605,$I$2:$I$9873)),0),0)),"")</f>
        <v/>
      </c>
      <c r="AP605" s="19">
        <f>IFERROR(INDEX($I$2:$I$9873,MATCH(1,INDEX(($P605=$F$2:$F$9873)*(0=COUNTIFS(AF605:AO605,$I$2:$I$9873)),0),0)),"")</f>
        <v/>
      </c>
      <c r="AQ605" s="19">
        <f>IFERROR(INDEX($I$2:$I$9873,MATCH(1,INDEX(($P605=$F$2:$F$9873)*(0=COUNTIFS(AF605:AP605,$I$2:$I$9873)),0),0)),"")</f>
        <v/>
      </c>
      <c r="AR605" s="19">
        <f>IFERROR(INDEX($I$2:$I$9873,MATCH(1,INDEX(($P605=$F$2:$F$9873)*(0=COUNTIFS(AF605:AQ605,$I$2:$I$9873)),0),0)),"")</f>
        <v/>
      </c>
      <c r="AS605" s="19">
        <f>IFERROR(VLOOKUP(AF605,[2]CUS030!$A$5:$E$10000,5,0),"")</f>
        <v/>
      </c>
      <c r="AT605" s="19">
        <f>IFERROR(VLOOKUP(AG605,[2]CUS030!$A$5:$E$10000,5,0),"")</f>
        <v/>
      </c>
      <c r="AU605" s="19">
        <f>IFERROR(VLOOKUP(AH605,[2]CUS030!$A$5:$E$10000,5,0),"")</f>
        <v/>
      </c>
      <c r="AV605" s="19">
        <f>IFERROR(VLOOKUP(AI605,[2]CUS030!$A$5:$E$10000,5,0),"")</f>
        <v/>
      </c>
      <c r="AW605" s="19">
        <f>IFERROR(VLOOKUP(AJ605,[2]CUS030!$A$5:$E$10000,5,0),"")</f>
        <v/>
      </c>
      <c r="AX605" s="19">
        <f>IFERROR(VLOOKUP(AK605,[2]CUS030!$A$5:$E$10000,5,0),"")</f>
        <v/>
      </c>
      <c r="AY605" s="19">
        <f>IFERROR(VLOOKUP(AL605,[2]CUS030!$A$5:$E$10000,5,0),"")</f>
        <v/>
      </c>
      <c r="AZ605" s="19">
        <f>IFERROR(VLOOKUP(AM605,[2]CUS030!$A$5:$E$10000,5,0),"")</f>
        <v/>
      </c>
      <c r="BA605" s="19">
        <f>IFERROR(VLOOKUP(AN605,[2]CUS030!$A$5:$E$10000,5,0),"")</f>
        <v/>
      </c>
      <c r="BB605" s="19">
        <f>IFERROR(VLOOKUP(AO605,[2]CUS030!$A$5:$E$10000,5,0),"")</f>
        <v/>
      </c>
      <c r="BC605" s="19">
        <f>IFERROR(VLOOKUP(AP605,[2]CUS030!$A$5:$E$10000,5,0),"")</f>
        <v/>
      </c>
      <c r="BD605" s="19">
        <f>IFERROR(VLOOKUP(AQ605,[2]CUS030!$A$5:$E$10000,5,0),"")</f>
        <v/>
      </c>
      <c r="BE605" s="19">
        <f>IFERROR(VLOOKUP(AR605,[2]CUS030!$A$5:$E$10000,5,0),"")</f>
        <v/>
      </c>
    </row>
    <row r="606">
      <c r="F606" s="108">
        <f>[1]!Table1[[#This Row],[Production]]</f>
        <v/>
      </c>
      <c r="G606">
        <f>MID(F606,LEN(F606)-6,4)</f>
        <v/>
      </c>
      <c r="H606">
        <f>AS606&amp;"|"&amp;AT606&amp;"|"&amp;AU606&amp;"|"&amp;AV606&amp;"|"&amp;AW606&amp;"|"&amp;AX606&amp;"|"&amp;AY606&amp;"|"&amp;AZ606&amp;"|"&amp;BA606&amp;"|"&amp;BB606&amp;"|"&amp;BC606&amp;"|"&amp;BD606&amp;"|"&amp;BE606</f>
        <v/>
      </c>
      <c r="I606" s="108">
        <f>[1]!Table1[[#This Row],[Stock]]</f>
        <v/>
      </c>
      <c r="J606">
        <f>MID(LEFT(I606,LEN(I606)-3),FIND("0|0.000",LEFT(I606,LEN(I606)-3),1)+7,6)</f>
        <v/>
      </c>
      <c r="K606" s="19" t="n"/>
      <c r="L606" s="19" t="n"/>
      <c r="M606" s="19" t="n"/>
      <c r="N606" s="19" t="n"/>
      <c r="O606" s="19" t="n"/>
      <c r="P606" s="20">
        <f>End_Cal!E606</f>
        <v/>
      </c>
      <c r="Q606" s="112">
        <f>IFERROR(INDEX($J$2:$J$9873,MATCH(1,INDEX(($P606=$F$2:$F$9873)*(0=COUNTIFS($Q$2:$Q$2,$J$2:$J$9873)),0),0)),"")</f>
        <v/>
      </c>
      <c r="R606" s="112">
        <f>IFERROR(INDEX($J$2:$J$9873,MATCH(1,INDEX(($P606=$F$2:$F$9873)*(0=COUNTIFS(Q606,$J$2:$J$9873)),0),0)),"")</f>
        <v/>
      </c>
      <c r="S606" s="112">
        <f>IFERROR(INDEX($J$2:$J$9873,MATCH(1,INDEX(($P606=$F$2:$F$9873)*(0=COUNTIFS(Q606:R606,$J$2:$J$9873)),0),0)),"")</f>
        <v/>
      </c>
      <c r="T606" s="112">
        <f>IFERROR(INDEX($J$2:$J$9873,MATCH(1,INDEX(($P606=$F$2:$F$9873)*(0=COUNTIFS(Q606:S606,$J$2:$J$9873)),0),0)),"")</f>
        <v/>
      </c>
      <c r="U606" s="112">
        <f>IFERROR(INDEX($J$2:$J$9873,MATCH(1,INDEX(($P606=$F$2:$F$9873)*(0=COUNTIFS(Q606:T606,$J$2:$J$9873)),0),0)),"")</f>
        <v/>
      </c>
      <c r="V606" s="112">
        <f>IFERROR(INDEX($J$2:$J$9873,MATCH(1,INDEX(($P606=$F$2:$F$9873)*(0=COUNTIFS(Q606:U606,$J$2:$J$9873)),0),0)),"")</f>
        <v/>
      </c>
      <c r="W606" s="112">
        <f>IFERROR(INDEX($J$2:$J$9873,MATCH(1,INDEX(($P606=$F$2:$F$9873)*(0=COUNTIFS(Q606:V606,$J$2:$J$861)),0),0)),"")</f>
        <v/>
      </c>
      <c r="X606" s="112">
        <f>IFERROR(INDEX($J$2:$J$9873,MATCH(1,INDEX(($P606=$F$2:$F$9873)*(0=COUNTIFS(Q606:W606,$J$2:$J$9873)),0),0)),"")</f>
        <v/>
      </c>
      <c r="Y606" s="112">
        <f>IFERROR(INDEX($J$2:$J$861,MATCH(1,INDEX(($P606=$F$2:$F$861)*(0=COUNTIFS(Q606:X606,$J$2:$J$861)),0),0)),"")</f>
        <v/>
      </c>
      <c r="Z606" s="112">
        <f>IFERROR(INDEX($J$2:$J$861,MATCH(1,INDEX(($P606=$F$2:$F$861)*(0=COUNTIFS(Q606:Y606,$J$2:$J$861)),0),0)),"")</f>
        <v/>
      </c>
      <c r="AA606" s="112">
        <f>IFERROR(INDEX($J$2:$J$861,MATCH(1,INDEX(($P606=$F$2:$F$861)*(0=COUNTIFS(Q606:Z606,$J$2:$J$861)),0),0)),"")</f>
        <v/>
      </c>
      <c r="AB606" s="112">
        <f>IFERROR(INDEX($J$2:$J$861,MATCH(1,INDEX(($P606=$F$2:$F$861)*(0=COUNTIFS(Q606:AA606,$J$2:$J$861)),0),0)),"")</f>
        <v/>
      </c>
      <c r="AC606" s="112">
        <f>IFERROR(INDEX($J$2:$J$861,MATCH(1,INDEX(($P606=$F$2:$F$861)*(0=COUNTIFS(Q606:AB606,$J$2:$J$861)),0),0)),"")</f>
        <v/>
      </c>
      <c r="AD606">
        <f>Q606&amp;"-"&amp;R606&amp;"-"&amp;S606&amp;"-"&amp;T606&amp;"-"&amp;U606&amp;"-"&amp;V606&amp;"-"&amp;W606&amp;"-"&amp;X606&amp;"-"&amp;Y606&amp;"-"&amp;Z606&amp;"-"&amp;AA606&amp;"-"&amp;AB606&amp;"-"&amp;AC606</f>
        <v/>
      </c>
      <c r="AF606" s="19">
        <f>IFERROR(INDEX($I$2:$I$861,MATCH(1,INDEX(($P606=$F$2:$F$861)*(0=COUNTIFS($AF$2:$AF$2,$I$2:$I$861)),0),0)),"")</f>
        <v/>
      </c>
      <c r="AG606" s="19">
        <f>IFERROR(INDEX($I$2:$I$9873,MATCH(1,INDEX(($P606=$F$2:$F$9873)*(0=COUNTIFS(AF606,$I$2:$I$9873)),0),0)),"")</f>
        <v/>
      </c>
      <c r="AH606" s="19">
        <f>IFERROR(INDEX($I$2:$I$9873,MATCH(1,INDEX(($P606=$F$2:$F$9873)*(0=COUNTIFS(AF606:AG606,$I$2:$I$9873)),0),0)),"")</f>
        <v/>
      </c>
      <c r="AI606" s="19">
        <f>IFERROR(INDEX($I$2:$I$9873,MATCH(1,INDEX(($P606=$F$2:$F$9873)*(0=COUNTIFS(AF606:AH606,$I$2:$I$9873)),0),0)),"")</f>
        <v/>
      </c>
      <c r="AJ606" s="19">
        <f>IFERROR(INDEX($I$2:$I$9873,MATCH(1,INDEX(($P606=$F$2:$F$9873)*(0=COUNTIFS(AF606:AI606,$I$2:$I$9873)),0),0)),"")</f>
        <v/>
      </c>
      <c r="AK606" s="19">
        <f>IFERROR(INDEX($I$2:$I$9873,MATCH(1,INDEX(($P606=$F$2:$F$9873)*(0=COUNTIFS(AF606:AJ606,$I$2:$I$9873)),0),0)),"")</f>
        <v/>
      </c>
      <c r="AL606" s="19">
        <f>IFERROR(INDEX($I$2:$I$9873,MATCH(1,INDEX(($P606=$F$2:$F$9873)*(0=COUNTIFS(AF606:AK606,$I$2:$I$9873)),0),0)),"")</f>
        <v/>
      </c>
      <c r="AM606" s="19">
        <f>IFERROR(INDEX($I$2:$I$9873,MATCH(1,INDEX(($P606=$F$2:$F$9873)*(0=COUNTIFS(AF606:AL606,$I$2:$I$9873)),0),0)),"")</f>
        <v/>
      </c>
      <c r="AN606" s="19">
        <f>IFERROR(INDEX($I$2:$I$9873,MATCH(1,INDEX(($P606=$F$2:$F$9873)*(0=COUNTIFS(AF606:AM606,$I$2:$I$9873)),0),0)),"")</f>
        <v/>
      </c>
      <c r="AO606" s="19">
        <f>IFERROR(INDEX($I$2:$I$9873,MATCH(1,INDEX(($P606=$F$2:$F$9873)*(0=COUNTIFS(AF606:AN606,$I$2:$I$9873)),0),0)),"")</f>
        <v/>
      </c>
      <c r="AP606" s="19">
        <f>IFERROR(INDEX($I$2:$I$9873,MATCH(1,INDEX(($P606=$F$2:$F$9873)*(0=COUNTIFS(AF606:AO606,$I$2:$I$9873)),0),0)),"")</f>
        <v/>
      </c>
      <c r="AQ606" s="19">
        <f>IFERROR(INDEX($I$2:$I$9873,MATCH(1,INDEX(($P606=$F$2:$F$9873)*(0=COUNTIFS(AF606:AP606,$I$2:$I$9873)),0),0)),"")</f>
        <v/>
      </c>
      <c r="AR606" s="19">
        <f>IFERROR(INDEX($I$2:$I$9873,MATCH(1,INDEX(($P606=$F$2:$F$9873)*(0=COUNTIFS(AF606:AQ606,$I$2:$I$9873)),0),0)),"")</f>
        <v/>
      </c>
      <c r="AS606" s="19">
        <f>IFERROR(VLOOKUP(AF606,[2]CUS030!$A$5:$E$10000,5,0),"")</f>
        <v/>
      </c>
      <c r="AT606" s="19">
        <f>IFERROR(VLOOKUP(AG606,[2]CUS030!$A$5:$E$10000,5,0),"")</f>
        <v/>
      </c>
      <c r="AU606" s="19">
        <f>IFERROR(VLOOKUP(AH606,[2]CUS030!$A$5:$E$10000,5,0),"")</f>
        <v/>
      </c>
      <c r="AV606" s="19">
        <f>IFERROR(VLOOKUP(AI606,[2]CUS030!$A$5:$E$10000,5,0),"")</f>
        <v/>
      </c>
      <c r="AW606" s="19">
        <f>IFERROR(VLOOKUP(AJ606,[2]CUS030!$A$5:$E$10000,5,0),"")</f>
        <v/>
      </c>
      <c r="AX606" s="19">
        <f>IFERROR(VLOOKUP(AK606,[2]CUS030!$A$5:$E$10000,5,0),"")</f>
        <v/>
      </c>
      <c r="AY606" s="19">
        <f>IFERROR(VLOOKUP(AL606,[2]CUS030!$A$5:$E$10000,5,0),"")</f>
        <v/>
      </c>
      <c r="AZ606" s="19">
        <f>IFERROR(VLOOKUP(AM606,[2]CUS030!$A$5:$E$10000,5,0),"")</f>
        <v/>
      </c>
      <c r="BA606" s="19">
        <f>IFERROR(VLOOKUP(AN606,[2]CUS030!$A$5:$E$10000,5,0),"")</f>
        <v/>
      </c>
      <c r="BB606" s="19">
        <f>IFERROR(VLOOKUP(AO606,[2]CUS030!$A$5:$E$10000,5,0),"")</f>
        <v/>
      </c>
      <c r="BC606" s="19">
        <f>IFERROR(VLOOKUP(AP606,[2]CUS030!$A$5:$E$10000,5,0),"")</f>
        <v/>
      </c>
      <c r="BD606" s="19">
        <f>IFERROR(VLOOKUP(AQ606,[2]CUS030!$A$5:$E$10000,5,0),"")</f>
        <v/>
      </c>
      <c r="BE606" s="19">
        <f>IFERROR(VLOOKUP(AR606,[2]CUS030!$A$5:$E$10000,5,0),"")</f>
        <v/>
      </c>
    </row>
    <row r="607">
      <c r="F607" s="108">
        <f>[1]!Table1[[#This Row],[Production]]</f>
        <v/>
      </c>
      <c r="G607">
        <f>MID(F607,LEN(F607)-6,4)</f>
        <v/>
      </c>
      <c r="H607">
        <f>AS607&amp;"|"&amp;AT607&amp;"|"&amp;AU607&amp;"|"&amp;AV607&amp;"|"&amp;AW607&amp;"|"&amp;AX607&amp;"|"&amp;AY607&amp;"|"&amp;AZ607&amp;"|"&amp;BA607&amp;"|"&amp;BB607&amp;"|"&amp;BC607&amp;"|"&amp;BD607&amp;"|"&amp;BE607</f>
        <v/>
      </c>
      <c r="I607" s="108">
        <f>[1]!Table1[[#This Row],[Stock]]</f>
        <v/>
      </c>
      <c r="J607">
        <f>MID(LEFT(I607,LEN(I607)-3),FIND("0|0.000",LEFT(I607,LEN(I607)-3),1)+7,6)</f>
        <v/>
      </c>
      <c r="K607" s="19" t="n"/>
      <c r="L607" s="19" t="n"/>
      <c r="M607" s="19" t="n"/>
      <c r="N607" s="19" t="n"/>
      <c r="O607" s="19" t="n"/>
      <c r="P607" s="20">
        <f>End_Cal!E607</f>
        <v/>
      </c>
      <c r="Q607" s="112">
        <f>IFERROR(INDEX($J$2:$J$9873,MATCH(1,INDEX(($P607=$F$2:$F$9873)*(0=COUNTIFS($Q$2:$Q$2,$J$2:$J$9873)),0),0)),"")</f>
        <v/>
      </c>
      <c r="R607" s="112">
        <f>IFERROR(INDEX($J$2:$J$9873,MATCH(1,INDEX(($P607=$F$2:$F$9873)*(0=COUNTIFS(Q607,$J$2:$J$9873)),0),0)),"")</f>
        <v/>
      </c>
      <c r="S607" s="112">
        <f>IFERROR(INDEX($J$2:$J$9873,MATCH(1,INDEX(($P607=$F$2:$F$9873)*(0=COUNTIFS(Q607:R607,$J$2:$J$9873)),0),0)),"")</f>
        <v/>
      </c>
      <c r="T607" s="112">
        <f>IFERROR(INDEX($J$2:$J$9873,MATCH(1,INDEX(($P607=$F$2:$F$9873)*(0=COUNTIFS(Q607:S607,$J$2:$J$9873)),0),0)),"")</f>
        <v/>
      </c>
      <c r="U607" s="112">
        <f>IFERROR(INDEX($J$2:$J$9873,MATCH(1,INDEX(($P607=$F$2:$F$9873)*(0=COUNTIFS(Q607:T607,$J$2:$J$9873)),0),0)),"")</f>
        <v/>
      </c>
      <c r="V607" s="112">
        <f>IFERROR(INDEX($J$2:$J$9873,MATCH(1,INDEX(($P607=$F$2:$F$9873)*(0=COUNTIFS(Q607:U607,$J$2:$J$9873)),0),0)),"")</f>
        <v/>
      </c>
      <c r="W607" s="112">
        <f>IFERROR(INDEX($J$2:$J$9873,MATCH(1,INDEX(($P607=$F$2:$F$9873)*(0=COUNTIFS(Q607:V607,$J$2:$J$861)),0),0)),"")</f>
        <v/>
      </c>
      <c r="X607" s="112">
        <f>IFERROR(INDEX($J$2:$J$9873,MATCH(1,INDEX(($P607=$F$2:$F$9873)*(0=COUNTIFS(Q607:W607,$J$2:$J$9873)),0),0)),"")</f>
        <v/>
      </c>
      <c r="Y607" s="112">
        <f>IFERROR(INDEX($J$2:$J$861,MATCH(1,INDEX(($P607=$F$2:$F$861)*(0=COUNTIFS(Q607:X607,$J$2:$J$861)),0),0)),"")</f>
        <v/>
      </c>
      <c r="Z607" s="112">
        <f>IFERROR(INDEX($J$2:$J$861,MATCH(1,INDEX(($P607=$F$2:$F$861)*(0=COUNTIFS(Q607:Y607,$J$2:$J$861)),0),0)),"")</f>
        <v/>
      </c>
      <c r="AA607" s="112">
        <f>IFERROR(INDEX($J$2:$J$861,MATCH(1,INDEX(($P607=$F$2:$F$861)*(0=COUNTIFS(Q607:Z607,$J$2:$J$861)),0),0)),"")</f>
        <v/>
      </c>
      <c r="AB607" s="112">
        <f>IFERROR(INDEX($J$2:$J$861,MATCH(1,INDEX(($P607=$F$2:$F$861)*(0=COUNTIFS(Q607:AA607,$J$2:$J$861)),0),0)),"")</f>
        <v/>
      </c>
      <c r="AC607" s="112">
        <f>IFERROR(INDEX($J$2:$J$861,MATCH(1,INDEX(($P607=$F$2:$F$861)*(0=COUNTIFS(Q607:AB607,$J$2:$J$861)),0),0)),"")</f>
        <v/>
      </c>
      <c r="AD607">
        <f>Q607&amp;"-"&amp;R607&amp;"-"&amp;S607&amp;"-"&amp;T607&amp;"-"&amp;U607&amp;"-"&amp;V607&amp;"-"&amp;W607&amp;"-"&amp;X607&amp;"-"&amp;Y607&amp;"-"&amp;Z607&amp;"-"&amp;AA607&amp;"-"&amp;AB607&amp;"-"&amp;AC607</f>
        <v/>
      </c>
      <c r="AF607" s="19">
        <f>IFERROR(INDEX($I$2:$I$861,MATCH(1,INDEX(($P607=$F$2:$F$861)*(0=COUNTIFS($AF$2:$AF$2,$I$2:$I$861)),0),0)),"")</f>
        <v/>
      </c>
      <c r="AG607" s="19">
        <f>IFERROR(INDEX($I$2:$I$9873,MATCH(1,INDEX(($P607=$F$2:$F$9873)*(0=COUNTIFS(AF607,$I$2:$I$9873)),0),0)),"")</f>
        <v/>
      </c>
      <c r="AH607" s="19">
        <f>IFERROR(INDEX($I$2:$I$9873,MATCH(1,INDEX(($P607=$F$2:$F$9873)*(0=COUNTIFS(AF607:AG607,$I$2:$I$9873)),0),0)),"")</f>
        <v/>
      </c>
      <c r="AI607" s="19">
        <f>IFERROR(INDEX($I$2:$I$9873,MATCH(1,INDEX(($P607=$F$2:$F$9873)*(0=COUNTIFS(AF607:AH607,$I$2:$I$9873)),0),0)),"")</f>
        <v/>
      </c>
      <c r="AJ607" s="19">
        <f>IFERROR(INDEX($I$2:$I$9873,MATCH(1,INDEX(($P607=$F$2:$F$9873)*(0=COUNTIFS(AF607:AI607,$I$2:$I$9873)),0),0)),"")</f>
        <v/>
      </c>
      <c r="AK607" s="19">
        <f>IFERROR(INDEX($I$2:$I$9873,MATCH(1,INDEX(($P607=$F$2:$F$9873)*(0=COUNTIFS(AF607:AJ607,$I$2:$I$9873)),0),0)),"")</f>
        <v/>
      </c>
      <c r="AL607" s="19">
        <f>IFERROR(INDEX($I$2:$I$9873,MATCH(1,INDEX(($P607=$F$2:$F$9873)*(0=COUNTIFS(AF607:AK607,$I$2:$I$9873)),0),0)),"")</f>
        <v/>
      </c>
      <c r="AM607" s="19">
        <f>IFERROR(INDEX($I$2:$I$9873,MATCH(1,INDEX(($P607=$F$2:$F$9873)*(0=COUNTIFS(AF607:AL607,$I$2:$I$9873)),0),0)),"")</f>
        <v/>
      </c>
      <c r="AN607" s="19">
        <f>IFERROR(INDEX($I$2:$I$9873,MATCH(1,INDEX(($P607=$F$2:$F$9873)*(0=COUNTIFS(AF607:AM607,$I$2:$I$9873)),0),0)),"")</f>
        <v/>
      </c>
      <c r="AO607" s="19">
        <f>IFERROR(INDEX($I$2:$I$9873,MATCH(1,INDEX(($P607=$F$2:$F$9873)*(0=COUNTIFS(AF607:AN607,$I$2:$I$9873)),0),0)),"")</f>
        <v/>
      </c>
      <c r="AP607" s="19">
        <f>IFERROR(INDEX($I$2:$I$9873,MATCH(1,INDEX(($P607=$F$2:$F$9873)*(0=COUNTIFS(AF607:AO607,$I$2:$I$9873)),0),0)),"")</f>
        <v/>
      </c>
      <c r="AQ607" s="19">
        <f>IFERROR(INDEX($I$2:$I$9873,MATCH(1,INDEX(($P607=$F$2:$F$9873)*(0=COUNTIFS(AF607:AP607,$I$2:$I$9873)),0),0)),"")</f>
        <v/>
      </c>
      <c r="AR607" s="19">
        <f>IFERROR(INDEX($I$2:$I$9873,MATCH(1,INDEX(($P607=$F$2:$F$9873)*(0=COUNTIFS(AF607:AQ607,$I$2:$I$9873)),0),0)),"")</f>
        <v/>
      </c>
      <c r="AS607" s="19">
        <f>IFERROR(VLOOKUP(AF607,[2]CUS030!$A$5:$E$10000,5,0),"")</f>
        <v/>
      </c>
      <c r="AT607" s="19">
        <f>IFERROR(VLOOKUP(AG607,[2]CUS030!$A$5:$E$10000,5,0),"")</f>
        <v/>
      </c>
      <c r="AU607" s="19">
        <f>IFERROR(VLOOKUP(AH607,[2]CUS030!$A$5:$E$10000,5,0),"")</f>
        <v/>
      </c>
      <c r="AV607" s="19">
        <f>IFERROR(VLOOKUP(AI607,[2]CUS030!$A$5:$E$10000,5,0),"")</f>
        <v/>
      </c>
      <c r="AW607" s="19">
        <f>IFERROR(VLOOKUP(AJ607,[2]CUS030!$A$5:$E$10000,5,0),"")</f>
        <v/>
      </c>
      <c r="AX607" s="19">
        <f>IFERROR(VLOOKUP(AK607,[2]CUS030!$A$5:$E$10000,5,0),"")</f>
        <v/>
      </c>
      <c r="AY607" s="19">
        <f>IFERROR(VLOOKUP(AL607,[2]CUS030!$A$5:$E$10000,5,0),"")</f>
        <v/>
      </c>
      <c r="AZ607" s="19">
        <f>IFERROR(VLOOKUP(AM607,[2]CUS030!$A$5:$E$10000,5,0),"")</f>
        <v/>
      </c>
      <c r="BA607" s="19">
        <f>IFERROR(VLOOKUP(AN607,[2]CUS030!$A$5:$E$10000,5,0),"")</f>
        <v/>
      </c>
      <c r="BB607" s="19">
        <f>IFERROR(VLOOKUP(AO607,[2]CUS030!$A$5:$E$10000,5,0),"")</f>
        <v/>
      </c>
      <c r="BC607" s="19">
        <f>IFERROR(VLOOKUP(AP607,[2]CUS030!$A$5:$E$10000,5,0),"")</f>
        <v/>
      </c>
      <c r="BD607" s="19">
        <f>IFERROR(VLOOKUP(AQ607,[2]CUS030!$A$5:$E$10000,5,0),"")</f>
        <v/>
      </c>
      <c r="BE607" s="19">
        <f>IFERROR(VLOOKUP(AR607,[2]CUS030!$A$5:$E$10000,5,0),"")</f>
        <v/>
      </c>
    </row>
    <row r="608">
      <c r="F608" s="108">
        <f>[1]!Table1[[#This Row],[Production]]</f>
        <v/>
      </c>
      <c r="G608">
        <f>MID(F608,LEN(F608)-6,4)</f>
        <v/>
      </c>
      <c r="H608">
        <f>AS608&amp;"|"&amp;AT608&amp;"|"&amp;AU608&amp;"|"&amp;AV608&amp;"|"&amp;AW608&amp;"|"&amp;AX608&amp;"|"&amp;AY608&amp;"|"&amp;AZ608&amp;"|"&amp;BA608&amp;"|"&amp;BB608&amp;"|"&amp;BC608&amp;"|"&amp;BD608&amp;"|"&amp;BE608</f>
        <v/>
      </c>
      <c r="I608" s="108">
        <f>[1]!Table1[[#This Row],[Stock]]</f>
        <v/>
      </c>
      <c r="J608">
        <f>MID(LEFT(I608,LEN(I608)-3),FIND("0|0.000",LEFT(I608,LEN(I608)-3),1)+7,6)</f>
        <v/>
      </c>
      <c r="K608" s="19" t="n"/>
      <c r="L608" s="19" t="n"/>
      <c r="M608" s="19" t="n"/>
      <c r="N608" s="19" t="n"/>
      <c r="O608" s="19" t="n"/>
      <c r="P608" s="20">
        <f>End_Cal!E608</f>
        <v/>
      </c>
      <c r="Q608" s="112">
        <f>IFERROR(INDEX($J$2:$J$9873,MATCH(1,INDEX(($P608=$F$2:$F$9873)*(0=COUNTIFS($Q$2:$Q$2,$J$2:$J$9873)),0),0)),"")</f>
        <v/>
      </c>
      <c r="R608" s="112">
        <f>IFERROR(INDEX($J$2:$J$9873,MATCH(1,INDEX(($P608=$F$2:$F$9873)*(0=COUNTIFS(Q608,$J$2:$J$9873)),0),0)),"")</f>
        <v/>
      </c>
      <c r="S608" s="112">
        <f>IFERROR(INDEX($J$2:$J$9873,MATCH(1,INDEX(($P608=$F$2:$F$9873)*(0=COUNTIFS(Q608:R608,$J$2:$J$9873)),0),0)),"")</f>
        <v/>
      </c>
      <c r="T608" s="112">
        <f>IFERROR(INDEX($J$2:$J$9873,MATCH(1,INDEX(($P608=$F$2:$F$9873)*(0=COUNTIFS(Q608:S608,$J$2:$J$9873)),0),0)),"")</f>
        <v/>
      </c>
      <c r="U608" s="112">
        <f>IFERROR(INDEX($J$2:$J$9873,MATCH(1,INDEX(($P608=$F$2:$F$9873)*(0=COUNTIFS(Q608:T608,$J$2:$J$9873)),0),0)),"")</f>
        <v/>
      </c>
      <c r="V608" s="112">
        <f>IFERROR(INDEX($J$2:$J$9873,MATCH(1,INDEX(($P608=$F$2:$F$9873)*(0=COUNTIFS(Q608:U608,$J$2:$J$9873)),0),0)),"")</f>
        <v/>
      </c>
      <c r="W608" s="112">
        <f>IFERROR(INDEX($J$2:$J$9873,MATCH(1,INDEX(($P608=$F$2:$F$9873)*(0=COUNTIFS(Q608:V608,$J$2:$J$861)),0),0)),"")</f>
        <v/>
      </c>
      <c r="X608" s="112">
        <f>IFERROR(INDEX($J$2:$J$9873,MATCH(1,INDEX(($P608=$F$2:$F$9873)*(0=COUNTIFS(Q608:W608,$J$2:$J$9873)),0),0)),"")</f>
        <v/>
      </c>
      <c r="Y608" s="112">
        <f>IFERROR(INDEX($J$2:$J$861,MATCH(1,INDEX(($P608=$F$2:$F$861)*(0=COUNTIFS(Q608:X608,$J$2:$J$861)),0),0)),"")</f>
        <v/>
      </c>
      <c r="Z608" s="112">
        <f>IFERROR(INDEX($J$2:$J$861,MATCH(1,INDEX(($P608=$F$2:$F$861)*(0=COUNTIFS(Q608:Y608,$J$2:$J$861)),0),0)),"")</f>
        <v/>
      </c>
      <c r="AA608" s="112">
        <f>IFERROR(INDEX($J$2:$J$861,MATCH(1,INDEX(($P608=$F$2:$F$861)*(0=COUNTIFS(Q608:Z608,$J$2:$J$861)),0),0)),"")</f>
        <v/>
      </c>
      <c r="AB608" s="112">
        <f>IFERROR(INDEX($J$2:$J$861,MATCH(1,INDEX(($P608=$F$2:$F$861)*(0=COUNTIFS(Q608:AA608,$J$2:$J$861)),0),0)),"")</f>
        <v/>
      </c>
      <c r="AC608" s="112">
        <f>IFERROR(INDEX($J$2:$J$861,MATCH(1,INDEX(($P608=$F$2:$F$861)*(0=COUNTIFS(Q608:AB608,$J$2:$J$861)),0),0)),"")</f>
        <v/>
      </c>
      <c r="AD608">
        <f>Q608&amp;"-"&amp;R608&amp;"-"&amp;S608&amp;"-"&amp;T608&amp;"-"&amp;U608&amp;"-"&amp;V608&amp;"-"&amp;W608&amp;"-"&amp;X608&amp;"-"&amp;Y608&amp;"-"&amp;Z608&amp;"-"&amp;AA608&amp;"-"&amp;AB608&amp;"-"&amp;AC608</f>
        <v/>
      </c>
      <c r="AF608" s="19">
        <f>IFERROR(INDEX($I$2:$I$861,MATCH(1,INDEX(($P608=$F$2:$F$861)*(0=COUNTIFS($AF$2:$AF$2,$I$2:$I$861)),0),0)),"")</f>
        <v/>
      </c>
      <c r="AG608" s="19">
        <f>IFERROR(INDEX($I$2:$I$9873,MATCH(1,INDEX(($P608=$F$2:$F$9873)*(0=COUNTIFS(AF608,$I$2:$I$9873)),0),0)),"")</f>
        <v/>
      </c>
      <c r="AH608" s="19">
        <f>IFERROR(INDEX($I$2:$I$9873,MATCH(1,INDEX(($P608=$F$2:$F$9873)*(0=COUNTIFS(AF608:AG608,$I$2:$I$9873)),0),0)),"")</f>
        <v/>
      </c>
      <c r="AI608" s="19">
        <f>IFERROR(INDEX($I$2:$I$9873,MATCH(1,INDEX(($P608=$F$2:$F$9873)*(0=COUNTIFS(AF608:AH608,$I$2:$I$9873)),0),0)),"")</f>
        <v/>
      </c>
      <c r="AJ608" s="19">
        <f>IFERROR(INDEX($I$2:$I$9873,MATCH(1,INDEX(($P608=$F$2:$F$9873)*(0=COUNTIFS(AF608:AI608,$I$2:$I$9873)),0),0)),"")</f>
        <v/>
      </c>
      <c r="AK608" s="19">
        <f>IFERROR(INDEX($I$2:$I$9873,MATCH(1,INDEX(($P608=$F$2:$F$9873)*(0=COUNTIFS(AF608:AJ608,$I$2:$I$9873)),0),0)),"")</f>
        <v/>
      </c>
      <c r="AL608" s="19">
        <f>IFERROR(INDEX($I$2:$I$9873,MATCH(1,INDEX(($P608=$F$2:$F$9873)*(0=COUNTIFS(AF608:AK608,$I$2:$I$9873)),0),0)),"")</f>
        <v/>
      </c>
      <c r="AM608" s="19">
        <f>IFERROR(INDEX($I$2:$I$9873,MATCH(1,INDEX(($P608=$F$2:$F$9873)*(0=COUNTIFS(AF608:AL608,$I$2:$I$9873)),0),0)),"")</f>
        <v/>
      </c>
      <c r="AN608" s="19">
        <f>IFERROR(INDEX($I$2:$I$9873,MATCH(1,INDEX(($P608=$F$2:$F$9873)*(0=COUNTIFS(AF608:AM608,$I$2:$I$9873)),0),0)),"")</f>
        <v/>
      </c>
      <c r="AO608" s="19">
        <f>IFERROR(INDEX($I$2:$I$9873,MATCH(1,INDEX(($P608=$F$2:$F$9873)*(0=COUNTIFS(AF608:AN608,$I$2:$I$9873)),0),0)),"")</f>
        <v/>
      </c>
      <c r="AP608" s="19">
        <f>IFERROR(INDEX($I$2:$I$9873,MATCH(1,INDEX(($P608=$F$2:$F$9873)*(0=COUNTIFS(AF608:AO608,$I$2:$I$9873)),0),0)),"")</f>
        <v/>
      </c>
      <c r="AQ608" s="19">
        <f>IFERROR(INDEX($I$2:$I$9873,MATCH(1,INDEX(($P608=$F$2:$F$9873)*(0=COUNTIFS(AF608:AP608,$I$2:$I$9873)),0),0)),"")</f>
        <v/>
      </c>
      <c r="AR608" s="19">
        <f>IFERROR(INDEX($I$2:$I$9873,MATCH(1,INDEX(($P608=$F$2:$F$9873)*(0=COUNTIFS(AF608:AQ608,$I$2:$I$9873)),0),0)),"")</f>
        <v/>
      </c>
      <c r="AS608" s="19">
        <f>IFERROR(VLOOKUP(AF608,[2]CUS030!$A$5:$E$10000,5,0),"")</f>
        <v/>
      </c>
      <c r="AT608" s="19">
        <f>IFERROR(VLOOKUP(AG608,[2]CUS030!$A$5:$E$10000,5,0),"")</f>
        <v/>
      </c>
      <c r="AU608" s="19">
        <f>IFERROR(VLOOKUP(AH608,[2]CUS030!$A$5:$E$10000,5,0),"")</f>
        <v/>
      </c>
      <c r="AV608" s="19">
        <f>IFERROR(VLOOKUP(AI608,[2]CUS030!$A$5:$E$10000,5,0),"")</f>
        <v/>
      </c>
      <c r="AW608" s="19">
        <f>IFERROR(VLOOKUP(AJ608,[2]CUS030!$A$5:$E$10000,5,0),"")</f>
        <v/>
      </c>
      <c r="AX608" s="19">
        <f>IFERROR(VLOOKUP(AK608,[2]CUS030!$A$5:$E$10000,5,0),"")</f>
        <v/>
      </c>
      <c r="AY608" s="19">
        <f>IFERROR(VLOOKUP(AL608,[2]CUS030!$A$5:$E$10000,5,0),"")</f>
        <v/>
      </c>
      <c r="AZ608" s="19">
        <f>IFERROR(VLOOKUP(AM608,[2]CUS030!$A$5:$E$10000,5,0),"")</f>
        <v/>
      </c>
      <c r="BA608" s="19">
        <f>IFERROR(VLOOKUP(AN608,[2]CUS030!$A$5:$E$10000,5,0),"")</f>
        <v/>
      </c>
      <c r="BB608" s="19">
        <f>IFERROR(VLOOKUP(AO608,[2]CUS030!$A$5:$E$10000,5,0),"")</f>
        <v/>
      </c>
      <c r="BC608" s="19">
        <f>IFERROR(VLOOKUP(AP608,[2]CUS030!$A$5:$E$10000,5,0),"")</f>
        <v/>
      </c>
      <c r="BD608" s="19">
        <f>IFERROR(VLOOKUP(AQ608,[2]CUS030!$A$5:$E$10000,5,0),"")</f>
        <v/>
      </c>
      <c r="BE608" s="19">
        <f>IFERROR(VLOOKUP(AR608,[2]CUS030!$A$5:$E$10000,5,0),"")</f>
        <v/>
      </c>
    </row>
    <row r="609">
      <c r="F609" s="108">
        <f>[1]!Table1[[#This Row],[Production]]</f>
        <v/>
      </c>
      <c r="G609">
        <f>MID(F609,LEN(F609)-6,4)</f>
        <v/>
      </c>
      <c r="H609">
        <f>AS609&amp;"|"&amp;AT609&amp;"|"&amp;AU609&amp;"|"&amp;AV609&amp;"|"&amp;AW609&amp;"|"&amp;AX609&amp;"|"&amp;AY609&amp;"|"&amp;AZ609&amp;"|"&amp;BA609&amp;"|"&amp;BB609&amp;"|"&amp;BC609&amp;"|"&amp;BD609&amp;"|"&amp;BE609</f>
        <v/>
      </c>
      <c r="I609" s="108">
        <f>[1]!Table1[[#This Row],[Stock]]</f>
        <v/>
      </c>
      <c r="J609">
        <f>MID(LEFT(I609,LEN(I609)-3),FIND("0|0.000",LEFT(I609,LEN(I609)-3),1)+7,6)</f>
        <v/>
      </c>
      <c r="K609" s="19" t="n"/>
      <c r="L609" s="19" t="n"/>
      <c r="M609" s="19" t="n"/>
      <c r="N609" s="19" t="n"/>
      <c r="O609" s="19" t="n"/>
      <c r="P609" s="20">
        <f>End_Cal!E609</f>
        <v/>
      </c>
      <c r="Q609" s="112">
        <f>IFERROR(INDEX($J$2:$J$9873,MATCH(1,INDEX(($P609=$F$2:$F$9873)*(0=COUNTIFS($Q$2:$Q$2,$J$2:$J$9873)),0),0)),"")</f>
        <v/>
      </c>
      <c r="R609" s="112">
        <f>IFERROR(INDEX($J$2:$J$9873,MATCH(1,INDEX(($P609=$F$2:$F$9873)*(0=COUNTIFS(Q609,$J$2:$J$9873)),0),0)),"")</f>
        <v/>
      </c>
      <c r="S609" s="112">
        <f>IFERROR(INDEX($J$2:$J$9873,MATCH(1,INDEX(($P609=$F$2:$F$9873)*(0=COUNTIFS(Q609:R609,$J$2:$J$9873)),0),0)),"")</f>
        <v/>
      </c>
      <c r="T609" s="112">
        <f>IFERROR(INDEX($J$2:$J$9873,MATCH(1,INDEX(($P609=$F$2:$F$9873)*(0=COUNTIFS(Q609:S609,$J$2:$J$9873)),0),0)),"")</f>
        <v/>
      </c>
      <c r="U609" s="112">
        <f>IFERROR(INDEX($J$2:$J$9873,MATCH(1,INDEX(($P609=$F$2:$F$9873)*(0=COUNTIFS(Q609:T609,$J$2:$J$9873)),0),0)),"")</f>
        <v/>
      </c>
      <c r="V609" s="112">
        <f>IFERROR(INDEX($J$2:$J$9873,MATCH(1,INDEX(($P609=$F$2:$F$9873)*(0=COUNTIFS(Q609:U609,$J$2:$J$9873)),0),0)),"")</f>
        <v/>
      </c>
      <c r="W609" s="112">
        <f>IFERROR(INDEX($J$2:$J$9873,MATCH(1,INDEX(($P609=$F$2:$F$9873)*(0=COUNTIFS(Q609:V609,$J$2:$J$861)),0),0)),"")</f>
        <v/>
      </c>
      <c r="X609" s="112">
        <f>IFERROR(INDEX($J$2:$J$9873,MATCH(1,INDEX(($P609=$F$2:$F$9873)*(0=COUNTIFS(Q609:W609,$J$2:$J$9873)),0),0)),"")</f>
        <v/>
      </c>
      <c r="Y609" s="112">
        <f>IFERROR(INDEX($J$2:$J$861,MATCH(1,INDEX(($P609=$F$2:$F$861)*(0=COUNTIFS(Q609:X609,$J$2:$J$861)),0),0)),"")</f>
        <v/>
      </c>
      <c r="Z609" s="112">
        <f>IFERROR(INDEX($J$2:$J$861,MATCH(1,INDEX(($P609=$F$2:$F$861)*(0=COUNTIFS(Q609:Y609,$J$2:$J$861)),0),0)),"")</f>
        <v/>
      </c>
      <c r="AA609" s="112">
        <f>IFERROR(INDEX($J$2:$J$861,MATCH(1,INDEX(($P609=$F$2:$F$861)*(0=COUNTIFS(Q609:Z609,$J$2:$J$861)),0),0)),"")</f>
        <v/>
      </c>
      <c r="AB609" s="112">
        <f>IFERROR(INDEX($J$2:$J$861,MATCH(1,INDEX(($P609=$F$2:$F$861)*(0=COUNTIFS(Q609:AA609,$J$2:$J$861)),0),0)),"")</f>
        <v/>
      </c>
      <c r="AC609" s="112">
        <f>IFERROR(INDEX($J$2:$J$861,MATCH(1,INDEX(($P609=$F$2:$F$861)*(0=COUNTIFS(Q609:AB609,$J$2:$J$861)),0),0)),"")</f>
        <v/>
      </c>
      <c r="AD609">
        <f>Q609&amp;"-"&amp;R609&amp;"-"&amp;S609&amp;"-"&amp;T609&amp;"-"&amp;U609&amp;"-"&amp;V609&amp;"-"&amp;W609&amp;"-"&amp;X609&amp;"-"&amp;Y609&amp;"-"&amp;Z609&amp;"-"&amp;AA609&amp;"-"&amp;AB609&amp;"-"&amp;AC609</f>
        <v/>
      </c>
      <c r="AF609" s="19">
        <f>IFERROR(INDEX($I$2:$I$861,MATCH(1,INDEX(($P609=$F$2:$F$861)*(0=COUNTIFS($AF$2:$AF$2,$I$2:$I$861)),0),0)),"")</f>
        <v/>
      </c>
      <c r="AG609" s="19">
        <f>IFERROR(INDEX($I$2:$I$9873,MATCH(1,INDEX(($P609=$F$2:$F$9873)*(0=COUNTIFS(AF609,$I$2:$I$9873)),0),0)),"")</f>
        <v/>
      </c>
      <c r="AH609" s="19">
        <f>IFERROR(INDEX($I$2:$I$9873,MATCH(1,INDEX(($P609=$F$2:$F$9873)*(0=COUNTIFS(AF609:AG609,$I$2:$I$9873)),0),0)),"")</f>
        <v/>
      </c>
      <c r="AI609" s="19">
        <f>IFERROR(INDEX($I$2:$I$9873,MATCH(1,INDEX(($P609=$F$2:$F$9873)*(0=COUNTIFS(AF609:AH609,$I$2:$I$9873)),0),0)),"")</f>
        <v/>
      </c>
      <c r="AJ609" s="19">
        <f>IFERROR(INDEX($I$2:$I$9873,MATCH(1,INDEX(($P609=$F$2:$F$9873)*(0=COUNTIFS(AF609:AI609,$I$2:$I$9873)),0),0)),"")</f>
        <v/>
      </c>
      <c r="AK609" s="19">
        <f>IFERROR(INDEX($I$2:$I$9873,MATCH(1,INDEX(($P609=$F$2:$F$9873)*(0=COUNTIFS(AF609:AJ609,$I$2:$I$9873)),0),0)),"")</f>
        <v/>
      </c>
      <c r="AL609" s="19">
        <f>IFERROR(INDEX($I$2:$I$9873,MATCH(1,INDEX(($P609=$F$2:$F$9873)*(0=COUNTIFS(AF609:AK609,$I$2:$I$9873)),0),0)),"")</f>
        <v/>
      </c>
      <c r="AM609" s="19">
        <f>IFERROR(INDEX($I$2:$I$9873,MATCH(1,INDEX(($P609=$F$2:$F$9873)*(0=COUNTIFS(AF609:AL609,$I$2:$I$9873)),0),0)),"")</f>
        <v/>
      </c>
      <c r="AN609" s="19">
        <f>IFERROR(INDEX($I$2:$I$9873,MATCH(1,INDEX(($P609=$F$2:$F$9873)*(0=COUNTIFS(AF609:AM609,$I$2:$I$9873)),0),0)),"")</f>
        <v/>
      </c>
      <c r="AO609" s="19">
        <f>IFERROR(INDEX($I$2:$I$9873,MATCH(1,INDEX(($P609=$F$2:$F$9873)*(0=COUNTIFS(AF609:AN609,$I$2:$I$9873)),0),0)),"")</f>
        <v/>
      </c>
      <c r="AP609" s="19">
        <f>IFERROR(INDEX($I$2:$I$9873,MATCH(1,INDEX(($P609=$F$2:$F$9873)*(0=COUNTIFS(AF609:AO609,$I$2:$I$9873)),0),0)),"")</f>
        <v/>
      </c>
      <c r="AQ609" s="19">
        <f>IFERROR(INDEX($I$2:$I$9873,MATCH(1,INDEX(($P609=$F$2:$F$9873)*(0=COUNTIFS(AF609:AP609,$I$2:$I$9873)),0),0)),"")</f>
        <v/>
      </c>
      <c r="AR609" s="19">
        <f>IFERROR(INDEX($I$2:$I$9873,MATCH(1,INDEX(($P609=$F$2:$F$9873)*(0=COUNTIFS(AF609:AQ609,$I$2:$I$9873)),0),0)),"")</f>
        <v/>
      </c>
      <c r="AS609" s="19">
        <f>IFERROR(VLOOKUP(AF609,[2]CUS030!$A$5:$E$10000,5,0),"")</f>
        <v/>
      </c>
      <c r="AT609" s="19">
        <f>IFERROR(VLOOKUP(AG609,[2]CUS030!$A$5:$E$10000,5,0),"")</f>
        <v/>
      </c>
      <c r="AU609" s="19">
        <f>IFERROR(VLOOKUP(AH609,[2]CUS030!$A$5:$E$10000,5,0),"")</f>
        <v/>
      </c>
      <c r="AV609" s="19">
        <f>IFERROR(VLOOKUP(AI609,[2]CUS030!$A$5:$E$10000,5,0),"")</f>
        <v/>
      </c>
      <c r="AW609" s="19">
        <f>IFERROR(VLOOKUP(AJ609,[2]CUS030!$A$5:$E$10000,5,0),"")</f>
        <v/>
      </c>
      <c r="AX609" s="19">
        <f>IFERROR(VLOOKUP(AK609,[2]CUS030!$A$5:$E$10000,5,0),"")</f>
        <v/>
      </c>
      <c r="AY609" s="19">
        <f>IFERROR(VLOOKUP(AL609,[2]CUS030!$A$5:$E$10000,5,0),"")</f>
        <v/>
      </c>
      <c r="AZ609" s="19">
        <f>IFERROR(VLOOKUP(AM609,[2]CUS030!$A$5:$E$10000,5,0),"")</f>
        <v/>
      </c>
      <c r="BA609" s="19">
        <f>IFERROR(VLOOKUP(AN609,[2]CUS030!$A$5:$E$10000,5,0),"")</f>
        <v/>
      </c>
      <c r="BB609" s="19">
        <f>IFERROR(VLOOKUP(AO609,[2]CUS030!$A$5:$E$10000,5,0),"")</f>
        <v/>
      </c>
      <c r="BC609" s="19">
        <f>IFERROR(VLOOKUP(AP609,[2]CUS030!$A$5:$E$10000,5,0),"")</f>
        <v/>
      </c>
      <c r="BD609" s="19">
        <f>IFERROR(VLOOKUP(AQ609,[2]CUS030!$A$5:$E$10000,5,0),"")</f>
        <v/>
      </c>
      <c r="BE609" s="19">
        <f>IFERROR(VLOOKUP(AR609,[2]CUS030!$A$5:$E$10000,5,0),"")</f>
        <v/>
      </c>
    </row>
    <row r="610">
      <c r="F610" s="108">
        <f>[1]!Table1[[#This Row],[Production]]</f>
        <v/>
      </c>
      <c r="G610">
        <f>MID(F610,LEN(F610)-6,4)</f>
        <v/>
      </c>
      <c r="H610">
        <f>AS610&amp;"|"&amp;AT610&amp;"|"&amp;AU610&amp;"|"&amp;AV610&amp;"|"&amp;AW610&amp;"|"&amp;AX610&amp;"|"&amp;AY610&amp;"|"&amp;AZ610&amp;"|"&amp;BA610&amp;"|"&amp;BB610&amp;"|"&amp;BC610&amp;"|"&amp;BD610&amp;"|"&amp;BE610</f>
        <v/>
      </c>
      <c r="I610" s="108">
        <f>[1]!Table1[[#This Row],[Stock]]</f>
        <v/>
      </c>
      <c r="J610">
        <f>MID(LEFT(I610,LEN(I610)-3),FIND("0|0.000",LEFT(I610,LEN(I610)-3),1)+7,6)</f>
        <v/>
      </c>
      <c r="K610" s="19" t="n"/>
      <c r="L610" s="19" t="n"/>
      <c r="M610" s="19" t="n"/>
      <c r="N610" s="19" t="n"/>
      <c r="O610" s="19" t="n"/>
      <c r="P610" s="20">
        <f>End_Cal!E610</f>
        <v/>
      </c>
      <c r="Q610" s="112">
        <f>IFERROR(INDEX($J$2:$J$9873,MATCH(1,INDEX(($P610=$F$2:$F$9873)*(0=COUNTIFS($Q$2:$Q$2,$J$2:$J$9873)),0),0)),"")</f>
        <v/>
      </c>
      <c r="R610" s="112">
        <f>IFERROR(INDEX($J$2:$J$9873,MATCH(1,INDEX(($P610=$F$2:$F$9873)*(0=COUNTIFS(Q610,$J$2:$J$9873)),0),0)),"")</f>
        <v/>
      </c>
      <c r="S610" s="112">
        <f>IFERROR(INDEX($J$2:$J$9873,MATCH(1,INDEX(($P610=$F$2:$F$9873)*(0=COUNTIFS(Q610:R610,$J$2:$J$9873)),0),0)),"")</f>
        <v/>
      </c>
      <c r="T610" s="112">
        <f>IFERROR(INDEX($J$2:$J$9873,MATCH(1,INDEX(($P610=$F$2:$F$9873)*(0=COUNTIFS(Q610:S610,$J$2:$J$9873)),0),0)),"")</f>
        <v/>
      </c>
      <c r="U610" s="112">
        <f>IFERROR(INDEX($J$2:$J$9873,MATCH(1,INDEX(($P610=$F$2:$F$9873)*(0=COUNTIFS(Q610:T610,$J$2:$J$9873)),0),0)),"")</f>
        <v/>
      </c>
      <c r="V610" s="112">
        <f>IFERROR(INDEX($J$2:$J$9873,MATCH(1,INDEX(($P610=$F$2:$F$9873)*(0=COUNTIFS(Q610:U610,$J$2:$J$9873)),0),0)),"")</f>
        <v/>
      </c>
      <c r="W610" s="112">
        <f>IFERROR(INDEX($J$2:$J$9873,MATCH(1,INDEX(($P610=$F$2:$F$9873)*(0=COUNTIFS(Q610:V610,$J$2:$J$861)),0),0)),"")</f>
        <v/>
      </c>
      <c r="X610" s="112">
        <f>IFERROR(INDEX($J$2:$J$9873,MATCH(1,INDEX(($P610=$F$2:$F$9873)*(0=COUNTIFS(Q610:W610,$J$2:$J$9873)),0),0)),"")</f>
        <v/>
      </c>
      <c r="Y610" s="112">
        <f>IFERROR(INDEX($J$2:$J$861,MATCH(1,INDEX(($P610=$F$2:$F$861)*(0=COUNTIFS(Q610:X610,$J$2:$J$861)),0),0)),"")</f>
        <v/>
      </c>
      <c r="Z610" s="112">
        <f>IFERROR(INDEX($J$2:$J$861,MATCH(1,INDEX(($P610=$F$2:$F$861)*(0=COUNTIFS(Q610:Y610,$J$2:$J$861)),0),0)),"")</f>
        <v/>
      </c>
      <c r="AA610" s="112">
        <f>IFERROR(INDEX($J$2:$J$861,MATCH(1,INDEX(($P610=$F$2:$F$861)*(0=COUNTIFS(Q610:Z610,$J$2:$J$861)),0),0)),"")</f>
        <v/>
      </c>
      <c r="AB610" s="112">
        <f>IFERROR(INDEX($J$2:$J$861,MATCH(1,INDEX(($P610=$F$2:$F$861)*(0=COUNTIFS(Q610:AA610,$J$2:$J$861)),0),0)),"")</f>
        <v/>
      </c>
      <c r="AC610" s="112">
        <f>IFERROR(INDEX($J$2:$J$861,MATCH(1,INDEX(($P610=$F$2:$F$861)*(0=COUNTIFS(Q610:AB610,$J$2:$J$861)),0),0)),"")</f>
        <v/>
      </c>
      <c r="AD610">
        <f>Q610&amp;"-"&amp;R610&amp;"-"&amp;S610&amp;"-"&amp;T610&amp;"-"&amp;U610&amp;"-"&amp;V610&amp;"-"&amp;W610&amp;"-"&amp;X610&amp;"-"&amp;Y610&amp;"-"&amp;Z610&amp;"-"&amp;AA610&amp;"-"&amp;AB610&amp;"-"&amp;AC610</f>
        <v/>
      </c>
      <c r="AF610" s="19">
        <f>IFERROR(INDEX($I$2:$I$861,MATCH(1,INDEX(($P610=$F$2:$F$861)*(0=COUNTIFS($AF$2:$AF$2,$I$2:$I$861)),0),0)),"")</f>
        <v/>
      </c>
      <c r="AG610" s="19">
        <f>IFERROR(INDEX($I$2:$I$9873,MATCH(1,INDEX(($P610=$F$2:$F$9873)*(0=COUNTIFS(AF610,$I$2:$I$9873)),0),0)),"")</f>
        <v/>
      </c>
      <c r="AH610" s="19">
        <f>IFERROR(INDEX($I$2:$I$9873,MATCH(1,INDEX(($P610=$F$2:$F$9873)*(0=COUNTIFS(AF610:AG610,$I$2:$I$9873)),0),0)),"")</f>
        <v/>
      </c>
      <c r="AI610" s="19">
        <f>IFERROR(INDEX($I$2:$I$9873,MATCH(1,INDEX(($P610=$F$2:$F$9873)*(0=COUNTIFS(AF610:AH610,$I$2:$I$9873)),0),0)),"")</f>
        <v/>
      </c>
      <c r="AJ610" s="19">
        <f>IFERROR(INDEX($I$2:$I$9873,MATCH(1,INDEX(($P610=$F$2:$F$9873)*(0=COUNTIFS(AF610:AI610,$I$2:$I$9873)),0),0)),"")</f>
        <v/>
      </c>
      <c r="AK610" s="19">
        <f>IFERROR(INDEX($I$2:$I$9873,MATCH(1,INDEX(($P610=$F$2:$F$9873)*(0=COUNTIFS(AF610:AJ610,$I$2:$I$9873)),0),0)),"")</f>
        <v/>
      </c>
      <c r="AL610" s="19">
        <f>IFERROR(INDEX($I$2:$I$9873,MATCH(1,INDEX(($P610=$F$2:$F$9873)*(0=COUNTIFS(AF610:AK610,$I$2:$I$9873)),0),0)),"")</f>
        <v/>
      </c>
      <c r="AM610" s="19">
        <f>IFERROR(INDEX($I$2:$I$9873,MATCH(1,INDEX(($P610=$F$2:$F$9873)*(0=COUNTIFS(AF610:AL610,$I$2:$I$9873)),0),0)),"")</f>
        <v/>
      </c>
      <c r="AN610" s="19">
        <f>IFERROR(INDEX($I$2:$I$9873,MATCH(1,INDEX(($P610=$F$2:$F$9873)*(0=COUNTIFS(AF610:AM610,$I$2:$I$9873)),0),0)),"")</f>
        <v/>
      </c>
      <c r="AO610" s="19">
        <f>IFERROR(INDEX($I$2:$I$9873,MATCH(1,INDEX(($P610=$F$2:$F$9873)*(0=COUNTIFS(AF610:AN610,$I$2:$I$9873)),0),0)),"")</f>
        <v/>
      </c>
      <c r="AP610" s="19">
        <f>IFERROR(INDEX($I$2:$I$9873,MATCH(1,INDEX(($P610=$F$2:$F$9873)*(0=COUNTIFS(AF610:AO610,$I$2:$I$9873)),0),0)),"")</f>
        <v/>
      </c>
      <c r="AQ610" s="19">
        <f>IFERROR(INDEX($I$2:$I$9873,MATCH(1,INDEX(($P610=$F$2:$F$9873)*(0=COUNTIFS(AF610:AP610,$I$2:$I$9873)),0),0)),"")</f>
        <v/>
      </c>
      <c r="AR610" s="19">
        <f>IFERROR(INDEX($I$2:$I$9873,MATCH(1,INDEX(($P610=$F$2:$F$9873)*(0=COUNTIFS(AF610:AQ610,$I$2:$I$9873)),0),0)),"")</f>
        <v/>
      </c>
      <c r="AS610" s="19">
        <f>IFERROR(VLOOKUP(AF610,[2]CUS030!$A$5:$E$10000,5,0),"")</f>
        <v/>
      </c>
      <c r="AT610" s="19">
        <f>IFERROR(VLOOKUP(AG610,[2]CUS030!$A$5:$E$10000,5,0),"")</f>
        <v/>
      </c>
      <c r="AU610" s="19">
        <f>IFERROR(VLOOKUP(AH610,[2]CUS030!$A$5:$E$10000,5,0),"")</f>
        <v/>
      </c>
      <c r="AV610" s="19">
        <f>IFERROR(VLOOKUP(AI610,[2]CUS030!$A$5:$E$10000,5,0),"")</f>
        <v/>
      </c>
      <c r="AW610" s="19">
        <f>IFERROR(VLOOKUP(AJ610,[2]CUS030!$A$5:$E$10000,5,0),"")</f>
        <v/>
      </c>
      <c r="AX610" s="19">
        <f>IFERROR(VLOOKUP(AK610,[2]CUS030!$A$5:$E$10000,5,0),"")</f>
        <v/>
      </c>
      <c r="AY610" s="19">
        <f>IFERROR(VLOOKUP(AL610,[2]CUS030!$A$5:$E$10000,5,0),"")</f>
        <v/>
      </c>
      <c r="AZ610" s="19">
        <f>IFERROR(VLOOKUP(AM610,[2]CUS030!$A$5:$E$10000,5,0),"")</f>
        <v/>
      </c>
      <c r="BA610" s="19">
        <f>IFERROR(VLOOKUP(AN610,[2]CUS030!$A$5:$E$10000,5,0),"")</f>
        <v/>
      </c>
      <c r="BB610" s="19">
        <f>IFERROR(VLOOKUP(AO610,[2]CUS030!$A$5:$E$10000,5,0),"")</f>
        <v/>
      </c>
      <c r="BC610" s="19">
        <f>IFERROR(VLOOKUP(AP610,[2]CUS030!$A$5:$E$10000,5,0),"")</f>
        <v/>
      </c>
      <c r="BD610" s="19">
        <f>IFERROR(VLOOKUP(AQ610,[2]CUS030!$A$5:$E$10000,5,0),"")</f>
        <v/>
      </c>
      <c r="BE610" s="19">
        <f>IFERROR(VLOOKUP(AR610,[2]CUS030!$A$5:$E$10000,5,0),"")</f>
        <v/>
      </c>
    </row>
    <row r="611">
      <c r="F611" s="108">
        <f>[1]!Table1[[#This Row],[Production]]</f>
        <v/>
      </c>
      <c r="G611">
        <f>MID(F611,LEN(F611)-6,4)</f>
        <v/>
      </c>
      <c r="H611">
        <f>AS611&amp;"|"&amp;AT611&amp;"|"&amp;AU611&amp;"|"&amp;AV611&amp;"|"&amp;AW611&amp;"|"&amp;AX611&amp;"|"&amp;AY611&amp;"|"&amp;AZ611&amp;"|"&amp;BA611&amp;"|"&amp;BB611&amp;"|"&amp;BC611&amp;"|"&amp;BD611&amp;"|"&amp;BE611</f>
        <v/>
      </c>
      <c r="I611" s="108">
        <f>[1]!Table1[[#This Row],[Stock]]</f>
        <v/>
      </c>
      <c r="J611">
        <f>MID(LEFT(I611,LEN(I611)-3),FIND("0|0.000",LEFT(I611,LEN(I611)-3),1)+7,6)</f>
        <v/>
      </c>
      <c r="K611" s="19" t="n"/>
      <c r="L611" s="19" t="n"/>
      <c r="M611" s="19" t="n"/>
      <c r="N611" s="19" t="n"/>
      <c r="O611" s="19" t="n"/>
      <c r="P611" s="20">
        <f>End_Cal!E611</f>
        <v/>
      </c>
      <c r="Q611" s="112">
        <f>IFERROR(INDEX($J$2:$J$9873,MATCH(1,INDEX(($P611=$F$2:$F$9873)*(0=COUNTIFS($Q$2:$Q$2,$J$2:$J$9873)),0),0)),"")</f>
        <v/>
      </c>
      <c r="R611" s="112">
        <f>IFERROR(INDEX($J$2:$J$9873,MATCH(1,INDEX(($P611=$F$2:$F$9873)*(0=COUNTIFS(Q611,$J$2:$J$9873)),0),0)),"")</f>
        <v/>
      </c>
      <c r="S611" s="112">
        <f>IFERROR(INDEX($J$2:$J$9873,MATCH(1,INDEX(($P611=$F$2:$F$9873)*(0=COUNTIFS(Q611:R611,$J$2:$J$9873)),0),0)),"")</f>
        <v/>
      </c>
      <c r="T611" s="112">
        <f>IFERROR(INDEX($J$2:$J$9873,MATCH(1,INDEX(($P611=$F$2:$F$9873)*(0=COUNTIFS(Q611:S611,$J$2:$J$9873)),0),0)),"")</f>
        <v/>
      </c>
      <c r="U611" s="112">
        <f>IFERROR(INDEX($J$2:$J$9873,MATCH(1,INDEX(($P611=$F$2:$F$9873)*(0=COUNTIFS(Q611:T611,$J$2:$J$9873)),0),0)),"")</f>
        <v/>
      </c>
      <c r="V611" s="112">
        <f>IFERROR(INDEX($J$2:$J$9873,MATCH(1,INDEX(($P611=$F$2:$F$9873)*(0=COUNTIFS(Q611:U611,$J$2:$J$9873)),0),0)),"")</f>
        <v/>
      </c>
      <c r="W611" s="112">
        <f>IFERROR(INDEX($J$2:$J$9873,MATCH(1,INDEX(($P611=$F$2:$F$9873)*(0=COUNTIFS(Q611:V611,$J$2:$J$861)),0),0)),"")</f>
        <v/>
      </c>
      <c r="X611" s="112">
        <f>IFERROR(INDEX($J$2:$J$9873,MATCH(1,INDEX(($P611=$F$2:$F$9873)*(0=COUNTIFS(Q611:W611,$J$2:$J$9873)),0),0)),"")</f>
        <v/>
      </c>
      <c r="Y611" s="112">
        <f>IFERROR(INDEX($J$2:$J$861,MATCH(1,INDEX(($P611=$F$2:$F$861)*(0=COUNTIFS(Q611:X611,$J$2:$J$861)),0),0)),"")</f>
        <v/>
      </c>
      <c r="Z611" s="112">
        <f>IFERROR(INDEX($J$2:$J$861,MATCH(1,INDEX(($P611=$F$2:$F$861)*(0=COUNTIFS(Q611:Y611,$J$2:$J$861)),0),0)),"")</f>
        <v/>
      </c>
      <c r="AA611" s="112">
        <f>IFERROR(INDEX($J$2:$J$861,MATCH(1,INDEX(($P611=$F$2:$F$861)*(0=COUNTIFS(Q611:Z611,$J$2:$J$861)),0),0)),"")</f>
        <v/>
      </c>
      <c r="AB611" s="112">
        <f>IFERROR(INDEX($J$2:$J$861,MATCH(1,INDEX(($P611=$F$2:$F$861)*(0=COUNTIFS(Q611:AA611,$J$2:$J$861)),0),0)),"")</f>
        <v/>
      </c>
      <c r="AC611" s="112">
        <f>IFERROR(INDEX($J$2:$J$861,MATCH(1,INDEX(($P611=$F$2:$F$861)*(0=COUNTIFS(Q611:AB611,$J$2:$J$861)),0),0)),"")</f>
        <v/>
      </c>
      <c r="AD611">
        <f>Q611&amp;"-"&amp;R611&amp;"-"&amp;S611&amp;"-"&amp;T611&amp;"-"&amp;U611&amp;"-"&amp;V611&amp;"-"&amp;W611&amp;"-"&amp;X611&amp;"-"&amp;Y611&amp;"-"&amp;Z611&amp;"-"&amp;AA611&amp;"-"&amp;AB611&amp;"-"&amp;AC611</f>
        <v/>
      </c>
      <c r="AF611" s="19">
        <f>IFERROR(INDEX($I$2:$I$861,MATCH(1,INDEX(($P611=$F$2:$F$861)*(0=COUNTIFS($AF$2:$AF$2,$I$2:$I$861)),0),0)),"")</f>
        <v/>
      </c>
      <c r="AG611" s="19">
        <f>IFERROR(INDEX($I$2:$I$9873,MATCH(1,INDEX(($P611=$F$2:$F$9873)*(0=COUNTIFS(AF611,$I$2:$I$9873)),0),0)),"")</f>
        <v/>
      </c>
      <c r="AH611" s="19">
        <f>IFERROR(INDEX($I$2:$I$9873,MATCH(1,INDEX(($P611=$F$2:$F$9873)*(0=COUNTIFS(AF611:AG611,$I$2:$I$9873)),0),0)),"")</f>
        <v/>
      </c>
      <c r="AI611" s="19">
        <f>IFERROR(INDEX($I$2:$I$9873,MATCH(1,INDEX(($P611=$F$2:$F$9873)*(0=COUNTIFS(AF611:AH611,$I$2:$I$9873)),0),0)),"")</f>
        <v/>
      </c>
      <c r="AJ611" s="19">
        <f>IFERROR(INDEX($I$2:$I$9873,MATCH(1,INDEX(($P611=$F$2:$F$9873)*(0=COUNTIFS(AF611:AI611,$I$2:$I$9873)),0),0)),"")</f>
        <v/>
      </c>
      <c r="AK611" s="19">
        <f>IFERROR(INDEX($I$2:$I$9873,MATCH(1,INDEX(($P611=$F$2:$F$9873)*(0=COUNTIFS(AF611:AJ611,$I$2:$I$9873)),0),0)),"")</f>
        <v/>
      </c>
      <c r="AL611" s="19">
        <f>IFERROR(INDEX($I$2:$I$9873,MATCH(1,INDEX(($P611=$F$2:$F$9873)*(0=COUNTIFS(AF611:AK611,$I$2:$I$9873)),0),0)),"")</f>
        <v/>
      </c>
      <c r="AM611" s="19">
        <f>IFERROR(INDEX($I$2:$I$9873,MATCH(1,INDEX(($P611=$F$2:$F$9873)*(0=COUNTIFS(AF611:AL611,$I$2:$I$9873)),0),0)),"")</f>
        <v/>
      </c>
      <c r="AN611" s="19">
        <f>IFERROR(INDEX($I$2:$I$9873,MATCH(1,INDEX(($P611=$F$2:$F$9873)*(0=COUNTIFS(AF611:AM611,$I$2:$I$9873)),0),0)),"")</f>
        <v/>
      </c>
      <c r="AO611" s="19">
        <f>IFERROR(INDEX($I$2:$I$9873,MATCH(1,INDEX(($P611=$F$2:$F$9873)*(0=COUNTIFS(AF611:AN611,$I$2:$I$9873)),0),0)),"")</f>
        <v/>
      </c>
      <c r="AP611" s="19">
        <f>IFERROR(INDEX($I$2:$I$9873,MATCH(1,INDEX(($P611=$F$2:$F$9873)*(0=COUNTIFS(AF611:AO611,$I$2:$I$9873)),0),0)),"")</f>
        <v/>
      </c>
      <c r="AQ611" s="19">
        <f>IFERROR(INDEX($I$2:$I$9873,MATCH(1,INDEX(($P611=$F$2:$F$9873)*(0=COUNTIFS(AF611:AP611,$I$2:$I$9873)),0),0)),"")</f>
        <v/>
      </c>
      <c r="AR611" s="19">
        <f>IFERROR(INDEX($I$2:$I$9873,MATCH(1,INDEX(($P611=$F$2:$F$9873)*(0=COUNTIFS(AF611:AQ611,$I$2:$I$9873)),0),0)),"")</f>
        <v/>
      </c>
      <c r="AS611" s="19">
        <f>IFERROR(VLOOKUP(AF611,[2]CUS030!$A$5:$E$10000,5,0),"")</f>
        <v/>
      </c>
      <c r="AT611" s="19">
        <f>IFERROR(VLOOKUP(AG611,[2]CUS030!$A$5:$E$10000,5,0),"")</f>
        <v/>
      </c>
      <c r="AU611" s="19">
        <f>IFERROR(VLOOKUP(AH611,[2]CUS030!$A$5:$E$10000,5,0),"")</f>
        <v/>
      </c>
      <c r="AV611" s="19">
        <f>IFERROR(VLOOKUP(AI611,[2]CUS030!$A$5:$E$10000,5,0),"")</f>
        <v/>
      </c>
      <c r="AW611" s="19">
        <f>IFERROR(VLOOKUP(AJ611,[2]CUS030!$A$5:$E$10000,5,0),"")</f>
        <v/>
      </c>
      <c r="AX611" s="19">
        <f>IFERROR(VLOOKUP(AK611,[2]CUS030!$A$5:$E$10000,5,0),"")</f>
        <v/>
      </c>
      <c r="AY611" s="19">
        <f>IFERROR(VLOOKUP(AL611,[2]CUS030!$A$5:$E$10000,5,0),"")</f>
        <v/>
      </c>
      <c r="AZ611" s="19">
        <f>IFERROR(VLOOKUP(AM611,[2]CUS030!$A$5:$E$10000,5,0),"")</f>
        <v/>
      </c>
      <c r="BA611" s="19">
        <f>IFERROR(VLOOKUP(AN611,[2]CUS030!$A$5:$E$10000,5,0),"")</f>
        <v/>
      </c>
      <c r="BB611" s="19">
        <f>IFERROR(VLOOKUP(AO611,[2]CUS030!$A$5:$E$10000,5,0),"")</f>
        <v/>
      </c>
      <c r="BC611" s="19">
        <f>IFERROR(VLOOKUP(AP611,[2]CUS030!$A$5:$E$10000,5,0),"")</f>
        <v/>
      </c>
      <c r="BD611" s="19">
        <f>IFERROR(VLOOKUP(AQ611,[2]CUS030!$A$5:$E$10000,5,0),"")</f>
        <v/>
      </c>
      <c r="BE611" s="19">
        <f>IFERROR(VLOOKUP(AR611,[2]CUS030!$A$5:$E$10000,5,0),"")</f>
        <v/>
      </c>
    </row>
    <row r="612">
      <c r="F612" s="108">
        <f>[1]!Table1[[#This Row],[Production]]</f>
        <v/>
      </c>
      <c r="G612">
        <f>MID(F612,LEN(F612)-6,4)</f>
        <v/>
      </c>
      <c r="H612">
        <f>AS612&amp;"|"&amp;AT612&amp;"|"&amp;AU612&amp;"|"&amp;AV612&amp;"|"&amp;AW612&amp;"|"&amp;AX612&amp;"|"&amp;AY612&amp;"|"&amp;AZ612&amp;"|"&amp;BA612&amp;"|"&amp;BB612&amp;"|"&amp;BC612&amp;"|"&amp;BD612&amp;"|"&amp;BE612</f>
        <v/>
      </c>
      <c r="I612" s="108">
        <f>[1]!Table1[[#This Row],[Stock]]</f>
        <v/>
      </c>
      <c r="J612">
        <f>MID(LEFT(I612,LEN(I612)-3),FIND("0|0.000",LEFT(I612,LEN(I612)-3),1)+7,6)</f>
        <v/>
      </c>
      <c r="K612" s="19" t="n"/>
      <c r="L612" s="19" t="n"/>
      <c r="M612" s="19" t="n"/>
      <c r="N612" s="19" t="n"/>
      <c r="O612" s="19" t="n"/>
      <c r="P612" s="20">
        <f>End_Cal!E612</f>
        <v/>
      </c>
      <c r="Q612" s="112">
        <f>IFERROR(INDEX($J$2:$J$9873,MATCH(1,INDEX(($P612=$F$2:$F$9873)*(0=COUNTIFS($Q$2:$Q$2,$J$2:$J$9873)),0),0)),"")</f>
        <v/>
      </c>
      <c r="R612" s="112">
        <f>IFERROR(INDEX($J$2:$J$9873,MATCH(1,INDEX(($P612=$F$2:$F$9873)*(0=COUNTIFS(Q612,$J$2:$J$9873)),0),0)),"")</f>
        <v/>
      </c>
      <c r="S612" s="112">
        <f>IFERROR(INDEX($J$2:$J$9873,MATCH(1,INDEX(($P612=$F$2:$F$9873)*(0=COUNTIFS(Q612:R612,$J$2:$J$9873)),0),0)),"")</f>
        <v/>
      </c>
      <c r="T612" s="112">
        <f>IFERROR(INDEX($J$2:$J$9873,MATCH(1,INDEX(($P612=$F$2:$F$9873)*(0=COUNTIFS(Q612:S612,$J$2:$J$9873)),0),0)),"")</f>
        <v/>
      </c>
      <c r="U612" s="112">
        <f>IFERROR(INDEX($J$2:$J$9873,MATCH(1,INDEX(($P612=$F$2:$F$9873)*(0=COUNTIFS(Q612:T612,$J$2:$J$9873)),0),0)),"")</f>
        <v/>
      </c>
      <c r="V612" s="112">
        <f>IFERROR(INDEX($J$2:$J$9873,MATCH(1,INDEX(($P612=$F$2:$F$9873)*(0=COUNTIFS(Q612:U612,$J$2:$J$9873)),0),0)),"")</f>
        <v/>
      </c>
      <c r="W612" s="112">
        <f>IFERROR(INDEX($J$2:$J$9873,MATCH(1,INDEX(($P612=$F$2:$F$9873)*(0=COUNTIFS(Q612:V612,$J$2:$J$861)),0),0)),"")</f>
        <v/>
      </c>
      <c r="X612" s="112">
        <f>IFERROR(INDEX($J$2:$J$9873,MATCH(1,INDEX(($P612=$F$2:$F$9873)*(0=COUNTIFS(Q612:W612,$J$2:$J$9873)),0),0)),"")</f>
        <v/>
      </c>
      <c r="Y612" s="112">
        <f>IFERROR(INDEX($J$2:$J$861,MATCH(1,INDEX(($P612=$F$2:$F$861)*(0=COUNTIFS(Q612:X612,$J$2:$J$861)),0),0)),"")</f>
        <v/>
      </c>
      <c r="Z612" s="112">
        <f>IFERROR(INDEX($J$2:$J$861,MATCH(1,INDEX(($P612=$F$2:$F$861)*(0=COUNTIFS(Q612:Y612,$J$2:$J$861)),0),0)),"")</f>
        <v/>
      </c>
      <c r="AA612" s="112">
        <f>IFERROR(INDEX($J$2:$J$861,MATCH(1,INDEX(($P612=$F$2:$F$861)*(0=COUNTIFS(Q612:Z612,$J$2:$J$861)),0),0)),"")</f>
        <v/>
      </c>
      <c r="AB612" s="112">
        <f>IFERROR(INDEX($J$2:$J$861,MATCH(1,INDEX(($P612=$F$2:$F$861)*(0=COUNTIFS(Q612:AA612,$J$2:$J$861)),0),0)),"")</f>
        <v/>
      </c>
      <c r="AC612" s="112">
        <f>IFERROR(INDEX($J$2:$J$861,MATCH(1,INDEX(($P612=$F$2:$F$861)*(0=COUNTIFS(Q612:AB612,$J$2:$J$861)),0),0)),"")</f>
        <v/>
      </c>
      <c r="AD612">
        <f>Q612&amp;"-"&amp;R612&amp;"-"&amp;S612&amp;"-"&amp;T612&amp;"-"&amp;U612&amp;"-"&amp;V612&amp;"-"&amp;W612&amp;"-"&amp;X612&amp;"-"&amp;Y612&amp;"-"&amp;Z612&amp;"-"&amp;AA612&amp;"-"&amp;AB612&amp;"-"&amp;AC612</f>
        <v/>
      </c>
      <c r="AF612" s="19">
        <f>IFERROR(INDEX($I$2:$I$861,MATCH(1,INDEX(($P612=$F$2:$F$861)*(0=COUNTIFS($AF$2:$AF$2,$I$2:$I$861)),0),0)),"")</f>
        <v/>
      </c>
      <c r="AG612" s="19">
        <f>IFERROR(INDEX($I$2:$I$9873,MATCH(1,INDEX(($P612=$F$2:$F$9873)*(0=COUNTIFS(AF612,$I$2:$I$9873)),0),0)),"")</f>
        <v/>
      </c>
      <c r="AH612" s="19">
        <f>IFERROR(INDEX($I$2:$I$9873,MATCH(1,INDEX(($P612=$F$2:$F$9873)*(0=COUNTIFS(AF612:AG612,$I$2:$I$9873)),0),0)),"")</f>
        <v/>
      </c>
      <c r="AI612" s="19">
        <f>IFERROR(INDEX($I$2:$I$9873,MATCH(1,INDEX(($P612=$F$2:$F$9873)*(0=COUNTIFS(AF612:AH612,$I$2:$I$9873)),0),0)),"")</f>
        <v/>
      </c>
      <c r="AJ612" s="19">
        <f>IFERROR(INDEX($I$2:$I$9873,MATCH(1,INDEX(($P612=$F$2:$F$9873)*(0=COUNTIFS(AF612:AI612,$I$2:$I$9873)),0),0)),"")</f>
        <v/>
      </c>
      <c r="AK612" s="19">
        <f>IFERROR(INDEX($I$2:$I$9873,MATCH(1,INDEX(($P612=$F$2:$F$9873)*(0=COUNTIFS(AF612:AJ612,$I$2:$I$9873)),0),0)),"")</f>
        <v/>
      </c>
      <c r="AL612" s="19">
        <f>IFERROR(INDEX($I$2:$I$9873,MATCH(1,INDEX(($P612=$F$2:$F$9873)*(0=COUNTIFS(AF612:AK612,$I$2:$I$9873)),0),0)),"")</f>
        <v/>
      </c>
      <c r="AM612" s="19">
        <f>IFERROR(INDEX($I$2:$I$9873,MATCH(1,INDEX(($P612=$F$2:$F$9873)*(0=COUNTIFS(AF612:AL612,$I$2:$I$9873)),0),0)),"")</f>
        <v/>
      </c>
      <c r="AN612" s="19">
        <f>IFERROR(INDEX($I$2:$I$9873,MATCH(1,INDEX(($P612=$F$2:$F$9873)*(0=COUNTIFS(AF612:AM612,$I$2:$I$9873)),0),0)),"")</f>
        <v/>
      </c>
      <c r="AO612" s="19">
        <f>IFERROR(INDEX($I$2:$I$9873,MATCH(1,INDEX(($P612=$F$2:$F$9873)*(0=COUNTIFS(AF612:AN612,$I$2:$I$9873)),0),0)),"")</f>
        <v/>
      </c>
      <c r="AP612" s="19">
        <f>IFERROR(INDEX($I$2:$I$9873,MATCH(1,INDEX(($P612=$F$2:$F$9873)*(0=COUNTIFS(AF612:AO612,$I$2:$I$9873)),0),0)),"")</f>
        <v/>
      </c>
      <c r="AQ612" s="19">
        <f>IFERROR(INDEX($I$2:$I$9873,MATCH(1,INDEX(($P612=$F$2:$F$9873)*(0=COUNTIFS(AF612:AP612,$I$2:$I$9873)),0),0)),"")</f>
        <v/>
      </c>
      <c r="AR612" s="19">
        <f>IFERROR(INDEX($I$2:$I$9873,MATCH(1,INDEX(($P612=$F$2:$F$9873)*(0=COUNTIFS(AF612:AQ612,$I$2:$I$9873)),0),0)),"")</f>
        <v/>
      </c>
      <c r="AS612" s="19">
        <f>IFERROR(VLOOKUP(AF612,[2]CUS030!$A$5:$E$10000,5,0),"")</f>
        <v/>
      </c>
      <c r="AT612" s="19">
        <f>IFERROR(VLOOKUP(AG612,[2]CUS030!$A$5:$E$10000,5,0),"")</f>
        <v/>
      </c>
      <c r="AU612" s="19">
        <f>IFERROR(VLOOKUP(AH612,[2]CUS030!$A$5:$E$10000,5,0),"")</f>
        <v/>
      </c>
      <c r="AV612" s="19">
        <f>IFERROR(VLOOKUP(AI612,[2]CUS030!$A$5:$E$10000,5,0),"")</f>
        <v/>
      </c>
      <c r="AW612" s="19">
        <f>IFERROR(VLOOKUP(AJ612,[2]CUS030!$A$5:$E$10000,5,0),"")</f>
        <v/>
      </c>
      <c r="AX612" s="19">
        <f>IFERROR(VLOOKUP(AK612,[2]CUS030!$A$5:$E$10000,5,0),"")</f>
        <v/>
      </c>
      <c r="AY612" s="19">
        <f>IFERROR(VLOOKUP(AL612,[2]CUS030!$A$5:$E$10000,5,0),"")</f>
        <v/>
      </c>
      <c r="AZ612" s="19">
        <f>IFERROR(VLOOKUP(AM612,[2]CUS030!$A$5:$E$10000,5,0),"")</f>
        <v/>
      </c>
      <c r="BA612" s="19">
        <f>IFERROR(VLOOKUP(AN612,[2]CUS030!$A$5:$E$10000,5,0),"")</f>
        <v/>
      </c>
      <c r="BB612" s="19">
        <f>IFERROR(VLOOKUP(AO612,[2]CUS030!$A$5:$E$10000,5,0),"")</f>
        <v/>
      </c>
      <c r="BC612" s="19">
        <f>IFERROR(VLOOKUP(AP612,[2]CUS030!$A$5:$E$10000,5,0),"")</f>
        <v/>
      </c>
      <c r="BD612" s="19">
        <f>IFERROR(VLOOKUP(AQ612,[2]CUS030!$A$5:$E$10000,5,0),"")</f>
        <v/>
      </c>
      <c r="BE612" s="19">
        <f>IFERROR(VLOOKUP(AR612,[2]CUS030!$A$5:$E$10000,5,0),"")</f>
        <v/>
      </c>
    </row>
    <row r="613">
      <c r="F613" s="108">
        <f>[1]!Table1[[#This Row],[Production]]</f>
        <v/>
      </c>
      <c r="G613">
        <f>MID(F613,LEN(F613)-6,4)</f>
        <v/>
      </c>
      <c r="H613">
        <f>AS613&amp;"|"&amp;AT613&amp;"|"&amp;AU613&amp;"|"&amp;AV613&amp;"|"&amp;AW613&amp;"|"&amp;AX613&amp;"|"&amp;AY613&amp;"|"&amp;AZ613&amp;"|"&amp;BA613&amp;"|"&amp;BB613&amp;"|"&amp;BC613&amp;"|"&amp;BD613&amp;"|"&amp;BE613</f>
        <v/>
      </c>
      <c r="I613" s="108">
        <f>[1]!Table1[[#This Row],[Stock]]</f>
        <v/>
      </c>
      <c r="J613">
        <f>MID(LEFT(I613,LEN(I613)-3),FIND("0|0.000",LEFT(I613,LEN(I613)-3),1)+7,6)</f>
        <v/>
      </c>
      <c r="K613" s="19" t="n"/>
      <c r="L613" s="19" t="n"/>
      <c r="M613" s="19" t="n"/>
      <c r="N613" s="19" t="n"/>
      <c r="O613" s="19" t="n"/>
      <c r="P613" s="20">
        <f>End_Cal!E613</f>
        <v/>
      </c>
      <c r="Q613" s="112">
        <f>IFERROR(INDEX($J$2:$J$9873,MATCH(1,INDEX(($P613=$F$2:$F$9873)*(0=COUNTIFS($Q$2:$Q$2,$J$2:$J$9873)),0),0)),"")</f>
        <v/>
      </c>
      <c r="R613" s="112">
        <f>IFERROR(INDEX($J$2:$J$9873,MATCH(1,INDEX(($P613=$F$2:$F$9873)*(0=COUNTIFS(Q613,$J$2:$J$9873)),0),0)),"")</f>
        <v/>
      </c>
      <c r="S613" s="112">
        <f>IFERROR(INDEX($J$2:$J$9873,MATCH(1,INDEX(($P613=$F$2:$F$9873)*(0=COUNTIFS(Q613:R613,$J$2:$J$9873)),0),0)),"")</f>
        <v/>
      </c>
      <c r="T613" s="112">
        <f>IFERROR(INDEX($J$2:$J$9873,MATCH(1,INDEX(($P613=$F$2:$F$9873)*(0=COUNTIFS(Q613:S613,$J$2:$J$9873)),0),0)),"")</f>
        <v/>
      </c>
      <c r="U613" s="112">
        <f>IFERROR(INDEX($J$2:$J$9873,MATCH(1,INDEX(($P613=$F$2:$F$9873)*(0=COUNTIFS(Q613:T613,$J$2:$J$9873)),0),0)),"")</f>
        <v/>
      </c>
      <c r="V613" s="112">
        <f>IFERROR(INDEX($J$2:$J$9873,MATCH(1,INDEX(($P613=$F$2:$F$9873)*(0=COUNTIFS(Q613:U613,$J$2:$J$9873)),0),0)),"")</f>
        <v/>
      </c>
      <c r="W613" s="112">
        <f>IFERROR(INDEX($J$2:$J$9873,MATCH(1,INDEX(($P613=$F$2:$F$9873)*(0=COUNTIFS(Q613:V613,$J$2:$J$861)),0),0)),"")</f>
        <v/>
      </c>
      <c r="X613" s="112">
        <f>IFERROR(INDEX($J$2:$J$9873,MATCH(1,INDEX(($P613=$F$2:$F$9873)*(0=COUNTIFS(Q613:W613,$J$2:$J$9873)),0),0)),"")</f>
        <v/>
      </c>
      <c r="Y613" s="112">
        <f>IFERROR(INDEX($J$2:$J$861,MATCH(1,INDEX(($P613=$F$2:$F$861)*(0=COUNTIFS(Q613:X613,$J$2:$J$861)),0),0)),"")</f>
        <v/>
      </c>
      <c r="Z613" s="112">
        <f>IFERROR(INDEX($J$2:$J$861,MATCH(1,INDEX(($P613=$F$2:$F$861)*(0=COUNTIFS(Q613:Y613,$J$2:$J$861)),0),0)),"")</f>
        <v/>
      </c>
      <c r="AA613" s="112">
        <f>IFERROR(INDEX($J$2:$J$861,MATCH(1,INDEX(($P613=$F$2:$F$861)*(0=COUNTIFS(Q613:Z613,$J$2:$J$861)),0),0)),"")</f>
        <v/>
      </c>
      <c r="AB613" s="112">
        <f>IFERROR(INDEX($J$2:$J$861,MATCH(1,INDEX(($P613=$F$2:$F$861)*(0=COUNTIFS(Q613:AA613,$J$2:$J$861)),0),0)),"")</f>
        <v/>
      </c>
      <c r="AC613" s="112">
        <f>IFERROR(INDEX($J$2:$J$861,MATCH(1,INDEX(($P613=$F$2:$F$861)*(0=COUNTIFS(Q613:AB613,$J$2:$J$861)),0),0)),"")</f>
        <v/>
      </c>
      <c r="AD613">
        <f>Q613&amp;"-"&amp;R613&amp;"-"&amp;S613&amp;"-"&amp;T613&amp;"-"&amp;U613&amp;"-"&amp;V613&amp;"-"&amp;W613&amp;"-"&amp;X613&amp;"-"&amp;Y613&amp;"-"&amp;Z613&amp;"-"&amp;AA613&amp;"-"&amp;AB613&amp;"-"&amp;AC613</f>
        <v/>
      </c>
      <c r="AF613" s="19">
        <f>IFERROR(INDEX($I$2:$I$861,MATCH(1,INDEX(($P613=$F$2:$F$861)*(0=COUNTIFS($AF$2:$AF$2,$I$2:$I$861)),0),0)),"")</f>
        <v/>
      </c>
      <c r="AG613" s="19">
        <f>IFERROR(INDEX($I$2:$I$9873,MATCH(1,INDEX(($P613=$F$2:$F$9873)*(0=COUNTIFS(AF613,$I$2:$I$9873)),0),0)),"")</f>
        <v/>
      </c>
      <c r="AH613" s="19">
        <f>IFERROR(INDEX($I$2:$I$9873,MATCH(1,INDEX(($P613=$F$2:$F$9873)*(0=COUNTIFS(AF613:AG613,$I$2:$I$9873)),0),0)),"")</f>
        <v/>
      </c>
      <c r="AI613" s="19">
        <f>IFERROR(INDEX($I$2:$I$9873,MATCH(1,INDEX(($P613=$F$2:$F$9873)*(0=COUNTIFS(AF613:AH613,$I$2:$I$9873)),0),0)),"")</f>
        <v/>
      </c>
      <c r="AJ613" s="19">
        <f>IFERROR(INDEX($I$2:$I$9873,MATCH(1,INDEX(($P613=$F$2:$F$9873)*(0=COUNTIFS(AF613:AI613,$I$2:$I$9873)),0),0)),"")</f>
        <v/>
      </c>
      <c r="AK613" s="19">
        <f>IFERROR(INDEX($I$2:$I$9873,MATCH(1,INDEX(($P613=$F$2:$F$9873)*(0=COUNTIFS(AF613:AJ613,$I$2:$I$9873)),0),0)),"")</f>
        <v/>
      </c>
      <c r="AL613" s="19">
        <f>IFERROR(INDEX($I$2:$I$9873,MATCH(1,INDEX(($P613=$F$2:$F$9873)*(0=COUNTIFS(AF613:AK613,$I$2:$I$9873)),0),0)),"")</f>
        <v/>
      </c>
      <c r="AM613" s="19">
        <f>IFERROR(INDEX($I$2:$I$9873,MATCH(1,INDEX(($P613=$F$2:$F$9873)*(0=COUNTIFS(AF613:AL613,$I$2:$I$9873)),0),0)),"")</f>
        <v/>
      </c>
      <c r="AN613" s="19">
        <f>IFERROR(INDEX($I$2:$I$9873,MATCH(1,INDEX(($P613=$F$2:$F$9873)*(0=COUNTIFS(AF613:AM613,$I$2:$I$9873)),0),0)),"")</f>
        <v/>
      </c>
      <c r="AO613" s="19">
        <f>IFERROR(INDEX($I$2:$I$9873,MATCH(1,INDEX(($P613=$F$2:$F$9873)*(0=COUNTIFS(AF613:AN613,$I$2:$I$9873)),0),0)),"")</f>
        <v/>
      </c>
      <c r="AP613" s="19">
        <f>IFERROR(INDEX($I$2:$I$9873,MATCH(1,INDEX(($P613=$F$2:$F$9873)*(0=COUNTIFS(AF613:AO613,$I$2:$I$9873)),0),0)),"")</f>
        <v/>
      </c>
      <c r="AQ613" s="19">
        <f>IFERROR(INDEX($I$2:$I$9873,MATCH(1,INDEX(($P613=$F$2:$F$9873)*(0=COUNTIFS(AF613:AP613,$I$2:$I$9873)),0),0)),"")</f>
        <v/>
      </c>
      <c r="AR613" s="19">
        <f>IFERROR(INDEX($I$2:$I$9873,MATCH(1,INDEX(($P613=$F$2:$F$9873)*(0=COUNTIFS(AF613:AQ613,$I$2:$I$9873)),0),0)),"")</f>
        <v/>
      </c>
      <c r="AS613" s="19">
        <f>IFERROR(VLOOKUP(AF613,[2]CUS030!$A$5:$E$10000,5,0),"")</f>
        <v/>
      </c>
      <c r="AT613" s="19">
        <f>IFERROR(VLOOKUP(AG613,[2]CUS030!$A$5:$E$10000,5,0),"")</f>
        <v/>
      </c>
      <c r="AU613" s="19">
        <f>IFERROR(VLOOKUP(AH613,[2]CUS030!$A$5:$E$10000,5,0),"")</f>
        <v/>
      </c>
      <c r="AV613" s="19">
        <f>IFERROR(VLOOKUP(AI613,[2]CUS030!$A$5:$E$10000,5,0),"")</f>
        <v/>
      </c>
      <c r="AW613" s="19">
        <f>IFERROR(VLOOKUP(AJ613,[2]CUS030!$A$5:$E$10000,5,0),"")</f>
        <v/>
      </c>
      <c r="AX613" s="19">
        <f>IFERROR(VLOOKUP(AK613,[2]CUS030!$A$5:$E$10000,5,0),"")</f>
        <v/>
      </c>
      <c r="AY613" s="19">
        <f>IFERROR(VLOOKUP(AL613,[2]CUS030!$A$5:$E$10000,5,0),"")</f>
        <v/>
      </c>
      <c r="AZ613" s="19">
        <f>IFERROR(VLOOKUP(AM613,[2]CUS030!$A$5:$E$10000,5,0),"")</f>
        <v/>
      </c>
      <c r="BA613" s="19">
        <f>IFERROR(VLOOKUP(AN613,[2]CUS030!$A$5:$E$10000,5,0),"")</f>
        <v/>
      </c>
      <c r="BB613" s="19">
        <f>IFERROR(VLOOKUP(AO613,[2]CUS030!$A$5:$E$10000,5,0),"")</f>
        <v/>
      </c>
      <c r="BC613" s="19">
        <f>IFERROR(VLOOKUP(AP613,[2]CUS030!$A$5:$E$10000,5,0),"")</f>
        <v/>
      </c>
      <c r="BD613" s="19">
        <f>IFERROR(VLOOKUP(AQ613,[2]CUS030!$A$5:$E$10000,5,0),"")</f>
        <v/>
      </c>
      <c r="BE613" s="19">
        <f>IFERROR(VLOOKUP(AR613,[2]CUS030!$A$5:$E$10000,5,0),"")</f>
        <v/>
      </c>
    </row>
    <row r="614">
      <c r="F614" s="108">
        <f>[1]!Table1[[#This Row],[Production]]</f>
        <v/>
      </c>
      <c r="G614">
        <f>MID(F614,LEN(F614)-6,4)</f>
        <v/>
      </c>
      <c r="H614">
        <f>AS614&amp;"|"&amp;AT614&amp;"|"&amp;AU614&amp;"|"&amp;AV614&amp;"|"&amp;AW614&amp;"|"&amp;AX614&amp;"|"&amp;AY614&amp;"|"&amp;AZ614&amp;"|"&amp;BA614&amp;"|"&amp;BB614&amp;"|"&amp;BC614&amp;"|"&amp;BD614&amp;"|"&amp;BE614</f>
        <v/>
      </c>
      <c r="I614" s="108">
        <f>[1]!Table1[[#This Row],[Stock]]</f>
        <v/>
      </c>
      <c r="J614">
        <f>MID(LEFT(I614,LEN(I614)-3),FIND("0|0.000",LEFT(I614,LEN(I614)-3),1)+7,6)</f>
        <v/>
      </c>
      <c r="K614" s="19" t="n"/>
      <c r="L614" s="19" t="n"/>
      <c r="M614" s="19" t="n"/>
      <c r="N614" s="19" t="n"/>
      <c r="O614" s="19" t="n"/>
      <c r="P614" s="20">
        <f>End_Cal!E614</f>
        <v/>
      </c>
      <c r="Q614" s="112">
        <f>IFERROR(INDEX($J$2:$J$9873,MATCH(1,INDEX(($P614=$F$2:$F$9873)*(0=COUNTIFS($Q$2:$Q$2,$J$2:$J$9873)),0),0)),"")</f>
        <v/>
      </c>
      <c r="R614" s="112">
        <f>IFERROR(INDEX($J$2:$J$9873,MATCH(1,INDEX(($P614=$F$2:$F$9873)*(0=COUNTIFS(Q614,$J$2:$J$9873)),0),0)),"")</f>
        <v/>
      </c>
      <c r="S614" s="112">
        <f>IFERROR(INDEX($J$2:$J$9873,MATCH(1,INDEX(($P614=$F$2:$F$9873)*(0=COUNTIFS(Q614:R614,$J$2:$J$9873)),0),0)),"")</f>
        <v/>
      </c>
      <c r="T614" s="112">
        <f>IFERROR(INDEX($J$2:$J$9873,MATCH(1,INDEX(($P614=$F$2:$F$9873)*(0=COUNTIFS(Q614:S614,$J$2:$J$9873)),0),0)),"")</f>
        <v/>
      </c>
      <c r="U614" s="112">
        <f>IFERROR(INDEX($J$2:$J$9873,MATCH(1,INDEX(($P614=$F$2:$F$9873)*(0=COUNTIFS(Q614:T614,$J$2:$J$9873)),0),0)),"")</f>
        <v/>
      </c>
      <c r="V614" s="112">
        <f>IFERROR(INDEX($J$2:$J$9873,MATCH(1,INDEX(($P614=$F$2:$F$9873)*(0=COUNTIFS(Q614:U614,$J$2:$J$9873)),0),0)),"")</f>
        <v/>
      </c>
      <c r="W614" s="112">
        <f>IFERROR(INDEX($J$2:$J$9873,MATCH(1,INDEX(($P614=$F$2:$F$9873)*(0=COUNTIFS(Q614:V614,$J$2:$J$861)),0),0)),"")</f>
        <v/>
      </c>
      <c r="X614" s="112">
        <f>IFERROR(INDEX($J$2:$J$9873,MATCH(1,INDEX(($P614=$F$2:$F$9873)*(0=COUNTIFS(Q614:W614,$J$2:$J$9873)),0),0)),"")</f>
        <v/>
      </c>
      <c r="Y614" s="112">
        <f>IFERROR(INDEX($J$2:$J$861,MATCH(1,INDEX(($P614=$F$2:$F$861)*(0=COUNTIFS(Q614:X614,$J$2:$J$861)),0),0)),"")</f>
        <v/>
      </c>
      <c r="Z614" s="112">
        <f>IFERROR(INDEX($J$2:$J$861,MATCH(1,INDEX(($P614=$F$2:$F$861)*(0=COUNTIFS(Q614:Y614,$J$2:$J$861)),0),0)),"")</f>
        <v/>
      </c>
      <c r="AA614" s="112">
        <f>IFERROR(INDEX($J$2:$J$861,MATCH(1,INDEX(($P614=$F$2:$F$861)*(0=COUNTIFS(Q614:Z614,$J$2:$J$861)),0),0)),"")</f>
        <v/>
      </c>
      <c r="AB614" s="112">
        <f>IFERROR(INDEX($J$2:$J$861,MATCH(1,INDEX(($P614=$F$2:$F$861)*(0=COUNTIFS(Q614:AA614,$J$2:$J$861)),0),0)),"")</f>
        <v/>
      </c>
      <c r="AC614" s="112">
        <f>IFERROR(INDEX($J$2:$J$861,MATCH(1,INDEX(($P614=$F$2:$F$861)*(0=COUNTIFS(Q614:AB614,$J$2:$J$861)),0),0)),"")</f>
        <v/>
      </c>
      <c r="AD614">
        <f>Q614&amp;"-"&amp;R614&amp;"-"&amp;S614&amp;"-"&amp;T614&amp;"-"&amp;U614&amp;"-"&amp;V614&amp;"-"&amp;W614&amp;"-"&amp;X614&amp;"-"&amp;Y614&amp;"-"&amp;Z614&amp;"-"&amp;AA614&amp;"-"&amp;AB614&amp;"-"&amp;AC614</f>
        <v/>
      </c>
      <c r="AF614" s="19">
        <f>IFERROR(INDEX($I$2:$I$861,MATCH(1,INDEX(($P614=$F$2:$F$861)*(0=COUNTIFS($AF$2:$AF$2,$I$2:$I$861)),0),0)),"")</f>
        <v/>
      </c>
      <c r="AG614" s="19">
        <f>IFERROR(INDEX($I$2:$I$9873,MATCH(1,INDEX(($P614=$F$2:$F$9873)*(0=COUNTIFS(AF614,$I$2:$I$9873)),0),0)),"")</f>
        <v/>
      </c>
      <c r="AH614" s="19">
        <f>IFERROR(INDEX($I$2:$I$9873,MATCH(1,INDEX(($P614=$F$2:$F$9873)*(0=COUNTIFS(AF614:AG614,$I$2:$I$9873)),0),0)),"")</f>
        <v/>
      </c>
      <c r="AI614" s="19">
        <f>IFERROR(INDEX($I$2:$I$9873,MATCH(1,INDEX(($P614=$F$2:$F$9873)*(0=COUNTIFS(AF614:AH614,$I$2:$I$9873)),0),0)),"")</f>
        <v/>
      </c>
      <c r="AJ614" s="19">
        <f>IFERROR(INDEX($I$2:$I$9873,MATCH(1,INDEX(($P614=$F$2:$F$9873)*(0=COUNTIFS(AF614:AI614,$I$2:$I$9873)),0),0)),"")</f>
        <v/>
      </c>
      <c r="AK614" s="19">
        <f>IFERROR(INDEX($I$2:$I$9873,MATCH(1,INDEX(($P614=$F$2:$F$9873)*(0=COUNTIFS(AF614:AJ614,$I$2:$I$9873)),0),0)),"")</f>
        <v/>
      </c>
      <c r="AL614" s="19">
        <f>IFERROR(INDEX($I$2:$I$9873,MATCH(1,INDEX(($P614=$F$2:$F$9873)*(0=COUNTIFS(AF614:AK614,$I$2:$I$9873)),0),0)),"")</f>
        <v/>
      </c>
      <c r="AM614" s="19">
        <f>IFERROR(INDEX($I$2:$I$9873,MATCH(1,INDEX(($P614=$F$2:$F$9873)*(0=COUNTIFS(AF614:AL614,$I$2:$I$9873)),0),0)),"")</f>
        <v/>
      </c>
      <c r="AN614" s="19">
        <f>IFERROR(INDEX($I$2:$I$9873,MATCH(1,INDEX(($P614=$F$2:$F$9873)*(0=COUNTIFS(AF614:AM614,$I$2:$I$9873)),0),0)),"")</f>
        <v/>
      </c>
      <c r="AO614" s="19">
        <f>IFERROR(INDEX($I$2:$I$9873,MATCH(1,INDEX(($P614=$F$2:$F$9873)*(0=COUNTIFS(AF614:AN614,$I$2:$I$9873)),0),0)),"")</f>
        <v/>
      </c>
      <c r="AP614" s="19">
        <f>IFERROR(INDEX($I$2:$I$9873,MATCH(1,INDEX(($P614=$F$2:$F$9873)*(0=COUNTIFS(AF614:AO614,$I$2:$I$9873)),0),0)),"")</f>
        <v/>
      </c>
      <c r="AQ614" s="19">
        <f>IFERROR(INDEX($I$2:$I$9873,MATCH(1,INDEX(($P614=$F$2:$F$9873)*(0=COUNTIFS(AF614:AP614,$I$2:$I$9873)),0),0)),"")</f>
        <v/>
      </c>
      <c r="AR614" s="19">
        <f>IFERROR(INDEX($I$2:$I$9873,MATCH(1,INDEX(($P614=$F$2:$F$9873)*(0=COUNTIFS(AF614:AQ614,$I$2:$I$9873)),0),0)),"")</f>
        <v/>
      </c>
      <c r="AS614" s="19">
        <f>IFERROR(VLOOKUP(AF614,[2]CUS030!$A$5:$E$10000,5,0),"")</f>
        <v/>
      </c>
      <c r="AT614" s="19">
        <f>IFERROR(VLOOKUP(AG614,[2]CUS030!$A$5:$E$10000,5,0),"")</f>
        <v/>
      </c>
      <c r="AU614" s="19">
        <f>IFERROR(VLOOKUP(AH614,[2]CUS030!$A$5:$E$10000,5,0),"")</f>
        <v/>
      </c>
      <c r="AV614" s="19">
        <f>IFERROR(VLOOKUP(AI614,[2]CUS030!$A$5:$E$10000,5,0),"")</f>
        <v/>
      </c>
      <c r="AW614" s="19">
        <f>IFERROR(VLOOKUP(AJ614,[2]CUS030!$A$5:$E$10000,5,0),"")</f>
        <v/>
      </c>
      <c r="AX614" s="19">
        <f>IFERROR(VLOOKUP(AK614,[2]CUS030!$A$5:$E$10000,5,0),"")</f>
        <v/>
      </c>
      <c r="AY614" s="19">
        <f>IFERROR(VLOOKUP(AL614,[2]CUS030!$A$5:$E$10000,5,0),"")</f>
        <v/>
      </c>
      <c r="AZ614" s="19">
        <f>IFERROR(VLOOKUP(AM614,[2]CUS030!$A$5:$E$10000,5,0),"")</f>
        <v/>
      </c>
      <c r="BA614" s="19">
        <f>IFERROR(VLOOKUP(AN614,[2]CUS030!$A$5:$E$10000,5,0),"")</f>
        <v/>
      </c>
      <c r="BB614" s="19">
        <f>IFERROR(VLOOKUP(AO614,[2]CUS030!$A$5:$E$10000,5,0),"")</f>
        <v/>
      </c>
      <c r="BC614" s="19">
        <f>IFERROR(VLOOKUP(AP614,[2]CUS030!$A$5:$E$10000,5,0),"")</f>
        <v/>
      </c>
      <c r="BD614" s="19">
        <f>IFERROR(VLOOKUP(AQ614,[2]CUS030!$A$5:$E$10000,5,0),"")</f>
        <v/>
      </c>
      <c r="BE614" s="19">
        <f>IFERROR(VLOOKUP(AR614,[2]CUS030!$A$5:$E$10000,5,0),"")</f>
        <v/>
      </c>
    </row>
    <row r="615">
      <c r="F615" s="108">
        <f>[1]!Table1[[#This Row],[Production]]</f>
        <v/>
      </c>
      <c r="G615">
        <f>MID(F615,LEN(F615)-6,4)</f>
        <v/>
      </c>
      <c r="H615">
        <f>AS615&amp;"|"&amp;AT615&amp;"|"&amp;AU615&amp;"|"&amp;AV615&amp;"|"&amp;AW615&amp;"|"&amp;AX615&amp;"|"&amp;AY615&amp;"|"&amp;AZ615&amp;"|"&amp;BA615&amp;"|"&amp;BB615&amp;"|"&amp;BC615&amp;"|"&amp;BD615&amp;"|"&amp;BE615</f>
        <v/>
      </c>
      <c r="I615" s="108">
        <f>[1]!Table1[[#This Row],[Stock]]</f>
        <v/>
      </c>
      <c r="J615">
        <f>MID(LEFT(I615,LEN(I615)-3),FIND("0|0.000",LEFT(I615,LEN(I615)-3),1)+7,6)</f>
        <v/>
      </c>
      <c r="K615" s="19" t="n"/>
      <c r="L615" s="19" t="n"/>
      <c r="M615" s="19" t="n"/>
      <c r="N615" s="19" t="n"/>
      <c r="O615" s="19" t="n"/>
      <c r="P615" s="20">
        <f>End_Cal!E615</f>
        <v/>
      </c>
      <c r="Q615" s="112">
        <f>IFERROR(INDEX($J$2:$J$9873,MATCH(1,INDEX(($P615=$F$2:$F$9873)*(0=COUNTIFS($Q$2:$Q$2,$J$2:$J$9873)),0),0)),"")</f>
        <v/>
      </c>
      <c r="R615" s="112">
        <f>IFERROR(INDEX($J$2:$J$9873,MATCH(1,INDEX(($P615=$F$2:$F$9873)*(0=COUNTIFS(Q615,$J$2:$J$9873)),0),0)),"")</f>
        <v/>
      </c>
      <c r="S615" s="112">
        <f>IFERROR(INDEX($J$2:$J$9873,MATCH(1,INDEX(($P615=$F$2:$F$9873)*(0=COUNTIFS(Q615:R615,$J$2:$J$9873)),0),0)),"")</f>
        <v/>
      </c>
      <c r="T615" s="112">
        <f>IFERROR(INDEX($J$2:$J$9873,MATCH(1,INDEX(($P615=$F$2:$F$9873)*(0=COUNTIFS(Q615:S615,$J$2:$J$9873)),0),0)),"")</f>
        <v/>
      </c>
      <c r="U615" s="112">
        <f>IFERROR(INDEX($J$2:$J$9873,MATCH(1,INDEX(($P615=$F$2:$F$9873)*(0=COUNTIFS(Q615:T615,$J$2:$J$9873)),0),0)),"")</f>
        <v/>
      </c>
      <c r="V615" s="112">
        <f>IFERROR(INDEX($J$2:$J$9873,MATCH(1,INDEX(($P615=$F$2:$F$9873)*(0=COUNTIFS(Q615:U615,$J$2:$J$9873)),0),0)),"")</f>
        <v/>
      </c>
      <c r="W615" s="112">
        <f>IFERROR(INDEX($J$2:$J$9873,MATCH(1,INDEX(($P615=$F$2:$F$9873)*(0=COUNTIFS(Q615:V615,$J$2:$J$861)),0),0)),"")</f>
        <v/>
      </c>
      <c r="X615" s="112">
        <f>IFERROR(INDEX($J$2:$J$9873,MATCH(1,INDEX(($P615=$F$2:$F$9873)*(0=COUNTIFS(Q615:W615,$J$2:$J$9873)),0),0)),"")</f>
        <v/>
      </c>
      <c r="Y615" s="112">
        <f>IFERROR(INDEX($J$2:$J$861,MATCH(1,INDEX(($P615=$F$2:$F$861)*(0=COUNTIFS(Q615:X615,$J$2:$J$861)),0),0)),"")</f>
        <v/>
      </c>
      <c r="Z615" s="112">
        <f>IFERROR(INDEX($J$2:$J$861,MATCH(1,INDEX(($P615=$F$2:$F$861)*(0=COUNTIFS(Q615:Y615,$J$2:$J$861)),0),0)),"")</f>
        <v/>
      </c>
      <c r="AA615" s="112">
        <f>IFERROR(INDEX($J$2:$J$861,MATCH(1,INDEX(($P615=$F$2:$F$861)*(0=COUNTIFS(Q615:Z615,$J$2:$J$861)),0),0)),"")</f>
        <v/>
      </c>
      <c r="AB615" s="112">
        <f>IFERROR(INDEX($J$2:$J$861,MATCH(1,INDEX(($P615=$F$2:$F$861)*(0=COUNTIFS(Q615:AA615,$J$2:$J$861)),0),0)),"")</f>
        <v/>
      </c>
      <c r="AC615" s="112">
        <f>IFERROR(INDEX($J$2:$J$861,MATCH(1,INDEX(($P615=$F$2:$F$861)*(0=COUNTIFS(Q615:AB615,$J$2:$J$861)),0),0)),"")</f>
        <v/>
      </c>
      <c r="AD615">
        <f>Q615&amp;"-"&amp;R615&amp;"-"&amp;S615&amp;"-"&amp;T615&amp;"-"&amp;U615&amp;"-"&amp;V615&amp;"-"&amp;W615&amp;"-"&amp;X615&amp;"-"&amp;Y615&amp;"-"&amp;Z615&amp;"-"&amp;AA615&amp;"-"&amp;AB615&amp;"-"&amp;AC615</f>
        <v/>
      </c>
      <c r="AF615" s="19">
        <f>IFERROR(INDEX($I$2:$I$861,MATCH(1,INDEX(($P615=$F$2:$F$861)*(0=COUNTIFS($AF$2:$AF$2,$I$2:$I$861)),0),0)),"")</f>
        <v/>
      </c>
      <c r="AG615" s="19">
        <f>IFERROR(INDEX($I$2:$I$9873,MATCH(1,INDEX(($P615=$F$2:$F$9873)*(0=COUNTIFS(AF615,$I$2:$I$9873)),0),0)),"")</f>
        <v/>
      </c>
      <c r="AH615" s="19">
        <f>IFERROR(INDEX($I$2:$I$9873,MATCH(1,INDEX(($P615=$F$2:$F$9873)*(0=COUNTIFS(AF615:AG615,$I$2:$I$9873)),0),0)),"")</f>
        <v/>
      </c>
      <c r="AI615" s="19">
        <f>IFERROR(INDEX($I$2:$I$9873,MATCH(1,INDEX(($P615=$F$2:$F$9873)*(0=COUNTIFS(AF615:AH615,$I$2:$I$9873)),0),0)),"")</f>
        <v/>
      </c>
      <c r="AJ615" s="19">
        <f>IFERROR(INDEX($I$2:$I$9873,MATCH(1,INDEX(($P615=$F$2:$F$9873)*(0=COUNTIFS(AF615:AI615,$I$2:$I$9873)),0),0)),"")</f>
        <v/>
      </c>
      <c r="AK615" s="19">
        <f>IFERROR(INDEX($I$2:$I$9873,MATCH(1,INDEX(($P615=$F$2:$F$9873)*(0=COUNTIFS(AF615:AJ615,$I$2:$I$9873)),0),0)),"")</f>
        <v/>
      </c>
      <c r="AL615" s="19">
        <f>IFERROR(INDEX($I$2:$I$9873,MATCH(1,INDEX(($P615=$F$2:$F$9873)*(0=COUNTIFS(AF615:AK615,$I$2:$I$9873)),0),0)),"")</f>
        <v/>
      </c>
      <c r="AM615" s="19">
        <f>IFERROR(INDEX($I$2:$I$9873,MATCH(1,INDEX(($P615=$F$2:$F$9873)*(0=COUNTIFS(AF615:AL615,$I$2:$I$9873)),0),0)),"")</f>
        <v/>
      </c>
      <c r="AN615" s="19">
        <f>IFERROR(INDEX($I$2:$I$9873,MATCH(1,INDEX(($P615=$F$2:$F$9873)*(0=COUNTIFS(AF615:AM615,$I$2:$I$9873)),0),0)),"")</f>
        <v/>
      </c>
      <c r="AO615" s="19">
        <f>IFERROR(INDEX($I$2:$I$9873,MATCH(1,INDEX(($P615=$F$2:$F$9873)*(0=COUNTIFS(AF615:AN615,$I$2:$I$9873)),0),0)),"")</f>
        <v/>
      </c>
      <c r="AP615" s="19">
        <f>IFERROR(INDEX($I$2:$I$9873,MATCH(1,INDEX(($P615=$F$2:$F$9873)*(0=COUNTIFS(AF615:AO615,$I$2:$I$9873)),0),0)),"")</f>
        <v/>
      </c>
      <c r="AQ615" s="19">
        <f>IFERROR(INDEX($I$2:$I$9873,MATCH(1,INDEX(($P615=$F$2:$F$9873)*(0=COUNTIFS(AF615:AP615,$I$2:$I$9873)),0),0)),"")</f>
        <v/>
      </c>
      <c r="AR615" s="19">
        <f>IFERROR(INDEX($I$2:$I$9873,MATCH(1,INDEX(($P615=$F$2:$F$9873)*(0=COUNTIFS(AF615:AQ615,$I$2:$I$9873)),0),0)),"")</f>
        <v/>
      </c>
      <c r="AS615" s="19">
        <f>IFERROR(VLOOKUP(AF615,[2]CUS030!$A$5:$E$10000,5,0),"")</f>
        <v/>
      </c>
      <c r="AT615" s="19">
        <f>IFERROR(VLOOKUP(AG615,[2]CUS030!$A$5:$E$10000,5,0),"")</f>
        <v/>
      </c>
      <c r="AU615" s="19">
        <f>IFERROR(VLOOKUP(AH615,[2]CUS030!$A$5:$E$10000,5,0),"")</f>
        <v/>
      </c>
      <c r="AV615" s="19">
        <f>IFERROR(VLOOKUP(AI615,[2]CUS030!$A$5:$E$10000,5,0),"")</f>
        <v/>
      </c>
      <c r="AW615" s="19">
        <f>IFERROR(VLOOKUP(AJ615,[2]CUS030!$A$5:$E$10000,5,0),"")</f>
        <v/>
      </c>
      <c r="AX615" s="19">
        <f>IFERROR(VLOOKUP(AK615,[2]CUS030!$A$5:$E$10000,5,0),"")</f>
        <v/>
      </c>
      <c r="AY615" s="19">
        <f>IFERROR(VLOOKUP(AL615,[2]CUS030!$A$5:$E$10000,5,0),"")</f>
        <v/>
      </c>
      <c r="AZ615" s="19">
        <f>IFERROR(VLOOKUP(AM615,[2]CUS030!$A$5:$E$10000,5,0),"")</f>
        <v/>
      </c>
      <c r="BA615" s="19">
        <f>IFERROR(VLOOKUP(AN615,[2]CUS030!$A$5:$E$10000,5,0),"")</f>
        <v/>
      </c>
      <c r="BB615" s="19">
        <f>IFERROR(VLOOKUP(AO615,[2]CUS030!$A$5:$E$10000,5,0),"")</f>
        <v/>
      </c>
      <c r="BC615" s="19">
        <f>IFERROR(VLOOKUP(AP615,[2]CUS030!$A$5:$E$10000,5,0),"")</f>
        <v/>
      </c>
      <c r="BD615" s="19">
        <f>IFERROR(VLOOKUP(AQ615,[2]CUS030!$A$5:$E$10000,5,0),"")</f>
        <v/>
      </c>
      <c r="BE615" s="19">
        <f>IFERROR(VLOOKUP(AR615,[2]CUS030!$A$5:$E$10000,5,0),"")</f>
        <v/>
      </c>
    </row>
    <row r="616">
      <c r="F616" s="108">
        <f>[1]!Table1[[#This Row],[Production]]</f>
        <v/>
      </c>
      <c r="G616">
        <f>MID(F616,LEN(F616)-6,4)</f>
        <v/>
      </c>
      <c r="H616">
        <f>AS616&amp;"|"&amp;AT616&amp;"|"&amp;AU616&amp;"|"&amp;AV616&amp;"|"&amp;AW616&amp;"|"&amp;AX616&amp;"|"&amp;AY616&amp;"|"&amp;AZ616&amp;"|"&amp;BA616&amp;"|"&amp;BB616&amp;"|"&amp;BC616&amp;"|"&amp;BD616&amp;"|"&amp;BE616</f>
        <v/>
      </c>
      <c r="I616" s="108">
        <f>[1]!Table1[[#This Row],[Stock]]</f>
        <v/>
      </c>
      <c r="J616">
        <f>MID(LEFT(I616,LEN(I616)-3),FIND("0|0.000",LEFT(I616,LEN(I616)-3),1)+7,6)</f>
        <v/>
      </c>
      <c r="K616" s="19" t="n"/>
      <c r="L616" s="19" t="n"/>
      <c r="M616" s="19" t="n"/>
      <c r="N616" s="19" t="n"/>
      <c r="O616" s="19" t="n"/>
      <c r="P616" s="20">
        <f>End_Cal!E616</f>
        <v/>
      </c>
      <c r="Q616" s="112">
        <f>IFERROR(INDEX($J$2:$J$9873,MATCH(1,INDEX(($P616=$F$2:$F$9873)*(0=COUNTIFS($Q$2:$Q$2,$J$2:$J$9873)),0),0)),"")</f>
        <v/>
      </c>
      <c r="R616" s="112">
        <f>IFERROR(INDEX($J$2:$J$9873,MATCH(1,INDEX(($P616=$F$2:$F$9873)*(0=COUNTIFS(Q616,$J$2:$J$9873)),0),0)),"")</f>
        <v/>
      </c>
      <c r="S616" s="112">
        <f>IFERROR(INDEX($J$2:$J$9873,MATCH(1,INDEX(($P616=$F$2:$F$9873)*(0=COUNTIFS(Q616:R616,$J$2:$J$9873)),0),0)),"")</f>
        <v/>
      </c>
      <c r="T616" s="112">
        <f>IFERROR(INDEX($J$2:$J$9873,MATCH(1,INDEX(($P616=$F$2:$F$9873)*(0=COUNTIFS(Q616:S616,$J$2:$J$9873)),0),0)),"")</f>
        <v/>
      </c>
      <c r="U616" s="112">
        <f>IFERROR(INDEX($J$2:$J$9873,MATCH(1,INDEX(($P616=$F$2:$F$9873)*(0=COUNTIFS(Q616:T616,$J$2:$J$9873)),0),0)),"")</f>
        <v/>
      </c>
      <c r="V616" s="112">
        <f>IFERROR(INDEX($J$2:$J$9873,MATCH(1,INDEX(($P616=$F$2:$F$9873)*(0=COUNTIFS(Q616:U616,$J$2:$J$9873)),0),0)),"")</f>
        <v/>
      </c>
      <c r="W616" s="112">
        <f>IFERROR(INDEX($J$2:$J$9873,MATCH(1,INDEX(($P616=$F$2:$F$9873)*(0=COUNTIFS(Q616:V616,$J$2:$J$861)),0),0)),"")</f>
        <v/>
      </c>
      <c r="X616" s="112">
        <f>IFERROR(INDEX($J$2:$J$9873,MATCH(1,INDEX(($P616=$F$2:$F$9873)*(0=COUNTIFS(Q616:W616,$J$2:$J$9873)),0),0)),"")</f>
        <v/>
      </c>
      <c r="Y616" s="112">
        <f>IFERROR(INDEX($J$2:$J$861,MATCH(1,INDEX(($P616=$F$2:$F$861)*(0=COUNTIFS(Q616:X616,$J$2:$J$861)),0),0)),"")</f>
        <v/>
      </c>
      <c r="Z616" s="112">
        <f>IFERROR(INDEX($J$2:$J$861,MATCH(1,INDEX(($P616=$F$2:$F$861)*(0=COUNTIFS(Q616:Y616,$J$2:$J$861)),0),0)),"")</f>
        <v/>
      </c>
      <c r="AA616" s="112">
        <f>IFERROR(INDEX($J$2:$J$861,MATCH(1,INDEX(($P616=$F$2:$F$861)*(0=COUNTIFS(Q616:Z616,$J$2:$J$861)),0),0)),"")</f>
        <v/>
      </c>
      <c r="AB616" s="112">
        <f>IFERROR(INDEX($J$2:$J$861,MATCH(1,INDEX(($P616=$F$2:$F$861)*(0=COUNTIFS(Q616:AA616,$J$2:$J$861)),0),0)),"")</f>
        <v/>
      </c>
      <c r="AC616" s="112">
        <f>IFERROR(INDEX($J$2:$J$861,MATCH(1,INDEX(($P616=$F$2:$F$861)*(0=COUNTIFS(Q616:AB616,$J$2:$J$861)),0),0)),"")</f>
        <v/>
      </c>
      <c r="AD616">
        <f>Q616&amp;"-"&amp;R616&amp;"-"&amp;S616&amp;"-"&amp;T616&amp;"-"&amp;U616&amp;"-"&amp;V616&amp;"-"&amp;W616&amp;"-"&amp;X616&amp;"-"&amp;Y616&amp;"-"&amp;Z616&amp;"-"&amp;AA616&amp;"-"&amp;AB616&amp;"-"&amp;AC616</f>
        <v/>
      </c>
      <c r="AF616" s="19">
        <f>IFERROR(INDEX($I$2:$I$861,MATCH(1,INDEX(($P616=$F$2:$F$861)*(0=COUNTIFS($AF$2:$AF$2,$I$2:$I$861)),0),0)),"")</f>
        <v/>
      </c>
      <c r="AG616" s="19">
        <f>IFERROR(INDEX($I$2:$I$9873,MATCH(1,INDEX(($P616=$F$2:$F$9873)*(0=COUNTIFS(AF616,$I$2:$I$9873)),0),0)),"")</f>
        <v/>
      </c>
      <c r="AH616" s="19">
        <f>IFERROR(INDEX($I$2:$I$9873,MATCH(1,INDEX(($P616=$F$2:$F$9873)*(0=COUNTIFS(AF616:AG616,$I$2:$I$9873)),0),0)),"")</f>
        <v/>
      </c>
      <c r="AI616" s="19">
        <f>IFERROR(INDEX($I$2:$I$9873,MATCH(1,INDEX(($P616=$F$2:$F$9873)*(0=COUNTIFS(AF616:AH616,$I$2:$I$9873)),0),0)),"")</f>
        <v/>
      </c>
      <c r="AJ616" s="19">
        <f>IFERROR(INDEX($I$2:$I$9873,MATCH(1,INDEX(($P616=$F$2:$F$9873)*(0=COUNTIFS(AF616:AI616,$I$2:$I$9873)),0),0)),"")</f>
        <v/>
      </c>
      <c r="AK616" s="19">
        <f>IFERROR(INDEX($I$2:$I$9873,MATCH(1,INDEX(($P616=$F$2:$F$9873)*(0=COUNTIFS(AF616:AJ616,$I$2:$I$9873)),0),0)),"")</f>
        <v/>
      </c>
      <c r="AL616" s="19">
        <f>IFERROR(INDEX($I$2:$I$9873,MATCH(1,INDEX(($P616=$F$2:$F$9873)*(0=COUNTIFS(AF616:AK616,$I$2:$I$9873)),0),0)),"")</f>
        <v/>
      </c>
      <c r="AM616" s="19">
        <f>IFERROR(INDEX($I$2:$I$9873,MATCH(1,INDEX(($P616=$F$2:$F$9873)*(0=COUNTIFS(AF616:AL616,$I$2:$I$9873)),0),0)),"")</f>
        <v/>
      </c>
      <c r="AN616" s="19">
        <f>IFERROR(INDEX($I$2:$I$9873,MATCH(1,INDEX(($P616=$F$2:$F$9873)*(0=COUNTIFS(AF616:AM616,$I$2:$I$9873)),0),0)),"")</f>
        <v/>
      </c>
      <c r="AO616" s="19">
        <f>IFERROR(INDEX($I$2:$I$9873,MATCH(1,INDEX(($P616=$F$2:$F$9873)*(0=COUNTIFS(AF616:AN616,$I$2:$I$9873)),0),0)),"")</f>
        <v/>
      </c>
      <c r="AP616" s="19">
        <f>IFERROR(INDEX($I$2:$I$9873,MATCH(1,INDEX(($P616=$F$2:$F$9873)*(0=COUNTIFS(AF616:AO616,$I$2:$I$9873)),0),0)),"")</f>
        <v/>
      </c>
      <c r="AQ616" s="19">
        <f>IFERROR(INDEX($I$2:$I$9873,MATCH(1,INDEX(($P616=$F$2:$F$9873)*(0=COUNTIFS(AF616:AP616,$I$2:$I$9873)),0),0)),"")</f>
        <v/>
      </c>
      <c r="AR616" s="19">
        <f>IFERROR(INDEX($I$2:$I$9873,MATCH(1,INDEX(($P616=$F$2:$F$9873)*(0=COUNTIFS(AF616:AQ616,$I$2:$I$9873)),0),0)),"")</f>
        <v/>
      </c>
      <c r="AS616" s="19">
        <f>IFERROR(VLOOKUP(AF616,[2]CUS030!$A$5:$E$10000,5,0),"")</f>
        <v/>
      </c>
      <c r="AT616" s="19">
        <f>IFERROR(VLOOKUP(AG616,[2]CUS030!$A$5:$E$10000,5,0),"")</f>
        <v/>
      </c>
      <c r="AU616" s="19">
        <f>IFERROR(VLOOKUP(AH616,[2]CUS030!$A$5:$E$10000,5,0),"")</f>
        <v/>
      </c>
      <c r="AV616" s="19">
        <f>IFERROR(VLOOKUP(AI616,[2]CUS030!$A$5:$E$10000,5,0),"")</f>
        <v/>
      </c>
      <c r="AW616" s="19">
        <f>IFERROR(VLOOKUP(AJ616,[2]CUS030!$A$5:$E$10000,5,0),"")</f>
        <v/>
      </c>
      <c r="AX616" s="19">
        <f>IFERROR(VLOOKUP(AK616,[2]CUS030!$A$5:$E$10000,5,0),"")</f>
        <v/>
      </c>
      <c r="AY616" s="19">
        <f>IFERROR(VLOOKUP(AL616,[2]CUS030!$A$5:$E$10000,5,0),"")</f>
        <v/>
      </c>
      <c r="AZ616" s="19">
        <f>IFERROR(VLOOKUP(AM616,[2]CUS030!$A$5:$E$10000,5,0),"")</f>
        <v/>
      </c>
      <c r="BA616" s="19">
        <f>IFERROR(VLOOKUP(AN616,[2]CUS030!$A$5:$E$10000,5,0),"")</f>
        <v/>
      </c>
      <c r="BB616" s="19">
        <f>IFERROR(VLOOKUP(AO616,[2]CUS030!$A$5:$E$10000,5,0),"")</f>
        <v/>
      </c>
      <c r="BC616" s="19">
        <f>IFERROR(VLOOKUP(AP616,[2]CUS030!$A$5:$E$10000,5,0),"")</f>
        <v/>
      </c>
      <c r="BD616" s="19">
        <f>IFERROR(VLOOKUP(AQ616,[2]CUS030!$A$5:$E$10000,5,0),"")</f>
        <v/>
      </c>
      <c r="BE616" s="19">
        <f>IFERROR(VLOOKUP(AR616,[2]CUS030!$A$5:$E$10000,5,0),"")</f>
        <v/>
      </c>
    </row>
    <row r="617">
      <c r="F617" s="108">
        <f>[1]!Table1[[#This Row],[Production]]</f>
        <v/>
      </c>
      <c r="G617">
        <f>MID(F617,LEN(F617)-6,4)</f>
        <v/>
      </c>
      <c r="H617">
        <f>AS617&amp;"|"&amp;AT617&amp;"|"&amp;AU617&amp;"|"&amp;AV617&amp;"|"&amp;AW617&amp;"|"&amp;AX617&amp;"|"&amp;AY617&amp;"|"&amp;AZ617&amp;"|"&amp;BA617&amp;"|"&amp;BB617&amp;"|"&amp;BC617&amp;"|"&amp;BD617&amp;"|"&amp;BE617</f>
        <v/>
      </c>
      <c r="I617" s="108">
        <f>[1]!Table1[[#This Row],[Stock]]</f>
        <v/>
      </c>
      <c r="J617">
        <f>MID(LEFT(I617,LEN(I617)-3),FIND("0|0.000",LEFT(I617,LEN(I617)-3),1)+7,6)</f>
        <v/>
      </c>
      <c r="K617" s="19" t="n"/>
      <c r="L617" s="19" t="n"/>
      <c r="M617" s="19" t="n"/>
      <c r="N617" s="19" t="n"/>
      <c r="O617" s="19" t="n"/>
      <c r="P617" s="20">
        <f>End_Cal!E617</f>
        <v/>
      </c>
      <c r="Q617" s="112">
        <f>IFERROR(INDEX($J$2:$J$9873,MATCH(1,INDEX(($P617=$F$2:$F$9873)*(0=COUNTIFS($Q$2:$Q$2,$J$2:$J$9873)),0),0)),"")</f>
        <v/>
      </c>
      <c r="R617" s="112">
        <f>IFERROR(INDEX($J$2:$J$9873,MATCH(1,INDEX(($P617=$F$2:$F$9873)*(0=COUNTIFS(Q617,$J$2:$J$9873)),0),0)),"")</f>
        <v/>
      </c>
      <c r="S617" s="112">
        <f>IFERROR(INDEX($J$2:$J$9873,MATCH(1,INDEX(($P617=$F$2:$F$9873)*(0=COUNTIFS(Q617:R617,$J$2:$J$9873)),0),0)),"")</f>
        <v/>
      </c>
      <c r="T617" s="112">
        <f>IFERROR(INDEX($J$2:$J$9873,MATCH(1,INDEX(($P617=$F$2:$F$9873)*(0=COUNTIFS(Q617:S617,$J$2:$J$9873)),0),0)),"")</f>
        <v/>
      </c>
      <c r="U617" s="112">
        <f>IFERROR(INDEX($J$2:$J$9873,MATCH(1,INDEX(($P617=$F$2:$F$9873)*(0=COUNTIFS(Q617:T617,$J$2:$J$9873)),0),0)),"")</f>
        <v/>
      </c>
      <c r="V617" s="112">
        <f>IFERROR(INDEX($J$2:$J$9873,MATCH(1,INDEX(($P617=$F$2:$F$9873)*(0=COUNTIFS(Q617:U617,$J$2:$J$9873)),0),0)),"")</f>
        <v/>
      </c>
      <c r="W617" s="112">
        <f>IFERROR(INDEX($J$2:$J$9873,MATCH(1,INDEX(($P617=$F$2:$F$9873)*(0=COUNTIFS(Q617:V617,$J$2:$J$861)),0),0)),"")</f>
        <v/>
      </c>
      <c r="X617" s="112">
        <f>IFERROR(INDEX($J$2:$J$9873,MATCH(1,INDEX(($P617=$F$2:$F$9873)*(0=COUNTIFS(Q617:W617,$J$2:$J$9873)),0),0)),"")</f>
        <v/>
      </c>
      <c r="Y617" s="112">
        <f>IFERROR(INDEX($J$2:$J$861,MATCH(1,INDEX(($P617=$F$2:$F$861)*(0=COUNTIFS(Q617:X617,$J$2:$J$861)),0),0)),"")</f>
        <v/>
      </c>
      <c r="Z617" s="112">
        <f>IFERROR(INDEX($J$2:$J$861,MATCH(1,INDEX(($P617=$F$2:$F$861)*(0=COUNTIFS(Q617:Y617,$J$2:$J$861)),0),0)),"")</f>
        <v/>
      </c>
      <c r="AA617" s="112">
        <f>IFERROR(INDEX($J$2:$J$861,MATCH(1,INDEX(($P617=$F$2:$F$861)*(0=COUNTIFS(Q617:Z617,$J$2:$J$861)),0),0)),"")</f>
        <v/>
      </c>
      <c r="AB617" s="112">
        <f>IFERROR(INDEX($J$2:$J$861,MATCH(1,INDEX(($P617=$F$2:$F$861)*(0=COUNTIFS(Q617:AA617,$J$2:$J$861)),0),0)),"")</f>
        <v/>
      </c>
      <c r="AC617" s="112">
        <f>IFERROR(INDEX($J$2:$J$861,MATCH(1,INDEX(($P617=$F$2:$F$861)*(0=COUNTIFS(Q617:AB617,$J$2:$J$861)),0),0)),"")</f>
        <v/>
      </c>
      <c r="AD617">
        <f>Q617&amp;"-"&amp;R617&amp;"-"&amp;S617&amp;"-"&amp;T617&amp;"-"&amp;U617&amp;"-"&amp;V617&amp;"-"&amp;W617&amp;"-"&amp;X617&amp;"-"&amp;Y617&amp;"-"&amp;Z617&amp;"-"&amp;AA617&amp;"-"&amp;AB617&amp;"-"&amp;AC617</f>
        <v/>
      </c>
      <c r="AF617" s="19">
        <f>IFERROR(INDEX($I$2:$I$861,MATCH(1,INDEX(($P617=$F$2:$F$861)*(0=COUNTIFS($AF$2:$AF$2,$I$2:$I$861)),0),0)),"")</f>
        <v/>
      </c>
      <c r="AG617" s="19">
        <f>IFERROR(INDEX($I$2:$I$9873,MATCH(1,INDEX(($P617=$F$2:$F$9873)*(0=COUNTIFS(AF617,$I$2:$I$9873)),0),0)),"")</f>
        <v/>
      </c>
      <c r="AH617" s="19">
        <f>IFERROR(INDEX($I$2:$I$9873,MATCH(1,INDEX(($P617=$F$2:$F$9873)*(0=COUNTIFS(AF617:AG617,$I$2:$I$9873)),0),0)),"")</f>
        <v/>
      </c>
      <c r="AI617" s="19">
        <f>IFERROR(INDEX($I$2:$I$9873,MATCH(1,INDEX(($P617=$F$2:$F$9873)*(0=COUNTIFS(AF617:AH617,$I$2:$I$9873)),0),0)),"")</f>
        <v/>
      </c>
      <c r="AJ617" s="19">
        <f>IFERROR(INDEX($I$2:$I$9873,MATCH(1,INDEX(($P617=$F$2:$F$9873)*(0=COUNTIFS(AF617:AI617,$I$2:$I$9873)),0),0)),"")</f>
        <v/>
      </c>
      <c r="AK617" s="19">
        <f>IFERROR(INDEX($I$2:$I$9873,MATCH(1,INDEX(($P617=$F$2:$F$9873)*(0=COUNTIFS(AF617:AJ617,$I$2:$I$9873)),0),0)),"")</f>
        <v/>
      </c>
      <c r="AL617" s="19">
        <f>IFERROR(INDEX($I$2:$I$9873,MATCH(1,INDEX(($P617=$F$2:$F$9873)*(0=COUNTIFS(AF617:AK617,$I$2:$I$9873)),0),0)),"")</f>
        <v/>
      </c>
      <c r="AM617" s="19">
        <f>IFERROR(INDEX($I$2:$I$9873,MATCH(1,INDEX(($P617=$F$2:$F$9873)*(0=COUNTIFS(AF617:AL617,$I$2:$I$9873)),0),0)),"")</f>
        <v/>
      </c>
      <c r="AN617" s="19">
        <f>IFERROR(INDEX($I$2:$I$9873,MATCH(1,INDEX(($P617=$F$2:$F$9873)*(0=COUNTIFS(AF617:AM617,$I$2:$I$9873)),0),0)),"")</f>
        <v/>
      </c>
      <c r="AO617" s="19">
        <f>IFERROR(INDEX($I$2:$I$9873,MATCH(1,INDEX(($P617=$F$2:$F$9873)*(0=COUNTIFS(AF617:AN617,$I$2:$I$9873)),0),0)),"")</f>
        <v/>
      </c>
      <c r="AP617" s="19">
        <f>IFERROR(INDEX($I$2:$I$9873,MATCH(1,INDEX(($P617=$F$2:$F$9873)*(0=COUNTIFS(AF617:AO617,$I$2:$I$9873)),0),0)),"")</f>
        <v/>
      </c>
      <c r="AQ617" s="19">
        <f>IFERROR(INDEX($I$2:$I$9873,MATCH(1,INDEX(($P617=$F$2:$F$9873)*(0=COUNTIFS(AF617:AP617,$I$2:$I$9873)),0),0)),"")</f>
        <v/>
      </c>
      <c r="AR617" s="19">
        <f>IFERROR(INDEX($I$2:$I$9873,MATCH(1,INDEX(($P617=$F$2:$F$9873)*(0=COUNTIFS(AF617:AQ617,$I$2:$I$9873)),0),0)),"")</f>
        <v/>
      </c>
      <c r="AS617" s="19">
        <f>IFERROR(VLOOKUP(AF617,[2]CUS030!$A$5:$E$10000,5,0),"")</f>
        <v/>
      </c>
      <c r="AT617" s="19">
        <f>IFERROR(VLOOKUP(AG617,[2]CUS030!$A$5:$E$10000,5,0),"")</f>
        <v/>
      </c>
      <c r="AU617" s="19">
        <f>IFERROR(VLOOKUP(AH617,[2]CUS030!$A$5:$E$10000,5,0),"")</f>
        <v/>
      </c>
      <c r="AV617" s="19">
        <f>IFERROR(VLOOKUP(AI617,[2]CUS030!$A$5:$E$10000,5,0),"")</f>
        <v/>
      </c>
      <c r="AW617" s="19">
        <f>IFERROR(VLOOKUP(AJ617,[2]CUS030!$A$5:$E$10000,5,0),"")</f>
        <v/>
      </c>
      <c r="AX617" s="19">
        <f>IFERROR(VLOOKUP(AK617,[2]CUS030!$A$5:$E$10000,5,0),"")</f>
        <v/>
      </c>
      <c r="AY617" s="19">
        <f>IFERROR(VLOOKUP(AL617,[2]CUS030!$A$5:$E$10000,5,0),"")</f>
        <v/>
      </c>
      <c r="AZ617" s="19">
        <f>IFERROR(VLOOKUP(AM617,[2]CUS030!$A$5:$E$10000,5,0),"")</f>
        <v/>
      </c>
      <c r="BA617" s="19">
        <f>IFERROR(VLOOKUP(AN617,[2]CUS030!$A$5:$E$10000,5,0),"")</f>
        <v/>
      </c>
      <c r="BB617" s="19">
        <f>IFERROR(VLOOKUP(AO617,[2]CUS030!$A$5:$E$10000,5,0),"")</f>
        <v/>
      </c>
      <c r="BC617" s="19">
        <f>IFERROR(VLOOKUP(AP617,[2]CUS030!$A$5:$E$10000,5,0),"")</f>
        <v/>
      </c>
      <c r="BD617" s="19">
        <f>IFERROR(VLOOKUP(AQ617,[2]CUS030!$A$5:$E$10000,5,0),"")</f>
        <v/>
      </c>
      <c r="BE617" s="19">
        <f>IFERROR(VLOOKUP(AR617,[2]CUS030!$A$5:$E$10000,5,0),"")</f>
        <v/>
      </c>
    </row>
    <row r="618">
      <c r="F618" s="108">
        <f>[1]!Table1[[#This Row],[Production]]</f>
        <v/>
      </c>
      <c r="G618">
        <f>MID(F618,LEN(F618)-6,4)</f>
        <v/>
      </c>
      <c r="H618">
        <f>AS618&amp;"|"&amp;AT618&amp;"|"&amp;AU618&amp;"|"&amp;AV618&amp;"|"&amp;AW618&amp;"|"&amp;AX618&amp;"|"&amp;AY618&amp;"|"&amp;AZ618&amp;"|"&amp;BA618&amp;"|"&amp;BB618&amp;"|"&amp;BC618&amp;"|"&amp;BD618&amp;"|"&amp;BE618</f>
        <v/>
      </c>
      <c r="I618" s="108">
        <f>[1]!Table1[[#This Row],[Stock]]</f>
        <v/>
      </c>
      <c r="J618">
        <f>MID(LEFT(I618,LEN(I618)-3),FIND("0|0.000",LEFT(I618,LEN(I618)-3),1)+7,6)</f>
        <v/>
      </c>
      <c r="K618" s="19" t="n"/>
      <c r="L618" s="19" t="n"/>
      <c r="M618" s="19" t="n"/>
      <c r="N618" s="19" t="n"/>
      <c r="O618" s="19" t="n"/>
      <c r="P618" s="20">
        <f>End_Cal!E618</f>
        <v/>
      </c>
      <c r="Q618" s="112">
        <f>IFERROR(INDEX($J$2:$J$9873,MATCH(1,INDEX(($P618=$F$2:$F$9873)*(0=COUNTIFS($Q$2:$Q$2,$J$2:$J$9873)),0),0)),"")</f>
        <v/>
      </c>
      <c r="R618" s="112">
        <f>IFERROR(INDEX($J$2:$J$9873,MATCH(1,INDEX(($P618=$F$2:$F$9873)*(0=COUNTIFS(Q618,$J$2:$J$9873)),0),0)),"")</f>
        <v/>
      </c>
      <c r="S618" s="112">
        <f>IFERROR(INDEX($J$2:$J$9873,MATCH(1,INDEX(($P618=$F$2:$F$9873)*(0=COUNTIFS(Q618:R618,$J$2:$J$9873)),0),0)),"")</f>
        <v/>
      </c>
      <c r="T618" s="112">
        <f>IFERROR(INDEX($J$2:$J$9873,MATCH(1,INDEX(($P618=$F$2:$F$9873)*(0=COUNTIFS(Q618:S618,$J$2:$J$9873)),0),0)),"")</f>
        <v/>
      </c>
      <c r="U618" s="112">
        <f>IFERROR(INDEX($J$2:$J$9873,MATCH(1,INDEX(($P618=$F$2:$F$9873)*(0=COUNTIFS(Q618:T618,$J$2:$J$9873)),0),0)),"")</f>
        <v/>
      </c>
      <c r="V618" s="112">
        <f>IFERROR(INDEX($J$2:$J$9873,MATCH(1,INDEX(($P618=$F$2:$F$9873)*(0=COUNTIFS(Q618:U618,$J$2:$J$9873)),0),0)),"")</f>
        <v/>
      </c>
      <c r="W618" s="112">
        <f>IFERROR(INDEX($J$2:$J$9873,MATCH(1,INDEX(($P618=$F$2:$F$9873)*(0=COUNTIFS(Q618:V618,$J$2:$J$861)),0),0)),"")</f>
        <v/>
      </c>
      <c r="X618" s="112">
        <f>IFERROR(INDEX($J$2:$J$9873,MATCH(1,INDEX(($P618=$F$2:$F$9873)*(0=COUNTIFS(Q618:W618,$J$2:$J$9873)),0),0)),"")</f>
        <v/>
      </c>
      <c r="Y618" s="112">
        <f>IFERROR(INDEX($J$2:$J$861,MATCH(1,INDEX(($P618=$F$2:$F$861)*(0=COUNTIFS(Q618:X618,$J$2:$J$861)),0),0)),"")</f>
        <v/>
      </c>
      <c r="Z618" s="112">
        <f>IFERROR(INDEX($J$2:$J$861,MATCH(1,INDEX(($P618=$F$2:$F$861)*(0=COUNTIFS(Q618:Y618,$J$2:$J$861)),0),0)),"")</f>
        <v/>
      </c>
      <c r="AA618" s="112">
        <f>IFERROR(INDEX($J$2:$J$861,MATCH(1,INDEX(($P618=$F$2:$F$861)*(0=COUNTIFS(Q618:Z618,$J$2:$J$861)),0),0)),"")</f>
        <v/>
      </c>
      <c r="AB618" s="112">
        <f>IFERROR(INDEX($J$2:$J$861,MATCH(1,INDEX(($P618=$F$2:$F$861)*(0=COUNTIFS(Q618:AA618,$J$2:$J$861)),0),0)),"")</f>
        <v/>
      </c>
      <c r="AC618" s="112">
        <f>IFERROR(INDEX($J$2:$J$861,MATCH(1,INDEX(($P618=$F$2:$F$861)*(0=COUNTIFS(Q618:AB618,$J$2:$J$861)),0),0)),"")</f>
        <v/>
      </c>
      <c r="AD618">
        <f>Q618&amp;"-"&amp;R618&amp;"-"&amp;S618&amp;"-"&amp;T618&amp;"-"&amp;U618&amp;"-"&amp;V618&amp;"-"&amp;W618&amp;"-"&amp;X618&amp;"-"&amp;Y618&amp;"-"&amp;Z618&amp;"-"&amp;AA618&amp;"-"&amp;AB618&amp;"-"&amp;AC618</f>
        <v/>
      </c>
      <c r="AF618" s="19">
        <f>IFERROR(INDEX($I$2:$I$861,MATCH(1,INDEX(($P618=$F$2:$F$861)*(0=COUNTIFS($AF$2:$AF$2,$I$2:$I$861)),0),0)),"")</f>
        <v/>
      </c>
      <c r="AG618" s="19">
        <f>IFERROR(INDEX($I$2:$I$9873,MATCH(1,INDEX(($P618=$F$2:$F$9873)*(0=COUNTIFS(AF618,$I$2:$I$9873)),0),0)),"")</f>
        <v/>
      </c>
      <c r="AH618" s="19">
        <f>IFERROR(INDEX($I$2:$I$9873,MATCH(1,INDEX(($P618=$F$2:$F$9873)*(0=COUNTIFS(AF618:AG618,$I$2:$I$9873)),0),0)),"")</f>
        <v/>
      </c>
      <c r="AI618" s="19">
        <f>IFERROR(INDEX($I$2:$I$9873,MATCH(1,INDEX(($P618=$F$2:$F$9873)*(0=COUNTIFS(AF618:AH618,$I$2:$I$9873)),0),0)),"")</f>
        <v/>
      </c>
      <c r="AJ618" s="19">
        <f>IFERROR(INDEX($I$2:$I$9873,MATCH(1,INDEX(($P618=$F$2:$F$9873)*(0=COUNTIFS(AF618:AI618,$I$2:$I$9873)),0),0)),"")</f>
        <v/>
      </c>
      <c r="AK618" s="19">
        <f>IFERROR(INDEX($I$2:$I$9873,MATCH(1,INDEX(($P618=$F$2:$F$9873)*(0=COUNTIFS(AF618:AJ618,$I$2:$I$9873)),0),0)),"")</f>
        <v/>
      </c>
      <c r="AL618" s="19">
        <f>IFERROR(INDEX($I$2:$I$9873,MATCH(1,INDEX(($P618=$F$2:$F$9873)*(0=COUNTIFS(AF618:AK618,$I$2:$I$9873)),0),0)),"")</f>
        <v/>
      </c>
      <c r="AM618" s="19">
        <f>IFERROR(INDEX($I$2:$I$9873,MATCH(1,INDEX(($P618=$F$2:$F$9873)*(0=COUNTIFS(AF618:AL618,$I$2:$I$9873)),0),0)),"")</f>
        <v/>
      </c>
      <c r="AN618" s="19">
        <f>IFERROR(INDEX($I$2:$I$9873,MATCH(1,INDEX(($P618=$F$2:$F$9873)*(0=COUNTIFS(AF618:AM618,$I$2:$I$9873)),0),0)),"")</f>
        <v/>
      </c>
      <c r="AO618" s="19">
        <f>IFERROR(INDEX($I$2:$I$9873,MATCH(1,INDEX(($P618=$F$2:$F$9873)*(0=COUNTIFS(AF618:AN618,$I$2:$I$9873)),0),0)),"")</f>
        <v/>
      </c>
      <c r="AP618" s="19">
        <f>IFERROR(INDEX($I$2:$I$9873,MATCH(1,INDEX(($P618=$F$2:$F$9873)*(0=COUNTIFS(AF618:AO618,$I$2:$I$9873)),0),0)),"")</f>
        <v/>
      </c>
      <c r="AQ618" s="19">
        <f>IFERROR(INDEX($I$2:$I$9873,MATCH(1,INDEX(($P618=$F$2:$F$9873)*(0=COUNTIFS(AF618:AP618,$I$2:$I$9873)),0),0)),"")</f>
        <v/>
      </c>
      <c r="AR618" s="19">
        <f>IFERROR(INDEX($I$2:$I$9873,MATCH(1,INDEX(($P618=$F$2:$F$9873)*(0=COUNTIFS(AF618:AQ618,$I$2:$I$9873)),0),0)),"")</f>
        <v/>
      </c>
      <c r="AS618" s="19">
        <f>IFERROR(VLOOKUP(AF618,[2]CUS030!$A$5:$E$10000,5,0),"")</f>
        <v/>
      </c>
      <c r="AT618" s="19">
        <f>IFERROR(VLOOKUP(AG618,[2]CUS030!$A$5:$E$10000,5,0),"")</f>
        <v/>
      </c>
      <c r="AU618" s="19">
        <f>IFERROR(VLOOKUP(AH618,[2]CUS030!$A$5:$E$10000,5,0),"")</f>
        <v/>
      </c>
      <c r="AV618" s="19">
        <f>IFERROR(VLOOKUP(AI618,[2]CUS030!$A$5:$E$10000,5,0),"")</f>
        <v/>
      </c>
      <c r="AW618" s="19">
        <f>IFERROR(VLOOKUP(AJ618,[2]CUS030!$A$5:$E$10000,5,0),"")</f>
        <v/>
      </c>
      <c r="AX618" s="19">
        <f>IFERROR(VLOOKUP(AK618,[2]CUS030!$A$5:$E$10000,5,0),"")</f>
        <v/>
      </c>
      <c r="AY618" s="19">
        <f>IFERROR(VLOOKUP(AL618,[2]CUS030!$A$5:$E$10000,5,0),"")</f>
        <v/>
      </c>
      <c r="AZ618" s="19">
        <f>IFERROR(VLOOKUP(AM618,[2]CUS030!$A$5:$E$10000,5,0),"")</f>
        <v/>
      </c>
      <c r="BA618" s="19">
        <f>IFERROR(VLOOKUP(AN618,[2]CUS030!$A$5:$E$10000,5,0),"")</f>
        <v/>
      </c>
      <c r="BB618" s="19">
        <f>IFERROR(VLOOKUP(AO618,[2]CUS030!$A$5:$E$10000,5,0),"")</f>
        <v/>
      </c>
      <c r="BC618" s="19">
        <f>IFERROR(VLOOKUP(AP618,[2]CUS030!$A$5:$E$10000,5,0),"")</f>
        <v/>
      </c>
      <c r="BD618" s="19">
        <f>IFERROR(VLOOKUP(AQ618,[2]CUS030!$A$5:$E$10000,5,0),"")</f>
        <v/>
      </c>
      <c r="BE618" s="19">
        <f>IFERROR(VLOOKUP(AR618,[2]CUS030!$A$5:$E$10000,5,0),"")</f>
        <v/>
      </c>
    </row>
    <row r="619">
      <c r="F619" s="108">
        <f>[1]!Table1[[#This Row],[Production]]</f>
        <v/>
      </c>
      <c r="G619">
        <f>MID(F619,LEN(F619)-6,4)</f>
        <v/>
      </c>
      <c r="H619">
        <f>AS619&amp;"|"&amp;AT619&amp;"|"&amp;AU619&amp;"|"&amp;AV619&amp;"|"&amp;AW619&amp;"|"&amp;AX619&amp;"|"&amp;AY619&amp;"|"&amp;AZ619&amp;"|"&amp;BA619&amp;"|"&amp;BB619&amp;"|"&amp;BC619&amp;"|"&amp;BD619&amp;"|"&amp;BE619</f>
        <v/>
      </c>
      <c r="I619" s="108">
        <f>[1]!Table1[[#This Row],[Stock]]</f>
        <v/>
      </c>
      <c r="J619">
        <f>MID(LEFT(I619,LEN(I619)-3),FIND("0|0.000",LEFT(I619,LEN(I619)-3),1)+7,6)</f>
        <v/>
      </c>
      <c r="K619" s="19" t="n"/>
      <c r="L619" s="19" t="n"/>
      <c r="M619" s="19" t="n"/>
      <c r="N619" s="19" t="n"/>
      <c r="O619" s="19" t="n"/>
      <c r="P619" s="20">
        <f>End_Cal!E619</f>
        <v/>
      </c>
      <c r="Q619" s="112">
        <f>IFERROR(INDEX($J$2:$J$9873,MATCH(1,INDEX(($P619=$F$2:$F$9873)*(0=COUNTIFS($Q$2:$Q$2,$J$2:$J$9873)),0),0)),"")</f>
        <v/>
      </c>
      <c r="R619" s="112">
        <f>IFERROR(INDEX($J$2:$J$9873,MATCH(1,INDEX(($P619=$F$2:$F$9873)*(0=COUNTIFS(Q619,$J$2:$J$9873)),0),0)),"")</f>
        <v/>
      </c>
      <c r="S619" s="112">
        <f>IFERROR(INDEX($J$2:$J$9873,MATCH(1,INDEX(($P619=$F$2:$F$9873)*(0=COUNTIFS(Q619:R619,$J$2:$J$9873)),0),0)),"")</f>
        <v/>
      </c>
      <c r="T619" s="112">
        <f>IFERROR(INDEX($J$2:$J$9873,MATCH(1,INDEX(($P619=$F$2:$F$9873)*(0=COUNTIFS(Q619:S619,$J$2:$J$9873)),0),0)),"")</f>
        <v/>
      </c>
      <c r="U619" s="112">
        <f>IFERROR(INDEX($J$2:$J$9873,MATCH(1,INDEX(($P619=$F$2:$F$9873)*(0=COUNTIFS(Q619:T619,$J$2:$J$9873)),0),0)),"")</f>
        <v/>
      </c>
      <c r="V619" s="112">
        <f>IFERROR(INDEX($J$2:$J$9873,MATCH(1,INDEX(($P619=$F$2:$F$9873)*(0=COUNTIFS(Q619:U619,$J$2:$J$9873)),0),0)),"")</f>
        <v/>
      </c>
      <c r="W619" s="112">
        <f>IFERROR(INDEX($J$2:$J$9873,MATCH(1,INDEX(($P619=$F$2:$F$9873)*(0=COUNTIFS(Q619:V619,$J$2:$J$861)),0),0)),"")</f>
        <v/>
      </c>
      <c r="X619" s="112">
        <f>IFERROR(INDEX($J$2:$J$9873,MATCH(1,INDEX(($P619=$F$2:$F$9873)*(0=COUNTIFS(Q619:W619,$J$2:$J$9873)),0),0)),"")</f>
        <v/>
      </c>
      <c r="Y619" s="112">
        <f>IFERROR(INDEX($J$2:$J$861,MATCH(1,INDEX(($P619=$F$2:$F$861)*(0=COUNTIFS(Q619:X619,$J$2:$J$861)),0),0)),"")</f>
        <v/>
      </c>
      <c r="Z619" s="112">
        <f>IFERROR(INDEX($J$2:$J$861,MATCH(1,INDEX(($P619=$F$2:$F$861)*(0=COUNTIFS(Q619:Y619,$J$2:$J$861)),0),0)),"")</f>
        <v/>
      </c>
      <c r="AA619" s="112">
        <f>IFERROR(INDEX($J$2:$J$861,MATCH(1,INDEX(($P619=$F$2:$F$861)*(0=COUNTIFS(Q619:Z619,$J$2:$J$861)),0),0)),"")</f>
        <v/>
      </c>
      <c r="AB619" s="112">
        <f>IFERROR(INDEX($J$2:$J$861,MATCH(1,INDEX(($P619=$F$2:$F$861)*(0=COUNTIFS(Q619:AA619,$J$2:$J$861)),0),0)),"")</f>
        <v/>
      </c>
      <c r="AC619" s="112">
        <f>IFERROR(INDEX($J$2:$J$861,MATCH(1,INDEX(($P619=$F$2:$F$861)*(0=COUNTIFS(Q619:AB619,$J$2:$J$861)),0),0)),"")</f>
        <v/>
      </c>
      <c r="AD619">
        <f>Q619&amp;"-"&amp;R619&amp;"-"&amp;S619&amp;"-"&amp;T619&amp;"-"&amp;U619&amp;"-"&amp;V619&amp;"-"&amp;W619&amp;"-"&amp;X619&amp;"-"&amp;Y619&amp;"-"&amp;Z619&amp;"-"&amp;AA619&amp;"-"&amp;AB619&amp;"-"&amp;AC619</f>
        <v/>
      </c>
      <c r="AF619" s="19">
        <f>IFERROR(INDEX($I$2:$I$861,MATCH(1,INDEX(($P619=$F$2:$F$861)*(0=COUNTIFS($AF$2:$AF$2,$I$2:$I$861)),0),0)),"")</f>
        <v/>
      </c>
      <c r="AG619" s="19">
        <f>IFERROR(INDEX($I$2:$I$9873,MATCH(1,INDEX(($P619=$F$2:$F$9873)*(0=COUNTIFS(AF619,$I$2:$I$9873)),0),0)),"")</f>
        <v/>
      </c>
      <c r="AH619" s="19">
        <f>IFERROR(INDEX($I$2:$I$9873,MATCH(1,INDEX(($P619=$F$2:$F$9873)*(0=COUNTIFS(AF619:AG619,$I$2:$I$9873)),0),0)),"")</f>
        <v/>
      </c>
      <c r="AI619" s="19">
        <f>IFERROR(INDEX($I$2:$I$9873,MATCH(1,INDEX(($P619=$F$2:$F$9873)*(0=COUNTIFS(AF619:AH619,$I$2:$I$9873)),0),0)),"")</f>
        <v/>
      </c>
      <c r="AJ619" s="19">
        <f>IFERROR(INDEX($I$2:$I$9873,MATCH(1,INDEX(($P619=$F$2:$F$9873)*(0=COUNTIFS(AF619:AI619,$I$2:$I$9873)),0),0)),"")</f>
        <v/>
      </c>
      <c r="AK619" s="19">
        <f>IFERROR(INDEX($I$2:$I$9873,MATCH(1,INDEX(($P619=$F$2:$F$9873)*(0=COUNTIFS(AF619:AJ619,$I$2:$I$9873)),0),0)),"")</f>
        <v/>
      </c>
      <c r="AL619" s="19">
        <f>IFERROR(INDEX($I$2:$I$9873,MATCH(1,INDEX(($P619=$F$2:$F$9873)*(0=COUNTIFS(AF619:AK619,$I$2:$I$9873)),0),0)),"")</f>
        <v/>
      </c>
      <c r="AM619" s="19">
        <f>IFERROR(INDEX($I$2:$I$9873,MATCH(1,INDEX(($P619=$F$2:$F$9873)*(0=COUNTIFS(AF619:AL619,$I$2:$I$9873)),0),0)),"")</f>
        <v/>
      </c>
      <c r="AN619" s="19">
        <f>IFERROR(INDEX($I$2:$I$9873,MATCH(1,INDEX(($P619=$F$2:$F$9873)*(0=COUNTIFS(AF619:AM619,$I$2:$I$9873)),0),0)),"")</f>
        <v/>
      </c>
      <c r="AO619" s="19">
        <f>IFERROR(INDEX($I$2:$I$9873,MATCH(1,INDEX(($P619=$F$2:$F$9873)*(0=COUNTIFS(AF619:AN619,$I$2:$I$9873)),0),0)),"")</f>
        <v/>
      </c>
      <c r="AP619" s="19">
        <f>IFERROR(INDEX($I$2:$I$9873,MATCH(1,INDEX(($P619=$F$2:$F$9873)*(0=COUNTIFS(AF619:AO619,$I$2:$I$9873)),0),0)),"")</f>
        <v/>
      </c>
      <c r="AQ619" s="19">
        <f>IFERROR(INDEX($I$2:$I$9873,MATCH(1,INDEX(($P619=$F$2:$F$9873)*(0=COUNTIFS(AF619:AP619,$I$2:$I$9873)),0),0)),"")</f>
        <v/>
      </c>
      <c r="AR619" s="19">
        <f>IFERROR(INDEX($I$2:$I$9873,MATCH(1,INDEX(($P619=$F$2:$F$9873)*(0=COUNTIFS(AF619:AQ619,$I$2:$I$9873)),0),0)),"")</f>
        <v/>
      </c>
      <c r="AS619" s="19">
        <f>IFERROR(VLOOKUP(AF619,[2]CUS030!$A$5:$E$10000,5,0),"")</f>
        <v/>
      </c>
      <c r="AT619" s="19">
        <f>IFERROR(VLOOKUP(AG619,[2]CUS030!$A$5:$E$10000,5,0),"")</f>
        <v/>
      </c>
      <c r="AU619" s="19">
        <f>IFERROR(VLOOKUP(AH619,[2]CUS030!$A$5:$E$10000,5,0),"")</f>
        <v/>
      </c>
      <c r="AV619" s="19">
        <f>IFERROR(VLOOKUP(AI619,[2]CUS030!$A$5:$E$10000,5,0),"")</f>
        <v/>
      </c>
      <c r="AW619" s="19">
        <f>IFERROR(VLOOKUP(AJ619,[2]CUS030!$A$5:$E$10000,5,0),"")</f>
        <v/>
      </c>
      <c r="AX619" s="19">
        <f>IFERROR(VLOOKUP(AK619,[2]CUS030!$A$5:$E$10000,5,0),"")</f>
        <v/>
      </c>
      <c r="AY619" s="19">
        <f>IFERROR(VLOOKUP(AL619,[2]CUS030!$A$5:$E$10000,5,0),"")</f>
        <v/>
      </c>
      <c r="AZ619" s="19">
        <f>IFERROR(VLOOKUP(AM619,[2]CUS030!$A$5:$E$10000,5,0),"")</f>
        <v/>
      </c>
      <c r="BA619" s="19">
        <f>IFERROR(VLOOKUP(AN619,[2]CUS030!$A$5:$E$10000,5,0),"")</f>
        <v/>
      </c>
      <c r="BB619" s="19">
        <f>IFERROR(VLOOKUP(AO619,[2]CUS030!$A$5:$E$10000,5,0),"")</f>
        <v/>
      </c>
      <c r="BC619" s="19">
        <f>IFERROR(VLOOKUP(AP619,[2]CUS030!$A$5:$E$10000,5,0),"")</f>
        <v/>
      </c>
      <c r="BD619" s="19">
        <f>IFERROR(VLOOKUP(AQ619,[2]CUS030!$A$5:$E$10000,5,0),"")</f>
        <v/>
      </c>
      <c r="BE619" s="19">
        <f>IFERROR(VLOOKUP(AR619,[2]CUS030!$A$5:$E$10000,5,0),"")</f>
        <v/>
      </c>
    </row>
    <row r="620">
      <c r="F620" s="108">
        <f>[1]!Table1[[#This Row],[Production]]</f>
        <v/>
      </c>
      <c r="G620">
        <f>MID(F620,LEN(F620)-6,4)</f>
        <v/>
      </c>
      <c r="H620">
        <f>AS620&amp;"|"&amp;AT620&amp;"|"&amp;AU620&amp;"|"&amp;AV620&amp;"|"&amp;AW620&amp;"|"&amp;AX620&amp;"|"&amp;AY620&amp;"|"&amp;AZ620&amp;"|"&amp;BA620&amp;"|"&amp;BB620&amp;"|"&amp;BC620&amp;"|"&amp;BD620&amp;"|"&amp;BE620</f>
        <v/>
      </c>
      <c r="I620" s="108">
        <f>[1]!Table1[[#This Row],[Stock]]</f>
        <v/>
      </c>
      <c r="J620">
        <f>MID(LEFT(I620,LEN(I620)-3),FIND("0|0.000",LEFT(I620,LEN(I620)-3),1)+7,6)</f>
        <v/>
      </c>
      <c r="K620" s="19" t="n"/>
      <c r="L620" s="19" t="n"/>
      <c r="M620" s="19" t="n"/>
      <c r="N620" s="19" t="n"/>
      <c r="O620" s="19" t="n"/>
      <c r="P620" s="20">
        <f>End_Cal!E620</f>
        <v/>
      </c>
      <c r="Q620" s="112">
        <f>IFERROR(INDEX($J$2:$J$9873,MATCH(1,INDEX(($P620=$F$2:$F$9873)*(0=COUNTIFS($Q$2:$Q$2,$J$2:$J$9873)),0),0)),"")</f>
        <v/>
      </c>
      <c r="R620" s="112">
        <f>IFERROR(INDEX($J$2:$J$9873,MATCH(1,INDEX(($P620=$F$2:$F$9873)*(0=COUNTIFS(Q620,$J$2:$J$9873)),0),0)),"")</f>
        <v/>
      </c>
      <c r="S620" s="112">
        <f>IFERROR(INDEX($J$2:$J$9873,MATCH(1,INDEX(($P620=$F$2:$F$9873)*(0=COUNTIFS(Q620:R620,$J$2:$J$9873)),0),0)),"")</f>
        <v/>
      </c>
      <c r="T620" s="112">
        <f>IFERROR(INDEX($J$2:$J$9873,MATCH(1,INDEX(($P620=$F$2:$F$9873)*(0=COUNTIFS(Q620:S620,$J$2:$J$9873)),0),0)),"")</f>
        <v/>
      </c>
      <c r="U620" s="112">
        <f>IFERROR(INDEX($J$2:$J$9873,MATCH(1,INDEX(($P620=$F$2:$F$9873)*(0=COUNTIFS(Q620:T620,$J$2:$J$9873)),0),0)),"")</f>
        <v/>
      </c>
      <c r="V620" s="112">
        <f>IFERROR(INDEX($J$2:$J$9873,MATCH(1,INDEX(($P620=$F$2:$F$9873)*(0=COUNTIFS(Q620:U620,$J$2:$J$9873)),0),0)),"")</f>
        <v/>
      </c>
      <c r="W620" s="112">
        <f>IFERROR(INDEX($J$2:$J$9873,MATCH(1,INDEX(($P620=$F$2:$F$9873)*(0=COUNTIFS(Q620:V620,$J$2:$J$861)),0),0)),"")</f>
        <v/>
      </c>
      <c r="X620" s="112">
        <f>IFERROR(INDEX($J$2:$J$9873,MATCH(1,INDEX(($P620=$F$2:$F$9873)*(0=COUNTIFS(Q620:W620,$J$2:$J$9873)),0),0)),"")</f>
        <v/>
      </c>
      <c r="Y620" s="112">
        <f>IFERROR(INDEX($J$2:$J$861,MATCH(1,INDEX(($P620=$F$2:$F$861)*(0=COUNTIFS(Q620:X620,$J$2:$J$861)),0),0)),"")</f>
        <v/>
      </c>
      <c r="Z620" s="112">
        <f>IFERROR(INDEX($J$2:$J$861,MATCH(1,INDEX(($P620=$F$2:$F$861)*(0=COUNTIFS(Q620:Y620,$J$2:$J$861)),0),0)),"")</f>
        <v/>
      </c>
      <c r="AA620" s="112">
        <f>IFERROR(INDEX($J$2:$J$861,MATCH(1,INDEX(($P620=$F$2:$F$861)*(0=COUNTIFS(Q620:Z620,$J$2:$J$861)),0),0)),"")</f>
        <v/>
      </c>
      <c r="AB620" s="112">
        <f>IFERROR(INDEX($J$2:$J$861,MATCH(1,INDEX(($P620=$F$2:$F$861)*(0=COUNTIFS(Q620:AA620,$J$2:$J$861)),0),0)),"")</f>
        <v/>
      </c>
      <c r="AC620" s="112">
        <f>IFERROR(INDEX($J$2:$J$861,MATCH(1,INDEX(($P620=$F$2:$F$861)*(0=COUNTIFS(Q620:AB620,$J$2:$J$861)),0),0)),"")</f>
        <v/>
      </c>
      <c r="AD620">
        <f>Q620&amp;"-"&amp;R620&amp;"-"&amp;S620&amp;"-"&amp;T620&amp;"-"&amp;U620&amp;"-"&amp;V620&amp;"-"&amp;W620&amp;"-"&amp;X620&amp;"-"&amp;Y620&amp;"-"&amp;Z620&amp;"-"&amp;AA620&amp;"-"&amp;AB620&amp;"-"&amp;AC620</f>
        <v/>
      </c>
      <c r="AF620" s="19">
        <f>IFERROR(INDEX($I$2:$I$861,MATCH(1,INDEX(($P620=$F$2:$F$861)*(0=COUNTIFS($AF$2:$AF$2,$I$2:$I$861)),0),0)),"")</f>
        <v/>
      </c>
      <c r="AG620" s="19">
        <f>IFERROR(INDEX($I$2:$I$9873,MATCH(1,INDEX(($P620=$F$2:$F$9873)*(0=COUNTIFS(AF620,$I$2:$I$9873)),0),0)),"")</f>
        <v/>
      </c>
      <c r="AH620" s="19">
        <f>IFERROR(INDEX($I$2:$I$9873,MATCH(1,INDEX(($P620=$F$2:$F$9873)*(0=COUNTIFS(AF620:AG620,$I$2:$I$9873)),0),0)),"")</f>
        <v/>
      </c>
      <c r="AI620" s="19">
        <f>IFERROR(INDEX($I$2:$I$9873,MATCH(1,INDEX(($P620=$F$2:$F$9873)*(0=COUNTIFS(AF620:AH620,$I$2:$I$9873)),0),0)),"")</f>
        <v/>
      </c>
      <c r="AJ620" s="19">
        <f>IFERROR(INDEX($I$2:$I$9873,MATCH(1,INDEX(($P620=$F$2:$F$9873)*(0=COUNTIFS(AF620:AI620,$I$2:$I$9873)),0),0)),"")</f>
        <v/>
      </c>
      <c r="AK620" s="19">
        <f>IFERROR(INDEX($I$2:$I$9873,MATCH(1,INDEX(($P620=$F$2:$F$9873)*(0=COUNTIFS(AF620:AJ620,$I$2:$I$9873)),0),0)),"")</f>
        <v/>
      </c>
      <c r="AL620" s="19">
        <f>IFERROR(INDEX($I$2:$I$9873,MATCH(1,INDEX(($P620=$F$2:$F$9873)*(0=COUNTIFS(AF620:AK620,$I$2:$I$9873)),0),0)),"")</f>
        <v/>
      </c>
      <c r="AM620" s="19">
        <f>IFERROR(INDEX($I$2:$I$9873,MATCH(1,INDEX(($P620=$F$2:$F$9873)*(0=COUNTIFS(AF620:AL620,$I$2:$I$9873)),0),0)),"")</f>
        <v/>
      </c>
      <c r="AN620" s="19">
        <f>IFERROR(INDEX($I$2:$I$9873,MATCH(1,INDEX(($P620=$F$2:$F$9873)*(0=COUNTIFS(AF620:AM620,$I$2:$I$9873)),0),0)),"")</f>
        <v/>
      </c>
      <c r="AO620" s="19">
        <f>IFERROR(INDEX($I$2:$I$9873,MATCH(1,INDEX(($P620=$F$2:$F$9873)*(0=COUNTIFS(AF620:AN620,$I$2:$I$9873)),0),0)),"")</f>
        <v/>
      </c>
      <c r="AP620" s="19">
        <f>IFERROR(INDEX($I$2:$I$9873,MATCH(1,INDEX(($P620=$F$2:$F$9873)*(0=COUNTIFS(AF620:AO620,$I$2:$I$9873)),0),0)),"")</f>
        <v/>
      </c>
      <c r="AQ620" s="19">
        <f>IFERROR(INDEX($I$2:$I$9873,MATCH(1,INDEX(($P620=$F$2:$F$9873)*(0=COUNTIFS(AF620:AP620,$I$2:$I$9873)),0),0)),"")</f>
        <v/>
      </c>
      <c r="AR620" s="19">
        <f>IFERROR(INDEX($I$2:$I$9873,MATCH(1,INDEX(($P620=$F$2:$F$9873)*(0=COUNTIFS(AF620:AQ620,$I$2:$I$9873)),0),0)),"")</f>
        <v/>
      </c>
      <c r="AS620" s="19">
        <f>IFERROR(VLOOKUP(AF620,[2]CUS030!$A$5:$E$10000,5,0),"")</f>
        <v/>
      </c>
      <c r="AT620" s="19">
        <f>IFERROR(VLOOKUP(AG620,[2]CUS030!$A$5:$E$10000,5,0),"")</f>
        <v/>
      </c>
      <c r="AU620" s="19">
        <f>IFERROR(VLOOKUP(AH620,[2]CUS030!$A$5:$E$10000,5,0),"")</f>
        <v/>
      </c>
      <c r="AV620" s="19">
        <f>IFERROR(VLOOKUP(AI620,[2]CUS030!$A$5:$E$10000,5,0),"")</f>
        <v/>
      </c>
      <c r="AW620" s="19">
        <f>IFERROR(VLOOKUP(AJ620,[2]CUS030!$A$5:$E$10000,5,0),"")</f>
        <v/>
      </c>
      <c r="AX620" s="19">
        <f>IFERROR(VLOOKUP(AK620,[2]CUS030!$A$5:$E$10000,5,0),"")</f>
        <v/>
      </c>
      <c r="AY620" s="19">
        <f>IFERROR(VLOOKUP(AL620,[2]CUS030!$A$5:$E$10000,5,0),"")</f>
        <v/>
      </c>
      <c r="AZ620" s="19">
        <f>IFERROR(VLOOKUP(AM620,[2]CUS030!$A$5:$E$10000,5,0),"")</f>
        <v/>
      </c>
      <c r="BA620" s="19">
        <f>IFERROR(VLOOKUP(AN620,[2]CUS030!$A$5:$E$10000,5,0),"")</f>
        <v/>
      </c>
      <c r="BB620" s="19">
        <f>IFERROR(VLOOKUP(AO620,[2]CUS030!$A$5:$E$10000,5,0),"")</f>
        <v/>
      </c>
      <c r="BC620" s="19">
        <f>IFERROR(VLOOKUP(AP620,[2]CUS030!$A$5:$E$10000,5,0),"")</f>
        <v/>
      </c>
      <c r="BD620" s="19">
        <f>IFERROR(VLOOKUP(AQ620,[2]CUS030!$A$5:$E$10000,5,0),"")</f>
        <v/>
      </c>
      <c r="BE620" s="19">
        <f>IFERROR(VLOOKUP(AR620,[2]CUS030!$A$5:$E$10000,5,0),"")</f>
        <v/>
      </c>
    </row>
    <row r="621">
      <c r="F621" s="108">
        <f>[1]!Table1[[#This Row],[Production]]</f>
        <v/>
      </c>
      <c r="G621">
        <f>MID(F621,LEN(F621)-6,4)</f>
        <v/>
      </c>
      <c r="H621">
        <f>AS621&amp;"|"&amp;AT621&amp;"|"&amp;AU621&amp;"|"&amp;AV621&amp;"|"&amp;AW621&amp;"|"&amp;AX621&amp;"|"&amp;AY621&amp;"|"&amp;AZ621&amp;"|"&amp;BA621&amp;"|"&amp;BB621&amp;"|"&amp;BC621&amp;"|"&amp;BD621&amp;"|"&amp;BE621</f>
        <v/>
      </c>
      <c r="I621" s="108">
        <f>[1]!Table1[[#This Row],[Stock]]</f>
        <v/>
      </c>
      <c r="J621">
        <f>MID(LEFT(I621,LEN(I621)-3),FIND("0|0.000",LEFT(I621,LEN(I621)-3),1)+7,6)</f>
        <v/>
      </c>
      <c r="K621" s="19" t="n"/>
      <c r="L621" s="19" t="n"/>
      <c r="M621" s="19" t="n"/>
      <c r="N621" s="19" t="n"/>
      <c r="O621" s="19" t="n"/>
      <c r="P621" s="20">
        <f>End_Cal!E621</f>
        <v/>
      </c>
      <c r="Q621" s="112">
        <f>IFERROR(INDEX($J$2:$J$9873,MATCH(1,INDEX(($P621=$F$2:$F$9873)*(0=COUNTIFS($Q$2:$Q$2,$J$2:$J$9873)),0),0)),"")</f>
        <v/>
      </c>
      <c r="R621" s="112">
        <f>IFERROR(INDEX($J$2:$J$9873,MATCH(1,INDEX(($P621=$F$2:$F$9873)*(0=COUNTIFS(Q621,$J$2:$J$9873)),0),0)),"")</f>
        <v/>
      </c>
      <c r="S621" s="112">
        <f>IFERROR(INDEX($J$2:$J$9873,MATCH(1,INDEX(($P621=$F$2:$F$9873)*(0=COUNTIFS(Q621:R621,$J$2:$J$9873)),0),0)),"")</f>
        <v/>
      </c>
      <c r="T621" s="112">
        <f>IFERROR(INDEX($J$2:$J$9873,MATCH(1,INDEX(($P621=$F$2:$F$9873)*(0=COUNTIFS(Q621:S621,$J$2:$J$9873)),0),0)),"")</f>
        <v/>
      </c>
      <c r="U621" s="112">
        <f>IFERROR(INDEX($J$2:$J$9873,MATCH(1,INDEX(($P621=$F$2:$F$9873)*(0=COUNTIFS(Q621:T621,$J$2:$J$9873)),0),0)),"")</f>
        <v/>
      </c>
      <c r="V621" s="112">
        <f>IFERROR(INDEX($J$2:$J$9873,MATCH(1,INDEX(($P621=$F$2:$F$9873)*(0=COUNTIFS(Q621:U621,$J$2:$J$9873)),0),0)),"")</f>
        <v/>
      </c>
      <c r="W621" s="112">
        <f>IFERROR(INDEX($J$2:$J$9873,MATCH(1,INDEX(($P621=$F$2:$F$9873)*(0=COUNTIFS(Q621:V621,$J$2:$J$861)),0),0)),"")</f>
        <v/>
      </c>
      <c r="X621" s="112">
        <f>IFERROR(INDEX($J$2:$J$9873,MATCH(1,INDEX(($P621=$F$2:$F$9873)*(0=COUNTIFS(Q621:W621,$J$2:$J$9873)),0),0)),"")</f>
        <v/>
      </c>
      <c r="Y621" s="112">
        <f>IFERROR(INDEX($J$2:$J$861,MATCH(1,INDEX(($P621=$F$2:$F$861)*(0=COUNTIFS(Q621:X621,$J$2:$J$861)),0),0)),"")</f>
        <v/>
      </c>
      <c r="Z621" s="112">
        <f>IFERROR(INDEX($J$2:$J$861,MATCH(1,INDEX(($P621=$F$2:$F$861)*(0=COUNTIFS(Q621:Y621,$J$2:$J$861)),0),0)),"")</f>
        <v/>
      </c>
      <c r="AA621" s="112">
        <f>IFERROR(INDEX($J$2:$J$861,MATCH(1,INDEX(($P621=$F$2:$F$861)*(0=COUNTIFS(Q621:Z621,$J$2:$J$861)),0),0)),"")</f>
        <v/>
      </c>
      <c r="AB621" s="112">
        <f>IFERROR(INDEX($J$2:$J$861,MATCH(1,INDEX(($P621=$F$2:$F$861)*(0=COUNTIFS(Q621:AA621,$J$2:$J$861)),0),0)),"")</f>
        <v/>
      </c>
      <c r="AC621" s="112">
        <f>IFERROR(INDEX($J$2:$J$861,MATCH(1,INDEX(($P621=$F$2:$F$861)*(0=COUNTIFS(Q621:AB621,$J$2:$J$861)),0),0)),"")</f>
        <v/>
      </c>
      <c r="AD621">
        <f>Q621&amp;"-"&amp;R621&amp;"-"&amp;S621&amp;"-"&amp;T621&amp;"-"&amp;U621&amp;"-"&amp;V621&amp;"-"&amp;W621&amp;"-"&amp;X621&amp;"-"&amp;Y621&amp;"-"&amp;Z621&amp;"-"&amp;AA621&amp;"-"&amp;AB621&amp;"-"&amp;AC621</f>
        <v/>
      </c>
      <c r="AF621" s="19">
        <f>IFERROR(INDEX($I$2:$I$861,MATCH(1,INDEX(($P621=$F$2:$F$861)*(0=COUNTIFS($AF$2:$AF$2,$I$2:$I$861)),0),0)),"")</f>
        <v/>
      </c>
      <c r="AG621" s="19">
        <f>IFERROR(INDEX($I$2:$I$9873,MATCH(1,INDEX(($P621=$F$2:$F$9873)*(0=COUNTIFS(AF621,$I$2:$I$9873)),0),0)),"")</f>
        <v/>
      </c>
      <c r="AH621" s="19">
        <f>IFERROR(INDEX($I$2:$I$9873,MATCH(1,INDEX(($P621=$F$2:$F$9873)*(0=COUNTIFS(AF621:AG621,$I$2:$I$9873)),0),0)),"")</f>
        <v/>
      </c>
      <c r="AI621" s="19">
        <f>IFERROR(INDEX($I$2:$I$9873,MATCH(1,INDEX(($P621=$F$2:$F$9873)*(0=COUNTIFS(AF621:AH621,$I$2:$I$9873)),0),0)),"")</f>
        <v/>
      </c>
      <c r="AJ621" s="19">
        <f>IFERROR(INDEX($I$2:$I$9873,MATCH(1,INDEX(($P621=$F$2:$F$9873)*(0=COUNTIFS(AF621:AI621,$I$2:$I$9873)),0),0)),"")</f>
        <v/>
      </c>
      <c r="AK621" s="19">
        <f>IFERROR(INDEX($I$2:$I$9873,MATCH(1,INDEX(($P621=$F$2:$F$9873)*(0=COUNTIFS(AF621:AJ621,$I$2:$I$9873)),0),0)),"")</f>
        <v/>
      </c>
      <c r="AL621" s="19">
        <f>IFERROR(INDEX($I$2:$I$9873,MATCH(1,INDEX(($P621=$F$2:$F$9873)*(0=COUNTIFS(AF621:AK621,$I$2:$I$9873)),0),0)),"")</f>
        <v/>
      </c>
      <c r="AM621" s="19">
        <f>IFERROR(INDEX($I$2:$I$9873,MATCH(1,INDEX(($P621=$F$2:$F$9873)*(0=COUNTIFS(AF621:AL621,$I$2:$I$9873)),0),0)),"")</f>
        <v/>
      </c>
      <c r="AN621" s="19">
        <f>IFERROR(INDEX($I$2:$I$9873,MATCH(1,INDEX(($P621=$F$2:$F$9873)*(0=COUNTIFS(AF621:AM621,$I$2:$I$9873)),0),0)),"")</f>
        <v/>
      </c>
      <c r="AO621" s="19">
        <f>IFERROR(INDEX($I$2:$I$9873,MATCH(1,INDEX(($P621=$F$2:$F$9873)*(0=COUNTIFS(AF621:AN621,$I$2:$I$9873)),0),0)),"")</f>
        <v/>
      </c>
      <c r="AP621" s="19">
        <f>IFERROR(INDEX($I$2:$I$9873,MATCH(1,INDEX(($P621=$F$2:$F$9873)*(0=COUNTIFS(AF621:AO621,$I$2:$I$9873)),0),0)),"")</f>
        <v/>
      </c>
      <c r="AQ621" s="19">
        <f>IFERROR(INDEX($I$2:$I$9873,MATCH(1,INDEX(($P621=$F$2:$F$9873)*(0=COUNTIFS(AF621:AP621,$I$2:$I$9873)),0),0)),"")</f>
        <v/>
      </c>
      <c r="AR621" s="19">
        <f>IFERROR(INDEX($I$2:$I$9873,MATCH(1,INDEX(($P621=$F$2:$F$9873)*(0=COUNTIFS(AF621:AQ621,$I$2:$I$9873)),0),0)),"")</f>
        <v/>
      </c>
      <c r="AS621" s="19">
        <f>IFERROR(VLOOKUP(AF621,[2]CUS030!$A$5:$E$10000,5,0),"")</f>
        <v/>
      </c>
      <c r="AT621" s="19">
        <f>IFERROR(VLOOKUP(AG621,[2]CUS030!$A$5:$E$10000,5,0),"")</f>
        <v/>
      </c>
      <c r="AU621" s="19">
        <f>IFERROR(VLOOKUP(AH621,[2]CUS030!$A$5:$E$10000,5,0),"")</f>
        <v/>
      </c>
      <c r="AV621" s="19">
        <f>IFERROR(VLOOKUP(AI621,[2]CUS030!$A$5:$E$10000,5,0),"")</f>
        <v/>
      </c>
      <c r="AW621" s="19">
        <f>IFERROR(VLOOKUP(AJ621,[2]CUS030!$A$5:$E$10000,5,0),"")</f>
        <v/>
      </c>
      <c r="AX621" s="19">
        <f>IFERROR(VLOOKUP(AK621,[2]CUS030!$A$5:$E$10000,5,0),"")</f>
        <v/>
      </c>
      <c r="AY621" s="19">
        <f>IFERROR(VLOOKUP(AL621,[2]CUS030!$A$5:$E$10000,5,0),"")</f>
        <v/>
      </c>
      <c r="AZ621" s="19">
        <f>IFERROR(VLOOKUP(AM621,[2]CUS030!$A$5:$E$10000,5,0),"")</f>
        <v/>
      </c>
      <c r="BA621" s="19">
        <f>IFERROR(VLOOKUP(AN621,[2]CUS030!$A$5:$E$10000,5,0),"")</f>
        <v/>
      </c>
      <c r="BB621" s="19">
        <f>IFERROR(VLOOKUP(AO621,[2]CUS030!$A$5:$E$10000,5,0),"")</f>
        <v/>
      </c>
      <c r="BC621" s="19">
        <f>IFERROR(VLOOKUP(AP621,[2]CUS030!$A$5:$E$10000,5,0),"")</f>
        <v/>
      </c>
      <c r="BD621" s="19">
        <f>IFERROR(VLOOKUP(AQ621,[2]CUS030!$A$5:$E$10000,5,0),"")</f>
        <v/>
      </c>
      <c r="BE621" s="19">
        <f>IFERROR(VLOOKUP(AR621,[2]CUS030!$A$5:$E$10000,5,0),"")</f>
        <v/>
      </c>
    </row>
    <row r="622">
      <c r="F622" s="108">
        <f>[1]!Table1[[#This Row],[Production]]</f>
        <v/>
      </c>
      <c r="G622">
        <f>MID(F622,LEN(F622)-6,4)</f>
        <v/>
      </c>
      <c r="H622">
        <f>AS622&amp;"|"&amp;AT622&amp;"|"&amp;AU622&amp;"|"&amp;AV622&amp;"|"&amp;AW622&amp;"|"&amp;AX622&amp;"|"&amp;AY622&amp;"|"&amp;AZ622&amp;"|"&amp;BA622&amp;"|"&amp;BB622&amp;"|"&amp;BC622&amp;"|"&amp;BD622&amp;"|"&amp;BE622</f>
        <v/>
      </c>
      <c r="I622" s="108">
        <f>[1]!Table1[[#This Row],[Stock]]</f>
        <v/>
      </c>
      <c r="J622">
        <f>MID(LEFT(I622,LEN(I622)-3),FIND("0|0.000",LEFT(I622,LEN(I622)-3),1)+7,6)</f>
        <v/>
      </c>
      <c r="K622" s="19" t="n"/>
      <c r="L622" s="19" t="n"/>
      <c r="M622" s="19" t="n"/>
      <c r="N622" s="19" t="n"/>
      <c r="O622" s="19" t="n"/>
      <c r="P622" s="20">
        <f>End_Cal!E622</f>
        <v/>
      </c>
      <c r="Q622" s="112">
        <f>IFERROR(INDEX($J$2:$J$9873,MATCH(1,INDEX(($P622=$F$2:$F$9873)*(0=COUNTIFS($Q$2:$Q$2,$J$2:$J$9873)),0),0)),"")</f>
        <v/>
      </c>
      <c r="R622" s="112">
        <f>IFERROR(INDEX($J$2:$J$9873,MATCH(1,INDEX(($P622=$F$2:$F$9873)*(0=COUNTIFS(Q622,$J$2:$J$9873)),0),0)),"")</f>
        <v/>
      </c>
      <c r="S622" s="112">
        <f>IFERROR(INDEX($J$2:$J$9873,MATCH(1,INDEX(($P622=$F$2:$F$9873)*(0=COUNTIFS(Q622:R622,$J$2:$J$9873)),0),0)),"")</f>
        <v/>
      </c>
      <c r="T622" s="112">
        <f>IFERROR(INDEX($J$2:$J$9873,MATCH(1,INDEX(($P622=$F$2:$F$9873)*(0=COUNTIFS(Q622:S622,$J$2:$J$9873)),0),0)),"")</f>
        <v/>
      </c>
      <c r="U622" s="112">
        <f>IFERROR(INDEX($J$2:$J$9873,MATCH(1,INDEX(($P622=$F$2:$F$9873)*(0=COUNTIFS(Q622:T622,$J$2:$J$9873)),0),0)),"")</f>
        <v/>
      </c>
      <c r="V622" s="112">
        <f>IFERROR(INDEX($J$2:$J$9873,MATCH(1,INDEX(($P622=$F$2:$F$9873)*(0=COUNTIFS(Q622:U622,$J$2:$J$9873)),0),0)),"")</f>
        <v/>
      </c>
      <c r="W622" s="112">
        <f>IFERROR(INDEX($J$2:$J$9873,MATCH(1,INDEX(($P622=$F$2:$F$9873)*(0=COUNTIFS(Q622:V622,$J$2:$J$861)),0),0)),"")</f>
        <v/>
      </c>
      <c r="X622" s="112">
        <f>IFERROR(INDEX($J$2:$J$9873,MATCH(1,INDEX(($P622=$F$2:$F$9873)*(0=COUNTIFS(Q622:W622,$J$2:$J$9873)),0),0)),"")</f>
        <v/>
      </c>
      <c r="Y622" s="112">
        <f>IFERROR(INDEX($J$2:$J$861,MATCH(1,INDEX(($P622=$F$2:$F$861)*(0=COUNTIFS(Q622:X622,$J$2:$J$861)),0),0)),"")</f>
        <v/>
      </c>
      <c r="Z622" s="112">
        <f>IFERROR(INDEX($J$2:$J$861,MATCH(1,INDEX(($P622=$F$2:$F$861)*(0=COUNTIFS(Q622:Y622,$J$2:$J$861)),0),0)),"")</f>
        <v/>
      </c>
      <c r="AA622" s="112">
        <f>IFERROR(INDEX($J$2:$J$861,MATCH(1,INDEX(($P622=$F$2:$F$861)*(0=COUNTIFS(Q622:Z622,$J$2:$J$861)),0),0)),"")</f>
        <v/>
      </c>
      <c r="AB622" s="112">
        <f>IFERROR(INDEX($J$2:$J$861,MATCH(1,INDEX(($P622=$F$2:$F$861)*(0=COUNTIFS(Q622:AA622,$J$2:$J$861)),0),0)),"")</f>
        <v/>
      </c>
      <c r="AC622" s="112">
        <f>IFERROR(INDEX($J$2:$J$861,MATCH(1,INDEX(($P622=$F$2:$F$861)*(0=COUNTIFS(Q622:AB622,$J$2:$J$861)),0),0)),"")</f>
        <v/>
      </c>
      <c r="AD622">
        <f>Q622&amp;"-"&amp;R622&amp;"-"&amp;S622&amp;"-"&amp;T622&amp;"-"&amp;U622&amp;"-"&amp;V622&amp;"-"&amp;W622&amp;"-"&amp;X622&amp;"-"&amp;Y622&amp;"-"&amp;Z622&amp;"-"&amp;AA622&amp;"-"&amp;AB622&amp;"-"&amp;AC622</f>
        <v/>
      </c>
      <c r="AF622" s="19">
        <f>IFERROR(INDEX($I$2:$I$861,MATCH(1,INDEX(($P622=$F$2:$F$861)*(0=COUNTIFS($AF$2:$AF$2,$I$2:$I$861)),0),0)),"")</f>
        <v/>
      </c>
      <c r="AG622" s="19">
        <f>IFERROR(INDEX($I$2:$I$9873,MATCH(1,INDEX(($P622=$F$2:$F$9873)*(0=COUNTIFS(AF622,$I$2:$I$9873)),0),0)),"")</f>
        <v/>
      </c>
      <c r="AH622" s="19">
        <f>IFERROR(INDEX($I$2:$I$9873,MATCH(1,INDEX(($P622=$F$2:$F$9873)*(0=COUNTIFS(AF622:AG622,$I$2:$I$9873)),0),0)),"")</f>
        <v/>
      </c>
      <c r="AI622" s="19">
        <f>IFERROR(INDEX($I$2:$I$9873,MATCH(1,INDEX(($P622=$F$2:$F$9873)*(0=COUNTIFS(AF622:AH622,$I$2:$I$9873)),0),0)),"")</f>
        <v/>
      </c>
      <c r="AJ622" s="19">
        <f>IFERROR(INDEX($I$2:$I$9873,MATCH(1,INDEX(($P622=$F$2:$F$9873)*(0=COUNTIFS(AF622:AI622,$I$2:$I$9873)),0),0)),"")</f>
        <v/>
      </c>
      <c r="AK622" s="19">
        <f>IFERROR(INDEX($I$2:$I$9873,MATCH(1,INDEX(($P622=$F$2:$F$9873)*(0=COUNTIFS(AF622:AJ622,$I$2:$I$9873)),0),0)),"")</f>
        <v/>
      </c>
      <c r="AL622" s="19">
        <f>IFERROR(INDEX($I$2:$I$9873,MATCH(1,INDEX(($P622=$F$2:$F$9873)*(0=COUNTIFS(AF622:AK622,$I$2:$I$9873)),0),0)),"")</f>
        <v/>
      </c>
      <c r="AM622" s="19">
        <f>IFERROR(INDEX($I$2:$I$9873,MATCH(1,INDEX(($P622=$F$2:$F$9873)*(0=COUNTIFS(AF622:AL622,$I$2:$I$9873)),0),0)),"")</f>
        <v/>
      </c>
      <c r="AN622" s="19">
        <f>IFERROR(INDEX($I$2:$I$9873,MATCH(1,INDEX(($P622=$F$2:$F$9873)*(0=COUNTIFS(AF622:AM622,$I$2:$I$9873)),0),0)),"")</f>
        <v/>
      </c>
      <c r="AO622" s="19">
        <f>IFERROR(INDEX($I$2:$I$9873,MATCH(1,INDEX(($P622=$F$2:$F$9873)*(0=COUNTIFS(AF622:AN622,$I$2:$I$9873)),0),0)),"")</f>
        <v/>
      </c>
      <c r="AP622" s="19">
        <f>IFERROR(INDEX($I$2:$I$9873,MATCH(1,INDEX(($P622=$F$2:$F$9873)*(0=COUNTIFS(AF622:AO622,$I$2:$I$9873)),0),0)),"")</f>
        <v/>
      </c>
      <c r="AQ622" s="19">
        <f>IFERROR(INDEX($I$2:$I$9873,MATCH(1,INDEX(($P622=$F$2:$F$9873)*(0=COUNTIFS(AF622:AP622,$I$2:$I$9873)),0),0)),"")</f>
        <v/>
      </c>
      <c r="AR622" s="19">
        <f>IFERROR(INDEX($I$2:$I$9873,MATCH(1,INDEX(($P622=$F$2:$F$9873)*(0=COUNTIFS(AF622:AQ622,$I$2:$I$9873)),0),0)),"")</f>
        <v/>
      </c>
      <c r="AS622" s="19">
        <f>IFERROR(VLOOKUP(AF622,[2]CUS030!$A$5:$E$10000,5,0),"")</f>
        <v/>
      </c>
      <c r="AT622" s="19">
        <f>IFERROR(VLOOKUP(AG622,[2]CUS030!$A$5:$E$10000,5,0),"")</f>
        <v/>
      </c>
      <c r="AU622" s="19">
        <f>IFERROR(VLOOKUP(AH622,[2]CUS030!$A$5:$E$10000,5,0),"")</f>
        <v/>
      </c>
      <c r="AV622" s="19">
        <f>IFERROR(VLOOKUP(AI622,[2]CUS030!$A$5:$E$10000,5,0),"")</f>
        <v/>
      </c>
      <c r="AW622" s="19">
        <f>IFERROR(VLOOKUP(AJ622,[2]CUS030!$A$5:$E$10000,5,0),"")</f>
        <v/>
      </c>
      <c r="AX622" s="19">
        <f>IFERROR(VLOOKUP(AK622,[2]CUS030!$A$5:$E$10000,5,0),"")</f>
        <v/>
      </c>
      <c r="AY622" s="19">
        <f>IFERROR(VLOOKUP(AL622,[2]CUS030!$A$5:$E$10000,5,0),"")</f>
        <v/>
      </c>
      <c r="AZ622" s="19">
        <f>IFERROR(VLOOKUP(AM622,[2]CUS030!$A$5:$E$10000,5,0),"")</f>
        <v/>
      </c>
      <c r="BA622" s="19">
        <f>IFERROR(VLOOKUP(AN622,[2]CUS030!$A$5:$E$10000,5,0),"")</f>
        <v/>
      </c>
      <c r="BB622" s="19">
        <f>IFERROR(VLOOKUP(AO622,[2]CUS030!$A$5:$E$10000,5,0),"")</f>
        <v/>
      </c>
      <c r="BC622" s="19">
        <f>IFERROR(VLOOKUP(AP622,[2]CUS030!$A$5:$E$10000,5,0),"")</f>
        <v/>
      </c>
      <c r="BD622" s="19">
        <f>IFERROR(VLOOKUP(AQ622,[2]CUS030!$A$5:$E$10000,5,0),"")</f>
        <v/>
      </c>
      <c r="BE622" s="19">
        <f>IFERROR(VLOOKUP(AR622,[2]CUS030!$A$5:$E$10000,5,0),"")</f>
        <v/>
      </c>
    </row>
    <row r="623">
      <c r="F623" s="108">
        <f>[1]!Table1[[#This Row],[Production]]</f>
        <v/>
      </c>
      <c r="G623">
        <f>MID(F623,LEN(F623)-6,4)</f>
        <v/>
      </c>
      <c r="H623">
        <f>AS623&amp;"|"&amp;AT623&amp;"|"&amp;AU623&amp;"|"&amp;AV623&amp;"|"&amp;AW623&amp;"|"&amp;AX623&amp;"|"&amp;AY623&amp;"|"&amp;AZ623&amp;"|"&amp;BA623&amp;"|"&amp;BB623&amp;"|"&amp;BC623&amp;"|"&amp;BD623&amp;"|"&amp;BE623</f>
        <v/>
      </c>
      <c r="I623" s="108">
        <f>[1]!Table1[[#This Row],[Stock]]</f>
        <v/>
      </c>
      <c r="J623">
        <f>MID(LEFT(I623,LEN(I623)-3),FIND("0|0.000",LEFT(I623,LEN(I623)-3),1)+7,6)</f>
        <v/>
      </c>
      <c r="K623" s="19" t="n"/>
      <c r="L623" s="19" t="n"/>
      <c r="M623" s="19" t="n"/>
      <c r="N623" s="19" t="n"/>
      <c r="O623" s="19" t="n"/>
      <c r="P623" s="20">
        <f>End_Cal!E623</f>
        <v/>
      </c>
      <c r="Q623" s="112">
        <f>IFERROR(INDEX($J$2:$J$9873,MATCH(1,INDEX(($P623=$F$2:$F$9873)*(0=COUNTIFS($Q$2:$Q$2,$J$2:$J$9873)),0),0)),"")</f>
        <v/>
      </c>
      <c r="R623" s="112">
        <f>IFERROR(INDEX($J$2:$J$9873,MATCH(1,INDEX(($P623=$F$2:$F$9873)*(0=COUNTIFS(Q623,$J$2:$J$9873)),0),0)),"")</f>
        <v/>
      </c>
      <c r="S623" s="112">
        <f>IFERROR(INDEX($J$2:$J$9873,MATCH(1,INDEX(($P623=$F$2:$F$9873)*(0=COUNTIFS(Q623:R623,$J$2:$J$9873)),0),0)),"")</f>
        <v/>
      </c>
      <c r="T623" s="112">
        <f>IFERROR(INDEX($J$2:$J$9873,MATCH(1,INDEX(($P623=$F$2:$F$9873)*(0=COUNTIFS(Q623:S623,$J$2:$J$9873)),0),0)),"")</f>
        <v/>
      </c>
      <c r="U623" s="112">
        <f>IFERROR(INDEX($J$2:$J$9873,MATCH(1,INDEX(($P623=$F$2:$F$9873)*(0=COUNTIFS(Q623:T623,$J$2:$J$9873)),0),0)),"")</f>
        <v/>
      </c>
      <c r="V623" s="112">
        <f>IFERROR(INDEX($J$2:$J$9873,MATCH(1,INDEX(($P623=$F$2:$F$9873)*(0=COUNTIFS(Q623:U623,$J$2:$J$9873)),0),0)),"")</f>
        <v/>
      </c>
      <c r="W623" s="112">
        <f>IFERROR(INDEX($J$2:$J$9873,MATCH(1,INDEX(($P623=$F$2:$F$9873)*(0=COUNTIFS(Q623:V623,$J$2:$J$861)),0),0)),"")</f>
        <v/>
      </c>
      <c r="X623" s="112">
        <f>IFERROR(INDEX($J$2:$J$9873,MATCH(1,INDEX(($P623=$F$2:$F$9873)*(0=COUNTIFS(Q623:W623,$J$2:$J$9873)),0),0)),"")</f>
        <v/>
      </c>
      <c r="Y623" s="112">
        <f>IFERROR(INDEX($J$2:$J$861,MATCH(1,INDEX(($P623=$F$2:$F$861)*(0=COUNTIFS(Q623:X623,$J$2:$J$861)),0),0)),"")</f>
        <v/>
      </c>
      <c r="Z623" s="112">
        <f>IFERROR(INDEX($J$2:$J$861,MATCH(1,INDEX(($P623=$F$2:$F$861)*(0=COUNTIFS(Q623:Y623,$J$2:$J$861)),0),0)),"")</f>
        <v/>
      </c>
      <c r="AA623" s="112">
        <f>IFERROR(INDEX($J$2:$J$861,MATCH(1,INDEX(($P623=$F$2:$F$861)*(0=COUNTIFS(Q623:Z623,$J$2:$J$861)),0),0)),"")</f>
        <v/>
      </c>
      <c r="AB623" s="112">
        <f>IFERROR(INDEX($J$2:$J$861,MATCH(1,INDEX(($P623=$F$2:$F$861)*(0=COUNTIFS(Q623:AA623,$J$2:$J$861)),0),0)),"")</f>
        <v/>
      </c>
      <c r="AC623" s="112">
        <f>IFERROR(INDEX($J$2:$J$861,MATCH(1,INDEX(($P623=$F$2:$F$861)*(0=COUNTIFS(Q623:AB623,$J$2:$J$861)),0),0)),"")</f>
        <v/>
      </c>
      <c r="AD623">
        <f>Q623&amp;"-"&amp;R623&amp;"-"&amp;S623&amp;"-"&amp;T623&amp;"-"&amp;U623&amp;"-"&amp;V623&amp;"-"&amp;W623&amp;"-"&amp;X623&amp;"-"&amp;Y623&amp;"-"&amp;Z623&amp;"-"&amp;AA623&amp;"-"&amp;AB623&amp;"-"&amp;AC623</f>
        <v/>
      </c>
      <c r="AF623" s="19">
        <f>IFERROR(INDEX($I$2:$I$861,MATCH(1,INDEX(($P623=$F$2:$F$861)*(0=COUNTIFS($AF$2:$AF$2,$I$2:$I$861)),0),0)),"")</f>
        <v/>
      </c>
      <c r="AG623" s="19">
        <f>IFERROR(INDEX($I$2:$I$9873,MATCH(1,INDEX(($P623=$F$2:$F$9873)*(0=COUNTIFS(AF623,$I$2:$I$9873)),0),0)),"")</f>
        <v/>
      </c>
      <c r="AH623" s="19">
        <f>IFERROR(INDEX($I$2:$I$9873,MATCH(1,INDEX(($P623=$F$2:$F$9873)*(0=COUNTIFS(AF623:AG623,$I$2:$I$9873)),0),0)),"")</f>
        <v/>
      </c>
      <c r="AI623" s="19">
        <f>IFERROR(INDEX($I$2:$I$9873,MATCH(1,INDEX(($P623=$F$2:$F$9873)*(0=COUNTIFS(AF623:AH623,$I$2:$I$9873)),0),0)),"")</f>
        <v/>
      </c>
      <c r="AJ623" s="19">
        <f>IFERROR(INDEX($I$2:$I$9873,MATCH(1,INDEX(($P623=$F$2:$F$9873)*(0=COUNTIFS(AF623:AI623,$I$2:$I$9873)),0),0)),"")</f>
        <v/>
      </c>
      <c r="AK623" s="19">
        <f>IFERROR(INDEX($I$2:$I$9873,MATCH(1,INDEX(($P623=$F$2:$F$9873)*(0=COUNTIFS(AF623:AJ623,$I$2:$I$9873)),0),0)),"")</f>
        <v/>
      </c>
      <c r="AL623" s="19">
        <f>IFERROR(INDEX($I$2:$I$9873,MATCH(1,INDEX(($P623=$F$2:$F$9873)*(0=COUNTIFS(AF623:AK623,$I$2:$I$9873)),0),0)),"")</f>
        <v/>
      </c>
      <c r="AM623" s="19">
        <f>IFERROR(INDEX($I$2:$I$9873,MATCH(1,INDEX(($P623=$F$2:$F$9873)*(0=COUNTIFS(AF623:AL623,$I$2:$I$9873)),0),0)),"")</f>
        <v/>
      </c>
      <c r="AN623" s="19">
        <f>IFERROR(INDEX($I$2:$I$9873,MATCH(1,INDEX(($P623=$F$2:$F$9873)*(0=COUNTIFS(AF623:AM623,$I$2:$I$9873)),0),0)),"")</f>
        <v/>
      </c>
      <c r="AO623" s="19">
        <f>IFERROR(INDEX($I$2:$I$9873,MATCH(1,INDEX(($P623=$F$2:$F$9873)*(0=COUNTIFS(AF623:AN623,$I$2:$I$9873)),0),0)),"")</f>
        <v/>
      </c>
      <c r="AP623" s="19">
        <f>IFERROR(INDEX($I$2:$I$9873,MATCH(1,INDEX(($P623=$F$2:$F$9873)*(0=COUNTIFS(AF623:AO623,$I$2:$I$9873)),0),0)),"")</f>
        <v/>
      </c>
      <c r="AQ623" s="19">
        <f>IFERROR(INDEX($I$2:$I$9873,MATCH(1,INDEX(($P623=$F$2:$F$9873)*(0=COUNTIFS(AF623:AP623,$I$2:$I$9873)),0),0)),"")</f>
        <v/>
      </c>
      <c r="AR623" s="19">
        <f>IFERROR(INDEX($I$2:$I$9873,MATCH(1,INDEX(($P623=$F$2:$F$9873)*(0=COUNTIFS(AF623:AQ623,$I$2:$I$9873)),0),0)),"")</f>
        <v/>
      </c>
      <c r="AS623" s="19">
        <f>IFERROR(VLOOKUP(AF623,[2]CUS030!$A$5:$E$10000,5,0),"")</f>
        <v/>
      </c>
      <c r="AT623" s="19">
        <f>IFERROR(VLOOKUP(AG623,[2]CUS030!$A$5:$E$10000,5,0),"")</f>
        <v/>
      </c>
      <c r="AU623" s="19">
        <f>IFERROR(VLOOKUP(AH623,[2]CUS030!$A$5:$E$10000,5,0),"")</f>
        <v/>
      </c>
      <c r="AV623" s="19">
        <f>IFERROR(VLOOKUP(AI623,[2]CUS030!$A$5:$E$10000,5,0),"")</f>
        <v/>
      </c>
      <c r="AW623" s="19">
        <f>IFERROR(VLOOKUP(AJ623,[2]CUS030!$A$5:$E$10000,5,0),"")</f>
        <v/>
      </c>
      <c r="AX623" s="19">
        <f>IFERROR(VLOOKUP(AK623,[2]CUS030!$A$5:$E$10000,5,0),"")</f>
        <v/>
      </c>
      <c r="AY623" s="19">
        <f>IFERROR(VLOOKUP(AL623,[2]CUS030!$A$5:$E$10000,5,0),"")</f>
        <v/>
      </c>
      <c r="AZ623" s="19">
        <f>IFERROR(VLOOKUP(AM623,[2]CUS030!$A$5:$E$10000,5,0),"")</f>
        <v/>
      </c>
      <c r="BA623" s="19">
        <f>IFERROR(VLOOKUP(AN623,[2]CUS030!$A$5:$E$10000,5,0),"")</f>
        <v/>
      </c>
      <c r="BB623" s="19">
        <f>IFERROR(VLOOKUP(AO623,[2]CUS030!$A$5:$E$10000,5,0),"")</f>
        <v/>
      </c>
      <c r="BC623" s="19">
        <f>IFERROR(VLOOKUP(AP623,[2]CUS030!$A$5:$E$10000,5,0),"")</f>
        <v/>
      </c>
      <c r="BD623" s="19">
        <f>IFERROR(VLOOKUP(AQ623,[2]CUS030!$A$5:$E$10000,5,0),"")</f>
        <v/>
      </c>
      <c r="BE623" s="19">
        <f>IFERROR(VLOOKUP(AR623,[2]CUS030!$A$5:$E$10000,5,0),"")</f>
        <v/>
      </c>
    </row>
    <row r="624">
      <c r="F624" s="108">
        <f>[1]!Table1[[#This Row],[Production]]</f>
        <v/>
      </c>
      <c r="G624">
        <f>MID(F624,LEN(F624)-6,4)</f>
        <v/>
      </c>
      <c r="H624">
        <f>AS624&amp;"|"&amp;AT624&amp;"|"&amp;AU624&amp;"|"&amp;AV624&amp;"|"&amp;AW624&amp;"|"&amp;AX624&amp;"|"&amp;AY624&amp;"|"&amp;AZ624&amp;"|"&amp;BA624&amp;"|"&amp;BB624&amp;"|"&amp;BC624&amp;"|"&amp;BD624&amp;"|"&amp;BE624</f>
        <v/>
      </c>
      <c r="I624" s="108">
        <f>[1]!Table1[[#This Row],[Stock]]</f>
        <v/>
      </c>
      <c r="J624">
        <f>MID(LEFT(I624,LEN(I624)-3),FIND("0|0.000",LEFT(I624,LEN(I624)-3),1)+7,6)</f>
        <v/>
      </c>
      <c r="K624" s="19" t="n"/>
      <c r="L624" s="19" t="n"/>
      <c r="M624" s="19" t="n"/>
      <c r="N624" s="19" t="n"/>
      <c r="O624" s="19" t="n"/>
      <c r="P624" s="20">
        <f>End_Cal!E624</f>
        <v/>
      </c>
      <c r="Q624" s="112">
        <f>IFERROR(INDEX($J$2:$J$9873,MATCH(1,INDEX(($P624=$F$2:$F$9873)*(0=COUNTIFS($Q$2:$Q$2,$J$2:$J$9873)),0),0)),"")</f>
        <v/>
      </c>
      <c r="R624" s="112">
        <f>IFERROR(INDEX($J$2:$J$9873,MATCH(1,INDEX(($P624=$F$2:$F$9873)*(0=COUNTIFS(Q624,$J$2:$J$9873)),0),0)),"")</f>
        <v/>
      </c>
      <c r="S624" s="112">
        <f>IFERROR(INDEX($J$2:$J$9873,MATCH(1,INDEX(($P624=$F$2:$F$9873)*(0=COUNTIFS(Q624:R624,$J$2:$J$9873)),0),0)),"")</f>
        <v/>
      </c>
      <c r="T624" s="112">
        <f>IFERROR(INDEX($J$2:$J$9873,MATCH(1,INDEX(($P624=$F$2:$F$9873)*(0=COUNTIFS(Q624:S624,$J$2:$J$9873)),0),0)),"")</f>
        <v/>
      </c>
      <c r="U624" s="112">
        <f>IFERROR(INDEX($J$2:$J$9873,MATCH(1,INDEX(($P624=$F$2:$F$9873)*(0=COUNTIFS(Q624:T624,$J$2:$J$9873)),0),0)),"")</f>
        <v/>
      </c>
      <c r="V624" s="112">
        <f>IFERROR(INDEX($J$2:$J$9873,MATCH(1,INDEX(($P624=$F$2:$F$9873)*(0=COUNTIFS(Q624:U624,$J$2:$J$9873)),0),0)),"")</f>
        <v/>
      </c>
      <c r="W624" s="112">
        <f>IFERROR(INDEX($J$2:$J$9873,MATCH(1,INDEX(($P624=$F$2:$F$9873)*(0=COUNTIFS(Q624:V624,$J$2:$J$861)),0),0)),"")</f>
        <v/>
      </c>
      <c r="X624" s="112">
        <f>IFERROR(INDEX($J$2:$J$9873,MATCH(1,INDEX(($P624=$F$2:$F$9873)*(0=COUNTIFS(Q624:W624,$J$2:$J$9873)),0),0)),"")</f>
        <v/>
      </c>
      <c r="Y624" s="112">
        <f>IFERROR(INDEX($J$2:$J$861,MATCH(1,INDEX(($P624=$F$2:$F$861)*(0=COUNTIFS(Q624:X624,$J$2:$J$861)),0),0)),"")</f>
        <v/>
      </c>
      <c r="Z624" s="112">
        <f>IFERROR(INDEX($J$2:$J$861,MATCH(1,INDEX(($P624=$F$2:$F$861)*(0=COUNTIFS(Q624:Y624,$J$2:$J$861)),0),0)),"")</f>
        <v/>
      </c>
      <c r="AA624" s="112">
        <f>IFERROR(INDEX($J$2:$J$861,MATCH(1,INDEX(($P624=$F$2:$F$861)*(0=COUNTIFS(Q624:Z624,$J$2:$J$861)),0),0)),"")</f>
        <v/>
      </c>
      <c r="AB624" s="112">
        <f>IFERROR(INDEX($J$2:$J$861,MATCH(1,INDEX(($P624=$F$2:$F$861)*(0=COUNTIFS(Q624:AA624,$J$2:$J$861)),0),0)),"")</f>
        <v/>
      </c>
      <c r="AC624" s="112">
        <f>IFERROR(INDEX($J$2:$J$861,MATCH(1,INDEX(($P624=$F$2:$F$861)*(0=COUNTIFS(Q624:AB624,$J$2:$J$861)),0),0)),"")</f>
        <v/>
      </c>
      <c r="AD624">
        <f>Q624&amp;"-"&amp;R624&amp;"-"&amp;S624&amp;"-"&amp;T624&amp;"-"&amp;U624&amp;"-"&amp;V624&amp;"-"&amp;W624&amp;"-"&amp;X624&amp;"-"&amp;Y624&amp;"-"&amp;Z624&amp;"-"&amp;AA624&amp;"-"&amp;AB624&amp;"-"&amp;AC624</f>
        <v/>
      </c>
      <c r="AF624" s="19">
        <f>IFERROR(INDEX($I$2:$I$861,MATCH(1,INDEX(($P624=$F$2:$F$861)*(0=COUNTIFS($AF$2:$AF$2,$I$2:$I$861)),0),0)),"")</f>
        <v/>
      </c>
      <c r="AG624" s="19">
        <f>IFERROR(INDEX($I$2:$I$9873,MATCH(1,INDEX(($P624=$F$2:$F$9873)*(0=COUNTIFS(AF624,$I$2:$I$9873)),0),0)),"")</f>
        <v/>
      </c>
      <c r="AH624" s="19">
        <f>IFERROR(INDEX($I$2:$I$9873,MATCH(1,INDEX(($P624=$F$2:$F$9873)*(0=COUNTIFS(AF624:AG624,$I$2:$I$9873)),0),0)),"")</f>
        <v/>
      </c>
      <c r="AI624" s="19">
        <f>IFERROR(INDEX($I$2:$I$9873,MATCH(1,INDEX(($P624=$F$2:$F$9873)*(0=COUNTIFS(AF624:AH624,$I$2:$I$9873)),0),0)),"")</f>
        <v/>
      </c>
      <c r="AJ624" s="19">
        <f>IFERROR(INDEX($I$2:$I$9873,MATCH(1,INDEX(($P624=$F$2:$F$9873)*(0=COUNTIFS(AF624:AI624,$I$2:$I$9873)),0),0)),"")</f>
        <v/>
      </c>
      <c r="AK624" s="19">
        <f>IFERROR(INDEX($I$2:$I$9873,MATCH(1,INDEX(($P624=$F$2:$F$9873)*(0=COUNTIFS(AF624:AJ624,$I$2:$I$9873)),0),0)),"")</f>
        <v/>
      </c>
      <c r="AL624" s="19">
        <f>IFERROR(INDEX($I$2:$I$9873,MATCH(1,INDEX(($P624=$F$2:$F$9873)*(0=COUNTIFS(AF624:AK624,$I$2:$I$9873)),0),0)),"")</f>
        <v/>
      </c>
      <c r="AM624" s="19">
        <f>IFERROR(INDEX($I$2:$I$9873,MATCH(1,INDEX(($P624=$F$2:$F$9873)*(0=COUNTIFS(AF624:AL624,$I$2:$I$9873)),0),0)),"")</f>
        <v/>
      </c>
      <c r="AN624" s="19">
        <f>IFERROR(INDEX($I$2:$I$9873,MATCH(1,INDEX(($P624=$F$2:$F$9873)*(0=COUNTIFS(AF624:AM624,$I$2:$I$9873)),0),0)),"")</f>
        <v/>
      </c>
      <c r="AO624" s="19">
        <f>IFERROR(INDEX($I$2:$I$9873,MATCH(1,INDEX(($P624=$F$2:$F$9873)*(0=COUNTIFS(AF624:AN624,$I$2:$I$9873)),0),0)),"")</f>
        <v/>
      </c>
      <c r="AP624" s="19">
        <f>IFERROR(INDEX($I$2:$I$9873,MATCH(1,INDEX(($P624=$F$2:$F$9873)*(0=COUNTIFS(AF624:AO624,$I$2:$I$9873)),0),0)),"")</f>
        <v/>
      </c>
      <c r="AQ624" s="19">
        <f>IFERROR(INDEX($I$2:$I$9873,MATCH(1,INDEX(($P624=$F$2:$F$9873)*(0=COUNTIFS(AF624:AP624,$I$2:$I$9873)),0),0)),"")</f>
        <v/>
      </c>
      <c r="AR624" s="19">
        <f>IFERROR(INDEX($I$2:$I$9873,MATCH(1,INDEX(($P624=$F$2:$F$9873)*(0=COUNTIFS(AF624:AQ624,$I$2:$I$9873)),0),0)),"")</f>
        <v/>
      </c>
      <c r="AS624" s="19">
        <f>IFERROR(VLOOKUP(AF624,[2]CUS030!$A$5:$E$10000,5,0),"")</f>
        <v/>
      </c>
      <c r="AT624" s="19">
        <f>IFERROR(VLOOKUP(AG624,[2]CUS030!$A$5:$E$10000,5,0),"")</f>
        <v/>
      </c>
      <c r="AU624" s="19">
        <f>IFERROR(VLOOKUP(AH624,[2]CUS030!$A$5:$E$10000,5,0),"")</f>
        <v/>
      </c>
      <c r="AV624" s="19">
        <f>IFERROR(VLOOKUP(AI624,[2]CUS030!$A$5:$E$10000,5,0),"")</f>
        <v/>
      </c>
      <c r="AW624" s="19">
        <f>IFERROR(VLOOKUP(AJ624,[2]CUS030!$A$5:$E$10000,5,0),"")</f>
        <v/>
      </c>
      <c r="AX624" s="19">
        <f>IFERROR(VLOOKUP(AK624,[2]CUS030!$A$5:$E$10000,5,0),"")</f>
        <v/>
      </c>
      <c r="AY624" s="19">
        <f>IFERROR(VLOOKUP(AL624,[2]CUS030!$A$5:$E$10000,5,0),"")</f>
        <v/>
      </c>
      <c r="AZ624" s="19">
        <f>IFERROR(VLOOKUP(AM624,[2]CUS030!$A$5:$E$10000,5,0),"")</f>
        <v/>
      </c>
      <c r="BA624" s="19">
        <f>IFERROR(VLOOKUP(AN624,[2]CUS030!$A$5:$E$10000,5,0),"")</f>
        <v/>
      </c>
      <c r="BB624" s="19">
        <f>IFERROR(VLOOKUP(AO624,[2]CUS030!$A$5:$E$10000,5,0),"")</f>
        <v/>
      </c>
      <c r="BC624" s="19">
        <f>IFERROR(VLOOKUP(AP624,[2]CUS030!$A$5:$E$10000,5,0),"")</f>
        <v/>
      </c>
      <c r="BD624" s="19">
        <f>IFERROR(VLOOKUP(AQ624,[2]CUS030!$A$5:$E$10000,5,0),"")</f>
        <v/>
      </c>
      <c r="BE624" s="19">
        <f>IFERROR(VLOOKUP(AR624,[2]CUS030!$A$5:$E$10000,5,0),"")</f>
        <v/>
      </c>
    </row>
    <row r="625">
      <c r="F625" s="108">
        <f>[1]!Table1[[#This Row],[Production]]</f>
        <v/>
      </c>
      <c r="G625">
        <f>MID(F625,LEN(F625)-6,4)</f>
        <v/>
      </c>
      <c r="H625">
        <f>AS625&amp;"|"&amp;AT625&amp;"|"&amp;AU625&amp;"|"&amp;AV625&amp;"|"&amp;AW625&amp;"|"&amp;AX625&amp;"|"&amp;AY625&amp;"|"&amp;AZ625&amp;"|"&amp;BA625&amp;"|"&amp;BB625&amp;"|"&amp;BC625&amp;"|"&amp;BD625&amp;"|"&amp;BE625</f>
        <v/>
      </c>
      <c r="I625" s="108">
        <f>[1]!Table1[[#This Row],[Stock]]</f>
        <v/>
      </c>
      <c r="J625">
        <f>MID(LEFT(I625,LEN(I625)-3),FIND("0|0.000",LEFT(I625,LEN(I625)-3),1)+7,6)</f>
        <v/>
      </c>
      <c r="K625" s="19" t="n"/>
      <c r="L625" s="19" t="n"/>
      <c r="M625" s="19" t="n"/>
      <c r="N625" s="19" t="n"/>
      <c r="O625" s="19" t="n"/>
      <c r="P625" s="20">
        <f>End_Cal!E625</f>
        <v/>
      </c>
      <c r="Q625" s="112">
        <f>IFERROR(INDEX($J$2:$J$9873,MATCH(1,INDEX(($P625=$F$2:$F$9873)*(0=COUNTIFS($Q$2:$Q$2,$J$2:$J$9873)),0),0)),"")</f>
        <v/>
      </c>
      <c r="R625" s="112">
        <f>IFERROR(INDEX($J$2:$J$9873,MATCH(1,INDEX(($P625=$F$2:$F$9873)*(0=COUNTIFS(Q625,$J$2:$J$9873)),0),0)),"")</f>
        <v/>
      </c>
      <c r="S625" s="112">
        <f>IFERROR(INDEX($J$2:$J$9873,MATCH(1,INDEX(($P625=$F$2:$F$9873)*(0=COUNTIFS(Q625:R625,$J$2:$J$9873)),0),0)),"")</f>
        <v/>
      </c>
      <c r="T625" s="112">
        <f>IFERROR(INDEX($J$2:$J$9873,MATCH(1,INDEX(($P625=$F$2:$F$9873)*(0=COUNTIFS(Q625:S625,$J$2:$J$9873)),0),0)),"")</f>
        <v/>
      </c>
      <c r="U625" s="112">
        <f>IFERROR(INDEX($J$2:$J$9873,MATCH(1,INDEX(($P625=$F$2:$F$9873)*(0=COUNTIFS(Q625:T625,$J$2:$J$9873)),0),0)),"")</f>
        <v/>
      </c>
      <c r="V625" s="112">
        <f>IFERROR(INDEX($J$2:$J$9873,MATCH(1,INDEX(($P625=$F$2:$F$9873)*(0=COUNTIFS(Q625:U625,$J$2:$J$9873)),0),0)),"")</f>
        <v/>
      </c>
      <c r="W625" s="112">
        <f>IFERROR(INDEX($J$2:$J$9873,MATCH(1,INDEX(($P625=$F$2:$F$9873)*(0=COUNTIFS(Q625:V625,$J$2:$J$861)),0),0)),"")</f>
        <v/>
      </c>
      <c r="X625" s="112">
        <f>IFERROR(INDEX($J$2:$J$9873,MATCH(1,INDEX(($P625=$F$2:$F$9873)*(0=COUNTIFS(Q625:W625,$J$2:$J$9873)),0),0)),"")</f>
        <v/>
      </c>
      <c r="Y625" s="112">
        <f>IFERROR(INDEX($J$2:$J$861,MATCH(1,INDEX(($P625=$F$2:$F$861)*(0=COUNTIFS(Q625:X625,$J$2:$J$861)),0),0)),"")</f>
        <v/>
      </c>
      <c r="Z625" s="112">
        <f>IFERROR(INDEX($J$2:$J$861,MATCH(1,INDEX(($P625=$F$2:$F$861)*(0=COUNTIFS(Q625:Y625,$J$2:$J$861)),0),0)),"")</f>
        <v/>
      </c>
      <c r="AA625" s="112">
        <f>IFERROR(INDEX($J$2:$J$861,MATCH(1,INDEX(($P625=$F$2:$F$861)*(0=COUNTIFS(Q625:Z625,$J$2:$J$861)),0),0)),"")</f>
        <v/>
      </c>
      <c r="AB625" s="112">
        <f>IFERROR(INDEX($J$2:$J$861,MATCH(1,INDEX(($P625=$F$2:$F$861)*(0=COUNTIFS(Q625:AA625,$J$2:$J$861)),0),0)),"")</f>
        <v/>
      </c>
      <c r="AC625" s="112">
        <f>IFERROR(INDEX($J$2:$J$861,MATCH(1,INDEX(($P625=$F$2:$F$861)*(0=COUNTIFS(Q625:AB625,$J$2:$J$861)),0),0)),"")</f>
        <v/>
      </c>
      <c r="AD625">
        <f>Q625&amp;"-"&amp;R625&amp;"-"&amp;S625&amp;"-"&amp;T625&amp;"-"&amp;U625&amp;"-"&amp;V625&amp;"-"&amp;W625&amp;"-"&amp;X625&amp;"-"&amp;Y625&amp;"-"&amp;Z625&amp;"-"&amp;AA625&amp;"-"&amp;AB625&amp;"-"&amp;AC625</f>
        <v/>
      </c>
      <c r="AF625" s="19">
        <f>IFERROR(INDEX($I$2:$I$861,MATCH(1,INDEX(($P625=$F$2:$F$861)*(0=COUNTIFS($AF$2:$AF$2,$I$2:$I$861)),0),0)),"")</f>
        <v/>
      </c>
      <c r="AG625" s="19">
        <f>IFERROR(INDEX($I$2:$I$9873,MATCH(1,INDEX(($P625=$F$2:$F$9873)*(0=COUNTIFS(AF625,$I$2:$I$9873)),0),0)),"")</f>
        <v/>
      </c>
      <c r="AH625" s="19">
        <f>IFERROR(INDEX($I$2:$I$9873,MATCH(1,INDEX(($P625=$F$2:$F$9873)*(0=COUNTIFS(AF625:AG625,$I$2:$I$9873)),0),0)),"")</f>
        <v/>
      </c>
      <c r="AI625" s="19">
        <f>IFERROR(INDEX($I$2:$I$9873,MATCH(1,INDEX(($P625=$F$2:$F$9873)*(0=COUNTIFS(AF625:AH625,$I$2:$I$9873)),0),0)),"")</f>
        <v/>
      </c>
      <c r="AJ625" s="19">
        <f>IFERROR(INDEX($I$2:$I$9873,MATCH(1,INDEX(($P625=$F$2:$F$9873)*(0=COUNTIFS(AF625:AI625,$I$2:$I$9873)),0),0)),"")</f>
        <v/>
      </c>
      <c r="AK625" s="19">
        <f>IFERROR(INDEX($I$2:$I$9873,MATCH(1,INDEX(($P625=$F$2:$F$9873)*(0=COUNTIFS(AF625:AJ625,$I$2:$I$9873)),0),0)),"")</f>
        <v/>
      </c>
      <c r="AL625" s="19">
        <f>IFERROR(INDEX($I$2:$I$9873,MATCH(1,INDEX(($P625=$F$2:$F$9873)*(0=COUNTIFS(AF625:AK625,$I$2:$I$9873)),0),0)),"")</f>
        <v/>
      </c>
      <c r="AM625" s="19">
        <f>IFERROR(INDEX($I$2:$I$9873,MATCH(1,INDEX(($P625=$F$2:$F$9873)*(0=COUNTIFS(AF625:AL625,$I$2:$I$9873)),0),0)),"")</f>
        <v/>
      </c>
      <c r="AN625" s="19">
        <f>IFERROR(INDEX($I$2:$I$9873,MATCH(1,INDEX(($P625=$F$2:$F$9873)*(0=COUNTIFS(AF625:AM625,$I$2:$I$9873)),0),0)),"")</f>
        <v/>
      </c>
      <c r="AO625" s="19">
        <f>IFERROR(INDEX($I$2:$I$9873,MATCH(1,INDEX(($P625=$F$2:$F$9873)*(0=COUNTIFS(AF625:AN625,$I$2:$I$9873)),0),0)),"")</f>
        <v/>
      </c>
      <c r="AP625" s="19">
        <f>IFERROR(INDEX($I$2:$I$9873,MATCH(1,INDEX(($P625=$F$2:$F$9873)*(0=COUNTIFS(AF625:AO625,$I$2:$I$9873)),0),0)),"")</f>
        <v/>
      </c>
      <c r="AQ625" s="19">
        <f>IFERROR(INDEX($I$2:$I$9873,MATCH(1,INDEX(($P625=$F$2:$F$9873)*(0=COUNTIFS(AF625:AP625,$I$2:$I$9873)),0),0)),"")</f>
        <v/>
      </c>
      <c r="AR625" s="19">
        <f>IFERROR(INDEX($I$2:$I$9873,MATCH(1,INDEX(($P625=$F$2:$F$9873)*(0=COUNTIFS(AF625:AQ625,$I$2:$I$9873)),0),0)),"")</f>
        <v/>
      </c>
      <c r="AS625" s="19">
        <f>IFERROR(VLOOKUP(AF625,[2]CUS030!$A$5:$E$10000,5,0),"")</f>
        <v/>
      </c>
      <c r="AT625" s="19">
        <f>IFERROR(VLOOKUP(AG625,[2]CUS030!$A$5:$E$10000,5,0),"")</f>
        <v/>
      </c>
      <c r="AU625" s="19">
        <f>IFERROR(VLOOKUP(AH625,[2]CUS030!$A$5:$E$10000,5,0),"")</f>
        <v/>
      </c>
      <c r="AV625" s="19">
        <f>IFERROR(VLOOKUP(AI625,[2]CUS030!$A$5:$E$10000,5,0),"")</f>
        <v/>
      </c>
      <c r="AW625" s="19">
        <f>IFERROR(VLOOKUP(AJ625,[2]CUS030!$A$5:$E$10000,5,0),"")</f>
        <v/>
      </c>
      <c r="AX625" s="19">
        <f>IFERROR(VLOOKUP(AK625,[2]CUS030!$A$5:$E$10000,5,0),"")</f>
        <v/>
      </c>
      <c r="AY625" s="19">
        <f>IFERROR(VLOOKUP(AL625,[2]CUS030!$A$5:$E$10000,5,0),"")</f>
        <v/>
      </c>
      <c r="AZ625" s="19">
        <f>IFERROR(VLOOKUP(AM625,[2]CUS030!$A$5:$E$10000,5,0),"")</f>
        <v/>
      </c>
      <c r="BA625" s="19">
        <f>IFERROR(VLOOKUP(AN625,[2]CUS030!$A$5:$E$10000,5,0),"")</f>
        <v/>
      </c>
      <c r="BB625" s="19">
        <f>IFERROR(VLOOKUP(AO625,[2]CUS030!$A$5:$E$10000,5,0),"")</f>
        <v/>
      </c>
      <c r="BC625" s="19">
        <f>IFERROR(VLOOKUP(AP625,[2]CUS030!$A$5:$E$10000,5,0),"")</f>
        <v/>
      </c>
      <c r="BD625" s="19">
        <f>IFERROR(VLOOKUP(AQ625,[2]CUS030!$A$5:$E$10000,5,0),"")</f>
        <v/>
      </c>
      <c r="BE625" s="19">
        <f>IFERROR(VLOOKUP(AR625,[2]CUS030!$A$5:$E$10000,5,0),"")</f>
        <v/>
      </c>
    </row>
    <row r="626">
      <c r="F626" s="108">
        <f>[1]!Table1[[#This Row],[Production]]</f>
        <v/>
      </c>
      <c r="G626">
        <f>MID(F626,LEN(F626)-6,4)</f>
        <v/>
      </c>
      <c r="H626">
        <f>AS626&amp;"|"&amp;AT626&amp;"|"&amp;AU626&amp;"|"&amp;AV626&amp;"|"&amp;AW626&amp;"|"&amp;AX626&amp;"|"&amp;AY626&amp;"|"&amp;AZ626&amp;"|"&amp;BA626&amp;"|"&amp;BB626&amp;"|"&amp;BC626&amp;"|"&amp;BD626&amp;"|"&amp;BE626</f>
        <v/>
      </c>
      <c r="I626" s="108">
        <f>[1]!Table1[[#This Row],[Stock]]</f>
        <v/>
      </c>
      <c r="J626">
        <f>MID(LEFT(I626,LEN(I626)-3),FIND("0|0.000",LEFT(I626,LEN(I626)-3),1)+7,6)</f>
        <v/>
      </c>
      <c r="K626" s="19" t="n"/>
      <c r="L626" s="19" t="n"/>
      <c r="M626" s="19" t="n"/>
      <c r="N626" s="19" t="n"/>
      <c r="O626" s="19" t="n"/>
      <c r="P626" s="20">
        <f>End_Cal!E626</f>
        <v/>
      </c>
      <c r="Q626" s="112">
        <f>IFERROR(INDEX($J$2:$J$9873,MATCH(1,INDEX(($P626=$F$2:$F$9873)*(0=COUNTIFS($Q$2:$Q$2,$J$2:$J$9873)),0),0)),"")</f>
        <v/>
      </c>
      <c r="R626" s="112">
        <f>IFERROR(INDEX($J$2:$J$9873,MATCH(1,INDEX(($P626=$F$2:$F$9873)*(0=COUNTIFS(Q626,$J$2:$J$9873)),0),0)),"")</f>
        <v/>
      </c>
      <c r="S626" s="112">
        <f>IFERROR(INDEX($J$2:$J$9873,MATCH(1,INDEX(($P626=$F$2:$F$9873)*(0=COUNTIFS(Q626:R626,$J$2:$J$9873)),0),0)),"")</f>
        <v/>
      </c>
      <c r="T626" s="112">
        <f>IFERROR(INDEX($J$2:$J$9873,MATCH(1,INDEX(($P626=$F$2:$F$9873)*(0=COUNTIFS(Q626:S626,$J$2:$J$9873)),0),0)),"")</f>
        <v/>
      </c>
      <c r="U626" s="112">
        <f>IFERROR(INDEX($J$2:$J$9873,MATCH(1,INDEX(($P626=$F$2:$F$9873)*(0=COUNTIFS(Q626:T626,$J$2:$J$9873)),0),0)),"")</f>
        <v/>
      </c>
      <c r="V626" s="112">
        <f>IFERROR(INDEX($J$2:$J$9873,MATCH(1,INDEX(($P626=$F$2:$F$9873)*(0=COUNTIFS(Q626:U626,$J$2:$J$9873)),0),0)),"")</f>
        <v/>
      </c>
      <c r="W626" s="112">
        <f>IFERROR(INDEX($J$2:$J$9873,MATCH(1,INDEX(($P626=$F$2:$F$9873)*(0=COUNTIFS(Q626:V626,$J$2:$J$861)),0),0)),"")</f>
        <v/>
      </c>
      <c r="X626" s="112">
        <f>IFERROR(INDEX($J$2:$J$9873,MATCH(1,INDEX(($P626=$F$2:$F$9873)*(0=COUNTIFS(Q626:W626,$J$2:$J$9873)),0),0)),"")</f>
        <v/>
      </c>
      <c r="Y626" s="112">
        <f>IFERROR(INDEX($J$2:$J$861,MATCH(1,INDEX(($P626=$F$2:$F$861)*(0=COUNTIFS(Q626:X626,$J$2:$J$861)),0),0)),"")</f>
        <v/>
      </c>
      <c r="Z626" s="112">
        <f>IFERROR(INDEX($J$2:$J$861,MATCH(1,INDEX(($P626=$F$2:$F$861)*(0=COUNTIFS(Q626:Y626,$J$2:$J$861)),0),0)),"")</f>
        <v/>
      </c>
      <c r="AA626" s="112">
        <f>IFERROR(INDEX($J$2:$J$861,MATCH(1,INDEX(($P626=$F$2:$F$861)*(0=COUNTIFS(Q626:Z626,$J$2:$J$861)),0),0)),"")</f>
        <v/>
      </c>
      <c r="AB626" s="112">
        <f>IFERROR(INDEX($J$2:$J$861,MATCH(1,INDEX(($P626=$F$2:$F$861)*(0=COUNTIFS(Q626:AA626,$J$2:$J$861)),0),0)),"")</f>
        <v/>
      </c>
      <c r="AC626" s="112">
        <f>IFERROR(INDEX($J$2:$J$861,MATCH(1,INDEX(($P626=$F$2:$F$861)*(0=COUNTIFS(Q626:AB626,$J$2:$J$861)),0),0)),"")</f>
        <v/>
      </c>
      <c r="AD626">
        <f>Q626&amp;"-"&amp;R626&amp;"-"&amp;S626&amp;"-"&amp;T626&amp;"-"&amp;U626&amp;"-"&amp;V626&amp;"-"&amp;W626&amp;"-"&amp;X626&amp;"-"&amp;Y626&amp;"-"&amp;Z626&amp;"-"&amp;AA626&amp;"-"&amp;AB626&amp;"-"&amp;AC626</f>
        <v/>
      </c>
      <c r="AF626" s="19">
        <f>IFERROR(INDEX($I$2:$I$861,MATCH(1,INDEX(($P626=$F$2:$F$861)*(0=COUNTIFS($AF$2:$AF$2,$I$2:$I$861)),0),0)),"")</f>
        <v/>
      </c>
      <c r="AG626" s="19">
        <f>IFERROR(INDEX($I$2:$I$9873,MATCH(1,INDEX(($P626=$F$2:$F$9873)*(0=COUNTIFS(AF626,$I$2:$I$9873)),0),0)),"")</f>
        <v/>
      </c>
      <c r="AH626" s="19">
        <f>IFERROR(INDEX($I$2:$I$9873,MATCH(1,INDEX(($P626=$F$2:$F$9873)*(0=COUNTIFS(AF626:AG626,$I$2:$I$9873)),0),0)),"")</f>
        <v/>
      </c>
      <c r="AI626" s="19">
        <f>IFERROR(INDEX($I$2:$I$9873,MATCH(1,INDEX(($P626=$F$2:$F$9873)*(0=COUNTIFS(AF626:AH626,$I$2:$I$9873)),0),0)),"")</f>
        <v/>
      </c>
      <c r="AJ626" s="19">
        <f>IFERROR(INDEX($I$2:$I$9873,MATCH(1,INDEX(($P626=$F$2:$F$9873)*(0=COUNTIFS(AF626:AI626,$I$2:$I$9873)),0),0)),"")</f>
        <v/>
      </c>
      <c r="AK626" s="19">
        <f>IFERROR(INDEX($I$2:$I$9873,MATCH(1,INDEX(($P626=$F$2:$F$9873)*(0=COUNTIFS(AF626:AJ626,$I$2:$I$9873)),0),0)),"")</f>
        <v/>
      </c>
      <c r="AL626" s="19">
        <f>IFERROR(INDEX($I$2:$I$9873,MATCH(1,INDEX(($P626=$F$2:$F$9873)*(0=COUNTIFS(AF626:AK626,$I$2:$I$9873)),0),0)),"")</f>
        <v/>
      </c>
      <c r="AM626" s="19">
        <f>IFERROR(INDEX($I$2:$I$9873,MATCH(1,INDEX(($P626=$F$2:$F$9873)*(0=COUNTIFS(AF626:AL626,$I$2:$I$9873)),0),0)),"")</f>
        <v/>
      </c>
      <c r="AN626" s="19">
        <f>IFERROR(INDEX($I$2:$I$9873,MATCH(1,INDEX(($P626=$F$2:$F$9873)*(0=COUNTIFS(AF626:AM626,$I$2:$I$9873)),0),0)),"")</f>
        <v/>
      </c>
      <c r="AO626" s="19">
        <f>IFERROR(INDEX($I$2:$I$9873,MATCH(1,INDEX(($P626=$F$2:$F$9873)*(0=COUNTIFS(AF626:AN626,$I$2:$I$9873)),0),0)),"")</f>
        <v/>
      </c>
      <c r="AP626" s="19">
        <f>IFERROR(INDEX($I$2:$I$9873,MATCH(1,INDEX(($P626=$F$2:$F$9873)*(0=COUNTIFS(AF626:AO626,$I$2:$I$9873)),0),0)),"")</f>
        <v/>
      </c>
      <c r="AQ626" s="19">
        <f>IFERROR(INDEX($I$2:$I$9873,MATCH(1,INDEX(($P626=$F$2:$F$9873)*(0=COUNTIFS(AF626:AP626,$I$2:$I$9873)),0),0)),"")</f>
        <v/>
      </c>
      <c r="AR626" s="19">
        <f>IFERROR(INDEX($I$2:$I$9873,MATCH(1,INDEX(($P626=$F$2:$F$9873)*(0=COUNTIFS(AF626:AQ626,$I$2:$I$9873)),0),0)),"")</f>
        <v/>
      </c>
      <c r="AS626" s="19">
        <f>IFERROR(VLOOKUP(AF626,[2]CUS030!$A$5:$E$10000,5,0),"")</f>
        <v/>
      </c>
      <c r="AT626" s="19">
        <f>IFERROR(VLOOKUP(AG626,[2]CUS030!$A$5:$E$10000,5,0),"")</f>
        <v/>
      </c>
      <c r="AU626" s="19">
        <f>IFERROR(VLOOKUP(AH626,[2]CUS030!$A$5:$E$10000,5,0),"")</f>
        <v/>
      </c>
      <c r="AV626" s="19">
        <f>IFERROR(VLOOKUP(AI626,[2]CUS030!$A$5:$E$10000,5,0),"")</f>
        <v/>
      </c>
      <c r="AW626" s="19">
        <f>IFERROR(VLOOKUP(AJ626,[2]CUS030!$A$5:$E$10000,5,0),"")</f>
        <v/>
      </c>
      <c r="AX626" s="19">
        <f>IFERROR(VLOOKUP(AK626,[2]CUS030!$A$5:$E$10000,5,0),"")</f>
        <v/>
      </c>
      <c r="AY626" s="19">
        <f>IFERROR(VLOOKUP(AL626,[2]CUS030!$A$5:$E$10000,5,0),"")</f>
        <v/>
      </c>
      <c r="AZ626" s="19">
        <f>IFERROR(VLOOKUP(AM626,[2]CUS030!$A$5:$E$10000,5,0),"")</f>
        <v/>
      </c>
      <c r="BA626" s="19">
        <f>IFERROR(VLOOKUP(AN626,[2]CUS030!$A$5:$E$10000,5,0),"")</f>
        <v/>
      </c>
      <c r="BB626" s="19">
        <f>IFERROR(VLOOKUP(AO626,[2]CUS030!$A$5:$E$10000,5,0),"")</f>
        <v/>
      </c>
      <c r="BC626" s="19">
        <f>IFERROR(VLOOKUP(AP626,[2]CUS030!$A$5:$E$10000,5,0),"")</f>
        <v/>
      </c>
      <c r="BD626" s="19">
        <f>IFERROR(VLOOKUP(AQ626,[2]CUS030!$A$5:$E$10000,5,0),"")</f>
        <v/>
      </c>
      <c r="BE626" s="19">
        <f>IFERROR(VLOOKUP(AR626,[2]CUS030!$A$5:$E$10000,5,0),"")</f>
        <v/>
      </c>
    </row>
    <row r="627">
      <c r="F627" s="108">
        <f>[1]!Table1[[#This Row],[Production]]</f>
        <v/>
      </c>
      <c r="G627">
        <f>MID(F627,LEN(F627)-6,4)</f>
        <v/>
      </c>
      <c r="H627">
        <f>AS627&amp;"|"&amp;AT627&amp;"|"&amp;AU627&amp;"|"&amp;AV627&amp;"|"&amp;AW627&amp;"|"&amp;AX627&amp;"|"&amp;AY627&amp;"|"&amp;AZ627&amp;"|"&amp;BA627&amp;"|"&amp;BB627&amp;"|"&amp;BC627&amp;"|"&amp;BD627&amp;"|"&amp;BE627</f>
        <v/>
      </c>
      <c r="I627" s="108">
        <f>[1]!Table1[[#This Row],[Stock]]</f>
        <v/>
      </c>
      <c r="J627">
        <f>MID(LEFT(I627,LEN(I627)-3),FIND("0|0.000",LEFT(I627,LEN(I627)-3),1)+7,6)</f>
        <v/>
      </c>
      <c r="K627" s="19" t="n"/>
      <c r="L627" s="19" t="n"/>
      <c r="M627" s="19" t="n"/>
      <c r="N627" s="19" t="n"/>
      <c r="O627" s="19" t="n"/>
      <c r="P627" s="20">
        <f>End_Cal!E627</f>
        <v/>
      </c>
      <c r="Q627" s="112">
        <f>IFERROR(INDEX($J$2:$J$9873,MATCH(1,INDEX(($P627=$F$2:$F$9873)*(0=COUNTIFS($Q$2:$Q$2,$J$2:$J$9873)),0),0)),"")</f>
        <v/>
      </c>
      <c r="R627" s="112">
        <f>IFERROR(INDEX($J$2:$J$9873,MATCH(1,INDEX(($P627=$F$2:$F$9873)*(0=COUNTIFS(Q627,$J$2:$J$9873)),0),0)),"")</f>
        <v/>
      </c>
      <c r="S627" s="112">
        <f>IFERROR(INDEX($J$2:$J$9873,MATCH(1,INDEX(($P627=$F$2:$F$9873)*(0=COUNTIFS(Q627:R627,$J$2:$J$9873)),0),0)),"")</f>
        <v/>
      </c>
      <c r="T627" s="112">
        <f>IFERROR(INDEX($J$2:$J$9873,MATCH(1,INDEX(($P627=$F$2:$F$9873)*(0=COUNTIFS(Q627:S627,$J$2:$J$9873)),0),0)),"")</f>
        <v/>
      </c>
      <c r="U627" s="112">
        <f>IFERROR(INDEX($J$2:$J$9873,MATCH(1,INDEX(($P627=$F$2:$F$9873)*(0=COUNTIFS(Q627:T627,$J$2:$J$9873)),0),0)),"")</f>
        <v/>
      </c>
      <c r="V627" s="112">
        <f>IFERROR(INDEX($J$2:$J$9873,MATCH(1,INDEX(($P627=$F$2:$F$9873)*(0=COUNTIFS(Q627:U627,$J$2:$J$9873)),0),0)),"")</f>
        <v/>
      </c>
      <c r="W627" s="112">
        <f>IFERROR(INDEX($J$2:$J$9873,MATCH(1,INDEX(($P627=$F$2:$F$9873)*(0=COUNTIFS(Q627:V627,$J$2:$J$861)),0),0)),"")</f>
        <v/>
      </c>
      <c r="X627" s="112">
        <f>IFERROR(INDEX($J$2:$J$9873,MATCH(1,INDEX(($P627=$F$2:$F$9873)*(0=COUNTIFS(Q627:W627,$J$2:$J$9873)),0),0)),"")</f>
        <v/>
      </c>
      <c r="Y627" s="112">
        <f>IFERROR(INDEX($J$2:$J$861,MATCH(1,INDEX(($P627=$F$2:$F$861)*(0=COUNTIFS(Q627:X627,$J$2:$J$861)),0),0)),"")</f>
        <v/>
      </c>
      <c r="Z627" s="112">
        <f>IFERROR(INDEX($J$2:$J$861,MATCH(1,INDEX(($P627=$F$2:$F$861)*(0=COUNTIFS(Q627:Y627,$J$2:$J$861)),0),0)),"")</f>
        <v/>
      </c>
      <c r="AA627" s="112">
        <f>IFERROR(INDEX($J$2:$J$861,MATCH(1,INDEX(($P627=$F$2:$F$861)*(0=COUNTIFS(Q627:Z627,$J$2:$J$861)),0),0)),"")</f>
        <v/>
      </c>
      <c r="AB627" s="112">
        <f>IFERROR(INDEX($J$2:$J$861,MATCH(1,INDEX(($P627=$F$2:$F$861)*(0=COUNTIFS(Q627:AA627,$J$2:$J$861)),0),0)),"")</f>
        <v/>
      </c>
      <c r="AC627" s="112">
        <f>IFERROR(INDEX($J$2:$J$861,MATCH(1,INDEX(($P627=$F$2:$F$861)*(0=COUNTIFS(Q627:AB627,$J$2:$J$861)),0),0)),"")</f>
        <v/>
      </c>
      <c r="AD627">
        <f>Q627&amp;"-"&amp;R627&amp;"-"&amp;S627&amp;"-"&amp;T627&amp;"-"&amp;U627&amp;"-"&amp;V627&amp;"-"&amp;W627&amp;"-"&amp;X627&amp;"-"&amp;Y627&amp;"-"&amp;Z627&amp;"-"&amp;AA627&amp;"-"&amp;AB627&amp;"-"&amp;AC627</f>
        <v/>
      </c>
      <c r="AF627" s="19">
        <f>IFERROR(INDEX($I$2:$I$861,MATCH(1,INDEX(($P627=$F$2:$F$861)*(0=COUNTIFS($AF$2:$AF$2,$I$2:$I$861)),0),0)),"")</f>
        <v/>
      </c>
      <c r="AG627" s="19">
        <f>IFERROR(INDEX($I$2:$I$9873,MATCH(1,INDEX(($P627=$F$2:$F$9873)*(0=COUNTIFS(AF627,$I$2:$I$9873)),0),0)),"")</f>
        <v/>
      </c>
      <c r="AH627" s="19">
        <f>IFERROR(INDEX($I$2:$I$9873,MATCH(1,INDEX(($P627=$F$2:$F$9873)*(0=COUNTIFS(AF627:AG627,$I$2:$I$9873)),0),0)),"")</f>
        <v/>
      </c>
      <c r="AI627" s="19">
        <f>IFERROR(INDEX($I$2:$I$9873,MATCH(1,INDEX(($P627=$F$2:$F$9873)*(0=COUNTIFS(AF627:AH627,$I$2:$I$9873)),0),0)),"")</f>
        <v/>
      </c>
      <c r="AJ627" s="19">
        <f>IFERROR(INDEX($I$2:$I$9873,MATCH(1,INDEX(($P627=$F$2:$F$9873)*(0=COUNTIFS(AF627:AI627,$I$2:$I$9873)),0),0)),"")</f>
        <v/>
      </c>
      <c r="AK627" s="19">
        <f>IFERROR(INDEX($I$2:$I$9873,MATCH(1,INDEX(($P627=$F$2:$F$9873)*(0=COUNTIFS(AF627:AJ627,$I$2:$I$9873)),0),0)),"")</f>
        <v/>
      </c>
      <c r="AL627" s="19">
        <f>IFERROR(INDEX($I$2:$I$9873,MATCH(1,INDEX(($P627=$F$2:$F$9873)*(0=COUNTIFS(AF627:AK627,$I$2:$I$9873)),0),0)),"")</f>
        <v/>
      </c>
      <c r="AM627" s="19">
        <f>IFERROR(INDEX($I$2:$I$9873,MATCH(1,INDEX(($P627=$F$2:$F$9873)*(0=COUNTIFS(AF627:AL627,$I$2:$I$9873)),0),0)),"")</f>
        <v/>
      </c>
      <c r="AN627" s="19">
        <f>IFERROR(INDEX($I$2:$I$9873,MATCH(1,INDEX(($P627=$F$2:$F$9873)*(0=COUNTIFS(AF627:AM627,$I$2:$I$9873)),0),0)),"")</f>
        <v/>
      </c>
      <c r="AO627" s="19">
        <f>IFERROR(INDEX($I$2:$I$9873,MATCH(1,INDEX(($P627=$F$2:$F$9873)*(0=COUNTIFS(AF627:AN627,$I$2:$I$9873)),0),0)),"")</f>
        <v/>
      </c>
      <c r="AP627" s="19">
        <f>IFERROR(INDEX($I$2:$I$9873,MATCH(1,INDEX(($P627=$F$2:$F$9873)*(0=COUNTIFS(AF627:AO627,$I$2:$I$9873)),0),0)),"")</f>
        <v/>
      </c>
      <c r="AQ627" s="19">
        <f>IFERROR(INDEX($I$2:$I$9873,MATCH(1,INDEX(($P627=$F$2:$F$9873)*(0=COUNTIFS(AF627:AP627,$I$2:$I$9873)),0),0)),"")</f>
        <v/>
      </c>
      <c r="AR627" s="19">
        <f>IFERROR(INDEX($I$2:$I$9873,MATCH(1,INDEX(($P627=$F$2:$F$9873)*(0=COUNTIFS(AF627:AQ627,$I$2:$I$9873)),0),0)),"")</f>
        <v/>
      </c>
      <c r="AS627" s="19">
        <f>IFERROR(VLOOKUP(AF627,[2]CUS030!$A$5:$E$10000,5,0),"")</f>
        <v/>
      </c>
      <c r="AT627" s="19">
        <f>IFERROR(VLOOKUP(AG627,[2]CUS030!$A$5:$E$10000,5,0),"")</f>
        <v/>
      </c>
      <c r="AU627" s="19">
        <f>IFERROR(VLOOKUP(AH627,[2]CUS030!$A$5:$E$10000,5,0),"")</f>
        <v/>
      </c>
      <c r="AV627" s="19">
        <f>IFERROR(VLOOKUP(AI627,[2]CUS030!$A$5:$E$10000,5,0),"")</f>
        <v/>
      </c>
      <c r="AW627" s="19">
        <f>IFERROR(VLOOKUP(AJ627,[2]CUS030!$A$5:$E$10000,5,0),"")</f>
        <v/>
      </c>
      <c r="AX627" s="19">
        <f>IFERROR(VLOOKUP(AK627,[2]CUS030!$A$5:$E$10000,5,0),"")</f>
        <v/>
      </c>
      <c r="AY627" s="19">
        <f>IFERROR(VLOOKUP(AL627,[2]CUS030!$A$5:$E$10000,5,0),"")</f>
        <v/>
      </c>
      <c r="AZ627" s="19">
        <f>IFERROR(VLOOKUP(AM627,[2]CUS030!$A$5:$E$10000,5,0),"")</f>
        <v/>
      </c>
      <c r="BA627" s="19">
        <f>IFERROR(VLOOKUP(AN627,[2]CUS030!$A$5:$E$10000,5,0),"")</f>
        <v/>
      </c>
      <c r="BB627" s="19">
        <f>IFERROR(VLOOKUP(AO627,[2]CUS030!$A$5:$E$10000,5,0),"")</f>
        <v/>
      </c>
      <c r="BC627" s="19">
        <f>IFERROR(VLOOKUP(AP627,[2]CUS030!$A$5:$E$10000,5,0),"")</f>
        <v/>
      </c>
      <c r="BD627" s="19">
        <f>IFERROR(VLOOKUP(AQ627,[2]CUS030!$A$5:$E$10000,5,0),"")</f>
        <v/>
      </c>
      <c r="BE627" s="19">
        <f>IFERROR(VLOOKUP(AR627,[2]CUS030!$A$5:$E$10000,5,0),"")</f>
        <v/>
      </c>
    </row>
    <row r="628">
      <c r="F628" s="108">
        <f>[1]!Table1[[#This Row],[Production]]</f>
        <v/>
      </c>
      <c r="G628">
        <f>MID(F628,LEN(F628)-6,4)</f>
        <v/>
      </c>
      <c r="H628">
        <f>AS628&amp;"|"&amp;AT628&amp;"|"&amp;AU628&amp;"|"&amp;AV628&amp;"|"&amp;AW628&amp;"|"&amp;AX628&amp;"|"&amp;AY628&amp;"|"&amp;AZ628&amp;"|"&amp;BA628&amp;"|"&amp;BB628&amp;"|"&amp;BC628&amp;"|"&amp;BD628&amp;"|"&amp;BE628</f>
        <v/>
      </c>
      <c r="I628" s="108">
        <f>[1]!Table1[[#This Row],[Stock]]</f>
        <v/>
      </c>
      <c r="J628">
        <f>MID(LEFT(I628,LEN(I628)-3),FIND("0|0.000",LEFT(I628,LEN(I628)-3),1)+7,6)</f>
        <v/>
      </c>
      <c r="K628" s="19" t="n"/>
      <c r="L628" s="19" t="n"/>
      <c r="M628" s="19" t="n"/>
      <c r="N628" s="19" t="n"/>
      <c r="O628" s="19" t="n"/>
      <c r="P628" s="20">
        <f>End_Cal!E628</f>
        <v/>
      </c>
      <c r="Q628" s="112">
        <f>IFERROR(INDEX($J$2:$J$9873,MATCH(1,INDEX(($P628=$F$2:$F$9873)*(0=COUNTIFS($Q$2:$Q$2,$J$2:$J$9873)),0),0)),"")</f>
        <v/>
      </c>
      <c r="R628" s="112">
        <f>IFERROR(INDEX($J$2:$J$9873,MATCH(1,INDEX(($P628=$F$2:$F$9873)*(0=COUNTIFS(Q628,$J$2:$J$9873)),0),0)),"")</f>
        <v/>
      </c>
      <c r="S628" s="112">
        <f>IFERROR(INDEX($J$2:$J$9873,MATCH(1,INDEX(($P628=$F$2:$F$9873)*(0=COUNTIFS(Q628:R628,$J$2:$J$9873)),0),0)),"")</f>
        <v/>
      </c>
      <c r="T628" s="112">
        <f>IFERROR(INDEX($J$2:$J$9873,MATCH(1,INDEX(($P628=$F$2:$F$9873)*(0=COUNTIFS(Q628:S628,$J$2:$J$9873)),0),0)),"")</f>
        <v/>
      </c>
      <c r="U628" s="112">
        <f>IFERROR(INDEX($J$2:$J$9873,MATCH(1,INDEX(($P628=$F$2:$F$9873)*(0=COUNTIFS(Q628:T628,$J$2:$J$9873)),0),0)),"")</f>
        <v/>
      </c>
      <c r="V628" s="112">
        <f>IFERROR(INDEX($J$2:$J$9873,MATCH(1,INDEX(($P628=$F$2:$F$9873)*(0=COUNTIFS(Q628:U628,$J$2:$J$9873)),0),0)),"")</f>
        <v/>
      </c>
      <c r="W628" s="112">
        <f>IFERROR(INDEX($J$2:$J$9873,MATCH(1,INDEX(($P628=$F$2:$F$9873)*(0=COUNTIFS(Q628:V628,$J$2:$J$861)),0),0)),"")</f>
        <v/>
      </c>
      <c r="X628" s="112">
        <f>IFERROR(INDEX($J$2:$J$9873,MATCH(1,INDEX(($P628=$F$2:$F$9873)*(0=COUNTIFS(Q628:W628,$J$2:$J$9873)),0),0)),"")</f>
        <v/>
      </c>
      <c r="Y628" s="112">
        <f>IFERROR(INDEX($J$2:$J$861,MATCH(1,INDEX(($P628=$F$2:$F$861)*(0=COUNTIFS(Q628:X628,$J$2:$J$861)),0),0)),"")</f>
        <v/>
      </c>
      <c r="Z628" s="112">
        <f>IFERROR(INDEX($J$2:$J$861,MATCH(1,INDEX(($P628=$F$2:$F$861)*(0=COUNTIFS(Q628:Y628,$J$2:$J$861)),0),0)),"")</f>
        <v/>
      </c>
      <c r="AA628" s="112">
        <f>IFERROR(INDEX($J$2:$J$861,MATCH(1,INDEX(($P628=$F$2:$F$861)*(0=COUNTIFS(Q628:Z628,$J$2:$J$861)),0),0)),"")</f>
        <v/>
      </c>
      <c r="AB628" s="112">
        <f>IFERROR(INDEX($J$2:$J$861,MATCH(1,INDEX(($P628=$F$2:$F$861)*(0=COUNTIFS(Q628:AA628,$J$2:$J$861)),0),0)),"")</f>
        <v/>
      </c>
      <c r="AC628" s="112">
        <f>IFERROR(INDEX($J$2:$J$861,MATCH(1,INDEX(($P628=$F$2:$F$861)*(0=COUNTIFS(Q628:AB628,$J$2:$J$861)),0),0)),"")</f>
        <v/>
      </c>
      <c r="AD628">
        <f>Q628&amp;"-"&amp;R628&amp;"-"&amp;S628&amp;"-"&amp;T628&amp;"-"&amp;U628&amp;"-"&amp;V628&amp;"-"&amp;W628&amp;"-"&amp;X628&amp;"-"&amp;Y628&amp;"-"&amp;Z628&amp;"-"&amp;AA628&amp;"-"&amp;AB628&amp;"-"&amp;AC628</f>
        <v/>
      </c>
      <c r="AF628" s="19">
        <f>IFERROR(INDEX($I$2:$I$861,MATCH(1,INDEX(($P628=$F$2:$F$861)*(0=COUNTIFS($AF$2:$AF$2,$I$2:$I$861)),0),0)),"")</f>
        <v/>
      </c>
      <c r="AG628" s="19">
        <f>IFERROR(INDEX($I$2:$I$9873,MATCH(1,INDEX(($P628=$F$2:$F$9873)*(0=COUNTIFS(AF628,$I$2:$I$9873)),0),0)),"")</f>
        <v/>
      </c>
      <c r="AH628" s="19">
        <f>IFERROR(INDEX($I$2:$I$9873,MATCH(1,INDEX(($P628=$F$2:$F$9873)*(0=COUNTIFS(AF628:AG628,$I$2:$I$9873)),0),0)),"")</f>
        <v/>
      </c>
      <c r="AI628" s="19">
        <f>IFERROR(INDEX($I$2:$I$9873,MATCH(1,INDEX(($P628=$F$2:$F$9873)*(0=COUNTIFS(AF628:AH628,$I$2:$I$9873)),0),0)),"")</f>
        <v/>
      </c>
      <c r="AJ628" s="19">
        <f>IFERROR(INDEX($I$2:$I$9873,MATCH(1,INDEX(($P628=$F$2:$F$9873)*(0=COUNTIFS(AF628:AI628,$I$2:$I$9873)),0),0)),"")</f>
        <v/>
      </c>
      <c r="AK628" s="19">
        <f>IFERROR(INDEX($I$2:$I$9873,MATCH(1,INDEX(($P628=$F$2:$F$9873)*(0=COUNTIFS(AF628:AJ628,$I$2:$I$9873)),0),0)),"")</f>
        <v/>
      </c>
      <c r="AL628" s="19">
        <f>IFERROR(INDEX($I$2:$I$9873,MATCH(1,INDEX(($P628=$F$2:$F$9873)*(0=COUNTIFS(AF628:AK628,$I$2:$I$9873)),0),0)),"")</f>
        <v/>
      </c>
      <c r="AM628" s="19">
        <f>IFERROR(INDEX($I$2:$I$9873,MATCH(1,INDEX(($P628=$F$2:$F$9873)*(0=COUNTIFS(AF628:AL628,$I$2:$I$9873)),0),0)),"")</f>
        <v/>
      </c>
      <c r="AN628" s="19">
        <f>IFERROR(INDEX($I$2:$I$9873,MATCH(1,INDEX(($P628=$F$2:$F$9873)*(0=COUNTIFS(AF628:AM628,$I$2:$I$9873)),0),0)),"")</f>
        <v/>
      </c>
      <c r="AO628" s="19">
        <f>IFERROR(INDEX($I$2:$I$9873,MATCH(1,INDEX(($P628=$F$2:$F$9873)*(0=COUNTIFS(AF628:AN628,$I$2:$I$9873)),0),0)),"")</f>
        <v/>
      </c>
      <c r="AP628" s="19">
        <f>IFERROR(INDEX($I$2:$I$9873,MATCH(1,INDEX(($P628=$F$2:$F$9873)*(0=COUNTIFS(AF628:AO628,$I$2:$I$9873)),0),0)),"")</f>
        <v/>
      </c>
      <c r="AQ628" s="19">
        <f>IFERROR(INDEX($I$2:$I$9873,MATCH(1,INDEX(($P628=$F$2:$F$9873)*(0=COUNTIFS(AF628:AP628,$I$2:$I$9873)),0),0)),"")</f>
        <v/>
      </c>
      <c r="AR628" s="19">
        <f>IFERROR(INDEX($I$2:$I$9873,MATCH(1,INDEX(($P628=$F$2:$F$9873)*(0=COUNTIFS(AF628:AQ628,$I$2:$I$9873)),0),0)),"")</f>
        <v/>
      </c>
      <c r="AS628" s="19">
        <f>IFERROR(VLOOKUP(AF628,[2]CUS030!$A$5:$E$10000,5,0),"")</f>
        <v/>
      </c>
      <c r="AT628" s="19">
        <f>IFERROR(VLOOKUP(AG628,[2]CUS030!$A$5:$E$10000,5,0),"")</f>
        <v/>
      </c>
      <c r="AU628" s="19">
        <f>IFERROR(VLOOKUP(AH628,[2]CUS030!$A$5:$E$10000,5,0),"")</f>
        <v/>
      </c>
      <c r="AV628" s="19">
        <f>IFERROR(VLOOKUP(AI628,[2]CUS030!$A$5:$E$10000,5,0),"")</f>
        <v/>
      </c>
      <c r="AW628" s="19">
        <f>IFERROR(VLOOKUP(AJ628,[2]CUS030!$A$5:$E$10000,5,0),"")</f>
        <v/>
      </c>
      <c r="AX628" s="19">
        <f>IFERROR(VLOOKUP(AK628,[2]CUS030!$A$5:$E$10000,5,0),"")</f>
        <v/>
      </c>
      <c r="AY628" s="19">
        <f>IFERROR(VLOOKUP(AL628,[2]CUS030!$A$5:$E$10000,5,0),"")</f>
        <v/>
      </c>
      <c r="AZ628" s="19">
        <f>IFERROR(VLOOKUP(AM628,[2]CUS030!$A$5:$E$10000,5,0),"")</f>
        <v/>
      </c>
      <c r="BA628" s="19">
        <f>IFERROR(VLOOKUP(AN628,[2]CUS030!$A$5:$E$10000,5,0),"")</f>
        <v/>
      </c>
      <c r="BB628" s="19">
        <f>IFERROR(VLOOKUP(AO628,[2]CUS030!$A$5:$E$10000,5,0),"")</f>
        <v/>
      </c>
      <c r="BC628" s="19">
        <f>IFERROR(VLOOKUP(AP628,[2]CUS030!$A$5:$E$10000,5,0),"")</f>
        <v/>
      </c>
      <c r="BD628" s="19">
        <f>IFERROR(VLOOKUP(AQ628,[2]CUS030!$A$5:$E$10000,5,0),"")</f>
        <v/>
      </c>
      <c r="BE628" s="19">
        <f>IFERROR(VLOOKUP(AR628,[2]CUS030!$A$5:$E$10000,5,0),"")</f>
        <v/>
      </c>
    </row>
    <row r="629">
      <c r="F629" s="108">
        <f>[1]!Table1[[#This Row],[Production]]</f>
        <v/>
      </c>
      <c r="G629">
        <f>MID(F629,LEN(F629)-6,4)</f>
        <v/>
      </c>
      <c r="H629">
        <f>AS629&amp;"|"&amp;AT629&amp;"|"&amp;AU629&amp;"|"&amp;AV629&amp;"|"&amp;AW629&amp;"|"&amp;AX629&amp;"|"&amp;AY629&amp;"|"&amp;AZ629&amp;"|"&amp;BA629&amp;"|"&amp;BB629&amp;"|"&amp;BC629&amp;"|"&amp;BD629&amp;"|"&amp;BE629</f>
        <v/>
      </c>
      <c r="I629" s="108">
        <f>[1]!Table1[[#This Row],[Stock]]</f>
        <v/>
      </c>
      <c r="J629">
        <f>MID(LEFT(I629,LEN(I629)-3),FIND("0|0.000",LEFT(I629,LEN(I629)-3),1)+7,6)</f>
        <v/>
      </c>
      <c r="K629" s="19" t="n"/>
      <c r="L629" s="19" t="n"/>
      <c r="M629" s="19" t="n"/>
      <c r="N629" s="19" t="n"/>
      <c r="O629" s="19" t="n"/>
      <c r="P629" s="20">
        <f>End_Cal!E629</f>
        <v/>
      </c>
      <c r="Q629" s="112">
        <f>IFERROR(INDEX($J$2:$J$9873,MATCH(1,INDEX(($P629=$F$2:$F$9873)*(0=COUNTIFS($Q$2:$Q$2,$J$2:$J$9873)),0),0)),"")</f>
        <v/>
      </c>
      <c r="R629" s="112">
        <f>IFERROR(INDEX($J$2:$J$9873,MATCH(1,INDEX(($P629=$F$2:$F$9873)*(0=COUNTIFS(Q629,$J$2:$J$9873)),0),0)),"")</f>
        <v/>
      </c>
      <c r="S629" s="112">
        <f>IFERROR(INDEX($J$2:$J$9873,MATCH(1,INDEX(($P629=$F$2:$F$9873)*(0=COUNTIFS(Q629:R629,$J$2:$J$9873)),0),0)),"")</f>
        <v/>
      </c>
      <c r="T629" s="112">
        <f>IFERROR(INDEX($J$2:$J$9873,MATCH(1,INDEX(($P629=$F$2:$F$9873)*(0=COUNTIFS(Q629:S629,$J$2:$J$9873)),0),0)),"")</f>
        <v/>
      </c>
      <c r="U629" s="112">
        <f>IFERROR(INDEX($J$2:$J$9873,MATCH(1,INDEX(($P629=$F$2:$F$9873)*(0=COUNTIFS(Q629:T629,$J$2:$J$9873)),0),0)),"")</f>
        <v/>
      </c>
      <c r="V629" s="112">
        <f>IFERROR(INDEX($J$2:$J$9873,MATCH(1,INDEX(($P629=$F$2:$F$9873)*(0=COUNTIFS(Q629:U629,$J$2:$J$9873)),0),0)),"")</f>
        <v/>
      </c>
      <c r="W629" s="112">
        <f>IFERROR(INDEX($J$2:$J$9873,MATCH(1,INDEX(($P629=$F$2:$F$9873)*(0=COUNTIFS(Q629:V629,$J$2:$J$861)),0),0)),"")</f>
        <v/>
      </c>
      <c r="X629" s="112">
        <f>IFERROR(INDEX($J$2:$J$9873,MATCH(1,INDEX(($P629=$F$2:$F$9873)*(0=COUNTIFS(Q629:W629,$J$2:$J$9873)),0),0)),"")</f>
        <v/>
      </c>
      <c r="Y629" s="112">
        <f>IFERROR(INDEX($J$2:$J$861,MATCH(1,INDEX(($P629=$F$2:$F$861)*(0=COUNTIFS(Q629:X629,$J$2:$J$861)),0),0)),"")</f>
        <v/>
      </c>
      <c r="Z629" s="112">
        <f>IFERROR(INDEX($J$2:$J$861,MATCH(1,INDEX(($P629=$F$2:$F$861)*(0=COUNTIFS(Q629:Y629,$J$2:$J$861)),0),0)),"")</f>
        <v/>
      </c>
      <c r="AA629" s="112">
        <f>IFERROR(INDEX($J$2:$J$861,MATCH(1,INDEX(($P629=$F$2:$F$861)*(0=COUNTIFS(Q629:Z629,$J$2:$J$861)),0),0)),"")</f>
        <v/>
      </c>
      <c r="AB629" s="112">
        <f>IFERROR(INDEX($J$2:$J$861,MATCH(1,INDEX(($P629=$F$2:$F$861)*(0=COUNTIFS(Q629:AA629,$J$2:$J$861)),0),0)),"")</f>
        <v/>
      </c>
      <c r="AC629" s="112">
        <f>IFERROR(INDEX($J$2:$J$861,MATCH(1,INDEX(($P629=$F$2:$F$861)*(0=COUNTIFS(Q629:AB629,$J$2:$J$861)),0),0)),"")</f>
        <v/>
      </c>
      <c r="AD629">
        <f>Q629&amp;"-"&amp;R629&amp;"-"&amp;S629&amp;"-"&amp;T629&amp;"-"&amp;U629&amp;"-"&amp;V629&amp;"-"&amp;W629&amp;"-"&amp;X629&amp;"-"&amp;Y629&amp;"-"&amp;Z629&amp;"-"&amp;AA629&amp;"-"&amp;AB629&amp;"-"&amp;AC629</f>
        <v/>
      </c>
      <c r="AF629" s="19">
        <f>IFERROR(INDEX($I$2:$I$861,MATCH(1,INDEX(($P629=$F$2:$F$861)*(0=COUNTIFS($AF$2:$AF$2,$I$2:$I$861)),0),0)),"")</f>
        <v/>
      </c>
      <c r="AG629" s="19">
        <f>IFERROR(INDEX($I$2:$I$9873,MATCH(1,INDEX(($P629=$F$2:$F$9873)*(0=COUNTIFS(AF629,$I$2:$I$9873)),0),0)),"")</f>
        <v/>
      </c>
      <c r="AH629" s="19">
        <f>IFERROR(INDEX($I$2:$I$9873,MATCH(1,INDEX(($P629=$F$2:$F$9873)*(0=COUNTIFS(AF629:AG629,$I$2:$I$9873)),0),0)),"")</f>
        <v/>
      </c>
      <c r="AI629" s="19">
        <f>IFERROR(INDEX($I$2:$I$9873,MATCH(1,INDEX(($P629=$F$2:$F$9873)*(0=COUNTIFS(AF629:AH629,$I$2:$I$9873)),0),0)),"")</f>
        <v/>
      </c>
      <c r="AJ629" s="19">
        <f>IFERROR(INDEX($I$2:$I$9873,MATCH(1,INDEX(($P629=$F$2:$F$9873)*(0=COUNTIFS(AF629:AI629,$I$2:$I$9873)),0),0)),"")</f>
        <v/>
      </c>
      <c r="AK629" s="19">
        <f>IFERROR(INDEX($I$2:$I$9873,MATCH(1,INDEX(($P629=$F$2:$F$9873)*(0=COUNTIFS(AF629:AJ629,$I$2:$I$9873)),0),0)),"")</f>
        <v/>
      </c>
      <c r="AL629" s="19">
        <f>IFERROR(INDEX($I$2:$I$9873,MATCH(1,INDEX(($P629=$F$2:$F$9873)*(0=COUNTIFS(AF629:AK629,$I$2:$I$9873)),0),0)),"")</f>
        <v/>
      </c>
      <c r="AM629" s="19">
        <f>IFERROR(INDEX($I$2:$I$9873,MATCH(1,INDEX(($P629=$F$2:$F$9873)*(0=COUNTIFS(AF629:AL629,$I$2:$I$9873)),0),0)),"")</f>
        <v/>
      </c>
      <c r="AN629" s="19">
        <f>IFERROR(INDEX($I$2:$I$9873,MATCH(1,INDEX(($P629=$F$2:$F$9873)*(0=COUNTIFS(AF629:AM629,$I$2:$I$9873)),0),0)),"")</f>
        <v/>
      </c>
      <c r="AO629" s="19">
        <f>IFERROR(INDEX($I$2:$I$9873,MATCH(1,INDEX(($P629=$F$2:$F$9873)*(0=COUNTIFS(AF629:AN629,$I$2:$I$9873)),0),0)),"")</f>
        <v/>
      </c>
      <c r="AP629" s="19">
        <f>IFERROR(INDEX($I$2:$I$9873,MATCH(1,INDEX(($P629=$F$2:$F$9873)*(0=COUNTIFS(AF629:AO629,$I$2:$I$9873)),0),0)),"")</f>
        <v/>
      </c>
      <c r="AQ629" s="19">
        <f>IFERROR(INDEX($I$2:$I$9873,MATCH(1,INDEX(($P629=$F$2:$F$9873)*(0=COUNTIFS(AF629:AP629,$I$2:$I$9873)),0),0)),"")</f>
        <v/>
      </c>
      <c r="AR629" s="19">
        <f>IFERROR(INDEX($I$2:$I$9873,MATCH(1,INDEX(($P629=$F$2:$F$9873)*(0=COUNTIFS(AF629:AQ629,$I$2:$I$9873)),0),0)),"")</f>
        <v/>
      </c>
      <c r="AS629" s="19">
        <f>IFERROR(VLOOKUP(AF629,[2]CUS030!$A$5:$E$10000,5,0),"")</f>
        <v/>
      </c>
      <c r="AT629" s="19">
        <f>IFERROR(VLOOKUP(AG629,[2]CUS030!$A$5:$E$10000,5,0),"")</f>
        <v/>
      </c>
      <c r="AU629" s="19">
        <f>IFERROR(VLOOKUP(AH629,[2]CUS030!$A$5:$E$10000,5,0),"")</f>
        <v/>
      </c>
      <c r="AV629" s="19">
        <f>IFERROR(VLOOKUP(AI629,[2]CUS030!$A$5:$E$10000,5,0),"")</f>
        <v/>
      </c>
      <c r="AW629" s="19">
        <f>IFERROR(VLOOKUP(AJ629,[2]CUS030!$A$5:$E$10000,5,0),"")</f>
        <v/>
      </c>
      <c r="AX629" s="19">
        <f>IFERROR(VLOOKUP(AK629,[2]CUS030!$A$5:$E$10000,5,0),"")</f>
        <v/>
      </c>
      <c r="AY629" s="19">
        <f>IFERROR(VLOOKUP(AL629,[2]CUS030!$A$5:$E$10000,5,0),"")</f>
        <v/>
      </c>
      <c r="AZ629" s="19">
        <f>IFERROR(VLOOKUP(AM629,[2]CUS030!$A$5:$E$10000,5,0),"")</f>
        <v/>
      </c>
      <c r="BA629" s="19">
        <f>IFERROR(VLOOKUP(AN629,[2]CUS030!$A$5:$E$10000,5,0),"")</f>
        <v/>
      </c>
      <c r="BB629" s="19">
        <f>IFERROR(VLOOKUP(AO629,[2]CUS030!$A$5:$E$10000,5,0),"")</f>
        <v/>
      </c>
      <c r="BC629" s="19">
        <f>IFERROR(VLOOKUP(AP629,[2]CUS030!$A$5:$E$10000,5,0),"")</f>
        <v/>
      </c>
      <c r="BD629" s="19">
        <f>IFERROR(VLOOKUP(AQ629,[2]CUS030!$A$5:$E$10000,5,0),"")</f>
        <v/>
      </c>
      <c r="BE629" s="19">
        <f>IFERROR(VLOOKUP(AR629,[2]CUS030!$A$5:$E$10000,5,0),"")</f>
        <v/>
      </c>
    </row>
    <row r="630">
      <c r="F630" s="108">
        <f>[1]!Table1[[#This Row],[Production]]</f>
        <v/>
      </c>
      <c r="G630">
        <f>MID(F630,LEN(F630)-6,4)</f>
        <v/>
      </c>
      <c r="H630">
        <f>AS630&amp;"|"&amp;AT630&amp;"|"&amp;AU630&amp;"|"&amp;AV630&amp;"|"&amp;AW630&amp;"|"&amp;AX630&amp;"|"&amp;AY630&amp;"|"&amp;AZ630&amp;"|"&amp;BA630&amp;"|"&amp;BB630&amp;"|"&amp;BC630&amp;"|"&amp;BD630&amp;"|"&amp;BE630</f>
        <v/>
      </c>
      <c r="I630" s="108">
        <f>[1]!Table1[[#This Row],[Stock]]</f>
        <v/>
      </c>
      <c r="J630">
        <f>MID(LEFT(I630,LEN(I630)-3),FIND("0|0.000",LEFT(I630,LEN(I630)-3),1)+7,6)</f>
        <v/>
      </c>
      <c r="K630" s="19" t="n"/>
      <c r="L630" s="19" t="n"/>
      <c r="M630" s="19" t="n"/>
      <c r="N630" s="19" t="n"/>
      <c r="O630" s="19" t="n"/>
      <c r="P630" s="20">
        <f>End_Cal!E630</f>
        <v/>
      </c>
      <c r="Q630" s="112">
        <f>IFERROR(INDEX($J$2:$J$9873,MATCH(1,INDEX(($P630=$F$2:$F$9873)*(0=COUNTIFS($Q$2:$Q$2,$J$2:$J$9873)),0),0)),"")</f>
        <v/>
      </c>
      <c r="R630" s="112">
        <f>IFERROR(INDEX($J$2:$J$9873,MATCH(1,INDEX(($P630=$F$2:$F$9873)*(0=COUNTIFS(Q630,$J$2:$J$9873)),0),0)),"")</f>
        <v/>
      </c>
      <c r="S630" s="112">
        <f>IFERROR(INDEX($J$2:$J$9873,MATCH(1,INDEX(($P630=$F$2:$F$9873)*(0=COUNTIFS(Q630:R630,$J$2:$J$9873)),0),0)),"")</f>
        <v/>
      </c>
      <c r="T630" s="112">
        <f>IFERROR(INDEX($J$2:$J$9873,MATCH(1,INDEX(($P630=$F$2:$F$9873)*(0=COUNTIFS(Q630:S630,$J$2:$J$9873)),0),0)),"")</f>
        <v/>
      </c>
      <c r="U630" s="112">
        <f>IFERROR(INDEX($J$2:$J$9873,MATCH(1,INDEX(($P630=$F$2:$F$9873)*(0=COUNTIFS(Q630:T630,$J$2:$J$9873)),0),0)),"")</f>
        <v/>
      </c>
      <c r="V630" s="112">
        <f>IFERROR(INDEX($J$2:$J$9873,MATCH(1,INDEX(($P630=$F$2:$F$9873)*(0=COUNTIFS(Q630:U630,$J$2:$J$9873)),0),0)),"")</f>
        <v/>
      </c>
      <c r="W630" s="112">
        <f>IFERROR(INDEX($J$2:$J$9873,MATCH(1,INDEX(($P630=$F$2:$F$9873)*(0=COUNTIFS(Q630:V630,$J$2:$J$861)),0),0)),"")</f>
        <v/>
      </c>
      <c r="X630" s="112">
        <f>IFERROR(INDEX($J$2:$J$9873,MATCH(1,INDEX(($P630=$F$2:$F$9873)*(0=COUNTIFS(Q630:W630,$J$2:$J$9873)),0),0)),"")</f>
        <v/>
      </c>
      <c r="Y630" s="112">
        <f>IFERROR(INDEX($J$2:$J$861,MATCH(1,INDEX(($P630=$F$2:$F$861)*(0=COUNTIFS(Q630:X630,$J$2:$J$861)),0),0)),"")</f>
        <v/>
      </c>
      <c r="Z630" s="112">
        <f>IFERROR(INDEX($J$2:$J$861,MATCH(1,INDEX(($P630=$F$2:$F$861)*(0=COUNTIFS(Q630:Y630,$J$2:$J$861)),0),0)),"")</f>
        <v/>
      </c>
      <c r="AA630" s="112">
        <f>IFERROR(INDEX($J$2:$J$861,MATCH(1,INDEX(($P630=$F$2:$F$861)*(0=COUNTIFS(Q630:Z630,$J$2:$J$861)),0),0)),"")</f>
        <v/>
      </c>
      <c r="AB630" s="112">
        <f>IFERROR(INDEX($J$2:$J$861,MATCH(1,INDEX(($P630=$F$2:$F$861)*(0=COUNTIFS(Q630:AA630,$J$2:$J$861)),0),0)),"")</f>
        <v/>
      </c>
      <c r="AC630" s="112">
        <f>IFERROR(INDEX($J$2:$J$861,MATCH(1,INDEX(($P630=$F$2:$F$861)*(0=COUNTIFS(Q630:AB630,$J$2:$J$861)),0),0)),"")</f>
        <v/>
      </c>
      <c r="AD630">
        <f>Q630&amp;"-"&amp;R630&amp;"-"&amp;S630&amp;"-"&amp;T630&amp;"-"&amp;U630&amp;"-"&amp;V630&amp;"-"&amp;W630&amp;"-"&amp;X630&amp;"-"&amp;Y630&amp;"-"&amp;Z630&amp;"-"&amp;AA630&amp;"-"&amp;AB630&amp;"-"&amp;AC630</f>
        <v/>
      </c>
      <c r="AF630" s="19">
        <f>IFERROR(INDEX($I$2:$I$861,MATCH(1,INDEX(($P630=$F$2:$F$861)*(0=COUNTIFS($AF$2:$AF$2,$I$2:$I$861)),0),0)),"")</f>
        <v/>
      </c>
      <c r="AG630" s="19">
        <f>IFERROR(INDEX($I$2:$I$9873,MATCH(1,INDEX(($P630=$F$2:$F$9873)*(0=COUNTIFS(AF630,$I$2:$I$9873)),0),0)),"")</f>
        <v/>
      </c>
      <c r="AH630" s="19">
        <f>IFERROR(INDEX($I$2:$I$9873,MATCH(1,INDEX(($P630=$F$2:$F$9873)*(0=COUNTIFS(AF630:AG630,$I$2:$I$9873)),0),0)),"")</f>
        <v/>
      </c>
      <c r="AI630" s="19">
        <f>IFERROR(INDEX($I$2:$I$9873,MATCH(1,INDEX(($P630=$F$2:$F$9873)*(0=COUNTIFS(AF630:AH630,$I$2:$I$9873)),0),0)),"")</f>
        <v/>
      </c>
      <c r="AJ630" s="19">
        <f>IFERROR(INDEX($I$2:$I$9873,MATCH(1,INDEX(($P630=$F$2:$F$9873)*(0=COUNTIFS(AF630:AI630,$I$2:$I$9873)),0),0)),"")</f>
        <v/>
      </c>
      <c r="AK630" s="19">
        <f>IFERROR(INDEX($I$2:$I$9873,MATCH(1,INDEX(($P630=$F$2:$F$9873)*(0=COUNTIFS(AF630:AJ630,$I$2:$I$9873)),0),0)),"")</f>
        <v/>
      </c>
      <c r="AL630" s="19">
        <f>IFERROR(INDEX($I$2:$I$9873,MATCH(1,INDEX(($P630=$F$2:$F$9873)*(0=COUNTIFS(AF630:AK630,$I$2:$I$9873)),0),0)),"")</f>
        <v/>
      </c>
      <c r="AM630" s="19">
        <f>IFERROR(INDEX($I$2:$I$9873,MATCH(1,INDEX(($P630=$F$2:$F$9873)*(0=COUNTIFS(AF630:AL630,$I$2:$I$9873)),0),0)),"")</f>
        <v/>
      </c>
      <c r="AN630" s="19">
        <f>IFERROR(INDEX($I$2:$I$9873,MATCH(1,INDEX(($P630=$F$2:$F$9873)*(0=COUNTIFS(AF630:AM630,$I$2:$I$9873)),0),0)),"")</f>
        <v/>
      </c>
      <c r="AO630" s="19">
        <f>IFERROR(INDEX($I$2:$I$9873,MATCH(1,INDEX(($P630=$F$2:$F$9873)*(0=COUNTIFS(AF630:AN630,$I$2:$I$9873)),0),0)),"")</f>
        <v/>
      </c>
      <c r="AP630" s="19">
        <f>IFERROR(INDEX($I$2:$I$9873,MATCH(1,INDEX(($P630=$F$2:$F$9873)*(0=COUNTIFS(AF630:AO630,$I$2:$I$9873)),0),0)),"")</f>
        <v/>
      </c>
      <c r="AQ630" s="19">
        <f>IFERROR(INDEX($I$2:$I$9873,MATCH(1,INDEX(($P630=$F$2:$F$9873)*(0=COUNTIFS(AF630:AP630,$I$2:$I$9873)),0),0)),"")</f>
        <v/>
      </c>
      <c r="AR630" s="19">
        <f>IFERROR(INDEX($I$2:$I$9873,MATCH(1,INDEX(($P630=$F$2:$F$9873)*(0=COUNTIFS(AF630:AQ630,$I$2:$I$9873)),0),0)),"")</f>
        <v/>
      </c>
      <c r="AS630" s="19">
        <f>IFERROR(VLOOKUP(AF630,[2]CUS030!$A$5:$E$10000,5,0),"")</f>
        <v/>
      </c>
      <c r="AT630" s="19">
        <f>IFERROR(VLOOKUP(AG630,[2]CUS030!$A$5:$E$10000,5,0),"")</f>
        <v/>
      </c>
      <c r="AU630" s="19">
        <f>IFERROR(VLOOKUP(AH630,[2]CUS030!$A$5:$E$10000,5,0),"")</f>
        <v/>
      </c>
      <c r="AV630" s="19">
        <f>IFERROR(VLOOKUP(AI630,[2]CUS030!$A$5:$E$10000,5,0),"")</f>
        <v/>
      </c>
      <c r="AW630" s="19">
        <f>IFERROR(VLOOKUP(AJ630,[2]CUS030!$A$5:$E$10000,5,0),"")</f>
        <v/>
      </c>
      <c r="AX630" s="19">
        <f>IFERROR(VLOOKUP(AK630,[2]CUS030!$A$5:$E$10000,5,0),"")</f>
        <v/>
      </c>
      <c r="AY630" s="19">
        <f>IFERROR(VLOOKUP(AL630,[2]CUS030!$A$5:$E$10000,5,0),"")</f>
        <v/>
      </c>
      <c r="AZ630" s="19">
        <f>IFERROR(VLOOKUP(AM630,[2]CUS030!$A$5:$E$10000,5,0),"")</f>
        <v/>
      </c>
      <c r="BA630" s="19">
        <f>IFERROR(VLOOKUP(AN630,[2]CUS030!$A$5:$E$10000,5,0),"")</f>
        <v/>
      </c>
      <c r="BB630" s="19">
        <f>IFERROR(VLOOKUP(AO630,[2]CUS030!$A$5:$E$10000,5,0),"")</f>
        <v/>
      </c>
      <c r="BC630" s="19">
        <f>IFERROR(VLOOKUP(AP630,[2]CUS030!$A$5:$E$10000,5,0),"")</f>
        <v/>
      </c>
      <c r="BD630" s="19">
        <f>IFERROR(VLOOKUP(AQ630,[2]CUS030!$A$5:$E$10000,5,0),"")</f>
        <v/>
      </c>
      <c r="BE630" s="19">
        <f>IFERROR(VLOOKUP(AR630,[2]CUS030!$A$5:$E$10000,5,0),"")</f>
        <v/>
      </c>
    </row>
    <row r="631">
      <c r="F631" s="108">
        <f>[1]!Table1[[#This Row],[Production]]</f>
        <v/>
      </c>
      <c r="G631">
        <f>MID(F631,LEN(F631)-6,4)</f>
        <v/>
      </c>
      <c r="H631">
        <f>AS631&amp;"|"&amp;AT631&amp;"|"&amp;AU631&amp;"|"&amp;AV631&amp;"|"&amp;AW631&amp;"|"&amp;AX631&amp;"|"&amp;AY631&amp;"|"&amp;AZ631&amp;"|"&amp;BA631&amp;"|"&amp;BB631&amp;"|"&amp;BC631&amp;"|"&amp;BD631&amp;"|"&amp;BE631</f>
        <v/>
      </c>
      <c r="I631" s="108">
        <f>[1]!Table1[[#This Row],[Stock]]</f>
        <v/>
      </c>
      <c r="J631">
        <f>MID(LEFT(I631,LEN(I631)-3),FIND("0|0.000",LEFT(I631,LEN(I631)-3),1)+7,6)</f>
        <v/>
      </c>
      <c r="K631" s="19" t="n"/>
      <c r="L631" s="19" t="n"/>
      <c r="M631" s="19" t="n"/>
      <c r="N631" s="19" t="n"/>
      <c r="O631" s="19" t="n"/>
      <c r="P631" s="20">
        <f>End_Cal!E631</f>
        <v/>
      </c>
      <c r="Q631" s="112">
        <f>IFERROR(INDEX($J$2:$J$9873,MATCH(1,INDEX(($P631=$F$2:$F$9873)*(0=COUNTIFS($Q$2:$Q$2,$J$2:$J$9873)),0),0)),"")</f>
        <v/>
      </c>
      <c r="R631" s="112">
        <f>IFERROR(INDEX($J$2:$J$9873,MATCH(1,INDEX(($P631=$F$2:$F$9873)*(0=COUNTIFS(Q631,$J$2:$J$9873)),0),0)),"")</f>
        <v/>
      </c>
      <c r="S631" s="112">
        <f>IFERROR(INDEX($J$2:$J$9873,MATCH(1,INDEX(($P631=$F$2:$F$9873)*(0=COUNTIFS(Q631:R631,$J$2:$J$9873)),0),0)),"")</f>
        <v/>
      </c>
      <c r="T631" s="112">
        <f>IFERROR(INDEX($J$2:$J$9873,MATCH(1,INDEX(($P631=$F$2:$F$9873)*(0=COUNTIFS(Q631:S631,$J$2:$J$9873)),0),0)),"")</f>
        <v/>
      </c>
      <c r="U631" s="112">
        <f>IFERROR(INDEX($J$2:$J$9873,MATCH(1,INDEX(($P631=$F$2:$F$9873)*(0=COUNTIFS(Q631:T631,$J$2:$J$9873)),0),0)),"")</f>
        <v/>
      </c>
      <c r="V631" s="112">
        <f>IFERROR(INDEX($J$2:$J$9873,MATCH(1,INDEX(($P631=$F$2:$F$9873)*(0=COUNTIFS(Q631:U631,$J$2:$J$9873)),0),0)),"")</f>
        <v/>
      </c>
      <c r="W631" s="112">
        <f>IFERROR(INDEX($J$2:$J$9873,MATCH(1,INDEX(($P631=$F$2:$F$9873)*(0=COUNTIFS(Q631:V631,$J$2:$J$861)),0),0)),"")</f>
        <v/>
      </c>
      <c r="X631" s="112">
        <f>IFERROR(INDEX($J$2:$J$9873,MATCH(1,INDEX(($P631=$F$2:$F$9873)*(0=COUNTIFS(Q631:W631,$J$2:$J$9873)),0),0)),"")</f>
        <v/>
      </c>
      <c r="Y631" s="112">
        <f>IFERROR(INDEX($J$2:$J$861,MATCH(1,INDEX(($P631=$F$2:$F$861)*(0=COUNTIFS(Q631:X631,$J$2:$J$861)),0),0)),"")</f>
        <v/>
      </c>
      <c r="Z631" s="112">
        <f>IFERROR(INDEX($J$2:$J$861,MATCH(1,INDEX(($P631=$F$2:$F$861)*(0=COUNTIFS(Q631:Y631,$J$2:$J$861)),0),0)),"")</f>
        <v/>
      </c>
      <c r="AA631" s="112">
        <f>IFERROR(INDEX($J$2:$J$861,MATCH(1,INDEX(($P631=$F$2:$F$861)*(0=COUNTIFS(Q631:Z631,$J$2:$J$861)),0),0)),"")</f>
        <v/>
      </c>
      <c r="AB631" s="112">
        <f>IFERROR(INDEX($J$2:$J$861,MATCH(1,INDEX(($P631=$F$2:$F$861)*(0=COUNTIFS(Q631:AA631,$J$2:$J$861)),0),0)),"")</f>
        <v/>
      </c>
      <c r="AC631" s="112">
        <f>IFERROR(INDEX($J$2:$J$861,MATCH(1,INDEX(($P631=$F$2:$F$861)*(0=COUNTIFS(Q631:AB631,$J$2:$J$861)),0),0)),"")</f>
        <v/>
      </c>
      <c r="AD631">
        <f>Q631&amp;"-"&amp;R631&amp;"-"&amp;S631&amp;"-"&amp;T631&amp;"-"&amp;U631&amp;"-"&amp;V631&amp;"-"&amp;W631&amp;"-"&amp;X631&amp;"-"&amp;Y631&amp;"-"&amp;Z631&amp;"-"&amp;AA631&amp;"-"&amp;AB631&amp;"-"&amp;AC631</f>
        <v/>
      </c>
      <c r="AF631" s="19">
        <f>IFERROR(INDEX($I$2:$I$861,MATCH(1,INDEX(($P631=$F$2:$F$861)*(0=COUNTIFS($AF$2:$AF$2,$I$2:$I$861)),0),0)),"")</f>
        <v/>
      </c>
      <c r="AG631" s="19">
        <f>IFERROR(INDEX($I$2:$I$9873,MATCH(1,INDEX(($P631=$F$2:$F$9873)*(0=COUNTIFS(AF631,$I$2:$I$9873)),0),0)),"")</f>
        <v/>
      </c>
      <c r="AH631" s="19">
        <f>IFERROR(INDEX($I$2:$I$9873,MATCH(1,INDEX(($P631=$F$2:$F$9873)*(0=COUNTIFS(AF631:AG631,$I$2:$I$9873)),0),0)),"")</f>
        <v/>
      </c>
      <c r="AI631" s="19">
        <f>IFERROR(INDEX($I$2:$I$9873,MATCH(1,INDEX(($P631=$F$2:$F$9873)*(0=COUNTIFS(AF631:AH631,$I$2:$I$9873)),0),0)),"")</f>
        <v/>
      </c>
      <c r="AJ631" s="19">
        <f>IFERROR(INDEX($I$2:$I$9873,MATCH(1,INDEX(($P631=$F$2:$F$9873)*(0=COUNTIFS(AF631:AI631,$I$2:$I$9873)),0),0)),"")</f>
        <v/>
      </c>
      <c r="AK631" s="19">
        <f>IFERROR(INDEX($I$2:$I$9873,MATCH(1,INDEX(($P631=$F$2:$F$9873)*(0=COUNTIFS(AF631:AJ631,$I$2:$I$9873)),0),0)),"")</f>
        <v/>
      </c>
      <c r="AL631" s="19">
        <f>IFERROR(INDEX($I$2:$I$9873,MATCH(1,INDEX(($P631=$F$2:$F$9873)*(0=COUNTIFS(AF631:AK631,$I$2:$I$9873)),0),0)),"")</f>
        <v/>
      </c>
      <c r="AM631" s="19">
        <f>IFERROR(INDEX($I$2:$I$9873,MATCH(1,INDEX(($P631=$F$2:$F$9873)*(0=COUNTIFS(AF631:AL631,$I$2:$I$9873)),0),0)),"")</f>
        <v/>
      </c>
      <c r="AN631" s="19">
        <f>IFERROR(INDEX($I$2:$I$9873,MATCH(1,INDEX(($P631=$F$2:$F$9873)*(0=COUNTIFS(AF631:AM631,$I$2:$I$9873)),0),0)),"")</f>
        <v/>
      </c>
      <c r="AO631" s="19">
        <f>IFERROR(INDEX($I$2:$I$9873,MATCH(1,INDEX(($P631=$F$2:$F$9873)*(0=COUNTIFS(AF631:AN631,$I$2:$I$9873)),0),0)),"")</f>
        <v/>
      </c>
      <c r="AP631" s="19">
        <f>IFERROR(INDEX($I$2:$I$9873,MATCH(1,INDEX(($P631=$F$2:$F$9873)*(0=COUNTIFS(AF631:AO631,$I$2:$I$9873)),0),0)),"")</f>
        <v/>
      </c>
      <c r="AQ631" s="19">
        <f>IFERROR(INDEX($I$2:$I$9873,MATCH(1,INDEX(($P631=$F$2:$F$9873)*(0=COUNTIFS(AF631:AP631,$I$2:$I$9873)),0),0)),"")</f>
        <v/>
      </c>
      <c r="AR631" s="19">
        <f>IFERROR(INDEX($I$2:$I$9873,MATCH(1,INDEX(($P631=$F$2:$F$9873)*(0=COUNTIFS(AF631:AQ631,$I$2:$I$9873)),0),0)),"")</f>
        <v/>
      </c>
      <c r="AS631" s="19">
        <f>IFERROR(VLOOKUP(AF631,[2]CUS030!$A$5:$E$10000,5,0),"")</f>
        <v/>
      </c>
      <c r="AT631" s="19">
        <f>IFERROR(VLOOKUP(AG631,[2]CUS030!$A$5:$E$10000,5,0),"")</f>
        <v/>
      </c>
      <c r="AU631" s="19">
        <f>IFERROR(VLOOKUP(AH631,[2]CUS030!$A$5:$E$10000,5,0),"")</f>
        <v/>
      </c>
      <c r="AV631" s="19">
        <f>IFERROR(VLOOKUP(AI631,[2]CUS030!$A$5:$E$10000,5,0),"")</f>
        <v/>
      </c>
      <c r="AW631" s="19">
        <f>IFERROR(VLOOKUP(AJ631,[2]CUS030!$A$5:$E$10000,5,0),"")</f>
        <v/>
      </c>
      <c r="AX631" s="19">
        <f>IFERROR(VLOOKUP(AK631,[2]CUS030!$A$5:$E$10000,5,0),"")</f>
        <v/>
      </c>
      <c r="AY631" s="19">
        <f>IFERROR(VLOOKUP(AL631,[2]CUS030!$A$5:$E$10000,5,0),"")</f>
        <v/>
      </c>
      <c r="AZ631" s="19">
        <f>IFERROR(VLOOKUP(AM631,[2]CUS030!$A$5:$E$10000,5,0),"")</f>
        <v/>
      </c>
      <c r="BA631" s="19">
        <f>IFERROR(VLOOKUP(AN631,[2]CUS030!$A$5:$E$10000,5,0),"")</f>
        <v/>
      </c>
      <c r="BB631" s="19">
        <f>IFERROR(VLOOKUP(AO631,[2]CUS030!$A$5:$E$10000,5,0),"")</f>
        <v/>
      </c>
      <c r="BC631" s="19">
        <f>IFERROR(VLOOKUP(AP631,[2]CUS030!$A$5:$E$10000,5,0),"")</f>
        <v/>
      </c>
      <c r="BD631" s="19">
        <f>IFERROR(VLOOKUP(AQ631,[2]CUS030!$A$5:$E$10000,5,0),"")</f>
        <v/>
      </c>
      <c r="BE631" s="19">
        <f>IFERROR(VLOOKUP(AR631,[2]CUS030!$A$5:$E$10000,5,0),"")</f>
        <v/>
      </c>
    </row>
    <row r="632">
      <c r="F632" s="108">
        <f>[1]!Table1[[#This Row],[Production]]</f>
        <v/>
      </c>
      <c r="G632">
        <f>MID(F632,LEN(F632)-6,4)</f>
        <v/>
      </c>
      <c r="H632">
        <f>AS632&amp;"|"&amp;AT632&amp;"|"&amp;AU632&amp;"|"&amp;AV632&amp;"|"&amp;AW632&amp;"|"&amp;AX632&amp;"|"&amp;AY632&amp;"|"&amp;AZ632&amp;"|"&amp;BA632&amp;"|"&amp;BB632&amp;"|"&amp;BC632&amp;"|"&amp;BD632&amp;"|"&amp;BE632</f>
        <v/>
      </c>
      <c r="I632" s="108">
        <f>[1]!Table1[[#This Row],[Stock]]</f>
        <v/>
      </c>
      <c r="J632">
        <f>MID(LEFT(I632,LEN(I632)-3),FIND("0|0.000",LEFT(I632,LEN(I632)-3),1)+7,6)</f>
        <v/>
      </c>
      <c r="K632" s="19" t="n"/>
      <c r="L632" s="19" t="n"/>
      <c r="M632" s="19" t="n"/>
      <c r="N632" s="19" t="n"/>
      <c r="O632" s="19" t="n"/>
      <c r="P632" s="20">
        <f>End_Cal!E632</f>
        <v/>
      </c>
      <c r="Q632" s="112">
        <f>IFERROR(INDEX($J$2:$J$9873,MATCH(1,INDEX(($P632=$F$2:$F$9873)*(0=COUNTIFS($Q$2:$Q$2,$J$2:$J$9873)),0),0)),"")</f>
        <v/>
      </c>
      <c r="R632" s="112">
        <f>IFERROR(INDEX($J$2:$J$9873,MATCH(1,INDEX(($P632=$F$2:$F$9873)*(0=COUNTIFS(Q632,$J$2:$J$9873)),0),0)),"")</f>
        <v/>
      </c>
      <c r="S632" s="112">
        <f>IFERROR(INDEX($J$2:$J$9873,MATCH(1,INDEX(($P632=$F$2:$F$9873)*(0=COUNTIFS(Q632:R632,$J$2:$J$9873)),0),0)),"")</f>
        <v/>
      </c>
      <c r="T632" s="112">
        <f>IFERROR(INDEX($J$2:$J$9873,MATCH(1,INDEX(($P632=$F$2:$F$9873)*(0=COUNTIFS(Q632:S632,$J$2:$J$9873)),0),0)),"")</f>
        <v/>
      </c>
      <c r="U632" s="112">
        <f>IFERROR(INDEX($J$2:$J$9873,MATCH(1,INDEX(($P632=$F$2:$F$9873)*(0=COUNTIFS(Q632:T632,$J$2:$J$9873)),0),0)),"")</f>
        <v/>
      </c>
      <c r="V632" s="112">
        <f>IFERROR(INDEX($J$2:$J$9873,MATCH(1,INDEX(($P632=$F$2:$F$9873)*(0=COUNTIFS(Q632:U632,$J$2:$J$9873)),0),0)),"")</f>
        <v/>
      </c>
      <c r="W632" s="112">
        <f>IFERROR(INDEX($J$2:$J$9873,MATCH(1,INDEX(($P632=$F$2:$F$9873)*(0=COUNTIFS(Q632:V632,$J$2:$J$861)),0),0)),"")</f>
        <v/>
      </c>
      <c r="X632" s="112">
        <f>IFERROR(INDEX($J$2:$J$9873,MATCH(1,INDEX(($P632=$F$2:$F$9873)*(0=COUNTIFS(Q632:W632,$J$2:$J$9873)),0),0)),"")</f>
        <v/>
      </c>
      <c r="Y632" s="112">
        <f>IFERROR(INDEX($J$2:$J$861,MATCH(1,INDEX(($P632=$F$2:$F$861)*(0=COUNTIFS(Q632:X632,$J$2:$J$861)),0),0)),"")</f>
        <v/>
      </c>
      <c r="Z632" s="112">
        <f>IFERROR(INDEX($J$2:$J$861,MATCH(1,INDEX(($P632=$F$2:$F$861)*(0=COUNTIFS(Q632:Y632,$J$2:$J$861)),0),0)),"")</f>
        <v/>
      </c>
      <c r="AA632" s="112">
        <f>IFERROR(INDEX($J$2:$J$861,MATCH(1,INDEX(($P632=$F$2:$F$861)*(0=COUNTIFS(Q632:Z632,$J$2:$J$861)),0),0)),"")</f>
        <v/>
      </c>
      <c r="AB632" s="112">
        <f>IFERROR(INDEX($J$2:$J$861,MATCH(1,INDEX(($P632=$F$2:$F$861)*(0=COUNTIFS(Q632:AA632,$J$2:$J$861)),0),0)),"")</f>
        <v/>
      </c>
      <c r="AC632" s="112">
        <f>IFERROR(INDEX($J$2:$J$861,MATCH(1,INDEX(($P632=$F$2:$F$861)*(0=COUNTIFS(Q632:AB632,$J$2:$J$861)),0),0)),"")</f>
        <v/>
      </c>
      <c r="AD632">
        <f>Q632&amp;"-"&amp;R632&amp;"-"&amp;S632&amp;"-"&amp;T632&amp;"-"&amp;U632&amp;"-"&amp;V632&amp;"-"&amp;W632&amp;"-"&amp;X632&amp;"-"&amp;Y632&amp;"-"&amp;Z632&amp;"-"&amp;AA632&amp;"-"&amp;AB632&amp;"-"&amp;AC632</f>
        <v/>
      </c>
      <c r="AF632" s="19">
        <f>IFERROR(INDEX($I$2:$I$861,MATCH(1,INDEX(($P632=$F$2:$F$861)*(0=COUNTIFS($AF$2:$AF$2,$I$2:$I$861)),0),0)),"")</f>
        <v/>
      </c>
      <c r="AG632" s="19">
        <f>IFERROR(INDEX($I$2:$I$9873,MATCH(1,INDEX(($P632=$F$2:$F$9873)*(0=COUNTIFS(AF632,$I$2:$I$9873)),0),0)),"")</f>
        <v/>
      </c>
      <c r="AH632" s="19">
        <f>IFERROR(INDEX($I$2:$I$9873,MATCH(1,INDEX(($P632=$F$2:$F$9873)*(0=COUNTIFS(AF632:AG632,$I$2:$I$9873)),0),0)),"")</f>
        <v/>
      </c>
      <c r="AI632" s="19">
        <f>IFERROR(INDEX($I$2:$I$9873,MATCH(1,INDEX(($P632=$F$2:$F$9873)*(0=COUNTIFS(AF632:AH632,$I$2:$I$9873)),0),0)),"")</f>
        <v/>
      </c>
      <c r="AJ632" s="19">
        <f>IFERROR(INDEX($I$2:$I$9873,MATCH(1,INDEX(($P632=$F$2:$F$9873)*(0=COUNTIFS(AF632:AI632,$I$2:$I$9873)),0),0)),"")</f>
        <v/>
      </c>
      <c r="AK632" s="19">
        <f>IFERROR(INDEX($I$2:$I$9873,MATCH(1,INDEX(($P632=$F$2:$F$9873)*(0=COUNTIFS(AF632:AJ632,$I$2:$I$9873)),0),0)),"")</f>
        <v/>
      </c>
      <c r="AL632" s="19">
        <f>IFERROR(INDEX($I$2:$I$9873,MATCH(1,INDEX(($P632=$F$2:$F$9873)*(0=COUNTIFS(AF632:AK632,$I$2:$I$9873)),0),0)),"")</f>
        <v/>
      </c>
      <c r="AM632" s="19">
        <f>IFERROR(INDEX($I$2:$I$9873,MATCH(1,INDEX(($P632=$F$2:$F$9873)*(0=COUNTIFS(AF632:AL632,$I$2:$I$9873)),0),0)),"")</f>
        <v/>
      </c>
      <c r="AN632" s="19">
        <f>IFERROR(INDEX($I$2:$I$9873,MATCH(1,INDEX(($P632=$F$2:$F$9873)*(0=COUNTIFS(AF632:AM632,$I$2:$I$9873)),0),0)),"")</f>
        <v/>
      </c>
      <c r="AO632" s="19">
        <f>IFERROR(INDEX($I$2:$I$9873,MATCH(1,INDEX(($P632=$F$2:$F$9873)*(0=COUNTIFS(AF632:AN632,$I$2:$I$9873)),0),0)),"")</f>
        <v/>
      </c>
      <c r="AP632" s="19">
        <f>IFERROR(INDEX($I$2:$I$9873,MATCH(1,INDEX(($P632=$F$2:$F$9873)*(0=COUNTIFS(AF632:AO632,$I$2:$I$9873)),0),0)),"")</f>
        <v/>
      </c>
      <c r="AQ632" s="19">
        <f>IFERROR(INDEX($I$2:$I$9873,MATCH(1,INDEX(($P632=$F$2:$F$9873)*(0=COUNTIFS(AF632:AP632,$I$2:$I$9873)),0),0)),"")</f>
        <v/>
      </c>
      <c r="AR632" s="19">
        <f>IFERROR(INDEX($I$2:$I$9873,MATCH(1,INDEX(($P632=$F$2:$F$9873)*(0=COUNTIFS(AF632:AQ632,$I$2:$I$9873)),0),0)),"")</f>
        <v/>
      </c>
      <c r="AS632" s="19">
        <f>IFERROR(VLOOKUP(AF632,[2]CUS030!$A$5:$E$10000,5,0),"")</f>
        <v/>
      </c>
      <c r="AT632" s="19">
        <f>IFERROR(VLOOKUP(AG632,[2]CUS030!$A$5:$E$10000,5,0),"")</f>
        <v/>
      </c>
      <c r="AU632" s="19">
        <f>IFERROR(VLOOKUP(AH632,[2]CUS030!$A$5:$E$10000,5,0),"")</f>
        <v/>
      </c>
      <c r="AV632" s="19">
        <f>IFERROR(VLOOKUP(AI632,[2]CUS030!$A$5:$E$10000,5,0),"")</f>
        <v/>
      </c>
      <c r="AW632" s="19">
        <f>IFERROR(VLOOKUP(AJ632,[2]CUS030!$A$5:$E$10000,5,0),"")</f>
        <v/>
      </c>
      <c r="AX632" s="19">
        <f>IFERROR(VLOOKUP(AK632,[2]CUS030!$A$5:$E$10000,5,0),"")</f>
        <v/>
      </c>
      <c r="AY632" s="19">
        <f>IFERROR(VLOOKUP(AL632,[2]CUS030!$A$5:$E$10000,5,0),"")</f>
        <v/>
      </c>
      <c r="AZ632" s="19">
        <f>IFERROR(VLOOKUP(AM632,[2]CUS030!$A$5:$E$10000,5,0),"")</f>
        <v/>
      </c>
      <c r="BA632" s="19">
        <f>IFERROR(VLOOKUP(AN632,[2]CUS030!$A$5:$E$10000,5,0),"")</f>
        <v/>
      </c>
      <c r="BB632" s="19">
        <f>IFERROR(VLOOKUP(AO632,[2]CUS030!$A$5:$E$10000,5,0),"")</f>
        <v/>
      </c>
      <c r="BC632" s="19">
        <f>IFERROR(VLOOKUP(AP632,[2]CUS030!$A$5:$E$10000,5,0),"")</f>
        <v/>
      </c>
      <c r="BD632" s="19">
        <f>IFERROR(VLOOKUP(AQ632,[2]CUS030!$A$5:$E$10000,5,0),"")</f>
        <v/>
      </c>
      <c r="BE632" s="19">
        <f>IFERROR(VLOOKUP(AR632,[2]CUS030!$A$5:$E$10000,5,0),"")</f>
        <v/>
      </c>
    </row>
    <row r="633">
      <c r="F633" s="108">
        <f>[1]!Table1[[#This Row],[Production]]</f>
        <v/>
      </c>
      <c r="G633">
        <f>MID(F633,LEN(F633)-6,4)</f>
        <v/>
      </c>
      <c r="H633">
        <f>AS633&amp;"|"&amp;AT633&amp;"|"&amp;AU633&amp;"|"&amp;AV633&amp;"|"&amp;AW633&amp;"|"&amp;AX633&amp;"|"&amp;AY633&amp;"|"&amp;AZ633&amp;"|"&amp;BA633&amp;"|"&amp;BB633&amp;"|"&amp;BC633&amp;"|"&amp;BD633&amp;"|"&amp;BE633</f>
        <v/>
      </c>
      <c r="I633" s="108">
        <f>[1]!Table1[[#This Row],[Stock]]</f>
        <v/>
      </c>
      <c r="J633">
        <f>MID(LEFT(I633,LEN(I633)-3),FIND("0|0.000",LEFT(I633,LEN(I633)-3),1)+7,6)</f>
        <v/>
      </c>
      <c r="K633" s="19" t="n"/>
      <c r="L633" s="19" t="n"/>
      <c r="M633" s="19" t="n"/>
      <c r="N633" s="19" t="n"/>
      <c r="O633" s="19" t="n"/>
      <c r="P633" s="20">
        <f>End_Cal!E633</f>
        <v/>
      </c>
      <c r="Q633" s="112">
        <f>IFERROR(INDEX($J$2:$J$9873,MATCH(1,INDEX(($P633=$F$2:$F$9873)*(0=COUNTIFS($Q$2:$Q$2,$J$2:$J$9873)),0),0)),"")</f>
        <v/>
      </c>
      <c r="R633" s="112">
        <f>IFERROR(INDEX($J$2:$J$9873,MATCH(1,INDEX(($P633=$F$2:$F$9873)*(0=COUNTIFS(Q633,$J$2:$J$9873)),0),0)),"")</f>
        <v/>
      </c>
      <c r="S633" s="112">
        <f>IFERROR(INDEX($J$2:$J$9873,MATCH(1,INDEX(($P633=$F$2:$F$9873)*(0=COUNTIFS(Q633:R633,$J$2:$J$9873)),0),0)),"")</f>
        <v/>
      </c>
      <c r="T633" s="112">
        <f>IFERROR(INDEX($J$2:$J$9873,MATCH(1,INDEX(($P633=$F$2:$F$9873)*(0=COUNTIFS(Q633:S633,$J$2:$J$9873)),0),0)),"")</f>
        <v/>
      </c>
      <c r="U633" s="112">
        <f>IFERROR(INDEX($J$2:$J$9873,MATCH(1,INDEX(($P633=$F$2:$F$9873)*(0=COUNTIFS(Q633:T633,$J$2:$J$9873)),0),0)),"")</f>
        <v/>
      </c>
      <c r="V633" s="112">
        <f>IFERROR(INDEX($J$2:$J$9873,MATCH(1,INDEX(($P633=$F$2:$F$9873)*(0=COUNTIFS(Q633:U633,$J$2:$J$9873)),0),0)),"")</f>
        <v/>
      </c>
      <c r="W633" s="112">
        <f>IFERROR(INDEX($J$2:$J$9873,MATCH(1,INDEX(($P633=$F$2:$F$9873)*(0=COUNTIFS(Q633:V633,$J$2:$J$861)),0),0)),"")</f>
        <v/>
      </c>
      <c r="X633" s="112">
        <f>IFERROR(INDEX($J$2:$J$9873,MATCH(1,INDEX(($P633=$F$2:$F$9873)*(0=COUNTIFS(Q633:W633,$J$2:$J$9873)),0),0)),"")</f>
        <v/>
      </c>
      <c r="Y633" s="112">
        <f>IFERROR(INDEX($J$2:$J$861,MATCH(1,INDEX(($P633=$F$2:$F$861)*(0=COUNTIFS(Q633:X633,$J$2:$J$861)),0),0)),"")</f>
        <v/>
      </c>
      <c r="Z633" s="112">
        <f>IFERROR(INDEX($J$2:$J$861,MATCH(1,INDEX(($P633=$F$2:$F$861)*(0=COUNTIFS(Q633:Y633,$J$2:$J$861)),0),0)),"")</f>
        <v/>
      </c>
      <c r="AA633" s="112">
        <f>IFERROR(INDEX($J$2:$J$861,MATCH(1,INDEX(($P633=$F$2:$F$861)*(0=COUNTIFS(Q633:Z633,$J$2:$J$861)),0),0)),"")</f>
        <v/>
      </c>
      <c r="AB633" s="112">
        <f>IFERROR(INDEX($J$2:$J$861,MATCH(1,INDEX(($P633=$F$2:$F$861)*(0=COUNTIFS(Q633:AA633,$J$2:$J$861)),0),0)),"")</f>
        <v/>
      </c>
      <c r="AC633" s="112">
        <f>IFERROR(INDEX($J$2:$J$861,MATCH(1,INDEX(($P633=$F$2:$F$861)*(0=COUNTIFS(Q633:AB633,$J$2:$J$861)),0),0)),"")</f>
        <v/>
      </c>
      <c r="AD633">
        <f>Q633&amp;"-"&amp;R633&amp;"-"&amp;S633&amp;"-"&amp;T633&amp;"-"&amp;U633&amp;"-"&amp;V633&amp;"-"&amp;W633&amp;"-"&amp;X633&amp;"-"&amp;Y633&amp;"-"&amp;Z633&amp;"-"&amp;AA633&amp;"-"&amp;AB633&amp;"-"&amp;AC633</f>
        <v/>
      </c>
      <c r="AF633" s="19">
        <f>IFERROR(INDEX($I$2:$I$861,MATCH(1,INDEX(($P633=$F$2:$F$861)*(0=COUNTIFS($AF$2:$AF$2,$I$2:$I$861)),0),0)),"")</f>
        <v/>
      </c>
      <c r="AG633" s="19">
        <f>IFERROR(INDEX($I$2:$I$9873,MATCH(1,INDEX(($P633=$F$2:$F$9873)*(0=COUNTIFS(AF633,$I$2:$I$9873)),0),0)),"")</f>
        <v/>
      </c>
      <c r="AH633" s="19">
        <f>IFERROR(INDEX($I$2:$I$9873,MATCH(1,INDEX(($P633=$F$2:$F$9873)*(0=COUNTIFS(AF633:AG633,$I$2:$I$9873)),0),0)),"")</f>
        <v/>
      </c>
      <c r="AI633" s="19">
        <f>IFERROR(INDEX($I$2:$I$9873,MATCH(1,INDEX(($P633=$F$2:$F$9873)*(0=COUNTIFS(AF633:AH633,$I$2:$I$9873)),0),0)),"")</f>
        <v/>
      </c>
      <c r="AJ633" s="19">
        <f>IFERROR(INDEX($I$2:$I$9873,MATCH(1,INDEX(($P633=$F$2:$F$9873)*(0=COUNTIFS(AF633:AI633,$I$2:$I$9873)),0),0)),"")</f>
        <v/>
      </c>
      <c r="AK633" s="19">
        <f>IFERROR(INDEX($I$2:$I$9873,MATCH(1,INDEX(($P633=$F$2:$F$9873)*(0=COUNTIFS(AF633:AJ633,$I$2:$I$9873)),0),0)),"")</f>
        <v/>
      </c>
      <c r="AL633" s="19">
        <f>IFERROR(INDEX($I$2:$I$9873,MATCH(1,INDEX(($P633=$F$2:$F$9873)*(0=COUNTIFS(AF633:AK633,$I$2:$I$9873)),0),0)),"")</f>
        <v/>
      </c>
      <c r="AM633" s="19">
        <f>IFERROR(INDEX($I$2:$I$9873,MATCH(1,INDEX(($P633=$F$2:$F$9873)*(0=COUNTIFS(AF633:AL633,$I$2:$I$9873)),0),0)),"")</f>
        <v/>
      </c>
      <c r="AN633" s="19">
        <f>IFERROR(INDEX($I$2:$I$9873,MATCH(1,INDEX(($P633=$F$2:$F$9873)*(0=COUNTIFS(AF633:AM633,$I$2:$I$9873)),0),0)),"")</f>
        <v/>
      </c>
      <c r="AO633" s="19">
        <f>IFERROR(INDEX($I$2:$I$9873,MATCH(1,INDEX(($P633=$F$2:$F$9873)*(0=COUNTIFS(AF633:AN633,$I$2:$I$9873)),0),0)),"")</f>
        <v/>
      </c>
      <c r="AP633" s="19">
        <f>IFERROR(INDEX($I$2:$I$9873,MATCH(1,INDEX(($P633=$F$2:$F$9873)*(0=COUNTIFS(AF633:AO633,$I$2:$I$9873)),0),0)),"")</f>
        <v/>
      </c>
      <c r="AQ633" s="19">
        <f>IFERROR(INDEX($I$2:$I$9873,MATCH(1,INDEX(($P633=$F$2:$F$9873)*(0=COUNTIFS(AF633:AP633,$I$2:$I$9873)),0),0)),"")</f>
        <v/>
      </c>
      <c r="AR633" s="19">
        <f>IFERROR(INDEX($I$2:$I$9873,MATCH(1,INDEX(($P633=$F$2:$F$9873)*(0=COUNTIFS(AF633:AQ633,$I$2:$I$9873)),0),0)),"")</f>
        <v/>
      </c>
      <c r="AS633" s="19">
        <f>IFERROR(VLOOKUP(AF633,[2]CUS030!$A$5:$E$10000,5,0),"")</f>
        <v/>
      </c>
      <c r="AT633" s="19">
        <f>IFERROR(VLOOKUP(AG633,[2]CUS030!$A$5:$E$10000,5,0),"")</f>
        <v/>
      </c>
      <c r="AU633" s="19">
        <f>IFERROR(VLOOKUP(AH633,[2]CUS030!$A$5:$E$10000,5,0),"")</f>
        <v/>
      </c>
      <c r="AV633" s="19">
        <f>IFERROR(VLOOKUP(AI633,[2]CUS030!$A$5:$E$10000,5,0),"")</f>
        <v/>
      </c>
      <c r="AW633" s="19">
        <f>IFERROR(VLOOKUP(AJ633,[2]CUS030!$A$5:$E$10000,5,0),"")</f>
        <v/>
      </c>
      <c r="AX633" s="19">
        <f>IFERROR(VLOOKUP(AK633,[2]CUS030!$A$5:$E$10000,5,0),"")</f>
        <v/>
      </c>
      <c r="AY633" s="19">
        <f>IFERROR(VLOOKUP(AL633,[2]CUS030!$A$5:$E$10000,5,0),"")</f>
        <v/>
      </c>
      <c r="AZ633" s="19">
        <f>IFERROR(VLOOKUP(AM633,[2]CUS030!$A$5:$E$10000,5,0),"")</f>
        <v/>
      </c>
      <c r="BA633" s="19">
        <f>IFERROR(VLOOKUP(AN633,[2]CUS030!$A$5:$E$10000,5,0),"")</f>
        <v/>
      </c>
      <c r="BB633" s="19">
        <f>IFERROR(VLOOKUP(AO633,[2]CUS030!$A$5:$E$10000,5,0),"")</f>
        <v/>
      </c>
      <c r="BC633" s="19">
        <f>IFERROR(VLOOKUP(AP633,[2]CUS030!$A$5:$E$10000,5,0),"")</f>
        <v/>
      </c>
      <c r="BD633" s="19">
        <f>IFERROR(VLOOKUP(AQ633,[2]CUS030!$A$5:$E$10000,5,0),"")</f>
        <v/>
      </c>
      <c r="BE633" s="19">
        <f>IFERROR(VLOOKUP(AR633,[2]CUS030!$A$5:$E$10000,5,0),"")</f>
        <v/>
      </c>
    </row>
    <row r="634">
      <c r="F634" s="108">
        <f>[1]!Table1[[#This Row],[Production]]</f>
        <v/>
      </c>
      <c r="G634">
        <f>MID(F634,LEN(F634)-6,4)</f>
        <v/>
      </c>
      <c r="H634">
        <f>AS634&amp;"|"&amp;AT634&amp;"|"&amp;AU634&amp;"|"&amp;AV634&amp;"|"&amp;AW634&amp;"|"&amp;AX634&amp;"|"&amp;AY634&amp;"|"&amp;AZ634&amp;"|"&amp;BA634&amp;"|"&amp;BB634&amp;"|"&amp;BC634&amp;"|"&amp;BD634&amp;"|"&amp;BE634</f>
        <v/>
      </c>
      <c r="I634" s="108">
        <f>[1]!Table1[[#This Row],[Stock]]</f>
        <v/>
      </c>
      <c r="J634">
        <f>MID(LEFT(I634,LEN(I634)-3),FIND("0|0.000",LEFT(I634,LEN(I634)-3),1)+7,6)</f>
        <v/>
      </c>
      <c r="K634" s="19" t="n"/>
      <c r="L634" s="19" t="n"/>
      <c r="M634" s="19" t="n"/>
      <c r="N634" s="19" t="n"/>
      <c r="O634" s="19" t="n"/>
      <c r="P634" s="20">
        <f>End_Cal!E634</f>
        <v/>
      </c>
      <c r="Q634" s="112">
        <f>IFERROR(INDEX($J$2:$J$9873,MATCH(1,INDEX(($P634=$F$2:$F$9873)*(0=COUNTIFS($Q$2:$Q$2,$J$2:$J$9873)),0),0)),"")</f>
        <v/>
      </c>
      <c r="R634" s="112">
        <f>IFERROR(INDEX($J$2:$J$9873,MATCH(1,INDEX(($P634=$F$2:$F$9873)*(0=COUNTIFS(Q634,$J$2:$J$9873)),0),0)),"")</f>
        <v/>
      </c>
      <c r="S634" s="112">
        <f>IFERROR(INDEX($J$2:$J$9873,MATCH(1,INDEX(($P634=$F$2:$F$9873)*(0=COUNTIFS(Q634:R634,$J$2:$J$9873)),0),0)),"")</f>
        <v/>
      </c>
      <c r="T634" s="112">
        <f>IFERROR(INDEX($J$2:$J$9873,MATCH(1,INDEX(($P634=$F$2:$F$9873)*(0=COUNTIFS(Q634:S634,$J$2:$J$9873)),0),0)),"")</f>
        <v/>
      </c>
      <c r="U634" s="112">
        <f>IFERROR(INDEX($J$2:$J$9873,MATCH(1,INDEX(($P634=$F$2:$F$9873)*(0=COUNTIFS(Q634:T634,$J$2:$J$9873)),0),0)),"")</f>
        <v/>
      </c>
      <c r="V634" s="112">
        <f>IFERROR(INDEX($J$2:$J$9873,MATCH(1,INDEX(($P634=$F$2:$F$9873)*(0=COUNTIFS(Q634:U634,$J$2:$J$9873)),0),0)),"")</f>
        <v/>
      </c>
      <c r="W634" s="112">
        <f>IFERROR(INDEX($J$2:$J$9873,MATCH(1,INDEX(($P634=$F$2:$F$9873)*(0=COUNTIFS(Q634:V634,$J$2:$J$861)),0),0)),"")</f>
        <v/>
      </c>
      <c r="X634" s="112">
        <f>IFERROR(INDEX($J$2:$J$9873,MATCH(1,INDEX(($P634=$F$2:$F$9873)*(0=COUNTIFS(Q634:W634,$J$2:$J$9873)),0),0)),"")</f>
        <v/>
      </c>
      <c r="Y634" s="112">
        <f>IFERROR(INDEX($J$2:$J$861,MATCH(1,INDEX(($P634=$F$2:$F$861)*(0=COUNTIFS(Q634:X634,$J$2:$J$861)),0),0)),"")</f>
        <v/>
      </c>
      <c r="Z634" s="112">
        <f>IFERROR(INDEX($J$2:$J$861,MATCH(1,INDEX(($P634=$F$2:$F$861)*(0=COUNTIFS(Q634:Y634,$J$2:$J$861)),0),0)),"")</f>
        <v/>
      </c>
      <c r="AA634" s="112">
        <f>IFERROR(INDEX($J$2:$J$861,MATCH(1,INDEX(($P634=$F$2:$F$861)*(0=COUNTIFS(Q634:Z634,$J$2:$J$861)),0),0)),"")</f>
        <v/>
      </c>
      <c r="AB634" s="112">
        <f>IFERROR(INDEX($J$2:$J$861,MATCH(1,INDEX(($P634=$F$2:$F$861)*(0=COUNTIFS(Q634:AA634,$J$2:$J$861)),0),0)),"")</f>
        <v/>
      </c>
      <c r="AC634" s="112">
        <f>IFERROR(INDEX($J$2:$J$861,MATCH(1,INDEX(($P634=$F$2:$F$861)*(0=COUNTIFS(Q634:AB634,$J$2:$J$861)),0),0)),"")</f>
        <v/>
      </c>
      <c r="AD634">
        <f>Q634&amp;"-"&amp;R634&amp;"-"&amp;S634&amp;"-"&amp;T634&amp;"-"&amp;U634&amp;"-"&amp;V634&amp;"-"&amp;W634&amp;"-"&amp;X634&amp;"-"&amp;Y634&amp;"-"&amp;Z634&amp;"-"&amp;AA634&amp;"-"&amp;AB634&amp;"-"&amp;AC634</f>
        <v/>
      </c>
      <c r="AF634" s="19">
        <f>IFERROR(INDEX($I$2:$I$861,MATCH(1,INDEX(($P634=$F$2:$F$861)*(0=COUNTIFS($AF$2:$AF$2,$I$2:$I$861)),0),0)),"")</f>
        <v/>
      </c>
      <c r="AG634" s="19">
        <f>IFERROR(INDEX($I$2:$I$9873,MATCH(1,INDEX(($P634=$F$2:$F$9873)*(0=COUNTIFS(AF634,$I$2:$I$9873)),0),0)),"")</f>
        <v/>
      </c>
      <c r="AH634" s="19">
        <f>IFERROR(INDEX($I$2:$I$9873,MATCH(1,INDEX(($P634=$F$2:$F$9873)*(0=COUNTIFS(AF634:AG634,$I$2:$I$9873)),0),0)),"")</f>
        <v/>
      </c>
      <c r="AI634" s="19">
        <f>IFERROR(INDEX($I$2:$I$9873,MATCH(1,INDEX(($P634=$F$2:$F$9873)*(0=COUNTIFS(AF634:AH634,$I$2:$I$9873)),0),0)),"")</f>
        <v/>
      </c>
      <c r="AJ634" s="19">
        <f>IFERROR(INDEX($I$2:$I$9873,MATCH(1,INDEX(($P634=$F$2:$F$9873)*(0=COUNTIFS(AF634:AI634,$I$2:$I$9873)),0),0)),"")</f>
        <v/>
      </c>
      <c r="AK634" s="19">
        <f>IFERROR(INDEX($I$2:$I$9873,MATCH(1,INDEX(($P634=$F$2:$F$9873)*(0=COUNTIFS(AF634:AJ634,$I$2:$I$9873)),0),0)),"")</f>
        <v/>
      </c>
      <c r="AL634" s="19">
        <f>IFERROR(INDEX($I$2:$I$9873,MATCH(1,INDEX(($P634=$F$2:$F$9873)*(0=COUNTIFS(AF634:AK634,$I$2:$I$9873)),0),0)),"")</f>
        <v/>
      </c>
      <c r="AM634" s="19">
        <f>IFERROR(INDEX($I$2:$I$9873,MATCH(1,INDEX(($P634=$F$2:$F$9873)*(0=COUNTIFS(AF634:AL634,$I$2:$I$9873)),0),0)),"")</f>
        <v/>
      </c>
      <c r="AN634" s="19">
        <f>IFERROR(INDEX($I$2:$I$9873,MATCH(1,INDEX(($P634=$F$2:$F$9873)*(0=COUNTIFS(AF634:AM634,$I$2:$I$9873)),0),0)),"")</f>
        <v/>
      </c>
      <c r="AO634" s="19">
        <f>IFERROR(INDEX($I$2:$I$9873,MATCH(1,INDEX(($P634=$F$2:$F$9873)*(0=COUNTIFS(AF634:AN634,$I$2:$I$9873)),0),0)),"")</f>
        <v/>
      </c>
      <c r="AP634" s="19">
        <f>IFERROR(INDEX($I$2:$I$9873,MATCH(1,INDEX(($P634=$F$2:$F$9873)*(0=COUNTIFS(AF634:AO634,$I$2:$I$9873)),0),0)),"")</f>
        <v/>
      </c>
      <c r="AQ634" s="19">
        <f>IFERROR(INDEX($I$2:$I$9873,MATCH(1,INDEX(($P634=$F$2:$F$9873)*(0=COUNTIFS(AF634:AP634,$I$2:$I$9873)),0),0)),"")</f>
        <v/>
      </c>
      <c r="AR634" s="19">
        <f>IFERROR(INDEX($I$2:$I$9873,MATCH(1,INDEX(($P634=$F$2:$F$9873)*(0=COUNTIFS(AF634:AQ634,$I$2:$I$9873)),0),0)),"")</f>
        <v/>
      </c>
      <c r="AS634" s="19">
        <f>IFERROR(VLOOKUP(AF634,[2]CUS030!$A$5:$E$10000,5,0),"")</f>
        <v/>
      </c>
      <c r="AT634" s="19">
        <f>IFERROR(VLOOKUP(AG634,[2]CUS030!$A$5:$E$10000,5,0),"")</f>
        <v/>
      </c>
      <c r="AU634" s="19">
        <f>IFERROR(VLOOKUP(AH634,[2]CUS030!$A$5:$E$10000,5,0),"")</f>
        <v/>
      </c>
      <c r="AV634" s="19">
        <f>IFERROR(VLOOKUP(AI634,[2]CUS030!$A$5:$E$10000,5,0),"")</f>
        <v/>
      </c>
      <c r="AW634" s="19">
        <f>IFERROR(VLOOKUP(AJ634,[2]CUS030!$A$5:$E$10000,5,0),"")</f>
        <v/>
      </c>
      <c r="AX634" s="19">
        <f>IFERROR(VLOOKUP(AK634,[2]CUS030!$A$5:$E$10000,5,0),"")</f>
        <v/>
      </c>
      <c r="AY634" s="19">
        <f>IFERROR(VLOOKUP(AL634,[2]CUS030!$A$5:$E$10000,5,0),"")</f>
        <v/>
      </c>
      <c r="AZ634" s="19">
        <f>IFERROR(VLOOKUP(AM634,[2]CUS030!$A$5:$E$10000,5,0),"")</f>
        <v/>
      </c>
      <c r="BA634" s="19">
        <f>IFERROR(VLOOKUP(AN634,[2]CUS030!$A$5:$E$10000,5,0),"")</f>
        <v/>
      </c>
      <c r="BB634" s="19">
        <f>IFERROR(VLOOKUP(AO634,[2]CUS030!$A$5:$E$10000,5,0),"")</f>
        <v/>
      </c>
      <c r="BC634" s="19">
        <f>IFERROR(VLOOKUP(AP634,[2]CUS030!$A$5:$E$10000,5,0),"")</f>
        <v/>
      </c>
      <c r="BD634" s="19">
        <f>IFERROR(VLOOKUP(AQ634,[2]CUS030!$A$5:$E$10000,5,0),"")</f>
        <v/>
      </c>
      <c r="BE634" s="19">
        <f>IFERROR(VLOOKUP(AR634,[2]CUS030!$A$5:$E$10000,5,0),"")</f>
        <v/>
      </c>
    </row>
    <row r="635">
      <c r="F635" s="108">
        <f>[1]!Table1[[#This Row],[Production]]</f>
        <v/>
      </c>
      <c r="G635">
        <f>MID(F635,LEN(F635)-6,4)</f>
        <v/>
      </c>
      <c r="H635">
        <f>AS635&amp;"|"&amp;AT635&amp;"|"&amp;AU635&amp;"|"&amp;AV635&amp;"|"&amp;AW635&amp;"|"&amp;AX635&amp;"|"&amp;AY635&amp;"|"&amp;AZ635&amp;"|"&amp;BA635&amp;"|"&amp;BB635&amp;"|"&amp;BC635&amp;"|"&amp;BD635&amp;"|"&amp;BE635</f>
        <v/>
      </c>
      <c r="I635" s="108">
        <f>[1]!Table1[[#This Row],[Stock]]</f>
        <v/>
      </c>
      <c r="J635">
        <f>MID(LEFT(I635,LEN(I635)-3),FIND("0|0.000",LEFT(I635,LEN(I635)-3),1)+7,6)</f>
        <v/>
      </c>
      <c r="K635" s="19" t="n"/>
      <c r="L635" s="19" t="n"/>
      <c r="M635" s="19" t="n"/>
      <c r="N635" s="19" t="n"/>
      <c r="O635" s="19" t="n"/>
      <c r="P635" s="20">
        <f>End_Cal!E635</f>
        <v/>
      </c>
      <c r="Q635" s="112">
        <f>IFERROR(INDEX($J$2:$J$9873,MATCH(1,INDEX(($P635=$F$2:$F$9873)*(0=COUNTIFS($Q$2:$Q$2,$J$2:$J$9873)),0),0)),"")</f>
        <v/>
      </c>
      <c r="R635" s="112">
        <f>IFERROR(INDEX($J$2:$J$9873,MATCH(1,INDEX(($P635=$F$2:$F$9873)*(0=COUNTIFS(Q635,$J$2:$J$9873)),0),0)),"")</f>
        <v/>
      </c>
      <c r="S635" s="112">
        <f>IFERROR(INDEX($J$2:$J$9873,MATCH(1,INDEX(($P635=$F$2:$F$9873)*(0=COUNTIFS(Q635:R635,$J$2:$J$9873)),0),0)),"")</f>
        <v/>
      </c>
      <c r="T635" s="112">
        <f>IFERROR(INDEX($J$2:$J$9873,MATCH(1,INDEX(($P635=$F$2:$F$9873)*(0=COUNTIFS(Q635:S635,$J$2:$J$9873)),0),0)),"")</f>
        <v/>
      </c>
      <c r="U635" s="112">
        <f>IFERROR(INDEX($J$2:$J$9873,MATCH(1,INDEX(($P635=$F$2:$F$9873)*(0=COUNTIFS(Q635:T635,$J$2:$J$9873)),0),0)),"")</f>
        <v/>
      </c>
      <c r="V635" s="112">
        <f>IFERROR(INDEX($J$2:$J$9873,MATCH(1,INDEX(($P635=$F$2:$F$9873)*(0=COUNTIFS(Q635:U635,$J$2:$J$9873)),0),0)),"")</f>
        <v/>
      </c>
      <c r="W635" s="112">
        <f>IFERROR(INDEX($J$2:$J$9873,MATCH(1,INDEX(($P635=$F$2:$F$9873)*(0=COUNTIFS(Q635:V635,$J$2:$J$861)),0),0)),"")</f>
        <v/>
      </c>
      <c r="X635" s="112">
        <f>IFERROR(INDEX($J$2:$J$9873,MATCH(1,INDEX(($P635=$F$2:$F$9873)*(0=COUNTIFS(Q635:W635,$J$2:$J$9873)),0),0)),"")</f>
        <v/>
      </c>
      <c r="Y635" s="112">
        <f>IFERROR(INDEX($J$2:$J$861,MATCH(1,INDEX(($P635=$F$2:$F$861)*(0=COUNTIFS(Q635:X635,$J$2:$J$861)),0),0)),"")</f>
        <v/>
      </c>
      <c r="Z635" s="112">
        <f>IFERROR(INDEX($J$2:$J$861,MATCH(1,INDEX(($P635=$F$2:$F$861)*(0=COUNTIFS(Q635:Y635,$J$2:$J$861)),0),0)),"")</f>
        <v/>
      </c>
      <c r="AA635" s="112">
        <f>IFERROR(INDEX($J$2:$J$861,MATCH(1,INDEX(($P635=$F$2:$F$861)*(0=COUNTIFS(Q635:Z635,$J$2:$J$861)),0),0)),"")</f>
        <v/>
      </c>
      <c r="AB635" s="112">
        <f>IFERROR(INDEX($J$2:$J$861,MATCH(1,INDEX(($P635=$F$2:$F$861)*(0=COUNTIFS(Q635:AA635,$J$2:$J$861)),0),0)),"")</f>
        <v/>
      </c>
      <c r="AC635" s="112">
        <f>IFERROR(INDEX($J$2:$J$861,MATCH(1,INDEX(($P635=$F$2:$F$861)*(0=COUNTIFS(Q635:AB635,$J$2:$J$861)),0),0)),"")</f>
        <v/>
      </c>
      <c r="AD635">
        <f>Q635&amp;"-"&amp;R635&amp;"-"&amp;S635&amp;"-"&amp;T635&amp;"-"&amp;U635&amp;"-"&amp;V635&amp;"-"&amp;W635&amp;"-"&amp;X635&amp;"-"&amp;Y635&amp;"-"&amp;Z635&amp;"-"&amp;AA635&amp;"-"&amp;AB635&amp;"-"&amp;AC635</f>
        <v/>
      </c>
      <c r="AF635" s="19">
        <f>IFERROR(INDEX($I$2:$I$861,MATCH(1,INDEX(($P635=$F$2:$F$861)*(0=COUNTIFS($AF$2:$AF$2,$I$2:$I$861)),0),0)),"")</f>
        <v/>
      </c>
      <c r="AG635" s="19">
        <f>IFERROR(INDEX($I$2:$I$9873,MATCH(1,INDEX(($P635=$F$2:$F$9873)*(0=COUNTIFS(AF635,$I$2:$I$9873)),0),0)),"")</f>
        <v/>
      </c>
      <c r="AH635" s="19">
        <f>IFERROR(INDEX($I$2:$I$9873,MATCH(1,INDEX(($P635=$F$2:$F$9873)*(0=COUNTIFS(AF635:AG635,$I$2:$I$9873)),0),0)),"")</f>
        <v/>
      </c>
      <c r="AI635" s="19">
        <f>IFERROR(INDEX($I$2:$I$9873,MATCH(1,INDEX(($P635=$F$2:$F$9873)*(0=COUNTIFS(AF635:AH635,$I$2:$I$9873)),0),0)),"")</f>
        <v/>
      </c>
      <c r="AJ635" s="19">
        <f>IFERROR(INDEX($I$2:$I$9873,MATCH(1,INDEX(($P635=$F$2:$F$9873)*(0=COUNTIFS(AF635:AI635,$I$2:$I$9873)),0),0)),"")</f>
        <v/>
      </c>
      <c r="AK635" s="19">
        <f>IFERROR(INDEX($I$2:$I$9873,MATCH(1,INDEX(($P635=$F$2:$F$9873)*(0=COUNTIFS(AF635:AJ635,$I$2:$I$9873)),0),0)),"")</f>
        <v/>
      </c>
      <c r="AL635" s="19">
        <f>IFERROR(INDEX($I$2:$I$9873,MATCH(1,INDEX(($P635=$F$2:$F$9873)*(0=COUNTIFS(AF635:AK635,$I$2:$I$9873)),0),0)),"")</f>
        <v/>
      </c>
      <c r="AM635" s="19">
        <f>IFERROR(INDEX($I$2:$I$9873,MATCH(1,INDEX(($P635=$F$2:$F$9873)*(0=COUNTIFS(AF635:AL635,$I$2:$I$9873)),0),0)),"")</f>
        <v/>
      </c>
      <c r="AN635" s="19">
        <f>IFERROR(INDEX($I$2:$I$9873,MATCH(1,INDEX(($P635=$F$2:$F$9873)*(0=COUNTIFS(AF635:AM635,$I$2:$I$9873)),0),0)),"")</f>
        <v/>
      </c>
      <c r="AO635" s="19">
        <f>IFERROR(INDEX($I$2:$I$9873,MATCH(1,INDEX(($P635=$F$2:$F$9873)*(0=COUNTIFS(AF635:AN635,$I$2:$I$9873)),0),0)),"")</f>
        <v/>
      </c>
      <c r="AP635" s="19">
        <f>IFERROR(INDEX($I$2:$I$9873,MATCH(1,INDEX(($P635=$F$2:$F$9873)*(0=COUNTIFS(AF635:AO635,$I$2:$I$9873)),0),0)),"")</f>
        <v/>
      </c>
      <c r="AQ635" s="19">
        <f>IFERROR(INDEX($I$2:$I$9873,MATCH(1,INDEX(($P635=$F$2:$F$9873)*(0=COUNTIFS(AF635:AP635,$I$2:$I$9873)),0),0)),"")</f>
        <v/>
      </c>
      <c r="AR635" s="19">
        <f>IFERROR(INDEX($I$2:$I$9873,MATCH(1,INDEX(($P635=$F$2:$F$9873)*(0=COUNTIFS(AF635:AQ635,$I$2:$I$9873)),0),0)),"")</f>
        <v/>
      </c>
      <c r="AS635" s="19">
        <f>IFERROR(VLOOKUP(AF635,[2]CUS030!$A$5:$E$10000,5,0),"")</f>
        <v/>
      </c>
      <c r="AT635" s="19">
        <f>IFERROR(VLOOKUP(AG635,[2]CUS030!$A$5:$E$10000,5,0),"")</f>
        <v/>
      </c>
      <c r="AU635" s="19">
        <f>IFERROR(VLOOKUP(AH635,[2]CUS030!$A$5:$E$10000,5,0),"")</f>
        <v/>
      </c>
      <c r="AV635" s="19">
        <f>IFERROR(VLOOKUP(AI635,[2]CUS030!$A$5:$E$10000,5,0),"")</f>
        <v/>
      </c>
      <c r="AW635" s="19">
        <f>IFERROR(VLOOKUP(AJ635,[2]CUS030!$A$5:$E$10000,5,0),"")</f>
        <v/>
      </c>
      <c r="AX635" s="19">
        <f>IFERROR(VLOOKUP(AK635,[2]CUS030!$A$5:$E$10000,5,0),"")</f>
        <v/>
      </c>
      <c r="AY635" s="19">
        <f>IFERROR(VLOOKUP(AL635,[2]CUS030!$A$5:$E$10000,5,0),"")</f>
        <v/>
      </c>
      <c r="AZ635" s="19">
        <f>IFERROR(VLOOKUP(AM635,[2]CUS030!$A$5:$E$10000,5,0),"")</f>
        <v/>
      </c>
      <c r="BA635" s="19">
        <f>IFERROR(VLOOKUP(AN635,[2]CUS030!$A$5:$E$10000,5,0),"")</f>
        <v/>
      </c>
      <c r="BB635" s="19">
        <f>IFERROR(VLOOKUP(AO635,[2]CUS030!$A$5:$E$10000,5,0),"")</f>
        <v/>
      </c>
      <c r="BC635" s="19">
        <f>IFERROR(VLOOKUP(AP635,[2]CUS030!$A$5:$E$10000,5,0),"")</f>
        <v/>
      </c>
      <c r="BD635" s="19">
        <f>IFERROR(VLOOKUP(AQ635,[2]CUS030!$A$5:$E$10000,5,0),"")</f>
        <v/>
      </c>
      <c r="BE635" s="19">
        <f>IFERROR(VLOOKUP(AR635,[2]CUS030!$A$5:$E$10000,5,0),"")</f>
        <v/>
      </c>
    </row>
    <row r="636">
      <c r="F636" s="108">
        <f>[1]!Table1[[#This Row],[Production]]</f>
        <v/>
      </c>
      <c r="G636">
        <f>MID(F636,LEN(F636)-6,4)</f>
        <v/>
      </c>
      <c r="H636">
        <f>AS636&amp;"|"&amp;AT636&amp;"|"&amp;AU636&amp;"|"&amp;AV636&amp;"|"&amp;AW636&amp;"|"&amp;AX636&amp;"|"&amp;AY636&amp;"|"&amp;AZ636&amp;"|"&amp;BA636&amp;"|"&amp;BB636&amp;"|"&amp;BC636&amp;"|"&amp;BD636&amp;"|"&amp;BE636</f>
        <v/>
      </c>
      <c r="I636" s="108">
        <f>[1]!Table1[[#This Row],[Stock]]</f>
        <v/>
      </c>
      <c r="J636">
        <f>MID(LEFT(I636,LEN(I636)-3),FIND("0|0.000",LEFT(I636,LEN(I636)-3),1)+7,6)</f>
        <v/>
      </c>
      <c r="K636" s="19" t="n"/>
      <c r="L636" s="19" t="n"/>
      <c r="M636" s="19" t="n"/>
      <c r="N636" s="19" t="n"/>
      <c r="O636" s="19" t="n"/>
      <c r="P636" s="20">
        <f>End_Cal!E636</f>
        <v/>
      </c>
      <c r="Q636" s="112">
        <f>IFERROR(INDEX($J$2:$J$9873,MATCH(1,INDEX(($P636=$F$2:$F$9873)*(0=COUNTIFS($Q$2:$Q$2,$J$2:$J$9873)),0),0)),"")</f>
        <v/>
      </c>
      <c r="R636" s="112">
        <f>IFERROR(INDEX($J$2:$J$9873,MATCH(1,INDEX(($P636=$F$2:$F$9873)*(0=COUNTIFS(Q636,$J$2:$J$9873)),0),0)),"")</f>
        <v/>
      </c>
      <c r="S636" s="112">
        <f>IFERROR(INDEX($J$2:$J$9873,MATCH(1,INDEX(($P636=$F$2:$F$9873)*(0=COUNTIFS(Q636:R636,$J$2:$J$9873)),0),0)),"")</f>
        <v/>
      </c>
      <c r="T636" s="112">
        <f>IFERROR(INDEX($J$2:$J$9873,MATCH(1,INDEX(($P636=$F$2:$F$9873)*(0=COUNTIFS(Q636:S636,$J$2:$J$9873)),0),0)),"")</f>
        <v/>
      </c>
      <c r="U636" s="112">
        <f>IFERROR(INDEX($J$2:$J$9873,MATCH(1,INDEX(($P636=$F$2:$F$9873)*(0=COUNTIFS(Q636:T636,$J$2:$J$9873)),0),0)),"")</f>
        <v/>
      </c>
      <c r="V636" s="112">
        <f>IFERROR(INDEX($J$2:$J$9873,MATCH(1,INDEX(($P636=$F$2:$F$9873)*(0=COUNTIFS(Q636:U636,$J$2:$J$9873)),0),0)),"")</f>
        <v/>
      </c>
      <c r="W636" s="112">
        <f>IFERROR(INDEX($J$2:$J$9873,MATCH(1,INDEX(($P636=$F$2:$F$9873)*(0=COUNTIFS(Q636:V636,$J$2:$J$861)),0),0)),"")</f>
        <v/>
      </c>
      <c r="X636" s="112">
        <f>IFERROR(INDEX($J$2:$J$9873,MATCH(1,INDEX(($P636=$F$2:$F$9873)*(0=COUNTIFS(Q636:W636,$J$2:$J$9873)),0),0)),"")</f>
        <v/>
      </c>
      <c r="Y636" s="112">
        <f>IFERROR(INDEX($J$2:$J$861,MATCH(1,INDEX(($P636=$F$2:$F$861)*(0=COUNTIFS(Q636:X636,$J$2:$J$861)),0),0)),"")</f>
        <v/>
      </c>
      <c r="Z636" s="112">
        <f>IFERROR(INDEX($J$2:$J$861,MATCH(1,INDEX(($P636=$F$2:$F$861)*(0=COUNTIFS(Q636:Y636,$J$2:$J$861)),0),0)),"")</f>
        <v/>
      </c>
      <c r="AA636" s="112">
        <f>IFERROR(INDEX($J$2:$J$861,MATCH(1,INDEX(($P636=$F$2:$F$861)*(0=COUNTIFS(Q636:Z636,$J$2:$J$861)),0),0)),"")</f>
        <v/>
      </c>
      <c r="AB636" s="112">
        <f>IFERROR(INDEX($J$2:$J$861,MATCH(1,INDEX(($P636=$F$2:$F$861)*(0=COUNTIFS(Q636:AA636,$J$2:$J$861)),0),0)),"")</f>
        <v/>
      </c>
      <c r="AC636" s="112">
        <f>IFERROR(INDEX($J$2:$J$861,MATCH(1,INDEX(($P636=$F$2:$F$861)*(0=COUNTIFS(Q636:AB636,$J$2:$J$861)),0),0)),"")</f>
        <v/>
      </c>
      <c r="AD636">
        <f>Q636&amp;"-"&amp;R636&amp;"-"&amp;S636&amp;"-"&amp;T636&amp;"-"&amp;U636&amp;"-"&amp;V636&amp;"-"&amp;W636&amp;"-"&amp;X636&amp;"-"&amp;Y636&amp;"-"&amp;Z636&amp;"-"&amp;AA636&amp;"-"&amp;AB636&amp;"-"&amp;AC636</f>
        <v/>
      </c>
      <c r="AF636" s="19">
        <f>IFERROR(INDEX($I$2:$I$861,MATCH(1,INDEX(($P636=$F$2:$F$861)*(0=COUNTIFS($AF$2:$AF$2,$I$2:$I$861)),0),0)),"")</f>
        <v/>
      </c>
      <c r="AG636" s="19">
        <f>IFERROR(INDEX($I$2:$I$9873,MATCH(1,INDEX(($P636=$F$2:$F$9873)*(0=COUNTIFS(AF636,$I$2:$I$9873)),0),0)),"")</f>
        <v/>
      </c>
      <c r="AH636" s="19">
        <f>IFERROR(INDEX($I$2:$I$9873,MATCH(1,INDEX(($P636=$F$2:$F$9873)*(0=COUNTIFS(AF636:AG636,$I$2:$I$9873)),0),0)),"")</f>
        <v/>
      </c>
      <c r="AI636" s="19">
        <f>IFERROR(INDEX($I$2:$I$9873,MATCH(1,INDEX(($P636=$F$2:$F$9873)*(0=COUNTIFS(AF636:AH636,$I$2:$I$9873)),0),0)),"")</f>
        <v/>
      </c>
      <c r="AJ636" s="19">
        <f>IFERROR(INDEX($I$2:$I$9873,MATCH(1,INDEX(($P636=$F$2:$F$9873)*(0=COUNTIFS(AF636:AI636,$I$2:$I$9873)),0),0)),"")</f>
        <v/>
      </c>
      <c r="AK636" s="19">
        <f>IFERROR(INDEX($I$2:$I$9873,MATCH(1,INDEX(($P636=$F$2:$F$9873)*(0=COUNTIFS(AF636:AJ636,$I$2:$I$9873)),0),0)),"")</f>
        <v/>
      </c>
      <c r="AL636" s="19">
        <f>IFERROR(INDEX($I$2:$I$9873,MATCH(1,INDEX(($P636=$F$2:$F$9873)*(0=COUNTIFS(AF636:AK636,$I$2:$I$9873)),0),0)),"")</f>
        <v/>
      </c>
      <c r="AM636" s="19">
        <f>IFERROR(INDEX($I$2:$I$9873,MATCH(1,INDEX(($P636=$F$2:$F$9873)*(0=COUNTIFS(AF636:AL636,$I$2:$I$9873)),0),0)),"")</f>
        <v/>
      </c>
      <c r="AN636" s="19">
        <f>IFERROR(INDEX($I$2:$I$9873,MATCH(1,INDEX(($P636=$F$2:$F$9873)*(0=COUNTIFS(AF636:AM636,$I$2:$I$9873)),0),0)),"")</f>
        <v/>
      </c>
      <c r="AO636" s="19">
        <f>IFERROR(INDEX($I$2:$I$9873,MATCH(1,INDEX(($P636=$F$2:$F$9873)*(0=COUNTIFS(AF636:AN636,$I$2:$I$9873)),0),0)),"")</f>
        <v/>
      </c>
      <c r="AP636" s="19">
        <f>IFERROR(INDEX($I$2:$I$9873,MATCH(1,INDEX(($P636=$F$2:$F$9873)*(0=COUNTIFS(AF636:AO636,$I$2:$I$9873)),0),0)),"")</f>
        <v/>
      </c>
      <c r="AQ636" s="19">
        <f>IFERROR(INDEX($I$2:$I$9873,MATCH(1,INDEX(($P636=$F$2:$F$9873)*(0=COUNTIFS(AF636:AP636,$I$2:$I$9873)),0),0)),"")</f>
        <v/>
      </c>
      <c r="AR636" s="19">
        <f>IFERROR(INDEX($I$2:$I$9873,MATCH(1,INDEX(($P636=$F$2:$F$9873)*(0=COUNTIFS(AF636:AQ636,$I$2:$I$9873)),0),0)),"")</f>
        <v/>
      </c>
      <c r="AS636" s="19">
        <f>IFERROR(VLOOKUP(AF636,[2]CUS030!$A$5:$E$10000,5,0),"")</f>
        <v/>
      </c>
      <c r="AT636" s="19">
        <f>IFERROR(VLOOKUP(AG636,[2]CUS030!$A$5:$E$10000,5,0),"")</f>
        <v/>
      </c>
      <c r="AU636" s="19">
        <f>IFERROR(VLOOKUP(AH636,[2]CUS030!$A$5:$E$10000,5,0),"")</f>
        <v/>
      </c>
      <c r="AV636" s="19">
        <f>IFERROR(VLOOKUP(AI636,[2]CUS030!$A$5:$E$10000,5,0),"")</f>
        <v/>
      </c>
      <c r="AW636" s="19">
        <f>IFERROR(VLOOKUP(AJ636,[2]CUS030!$A$5:$E$10000,5,0),"")</f>
        <v/>
      </c>
      <c r="AX636" s="19">
        <f>IFERROR(VLOOKUP(AK636,[2]CUS030!$A$5:$E$10000,5,0),"")</f>
        <v/>
      </c>
      <c r="AY636" s="19">
        <f>IFERROR(VLOOKUP(AL636,[2]CUS030!$A$5:$E$10000,5,0),"")</f>
        <v/>
      </c>
      <c r="AZ636" s="19">
        <f>IFERROR(VLOOKUP(AM636,[2]CUS030!$A$5:$E$10000,5,0),"")</f>
        <v/>
      </c>
      <c r="BA636" s="19">
        <f>IFERROR(VLOOKUP(AN636,[2]CUS030!$A$5:$E$10000,5,0),"")</f>
        <v/>
      </c>
      <c r="BB636" s="19">
        <f>IFERROR(VLOOKUP(AO636,[2]CUS030!$A$5:$E$10000,5,0),"")</f>
        <v/>
      </c>
      <c r="BC636" s="19">
        <f>IFERROR(VLOOKUP(AP636,[2]CUS030!$A$5:$E$10000,5,0),"")</f>
        <v/>
      </c>
      <c r="BD636" s="19">
        <f>IFERROR(VLOOKUP(AQ636,[2]CUS030!$A$5:$E$10000,5,0),"")</f>
        <v/>
      </c>
      <c r="BE636" s="19">
        <f>IFERROR(VLOOKUP(AR636,[2]CUS030!$A$5:$E$10000,5,0),"")</f>
        <v/>
      </c>
    </row>
    <row r="637">
      <c r="F637" s="108">
        <f>[1]!Table1[[#This Row],[Production]]</f>
        <v/>
      </c>
      <c r="G637">
        <f>MID(F637,LEN(F637)-6,4)</f>
        <v/>
      </c>
      <c r="H637">
        <f>AS637&amp;"|"&amp;AT637&amp;"|"&amp;AU637&amp;"|"&amp;AV637&amp;"|"&amp;AW637&amp;"|"&amp;AX637&amp;"|"&amp;AY637&amp;"|"&amp;AZ637&amp;"|"&amp;BA637&amp;"|"&amp;BB637&amp;"|"&amp;BC637&amp;"|"&amp;BD637&amp;"|"&amp;BE637</f>
        <v/>
      </c>
      <c r="I637" s="108">
        <f>[1]!Table1[[#This Row],[Stock]]</f>
        <v/>
      </c>
      <c r="J637">
        <f>MID(LEFT(I637,LEN(I637)-3),FIND("0|0.000",LEFT(I637,LEN(I637)-3),1)+7,6)</f>
        <v/>
      </c>
      <c r="K637" s="19" t="n"/>
      <c r="L637" s="19" t="n"/>
      <c r="M637" s="19" t="n"/>
      <c r="N637" s="19" t="n"/>
      <c r="O637" s="19" t="n"/>
      <c r="P637" s="20">
        <f>End_Cal!E637</f>
        <v/>
      </c>
      <c r="Q637" s="112">
        <f>IFERROR(INDEX($J$2:$J$9873,MATCH(1,INDEX(($P637=$F$2:$F$9873)*(0=COUNTIFS($Q$2:$Q$2,$J$2:$J$9873)),0),0)),"")</f>
        <v/>
      </c>
      <c r="R637" s="112">
        <f>IFERROR(INDEX($J$2:$J$9873,MATCH(1,INDEX(($P637=$F$2:$F$9873)*(0=COUNTIFS(Q637,$J$2:$J$9873)),0),0)),"")</f>
        <v/>
      </c>
      <c r="S637" s="112">
        <f>IFERROR(INDEX($J$2:$J$9873,MATCH(1,INDEX(($P637=$F$2:$F$9873)*(0=COUNTIFS(Q637:R637,$J$2:$J$9873)),0),0)),"")</f>
        <v/>
      </c>
      <c r="T637" s="112">
        <f>IFERROR(INDEX($J$2:$J$9873,MATCH(1,INDEX(($P637=$F$2:$F$9873)*(0=COUNTIFS(Q637:S637,$J$2:$J$9873)),0),0)),"")</f>
        <v/>
      </c>
      <c r="U637" s="112">
        <f>IFERROR(INDEX($J$2:$J$9873,MATCH(1,INDEX(($P637=$F$2:$F$9873)*(0=COUNTIFS(Q637:T637,$J$2:$J$9873)),0),0)),"")</f>
        <v/>
      </c>
      <c r="V637" s="112">
        <f>IFERROR(INDEX($J$2:$J$9873,MATCH(1,INDEX(($P637=$F$2:$F$9873)*(0=COUNTIFS(Q637:U637,$J$2:$J$9873)),0),0)),"")</f>
        <v/>
      </c>
      <c r="W637" s="112">
        <f>IFERROR(INDEX($J$2:$J$9873,MATCH(1,INDEX(($P637=$F$2:$F$9873)*(0=COUNTIFS(Q637:V637,$J$2:$J$861)),0),0)),"")</f>
        <v/>
      </c>
      <c r="X637" s="112">
        <f>IFERROR(INDEX($J$2:$J$9873,MATCH(1,INDEX(($P637=$F$2:$F$9873)*(0=COUNTIFS(Q637:W637,$J$2:$J$9873)),0),0)),"")</f>
        <v/>
      </c>
      <c r="Y637" s="112">
        <f>IFERROR(INDEX($J$2:$J$861,MATCH(1,INDEX(($P637=$F$2:$F$861)*(0=COUNTIFS(Q637:X637,$J$2:$J$861)),0),0)),"")</f>
        <v/>
      </c>
      <c r="Z637" s="112">
        <f>IFERROR(INDEX($J$2:$J$861,MATCH(1,INDEX(($P637=$F$2:$F$861)*(0=COUNTIFS(Q637:Y637,$J$2:$J$861)),0),0)),"")</f>
        <v/>
      </c>
      <c r="AA637" s="112">
        <f>IFERROR(INDEX($J$2:$J$861,MATCH(1,INDEX(($P637=$F$2:$F$861)*(0=COUNTIFS(Q637:Z637,$J$2:$J$861)),0),0)),"")</f>
        <v/>
      </c>
      <c r="AB637" s="112">
        <f>IFERROR(INDEX($J$2:$J$861,MATCH(1,INDEX(($P637=$F$2:$F$861)*(0=COUNTIFS(Q637:AA637,$J$2:$J$861)),0),0)),"")</f>
        <v/>
      </c>
      <c r="AC637" s="112">
        <f>IFERROR(INDEX($J$2:$J$861,MATCH(1,INDEX(($P637=$F$2:$F$861)*(0=COUNTIFS(Q637:AB637,$J$2:$J$861)),0),0)),"")</f>
        <v/>
      </c>
      <c r="AD637">
        <f>Q637&amp;"-"&amp;R637&amp;"-"&amp;S637&amp;"-"&amp;T637&amp;"-"&amp;U637&amp;"-"&amp;V637&amp;"-"&amp;W637&amp;"-"&amp;X637&amp;"-"&amp;Y637&amp;"-"&amp;Z637&amp;"-"&amp;AA637&amp;"-"&amp;AB637&amp;"-"&amp;AC637</f>
        <v/>
      </c>
      <c r="AF637" s="19">
        <f>IFERROR(INDEX($I$2:$I$861,MATCH(1,INDEX(($P637=$F$2:$F$861)*(0=COUNTIFS($AF$2:$AF$2,$I$2:$I$861)),0),0)),"")</f>
        <v/>
      </c>
      <c r="AG637" s="19">
        <f>IFERROR(INDEX($I$2:$I$9873,MATCH(1,INDEX(($P637=$F$2:$F$9873)*(0=COUNTIFS(AF637,$I$2:$I$9873)),0),0)),"")</f>
        <v/>
      </c>
      <c r="AH637" s="19">
        <f>IFERROR(INDEX($I$2:$I$9873,MATCH(1,INDEX(($P637=$F$2:$F$9873)*(0=COUNTIFS(AF637:AG637,$I$2:$I$9873)),0),0)),"")</f>
        <v/>
      </c>
      <c r="AI637" s="19">
        <f>IFERROR(INDEX($I$2:$I$9873,MATCH(1,INDEX(($P637=$F$2:$F$9873)*(0=COUNTIFS(AF637:AH637,$I$2:$I$9873)),0),0)),"")</f>
        <v/>
      </c>
      <c r="AJ637" s="19">
        <f>IFERROR(INDEX($I$2:$I$9873,MATCH(1,INDEX(($P637=$F$2:$F$9873)*(0=COUNTIFS(AF637:AI637,$I$2:$I$9873)),0),0)),"")</f>
        <v/>
      </c>
      <c r="AK637" s="19">
        <f>IFERROR(INDEX($I$2:$I$9873,MATCH(1,INDEX(($P637=$F$2:$F$9873)*(0=COUNTIFS(AF637:AJ637,$I$2:$I$9873)),0),0)),"")</f>
        <v/>
      </c>
      <c r="AL637" s="19">
        <f>IFERROR(INDEX($I$2:$I$9873,MATCH(1,INDEX(($P637=$F$2:$F$9873)*(0=COUNTIFS(AF637:AK637,$I$2:$I$9873)),0),0)),"")</f>
        <v/>
      </c>
      <c r="AM637" s="19">
        <f>IFERROR(INDEX($I$2:$I$9873,MATCH(1,INDEX(($P637=$F$2:$F$9873)*(0=COUNTIFS(AF637:AL637,$I$2:$I$9873)),0),0)),"")</f>
        <v/>
      </c>
      <c r="AN637" s="19">
        <f>IFERROR(INDEX($I$2:$I$9873,MATCH(1,INDEX(($P637=$F$2:$F$9873)*(0=COUNTIFS(AF637:AM637,$I$2:$I$9873)),0),0)),"")</f>
        <v/>
      </c>
      <c r="AO637" s="19">
        <f>IFERROR(INDEX($I$2:$I$9873,MATCH(1,INDEX(($P637=$F$2:$F$9873)*(0=COUNTIFS(AF637:AN637,$I$2:$I$9873)),0),0)),"")</f>
        <v/>
      </c>
      <c r="AP637" s="19">
        <f>IFERROR(INDEX($I$2:$I$9873,MATCH(1,INDEX(($P637=$F$2:$F$9873)*(0=COUNTIFS(AF637:AO637,$I$2:$I$9873)),0),0)),"")</f>
        <v/>
      </c>
      <c r="AQ637" s="19">
        <f>IFERROR(INDEX($I$2:$I$9873,MATCH(1,INDEX(($P637=$F$2:$F$9873)*(0=COUNTIFS(AF637:AP637,$I$2:$I$9873)),0),0)),"")</f>
        <v/>
      </c>
      <c r="AR637" s="19">
        <f>IFERROR(INDEX($I$2:$I$9873,MATCH(1,INDEX(($P637=$F$2:$F$9873)*(0=COUNTIFS(AF637:AQ637,$I$2:$I$9873)),0),0)),"")</f>
        <v/>
      </c>
      <c r="AS637" s="19">
        <f>IFERROR(VLOOKUP(AF637,[2]CUS030!$A$5:$E$10000,5,0),"")</f>
        <v/>
      </c>
      <c r="AT637" s="19">
        <f>IFERROR(VLOOKUP(AG637,[2]CUS030!$A$5:$E$10000,5,0),"")</f>
        <v/>
      </c>
      <c r="AU637" s="19">
        <f>IFERROR(VLOOKUP(AH637,[2]CUS030!$A$5:$E$10000,5,0),"")</f>
        <v/>
      </c>
      <c r="AV637" s="19">
        <f>IFERROR(VLOOKUP(AI637,[2]CUS030!$A$5:$E$10000,5,0),"")</f>
        <v/>
      </c>
      <c r="AW637" s="19">
        <f>IFERROR(VLOOKUP(AJ637,[2]CUS030!$A$5:$E$10000,5,0),"")</f>
        <v/>
      </c>
      <c r="AX637" s="19">
        <f>IFERROR(VLOOKUP(AK637,[2]CUS030!$A$5:$E$10000,5,0),"")</f>
        <v/>
      </c>
      <c r="AY637" s="19">
        <f>IFERROR(VLOOKUP(AL637,[2]CUS030!$A$5:$E$10000,5,0),"")</f>
        <v/>
      </c>
      <c r="AZ637" s="19">
        <f>IFERROR(VLOOKUP(AM637,[2]CUS030!$A$5:$E$10000,5,0),"")</f>
        <v/>
      </c>
      <c r="BA637" s="19">
        <f>IFERROR(VLOOKUP(AN637,[2]CUS030!$A$5:$E$10000,5,0),"")</f>
        <v/>
      </c>
      <c r="BB637" s="19">
        <f>IFERROR(VLOOKUP(AO637,[2]CUS030!$A$5:$E$10000,5,0),"")</f>
        <v/>
      </c>
      <c r="BC637" s="19">
        <f>IFERROR(VLOOKUP(AP637,[2]CUS030!$A$5:$E$10000,5,0),"")</f>
        <v/>
      </c>
      <c r="BD637" s="19">
        <f>IFERROR(VLOOKUP(AQ637,[2]CUS030!$A$5:$E$10000,5,0),"")</f>
        <v/>
      </c>
      <c r="BE637" s="19">
        <f>IFERROR(VLOOKUP(AR637,[2]CUS030!$A$5:$E$10000,5,0),"")</f>
        <v/>
      </c>
    </row>
    <row r="638">
      <c r="F638" s="108">
        <f>[1]!Table1[[#This Row],[Production]]</f>
        <v/>
      </c>
      <c r="G638">
        <f>MID(F638,LEN(F638)-6,4)</f>
        <v/>
      </c>
      <c r="H638">
        <f>AS638&amp;"|"&amp;AT638&amp;"|"&amp;AU638&amp;"|"&amp;AV638&amp;"|"&amp;AW638&amp;"|"&amp;AX638&amp;"|"&amp;AY638&amp;"|"&amp;AZ638&amp;"|"&amp;BA638&amp;"|"&amp;BB638&amp;"|"&amp;BC638&amp;"|"&amp;BD638&amp;"|"&amp;BE638</f>
        <v/>
      </c>
      <c r="I638" s="108">
        <f>[1]!Table1[[#This Row],[Stock]]</f>
        <v/>
      </c>
      <c r="J638">
        <f>MID(LEFT(I638,LEN(I638)-3),FIND("0|0.000",LEFT(I638,LEN(I638)-3),1)+7,6)</f>
        <v/>
      </c>
      <c r="K638" s="19" t="n"/>
      <c r="L638" s="19" t="n"/>
      <c r="M638" s="19" t="n"/>
      <c r="N638" s="19" t="n"/>
      <c r="O638" s="19" t="n"/>
      <c r="P638" s="20">
        <f>End_Cal!E638</f>
        <v/>
      </c>
      <c r="Q638" s="112">
        <f>IFERROR(INDEX($J$2:$J$9873,MATCH(1,INDEX(($P638=$F$2:$F$9873)*(0=COUNTIFS($Q$2:$Q$2,$J$2:$J$9873)),0),0)),"")</f>
        <v/>
      </c>
      <c r="R638" s="112">
        <f>IFERROR(INDEX($J$2:$J$9873,MATCH(1,INDEX(($P638=$F$2:$F$9873)*(0=COUNTIFS(Q638,$J$2:$J$9873)),0),0)),"")</f>
        <v/>
      </c>
      <c r="S638" s="112">
        <f>IFERROR(INDEX($J$2:$J$9873,MATCH(1,INDEX(($P638=$F$2:$F$9873)*(0=COUNTIFS(Q638:R638,$J$2:$J$9873)),0),0)),"")</f>
        <v/>
      </c>
      <c r="T638" s="112">
        <f>IFERROR(INDEX($J$2:$J$9873,MATCH(1,INDEX(($P638=$F$2:$F$9873)*(0=COUNTIFS(Q638:S638,$J$2:$J$9873)),0),0)),"")</f>
        <v/>
      </c>
      <c r="U638" s="112">
        <f>IFERROR(INDEX($J$2:$J$9873,MATCH(1,INDEX(($P638=$F$2:$F$9873)*(0=COUNTIFS(Q638:T638,$J$2:$J$9873)),0),0)),"")</f>
        <v/>
      </c>
      <c r="V638" s="112">
        <f>IFERROR(INDEX($J$2:$J$9873,MATCH(1,INDEX(($P638=$F$2:$F$9873)*(0=COUNTIFS(Q638:U638,$J$2:$J$9873)),0),0)),"")</f>
        <v/>
      </c>
      <c r="W638" s="112">
        <f>IFERROR(INDEX($J$2:$J$9873,MATCH(1,INDEX(($P638=$F$2:$F$9873)*(0=COUNTIFS(Q638:V638,$J$2:$J$861)),0),0)),"")</f>
        <v/>
      </c>
      <c r="X638" s="112">
        <f>IFERROR(INDEX($J$2:$J$9873,MATCH(1,INDEX(($P638=$F$2:$F$9873)*(0=COUNTIFS(Q638:W638,$J$2:$J$9873)),0),0)),"")</f>
        <v/>
      </c>
      <c r="Y638" s="112">
        <f>IFERROR(INDEX($J$2:$J$861,MATCH(1,INDEX(($P638=$F$2:$F$861)*(0=COUNTIFS(Q638:X638,$J$2:$J$861)),0),0)),"")</f>
        <v/>
      </c>
      <c r="Z638" s="112">
        <f>IFERROR(INDEX($J$2:$J$861,MATCH(1,INDEX(($P638=$F$2:$F$861)*(0=COUNTIFS(Q638:Y638,$J$2:$J$861)),0),0)),"")</f>
        <v/>
      </c>
      <c r="AA638" s="112">
        <f>IFERROR(INDEX($J$2:$J$861,MATCH(1,INDEX(($P638=$F$2:$F$861)*(0=COUNTIFS(Q638:Z638,$J$2:$J$861)),0),0)),"")</f>
        <v/>
      </c>
      <c r="AB638" s="112">
        <f>IFERROR(INDEX($J$2:$J$861,MATCH(1,INDEX(($P638=$F$2:$F$861)*(0=COUNTIFS(Q638:AA638,$J$2:$J$861)),0),0)),"")</f>
        <v/>
      </c>
      <c r="AC638" s="112">
        <f>IFERROR(INDEX($J$2:$J$861,MATCH(1,INDEX(($P638=$F$2:$F$861)*(0=COUNTIFS(Q638:AB638,$J$2:$J$861)),0),0)),"")</f>
        <v/>
      </c>
      <c r="AD638">
        <f>Q638&amp;"-"&amp;R638&amp;"-"&amp;S638&amp;"-"&amp;T638&amp;"-"&amp;U638&amp;"-"&amp;V638&amp;"-"&amp;W638&amp;"-"&amp;X638&amp;"-"&amp;Y638&amp;"-"&amp;Z638&amp;"-"&amp;AA638&amp;"-"&amp;AB638&amp;"-"&amp;AC638</f>
        <v/>
      </c>
      <c r="AF638" s="19">
        <f>IFERROR(INDEX($I$2:$I$861,MATCH(1,INDEX(($P638=$F$2:$F$861)*(0=COUNTIFS($AF$2:$AF$2,$I$2:$I$861)),0),0)),"")</f>
        <v/>
      </c>
      <c r="AG638" s="19">
        <f>IFERROR(INDEX($I$2:$I$9873,MATCH(1,INDEX(($P638=$F$2:$F$9873)*(0=COUNTIFS(AF638,$I$2:$I$9873)),0),0)),"")</f>
        <v/>
      </c>
      <c r="AH638" s="19">
        <f>IFERROR(INDEX($I$2:$I$9873,MATCH(1,INDEX(($P638=$F$2:$F$9873)*(0=COUNTIFS(AF638:AG638,$I$2:$I$9873)),0),0)),"")</f>
        <v/>
      </c>
      <c r="AI638" s="19">
        <f>IFERROR(INDEX($I$2:$I$9873,MATCH(1,INDEX(($P638=$F$2:$F$9873)*(0=COUNTIFS(AF638:AH638,$I$2:$I$9873)),0),0)),"")</f>
        <v/>
      </c>
      <c r="AJ638" s="19">
        <f>IFERROR(INDEX($I$2:$I$9873,MATCH(1,INDEX(($P638=$F$2:$F$9873)*(0=COUNTIFS(AF638:AI638,$I$2:$I$9873)),0),0)),"")</f>
        <v/>
      </c>
      <c r="AK638" s="19">
        <f>IFERROR(INDEX($I$2:$I$9873,MATCH(1,INDEX(($P638=$F$2:$F$9873)*(0=COUNTIFS(AF638:AJ638,$I$2:$I$9873)),0),0)),"")</f>
        <v/>
      </c>
      <c r="AL638" s="19">
        <f>IFERROR(INDEX($I$2:$I$9873,MATCH(1,INDEX(($P638=$F$2:$F$9873)*(0=COUNTIFS(AF638:AK638,$I$2:$I$9873)),0),0)),"")</f>
        <v/>
      </c>
      <c r="AM638" s="19">
        <f>IFERROR(INDEX($I$2:$I$9873,MATCH(1,INDEX(($P638=$F$2:$F$9873)*(0=COUNTIFS(AF638:AL638,$I$2:$I$9873)),0),0)),"")</f>
        <v/>
      </c>
      <c r="AN638" s="19">
        <f>IFERROR(INDEX($I$2:$I$9873,MATCH(1,INDEX(($P638=$F$2:$F$9873)*(0=COUNTIFS(AF638:AM638,$I$2:$I$9873)),0),0)),"")</f>
        <v/>
      </c>
      <c r="AO638" s="19">
        <f>IFERROR(INDEX($I$2:$I$9873,MATCH(1,INDEX(($P638=$F$2:$F$9873)*(0=COUNTIFS(AF638:AN638,$I$2:$I$9873)),0),0)),"")</f>
        <v/>
      </c>
      <c r="AP638" s="19">
        <f>IFERROR(INDEX($I$2:$I$9873,MATCH(1,INDEX(($P638=$F$2:$F$9873)*(0=COUNTIFS(AF638:AO638,$I$2:$I$9873)),0),0)),"")</f>
        <v/>
      </c>
      <c r="AQ638" s="19">
        <f>IFERROR(INDEX($I$2:$I$9873,MATCH(1,INDEX(($P638=$F$2:$F$9873)*(0=COUNTIFS(AF638:AP638,$I$2:$I$9873)),0),0)),"")</f>
        <v/>
      </c>
      <c r="AR638" s="19">
        <f>IFERROR(INDEX($I$2:$I$9873,MATCH(1,INDEX(($P638=$F$2:$F$9873)*(0=COUNTIFS(AF638:AQ638,$I$2:$I$9873)),0),0)),"")</f>
        <v/>
      </c>
      <c r="AS638" s="19">
        <f>IFERROR(VLOOKUP(AF638,[2]CUS030!$A$5:$E$10000,5,0),"")</f>
        <v/>
      </c>
      <c r="AT638" s="19">
        <f>IFERROR(VLOOKUP(AG638,[2]CUS030!$A$5:$E$10000,5,0),"")</f>
        <v/>
      </c>
      <c r="AU638" s="19">
        <f>IFERROR(VLOOKUP(AH638,[2]CUS030!$A$5:$E$10000,5,0),"")</f>
        <v/>
      </c>
      <c r="AV638" s="19">
        <f>IFERROR(VLOOKUP(AI638,[2]CUS030!$A$5:$E$10000,5,0),"")</f>
        <v/>
      </c>
      <c r="AW638" s="19">
        <f>IFERROR(VLOOKUP(AJ638,[2]CUS030!$A$5:$E$10000,5,0),"")</f>
        <v/>
      </c>
      <c r="AX638" s="19">
        <f>IFERROR(VLOOKUP(AK638,[2]CUS030!$A$5:$E$10000,5,0),"")</f>
        <v/>
      </c>
      <c r="AY638" s="19">
        <f>IFERROR(VLOOKUP(AL638,[2]CUS030!$A$5:$E$10000,5,0),"")</f>
        <v/>
      </c>
      <c r="AZ638" s="19">
        <f>IFERROR(VLOOKUP(AM638,[2]CUS030!$A$5:$E$10000,5,0),"")</f>
        <v/>
      </c>
      <c r="BA638" s="19">
        <f>IFERROR(VLOOKUP(AN638,[2]CUS030!$A$5:$E$10000,5,0),"")</f>
        <v/>
      </c>
      <c r="BB638" s="19">
        <f>IFERROR(VLOOKUP(AO638,[2]CUS030!$A$5:$E$10000,5,0),"")</f>
        <v/>
      </c>
      <c r="BC638" s="19">
        <f>IFERROR(VLOOKUP(AP638,[2]CUS030!$A$5:$E$10000,5,0),"")</f>
        <v/>
      </c>
      <c r="BD638" s="19">
        <f>IFERROR(VLOOKUP(AQ638,[2]CUS030!$A$5:$E$10000,5,0),"")</f>
        <v/>
      </c>
      <c r="BE638" s="19">
        <f>IFERROR(VLOOKUP(AR638,[2]CUS030!$A$5:$E$10000,5,0),"")</f>
        <v/>
      </c>
    </row>
    <row r="639">
      <c r="F639" s="108">
        <f>[1]!Table1[[#This Row],[Production]]</f>
        <v/>
      </c>
      <c r="G639">
        <f>MID(F639,LEN(F639)-6,4)</f>
        <v/>
      </c>
      <c r="H639">
        <f>AS639&amp;"|"&amp;AT639&amp;"|"&amp;AU639&amp;"|"&amp;AV639&amp;"|"&amp;AW639&amp;"|"&amp;AX639&amp;"|"&amp;AY639&amp;"|"&amp;AZ639&amp;"|"&amp;BA639&amp;"|"&amp;BB639&amp;"|"&amp;BC639&amp;"|"&amp;BD639&amp;"|"&amp;BE639</f>
        <v/>
      </c>
      <c r="I639" s="108">
        <f>[1]!Table1[[#This Row],[Stock]]</f>
        <v/>
      </c>
      <c r="J639">
        <f>MID(LEFT(I639,LEN(I639)-3),FIND("0|0.000",LEFT(I639,LEN(I639)-3),1)+7,6)</f>
        <v/>
      </c>
      <c r="K639" s="19" t="n"/>
      <c r="L639" s="19" t="n"/>
      <c r="M639" s="19" t="n"/>
      <c r="N639" s="19" t="n"/>
      <c r="O639" s="19" t="n"/>
      <c r="P639" s="20">
        <f>End_Cal!E639</f>
        <v/>
      </c>
      <c r="Q639" s="112">
        <f>IFERROR(INDEX($J$2:$J$9873,MATCH(1,INDEX(($P639=$F$2:$F$9873)*(0=COUNTIFS($Q$2:$Q$2,$J$2:$J$9873)),0),0)),"")</f>
        <v/>
      </c>
      <c r="R639" s="112">
        <f>IFERROR(INDEX($J$2:$J$9873,MATCH(1,INDEX(($P639=$F$2:$F$9873)*(0=COUNTIFS(Q639,$J$2:$J$9873)),0),0)),"")</f>
        <v/>
      </c>
      <c r="S639" s="112">
        <f>IFERROR(INDEX($J$2:$J$9873,MATCH(1,INDEX(($P639=$F$2:$F$9873)*(0=COUNTIFS(Q639:R639,$J$2:$J$9873)),0),0)),"")</f>
        <v/>
      </c>
      <c r="T639" s="112">
        <f>IFERROR(INDEX($J$2:$J$9873,MATCH(1,INDEX(($P639=$F$2:$F$9873)*(0=COUNTIFS(Q639:S639,$J$2:$J$9873)),0),0)),"")</f>
        <v/>
      </c>
      <c r="U639" s="112">
        <f>IFERROR(INDEX($J$2:$J$9873,MATCH(1,INDEX(($P639=$F$2:$F$9873)*(0=COUNTIFS(Q639:T639,$J$2:$J$9873)),0),0)),"")</f>
        <v/>
      </c>
      <c r="V639" s="112">
        <f>IFERROR(INDEX($J$2:$J$9873,MATCH(1,INDEX(($P639=$F$2:$F$9873)*(0=COUNTIFS(Q639:U639,$J$2:$J$9873)),0),0)),"")</f>
        <v/>
      </c>
      <c r="W639" s="112">
        <f>IFERROR(INDEX($J$2:$J$9873,MATCH(1,INDEX(($P639=$F$2:$F$9873)*(0=COUNTIFS(Q639:V639,$J$2:$J$861)),0),0)),"")</f>
        <v/>
      </c>
      <c r="X639" s="112">
        <f>IFERROR(INDEX($J$2:$J$9873,MATCH(1,INDEX(($P639=$F$2:$F$9873)*(0=COUNTIFS(Q639:W639,$J$2:$J$9873)),0),0)),"")</f>
        <v/>
      </c>
      <c r="Y639" s="112">
        <f>IFERROR(INDEX($J$2:$J$861,MATCH(1,INDEX(($P639=$F$2:$F$861)*(0=COUNTIFS(Q639:X639,$J$2:$J$861)),0),0)),"")</f>
        <v/>
      </c>
      <c r="Z639" s="112">
        <f>IFERROR(INDEX($J$2:$J$861,MATCH(1,INDEX(($P639=$F$2:$F$861)*(0=COUNTIFS(Q639:Y639,$J$2:$J$861)),0),0)),"")</f>
        <v/>
      </c>
      <c r="AA639" s="112">
        <f>IFERROR(INDEX($J$2:$J$861,MATCH(1,INDEX(($P639=$F$2:$F$861)*(0=COUNTIFS(Q639:Z639,$J$2:$J$861)),0),0)),"")</f>
        <v/>
      </c>
      <c r="AB639" s="112">
        <f>IFERROR(INDEX($J$2:$J$861,MATCH(1,INDEX(($P639=$F$2:$F$861)*(0=COUNTIFS(Q639:AA639,$J$2:$J$861)),0),0)),"")</f>
        <v/>
      </c>
      <c r="AC639" s="112">
        <f>IFERROR(INDEX($J$2:$J$861,MATCH(1,INDEX(($P639=$F$2:$F$861)*(0=COUNTIFS(Q639:AB639,$J$2:$J$861)),0),0)),"")</f>
        <v/>
      </c>
      <c r="AD639">
        <f>Q639&amp;"-"&amp;R639&amp;"-"&amp;S639&amp;"-"&amp;T639&amp;"-"&amp;U639&amp;"-"&amp;V639&amp;"-"&amp;W639&amp;"-"&amp;X639&amp;"-"&amp;Y639&amp;"-"&amp;Z639&amp;"-"&amp;AA639&amp;"-"&amp;AB639&amp;"-"&amp;AC639</f>
        <v/>
      </c>
      <c r="AF639" s="19">
        <f>IFERROR(INDEX($I$2:$I$861,MATCH(1,INDEX(($P639=$F$2:$F$861)*(0=COUNTIFS($AF$2:$AF$2,$I$2:$I$861)),0),0)),"")</f>
        <v/>
      </c>
      <c r="AG639" s="19">
        <f>IFERROR(INDEX($I$2:$I$9873,MATCH(1,INDEX(($P639=$F$2:$F$9873)*(0=COUNTIFS(AF639,$I$2:$I$9873)),0),0)),"")</f>
        <v/>
      </c>
      <c r="AH639" s="19">
        <f>IFERROR(INDEX($I$2:$I$9873,MATCH(1,INDEX(($P639=$F$2:$F$9873)*(0=COUNTIFS(AF639:AG639,$I$2:$I$9873)),0),0)),"")</f>
        <v/>
      </c>
      <c r="AI639" s="19">
        <f>IFERROR(INDEX($I$2:$I$9873,MATCH(1,INDEX(($P639=$F$2:$F$9873)*(0=COUNTIFS(AF639:AH639,$I$2:$I$9873)),0),0)),"")</f>
        <v/>
      </c>
      <c r="AJ639" s="19">
        <f>IFERROR(INDEX($I$2:$I$9873,MATCH(1,INDEX(($P639=$F$2:$F$9873)*(0=COUNTIFS(AF639:AI639,$I$2:$I$9873)),0),0)),"")</f>
        <v/>
      </c>
      <c r="AK639" s="19">
        <f>IFERROR(INDEX($I$2:$I$9873,MATCH(1,INDEX(($P639=$F$2:$F$9873)*(0=COUNTIFS(AF639:AJ639,$I$2:$I$9873)),0),0)),"")</f>
        <v/>
      </c>
      <c r="AL639" s="19">
        <f>IFERROR(INDEX($I$2:$I$9873,MATCH(1,INDEX(($P639=$F$2:$F$9873)*(0=COUNTIFS(AF639:AK639,$I$2:$I$9873)),0),0)),"")</f>
        <v/>
      </c>
      <c r="AM639" s="19">
        <f>IFERROR(INDEX($I$2:$I$9873,MATCH(1,INDEX(($P639=$F$2:$F$9873)*(0=COUNTIFS(AF639:AL639,$I$2:$I$9873)),0),0)),"")</f>
        <v/>
      </c>
      <c r="AN639" s="19">
        <f>IFERROR(INDEX($I$2:$I$9873,MATCH(1,INDEX(($P639=$F$2:$F$9873)*(0=COUNTIFS(AF639:AM639,$I$2:$I$9873)),0),0)),"")</f>
        <v/>
      </c>
      <c r="AO639" s="19">
        <f>IFERROR(INDEX($I$2:$I$9873,MATCH(1,INDEX(($P639=$F$2:$F$9873)*(0=COUNTIFS(AF639:AN639,$I$2:$I$9873)),0),0)),"")</f>
        <v/>
      </c>
      <c r="AP639" s="19">
        <f>IFERROR(INDEX($I$2:$I$9873,MATCH(1,INDEX(($P639=$F$2:$F$9873)*(0=COUNTIFS(AF639:AO639,$I$2:$I$9873)),0),0)),"")</f>
        <v/>
      </c>
      <c r="AQ639" s="19">
        <f>IFERROR(INDEX($I$2:$I$9873,MATCH(1,INDEX(($P639=$F$2:$F$9873)*(0=COUNTIFS(AF639:AP639,$I$2:$I$9873)),0),0)),"")</f>
        <v/>
      </c>
      <c r="AR639" s="19">
        <f>IFERROR(INDEX($I$2:$I$9873,MATCH(1,INDEX(($P639=$F$2:$F$9873)*(0=COUNTIFS(AF639:AQ639,$I$2:$I$9873)),0),0)),"")</f>
        <v/>
      </c>
      <c r="AS639" s="19">
        <f>IFERROR(VLOOKUP(AF639,[2]CUS030!$A$5:$E$10000,5,0),"")</f>
        <v/>
      </c>
      <c r="AT639" s="19">
        <f>IFERROR(VLOOKUP(AG639,[2]CUS030!$A$5:$E$10000,5,0),"")</f>
        <v/>
      </c>
      <c r="AU639" s="19">
        <f>IFERROR(VLOOKUP(AH639,[2]CUS030!$A$5:$E$10000,5,0),"")</f>
        <v/>
      </c>
      <c r="AV639" s="19">
        <f>IFERROR(VLOOKUP(AI639,[2]CUS030!$A$5:$E$10000,5,0),"")</f>
        <v/>
      </c>
      <c r="AW639" s="19">
        <f>IFERROR(VLOOKUP(AJ639,[2]CUS030!$A$5:$E$10000,5,0),"")</f>
        <v/>
      </c>
      <c r="AX639" s="19">
        <f>IFERROR(VLOOKUP(AK639,[2]CUS030!$A$5:$E$10000,5,0),"")</f>
        <v/>
      </c>
      <c r="AY639" s="19">
        <f>IFERROR(VLOOKUP(AL639,[2]CUS030!$A$5:$E$10000,5,0),"")</f>
        <v/>
      </c>
      <c r="AZ639" s="19">
        <f>IFERROR(VLOOKUP(AM639,[2]CUS030!$A$5:$E$10000,5,0),"")</f>
        <v/>
      </c>
      <c r="BA639" s="19">
        <f>IFERROR(VLOOKUP(AN639,[2]CUS030!$A$5:$E$10000,5,0),"")</f>
        <v/>
      </c>
      <c r="BB639" s="19">
        <f>IFERROR(VLOOKUP(AO639,[2]CUS030!$A$5:$E$10000,5,0),"")</f>
        <v/>
      </c>
      <c r="BC639" s="19">
        <f>IFERROR(VLOOKUP(AP639,[2]CUS030!$A$5:$E$10000,5,0),"")</f>
        <v/>
      </c>
      <c r="BD639" s="19">
        <f>IFERROR(VLOOKUP(AQ639,[2]CUS030!$A$5:$E$10000,5,0),"")</f>
        <v/>
      </c>
      <c r="BE639" s="19">
        <f>IFERROR(VLOOKUP(AR639,[2]CUS030!$A$5:$E$10000,5,0),"")</f>
        <v/>
      </c>
    </row>
    <row r="640">
      <c r="F640" s="108">
        <f>[1]!Table1[[#This Row],[Production]]</f>
        <v/>
      </c>
      <c r="G640">
        <f>MID(F640,LEN(F640)-6,4)</f>
        <v/>
      </c>
      <c r="H640">
        <f>AS640&amp;"|"&amp;AT640&amp;"|"&amp;AU640&amp;"|"&amp;AV640&amp;"|"&amp;AW640&amp;"|"&amp;AX640&amp;"|"&amp;AY640&amp;"|"&amp;AZ640&amp;"|"&amp;BA640&amp;"|"&amp;BB640&amp;"|"&amp;BC640&amp;"|"&amp;BD640&amp;"|"&amp;BE640</f>
        <v/>
      </c>
      <c r="I640" s="108">
        <f>[1]!Table1[[#This Row],[Stock]]</f>
        <v/>
      </c>
      <c r="J640">
        <f>MID(LEFT(I640,LEN(I640)-3),FIND("0|0.000",LEFT(I640,LEN(I640)-3),1)+7,6)</f>
        <v/>
      </c>
      <c r="K640" s="19" t="n"/>
      <c r="L640" s="19" t="n"/>
      <c r="M640" s="19" t="n"/>
      <c r="N640" s="19" t="n"/>
      <c r="O640" s="19" t="n"/>
      <c r="P640" s="20">
        <f>End_Cal!E640</f>
        <v/>
      </c>
      <c r="Q640" s="112">
        <f>IFERROR(INDEX($J$2:$J$9873,MATCH(1,INDEX(($P640=$F$2:$F$9873)*(0=COUNTIFS($Q$2:$Q$2,$J$2:$J$9873)),0),0)),"")</f>
        <v/>
      </c>
      <c r="R640" s="112">
        <f>IFERROR(INDEX($J$2:$J$9873,MATCH(1,INDEX(($P640=$F$2:$F$9873)*(0=COUNTIFS(Q640,$J$2:$J$9873)),0),0)),"")</f>
        <v/>
      </c>
      <c r="S640" s="112">
        <f>IFERROR(INDEX($J$2:$J$9873,MATCH(1,INDEX(($P640=$F$2:$F$9873)*(0=COUNTIFS(Q640:R640,$J$2:$J$9873)),0),0)),"")</f>
        <v/>
      </c>
      <c r="T640" s="112">
        <f>IFERROR(INDEX($J$2:$J$9873,MATCH(1,INDEX(($P640=$F$2:$F$9873)*(0=COUNTIFS(Q640:S640,$J$2:$J$9873)),0),0)),"")</f>
        <v/>
      </c>
      <c r="U640" s="112">
        <f>IFERROR(INDEX($J$2:$J$9873,MATCH(1,INDEX(($P640=$F$2:$F$9873)*(0=COUNTIFS(Q640:T640,$J$2:$J$9873)),0),0)),"")</f>
        <v/>
      </c>
      <c r="V640" s="112">
        <f>IFERROR(INDEX($J$2:$J$9873,MATCH(1,INDEX(($P640=$F$2:$F$9873)*(0=COUNTIFS(Q640:U640,$J$2:$J$9873)),0),0)),"")</f>
        <v/>
      </c>
      <c r="W640" s="112">
        <f>IFERROR(INDEX($J$2:$J$9873,MATCH(1,INDEX(($P640=$F$2:$F$9873)*(0=COUNTIFS(Q640:V640,$J$2:$J$861)),0),0)),"")</f>
        <v/>
      </c>
      <c r="X640" s="112">
        <f>IFERROR(INDEX($J$2:$J$9873,MATCH(1,INDEX(($P640=$F$2:$F$9873)*(0=COUNTIFS(Q640:W640,$J$2:$J$9873)),0),0)),"")</f>
        <v/>
      </c>
      <c r="Y640" s="112">
        <f>IFERROR(INDEX($J$2:$J$861,MATCH(1,INDEX(($P640=$F$2:$F$861)*(0=COUNTIFS(Q640:X640,$J$2:$J$861)),0),0)),"")</f>
        <v/>
      </c>
      <c r="Z640" s="112">
        <f>IFERROR(INDEX($J$2:$J$861,MATCH(1,INDEX(($P640=$F$2:$F$861)*(0=COUNTIFS(Q640:Y640,$J$2:$J$861)),0),0)),"")</f>
        <v/>
      </c>
      <c r="AA640" s="112">
        <f>IFERROR(INDEX($J$2:$J$861,MATCH(1,INDEX(($P640=$F$2:$F$861)*(0=COUNTIFS(Q640:Z640,$J$2:$J$861)),0),0)),"")</f>
        <v/>
      </c>
      <c r="AB640" s="112">
        <f>IFERROR(INDEX($J$2:$J$861,MATCH(1,INDEX(($P640=$F$2:$F$861)*(0=COUNTIFS(Q640:AA640,$J$2:$J$861)),0),0)),"")</f>
        <v/>
      </c>
      <c r="AC640" s="112">
        <f>IFERROR(INDEX($J$2:$J$861,MATCH(1,INDEX(($P640=$F$2:$F$861)*(0=COUNTIFS(Q640:AB640,$J$2:$J$861)),0),0)),"")</f>
        <v/>
      </c>
      <c r="AD640">
        <f>Q640&amp;"-"&amp;R640&amp;"-"&amp;S640&amp;"-"&amp;T640&amp;"-"&amp;U640&amp;"-"&amp;V640&amp;"-"&amp;W640&amp;"-"&amp;X640&amp;"-"&amp;Y640&amp;"-"&amp;Z640&amp;"-"&amp;AA640&amp;"-"&amp;AB640&amp;"-"&amp;AC640</f>
        <v/>
      </c>
      <c r="AF640" s="19">
        <f>IFERROR(INDEX($I$2:$I$861,MATCH(1,INDEX(($P640=$F$2:$F$861)*(0=COUNTIFS($AF$2:$AF$2,$I$2:$I$861)),0),0)),"")</f>
        <v/>
      </c>
      <c r="AG640" s="19">
        <f>IFERROR(INDEX($I$2:$I$9873,MATCH(1,INDEX(($P640=$F$2:$F$9873)*(0=COUNTIFS(AF640,$I$2:$I$9873)),0),0)),"")</f>
        <v/>
      </c>
      <c r="AH640" s="19">
        <f>IFERROR(INDEX($I$2:$I$9873,MATCH(1,INDEX(($P640=$F$2:$F$9873)*(0=COUNTIFS(AF640:AG640,$I$2:$I$9873)),0),0)),"")</f>
        <v/>
      </c>
      <c r="AI640" s="19">
        <f>IFERROR(INDEX($I$2:$I$9873,MATCH(1,INDEX(($P640=$F$2:$F$9873)*(0=COUNTIFS(AF640:AH640,$I$2:$I$9873)),0),0)),"")</f>
        <v/>
      </c>
      <c r="AJ640" s="19">
        <f>IFERROR(INDEX($I$2:$I$9873,MATCH(1,INDEX(($P640=$F$2:$F$9873)*(0=COUNTIFS(AF640:AI640,$I$2:$I$9873)),0),0)),"")</f>
        <v/>
      </c>
      <c r="AK640" s="19">
        <f>IFERROR(INDEX($I$2:$I$9873,MATCH(1,INDEX(($P640=$F$2:$F$9873)*(0=COUNTIFS(AF640:AJ640,$I$2:$I$9873)),0),0)),"")</f>
        <v/>
      </c>
      <c r="AL640" s="19">
        <f>IFERROR(INDEX($I$2:$I$9873,MATCH(1,INDEX(($P640=$F$2:$F$9873)*(0=COUNTIFS(AF640:AK640,$I$2:$I$9873)),0),0)),"")</f>
        <v/>
      </c>
      <c r="AM640" s="19">
        <f>IFERROR(INDEX($I$2:$I$9873,MATCH(1,INDEX(($P640=$F$2:$F$9873)*(0=COUNTIFS(AF640:AL640,$I$2:$I$9873)),0),0)),"")</f>
        <v/>
      </c>
      <c r="AN640" s="19">
        <f>IFERROR(INDEX($I$2:$I$9873,MATCH(1,INDEX(($P640=$F$2:$F$9873)*(0=COUNTIFS(AF640:AM640,$I$2:$I$9873)),0),0)),"")</f>
        <v/>
      </c>
      <c r="AO640" s="19">
        <f>IFERROR(INDEX($I$2:$I$9873,MATCH(1,INDEX(($P640=$F$2:$F$9873)*(0=COUNTIFS(AF640:AN640,$I$2:$I$9873)),0),0)),"")</f>
        <v/>
      </c>
      <c r="AP640" s="19">
        <f>IFERROR(INDEX($I$2:$I$9873,MATCH(1,INDEX(($P640=$F$2:$F$9873)*(0=COUNTIFS(AF640:AO640,$I$2:$I$9873)),0),0)),"")</f>
        <v/>
      </c>
      <c r="AQ640" s="19">
        <f>IFERROR(INDEX($I$2:$I$9873,MATCH(1,INDEX(($P640=$F$2:$F$9873)*(0=COUNTIFS(AF640:AP640,$I$2:$I$9873)),0),0)),"")</f>
        <v/>
      </c>
      <c r="AR640" s="19">
        <f>IFERROR(INDEX($I$2:$I$9873,MATCH(1,INDEX(($P640=$F$2:$F$9873)*(0=COUNTIFS(AF640:AQ640,$I$2:$I$9873)),0),0)),"")</f>
        <v/>
      </c>
      <c r="AS640" s="19">
        <f>IFERROR(VLOOKUP(AF640,[2]CUS030!$A$5:$E$10000,5,0),"")</f>
        <v/>
      </c>
      <c r="AT640" s="19">
        <f>IFERROR(VLOOKUP(AG640,[2]CUS030!$A$5:$E$10000,5,0),"")</f>
        <v/>
      </c>
      <c r="AU640" s="19">
        <f>IFERROR(VLOOKUP(AH640,[2]CUS030!$A$5:$E$10000,5,0),"")</f>
        <v/>
      </c>
      <c r="AV640" s="19">
        <f>IFERROR(VLOOKUP(AI640,[2]CUS030!$A$5:$E$10000,5,0),"")</f>
        <v/>
      </c>
      <c r="AW640" s="19">
        <f>IFERROR(VLOOKUP(AJ640,[2]CUS030!$A$5:$E$10000,5,0),"")</f>
        <v/>
      </c>
      <c r="AX640" s="19">
        <f>IFERROR(VLOOKUP(AK640,[2]CUS030!$A$5:$E$10000,5,0),"")</f>
        <v/>
      </c>
      <c r="AY640" s="19">
        <f>IFERROR(VLOOKUP(AL640,[2]CUS030!$A$5:$E$10000,5,0),"")</f>
        <v/>
      </c>
      <c r="AZ640" s="19">
        <f>IFERROR(VLOOKUP(AM640,[2]CUS030!$A$5:$E$10000,5,0),"")</f>
        <v/>
      </c>
      <c r="BA640" s="19">
        <f>IFERROR(VLOOKUP(AN640,[2]CUS030!$A$5:$E$10000,5,0),"")</f>
        <v/>
      </c>
      <c r="BB640" s="19">
        <f>IFERROR(VLOOKUP(AO640,[2]CUS030!$A$5:$E$10000,5,0),"")</f>
        <v/>
      </c>
      <c r="BC640" s="19">
        <f>IFERROR(VLOOKUP(AP640,[2]CUS030!$A$5:$E$10000,5,0),"")</f>
        <v/>
      </c>
      <c r="BD640" s="19">
        <f>IFERROR(VLOOKUP(AQ640,[2]CUS030!$A$5:$E$10000,5,0),"")</f>
        <v/>
      </c>
      <c r="BE640" s="19">
        <f>IFERROR(VLOOKUP(AR640,[2]CUS030!$A$5:$E$10000,5,0),"")</f>
        <v/>
      </c>
    </row>
    <row r="641">
      <c r="F641" s="108">
        <f>[1]!Table1[[#This Row],[Production]]</f>
        <v/>
      </c>
      <c r="G641">
        <f>MID(F641,LEN(F641)-6,4)</f>
        <v/>
      </c>
      <c r="H641">
        <f>AS641&amp;"|"&amp;AT641&amp;"|"&amp;AU641&amp;"|"&amp;AV641&amp;"|"&amp;AW641&amp;"|"&amp;AX641&amp;"|"&amp;AY641&amp;"|"&amp;AZ641&amp;"|"&amp;BA641&amp;"|"&amp;BB641&amp;"|"&amp;BC641&amp;"|"&amp;BD641&amp;"|"&amp;BE641</f>
        <v/>
      </c>
      <c r="I641" s="108">
        <f>[1]!Table1[[#This Row],[Stock]]</f>
        <v/>
      </c>
      <c r="J641">
        <f>MID(LEFT(I641,LEN(I641)-3),FIND("0|0.000",LEFT(I641,LEN(I641)-3),1)+7,6)</f>
        <v/>
      </c>
      <c r="K641" s="19" t="n"/>
      <c r="L641" s="19" t="n"/>
      <c r="M641" s="19" t="n"/>
      <c r="N641" s="19" t="n"/>
      <c r="O641" s="19" t="n"/>
      <c r="P641" s="20">
        <f>End_Cal!E641</f>
        <v/>
      </c>
      <c r="Q641" s="112">
        <f>IFERROR(INDEX($J$2:$J$9873,MATCH(1,INDEX(($P641=$F$2:$F$9873)*(0=COUNTIFS($Q$2:$Q$2,$J$2:$J$9873)),0),0)),"")</f>
        <v/>
      </c>
      <c r="R641" s="112">
        <f>IFERROR(INDEX($J$2:$J$9873,MATCH(1,INDEX(($P641=$F$2:$F$9873)*(0=COUNTIFS(Q641,$J$2:$J$9873)),0),0)),"")</f>
        <v/>
      </c>
      <c r="S641" s="112">
        <f>IFERROR(INDEX($J$2:$J$9873,MATCH(1,INDEX(($P641=$F$2:$F$9873)*(0=COUNTIFS(Q641:R641,$J$2:$J$9873)),0),0)),"")</f>
        <v/>
      </c>
      <c r="T641" s="112">
        <f>IFERROR(INDEX($J$2:$J$9873,MATCH(1,INDEX(($P641=$F$2:$F$9873)*(0=COUNTIFS(Q641:S641,$J$2:$J$9873)),0),0)),"")</f>
        <v/>
      </c>
      <c r="U641" s="112">
        <f>IFERROR(INDEX($J$2:$J$9873,MATCH(1,INDEX(($P641=$F$2:$F$9873)*(0=COUNTIFS(Q641:T641,$J$2:$J$9873)),0),0)),"")</f>
        <v/>
      </c>
      <c r="V641" s="112">
        <f>IFERROR(INDEX($J$2:$J$9873,MATCH(1,INDEX(($P641=$F$2:$F$9873)*(0=COUNTIFS(Q641:U641,$J$2:$J$9873)),0),0)),"")</f>
        <v/>
      </c>
      <c r="W641" s="112">
        <f>IFERROR(INDEX($J$2:$J$9873,MATCH(1,INDEX(($P641=$F$2:$F$9873)*(0=COUNTIFS(Q641:V641,$J$2:$J$861)),0),0)),"")</f>
        <v/>
      </c>
      <c r="X641" s="112">
        <f>IFERROR(INDEX($J$2:$J$9873,MATCH(1,INDEX(($P641=$F$2:$F$9873)*(0=COUNTIFS(Q641:W641,$J$2:$J$9873)),0),0)),"")</f>
        <v/>
      </c>
      <c r="Y641" s="112">
        <f>IFERROR(INDEX($J$2:$J$861,MATCH(1,INDEX(($P641=$F$2:$F$861)*(0=COUNTIFS(Q641:X641,$J$2:$J$861)),0),0)),"")</f>
        <v/>
      </c>
      <c r="Z641" s="112">
        <f>IFERROR(INDEX($J$2:$J$861,MATCH(1,INDEX(($P641=$F$2:$F$861)*(0=COUNTIFS(Q641:Y641,$J$2:$J$861)),0),0)),"")</f>
        <v/>
      </c>
      <c r="AA641" s="112">
        <f>IFERROR(INDEX($J$2:$J$861,MATCH(1,INDEX(($P641=$F$2:$F$861)*(0=COUNTIFS(Q641:Z641,$J$2:$J$861)),0),0)),"")</f>
        <v/>
      </c>
      <c r="AB641" s="112">
        <f>IFERROR(INDEX($J$2:$J$861,MATCH(1,INDEX(($P641=$F$2:$F$861)*(0=COUNTIFS(Q641:AA641,$J$2:$J$861)),0),0)),"")</f>
        <v/>
      </c>
      <c r="AC641" s="112">
        <f>IFERROR(INDEX($J$2:$J$861,MATCH(1,INDEX(($P641=$F$2:$F$861)*(0=COUNTIFS(Q641:AB641,$J$2:$J$861)),0),0)),"")</f>
        <v/>
      </c>
      <c r="AD641">
        <f>Q641&amp;"-"&amp;R641&amp;"-"&amp;S641&amp;"-"&amp;T641&amp;"-"&amp;U641&amp;"-"&amp;V641&amp;"-"&amp;W641&amp;"-"&amp;X641&amp;"-"&amp;Y641&amp;"-"&amp;Z641&amp;"-"&amp;AA641&amp;"-"&amp;AB641&amp;"-"&amp;AC641</f>
        <v/>
      </c>
      <c r="AF641" s="19">
        <f>IFERROR(INDEX($I$2:$I$861,MATCH(1,INDEX(($P641=$F$2:$F$861)*(0=COUNTIFS($AF$2:$AF$2,$I$2:$I$861)),0),0)),"")</f>
        <v/>
      </c>
      <c r="AG641" s="19">
        <f>IFERROR(INDEX($I$2:$I$9873,MATCH(1,INDEX(($P641=$F$2:$F$9873)*(0=COUNTIFS(AF641,$I$2:$I$9873)),0),0)),"")</f>
        <v/>
      </c>
      <c r="AH641" s="19">
        <f>IFERROR(INDEX($I$2:$I$9873,MATCH(1,INDEX(($P641=$F$2:$F$9873)*(0=COUNTIFS(AF641:AG641,$I$2:$I$9873)),0),0)),"")</f>
        <v/>
      </c>
      <c r="AI641" s="19">
        <f>IFERROR(INDEX($I$2:$I$9873,MATCH(1,INDEX(($P641=$F$2:$F$9873)*(0=COUNTIFS(AF641:AH641,$I$2:$I$9873)),0),0)),"")</f>
        <v/>
      </c>
      <c r="AJ641" s="19">
        <f>IFERROR(INDEX($I$2:$I$9873,MATCH(1,INDEX(($P641=$F$2:$F$9873)*(0=COUNTIFS(AF641:AI641,$I$2:$I$9873)),0),0)),"")</f>
        <v/>
      </c>
      <c r="AK641" s="19">
        <f>IFERROR(INDEX($I$2:$I$9873,MATCH(1,INDEX(($P641=$F$2:$F$9873)*(0=COUNTIFS(AF641:AJ641,$I$2:$I$9873)),0),0)),"")</f>
        <v/>
      </c>
      <c r="AL641" s="19">
        <f>IFERROR(INDEX($I$2:$I$9873,MATCH(1,INDEX(($P641=$F$2:$F$9873)*(0=COUNTIFS(AF641:AK641,$I$2:$I$9873)),0),0)),"")</f>
        <v/>
      </c>
      <c r="AM641" s="19">
        <f>IFERROR(INDEX($I$2:$I$9873,MATCH(1,INDEX(($P641=$F$2:$F$9873)*(0=COUNTIFS(AF641:AL641,$I$2:$I$9873)),0),0)),"")</f>
        <v/>
      </c>
      <c r="AN641" s="19">
        <f>IFERROR(INDEX($I$2:$I$9873,MATCH(1,INDEX(($P641=$F$2:$F$9873)*(0=COUNTIFS(AF641:AM641,$I$2:$I$9873)),0),0)),"")</f>
        <v/>
      </c>
      <c r="AO641" s="19">
        <f>IFERROR(INDEX($I$2:$I$9873,MATCH(1,INDEX(($P641=$F$2:$F$9873)*(0=COUNTIFS(AF641:AN641,$I$2:$I$9873)),0),0)),"")</f>
        <v/>
      </c>
      <c r="AP641" s="19">
        <f>IFERROR(INDEX($I$2:$I$9873,MATCH(1,INDEX(($P641=$F$2:$F$9873)*(0=COUNTIFS(AF641:AO641,$I$2:$I$9873)),0),0)),"")</f>
        <v/>
      </c>
      <c r="AQ641" s="19">
        <f>IFERROR(INDEX($I$2:$I$9873,MATCH(1,INDEX(($P641=$F$2:$F$9873)*(0=COUNTIFS(AF641:AP641,$I$2:$I$9873)),0),0)),"")</f>
        <v/>
      </c>
      <c r="AR641" s="19">
        <f>IFERROR(INDEX($I$2:$I$9873,MATCH(1,INDEX(($P641=$F$2:$F$9873)*(0=COUNTIFS(AF641:AQ641,$I$2:$I$9873)),0),0)),"")</f>
        <v/>
      </c>
      <c r="AS641" s="19">
        <f>IFERROR(VLOOKUP(AF641,[2]CUS030!$A$5:$E$10000,5,0),"")</f>
        <v/>
      </c>
      <c r="AT641" s="19">
        <f>IFERROR(VLOOKUP(AG641,[2]CUS030!$A$5:$E$10000,5,0),"")</f>
        <v/>
      </c>
      <c r="AU641" s="19">
        <f>IFERROR(VLOOKUP(AH641,[2]CUS030!$A$5:$E$10000,5,0),"")</f>
        <v/>
      </c>
      <c r="AV641" s="19">
        <f>IFERROR(VLOOKUP(AI641,[2]CUS030!$A$5:$E$10000,5,0),"")</f>
        <v/>
      </c>
      <c r="AW641" s="19">
        <f>IFERROR(VLOOKUP(AJ641,[2]CUS030!$A$5:$E$10000,5,0),"")</f>
        <v/>
      </c>
      <c r="AX641" s="19">
        <f>IFERROR(VLOOKUP(AK641,[2]CUS030!$A$5:$E$10000,5,0),"")</f>
        <v/>
      </c>
      <c r="AY641" s="19">
        <f>IFERROR(VLOOKUP(AL641,[2]CUS030!$A$5:$E$10000,5,0),"")</f>
        <v/>
      </c>
      <c r="AZ641" s="19">
        <f>IFERROR(VLOOKUP(AM641,[2]CUS030!$A$5:$E$10000,5,0),"")</f>
        <v/>
      </c>
      <c r="BA641" s="19">
        <f>IFERROR(VLOOKUP(AN641,[2]CUS030!$A$5:$E$10000,5,0),"")</f>
        <v/>
      </c>
      <c r="BB641" s="19">
        <f>IFERROR(VLOOKUP(AO641,[2]CUS030!$A$5:$E$10000,5,0),"")</f>
        <v/>
      </c>
      <c r="BC641" s="19">
        <f>IFERROR(VLOOKUP(AP641,[2]CUS030!$A$5:$E$10000,5,0),"")</f>
        <v/>
      </c>
      <c r="BD641" s="19">
        <f>IFERROR(VLOOKUP(AQ641,[2]CUS030!$A$5:$E$10000,5,0),"")</f>
        <v/>
      </c>
      <c r="BE641" s="19">
        <f>IFERROR(VLOOKUP(AR641,[2]CUS030!$A$5:$E$10000,5,0),"")</f>
        <v/>
      </c>
    </row>
    <row r="642">
      <c r="F642" s="108">
        <f>[1]!Table1[[#This Row],[Production]]</f>
        <v/>
      </c>
      <c r="G642">
        <f>MID(F642,LEN(F642)-6,4)</f>
        <v/>
      </c>
      <c r="H642">
        <f>AS642&amp;"|"&amp;AT642&amp;"|"&amp;AU642&amp;"|"&amp;AV642&amp;"|"&amp;AW642&amp;"|"&amp;AX642&amp;"|"&amp;AY642&amp;"|"&amp;AZ642&amp;"|"&amp;BA642&amp;"|"&amp;BB642&amp;"|"&amp;BC642&amp;"|"&amp;BD642&amp;"|"&amp;BE642</f>
        <v/>
      </c>
      <c r="I642" s="108">
        <f>[1]!Table1[[#This Row],[Stock]]</f>
        <v/>
      </c>
      <c r="J642">
        <f>MID(LEFT(I642,LEN(I642)-3),FIND("0|0.000",LEFT(I642,LEN(I642)-3),1)+7,6)</f>
        <v/>
      </c>
      <c r="K642" s="19" t="n"/>
      <c r="L642" s="19" t="n"/>
      <c r="M642" s="19" t="n"/>
      <c r="N642" s="19" t="n"/>
      <c r="O642" s="19" t="n"/>
      <c r="P642" s="20">
        <f>End_Cal!E642</f>
        <v/>
      </c>
      <c r="Q642" s="112">
        <f>IFERROR(INDEX($J$2:$J$9873,MATCH(1,INDEX(($P642=$F$2:$F$9873)*(0=COUNTIFS($Q$2:$Q$2,$J$2:$J$9873)),0),0)),"")</f>
        <v/>
      </c>
      <c r="R642" s="112">
        <f>IFERROR(INDEX($J$2:$J$9873,MATCH(1,INDEX(($P642=$F$2:$F$9873)*(0=COUNTIFS(Q642,$J$2:$J$9873)),0),0)),"")</f>
        <v/>
      </c>
      <c r="S642" s="112">
        <f>IFERROR(INDEX($J$2:$J$9873,MATCH(1,INDEX(($P642=$F$2:$F$9873)*(0=COUNTIFS(Q642:R642,$J$2:$J$9873)),0),0)),"")</f>
        <v/>
      </c>
      <c r="T642" s="112">
        <f>IFERROR(INDEX($J$2:$J$9873,MATCH(1,INDEX(($P642=$F$2:$F$9873)*(0=COUNTIFS(Q642:S642,$J$2:$J$9873)),0),0)),"")</f>
        <v/>
      </c>
      <c r="U642" s="112">
        <f>IFERROR(INDEX($J$2:$J$9873,MATCH(1,INDEX(($P642=$F$2:$F$9873)*(0=COUNTIFS(Q642:T642,$J$2:$J$9873)),0),0)),"")</f>
        <v/>
      </c>
      <c r="V642" s="112">
        <f>IFERROR(INDEX($J$2:$J$9873,MATCH(1,INDEX(($P642=$F$2:$F$9873)*(0=COUNTIFS(Q642:U642,$J$2:$J$9873)),0),0)),"")</f>
        <v/>
      </c>
      <c r="W642" s="112">
        <f>IFERROR(INDEX($J$2:$J$9873,MATCH(1,INDEX(($P642=$F$2:$F$9873)*(0=COUNTIFS(Q642:V642,$J$2:$J$861)),0),0)),"")</f>
        <v/>
      </c>
      <c r="X642" s="112">
        <f>IFERROR(INDEX($J$2:$J$9873,MATCH(1,INDEX(($P642=$F$2:$F$9873)*(0=COUNTIFS(Q642:W642,$J$2:$J$9873)),0),0)),"")</f>
        <v/>
      </c>
      <c r="Y642" s="112">
        <f>IFERROR(INDEX($J$2:$J$861,MATCH(1,INDEX(($P642=$F$2:$F$861)*(0=COUNTIFS(Q642:X642,$J$2:$J$861)),0),0)),"")</f>
        <v/>
      </c>
      <c r="Z642" s="112">
        <f>IFERROR(INDEX($J$2:$J$861,MATCH(1,INDEX(($P642=$F$2:$F$861)*(0=COUNTIFS(Q642:Y642,$J$2:$J$861)),0),0)),"")</f>
        <v/>
      </c>
      <c r="AA642" s="112">
        <f>IFERROR(INDEX($J$2:$J$861,MATCH(1,INDEX(($P642=$F$2:$F$861)*(0=COUNTIFS(Q642:Z642,$J$2:$J$861)),0),0)),"")</f>
        <v/>
      </c>
      <c r="AB642" s="112">
        <f>IFERROR(INDEX($J$2:$J$861,MATCH(1,INDEX(($P642=$F$2:$F$861)*(0=COUNTIFS(Q642:AA642,$J$2:$J$861)),0),0)),"")</f>
        <v/>
      </c>
      <c r="AC642" s="112">
        <f>IFERROR(INDEX($J$2:$J$861,MATCH(1,INDEX(($P642=$F$2:$F$861)*(0=COUNTIFS(Q642:AB642,$J$2:$J$861)),0),0)),"")</f>
        <v/>
      </c>
      <c r="AD642">
        <f>Q642&amp;"-"&amp;R642&amp;"-"&amp;S642&amp;"-"&amp;T642&amp;"-"&amp;U642&amp;"-"&amp;V642&amp;"-"&amp;W642&amp;"-"&amp;X642&amp;"-"&amp;Y642&amp;"-"&amp;Z642&amp;"-"&amp;AA642&amp;"-"&amp;AB642&amp;"-"&amp;AC642</f>
        <v/>
      </c>
      <c r="AF642" s="19">
        <f>IFERROR(INDEX($I$2:$I$861,MATCH(1,INDEX(($P642=$F$2:$F$861)*(0=COUNTIFS($AF$2:$AF$2,$I$2:$I$861)),0),0)),"")</f>
        <v/>
      </c>
      <c r="AG642" s="19">
        <f>IFERROR(INDEX($I$2:$I$9873,MATCH(1,INDEX(($P642=$F$2:$F$9873)*(0=COUNTIFS(AF642,$I$2:$I$9873)),0),0)),"")</f>
        <v/>
      </c>
      <c r="AH642" s="19">
        <f>IFERROR(INDEX($I$2:$I$9873,MATCH(1,INDEX(($P642=$F$2:$F$9873)*(0=COUNTIFS(AF642:AG642,$I$2:$I$9873)),0),0)),"")</f>
        <v/>
      </c>
      <c r="AI642" s="19">
        <f>IFERROR(INDEX($I$2:$I$9873,MATCH(1,INDEX(($P642=$F$2:$F$9873)*(0=COUNTIFS(AF642:AH642,$I$2:$I$9873)),0),0)),"")</f>
        <v/>
      </c>
      <c r="AJ642" s="19">
        <f>IFERROR(INDEX($I$2:$I$9873,MATCH(1,INDEX(($P642=$F$2:$F$9873)*(0=COUNTIFS(AF642:AI642,$I$2:$I$9873)),0),0)),"")</f>
        <v/>
      </c>
      <c r="AK642" s="19">
        <f>IFERROR(INDEX($I$2:$I$9873,MATCH(1,INDEX(($P642=$F$2:$F$9873)*(0=COUNTIFS(AF642:AJ642,$I$2:$I$9873)),0),0)),"")</f>
        <v/>
      </c>
      <c r="AL642" s="19">
        <f>IFERROR(INDEX($I$2:$I$9873,MATCH(1,INDEX(($P642=$F$2:$F$9873)*(0=COUNTIFS(AF642:AK642,$I$2:$I$9873)),0),0)),"")</f>
        <v/>
      </c>
      <c r="AM642" s="19">
        <f>IFERROR(INDEX($I$2:$I$9873,MATCH(1,INDEX(($P642=$F$2:$F$9873)*(0=COUNTIFS(AF642:AL642,$I$2:$I$9873)),0),0)),"")</f>
        <v/>
      </c>
      <c r="AN642" s="19">
        <f>IFERROR(INDEX($I$2:$I$9873,MATCH(1,INDEX(($P642=$F$2:$F$9873)*(0=COUNTIFS(AF642:AM642,$I$2:$I$9873)),0),0)),"")</f>
        <v/>
      </c>
      <c r="AO642" s="19">
        <f>IFERROR(INDEX($I$2:$I$9873,MATCH(1,INDEX(($P642=$F$2:$F$9873)*(0=COUNTIFS(AF642:AN642,$I$2:$I$9873)),0),0)),"")</f>
        <v/>
      </c>
      <c r="AP642" s="19">
        <f>IFERROR(INDEX($I$2:$I$9873,MATCH(1,INDEX(($P642=$F$2:$F$9873)*(0=COUNTIFS(AF642:AO642,$I$2:$I$9873)),0),0)),"")</f>
        <v/>
      </c>
      <c r="AQ642" s="19">
        <f>IFERROR(INDEX($I$2:$I$9873,MATCH(1,INDEX(($P642=$F$2:$F$9873)*(0=COUNTIFS(AF642:AP642,$I$2:$I$9873)),0),0)),"")</f>
        <v/>
      </c>
      <c r="AR642" s="19">
        <f>IFERROR(INDEX($I$2:$I$9873,MATCH(1,INDEX(($P642=$F$2:$F$9873)*(0=COUNTIFS(AF642:AQ642,$I$2:$I$9873)),0),0)),"")</f>
        <v/>
      </c>
      <c r="AS642" s="19">
        <f>IFERROR(VLOOKUP(AF642,[2]CUS030!$A$5:$E$10000,5,0),"")</f>
        <v/>
      </c>
      <c r="AT642" s="19">
        <f>IFERROR(VLOOKUP(AG642,[2]CUS030!$A$5:$E$10000,5,0),"")</f>
        <v/>
      </c>
      <c r="AU642" s="19">
        <f>IFERROR(VLOOKUP(AH642,[2]CUS030!$A$5:$E$10000,5,0),"")</f>
        <v/>
      </c>
      <c r="AV642" s="19">
        <f>IFERROR(VLOOKUP(AI642,[2]CUS030!$A$5:$E$10000,5,0),"")</f>
        <v/>
      </c>
      <c r="AW642" s="19">
        <f>IFERROR(VLOOKUP(AJ642,[2]CUS030!$A$5:$E$10000,5,0),"")</f>
        <v/>
      </c>
      <c r="AX642" s="19">
        <f>IFERROR(VLOOKUP(AK642,[2]CUS030!$A$5:$E$10000,5,0),"")</f>
        <v/>
      </c>
      <c r="AY642" s="19">
        <f>IFERROR(VLOOKUP(AL642,[2]CUS030!$A$5:$E$10000,5,0),"")</f>
        <v/>
      </c>
      <c r="AZ642" s="19">
        <f>IFERROR(VLOOKUP(AM642,[2]CUS030!$A$5:$E$10000,5,0),"")</f>
        <v/>
      </c>
      <c r="BA642" s="19">
        <f>IFERROR(VLOOKUP(AN642,[2]CUS030!$A$5:$E$10000,5,0),"")</f>
        <v/>
      </c>
      <c r="BB642" s="19">
        <f>IFERROR(VLOOKUP(AO642,[2]CUS030!$A$5:$E$10000,5,0),"")</f>
        <v/>
      </c>
      <c r="BC642" s="19">
        <f>IFERROR(VLOOKUP(AP642,[2]CUS030!$A$5:$E$10000,5,0),"")</f>
        <v/>
      </c>
      <c r="BD642" s="19">
        <f>IFERROR(VLOOKUP(AQ642,[2]CUS030!$A$5:$E$10000,5,0),"")</f>
        <v/>
      </c>
      <c r="BE642" s="19">
        <f>IFERROR(VLOOKUP(AR642,[2]CUS030!$A$5:$E$10000,5,0),"")</f>
        <v/>
      </c>
    </row>
    <row r="643">
      <c r="F643" s="108">
        <f>[1]!Table1[[#This Row],[Production]]</f>
        <v/>
      </c>
      <c r="G643">
        <f>MID(F643,LEN(F643)-6,4)</f>
        <v/>
      </c>
      <c r="H643">
        <f>AS643&amp;"|"&amp;AT643&amp;"|"&amp;AU643&amp;"|"&amp;AV643&amp;"|"&amp;AW643&amp;"|"&amp;AX643&amp;"|"&amp;AY643&amp;"|"&amp;AZ643&amp;"|"&amp;BA643&amp;"|"&amp;BB643&amp;"|"&amp;BC643&amp;"|"&amp;BD643&amp;"|"&amp;BE643</f>
        <v/>
      </c>
      <c r="I643" s="108">
        <f>[1]!Table1[[#This Row],[Stock]]</f>
        <v/>
      </c>
      <c r="J643">
        <f>MID(LEFT(I643,LEN(I643)-3),FIND("0|0.000",LEFT(I643,LEN(I643)-3),1)+7,6)</f>
        <v/>
      </c>
      <c r="K643" s="19" t="n"/>
      <c r="L643" s="19" t="n"/>
      <c r="M643" s="19" t="n"/>
      <c r="N643" s="19" t="n"/>
      <c r="O643" s="19" t="n"/>
      <c r="P643" s="20">
        <f>End_Cal!E643</f>
        <v/>
      </c>
      <c r="Q643" s="112">
        <f>IFERROR(INDEX($J$2:$J$9873,MATCH(1,INDEX(($P643=$F$2:$F$9873)*(0=COUNTIFS($Q$2:$Q$2,$J$2:$J$9873)),0),0)),"")</f>
        <v/>
      </c>
      <c r="R643" s="112">
        <f>IFERROR(INDEX($J$2:$J$9873,MATCH(1,INDEX(($P643=$F$2:$F$9873)*(0=COUNTIFS(Q643,$J$2:$J$9873)),0),0)),"")</f>
        <v/>
      </c>
      <c r="S643" s="112">
        <f>IFERROR(INDEX($J$2:$J$9873,MATCH(1,INDEX(($P643=$F$2:$F$9873)*(0=COUNTIFS(Q643:R643,$J$2:$J$9873)),0),0)),"")</f>
        <v/>
      </c>
      <c r="T643" s="112">
        <f>IFERROR(INDEX($J$2:$J$9873,MATCH(1,INDEX(($P643=$F$2:$F$9873)*(0=COUNTIFS(Q643:S643,$J$2:$J$9873)),0),0)),"")</f>
        <v/>
      </c>
      <c r="U643" s="112">
        <f>IFERROR(INDEX($J$2:$J$9873,MATCH(1,INDEX(($P643=$F$2:$F$9873)*(0=COUNTIFS(Q643:T643,$J$2:$J$9873)),0),0)),"")</f>
        <v/>
      </c>
      <c r="V643" s="112">
        <f>IFERROR(INDEX($J$2:$J$9873,MATCH(1,INDEX(($P643=$F$2:$F$9873)*(0=COUNTIFS(Q643:U643,$J$2:$J$9873)),0),0)),"")</f>
        <v/>
      </c>
      <c r="W643" s="112">
        <f>IFERROR(INDEX($J$2:$J$9873,MATCH(1,INDEX(($P643=$F$2:$F$9873)*(0=COUNTIFS(Q643:V643,$J$2:$J$861)),0),0)),"")</f>
        <v/>
      </c>
      <c r="X643" s="112">
        <f>IFERROR(INDEX($J$2:$J$9873,MATCH(1,INDEX(($P643=$F$2:$F$9873)*(0=COUNTIFS(Q643:W643,$J$2:$J$9873)),0),0)),"")</f>
        <v/>
      </c>
      <c r="Y643" s="112">
        <f>IFERROR(INDEX($J$2:$J$861,MATCH(1,INDEX(($P643=$F$2:$F$861)*(0=COUNTIFS(Q643:X643,$J$2:$J$861)),0),0)),"")</f>
        <v/>
      </c>
      <c r="Z643" s="112">
        <f>IFERROR(INDEX($J$2:$J$861,MATCH(1,INDEX(($P643=$F$2:$F$861)*(0=COUNTIFS(Q643:Y643,$J$2:$J$861)),0),0)),"")</f>
        <v/>
      </c>
      <c r="AA643" s="112">
        <f>IFERROR(INDEX($J$2:$J$861,MATCH(1,INDEX(($P643=$F$2:$F$861)*(0=COUNTIFS(Q643:Z643,$J$2:$J$861)),0),0)),"")</f>
        <v/>
      </c>
      <c r="AB643" s="112">
        <f>IFERROR(INDEX($J$2:$J$861,MATCH(1,INDEX(($P643=$F$2:$F$861)*(0=COUNTIFS(Q643:AA643,$J$2:$J$861)),0),0)),"")</f>
        <v/>
      </c>
      <c r="AC643" s="112">
        <f>IFERROR(INDEX($J$2:$J$861,MATCH(1,INDEX(($P643=$F$2:$F$861)*(0=COUNTIFS(Q643:AB643,$J$2:$J$861)),0),0)),"")</f>
        <v/>
      </c>
      <c r="AD643">
        <f>Q643&amp;"-"&amp;R643&amp;"-"&amp;S643&amp;"-"&amp;T643&amp;"-"&amp;U643&amp;"-"&amp;V643&amp;"-"&amp;W643&amp;"-"&amp;X643&amp;"-"&amp;Y643&amp;"-"&amp;Z643&amp;"-"&amp;AA643&amp;"-"&amp;AB643&amp;"-"&amp;AC643</f>
        <v/>
      </c>
      <c r="AF643" s="19">
        <f>IFERROR(INDEX($I$2:$I$861,MATCH(1,INDEX(($P643=$F$2:$F$861)*(0=COUNTIFS($AF$2:$AF$2,$I$2:$I$861)),0),0)),"")</f>
        <v/>
      </c>
      <c r="AG643" s="19">
        <f>IFERROR(INDEX($I$2:$I$9873,MATCH(1,INDEX(($P643=$F$2:$F$9873)*(0=COUNTIFS(AF643,$I$2:$I$9873)),0),0)),"")</f>
        <v/>
      </c>
      <c r="AH643" s="19">
        <f>IFERROR(INDEX($I$2:$I$9873,MATCH(1,INDEX(($P643=$F$2:$F$9873)*(0=COUNTIFS(AF643:AG643,$I$2:$I$9873)),0),0)),"")</f>
        <v/>
      </c>
      <c r="AI643" s="19">
        <f>IFERROR(INDEX($I$2:$I$9873,MATCH(1,INDEX(($P643=$F$2:$F$9873)*(0=COUNTIFS(AF643:AH643,$I$2:$I$9873)),0),0)),"")</f>
        <v/>
      </c>
      <c r="AJ643" s="19">
        <f>IFERROR(INDEX($I$2:$I$9873,MATCH(1,INDEX(($P643=$F$2:$F$9873)*(0=COUNTIFS(AF643:AI643,$I$2:$I$9873)),0),0)),"")</f>
        <v/>
      </c>
      <c r="AK643" s="19">
        <f>IFERROR(INDEX($I$2:$I$9873,MATCH(1,INDEX(($P643=$F$2:$F$9873)*(0=COUNTIFS(AF643:AJ643,$I$2:$I$9873)),0),0)),"")</f>
        <v/>
      </c>
      <c r="AL643" s="19">
        <f>IFERROR(INDEX($I$2:$I$9873,MATCH(1,INDEX(($P643=$F$2:$F$9873)*(0=COUNTIFS(AF643:AK643,$I$2:$I$9873)),0),0)),"")</f>
        <v/>
      </c>
      <c r="AM643" s="19">
        <f>IFERROR(INDEX($I$2:$I$9873,MATCH(1,INDEX(($P643=$F$2:$F$9873)*(0=COUNTIFS(AF643:AL643,$I$2:$I$9873)),0),0)),"")</f>
        <v/>
      </c>
      <c r="AN643" s="19">
        <f>IFERROR(INDEX($I$2:$I$9873,MATCH(1,INDEX(($P643=$F$2:$F$9873)*(0=COUNTIFS(AF643:AM643,$I$2:$I$9873)),0),0)),"")</f>
        <v/>
      </c>
      <c r="AO643" s="19">
        <f>IFERROR(INDEX($I$2:$I$9873,MATCH(1,INDEX(($P643=$F$2:$F$9873)*(0=COUNTIFS(AF643:AN643,$I$2:$I$9873)),0),0)),"")</f>
        <v/>
      </c>
      <c r="AP643" s="19">
        <f>IFERROR(INDEX($I$2:$I$9873,MATCH(1,INDEX(($P643=$F$2:$F$9873)*(0=COUNTIFS(AF643:AO643,$I$2:$I$9873)),0),0)),"")</f>
        <v/>
      </c>
      <c r="AQ643" s="19">
        <f>IFERROR(INDEX($I$2:$I$9873,MATCH(1,INDEX(($P643=$F$2:$F$9873)*(0=COUNTIFS(AF643:AP643,$I$2:$I$9873)),0),0)),"")</f>
        <v/>
      </c>
      <c r="AR643" s="19">
        <f>IFERROR(INDEX($I$2:$I$9873,MATCH(1,INDEX(($P643=$F$2:$F$9873)*(0=COUNTIFS(AF643:AQ643,$I$2:$I$9873)),0),0)),"")</f>
        <v/>
      </c>
      <c r="AS643" s="19">
        <f>IFERROR(VLOOKUP(AF643,[2]CUS030!$A$5:$E$10000,5,0),"")</f>
        <v/>
      </c>
      <c r="AT643" s="19">
        <f>IFERROR(VLOOKUP(AG643,[2]CUS030!$A$5:$E$10000,5,0),"")</f>
        <v/>
      </c>
      <c r="AU643" s="19">
        <f>IFERROR(VLOOKUP(AH643,[2]CUS030!$A$5:$E$10000,5,0),"")</f>
        <v/>
      </c>
      <c r="AV643" s="19">
        <f>IFERROR(VLOOKUP(AI643,[2]CUS030!$A$5:$E$10000,5,0),"")</f>
        <v/>
      </c>
      <c r="AW643" s="19">
        <f>IFERROR(VLOOKUP(AJ643,[2]CUS030!$A$5:$E$10000,5,0),"")</f>
        <v/>
      </c>
      <c r="AX643" s="19">
        <f>IFERROR(VLOOKUP(AK643,[2]CUS030!$A$5:$E$10000,5,0),"")</f>
        <v/>
      </c>
      <c r="AY643" s="19">
        <f>IFERROR(VLOOKUP(AL643,[2]CUS030!$A$5:$E$10000,5,0),"")</f>
        <v/>
      </c>
      <c r="AZ643" s="19">
        <f>IFERROR(VLOOKUP(AM643,[2]CUS030!$A$5:$E$10000,5,0),"")</f>
        <v/>
      </c>
      <c r="BA643" s="19">
        <f>IFERROR(VLOOKUP(AN643,[2]CUS030!$A$5:$E$10000,5,0),"")</f>
        <v/>
      </c>
      <c r="BB643" s="19">
        <f>IFERROR(VLOOKUP(AO643,[2]CUS030!$A$5:$E$10000,5,0),"")</f>
        <v/>
      </c>
      <c r="BC643" s="19">
        <f>IFERROR(VLOOKUP(AP643,[2]CUS030!$A$5:$E$10000,5,0),"")</f>
        <v/>
      </c>
      <c r="BD643" s="19">
        <f>IFERROR(VLOOKUP(AQ643,[2]CUS030!$A$5:$E$10000,5,0),"")</f>
        <v/>
      </c>
      <c r="BE643" s="19">
        <f>IFERROR(VLOOKUP(AR643,[2]CUS030!$A$5:$E$10000,5,0),"")</f>
        <v/>
      </c>
    </row>
    <row r="644">
      <c r="F644" s="108">
        <f>[1]!Table1[[#This Row],[Production]]</f>
        <v/>
      </c>
      <c r="G644">
        <f>MID(F644,LEN(F644)-6,4)</f>
        <v/>
      </c>
      <c r="H644">
        <f>AS644&amp;"|"&amp;AT644&amp;"|"&amp;AU644&amp;"|"&amp;AV644&amp;"|"&amp;AW644&amp;"|"&amp;AX644&amp;"|"&amp;AY644&amp;"|"&amp;AZ644&amp;"|"&amp;BA644&amp;"|"&amp;BB644&amp;"|"&amp;BC644&amp;"|"&amp;BD644&amp;"|"&amp;BE644</f>
        <v/>
      </c>
      <c r="I644" s="108">
        <f>[1]!Table1[[#This Row],[Stock]]</f>
        <v/>
      </c>
      <c r="J644">
        <f>MID(LEFT(I644,LEN(I644)-3),FIND("0|0.000",LEFT(I644,LEN(I644)-3),1)+7,6)</f>
        <v/>
      </c>
      <c r="K644" s="19" t="n"/>
      <c r="L644" s="19" t="n"/>
      <c r="M644" s="19" t="n"/>
      <c r="N644" s="19" t="n"/>
      <c r="O644" s="19" t="n"/>
      <c r="P644" s="20">
        <f>End_Cal!E644</f>
        <v/>
      </c>
      <c r="Q644" s="112">
        <f>IFERROR(INDEX($J$2:$J$9873,MATCH(1,INDEX(($P644=$F$2:$F$9873)*(0=COUNTIFS($Q$2:$Q$2,$J$2:$J$9873)),0),0)),"")</f>
        <v/>
      </c>
      <c r="R644" s="112">
        <f>IFERROR(INDEX($J$2:$J$9873,MATCH(1,INDEX(($P644=$F$2:$F$9873)*(0=COUNTIFS(Q644,$J$2:$J$9873)),0),0)),"")</f>
        <v/>
      </c>
      <c r="S644" s="112">
        <f>IFERROR(INDEX($J$2:$J$9873,MATCH(1,INDEX(($P644=$F$2:$F$9873)*(0=COUNTIFS(Q644:R644,$J$2:$J$9873)),0),0)),"")</f>
        <v/>
      </c>
      <c r="T644" s="112">
        <f>IFERROR(INDEX($J$2:$J$9873,MATCH(1,INDEX(($P644=$F$2:$F$9873)*(0=COUNTIFS(Q644:S644,$J$2:$J$9873)),0),0)),"")</f>
        <v/>
      </c>
      <c r="U644" s="112">
        <f>IFERROR(INDEX($J$2:$J$9873,MATCH(1,INDEX(($P644=$F$2:$F$9873)*(0=COUNTIFS(Q644:T644,$J$2:$J$9873)),0),0)),"")</f>
        <v/>
      </c>
      <c r="V644" s="112">
        <f>IFERROR(INDEX($J$2:$J$9873,MATCH(1,INDEX(($P644=$F$2:$F$9873)*(0=COUNTIFS(Q644:U644,$J$2:$J$9873)),0),0)),"")</f>
        <v/>
      </c>
      <c r="W644" s="112">
        <f>IFERROR(INDEX($J$2:$J$9873,MATCH(1,INDEX(($P644=$F$2:$F$9873)*(0=COUNTIFS(Q644:V644,$J$2:$J$861)),0),0)),"")</f>
        <v/>
      </c>
      <c r="X644" s="112">
        <f>IFERROR(INDEX($J$2:$J$9873,MATCH(1,INDEX(($P644=$F$2:$F$9873)*(0=COUNTIFS(Q644:W644,$J$2:$J$9873)),0),0)),"")</f>
        <v/>
      </c>
      <c r="Y644" s="112">
        <f>IFERROR(INDEX($J$2:$J$861,MATCH(1,INDEX(($P644=$F$2:$F$861)*(0=COUNTIFS(Q644:X644,$J$2:$J$861)),0),0)),"")</f>
        <v/>
      </c>
      <c r="Z644" s="112">
        <f>IFERROR(INDEX($J$2:$J$861,MATCH(1,INDEX(($P644=$F$2:$F$861)*(0=COUNTIFS(Q644:Y644,$J$2:$J$861)),0),0)),"")</f>
        <v/>
      </c>
      <c r="AA644" s="112">
        <f>IFERROR(INDEX($J$2:$J$861,MATCH(1,INDEX(($P644=$F$2:$F$861)*(0=COUNTIFS(Q644:Z644,$J$2:$J$861)),0),0)),"")</f>
        <v/>
      </c>
      <c r="AB644" s="112">
        <f>IFERROR(INDEX($J$2:$J$861,MATCH(1,INDEX(($P644=$F$2:$F$861)*(0=COUNTIFS(Q644:AA644,$J$2:$J$861)),0),0)),"")</f>
        <v/>
      </c>
      <c r="AC644" s="112">
        <f>IFERROR(INDEX($J$2:$J$861,MATCH(1,INDEX(($P644=$F$2:$F$861)*(0=COUNTIFS(Q644:AB644,$J$2:$J$861)),0),0)),"")</f>
        <v/>
      </c>
      <c r="AD644">
        <f>Q644&amp;"-"&amp;R644&amp;"-"&amp;S644&amp;"-"&amp;T644&amp;"-"&amp;U644&amp;"-"&amp;V644&amp;"-"&amp;W644&amp;"-"&amp;X644&amp;"-"&amp;Y644&amp;"-"&amp;Z644&amp;"-"&amp;AA644&amp;"-"&amp;AB644&amp;"-"&amp;AC644</f>
        <v/>
      </c>
      <c r="AF644" s="19">
        <f>IFERROR(INDEX($I$2:$I$861,MATCH(1,INDEX(($P644=$F$2:$F$861)*(0=COUNTIFS($AF$2:$AF$2,$I$2:$I$861)),0),0)),"")</f>
        <v/>
      </c>
      <c r="AG644" s="19">
        <f>IFERROR(INDEX($I$2:$I$9873,MATCH(1,INDEX(($P644=$F$2:$F$9873)*(0=COUNTIFS(AF644,$I$2:$I$9873)),0),0)),"")</f>
        <v/>
      </c>
      <c r="AH644" s="19">
        <f>IFERROR(INDEX($I$2:$I$9873,MATCH(1,INDEX(($P644=$F$2:$F$9873)*(0=COUNTIFS(AF644:AG644,$I$2:$I$9873)),0),0)),"")</f>
        <v/>
      </c>
      <c r="AI644" s="19">
        <f>IFERROR(INDEX($I$2:$I$9873,MATCH(1,INDEX(($P644=$F$2:$F$9873)*(0=COUNTIFS(AF644:AH644,$I$2:$I$9873)),0),0)),"")</f>
        <v/>
      </c>
      <c r="AJ644" s="19">
        <f>IFERROR(INDEX($I$2:$I$9873,MATCH(1,INDEX(($P644=$F$2:$F$9873)*(0=COUNTIFS(AF644:AI644,$I$2:$I$9873)),0),0)),"")</f>
        <v/>
      </c>
      <c r="AK644" s="19">
        <f>IFERROR(INDEX($I$2:$I$9873,MATCH(1,INDEX(($P644=$F$2:$F$9873)*(0=COUNTIFS(AF644:AJ644,$I$2:$I$9873)),0),0)),"")</f>
        <v/>
      </c>
      <c r="AL644" s="19">
        <f>IFERROR(INDEX($I$2:$I$9873,MATCH(1,INDEX(($P644=$F$2:$F$9873)*(0=COUNTIFS(AF644:AK644,$I$2:$I$9873)),0),0)),"")</f>
        <v/>
      </c>
      <c r="AM644" s="19">
        <f>IFERROR(INDEX($I$2:$I$9873,MATCH(1,INDEX(($P644=$F$2:$F$9873)*(0=COUNTIFS(AF644:AL644,$I$2:$I$9873)),0),0)),"")</f>
        <v/>
      </c>
      <c r="AN644" s="19">
        <f>IFERROR(INDEX($I$2:$I$9873,MATCH(1,INDEX(($P644=$F$2:$F$9873)*(0=COUNTIFS(AF644:AM644,$I$2:$I$9873)),0),0)),"")</f>
        <v/>
      </c>
      <c r="AO644" s="19">
        <f>IFERROR(INDEX($I$2:$I$9873,MATCH(1,INDEX(($P644=$F$2:$F$9873)*(0=COUNTIFS(AF644:AN644,$I$2:$I$9873)),0),0)),"")</f>
        <v/>
      </c>
      <c r="AP644" s="19">
        <f>IFERROR(INDEX($I$2:$I$9873,MATCH(1,INDEX(($P644=$F$2:$F$9873)*(0=COUNTIFS(AF644:AO644,$I$2:$I$9873)),0),0)),"")</f>
        <v/>
      </c>
      <c r="AQ644" s="19">
        <f>IFERROR(INDEX($I$2:$I$9873,MATCH(1,INDEX(($P644=$F$2:$F$9873)*(0=COUNTIFS(AF644:AP644,$I$2:$I$9873)),0),0)),"")</f>
        <v/>
      </c>
      <c r="AR644" s="19">
        <f>IFERROR(INDEX($I$2:$I$9873,MATCH(1,INDEX(($P644=$F$2:$F$9873)*(0=COUNTIFS(AF644:AQ644,$I$2:$I$9873)),0),0)),"")</f>
        <v/>
      </c>
      <c r="AS644" s="19">
        <f>IFERROR(VLOOKUP(AF644,[2]CUS030!$A$5:$E$10000,5,0),"")</f>
        <v/>
      </c>
      <c r="AT644" s="19">
        <f>IFERROR(VLOOKUP(AG644,[2]CUS030!$A$5:$E$10000,5,0),"")</f>
        <v/>
      </c>
      <c r="AU644" s="19">
        <f>IFERROR(VLOOKUP(AH644,[2]CUS030!$A$5:$E$10000,5,0),"")</f>
        <v/>
      </c>
      <c r="AV644" s="19">
        <f>IFERROR(VLOOKUP(AI644,[2]CUS030!$A$5:$E$10000,5,0),"")</f>
        <v/>
      </c>
      <c r="AW644" s="19">
        <f>IFERROR(VLOOKUP(AJ644,[2]CUS030!$A$5:$E$10000,5,0),"")</f>
        <v/>
      </c>
      <c r="AX644" s="19">
        <f>IFERROR(VLOOKUP(AK644,[2]CUS030!$A$5:$E$10000,5,0),"")</f>
        <v/>
      </c>
      <c r="AY644" s="19">
        <f>IFERROR(VLOOKUP(AL644,[2]CUS030!$A$5:$E$10000,5,0),"")</f>
        <v/>
      </c>
      <c r="AZ644" s="19">
        <f>IFERROR(VLOOKUP(AM644,[2]CUS030!$A$5:$E$10000,5,0),"")</f>
        <v/>
      </c>
      <c r="BA644" s="19">
        <f>IFERROR(VLOOKUP(AN644,[2]CUS030!$A$5:$E$10000,5,0),"")</f>
        <v/>
      </c>
      <c r="BB644" s="19">
        <f>IFERROR(VLOOKUP(AO644,[2]CUS030!$A$5:$E$10000,5,0),"")</f>
        <v/>
      </c>
      <c r="BC644" s="19">
        <f>IFERROR(VLOOKUP(AP644,[2]CUS030!$A$5:$E$10000,5,0),"")</f>
        <v/>
      </c>
      <c r="BD644" s="19">
        <f>IFERROR(VLOOKUP(AQ644,[2]CUS030!$A$5:$E$10000,5,0),"")</f>
        <v/>
      </c>
      <c r="BE644" s="19">
        <f>IFERROR(VLOOKUP(AR644,[2]CUS030!$A$5:$E$10000,5,0),"")</f>
        <v/>
      </c>
    </row>
    <row r="645">
      <c r="F645" s="108">
        <f>[1]!Table1[[#This Row],[Production]]</f>
        <v/>
      </c>
      <c r="G645">
        <f>MID(F645,LEN(F645)-6,4)</f>
        <v/>
      </c>
      <c r="H645">
        <f>AS645&amp;"|"&amp;AT645&amp;"|"&amp;AU645&amp;"|"&amp;AV645&amp;"|"&amp;AW645&amp;"|"&amp;AX645&amp;"|"&amp;AY645&amp;"|"&amp;AZ645&amp;"|"&amp;BA645&amp;"|"&amp;BB645&amp;"|"&amp;BC645&amp;"|"&amp;BD645&amp;"|"&amp;BE645</f>
        <v/>
      </c>
      <c r="I645" s="108">
        <f>[1]!Table1[[#This Row],[Stock]]</f>
        <v/>
      </c>
      <c r="J645">
        <f>MID(LEFT(I645,LEN(I645)-3),FIND("0|0.000",LEFT(I645,LEN(I645)-3),1)+7,6)</f>
        <v/>
      </c>
      <c r="K645" s="19" t="n"/>
      <c r="L645" s="19" t="n"/>
      <c r="M645" s="19" t="n"/>
      <c r="N645" s="19" t="n"/>
      <c r="O645" s="19" t="n"/>
      <c r="P645" s="20">
        <f>End_Cal!E645</f>
        <v/>
      </c>
      <c r="Q645" s="112">
        <f>IFERROR(INDEX($J$2:$J$9873,MATCH(1,INDEX(($P645=$F$2:$F$9873)*(0=COUNTIFS($Q$2:$Q$2,$J$2:$J$9873)),0),0)),"")</f>
        <v/>
      </c>
      <c r="R645" s="112">
        <f>IFERROR(INDEX($J$2:$J$9873,MATCH(1,INDEX(($P645=$F$2:$F$9873)*(0=COUNTIFS(Q645,$J$2:$J$9873)),0),0)),"")</f>
        <v/>
      </c>
      <c r="S645" s="112">
        <f>IFERROR(INDEX($J$2:$J$9873,MATCH(1,INDEX(($P645=$F$2:$F$9873)*(0=COUNTIFS(Q645:R645,$J$2:$J$9873)),0),0)),"")</f>
        <v/>
      </c>
      <c r="T645" s="112">
        <f>IFERROR(INDEX($J$2:$J$9873,MATCH(1,INDEX(($P645=$F$2:$F$9873)*(0=COUNTIFS(Q645:S645,$J$2:$J$9873)),0),0)),"")</f>
        <v/>
      </c>
      <c r="U645" s="112">
        <f>IFERROR(INDEX($J$2:$J$9873,MATCH(1,INDEX(($P645=$F$2:$F$9873)*(0=COUNTIFS(Q645:T645,$J$2:$J$9873)),0),0)),"")</f>
        <v/>
      </c>
      <c r="V645" s="112">
        <f>IFERROR(INDEX($J$2:$J$9873,MATCH(1,INDEX(($P645=$F$2:$F$9873)*(0=COUNTIFS(Q645:U645,$J$2:$J$9873)),0),0)),"")</f>
        <v/>
      </c>
      <c r="W645" s="112">
        <f>IFERROR(INDEX($J$2:$J$9873,MATCH(1,INDEX(($P645=$F$2:$F$9873)*(0=COUNTIFS(Q645:V645,$J$2:$J$861)),0),0)),"")</f>
        <v/>
      </c>
      <c r="X645" s="112">
        <f>IFERROR(INDEX($J$2:$J$9873,MATCH(1,INDEX(($P645=$F$2:$F$9873)*(0=COUNTIFS(Q645:W645,$J$2:$J$9873)),0),0)),"")</f>
        <v/>
      </c>
      <c r="Y645" s="112">
        <f>IFERROR(INDEX($J$2:$J$861,MATCH(1,INDEX(($P645=$F$2:$F$861)*(0=COUNTIFS(Q645:X645,$J$2:$J$861)),0),0)),"")</f>
        <v/>
      </c>
      <c r="Z645" s="112">
        <f>IFERROR(INDEX($J$2:$J$861,MATCH(1,INDEX(($P645=$F$2:$F$861)*(0=COUNTIFS(Q645:Y645,$J$2:$J$861)),0),0)),"")</f>
        <v/>
      </c>
      <c r="AA645" s="112">
        <f>IFERROR(INDEX($J$2:$J$861,MATCH(1,INDEX(($P645=$F$2:$F$861)*(0=COUNTIFS(Q645:Z645,$J$2:$J$861)),0),0)),"")</f>
        <v/>
      </c>
      <c r="AB645" s="112">
        <f>IFERROR(INDEX($J$2:$J$861,MATCH(1,INDEX(($P645=$F$2:$F$861)*(0=COUNTIFS(Q645:AA645,$J$2:$J$861)),0),0)),"")</f>
        <v/>
      </c>
      <c r="AC645" s="112">
        <f>IFERROR(INDEX($J$2:$J$861,MATCH(1,INDEX(($P645=$F$2:$F$861)*(0=COUNTIFS(Q645:AB645,$J$2:$J$861)),0),0)),"")</f>
        <v/>
      </c>
      <c r="AD645">
        <f>Q645&amp;"-"&amp;R645&amp;"-"&amp;S645&amp;"-"&amp;T645&amp;"-"&amp;U645&amp;"-"&amp;V645&amp;"-"&amp;W645&amp;"-"&amp;X645&amp;"-"&amp;Y645&amp;"-"&amp;Z645&amp;"-"&amp;AA645&amp;"-"&amp;AB645&amp;"-"&amp;AC645</f>
        <v/>
      </c>
      <c r="AF645" s="19">
        <f>IFERROR(INDEX($I$2:$I$861,MATCH(1,INDEX(($P645=$F$2:$F$861)*(0=COUNTIFS($AF$2:$AF$2,$I$2:$I$861)),0),0)),"")</f>
        <v/>
      </c>
      <c r="AG645" s="19">
        <f>IFERROR(INDEX($I$2:$I$9873,MATCH(1,INDEX(($P645=$F$2:$F$9873)*(0=COUNTIFS(AF645,$I$2:$I$9873)),0),0)),"")</f>
        <v/>
      </c>
      <c r="AH645" s="19">
        <f>IFERROR(INDEX($I$2:$I$9873,MATCH(1,INDEX(($P645=$F$2:$F$9873)*(0=COUNTIFS(AF645:AG645,$I$2:$I$9873)),0),0)),"")</f>
        <v/>
      </c>
      <c r="AI645" s="19">
        <f>IFERROR(INDEX($I$2:$I$9873,MATCH(1,INDEX(($P645=$F$2:$F$9873)*(0=COUNTIFS(AF645:AH645,$I$2:$I$9873)),0),0)),"")</f>
        <v/>
      </c>
      <c r="AJ645" s="19">
        <f>IFERROR(INDEX($I$2:$I$9873,MATCH(1,INDEX(($P645=$F$2:$F$9873)*(0=COUNTIFS(AF645:AI645,$I$2:$I$9873)),0),0)),"")</f>
        <v/>
      </c>
      <c r="AK645" s="19">
        <f>IFERROR(INDEX($I$2:$I$9873,MATCH(1,INDEX(($P645=$F$2:$F$9873)*(0=COUNTIFS(AF645:AJ645,$I$2:$I$9873)),0),0)),"")</f>
        <v/>
      </c>
      <c r="AL645" s="19">
        <f>IFERROR(INDEX($I$2:$I$9873,MATCH(1,INDEX(($P645=$F$2:$F$9873)*(0=COUNTIFS(AF645:AK645,$I$2:$I$9873)),0),0)),"")</f>
        <v/>
      </c>
      <c r="AM645" s="19">
        <f>IFERROR(INDEX($I$2:$I$9873,MATCH(1,INDEX(($P645=$F$2:$F$9873)*(0=COUNTIFS(AF645:AL645,$I$2:$I$9873)),0),0)),"")</f>
        <v/>
      </c>
      <c r="AN645" s="19">
        <f>IFERROR(INDEX($I$2:$I$9873,MATCH(1,INDEX(($P645=$F$2:$F$9873)*(0=COUNTIFS(AF645:AM645,$I$2:$I$9873)),0),0)),"")</f>
        <v/>
      </c>
      <c r="AO645" s="19">
        <f>IFERROR(INDEX($I$2:$I$9873,MATCH(1,INDEX(($P645=$F$2:$F$9873)*(0=COUNTIFS(AF645:AN645,$I$2:$I$9873)),0),0)),"")</f>
        <v/>
      </c>
      <c r="AP645" s="19">
        <f>IFERROR(INDEX($I$2:$I$9873,MATCH(1,INDEX(($P645=$F$2:$F$9873)*(0=COUNTIFS(AF645:AO645,$I$2:$I$9873)),0),0)),"")</f>
        <v/>
      </c>
      <c r="AQ645" s="19">
        <f>IFERROR(INDEX($I$2:$I$9873,MATCH(1,INDEX(($P645=$F$2:$F$9873)*(0=COUNTIFS(AF645:AP645,$I$2:$I$9873)),0),0)),"")</f>
        <v/>
      </c>
      <c r="AR645" s="19">
        <f>IFERROR(INDEX($I$2:$I$9873,MATCH(1,INDEX(($P645=$F$2:$F$9873)*(0=COUNTIFS(AF645:AQ645,$I$2:$I$9873)),0),0)),"")</f>
        <v/>
      </c>
      <c r="AS645" s="19">
        <f>IFERROR(VLOOKUP(AF645,[2]CUS030!$A$5:$E$10000,5,0),"")</f>
        <v/>
      </c>
      <c r="AT645" s="19">
        <f>IFERROR(VLOOKUP(AG645,[2]CUS030!$A$5:$E$10000,5,0),"")</f>
        <v/>
      </c>
      <c r="AU645" s="19">
        <f>IFERROR(VLOOKUP(AH645,[2]CUS030!$A$5:$E$10000,5,0),"")</f>
        <v/>
      </c>
      <c r="AV645" s="19">
        <f>IFERROR(VLOOKUP(AI645,[2]CUS030!$A$5:$E$10000,5,0),"")</f>
        <v/>
      </c>
      <c r="AW645" s="19">
        <f>IFERROR(VLOOKUP(AJ645,[2]CUS030!$A$5:$E$10000,5,0),"")</f>
        <v/>
      </c>
      <c r="AX645" s="19">
        <f>IFERROR(VLOOKUP(AK645,[2]CUS030!$A$5:$E$10000,5,0),"")</f>
        <v/>
      </c>
      <c r="AY645" s="19">
        <f>IFERROR(VLOOKUP(AL645,[2]CUS030!$A$5:$E$10000,5,0),"")</f>
        <v/>
      </c>
      <c r="AZ645" s="19">
        <f>IFERROR(VLOOKUP(AM645,[2]CUS030!$A$5:$E$10000,5,0),"")</f>
        <v/>
      </c>
      <c r="BA645" s="19">
        <f>IFERROR(VLOOKUP(AN645,[2]CUS030!$A$5:$E$10000,5,0),"")</f>
        <v/>
      </c>
      <c r="BB645" s="19">
        <f>IFERROR(VLOOKUP(AO645,[2]CUS030!$A$5:$E$10000,5,0),"")</f>
        <v/>
      </c>
      <c r="BC645" s="19">
        <f>IFERROR(VLOOKUP(AP645,[2]CUS030!$A$5:$E$10000,5,0),"")</f>
        <v/>
      </c>
      <c r="BD645" s="19">
        <f>IFERROR(VLOOKUP(AQ645,[2]CUS030!$A$5:$E$10000,5,0),"")</f>
        <v/>
      </c>
      <c r="BE645" s="19">
        <f>IFERROR(VLOOKUP(AR645,[2]CUS030!$A$5:$E$10000,5,0),"")</f>
        <v/>
      </c>
    </row>
    <row r="646">
      <c r="F646" s="108">
        <f>[1]!Table1[[#This Row],[Production]]</f>
        <v/>
      </c>
      <c r="G646">
        <f>MID(F646,LEN(F646)-6,4)</f>
        <v/>
      </c>
      <c r="H646">
        <f>AS646&amp;"|"&amp;AT646&amp;"|"&amp;AU646&amp;"|"&amp;AV646&amp;"|"&amp;AW646&amp;"|"&amp;AX646&amp;"|"&amp;AY646&amp;"|"&amp;AZ646&amp;"|"&amp;BA646&amp;"|"&amp;BB646&amp;"|"&amp;BC646&amp;"|"&amp;BD646&amp;"|"&amp;BE646</f>
        <v/>
      </c>
      <c r="I646" s="108">
        <f>[1]!Table1[[#This Row],[Stock]]</f>
        <v/>
      </c>
      <c r="J646">
        <f>MID(LEFT(I646,LEN(I646)-3),FIND("0|0.000",LEFT(I646,LEN(I646)-3),1)+7,6)</f>
        <v/>
      </c>
      <c r="K646" s="19" t="n"/>
      <c r="L646" s="19" t="n"/>
      <c r="M646" s="19" t="n"/>
      <c r="N646" s="19" t="n"/>
      <c r="O646" s="19" t="n"/>
      <c r="P646" s="20">
        <f>End_Cal!E646</f>
        <v/>
      </c>
      <c r="Q646" s="112">
        <f>IFERROR(INDEX($J$2:$J$9873,MATCH(1,INDEX(($P646=$F$2:$F$9873)*(0=COUNTIFS($Q$2:$Q$2,$J$2:$J$9873)),0),0)),"")</f>
        <v/>
      </c>
      <c r="R646" s="112">
        <f>IFERROR(INDEX($J$2:$J$9873,MATCH(1,INDEX(($P646=$F$2:$F$9873)*(0=COUNTIFS(Q646,$J$2:$J$9873)),0),0)),"")</f>
        <v/>
      </c>
      <c r="S646" s="112">
        <f>IFERROR(INDEX($J$2:$J$9873,MATCH(1,INDEX(($P646=$F$2:$F$9873)*(0=COUNTIFS(Q646:R646,$J$2:$J$9873)),0),0)),"")</f>
        <v/>
      </c>
      <c r="T646" s="112">
        <f>IFERROR(INDEX($J$2:$J$9873,MATCH(1,INDEX(($P646=$F$2:$F$9873)*(0=COUNTIFS(Q646:S646,$J$2:$J$9873)),0),0)),"")</f>
        <v/>
      </c>
      <c r="U646" s="112">
        <f>IFERROR(INDEX($J$2:$J$9873,MATCH(1,INDEX(($P646=$F$2:$F$9873)*(0=COUNTIFS(Q646:T646,$J$2:$J$9873)),0),0)),"")</f>
        <v/>
      </c>
      <c r="V646" s="112">
        <f>IFERROR(INDEX($J$2:$J$9873,MATCH(1,INDEX(($P646=$F$2:$F$9873)*(0=COUNTIFS(Q646:U646,$J$2:$J$9873)),0),0)),"")</f>
        <v/>
      </c>
      <c r="W646" s="112">
        <f>IFERROR(INDEX($J$2:$J$9873,MATCH(1,INDEX(($P646=$F$2:$F$9873)*(0=COUNTIFS(Q646:V646,$J$2:$J$861)),0),0)),"")</f>
        <v/>
      </c>
      <c r="X646" s="112">
        <f>IFERROR(INDEX($J$2:$J$9873,MATCH(1,INDEX(($P646=$F$2:$F$9873)*(0=COUNTIFS(Q646:W646,$J$2:$J$9873)),0),0)),"")</f>
        <v/>
      </c>
      <c r="Y646" s="112">
        <f>IFERROR(INDEX($J$2:$J$861,MATCH(1,INDEX(($P646=$F$2:$F$861)*(0=COUNTIFS(Q646:X646,$J$2:$J$861)),0),0)),"")</f>
        <v/>
      </c>
      <c r="Z646" s="112">
        <f>IFERROR(INDEX($J$2:$J$861,MATCH(1,INDEX(($P646=$F$2:$F$861)*(0=COUNTIFS(Q646:Y646,$J$2:$J$861)),0),0)),"")</f>
        <v/>
      </c>
      <c r="AA646" s="112">
        <f>IFERROR(INDEX($J$2:$J$861,MATCH(1,INDEX(($P646=$F$2:$F$861)*(0=COUNTIFS(Q646:Z646,$J$2:$J$861)),0),0)),"")</f>
        <v/>
      </c>
      <c r="AB646" s="112">
        <f>IFERROR(INDEX($J$2:$J$861,MATCH(1,INDEX(($P646=$F$2:$F$861)*(0=COUNTIFS(Q646:AA646,$J$2:$J$861)),0),0)),"")</f>
        <v/>
      </c>
      <c r="AC646" s="112">
        <f>IFERROR(INDEX($J$2:$J$861,MATCH(1,INDEX(($P646=$F$2:$F$861)*(0=COUNTIFS(Q646:AB646,$J$2:$J$861)),0),0)),"")</f>
        <v/>
      </c>
      <c r="AD646">
        <f>Q646&amp;"-"&amp;R646&amp;"-"&amp;S646&amp;"-"&amp;T646&amp;"-"&amp;U646&amp;"-"&amp;V646&amp;"-"&amp;W646&amp;"-"&amp;X646&amp;"-"&amp;Y646&amp;"-"&amp;Z646&amp;"-"&amp;AA646&amp;"-"&amp;AB646&amp;"-"&amp;AC646</f>
        <v/>
      </c>
      <c r="AF646" s="19">
        <f>IFERROR(INDEX($I$2:$I$861,MATCH(1,INDEX(($P646=$F$2:$F$861)*(0=COUNTIFS($AF$2:$AF$2,$I$2:$I$861)),0),0)),"")</f>
        <v/>
      </c>
      <c r="AG646" s="19">
        <f>IFERROR(INDEX($I$2:$I$9873,MATCH(1,INDEX(($P646=$F$2:$F$9873)*(0=COUNTIFS(AF646,$I$2:$I$9873)),0),0)),"")</f>
        <v/>
      </c>
      <c r="AH646" s="19">
        <f>IFERROR(INDEX($I$2:$I$9873,MATCH(1,INDEX(($P646=$F$2:$F$9873)*(0=COUNTIFS(AF646:AG646,$I$2:$I$9873)),0),0)),"")</f>
        <v/>
      </c>
      <c r="AI646" s="19">
        <f>IFERROR(INDEX($I$2:$I$9873,MATCH(1,INDEX(($P646=$F$2:$F$9873)*(0=COUNTIFS(AF646:AH646,$I$2:$I$9873)),0),0)),"")</f>
        <v/>
      </c>
      <c r="AJ646" s="19">
        <f>IFERROR(INDEX($I$2:$I$9873,MATCH(1,INDEX(($P646=$F$2:$F$9873)*(0=COUNTIFS(AF646:AI646,$I$2:$I$9873)),0),0)),"")</f>
        <v/>
      </c>
      <c r="AK646" s="19">
        <f>IFERROR(INDEX($I$2:$I$9873,MATCH(1,INDEX(($P646=$F$2:$F$9873)*(0=COUNTIFS(AF646:AJ646,$I$2:$I$9873)),0),0)),"")</f>
        <v/>
      </c>
      <c r="AL646" s="19">
        <f>IFERROR(INDEX($I$2:$I$9873,MATCH(1,INDEX(($P646=$F$2:$F$9873)*(0=COUNTIFS(AF646:AK646,$I$2:$I$9873)),0),0)),"")</f>
        <v/>
      </c>
      <c r="AM646" s="19">
        <f>IFERROR(INDEX($I$2:$I$9873,MATCH(1,INDEX(($P646=$F$2:$F$9873)*(0=COUNTIFS(AF646:AL646,$I$2:$I$9873)),0),0)),"")</f>
        <v/>
      </c>
      <c r="AN646" s="19">
        <f>IFERROR(INDEX($I$2:$I$9873,MATCH(1,INDEX(($P646=$F$2:$F$9873)*(0=COUNTIFS(AF646:AM646,$I$2:$I$9873)),0),0)),"")</f>
        <v/>
      </c>
      <c r="AO646" s="19">
        <f>IFERROR(INDEX($I$2:$I$9873,MATCH(1,INDEX(($P646=$F$2:$F$9873)*(0=COUNTIFS(AF646:AN646,$I$2:$I$9873)),0),0)),"")</f>
        <v/>
      </c>
      <c r="AP646" s="19">
        <f>IFERROR(INDEX($I$2:$I$9873,MATCH(1,INDEX(($P646=$F$2:$F$9873)*(0=COUNTIFS(AF646:AO646,$I$2:$I$9873)),0),0)),"")</f>
        <v/>
      </c>
      <c r="AQ646" s="19">
        <f>IFERROR(INDEX($I$2:$I$9873,MATCH(1,INDEX(($P646=$F$2:$F$9873)*(0=COUNTIFS(AF646:AP646,$I$2:$I$9873)),0),0)),"")</f>
        <v/>
      </c>
      <c r="AR646" s="19">
        <f>IFERROR(INDEX($I$2:$I$9873,MATCH(1,INDEX(($P646=$F$2:$F$9873)*(0=COUNTIFS(AF646:AQ646,$I$2:$I$9873)),0),0)),"")</f>
        <v/>
      </c>
      <c r="AS646" s="19">
        <f>IFERROR(VLOOKUP(AF646,[2]CUS030!$A$5:$E$10000,5,0),"")</f>
        <v/>
      </c>
      <c r="AT646" s="19">
        <f>IFERROR(VLOOKUP(AG646,[2]CUS030!$A$5:$E$10000,5,0),"")</f>
        <v/>
      </c>
      <c r="AU646" s="19">
        <f>IFERROR(VLOOKUP(AH646,[2]CUS030!$A$5:$E$10000,5,0),"")</f>
        <v/>
      </c>
      <c r="AV646" s="19">
        <f>IFERROR(VLOOKUP(AI646,[2]CUS030!$A$5:$E$10000,5,0),"")</f>
        <v/>
      </c>
      <c r="AW646" s="19">
        <f>IFERROR(VLOOKUP(AJ646,[2]CUS030!$A$5:$E$10000,5,0),"")</f>
        <v/>
      </c>
      <c r="AX646" s="19">
        <f>IFERROR(VLOOKUP(AK646,[2]CUS030!$A$5:$E$10000,5,0),"")</f>
        <v/>
      </c>
      <c r="AY646" s="19">
        <f>IFERROR(VLOOKUP(AL646,[2]CUS030!$A$5:$E$10000,5,0),"")</f>
        <v/>
      </c>
      <c r="AZ646" s="19">
        <f>IFERROR(VLOOKUP(AM646,[2]CUS030!$A$5:$E$10000,5,0),"")</f>
        <v/>
      </c>
      <c r="BA646" s="19">
        <f>IFERROR(VLOOKUP(AN646,[2]CUS030!$A$5:$E$10000,5,0),"")</f>
        <v/>
      </c>
      <c r="BB646" s="19">
        <f>IFERROR(VLOOKUP(AO646,[2]CUS030!$A$5:$E$10000,5,0),"")</f>
        <v/>
      </c>
      <c r="BC646" s="19">
        <f>IFERROR(VLOOKUP(AP646,[2]CUS030!$A$5:$E$10000,5,0),"")</f>
        <v/>
      </c>
      <c r="BD646" s="19">
        <f>IFERROR(VLOOKUP(AQ646,[2]CUS030!$A$5:$E$10000,5,0),"")</f>
        <v/>
      </c>
      <c r="BE646" s="19">
        <f>IFERROR(VLOOKUP(AR646,[2]CUS030!$A$5:$E$10000,5,0),"")</f>
        <v/>
      </c>
    </row>
    <row r="647">
      <c r="F647" s="108">
        <f>[1]!Table1[[#This Row],[Production]]</f>
        <v/>
      </c>
      <c r="G647">
        <f>MID(F647,LEN(F647)-6,4)</f>
        <v/>
      </c>
      <c r="H647">
        <f>AS647&amp;"|"&amp;AT647&amp;"|"&amp;AU647&amp;"|"&amp;AV647&amp;"|"&amp;AW647&amp;"|"&amp;AX647&amp;"|"&amp;AY647&amp;"|"&amp;AZ647&amp;"|"&amp;BA647&amp;"|"&amp;BB647&amp;"|"&amp;BC647&amp;"|"&amp;BD647&amp;"|"&amp;BE647</f>
        <v/>
      </c>
      <c r="I647" s="108">
        <f>[1]!Table1[[#This Row],[Stock]]</f>
        <v/>
      </c>
      <c r="J647">
        <f>MID(LEFT(I647,LEN(I647)-3),FIND("0|0.000",LEFT(I647,LEN(I647)-3),1)+7,6)</f>
        <v/>
      </c>
      <c r="K647" s="19" t="n"/>
      <c r="L647" s="19" t="n"/>
      <c r="M647" s="19" t="n"/>
      <c r="N647" s="19" t="n"/>
      <c r="O647" s="19" t="n"/>
      <c r="P647" s="20">
        <f>End_Cal!E647</f>
        <v/>
      </c>
      <c r="Q647" s="112">
        <f>IFERROR(INDEX($J$2:$J$9873,MATCH(1,INDEX(($P647=$F$2:$F$9873)*(0=COUNTIFS($Q$2:$Q$2,$J$2:$J$9873)),0),0)),"")</f>
        <v/>
      </c>
      <c r="R647" s="112">
        <f>IFERROR(INDEX($J$2:$J$9873,MATCH(1,INDEX(($P647=$F$2:$F$9873)*(0=COUNTIFS(Q647,$J$2:$J$9873)),0),0)),"")</f>
        <v/>
      </c>
      <c r="S647" s="112">
        <f>IFERROR(INDEX($J$2:$J$9873,MATCH(1,INDEX(($P647=$F$2:$F$9873)*(0=COUNTIFS(Q647:R647,$J$2:$J$9873)),0),0)),"")</f>
        <v/>
      </c>
      <c r="T647" s="112">
        <f>IFERROR(INDEX($J$2:$J$9873,MATCH(1,INDEX(($P647=$F$2:$F$9873)*(0=COUNTIFS(Q647:S647,$J$2:$J$9873)),0),0)),"")</f>
        <v/>
      </c>
      <c r="U647" s="112">
        <f>IFERROR(INDEX($J$2:$J$9873,MATCH(1,INDEX(($P647=$F$2:$F$9873)*(0=COUNTIFS(Q647:T647,$J$2:$J$9873)),0),0)),"")</f>
        <v/>
      </c>
      <c r="V647" s="112">
        <f>IFERROR(INDEX($J$2:$J$9873,MATCH(1,INDEX(($P647=$F$2:$F$9873)*(0=COUNTIFS(Q647:U647,$J$2:$J$9873)),0),0)),"")</f>
        <v/>
      </c>
      <c r="W647" s="112">
        <f>IFERROR(INDEX($J$2:$J$9873,MATCH(1,INDEX(($P647=$F$2:$F$9873)*(0=COUNTIFS(Q647:V647,$J$2:$J$861)),0),0)),"")</f>
        <v/>
      </c>
      <c r="X647" s="112">
        <f>IFERROR(INDEX($J$2:$J$9873,MATCH(1,INDEX(($P647=$F$2:$F$9873)*(0=COUNTIFS(Q647:W647,$J$2:$J$9873)),0),0)),"")</f>
        <v/>
      </c>
      <c r="Y647" s="112">
        <f>IFERROR(INDEX($J$2:$J$861,MATCH(1,INDEX(($P647=$F$2:$F$861)*(0=COUNTIFS(Q647:X647,$J$2:$J$861)),0),0)),"")</f>
        <v/>
      </c>
      <c r="Z647" s="112">
        <f>IFERROR(INDEX($J$2:$J$861,MATCH(1,INDEX(($P647=$F$2:$F$861)*(0=COUNTIFS(Q647:Y647,$J$2:$J$861)),0),0)),"")</f>
        <v/>
      </c>
      <c r="AA647" s="112">
        <f>IFERROR(INDEX($J$2:$J$861,MATCH(1,INDEX(($P647=$F$2:$F$861)*(0=COUNTIFS(Q647:Z647,$J$2:$J$861)),0),0)),"")</f>
        <v/>
      </c>
      <c r="AB647" s="112">
        <f>IFERROR(INDEX($J$2:$J$861,MATCH(1,INDEX(($P647=$F$2:$F$861)*(0=COUNTIFS(Q647:AA647,$J$2:$J$861)),0),0)),"")</f>
        <v/>
      </c>
      <c r="AC647" s="112">
        <f>IFERROR(INDEX($J$2:$J$861,MATCH(1,INDEX(($P647=$F$2:$F$861)*(0=COUNTIFS(Q647:AB647,$J$2:$J$861)),0),0)),"")</f>
        <v/>
      </c>
      <c r="AD647">
        <f>Q647&amp;"-"&amp;R647&amp;"-"&amp;S647&amp;"-"&amp;T647&amp;"-"&amp;U647&amp;"-"&amp;V647&amp;"-"&amp;W647&amp;"-"&amp;X647&amp;"-"&amp;Y647&amp;"-"&amp;Z647&amp;"-"&amp;AA647&amp;"-"&amp;AB647&amp;"-"&amp;AC647</f>
        <v/>
      </c>
      <c r="AF647" s="19">
        <f>IFERROR(INDEX($I$2:$I$861,MATCH(1,INDEX(($P647=$F$2:$F$861)*(0=COUNTIFS($AF$2:$AF$2,$I$2:$I$861)),0),0)),"")</f>
        <v/>
      </c>
      <c r="AG647" s="19">
        <f>IFERROR(INDEX($I$2:$I$9873,MATCH(1,INDEX(($P647=$F$2:$F$9873)*(0=COUNTIFS(AF647,$I$2:$I$9873)),0),0)),"")</f>
        <v/>
      </c>
      <c r="AH647" s="19">
        <f>IFERROR(INDEX($I$2:$I$9873,MATCH(1,INDEX(($P647=$F$2:$F$9873)*(0=COUNTIFS(AF647:AG647,$I$2:$I$9873)),0),0)),"")</f>
        <v/>
      </c>
      <c r="AI647" s="19">
        <f>IFERROR(INDEX($I$2:$I$9873,MATCH(1,INDEX(($P647=$F$2:$F$9873)*(0=COUNTIFS(AF647:AH647,$I$2:$I$9873)),0),0)),"")</f>
        <v/>
      </c>
      <c r="AJ647" s="19">
        <f>IFERROR(INDEX($I$2:$I$9873,MATCH(1,INDEX(($P647=$F$2:$F$9873)*(0=COUNTIFS(AF647:AI647,$I$2:$I$9873)),0),0)),"")</f>
        <v/>
      </c>
      <c r="AK647" s="19">
        <f>IFERROR(INDEX($I$2:$I$9873,MATCH(1,INDEX(($P647=$F$2:$F$9873)*(0=COUNTIFS(AF647:AJ647,$I$2:$I$9873)),0),0)),"")</f>
        <v/>
      </c>
      <c r="AL647" s="19">
        <f>IFERROR(INDEX($I$2:$I$9873,MATCH(1,INDEX(($P647=$F$2:$F$9873)*(0=COUNTIFS(AF647:AK647,$I$2:$I$9873)),0),0)),"")</f>
        <v/>
      </c>
      <c r="AM647" s="19">
        <f>IFERROR(INDEX($I$2:$I$9873,MATCH(1,INDEX(($P647=$F$2:$F$9873)*(0=COUNTIFS(AF647:AL647,$I$2:$I$9873)),0),0)),"")</f>
        <v/>
      </c>
      <c r="AN647" s="19">
        <f>IFERROR(INDEX($I$2:$I$9873,MATCH(1,INDEX(($P647=$F$2:$F$9873)*(0=COUNTIFS(AF647:AM647,$I$2:$I$9873)),0),0)),"")</f>
        <v/>
      </c>
      <c r="AO647" s="19">
        <f>IFERROR(INDEX($I$2:$I$9873,MATCH(1,INDEX(($P647=$F$2:$F$9873)*(0=COUNTIFS(AF647:AN647,$I$2:$I$9873)),0),0)),"")</f>
        <v/>
      </c>
      <c r="AP647" s="19">
        <f>IFERROR(INDEX($I$2:$I$9873,MATCH(1,INDEX(($P647=$F$2:$F$9873)*(0=COUNTIFS(AF647:AO647,$I$2:$I$9873)),0),0)),"")</f>
        <v/>
      </c>
      <c r="AQ647" s="19">
        <f>IFERROR(INDEX($I$2:$I$9873,MATCH(1,INDEX(($P647=$F$2:$F$9873)*(0=COUNTIFS(AF647:AP647,$I$2:$I$9873)),0),0)),"")</f>
        <v/>
      </c>
      <c r="AR647" s="19">
        <f>IFERROR(INDEX($I$2:$I$9873,MATCH(1,INDEX(($P647=$F$2:$F$9873)*(0=COUNTIFS(AF647:AQ647,$I$2:$I$9873)),0),0)),"")</f>
        <v/>
      </c>
      <c r="AS647" s="19">
        <f>IFERROR(VLOOKUP(AF647,[2]CUS030!$A$5:$E$10000,5,0),"")</f>
        <v/>
      </c>
      <c r="AT647" s="19">
        <f>IFERROR(VLOOKUP(AG647,[2]CUS030!$A$5:$E$10000,5,0),"")</f>
        <v/>
      </c>
      <c r="AU647" s="19">
        <f>IFERROR(VLOOKUP(AH647,[2]CUS030!$A$5:$E$10000,5,0),"")</f>
        <v/>
      </c>
      <c r="AV647" s="19">
        <f>IFERROR(VLOOKUP(AI647,[2]CUS030!$A$5:$E$10000,5,0),"")</f>
        <v/>
      </c>
      <c r="AW647" s="19">
        <f>IFERROR(VLOOKUP(AJ647,[2]CUS030!$A$5:$E$10000,5,0),"")</f>
        <v/>
      </c>
      <c r="AX647" s="19">
        <f>IFERROR(VLOOKUP(AK647,[2]CUS030!$A$5:$E$10000,5,0),"")</f>
        <v/>
      </c>
      <c r="AY647" s="19">
        <f>IFERROR(VLOOKUP(AL647,[2]CUS030!$A$5:$E$10000,5,0),"")</f>
        <v/>
      </c>
      <c r="AZ647" s="19">
        <f>IFERROR(VLOOKUP(AM647,[2]CUS030!$A$5:$E$10000,5,0),"")</f>
        <v/>
      </c>
      <c r="BA647" s="19">
        <f>IFERROR(VLOOKUP(AN647,[2]CUS030!$A$5:$E$10000,5,0),"")</f>
        <v/>
      </c>
      <c r="BB647" s="19">
        <f>IFERROR(VLOOKUP(AO647,[2]CUS030!$A$5:$E$10000,5,0),"")</f>
        <v/>
      </c>
      <c r="BC647" s="19">
        <f>IFERROR(VLOOKUP(AP647,[2]CUS030!$A$5:$E$10000,5,0),"")</f>
        <v/>
      </c>
      <c r="BD647" s="19">
        <f>IFERROR(VLOOKUP(AQ647,[2]CUS030!$A$5:$E$10000,5,0),"")</f>
        <v/>
      </c>
      <c r="BE647" s="19">
        <f>IFERROR(VLOOKUP(AR647,[2]CUS030!$A$5:$E$10000,5,0),"")</f>
        <v/>
      </c>
    </row>
    <row r="648">
      <c r="F648" s="108">
        <f>[1]!Table1[[#This Row],[Production]]</f>
        <v/>
      </c>
      <c r="G648">
        <f>MID(F648,LEN(F648)-6,4)</f>
        <v/>
      </c>
      <c r="H648">
        <f>AS648&amp;"|"&amp;AT648&amp;"|"&amp;AU648&amp;"|"&amp;AV648&amp;"|"&amp;AW648&amp;"|"&amp;AX648&amp;"|"&amp;AY648&amp;"|"&amp;AZ648&amp;"|"&amp;BA648&amp;"|"&amp;BB648&amp;"|"&amp;BC648&amp;"|"&amp;BD648&amp;"|"&amp;BE648</f>
        <v/>
      </c>
      <c r="I648" s="108">
        <f>[1]!Table1[[#This Row],[Stock]]</f>
        <v/>
      </c>
      <c r="J648">
        <f>MID(LEFT(I648,LEN(I648)-3),FIND("0|0.000",LEFT(I648,LEN(I648)-3),1)+7,6)</f>
        <v/>
      </c>
      <c r="K648" s="19" t="n"/>
      <c r="L648" s="19" t="n"/>
      <c r="M648" s="19" t="n"/>
      <c r="N648" s="19" t="n"/>
      <c r="O648" s="19" t="n"/>
      <c r="P648" s="20">
        <f>End_Cal!E648</f>
        <v/>
      </c>
      <c r="Q648" s="112">
        <f>IFERROR(INDEX($J$2:$J$9873,MATCH(1,INDEX(($P648=$F$2:$F$9873)*(0=COUNTIFS($Q$2:$Q$2,$J$2:$J$9873)),0),0)),"")</f>
        <v/>
      </c>
      <c r="R648" s="112">
        <f>IFERROR(INDEX($J$2:$J$9873,MATCH(1,INDEX(($P648=$F$2:$F$9873)*(0=COUNTIFS(Q648,$J$2:$J$9873)),0),0)),"")</f>
        <v/>
      </c>
      <c r="S648" s="112">
        <f>IFERROR(INDEX($J$2:$J$9873,MATCH(1,INDEX(($P648=$F$2:$F$9873)*(0=COUNTIFS(Q648:R648,$J$2:$J$9873)),0),0)),"")</f>
        <v/>
      </c>
      <c r="T648" s="112">
        <f>IFERROR(INDEX($J$2:$J$9873,MATCH(1,INDEX(($P648=$F$2:$F$9873)*(0=COUNTIFS(Q648:S648,$J$2:$J$9873)),0),0)),"")</f>
        <v/>
      </c>
      <c r="U648" s="112">
        <f>IFERROR(INDEX($J$2:$J$9873,MATCH(1,INDEX(($P648=$F$2:$F$9873)*(0=COUNTIFS(Q648:T648,$J$2:$J$9873)),0),0)),"")</f>
        <v/>
      </c>
      <c r="V648" s="112">
        <f>IFERROR(INDEX($J$2:$J$9873,MATCH(1,INDEX(($P648=$F$2:$F$9873)*(0=COUNTIFS(Q648:U648,$J$2:$J$9873)),0),0)),"")</f>
        <v/>
      </c>
      <c r="W648" s="112">
        <f>IFERROR(INDEX($J$2:$J$9873,MATCH(1,INDEX(($P648=$F$2:$F$9873)*(0=COUNTIFS(Q648:V648,$J$2:$J$861)),0),0)),"")</f>
        <v/>
      </c>
      <c r="X648" s="112">
        <f>IFERROR(INDEX($J$2:$J$9873,MATCH(1,INDEX(($P648=$F$2:$F$9873)*(0=COUNTIFS(Q648:W648,$J$2:$J$9873)),0),0)),"")</f>
        <v/>
      </c>
      <c r="Y648" s="112">
        <f>IFERROR(INDEX($J$2:$J$861,MATCH(1,INDEX(($P648=$F$2:$F$861)*(0=COUNTIFS(Q648:X648,$J$2:$J$861)),0),0)),"")</f>
        <v/>
      </c>
      <c r="Z648" s="112">
        <f>IFERROR(INDEX($J$2:$J$861,MATCH(1,INDEX(($P648=$F$2:$F$861)*(0=COUNTIFS(Q648:Y648,$J$2:$J$861)),0),0)),"")</f>
        <v/>
      </c>
      <c r="AA648" s="112">
        <f>IFERROR(INDEX($J$2:$J$861,MATCH(1,INDEX(($P648=$F$2:$F$861)*(0=COUNTIFS(Q648:Z648,$J$2:$J$861)),0),0)),"")</f>
        <v/>
      </c>
      <c r="AB648" s="112">
        <f>IFERROR(INDEX($J$2:$J$861,MATCH(1,INDEX(($P648=$F$2:$F$861)*(0=COUNTIFS(Q648:AA648,$J$2:$J$861)),0),0)),"")</f>
        <v/>
      </c>
      <c r="AC648" s="112">
        <f>IFERROR(INDEX($J$2:$J$861,MATCH(1,INDEX(($P648=$F$2:$F$861)*(0=COUNTIFS(Q648:AB648,$J$2:$J$861)),0),0)),"")</f>
        <v/>
      </c>
      <c r="AD648">
        <f>Q648&amp;"-"&amp;R648&amp;"-"&amp;S648&amp;"-"&amp;T648&amp;"-"&amp;U648&amp;"-"&amp;V648&amp;"-"&amp;W648&amp;"-"&amp;X648&amp;"-"&amp;Y648&amp;"-"&amp;Z648&amp;"-"&amp;AA648&amp;"-"&amp;AB648&amp;"-"&amp;AC648</f>
        <v/>
      </c>
      <c r="AF648" s="19">
        <f>IFERROR(INDEX($I$2:$I$861,MATCH(1,INDEX(($P648=$F$2:$F$861)*(0=COUNTIFS($AF$2:$AF$2,$I$2:$I$861)),0),0)),"")</f>
        <v/>
      </c>
      <c r="AG648" s="19">
        <f>IFERROR(INDEX($I$2:$I$9873,MATCH(1,INDEX(($P648=$F$2:$F$9873)*(0=COUNTIFS(AF648,$I$2:$I$9873)),0),0)),"")</f>
        <v/>
      </c>
      <c r="AH648" s="19">
        <f>IFERROR(INDEX($I$2:$I$9873,MATCH(1,INDEX(($P648=$F$2:$F$9873)*(0=COUNTIFS(AF648:AG648,$I$2:$I$9873)),0),0)),"")</f>
        <v/>
      </c>
      <c r="AI648" s="19">
        <f>IFERROR(INDEX($I$2:$I$9873,MATCH(1,INDEX(($P648=$F$2:$F$9873)*(0=COUNTIFS(AF648:AH648,$I$2:$I$9873)),0),0)),"")</f>
        <v/>
      </c>
      <c r="AJ648" s="19">
        <f>IFERROR(INDEX($I$2:$I$9873,MATCH(1,INDEX(($P648=$F$2:$F$9873)*(0=COUNTIFS(AF648:AI648,$I$2:$I$9873)),0),0)),"")</f>
        <v/>
      </c>
      <c r="AK648" s="19">
        <f>IFERROR(INDEX($I$2:$I$9873,MATCH(1,INDEX(($P648=$F$2:$F$9873)*(0=COUNTIFS(AF648:AJ648,$I$2:$I$9873)),0),0)),"")</f>
        <v/>
      </c>
      <c r="AL648" s="19">
        <f>IFERROR(INDEX($I$2:$I$9873,MATCH(1,INDEX(($P648=$F$2:$F$9873)*(0=COUNTIFS(AF648:AK648,$I$2:$I$9873)),0),0)),"")</f>
        <v/>
      </c>
      <c r="AM648" s="19">
        <f>IFERROR(INDEX($I$2:$I$9873,MATCH(1,INDEX(($P648=$F$2:$F$9873)*(0=COUNTIFS(AF648:AL648,$I$2:$I$9873)),0),0)),"")</f>
        <v/>
      </c>
      <c r="AN648" s="19">
        <f>IFERROR(INDEX($I$2:$I$9873,MATCH(1,INDEX(($P648=$F$2:$F$9873)*(0=COUNTIFS(AF648:AM648,$I$2:$I$9873)),0),0)),"")</f>
        <v/>
      </c>
      <c r="AO648" s="19">
        <f>IFERROR(INDEX($I$2:$I$9873,MATCH(1,INDEX(($P648=$F$2:$F$9873)*(0=COUNTIFS(AF648:AN648,$I$2:$I$9873)),0),0)),"")</f>
        <v/>
      </c>
      <c r="AP648" s="19">
        <f>IFERROR(INDEX($I$2:$I$9873,MATCH(1,INDEX(($P648=$F$2:$F$9873)*(0=COUNTIFS(AF648:AO648,$I$2:$I$9873)),0),0)),"")</f>
        <v/>
      </c>
      <c r="AQ648" s="19">
        <f>IFERROR(INDEX($I$2:$I$9873,MATCH(1,INDEX(($P648=$F$2:$F$9873)*(0=COUNTIFS(AF648:AP648,$I$2:$I$9873)),0),0)),"")</f>
        <v/>
      </c>
      <c r="AR648" s="19">
        <f>IFERROR(INDEX($I$2:$I$9873,MATCH(1,INDEX(($P648=$F$2:$F$9873)*(0=COUNTIFS(AF648:AQ648,$I$2:$I$9873)),0),0)),"")</f>
        <v/>
      </c>
      <c r="AS648" s="19">
        <f>IFERROR(VLOOKUP(AF648,[2]CUS030!$A$5:$E$10000,5,0),"")</f>
        <v/>
      </c>
      <c r="AT648" s="19">
        <f>IFERROR(VLOOKUP(AG648,[2]CUS030!$A$5:$E$10000,5,0),"")</f>
        <v/>
      </c>
      <c r="AU648" s="19">
        <f>IFERROR(VLOOKUP(AH648,[2]CUS030!$A$5:$E$10000,5,0),"")</f>
        <v/>
      </c>
      <c r="AV648" s="19">
        <f>IFERROR(VLOOKUP(AI648,[2]CUS030!$A$5:$E$10000,5,0),"")</f>
        <v/>
      </c>
      <c r="AW648" s="19">
        <f>IFERROR(VLOOKUP(AJ648,[2]CUS030!$A$5:$E$10000,5,0),"")</f>
        <v/>
      </c>
      <c r="AX648" s="19">
        <f>IFERROR(VLOOKUP(AK648,[2]CUS030!$A$5:$E$10000,5,0),"")</f>
        <v/>
      </c>
      <c r="AY648" s="19">
        <f>IFERROR(VLOOKUP(AL648,[2]CUS030!$A$5:$E$10000,5,0),"")</f>
        <v/>
      </c>
      <c r="AZ648" s="19">
        <f>IFERROR(VLOOKUP(AM648,[2]CUS030!$A$5:$E$10000,5,0),"")</f>
        <v/>
      </c>
      <c r="BA648" s="19">
        <f>IFERROR(VLOOKUP(AN648,[2]CUS030!$A$5:$E$10000,5,0),"")</f>
        <v/>
      </c>
      <c r="BB648" s="19">
        <f>IFERROR(VLOOKUP(AO648,[2]CUS030!$A$5:$E$10000,5,0),"")</f>
        <v/>
      </c>
      <c r="BC648" s="19">
        <f>IFERROR(VLOOKUP(AP648,[2]CUS030!$A$5:$E$10000,5,0),"")</f>
        <v/>
      </c>
      <c r="BD648" s="19">
        <f>IFERROR(VLOOKUP(AQ648,[2]CUS030!$A$5:$E$10000,5,0),"")</f>
        <v/>
      </c>
      <c r="BE648" s="19">
        <f>IFERROR(VLOOKUP(AR648,[2]CUS030!$A$5:$E$10000,5,0),"")</f>
        <v/>
      </c>
    </row>
    <row r="649">
      <c r="F649" s="108">
        <f>[1]!Table1[[#This Row],[Production]]</f>
        <v/>
      </c>
      <c r="G649">
        <f>MID(F649,LEN(F649)-6,4)</f>
        <v/>
      </c>
      <c r="H649">
        <f>AS649&amp;"|"&amp;AT649&amp;"|"&amp;AU649&amp;"|"&amp;AV649&amp;"|"&amp;AW649&amp;"|"&amp;AX649&amp;"|"&amp;AY649&amp;"|"&amp;AZ649&amp;"|"&amp;BA649&amp;"|"&amp;BB649&amp;"|"&amp;BC649&amp;"|"&amp;BD649&amp;"|"&amp;BE649</f>
        <v/>
      </c>
      <c r="I649" s="108">
        <f>[1]!Table1[[#This Row],[Stock]]</f>
        <v/>
      </c>
      <c r="J649">
        <f>MID(LEFT(I649,LEN(I649)-3),FIND("0|0.000",LEFT(I649,LEN(I649)-3),1)+7,6)</f>
        <v/>
      </c>
      <c r="K649" s="19" t="n"/>
      <c r="L649" s="19" t="n"/>
      <c r="M649" s="19" t="n"/>
      <c r="N649" s="19" t="n"/>
      <c r="O649" s="19" t="n"/>
      <c r="P649" s="20">
        <f>End_Cal!E649</f>
        <v/>
      </c>
      <c r="Q649" s="112">
        <f>IFERROR(INDEX($J$2:$J$9873,MATCH(1,INDEX(($P649=$F$2:$F$9873)*(0=COUNTIFS($Q$2:$Q$2,$J$2:$J$9873)),0),0)),"")</f>
        <v/>
      </c>
      <c r="R649" s="112">
        <f>IFERROR(INDEX($J$2:$J$9873,MATCH(1,INDEX(($P649=$F$2:$F$9873)*(0=COUNTIFS(Q649,$J$2:$J$9873)),0),0)),"")</f>
        <v/>
      </c>
      <c r="S649" s="112">
        <f>IFERROR(INDEX($J$2:$J$9873,MATCH(1,INDEX(($P649=$F$2:$F$9873)*(0=COUNTIFS(Q649:R649,$J$2:$J$9873)),0),0)),"")</f>
        <v/>
      </c>
      <c r="T649" s="112">
        <f>IFERROR(INDEX($J$2:$J$9873,MATCH(1,INDEX(($P649=$F$2:$F$9873)*(0=COUNTIFS(Q649:S649,$J$2:$J$9873)),0),0)),"")</f>
        <v/>
      </c>
      <c r="U649" s="112">
        <f>IFERROR(INDEX($J$2:$J$9873,MATCH(1,INDEX(($P649=$F$2:$F$9873)*(0=COUNTIFS(Q649:T649,$J$2:$J$9873)),0),0)),"")</f>
        <v/>
      </c>
      <c r="V649" s="112">
        <f>IFERROR(INDEX($J$2:$J$9873,MATCH(1,INDEX(($P649=$F$2:$F$9873)*(0=COUNTIFS(Q649:U649,$J$2:$J$9873)),0),0)),"")</f>
        <v/>
      </c>
      <c r="W649" s="112">
        <f>IFERROR(INDEX($J$2:$J$9873,MATCH(1,INDEX(($P649=$F$2:$F$9873)*(0=COUNTIFS(Q649:V649,$J$2:$J$861)),0),0)),"")</f>
        <v/>
      </c>
      <c r="X649" s="112">
        <f>IFERROR(INDEX($J$2:$J$9873,MATCH(1,INDEX(($P649=$F$2:$F$9873)*(0=COUNTIFS(Q649:W649,$J$2:$J$9873)),0),0)),"")</f>
        <v/>
      </c>
      <c r="Y649" s="112">
        <f>IFERROR(INDEX($J$2:$J$861,MATCH(1,INDEX(($P649=$F$2:$F$861)*(0=COUNTIFS(Q649:X649,$J$2:$J$861)),0),0)),"")</f>
        <v/>
      </c>
      <c r="Z649" s="112">
        <f>IFERROR(INDEX($J$2:$J$861,MATCH(1,INDEX(($P649=$F$2:$F$861)*(0=COUNTIFS(Q649:Y649,$J$2:$J$861)),0),0)),"")</f>
        <v/>
      </c>
      <c r="AA649" s="112">
        <f>IFERROR(INDEX($J$2:$J$861,MATCH(1,INDEX(($P649=$F$2:$F$861)*(0=COUNTIFS(Q649:Z649,$J$2:$J$861)),0),0)),"")</f>
        <v/>
      </c>
      <c r="AB649" s="112">
        <f>IFERROR(INDEX($J$2:$J$861,MATCH(1,INDEX(($P649=$F$2:$F$861)*(0=COUNTIFS(Q649:AA649,$J$2:$J$861)),0),0)),"")</f>
        <v/>
      </c>
      <c r="AC649" s="112">
        <f>IFERROR(INDEX($J$2:$J$861,MATCH(1,INDEX(($P649=$F$2:$F$861)*(0=COUNTIFS(Q649:AB649,$J$2:$J$861)),0),0)),"")</f>
        <v/>
      </c>
      <c r="AD649">
        <f>Q649&amp;"-"&amp;R649&amp;"-"&amp;S649&amp;"-"&amp;T649&amp;"-"&amp;U649&amp;"-"&amp;V649&amp;"-"&amp;W649&amp;"-"&amp;X649&amp;"-"&amp;Y649&amp;"-"&amp;Z649&amp;"-"&amp;AA649&amp;"-"&amp;AB649&amp;"-"&amp;AC649</f>
        <v/>
      </c>
      <c r="AF649" s="19">
        <f>IFERROR(INDEX($I$2:$I$861,MATCH(1,INDEX(($P649=$F$2:$F$861)*(0=COUNTIFS($AF$2:$AF$2,$I$2:$I$861)),0),0)),"")</f>
        <v/>
      </c>
      <c r="AG649" s="19">
        <f>IFERROR(INDEX($I$2:$I$9873,MATCH(1,INDEX(($P649=$F$2:$F$9873)*(0=COUNTIFS(AF649,$I$2:$I$9873)),0),0)),"")</f>
        <v/>
      </c>
      <c r="AH649" s="19">
        <f>IFERROR(INDEX($I$2:$I$9873,MATCH(1,INDEX(($P649=$F$2:$F$9873)*(0=COUNTIFS(AF649:AG649,$I$2:$I$9873)),0),0)),"")</f>
        <v/>
      </c>
      <c r="AI649" s="19">
        <f>IFERROR(INDEX($I$2:$I$9873,MATCH(1,INDEX(($P649=$F$2:$F$9873)*(0=COUNTIFS(AF649:AH649,$I$2:$I$9873)),0),0)),"")</f>
        <v/>
      </c>
      <c r="AJ649" s="19">
        <f>IFERROR(INDEX($I$2:$I$9873,MATCH(1,INDEX(($P649=$F$2:$F$9873)*(0=COUNTIFS(AF649:AI649,$I$2:$I$9873)),0),0)),"")</f>
        <v/>
      </c>
      <c r="AK649" s="19">
        <f>IFERROR(INDEX($I$2:$I$9873,MATCH(1,INDEX(($P649=$F$2:$F$9873)*(0=COUNTIFS(AF649:AJ649,$I$2:$I$9873)),0),0)),"")</f>
        <v/>
      </c>
      <c r="AL649" s="19">
        <f>IFERROR(INDEX($I$2:$I$9873,MATCH(1,INDEX(($P649=$F$2:$F$9873)*(0=COUNTIFS(AF649:AK649,$I$2:$I$9873)),0),0)),"")</f>
        <v/>
      </c>
      <c r="AM649" s="19">
        <f>IFERROR(INDEX($I$2:$I$9873,MATCH(1,INDEX(($P649=$F$2:$F$9873)*(0=COUNTIFS(AF649:AL649,$I$2:$I$9873)),0),0)),"")</f>
        <v/>
      </c>
      <c r="AN649" s="19">
        <f>IFERROR(INDEX($I$2:$I$9873,MATCH(1,INDEX(($P649=$F$2:$F$9873)*(0=COUNTIFS(AF649:AM649,$I$2:$I$9873)),0),0)),"")</f>
        <v/>
      </c>
      <c r="AO649" s="19">
        <f>IFERROR(INDEX($I$2:$I$9873,MATCH(1,INDEX(($P649=$F$2:$F$9873)*(0=COUNTIFS(AF649:AN649,$I$2:$I$9873)),0),0)),"")</f>
        <v/>
      </c>
      <c r="AP649" s="19">
        <f>IFERROR(INDEX($I$2:$I$9873,MATCH(1,INDEX(($P649=$F$2:$F$9873)*(0=COUNTIFS(AF649:AO649,$I$2:$I$9873)),0),0)),"")</f>
        <v/>
      </c>
      <c r="AQ649" s="19">
        <f>IFERROR(INDEX($I$2:$I$9873,MATCH(1,INDEX(($P649=$F$2:$F$9873)*(0=COUNTIFS(AF649:AP649,$I$2:$I$9873)),0),0)),"")</f>
        <v/>
      </c>
      <c r="AR649" s="19">
        <f>IFERROR(INDEX($I$2:$I$9873,MATCH(1,INDEX(($P649=$F$2:$F$9873)*(0=COUNTIFS(AF649:AQ649,$I$2:$I$9873)),0),0)),"")</f>
        <v/>
      </c>
      <c r="AS649" s="19">
        <f>IFERROR(VLOOKUP(AF649,[2]CUS030!$A$5:$E$10000,5,0),"")</f>
        <v/>
      </c>
      <c r="AT649" s="19">
        <f>IFERROR(VLOOKUP(AG649,[2]CUS030!$A$5:$E$10000,5,0),"")</f>
        <v/>
      </c>
      <c r="AU649" s="19">
        <f>IFERROR(VLOOKUP(AH649,[2]CUS030!$A$5:$E$10000,5,0),"")</f>
        <v/>
      </c>
      <c r="AV649" s="19">
        <f>IFERROR(VLOOKUP(AI649,[2]CUS030!$A$5:$E$10000,5,0),"")</f>
        <v/>
      </c>
      <c r="AW649" s="19">
        <f>IFERROR(VLOOKUP(AJ649,[2]CUS030!$A$5:$E$10000,5,0),"")</f>
        <v/>
      </c>
      <c r="AX649" s="19">
        <f>IFERROR(VLOOKUP(AK649,[2]CUS030!$A$5:$E$10000,5,0),"")</f>
        <v/>
      </c>
      <c r="AY649" s="19">
        <f>IFERROR(VLOOKUP(AL649,[2]CUS030!$A$5:$E$10000,5,0),"")</f>
        <v/>
      </c>
      <c r="AZ649" s="19">
        <f>IFERROR(VLOOKUP(AM649,[2]CUS030!$A$5:$E$10000,5,0),"")</f>
        <v/>
      </c>
      <c r="BA649" s="19">
        <f>IFERROR(VLOOKUP(AN649,[2]CUS030!$A$5:$E$10000,5,0),"")</f>
        <v/>
      </c>
      <c r="BB649" s="19">
        <f>IFERROR(VLOOKUP(AO649,[2]CUS030!$A$5:$E$10000,5,0),"")</f>
        <v/>
      </c>
      <c r="BC649" s="19">
        <f>IFERROR(VLOOKUP(AP649,[2]CUS030!$A$5:$E$10000,5,0),"")</f>
        <v/>
      </c>
      <c r="BD649" s="19">
        <f>IFERROR(VLOOKUP(AQ649,[2]CUS030!$A$5:$E$10000,5,0),"")</f>
        <v/>
      </c>
      <c r="BE649" s="19">
        <f>IFERROR(VLOOKUP(AR649,[2]CUS030!$A$5:$E$10000,5,0),"")</f>
        <v/>
      </c>
    </row>
    <row r="650">
      <c r="F650" s="108">
        <f>[1]!Table1[[#This Row],[Production]]</f>
        <v/>
      </c>
      <c r="G650">
        <f>MID(F650,LEN(F650)-6,4)</f>
        <v/>
      </c>
      <c r="H650">
        <f>AS650&amp;"|"&amp;AT650&amp;"|"&amp;AU650&amp;"|"&amp;AV650&amp;"|"&amp;AW650&amp;"|"&amp;AX650&amp;"|"&amp;AY650&amp;"|"&amp;AZ650&amp;"|"&amp;BA650&amp;"|"&amp;BB650&amp;"|"&amp;BC650&amp;"|"&amp;BD650&amp;"|"&amp;BE650</f>
        <v/>
      </c>
      <c r="I650" s="108">
        <f>[1]!Table1[[#This Row],[Stock]]</f>
        <v/>
      </c>
      <c r="J650">
        <f>MID(LEFT(I650,LEN(I650)-3),FIND("0|0.000",LEFT(I650,LEN(I650)-3),1)+7,6)</f>
        <v/>
      </c>
      <c r="K650" s="19" t="n"/>
      <c r="L650" s="19" t="n"/>
      <c r="M650" s="19" t="n"/>
      <c r="N650" s="19" t="n"/>
      <c r="O650" s="19" t="n"/>
      <c r="P650" s="20">
        <f>End_Cal!E650</f>
        <v/>
      </c>
      <c r="Q650" s="112">
        <f>IFERROR(INDEX($J$2:$J$9873,MATCH(1,INDEX(($P650=$F$2:$F$9873)*(0=COUNTIFS($Q$2:$Q$2,$J$2:$J$9873)),0),0)),"")</f>
        <v/>
      </c>
      <c r="R650" s="112">
        <f>IFERROR(INDEX($J$2:$J$9873,MATCH(1,INDEX(($P650=$F$2:$F$9873)*(0=COUNTIFS(Q650,$J$2:$J$9873)),0),0)),"")</f>
        <v/>
      </c>
      <c r="S650" s="112">
        <f>IFERROR(INDEX($J$2:$J$9873,MATCH(1,INDEX(($P650=$F$2:$F$9873)*(0=COUNTIFS(Q650:R650,$J$2:$J$9873)),0),0)),"")</f>
        <v/>
      </c>
      <c r="T650" s="112">
        <f>IFERROR(INDEX($J$2:$J$9873,MATCH(1,INDEX(($P650=$F$2:$F$9873)*(0=COUNTIFS(Q650:S650,$J$2:$J$9873)),0),0)),"")</f>
        <v/>
      </c>
      <c r="U650" s="112">
        <f>IFERROR(INDEX($J$2:$J$9873,MATCH(1,INDEX(($P650=$F$2:$F$9873)*(0=COUNTIFS(Q650:T650,$J$2:$J$9873)),0),0)),"")</f>
        <v/>
      </c>
      <c r="V650" s="112">
        <f>IFERROR(INDEX($J$2:$J$9873,MATCH(1,INDEX(($P650=$F$2:$F$9873)*(0=COUNTIFS(Q650:U650,$J$2:$J$9873)),0),0)),"")</f>
        <v/>
      </c>
      <c r="W650" s="112">
        <f>IFERROR(INDEX($J$2:$J$9873,MATCH(1,INDEX(($P650=$F$2:$F$9873)*(0=COUNTIFS(Q650:V650,$J$2:$J$861)),0),0)),"")</f>
        <v/>
      </c>
      <c r="X650" s="112">
        <f>IFERROR(INDEX($J$2:$J$9873,MATCH(1,INDEX(($P650=$F$2:$F$9873)*(0=COUNTIFS(Q650:W650,$J$2:$J$9873)),0),0)),"")</f>
        <v/>
      </c>
      <c r="Y650" s="112">
        <f>IFERROR(INDEX($J$2:$J$861,MATCH(1,INDEX(($P650=$F$2:$F$861)*(0=COUNTIFS(Q650:X650,$J$2:$J$861)),0),0)),"")</f>
        <v/>
      </c>
      <c r="Z650" s="112">
        <f>IFERROR(INDEX($J$2:$J$861,MATCH(1,INDEX(($P650=$F$2:$F$861)*(0=COUNTIFS(Q650:Y650,$J$2:$J$861)),0),0)),"")</f>
        <v/>
      </c>
      <c r="AA650" s="112">
        <f>IFERROR(INDEX($J$2:$J$861,MATCH(1,INDEX(($P650=$F$2:$F$861)*(0=COUNTIFS(Q650:Z650,$J$2:$J$861)),0),0)),"")</f>
        <v/>
      </c>
      <c r="AB650" s="112">
        <f>IFERROR(INDEX($J$2:$J$861,MATCH(1,INDEX(($P650=$F$2:$F$861)*(0=COUNTIFS(Q650:AA650,$J$2:$J$861)),0),0)),"")</f>
        <v/>
      </c>
      <c r="AC650" s="112">
        <f>IFERROR(INDEX($J$2:$J$861,MATCH(1,INDEX(($P650=$F$2:$F$861)*(0=COUNTIFS(Q650:AB650,$J$2:$J$861)),0),0)),"")</f>
        <v/>
      </c>
      <c r="AD650">
        <f>Q650&amp;"-"&amp;R650&amp;"-"&amp;S650&amp;"-"&amp;T650&amp;"-"&amp;U650&amp;"-"&amp;V650&amp;"-"&amp;W650&amp;"-"&amp;X650&amp;"-"&amp;Y650&amp;"-"&amp;Z650&amp;"-"&amp;AA650&amp;"-"&amp;AB650&amp;"-"&amp;AC650</f>
        <v/>
      </c>
      <c r="AF650" s="19">
        <f>IFERROR(INDEX($I$2:$I$861,MATCH(1,INDEX(($P650=$F$2:$F$861)*(0=COUNTIFS($AF$2:$AF$2,$I$2:$I$861)),0),0)),"")</f>
        <v/>
      </c>
      <c r="AG650" s="19">
        <f>IFERROR(INDEX($I$2:$I$9873,MATCH(1,INDEX(($P650=$F$2:$F$9873)*(0=COUNTIFS(AF650,$I$2:$I$9873)),0),0)),"")</f>
        <v/>
      </c>
      <c r="AH650" s="19">
        <f>IFERROR(INDEX($I$2:$I$9873,MATCH(1,INDEX(($P650=$F$2:$F$9873)*(0=COUNTIFS(AF650:AG650,$I$2:$I$9873)),0),0)),"")</f>
        <v/>
      </c>
      <c r="AI650" s="19">
        <f>IFERROR(INDEX($I$2:$I$9873,MATCH(1,INDEX(($P650=$F$2:$F$9873)*(0=COUNTIFS(AF650:AH650,$I$2:$I$9873)),0),0)),"")</f>
        <v/>
      </c>
      <c r="AJ650" s="19">
        <f>IFERROR(INDEX($I$2:$I$9873,MATCH(1,INDEX(($P650=$F$2:$F$9873)*(0=COUNTIFS(AF650:AI650,$I$2:$I$9873)),0),0)),"")</f>
        <v/>
      </c>
      <c r="AK650" s="19">
        <f>IFERROR(INDEX($I$2:$I$9873,MATCH(1,INDEX(($P650=$F$2:$F$9873)*(0=COUNTIFS(AF650:AJ650,$I$2:$I$9873)),0),0)),"")</f>
        <v/>
      </c>
      <c r="AL650" s="19">
        <f>IFERROR(INDEX($I$2:$I$9873,MATCH(1,INDEX(($P650=$F$2:$F$9873)*(0=COUNTIFS(AF650:AK650,$I$2:$I$9873)),0),0)),"")</f>
        <v/>
      </c>
      <c r="AM650" s="19">
        <f>IFERROR(INDEX($I$2:$I$9873,MATCH(1,INDEX(($P650=$F$2:$F$9873)*(0=COUNTIFS(AF650:AL650,$I$2:$I$9873)),0),0)),"")</f>
        <v/>
      </c>
      <c r="AN650" s="19">
        <f>IFERROR(INDEX($I$2:$I$9873,MATCH(1,INDEX(($P650=$F$2:$F$9873)*(0=COUNTIFS(AF650:AM650,$I$2:$I$9873)),0),0)),"")</f>
        <v/>
      </c>
      <c r="AO650" s="19">
        <f>IFERROR(INDEX($I$2:$I$9873,MATCH(1,INDEX(($P650=$F$2:$F$9873)*(0=COUNTIFS(AF650:AN650,$I$2:$I$9873)),0),0)),"")</f>
        <v/>
      </c>
      <c r="AP650" s="19">
        <f>IFERROR(INDEX($I$2:$I$9873,MATCH(1,INDEX(($P650=$F$2:$F$9873)*(0=COUNTIFS(AF650:AO650,$I$2:$I$9873)),0),0)),"")</f>
        <v/>
      </c>
      <c r="AQ650" s="19">
        <f>IFERROR(INDEX($I$2:$I$9873,MATCH(1,INDEX(($P650=$F$2:$F$9873)*(0=COUNTIFS(AF650:AP650,$I$2:$I$9873)),0),0)),"")</f>
        <v/>
      </c>
      <c r="AR650" s="19">
        <f>IFERROR(INDEX($I$2:$I$9873,MATCH(1,INDEX(($P650=$F$2:$F$9873)*(0=COUNTIFS(AF650:AQ650,$I$2:$I$9873)),0),0)),"")</f>
        <v/>
      </c>
      <c r="AS650" s="19">
        <f>IFERROR(VLOOKUP(AF650,[2]CUS030!$A$5:$E$10000,5,0),"")</f>
        <v/>
      </c>
      <c r="AT650" s="19">
        <f>IFERROR(VLOOKUP(AG650,[2]CUS030!$A$5:$E$10000,5,0),"")</f>
        <v/>
      </c>
      <c r="AU650" s="19">
        <f>IFERROR(VLOOKUP(AH650,[2]CUS030!$A$5:$E$10000,5,0),"")</f>
        <v/>
      </c>
      <c r="AV650" s="19">
        <f>IFERROR(VLOOKUP(AI650,[2]CUS030!$A$5:$E$10000,5,0),"")</f>
        <v/>
      </c>
      <c r="AW650" s="19">
        <f>IFERROR(VLOOKUP(AJ650,[2]CUS030!$A$5:$E$10000,5,0),"")</f>
        <v/>
      </c>
      <c r="AX650" s="19">
        <f>IFERROR(VLOOKUP(AK650,[2]CUS030!$A$5:$E$10000,5,0),"")</f>
        <v/>
      </c>
      <c r="AY650" s="19">
        <f>IFERROR(VLOOKUP(AL650,[2]CUS030!$A$5:$E$10000,5,0),"")</f>
        <v/>
      </c>
      <c r="AZ650" s="19">
        <f>IFERROR(VLOOKUP(AM650,[2]CUS030!$A$5:$E$10000,5,0),"")</f>
        <v/>
      </c>
      <c r="BA650" s="19">
        <f>IFERROR(VLOOKUP(AN650,[2]CUS030!$A$5:$E$10000,5,0),"")</f>
        <v/>
      </c>
      <c r="BB650" s="19">
        <f>IFERROR(VLOOKUP(AO650,[2]CUS030!$A$5:$E$10000,5,0),"")</f>
        <v/>
      </c>
      <c r="BC650" s="19">
        <f>IFERROR(VLOOKUP(AP650,[2]CUS030!$A$5:$E$10000,5,0),"")</f>
        <v/>
      </c>
      <c r="BD650" s="19">
        <f>IFERROR(VLOOKUP(AQ650,[2]CUS030!$A$5:$E$10000,5,0),"")</f>
        <v/>
      </c>
      <c r="BE650" s="19">
        <f>IFERROR(VLOOKUP(AR650,[2]CUS030!$A$5:$E$10000,5,0),"")</f>
        <v/>
      </c>
    </row>
    <row r="651">
      <c r="F651" s="108">
        <f>[1]!Table1[[#This Row],[Production]]</f>
        <v/>
      </c>
      <c r="G651">
        <f>MID(F651,LEN(F651)-6,4)</f>
        <v/>
      </c>
      <c r="H651">
        <f>AS651&amp;"|"&amp;AT651&amp;"|"&amp;AU651&amp;"|"&amp;AV651&amp;"|"&amp;AW651&amp;"|"&amp;AX651&amp;"|"&amp;AY651&amp;"|"&amp;AZ651&amp;"|"&amp;BA651&amp;"|"&amp;BB651&amp;"|"&amp;BC651&amp;"|"&amp;BD651&amp;"|"&amp;BE651</f>
        <v/>
      </c>
      <c r="I651" s="108">
        <f>[1]!Table1[[#This Row],[Stock]]</f>
        <v/>
      </c>
      <c r="J651">
        <f>MID(LEFT(I651,LEN(I651)-3),FIND("0|0.000",LEFT(I651,LEN(I651)-3),1)+7,6)</f>
        <v/>
      </c>
      <c r="K651" s="19" t="n"/>
      <c r="L651" s="19" t="n"/>
      <c r="M651" s="19" t="n"/>
      <c r="N651" s="19" t="n"/>
      <c r="O651" s="19" t="n"/>
      <c r="P651" s="20">
        <f>End_Cal!E651</f>
        <v/>
      </c>
      <c r="Q651" s="112">
        <f>IFERROR(INDEX($J$2:$J$9873,MATCH(1,INDEX(($P651=$F$2:$F$9873)*(0=COUNTIFS($Q$2:$Q$2,$J$2:$J$9873)),0),0)),"")</f>
        <v/>
      </c>
      <c r="R651" s="112">
        <f>IFERROR(INDEX($J$2:$J$9873,MATCH(1,INDEX(($P651=$F$2:$F$9873)*(0=COUNTIFS(Q651,$J$2:$J$9873)),0),0)),"")</f>
        <v/>
      </c>
      <c r="S651" s="112">
        <f>IFERROR(INDEX($J$2:$J$9873,MATCH(1,INDEX(($P651=$F$2:$F$9873)*(0=COUNTIFS(Q651:R651,$J$2:$J$9873)),0),0)),"")</f>
        <v/>
      </c>
      <c r="T651" s="112">
        <f>IFERROR(INDEX($J$2:$J$9873,MATCH(1,INDEX(($P651=$F$2:$F$9873)*(0=COUNTIFS(Q651:S651,$J$2:$J$9873)),0),0)),"")</f>
        <v/>
      </c>
      <c r="U651" s="112">
        <f>IFERROR(INDEX($J$2:$J$9873,MATCH(1,INDEX(($P651=$F$2:$F$9873)*(0=COUNTIFS(Q651:T651,$J$2:$J$9873)),0),0)),"")</f>
        <v/>
      </c>
      <c r="V651" s="112">
        <f>IFERROR(INDEX($J$2:$J$9873,MATCH(1,INDEX(($P651=$F$2:$F$9873)*(0=COUNTIFS(Q651:U651,$J$2:$J$9873)),0),0)),"")</f>
        <v/>
      </c>
      <c r="W651" s="112">
        <f>IFERROR(INDEX($J$2:$J$9873,MATCH(1,INDEX(($P651=$F$2:$F$9873)*(0=COUNTIFS(Q651:V651,$J$2:$J$861)),0),0)),"")</f>
        <v/>
      </c>
      <c r="X651" s="112">
        <f>IFERROR(INDEX($J$2:$J$9873,MATCH(1,INDEX(($P651=$F$2:$F$9873)*(0=COUNTIFS(Q651:W651,$J$2:$J$9873)),0),0)),"")</f>
        <v/>
      </c>
      <c r="Y651" s="112">
        <f>IFERROR(INDEX($J$2:$J$861,MATCH(1,INDEX(($P651=$F$2:$F$861)*(0=COUNTIFS(Q651:X651,$J$2:$J$861)),0),0)),"")</f>
        <v/>
      </c>
      <c r="Z651" s="112">
        <f>IFERROR(INDEX($J$2:$J$861,MATCH(1,INDEX(($P651=$F$2:$F$861)*(0=COUNTIFS(Q651:Y651,$J$2:$J$861)),0),0)),"")</f>
        <v/>
      </c>
      <c r="AA651" s="112">
        <f>IFERROR(INDEX($J$2:$J$861,MATCH(1,INDEX(($P651=$F$2:$F$861)*(0=COUNTIFS(Q651:Z651,$J$2:$J$861)),0),0)),"")</f>
        <v/>
      </c>
      <c r="AB651" s="112">
        <f>IFERROR(INDEX($J$2:$J$861,MATCH(1,INDEX(($P651=$F$2:$F$861)*(0=COUNTIFS(Q651:AA651,$J$2:$J$861)),0),0)),"")</f>
        <v/>
      </c>
      <c r="AC651" s="112">
        <f>IFERROR(INDEX($J$2:$J$861,MATCH(1,INDEX(($P651=$F$2:$F$861)*(0=COUNTIFS(Q651:AB651,$J$2:$J$861)),0),0)),"")</f>
        <v/>
      </c>
      <c r="AD651">
        <f>Q651&amp;"-"&amp;R651&amp;"-"&amp;S651&amp;"-"&amp;T651&amp;"-"&amp;U651&amp;"-"&amp;V651&amp;"-"&amp;W651&amp;"-"&amp;X651&amp;"-"&amp;Y651&amp;"-"&amp;Z651&amp;"-"&amp;AA651&amp;"-"&amp;AB651&amp;"-"&amp;AC651</f>
        <v/>
      </c>
      <c r="AF651" s="19">
        <f>IFERROR(INDEX($I$2:$I$861,MATCH(1,INDEX(($P651=$F$2:$F$861)*(0=COUNTIFS($AF$2:$AF$2,$I$2:$I$861)),0),0)),"")</f>
        <v/>
      </c>
      <c r="AG651" s="19">
        <f>IFERROR(INDEX($I$2:$I$9873,MATCH(1,INDEX(($P651=$F$2:$F$9873)*(0=COUNTIFS(AF651,$I$2:$I$9873)),0),0)),"")</f>
        <v/>
      </c>
      <c r="AH651" s="19">
        <f>IFERROR(INDEX($I$2:$I$9873,MATCH(1,INDEX(($P651=$F$2:$F$9873)*(0=COUNTIFS(AF651:AG651,$I$2:$I$9873)),0),0)),"")</f>
        <v/>
      </c>
      <c r="AI651" s="19">
        <f>IFERROR(INDEX($I$2:$I$9873,MATCH(1,INDEX(($P651=$F$2:$F$9873)*(0=COUNTIFS(AF651:AH651,$I$2:$I$9873)),0),0)),"")</f>
        <v/>
      </c>
      <c r="AJ651" s="19">
        <f>IFERROR(INDEX($I$2:$I$9873,MATCH(1,INDEX(($P651=$F$2:$F$9873)*(0=COUNTIFS(AF651:AI651,$I$2:$I$9873)),0),0)),"")</f>
        <v/>
      </c>
      <c r="AK651" s="19">
        <f>IFERROR(INDEX($I$2:$I$9873,MATCH(1,INDEX(($P651=$F$2:$F$9873)*(0=COUNTIFS(AF651:AJ651,$I$2:$I$9873)),0),0)),"")</f>
        <v/>
      </c>
      <c r="AL651" s="19">
        <f>IFERROR(INDEX($I$2:$I$9873,MATCH(1,INDEX(($P651=$F$2:$F$9873)*(0=COUNTIFS(AF651:AK651,$I$2:$I$9873)),0),0)),"")</f>
        <v/>
      </c>
      <c r="AM651" s="19">
        <f>IFERROR(INDEX($I$2:$I$9873,MATCH(1,INDEX(($P651=$F$2:$F$9873)*(0=COUNTIFS(AF651:AL651,$I$2:$I$9873)),0),0)),"")</f>
        <v/>
      </c>
      <c r="AN651" s="19">
        <f>IFERROR(INDEX($I$2:$I$9873,MATCH(1,INDEX(($P651=$F$2:$F$9873)*(0=COUNTIFS(AF651:AM651,$I$2:$I$9873)),0),0)),"")</f>
        <v/>
      </c>
      <c r="AO651" s="19">
        <f>IFERROR(INDEX($I$2:$I$9873,MATCH(1,INDEX(($P651=$F$2:$F$9873)*(0=COUNTIFS(AF651:AN651,$I$2:$I$9873)),0),0)),"")</f>
        <v/>
      </c>
      <c r="AP651" s="19">
        <f>IFERROR(INDEX($I$2:$I$9873,MATCH(1,INDEX(($P651=$F$2:$F$9873)*(0=COUNTIFS(AF651:AO651,$I$2:$I$9873)),0),0)),"")</f>
        <v/>
      </c>
      <c r="AQ651" s="19">
        <f>IFERROR(INDEX($I$2:$I$9873,MATCH(1,INDEX(($P651=$F$2:$F$9873)*(0=COUNTIFS(AF651:AP651,$I$2:$I$9873)),0),0)),"")</f>
        <v/>
      </c>
      <c r="AR651" s="19">
        <f>IFERROR(INDEX($I$2:$I$9873,MATCH(1,INDEX(($P651=$F$2:$F$9873)*(0=COUNTIFS(AF651:AQ651,$I$2:$I$9873)),0),0)),"")</f>
        <v/>
      </c>
      <c r="AS651" s="19">
        <f>IFERROR(VLOOKUP(AF651,[2]CUS030!$A$5:$E$10000,5,0),"")</f>
        <v/>
      </c>
      <c r="AT651" s="19">
        <f>IFERROR(VLOOKUP(AG651,[2]CUS030!$A$5:$E$10000,5,0),"")</f>
        <v/>
      </c>
      <c r="AU651" s="19">
        <f>IFERROR(VLOOKUP(AH651,[2]CUS030!$A$5:$E$10000,5,0),"")</f>
        <v/>
      </c>
      <c r="AV651" s="19">
        <f>IFERROR(VLOOKUP(AI651,[2]CUS030!$A$5:$E$10000,5,0),"")</f>
        <v/>
      </c>
      <c r="AW651" s="19">
        <f>IFERROR(VLOOKUP(AJ651,[2]CUS030!$A$5:$E$10000,5,0),"")</f>
        <v/>
      </c>
      <c r="AX651" s="19">
        <f>IFERROR(VLOOKUP(AK651,[2]CUS030!$A$5:$E$10000,5,0),"")</f>
        <v/>
      </c>
      <c r="AY651" s="19">
        <f>IFERROR(VLOOKUP(AL651,[2]CUS030!$A$5:$E$10000,5,0),"")</f>
        <v/>
      </c>
      <c r="AZ651" s="19">
        <f>IFERROR(VLOOKUP(AM651,[2]CUS030!$A$5:$E$10000,5,0),"")</f>
        <v/>
      </c>
      <c r="BA651" s="19">
        <f>IFERROR(VLOOKUP(AN651,[2]CUS030!$A$5:$E$10000,5,0),"")</f>
        <v/>
      </c>
      <c r="BB651" s="19">
        <f>IFERROR(VLOOKUP(AO651,[2]CUS030!$A$5:$E$10000,5,0),"")</f>
        <v/>
      </c>
      <c r="BC651" s="19">
        <f>IFERROR(VLOOKUP(AP651,[2]CUS030!$A$5:$E$10000,5,0),"")</f>
        <v/>
      </c>
      <c r="BD651" s="19">
        <f>IFERROR(VLOOKUP(AQ651,[2]CUS030!$A$5:$E$10000,5,0),"")</f>
        <v/>
      </c>
      <c r="BE651" s="19">
        <f>IFERROR(VLOOKUP(AR651,[2]CUS030!$A$5:$E$10000,5,0),"")</f>
        <v/>
      </c>
    </row>
    <row r="652">
      <c r="F652" s="108">
        <f>[1]!Table1[[#This Row],[Production]]</f>
        <v/>
      </c>
      <c r="G652">
        <f>MID(F652,LEN(F652)-6,4)</f>
        <v/>
      </c>
      <c r="H652">
        <f>AS652&amp;"|"&amp;AT652&amp;"|"&amp;AU652&amp;"|"&amp;AV652&amp;"|"&amp;AW652&amp;"|"&amp;AX652&amp;"|"&amp;AY652&amp;"|"&amp;AZ652&amp;"|"&amp;BA652&amp;"|"&amp;BB652&amp;"|"&amp;BC652&amp;"|"&amp;BD652&amp;"|"&amp;BE652</f>
        <v/>
      </c>
      <c r="I652" s="108">
        <f>[1]!Table1[[#This Row],[Stock]]</f>
        <v/>
      </c>
      <c r="J652">
        <f>MID(LEFT(I652,LEN(I652)-3),FIND("0|0.000",LEFT(I652,LEN(I652)-3),1)+7,6)</f>
        <v/>
      </c>
      <c r="K652" s="19" t="n"/>
      <c r="L652" s="19" t="n"/>
      <c r="M652" s="19" t="n"/>
      <c r="N652" s="19" t="n"/>
      <c r="O652" s="19" t="n"/>
      <c r="P652" s="20">
        <f>End_Cal!E652</f>
        <v/>
      </c>
      <c r="Q652" s="112">
        <f>IFERROR(INDEX($J$2:$J$9873,MATCH(1,INDEX(($P652=$F$2:$F$9873)*(0=COUNTIFS($Q$2:$Q$2,$J$2:$J$9873)),0),0)),"")</f>
        <v/>
      </c>
      <c r="R652" s="112">
        <f>IFERROR(INDEX($J$2:$J$9873,MATCH(1,INDEX(($P652=$F$2:$F$9873)*(0=COUNTIFS(Q652,$J$2:$J$9873)),0),0)),"")</f>
        <v/>
      </c>
      <c r="S652" s="112">
        <f>IFERROR(INDEX($J$2:$J$9873,MATCH(1,INDEX(($P652=$F$2:$F$9873)*(0=COUNTIFS(Q652:R652,$J$2:$J$9873)),0),0)),"")</f>
        <v/>
      </c>
      <c r="T652" s="112">
        <f>IFERROR(INDEX($J$2:$J$9873,MATCH(1,INDEX(($P652=$F$2:$F$9873)*(0=COUNTIFS(Q652:S652,$J$2:$J$9873)),0),0)),"")</f>
        <v/>
      </c>
      <c r="U652" s="112">
        <f>IFERROR(INDEX($J$2:$J$9873,MATCH(1,INDEX(($P652=$F$2:$F$9873)*(0=COUNTIFS(Q652:T652,$J$2:$J$9873)),0),0)),"")</f>
        <v/>
      </c>
      <c r="V652" s="112">
        <f>IFERROR(INDEX($J$2:$J$9873,MATCH(1,INDEX(($P652=$F$2:$F$9873)*(0=COUNTIFS(Q652:U652,$J$2:$J$9873)),0),0)),"")</f>
        <v/>
      </c>
      <c r="W652" s="112">
        <f>IFERROR(INDEX($J$2:$J$9873,MATCH(1,INDEX(($P652=$F$2:$F$9873)*(0=COUNTIFS(Q652:V652,$J$2:$J$861)),0),0)),"")</f>
        <v/>
      </c>
      <c r="X652" s="112">
        <f>IFERROR(INDEX($J$2:$J$9873,MATCH(1,INDEX(($P652=$F$2:$F$9873)*(0=COUNTIFS(Q652:W652,$J$2:$J$9873)),0),0)),"")</f>
        <v/>
      </c>
      <c r="Y652" s="112">
        <f>IFERROR(INDEX($J$2:$J$861,MATCH(1,INDEX(($P652=$F$2:$F$861)*(0=COUNTIFS(Q652:X652,$J$2:$J$861)),0),0)),"")</f>
        <v/>
      </c>
      <c r="Z652" s="112">
        <f>IFERROR(INDEX($J$2:$J$861,MATCH(1,INDEX(($P652=$F$2:$F$861)*(0=COUNTIFS(Q652:Y652,$J$2:$J$861)),0),0)),"")</f>
        <v/>
      </c>
      <c r="AA652" s="112">
        <f>IFERROR(INDEX($J$2:$J$861,MATCH(1,INDEX(($P652=$F$2:$F$861)*(0=COUNTIFS(Q652:Z652,$J$2:$J$861)),0),0)),"")</f>
        <v/>
      </c>
      <c r="AB652" s="112">
        <f>IFERROR(INDEX($J$2:$J$861,MATCH(1,INDEX(($P652=$F$2:$F$861)*(0=COUNTIFS(Q652:AA652,$J$2:$J$861)),0),0)),"")</f>
        <v/>
      </c>
      <c r="AC652" s="112">
        <f>IFERROR(INDEX($J$2:$J$861,MATCH(1,INDEX(($P652=$F$2:$F$861)*(0=COUNTIFS(Q652:AB652,$J$2:$J$861)),0),0)),"")</f>
        <v/>
      </c>
      <c r="AD652">
        <f>Q652&amp;"-"&amp;R652&amp;"-"&amp;S652&amp;"-"&amp;T652&amp;"-"&amp;U652&amp;"-"&amp;V652&amp;"-"&amp;W652&amp;"-"&amp;X652&amp;"-"&amp;Y652&amp;"-"&amp;Z652&amp;"-"&amp;AA652&amp;"-"&amp;AB652&amp;"-"&amp;AC652</f>
        <v/>
      </c>
      <c r="AF652" s="19">
        <f>IFERROR(INDEX($I$2:$I$861,MATCH(1,INDEX(($P652=$F$2:$F$861)*(0=COUNTIFS($AF$2:$AF$2,$I$2:$I$861)),0),0)),"")</f>
        <v/>
      </c>
      <c r="AG652" s="19">
        <f>IFERROR(INDEX($I$2:$I$9873,MATCH(1,INDEX(($P652=$F$2:$F$9873)*(0=COUNTIFS(AF652,$I$2:$I$9873)),0),0)),"")</f>
        <v/>
      </c>
      <c r="AH652" s="19">
        <f>IFERROR(INDEX($I$2:$I$9873,MATCH(1,INDEX(($P652=$F$2:$F$9873)*(0=COUNTIFS(AF652:AG652,$I$2:$I$9873)),0),0)),"")</f>
        <v/>
      </c>
      <c r="AI652" s="19">
        <f>IFERROR(INDEX($I$2:$I$9873,MATCH(1,INDEX(($P652=$F$2:$F$9873)*(0=COUNTIFS(AF652:AH652,$I$2:$I$9873)),0),0)),"")</f>
        <v/>
      </c>
      <c r="AJ652" s="19">
        <f>IFERROR(INDEX($I$2:$I$9873,MATCH(1,INDEX(($P652=$F$2:$F$9873)*(0=COUNTIFS(AF652:AI652,$I$2:$I$9873)),0),0)),"")</f>
        <v/>
      </c>
      <c r="AK652" s="19">
        <f>IFERROR(INDEX($I$2:$I$9873,MATCH(1,INDEX(($P652=$F$2:$F$9873)*(0=COUNTIFS(AF652:AJ652,$I$2:$I$9873)),0),0)),"")</f>
        <v/>
      </c>
      <c r="AL652" s="19">
        <f>IFERROR(INDEX($I$2:$I$9873,MATCH(1,INDEX(($P652=$F$2:$F$9873)*(0=COUNTIFS(AF652:AK652,$I$2:$I$9873)),0),0)),"")</f>
        <v/>
      </c>
      <c r="AM652" s="19">
        <f>IFERROR(INDEX($I$2:$I$9873,MATCH(1,INDEX(($P652=$F$2:$F$9873)*(0=COUNTIFS(AF652:AL652,$I$2:$I$9873)),0),0)),"")</f>
        <v/>
      </c>
      <c r="AN652" s="19">
        <f>IFERROR(INDEX($I$2:$I$9873,MATCH(1,INDEX(($P652=$F$2:$F$9873)*(0=COUNTIFS(AF652:AM652,$I$2:$I$9873)),0),0)),"")</f>
        <v/>
      </c>
      <c r="AO652" s="19">
        <f>IFERROR(INDEX($I$2:$I$9873,MATCH(1,INDEX(($P652=$F$2:$F$9873)*(0=COUNTIFS(AF652:AN652,$I$2:$I$9873)),0),0)),"")</f>
        <v/>
      </c>
      <c r="AP652" s="19">
        <f>IFERROR(INDEX($I$2:$I$9873,MATCH(1,INDEX(($P652=$F$2:$F$9873)*(0=COUNTIFS(AF652:AO652,$I$2:$I$9873)),0),0)),"")</f>
        <v/>
      </c>
      <c r="AQ652" s="19">
        <f>IFERROR(INDEX($I$2:$I$9873,MATCH(1,INDEX(($P652=$F$2:$F$9873)*(0=COUNTIFS(AF652:AP652,$I$2:$I$9873)),0),0)),"")</f>
        <v/>
      </c>
      <c r="AR652" s="19">
        <f>IFERROR(INDEX($I$2:$I$9873,MATCH(1,INDEX(($P652=$F$2:$F$9873)*(0=COUNTIFS(AF652:AQ652,$I$2:$I$9873)),0),0)),"")</f>
        <v/>
      </c>
      <c r="AS652" s="19">
        <f>IFERROR(VLOOKUP(AF652,[2]CUS030!$A$5:$E$10000,5,0),"")</f>
        <v/>
      </c>
      <c r="AT652" s="19">
        <f>IFERROR(VLOOKUP(AG652,[2]CUS030!$A$5:$E$10000,5,0),"")</f>
        <v/>
      </c>
      <c r="AU652" s="19">
        <f>IFERROR(VLOOKUP(AH652,[2]CUS030!$A$5:$E$10000,5,0),"")</f>
        <v/>
      </c>
      <c r="AV652" s="19">
        <f>IFERROR(VLOOKUP(AI652,[2]CUS030!$A$5:$E$10000,5,0),"")</f>
        <v/>
      </c>
      <c r="AW652" s="19">
        <f>IFERROR(VLOOKUP(AJ652,[2]CUS030!$A$5:$E$10000,5,0),"")</f>
        <v/>
      </c>
      <c r="AX652" s="19">
        <f>IFERROR(VLOOKUP(AK652,[2]CUS030!$A$5:$E$10000,5,0),"")</f>
        <v/>
      </c>
      <c r="AY652" s="19">
        <f>IFERROR(VLOOKUP(AL652,[2]CUS030!$A$5:$E$10000,5,0),"")</f>
        <v/>
      </c>
      <c r="AZ652" s="19">
        <f>IFERROR(VLOOKUP(AM652,[2]CUS030!$A$5:$E$10000,5,0),"")</f>
        <v/>
      </c>
      <c r="BA652" s="19">
        <f>IFERROR(VLOOKUP(AN652,[2]CUS030!$A$5:$E$10000,5,0),"")</f>
        <v/>
      </c>
      <c r="BB652" s="19">
        <f>IFERROR(VLOOKUP(AO652,[2]CUS030!$A$5:$E$10000,5,0),"")</f>
        <v/>
      </c>
      <c r="BC652" s="19">
        <f>IFERROR(VLOOKUP(AP652,[2]CUS030!$A$5:$E$10000,5,0),"")</f>
        <v/>
      </c>
      <c r="BD652" s="19">
        <f>IFERROR(VLOOKUP(AQ652,[2]CUS030!$A$5:$E$10000,5,0),"")</f>
        <v/>
      </c>
      <c r="BE652" s="19">
        <f>IFERROR(VLOOKUP(AR652,[2]CUS030!$A$5:$E$10000,5,0),"")</f>
        <v/>
      </c>
    </row>
    <row r="653">
      <c r="F653" s="108">
        <f>[1]!Table1[[#This Row],[Production]]</f>
        <v/>
      </c>
      <c r="G653">
        <f>MID(F653,LEN(F653)-6,4)</f>
        <v/>
      </c>
      <c r="H653">
        <f>AS653&amp;"|"&amp;AT653&amp;"|"&amp;AU653&amp;"|"&amp;AV653&amp;"|"&amp;AW653&amp;"|"&amp;AX653&amp;"|"&amp;AY653&amp;"|"&amp;AZ653&amp;"|"&amp;BA653&amp;"|"&amp;BB653&amp;"|"&amp;BC653&amp;"|"&amp;BD653&amp;"|"&amp;BE653</f>
        <v/>
      </c>
      <c r="I653" s="108">
        <f>[1]!Table1[[#This Row],[Stock]]</f>
        <v/>
      </c>
      <c r="J653">
        <f>MID(LEFT(I653,LEN(I653)-3),FIND("0|0.000",LEFT(I653,LEN(I653)-3),1)+7,6)</f>
        <v/>
      </c>
      <c r="K653" s="19" t="n"/>
      <c r="L653" s="19" t="n"/>
      <c r="M653" s="19" t="n"/>
      <c r="N653" s="19" t="n"/>
      <c r="O653" s="19" t="n"/>
      <c r="P653" s="20">
        <f>End_Cal!E653</f>
        <v/>
      </c>
      <c r="Q653" s="112">
        <f>IFERROR(INDEX($J$2:$J$9873,MATCH(1,INDEX(($P653=$F$2:$F$9873)*(0=COUNTIFS($Q$2:$Q$2,$J$2:$J$9873)),0),0)),"")</f>
        <v/>
      </c>
      <c r="R653" s="112">
        <f>IFERROR(INDEX($J$2:$J$9873,MATCH(1,INDEX(($P653=$F$2:$F$9873)*(0=COUNTIFS(Q653,$J$2:$J$9873)),0),0)),"")</f>
        <v/>
      </c>
      <c r="S653" s="112">
        <f>IFERROR(INDEX($J$2:$J$9873,MATCH(1,INDEX(($P653=$F$2:$F$9873)*(0=COUNTIFS(Q653:R653,$J$2:$J$9873)),0),0)),"")</f>
        <v/>
      </c>
      <c r="T653" s="112">
        <f>IFERROR(INDEX($J$2:$J$9873,MATCH(1,INDEX(($P653=$F$2:$F$9873)*(0=COUNTIFS(Q653:S653,$J$2:$J$9873)),0),0)),"")</f>
        <v/>
      </c>
      <c r="U653" s="112">
        <f>IFERROR(INDEX($J$2:$J$9873,MATCH(1,INDEX(($P653=$F$2:$F$9873)*(0=COUNTIFS(Q653:T653,$J$2:$J$9873)),0),0)),"")</f>
        <v/>
      </c>
      <c r="V653" s="112">
        <f>IFERROR(INDEX($J$2:$J$9873,MATCH(1,INDEX(($P653=$F$2:$F$9873)*(0=COUNTIFS(Q653:U653,$J$2:$J$9873)),0),0)),"")</f>
        <v/>
      </c>
      <c r="W653" s="112">
        <f>IFERROR(INDEX($J$2:$J$9873,MATCH(1,INDEX(($P653=$F$2:$F$9873)*(0=COUNTIFS(Q653:V653,$J$2:$J$861)),0),0)),"")</f>
        <v/>
      </c>
      <c r="X653" s="112">
        <f>IFERROR(INDEX($J$2:$J$9873,MATCH(1,INDEX(($P653=$F$2:$F$9873)*(0=COUNTIFS(Q653:W653,$J$2:$J$9873)),0),0)),"")</f>
        <v/>
      </c>
      <c r="Y653" s="112">
        <f>IFERROR(INDEX($J$2:$J$861,MATCH(1,INDEX(($P653=$F$2:$F$861)*(0=COUNTIFS(Q653:X653,$J$2:$J$861)),0),0)),"")</f>
        <v/>
      </c>
      <c r="Z653" s="112">
        <f>IFERROR(INDEX($J$2:$J$861,MATCH(1,INDEX(($P653=$F$2:$F$861)*(0=COUNTIFS(Q653:Y653,$J$2:$J$861)),0),0)),"")</f>
        <v/>
      </c>
      <c r="AA653" s="112">
        <f>IFERROR(INDEX($J$2:$J$861,MATCH(1,INDEX(($P653=$F$2:$F$861)*(0=COUNTIFS(Q653:Z653,$J$2:$J$861)),0),0)),"")</f>
        <v/>
      </c>
      <c r="AB653" s="112">
        <f>IFERROR(INDEX($J$2:$J$861,MATCH(1,INDEX(($P653=$F$2:$F$861)*(0=COUNTIFS(Q653:AA653,$J$2:$J$861)),0),0)),"")</f>
        <v/>
      </c>
      <c r="AC653" s="112">
        <f>IFERROR(INDEX($J$2:$J$861,MATCH(1,INDEX(($P653=$F$2:$F$861)*(0=COUNTIFS(Q653:AB653,$J$2:$J$861)),0),0)),"")</f>
        <v/>
      </c>
      <c r="AD653">
        <f>Q653&amp;"-"&amp;R653&amp;"-"&amp;S653&amp;"-"&amp;T653&amp;"-"&amp;U653&amp;"-"&amp;V653&amp;"-"&amp;W653&amp;"-"&amp;X653&amp;"-"&amp;Y653&amp;"-"&amp;Z653&amp;"-"&amp;AA653&amp;"-"&amp;AB653&amp;"-"&amp;AC653</f>
        <v/>
      </c>
      <c r="AF653" s="19">
        <f>IFERROR(INDEX($I$2:$I$861,MATCH(1,INDEX(($P653=$F$2:$F$861)*(0=COUNTIFS($AF$2:$AF$2,$I$2:$I$861)),0),0)),"")</f>
        <v/>
      </c>
      <c r="AG653" s="19">
        <f>IFERROR(INDEX($I$2:$I$9873,MATCH(1,INDEX(($P653=$F$2:$F$9873)*(0=COUNTIFS(AF653,$I$2:$I$9873)),0),0)),"")</f>
        <v/>
      </c>
      <c r="AH653" s="19">
        <f>IFERROR(INDEX($I$2:$I$9873,MATCH(1,INDEX(($P653=$F$2:$F$9873)*(0=COUNTIFS(AF653:AG653,$I$2:$I$9873)),0),0)),"")</f>
        <v/>
      </c>
      <c r="AI653" s="19">
        <f>IFERROR(INDEX($I$2:$I$9873,MATCH(1,INDEX(($P653=$F$2:$F$9873)*(0=COUNTIFS(AF653:AH653,$I$2:$I$9873)),0),0)),"")</f>
        <v/>
      </c>
      <c r="AJ653" s="19">
        <f>IFERROR(INDEX($I$2:$I$9873,MATCH(1,INDEX(($P653=$F$2:$F$9873)*(0=COUNTIFS(AF653:AI653,$I$2:$I$9873)),0),0)),"")</f>
        <v/>
      </c>
      <c r="AK653" s="19">
        <f>IFERROR(INDEX($I$2:$I$9873,MATCH(1,INDEX(($P653=$F$2:$F$9873)*(0=COUNTIFS(AF653:AJ653,$I$2:$I$9873)),0),0)),"")</f>
        <v/>
      </c>
      <c r="AL653" s="19">
        <f>IFERROR(INDEX($I$2:$I$9873,MATCH(1,INDEX(($P653=$F$2:$F$9873)*(0=COUNTIFS(AF653:AK653,$I$2:$I$9873)),0),0)),"")</f>
        <v/>
      </c>
      <c r="AM653" s="19">
        <f>IFERROR(INDEX($I$2:$I$9873,MATCH(1,INDEX(($P653=$F$2:$F$9873)*(0=COUNTIFS(AF653:AL653,$I$2:$I$9873)),0),0)),"")</f>
        <v/>
      </c>
      <c r="AN653" s="19">
        <f>IFERROR(INDEX($I$2:$I$9873,MATCH(1,INDEX(($P653=$F$2:$F$9873)*(0=COUNTIFS(AF653:AM653,$I$2:$I$9873)),0),0)),"")</f>
        <v/>
      </c>
      <c r="AO653" s="19">
        <f>IFERROR(INDEX($I$2:$I$9873,MATCH(1,INDEX(($P653=$F$2:$F$9873)*(0=COUNTIFS(AF653:AN653,$I$2:$I$9873)),0),0)),"")</f>
        <v/>
      </c>
      <c r="AP653" s="19">
        <f>IFERROR(INDEX($I$2:$I$9873,MATCH(1,INDEX(($P653=$F$2:$F$9873)*(0=COUNTIFS(AF653:AO653,$I$2:$I$9873)),0),0)),"")</f>
        <v/>
      </c>
      <c r="AQ653" s="19">
        <f>IFERROR(INDEX($I$2:$I$9873,MATCH(1,INDEX(($P653=$F$2:$F$9873)*(0=COUNTIFS(AF653:AP653,$I$2:$I$9873)),0),0)),"")</f>
        <v/>
      </c>
      <c r="AR653" s="19">
        <f>IFERROR(INDEX($I$2:$I$9873,MATCH(1,INDEX(($P653=$F$2:$F$9873)*(0=COUNTIFS(AF653:AQ653,$I$2:$I$9873)),0),0)),"")</f>
        <v/>
      </c>
      <c r="AS653" s="19">
        <f>IFERROR(VLOOKUP(AF653,[2]CUS030!$A$5:$E$10000,5,0),"")</f>
        <v/>
      </c>
      <c r="AT653" s="19">
        <f>IFERROR(VLOOKUP(AG653,[2]CUS030!$A$5:$E$10000,5,0),"")</f>
        <v/>
      </c>
      <c r="AU653" s="19">
        <f>IFERROR(VLOOKUP(AH653,[2]CUS030!$A$5:$E$10000,5,0),"")</f>
        <v/>
      </c>
      <c r="AV653" s="19">
        <f>IFERROR(VLOOKUP(AI653,[2]CUS030!$A$5:$E$10000,5,0),"")</f>
        <v/>
      </c>
      <c r="AW653" s="19">
        <f>IFERROR(VLOOKUP(AJ653,[2]CUS030!$A$5:$E$10000,5,0),"")</f>
        <v/>
      </c>
      <c r="AX653" s="19">
        <f>IFERROR(VLOOKUP(AK653,[2]CUS030!$A$5:$E$10000,5,0),"")</f>
        <v/>
      </c>
      <c r="AY653" s="19">
        <f>IFERROR(VLOOKUP(AL653,[2]CUS030!$A$5:$E$10000,5,0),"")</f>
        <v/>
      </c>
      <c r="AZ653" s="19">
        <f>IFERROR(VLOOKUP(AM653,[2]CUS030!$A$5:$E$10000,5,0),"")</f>
        <v/>
      </c>
      <c r="BA653" s="19">
        <f>IFERROR(VLOOKUP(AN653,[2]CUS030!$A$5:$E$10000,5,0),"")</f>
        <v/>
      </c>
      <c r="BB653" s="19">
        <f>IFERROR(VLOOKUP(AO653,[2]CUS030!$A$5:$E$10000,5,0),"")</f>
        <v/>
      </c>
      <c r="BC653" s="19">
        <f>IFERROR(VLOOKUP(AP653,[2]CUS030!$A$5:$E$10000,5,0),"")</f>
        <v/>
      </c>
      <c r="BD653" s="19">
        <f>IFERROR(VLOOKUP(AQ653,[2]CUS030!$A$5:$E$10000,5,0),"")</f>
        <v/>
      </c>
      <c r="BE653" s="19">
        <f>IFERROR(VLOOKUP(AR653,[2]CUS030!$A$5:$E$10000,5,0),"")</f>
        <v/>
      </c>
    </row>
    <row r="654">
      <c r="F654" s="108">
        <f>[1]!Table1[[#This Row],[Production]]</f>
        <v/>
      </c>
      <c r="G654">
        <f>MID(F654,LEN(F654)-6,4)</f>
        <v/>
      </c>
      <c r="H654">
        <f>AS654&amp;"|"&amp;AT654&amp;"|"&amp;AU654&amp;"|"&amp;AV654&amp;"|"&amp;AW654&amp;"|"&amp;AX654&amp;"|"&amp;AY654&amp;"|"&amp;AZ654&amp;"|"&amp;BA654&amp;"|"&amp;BB654&amp;"|"&amp;BC654&amp;"|"&amp;BD654&amp;"|"&amp;BE654</f>
        <v/>
      </c>
      <c r="I654" s="108">
        <f>[1]!Table1[[#This Row],[Stock]]</f>
        <v/>
      </c>
      <c r="J654">
        <f>MID(LEFT(I654,LEN(I654)-3),FIND("0|0.000",LEFT(I654,LEN(I654)-3),1)+7,6)</f>
        <v/>
      </c>
      <c r="K654" s="19" t="n"/>
      <c r="L654" s="19" t="n"/>
      <c r="M654" s="19" t="n"/>
      <c r="N654" s="19" t="n"/>
      <c r="O654" s="19" t="n"/>
      <c r="P654" s="20">
        <f>End_Cal!E654</f>
        <v/>
      </c>
      <c r="Q654" s="112">
        <f>IFERROR(INDEX($J$2:$J$9873,MATCH(1,INDEX(($P654=$F$2:$F$9873)*(0=COUNTIFS($Q$2:$Q$2,$J$2:$J$9873)),0),0)),"")</f>
        <v/>
      </c>
      <c r="R654" s="112">
        <f>IFERROR(INDEX($J$2:$J$9873,MATCH(1,INDEX(($P654=$F$2:$F$9873)*(0=COUNTIFS(Q654,$J$2:$J$9873)),0),0)),"")</f>
        <v/>
      </c>
      <c r="S654" s="112">
        <f>IFERROR(INDEX($J$2:$J$9873,MATCH(1,INDEX(($P654=$F$2:$F$9873)*(0=COUNTIFS(Q654:R654,$J$2:$J$9873)),0),0)),"")</f>
        <v/>
      </c>
      <c r="T654" s="112">
        <f>IFERROR(INDEX($J$2:$J$9873,MATCH(1,INDEX(($P654=$F$2:$F$9873)*(0=COUNTIFS(Q654:S654,$J$2:$J$9873)),0),0)),"")</f>
        <v/>
      </c>
      <c r="U654" s="112">
        <f>IFERROR(INDEX($J$2:$J$9873,MATCH(1,INDEX(($P654=$F$2:$F$9873)*(0=COUNTIFS(Q654:T654,$J$2:$J$9873)),0),0)),"")</f>
        <v/>
      </c>
      <c r="V654" s="112">
        <f>IFERROR(INDEX($J$2:$J$9873,MATCH(1,INDEX(($P654=$F$2:$F$9873)*(0=COUNTIFS(Q654:U654,$J$2:$J$9873)),0),0)),"")</f>
        <v/>
      </c>
      <c r="W654" s="112">
        <f>IFERROR(INDEX($J$2:$J$9873,MATCH(1,INDEX(($P654=$F$2:$F$9873)*(0=COUNTIFS(Q654:V654,$J$2:$J$861)),0),0)),"")</f>
        <v/>
      </c>
      <c r="X654" s="112">
        <f>IFERROR(INDEX($J$2:$J$9873,MATCH(1,INDEX(($P654=$F$2:$F$9873)*(0=COUNTIFS(Q654:W654,$J$2:$J$9873)),0),0)),"")</f>
        <v/>
      </c>
      <c r="Y654" s="112">
        <f>IFERROR(INDEX($J$2:$J$861,MATCH(1,INDEX(($P654=$F$2:$F$861)*(0=COUNTIFS(Q654:X654,$J$2:$J$861)),0),0)),"")</f>
        <v/>
      </c>
      <c r="Z654" s="112">
        <f>IFERROR(INDEX($J$2:$J$861,MATCH(1,INDEX(($P654=$F$2:$F$861)*(0=COUNTIFS(Q654:Y654,$J$2:$J$861)),0),0)),"")</f>
        <v/>
      </c>
      <c r="AA654" s="112">
        <f>IFERROR(INDEX($J$2:$J$861,MATCH(1,INDEX(($P654=$F$2:$F$861)*(0=COUNTIFS(Q654:Z654,$J$2:$J$861)),0),0)),"")</f>
        <v/>
      </c>
      <c r="AB654" s="112">
        <f>IFERROR(INDEX($J$2:$J$861,MATCH(1,INDEX(($P654=$F$2:$F$861)*(0=COUNTIFS(Q654:AA654,$J$2:$J$861)),0),0)),"")</f>
        <v/>
      </c>
      <c r="AC654" s="112">
        <f>IFERROR(INDEX($J$2:$J$861,MATCH(1,INDEX(($P654=$F$2:$F$861)*(0=COUNTIFS(Q654:AB654,$J$2:$J$861)),0),0)),"")</f>
        <v/>
      </c>
      <c r="AD654">
        <f>Q654&amp;"-"&amp;R654&amp;"-"&amp;S654&amp;"-"&amp;T654&amp;"-"&amp;U654&amp;"-"&amp;V654&amp;"-"&amp;W654&amp;"-"&amp;X654&amp;"-"&amp;Y654&amp;"-"&amp;Z654&amp;"-"&amp;AA654&amp;"-"&amp;AB654&amp;"-"&amp;AC654</f>
        <v/>
      </c>
      <c r="AF654" s="19">
        <f>IFERROR(INDEX($I$2:$I$861,MATCH(1,INDEX(($P654=$F$2:$F$861)*(0=COUNTIFS($AF$2:$AF$2,$I$2:$I$861)),0),0)),"")</f>
        <v/>
      </c>
      <c r="AG654" s="19">
        <f>IFERROR(INDEX($I$2:$I$9873,MATCH(1,INDEX(($P654=$F$2:$F$9873)*(0=COUNTIFS(AF654,$I$2:$I$9873)),0),0)),"")</f>
        <v/>
      </c>
      <c r="AH654" s="19">
        <f>IFERROR(INDEX($I$2:$I$9873,MATCH(1,INDEX(($P654=$F$2:$F$9873)*(0=COUNTIFS(AF654:AG654,$I$2:$I$9873)),0),0)),"")</f>
        <v/>
      </c>
      <c r="AI654" s="19">
        <f>IFERROR(INDEX($I$2:$I$9873,MATCH(1,INDEX(($P654=$F$2:$F$9873)*(0=COUNTIFS(AF654:AH654,$I$2:$I$9873)),0),0)),"")</f>
        <v/>
      </c>
      <c r="AJ654" s="19">
        <f>IFERROR(INDEX($I$2:$I$9873,MATCH(1,INDEX(($P654=$F$2:$F$9873)*(0=COUNTIFS(AF654:AI654,$I$2:$I$9873)),0),0)),"")</f>
        <v/>
      </c>
      <c r="AK654" s="19">
        <f>IFERROR(INDEX($I$2:$I$9873,MATCH(1,INDEX(($P654=$F$2:$F$9873)*(0=COUNTIFS(AF654:AJ654,$I$2:$I$9873)),0),0)),"")</f>
        <v/>
      </c>
      <c r="AL654" s="19">
        <f>IFERROR(INDEX($I$2:$I$9873,MATCH(1,INDEX(($P654=$F$2:$F$9873)*(0=COUNTIFS(AF654:AK654,$I$2:$I$9873)),0),0)),"")</f>
        <v/>
      </c>
      <c r="AM654" s="19">
        <f>IFERROR(INDEX($I$2:$I$9873,MATCH(1,INDEX(($P654=$F$2:$F$9873)*(0=COUNTIFS(AF654:AL654,$I$2:$I$9873)),0),0)),"")</f>
        <v/>
      </c>
      <c r="AN654" s="19">
        <f>IFERROR(INDEX($I$2:$I$9873,MATCH(1,INDEX(($P654=$F$2:$F$9873)*(0=COUNTIFS(AF654:AM654,$I$2:$I$9873)),0),0)),"")</f>
        <v/>
      </c>
      <c r="AO654" s="19">
        <f>IFERROR(INDEX($I$2:$I$9873,MATCH(1,INDEX(($P654=$F$2:$F$9873)*(0=COUNTIFS(AF654:AN654,$I$2:$I$9873)),0),0)),"")</f>
        <v/>
      </c>
      <c r="AP654" s="19">
        <f>IFERROR(INDEX($I$2:$I$9873,MATCH(1,INDEX(($P654=$F$2:$F$9873)*(0=COUNTIFS(AF654:AO654,$I$2:$I$9873)),0),0)),"")</f>
        <v/>
      </c>
      <c r="AQ654" s="19">
        <f>IFERROR(INDEX($I$2:$I$9873,MATCH(1,INDEX(($P654=$F$2:$F$9873)*(0=COUNTIFS(AF654:AP654,$I$2:$I$9873)),0),0)),"")</f>
        <v/>
      </c>
      <c r="AR654" s="19">
        <f>IFERROR(INDEX($I$2:$I$9873,MATCH(1,INDEX(($P654=$F$2:$F$9873)*(0=COUNTIFS(AF654:AQ654,$I$2:$I$9873)),0),0)),"")</f>
        <v/>
      </c>
      <c r="AS654" s="19">
        <f>IFERROR(VLOOKUP(AF654,[2]CUS030!$A$5:$E$10000,5,0),"")</f>
        <v/>
      </c>
      <c r="AT654" s="19">
        <f>IFERROR(VLOOKUP(AG654,[2]CUS030!$A$5:$E$10000,5,0),"")</f>
        <v/>
      </c>
      <c r="AU654" s="19">
        <f>IFERROR(VLOOKUP(AH654,[2]CUS030!$A$5:$E$10000,5,0),"")</f>
        <v/>
      </c>
      <c r="AV654" s="19">
        <f>IFERROR(VLOOKUP(AI654,[2]CUS030!$A$5:$E$10000,5,0),"")</f>
        <v/>
      </c>
      <c r="AW654" s="19">
        <f>IFERROR(VLOOKUP(AJ654,[2]CUS030!$A$5:$E$10000,5,0),"")</f>
        <v/>
      </c>
      <c r="AX654" s="19">
        <f>IFERROR(VLOOKUP(AK654,[2]CUS030!$A$5:$E$10000,5,0),"")</f>
        <v/>
      </c>
      <c r="AY654" s="19">
        <f>IFERROR(VLOOKUP(AL654,[2]CUS030!$A$5:$E$10000,5,0),"")</f>
        <v/>
      </c>
      <c r="AZ654" s="19">
        <f>IFERROR(VLOOKUP(AM654,[2]CUS030!$A$5:$E$10000,5,0),"")</f>
        <v/>
      </c>
      <c r="BA654" s="19">
        <f>IFERROR(VLOOKUP(AN654,[2]CUS030!$A$5:$E$10000,5,0),"")</f>
        <v/>
      </c>
      <c r="BB654" s="19">
        <f>IFERROR(VLOOKUP(AO654,[2]CUS030!$A$5:$E$10000,5,0),"")</f>
        <v/>
      </c>
      <c r="BC654" s="19">
        <f>IFERROR(VLOOKUP(AP654,[2]CUS030!$A$5:$E$10000,5,0),"")</f>
        <v/>
      </c>
      <c r="BD654" s="19">
        <f>IFERROR(VLOOKUP(AQ654,[2]CUS030!$A$5:$E$10000,5,0),"")</f>
        <v/>
      </c>
      <c r="BE654" s="19">
        <f>IFERROR(VLOOKUP(AR654,[2]CUS030!$A$5:$E$10000,5,0),"")</f>
        <v/>
      </c>
    </row>
    <row r="655">
      <c r="F655" s="108">
        <f>[1]!Table1[[#This Row],[Production]]</f>
        <v/>
      </c>
      <c r="G655">
        <f>MID(F655,LEN(F655)-6,4)</f>
        <v/>
      </c>
      <c r="H655">
        <f>AS655&amp;"|"&amp;AT655&amp;"|"&amp;AU655&amp;"|"&amp;AV655&amp;"|"&amp;AW655&amp;"|"&amp;AX655&amp;"|"&amp;AY655&amp;"|"&amp;AZ655&amp;"|"&amp;BA655&amp;"|"&amp;BB655&amp;"|"&amp;BC655&amp;"|"&amp;BD655&amp;"|"&amp;BE655</f>
        <v/>
      </c>
      <c r="I655" s="108">
        <f>[1]!Table1[[#This Row],[Stock]]</f>
        <v/>
      </c>
      <c r="J655">
        <f>MID(LEFT(I655,LEN(I655)-3),FIND("0|0.000",LEFT(I655,LEN(I655)-3),1)+7,6)</f>
        <v/>
      </c>
      <c r="K655" s="19" t="n"/>
      <c r="L655" s="19" t="n"/>
      <c r="M655" s="19" t="n"/>
      <c r="N655" s="19" t="n"/>
      <c r="O655" s="19" t="n"/>
      <c r="P655" s="20">
        <f>End_Cal!E655</f>
        <v/>
      </c>
      <c r="Q655" s="112">
        <f>IFERROR(INDEX($J$2:$J$9873,MATCH(1,INDEX(($P655=$F$2:$F$9873)*(0=COUNTIFS($Q$2:$Q$2,$J$2:$J$9873)),0),0)),"")</f>
        <v/>
      </c>
      <c r="R655" s="112">
        <f>IFERROR(INDEX($J$2:$J$9873,MATCH(1,INDEX(($P655=$F$2:$F$9873)*(0=COUNTIFS(Q655,$J$2:$J$9873)),0),0)),"")</f>
        <v/>
      </c>
      <c r="S655" s="112">
        <f>IFERROR(INDEX($J$2:$J$9873,MATCH(1,INDEX(($P655=$F$2:$F$9873)*(0=COUNTIFS(Q655:R655,$J$2:$J$9873)),0),0)),"")</f>
        <v/>
      </c>
      <c r="T655" s="112">
        <f>IFERROR(INDEX($J$2:$J$9873,MATCH(1,INDEX(($P655=$F$2:$F$9873)*(0=COUNTIFS(Q655:S655,$J$2:$J$9873)),0),0)),"")</f>
        <v/>
      </c>
      <c r="U655" s="112">
        <f>IFERROR(INDEX($J$2:$J$9873,MATCH(1,INDEX(($P655=$F$2:$F$9873)*(0=COUNTIFS(Q655:T655,$J$2:$J$9873)),0),0)),"")</f>
        <v/>
      </c>
      <c r="V655" s="112">
        <f>IFERROR(INDEX($J$2:$J$9873,MATCH(1,INDEX(($P655=$F$2:$F$9873)*(0=COUNTIFS(Q655:U655,$J$2:$J$9873)),0),0)),"")</f>
        <v/>
      </c>
      <c r="W655" s="112">
        <f>IFERROR(INDEX($J$2:$J$9873,MATCH(1,INDEX(($P655=$F$2:$F$9873)*(0=COUNTIFS(Q655:V655,$J$2:$J$861)),0),0)),"")</f>
        <v/>
      </c>
      <c r="X655" s="112">
        <f>IFERROR(INDEX($J$2:$J$9873,MATCH(1,INDEX(($P655=$F$2:$F$9873)*(0=COUNTIFS(Q655:W655,$J$2:$J$9873)),0),0)),"")</f>
        <v/>
      </c>
      <c r="Y655" s="112">
        <f>IFERROR(INDEX($J$2:$J$861,MATCH(1,INDEX(($P655=$F$2:$F$861)*(0=COUNTIFS(Q655:X655,$J$2:$J$861)),0),0)),"")</f>
        <v/>
      </c>
      <c r="Z655" s="112">
        <f>IFERROR(INDEX($J$2:$J$861,MATCH(1,INDEX(($P655=$F$2:$F$861)*(0=COUNTIFS(Q655:Y655,$J$2:$J$861)),0),0)),"")</f>
        <v/>
      </c>
      <c r="AA655" s="112">
        <f>IFERROR(INDEX($J$2:$J$861,MATCH(1,INDEX(($P655=$F$2:$F$861)*(0=COUNTIFS(Q655:Z655,$J$2:$J$861)),0),0)),"")</f>
        <v/>
      </c>
      <c r="AB655" s="112">
        <f>IFERROR(INDEX($J$2:$J$861,MATCH(1,INDEX(($P655=$F$2:$F$861)*(0=COUNTIFS(Q655:AA655,$J$2:$J$861)),0),0)),"")</f>
        <v/>
      </c>
      <c r="AC655" s="112">
        <f>IFERROR(INDEX($J$2:$J$861,MATCH(1,INDEX(($P655=$F$2:$F$861)*(0=COUNTIFS(Q655:AB655,$J$2:$J$861)),0),0)),"")</f>
        <v/>
      </c>
      <c r="AD655">
        <f>Q655&amp;"-"&amp;R655&amp;"-"&amp;S655&amp;"-"&amp;T655&amp;"-"&amp;U655&amp;"-"&amp;V655&amp;"-"&amp;W655&amp;"-"&amp;X655&amp;"-"&amp;Y655&amp;"-"&amp;Z655&amp;"-"&amp;AA655&amp;"-"&amp;AB655&amp;"-"&amp;AC655</f>
        <v/>
      </c>
      <c r="AF655" s="19">
        <f>IFERROR(INDEX($I$2:$I$861,MATCH(1,INDEX(($P655=$F$2:$F$861)*(0=COUNTIFS($AF$2:$AF$2,$I$2:$I$861)),0),0)),"")</f>
        <v/>
      </c>
      <c r="AG655" s="19">
        <f>IFERROR(INDEX($I$2:$I$9873,MATCH(1,INDEX(($P655=$F$2:$F$9873)*(0=COUNTIFS(AF655,$I$2:$I$9873)),0),0)),"")</f>
        <v/>
      </c>
      <c r="AH655" s="19">
        <f>IFERROR(INDEX($I$2:$I$9873,MATCH(1,INDEX(($P655=$F$2:$F$9873)*(0=COUNTIFS(AF655:AG655,$I$2:$I$9873)),0),0)),"")</f>
        <v/>
      </c>
      <c r="AI655" s="19">
        <f>IFERROR(INDEX($I$2:$I$9873,MATCH(1,INDEX(($P655=$F$2:$F$9873)*(0=COUNTIFS(AF655:AH655,$I$2:$I$9873)),0),0)),"")</f>
        <v/>
      </c>
      <c r="AJ655" s="19">
        <f>IFERROR(INDEX($I$2:$I$9873,MATCH(1,INDEX(($P655=$F$2:$F$9873)*(0=COUNTIFS(AF655:AI655,$I$2:$I$9873)),0),0)),"")</f>
        <v/>
      </c>
      <c r="AK655" s="19">
        <f>IFERROR(INDEX($I$2:$I$9873,MATCH(1,INDEX(($P655=$F$2:$F$9873)*(0=COUNTIFS(AF655:AJ655,$I$2:$I$9873)),0),0)),"")</f>
        <v/>
      </c>
      <c r="AL655" s="19">
        <f>IFERROR(INDEX($I$2:$I$9873,MATCH(1,INDEX(($P655=$F$2:$F$9873)*(0=COUNTIFS(AF655:AK655,$I$2:$I$9873)),0),0)),"")</f>
        <v/>
      </c>
      <c r="AM655" s="19">
        <f>IFERROR(INDEX($I$2:$I$9873,MATCH(1,INDEX(($P655=$F$2:$F$9873)*(0=COUNTIFS(AF655:AL655,$I$2:$I$9873)),0),0)),"")</f>
        <v/>
      </c>
      <c r="AN655" s="19">
        <f>IFERROR(INDEX($I$2:$I$9873,MATCH(1,INDEX(($P655=$F$2:$F$9873)*(0=COUNTIFS(AF655:AM655,$I$2:$I$9873)),0),0)),"")</f>
        <v/>
      </c>
      <c r="AO655" s="19">
        <f>IFERROR(INDEX($I$2:$I$9873,MATCH(1,INDEX(($P655=$F$2:$F$9873)*(0=COUNTIFS(AF655:AN655,$I$2:$I$9873)),0),0)),"")</f>
        <v/>
      </c>
      <c r="AP655" s="19">
        <f>IFERROR(INDEX($I$2:$I$9873,MATCH(1,INDEX(($P655=$F$2:$F$9873)*(0=COUNTIFS(AF655:AO655,$I$2:$I$9873)),0),0)),"")</f>
        <v/>
      </c>
      <c r="AQ655" s="19">
        <f>IFERROR(INDEX($I$2:$I$9873,MATCH(1,INDEX(($P655=$F$2:$F$9873)*(0=COUNTIFS(AF655:AP655,$I$2:$I$9873)),0),0)),"")</f>
        <v/>
      </c>
      <c r="AR655" s="19">
        <f>IFERROR(INDEX($I$2:$I$9873,MATCH(1,INDEX(($P655=$F$2:$F$9873)*(0=COUNTIFS(AF655:AQ655,$I$2:$I$9873)),0),0)),"")</f>
        <v/>
      </c>
      <c r="AS655" s="19">
        <f>IFERROR(VLOOKUP(AF655,[2]CUS030!$A$5:$E$10000,5,0),"")</f>
        <v/>
      </c>
      <c r="AT655" s="19">
        <f>IFERROR(VLOOKUP(AG655,[2]CUS030!$A$5:$E$10000,5,0),"")</f>
        <v/>
      </c>
      <c r="AU655" s="19">
        <f>IFERROR(VLOOKUP(AH655,[2]CUS030!$A$5:$E$10000,5,0),"")</f>
        <v/>
      </c>
      <c r="AV655" s="19">
        <f>IFERROR(VLOOKUP(AI655,[2]CUS030!$A$5:$E$10000,5,0),"")</f>
        <v/>
      </c>
      <c r="AW655" s="19">
        <f>IFERROR(VLOOKUP(AJ655,[2]CUS030!$A$5:$E$10000,5,0),"")</f>
        <v/>
      </c>
      <c r="AX655" s="19">
        <f>IFERROR(VLOOKUP(AK655,[2]CUS030!$A$5:$E$10000,5,0),"")</f>
        <v/>
      </c>
      <c r="AY655" s="19">
        <f>IFERROR(VLOOKUP(AL655,[2]CUS030!$A$5:$E$10000,5,0),"")</f>
        <v/>
      </c>
      <c r="AZ655" s="19">
        <f>IFERROR(VLOOKUP(AM655,[2]CUS030!$A$5:$E$10000,5,0),"")</f>
        <v/>
      </c>
      <c r="BA655" s="19">
        <f>IFERROR(VLOOKUP(AN655,[2]CUS030!$A$5:$E$10000,5,0),"")</f>
        <v/>
      </c>
      <c r="BB655" s="19">
        <f>IFERROR(VLOOKUP(AO655,[2]CUS030!$A$5:$E$10000,5,0),"")</f>
        <v/>
      </c>
      <c r="BC655" s="19">
        <f>IFERROR(VLOOKUP(AP655,[2]CUS030!$A$5:$E$10000,5,0),"")</f>
        <v/>
      </c>
      <c r="BD655" s="19">
        <f>IFERROR(VLOOKUP(AQ655,[2]CUS030!$A$5:$E$10000,5,0),"")</f>
        <v/>
      </c>
      <c r="BE655" s="19">
        <f>IFERROR(VLOOKUP(AR655,[2]CUS030!$A$5:$E$10000,5,0),"")</f>
        <v/>
      </c>
    </row>
    <row r="656">
      <c r="F656" s="108">
        <f>[1]!Table1[[#This Row],[Production]]</f>
        <v/>
      </c>
      <c r="G656">
        <f>MID(F656,LEN(F656)-6,4)</f>
        <v/>
      </c>
      <c r="H656">
        <f>AS656&amp;"|"&amp;AT656&amp;"|"&amp;AU656&amp;"|"&amp;AV656&amp;"|"&amp;AW656&amp;"|"&amp;AX656&amp;"|"&amp;AY656&amp;"|"&amp;AZ656&amp;"|"&amp;BA656&amp;"|"&amp;BB656&amp;"|"&amp;BC656&amp;"|"&amp;BD656&amp;"|"&amp;BE656</f>
        <v/>
      </c>
      <c r="I656" s="108">
        <f>[1]!Table1[[#This Row],[Stock]]</f>
        <v/>
      </c>
      <c r="J656">
        <f>MID(LEFT(I656,LEN(I656)-3),FIND("0|0.000",LEFT(I656,LEN(I656)-3),1)+7,6)</f>
        <v/>
      </c>
      <c r="K656" s="19" t="n"/>
      <c r="L656" s="19" t="n"/>
      <c r="M656" s="19" t="n"/>
      <c r="N656" s="19" t="n"/>
      <c r="O656" s="19" t="n"/>
      <c r="P656" s="20">
        <f>End_Cal!E656</f>
        <v/>
      </c>
      <c r="Q656" s="112">
        <f>IFERROR(INDEX($J$2:$J$9873,MATCH(1,INDEX(($P656=$F$2:$F$9873)*(0=COUNTIFS($Q$2:$Q$2,$J$2:$J$9873)),0),0)),"")</f>
        <v/>
      </c>
      <c r="R656" s="112">
        <f>IFERROR(INDEX($J$2:$J$9873,MATCH(1,INDEX(($P656=$F$2:$F$9873)*(0=COUNTIFS(Q656,$J$2:$J$9873)),0),0)),"")</f>
        <v/>
      </c>
      <c r="S656" s="112">
        <f>IFERROR(INDEX($J$2:$J$9873,MATCH(1,INDEX(($P656=$F$2:$F$9873)*(0=COUNTIFS(Q656:R656,$J$2:$J$9873)),0),0)),"")</f>
        <v/>
      </c>
      <c r="T656" s="112">
        <f>IFERROR(INDEX($J$2:$J$9873,MATCH(1,INDEX(($P656=$F$2:$F$9873)*(0=COUNTIFS(Q656:S656,$J$2:$J$9873)),0),0)),"")</f>
        <v/>
      </c>
      <c r="U656" s="112">
        <f>IFERROR(INDEX($J$2:$J$9873,MATCH(1,INDEX(($P656=$F$2:$F$9873)*(0=COUNTIFS(Q656:T656,$J$2:$J$9873)),0),0)),"")</f>
        <v/>
      </c>
      <c r="V656" s="112">
        <f>IFERROR(INDEX($J$2:$J$9873,MATCH(1,INDEX(($P656=$F$2:$F$9873)*(0=COUNTIFS(Q656:U656,$J$2:$J$9873)),0),0)),"")</f>
        <v/>
      </c>
      <c r="W656" s="112">
        <f>IFERROR(INDEX($J$2:$J$9873,MATCH(1,INDEX(($P656=$F$2:$F$9873)*(0=COUNTIFS(Q656:V656,$J$2:$J$861)),0),0)),"")</f>
        <v/>
      </c>
      <c r="X656" s="112">
        <f>IFERROR(INDEX($J$2:$J$9873,MATCH(1,INDEX(($P656=$F$2:$F$9873)*(0=COUNTIFS(Q656:W656,$J$2:$J$9873)),0),0)),"")</f>
        <v/>
      </c>
      <c r="Y656" s="112">
        <f>IFERROR(INDEX($J$2:$J$861,MATCH(1,INDEX(($P656=$F$2:$F$861)*(0=COUNTIFS(Q656:X656,$J$2:$J$861)),0),0)),"")</f>
        <v/>
      </c>
      <c r="Z656" s="112">
        <f>IFERROR(INDEX($J$2:$J$861,MATCH(1,INDEX(($P656=$F$2:$F$861)*(0=COUNTIFS(Q656:Y656,$J$2:$J$861)),0),0)),"")</f>
        <v/>
      </c>
      <c r="AA656" s="112">
        <f>IFERROR(INDEX($J$2:$J$861,MATCH(1,INDEX(($P656=$F$2:$F$861)*(0=COUNTIFS(Q656:Z656,$J$2:$J$861)),0),0)),"")</f>
        <v/>
      </c>
      <c r="AB656" s="112">
        <f>IFERROR(INDEX($J$2:$J$861,MATCH(1,INDEX(($P656=$F$2:$F$861)*(0=COUNTIFS(Q656:AA656,$J$2:$J$861)),0),0)),"")</f>
        <v/>
      </c>
      <c r="AC656" s="112">
        <f>IFERROR(INDEX($J$2:$J$861,MATCH(1,INDEX(($P656=$F$2:$F$861)*(0=COUNTIFS(Q656:AB656,$J$2:$J$861)),0),0)),"")</f>
        <v/>
      </c>
      <c r="AD656">
        <f>Q656&amp;"-"&amp;R656&amp;"-"&amp;S656&amp;"-"&amp;T656&amp;"-"&amp;U656&amp;"-"&amp;V656&amp;"-"&amp;W656&amp;"-"&amp;X656&amp;"-"&amp;Y656&amp;"-"&amp;Z656&amp;"-"&amp;AA656&amp;"-"&amp;AB656&amp;"-"&amp;AC656</f>
        <v/>
      </c>
      <c r="AF656" s="19">
        <f>IFERROR(INDEX($I$2:$I$861,MATCH(1,INDEX(($P656=$F$2:$F$861)*(0=COUNTIFS($AF$2:$AF$2,$I$2:$I$861)),0),0)),"")</f>
        <v/>
      </c>
      <c r="AG656" s="19">
        <f>IFERROR(INDEX($I$2:$I$9873,MATCH(1,INDEX(($P656=$F$2:$F$9873)*(0=COUNTIFS(AF656,$I$2:$I$9873)),0),0)),"")</f>
        <v/>
      </c>
      <c r="AH656" s="19">
        <f>IFERROR(INDEX($I$2:$I$9873,MATCH(1,INDEX(($P656=$F$2:$F$9873)*(0=COUNTIFS(AF656:AG656,$I$2:$I$9873)),0),0)),"")</f>
        <v/>
      </c>
      <c r="AI656" s="19">
        <f>IFERROR(INDEX($I$2:$I$9873,MATCH(1,INDEX(($P656=$F$2:$F$9873)*(0=COUNTIFS(AF656:AH656,$I$2:$I$9873)),0),0)),"")</f>
        <v/>
      </c>
      <c r="AJ656" s="19">
        <f>IFERROR(INDEX($I$2:$I$9873,MATCH(1,INDEX(($P656=$F$2:$F$9873)*(0=COUNTIFS(AF656:AI656,$I$2:$I$9873)),0),0)),"")</f>
        <v/>
      </c>
      <c r="AK656" s="19">
        <f>IFERROR(INDEX($I$2:$I$9873,MATCH(1,INDEX(($P656=$F$2:$F$9873)*(0=COUNTIFS(AF656:AJ656,$I$2:$I$9873)),0),0)),"")</f>
        <v/>
      </c>
      <c r="AL656" s="19">
        <f>IFERROR(INDEX($I$2:$I$9873,MATCH(1,INDEX(($P656=$F$2:$F$9873)*(0=COUNTIFS(AF656:AK656,$I$2:$I$9873)),0),0)),"")</f>
        <v/>
      </c>
      <c r="AM656" s="19">
        <f>IFERROR(INDEX($I$2:$I$9873,MATCH(1,INDEX(($P656=$F$2:$F$9873)*(0=COUNTIFS(AF656:AL656,$I$2:$I$9873)),0),0)),"")</f>
        <v/>
      </c>
      <c r="AN656" s="19">
        <f>IFERROR(INDEX($I$2:$I$9873,MATCH(1,INDEX(($P656=$F$2:$F$9873)*(0=COUNTIFS(AF656:AM656,$I$2:$I$9873)),0),0)),"")</f>
        <v/>
      </c>
      <c r="AO656" s="19">
        <f>IFERROR(INDEX($I$2:$I$9873,MATCH(1,INDEX(($P656=$F$2:$F$9873)*(0=COUNTIFS(AF656:AN656,$I$2:$I$9873)),0),0)),"")</f>
        <v/>
      </c>
      <c r="AP656" s="19">
        <f>IFERROR(INDEX($I$2:$I$9873,MATCH(1,INDEX(($P656=$F$2:$F$9873)*(0=COUNTIFS(AF656:AO656,$I$2:$I$9873)),0),0)),"")</f>
        <v/>
      </c>
      <c r="AQ656" s="19">
        <f>IFERROR(INDEX($I$2:$I$9873,MATCH(1,INDEX(($P656=$F$2:$F$9873)*(0=COUNTIFS(AF656:AP656,$I$2:$I$9873)),0),0)),"")</f>
        <v/>
      </c>
      <c r="AR656" s="19">
        <f>IFERROR(INDEX($I$2:$I$9873,MATCH(1,INDEX(($P656=$F$2:$F$9873)*(0=COUNTIFS(AF656:AQ656,$I$2:$I$9873)),0),0)),"")</f>
        <v/>
      </c>
      <c r="AS656" s="19">
        <f>IFERROR(VLOOKUP(AF656,[2]CUS030!$A$5:$E$10000,5,0),"")</f>
        <v/>
      </c>
      <c r="AT656" s="19">
        <f>IFERROR(VLOOKUP(AG656,[2]CUS030!$A$5:$E$10000,5,0),"")</f>
        <v/>
      </c>
      <c r="AU656" s="19">
        <f>IFERROR(VLOOKUP(AH656,[2]CUS030!$A$5:$E$10000,5,0),"")</f>
        <v/>
      </c>
      <c r="AV656" s="19">
        <f>IFERROR(VLOOKUP(AI656,[2]CUS030!$A$5:$E$10000,5,0),"")</f>
        <v/>
      </c>
      <c r="AW656" s="19">
        <f>IFERROR(VLOOKUP(AJ656,[2]CUS030!$A$5:$E$10000,5,0),"")</f>
        <v/>
      </c>
      <c r="AX656" s="19">
        <f>IFERROR(VLOOKUP(AK656,[2]CUS030!$A$5:$E$10000,5,0),"")</f>
        <v/>
      </c>
      <c r="AY656" s="19">
        <f>IFERROR(VLOOKUP(AL656,[2]CUS030!$A$5:$E$10000,5,0),"")</f>
        <v/>
      </c>
      <c r="AZ656" s="19">
        <f>IFERROR(VLOOKUP(AM656,[2]CUS030!$A$5:$E$10000,5,0),"")</f>
        <v/>
      </c>
      <c r="BA656" s="19">
        <f>IFERROR(VLOOKUP(AN656,[2]CUS030!$A$5:$E$10000,5,0),"")</f>
        <v/>
      </c>
      <c r="BB656" s="19">
        <f>IFERROR(VLOOKUP(AO656,[2]CUS030!$A$5:$E$10000,5,0),"")</f>
        <v/>
      </c>
      <c r="BC656" s="19">
        <f>IFERROR(VLOOKUP(AP656,[2]CUS030!$A$5:$E$10000,5,0),"")</f>
        <v/>
      </c>
      <c r="BD656" s="19">
        <f>IFERROR(VLOOKUP(AQ656,[2]CUS030!$A$5:$E$10000,5,0),"")</f>
        <v/>
      </c>
      <c r="BE656" s="19">
        <f>IFERROR(VLOOKUP(AR656,[2]CUS030!$A$5:$E$10000,5,0),"")</f>
        <v/>
      </c>
    </row>
    <row r="657">
      <c r="F657" s="108">
        <f>[1]!Table1[[#This Row],[Production]]</f>
        <v/>
      </c>
      <c r="G657">
        <f>MID(F657,LEN(F657)-6,4)</f>
        <v/>
      </c>
      <c r="H657">
        <f>AS657&amp;"|"&amp;AT657&amp;"|"&amp;AU657&amp;"|"&amp;AV657&amp;"|"&amp;AW657&amp;"|"&amp;AX657&amp;"|"&amp;AY657&amp;"|"&amp;AZ657&amp;"|"&amp;BA657&amp;"|"&amp;BB657&amp;"|"&amp;BC657&amp;"|"&amp;BD657&amp;"|"&amp;BE657</f>
        <v/>
      </c>
      <c r="I657" s="108">
        <f>[1]!Table1[[#This Row],[Stock]]</f>
        <v/>
      </c>
      <c r="J657">
        <f>MID(LEFT(I657,LEN(I657)-3),FIND("0|0.000",LEFT(I657,LEN(I657)-3),1)+7,6)</f>
        <v/>
      </c>
      <c r="K657" s="19" t="n"/>
      <c r="L657" s="19" t="n"/>
      <c r="M657" s="19" t="n"/>
      <c r="N657" s="19" t="n"/>
      <c r="O657" s="19" t="n"/>
      <c r="P657" s="20">
        <f>End_Cal!E657</f>
        <v/>
      </c>
      <c r="Q657" s="112">
        <f>IFERROR(INDEX($J$2:$J$9873,MATCH(1,INDEX(($P657=$F$2:$F$9873)*(0=COUNTIFS($Q$2:$Q$2,$J$2:$J$9873)),0),0)),"")</f>
        <v/>
      </c>
      <c r="R657" s="112">
        <f>IFERROR(INDEX($J$2:$J$9873,MATCH(1,INDEX(($P657=$F$2:$F$9873)*(0=COUNTIFS(Q657,$J$2:$J$9873)),0),0)),"")</f>
        <v/>
      </c>
      <c r="S657" s="112">
        <f>IFERROR(INDEX($J$2:$J$9873,MATCH(1,INDEX(($P657=$F$2:$F$9873)*(0=COUNTIFS(Q657:R657,$J$2:$J$9873)),0),0)),"")</f>
        <v/>
      </c>
      <c r="T657" s="112">
        <f>IFERROR(INDEX($J$2:$J$9873,MATCH(1,INDEX(($P657=$F$2:$F$9873)*(0=COUNTIFS(Q657:S657,$J$2:$J$9873)),0),0)),"")</f>
        <v/>
      </c>
      <c r="U657" s="112">
        <f>IFERROR(INDEX($J$2:$J$9873,MATCH(1,INDEX(($P657=$F$2:$F$9873)*(0=COUNTIFS(Q657:T657,$J$2:$J$9873)),0),0)),"")</f>
        <v/>
      </c>
      <c r="V657" s="112">
        <f>IFERROR(INDEX($J$2:$J$9873,MATCH(1,INDEX(($P657=$F$2:$F$9873)*(0=COUNTIFS(Q657:U657,$J$2:$J$9873)),0),0)),"")</f>
        <v/>
      </c>
      <c r="W657" s="112">
        <f>IFERROR(INDEX($J$2:$J$9873,MATCH(1,INDEX(($P657=$F$2:$F$9873)*(0=COUNTIFS(Q657:V657,$J$2:$J$861)),0),0)),"")</f>
        <v/>
      </c>
      <c r="X657" s="112">
        <f>IFERROR(INDEX($J$2:$J$9873,MATCH(1,INDEX(($P657=$F$2:$F$9873)*(0=COUNTIFS(Q657:W657,$J$2:$J$9873)),0),0)),"")</f>
        <v/>
      </c>
      <c r="Y657" s="112">
        <f>IFERROR(INDEX($J$2:$J$861,MATCH(1,INDEX(($P657=$F$2:$F$861)*(0=COUNTIFS(Q657:X657,$J$2:$J$861)),0),0)),"")</f>
        <v/>
      </c>
      <c r="Z657" s="112">
        <f>IFERROR(INDEX($J$2:$J$861,MATCH(1,INDEX(($P657=$F$2:$F$861)*(0=COUNTIFS(Q657:Y657,$J$2:$J$861)),0),0)),"")</f>
        <v/>
      </c>
      <c r="AA657" s="112">
        <f>IFERROR(INDEX($J$2:$J$861,MATCH(1,INDEX(($P657=$F$2:$F$861)*(0=COUNTIFS(Q657:Z657,$J$2:$J$861)),0),0)),"")</f>
        <v/>
      </c>
      <c r="AB657" s="112">
        <f>IFERROR(INDEX($J$2:$J$861,MATCH(1,INDEX(($P657=$F$2:$F$861)*(0=COUNTIFS(Q657:AA657,$J$2:$J$861)),0),0)),"")</f>
        <v/>
      </c>
      <c r="AC657" s="112">
        <f>IFERROR(INDEX($J$2:$J$861,MATCH(1,INDEX(($P657=$F$2:$F$861)*(0=COUNTIFS(Q657:AB657,$J$2:$J$861)),0),0)),"")</f>
        <v/>
      </c>
      <c r="AD657">
        <f>Q657&amp;"-"&amp;R657&amp;"-"&amp;S657&amp;"-"&amp;T657&amp;"-"&amp;U657&amp;"-"&amp;V657&amp;"-"&amp;W657&amp;"-"&amp;X657&amp;"-"&amp;Y657&amp;"-"&amp;Z657&amp;"-"&amp;AA657&amp;"-"&amp;AB657&amp;"-"&amp;AC657</f>
        <v/>
      </c>
      <c r="AF657" s="19">
        <f>IFERROR(INDEX($I$2:$I$861,MATCH(1,INDEX(($P657=$F$2:$F$861)*(0=COUNTIFS($AF$2:$AF$2,$I$2:$I$861)),0),0)),"")</f>
        <v/>
      </c>
      <c r="AG657" s="19">
        <f>IFERROR(INDEX($I$2:$I$9873,MATCH(1,INDEX(($P657=$F$2:$F$9873)*(0=COUNTIFS(AF657,$I$2:$I$9873)),0),0)),"")</f>
        <v/>
      </c>
      <c r="AH657" s="19">
        <f>IFERROR(INDEX($I$2:$I$9873,MATCH(1,INDEX(($P657=$F$2:$F$9873)*(0=COUNTIFS(AF657:AG657,$I$2:$I$9873)),0),0)),"")</f>
        <v/>
      </c>
      <c r="AI657" s="19">
        <f>IFERROR(INDEX($I$2:$I$9873,MATCH(1,INDEX(($P657=$F$2:$F$9873)*(0=COUNTIFS(AF657:AH657,$I$2:$I$9873)),0),0)),"")</f>
        <v/>
      </c>
      <c r="AJ657" s="19">
        <f>IFERROR(INDEX($I$2:$I$9873,MATCH(1,INDEX(($P657=$F$2:$F$9873)*(0=COUNTIFS(AF657:AI657,$I$2:$I$9873)),0),0)),"")</f>
        <v/>
      </c>
      <c r="AK657" s="19">
        <f>IFERROR(INDEX($I$2:$I$9873,MATCH(1,INDEX(($P657=$F$2:$F$9873)*(0=COUNTIFS(AF657:AJ657,$I$2:$I$9873)),0),0)),"")</f>
        <v/>
      </c>
      <c r="AL657" s="19">
        <f>IFERROR(INDEX($I$2:$I$9873,MATCH(1,INDEX(($P657=$F$2:$F$9873)*(0=COUNTIFS(AF657:AK657,$I$2:$I$9873)),0),0)),"")</f>
        <v/>
      </c>
      <c r="AM657" s="19">
        <f>IFERROR(INDEX($I$2:$I$9873,MATCH(1,INDEX(($P657=$F$2:$F$9873)*(0=COUNTIFS(AF657:AL657,$I$2:$I$9873)),0),0)),"")</f>
        <v/>
      </c>
      <c r="AN657" s="19">
        <f>IFERROR(INDEX($I$2:$I$9873,MATCH(1,INDEX(($P657=$F$2:$F$9873)*(0=COUNTIFS(AF657:AM657,$I$2:$I$9873)),0),0)),"")</f>
        <v/>
      </c>
      <c r="AO657" s="19">
        <f>IFERROR(INDEX($I$2:$I$9873,MATCH(1,INDEX(($P657=$F$2:$F$9873)*(0=COUNTIFS(AF657:AN657,$I$2:$I$9873)),0),0)),"")</f>
        <v/>
      </c>
      <c r="AP657" s="19">
        <f>IFERROR(INDEX($I$2:$I$9873,MATCH(1,INDEX(($P657=$F$2:$F$9873)*(0=COUNTIFS(AF657:AO657,$I$2:$I$9873)),0),0)),"")</f>
        <v/>
      </c>
      <c r="AQ657" s="19">
        <f>IFERROR(INDEX($I$2:$I$9873,MATCH(1,INDEX(($P657=$F$2:$F$9873)*(0=COUNTIFS(AF657:AP657,$I$2:$I$9873)),0),0)),"")</f>
        <v/>
      </c>
      <c r="AR657" s="19">
        <f>IFERROR(INDEX($I$2:$I$9873,MATCH(1,INDEX(($P657=$F$2:$F$9873)*(0=COUNTIFS(AF657:AQ657,$I$2:$I$9873)),0),0)),"")</f>
        <v/>
      </c>
      <c r="AS657" s="19">
        <f>IFERROR(VLOOKUP(AF657,[2]CUS030!$A$5:$E$10000,5,0),"")</f>
        <v/>
      </c>
      <c r="AT657" s="19">
        <f>IFERROR(VLOOKUP(AG657,[2]CUS030!$A$5:$E$10000,5,0),"")</f>
        <v/>
      </c>
      <c r="AU657" s="19">
        <f>IFERROR(VLOOKUP(AH657,[2]CUS030!$A$5:$E$10000,5,0),"")</f>
        <v/>
      </c>
      <c r="AV657" s="19">
        <f>IFERROR(VLOOKUP(AI657,[2]CUS030!$A$5:$E$10000,5,0),"")</f>
        <v/>
      </c>
      <c r="AW657" s="19">
        <f>IFERROR(VLOOKUP(AJ657,[2]CUS030!$A$5:$E$10000,5,0),"")</f>
        <v/>
      </c>
      <c r="AX657" s="19">
        <f>IFERROR(VLOOKUP(AK657,[2]CUS030!$A$5:$E$10000,5,0),"")</f>
        <v/>
      </c>
      <c r="AY657" s="19">
        <f>IFERROR(VLOOKUP(AL657,[2]CUS030!$A$5:$E$10000,5,0),"")</f>
        <v/>
      </c>
      <c r="AZ657" s="19">
        <f>IFERROR(VLOOKUP(AM657,[2]CUS030!$A$5:$E$10000,5,0),"")</f>
        <v/>
      </c>
      <c r="BA657" s="19">
        <f>IFERROR(VLOOKUP(AN657,[2]CUS030!$A$5:$E$10000,5,0),"")</f>
        <v/>
      </c>
      <c r="BB657" s="19">
        <f>IFERROR(VLOOKUP(AO657,[2]CUS030!$A$5:$E$10000,5,0),"")</f>
        <v/>
      </c>
      <c r="BC657" s="19">
        <f>IFERROR(VLOOKUP(AP657,[2]CUS030!$A$5:$E$10000,5,0),"")</f>
        <v/>
      </c>
      <c r="BD657" s="19">
        <f>IFERROR(VLOOKUP(AQ657,[2]CUS030!$A$5:$E$10000,5,0),"")</f>
        <v/>
      </c>
      <c r="BE657" s="19">
        <f>IFERROR(VLOOKUP(AR657,[2]CUS030!$A$5:$E$10000,5,0),"")</f>
        <v/>
      </c>
    </row>
    <row r="658">
      <c r="F658" s="108">
        <f>[1]!Table1[[#This Row],[Production]]</f>
        <v/>
      </c>
      <c r="G658">
        <f>MID(F658,LEN(F658)-6,4)</f>
        <v/>
      </c>
      <c r="H658">
        <f>AS658&amp;"|"&amp;AT658&amp;"|"&amp;AU658&amp;"|"&amp;AV658&amp;"|"&amp;AW658&amp;"|"&amp;AX658&amp;"|"&amp;AY658&amp;"|"&amp;AZ658&amp;"|"&amp;BA658&amp;"|"&amp;BB658&amp;"|"&amp;BC658&amp;"|"&amp;BD658&amp;"|"&amp;BE658</f>
        <v/>
      </c>
      <c r="I658" s="108">
        <f>[1]!Table1[[#This Row],[Stock]]</f>
        <v/>
      </c>
      <c r="J658">
        <f>MID(LEFT(I658,LEN(I658)-3),FIND("0|0.000",LEFT(I658,LEN(I658)-3),1)+7,6)</f>
        <v/>
      </c>
      <c r="K658" s="19" t="n"/>
      <c r="L658" s="19" t="n"/>
      <c r="M658" s="19" t="n"/>
      <c r="N658" s="19" t="n"/>
      <c r="O658" s="19" t="n"/>
      <c r="P658" s="20">
        <f>End_Cal!E658</f>
        <v/>
      </c>
      <c r="Q658" s="112">
        <f>IFERROR(INDEX($J$2:$J$9873,MATCH(1,INDEX(($P658=$F$2:$F$9873)*(0=COUNTIFS($Q$2:$Q$2,$J$2:$J$9873)),0),0)),"")</f>
        <v/>
      </c>
      <c r="R658" s="112">
        <f>IFERROR(INDEX($J$2:$J$9873,MATCH(1,INDEX(($P658=$F$2:$F$9873)*(0=COUNTIFS(Q658,$J$2:$J$9873)),0),0)),"")</f>
        <v/>
      </c>
      <c r="S658" s="112">
        <f>IFERROR(INDEX($J$2:$J$9873,MATCH(1,INDEX(($P658=$F$2:$F$9873)*(0=COUNTIFS(Q658:R658,$J$2:$J$9873)),0),0)),"")</f>
        <v/>
      </c>
      <c r="T658" s="112">
        <f>IFERROR(INDEX($J$2:$J$9873,MATCH(1,INDEX(($P658=$F$2:$F$9873)*(0=COUNTIFS(Q658:S658,$J$2:$J$9873)),0),0)),"")</f>
        <v/>
      </c>
      <c r="U658" s="112">
        <f>IFERROR(INDEX($J$2:$J$9873,MATCH(1,INDEX(($P658=$F$2:$F$9873)*(0=COUNTIFS(Q658:T658,$J$2:$J$9873)),0),0)),"")</f>
        <v/>
      </c>
      <c r="V658" s="112">
        <f>IFERROR(INDEX($J$2:$J$9873,MATCH(1,INDEX(($P658=$F$2:$F$9873)*(0=COUNTIFS(Q658:U658,$J$2:$J$9873)),0),0)),"")</f>
        <v/>
      </c>
      <c r="W658" s="112">
        <f>IFERROR(INDEX($J$2:$J$9873,MATCH(1,INDEX(($P658=$F$2:$F$9873)*(0=COUNTIFS(Q658:V658,$J$2:$J$861)),0),0)),"")</f>
        <v/>
      </c>
      <c r="X658" s="112">
        <f>IFERROR(INDEX($J$2:$J$9873,MATCH(1,INDEX(($P658=$F$2:$F$9873)*(0=COUNTIFS(Q658:W658,$J$2:$J$9873)),0),0)),"")</f>
        <v/>
      </c>
      <c r="Y658" s="112">
        <f>IFERROR(INDEX($J$2:$J$861,MATCH(1,INDEX(($P658=$F$2:$F$861)*(0=COUNTIFS(Q658:X658,$J$2:$J$861)),0),0)),"")</f>
        <v/>
      </c>
      <c r="Z658" s="112">
        <f>IFERROR(INDEX($J$2:$J$861,MATCH(1,INDEX(($P658=$F$2:$F$861)*(0=COUNTIFS(Q658:Y658,$J$2:$J$861)),0),0)),"")</f>
        <v/>
      </c>
      <c r="AA658" s="112">
        <f>IFERROR(INDEX($J$2:$J$861,MATCH(1,INDEX(($P658=$F$2:$F$861)*(0=COUNTIFS(Q658:Z658,$J$2:$J$861)),0),0)),"")</f>
        <v/>
      </c>
      <c r="AB658" s="112">
        <f>IFERROR(INDEX($J$2:$J$861,MATCH(1,INDEX(($P658=$F$2:$F$861)*(0=COUNTIFS(Q658:AA658,$J$2:$J$861)),0),0)),"")</f>
        <v/>
      </c>
      <c r="AC658" s="112">
        <f>IFERROR(INDEX($J$2:$J$861,MATCH(1,INDEX(($P658=$F$2:$F$861)*(0=COUNTIFS(Q658:AB658,$J$2:$J$861)),0),0)),"")</f>
        <v/>
      </c>
      <c r="AD658">
        <f>Q658&amp;"-"&amp;R658&amp;"-"&amp;S658&amp;"-"&amp;T658&amp;"-"&amp;U658&amp;"-"&amp;V658&amp;"-"&amp;W658&amp;"-"&amp;X658&amp;"-"&amp;Y658&amp;"-"&amp;Z658&amp;"-"&amp;AA658&amp;"-"&amp;AB658&amp;"-"&amp;AC658</f>
        <v/>
      </c>
      <c r="AF658" s="19">
        <f>IFERROR(INDEX($I$2:$I$861,MATCH(1,INDEX(($P658=$F$2:$F$861)*(0=COUNTIFS($AF$2:$AF$2,$I$2:$I$861)),0),0)),"")</f>
        <v/>
      </c>
      <c r="AG658" s="19">
        <f>IFERROR(INDEX($I$2:$I$9873,MATCH(1,INDEX(($P658=$F$2:$F$9873)*(0=COUNTIFS(AF658,$I$2:$I$9873)),0),0)),"")</f>
        <v/>
      </c>
      <c r="AH658" s="19">
        <f>IFERROR(INDEX($I$2:$I$9873,MATCH(1,INDEX(($P658=$F$2:$F$9873)*(0=COUNTIFS(AF658:AG658,$I$2:$I$9873)),0),0)),"")</f>
        <v/>
      </c>
      <c r="AI658" s="19">
        <f>IFERROR(INDEX($I$2:$I$9873,MATCH(1,INDEX(($P658=$F$2:$F$9873)*(0=COUNTIFS(AF658:AH658,$I$2:$I$9873)),0),0)),"")</f>
        <v/>
      </c>
      <c r="AJ658" s="19">
        <f>IFERROR(INDEX($I$2:$I$9873,MATCH(1,INDEX(($P658=$F$2:$F$9873)*(0=COUNTIFS(AF658:AI658,$I$2:$I$9873)),0),0)),"")</f>
        <v/>
      </c>
      <c r="AK658" s="19">
        <f>IFERROR(INDEX($I$2:$I$9873,MATCH(1,INDEX(($P658=$F$2:$F$9873)*(0=COUNTIFS(AF658:AJ658,$I$2:$I$9873)),0),0)),"")</f>
        <v/>
      </c>
      <c r="AL658" s="19">
        <f>IFERROR(INDEX($I$2:$I$9873,MATCH(1,INDEX(($P658=$F$2:$F$9873)*(0=COUNTIFS(AF658:AK658,$I$2:$I$9873)),0),0)),"")</f>
        <v/>
      </c>
      <c r="AM658" s="19">
        <f>IFERROR(INDEX($I$2:$I$9873,MATCH(1,INDEX(($P658=$F$2:$F$9873)*(0=COUNTIFS(AF658:AL658,$I$2:$I$9873)),0),0)),"")</f>
        <v/>
      </c>
      <c r="AN658" s="19">
        <f>IFERROR(INDEX($I$2:$I$9873,MATCH(1,INDEX(($P658=$F$2:$F$9873)*(0=COUNTIFS(AF658:AM658,$I$2:$I$9873)),0),0)),"")</f>
        <v/>
      </c>
      <c r="AO658" s="19">
        <f>IFERROR(INDEX($I$2:$I$9873,MATCH(1,INDEX(($P658=$F$2:$F$9873)*(0=COUNTIFS(AF658:AN658,$I$2:$I$9873)),0),0)),"")</f>
        <v/>
      </c>
      <c r="AP658" s="19">
        <f>IFERROR(INDEX($I$2:$I$9873,MATCH(1,INDEX(($P658=$F$2:$F$9873)*(0=COUNTIFS(AF658:AO658,$I$2:$I$9873)),0),0)),"")</f>
        <v/>
      </c>
      <c r="AQ658" s="19">
        <f>IFERROR(INDEX($I$2:$I$9873,MATCH(1,INDEX(($P658=$F$2:$F$9873)*(0=COUNTIFS(AF658:AP658,$I$2:$I$9873)),0),0)),"")</f>
        <v/>
      </c>
      <c r="AR658" s="19">
        <f>IFERROR(INDEX($I$2:$I$9873,MATCH(1,INDEX(($P658=$F$2:$F$9873)*(0=COUNTIFS(AF658:AQ658,$I$2:$I$9873)),0),0)),"")</f>
        <v/>
      </c>
      <c r="AS658" s="19">
        <f>IFERROR(VLOOKUP(AF658,[2]CUS030!$A$5:$E$10000,5,0),"")</f>
        <v/>
      </c>
      <c r="AT658" s="19">
        <f>IFERROR(VLOOKUP(AG658,[2]CUS030!$A$5:$E$10000,5,0),"")</f>
        <v/>
      </c>
      <c r="AU658" s="19">
        <f>IFERROR(VLOOKUP(AH658,[2]CUS030!$A$5:$E$10000,5,0),"")</f>
        <v/>
      </c>
      <c r="AV658" s="19">
        <f>IFERROR(VLOOKUP(AI658,[2]CUS030!$A$5:$E$10000,5,0),"")</f>
        <v/>
      </c>
      <c r="AW658" s="19">
        <f>IFERROR(VLOOKUP(AJ658,[2]CUS030!$A$5:$E$10000,5,0),"")</f>
        <v/>
      </c>
      <c r="AX658" s="19">
        <f>IFERROR(VLOOKUP(AK658,[2]CUS030!$A$5:$E$10000,5,0),"")</f>
        <v/>
      </c>
      <c r="AY658" s="19">
        <f>IFERROR(VLOOKUP(AL658,[2]CUS030!$A$5:$E$10000,5,0),"")</f>
        <v/>
      </c>
      <c r="AZ658" s="19">
        <f>IFERROR(VLOOKUP(AM658,[2]CUS030!$A$5:$E$10000,5,0),"")</f>
        <v/>
      </c>
      <c r="BA658" s="19">
        <f>IFERROR(VLOOKUP(AN658,[2]CUS030!$A$5:$E$10000,5,0),"")</f>
        <v/>
      </c>
      <c r="BB658" s="19">
        <f>IFERROR(VLOOKUP(AO658,[2]CUS030!$A$5:$E$10000,5,0),"")</f>
        <v/>
      </c>
      <c r="BC658" s="19">
        <f>IFERROR(VLOOKUP(AP658,[2]CUS030!$A$5:$E$10000,5,0),"")</f>
        <v/>
      </c>
      <c r="BD658" s="19">
        <f>IFERROR(VLOOKUP(AQ658,[2]CUS030!$A$5:$E$10000,5,0),"")</f>
        <v/>
      </c>
      <c r="BE658" s="19">
        <f>IFERROR(VLOOKUP(AR658,[2]CUS030!$A$5:$E$10000,5,0),"")</f>
        <v/>
      </c>
    </row>
    <row r="659">
      <c r="F659" s="108">
        <f>[1]!Table1[[#This Row],[Production]]</f>
        <v/>
      </c>
      <c r="G659">
        <f>MID(F659,LEN(F659)-6,4)</f>
        <v/>
      </c>
      <c r="H659">
        <f>AS659&amp;"|"&amp;AT659&amp;"|"&amp;AU659&amp;"|"&amp;AV659&amp;"|"&amp;AW659&amp;"|"&amp;AX659&amp;"|"&amp;AY659&amp;"|"&amp;AZ659&amp;"|"&amp;BA659&amp;"|"&amp;BB659&amp;"|"&amp;BC659&amp;"|"&amp;BD659&amp;"|"&amp;BE659</f>
        <v/>
      </c>
      <c r="I659" s="108">
        <f>[1]!Table1[[#This Row],[Stock]]</f>
        <v/>
      </c>
      <c r="J659">
        <f>MID(LEFT(I659,LEN(I659)-3),FIND("0|0.000",LEFT(I659,LEN(I659)-3),1)+7,6)</f>
        <v/>
      </c>
      <c r="K659" s="19" t="n"/>
      <c r="L659" s="19" t="n"/>
      <c r="M659" s="19" t="n"/>
      <c r="N659" s="19" t="n"/>
      <c r="O659" s="19" t="n"/>
      <c r="P659" s="20">
        <f>End_Cal!E659</f>
        <v/>
      </c>
      <c r="Q659" s="112">
        <f>IFERROR(INDEX($J$2:$J$9873,MATCH(1,INDEX(($P659=$F$2:$F$9873)*(0=COUNTIFS($Q$2:$Q$2,$J$2:$J$9873)),0),0)),"")</f>
        <v/>
      </c>
      <c r="R659" s="112">
        <f>IFERROR(INDEX($J$2:$J$9873,MATCH(1,INDEX(($P659=$F$2:$F$9873)*(0=COUNTIFS(Q659,$J$2:$J$9873)),0),0)),"")</f>
        <v/>
      </c>
      <c r="S659" s="112">
        <f>IFERROR(INDEX($J$2:$J$9873,MATCH(1,INDEX(($P659=$F$2:$F$9873)*(0=COUNTIFS(Q659:R659,$J$2:$J$9873)),0),0)),"")</f>
        <v/>
      </c>
      <c r="T659" s="112">
        <f>IFERROR(INDEX($J$2:$J$9873,MATCH(1,INDEX(($P659=$F$2:$F$9873)*(0=COUNTIFS(Q659:S659,$J$2:$J$9873)),0),0)),"")</f>
        <v/>
      </c>
      <c r="U659" s="112">
        <f>IFERROR(INDEX($J$2:$J$9873,MATCH(1,INDEX(($P659=$F$2:$F$9873)*(0=COUNTIFS(Q659:T659,$J$2:$J$9873)),0),0)),"")</f>
        <v/>
      </c>
      <c r="V659" s="112">
        <f>IFERROR(INDEX($J$2:$J$9873,MATCH(1,INDEX(($P659=$F$2:$F$9873)*(0=COUNTIFS(Q659:U659,$J$2:$J$9873)),0),0)),"")</f>
        <v/>
      </c>
      <c r="W659" s="112">
        <f>IFERROR(INDEX($J$2:$J$9873,MATCH(1,INDEX(($P659=$F$2:$F$9873)*(0=COUNTIFS(Q659:V659,$J$2:$J$861)),0),0)),"")</f>
        <v/>
      </c>
      <c r="X659" s="112">
        <f>IFERROR(INDEX($J$2:$J$9873,MATCH(1,INDEX(($P659=$F$2:$F$9873)*(0=COUNTIFS(Q659:W659,$J$2:$J$9873)),0),0)),"")</f>
        <v/>
      </c>
      <c r="Y659" s="112">
        <f>IFERROR(INDEX($J$2:$J$861,MATCH(1,INDEX(($P659=$F$2:$F$861)*(0=COUNTIFS(Q659:X659,$J$2:$J$861)),0),0)),"")</f>
        <v/>
      </c>
      <c r="Z659" s="112">
        <f>IFERROR(INDEX($J$2:$J$861,MATCH(1,INDEX(($P659=$F$2:$F$861)*(0=COUNTIFS(Q659:Y659,$J$2:$J$861)),0),0)),"")</f>
        <v/>
      </c>
      <c r="AA659" s="112">
        <f>IFERROR(INDEX($J$2:$J$861,MATCH(1,INDEX(($P659=$F$2:$F$861)*(0=COUNTIFS(Q659:Z659,$J$2:$J$861)),0),0)),"")</f>
        <v/>
      </c>
      <c r="AB659" s="112">
        <f>IFERROR(INDEX($J$2:$J$861,MATCH(1,INDEX(($P659=$F$2:$F$861)*(0=COUNTIFS(Q659:AA659,$J$2:$J$861)),0),0)),"")</f>
        <v/>
      </c>
      <c r="AC659" s="112">
        <f>IFERROR(INDEX($J$2:$J$861,MATCH(1,INDEX(($P659=$F$2:$F$861)*(0=COUNTIFS(Q659:AB659,$J$2:$J$861)),0),0)),"")</f>
        <v/>
      </c>
      <c r="AD659">
        <f>Q659&amp;"-"&amp;R659&amp;"-"&amp;S659&amp;"-"&amp;T659&amp;"-"&amp;U659&amp;"-"&amp;V659&amp;"-"&amp;W659&amp;"-"&amp;X659&amp;"-"&amp;Y659&amp;"-"&amp;Z659&amp;"-"&amp;AA659&amp;"-"&amp;AB659&amp;"-"&amp;AC659</f>
        <v/>
      </c>
      <c r="AF659" s="19">
        <f>IFERROR(INDEX($I$2:$I$861,MATCH(1,INDEX(($P659=$F$2:$F$861)*(0=COUNTIFS($AF$2:$AF$2,$I$2:$I$861)),0),0)),"")</f>
        <v/>
      </c>
      <c r="AG659" s="19">
        <f>IFERROR(INDEX($I$2:$I$9873,MATCH(1,INDEX(($P659=$F$2:$F$9873)*(0=COUNTIFS(AF659,$I$2:$I$9873)),0),0)),"")</f>
        <v/>
      </c>
      <c r="AH659" s="19">
        <f>IFERROR(INDEX($I$2:$I$9873,MATCH(1,INDEX(($P659=$F$2:$F$9873)*(0=COUNTIFS(AF659:AG659,$I$2:$I$9873)),0),0)),"")</f>
        <v/>
      </c>
      <c r="AI659" s="19">
        <f>IFERROR(INDEX($I$2:$I$9873,MATCH(1,INDEX(($P659=$F$2:$F$9873)*(0=COUNTIFS(AF659:AH659,$I$2:$I$9873)),0),0)),"")</f>
        <v/>
      </c>
      <c r="AJ659" s="19">
        <f>IFERROR(INDEX($I$2:$I$9873,MATCH(1,INDEX(($P659=$F$2:$F$9873)*(0=COUNTIFS(AF659:AI659,$I$2:$I$9873)),0),0)),"")</f>
        <v/>
      </c>
      <c r="AK659" s="19">
        <f>IFERROR(INDEX($I$2:$I$9873,MATCH(1,INDEX(($P659=$F$2:$F$9873)*(0=COUNTIFS(AF659:AJ659,$I$2:$I$9873)),0),0)),"")</f>
        <v/>
      </c>
      <c r="AL659" s="19">
        <f>IFERROR(INDEX($I$2:$I$9873,MATCH(1,INDEX(($P659=$F$2:$F$9873)*(0=COUNTIFS(AF659:AK659,$I$2:$I$9873)),0),0)),"")</f>
        <v/>
      </c>
      <c r="AM659" s="19">
        <f>IFERROR(INDEX($I$2:$I$9873,MATCH(1,INDEX(($P659=$F$2:$F$9873)*(0=COUNTIFS(AF659:AL659,$I$2:$I$9873)),0),0)),"")</f>
        <v/>
      </c>
      <c r="AN659" s="19">
        <f>IFERROR(INDEX($I$2:$I$9873,MATCH(1,INDEX(($P659=$F$2:$F$9873)*(0=COUNTIFS(AF659:AM659,$I$2:$I$9873)),0),0)),"")</f>
        <v/>
      </c>
      <c r="AO659" s="19">
        <f>IFERROR(INDEX($I$2:$I$9873,MATCH(1,INDEX(($P659=$F$2:$F$9873)*(0=COUNTIFS(AF659:AN659,$I$2:$I$9873)),0),0)),"")</f>
        <v/>
      </c>
      <c r="AP659" s="19">
        <f>IFERROR(INDEX($I$2:$I$9873,MATCH(1,INDEX(($P659=$F$2:$F$9873)*(0=COUNTIFS(AF659:AO659,$I$2:$I$9873)),0),0)),"")</f>
        <v/>
      </c>
      <c r="AQ659" s="19">
        <f>IFERROR(INDEX($I$2:$I$9873,MATCH(1,INDEX(($P659=$F$2:$F$9873)*(0=COUNTIFS(AF659:AP659,$I$2:$I$9873)),0),0)),"")</f>
        <v/>
      </c>
      <c r="AR659" s="19">
        <f>IFERROR(INDEX($I$2:$I$9873,MATCH(1,INDEX(($P659=$F$2:$F$9873)*(0=COUNTIFS(AF659:AQ659,$I$2:$I$9873)),0),0)),"")</f>
        <v/>
      </c>
      <c r="AS659" s="19">
        <f>IFERROR(VLOOKUP(AF659,[2]CUS030!$A$5:$E$10000,5,0),"")</f>
        <v/>
      </c>
      <c r="AT659" s="19">
        <f>IFERROR(VLOOKUP(AG659,[2]CUS030!$A$5:$E$10000,5,0),"")</f>
        <v/>
      </c>
      <c r="AU659" s="19">
        <f>IFERROR(VLOOKUP(AH659,[2]CUS030!$A$5:$E$10000,5,0),"")</f>
        <v/>
      </c>
      <c r="AV659" s="19">
        <f>IFERROR(VLOOKUP(AI659,[2]CUS030!$A$5:$E$10000,5,0),"")</f>
        <v/>
      </c>
      <c r="AW659" s="19">
        <f>IFERROR(VLOOKUP(AJ659,[2]CUS030!$A$5:$E$10000,5,0),"")</f>
        <v/>
      </c>
      <c r="AX659" s="19">
        <f>IFERROR(VLOOKUP(AK659,[2]CUS030!$A$5:$E$10000,5,0),"")</f>
        <v/>
      </c>
      <c r="AY659" s="19">
        <f>IFERROR(VLOOKUP(AL659,[2]CUS030!$A$5:$E$10000,5,0),"")</f>
        <v/>
      </c>
      <c r="AZ659" s="19">
        <f>IFERROR(VLOOKUP(AM659,[2]CUS030!$A$5:$E$10000,5,0),"")</f>
        <v/>
      </c>
      <c r="BA659" s="19">
        <f>IFERROR(VLOOKUP(AN659,[2]CUS030!$A$5:$E$10000,5,0),"")</f>
        <v/>
      </c>
      <c r="BB659" s="19">
        <f>IFERROR(VLOOKUP(AO659,[2]CUS030!$A$5:$E$10000,5,0),"")</f>
        <v/>
      </c>
      <c r="BC659" s="19">
        <f>IFERROR(VLOOKUP(AP659,[2]CUS030!$A$5:$E$10000,5,0),"")</f>
        <v/>
      </c>
      <c r="BD659" s="19">
        <f>IFERROR(VLOOKUP(AQ659,[2]CUS030!$A$5:$E$10000,5,0),"")</f>
        <v/>
      </c>
      <c r="BE659" s="19">
        <f>IFERROR(VLOOKUP(AR659,[2]CUS030!$A$5:$E$10000,5,0),"")</f>
        <v/>
      </c>
    </row>
    <row r="660">
      <c r="F660" s="108">
        <f>[1]!Table1[[#This Row],[Production]]</f>
        <v/>
      </c>
      <c r="G660">
        <f>MID(F660,LEN(F660)-6,4)</f>
        <v/>
      </c>
      <c r="H660">
        <f>AS660&amp;"|"&amp;AT660&amp;"|"&amp;AU660&amp;"|"&amp;AV660&amp;"|"&amp;AW660&amp;"|"&amp;AX660&amp;"|"&amp;AY660&amp;"|"&amp;AZ660&amp;"|"&amp;BA660&amp;"|"&amp;BB660&amp;"|"&amp;BC660&amp;"|"&amp;BD660&amp;"|"&amp;BE660</f>
        <v/>
      </c>
      <c r="I660" s="108">
        <f>[1]!Table1[[#This Row],[Stock]]</f>
        <v/>
      </c>
      <c r="J660">
        <f>MID(LEFT(I660,LEN(I660)-3),FIND("0|0.000",LEFT(I660,LEN(I660)-3),1)+7,6)</f>
        <v/>
      </c>
      <c r="K660" s="19" t="n"/>
      <c r="L660" s="19" t="n"/>
      <c r="M660" s="19" t="n"/>
      <c r="N660" s="19" t="n"/>
      <c r="O660" s="19" t="n"/>
      <c r="P660" s="20">
        <f>End_Cal!E660</f>
        <v/>
      </c>
      <c r="Q660" s="112">
        <f>IFERROR(INDEX($J$2:$J$9873,MATCH(1,INDEX(($P660=$F$2:$F$9873)*(0=COUNTIFS($Q$2:$Q$2,$J$2:$J$9873)),0),0)),"")</f>
        <v/>
      </c>
      <c r="R660" s="112">
        <f>IFERROR(INDEX($J$2:$J$9873,MATCH(1,INDEX(($P660=$F$2:$F$9873)*(0=COUNTIFS(Q660,$J$2:$J$9873)),0),0)),"")</f>
        <v/>
      </c>
      <c r="S660" s="112">
        <f>IFERROR(INDEX($J$2:$J$9873,MATCH(1,INDEX(($P660=$F$2:$F$9873)*(0=COUNTIFS(Q660:R660,$J$2:$J$9873)),0),0)),"")</f>
        <v/>
      </c>
      <c r="T660" s="112">
        <f>IFERROR(INDEX($J$2:$J$9873,MATCH(1,INDEX(($P660=$F$2:$F$9873)*(0=COUNTIFS(Q660:S660,$J$2:$J$9873)),0),0)),"")</f>
        <v/>
      </c>
      <c r="U660" s="112">
        <f>IFERROR(INDEX($J$2:$J$9873,MATCH(1,INDEX(($P660=$F$2:$F$9873)*(0=COUNTIFS(Q660:T660,$J$2:$J$9873)),0),0)),"")</f>
        <v/>
      </c>
      <c r="V660" s="112">
        <f>IFERROR(INDEX($J$2:$J$9873,MATCH(1,INDEX(($P660=$F$2:$F$9873)*(0=COUNTIFS(Q660:U660,$J$2:$J$9873)),0),0)),"")</f>
        <v/>
      </c>
      <c r="W660" s="112">
        <f>IFERROR(INDEX($J$2:$J$9873,MATCH(1,INDEX(($P660=$F$2:$F$9873)*(0=COUNTIFS(Q660:V660,$J$2:$J$861)),0),0)),"")</f>
        <v/>
      </c>
      <c r="X660" s="112">
        <f>IFERROR(INDEX($J$2:$J$9873,MATCH(1,INDEX(($P660=$F$2:$F$9873)*(0=COUNTIFS(Q660:W660,$J$2:$J$9873)),0),0)),"")</f>
        <v/>
      </c>
      <c r="Y660" s="112">
        <f>IFERROR(INDEX($J$2:$J$861,MATCH(1,INDEX(($P660=$F$2:$F$861)*(0=COUNTIFS(Q660:X660,$J$2:$J$861)),0),0)),"")</f>
        <v/>
      </c>
      <c r="Z660" s="112">
        <f>IFERROR(INDEX($J$2:$J$861,MATCH(1,INDEX(($P660=$F$2:$F$861)*(0=COUNTIFS(Q660:Y660,$J$2:$J$861)),0),0)),"")</f>
        <v/>
      </c>
      <c r="AA660" s="112">
        <f>IFERROR(INDEX($J$2:$J$861,MATCH(1,INDEX(($P660=$F$2:$F$861)*(0=COUNTIFS(Q660:Z660,$J$2:$J$861)),0),0)),"")</f>
        <v/>
      </c>
      <c r="AB660" s="112">
        <f>IFERROR(INDEX($J$2:$J$861,MATCH(1,INDEX(($P660=$F$2:$F$861)*(0=COUNTIFS(Q660:AA660,$J$2:$J$861)),0),0)),"")</f>
        <v/>
      </c>
      <c r="AC660" s="112">
        <f>IFERROR(INDEX($J$2:$J$861,MATCH(1,INDEX(($P660=$F$2:$F$861)*(0=COUNTIFS(Q660:AB660,$J$2:$J$861)),0),0)),"")</f>
        <v/>
      </c>
      <c r="AD660">
        <f>Q660&amp;"-"&amp;R660&amp;"-"&amp;S660&amp;"-"&amp;T660&amp;"-"&amp;U660&amp;"-"&amp;V660&amp;"-"&amp;W660&amp;"-"&amp;X660&amp;"-"&amp;Y660&amp;"-"&amp;Z660&amp;"-"&amp;AA660&amp;"-"&amp;AB660&amp;"-"&amp;AC660</f>
        <v/>
      </c>
      <c r="AF660" s="19">
        <f>IFERROR(INDEX($I$2:$I$861,MATCH(1,INDEX(($P660=$F$2:$F$861)*(0=COUNTIFS($AF$2:$AF$2,$I$2:$I$861)),0),0)),"")</f>
        <v/>
      </c>
      <c r="AG660" s="19">
        <f>IFERROR(INDEX($I$2:$I$9873,MATCH(1,INDEX(($P660=$F$2:$F$9873)*(0=COUNTIFS(AF660,$I$2:$I$9873)),0),0)),"")</f>
        <v/>
      </c>
      <c r="AH660" s="19">
        <f>IFERROR(INDEX($I$2:$I$9873,MATCH(1,INDEX(($P660=$F$2:$F$9873)*(0=COUNTIFS(AF660:AG660,$I$2:$I$9873)),0),0)),"")</f>
        <v/>
      </c>
      <c r="AI660" s="19">
        <f>IFERROR(INDEX($I$2:$I$9873,MATCH(1,INDEX(($P660=$F$2:$F$9873)*(0=COUNTIFS(AF660:AH660,$I$2:$I$9873)),0),0)),"")</f>
        <v/>
      </c>
      <c r="AJ660" s="19">
        <f>IFERROR(INDEX($I$2:$I$9873,MATCH(1,INDEX(($P660=$F$2:$F$9873)*(0=COUNTIFS(AF660:AI660,$I$2:$I$9873)),0),0)),"")</f>
        <v/>
      </c>
      <c r="AK660" s="19">
        <f>IFERROR(INDEX($I$2:$I$9873,MATCH(1,INDEX(($P660=$F$2:$F$9873)*(0=COUNTIFS(AF660:AJ660,$I$2:$I$9873)),0),0)),"")</f>
        <v/>
      </c>
      <c r="AL660" s="19">
        <f>IFERROR(INDEX($I$2:$I$9873,MATCH(1,INDEX(($P660=$F$2:$F$9873)*(0=COUNTIFS(AF660:AK660,$I$2:$I$9873)),0),0)),"")</f>
        <v/>
      </c>
      <c r="AM660" s="19">
        <f>IFERROR(INDEX($I$2:$I$9873,MATCH(1,INDEX(($P660=$F$2:$F$9873)*(0=COUNTIFS(AF660:AL660,$I$2:$I$9873)),0),0)),"")</f>
        <v/>
      </c>
      <c r="AN660" s="19">
        <f>IFERROR(INDEX($I$2:$I$9873,MATCH(1,INDEX(($P660=$F$2:$F$9873)*(0=COUNTIFS(AF660:AM660,$I$2:$I$9873)),0),0)),"")</f>
        <v/>
      </c>
      <c r="AO660" s="19">
        <f>IFERROR(INDEX($I$2:$I$9873,MATCH(1,INDEX(($P660=$F$2:$F$9873)*(0=COUNTIFS(AF660:AN660,$I$2:$I$9873)),0),0)),"")</f>
        <v/>
      </c>
      <c r="AP660" s="19">
        <f>IFERROR(INDEX($I$2:$I$9873,MATCH(1,INDEX(($P660=$F$2:$F$9873)*(0=COUNTIFS(AF660:AO660,$I$2:$I$9873)),0),0)),"")</f>
        <v/>
      </c>
      <c r="AQ660" s="19">
        <f>IFERROR(INDEX($I$2:$I$9873,MATCH(1,INDEX(($P660=$F$2:$F$9873)*(0=COUNTIFS(AF660:AP660,$I$2:$I$9873)),0),0)),"")</f>
        <v/>
      </c>
      <c r="AR660" s="19">
        <f>IFERROR(INDEX($I$2:$I$9873,MATCH(1,INDEX(($P660=$F$2:$F$9873)*(0=COUNTIFS(AF660:AQ660,$I$2:$I$9873)),0),0)),"")</f>
        <v/>
      </c>
      <c r="AS660" s="19">
        <f>IFERROR(VLOOKUP(AF660,[2]CUS030!$A$5:$E$10000,5,0),"")</f>
        <v/>
      </c>
      <c r="AT660" s="19">
        <f>IFERROR(VLOOKUP(AG660,[2]CUS030!$A$5:$E$10000,5,0),"")</f>
        <v/>
      </c>
      <c r="AU660" s="19">
        <f>IFERROR(VLOOKUP(AH660,[2]CUS030!$A$5:$E$10000,5,0),"")</f>
        <v/>
      </c>
      <c r="AV660" s="19">
        <f>IFERROR(VLOOKUP(AI660,[2]CUS030!$A$5:$E$10000,5,0),"")</f>
        <v/>
      </c>
      <c r="AW660" s="19">
        <f>IFERROR(VLOOKUP(AJ660,[2]CUS030!$A$5:$E$10000,5,0),"")</f>
        <v/>
      </c>
      <c r="AX660" s="19">
        <f>IFERROR(VLOOKUP(AK660,[2]CUS030!$A$5:$E$10000,5,0),"")</f>
        <v/>
      </c>
      <c r="AY660" s="19">
        <f>IFERROR(VLOOKUP(AL660,[2]CUS030!$A$5:$E$10000,5,0),"")</f>
        <v/>
      </c>
      <c r="AZ660" s="19">
        <f>IFERROR(VLOOKUP(AM660,[2]CUS030!$A$5:$E$10000,5,0),"")</f>
        <v/>
      </c>
      <c r="BA660" s="19">
        <f>IFERROR(VLOOKUP(AN660,[2]CUS030!$A$5:$E$10000,5,0),"")</f>
        <v/>
      </c>
      <c r="BB660" s="19">
        <f>IFERROR(VLOOKUP(AO660,[2]CUS030!$A$5:$E$10000,5,0),"")</f>
        <v/>
      </c>
      <c r="BC660" s="19">
        <f>IFERROR(VLOOKUP(AP660,[2]CUS030!$A$5:$E$10000,5,0),"")</f>
        <v/>
      </c>
      <c r="BD660" s="19">
        <f>IFERROR(VLOOKUP(AQ660,[2]CUS030!$A$5:$E$10000,5,0),"")</f>
        <v/>
      </c>
      <c r="BE660" s="19">
        <f>IFERROR(VLOOKUP(AR660,[2]CUS030!$A$5:$E$10000,5,0),"")</f>
        <v/>
      </c>
    </row>
    <row r="661">
      <c r="F661" s="108">
        <f>[1]!Table1[[#This Row],[Production]]</f>
        <v/>
      </c>
      <c r="G661">
        <f>MID(F661,LEN(F661)-6,4)</f>
        <v/>
      </c>
      <c r="H661">
        <f>AS661&amp;"|"&amp;AT661&amp;"|"&amp;AU661&amp;"|"&amp;AV661&amp;"|"&amp;AW661&amp;"|"&amp;AX661&amp;"|"&amp;AY661&amp;"|"&amp;AZ661&amp;"|"&amp;BA661&amp;"|"&amp;BB661&amp;"|"&amp;BC661&amp;"|"&amp;BD661&amp;"|"&amp;BE661</f>
        <v/>
      </c>
      <c r="I661" s="108">
        <f>[1]!Table1[[#This Row],[Stock]]</f>
        <v/>
      </c>
      <c r="J661">
        <f>MID(LEFT(I661,LEN(I661)-3),FIND("0|0.000",LEFT(I661,LEN(I661)-3),1)+7,6)</f>
        <v/>
      </c>
      <c r="K661" s="19" t="n"/>
      <c r="L661" s="19" t="n"/>
      <c r="M661" s="19" t="n"/>
      <c r="N661" s="19" t="n"/>
      <c r="O661" s="19" t="n"/>
      <c r="P661" s="20">
        <f>End_Cal!E661</f>
        <v/>
      </c>
      <c r="Q661" s="112">
        <f>IFERROR(INDEX($J$2:$J$9873,MATCH(1,INDEX(($P661=$F$2:$F$9873)*(0=COUNTIFS($Q$2:$Q$2,$J$2:$J$9873)),0),0)),"")</f>
        <v/>
      </c>
      <c r="R661" s="112">
        <f>IFERROR(INDEX($J$2:$J$9873,MATCH(1,INDEX(($P661=$F$2:$F$9873)*(0=COUNTIFS(Q661,$J$2:$J$9873)),0),0)),"")</f>
        <v/>
      </c>
      <c r="S661" s="112">
        <f>IFERROR(INDEX($J$2:$J$9873,MATCH(1,INDEX(($P661=$F$2:$F$9873)*(0=COUNTIFS(Q661:R661,$J$2:$J$9873)),0),0)),"")</f>
        <v/>
      </c>
      <c r="T661" s="112">
        <f>IFERROR(INDEX($J$2:$J$9873,MATCH(1,INDEX(($P661=$F$2:$F$9873)*(0=COUNTIFS(Q661:S661,$J$2:$J$9873)),0),0)),"")</f>
        <v/>
      </c>
      <c r="U661" s="112">
        <f>IFERROR(INDEX($J$2:$J$9873,MATCH(1,INDEX(($P661=$F$2:$F$9873)*(0=COUNTIFS(Q661:T661,$J$2:$J$9873)),0),0)),"")</f>
        <v/>
      </c>
      <c r="V661" s="112">
        <f>IFERROR(INDEX($J$2:$J$9873,MATCH(1,INDEX(($P661=$F$2:$F$9873)*(0=COUNTIFS(Q661:U661,$J$2:$J$9873)),0),0)),"")</f>
        <v/>
      </c>
      <c r="W661" s="112">
        <f>IFERROR(INDEX($J$2:$J$9873,MATCH(1,INDEX(($P661=$F$2:$F$9873)*(0=COUNTIFS(Q661:V661,$J$2:$J$861)),0),0)),"")</f>
        <v/>
      </c>
      <c r="X661" s="112">
        <f>IFERROR(INDEX($J$2:$J$9873,MATCH(1,INDEX(($P661=$F$2:$F$9873)*(0=COUNTIFS(Q661:W661,$J$2:$J$9873)),0),0)),"")</f>
        <v/>
      </c>
      <c r="Y661" s="112">
        <f>IFERROR(INDEX($J$2:$J$861,MATCH(1,INDEX(($P661=$F$2:$F$861)*(0=COUNTIFS(Q661:X661,$J$2:$J$861)),0),0)),"")</f>
        <v/>
      </c>
      <c r="Z661" s="112">
        <f>IFERROR(INDEX($J$2:$J$861,MATCH(1,INDEX(($P661=$F$2:$F$861)*(0=COUNTIFS(Q661:Y661,$J$2:$J$861)),0),0)),"")</f>
        <v/>
      </c>
      <c r="AA661" s="112">
        <f>IFERROR(INDEX($J$2:$J$861,MATCH(1,INDEX(($P661=$F$2:$F$861)*(0=COUNTIFS(Q661:Z661,$J$2:$J$861)),0),0)),"")</f>
        <v/>
      </c>
      <c r="AB661" s="112">
        <f>IFERROR(INDEX($J$2:$J$861,MATCH(1,INDEX(($P661=$F$2:$F$861)*(0=COUNTIFS(Q661:AA661,$J$2:$J$861)),0),0)),"")</f>
        <v/>
      </c>
      <c r="AC661" s="112">
        <f>IFERROR(INDEX($J$2:$J$861,MATCH(1,INDEX(($P661=$F$2:$F$861)*(0=COUNTIFS(Q661:AB661,$J$2:$J$861)),0),0)),"")</f>
        <v/>
      </c>
      <c r="AD661">
        <f>Q661&amp;"-"&amp;R661&amp;"-"&amp;S661&amp;"-"&amp;T661&amp;"-"&amp;U661&amp;"-"&amp;V661&amp;"-"&amp;W661&amp;"-"&amp;X661&amp;"-"&amp;Y661&amp;"-"&amp;Z661&amp;"-"&amp;AA661&amp;"-"&amp;AB661&amp;"-"&amp;AC661</f>
        <v/>
      </c>
      <c r="AF661" s="19">
        <f>IFERROR(INDEX($I$2:$I$861,MATCH(1,INDEX(($P661=$F$2:$F$861)*(0=COUNTIFS($AF$2:$AF$2,$I$2:$I$861)),0),0)),"")</f>
        <v/>
      </c>
      <c r="AG661" s="19">
        <f>IFERROR(INDEX($I$2:$I$9873,MATCH(1,INDEX(($P661=$F$2:$F$9873)*(0=COUNTIFS(AF661,$I$2:$I$9873)),0),0)),"")</f>
        <v/>
      </c>
      <c r="AH661" s="19">
        <f>IFERROR(INDEX($I$2:$I$9873,MATCH(1,INDEX(($P661=$F$2:$F$9873)*(0=COUNTIFS(AF661:AG661,$I$2:$I$9873)),0),0)),"")</f>
        <v/>
      </c>
      <c r="AI661" s="19">
        <f>IFERROR(INDEX($I$2:$I$9873,MATCH(1,INDEX(($P661=$F$2:$F$9873)*(0=COUNTIFS(AF661:AH661,$I$2:$I$9873)),0),0)),"")</f>
        <v/>
      </c>
      <c r="AJ661" s="19">
        <f>IFERROR(INDEX($I$2:$I$9873,MATCH(1,INDEX(($P661=$F$2:$F$9873)*(0=COUNTIFS(AF661:AI661,$I$2:$I$9873)),0),0)),"")</f>
        <v/>
      </c>
      <c r="AK661" s="19">
        <f>IFERROR(INDEX($I$2:$I$9873,MATCH(1,INDEX(($P661=$F$2:$F$9873)*(0=COUNTIFS(AF661:AJ661,$I$2:$I$9873)),0),0)),"")</f>
        <v/>
      </c>
      <c r="AL661" s="19">
        <f>IFERROR(INDEX($I$2:$I$9873,MATCH(1,INDEX(($P661=$F$2:$F$9873)*(0=COUNTIFS(AF661:AK661,$I$2:$I$9873)),0),0)),"")</f>
        <v/>
      </c>
      <c r="AM661" s="19">
        <f>IFERROR(INDEX($I$2:$I$9873,MATCH(1,INDEX(($P661=$F$2:$F$9873)*(0=COUNTIFS(AF661:AL661,$I$2:$I$9873)),0),0)),"")</f>
        <v/>
      </c>
      <c r="AN661" s="19">
        <f>IFERROR(INDEX($I$2:$I$9873,MATCH(1,INDEX(($P661=$F$2:$F$9873)*(0=COUNTIFS(AF661:AM661,$I$2:$I$9873)),0),0)),"")</f>
        <v/>
      </c>
      <c r="AO661" s="19">
        <f>IFERROR(INDEX($I$2:$I$9873,MATCH(1,INDEX(($P661=$F$2:$F$9873)*(0=COUNTIFS(AF661:AN661,$I$2:$I$9873)),0),0)),"")</f>
        <v/>
      </c>
      <c r="AP661" s="19">
        <f>IFERROR(INDEX($I$2:$I$9873,MATCH(1,INDEX(($P661=$F$2:$F$9873)*(0=COUNTIFS(AF661:AO661,$I$2:$I$9873)),0),0)),"")</f>
        <v/>
      </c>
      <c r="AQ661" s="19">
        <f>IFERROR(INDEX($I$2:$I$9873,MATCH(1,INDEX(($P661=$F$2:$F$9873)*(0=COUNTIFS(AF661:AP661,$I$2:$I$9873)),0),0)),"")</f>
        <v/>
      </c>
      <c r="AR661" s="19">
        <f>IFERROR(INDEX($I$2:$I$9873,MATCH(1,INDEX(($P661=$F$2:$F$9873)*(0=COUNTIFS(AF661:AQ661,$I$2:$I$9873)),0),0)),"")</f>
        <v/>
      </c>
      <c r="AS661" s="19">
        <f>IFERROR(VLOOKUP(AF661,[2]CUS030!$A$5:$E$10000,5,0),"")</f>
        <v/>
      </c>
      <c r="AT661" s="19">
        <f>IFERROR(VLOOKUP(AG661,[2]CUS030!$A$5:$E$10000,5,0),"")</f>
        <v/>
      </c>
      <c r="AU661" s="19">
        <f>IFERROR(VLOOKUP(AH661,[2]CUS030!$A$5:$E$10000,5,0),"")</f>
        <v/>
      </c>
      <c r="AV661" s="19">
        <f>IFERROR(VLOOKUP(AI661,[2]CUS030!$A$5:$E$10000,5,0),"")</f>
        <v/>
      </c>
      <c r="AW661" s="19">
        <f>IFERROR(VLOOKUP(AJ661,[2]CUS030!$A$5:$E$10000,5,0),"")</f>
        <v/>
      </c>
      <c r="AX661" s="19">
        <f>IFERROR(VLOOKUP(AK661,[2]CUS030!$A$5:$E$10000,5,0),"")</f>
        <v/>
      </c>
      <c r="AY661" s="19">
        <f>IFERROR(VLOOKUP(AL661,[2]CUS030!$A$5:$E$10000,5,0),"")</f>
        <v/>
      </c>
      <c r="AZ661" s="19">
        <f>IFERROR(VLOOKUP(AM661,[2]CUS030!$A$5:$E$10000,5,0),"")</f>
        <v/>
      </c>
      <c r="BA661" s="19">
        <f>IFERROR(VLOOKUP(AN661,[2]CUS030!$A$5:$E$10000,5,0),"")</f>
        <v/>
      </c>
      <c r="BB661" s="19">
        <f>IFERROR(VLOOKUP(AO661,[2]CUS030!$A$5:$E$10000,5,0),"")</f>
        <v/>
      </c>
      <c r="BC661" s="19">
        <f>IFERROR(VLOOKUP(AP661,[2]CUS030!$A$5:$E$10000,5,0),"")</f>
        <v/>
      </c>
      <c r="BD661" s="19">
        <f>IFERROR(VLOOKUP(AQ661,[2]CUS030!$A$5:$E$10000,5,0),"")</f>
        <v/>
      </c>
      <c r="BE661" s="19">
        <f>IFERROR(VLOOKUP(AR661,[2]CUS030!$A$5:$E$10000,5,0),"")</f>
        <v/>
      </c>
    </row>
    <row r="662">
      <c r="F662" s="108">
        <f>[1]!Table1[[#This Row],[Production]]</f>
        <v/>
      </c>
      <c r="G662">
        <f>MID(F662,LEN(F662)-6,4)</f>
        <v/>
      </c>
      <c r="H662">
        <f>AS662&amp;"|"&amp;AT662&amp;"|"&amp;AU662&amp;"|"&amp;AV662&amp;"|"&amp;AW662&amp;"|"&amp;AX662&amp;"|"&amp;AY662&amp;"|"&amp;AZ662&amp;"|"&amp;BA662&amp;"|"&amp;BB662&amp;"|"&amp;BC662&amp;"|"&amp;BD662&amp;"|"&amp;BE662</f>
        <v/>
      </c>
      <c r="I662" s="108">
        <f>[1]!Table1[[#This Row],[Stock]]</f>
        <v/>
      </c>
      <c r="J662">
        <f>MID(LEFT(I662,LEN(I662)-3),FIND("0|0.000",LEFT(I662,LEN(I662)-3),1)+7,6)</f>
        <v/>
      </c>
      <c r="K662" s="19" t="n"/>
      <c r="L662" s="19" t="n"/>
      <c r="M662" s="19" t="n"/>
      <c r="N662" s="19" t="n"/>
      <c r="O662" s="19" t="n"/>
      <c r="P662" s="20">
        <f>End_Cal!E662</f>
        <v/>
      </c>
      <c r="Q662" s="112">
        <f>IFERROR(INDEX($J$2:$J$9873,MATCH(1,INDEX(($P662=$F$2:$F$9873)*(0=COUNTIFS($Q$2:$Q$2,$J$2:$J$9873)),0),0)),"")</f>
        <v/>
      </c>
      <c r="R662" s="112">
        <f>IFERROR(INDEX($J$2:$J$9873,MATCH(1,INDEX(($P662=$F$2:$F$9873)*(0=COUNTIFS(Q662,$J$2:$J$9873)),0),0)),"")</f>
        <v/>
      </c>
      <c r="S662" s="112">
        <f>IFERROR(INDEX($J$2:$J$9873,MATCH(1,INDEX(($P662=$F$2:$F$9873)*(0=COUNTIFS(Q662:R662,$J$2:$J$9873)),0),0)),"")</f>
        <v/>
      </c>
      <c r="T662" s="112">
        <f>IFERROR(INDEX($J$2:$J$9873,MATCH(1,INDEX(($P662=$F$2:$F$9873)*(0=COUNTIFS(Q662:S662,$J$2:$J$9873)),0),0)),"")</f>
        <v/>
      </c>
      <c r="U662" s="112">
        <f>IFERROR(INDEX($J$2:$J$9873,MATCH(1,INDEX(($P662=$F$2:$F$9873)*(0=COUNTIFS(Q662:T662,$J$2:$J$9873)),0),0)),"")</f>
        <v/>
      </c>
      <c r="V662" s="112">
        <f>IFERROR(INDEX($J$2:$J$9873,MATCH(1,INDEX(($P662=$F$2:$F$9873)*(0=COUNTIFS(Q662:U662,$J$2:$J$9873)),0),0)),"")</f>
        <v/>
      </c>
      <c r="W662" s="112">
        <f>IFERROR(INDEX($J$2:$J$9873,MATCH(1,INDEX(($P662=$F$2:$F$9873)*(0=COUNTIFS(Q662:V662,$J$2:$J$861)),0),0)),"")</f>
        <v/>
      </c>
      <c r="X662" s="112">
        <f>IFERROR(INDEX($J$2:$J$9873,MATCH(1,INDEX(($P662=$F$2:$F$9873)*(0=COUNTIFS(Q662:W662,$J$2:$J$9873)),0),0)),"")</f>
        <v/>
      </c>
      <c r="Y662" s="112">
        <f>IFERROR(INDEX($J$2:$J$861,MATCH(1,INDEX(($P662=$F$2:$F$861)*(0=COUNTIFS(Q662:X662,$J$2:$J$861)),0),0)),"")</f>
        <v/>
      </c>
      <c r="Z662" s="112">
        <f>IFERROR(INDEX($J$2:$J$861,MATCH(1,INDEX(($P662=$F$2:$F$861)*(0=COUNTIFS(Q662:Y662,$J$2:$J$861)),0),0)),"")</f>
        <v/>
      </c>
      <c r="AA662" s="112">
        <f>IFERROR(INDEX($J$2:$J$861,MATCH(1,INDEX(($P662=$F$2:$F$861)*(0=COUNTIFS(Q662:Z662,$J$2:$J$861)),0),0)),"")</f>
        <v/>
      </c>
      <c r="AB662" s="112">
        <f>IFERROR(INDEX($J$2:$J$861,MATCH(1,INDEX(($P662=$F$2:$F$861)*(0=COUNTIFS(Q662:AA662,$J$2:$J$861)),0),0)),"")</f>
        <v/>
      </c>
      <c r="AC662" s="112">
        <f>IFERROR(INDEX($J$2:$J$861,MATCH(1,INDEX(($P662=$F$2:$F$861)*(0=COUNTIFS(Q662:AB662,$J$2:$J$861)),0),0)),"")</f>
        <v/>
      </c>
      <c r="AD662">
        <f>Q662&amp;"-"&amp;R662&amp;"-"&amp;S662&amp;"-"&amp;T662&amp;"-"&amp;U662&amp;"-"&amp;V662&amp;"-"&amp;W662&amp;"-"&amp;X662&amp;"-"&amp;Y662&amp;"-"&amp;Z662&amp;"-"&amp;AA662&amp;"-"&amp;AB662&amp;"-"&amp;AC662</f>
        <v/>
      </c>
      <c r="AF662" s="19">
        <f>IFERROR(INDEX($I$2:$I$861,MATCH(1,INDEX(($P662=$F$2:$F$861)*(0=COUNTIFS($AF$2:$AF$2,$I$2:$I$861)),0),0)),"")</f>
        <v/>
      </c>
      <c r="AG662" s="19">
        <f>IFERROR(INDEX($I$2:$I$9873,MATCH(1,INDEX(($P662=$F$2:$F$9873)*(0=COUNTIFS(AF662,$I$2:$I$9873)),0),0)),"")</f>
        <v/>
      </c>
      <c r="AH662" s="19">
        <f>IFERROR(INDEX($I$2:$I$9873,MATCH(1,INDEX(($P662=$F$2:$F$9873)*(0=COUNTIFS(AF662:AG662,$I$2:$I$9873)),0),0)),"")</f>
        <v/>
      </c>
      <c r="AI662" s="19">
        <f>IFERROR(INDEX($I$2:$I$9873,MATCH(1,INDEX(($P662=$F$2:$F$9873)*(0=COUNTIFS(AF662:AH662,$I$2:$I$9873)),0),0)),"")</f>
        <v/>
      </c>
      <c r="AJ662" s="19">
        <f>IFERROR(INDEX($I$2:$I$9873,MATCH(1,INDEX(($P662=$F$2:$F$9873)*(0=COUNTIFS(AF662:AI662,$I$2:$I$9873)),0),0)),"")</f>
        <v/>
      </c>
      <c r="AK662" s="19">
        <f>IFERROR(INDEX($I$2:$I$9873,MATCH(1,INDEX(($P662=$F$2:$F$9873)*(0=COUNTIFS(AF662:AJ662,$I$2:$I$9873)),0),0)),"")</f>
        <v/>
      </c>
      <c r="AL662" s="19">
        <f>IFERROR(INDEX($I$2:$I$9873,MATCH(1,INDEX(($P662=$F$2:$F$9873)*(0=COUNTIFS(AF662:AK662,$I$2:$I$9873)),0),0)),"")</f>
        <v/>
      </c>
      <c r="AM662" s="19">
        <f>IFERROR(INDEX($I$2:$I$9873,MATCH(1,INDEX(($P662=$F$2:$F$9873)*(0=COUNTIFS(AF662:AL662,$I$2:$I$9873)),0),0)),"")</f>
        <v/>
      </c>
      <c r="AN662" s="19">
        <f>IFERROR(INDEX($I$2:$I$9873,MATCH(1,INDEX(($P662=$F$2:$F$9873)*(0=COUNTIFS(AF662:AM662,$I$2:$I$9873)),0),0)),"")</f>
        <v/>
      </c>
      <c r="AO662" s="19">
        <f>IFERROR(INDEX($I$2:$I$9873,MATCH(1,INDEX(($P662=$F$2:$F$9873)*(0=COUNTIFS(AF662:AN662,$I$2:$I$9873)),0),0)),"")</f>
        <v/>
      </c>
      <c r="AP662" s="19">
        <f>IFERROR(INDEX($I$2:$I$9873,MATCH(1,INDEX(($P662=$F$2:$F$9873)*(0=COUNTIFS(AF662:AO662,$I$2:$I$9873)),0),0)),"")</f>
        <v/>
      </c>
      <c r="AQ662" s="19">
        <f>IFERROR(INDEX($I$2:$I$9873,MATCH(1,INDEX(($P662=$F$2:$F$9873)*(0=COUNTIFS(AF662:AP662,$I$2:$I$9873)),0),0)),"")</f>
        <v/>
      </c>
      <c r="AR662" s="19">
        <f>IFERROR(INDEX($I$2:$I$9873,MATCH(1,INDEX(($P662=$F$2:$F$9873)*(0=COUNTIFS(AF662:AQ662,$I$2:$I$9873)),0),0)),"")</f>
        <v/>
      </c>
      <c r="AS662" s="19">
        <f>IFERROR(VLOOKUP(AF662,[2]CUS030!$A$5:$E$10000,5,0),"")</f>
        <v/>
      </c>
      <c r="AT662" s="19">
        <f>IFERROR(VLOOKUP(AG662,[2]CUS030!$A$5:$E$10000,5,0),"")</f>
        <v/>
      </c>
      <c r="AU662" s="19">
        <f>IFERROR(VLOOKUP(AH662,[2]CUS030!$A$5:$E$10000,5,0),"")</f>
        <v/>
      </c>
      <c r="AV662" s="19">
        <f>IFERROR(VLOOKUP(AI662,[2]CUS030!$A$5:$E$10000,5,0),"")</f>
        <v/>
      </c>
      <c r="AW662" s="19">
        <f>IFERROR(VLOOKUP(AJ662,[2]CUS030!$A$5:$E$10000,5,0),"")</f>
        <v/>
      </c>
      <c r="AX662" s="19">
        <f>IFERROR(VLOOKUP(AK662,[2]CUS030!$A$5:$E$10000,5,0),"")</f>
        <v/>
      </c>
      <c r="AY662" s="19">
        <f>IFERROR(VLOOKUP(AL662,[2]CUS030!$A$5:$E$10000,5,0),"")</f>
        <v/>
      </c>
      <c r="AZ662" s="19">
        <f>IFERROR(VLOOKUP(AM662,[2]CUS030!$A$5:$E$10000,5,0),"")</f>
        <v/>
      </c>
      <c r="BA662" s="19">
        <f>IFERROR(VLOOKUP(AN662,[2]CUS030!$A$5:$E$10000,5,0),"")</f>
        <v/>
      </c>
      <c r="BB662" s="19">
        <f>IFERROR(VLOOKUP(AO662,[2]CUS030!$A$5:$E$10000,5,0),"")</f>
        <v/>
      </c>
      <c r="BC662" s="19">
        <f>IFERROR(VLOOKUP(AP662,[2]CUS030!$A$5:$E$10000,5,0),"")</f>
        <v/>
      </c>
      <c r="BD662" s="19">
        <f>IFERROR(VLOOKUP(AQ662,[2]CUS030!$A$5:$E$10000,5,0),"")</f>
        <v/>
      </c>
      <c r="BE662" s="19">
        <f>IFERROR(VLOOKUP(AR662,[2]CUS030!$A$5:$E$10000,5,0),"")</f>
        <v/>
      </c>
    </row>
    <row r="663">
      <c r="F663" s="108">
        <f>[1]!Table1[[#This Row],[Production]]</f>
        <v/>
      </c>
      <c r="G663">
        <f>MID(F663,LEN(F663)-6,4)</f>
        <v/>
      </c>
      <c r="H663">
        <f>AS663&amp;"|"&amp;AT663&amp;"|"&amp;AU663&amp;"|"&amp;AV663&amp;"|"&amp;AW663&amp;"|"&amp;AX663&amp;"|"&amp;AY663&amp;"|"&amp;AZ663&amp;"|"&amp;BA663&amp;"|"&amp;BB663&amp;"|"&amp;BC663&amp;"|"&amp;BD663&amp;"|"&amp;BE663</f>
        <v/>
      </c>
      <c r="I663" s="108">
        <f>[1]!Table1[[#This Row],[Stock]]</f>
        <v/>
      </c>
      <c r="J663">
        <f>MID(LEFT(I663,LEN(I663)-3),FIND("0|0.000",LEFT(I663,LEN(I663)-3),1)+7,6)</f>
        <v/>
      </c>
      <c r="K663" s="19" t="n"/>
      <c r="L663" s="19" t="n"/>
      <c r="M663" s="19" t="n"/>
      <c r="N663" s="19" t="n"/>
      <c r="O663" s="19" t="n"/>
      <c r="P663" s="20">
        <f>End_Cal!E663</f>
        <v/>
      </c>
      <c r="Q663" s="112">
        <f>IFERROR(INDEX($J$2:$J$9873,MATCH(1,INDEX(($P663=$F$2:$F$9873)*(0=COUNTIFS($Q$2:$Q$2,$J$2:$J$9873)),0),0)),"")</f>
        <v/>
      </c>
      <c r="R663" s="112">
        <f>IFERROR(INDEX($J$2:$J$9873,MATCH(1,INDEX(($P663=$F$2:$F$9873)*(0=COUNTIFS(Q663,$J$2:$J$9873)),0),0)),"")</f>
        <v/>
      </c>
      <c r="S663" s="112">
        <f>IFERROR(INDEX($J$2:$J$9873,MATCH(1,INDEX(($P663=$F$2:$F$9873)*(0=COUNTIFS(Q663:R663,$J$2:$J$9873)),0),0)),"")</f>
        <v/>
      </c>
      <c r="T663" s="112">
        <f>IFERROR(INDEX($J$2:$J$9873,MATCH(1,INDEX(($P663=$F$2:$F$9873)*(0=COUNTIFS(Q663:S663,$J$2:$J$9873)),0),0)),"")</f>
        <v/>
      </c>
      <c r="U663" s="112">
        <f>IFERROR(INDEX($J$2:$J$9873,MATCH(1,INDEX(($P663=$F$2:$F$9873)*(0=COUNTIFS(Q663:T663,$J$2:$J$9873)),0),0)),"")</f>
        <v/>
      </c>
      <c r="V663" s="112">
        <f>IFERROR(INDEX($J$2:$J$9873,MATCH(1,INDEX(($P663=$F$2:$F$9873)*(0=COUNTIFS(Q663:U663,$J$2:$J$9873)),0),0)),"")</f>
        <v/>
      </c>
      <c r="W663" s="112">
        <f>IFERROR(INDEX($J$2:$J$9873,MATCH(1,INDEX(($P663=$F$2:$F$9873)*(0=COUNTIFS(Q663:V663,$J$2:$J$861)),0),0)),"")</f>
        <v/>
      </c>
      <c r="X663" s="112">
        <f>IFERROR(INDEX($J$2:$J$9873,MATCH(1,INDEX(($P663=$F$2:$F$9873)*(0=COUNTIFS(Q663:W663,$J$2:$J$9873)),0),0)),"")</f>
        <v/>
      </c>
      <c r="Y663" s="112">
        <f>IFERROR(INDEX($J$2:$J$861,MATCH(1,INDEX(($P663=$F$2:$F$861)*(0=COUNTIFS(Q663:X663,$J$2:$J$861)),0),0)),"")</f>
        <v/>
      </c>
      <c r="Z663" s="112">
        <f>IFERROR(INDEX($J$2:$J$861,MATCH(1,INDEX(($P663=$F$2:$F$861)*(0=COUNTIFS(Q663:Y663,$J$2:$J$861)),0),0)),"")</f>
        <v/>
      </c>
      <c r="AA663" s="112">
        <f>IFERROR(INDEX($J$2:$J$861,MATCH(1,INDEX(($P663=$F$2:$F$861)*(0=COUNTIFS(Q663:Z663,$J$2:$J$861)),0),0)),"")</f>
        <v/>
      </c>
      <c r="AB663" s="112">
        <f>IFERROR(INDEX($J$2:$J$861,MATCH(1,INDEX(($P663=$F$2:$F$861)*(0=COUNTIFS(Q663:AA663,$J$2:$J$861)),0),0)),"")</f>
        <v/>
      </c>
      <c r="AC663" s="112">
        <f>IFERROR(INDEX($J$2:$J$861,MATCH(1,INDEX(($P663=$F$2:$F$861)*(0=COUNTIFS(Q663:AB663,$J$2:$J$861)),0),0)),"")</f>
        <v/>
      </c>
      <c r="AD663">
        <f>Q663&amp;"-"&amp;R663&amp;"-"&amp;S663&amp;"-"&amp;T663&amp;"-"&amp;U663&amp;"-"&amp;V663&amp;"-"&amp;W663&amp;"-"&amp;X663&amp;"-"&amp;Y663&amp;"-"&amp;Z663&amp;"-"&amp;AA663&amp;"-"&amp;AB663&amp;"-"&amp;AC663</f>
        <v/>
      </c>
      <c r="AF663" s="19">
        <f>IFERROR(INDEX($I$2:$I$861,MATCH(1,INDEX(($P663=$F$2:$F$861)*(0=COUNTIFS($AF$2:$AF$2,$I$2:$I$861)),0),0)),"")</f>
        <v/>
      </c>
      <c r="AG663" s="19">
        <f>IFERROR(INDEX($I$2:$I$9873,MATCH(1,INDEX(($P663=$F$2:$F$9873)*(0=COUNTIFS(AF663,$I$2:$I$9873)),0),0)),"")</f>
        <v/>
      </c>
      <c r="AH663" s="19">
        <f>IFERROR(INDEX($I$2:$I$9873,MATCH(1,INDEX(($P663=$F$2:$F$9873)*(0=COUNTIFS(AF663:AG663,$I$2:$I$9873)),0),0)),"")</f>
        <v/>
      </c>
      <c r="AI663" s="19">
        <f>IFERROR(INDEX($I$2:$I$9873,MATCH(1,INDEX(($P663=$F$2:$F$9873)*(0=COUNTIFS(AF663:AH663,$I$2:$I$9873)),0),0)),"")</f>
        <v/>
      </c>
      <c r="AJ663" s="19">
        <f>IFERROR(INDEX($I$2:$I$9873,MATCH(1,INDEX(($P663=$F$2:$F$9873)*(0=COUNTIFS(AF663:AI663,$I$2:$I$9873)),0),0)),"")</f>
        <v/>
      </c>
      <c r="AK663" s="19">
        <f>IFERROR(INDEX($I$2:$I$9873,MATCH(1,INDEX(($P663=$F$2:$F$9873)*(0=COUNTIFS(AF663:AJ663,$I$2:$I$9873)),0),0)),"")</f>
        <v/>
      </c>
      <c r="AL663" s="19">
        <f>IFERROR(INDEX($I$2:$I$9873,MATCH(1,INDEX(($P663=$F$2:$F$9873)*(0=COUNTIFS(AF663:AK663,$I$2:$I$9873)),0),0)),"")</f>
        <v/>
      </c>
      <c r="AM663" s="19">
        <f>IFERROR(INDEX($I$2:$I$9873,MATCH(1,INDEX(($P663=$F$2:$F$9873)*(0=COUNTIFS(AF663:AL663,$I$2:$I$9873)),0),0)),"")</f>
        <v/>
      </c>
      <c r="AN663" s="19">
        <f>IFERROR(INDEX($I$2:$I$9873,MATCH(1,INDEX(($P663=$F$2:$F$9873)*(0=COUNTIFS(AF663:AM663,$I$2:$I$9873)),0),0)),"")</f>
        <v/>
      </c>
      <c r="AO663" s="19">
        <f>IFERROR(INDEX($I$2:$I$9873,MATCH(1,INDEX(($P663=$F$2:$F$9873)*(0=COUNTIFS(AF663:AN663,$I$2:$I$9873)),0),0)),"")</f>
        <v/>
      </c>
      <c r="AP663" s="19">
        <f>IFERROR(INDEX($I$2:$I$9873,MATCH(1,INDEX(($P663=$F$2:$F$9873)*(0=COUNTIFS(AF663:AO663,$I$2:$I$9873)),0),0)),"")</f>
        <v/>
      </c>
      <c r="AQ663" s="19">
        <f>IFERROR(INDEX($I$2:$I$9873,MATCH(1,INDEX(($P663=$F$2:$F$9873)*(0=COUNTIFS(AF663:AP663,$I$2:$I$9873)),0),0)),"")</f>
        <v/>
      </c>
      <c r="AR663" s="19">
        <f>IFERROR(INDEX($I$2:$I$9873,MATCH(1,INDEX(($P663=$F$2:$F$9873)*(0=COUNTIFS(AF663:AQ663,$I$2:$I$9873)),0),0)),"")</f>
        <v/>
      </c>
      <c r="AS663" s="19">
        <f>IFERROR(VLOOKUP(AF663,[2]CUS030!$A$5:$E$10000,5,0),"")</f>
        <v/>
      </c>
      <c r="AT663" s="19">
        <f>IFERROR(VLOOKUP(AG663,[2]CUS030!$A$5:$E$10000,5,0),"")</f>
        <v/>
      </c>
      <c r="AU663" s="19">
        <f>IFERROR(VLOOKUP(AH663,[2]CUS030!$A$5:$E$10000,5,0),"")</f>
        <v/>
      </c>
      <c r="AV663" s="19">
        <f>IFERROR(VLOOKUP(AI663,[2]CUS030!$A$5:$E$10000,5,0),"")</f>
        <v/>
      </c>
      <c r="AW663" s="19">
        <f>IFERROR(VLOOKUP(AJ663,[2]CUS030!$A$5:$E$10000,5,0),"")</f>
        <v/>
      </c>
      <c r="AX663" s="19">
        <f>IFERROR(VLOOKUP(AK663,[2]CUS030!$A$5:$E$10000,5,0),"")</f>
        <v/>
      </c>
      <c r="AY663" s="19">
        <f>IFERROR(VLOOKUP(AL663,[2]CUS030!$A$5:$E$10000,5,0),"")</f>
        <v/>
      </c>
      <c r="AZ663" s="19">
        <f>IFERROR(VLOOKUP(AM663,[2]CUS030!$A$5:$E$10000,5,0),"")</f>
        <v/>
      </c>
      <c r="BA663" s="19">
        <f>IFERROR(VLOOKUP(AN663,[2]CUS030!$A$5:$E$10000,5,0),"")</f>
        <v/>
      </c>
      <c r="BB663" s="19">
        <f>IFERROR(VLOOKUP(AO663,[2]CUS030!$A$5:$E$10000,5,0),"")</f>
        <v/>
      </c>
      <c r="BC663" s="19">
        <f>IFERROR(VLOOKUP(AP663,[2]CUS030!$A$5:$E$10000,5,0),"")</f>
        <v/>
      </c>
      <c r="BD663" s="19">
        <f>IFERROR(VLOOKUP(AQ663,[2]CUS030!$A$5:$E$10000,5,0),"")</f>
        <v/>
      </c>
      <c r="BE663" s="19">
        <f>IFERROR(VLOOKUP(AR663,[2]CUS030!$A$5:$E$10000,5,0),"")</f>
        <v/>
      </c>
    </row>
    <row r="664">
      <c r="F664" s="108">
        <f>[1]!Table1[[#This Row],[Production]]</f>
        <v/>
      </c>
      <c r="G664">
        <f>MID(F664,LEN(F664)-6,4)</f>
        <v/>
      </c>
      <c r="H664">
        <f>AS664&amp;"|"&amp;AT664&amp;"|"&amp;AU664&amp;"|"&amp;AV664&amp;"|"&amp;AW664&amp;"|"&amp;AX664&amp;"|"&amp;AY664&amp;"|"&amp;AZ664&amp;"|"&amp;BA664&amp;"|"&amp;BB664&amp;"|"&amp;BC664&amp;"|"&amp;BD664&amp;"|"&amp;BE664</f>
        <v/>
      </c>
      <c r="I664" s="108">
        <f>[1]!Table1[[#This Row],[Stock]]</f>
        <v/>
      </c>
      <c r="J664">
        <f>MID(LEFT(I664,LEN(I664)-3),FIND("0|0.000",LEFT(I664,LEN(I664)-3),1)+7,6)</f>
        <v/>
      </c>
      <c r="K664" s="19" t="n"/>
      <c r="L664" s="19" t="n"/>
      <c r="M664" s="19" t="n"/>
      <c r="N664" s="19" t="n"/>
      <c r="O664" s="19" t="n"/>
      <c r="P664" s="20">
        <f>End_Cal!E664</f>
        <v/>
      </c>
      <c r="Q664" s="112">
        <f>IFERROR(INDEX($J$2:$J$9873,MATCH(1,INDEX(($P664=$F$2:$F$9873)*(0=COUNTIFS($Q$2:$Q$2,$J$2:$J$9873)),0),0)),"")</f>
        <v/>
      </c>
      <c r="R664" s="112">
        <f>IFERROR(INDEX($J$2:$J$9873,MATCH(1,INDEX(($P664=$F$2:$F$9873)*(0=COUNTIFS(Q664,$J$2:$J$9873)),0),0)),"")</f>
        <v/>
      </c>
      <c r="S664" s="112">
        <f>IFERROR(INDEX($J$2:$J$9873,MATCH(1,INDEX(($P664=$F$2:$F$9873)*(0=COUNTIFS(Q664:R664,$J$2:$J$9873)),0),0)),"")</f>
        <v/>
      </c>
      <c r="T664" s="112">
        <f>IFERROR(INDEX($J$2:$J$9873,MATCH(1,INDEX(($P664=$F$2:$F$9873)*(0=COUNTIFS(Q664:S664,$J$2:$J$9873)),0),0)),"")</f>
        <v/>
      </c>
      <c r="U664" s="112">
        <f>IFERROR(INDEX($J$2:$J$9873,MATCH(1,INDEX(($P664=$F$2:$F$9873)*(0=COUNTIFS(Q664:T664,$J$2:$J$9873)),0),0)),"")</f>
        <v/>
      </c>
      <c r="V664" s="112">
        <f>IFERROR(INDEX($J$2:$J$9873,MATCH(1,INDEX(($P664=$F$2:$F$9873)*(0=COUNTIFS(Q664:U664,$J$2:$J$9873)),0),0)),"")</f>
        <v/>
      </c>
      <c r="W664" s="112">
        <f>IFERROR(INDEX($J$2:$J$9873,MATCH(1,INDEX(($P664=$F$2:$F$9873)*(0=COUNTIFS(Q664:V664,$J$2:$J$861)),0),0)),"")</f>
        <v/>
      </c>
      <c r="X664" s="112">
        <f>IFERROR(INDEX($J$2:$J$9873,MATCH(1,INDEX(($P664=$F$2:$F$9873)*(0=COUNTIFS(Q664:W664,$J$2:$J$9873)),0),0)),"")</f>
        <v/>
      </c>
      <c r="Y664" s="112">
        <f>IFERROR(INDEX($J$2:$J$861,MATCH(1,INDEX(($P664=$F$2:$F$861)*(0=COUNTIFS(Q664:X664,$J$2:$J$861)),0),0)),"")</f>
        <v/>
      </c>
      <c r="Z664" s="112">
        <f>IFERROR(INDEX($J$2:$J$861,MATCH(1,INDEX(($P664=$F$2:$F$861)*(0=COUNTIFS(Q664:Y664,$J$2:$J$861)),0),0)),"")</f>
        <v/>
      </c>
      <c r="AA664" s="112">
        <f>IFERROR(INDEX($J$2:$J$861,MATCH(1,INDEX(($P664=$F$2:$F$861)*(0=COUNTIFS(Q664:Z664,$J$2:$J$861)),0),0)),"")</f>
        <v/>
      </c>
      <c r="AB664" s="112">
        <f>IFERROR(INDEX($J$2:$J$861,MATCH(1,INDEX(($P664=$F$2:$F$861)*(0=COUNTIFS(Q664:AA664,$J$2:$J$861)),0),0)),"")</f>
        <v/>
      </c>
      <c r="AC664" s="112">
        <f>IFERROR(INDEX($J$2:$J$861,MATCH(1,INDEX(($P664=$F$2:$F$861)*(0=COUNTIFS(Q664:AB664,$J$2:$J$861)),0),0)),"")</f>
        <v/>
      </c>
      <c r="AD664">
        <f>Q664&amp;"-"&amp;R664&amp;"-"&amp;S664&amp;"-"&amp;T664&amp;"-"&amp;U664&amp;"-"&amp;V664&amp;"-"&amp;W664&amp;"-"&amp;X664&amp;"-"&amp;Y664&amp;"-"&amp;Z664&amp;"-"&amp;AA664&amp;"-"&amp;AB664&amp;"-"&amp;AC664</f>
        <v/>
      </c>
      <c r="AF664" s="19">
        <f>IFERROR(INDEX($I$2:$I$861,MATCH(1,INDEX(($P664=$F$2:$F$861)*(0=COUNTIFS($AF$2:$AF$2,$I$2:$I$861)),0),0)),"")</f>
        <v/>
      </c>
      <c r="AG664" s="19">
        <f>IFERROR(INDEX($I$2:$I$9873,MATCH(1,INDEX(($P664=$F$2:$F$9873)*(0=COUNTIFS(AF664,$I$2:$I$9873)),0),0)),"")</f>
        <v/>
      </c>
      <c r="AH664" s="19">
        <f>IFERROR(INDEX($I$2:$I$9873,MATCH(1,INDEX(($P664=$F$2:$F$9873)*(0=COUNTIFS(AF664:AG664,$I$2:$I$9873)),0),0)),"")</f>
        <v/>
      </c>
      <c r="AI664" s="19">
        <f>IFERROR(INDEX($I$2:$I$9873,MATCH(1,INDEX(($P664=$F$2:$F$9873)*(0=COUNTIFS(AF664:AH664,$I$2:$I$9873)),0),0)),"")</f>
        <v/>
      </c>
      <c r="AJ664" s="19">
        <f>IFERROR(INDEX($I$2:$I$9873,MATCH(1,INDEX(($P664=$F$2:$F$9873)*(0=COUNTIFS(AF664:AI664,$I$2:$I$9873)),0),0)),"")</f>
        <v/>
      </c>
      <c r="AK664" s="19">
        <f>IFERROR(INDEX($I$2:$I$9873,MATCH(1,INDEX(($P664=$F$2:$F$9873)*(0=COUNTIFS(AF664:AJ664,$I$2:$I$9873)),0),0)),"")</f>
        <v/>
      </c>
      <c r="AL664" s="19">
        <f>IFERROR(INDEX($I$2:$I$9873,MATCH(1,INDEX(($P664=$F$2:$F$9873)*(0=COUNTIFS(AF664:AK664,$I$2:$I$9873)),0),0)),"")</f>
        <v/>
      </c>
      <c r="AM664" s="19">
        <f>IFERROR(INDEX($I$2:$I$9873,MATCH(1,INDEX(($P664=$F$2:$F$9873)*(0=COUNTIFS(AF664:AL664,$I$2:$I$9873)),0),0)),"")</f>
        <v/>
      </c>
      <c r="AN664" s="19">
        <f>IFERROR(INDEX($I$2:$I$9873,MATCH(1,INDEX(($P664=$F$2:$F$9873)*(0=COUNTIFS(AF664:AM664,$I$2:$I$9873)),0),0)),"")</f>
        <v/>
      </c>
      <c r="AO664" s="19">
        <f>IFERROR(INDEX($I$2:$I$9873,MATCH(1,INDEX(($P664=$F$2:$F$9873)*(0=COUNTIFS(AF664:AN664,$I$2:$I$9873)),0),0)),"")</f>
        <v/>
      </c>
      <c r="AP664" s="19">
        <f>IFERROR(INDEX($I$2:$I$9873,MATCH(1,INDEX(($P664=$F$2:$F$9873)*(0=COUNTIFS(AF664:AO664,$I$2:$I$9873)),0),0)),"")</f>
        <v/>
      </c>
      <c r="AQ664" s="19">
        <f>IFERROR(INDEX($I$2:$I$9873,MATCH(1,INDEX(($P664=$F$2:$F$9873)*(0=COUNTIFS(AF664:AP664,$I$2:$I$9873)),0),0)),"")</f>
        <v/>
      </c>
      <c r="AR664" s="19">
        <f>IFERROR(INDEX($I$2:$I$9873,MATCH(1,INDEX(($P664=$F$2:$F$9873)*(0=COUNTIFS(AF664:AQ664,$I$2:$I$9873)),0),0)),"")</f>
        <v/>
      </c>
      <c r="AS664" s="19">
        <f>IFERROR(VLOOKUP(AF664,[2]CUS030!$A$5:$E$10000,5,0),"")</f>
        <v/>
      </c>
      <c r="AT664" s="19">
        <f>IFERROR(VLOOKUP(AG664,[2]CUS030!$A$5:$E$10000,5,0),"")</f>
        <v/>
      </c>
      <c r="AU664" s="19">
        <f>IFERROR(VLOOKUP(AH664,[2]CUS030!$A$5:$E$10000,5,0),"")</f>
        <v/>
      </c>
      <c r="AV664" s="19">
        <f>IFERROR(VLOOKUP(AI664,[2]CUS030!$A$5:$E$10000,5,0),"")</f>
        <v/>
      </c>
      <c r="AW664" s="19">
        <f>IFERROR(VLOOKUP(AJ664,[2]CUS030!$A$5:$E$10000,5,0),"")</f>
        <v/>
      </c>
      <c r="AX664" s="19">
        <f>IFERROR(VLOOKUP(AK664,[2]CUS030!$A$5:$E$10000,5,0),"")</f>
        <v/>
      </c>
      <c r="AY664" s="19">
        <f>IFERROR(VLOOKUP(AL664,[2]CUS030!$A$5:$E$10000,5,0),"")</f>
        <v/>
      </c>
      <c r="AZ664" s="19">
        <f>IFERROR(VLOOKUP(AM664,[2]CUS030!$A$5:$E$10000,5,0),"")</f>
        <v/>
      </c>
      <c r="BA664" s="19">
        <f>IFERROR(VLOOKUP(AN664,[2]CUS030!$A$5:$E$10000,5,0),"")</f>
        <v/>
      </c>
      <c r="BB664" s="19">
        <f>IFERROR(VLOOKUP(AO664,[2]CUS030!$A$5:$E$10000,5,0),"")</f>
        <v/>
      </c>
      <c r="BC664" s="19">
        <f>IFERROR(VLOOKUP(AP664,[2]CUS030!$A$5:$E$10000,5,0),"")</f>
        <v/>
      </c>
      <c r="BD664" s="19">
        <f>IFERROR(VLOOKUP(AQ664,[2]CUS030!$A$5:$E$10000,5,0),"")</f>
        <v/>
      </c>
      <c r="BE664" s="19">
        <f>IFERROR(VLOOKUP(AR664,[2]CUS030!$A$5:$E$10000,5,0),"")</f>
        <v/>
      </c>
    </row>
    <row r="665">
      <c r="F665" s="108">
        <f>[1]!Table1[[#This Row],[Production]]</f>
        <v/>
      </c>
      <c r="G665">
        <f>MID(F665,LEN(F665)-6,4)</f>
        <v/>
      </c>
      <c r="H665">
        <f>AS665&amp;"|"&amp;AT665&amp;"|"&amp;AU665&amp;"|"&amp;AV665&amp;"|"&amp;AW665&amp;"|"&amp;AX665&amp;"|"&amp;AY665&amp;"|"&amp;AZ665&amp;"|"&amp;BA665&amp;"|"&amp;BB665&amp;"|"&amp;BC665&amp;"|"&amp;BD665&amp;"|"&amp;BE665</f>
        <v/>
      </c>
      <c r="I665" s="108">
        <f>[1]!Table1[[#This Row],[Stock]]</f>
        <v/>
      </c>
      <c r="J665">
        <f>MID(LEFT(I665,LEN(I665)-3),FIND("0|0.000",LEFT(I665,LEN(I665)-3),1)+7,6)</f>
        <v/>
      </c>
      <c r="K665" s="19" t="n"/>
      <c r="L665" s="19" t="n"/>
      <c r="M665" s="19" t="n"/>
      <c r="N665" s="19" t="n"/>
      <c r="O665" s="19" t="n"/>
      <c r="P665" s="20">
        <f>End_Cal!E665</f>
        <v/>
      </c>
      <c r="Q665" s="112">
        <f>IFERROR(INDEX($J$2:$J$9873,MATCH(1,INDEX(($P665=$F$2:$F$9873)*(0=COUNTIFS($Q$2:$Q$2,$J$2:$J$9873)),0),0)),"")</f>
        <v/>
      </c>
      <c r="R665" s="112">
        <f>IFERROR(INDEX($J$2:$J$9873,MATCH(1,INDEX(($P665=$F$2:$F$9873)*(0=COUNTIFS(Q665,$J$2:$J$9873)),0),0)),"")</f>
        <v/>
      </c>
      <c r="S665" s="112">
        <f>IFERROR(INDEX($J$2:$J$9873,MATCH(1,INDEX(($P665=$F$2:$F$9873)*(0=COUNTIFS(Q665:R665,$J$2:$J$9873)),0),0)),"")</f>
        <v/>
      </c>
      <c r="T665" s="112">
        <f>IFERROR(INDEX($J$2:$J$9873,MATCH(1,INDEX(($P665=$F$2:$F$9873)*(0=COUNTIFS(Q665:S665,$J$2:$J$9873)),0),0)),"")</f>
        <v/>
      </c>
      <c r="U665" s="112">
        <f>IFERROR(INDEX($J$2:$J$9873,MATCH(1,INDEX(($P665=$F$2:$F$9873)*(0=COUNTIFS(Q665:T665,$J$2:$J$9873)),0),0)),"")</f>
        <v/>
      </c>
      <c r="V665" s="112">
        <f>IFERROR(INDEX($J$2:$J$9873,MATCH(1,INDEX(($P665=$F$2:$F$9873)*(0=COUNTIFS(Q665:U665,$J$2:$J$9873)),0),0)),"")</f>
        <v/>
      </c>
      <c r="W665" s="112">
        <f>IFERROR(INDEX($J$2:$J$9873,MATCH(1,INDEX(($P665=$F$2:$F$9873)*(0=COUNTIFS(Q665:V665,$J$2:$J$861)),0),0)),"")</f>
        <v/>
      </c>
      <c r="X665" s="112">
        <f>IFERROR(INDEX($J$2:$J$9873,MATCH(1,INDEX(($P665=$F$2:$F$9873)*(0=COUNTIFS(Q665:W665,$J$2:$J$9873)),0),0)),"")</f>
        <v/>
      </c>
      <c r="Y665" s="112">
        <f>IFERROR(INDEX($J$2:$J$861,MATCH(1,INDEX(($P665=$F$2:$F$861)*(0=COUNTIFS(Q665:X665,$J$2:$J$861)),0),0)),"")</f>
        <v/>
      </c>
      <c r="Z665" s="112">
        <f>IFERROR(INDEX($J$2:$J$861,MATCH(1,INDEX(($P665=$F$2:$F$861)*(0=COUNTIFS(Q665:Y665,$J$2:$J$861)),0),0)),"")</f>
        <v/>
      </c>
      <c r="AA665" s="112">
        <f>IFERROR(INDEX($J$2:$J$861,MATCH(1,INDEX(($P665=$F$2:$F$861)*(0=COUNTIFS(Q665:Z665,$J$2:$J$861)),0),0)),"")</f>
        <v/>
      </c>
      <c r="AB665" s="112">
        <f>IFERROR(INDEX($J$2:$J$861,MATCH(1,INDEX(($P665=$F$2:$F$861)*(0=COUNTIFS(Q665:AA665,$J$2:$J$861)),0),0)),"")</f>
        <v/>
      </c>
      <c r="AC665" s="112">
        <f>IFERROR(INDEX($J$2:$J$861,MATCH(1,INDEX(($P665=$F$2:$F$861)*(0=COUNTIFS(Q665:AB665,$J$2:$J$861)),0),0)),"")</f>
        <v/>
      </c>
      <c r="AD665">
        <f>Q665&amp;"-"&amp;R665&amp;"-"&amp;S665&amp;"-"&amp;T665&amp;"-"&amp;U665&amp;"-"&amp;V665&amp;"-"&amp;W665&amp;"-"&amp;X665&amp;"-"&amp;Y665&amp;"-"&amp;Z665&amp;"-"&amp;AA665&amp;"-"&amp;AB665&amp;"-"&amp;AC665</f>
        <v/>
      </c>
      <c r="AF665" s="19">
        <f>IFERROR(INDEX($I$2:$I$861,MATCH(1,INDEX(($P665=$F$2:$F$861)*(0=COUNTIFS($AF$2:$AF$2,$I$2:$I$861)),0),0)),"")</f>
        <v/>
      </c>
      <c r="AG665" s="19">
        <f>IFERROR(INDEX($I$2:$I$9873,MATCH(1,INDEX(($P665=$F$2:$F$9873)*(0=COUNTIFS(AF665,$I$2:$I$9873)),0),0)),"")</f>
        <v/>
      </c>
      <c r="AH665" s="19">
        <f>IFERROR(INDEX($I$2:$I$9873,MATCH(1,INDEX(($P665=$F$2:$F$9873)*(0=COUNTIFS(AF665:AG665,$I$2:$I$9873)),0),0)),"")</f>
        <v/>
      </c>
      <c r="AI665" s="19">
        <f>IFERROR(INDEX($I$2:$I$9873,MATCH(1,INDEX(($P665=$F$2:$F$9873)*(0=COUNTIFS(AF665:AH665,$I$2:$I$9873)),0),0)),"")</f>
        <v/>
      </c>
      <c r="AJ665" s="19">
        <f>IFERROR(INDEX($I$2:$I$9873,MATCH(1,INDEX(($P665=$F$2:$F$9873)*(0=COUNTIFS(AF665:AI665,$I$2:$I$9873)),0),0)),"")</f>
        <v/>
      </c>
      <c r="AK665" s="19">
        <f>IFERROR(INDEX($I$2:$I$9873,MATCH(1,INDEX(($P665=$F$2:$F$9873)*(0=COUNTIFS(AF665:AJ665,$I$2:$I$9873)),0),0)),"")</f>
        <v/>
      </c>
      <c r="AL665" s="19">
        <f>IFERROR(INDEX($I$2:$I$9873,MATCH(1,INDEX(($P665=$F$2:$F$9873)*(0=COUNTIFS(AF665:AK665,$I$2:$I$9873)),0),0)),"")</f>
        <v/>
      </c>
      <c r="AM665" s="19">
        <f>IFERROR(INDEX($I$2:$I$9873,MATCH(1,INDEX(($P665=$F$2:$F$9873)*(0=COUNTIFS(AF665:AL665,$I$2:$I$9873)),0),0)),"")</f>
        <v/>
      </c>
      <c r="AN665" s="19">
        <f>IFERROR(INDEX($I$2:$I$9873,MATCH(1,INDEX(($P665=$F$2:$F$9873)*(0=COUNTIFS(AF665:AM665,$I$2:$I$9873)),0),0)),"")</f>
        <v/>
      </c>
      <c r="AO665" s="19">
        <f>IFERROR(INDEX($I$2:$I$9873,MATCH(1,INDEX(($P665=$F$2:$F$9873)*(0=COUNTIFS(AF665:AN665,$I$2:$I$9873)),0),0)),"")</f>
        <v/>
      </c>
      <c r="AP665" s="19">
        <f>IFERROR(INDEX($I$2:$I$9873,MATCH(1,INDEX(($P665=$F$2:$F$9873)*(0=COUNTIFS(AF665:AO665,$I$2:$I$9873)),0),0)),"")</f>
        <v/>
      </c>
      <c r="AQ665" s="19">
        <f>IFERROR(INDEX($I$2:$I$9873,MATCH(1,INDEX(($P665=$F$2:$F$9873)*(0=COUNTIFS(AF665:AP665,$I$2:$I$9873)),0),0)),"")</f>
        <v/>
      </c>
      <c r="AR665" s="19">
        <f>IFERROR(INDEX($I$2:$I$9873,MATCH(1,INDEX(($P665=$F$2:$F$9873)*(0=COUNTIFS(AF665:AQ665,$I$2:$I$9873)),0),0)),"")</f>
        <v/>
      </c>
      <c r="AS665" s="19">
        <f>IFERROR(VLOOKUP(AF665,[2]CUS030!$A$5:$E$10000,5,0),"")</f>
        <v/>
      </c>
      <c r="AT665" s="19">
        <f>IFERROR(VLOOKUP(AG665,[2]CUS030!$A$5:$E$10000,5,0),"")</f>
        <v/>
      </c>
      <c r="AU665" s="19">
        <f>IFERROR(VLOOKUP(AH665,[2]CUS030!$A$5:$E$10000,5,0),"")</f>
        <v/>
      </c>
      <c r="AV665" s="19">
        <f>IFERROR(VLOOKUP(AI665,[2]CUS030!$A$5:$E$10000,5,0),"")</f>
        <v/>
      </c>
      <c r="AW665" s="19">
        <f>IFERROR(VLOOKUP(AJ665,[2]CUS030!$A$5:$E$10000,5,0),"")</f>
        <v/>
      </c>
      <c r="AX665" s="19">
        <f>IFERROR(VLOOKUP(AK665,[2]CUS030!$A$5:$E$10000,5,0),"")</f>
        <v/>
      </c>
      <c r="AY665" s="19">
        <f>IFERROR(VLOOKUP(AL665,[2]CUS030!$A$5:$E$10000,5,0),"")</f>
        <v/>
      </c>
      <c r="AZ665" s="19">
        <f>IFERROR(VLOOKUP(AM665,[2]CUS030!$A$5:$E$10000,5,0),"")</f>
        <v/>
      </c>
      <c r="BA665" s="19">
        <f>IFERROR(VLOOKUP(AN665,[2]CUS030!$A$5:$E$10000,5,0),"")</f>
        <v/>
      </c>
      <c r="BB665" s="19">
        <f>IFERROR(VLOOKUP(AO665,[2]CUS030!$A$5:$E$10000,5,0),"")</f>
        <v/>
      </c>
      <c r="BC665" s="19">
        <f>IFERROR(VLOOKUP(AP665,[2]CUS030!$A$5:$E$10000,5,0),"")</f>
        <v/>
      </c>
      <c r="BD665" s="19">
        <f>IFERROR(VLOOKUP(AQ665,[2]CUS030!$A$5:$E$10000,5,0),"")</f>
        <v/>
      </c>
      <c r="BE665" s="19">
        <f>IFERROR(VLOOKUP(AR665,[2]CUS030!$A$5:$E$10000,5,0),"")</f>
        <v/>
      </c>
    </row>
    <row r="666">
      <c r="F666" s="108">
        <f>[1]!Table1[[#This Row],[Production]]</f>
        <v/>
      </c>
      <c r="G666">
        <f>MID(F666,LEN(F666)-6,4)</f>
        <v/>
      </c>
      <c r="H666">
        <f>AS666&amp;"|"&amp;AT666&amp;"|"&amp;AU666&amp;"|"&amp;AV666&amp;"|"&amp;AW666&amp;"|"&amp;AX666&amp;"|"&amp;AY666&amp;"|"&amp;AZ666&amp;"|"&amp;BA666&amp;"|"&amp;BB666&amp;"|"&amp;BC666&amp;"|"&amp;BD666&amp;"|"&amp;BE666</f>
        <v/>
      </c>
      <c r="I666" s="108">
        <f>[1]!Table1[[#This Row],[Stock]]</f>
        <v/>
      </c>
      <c r="J666">
        <f>MID(LEFT(I666,LEN(I666)-3),FIND("0|0.000",LEFT(I666,LEN(I666)-3),1)+7,6)</f>
        <v/>
      </c>
      <c r="K666" s="19" t="n"/>
      <c r="L666" s="19" t="n"/>
      <c r="M666" s="19" t="n"/>
      <c r="N666" s="19" t="n"/>
      <c r="O666" s="19" t="n"/>
      <c r="P666" s="20">
        <f>End_Cal!E666</f>
        <v/>
      </c>
      <c r="Q666" s="112">
        <f>IFERROR(INDEX($J$2:$J$9873,MATCH(1,INDEX(($P666=$F$2:$F$9873)*(0=COUNTIFS($Q$2:$Q$2,$J$2:$J$9873)),0),0)),"")</f>
        <v/>
      </c>
      <c r="R666" s="112">
        <f>IFERROR(INDEX($J$2:$J$9873,MATCH(1,INDEX(($P666=$F$2:$F$9873)*(0=COUNTIFS(Q666,$J$2:$J$9873)),0),0)),"")</f>
        <v/>
      </c>
      <c r="S666" s="112">
        <f>IFERROR(INDEX($J$2:$J$9873,MATCH(1,INDEX(($P666=$F$2:$F$9873)*(0=COUNTIFS(Q666:R666,$J$2:$J$9873)),0),0)),"")</f>
        <v/>
      </c>
      <c r="T666" s="112">
        <f>IFERROR(INDEX($J$2:$J$9873,MATCH(1,INDEX(($P666=$F$2:$F$9873)*(0=COUNTIFS(Q666:S666,$J$2:$J$9873)),0),0)),"")</f>
        <v/>
      </c>
      <c r="U666" s="112">
        <f>IFERROR(INDEX($J$2:$J$9873,MATCH(1,INDEX(($P666=$F$2:$F$9873)*(0=COUNTIFS(Q666:T666,$J$2:$J$9873)),0),0)),"")</f>
        <v/>
      </c>
      <c r="V666" s="112">
        <f>IFERROR(INDEX($J$2:$J$9873,MATCH(1,INDEX(($P666=$F$2:$F$9873)*(0=COUNTIFS(Q666:U666,$J$2:$J$9873)),0),0)),"")</f>
        <v/>
      </c>
      <c r="W666" s="112">
        <f>IFERROR(INDEX($J$2:$J$9873,MATCH(1,INDEX(($P666=$F$2:$F$9873)*(0=COUNTIFS(Q666:V666,$J$2:$J$861)),0),0)),"")</f>
        <v/>
      </c>
      <c r="X666" s="112">
        <f>IFERROR(INDEX($J$2:$J$9873,MATCH(1,INDEX(($P666=$F$2:$F$9873)*(0=COUNTIFS(Q666:W666,$J$2:$J$9873)),0),0)),"")</f>
        <v/>
      </c>
      <c r="Y666" s="112">
        <f>IFERROR(INDEX($J$2:$J$861,MATCH(1,INDEX(($P666=$F$2:$F$861)*(0=COUNTIFS(Q666:X666,$J$2:$J$861)),0),0)),"")</f>
        <v/>
      </c>
      <c r="Z666" s="112">
        <f>IFERROR(INDEX($J$2:$J$861,MATCH(1,INDEX(($P666=$F$2:$F$861)*(0=COUNTIFS(Q666:Y666,$J$2:$J$861)),0),0)),"")</f>
        <v/>
      </c>
      <c r="AA666" s="112">
        <f>IFERROR(INDEX($J$2:$J$861,MATCH(1,INDEX(($P666=$F$2:$F$861)*(0=COUNTIFS(Q666:Z666,$J$2:$J$861)),0),0)),"")</f>
        <v/>
      </c>
      <c r="AB666" s="112">
        <f>IFERROR(INDEX($J$2:$J$861,MATCH(1,INDEX(($P666=$F$2:$F$861)*(0=COUNTIFS(Q666:AA666,$J$2:$J$861)),0),0)),"")</f>
        <v/>
      </c>
      <c r="AC666" s="112">
        <f>IFERROR(INDEX($J$2:$J$861,MATCH(1,INDEX(($P666=$F$2:$F$861)*(0=COUNTIFS(Q666:AB666,$J$2:$J$861)),0),0)),"")</f>
        <v/>
      </c>
      <c r="AD666">
        <f>Q666&amp;"-"&amp;R666&amp;"-"&amp;S666&amp;"-"&amp;T666&amp;"-"&amp;U666&amp;"-"&amp;V666&amp;"-"&amp;W666&amp;"-"&amp;X666&amp;"-"&amp;Y666&amp;"-"&amp;Z666&amp;"-"&amp;AA666&amp;"-"&amp;AB666&amp;"-"&amp;AC666</f>
        <v/>
      </c>
      <c r="AF666" s="19">
        <f>IFERROR(INDEX($I$2:$I$861,MATCH(1,INDEX(($P666=$F$2:$F$861)*(0=COUNTIFS($AF$2:$AF$2,$I$2:$I$861)),0),0)),"")</f>
        <v/>
      </c>
      <c r="AG666" s="19">
        <f>IFERROR(INDEX($I$2:$I$9873,MATCH(1,INDEX(($P666=$F$2:$F$9873)*(0=COUNTIFS(AF666,$I$2:$I$9873)),0),0)),"")</f>
        <v/>
      </c>
      <c r="AH666" s="19">
        <f>IFERROR(INDEX($I$2:$I$9873,MATCH(1,INDEX(($P666=$F$2:$F$9873)*(0=COUNTIFS(AF666:AG666,$I$2:$I$9873)),0),0)),"")</f>
        <v/>
      </c>
      <c r="AI666" s="19">
        <f>IFERROR(INDEX($I$2:$I$9873,MATCH(1,INDEX(($P666=$F$2:$F$9873)*(0=COUNTIFS(AF666:AH666,$I$2:$I$9873)),0),0)),"")</f>
        <v/>
      </c>
      <c r="AJ666" s="19">
        <f>IFERROR(INDEX($I$2:$I$9873,MATCH(1,INDEX(($P666=$F$2:$F$9873)*(0=COUNTIFS(AF666:AI666,$I$2:$I$9873)),0),0)),"")</f>
        <v/>
      </c>
      <c r="AK666" s="19">
        <f>IFERROR(INDEX($I$2:$I$9873,MATCH(1,INDEX(($P666=$F$2:$F$9873)*(0=COUNTIFS(AF666:AJ666,$I$2:$I$9873)),0),0)),"")</f>
        <v/>
      </c>
      <c r="AL666" s="19">
        <f>IFERROR(INDEX($I$2:$I$9873,MATCH(1,INDEX(($P666=$F$2:$F$9873)*(0=COUNTIFS(AF666:AK666,$I$2:$I$9873)),0),0)),"")</f>
        <v/>
      </c>
      <c r="AM666" s="19">
        <f>IFERROR(INDEX($I$2:$I$9873,MATCH(1,INDEX(($P666=$F$2:$F$9873)*(0=COUNTIFS(AF666:AL666,$I$2:$I$9873)),0),0)),"")</f>
        <v/>
      </c>
      <c r="AN666" s="19">
        <f>IFERROR(INDEX($I$2:$I$9873,MATCH(1,INDEX(($P666=$F$2:$F$9873)*(0=COUNTIFS(AF666:AM666,$I$2:$I$9873)),0),0)),"")</f>
        <v/>
      </c>
      <c r="AO666" s="19">
        <f>IFERROR(INDEX($I$2:$I$9873,MATCH(1,INDEX(($P666=$F$2:$F$9873)*(0=COUNTIFS(AF666:AN666,$I$2:$I$9873)),0),0)),"")</f>
        <v/>
      </c>
      <c r="AP666" s="19">
        <f>IFERROR(INDEX($I$2:$I$9873,MATCH(1,INDEX(($P666=$F$2:$F$9873)*(0=COUNTIFS(AF666:AO666,$I$2:$I$9873)),0),0)),"")</f>
        <v/>
      </c>
      <c r="AQ666" s="19">
        <f>IFERROR(INDEX($I$2:$I$9873,MATCH(1,INDEX(($P666=$F$2:$F$9873)*(0=COUNTIFS(AF666:AP666,$I$2:$I$9873)),0),0)),"")</f>
        <v/>
      </c>
      <c r="AR666" s="19">
        <f>IFERROR(INDEX($I$2:$I$9873,MATCH(1,INDEX(($P666=$F$2:$F$9873)*(0=COUNTIFS(AF666:AQ666,$I$2:$I$9873)),0),0)),"")</f>
        <v/>
      </c>
      <c r="AS666" s="19">
        <f>IFERROR(VLOOKUP(AF666,[2]CUS030!$A$5:$E$10000,5,0),"")</f>
        <v/>
      </c>
      <c r="AT666" s="19">
        <f>IFERROR(VLOOKUP(AG666,[2]CUS030!$A$5:$E$10000,5,0),"")</f>
        <v/>
      </c>
      <c r="AU666" s="19">
        <f>IFERROR(VLOOKUP(AH666,[2]CUS030!$A$5:$E$10000,5,0),"")</f>
        <v/>
      </c>
      <c r="AV666" s="19">
        <f>IFERROR(VLOOKUP(AI666,[2]CUS030!$A$5:$E$10000,5,0),"")</f>
        <v/>
      </c>
      <c r="AW666" s="19">
        <f>IFERROR(VLOOKUP(AJ666,[2]CUS030!$A$5:$E$10000,5,0),"")</f>
        <v/>
      </c>
      <c r="AX666" s="19">
        <f>IFERROR(VLOOKUP(AK666,[2]CUS030!$A$5:$E$10000,5,0),"")</f>
        <v/>
      </c>
      <c r="AY666" s="19">
        <f>IFERROR(VLOOKUP(AL666,[2]CUS030!$A$5:$E$10000,5,0),"")</f>
        <v/>
      </c>
      <c r="AZ666" s="19">
        <f>IFERROR(VLOOKUP(AM666,[2]CUS030!$A$5:$E$10000,5,0),"")</f>
        <v/>
      </c>
      <c r="BA666" s="19">
        <f>IFERROR(VLOOKUP(AN666,[2]CUS030!$A$5:$E$10000,5,0),"")</f>
        <v/>
      </c>
      <c r="BB666" s="19">
        <f>IFERROR(VLOOKUP(AO666,[2]CUS030!$A$5:$E$10000,5,0),"")</f>
        <v/>
      </c>
      <c r="BC666" s="19">
        <f>IFERROR(VLOOKUP(AP666,[2]CUS030!$A$5:$E$10000,5,0),"")</f>
        <v/>
      </c>
      <c r="BD666" s="19">
        <f>IFERROR(VLOOKUP(AQ666,[2]CUS030!$A$5:$E$10000,5,0),"")</f>
        <v/>
      </c>
      <c r="BE666" s="19">
        <f>IFERROR(VLOOKUP(AR666,[2]CUS030!$A$5:$E$10000,5,0),"")</f>
        <v/>
      </c>
    </row>
    <row r="667">
      <c r="F667" s="108">
        <f>[1]!Table1[[#This Row],[Production]]</f>
        <v/>
      </c>
      <c r="G667">
        <f>MID(F667,LEN(F667)-6,4)</f>
        <v/>
      </c>
      <c r="H667">
        <f>AS667&amp;"|"&amp;AT667&amp;"|"&amp;AU667&amp;"|"&amp;AV667&amp;"|"&amp;AW667&amp;"|"&amp;AX667&amp;"|"&amp;AY667&amp;"|"&amp;AZ667&amp;"|"&amp;BA667&amp;"|"&amp;BB667&amp;"|"&amp;BC667&amp;"|"&amp;BD667&amp;"|"&amp;BE667</f>
        <v/>
      </c>
      <c r="I667" s="108">
        <f>[1]!Table1[[#This Row],[Stock]]</f>
        <v/>
      </c>
      <c r="J667">
        <f>MID(LEFT(I667,LEN(I667)-3),FIND("0|0.000",LEFT(I667,LEN(I667)-3),1)+7,6)</f>
        <v/>
      </c>
      <c r="K667" s="19" t="n"/>
      <c r="L667" s="19" t="n"/>
      <c r="M667" s="19" t="n"/>
      <c r="N667" s="19" t="n"/>
      <c r="O667" s="19" t="n"/>
      <c r="P667" s="20">
        <f>End_Cal!E667</f>
        <v/>
      </c>
      <c r="Q667" s="112">
        <f>IFERROR(INDEX($J$2:$J$9873,MATCH(1,INDEX(($P667=$F$2:$F$9873)*(0=COUNTIFS($Q$2:$Q$2,$J$2:$J$9873)),0),0)),"")</f>
        <v/>
      </c>
      <c r="R667" s="112">
        <f>IFERROR(INDEX($J$2:$J$9873,MATCH(1,INDEX(($P667=$F$2:$F$9873)*(0=COUNTIFS(Q667,$J$2:$J$9873)),0),0)),"")</f>
        <v/>
      </c>
      <c r="S667" s="112">
        <f>IFERROR(INDEX($J$2:$J$9873,MATCH(1,INDEX(($P667=$F$2:$F$9873)*(0=COUNTIFS(Q667:R667,$J$2:$J$9873)),0),0)),"")</f>
        <v/>
      </c>
      <c r="T667" s="112">
        <f>IFERROR(INDEX($J$2:$J$9873,MATCH(1,INDEX(($P667=$F$2:$F$9873)*(0=COUNTIFS(Q667:S667,$J$2:$J$9873)),0),0)),"")</f>
        <v/>
      </c>
      <c r="U667" s="112">
        <f>IFERROR(INDEX($J$2:$J$9873,MATCH(1,INDEX(($P667=$F$2:$F$9873)*(0=COUNTIFS(Q667:T667,$J$2:$J$9873)),0),0)),"")</f>
        <v/>
      </c>
      <c r="V667" s="112">
        <f>IFERROR(INDEX($J$2:$J$9873,MATCH(1,INDEX(($P667=$F$2:$F$9873)*(0=COUNTIFS(Q667:U667,$J$2:$J$9873)),0),0)),"")</f>
        <v/>
      </c>
      <c r="W667" s="112">
        <f>IFERROR(INDEX($J$2:$J$9873,MATCH(1,INDEX(($P667=$F$2:$F$9873)*(0=COUNTIFS(Q667:V667,$J$2:$J$861)),0),0)),"")</f>
        <v/>
      </c>
      <c r="X667" s="112">
        <f>IFERROR(INDEX($J$2:$J$9873,MATCH(1,INDEX(($P667=$F$2:$F$9873)*(0=COUNTIFS(Q667:W667,$J$2:$J$9873)),0),0)),"")</f>
        <v/>
      </c>
      <c r="Y667" s="112">
        <f>IFERROR(INDEX($J$2:$J$861,MATCH(1,INDEX(($P667=$F$2:$F$861)*(0=COUNTIFS(Q667:X667,$J$2:$J$861)),0),0)),"")</f>
        <v/>
      </c>
      <c r="Z667" s="112">
        <f>IFERROR(INDEX($J$2:$J$861,MATCH(1,INDEX(($P667=$F$2:$F$861)*(0=COUNTIFS(Q667:Y667,$J$2:$J$861)),0),0)),"")</f>
        <v/>
      </c>
      <c r="AA667" s="112">
        <f>IFERROR(INDEX($J$2:$J$861,MATCH(1,INDEX(($P667=$F$2:$F$861)*(0=COUNTIFS(Q667:Z667,$J$2:$J$861)),0),0)),"")</f>
        <v/>
      </c>
      <c r="AB667" s="112">
        <f>IFERROR(INDEX($J$2:$J$861,MATCH(1,INDEX(($P667=$F$2:$F$861)*(0=COUNTIFS(Q667:AA667,$J$2:$J$861)),0),0)),"")</f>
        <v/>
      </c>
      <c r="AC667" s="112">
        <f>IFERROR(INDEX($J$2:$J$861,MATCH(1,INDEX(($P667=$F$2:$F$861)*(0=COUNTIFS(Q667:AB667,$J$2:$J$861)),0),0)),"")</f>
        <v/>
      </c>
      <c r="AD667">
        <f>Q667&amp;"-"&amp;R667&amp;"-"&amp;S667&amp;"-"&amp;T667&amp;"-"&amp;U667&amp;"-"&amp;V667&amp;"-"&amp;W667&amp;"-"&amp;X667&amp;"-"&amp;Y667&amp;"-"&amp;Z667&amp;"-"&amp;AA667&amp;"-"&amp;AB667&amp;"-"&amp;AC667</f>
        <v/>
      </c>
      <c r="AF667" s="19">
        <f>IFERROR(INDEX($I$2:$I$861,MATCH(1,INDEX(($P667=$F$2:$F$861)*(0=COUNTIFS($AF$2:$AF$2,$I$2:$I$861)),0),0)),"")</f>
        <v/>
      </c>
      <c r="AG667" s="19">
        <f>IFERROR(INDEX($I$2:$I$9873,MATCH(1,INDEX(($P667=$F$2:$F$9873)*(0=COUNTIFS(AF667,$I$2:$I$9873)),0),0)),"")</f>
        <v/>
      </c>
      <c r="AH667" s="19">
        <f>IFERROR(INDEX($I$2:$I$9873,MATCH(1,INDEX(($P667=$F$2:$F$9873)*(0=COUNTIFS(AF667:AG667,$I$2:$I$9873)),0),0)),"")</f>
        <v/>
      </c>
      <c r="AI667" s="19">
        <f>IFERROR(INDEX($I$2:$I$9873,MATCH(1,INDEX(($P667=$F$2:$F$9873)*(0=COUNTIFS(AF667:AH667,$I$2:$I$9873)),0),0)),"")</f>
        <v/>
      </c>
      <c r="AJ667" s="19">
        <f>IFERROR(INDEX($I$2:$I$9873,MATCH(1,INDEX(($P667=$F$2:$F$9873)*(0=COUNTIFS(AF667:AI667,$I$2:$I$9873)),0),0)),"")</f>
        <v/>
      </c>
      <c r="AK667" s="19">
        <f>IFERROR(INDEX($I$2:$I$9873,MATCH(1,INDEX(($P667=$F$2:$F$9873)*(0=COUNTIFS(AF667:AJ667,$I$2:$I$9873)),0),0)),"")</f>
        <v/>
      </c>
      <c r="AL667" s="19">
        <f>IFERROR(INDEX($I$2:$I$9873,MATCH(1,INDEX(($P667=$F$2:$F$9873)*(0=COUNTIFS(AF667:AK667,$I$2:$I$9873)),0),0)),"")</f>
        <v/>
      </c>
      <c r="AM667" s="19">
        <f>IFERROR(INDEX($I$2:$I$9873,MATCH(1,INDEX(($P667=$F$2:$F$9873)*(0=COUNTIFS(AF667:AL667,$I$2:$I$9873)),0),0)),"")</f>
        <v/>
      </c>
      <c r="AN667" s="19">
        <f>IFERROR(INDEX($I$2:$I$9873,MATCH(1,INDEX(($P667=$F$2:$F$9873)*(0=COUNTIFS(AF667:AM667,$I$2:$I$9873)),0),0)),"")</f>
        <v/>
      </c>
      <c r="AO667" s="19">
        <f>IFERROR(INDEX($I$2:$I$9873,MATCH(1,INDEX(($P667=$F$2:$F$9873)*(0=COUNTIFS(AF667:AN667,$I$2:$I$9873)),0),0)),"")</f>
        <v/>
      </c>
      <c r="AP667" s="19">
        <f>IFERROR(INDEX($I$2:$I$9873,MATCH(1,INDEX(($P667=$F$2:$F$9873)*(0=COUNTIFS(AF667:AO667,$I$2:$I$9873)),0),0)),"")</f>
        <v/>
      </c>
      <c r="AQ667" s="19">
        <f>IFERROR(INDEX($I$2:$I$9873,MATCH(1,INDEX(($P667=$F$2:$F$9873)*(0=COUNTIFS(AF667:AP667,$I$2:$I$9873)),0),0)),"")</f>
        <v/>
      </c>
      <c r="AR667" s="19">
        <f>IFERROR(INDEX($I$2:$I$9873,MATCH(1,INDEX(($P667=$F$2:$F$9873)*(0=COUNTIFS(AF667:AQ667,$I$2:$I$9873)),0),0)),"")</f>
        <v/>
      </c>
      <c r="AS667" s="19">
        <f>IFERROR(VLOOKUP(AF667,[2]CUS030!$A$5:$E$10000,5,0),"")</f>
        <v/>
      </c>
      <c r="AT667" s="19">
        <f>IFERROR(VLOOKUP(AG667,[2]CUS030!$A$5:$E$10000,5,0),"")</f>
        <v/>
      </c>
      <c r="AU667" s="19">
        <f>IFERROR(VLOOKUP(AH667,[2]CUS030!$A$5:$E$10000,5,0),"")</f>
        <v/>
      </c>
      <c r="AV667" s="19">
        <f>IFERROR(VLOOKUP(AI667,[2]CUS030!$A$5:$E$10000,5,0),"")</f>
        <v/>
      </c>
      <c r="AW667" s="19">
        <f>IFERROR(VLOOKUP(AJ667,[2]CUS030!$A$5:$E$10000,5,0),"")</f>
        <v/>
      </c>
      <c r="AX667" s="19">
        <f>IFERROR(VLOOKUP(AK667,[2]CUS030!$A$5:$E$10000,5,0),"")</f>
        <v/>
      </c>
      <c r="AY667" s="19">
        <f>IFERROR(VLOOKUP(AL667,[2]CUS030!$A$5:$E$10000,5,0),"")</f>
        <v/>
      </c>
      <c r="AZ667" s="19">
        <f>IFERROR(VLOOKUP(AM667,[2]CUS030!$A$5:$E$10000,5,0),"")</f>
        <v/>
      </c>
      <c r="BA667" s="19">
        <f>IFERROR(VLOOKUP(AN667,[2]CUS030!$A$5:$E$10000,5,0),"")</f>
        <v/>
      </c>
      <c r="BB667" s="19">
        <f>IFERROR(VLOOKUP(AO667,[2]CUS030!$A$5:$E$10000,5,0),"")</f>
        <v/>
      </c>
      <c r="BC667" s="19">
        <f>IFERROR(VLOOKUP(AP667,[2]CUS030!$A$5:$E$10000,5,0),"")</f>
        <v/>
      </c>
      <c r="BD667" s="19">
        <f>IFERROR(VLOOKUP(AQ667,[2]CUS030!$A$5:$E$10000,5,0),"")</f>
        <v/>
      </c>
      <c r="BE667" s="19">
        <f>IFERROR(VLOOKUP(AR667,[2]CUS030!$A$5:$E$10000,5,0),"")</f>
        <v/>
      </c>
    </row>
    <row r="668">
      <c r="F668" s="108">
        <f>[1]!Table1[[#This Row],[Production]]</f>
        <v/>
      </c>
      <c r="G668">
        <f>MID(F668,LEN(F668)-6,4)</f>
        <v/>
      </c>
      <c r="H668">
        <f>AS668&amp;"|"&amp;AT668&amp;"|"&amp;AU668&amp;"|"&amp;AV668&amp;"|"&amp;AW668&amp;"|"&amp;AX668&amp;"|"&amp;AY668&amp;"|"&amp;AZ668&amp;"|"&amp;BA668&amp;"|"&amp;BB668&amp;"|"&amp;BC668&amp;"|"&amp;BD668&amp;"|"&amp;BE668</f>
        <v/>
      </c>
      <c r="I668" s="108">
        <f>[1]!Table1[[#This Row],[Stock]]</f>
        <v/>
      </c>
      <c r="J668">
        <f>MID(LEFT(I668,LEN(I668)-3),FIND("0|0.000",LEFT(I668,LEN(I668)-3),1)+7,6)</f>
        <v/>
      </c>
      <c r="K668" s="19" t="n"/>
      <c r="L668" s="19" t="n"/>
      <c r="M668" s="19" t="n"/>
      <c r="N668" s="19" t="n"/>
      <c r="O668" s="19" t="n"/>
      <c r="P668" s="20">
        <f>End_Cal!E668</f>
        <v/>
      </c>
      <c r="Q668" s="112">
        <f>IFERROR(INDEX($J$2:$J$9873,MATCH(1,INDEX(($P668=$F$2:$F$9873)*(0=COUNTIFS($Q$2:$Q$2,$J$2:$J$9873)),0),0)),"")</f>
        <v/>
      </c>
      <c r="R668" s="112">
        <f>IFERROR(INDEX($J$2:$J$9873,MATCH(1,INDEX(($P668=$F$2:$F$9873)*(0=COUNTIFS(Q668,$J$2:$J$9873)),0),0)),"")</f>
        <v/>
      </c>
      <c r="S668" s="112">
        <f>IFERROR(INDEX($J$2:$J$9873,MATCH(1,INDEX(($P668=$F$2:$F$9873)*(0=COUNTIFS(Q668:R668,$J$2:$J$9873)),0),0)),"")</f>
        <v/>
      </c>
      <c r="T668" s="112">
        <f>IFERROR(INDEX($J$2:$J$9873,MATCH(1,INDEX(($P668=$F$2:$F$9873)*(0=COUNTIFS(Q668:S668,$J$2:$J$9873)),0),0)),"")</f>
        <v/>
      </c>
      <c r="U668" s="112">
        <f>IFERROR(INDEX($J$2:$J$9873,MATCH(1,INDEX(($P668=$F$2:$F$9873)*(0=COUNTIFS(Q668:T668,$J$2:$J$9873)),0),0)),"")</f>
        <v/>
      </c>
      <c r="V668" s="112">
        <f>IFERROR(INDEX($J$2:$J$9873,MATCH(1,INDEX(($P668=$F$2:$F$9873)*(0=COUNTIFS(Q668:U668,$J$2:$J$9873)),0),0)),"")</f>
        <v/>
      </c>
      <c r="W668" s="112">
        <f>IFERROR(INDEX($J$2:$J$9873,MATCH(1,INDEX(($P668=$F$2:$F$9873)*(0=COUNTIFS(Q668:V668,$J$2:$J$861)),0),0)),"")</f>
        <v/>
      </c>
      <c r="X668" s="112">
        <f>IFERROR(INDEX($J$2:$J$9873,MATCH(1,INDEX(($P668=$F$2:$F$9873)*(0=COUNTIFS(Q668:W668,$J$2:$J$9873)),0),0)),"")</f>
        <v/>
      </c>
      <c r="Y668" s="112">
        <f>IFERROR(INDEX($J$2:$J$861,MATCH(1,INDEX(($P668=$F$2:$F$861)*(0=COUNTIFS(Q668:X668,$J$2:$J$861)),0),0)),"")</f>
        <v/>
      </c>
      <c r="Z668" s="112">
        <f>IFERROR(INDEX($J$2:$J$861,MATCH(1,INDEX(($P668=$F$2:$F$861)*(0=COUNTIFS(Q668:Y668,$J$2:$J$861)),0),0)),"")</f>
        <v/>
      </c>
      <c r="AA668" s="112">
        <f>IFERROR(INDEX($J$2:$J$861,MATCH(1,INDEX(($P668=$F$2:$F$861)*(0=COUNTIFS(Q668:Z668,$J$2:$J$861)),0),0)),"")</f>
        <v/>
      </c>
      <c r="AB668" s="112">
        <f>IFERROR(INDEX($J$2:$J$861,MATCH(1,INDEX(($P668=$F$2:$F$861)*(0=COUNTIFS(Q668:AA668,$J$2:$J$861)),0),0)),"")</f>
        <v/>
      </c>
      <c r="AC668" s="112">
        <f>IFERROR(INDEX($J$2:$J$861,MATCH(1,INDEX(($P668=$F$2:$F$861)*(0=COUNTIFS(Q668:AB668,$J$2:$J$861)),0),0)),"")</f>
        <v/>
      </c>
      <c r="AD668">
        <f>Q668&amp;"-"&amp;R668&amp;"-"&amp;S668&amp;"-"&amp;T668&amp;"-"&amp;U668&amp;"-"&amp;V668&amp;"-"&amp;W668&amp;"-"&amp;X668&amp;"-"&amp;Y668&amp;"-"&amp;Z668&amp;"-"&amp;AA668&amp;"-"&amp;AB668&amp;"-"&amp;AC668</f>
        <v/>
      </c>
      <c r="AF668" s="19">
        <f>IFERROR(INDEX($I$2:$I$861,MATCH(1,INDEX(($P668=$F$2:$F$861)*(0=COUNTIFS($AF$2:$AF$2,$I$2:$I$861)),0),0)),"")</f>
        <v/>
      </c>
      <c r="AG668" s="19">
        <f>IFERROR(INDEX($I$2:$I$9873,MATCH(1,INDEX(($P668=$F$2:$F$9873)*(0=COUNTIFS(AF668,$I$2:$I$9873)),0),0)),"")</f>
        <v/>
      </c>
      <c r="AH668" s="19">
        <f>IFERROR(INDEX($I$2:$I$9873,MATCH(1,INDEX(($P668=$F$2:$F$9873)*(0=COUNTIFS(AF668:AG668,$I$2:$I$9873)),0),0)),"")</f>
        <v/>
      </c>
      <c r="AI668" s="19">
        <f>IFERROR(INDEX($I$2:$I$9873,MATCH(1,INDEX(($P668=$F$2:$F$9873)*(0=COUNTIFS(AF668:AH668,$I$2:$I$9873)),0),0)),"")</f>
        <v/>
      </c>
      <c r="AJ668" s="19">
        <f>IFERROR(INDEX($I$2:$I$9873,MATCH(1,INDEX(($P668=$F$2:$F$9873)*(0=COUNTIFS(AF668:AI668,$I$2:$I$9873)),0),0)),"")</f>
        <v/>
      </c>
      <c r="AK668" s="19">
        <f>IFERROR(INDEX($I$2:$I$9873,MATCH(1,INDEX(($P668=$F$2:$F$9873)*(0=COUNTIFS(AF668:AJ668,$I$2:$I$9873)),0),0)),"")</f>
        <v/>
      </c>
      <c r="AL668" s="19">
        <f>IFERROR(INDEX($I$2:$I$9873,MATCH(1,INDEX(($P668=$F$2:$F$9873)*(0=COUNTIFS(AF668:AK668,$I$2:$I$9873)),0),0)),"")</f>
        <v/>
      </c>
      <c r="AM668" s="19">
        <f>IFERROR(INDEX($I$2:$I$9873,MATCH(1,INDEX(($P668=$F$2:$F$9873)*(0=COUNTIFS(AF668:AL668,$I$2:$I$9873)),0),0)),"")</f>
        <v/>
      </c>
      <c r="AN668" s="19">
        <f>IFERROR(INDEX($I$2:$I$9873,MATCH(1,INDEX(($P668=$F$2:$F$9873)*(0=COUNTIFS(AF668:AM668,$I$2:$I$9873)),0),0)),"")</f>
        <v/>
      </c>
      <c r="AO668" s="19">
        <f>IFERROR(INDEX($I$2:$I$9873,MATCH(1,INDEX(($P668=$F$2:$F$9873)*(0=COUNTIFS(AF668:AN668,$I$2:$I$9873)),0),0)),"")</f>
        <v/>
      </c>
      <c r="AP668" s="19">
        <f>IFERROR(INDEX($I$2:$I$9873,MATCH(1,INDEX(($P668=$F$2:$F$9873)*(0=COUNTIFS(AF668:AO668,$I$2:$I$9873)),0),0)),"")</f>
        <v/>
      </c>
      <c r="AQ668" s="19">
        <f>IFERROR(INDEX($I$2:$I$9873,MATCH(1,INDEX(($P668=$F$2:$F$9873)*(0=COUNTIFS(AF668:AP668,$I$2:$I$9873)),0),0)),"")</f>
        <v/>
      </c>
      <c r="AR668" s="19">
        <f>IFERROR(INDEX($I$2:$I$9873,MATCH(1,INDEX(($P668=$F$2:$F$9873)*(0=COUNTIFS(AF668:AQ668,$I$2:$I$9873)),0),0)),"")</f>
        <v/>
      </c>
      <c r="AS668" s="19">
        <f>IFERROR(VLOOKUP(AF668,[2]CUS030!$A$5:$E$10000,5,0),"")</f>
        <v/>
      </c>
      <c r="AT668" s="19">
        <f>IFERROR(VLOOKUP(AG668,[2]CUS030!$A$5:$E$10000,5,0),"")</f>
        <v/>
      </c>
      <c r="AU668" s="19">
        <f>IFERROR(VLOOKUP(AH668,[2]CUS030!$A$5:$E$10000,5,0),"")</f>
        <v/>
      </c>
      <c r="AV668" s="19">
        <f>IFERROR(VLOOKUP(AI668,[2]CUS030!$A$5:$E$10000,5,0),"")</f>
        <v/>
      </c>
      <c r="AW668" s="19">
        <f>IFERROR(VLOOKUP(AJ668,[2]CUS030!$A$5:$E$10000,5,0),"")</f>
        <v/>
      </c>
      <c r="AX668" s="19">
        <f>IFERROR(VLOOKUP(AK668,[2]CUS030!$A$5:$E$10000,5,0),"")</f>
        <v/>
      </c>
      <c r="AY668" s="19">
        <f>IFERROR(VLOOKUP(AL668,[2]CUS030!$A$5:$E$10000,5,0),"")</f>
        <v/>
      </c>
      <c r="AZ668" s="19">
        <f>IFERROR(VLOOKUP(AM668,[2]CUS030!$A$5:$E$10000,5,0),"")</f>
        <v/>
      </c>
      <c r="BA668" s="19">
        <f>IFERROR(VLOOKUP(AN668,[2]CUS030!$A$5:$E$10000,5,0),"")</f>
        <v/>
      </c>
      <c r="BB668" s="19">
        <f>IFERROR(VLOOKUP(AO668,[2]CUS030!$A$5:$E$10000,5,0),"")</f>
        <v/>
      </c>
      <c r="BC668" s="19">
        <f>IFERROR(VLOOKUP(AP668,[2]CUS030!$A$5:$E$10000,5,0),"")</f>
        <v/>
      </c>
      <c r="BD668" s="19">
        <f>IFERROR(VLOOKUP(AQ668,[2]CUS030!$A$5:$E$10000,5,0),"")</f>
        <v/>
      </c>
      <c r="BE668" s="19">
        <f>IFERROR(VLOOKUP(AR668,[2]CUS030!$A$5:$E$10000,5,0),"")</f>
        <v/>
      </c>
    </row>
    <row r="669">
      <c r="F669" s="108">
        <f>[1]!Table1[[#This Row],[Production]]</f>
        <v/>
      </c>
      <c r="G669">
        <f>MID(F669,LEN(F669)-6,4)</f>
        <v/>
      </c>
      <c r="H669">
        <f>AS669&amp;"|"&amp;AT669&amp;"|"&amp;AU669&amp;"|"&amp;AV669&amp;"|"&amp;AW669&amp;"|"&amp;AX669&amp;"|"&amp;AY669&amp;"|"&amp;AZ669&amp;"|"&amp;BA669&amp;"|"&amp;BB669&amp;"|"&amp;BC669&amp;"|"&amp;BD669&amp;"|"&amp;BE669</f>
        <v/>
      </c>
      <c r="I669" s="108">
        <f>[1]!Table1[[#This Row],[Stock]]</f>
        <v/>
      </c>
      <c r="J669">
        <f>MID(LEFT(I669,LEN(I669)-3),FIND("0|0.000",LEFT(I669,LEN(I669)-3),1)+7,6)</f>
        <v/>
      </c>
      <c r="K669" s="19" t="n"/>
      <c r="L669" s="19" t="n"/>
      <c r="M669" s="19" t="n"/>
      <c r="N669" s="19" t="n"/>
      <c r="O669" s="19" t="n"/>
      <c r="P669" s="20">
        <f>End_Cal!E669</f>
        <v/>
      </c>
      <c r="Q669" s="112">
        <f>IFERROR(INDEX($J$2:$J$9873,MATCH(1,INDEX(($P669=$F$2:$F$9873)*(0=COUNTIFS($Q$2:$Q$2,$J$2:$J$9873)),0),0)),"")</f>
        <v/>
      </c>
      <c r="R669" s="112">
        <f>IFERROR(INDEX($J$2:$J$9873,MATCH(1,INDEX(($P669=$F$2:$F$9873)*(0=COUNTIFS(Q669,$J$2:$J$9873)),0),0)),"")</f>
        <v/>
      </c>
      <c r="S669" s="112">
        <f>IFERROR(INDEX($J$2:$J$9873,MATCH(1,INDEX(($P669=$F$2:$F$9873)*(0=COUNTIFS(Q669:R669,$J$2:$J$9873)),0),0)),"")</f>
        <v/>
      </c>
      <c r="T669" s="112">
        <f>IFERROR(INDEX($J$2:$J$9873,MATCH(1,INDEX(($P669=$F$2:$F$9873)*(0=COUNTIFS(Q669:S669,$J$2:$J$9873)),0),0)),"")</f>
        <v/>
      </c>
      <c r="U669" s="112">
        <f>IFERROR(INDEX($J$2:$J$9873,MATCH(1,INDEX(($P669=$F$2:$F$9873)*(0=COUNTIFS(Q669:T669,$J$2:$J$9873)),0),0)),"")</f>
        <v/>
      </c>
      <c r="V669" s="112">
        <f>IFERROR(INDEX($J$2:$J$9873,MATCH(1,INDEX(($P669=$F$2:$F$9873)*(0=COUNTIFS(Q669:U669,$J$2:$J$9873)),0),0)),"")</f>
        <v/>
      </c>
      <c r="W669" s="112">
        <f>IFERROR(INDEX($J$2:$J$9873,MATCH(1,INDEX(($P669=$F$2:$F$9873)*(0=COUNTIFS(Q669:V669,$J$2:$J$861)),0),0)),"")</f>
        <v/>
      </c>
      <c r="X669" s="112">
        <f>IFERROR(INDEX($J$2:$J$9873,MATCH(1,INDEX(($P669=$F$2:$F$9873)*(0=COUNTIFS(Q669:W669,$J$2:$J$9873)),0),0)),"")</f>
        <v/>
      </c>
      <c r="Y669" s="112">
        <f>IFERROR(INDEX($J$2:$J$861,MATCH(1,INDEX(($P669=$F$2:$F$861)*(0=COUNTIFS(Q669:X669,$J$2:$J$861)),0),0)),"")</f>
        <v/>
      </c>
      <c r="Z669" s="112">
        <f>IFERROR(INDEX($J$2:$J$861,MATCH(1,INDEX(($P669=$F$2:$F$861)*(0=COUNTIFS(Q669:Y669,$J$2:$J$861)),0),0)),"")</f>
        <v/>
      </c>
      <c r="AA669" s="112">
        <f>IFERROR(INDEX($J$2:$J$861,MATCH(1,INDEX(($P669=$F$2:$F$861)*(0=COUNTIFS(Q669:Z669,$J$2:$J$861)),0),0)),"")</f>
        <v/>
      </c>
      <c r="AB669" s="112">
        <f>IFERROR(INDEX($J$2:$J$861,MATCH(1,INDEX(($P669=$F$2:$F$861)*(0=COUNTIFS(Q669:AA669,$J$2:$J$861)),0),0)),"")</f>
        <v/>
      </c>
      <c r="AC669" s="112">
        <f>IFERROR(INDEX($J$2:$J$861,MATCH(1,INDEX(($P669=$F$2:$F$861)*(0=COUNTIFS(Q669:AB669,$J$2:$J$861)),0),0)),"")</f>
        <v/>
      </c>
      <c r="AD669">
        <f>Q669&amp;"-"&amp;R669&amp;"-"&amp;S669&amp;"-"&amp;T669&amp;"-"&amp;U669&amp;"-"&amp;V669&amp;"-"&amp;W669&amp;"-"&amp;X669&amp;"-"&amp;Y669&amp;"-"&amp;Z669&amp;"-"&amp;AA669&amp;"-"&amp;AB669&amp;"-"&amp;AC669</f>
        <v/>
      </c>
      <c r="AF669" s="19">
        <f>IFERROR(INDEX($I$2:$I$861,MATCH(1,INDEX(($P669=$F$2:$F$861)*(0=COUNTIFS($AF$2:$AF$2,$I$2:$I$861)),0),0)),"")</f>
        <v/>
      </c>
      <c r="AG669" s="19">
        <f>IFERROR(INDEX($I$2:$I$9873,MATCH(1,INDEX(($P669=$F$2:$F$9873)*(0=COUNTIFS(AF669,$I$2:$I$9873)),0),0)),"")</f>
        <v/>
      </c>
      <c r="AH669" s="19">
        <f>IFERROR(INDEX($I$2:$I$9873,MATCH(1,INDEX(($P669=$F$2:$F$9873)*(0=COUNTIFS(AF669:AG669,$I$2:$I$9873)),0),0)),"")</f>
        <v/>
      </c>
      <c r="AI669" s="19">
        <f>IFERROR(INDEX($I$2:$I$9873,MATCH(1,INDEX(($P669=$F$2:$F$9873)*(0=COUNTIFS(AF669:AH669,$I$2:$I$9873)),0),0)),"")</f>
        <v/>
      </c>
      <c r="AJ669" s="19">
        <f>IFERROR(INDEX($I$2:$I$9873,MATCH(1,INDEX(($P669=$F$2:$F$9873)*(0=COUNTIFS(AF669:AI669,$I$2:$I$9873)),0),0)),"")</f>
        <v/>
      </c>
      <c r="AK669" s="19">
        <f>IFERROR(INDEX($I$2:$I$9873,MATCH(1,INDEX(($P669=$F$2:$F$9873)*(0=COUNTIFS(AF669:AJ669,$I$2:$I$9873)),0),0)),"")</f>
        <v/>
      </c>
      <c r="AL669" s="19">
        <f>IFERROR(INDEX($I$2:$I$9873,MATCH(1,INDEX(($P669=$F$2:$F$9873)*(0=COUNTIFS(AF669:AK669,$I$2:$I$9873)),0),0)),"")</f>
        <v/>
      </c>
      <c r="AM669" s="19">
        <f>IFERROR(INDEX($I$2:$I$9873,MATCH(1,INDEX(($P669=$F$2:$F$9873)*(0=COUNTIFS(AF669:AL669,$I$2:$I$9873)),0),0)),"")</f>
        <v/>
      </c>
      <c r="AN669" s="19">
        <f>IFERROR(INDEX($I$2:$I$9873,MATCH(1,INDEX(($P669=$F$2:$F$9873)*(0=COUNTIFS(AF669:AM669,$I$2:$I$9873)),0),0)),"")</f>
        <v/>
      </c>
      <c r="AO669" s="19">
        <f>IFERROR(INDEX($I$2:$I$9873,MATCH(1,INDEX(($P669=$F$2:$F$9873)*(0=COUNTIFS(AF669:AN669,$I$2:$I$9873)),0),0)),"")</f>
        <v/>
      </c>
      <c r="AP669" s="19">
        <f>IFERROR(INDEX($I$2:$I$9873,MATCH(1,INDEX(($P669=$F$2:$F$9873)*(0=COUNTIFS(AF669:AO669,$I$2:$I$9873)),0),0)),"")</f>
        <v/>
      </c>
      <c r="AQ669" s="19">
        <f>IFERROR(INDEX($I$2:$I$9873,MATCH(1,INDEX(($P669=$F$2:$F$9873)*(0=COUNTIFS(AF669:AP669,$I$2:$I$9873)),0),0)),"")</f>
        <v/>
      </c>
      <c r="AR669" s="19">
        <f>IFERROR(INDEX($I$2:$I$9873,MATCH(1,INDEX(($P669=$F$2:$F$9873)*(0=COUNTIFS(AF669:AQ669,$I$2:$I$9873)),0),0)),"")</f>
        <v/>
      </c>
      <c r="AS669" s="19">
        <f>IFERROR(VLOOKUP(AF669,[2]CUS030!$A$5:$E$10000,5,0),"")</f>
        <v/>
      </c>
      <c r="AT669" s="19">
        <f>IFERROR(VLOOKUP(AG669,[2]CUS030!$A$5:$E$10000,5,0),"")</f>
        <v/>
      </c>
      <c r="AU669" s="19">
        <f>IFERROR(VLOOKUP(AH669,[2]CUS030!$A$5:$E$10000,5,0),"")</f>
        <v/>
      </c>
      <c r="AV669" s="19">
        <f>IFERROR(VLOOKUP(AI669,[2]CUS030!$A$5:$E$10000,5,0),"")</f>
        <v/>
      </c>
      <c r="AW669" s="19">
        <f>IFERROR(VLOOKUP(AJ669,[2]CUS030!$A$5:$E$10000,5,0),"")</f>
        <v/>
      </c>
      <c r="AX669" s="19">
        <f>IFERROR(VLOOKUP(AK669,[2]CUS030!$A$5:$E$10000,5,0),"")</f>
        <v/>
      </c>
      <c r="AY669" s="19">
        <f>IFERROR(VLOOKUP(AL669,[2]CUS030!$A$5:$E$10000,5,0),"")</f>
        <v/>
      </c>
      <c r="AZ669" s="19">
        <f>IFERROR(VLOOKUP(AM669,[2]CUS030!$A$5:$E$10000,5,0),"")</f>
        <v/>
      </c>
      <c r="BA669" s="19">
        <f>IFERROR(VLOOKUP(AN669,[2]CUS030!$A$5:$E$10000,5,0),"")</f>
        <v/>
      </c>
      <c r="BB669" s="19">
        <f>IFERROR(VLOOKUP(AO669,[2]CUS030!$A$5:$E$10000,5,0),"")</f>
        <v/>
      </c>
      <c r="BC669" s="19">
        <f>IFERROR(VLOOKUP(AP669,[2]CUS030!$A$5:$E$10000,5,0),"")</f>
        <v/>
      </c>
      <c r="BD669" s="19">
        <f>IFERROR(VLOOKUP(AQ669,[2]CUS030!$A$5:$E$10000,5,0),"")</f>
        <v/>
      </c>
      <c r="BE669" s="19">
        <f>IFERROR(VLOOKUP(AR669,[2]CUS030!$A$5:$E$10000,5,0),"")</f>
        <v/>
      </c>
    </row>
    <row r="670">
      <c r="F670" s="108">
        <f>[1]!Table1[[#This Row],[Production]]</f>
        <v/>
      </c>
      <c r="G670">
        <f>MID(F670,LEN(F670)-6,4)</f>
        <v/>
      </c>
      <c r="H670">
        <f>AS670&amp;"|"&amp;AT670&amp;"|"&amp;AU670&amp;"|"&amp;AV670&amp;"|"&amp;AW670&amp;"|"&amp;AX670&amp;"|"&amp;AY670&amp;"|"&amp;AZ670&amp;"|"&amp;BA670&amp;"|"&amp;BB670&amp;"|"&amp;BC670&amp;"|"&amp;BD670&amp;"|"&amp;BE670</f>
        <v/>
      </c>
      <c r="I670" s="108">
        <f>[1]!Table1[[#This Row],[Stock]]</f>
        <v/>
      </c>
      <c r="J670">
        <f>MID(LEFT(I670,LEN(I670)-3),FIND("0|0.000",LEFT(I670,LEN(I670)-3),1)+7,6)</f>
        <v/>
      </c>
      <c r="K670" s="19" t="n"/>
      <c r="L670" s="19" t="n"/>
      <c r="M670" s="19" t="n"/>
      <c r="N670" s="19" t="n"/>
      <c r="O670" s="19" t="n"/>
      <c r="P670" s="20">
        <f>End_Cal!E670</f>
        <v/>
      </c>
      <c r="Q670" s="112">
        <f>IFERROR(INDEX($J$2:$J$9873,MATCH(1,INDEX(($P670=$F$2:$F$9873)*(0=COUNTIFS($Q$2:$Q$2,$J$2:$J$9873)),0),0)),"")</f>
        <v/>
      </c>
      <c r="R670" s="112">
        <f>IFERROR(INDEX($J$2:$J$9873,MATCH(1,INDEX(($P670=$F$2:$F$9873)*(0=COUNTIFS(Q670,$J$2:$J$9873)),0),0)),"")</f>
        <v/>
      </c>
      <c r="S670" s="112">
        <f>IFERROR(INDEX($J$2:$J$9873,MATCH(1,INDEX(($P670=$F$2:$F$9873)*(0=COUNTIFS(Q670:R670,$J$2:$J$9873)),0),0)),"")</f>
        <v/>
      </c>
      <c r="T670" s="112">
        <f>IFERROR(INDEX($J$2:$J$9873,MATCH(1,INDEX(($P670=$F$2:$F$9873)*(0=COUNTIFS(Q670:S670,$J$2:$J$9873)),0),0)),"")</f>
        <v/>
      </c>
      <c r="U670" s="112">
        <f>IFERROR(INDEX($J$2:$J$9873,MATCH(1,INDEX(($P670=$F$2:$F$9873)*(0=COUNTIFS(Q670:T670,$J$2:$J$9873)),0),0)),"")</f>
        <v/>
      </c>
      <c r="V670" s="112">
        <f>IFERROR(INDEX($J$2:$J$9873,MATCH(1,INDEX(($P670=$F$2:$F$9873)*(0=COUNTIFS(Q670:U670,$J$2:$J$9873)),0),0)),"")</f>
        <v/>
      </c>
      <c r="W670" s="112">
        <f>IFERROR(INDEX($J$2:$J$9873,MATCH(1,INDEX(($P670=$F$2:$F$9873)*(0=COUNTIFS(Q670:V670,$J$2:$J$861)),0),0)),"")</f>
        <v/>
      </c>
      <c r="X670" s="112">
        <f>IFERROR(INDEX($J$2:$J$9873,MATCH(1,INDEX(($P670=$F$2:$F$9873)*(0=COUNTIFS(Q670:W670,$J$2:$J$9873)),0),0)),"")</f>
        <v/>
      </c>
      <c r="Y670" s="112">
        <f>IFERROR(INDEX($J$2:$J$861,MATCH(1,INDEX(($P670=$F$2:$F$861)*(0=COUNTIFS(Q670:X670,$J$2:$J$861)),0),0)),"")</f>
        <v/>
      </c>
      <c r="Z670" s="112">
        <f>IFERROR(INDEX($J$2:$J$861,MATCH(1,INDEX(($P670=$F$2:$F$861)*(0=COUNTIFS(Q670:Y670,$J$2:$J$861)),0),0)),"")</f>
        <v/>
      </c>
      <c r="AA670" s="112">
        <f>IFERROR(INDEX($J$2:$J$861,MATCH(1,INDEX(($P670=$F$2:$F$861)*(0=COUNTIFS(Q670:Z670,$J$2:$J$861)),0),0)),"")</f>
        <v/>
      </c>
      <c r="AB670" s="112">
        <f>IFERROR(INDEX($J$2:$J$861,MATCH(1,INDEX(($P670=$F$2:$F$861)*(0=COUNTIFS(Q670:AA670,$J$2:$J$861)),0),0)),"")</f>
        <v/>
      </c>
      <c r="AC670" s="112">
        <f>IFERROR(INDEX($J$2:$J$861,MATCH(1,INDEX(($P670=$F$2:$F$861)*(0=COUNTIFS(Q670:AB670,$J$2:$J$861)),0),0)),"")</f>
        <v/>
      </c>
      <c r="AD670">
        <f>Q670&amp;"-"&amp;R670&amp;"-"&amp;S670&amp;"-"&amp;T670&amp;"-"&amp;U670&amp;"-"&amp;V670&amp;"-"&amp;W670&amp;"-"&amp;X670&amp;"-"&amp;Y670&amp;"-"&amp;Z670&amp;"-"&amp;AA670&amp;"-"&amp;AB670&amp;"-"&amp;AC670</f>
        <v/>
      </c>
      <c r="AF670" s="19">
        <f>IFERROR(INDEX($I$2:$I$861,MATCH(1,INDEX(($P670=$F$2:$F$861)*(0=COUNTIFS($AF$2:$AF$2,$I$2:$I$861)),0),0)),"")</f>
        <v/>
      </c>
      <c r="AG670" s="19">
        <f>IFERROR(INDEX($I$2:$I$9873,MATCH(1,INDEX(($P670=$F$2:$F$9873)*(0=COUNTIFS(AF670,$I$2:$I$9873)),0),0)),"")</f>
        <v/>
      </c>
      <c r="AH670" s="19">
        <f>IFERROR(INDEX($I$2:$I$9873,MATCH(1,INDEX(($P670=$F$2:$F$9873)*(0=COUNTIFS(AF670:AG670,$I$2:$I$9873)),0),0)),"")</f>
        <v/>
      </c>
      <c r="AI670" s="19">
        <f>IFERROR(INDEX($I$2:$I$9873,MATCH(1,INDEX(($P670=$F$2:$F$9873)*(0=COUNTIFS(AF670:AH670,$I$2:$I$9873)),0),0)),"")</f>
        <v/>
      </c>
      <c r="AJ670" s="19">
        <f>IFERROR(INDEX($I$2:$I$9873,MATCH(1,INDEX(($P670=$F$2:$F$9873)*(0=COUNTIFS(AF670:AI670,$I$2:$I$9873)),0),0)),"")</f>
        <v/>
      </c>
      <c r="AK670" s="19">
        <f>IFERROR(INDEX($I$2:$I$9873,MATCH(1,INDEX(($P670=$F$2:$F$9873)*(0=COUNTIFS(AF670:AJ670,$I$2:$I$9873)),0),0)),"")</f>
        <v/>
      </c>
      <c r="AL670" s="19">
        <f>IFERROR(INDEX($I$2:$I$9873,MATCH(1,INDEX(($P670=$F$2:$F$9873)*(0=COUNTIFS(AF670:AK670,$I$2:$I$9873)),0),0)),"")</f>
        <v/>
      </c>
      <c r="AM670" s="19">
        <f>IFERROR(INDEX($I$2:$I$9873,MATCH(1,INDEX(($P670=$F$2:$F$9873)*(0=COUNTIFS(AF670:AL670,$I$2:$I$9873)),0),0)),"")</f>
        <v/>
      </c>
      <c r="AN670" s="19">
        <f>IFERROR(INDEX($I$2:$I$9873,MATCH(1,INDEX(($P670=$F$2:$F$9873)*(0=COUNTIFS(AF670:AM670,$I$2:$I$9873)),0),0)),"")</f>
        <v/>
      </c>
      <c r="AO670" s="19">
        <f>IFERROR(INDEX($I$2:$I$9873,MATCH(1,INDEX(($P670=$F$2:$F$9873)*(0=COUNTIFS(AF670:AN670,$I$2:$I$9873)),0),0)),"")</f>
        <v/>
      </c>
      <c r="AP670" s="19">
        <f>IFERROR(INDEX($I$2:$I$9873,MATCH(1,INDEX(($P670=$F$2:$F$9873)*(0=COUNTIFS(AF670:AO670,$I$2:$I$9873)),0),0)),"")</f>
        <v/>
      </c>
      <c r="AQ670" s="19">
        <f>IFERROR(INDEX($I$2:$I$9873,MATCH(1,INDEX(($P670=$F$2:$F$9873)*(0=COUNTIFS(AF670:AP670,$I$2:$I$9873)),0),0)),"")</f>
        <v/>
      </c>
      <c r="AR670" s="19">
        <f>IFERROR(INDEX($I$2:$I$9873,MATCH(1,INDEX(($P670=$F$2:$F$9873)*(0=COUNTIFS(AF670:AQ670,$I$2:$I$9873)),0),0)),"")</f>
        <v/>
      </c>
      <c r="AS670" s="19">
        <f>IFERROR(VLOOKUP(AF670,[2]CUS030!$A$5:$E$10000,5,0),"")</f>
        <v/>
      </c>
      <c r="AT670" s="19">
        <f>IFERROR(VLOOKUP(AG670,[2]CUS030!$A$5:$E$10000,5,0),"")</f>
        <v/>
      </c>
      <c r="AU670" s="19">
        <f>IFERROR(VLOOKUP(AH670,[2]CUS030!$A$5:$E$10000,5,0),"")</f>
        <v/>
      </c>
      <c r="AV670" s="19">
        <f>IFERROR(VLOOKUP(AI670,[2]CUS030!$A$5:$E$10000,5,0),"")</f>
        <v/>
      </c>
      <c r="AW670" s="19">
        <f>IFERROR(VLOOKUP(AJ670,[2]CUS030!$A$5:$E$10000,5,0),"")</f>
        <v/>
      </c>
      <c r="AX670" s="19">
        <f>IFERROR(VLOOKUP(AK670,[2]CUS030!$A$5:$E$10000,5,0),"")</f>
        <v/>
      </c>
      <c r="AY670" s="19">
        <f>IFERROR(VLOOKUP(AL670,[2]CUS030!$A$5:$E$10000,5,0),"")</f>
        <v/>
      </c>
      <c r="AZ670" s="19">
        <f>IFERROR(VLOOKUP(AM670,[2]CUS030!$A$5:$E$10000,5,0),"")</f>
        <v/>
      </c>
      <c r="BA670" s="19">
        <f>IFERROR(VLOOKUP(AN670,[2]CUS030!$A$5:$E$10000,5,0),"")</f>
        <v/>
      </c>
      <c r="BB670" s="19">
        <f>IFERROR(VLOOKUP(AO670,[2]CUS030!$A$5:$E$10000,5,0),"")</f>
        <v/>
      </c>
      <c r="BC670" s="19">
        <f>IFERROR(VLOOKUP(AP670,[2]CUS030!$A$5:$E$10000,5,0),"")</f>
        <v/>
      </c>
      <c r="BD670" s="19">
        <f>IFERROR(VLOOKUP(AQ670,[2]CUS030!$A$5:$E$10000,5,0),"")</f>
        <v/>
      </c>
      <c r="BE670" s="19">
        <f>IFERROR(VLOOKUP(AR670,[2]CUS030!$A$5:$E$10000,5,0),"")</f>
        <v/>
      </c>
    </row>
    <row r="671">
      <c r="F671" s="108">
        <f>[1]!Table1[[#This Row],[Production]]</f>
        <v/>
      </c>
      <c r="G671">
        <f>MID(F671,LEN(F671)-6,4)</f>
        <v/>
      </c>
      <c r="H671">
        <f>AS671&amp;"|"&amp;AT671&amp;"|"&amp;AU671&amp;"|"&amp;AV671&amp;"|"&amp;AW671&amp;"|"&amp;AX671&amp;"|"&amp;AY671&amp;"|"&amp;AZ671&amp;"|"&amp;BA671&amp;"|"&amp;BB671&amp;"|"&amp;BC671&amp;"|"&amp;BD671&amp;"|"&amp;BE671</f>
        <v/>
      </c>
      <c r="I671" s="108">
        <f>[1]!Table1[[#This Row],[Stock]]</f>
        <v/>
      </c>
      <c r="J671">
        <f>MID(LEFT(I671,LEN(I671)-3),FIND("0|0.000",LEFT(I671,LEN(I671)-3),1)+7,6)</f>
        <v/>
      </c>
      <c r="K671" s="19" t="n"/>
      <c r="L671" s="19" t="n"/>
      <c r="M671" s="19" t="n"/>
      <c r="N671" s="19" t="n"/>
      <c r="O671" s="19" t="n"/>
      <c r="P671" s="20">
        <f>End_Cal!E671</f>
        <v/>
      </c>
      <c r="Q671" s="112">
        <f>IFERROR(INDEX($J$2:$J$9873,MATCH(1,INDEX(($P671=$F$2:$F$9873)*(0=COUNTIFS($Q$2:$Q$2,$J$2:$J$9873)),0),0)),"")</f>
        <v/>
      </c>
      <c r="R671" s="112">
        <f>IFERROR(INDEX($J$2:$J$9873,MATCH(1,INDEX(($P671=$F$2:$F$9873)*(0=COUNTIFS(Q671,$J$2:$J$9873)),0),0)),"")</f>
        <v/>
      </c>
      <c r="S671" s="112">
        <f>IFERROR(INDEX($J$2:$J$9873,MATCH(1,INDEX(($P671=$F$2:$F$9873)*(0=COUNTIFS(Q671:R671,$J$2:$J$9873)),0),0)),"")</f>
        <v/>
      </c>
      <c r="T671" s="112">
        <f>IFERROR(INDEX($J$2:$J$9873,MATCH(1,INDEX(($P671=$F$2:$F$9873)*(0=COUNTIFS(Q671:S671,$J$2:$J$9873)),0),0)),"")</f>
        <v/>
      </c>
      <c r="U671" s="112">
        <f>IFERROR(INDEX($J$2:$J$9873,MATCH(1,INDEX(($P671=$F$2:$F$9873)*(0=COUNTIFS(Q671:T671,$J$2:$J$9873)),0),0)),"")</f>
        <v/>
      </c>
      <c r="V671" s="112">
        <f>IFERROR(INDEX($J$2:$J$9873,MATCH(1,INDEX(($P671=$F$2:$F$9873)*(0=COUNTIFS(Q671:U671,$J$2:$J$9873)),0),0)),"")</f>
        <v/>
      </c>
      <c r="W671" s="112">
        <f>IFERROR(INDEX($J$2:$J$9873,MATCH(1,INDEX(($P671=$F$2:$F$9873)*(0=COUNTIFS(Q671:V671,$J$2:$J$861)),0),0)),"")</f>
        <v/>
      </c>
      <c r="X671" s="112">
        <f>IFERROR(INDEX($J$2:$J$9873,MATCH(1,INDEX(($P671=$F$2:$F$9873)*(0=COUNTIFS(Q671:W671,$J$2:$J$9873)),0),0)),"")</f>
        <v/>
      </c>
      <c r="Y671" s="112">
        <f>IFERROR(INDEX($J$2:$J$861,MATCH(1,INDEX(($P671=$F$2:$F$861)*(0=COUNTIFS(Q671:X671,$J$2:$J$861)),0),0)),"")</f>
        <v/>
      </c>
      <c r="Z671" s="112">
        <f>IFERROR(INDEX($J$2:$J$861,MATCH(1,INDEX(($P671=$F$2:$F$861)*(0=COUNTIFS(Q671:Y671,$J$2:$J$861)),0),0)),"")</f>
        <v/>
      </c>
      <c r="AA671" s="112">
        <f>IFERROR(INDEX($J$2:$J$861,MATCH(1,INDEX(($P671=$F$2:$F$861)*(0=COUNTIFS(Q671:Z671,$J$2:$J$861)),0),0)),"")</f>
        <v/>
      </c>
      <c r="AB671" s="112">
        <f>IFERROR(INDEX($J$2:$J$861,MATCH(1,INDEX(($P671=$F$2:$F$861)*(0=COUNTIFS(Q671:AA671,$J$2:$J$861)),0),0)),"")</f>
        <v/>
      </c>
      <c r="AC671" s="112">
        <f>IFERROR(INDEX($J$2:$J$861,MATCH(1,INDEX(($P671=$F$2:$F$861)*(0=COUNTIFS(Q671:AB671,$J$2:$J$861)),0),0)),"")</f>
        <v/>
      </c>
      <c r="AD671">
        <f>Q671&amp;"-"&amp;R671&amp;"-"&amp;S671&amp;"-"&amp;T671&amp;"-"&amp;U671&amp;"-"&amp;V671&amp;"-"&amp;W671&amp;"-"&amp;X671&amp;"-"&amp;Y671&amp;"-"&amp;Z671&amp;"-"&amp;AA671&amp;"-"&amp;AB671&amp;"-"&amp;AC671</f>
        <v/>
      </c>
      <c r="AF671" s="19">
        <f>IFERROR(INDEX($I$2:$I$861,MATCH(1,INDEX(($P671=$F$2:$F$861)*(0=COUNTIFS($AF$2:$AF$2,$I$2:$I$861)),0),0)),"")</f>
        <v/>
      </c>
      <c r="AG671" s="19">
        <f>IFERROR(INDEX($I$2:$I$9873,MATCH(1,INDEX(($P671=$F$2:$F$9873)*(0=COUNTIFS(AF671,$I$2:$I$9873)),0),0)),"")</f>
        <v/>
      </c>
      <c r="AH671" s="19">
        <f>IFERROR(INDEX($I$2:$I$9873,MATCH(1,INDEX(($P671=$F$2:$F$9873)*(0=COUNTIFS(AF671:AG671,$I$2:$I$9873)),0),0)),"")</f>
        <v/>
      </c>
      <c r="AI671" s="19">
        <f>IFERROR(INDEX($I$2:$I$9873,MATCH(1,INDEX(($P671=$F$2:$F$9873)*(0=COUNTIFS(AF671:AH671,$I$2:$I$9873)),0),0)),"")</f>
        <v/>
      </c>
      <c r="AJ671" s="19">
        <f>IFERROR(INDEX($I$2:$I$9873,MATCH(1,INDEX(($P671=$F$2:$F$9873)*(0=COUNTIFS(AF671:AI671,$I$2:$I$9873)),0),0)),"")</f>
        <v/>
      </c>
      <c r="AK671" s="19">
        <f>IFERROR(INDEX($I$2:$I$9873,MATCH(1,INDEX(($P671=$F$2:$F$9873)*(0=COUNTIFS(AF671:AJ671,$I$2:$I$9873)),0),0)),"")</f>
        <v/>
      </c>
      <c r="AL671" s="19">
        <f>IFERROR(INDEX($I$2:$I$9873,MATCH(1,INDEX(($P671=$F$2:$F$9873)*(0=COUNTIFS(AF671:AK671,$I$2:$I$9873)),0),0)),"")</f>
        <v/>
      </c>
      <c r="AM671" s="19">
        <f>IFERROR(INDEX($I$2:$I$9873,MATCH(1,INDEX(($P671=$F$2:$F$9873)*(0=COUNTIFS(AF671:AL671,$I$2:$I$9873)),0),0)),"")</f>
        <v/>
      </c>
      <c r="AN671" s="19">
        <f>IFERROR(INDEX($I$2:$I$9873,MATCH(1,INDEX(($P671=$F$2:$F$9873)*(0=COUNTIFS(AF671:AM671,$I$2:$I$9873)),0),0)),"")</f>
        <v/>
      </c>
      <c r="AO671" s="19">
        <f>IFERROR(INDEX($I$2:$I$9873,MATCH(1,INDEX(($P671=$F$2:$F$9873)*(0=COUNTIFS(AF671:AN671,$I$2:$I$9873)),0),0)),"")</f>
        <v/>
      </c>
      <c r="AP671" s="19">
        <f>IFERROR(INDEX($I$2:$I$9873,MATCH(1,INDEX(($P671=$F$2:$F$9873)*(0=COUNTIFS(AF671:AO671,$I$2:$I$9873)),0),0)),"")</f>
        <v/>
      </c>
      <c r="AQ671" s="19">
        <f>IFERROR(INDEX($I$2:$I$9873,MATCH(1,INDEX(($P671=$F$2:$F$9873)*(0=COUNTIFS(AF671:AP671,$I$2:$I$9873)),0),0)),"")</f>
        <v/>
      </c>
      <c r="AR671" s="19">
        <f>IFERROR(INDEX($I$2:$I$9873,MATCH(1,INDEX(($P671=$F$2:$F$9873)*(0=COUNTIFS(AF671:AQ671,$I$2:$I$9873)),0),0)),"")</f>
        <v/>
      </c>
      <c r="AS671" s="19">
        <f>IFERROR(VLOOKUP(AF671,[2]CUS030!$A$5:$E$10000,5,0),"")</f>
        <v/>
      </c>
      <c r="AT671" s="19">
        <f>IFERROR(VLOOKUP(AG671,[2]CUS030!$A$5:$E$10000,5,0),"")</f>
        <v/>
      </c>
      <c r="AU671" s="19">
        <f>IFERROR(VLOOKUP(AH671,[2]CUS030!$A$5:$E$10000,5,0),"")</f>
        <v/>
      </c>
      <c r="AV671" s="19">
        <f>IFERROR(VLOOKUP(AI671,[2]CUS030!$A$5:$E$10000,5,0),"")</f>
        <v/>
      </c>
      <c r="AW671" s="19">
        <f>IFERROR(VLOOKUP(AJ671,[2]CUS030!$A$5:$E$10000,5,0),"")</f>
        <v/>
      </c>
      <c r="AX671" s="19">
        <f>IFERROR(VLOOKUP(AK671,[2]CUS030!$A$5:$E$10000,5,0),"")</f>
        <v/>
      </c>
      <c r="AY671" s="19">
        <f>IFERROR(VLOOKUP(AL671,[2]CUS030!$A$5:$E$10000,5,0),"")</f>
        <v/>
      </c>
      <c r="AZ671" s="19">
        <f>IFERROR(VLOOKUP(AM671,[2]CUS030!$A$5:$E$10000,5,0),"")</f>
        <v/>
      </c>
      <c r="BA671" s="19">
        <f>IFERROR(VLOOKUP(AN671,[2]CUS030!$A$5:$E$10000,5,0),"")</f>
        <v/>
      </c>
      <c r="BB671" s="19">
        <f>IFERROR(VLOOKUP(AO671,[2]CUS030!$A$5:$E$10000,5,0),"")</f>
        <v/>
      </c>
      <c r="BC671" s="19">
        <f>IFERROR(VLOOKUP(AP671,[2]CUS030!$A$5:$E$10000,5,0),"")</f>
        <v/>
      </c>
      <c r="BD671" s="19">
        <f>IFERROR(VLOOKUP(AQ671,[2]CUS030!$A$5:$E$10000,5,0),"")</f>
        <v/>
      </c>
      <c r="BE671" s="19">
        <f>IFERROR(VLOOKUP(AR671,[2]CUS030!$A$5:$E$10000,5,0),"")</f>
        <v/>
      </c>
    </row>
    <row r="672">
      <c r="F672" s="108">
        <f>[1]!Table1[[#This Row],[Production]]</f>
        <v/>
      </c>
      <c r="G672">
        <f>MID(F672,LEN(F672)-6,4)</f>
        <v/>
      </c>
      <c r="H672">
        <f>AS672&amp;"|"&amp;AT672&amp;"|"&amp;AU672&amp;"|"&amp;AV672&amp;"|"&amp;AW672&amp;"|"&amp;AX672&amp;"|"&amp;AY672&amp;"|"&amp;AZ672&amp;"|"&amp;BA672&amp;"|"&amp;BB672&amp;"|"&amp;BC672&amp;"|"&amp;BD672&amp;"|"&amp;BE672</f>
        <v/>
      </c>
      <c r="I672" s="108">
        <f>[1]!Table1[[#This Row],[Stock]]</f>
        <v/>
      </c>
      <c r="J672">
        <f>MID(LEFT(I672,LEN(I672)-3),FIND("0|0.000",LEFT(I672,LEN(I672)-3),1)+7,6)</f>
        <v/>
      </c>
      <c r="K672" s="19" t="n"/>
      <c r="L672" s="19" t="n"/>
      <c r="M672" s="19" t="n"/>
      <c r="N672" s="19" t="n"/>
      <c r="O672" s="19" t="n"/>
      <c r="P672" s="20">
        <f>End_Cal!E672</f>
        <v/>
      </c>
      <c r="Q672" s="112">
        <f>IFERROR(INDEX($J$2:$J$9873,MATCH(1,INDEX(($P672=$F$2:$F$9873)*(0=COUNTIFS($Q$2:$Q$2,$J$2:$J$9873)),0),0)),"")</f>
        <v/>
      </c>
      <c r="R672" s="112">
        <f>IFERROR(INDEX($J$2:$J$9873,MATCH(1,INDEX(($P672=$F$2:$F$9873)*(0=COUNTIFS(Q672,$J$2:$J$9873)),0),0)),"")</f>
        <v/>
      </c>
      <c r="S672" s="112">
        <f>IFERROR(INDEX($J$2:$J$9873,MATCH(1,INDEX(($P672=$F$2:$F$9873)*(0=COUNTIFS(Q672:R672,$J$2:$J$9873)),0),0)),"")</f>
        <v/>
      </c>
      <c r="T672" s="112">
        <f>IFERROR(INDEX($J$2:$J$9873,MATCH(1,INDEX(($P672=$F$2:$F$9873)*(0=COUNTIFS(Q672:S672,$J$2:$J$9873)),0),0)),"")</f>
        <v/>
      </c>
      <c r="U672" s="112">
        <f>IFERROR(INDEX($J$2:$J$9873,MATCH(1,INDEX(($P672=$F$2:$F$9873)*(0=COUNTIFS(Q672:T672,$J$2:$J$9873)),0),0)),"")</f>
        <v/>
      </c>
      <c r="V672" s="112">
        <f>IFERROR(INDEX($J$2:$J$9873,MATCH(1,INDEX(($P672=$F$2:$F$9873)*(0=COUNTIFS(Q672:U672,$J$2:$J$9873)),0),0)),"")</f>
        <v/>
      </c>
      <c r="W672" s="112">
        <f>IFERROR(INDEX($J$2:$J$9873,MATCH(1,INDEX(($P672=$F$2:$F$9873)*(0=COUNTIFS(Q672:V672,$J$2:$J$861)),0),0)),"")</f>
        <v/>
      </c>
      <c r="X672" s="112">
        <f>IFERROR(INDEX($J$2:$J$9873,MATCH(1,INDEX(($P672=$F$2:$F$9873)*(0=COUNTIFS(Q672:W672,$J$2:$J$9873)),0),0)),"")</f>
        <v/>
      </c>
      <c r="Y672" s="112">
        <f>IFERROR(INDEX($J$2:$J$861,MATCH(1,INDEX(($P672=$F$2:$F$861)*(0=COUNTIFS(Q672:X672,$J$2:$J$861)),0),0)),"")</f>
        <v/>
      </c>
      <c r="Z672" s="112">
        <f>IFERROR(INDEX($J$2:$J$861,MATCH(1,INDEX(($P672=$F$2:$F$861)*(0=COUNTIFS(Q672:Y672,$J$2:$J$861)),0),0)),"")</f>
        <v/>
      </c>
      <c r="AA672" s="112">
        <f>IFERROR(INDEX($J$2:$J$861,MATCH(1,INDEX(($P672=$F$2:$F$861)*(0=COUNTIFS(Q672:Z672,$J$2:$J$861)),0),0)),"")</f>
        <v/>
      </c>
      <c r="AB672" s="112">
        <f>IFERROR(INDEX($J$2:$J$861,MATCH(1,INDEX(($P672=$F$2:$F$861)*(0=COUNTIFS(Q672:AA672,$J$2:$J$861)),0),0)),"")</f>
        <v/>
      </c>
      <c r="AC672" s="112">
        <f>IFERROR(INDEX($J$2:$J$861,MATCH(1,INDEX(($P672=$F$2:$F$861)*(0=COUNTIFS(Q672:AB672,$J$2:$J$861)),0),0)),"")</f>
        <v/>
      </c>
      <c r="AD672">
        <f>Q672&amp;"-"&amp;R672&amp;"-"&amp;S672&amp;"-"&amp;T672&amp;"-"&amp;U672&amp;"-"&amp;V672&amp;"-"&amp;W672&amp;"-"&amp;X672&amp;"-"&amp;Y672&amp;"-"&amp;Z672&amp;"-"&amp;AA672&amp;"-"&amp;AB672&amp;"-"&amp;AC672</f>
        <v/>
      </c>
      <c r="AF672" s="19">
        <f>IFERROR(INDEX($I$2:$I$861,MATCH(1,INDEX(($P672=$F$2:$F$861)*(0=COUNTIFS($AF$2:$AF$2,$I$2:$I$861)),0),0)),"")</f>
        <v/>
      </c>
      <c r="AG672" s="19">
        <f>IFERROR(INDEX($I$2:$I$9873,MATCH(1,INDEX(($P672=$F$2:$F$9873)*(0=COUNTIFS(AF672,$I$2:$I$9873)),0),0)),"")</f>
        <v/>
      </c>
      <c r="AH672" s="19">
        <f>IFERROR(INDEX($I$2:$I$9873,MATCH(1,INDEX(($P672=$F$2:$F$9873)*(0=COUNTIFS(AF672:AG672,$I$2:$I$9873)),0),0)),"")</f>
        <v/>
      </c>
      <c r="AI672" s="19">
        <f>IFERROR(INDEX($I$2:$I$9873,MATCH(1,INDEX(($P672=$F$2:$F$9873)*(0=COUNTIFS(AF672:AH672,$I$2:$I$9873)),0),0)),"")</f>
        <v/>
      </c>
      <c r="AJ672" s="19">
        <f>IFERROR(INDEX($I$2:$I$9873,MATCH(1,INDEX(($P672=$F$2:$F$9873)*(0=COUNTIFS(AF672:AI672,$I$2:$I$9873)),0),0)),"")</f>
        <v/>
      </c>
      <c r="AK672" s="19">
        <f>IFERROR(INDEX($I$2:$I$9873,MATCH(1,INDEX(($P672=$F$2:$F$9873)*(0=COUNTIFS(AF672:AJ672,$I$2:$I$9873)),0),0)),"")</f>
        <v/>
      </c>
      <c r="AL672" s="19">
        <f>IFERROR(INDEX($I$2:$I$9873,MATCH(1,INDEX(($P672=$F$2:$F$9873)*(0=COUNTIFS(AF672:AK672,$I$2:$I$9873)),0),0)),"")</f>
        <v/>
      </c>
      <c r="AM672" s="19">
        <f>IFERROR(INDEX($I$2:$I$9873,MATCH(1,INDEX(($P672=$F$2:$F$9873)*(0=COUNTIFS(AF672:AL672,$I$2:$I$9873)),0),0)),"")</f>
        <v/>
      </c>
      <c r="AN672" s="19">
        <f>IFERROR(INDEX($I$2:$I$9873,MATCH(1,INDEX(($P672=$F$2:$F$9873)*(0=COUNTIFS(AF672:AM672,$I$2:$I$9873)),0),0)),"")</f>
        <v/>
      </c>
      <c r="AO672" s="19">
        <f>IFERROR(INDEX($I$2:$I$9873,MATCH(1,INDEX(($P672=$F$2:$F$9873)*(0=COUNTIFS(AF672:AN672,$I$2:$I$9873)),0),0)),"")</f>
        <v/>
      </c>
      <c r="AP672" s="19">
        <f>IFERROR(INDEX($I$2:$I$9873,MATCH(1,INDEX(($P672=$F$2:$F$9873)*(0=COUNTIFS(AF672:AO672,$I$2:$I$9873)),0),0)),"")</f>
        <v/>
      </c>
      <c r="AQ672" s="19">
        <f>IFERROR(INDEX($I$2:$I$9873,MATCH(1,INDEX(($P672=$F$2:$F$9873)*(0=COUNTIFS(AF672:AP672,$I$2:$I$9873)),0),0)),"")</f>
        <v/>
      </c>
      <c r="AR672" s="19">
        <f>IFERROR(INDEX($I$2:$I$9873,MATCH(1,INDEX(($P672=$F$2:$F$9873)*(0=COUNTIFS(AF672:AQ672,$I$2:$I$9873)),0),0)),"")</f>
        <v/>
      </c>
      <c r="AS672" s="19">
        <f>IFERROR(VLOOKUP(AF672,[2]CUS030!$A$5:$E$10000,5,0),"")</f>
        <v/>
      </c>
      <c r="AT672" s="19">
        <f>IFERROR(VLOOKUP(AG672,[2]CUS030!$A$5:$E$10000,5,0),"")</f>
        <v/>
      </c>
      <c r="AU672" s="19">
        <f>IFERROR(VLOOKUP(AH672,[2]CUS030!$A$5:$E$10000,5,0),"")</f>
        <v/>
      </c>
      <c r="AV672" s="19">
        <f>IFERROR(VLOOKUP(AI672,[2]CUS030!$A$5:$E$10000,5,0),"")</f>
        <v/>
      </c>
      <c r="AW672" s="19">
        <f>IFERROR(VLOOKUP(AJ672,[2]CUS030!$A$5:$E$10000,5,0),"")</f>
        <v/>
      </c>
      <c r="AX672" s="19">
        <f>IFERROR(VLOOKUP(AK672,[2]CUS030!$A$5:$E$10000,5,0),"")</f>
        <v/>
      </c>
      <c r="AY672" s="19">
        <f>IFERROR(VLOOKUP(AL672,[2]CUS030!$A$5:$E$10000,5,0),"")</f>
        <v/>
      </c>
      <c r="AZ672" s="19">
        <f>IFERROR(VLOOKUP(AM672,[2]CUS030!$A$5:$E$10000,5,0),"")</f>
        <v/>
      </c>
      <c r="BA672" s="19">
        <f>IFERROR(VLOOKUP(AN672,[2]CUS030!$A$5:$E$10000,5,0),"")</f>
        <v/>
      </c>
      <c r="BB672" s="19">
        <f>IFERROR(VLOOKUP(AO672,[2]CUS030!$A$5:$E$10000,5,0),"")</f>
        <v/>
      </c>
      <c r="BC672" s="19">
        <f>IFERROR(VLOOKUP(AP672,[2]CUS030!$A$5:$E$10000,5,0),"")</f>
        <v/>
      </c>
      <c r="BD672" s="19">
        <f>IFERROR(VLOOKUP(AQ672,[2]CUS030!$A$5:$E$10000,5,0),"")</f>
        <v/>
      </c>
      <c r="BE672" s="19">
        <f>IFERROR(VLOOKUP(AR672,[2]CUS030!$A$5:$E$10000,5,0),"")</f>
        <v/>
      </c>
    </row>
    <row r="673">
      <c r="F673" s="108">
        <f>[1]!Table1[[#This Row],[Production]]</f>
        <v/>
      </c>
      <c r="G673">
        <f>MID(F673,LEN(F673)-6,4)</f>
        <v/>
      </c>
      <c r="H673">
        <f>AS673&amp;"|"&amp;AT673&amp;"|"&amp;AU673&amp;"|"&amp;AV673&amp;"|"&amp;AW673&amp;"|"&amp;AX673&amp;"|"&amp;AY673&amp;"|"&amp;AZ673&amp;"|"&amp;BA673&amp;"|"&amp;BB673&amp;"|"&amp;BC673&amp;"|"&amp;BD673&amp;"|"&amp;BE673</f>
        <v/>
      </c>
      <c r="I673" s="108">
        <f>[1]!Table1[[#This Row],[Stock]]</f>
        <v/>
      </c>
      <c r="J673">
        <f>MID(LEFT(I673,LEN(I673)-3),FIND("0|0.000",LEFT(I673,LEN(I673)-3),1)+7,6)</f>
        <v/>
      </c>
      <c r="K673" s="19" t="n"/>
      <c r="L673" s="19" t="n"/>
      <c r="M673" s="19" t="n"/>
      <c r="N673" s="19" t="n"/>
      <c r="O673" s="19" t="n"/>
      <c r="P673" s="20">
        <f>End_Cal!E673</f>
        <v/>
      </c>
      <c r="Q673" s="112">
        <f>IFERROR(INDEX($J$2:$J$9873,MATCH(1,INDEX(($P673=$F$2:$F$9873)*(0=COUNTIFS($Q$2:$Q$2,$J$2:$J$9873)),0),0)),"")</f>
        <v/>
      </c>
      <c r="R673" s="112">
        <f>IFERROR(INDEX($J$2:$J$9873,MATCH(1,INDEX(($P673=$F$2:$F$9873)*(0=COUNTIFS(Q673,$J$2:$J$9873)),0),0)),"")</f>
        <v/>
      </c>
      <c r="S673" s="112">
        <f>IFERROR(INDEX($J$2:$J$9873,MATCH(1,INDEX(($P673=$F$2:$F$9873)*(0=COUNTIFS(Q673:R673,$J$2:$J$9873)),0),0)),"")</f>
        <v/>
      </c>
      <c r="T673" s="112">
        <f>IFERROR(INDEX($J$2:$J$9873,MATCH(1,INDEX(($P673=$F$2:$F$9873)*(0=COUNTIFS(Q673:S673,$J$2:$J$9873)),0),0)),"")</f>
        <v/>
      </c>
      <c r="U673" s="112">
        <f>IFERROR(INDEX($J$2:$J$9873,MATCH(1,INDEX(($P673=$F$2:$F$9873)*(0=COUNTIFS(Q673:T673,$J$2:$J$9873)),0),0)),"")</f>
        <v/>
      </c>
      <c r="V673" s="112">
        <f>IFERROR(INDEX($J$2:$J$9873,MATCH(1,INDEX(($P673=$F$2:$F$9873)*(0=COUNTIFS(Q673:U673,$J$2:$J$9873)),0),0)),"")</f>
        <v/>
      </c>
      <c r="W673" s="112">
        <f>IFERROR(INDEX($J$2:$J$9873,MATCH(1,INDEX(($P673=$F$2:$F$9873)*(0=COUNTIFS(Q673:V673,$J$2:$J$861)),0),0)),"")</f>
        <v/>
      </c>
      <c r="X673" s="112">
        <f>IFERROR(INDEX($J$2:$J$9873,MATCH(1,INDEX(($P673=$F$2:$F$9873)*(0=COUNTIFS(Q673:W673,$J$2:$J$9873)),0),0)),"")</f>
        <v/>
      </c>
      <c r="Y673" s="112">
        <f>IFERROR(INDEX($J$2:$J$861,MATCH(1,INDEX(($P673=$F$2:$F$861)*(0=COUNTIFS(Q673:X673,$J$2:$J$861)),0),0)),"")</f>
        <v/>
      </c>
      <c r="Z673" s="112">
        <f>IFERROR(INDEX($J$2:$J$861,MATCH(1,INDEX(($P673=$F$2:$F$861)*(0=COUNTIFS(Q673:Y673,$J$2:$J$861)),0),0)),"")</f>
        <v/>
      </c>
      <c r="AA673" s="112">
        <f>IFERROR(INDEX($J$2:$J$861,MATCH(1,INDEX(($P673=$F$2:$F$861)*(0=COUNTIFS(Q673:Z673,$J$2:$J$861)),0),0)),"")</f>
        <v/>
      </c>
      <c r="AB673" s="112">
        <f>IFERROR(INDEX($J$2:$J$861,MATCH(1,INDEX(($P673=$F$2:$F$861)*(0=COUNTIFS(Q673:AA673,$J$2:$J$861)),0),0)),"")</f>
        <v/>
      </c>
      <c r="AC673" s="112">
        <f>IFERROR(INDEX($J$2:$J$861,MATCH(1,INDEX(($P673=$F$2:$F$861)*(0=COUNTIFS(Q673:AB673,$J$2:$J$861)),0),0)),"")</f>
        <v/>
      </c>
      <c r="AD673">
        <f>Q673&amp;"-"&amp;R673&amp;"-"&amp;S673&amp;"-"&amp;T673&amp;"-"&amp;U673&amp;"-"&amp;V673&amp;"-"&amp;W673&amp;"-"&amp;X673&amp;"-"&amp;Y673&amp;"-"&amp;Z673&amp;"-"&amp;AA673&amp;"-"&amp;AB673&amp;"-"&amp;AC673</f>
        <v/>
      </c>
      <c r="AF673" s="19">
        <f>IFERROR(INDEX($I$2:$I$861,MATCH(1,INDEX(($P673=$F$2:$F$861)*(0=COUNTIFS($AF$2:$AF$2,$I$2:$I$861)),0),0)),"")</f>
        <v/>
      </c>
      <c r="AG673" s="19">
        <f>IFERROR(INDEX($I$2:$I$9873,MATCH(1,INDEX(($P673=$F$2:$F$9873)*(0=COUNTIFS(AF673,$I$2:$I$9873)),0),0)),"")</f>
        <v/>
      </c>
      <c r="AH673" s="19">
        <f>IFERROR(INDEX($I$2:$I$9873,MATCH(1,INDEX(($P673=$F$2:$F$9873)*(0=COUNTIFS(AF673:AG673,$I$2:$I$9873)),0),0)),"")</f>
        <v/>
      </c>
      <c r="AI673" s="19">
        <f>IFERROR(INDEX($I$2:$I$9873,MATCH(1,INDEX(($P673=$F$2:$F$9873)*(0=COUNTIFS(AF673:AH673,$I$2:$I$9873)),0),0)),"")</f>
        <v/>
      </c>
      <c r="AJ673" s="19">
        <f>IFERROR(INDEX($I$2:$I$9873,MATCH(1,INDEX(($P673=$F$2:$F$9873)*(0=COUNTIFS(AF673:AI673,$I$2:$I$9873)),0),0)),"")</f>
        <v/>
      </c>
      <c r="AK673" s="19">
        <f>IFERROR(INDEX($I$2:$I$9873,MATCH(1,INDEX(($P673=$F$2:$F$9873)*(0=COUNTIFS(AF673:AJ673,$I$2:$I$9873)),0),0)),"")</f>
        <v/>
      </c>
      <c r="AL673" s="19">
        <f>IFERROR(INDEX($I$2:$I$9873,MATCH(1,INDEX(($P673=$F$2:$F$9873)*(0=COUNTIFS(AF673:AK673,$I$2:$I$9873)),0),0)),"")</f>
        <v/>
      </c>
      <c r="AM673" s="19">
        <f>IFERROR(INDEX($I$2:$I$9873,MATCH(1,INDEX(($P673=$F$2:$F$9873)*(0=COUNTIFS(AF673:AL673,$I$2:$I$9873)),0),0)),"")</f>
        <v/>
      </c>
      <c r="AN673" s="19">
        <f>IFERROR(INDEX($I$2:$I$9873,MATCH(1,INDEX(($P673=$F$2:$F$9873)*(0=COUNTIFS(AF673:AM673,$I$2:$I$9873)),0),0)),"")</f>
        <v/>
      </c>
      <c r="AO673" s="19">
        <f>IFERROR(INDEX($I$2:$I$9873,MATCH(1,INDEX(($P673=$F$2:$F$9873)*(0=COUNTIFS(AF673:AN673,$I$2:$I$9873)),0),0)),"")</f>
        <v/>
      </c>
      <c r="AP673" s="19">
        <f>IFERROR(INDEX($I$2:$I$9873,MATCH(1,INDEX(($P673=$F$2:$F$9873)*(0=COUNTIFS(AF673:AO673,$I$2:$I$9873)),0),0)),"")</f>
        <v/>
      </c>
      <c r="AQ673" s="19">
        <f>IFERROR(INDEX($I$2:$I$9873,MATCH(1,INDEX(($P673=$F$2:$F$9873)*(0=COUNTIFS(AF673:AP673,$I$2:$I$9873)),0),0)),"")</f>
        <v/>
      </c>
      <c r="AR673" s="19">
        <f>IFERROR(INDEX($I$2:$I$9873,MATCH(1,INDEX(($P673=$F$2:$F$9873)*(0=COUNTIFS(AF673:AQ673,$I$2:$I$9873)),0),0)),"")</f>
        <v/>
      </c>
      <c r="AS673" s="19">
        <f>IFERROR(VLOOKUP(AF673,[2]CUS030!$A$5:$E$10000,5,0),"")</f>
        <v/>
      </c>
      <c r="AT673" s="19">
        <f>IFERROR(VLOOKUP(AG673,[2]CUS030!$A$5:$E$10000,5,0),"")</f>
        <v/>
      </c>
      <c r="AU673" s="19">
        <f>IFERROR(VLOOKUP(AH673,[2]CUS030!$A$5:$E$10000,5,0),"")</f>
        <v/>
      </c>
      <c r="AV673" s="19">
        <f>IFERROR(VLOOKUP(AI673,[2]CUS030!$A$5:$E$10000,5,0),"")</f>
        <v/>
      </c>
      <c r="AW673" s="19">
        <f>IFERROR(VLOOKUP(AJ673,[2]CUS030!$A$5:$E$10000,5,0),"")</f>
        <v/>
      </c>
      <c r="AX673" s="19">
        <f>IFERROR(VLOOKUP(AK673,[2]CUS030!$A$5:$E$10000,5,0),"")</f>
        <v/>
      </c>
      <c r="AY673" s="19">
        <f>IFERROR(VLOOKUP(AL673,[2]CUS030!$A$5:$E$10000,5,0),"")</f>
        <v/>
      </c>
      <c r="AZ673" s="19">
        <f>IFERROR(VLOOKUP(AM673,[2]CUS030!$A$5:$E$10000,5,0),"")</f>
        <v/>
      </c>
      <c r="BA673" s="19">
        <f>IFERROR(VLOOKUP(AN673,[2]CUS030!$A$5:$E$10000,5,0),"")</f>
        <v/>
      </c>
      <c r="BB673" s="19">
        <f>IFERROR(VLOOKUP(AO673,[2]CUS030!$A$5:$E$10000,5,0),"")</f>
        <v/>
      </c>
      <c r="BC673" s="19">
        <f>IFERROR(VLOOKUP(AP673,[2]CUS030!$A$5:$E$10000,5,0),"")</f>
        <v/>
      </c>
      <c r="BD673" s="19">
        <f>IFERROR(VLOOKUP(AQ673,[2]CUS030!$A$5:$E$10000,5,0),"")</f>
        <v/>
      </c>
      <c r="BE673" s="19">
        <f>IFERROR(VLOOKUP(AR673,[2]CUS030!$A$5:$E$10000,5,0),"")</f>
        <v/>
      </c>
    </row>
    <row r="674">
      <c r="F674" s="108">
        <f>[1]!Table1[[#This Row],[Production]]</f>
        <v/>
      </c>
      <c r="G674">
        <f>MID(F674,LEN(F674)-6,4)</f>
        <v/>
      </c>
      <c r="H674">
        <f>AS674&amp;"|"&amp;AT674&amp;"|"&amp;AU674&amp;"|"&amp;AV674&amp;"|"&amp;AW674&amp;"|"&amp;AX674&amp;"|"&amp;AY674&amp;"|"&amp;AZ674&amp;"|"&amp;BA674&amp;"|"&amp;BB674&amp;"|"&amp;BC674&amp;"|"&amp;BD674&amp;"|"&amp;BE674</f>
        <v/>
      </c>
      <c r="I674" s="108">
        <f>[1]!Table1[[#This Row],[Stock]]</f>
        <v/>
      </c>
      <c r="J674">
        <f>MID(LEFT(I674,LEN(I674)-3),FIND("0|0.000",LEFT(I674,LEN(I674)-3),1)+7,6)</f>
        <v/>
      </c>
      <c r="K674" s="19" t="n"/>
      <c r="L674" s="19" t="n"/>
      <c r="M674" s="19" t="n"/>
      <c r="N674" s="19" t="n"/>
      <c r="O674" s="19" t="n"/>
      <c r="P674" s="20">
        <f>End_Cal!E674</f>
        <v/>
      </c>
      <c r="Q674" s="112">
        <f>IFERROR(INDEX($J$2:$J$9873,MATCH(1,INDEX(($P674=$F$2:$F$9873)*(0=COUNTIFS($Q$2:$Q$2,$J$2:$J$9873)),0),0)),"")</f>
        <v/>
      </c>
      <c r="R674" s="112">
        <f>IFERROR(INDEX($J$2:$J$9873,MATCH(1,INDEX(($P674=$F$2:$F$9873)*(0=COUNTIFS(Q674,$J$2:$J$9873)),0),0)),"")</f>
        <v/>
      </c>
      <c r="S674" s="112">
        <f>IFERROR(INDEX($J$2:$J$9873,MATCH(1,INDEX(($P674=$F$2:$F$9873)*(0=COUNTIFS(Q674:R674,$J$2:$J$9873)),0),0)),"")</f>
        <v/>
      </c>
      <c r="T674" s="112">
        <f>IFERROR(INDEX($J$2:$J$9873,MATCH(1,INDEX(($P674=$F$2:$F$9873)*(0=COUNTIFS(Q674:S674,$J$2:$J$9873)),0),0)),"")</f>
        <v/>
      </c>
      <c r="U674" s="112">
        <f>IFERROR(INDEX($J$2:$J$9873,MATCH(1,INDEX(($P674=$F$2:$F$9873)*(0=COUNTIFS(Q674:T674,$J$2:$J$9873)),0),0)),"")</f>
        <v/>
      </c>
      <c r="V674" s="112">
        <f>IFERROR(INDEX($J$2:$J$9873,MATCH(1,INDEX(($P674=$F$2:$F$9873)*(0=COUNTIFS(Q674:U674,$J$2:$J$9873)),0),0)),"")</f>
        <v/>
      </c>
      <c r="W674" s="112">
        <f>IFERROR(INDEX($J$2:$J$9873,MATCH(1,INDEX(($P674=$F$2:$F$9873)*(0=COUNTIFS(Q674:V674,$J$2:$J$861)),0),0)),"")</f>
        <v/>
      </c>
      <c r="X674" s="112">
        <f>IFERROR(INDEX($J$2:$J$9873,MATCH(1,INDEX(($P674=$F$2:$F$9873)*(0=COUNTIFS(Q674:W674,$J$2:$J$9873)),0),0)),"")</f>
        <v/>
      </c>
      <c r="Y674" s="112">
        <f>IFERROR(INDEX($J$2:$J$861,MATCH(1,INDEX(($P674=$F$2:$F$861)*(0=COUNTIFS(Q674:X674,$J$2:$J$861)),0),0)),"")</f>
        <v/>
      </c>
      <c r="Z674" s="112">
        <f>IFERROR(INDEX($J$2:$J$861,MATCH(1,INDEX(($P674=$F$2:$F$861)*(0=COUNTIFS(Q674:Y674,$J$2:$J$861)),0),0)),"")</f>
        <v/>
      </c>
      <c r="AA674" s="112">
        <f>IFERROR(INDEX($J$2:$J$861,MATCH(1,INDEX(($P674=$F$2:$F$861)*(0=COUNTIFS(Q674:Z674,$J$2:$J$861)),0),0)),"")</f>
        <v/>
      </c>
      <c r="AB674" s="112">
        <f>IFERROR(INDEX($J$2:$J$861,MATCH(1,INDEX(($P674=$F$2:$F$861)*(0=COUNTIFS(Q674:AA674,$J$2:$J$861)),0),0)),"")</f>
        <v/>
      </c>
      <c r="AC674" s="112">
        <f>IFERROR(INDEX($J$2:$J$861,MATCH(1,INDEX(($P674=$F$2:$F$861)*(0=COUNTIFS(Q674:AB674,$J$2:$J$861)),0),0)),"")</f>
        <v/>
      </c>
      <c r="AD674">
        <f>Q674&amp;"-"&amp;R674&amp;"-"&amp;S674&amp;"-"&amp;T674&amp;"-"&amp;U674&amp;"-"&amp;V674&amp;"-"&amp;W674&amp;"-"&amp;X674&amp;"-"&amp;Y674&amp;"-"&amp;Z674&amp;"-"&amp;AA674&amp;"-"&amp;AB674&amp;"-"&amp;AC674</f>
        <v/>
      </c>
      <c r="AF674" s="19">
        <f>IFERROR(INDEX($I$2:$I$861,MATCH(1,INDEX(($P674=$F$2:$F$861)*(0=COUNTIFS($AF$2:$AF$2,$I$2:$I$861)),0),0)),"")</f>
        <v/>
      </c>
      <c r="AG674" s="19">
        <f>IFERROR(INDEX($I$2:$I$9873,MATCH(1,INDEX(($P674=$F$2:$F$9873)*(0=COUNTIFS(AF674,$I$2:$I$9873)),0),0)),"")</f>
        <v/>
      </c>
      <c r="AH674" s="19">
        <f>IFERROR(INDEX($I$2:$I$9873,MATCH(1,INDEX(($P674=$F$2:$F$9873)*(0=COUNTIFS(AF674:AG674,$I$2:$I$9873)),0),0)),"")</f>
        <v/>
      </c>
      <c r="AI674" s="19">
        <f>IFERROR(INDEX($I$2:$I$9873,MATCH(1,INDEX(($P674=$F$2:$F$9873)*(0=COUNTIFS(AF674:AH674,$I$2:$I$9873)),0),0)),"")</f>
        <v/>
      </c>
      <c r="AJ674" s="19">
        <f>IFERROR(INDEX($I$2:$I$9873,MATCH(1,INDEX(($P674=$F$2:$F$9873)*(0=COUNTIFS(AF674:AI674,$I$2:$I$9873)),0),0)),"")</f>
        <v/>
      </c>
      <c r="AK674" s="19">
        <f>IFERROR(INDEX($I$2:$I$9873,MATCH(1,INDEX(($P674=$F$2:$F$9873)*(0=COUNTIFS(AF674:AJ674,$I$2:$I$9873)),0),0)),"")</f>
        <v/>
      </c>
      <c r="AL674" s="19">
        <f>IFERROR(INDEX($I$2:$I$9873,MATCH(1,INDEX(($P674=$F$2:$F$9873)*(0=COUNTIFS(AF674:AK674,$I$2:$I$9873)),0),0)),"")</f>
        <v/>
      </c>
      <c r="AM674" s="19">
        <f>IFERROR(INDEX($I$2:$I$9873,MATCH(1,INDEX(($P674=$F$2:$F$9873)*(0=COUNTIFS(AF674:AL674,$I$2:$I$9873)),0),0)),"")</f>
        <v/>
      </c>
      <c r="AN674" s="19">
        <f>IFERROR(INDEX($I$2:$I$9873,MATCH(1,INDEX(($P674=$F$2:$F$9873)*(0=COUNTIFS(AF674:AM674,$I$2:$I$9873)),0),0)),"")</f>
        <v/>
      </c>
      <c r="AO674" s="19">
        <f>IFERROR(INDEX($I$2:$I$9873,MATCH(1,INDEX(($P674=$F$2:$F$9873)*(0=COUNTIFS(AF674:AN674,$I$2:$I$9873)),0),0)),"")</f>
        <v/>
      </c>
      <c r="AP674" s="19">
        <f>IFERROR(INDEX($I$2:$I$9873,MATCH(1,INDEX(($P674=$F$2:$F$9873)*(0=COUNTIFS(AF674:AO674,$I$2:$I$9873)),0),0)),"")</f>
        <v/>
      </c>
      <c r="AQ674" s="19">
        <f>IFERROR(INDEX($I$2:$I$9873,MATCH(1,INDEX(($P674=$F$2:$F$9873)*(0=COUNTIFS(AF674:AP674,$I$2:$I$9873)),0),0)),"")</f>
        <v/>
      </c>
      <c r="AR674" s="19">
        <f>IFERROR(INDEX($I$2:$I$9873,MATCH(1,INDEX(($P674=$F$2:$F$9873)*(0=COUNTIFS(AF674:AQ674,$I$2:$I$9873)),0),0)),"")</f>
        <v/>
      </c>
      <c r="AS674" s="19">
        <f>IFERROR(VLOOKUP(AF674,[2]CUS030!$A$5:$E$10000,5,0),"")</f>
        <v/>
      </c>
      <c r="AT674" s="19">
        <f>IFERROR(VLOOKUP(AG674,[2]CUS030!$A$5:$E$10000,5,0),"")</f>
        <v/>
      </c>
      <c r="AU674" s="19">
        <f>IFERROR(VLOOKUP(AH674,[2]CUS030!$A$5:$E$10000,5,0),"")</f>
        <v/>
      </c>
      <c r="AV674" s="19">
        <f>IFERROR(VLOOKUP(AI674,[2]CUS030!$A$5:$E$10000,5,0),"")</f>
        <v/>
      </c>
      <c r="AW674" s="19">
        <f>IFERROR(VLOOKUP(AJ674,[2]CUS030!$A$5:$E$10000,5,0),"")</f>
        <v/>
      </c>
      <c r="AX674" s="19">
        <f>IFERROR(VLOOKUP(AK674,[2]CUS030!$A$5:$E$10000,5,0),"")</f>
        <v/>
      </c>
      <c r="AY674" s="19">
        <f>IFERROR(VLOOKUP(AL674,[2]CUS030!$A$5:$E$10000,5,0),"")</f>
        <v/>
      </c>
      <c r="AZ674" s="19">
        <f>IFERROR(VLOOKUP(AM674,[2]CUS030!$A$5:$E$10000,5,0),"")</f>
        <v/>
      </c>
      <c r="BA674" s="19">
        <f>IFERROR(VLOOKUP(AN674,[2]CUS030!$A$5:$E$10000,5,0),"")</f>
        <v/>
      </c>
      <c r="BB674" s="19">
        <f>IFERROR(VLOOKUP(AO674,[2]CUS030!$A$5:$E$10000,5,0),"")</f>
        <v/>
      </c>
      <c r="BC674" s="19">
        <f>IFERROR(VLOOKUP(AP674,[2]CUS030!$A$5:$E$10000,5,0),"")</f>
        <v/>
      </c>
      <c r="BD674" s="19">
        <f>IFERROR(VLOOKUP(AQ674,[2]CUS030!$A$5:$E$10000,5,0),"")</f>
        <v/>
      </c>
      <c r="BE674" s="19">
        <f>IFERROR(VLOOKUP(AR674,[2]CUS030!$A$5:$E$10000,5,0),"")</f>
        <v/>
      </c>
    </row>
    <row r="675">
      <c r="F675" s="108">
        <f>[1]!Table1[[#This Row],[Production]]</f>
        <v/>
      </c>
      <c r="G675">
        <f>MID(F675,LEN(F675)-6,4)</f>
        <v/>
      </c>
      <c r="H675">
        <f>AS675&amp;"|"&amp;AT675&amp;"|"&amp;AU675&amp;"|"&amp;AV675&amp;"|"&amp;AW675&amp;"|"&amp;AX675&amp;"|"&amp;AY675&amp;"|"&amp;AZ675&amp;"|"&amp;BA675&amp;"|"&amp;BB675&amp;"|"&amp;BC675&amp;"|"&amp;BD675&amp;"|"&amp;BE675</f>
        <v/>
      </c>
      <c r="I675" s="108">
        <f>[1]!Table1[[#This Row],[Stock]]</f>
        <v/>
      </c>
      <c r="J675">
        <f>MID(LEFT(I675,LEN(I675)-3),FIND("0|0.000",LEFT(I675,LEN(I675)-3),1)+7,6)</f>
        <v/>
      </c>
      <c r="K675" s="19" t="n"/>
      <c r="L675" s="19" t="n"/>
      <c r="M675" s="19" t="n"/>
      <c r="N675" s="19" t="n"/>
      <c r="O675" s="19" t="n"/>
      <c r="P675" s="20">
        <f>End_Cal!E675</f>
        <v/>
      </c>
      <c r="Q675" s="112">
        <f>IFERROR(INDEX($J$2:$J$9873,MATCH(1,INDEX(($P675=$F$2:$F$9873)*(0=COUNTIFS($Q$2:$Q$2,$J$2:$J$9873)),0),0)),"")</f>
        <v/>
      </c>
      <c r="R675" s="112">
        <f>IFERROR(INDEX($J$2:$J$9873,MATCH(1,INDEX(($P675=$F$2:$F$9873)*(0=COUNTIFS(Q675,$J$2:$J$9873)),0),0)),"")</f>
        <v/>
      </c>
      <c r="S675" s="112">
        <f>IFERROR(INDEX($J$2:$J$9873,MATCH(1,INDEX(($P675=$F$2:$F$9873)*(0=COUNTIFS(Q675:R675,$J$2:$J$9873)),0),0)),"")</f>
        <v/>
      </c>
      <c r="T675" s="112">
        <f>IFERROR(INDEX($J$2:$J$9873,MATCH(1,INDEX(($P675=$F$2:$F$9873)*(0=COUNTIFS(Q675:S675,$J$2:$J$9873)),0),0)),"")</f>
        <v/>
      </c>
      <c r="U675" s="112">
        <f>IFERROR(INDEX($J$2:$J$9873,MATCH(1,INDEX(($P675=$F$2:$F$9873)*(0=COUNTIFS(Q675:T675,$J$2:$J$9873)),0),0)),"")</f>
        <v/>
      </c>
      <c r="V675" s="112">
        <f>IFERROR(INDEX($J$2:$J$9873,MATCH(1,INDEX(($P675=$F$2:$F$9873)*(0=COUNTIFS(Q675:U675,$J$2:$J$9873)),0),0)),"")</f>
        <v/>
      </c>
      <c r="W675" s="112">
        <f>IFERROR(INDEX($J$2:$J$9873,MATCH(1,INDEX(($P675=$F$2:$F$9873)*(0=COUNTIFS(Q675:V675,$J$2:$J$861)),0),0)),"")</f>
        <v/>
      </c>
      <c r="X675" s="112">
        <f>IFERROR(INDEX($J$2:$J$9873,MATCH(1,INDEX(($P675=$F$2:$F$9873)*(0=COUNTIFS(Q675:W675,$J$2:$J$9873)),0),0)),"")</f>
        <v/>
      </c>
      <c r="Y675" s="112">
        <f>IFERROR(INDEX($J$2:$J$861,MATCH(1,INDEX(($P675=$F$2:$F$861)*(0=COUNTIFS(Q675:X675,$J$2:$J$861)),0),0)),"")</f>
        <v/>
      </c>
      <c r="Z675" s="112">
        <f>IFERROR(INDEX($J$2:$J$861,MATCH(1,INDEX(($P675=$F$2:$F$861)*(0=COUNTIFS(Q675:Y675,$J$2:$J$861)),0),0)),"")</f>
        <v/>
      </c>
      <c r="AA675" s="112">
        <f>IFERROR(INDEX($J$2:$J$861,MATCH(1,INDEX(($P675=$F$2:$F$861)*(0=COUNTIFS(Q675:Z675,$J$2:$J$861)),0),0)),"")</f>
        <v/>
      </c>
      <c r="AB675" s="112">
        <f>IFERROR(INDEX($J$2:$J$861,MATCH(1,INDEX(($P675=$F$2:$F$861)*(0=COUNTIFS(Q675:AA675,$J$2:$J$861)),0),0)),"")</f>
        <v/>
      </c>
      <c r="AC675" s="112">
        <f>IFERROR(INDEX($J$2:$J$861,MATCH(1,INDEX(($P675=$F$2:$F$861)*(0=COUNTIFS(Q675:AB675,$J$2:$J$861)),0),0)),"")</f>
        <v/>
      </c>
      <c r="AD675">
        <f>Q675&amp;"-"&amp;R675&amp;"-"&amp;S675&amp;"-"&amp;T675&amp;"-"&amp;U675&amp;"-"&amp;V675&amp;"-"&amp;W675&amp;"-"&amp;X675&amp;"-"&amp;Y675&amp;"-"&amp;Z675&amp;"-"&amp;AA675&amp;"-"&amp;AB675&amp;"-"&amp;AC675</f>
        <v/>
      </c>
      <c r="AF675" s="19">
        <f>IFERROR(INDEX($I$2:$I$861,MATCH(1,INDEX(($P675=$F$2:$F$861)*(0=COUNTIFS($AF$2:$AF$2,$I$2:$I$861)),0),0)),"")</f>
        <v/>
      </c>
      <c r="AG675" s="19">
        <f>IFERROR(INDEX($I$2:$I$9873,MATCH(1,INDEX(($P675=$F$2:$F$9873)*(0=COUNTIFS(AF675,$I$2:$I$9873)),0),0)),"")</f>
        <v/>
      </c>
      <c r="AH675" s="19">
        <f>IFERROR(INDEX($I$2:$I$9873,MATCH(1,INDEX(($P675=$F$2:$F$9873)*(0=COUNTIFS(AF675:AG675,$I$2:$I$9873)),0),0)),"")</f>
        <v/>
      </c>
      <c r="AI675" s="19">
        <f>IFERROR(INDEX($I$2:$I$9873,MATCH(1,INDEX(($P675=$F$2:$F$9873)*(0=COUNTIFS(AF675:AH675,$I$2:$I$9873)),0),0)),"")</f>
        <v/>
      </c>
      <c r="AJ675" s="19">
        <f>IFERROR(INDEX($I$2:$I$9873,MATCH(1,INDEX(($P675=$F$2:$F$9873)*(0=COUNTIFS(AF675:AI675,$I$2:$I$9873)),0),0)),"")</f>
        <v/>
      </c>
      <c r="AK675" s="19">
        <f>IFERROR(INDEX($I$2:$I$9873,MATCH(1,INDEX(($P675=$F$2:$F$9873)*(0=COUNTIFS(AF675:AJ675,$I$2:$I$9873)),0),0)),"")</f>
        <v/>
      </c>
      <c r="AL675" s="19">
        <f>IFERROR(INDEX($I$2:$I$9873,MATCH(1,INDEX(($P675=$F$2:$F$9873)*(0=COUNTIFS(AF675:AK675,$I$2:$I$9873)),0),0)),"")</f>
        <v/>
      </c>
      <c r="AM675" s="19">
        <f>IFERROR(INDEX($I$2:$I$9873,MATCH(1,INDEX(($P675=$F$2:$F$9873)*(0=COUNTIFS(AF675:AL675,$I$2:$I$9873)),0),0)),"")</f>
        <v/>
      </c>
      <c r="AN675" s="19">
        <f>IFERROR(INDEX($I$2:$I$9873,MATCH(1,INDEX(($P675=$F$2:$F$9873)*(0=COUNTIFS(AF675:AM675,$I$2:$I$9873)),0),0)),"")</f>
        <v/>
      </c>
      <c r="AO675" s="19">
        <f>IFERROR(INDEX($I$2:$I$9873,MATCH(1,INDEX(($P675=$F$2:$F$9873)*(0=COUNTIFS(AF675:AN675,$I$2:$I$9873)),0),0)),"")</f>
        <v/>
      </c>
      <c r="AP675" s="19">
        <f>IFERROR(INDEX($I$2:$I$9873,MATCH(1,INDEX(($P675=$F$2:$F$9873)*(0=COUNTIFS(AF675:AO675,$I$2:$I$9873)),0),0)),"")</f>
        <v/>
      </c>
      <c r="AQ675" s="19">
        <f>IFERROR(INDEX($I$2:$I$9873,MATCH(1,INDEX(($P675=$F$2:$F$9873)*(0=COUNTIFS(AF675:AP675,$I$2:$I$9873)),0),0)),"")</f>
        <v/>
      </c>
      <c r="AR675" s="19">
        <f>IFERROR(INDEX($I$2:$I$9873,MATCH(1,INDEX(($P675=$F$2:$F$9873)*(0=COUNTIFS(AF675:AQ675,$I$2:$I$9873)),0),0)),"")</f>
        <v/>
      </c>
      <c r="AS675" s="19">
        <f>IFERROR(VLOOKUP(AF675,[2]CUS030!$A$5:$E$10000,5,0),"")</f>
        <v/>
      </c>
      <c r="AT675" s="19">
        <f>IFERROR(VLOOKUP(AG675,[2]CUS030!$A$5:$E$10000,5,0),"")</f>
        <v/>
      </c>
      <c r="AU675" s="19">
        <f>IFERROR(VLOOKUP(AH675,[2]CUS030!$A$5:$E$10000,5,0),"")</f>
        <v/>
      </c>
      <c r="AV675" s="19">
        <f>IFERROR(VLOOKUP(AI675,[2]CUS030!$A$5:$E$10000,5,0),"")</f>
        <v/>
      </c>
      <c r="AW675" s="19">
        <f>IFERROR(VLOOKUP(AJ675,[2]CUS030!$A$5:$E$10000,5,0),"")</f>
        <v/>
      </c>
      <c r="AX675" s="19">
        <f>IFERROR(VLOOKUP(AK675,[2]CUS030!$A$5:$E$10000,5,0),"")</f>
        <v/>
      </c>
      <c r="AY675" s="19">
        <f>IFERROR(VLOOKUP(AL675,[2]CUS030!$A$5:$E$10000,5,0),"")</f>
        <v/>
      </c>
      <c r="AZ675" s="19">
        <f>IFERROR(VLOOKUP(AM675,[2]CUS030!$A$5:$E$10000,5,0),"")</f>
        <v/>
      </c>
      <c r="BA675" s="19">
        <f>IFERROR(VLOOKUP(AN675,[2]CUS030!$A$5:$E$10000,5,0),"")</f>
        <v/>
      </c>
      <c r="BB675" s="19">
        <f>IFERROR(VLOOKUP(AO675,[2]CUS030!$A$5:$E$10000,5,0),"")</f>
        <v/>
      </c>
      <c r="BC675" s="19">
        <f>IFERROR(VLOOKUP(AP675,[2]CUS030!$A$5:$E$10000,5,0),"")</f>
        <v/>
      </c>
      <c r="BD675" s="19">
        <f>IFERROR(VLOOKUP(AQ675,[2]CUS030!$A$5:$E$10000,5,0),"")</f>
        <v/>
      </c>
      <c r="BE675" s="19">
        <f>IFERROR(VLOOKUP(AR675,[2]CUS030!$A$5:$E$10000,5,0),"")</f>
        <v/>
      </c>
    </row>
    <row r="676">
      <c r="F676" s="108">
        <f>[1]!Table1[[#This Row],[Production]]</f>
        <v/>
      </c>
      <c r="G676">
        <f>MID(F676,LEN(F676)-6,4)</f>
        <v/>
      </c>
      <c r="H676">
        <f>AS676&amp;"|"&amp;AT676&amp;"|"&amp;AU676&amp;"|"&amp;AV676&amp;"|"&amp;AW676&amp;"|"&amp;AX676&amp;"|"&amp;AY676&amp;"|"&amp;AZ676&amp;"|"&amp;BA676&amp;"|"&amp;BB676&amp;"|"&amp;BC676&amp;"|"&amp;BD676&amp;"|"&amp;BE676</f>
        <v/>
      </c>
      <c r="I676" s="108">
        <f>[1]!Table1[[#This Row],[Stock]]</f>
        <v/>
      </c>
      <c r="J676">
        <f>MID(LEFT(I676,LEN(I676)-3),FIND("0|0.000",LEFT(I676,LEN(I676)-3),1)+7,6)</f>
        <v/>
      </c>
      <c r="K676" s="19" t="n"/>
      <c r="L676" s="19" t="n"/>
      <c r="M676" s="19" t="n"/>
      <c r="N676" s="19" t="n"/>
      <c r="O676" s="19" t="n"/>
      <c r="P676" s="20">
        <f>End_Cal!E676</f>
        <v/>
      </c>
      <c r="Q676" s="112">
        <f>IFERROR(INDEX($J$2:$J$9873,MATCH(1,INDEX(($P676=$F$2:$F$9873)*(0=COUNTIFS($Q$2:$Q$2,$J$2:$J$9873)),0),0)),"")</f>
        <v/>
      </c>
      <c r="R676" s="112">
        <f>IFERROR(INDEX($J$2:$J$9873,MATCH(1,INDEX(($P676=$F$2:$F$9873)*(0=COUNTIFS(Q676,$J$2:$J$9873)),0),0)),"")</f>
        <v/>
      </c>
      <c r="S676" s="112">
        <f>IFERROR(INDEX($J$2:$J$9873,MATCH(1,INDEX(($P676=$F$2:$F$9873)*(0=COUNTIFS(Q676:R676,$J$2:$J$9873)),0),0)),"")</f>
        <v/>
      </c>
      <c r="T676" s="112">
        <f>IFERROR(INDEX($J$2:$J$9873,MATCH(1,INDEX(($P676=$F$2:$F$9873)*(0=COUNTIFS(Q676:S676,$J$2:$J$9873)),0),0)),"")</f>
        <v/>
      </c>
      <c r="U676" s="112">
        <f>IFERROR(INDEX($J$2:$J$9873,MATCH(1,INDEX(($P676=$F$2:$F$9873)*(0=COUNTIFS(Q676:T676,$J$2:$J$9873)),0),0)),"")</f>
        <v/>
      </c>
      <c r="V676" s="112">
        <f>IFERROR(INDEX($J$2:$J$9873,MATCH(1,INDEX(($P676=$F$2:$F$9873)*(0=COUNTIFS(Q676:U676,$J$2:$J$9873)),0),0)),"")</f>
        <v/>
      </c>
      <c r="W676" s="112">
        <f>IFERROR(INDEX($J$2:$J$9873,MATCH(1,INDEX(($P676=$F$2:$F$9873)*(0=COUNTIFS(Q676:V676,$J$2:$J$861)),0),0)),"")</f>
        <v/>
      </c>
      <c r="X676" s="112">
        <f>IFERROR(INDEX($J$2:$J$9873,MATCH(1,INDEX(($P676=$F$2:$F$9873)*(0=COUNTIFS(Q676:W676,$J$2:$J$9873)),0),0)),"")</f>
        <v/>
      </c>
      <c r="Y676" s="112">
        <f>IFERROR(INDEX($J$2:$J$861,MATCH(1,INDEX(($P676=$F$2:$F$861)*(0=COUNTIFS(Q676:X676,$J$2:$J$861)),0),0)),"")</f>
        <v/>
      </c>
      <c r="Z676" s="112">
        <f>IFERROR(INDEX($J$2:$J$861,MATCH(1,INDEX(($P676=$F$2:$F$861)*(0=COUNTIFS(Q676:Y676,$J$2:$J$861)),0),0)),"")</f>
        <v/>
      </c>
      <c r="AA676" s="112">
        <f>IFERROR(INDEX($J$2:$J$861,MATCH(1,INDEX(($P676=$F$2:$F$861)*(0=COUNTIFS(Q676:Z676,$J$2:$J$861)),0),0)),"")</f>
        <v/>
      </c>
      <c r="AB676" s="112">
        <f>IFERROR(INDEX($J$2:$J$861,MATCH(1,INDEX(($P676=$F$2:$F$861)*(0=COUNTIFS(Q676:AA676,$J$2:$J$861)),0),0)),"")</f>
        <v/>
      </c>
      <c r="AC676" s="112">
        <f>IFERROR(INDEX($J$2:$J$861,MATCH(1,INDEX(($P676=$F$2:$F$861)*(0=COUNTIFS(Q676:AB676,$J$2:$J$861)),0),0)),"")</f>
        <v/>
      </c>
      <c r="AD676">
        <f>Q676&amp;"-"&amp;R676&amp;"-"&amp;S676&amp;"-"&amp;T676&amp;"-"&amp;U676&amp;"-"&amp;V676&amp;"-"&amp;W676&amp;"-"&amp;X676&amp;"-"&amp;Y676&amp;"-"&amp;Z676&amp;"-"&amp;AA676&amp;"-"&amp;AB676&amp;"-"&amp;AC676</f>
        <v/>
      </c>
      <c r="AF676" s="19">
        <f>IFERROR(INDEX($I$2:$I$861,MATCH(1,INDEX(($P676=$F$2:$F$861)*(0=COUNTIFS($AF$2:$AF$2,$I$2:$I$861)),0),0)),"")</f>
        <v/>
      </c>
      <c r="AG676" s="19">
        <f>IFERROR(INDEX($I$2:$I$9873,MATCH(1,INDEX(($P676=$F$2:$F$9873)*(0=COUNTIFS(AF676,$I$2:$I$9873)),0),0)),"")</f>
        <v/>
      </c>
      <c r="AH676" s="19">
        <f>IFERROR(INDEX($I$2:$I$9873,MATCH(1,INDEX(($P676=$F$2:$F$9873)*(0=COUNTIFS(AF676:AG676,$I$2:$I$9873)),0),0)),"")</f>
        <v/>
      </c>
      <c r="AI676" s="19">
        <f>IFERROR(INDEX($I$2:$I$9873,MATCH(1,INDEX(($P676=$F$2:$F$9873)*(0=COUNTIFS(AF676:AH676,$I$2:$I$9873)),0),0)),"")</f>
        <v/>
      </c>
      <c r="AJ676" s="19">
        <f>IFERROR(INDEX($I$2:$I$9873,MATCH(1,INDEX(($P676=$F$2:$F$9873)*(0=COUNTIFS(AF676:AI676,$I$2:$I$9873)),0),0)),"")</f>
        <v/>
      </c>
      <c r="AK676" s="19">
        <f>IFERROR(INDEX($I$2:$I$9873,MATCH(1,INDEX(($P676=$F$2:$F$9873)*(0=COUNTIFS(AF676:AJ676,$I$2:$I$9873)),0),0)),"")</f>
        <v/>
      </c>
      <c r="AL676" s="19">
        <f>IFERROR(INDEX($I$2:$I$9873,MATCH(1,INDEX(($P676=$F$2:$F$9873)*(0=COUNTIFS(AF676:AK676,$I$2:$I$9873)),0),0)),"")</f>
        <v/>
      </c>
      <c r="AM676" s="19">
        <f>IFERROR(INDEX($I$2:$I$9873,MATCH(1,INDEX(($P676=$F$2:$F$9873)*(0=COUNTIFS(AF676:AL676,$I$2:$I$9873)),0),0)),"")</f>
        <v/>
      </c>
      <c r="AN676" s="19">
        <f>IFERROR(INDEX($I$2:$I$9873,MATCH(1,INDEX(($P676=$F$2:$F$9873)*(0=COUNTIFS(AF676:AM676,$I$2:$I$9873)),0),0)),"")</f>
        <v/>
      </c>
      <c r="AO676" s="19">
        <f>IFERROR(INDEX($I$2:$I$9873,MATCH(1,INDEX(($P676=$F$2:$F$9873)*(0=COUNTIFS(AF676:AN676,$I$2:$I$9873)),0),0)),"")</f>
        <v/>
      </c>
      <c r="AP676" s="19">
        <f>IFERROR(INDEX($I$2:$I$9873,MATCH(1,INDEX(($P676=$F$2:$F$9873)*(0=COUNTIFS(AF676:AO676,$I$2:$I$9873)),0),0)),"")</f>
        <v/>
      </c>
      <c r="AQ676" s="19">
        <f>IFERROR(INDEX($I$2:$I$9873,MATCH(1,INDEX(($P676=$F$2:$F$9873)*(0=COUNTIFS(AF676:AP676,$I$2:$I$9873)),0),0)),"")</f>
        <v/>
      </c>
      <c r="AR676" s="19">
        <f>IFERROR(INDEX($I$2:$I$9873,MATCH(1,INDEX(($P676=$F$2:$F$9873)*(0=COUNTIFS(AF676:AQ676,$I$2:$I$9873)),0),0)),"")</f>
        <v/>
      </c>
      <c r="AS676" s="19">
        <f>IFERROR(VLOOKUP(AF676,[2]CUS030!$A$5:$E$10000,5,0),"")</f>
        <v/>
      </c>
      <c r="AT676" s="19">
        <f>IFERROR(VLOOKUP(AG676,[2]CUS030!$A$5:$E$10000,5,0),"")</f>
        <v/>
      </c>
      <c r="AU676" s="19">
        <f>IFERROR(VLOOKUP(AH676,[2]CUS030!$A$5:$E$10000,5,0),"")</f>
        <v/>
      </c>
      <c r="AV676" s="19">
        <f>IFERROR(VLOOKUP(AI676,[2]CUS030!$A$5:$E$10000,5,0),"")</f>
        <v/>
      </c>
      <c r="AW676" s="19">
        <f>IFERROR(VLOOKUP(AJ676,[2]CUS030!$A$5:$E$10000,5,0),"")</f>
        <v/>
      </c>
      <c r="AX676" s="19">
        <f>IFERROR(VLOOKUP(AK676,[2]CUS030!$A$5:$E$10000,5,0),"")</f>
        <v/>
      </c>
      <c r="AY676" s="19">
        <f>IFERROR(VLOOKUP(AL676,[2]CUS030!$A$5:$E$10000,5,0),"")</f>
        <v/>
      </c>
      <c r="AZ676" s="19">
        <f>IFERROR(VLOOKUP(AM676,[2]CUS030!$A$5:$E$10000,5,0),"")</f>
        <v/>
      </c>
      <c r="BA676" s="19">
        <f>IFERROR(VLOOKUP(AN676,[2]CUS030!$A$5:$E$10000,5,0),"")</f>
        <v/>
      </c>
      <c r="BB676" s="19">
        <f>IFERROR(VLOOKUP(AO676,[2]CUS030!$A$5:$E$10000,5,0),"")</f>
        <v/>
      </c>
      <c r="BC676" s="19">
        <f>IFERROR(VLOOKUP(AP676,[2]CUS030!$A$5:$E$10000,5,0),"")</f>
        <v/>
      </c>
      <c r="BD676" s="19">
        <f>IFERROR(VLOOKUP(AQ676,[2]CUS030!$A$5:$E$10000,5,0),"")</f>
        <v/>
      </c>
      <c r="BE676" s="19">
        <f>IFERROR(VLOOKUP(AR676,[2]CUS030!$A$5:$E$10000,5,0),"")</f>
        <v/>
      </c>
    </row>
    <row r="677">
      <c r="F677" s="108">
        <f>[1]!Table1[[#This Row],[Production]]</f>
        <v/>
      </c>
      <c r="G677">
        <f>MID(F677,LEN(F677)-6,4)</f>
        <v/>
      </c>
      <c r="H677">
        <f>AS677&amp;"|"&amp;AT677&amp;"|"&amp;AU677&amp;"|"&amp;AV677&amp;"|"&amp;AW677&amp;"|"&amp;AX677&amp;"|"&amp;AY677&amp;"|"&amp;AZ677&amp;"|"&amp;BA677&amp;"|"&amp;BB677&amp;"|"&amp;BC677&amp;"|"&amp;BD677&amp;"|"&amp;BE677</f>
        <v/>
      </c>
      <c r="I677" s="108">
        <f>[1]!Table1[[#This Row],[Stock]]</f>
        <v/>
      </c>
      <c r="J677">
        <f>MID(LEFT(I677,LEN(I677)-3),FIND("0|0.000",LEFT(I677,LEN(I677)-3),1)+7,6)</f>
        <v/>
      </c>
      <c r="K677" s="19" t="n"/>
      <c r="L677" s="19" t="n"/>
      <c r="M677" s="19" t="n"/>
      <c r="N677" s="19" t="n"/>
      <c r="O677" s="19" t="n"/>
      <c r="P677" s="20">
        <f>End_Cal!E677</f>
        <v/>
      </c>
      <c r="Q677" s="112">
        <f>IFERROR(INDEX($J$2:$J$9873,MATCH(1,INDEX(($P677=$F$2:$F$9873)*(0=COUNTIFS($Q$2:$Q$2,$J$2:$J$9873)),0),0)),"")</f>
        <v/>
      </c>
      <c r="R677" s="112">
        <f>IFERROR(INDEX($J$2:$J$9873,MATCH(1,INDEX(($P677=$F$2:$F$9873)*(0=COUNTIFS(Q677,$J$2:$J$9873)),0),0)),"")</f>
        <v/>
      </c>
      <c r="S677" s="112">
        <f>IFERROR(INDEX($J$2:$J$9873,MATCH(1,INDEX(($P677=$F$2:$F$9873)*(0=COUNTIFS(Q677:R677,$J$2:$J$9873)),0),0)),"")</f>
        <v/>
      </c>
      <c r="T677" s="112">
        <f>IFERROR(INDEX($J$2:$J$9873,MATCH(1,INDEX(($P677=$F$2:$F$9873)*(0=COUNTIFS(Q677:S677,$J$2:$J$9873)),0),0)),"")</f>
        <v/>
      </c>
      <c r="U677" s="112">
        <f>IFERROR(INDEX($J$2:$J$9873,MATCH(1,INDEX(($P677=$F$2:$F$9873)*(0=COUNTIFS(Q677:T677,$J$2:$J$9873)),0),0)),"")</f>
        <v/>
      </c>
      <c r="V677" s="112">
        <f>IFERROR(INDEX($J$2:$J$9873,MATCH(1,INDEX(($P677=$F$2:$F$9873)*(0=COUNTIFS(Q677:U677,$J$2:$J$9873)),0),0)),"")</f>
        <v/>
      </c>
      <c r="W677" s="112">
        <f>IFERROR(INDEX($J$2:$J$9873,MATCH(1,INDEX(($P677=$F$2:$F$9873)*(0=COUNTIFS(Q677:V677,$J$2:$J$861)),0),0)),"")</f>
        <v/>
      </c>
      <c r="X677" s="112">
        <f>IFERROR(INDEX($J$2:$J$9873,MATCH(1,INDEX(($P677=$F$2:$F$9873)*(0=COUNTIFS(Q677:W677,$J$2:$J$9873)),0),0)),"")</f>
        <v/>
      </c>
      <c r="Y677" s="112">
        <f>IFERROR(INDEX($J$2:$J$861,MATCH(1,INDEX(($P677=$F$2:$F$861)*(0=COUNTIFS(Q677:X677,$J$2:$J$861)),0),0)),"")</f>
        <v/>
      </c>
      <c r="Z677" s="112">
        <f>IFERROR(INDEX($J$2:$J$861,MATCH(1,INDEX(($P677=$F$2:$F$861)*(0=COUNTIFS(Q677:Y677,$J$2:$J$861)),0),0)),"")</f>
        <v/>
      </c>
      <c r="AA677" s="112">
        <f>IFERROR(INDEX($J$2:$J$861,MATCH(1,INDEX(($P677=$F$2:$F$861)*(0=COUNTIFS(Q677:Z677,$J$2:$J$861)),0),0)),"")</f>
        <v/>
      </c>
      <c r="AB677" s="112">
        <f>IFERROR(INDEX($J$2:$J$861,MATCH(1,INDEX(($P677=$F$2:$F$861)*(0=COUNTIFS(Q677:AA677,$J$2:$J$861)),0),0)),"")</f>
        <v/>
      </c>
      <c r="AC677" s="112">
        <f>IFERROR(INDEX($J$2:$J$861,MATCH(1,INDEX(($P677=$F$2:$F$861)*(0=COUNTIFS(Q677:AB677,$J$2:$J$861)),0),0)),"")</f>
        <v/>
      </c>
      <c r="AD677">
        <f>Q677&amp;"-"&amp;R677&amp;"-"&amp;S677&amp;"-"&amp;T677&amp;"-"&amp;U677&amp;"-"&amp;V677&amp;"-"&amp;W677&amp;"-"&amp;X677&amp;"-"&amp;Y677&amp;"-"&amp;Z677&amp;"-"&amp;AA677&amp;"-"&amp;AB677&amp;"-"&amp;AC677</f>
        <v/>
      </c>
      <c r="AF677" s="19">
        <f>IFERROR(INDEX($I$2:$I$861,MATCH(1,INDEX(($P677=$F$2:$F$861)*(0=COUNTIFS($AF$2:$AF$2,$I$2:$I$861)),0),0)),"")</f>
        <v/>
      </c>
      <c r="AG677" s="19">
        <f>IFERROR(INDEX($I$2:$I$9873,MATCH(1,INDEX(($P677=$F$2:$F$9873)*(0=COUNTIFS(AF677,$I$2:$I$9873)),0),0)),"")</f>
        <v/>
      </c>
      <c r="AH677" s="19">
        <f>IFERROR(INDEX($I$2:$I$9873,MATCH(1,INDEX(($P677=$F$2:$F$9873)*(0=COUNTIFS(AF677:AG677,$I$2:$I$9873)),0),0)),"")</f>
        <v/>
      </c>
      <c r="AI677" s="19">
        <f>IFERROR(INDEX($I$2:$I$9873,MATCH(1,INDEX(($P677=$F$2:$F$9873)*(0=COUNTIFS(AF677:AH677,$I$2:$I$9873)),0),0)),"")</f>
        <v/>
      </c>
      <c r="AJ677" s="19">
        <f>IFERROR(INDEX($I$2:$I$9873,MATCH(1,INDEX(($P677=$F$2:$F$9873)*(0=COUNTIFS(AF677:AI677,$I$2:$I$9873)),0),0)),"")</f>
        <v/>
      </c>
      <c r="AK677" s="19">
        <f>IFERROR(INDEX($I$2:$I$9873,MATCH(1,INDEX(($P677=$F$2:$F$9873)*(0=COUNTIFS(AF677:AJ677,$I$2:$I$9873)),0),0)),"")</f>
        <v/>
      </c>
      <c r="AL677" s="19">
        <f>IFERROR(INDEX($I$2:$I$9873,MATCH(1,INDEX(($P677=$F$2:$F$9873)*(0=COUNTIFS(AF677:AK677,$I$2:$I$9873)),0),0)),"")</f>
        <v/>
      </c>
      <c r="AM677" s="19">
        <f>IFERROR(INDEX($I$2:$I$9873,MATCH(1,INDEX(($P677=$F$2:$F$9873)*(0=COUNTIFS(AF677:AL677,$I$2:$I$9873)),0),0)),"")</f>
        <v/>
      </c>
      <c r="AN677" s="19">
        <f>IFERROR(INDEX($I$2:$I$9873,MATCH(1,INDEX(($P677=$F$2:$F$9873)*(0=COUNTIFS(AF677:AM677,$I$2:$I$9873)),0),0)),"")</f>
        <v/>
      </c>
      <c r="AO677" s="19">
        <f>IFERROR(INDEX($I$2:$I$9873,MATCH(1,INDEX(($P677=$F$2:$F$9873)*(0=COUNTIFS(AF677:AN677,$I$2:$I$9873)),0),0)),"")</f>
        <v/>
      </c>
      <c r="AP677" s="19">
        <f>IFERROR(INDEX($I$2:$I$9873,MATCH(1,INDEX(($P677=$F$2:$F$9873)*(0=COUNTIFS(AF677:AO677,$I$2:$I$9873)),0),0)),"")</f>
        <v/>
      </c>
      <c r="AQ677" s="19">
        <f>IFERROR(INDEX($I$2:$I$9873,MATCH(1,INDEX(($P677=$F$2:$F$9873)*(0=COUNTIFS(AF677:AP677,$I$2:$I$9873)),0),0)),"")</f>
        <v/>
      </c>
      <c r="AR677" s="19">
        <f>IFERROR(INDEX($I$2:$I$9873,MATCH(1,INDEX(($P677=$F$2:$F$9873)*(0=COUNTIFS(AF677:AQ677,$I$2:$I$9873)),0),0)),"")</f>
        <v/>
      </c>
      <c r="AS677" s="19">
        <f>IFERROR(VLOOKUP(AF677,[2]CUS030!$A$5:$E$10000,5,0),"")</f>
        <v/>
      </c>
      <c r="AT677" s="19">
        <f>IFERROR(VLOOKUP(AG677,[2]CUS030!$A$5:$E$10000,5,0),"")</f>
        <v/>
      </c>
      <c r="AU677" s="19">
        <f>IFERROR(VLOOKUP(AH677,[2]CUS030!$A$5:$E$10000,5,0),"")</f>
        <v/>
      </c>
      <c r="AV677" s="19">
        <f>IFERROR(VLOOKUP(AI677,[2]CUS030!$A$5:$E$10000,5,0),"")</f>
        <v/>
      </c>
      <c r="AW677" s="19">
        <f>IFERROR(VLOOKUP(AJ677,[2]CUS030!$A$5:$E$10000,5,0),"")</f>
        <v/>
      </c>
      <c r="AX677" s="19">
        <f>IFERROR(VLOOKUP(AK677,[2]CUS030!$A$5:$E$10000,5,0),"")</f>
        <v/>
      </c>
      <c r="AY677" s="19">
        <f>IFERROR(VLOOKUP(AL677,[2]CUS030!$A$5:$E$10000,5,0),"")</f>
        <v/>
      </c>
      <c r="AZ677" s="19">
        <f>IFERROR(VLOOKUP(AM677,[2]CUS030!$A$5:$E$10000,5,0),"")</f>
        <v/>
      </c>
      <c r="BA677" s="19">
        <f>IFERROR(VLOOKUP(AN677,[2]CUS030!$A$5:$E$10000,5,0),"")</f>
        <v/>
      </c>
      <c r="BB677" s="19">
        <f>IFERROR(VLOOKUP(AO677,[2]CUS030!$A$5:$E$10000,5,0),"")</f>
        <v/>
      </c>
      <c r="BC677" s="19">
        <f>IFERROR(VLOOKUP(AP677,[2]CUS030!$A$5:$E$10000,5,0),"")</f>
        <v/>
      </c>
      <c r="BD677" s="19">
        <f>IFERROR(VLOOKUP(AQ677,[2]CUS030!$A$5:$E$10000,5,0),"")</f>
        <v/>
      </c>
      <c r="BE677" s="19">
        <f>IFERROR(VLOOKUP(AR677,[2]CUS030!$A$5:$E$10000,5,0),"")</f>
        <v/>
      </c>
    </row>
    <row r="678">
      <c r="F678" s="108">
        <f>[1]!Table1[[#This Row],[Production]]</f>
        <v/>
      </c>
      <c r="G678">
        <f>MID(F678,LEN(F678)-6,4)</f>
        <v/>
      </c>
      <c r="H678">
        <f>AS678&amp;"|"&amp;AT678&amp;"|"&amp;AU678&amp;"|"&amp;AV678&amp;"|"&amp;AW678&amp;"|"&amp;AX678&amp;"|"&amp;AY678&amp;"|"&amp;AZ678&amp;"|"&amp;BA678&amp;"|"&amp;BB678&amp;"|"&amp;BC678&amp;"|"&amp;BD678&amp;"|"&amp;BE678</f>
        <v/>
      </c>
      <c r="I678" s="108">
        <f>[1]!Table1[[#This Row],[Stock]]</f>
        <v/>
      </c>
      <c r="J678">
        <f>MID(LEFT(I678,LEN(I678)-3),FIND("0|0.000",LEFT(I678,LEN(I678)-3),1)+7,6)</f>
        <v/>
      </c>
      <c r="K678" s="19" t="n"/>
      <c r="L678" s="19" t="n"/>
      <c r="M678" s="19" t="n"/>
      <c r="N678" s="19" t="n"/>
      <c r="O678" s="19" t="n"/>
      <c r="P678" s="20">
        <f>End_Cal!E678</f>
        <v/>
      </c>
      <c r="Q678" s="112">
        <f>IFERROR(INDEX($J$2:$J$9873,MATCH(1,INDEX(($P678=$F$2:$F$9873)*(0=COUNTIFS($Q$2:$Q$2,$J$2:$J$9873)),0),0)),"")</f>
        <v/>
      </c>
      <c r="R678" s="112">
        <f>IFERROR(INDEX($J$2:$J$9873,MATCH(1,INDEX(($P678=$F$2:$F$9873)*(0=COUNTIFS(Q678,$J$2:$J$9873)),0),0)),"")</f>
        <v/>
      </c>
      <c r="S678" s="112">
        <f>IFERROR(INDEX($J$2:$J$9873,MATCH(1,INDEX(($P678=$F$2:$F$9873)*(0=COUNTIFS(Q678:R678,$J$2:$J$9873)),0),0)),"")</f>
        <v/>
      </c>
      <c r="T678" s="112">
        <f>IFERROR(INDEX($J$2:$J$9873,MATCH(1,INDEX(($P678=$F$2:$F$9873)*(0=COUNTIFS(Q678:S678,$J$2:$J$9873)),0),0)),"")</f>
        <v/>
      </c>
      <c r="U678" s="112">
        <f>IFERROR(INDEX($J$2:$J$9873,MATCH(1,INDEX(($P678=$F$2:$F$9873)*(0=COUNTIFS(Q678:T678,$J$2:$J$9873)),0),0)),"")</f>
        <v/>
      </c>
      <c r="V678" s="112">
        <f>IFERROR(INDEX($J$2:$J$9873,MATCH(1,INDEX(($P678=$F$2:$F$9873)*(0=COUNTIFS(Q678:U678,$J$2:$J$9873)),0),0)),"")</f>
        <v/>
      </c>
      <c r="W678" s="112">
        <f>IFERROR(INDEX($J$2:$J$9873,MATCH(1,INDEX(($P678=$F$2:$F$9873)*(0=COUNTIFS(Q678:V678,$J$2:$J$861)),0),0)),"")</f>
        <v/>
      </c>
      <c r="X678" s="112">
        <f>IFERROR(INDEX($J$2:$J$9873,MATCH(1,INDEX(($P678=$F$2:$F$9873)*(0=COUNTIFS(Q678:W678,$J$2:$J$9873)),0),0)),"")</f>
        <v/>
      </c>
      <c r="Y678" s="112">
        <f>IFERROR(INDEX($J$2:$J$861,MATCH(1,INDEX(($P678=$F$2:$F$861)*(0=COUNTIFS(Q678:X678,$J$2:$J$861)),0),0)),"")</f>
        <v/>
      </c>
      <c r="Z678" s="112">
        <f>IFERROR(INDEX($J$2:$J$861,MATCH(1,INDEX(($P678=$F$2:$F$861)*(0=COUNTIFS(Q678:Y678,$J$2:$J$861)),0),0)),"")</f>
        <v/>
      </c>
      <c r="AA678" s="112">
        <f>IFERROR(INDEX($J$2:$J$861,MATCH(1,INDEX(($P678=$F$2:$F$861)*(0=COUNTIFS(Q678:Z678,$J$2:$J$861)),0),0)),"")</f>
        <v/>
      </c>
      <c r="AB678" s="112">
        <f>IFERROR(INDEX($J$2:$J$861,MATCH(1,INDEX(($P678=$F$2:$F$861)*(0=COUNTIFS(Q678:AA678,$J$2:$J$861)),0),0)),"")</f>
        <v/>
      </c>
      <c r="AC678" s="112">
        <f>IFERROR(INDEX($J$2:$J$861,MATCH(1,INDEX(($P678=$F$2:$F$861)*(0=COUNTIFS(Q678:AB678,$J$2:$J$861)),0),0)),"")</f>
        <v/>
      </c>
      <c r="AD678">
        <f>Q678&amp;"-"&amp;R678&amp;"-"&amp;S678&amp;"-"&amp;T678&amp;"-"&amp;U678&amp;"-"&amp;V678&amp;"-"&amp;W678&amp;"-"&amp;X678&amp;"-"&amp;Y678&amp;"-"&amp;Z678&amp;"-"&amp;AA678&amp;"-"&amp;AB678&amp;"-"&amp;AC678</f>
        <v/>
      </c>
      <c r="AF678" s="19">
        <f>IFERROR(INDEX($I$2:$I$861,MATCH(1,INDEX(($P678=$F$2:$F$861)*(0=COUNTIFS($AF$2:$AF$2,$I$2:$I$861)),0),0)),"")</f>
        <v/>
      </c>
      <c r="AG678" s="19">
        <f>IFERROR(INDEX($I$2:$I$9873,MATCH(1,INDEX(($P678=$F$2:$F$9873)*(0=COUNTIFS(AF678,$I$2:$I$9873)),0),0)),"")</f>
        <v/>
      </c>
      <c r="AH678" s="19">
        <f>IFERROR(INDEX($I$2:$I$9873,MATCH(1,INDEX(($P678=$F$2:$F$9873)*(0=COUNTIFS(AF678:AG678,$I$2:$I$9873)),0),0)),"")</f>
        <v/>
      </c>
      <c r="AI678" s="19">
        <f>IFERROR(INDEX($I$2:$I$9873,MATCH(1,INDEX(($P678=$F$2:$F$9873)*(0=COUNTIFS(AF678:AH678,$I$2:$I$9873)),0),0)),"")</f>
        <v/>
      </c>
      <c r="AJ678" s="19">
        <f>IFERROR(INDEX($I$2:$I$9873,MATCH(1,INDEX(($P678=$F$2:$F$9873)*(0=COUNTIFS(AF678:AI678,$I$2:$I$9873)),0),0)),"")</f>
        <v/>
      </c>
      <c r="AK678" s="19">
        <f>IFERROR(INDEX($I$2:$I$9873,MATCH(1,INDEX(($P678=$F$2:$F$9873)*(0=COUNTIFS(AF678:AJ678,$I$2:$I$9873)),0),0)),"")</f>
        <v/>
      </c>
      <c r="AL678" s="19">
        <f>IFERROR(INDEX($I$2:$I$9873,MATCH(1,INDEX(($P678=$F$2:$F$9873)*(0=COUNTIFS(AF678:AK678,$I$2:$I$9873)),0),0)),"")</f>
        <v/>
      </c>
      <c r="AM678" s="19">
        <f>IFERROR(INDEX($I$2:$I$9873,MATCH(1,INDEX(($P678=$F$2:$F$9873)*(0=COUNTIFS(AF678:AL678,$I$2:$I$9873)),0),0)),"")</f>
        <v/>
      </c>
      <c r="AN678" s="19">
        <f>IFERROR(INDEX($I$2:$I$9873,MATCH(1,INDEX(($P678=$F$2:$F$9873)*(0=COUNTIFS(AF678:AM678,$I$2:$I$9873)),0),0)),"")</f>
        <v/>
      </c>
      <c r="AO678" s="19">
        <f>IFERROR(INDEX($I$2:$I$9873,MATCH(1,INDEX(($P678=$F$2:$F$9873)*(0=COUNTIFS(AF678:AN678,$I$2:$I$9873)),0),0)),"")</f>
        <v/>
      </c>
      <c r="AP678" s="19">
        <f>IFERROR(INDEX($I$2:$I$9873,MATCH(1,INDEX(($P678=$F$2:$F$9873)*(0=COUNTIFS(AF678:AO678,$I$2:$I$9873)),0),0)),"")</f>
        <v/>
      </c>
      <c r="AQ678" s="19">
        <f>IFERROR(INDEX($I$2:$I$9873,MATCH(1,INDEX(($P678=$F$2:$F$9873)*(0=COUNTIFS(AF678:AP678,$I$2:$I$9873)),0),0)),"")</f>
        <v/>
      </c>
      <c r="AR678" s="19">
        <f>IFERROR(INDEX($I$2:$I$9873,MATCH(1,INDEX(($P678=$F$2:$F$9873)*(0=COUNTIFS(AF678:AQ678,$I$2:$I$9873)),0),0)),"")</f>
        <v/>
      </c>
      <c r="AS678" s="19">
        <f>IFERROR(VLOOKUP(AF678,[2]CUS030!$A$5:$E$10000,5,0),"")</f>
        <v/>
      </c>
      <c r="AT678" s="19">
        <f>IFERROR(VLOOKUP(AG678,[2]CUS030!$A$5:$E$10000,5,0),"")</f>
        <v/>
      </c>
      <c r="AU678" s="19">
        <f>IFERROR(VLOOKUP(AH678,[2]CUS030!$A$5:$E$10000,5,0),"")</f>
        <v/>
      </c>
      <c r="AV678" s="19">
        <f>IFERROR(VLOOKUP(AI678,[2]CUS030!$A$5:$E$10000,5,0),"")</f>
        <v/>
      </c>
      <c r="AW678" s="19">
        <f>IFERROR(VLOOKUP(AJ678,[2]CUS030!$A$5:$E$10000,5,0),"")</f>
        <v/>
      </c>
      <c r="AX678" s="19">
        <f>IFERROR(VLOOKUP(AK678,[2]CUS030!$A$5:$E$10000,5,0),"")</f>
        <v/>
      </c>
      <c r="AY678" s="19">
        <f>IFERROR(VLOOKUP(AL678,[2]CUS030!$A$5:$E$10000,5,0),"")</f>
        <v/>
      </c>
      <c r="AZ678" s="19">
        <f>IFERROR(VLOOKUP(AM678,[2]CUS030!$A$5:$E$10000,5,0),"")</f>
        <v/>
      </c>
      <c r="BA678" s="19">
        <f>IFERROR(VLOOKUP(AN678,[2]CUS030!$A$5:$E$10000,5,0),"")</f>
        <v/>
      </c>
      <c r="BB678" s="19">
        <f>IFERROR(VLOOKUP(AO678,[2]CUS030!$A$5:$E$10000,5,0),"")</f>
        <v/>
      </c>
      <c r="BC678" s="19">
        <f>IFERROR(VLOOKUP(AP678,[2]CUS030!$A$5:$E$10000,5,0),"")</f>
        <v/>
      </c>
      <c r="BD678" s="19">
        <f>IFERROR(VLOOKUP(AQ678,[2]CUS030!$A$5:$E$10000,5,0),"")</f>
        <v/>
      </c>
      <c r="BE678" s="19">
        <f>IFERROR(VLOOKUP(AR678,[2]CUS030!$A$5:$E$10000,5,0),"")</f>
        <v/>
      </c>
    </row>
    <row r="679">
      <c r="F679" s="108">
        <f>[1]!Table1[[#This Row],[Production]]</f>
        <v/>
      </c>
      <c r="G679">
        <f>MID(F679,LEN(F679)-6,4)</f>
        <v/>
      </c>
      <c r="H679">
        <f>AS679&amp;"|"&amp;AT679&amp;"|"&amp;AU679&amp;"|"&amp;AV679&amp;"|"&amp;AW679&amp;"|"&amp;AX679&amp;"|"&amp;AY679&amp;"|"&amp;AZ679&amp;"|"&amp;BA679&amp;"|"&amp;BB679&amp;"|"&amp;BC679&amp;"|"&amp;BD679&amp;"|"&amp;BE679</f>
        <v/>
      </c>
      <c r="I679" s="108">
        <f>[1]!Table1[[#This Row],[Stock]]</f>
        <v/>
      </c>
      <c r="J679">
        <f>MID(LEFT(I679,LEN(I679)-3),FIND("0|0.000",LEFT(I679,LEN(I679)-3),1)+7,6)</f>
        <v/>
      </c>
      <c r="K679" s="19" t="n"/>
      <c r="L679" s="19" t="n"/>
      <c r="M679" s="19" t="n"/>
      <c r="N679" s="19" t="n"/>
      <c r="O679" s="19" t="n"/>
      <c r="P679" s="20">
        <f>End_Cal!E679</f>
        <v/>
      </c>
      <c r="Q679" s="112">
        <f>IFERROR(INDEX($J$2:$J$9873,MATCH(1,INDEX(($P679=$F$2:$F$9873)*(0=COUNTIFS($Q$2:$Q$2,$J$2:$J$9873)),0),0)),"")</f>
        <v/>
      </c>
      <c r="R679" s="112">
        <f>IFERROR(INDEX($J$2:$J$9873,MATCH(1,INDEX(($P679=$F$2:$F$9873)*(0=COUNTIFS(Q679,$J$2:$J$9873)),0),0)),"")</f>
        <v/>
      </c>
      <c r="S679" s="112">
        <f>IFERROR(INDEX($J$2:$J$9873,MATCH(1,INDEX(($P679=$F$2:$F$9873)*(0=COUNTIFS(Q679:R679,$J$2:$J$9873)),0),0)),"")</f>
        <v/>
      </c>
      <c r="T679" s="112">
        <f>IFERROR(INDEX($J$2:$J$9873,MATCH(1,INDEX(($P679=$F$2:$F$9873)*(0=COUNTIFS(Q679:S679,$J$2:$J$9873)),0),0)),"")</f>
        <v/>
      </c>
      <c r="U679" s="112">
        <f>IFERROR(INDEX($J$2:$J$9873,MATCH(1,INDEX(($P679=$F$2:$F$9873)*(0=COUNTIFS(Q679:T679,$J$2:$J$9873)),0),0)),"")</f>
        <v/>
      </c>
      <c r="V679" s="112">
        <f>IFERROR(INDEX($J$2:$J$9873,MATCH(1,INDEX(($P679=$F$2:$F$9873)*(0=COUNTIFS(Q679:U679,$J$2:$J$9873)),0),0)),"")</f>
        <v/>
      </c>
      <c r="W679" s="112">
        <f>IFERROR(INDEX($J$2:$J$9873,MATCH(1,INDEX(($P679=$F$2:$F$9873)*(0=COUNTIFS(Q679:V679,$J$2:$J$861)),0),0)),"")</f>
        <v/>
      </c>
      <c r="X679" s="112">
        <f>IFERROR(INDEX($J$2:$J$9873,MATCH(1,INDEX(($P679=$F$2:$F$9873)*(0=COUNTIFS(Q679:W679,$J$2:$J$9873)),0),0)),"")</f>
        <v/>
      </c>
      <c r="Y679" s="112">
        <f>IFERROR(INDEX($J$2:$J$861,MATCH(1,INDEX(($P679=$F$2:$F$861)*(0=COUNTIFS(Q679:X679,$J$2:$J$861)),0),0)),"")</f>
        <v/>
      </c>
      <c r="Z679" s="112">
        <f>IFERROR(INDEX($J$2:$J$861,MATCH(1,INDEX(($P679=$F$2:$F$861)*(0=COUNTIFS(Q679:Y679,$J$2:$J$861)),0),0)),"")</f>
        <v/>
      </c>
      <c r="AA679" s="112">
        <f>IFERROR(INDEX($J$2:$J$861,MATCH(1,INDEX(($P679=$F$2:$F$861)*(0=COUNTIFS(Q679:Z679,$J$2:$J$861)),0),0)),"")</f>
        <v/>
      </c>
      <c r="AB679" s="112">
        <f>IFERROR(INDEX($J$2:$J$861,MATCH(1,INDEX(($P679=$F$2:$F$861)*(0=COUNTIFS(Q679:AA679,$J$2:$J$861)),0),0)),"")</f>
        <v/>
      </c>
      <c r="AC679" s="112">
        <f>IFERROR(INDEX($J$2:$J$861,MATCH(1,INDEX(($P679=$F$2:$F$861)*(0=COUNTIFS(Q679:AB679,$J$2:$J$861)),0),0)),"")</f>
        <v/>
      </c>
      <c r="AD679">
        <f>Q679&amp;"-"&amp;R679&amp;"-"&amp;S679&amp;"-"&amp;T679&amp;"-"&amp;U679&amp;"-"&amp;V679&amp;"-"&amp;W679&amp;"-"&amp;X679&amp;"-"&amp;Y679&amp;"-"&amp;Z679&amp;"-"&amp;AA679&amp;"-"&amp;AB679&amp;"-"&amp;AC679</f>
        <v/>
      </c>
      <c r="AF679" s="19">
        <f>IFERROR(INDEX($I$2:$I$861,MATCH(1,INDEX(($P679=$F$2:$F$861)*(0=COUNTIFS($AF$2:$AF$2,$I$2:$I$861)),0),0)),"")</f>
        <v/>
      </c>
      <c r="AG679" s="19">
        <f>IFERROR(INDEX($I$2:$I$9873,MATCH(1,INDEX(($P679=$F$2:$F$9873)*(0=COUNTIFS(AF679,$I$2:$I$9873)),0),0)),"")</f>
        <v/>
      </c>
      <c r="AH679" s="19">
        <f>IFERROR(INDEX($I$2:$I$9873,MATCH(1,INDEX(($P679=$F$2:$F$9873)*(0=COUNTIFS(AF679:AG679,$I$2:$I$9873)),0),0)),"")</f>
        <v/>
      </c>
      <c r="AI679" s="19">
        <f>IFERROR(INDEX($I$2:$I$9873,MATCH(1,INDEX(($P679=$F$2:$F$9873)*(0=COUNTIFS(AF679:AH679,$I$2:$I$9873)),0),0)),"")</f>
        <v/>
      </c>
      <c r="AJ679" s="19">
        <f>IFERROR(INDEX($I$2:$I$9873,MATCH(1,INDEX(($P679=$F$2:$F$9873)*(0=COUNTIFS(AF679:AI679,$I$2:$I$9873)),0),0)),"")</f>
        <v/>
      </c>
      <c r="AK679" s="19">
        <f>IFERROR(INDEX($I$2:$I$9873,MATCH(1,INDEX(($P679=$F$2:$F$9873)*(0=COUNTIFS(AF679:AJ679,$I$2:$I$9873)),0),0)),"")</f>
        <v/>
      </c>
      <c r="AL679" s="19">
        <f>IFERROR(INDEX($I$2:$I$9873,MATCH(1,INDEX(($P679=$F$2:$F$9873)*(0=COUNTIFS(AF679:AK679,$I$2:$I$9873)),0),0)),"")</f>
        <v/>
      </c>
      <c r="AM679" s="19">
        <f>IFERROR(INDEX($I$2:$I$9873,MATCH(1,INDEX(($P679=$F$2:$F$9873)*(0=COUNTIFS(AF679:AL679,$I$2:$I$9873)),0),0)),"")</f>
        <v/>
      </c>
      <c r="AN679" s="19">
        <f>IFERROR(INDEX($I$2:$I$9873,MATCH(1,INDEX(($P679=$F$2:$F$9873)*(0=COUNTIFS(AF679:AM679,$I$2:$I$9873)),0),0)),"")</f>
        <v/>
      </c>
      <c r="AO679" s="19">
        <f>IFERROR(INDEX($I$2:$I$9873,MATCH(1,INDEX(($P679=$F$2:$F$9873)*(0=COUNTIFS(AF679:AN679,$I$2:$I$9873)),0),0)),"")</f>
        <v/>
      </c>
      <c r="AP679" s="19">
        <f>IFERROR(INDEX($I$2:$I$9873,MATCH(1,INDEX(($P679=$F$2:$F$9873)*(0=COUNTIFS(AF679:AO679,$I$2:$I$9873)),0),0)),"")</f>
        <v/>
      </c>
      <c r="AQ679" s="19">
        <f>IFERROR(INDEX($I$2:$I$9873,MATCH(1,INDEX(($P679=$F$2:$F$9873)*(0=COUNTIFS(AF679:AP679,$I$2:$I$9873)),0),0)),"")</f>
        <v/>
      </c>
      <c r="AR679" s="19">
        <f>IFERROR(INDEX($I$2:$I$9873,MATCH(1,INDEX(($P679=$F$2:$F$9873)*(0=COUNTIFS(AF679:AQ679,$I$2:$I$9873)),0),0)),"")</f>
        <v/>
      </c>
      <c r="AS679" s="19">
        <f>IFERROR(VLOOKUP(AF679,[2]CUS030!$A$5:$E$10000,5,0),"")</f>
        <v/>
      </c>
      <c r="AT679" s="19">
        <f>IFERROR(VLOOKUP(AG679,[2]CUS030!$A$5:$E$10000,5,0),"")</f>
        <v/>
      </c>
      <c r="AU679" s="19">
        <f>IFERROR(VLOOKUP(AH679,[2]CUS030!$A$5:$E$10000,5,0),"")</f>
        <v/>
      </c>
      <c r="AV679" s="19">
        <f>IFERROR(VLOOKUP(AI679,[2]CUS030!$A$5:$E$10000,5,0),"")</f>
        <v/>
      </c>
      <c r="AW679" s="19">
        <f>IFERROR(VLOOKUP(AJ679,[2]CUS030!$A$5:$E$10000,5,0),"")</f>
        <v/>
      </c>
      <c r="AX679" s="19">
        <f>IFERROR(VLOOKUP(AK679,[2]CUS030!$A$5:$E$10000,5,0),"")</f>
        <v/>
      </c>
      <c r="AY679" s="19">
        <f>IFERROR(VLOOKUP(AL679,[2]CUS030!$A$5:$E$10000,5,0),"")</f>
        <v/>
      </c>
      <c r="AZ679" s="19">
        <f>IFERROR(VLOOKUP(AM679,[2]CUS030!$A$5:$E$10000,5,0),"")</f>
        <v/>
      </c>
      <c r="BA679" s="19">
        <f>IFERROR(VLOOKUP(AN679,[2]CUS030!$A$5:$E$10000,5,0),"")</f>
        <v/>
      </c>
      <c r="BB679" s="19">
        <f>IFERROR(VLOOKUP(AO679,[2]CUS030!$A$5:$E$10000,5,0),"")</f>
        <v/>
      </c>
      <c r="BC679" s="19">
        <f>IFERROR(VLOOKUP(AP679,[2]CUS030!$A$5:$E$10000,5,0),"")</f>
        <v/>
      </c>
      <c r="BD679" s="19">
        <f>IFERROR(VLOOKUP(AQ679,[2]CUS030!$A$5:$E$10000,5,0),"")</f>
        <v/>
      </c>
      <c r="BE679" s="19">
        <f>IFERROR(VLOOKUP(AR679,[2]CUS030!$A$5:$E$10000,5,0),"")</f>
        <v/>
      </c>
    </row>
    <row r="680">
      <c r="F680" s="108">
        <f>[1]!Table1[[#This Row],[Production]]</f>
        <v/>
      </c>
      <c r="G680">
        <f>MID(F680,LEN(F680)-6,4)</f>
        <v/>
      </c>
      <c r="H680">
        <f>AS680&amp;"|"&amp;AT680&amp;"|"&amp;AU680&amp;"|"&amp;AV680&amp;"|"&amp;AW680&amp;"|"&amp;AX680&amp;"|"&amp;AY680&amp;"|"&amp;AZ680&amp;"|"&amp;BA680&amp;"|"&amp;BB680&amp;"|"&amp;BC680&amp;"|"&amp;BD680&amp;"|"&amp;BE680</f>
        <v/>
      </c>
      <c r="I680" s="108">
        <f>[1]!Table1[[#This Row],[Stock]]</f>
        <v/>
      </c>
      <c r="J680">
        <f>MID(LEFT(I680,LEN(I680)-3),FIND("0|0.000",LEFT(I680,LEN(I680)-3),1)+7,6)</f>
        <v/>
      </c>
      <c r="K680" s="19" t="n"/>
      <c r="L680" s="19" t="n"/>
      <c r="M680" s="19" t="n"/>
      <c r="N680" s="19" t="n"/>
      <c r="O680" s="19" t="n"/>
      <c r="P680" s="20">
        <f>End_Cal!E680</f>
        <v/>
      </c>
      <c r="Q680" s="112">
        <f>IFERROR(INDEX($J$2:$J$9873,MATCH(1,INDEX(($P680=$F$2:$F$9873)*(0=COUNTIFS($Q$2:$Q$2,$J$2:$J$9873)),0),0)),"")</f>
        <v/>
      </c>
      <c r="R680" s="112">
        <f>IFERROR(INDEX($J$2:$J$9873,MATCH(1,INDEX(($P680=$F$2:$F$9873)*(0=COUNTIFS(Q680,$J$2:$J$9873)),0),0)),"")</f>
        <v/>
      </c>
      <c r="S680" s="112">
        <f>IFERROR(INDEX($J$2:$J$9873,MATCH(1,INDEX(($P680=$F$2:$F$9873)*(0=COUNTIFS(Q680:R680,$J$2:$J$9873)),0),0)),"")</f>
        <v/>
      </c>
      <c r="T680" s="112">
        <f>IFERROR(INDEX($J$2:$J$9873,MATCH(1,INDEX(($P680=$F$2:$F$9873)*(0=COUNTIFS(Q680:S680,$J$2:$J$9873)),0),0)),"")</f>
        <v/>
      </c>
      <c r="U680" s="112">
        <f>IFERROR(INDEX($J$2:$J$9873,MATCH(1,INDEX(($P680=$F$2:$F$9873)*(0=COUNTIFS(Q680:T680,$J$2:$J$9873)),0),0)),"")</f>
        <v/>
      </c>
      <c r="V680" s="112">
        <f>IFERROR(INDEX($J$2:$J$9873,MATCH(1,INDEX(($P680=$F$2:$F$9873)*(0=COUNTIFS(Q680:U680,$J$2:$J$9873)),0),0)),"")</f>
        <v/>
      </c>
      <c r="W680" s="112">
        <f>IFERROR(INDEX($J$2:$J$9873,MATCH(1,INDEX(($P680=$F$2:$F$9873)*(0=COUNTIFS(Q680:V680,$J$2:$J$861)),0),0)),"")</f>
        <v/>
      </c>
      <c r="X680" s="112">
        <f>IFERROR(INDEX($J$2:$J$9873,MATCH(1,INDEX(($P680=$F$2:$F$9873)*(0=COUNTIFS(Q680:W680,$J$2:$J$9873)),0),0)),"")</f>
        <v/>
      </c>
      <c r="Y680" s="112">
        <f>IFERROR(INDEX($J$2:$J$861,MATCH(1,INDEX(($P680=$F$2:$F$861)*(0=COUNTIFS(Q680:X680,$J$2:$J$861)),0),0)),"")</f>
        <v/>
      </c>
      <c r="Z680" s="112">
        <f>IFERROR(INDEX($J$2:$J$861,MATCH(1,INDEX(($P680=$F$2:$F$861)*(0=COUNTIFS(Q680:Y680,$J$2:$J$861)),0),0)),"")</f>
        <v/>
      </c>
      <c r="AA680" s="112">
        <f>IFERROR(INDEX($J$2:$J$861,MATCH(1,INDEX(($P680=$F$2:$F$861)*(0=COUNTIFS(Q680:Z680,$J$2:$J$861)),0),0)),"")</f>
        <v/>
      </c>
      <c r="AB680" s="112">
        <f>IFERROR(INDEX($J$2:$J$861,MATCH(1,INDEX(($P680=$F$2:$F$861)*(0=COUNTIFS(Q680:AA680,$J$2:$J$861)),0),0)),"")</f>
        <v/>
      </c>
      <c r="AC680" s="112">
        <f>IFERROR(INDEX($J$2:$J$861,MATCH(1,INDEX(($P680=$F$2:$F$861)*(0=COUNTIFS(Q680:AB680,$J$2:$J$861)),0),0)),"")</f>
        <v/>
      </c>
      <c r="AD680">
        <f>Q680&amp;"-"&amp;R680&amp;"-"&amp;S680&amp;"-"&amp;T680&amp;"-"&amp;U680&amp;"-"&amp;V680&amp;"-"&amp;W680&amp;"-"&amp;X680&amp;"-"&amp;Y680&amp;"-"&amp;Z680&amp;"-"&amp;AA680&amp;"-"&amp;AB680&amp;"-"&amp;AC680</f>
        <v/>
      </c>
      <c r="AF680" s="19">
        <f>IFERROR(INDEX($I$2:$I$861,MATCH(1,INDEX(($P680=$F$2:$F$861)*(0=COUNTIFS($AF$2:$AF$2,$I$2:$I$861)),0),0)),"")</f>
        <v/>
      </c>
      <c r="AG680" s="19">
        <f>IFERROR(INDEX($I$2:$I$9873,MATCH(1,INDEX(($P680=$F$2:$F$9873)*(0=COUNTIFS(AF680,$I$2:$I$9873)),0),0)),"")</f>
        <v/>
      </c>
      <c r="AH680" s="19">
        <f>IFERROR(INDEX($I$2:$I$9873,MATCH(1,INDEX(($P680=$F$2:$F$9873)*(0=COUNTIFS(AF680:AG680,$I$2:$I$9873)),0),0)),"")</f>
        <v/>
      </c>
      <c r="AI680" s="19">
        <f>IFERROR(INDEX($I$2:$I$9873,MATCH(1,INDEX(($P680=$F$2:$F$9873)*(0=COUNTIFS(AF680:AH680,$I$2:$I$9873)),0),0)),"")</f>
        <v/>
      </c>
      <c r="AJ680" s="19">
        <f>IFERROR(INDEX($I$2:$I$9873,MATCH(1,INDEX(($P680=$F$2:$F$9873)*(0=COUNTIFS(AF680:AI680,$I$2:$I$9873)),0),0)),"")</f>
        <v/>
      </c>
      <c r="AK680" s="19">
        <f>IFERROR(INDEX($I$2:$I$9873,MATCH(1,INDEX(($P680=$F$2:$F$9873)*(0=COUNTIFS(AF680:AJ680,$I$2:$I$9873)),0),0)),"")</f>
        <v/>
      </c>
      <c r="AL680" s="19">
        <f>IFERROR(INDEX($I$2:$I$9873,MATCH(1,INDEX(($P680=$F$2:$F$9873)*(0=COUNTIFS(AF680:AK680,$I$2:$I$9873)),0),0)),"")</f>
        <v/>
      </c>
      <c r="AM680" s="19">
        <f>IFERROR(INDEX($I$2:$I$9873,MATCH(1,INDEX(($P680=$F$2:$F$9873)*(0=COUNTIFS(AF680:AL680,$I$2:$I$9873)),0),0)),"")</f>
        <v/>
      </c>
      <c r="AN680" s="19">
        <f>IFERROR(INDEX($I$2:$I$9873,MATCH(1,INDEX(($P680=$F$2:$F$9873)*(0=COUNTIFS(AF680:AM680,$I$2:$I$9873)),0),0)),"")</f>
        <v/>
      </c>
      <c r="AO680" s="19">
        <f>IFERROR(INDEX($I$2:$I$9873,MATCH(1,INDEX(($P680=$F$2:$F$9873)*(0=COUNTIFS(AF680:AN680,$I$2:$I$9873)),0),0)),"")</f>
        <v/>
      </c>
      <c r="AP680" s="19">
        <f>IFERROR(INDEX($I$2:$I$9873,MATCH(1,INDEX(($P680=$F$2:$F$9873)*(0=COUNTIFS(AF680:AO680,$I$2:$I$9873)),0),0)),"")</f>
        <v/>
      </c>
      <c r="AQ680" s="19">
        <f>IFERROR(INDEX($I$2:$I$9873,MATCH(1,INDEX(($P680=$F$2:$F$9873)*(0=COUNTIFS(AF680:AP680,$I$2:$I$9873)),0),0)),"")</f>
        <v/>
      </c>
      <c r="AR680" s="19">
        <f>IFERROR(INDEX($I$2:$I$9873,MATCH(1,INDEX(($P680=$F$2:$F$9873)*(0=COUNTIFS(AF680:AQ680,$I$2:$I$9873)),0),0)),"")</f>
        <v/>
      </c>
      <c r="AS680" s="19">
        <f>IFERROR(VLOOKUP(AF680,[2]CUS030!$A$5:$E$10000,5,0),"")</f>
        <v/>
      </c>
      <c r="AT680" s="19">
        <f>IFERROR(VLOOKUP(AG680,[2]CUS030!$A$5:$E$10000,5,0),"")</f>
        <v/>
      </c>
      <c r="AU680" s="19">
        <f>IFERROR(VLOOKUP(AH680,[2]CUS030!$A$5:$E$10000,5,0),"")</f>
        <v/>
      </c>
      <c r="AV680" s="19">
        <f>IFERROR(VLOOKUP(AI680,[2]CUS030!$A$5:$E$10000,5,0),"")</f>
        <v/>
      </c>
      <c r="AW680" s="19">
        <f>IFERROR(VLOOKUP(AJ680,[2]CUS030!$A$5:$E$10000,5,0),"")</f>
        <v/>
      </c>
      <c r="AX680" s="19">
        <f>IFERROR(VLOOKUP(AK680,[2]CUS030!$A$5:$E$10000,5,0),"")</f>
        <v/>
      </c>
      <c r="AY680" s="19">
        <f>IFERROR(VLOOKUP(AL680,[2]CUS030!$A$5:$E$10000,5,0),"")</f>
        <v/>
      </c>
      <c r="AZ680" s="19">
        <f>IFERROR(VLOOKUP(AM680,[2]CUS030!$A$5:$E$10000,5,0),"")</f>
        <v/>
      </c>
      <c r="BA680" s="19">
        <f>IFERROR(VLOOKUP(AN680,[2]CUS030!$A$5:$E$10000,5,0),"")</f>
        <v/>
      </c>
      <c r="BB680" s="19">
        <f>IFERROR(VLOOKUP(AO680,[2]CUS030!$A$5:$E$10000,5,0),"")</f>
        <v/>
      </c>
      <c r="BC680" s="19">
        <f>IFERROR(VLOOKUP(AP680,[2]CUS030!$A$5:$E$10000,5,0),"")</f>
        <v/>
      </c>
      <c r="BD680" s="19">
        <f>IFERROR(VLOOKUP(AQ680,[2]CUS030!$A$5:$E$10000,5,0),"")</f>
        <v/>
      </c>
      <c r="BE680" s="19">
        <f>IFERROR(VLOOKUP(AR680,[2]CUS030!$A$5:$E$10000,5,0),"")</f>
        <v/>
      </c>
    </row>
    <row r="681">
      <c r="F681" s="108">
        <f>[1]!Table1[[#This Row],[Production]]</f>
        <v/>
      </c>
      <c r="G681">
        <f>MID(F681,LEN(F681)-6,4)</f>
        <v/>
      </c>
      <c r="H681">
        <f>AS681&amp;"|"&amp;AT681&amp;"|"&amp;AU681&amp;"|"&amp;AV681&amp;"|"&amp;AW681&amp;"|"&amp;AX681&amp;"|"&amp;AY681&amp;"|"&amp;AZ681&amp;"|"&amp;BA681&amp;"|"&amp;BB681&amp;"|"&amp;BC681&amp;"|"&amp;BD681&amp;"|"&amp;BE681</f>
        <v/>
      </c>
      <c r="I681" s="108">
        <f>[1]!Table1[[#This Row],[Stock]]</f>
        <v/>
      </c>
      <c r="J681">
        <f>MID(LEFT(I681,LEN(I681)-3),FIND("0|0.000",LEFT(I681,LEN(I681)-3),1)+7,6)</f>
        <v/>
      </c>
      <c r="K681" s="19" t="n"/>
      <c r="L681" s="19" t="n"/>
      <c r="M681" s="19" t="n"/>
      <c r="N681" s="19" t="n"/>
      <c r="O681" s="19" t="n"/>
      <c r="P681" s="20">
        <f>End_Cal!E681</f>
        <v/>
      </c>
      <c r="Q681" s="112">
        <f>IFERROR(INDEX($J$2:$J$9873,MATCH(1,INDEX(($P681=$F$2:$F$9873)*(0=COUNTIFS($Q$2:$Q$2,$J$2:$J$9873)),0),0)),"")</f>
        <v/>
      </c>
      <c r="R681" s="112">
        <f>IFERROR(INDEX($J$2:$J$9873,MATCH(1,INDEX(($P681=$F$2:$F$9873)*(0=COUNTIFS(Q681,$J$2:$J$9873)),0),0)),"")</f>
        <v/>
      </c>
      <c r="S681" s="112">
        <f>IFERROR(INDEX($J$2:$J$9873,MATCH(1,INDEX(($P681=$F$2:$F$9873)*(0=COUNTIFS(Q681:R681,$J$2:$J$9873)),0),0)),"")</f>
        <v/>
      </c>
      <c r="T681" s="112">
        <f>IFERROR(INDEX($J$2:$J$9873,MATCH(1,INDEX(($P681=$F$2:$F$9873)*(0=COUNTIFS(Q681:S681,$J$2:$J$9873)),0),0)),"")</f>
        <v/>
      </c>
      <c r="U681" s="112">
        <f>IFERROR(INDEX($J$2:$J$9873,MATCH(1,INDEX(($P681=$F$2:$F$9873)*(0=COUNTIFS(Q681:T681,$J$2:$J$9873)),0),0)),"")</f>
        <v/>
      </c>
      <c r="V681" s="112">
        <f>IFERROR(INDEX($J$2:$J$9873,MATCH(1,INDEX(($P681=$F$2:$F$9873)*(0=COUNTIFS(Q681:U681,$J$2:$J$9873)),0),0)),"")</f>
        <v/>
      </c>
      <c r="W681" s="112">
        <f>IFERROR(INDEX($J$2:$J$9873,MATCH(1,INDEX(($P681=$F$2:$F$9873)*(0=COUNTIFS(Q681:V681,$J$2:$J$861)),0),0)),"")</f>
        <v/>
      </c>
      <c r="X681" s="112">
        <f>IFERROR(INDEX($J$2:$J$9873,MATCH(1,INDEX(($P681=$F$2:$F$9873)*(0=COUNTIFS(Q681:W681,$J$2:$J$9873)),0),0)),"")</f>
        <v/>
      </c>
      <c r="Y681" s="112">
        <f>IFERROR(INDEX($J$2:$J$861,MATCH(1,INDEX(($P681=$F$2:$F$861)*(0=COUNTIFS(Q681:X681,$J$2:$J$861)),0),0)),"")</f>
        <v/>
      </c>
      <c r="Z681" s="112">
        <f>IFERROR(INDEX($J$2:$J$861,MATCH(1,INDEX(($P681=$F$2:$F$861)*(0=COUNTIFS(Q681:Y681,$J$2:$J$861)),0),0)),"")</f>
        <v/>
      </c>
      <c r="AA681" s="112">
        <f>IFERROR(INDEX($J$2:$J$861,MATCH(1,INDEX(($P681=$F$2:$F$861)*(0=COUNTIFS(Q681:Z681,$J$2:$J$861)),0),0)),"")</f>
        <v/>
      </c>
      <c r="AB681" s="112">
        <f>IFERROR(INDEX($J$2:$J$861,MATCH(1,INDEX(($P681=$F$2:$F$861)*(0=COUNTIFS(Q681:AA681,$J$2:$J$861)),0),0)),"")</f>
        <v/>
      </c>
      <c r="AC681" s="112">
        <f>IFERROR(INDEX($J$2:$J$861,MATCH(1,INDEX(($P681=$F$2:$F$861)*(0=COUNTIFS(Q681:AB681,$J$2:$J$861)),0),0)),"")</f>
        <v/>
      </c>
      <c r="AD681">
        <f>Q681&amp;"-"&amp;R681&amp;"-"&amp;S681&amp;"-"&amp;T681&amp;"-"&amp;U681&amp;"-"&amp;V681&amp;"-"&amp;W681&amp;"-"&amp;X681&amp;"-"&amp;Y681&amp;"-"&amp;Z681&amp;"-"&amp;AA681&amp;"-"&amp;AB681&amp;"-"&amp;AC681</f>
        <v/>
      </c>
      <c r="AF681" s="19">
        <f>IFERROR(INDEX($I$2:$I$861,MATCH(1,INDEX(($P681=$F$2:$F$861)*(0=COUNTIFS($AF$2:$AF$2,$I$2:$I$861)),0),0)),"")</f>
        <v/>
      </c>
      <c r="AG681" s="19">
        <f>IFERROR(INDEX($I$2:$I$9873,MATCH(1,INDEX(($P681=$F$2:$F$9873)*(0=COUNTIFS(AF681,$I$2:$I$9873)),0),0)),"")</f>
        <v/>
      </c>
      <c r="AH681" s="19">
        <f>IFERROR(INDEX($I$2:$I$9873,MATCH(1,INDEX(($P681=$F$2:$F$9873)*(0=COUNTIFS(AF681:AG681,$I$2:$I$9873)),0),0)),"")</f>
        <v/>
      </c>
      <c r="AI681" s="19">
        <f>IFERROR(INDEX($I$2:$I$9873,MATCH(1,INDEX(($P681=$F$2:$F$9873)*(0=COUNTIFS(AF681:AH681,$I$2:$I$9873)),0),0)),"")</f>
        <v/>
      </c>
      <c r="AJ681" s="19">
        <f>IFERROR(INDEX($I$2:$I$9873,MATCH(1,INDEX(($P681=$F$2:$F$9873)*(0=COUNTIFS(AF681:AI681,$I$2:$I$9873)),0),0)),"")</f>
        <v/>
      </c>
      <c r="AK681" s="19">
        <f>IFERROR(INDEX($I$2:$I$9873,MATCH(1,INDEX(($P681=$F$2:$F$9873)*(0=COUNTIFS(AF681:AJ681,$I$2:$I$9873)),0),0)),"")</f>
        <v/>
      </c>
      <c r="AL681" s="19">
        <f>IFERROR(INDEX($I$2:$I$9873,MATCH(1,INDEX(($P681=$F$2:$F$9873)*(0=COUNTIFS(AF681:AK681,$I$2:$I$9873)),0),0)),"")</f>
        <v/>
      </c>
      <c r="AM681" s="19">
        <f>IFERROR(INDEX($I$2:$I$9873,MATCH(1,INDEX(($P681=$F$2:$F$9873)*(0=COUNTIFS(AF681:AL681,$I$2:$I$9873)),0),0)),"")</f>
        <v/>
      </c>
      <c r="AN681" s="19">
        <f>IFERROR(INDEX($I$2:$I$9873,MATCH(1,INDEX(($P681=$F$2:$F$9873)*(0=COUNTIFS(AF681:AM681,$I$2:$I$9873)),0),0)),"")</f>
        <v/>
      </c>
      <c r="AO681" s="19">
        <f>IFERROR(INDEX($I$2:$I$9873,MATCH(1,INDEX(($P681=$F$2:$F$9873)*(0=COUNTIFS(AF681:AN681,$I$2:$I$9873)),0),0)),"")</f>
        <v/>
      </c>
      <c r="AP681" s="19">
        <f>IFERROR(INDEX($I$2:$I$9873,MATCH(1,INDEX(($P681=$F$2:$F$9873)*(0=COUNTIFS(AF681:AO681,$I$2:$I$9873)),0),0)),"")</f>
        <v/>
      </c>
      <c r="AQ681" s="19">
        <f>IFERROR(INDEX($I$2:$I$9873,MATCH(1,INDEX(($P681=$F$2:$F$9873)*(0=COUNTIFS(AF681:AP681,$I$2:$I$9873)),0),0)),"")</f>
        <v/>
      </c>
      <c r="AR681" s="19">
        <f>IFERROR(INDEX($I$2:$I$9873,MATCH(1,INDEX(($P681=$F$2:$F$9873)*(0=COUNTIFS(AF681:AQ681,$I$2:$I$9873)),0),0)),"")</f>
        <v/>
      </c>
      <c r="AS681" s="19">
        <f>IFERROR(VLOOKUP(AF681,[2]CUS030!$A$5:$E$10000,5,0),"")</f>
        <v/>
      </c>
      <c r="AT681" s="19">
        <f>IFERROR(VLOOKUP(AG681,[2]CUS030!$A$5:$E$10000,5,0),"")</f>
        <v/>
      </c>
      <c r="AU681" s="19">
        <f>IFERROR(VLOOKUP(AH681,[2]CUS030!$A$5:$E$10000,5,0),"")</f>
        <v/>
      </c>
      <c r="AV681" s="19">
        <f>IFERROR(VLOOKUP(AI681,[2]CUS030!$A$5:$E$10000,5,0),"")</f>
        <v/>
      </c>
      <c r="AW681" s="19">
        <f>IFERROR(VLOOKUP(AJ681,[2]CUS030!$A$5:$E$10000,5,0),"")</f>
        <v/>
      </c>
      <c r="AX681" s="19">
        <f>IFERROR(VLOOKUP(AK681,[2]CUS030!$A$5:$E$10000,5,0),"")</f>
        <v/>
      </c>
      <c r="AY681" s="19">
        <f>IFERROR(VLOOKUP(AL681,[2]CUS030!$A$5:$E$10000,5,0),"")</f>
        <v/>
      </c>
      <c r="AZ681" s="19">
        <f>IFERROR(VLOOKUP(AM681,[2]CUS030!$A$5:$E$10000,5,0),"")</f>
        <v/>
      </c>
      <c r="BA681" s="19">
        <f>IFERROR(VLOOKUP(AN681,[2]CUS030!$A$5:$E$10000,5,0),"")</f>
        <v/>
      </c>
      <c r="BB681" s="19">
        <f>IFERROR(VLOOKUP(AO681,[2]CUS030!$A$5:$E$10000,5,0),"")</f>
        <v/>
      </c>
      <c r="BC681" s="19">
        <f>IFERROR(VLOOKUP(AP681,[2]CUS030!$A$5:$E$10000,5,0),"")</f>
        <v/>
      </c>
      <c r="BD681" s="19">
        <f>IFERROR(VLOOKUP(AQ681,[2]CUS030!$A$5:$E$10000,5,0),"")</f>
        <v/>
      </c>
      <c r="BE681" s="19">
        <f>IFERROR(VLOOKUP(AR681,[2]CUS030!$A$5:$E$10000,5,0),"")</f>
        <v/>
      </c>
    </row>
    <row r="682">
      <c r="F682" s="108">
        <f>[1]!Table1[[#This Row],[Production]]</f>
        <v/>
      </c>
      <c r="G682">
        <f>MID(F682,LEN(F682)-6,4)</f>
        <v/>
      </c>
      <c r="H682">
        <f>AS682&amp;"|"&amp;AT682&amp;"|"&amp;AU682&amp;"|"&amp;AV682&amp;"|"&amp;AW682&amp;"|"&amp;AX682&amp;"|"&amp;AY682&amp;"|"&amp;AZ682&amp;"|"&amp;BA682&amp;"|"&amp;BB682&amp;"|"&amp;BC682&amp;"|"&amp;BD682&amp;"|"&amp;BE682</f>
        <v/>
      </c>
      <c r="I682" s="108">
        <f>[1]!Table1[[#This Row],[Stock]]</f>
        <v/>
      </c>
      <c r="J682">
        <f>MID(LEFT(I682,LEN(I682)-3),FIND("0|0.000",LEFT(I682,LEN(I682)-3),1)+7,6)</f>
        <v/>
      </c>
      <c r="K682" s="19" t="n"/>
      <c r="L682" s="19" t="n"/>
      <c r="M682" s="19" t="n"/>
      <c r="N682" s="19" t="n"/>
      <c r="O682" s="19" t="n"/>
      <c r="P682" s="20">
        <f>End_Cal!E682</f>
        <v/>
      </c>
      <c r="Q682" s="112">
        <f>IFERROR(INDEX($J$2:$J$9873,MATCH(1,INDEX(($P682=$F$2:$F$9873)*(0=COUNTIFS($Q$2:$Q$2,$J$2:$J$9873)),0),0)),"")</f>
        <v/>
      </c>
      <c r="R682" s="112">
        <f>IFERROR(INDEX($J$2:$J$9873,MATCH(1,INDEX(($P682=$F$2:$F$9873)*(0=COUNTIFS(Q682,$J$2:$J$9873)),0),0)),"")</f>
        <v/>
      </c>
      <c r="S682" s="112">
        <f>IFERROR(INDEX($J$2:$J$9873,MATCH(1,INDEX(($P682=$F$2:$F$9873)*(0=COUNTIFS(Q682:R682,$J$2:$J$9873)),0),0)),"")</f>
        <v/>
      </c>
      <c r="T682" s="112">
        <f>IFERROR(INDEX($J$2:$J$9873,MATCH(1,INDEX(($P682=$F$2:$F$9873)*(0=COUNTIFS(Q682:S682,$J$2:$J$9873)),0),0)),"")</f>
        <v/>
      </c>
      <c r="U682" s="112">
        <f>IFERROR(INDEX($J$2:$J$9873,MATCH(1,INDEX(($P682=$F$2:$F$9873)*(0=COUNTIFS(Q682:T682,$J$2:$J$9873)),0),0)),"")</f>
        <v/>
      </c>
      <c r="V682" s="112">
        <f>IFERROR(INDEX($J$2:$J$9873,MATCH(1,INDEX(($P682=$F$2:$F$9873)*(0=COUNTIFS(Q682:U682,$J$2:$J$9873)),0),0)),"")</f>
        <v/>
      </c>
      <c r="W682" s="112">
        <f>IFERROR(INDEX($J$2:$J$9873,MATCH(1,INDEX(($P682=$F$2:$F$9873)*(0=COUNTIFS(Q682:V682,$J$2:$J$861)),0),0)),"")</f>
        <v/>
      </c>
      <c r="X682" s="112">
        <f>IFERROR(INDEX($J$2:$J$9873,MATCH(1,INDEX(($P682=$F$2:$F$9873)*(0=COUNTIFS(Q682:W682,$J$2:$J$9873)),0),0)),"")</f>
        <v/>
      </c>
      <c r="Y682" s="112">
        <f>IFERROR(INDEX($J$2:$J$861,MATCH(1,INDEX(($P682=$F$2:$F$861)*(0=COUNTIFS(Q682:X682,$J$2:$J$861)),0),0)),"")</f>
        <v/>
      </c>
      <c r="Z682" s="112">
        <f>IFERROR(INDEX($J$2:$J$861,MATCH(1,INDEX(($P682=$F$2:$F$861)*(0=COUNTIFS(Q682:Y682,$J$2:$J$861)),0),0)),"")</f>
        <v/>
      </c>
      <c r="AA682" s="112">
        <f>IFERROR(INDEX($J$2:$J$861,MATCH(1,INDEX(($P682=$F$2:$F$861)*(0=COUNTIFS(Q682:Z682,$J$2:$J$861)),0),0)),"")</f>
        <v/>
      </c>
      <c r="AB682" s="112">
        <f>IFERROR(INDEX($J$2:$J$861,MATCH(1,INDEX(($P682=$F$2:$F$861)*(0=COUNTIFS(Q682:AA682,$J$2:$J$861)),0),0)),"")</f>
        <v/>
      </c>
      <c r="AC682" s="112">
        <f>IFERROR(INDEX($J$2:$J$861,MATCH(1,INDEX(($P682=$F$2:$F$861)*(0=COUNTIFS(Q682:AB682,$J$2:$J$861)),0),0)),"")</f>
        <v/>
      </c>
      <c r="AD682">
        <f>Q682&amp;"-"&amp;R682&amp;"-"&amp;S682&amp;"-"&amp;T682&amp;"-"&amp;U682&amp;"-"&amp;V682&amp;"-"&amp;W682&amp;"-"&amp;X682&amp;"-"&amp;Y682&amp;"-"&amp;Z682&amp;"-"&amp;AA682&amp;"-"&amp;AB682&amp;"-"&amp;AC682</f>
        <v/>
      </c>
      <c r="AF682" s="19">
        <f>IFERROR(INDEX($I$2:$I$861,MATCH(1,INDEX(($P682=$F$2:$F$861)*(0=COUNTIFS($AF$2:$AF$2,$I$2:$I$861)),0),0)),"")</f>
        <v/>
      </c>
      <c r="AG682" s="19">
        <f>IFERROR(INDEX($I$2:$I$9873,MATCH(1,INDEX(($P682=$F$2:$F$9873)*(0=COUNTIFS(AF682,$I$2:$I$9873)),0),0)),"")</f>
        <v/>
      </c>
      <c r="AH682" s="19">
        <f>IFERROR(INDEX($I$2:$I$9873,MATCH(1,INDEX(($P682=$F$2:$F$9873)*(0=COUNTIFS(AF682:AG682,$I$2:$I$9873)),0),0)),"")</f>
        <v/>
      </c>
      <c r="AI682" s="19">
        <f>IFERROR(INDEX($I$2:$I$9873,MATCH(1,INDEX(($P682=$F$2:$F$9873)*(0=COUNTIFS(AF682:AH682,$I$2:$I$9873)),0),0)),"")</f>
        <v/>
      </c>
      <c r="AJ682" s="19">
        <f>IFERROR(INDEX($I$2:$I$9873,MATCH(1,INDEX(($P682=$F$2:$F$9873)*(0=COUNTIFS(AF682:AI682,$I$2:$I$9873)),0),0)),"")</f>
        <v/>
      </c>
      <c r="AK682" s="19">
        <f>IFERROR(INDEX($I$2:$I$9873,MATCH(1,INDEX(($P682=$F$2:$F$9873)*(0=COUNTIFS(AF682:AJ682,$I$2:$I$9873)),0),0)),"")</f>
        <v/>
      </c>
      <c r="AL682" s="19">
        <f>IFERROR(INDEX($I$2:$I$9873,MATCH(1,INDEX(($P682=$F$2:$F$9873)*(0=COUNTIFS(AF682:AK682,$I$2:$I$9873)),0),0)),"")</f>
        <v/>
      </c>
      <c r="AM682" s="19">
        <f>IFERROR(INDEX($I$2:$I$9873,MATCH(1,INDEX(($P682=$F$2:$F$9873)*(0=COUNTIFS(AF682:AL682,$I$2:$I$9873)),0),0)),"")</f>
        <v/>
      </c>
      <c r="AN682" s="19">
        <f>IFERROR(INDEX($I$2:$I$9873,MATCH(1,INDEX(($P682=$F$2:$F$9873)*(0=COUNTIFS(AF682:AM682,$I$2:$I$9873)),0),0)),"")</f>
        <v/>
      </c>
      <c r="AO682" s="19">
        <f>IFERROR(INDEX($I$2:$I$9873,MATCH(1,INDEX(($P682=$F$2:$F$9873)*(0=COUNTIFS(AF682:AN682,$I$2:$I$9873)),0),0)),"")</f>
        <v/>
      </c>
      <c r="AP682" s="19">
        <f>IFERROR(INDEX($I$2:$I$9873,MATCH(1,INDEX(($P682=$F$2:$F$9873)*(0=COUNTIFS(AF682:AO682,$I$2:$I$9873)),0),0)),"")</f>
        <v/>
      </c>
      <c r="AQ682" s="19">
        <f>IFERROR(INDEX($I$2:$I$9873,MATCH(1,INDEX(($P682=$F$2:$F$9873)*(0=COUNTIFS(AF682:AP682,$I$2:$I$9873)),0),0)),"")</f>
        <v/>
      </c>
      <c r="AR682" s="19">
        <f>IFERROR(INDEX($I$2:$I$9873,MATCH(1,INDEX(($P682=$F$2:$F$9873)*(0=COUNTIFS(AF682:AQ682,$I$2:$I$9873)),0),0)),"")</f>
        <v/>
      </c>
      <c r="AS682" s="19">
        <f>IFERROR(VLOOKUP(AF682,[2]CUS030!$A$5:$E$10000,5,0),"")</f>
        <v/>
      </c>
      <c r="AT682" s="19">
        <f>IFERROR(VLOOKUP(AG682,[2]CUS030!$A$5:$E$10000,5,0),"")</f>
        <v/>
      </c>
      <c r="AU682" s="19">
        <f>IFERROR(VLOOKUP(AH682,[2]CUS030!$A$5:$E$10000,5,0),"")</f>
        <v/>
      </c>
      <c r="AV682" s="19">
        <f>IFERROR(VLOOKUP(AI682,[2]CUS030!$A$5:$E$10000,5,0),"")</f>
        <v/>
      </c>
      <c r="AW682" s="19">
        <f>IFERROR(VLOOKUP(AJ682,[2]CUS030!$A$5:$E$10000,5,0),"")</f>
        <v/>
      </c>
      <c r="AX682" s="19">
        <f>IFERROR(VLOOKUP(AK682,[2]CUS030!$A$5:$E$10000,5,0),"")</f>
        <v/>
      </c>
      <c r="AY682" s="19">
        <f>IFERROR(VLOOKUP(AL682,[2]CUS030!$A$5:$E$10000,5,0),"")</f>
        <v/>
      </c>
      <c r="AZ682" s="19">
        <f>IFERROR(VLOOKUP(AM682,[2]CUS030!$A$5:$E$10000,5,0),"")</f>
        <v/>
      </c>
      <c r="BA682" s="19">
        <f>IFERROR(VLOOKUP(AN682,[2]CUS030!$A$5:$E$10000,5,0),"")</f>
        <v/>
      </c>
      <c r="BB682" s="19">
        <f>IFERROR(VLOOKUP(AO682,[2]CUS030!$A$5:$E$10000,5,0),"")</f>
        <v/>
      </c>
      <c r="BC682" s="19">
        <f>IFERROR(VLOOKUP(AP682,[2]CUS030!$A$5:$E$10000,5,0),"")</f>
        <v/>
      </c>
      <c r="BD682" s="19">
        <f>IFERROR(VLOOKUP(AQ682,[2]CUS030!$A$5:$E$10000,5,0),"")</f>
        <v/>
      </c>
      <c r="BE682" s="19">
        <f>IFERROR(VLOOKUP(AR682,[2]CUS030!$A$5:$E$10000,5,0),"")</f>
        <v/>
      </c>
    </row>
    <row r="683">
      <c r="F683" s="108">
        <f>[1]!Table1[[#This Row],[Production]]</f>
        <v/>
      </c>
      <c r="G683">
        <f>MID(F683,LEN(F683)-6,4)</f>
        <v/>
      </c>
      <c r="H683">
        <f>AS683&amp;"|"&amp;AT683&amp;"|"&amp;AU683&amp;"|"&amp;AV683&amp;"|"&amp;AW683&amp;"|"&amp;AX683&amp;"|"&amp;AY683&amp;"|"&amp;AZ683&amp;"|"&amp;BA683&amp;"|"&amp;BB683&amp;"|"&amp;BC683&amp;"|"&amp;BD683&amp;"|"&amp;BE683</f>
        <v/>
      </c>
      <c r="I683" s="108">
        <f>[1]!Table1[[#This Row],[Stock]]</f>
        <v/>
      </c>
      <c r="J683">
        <f>MID(LEFT(I683,LEN(I683)-3),FIND("0|0.000",LEFT(I683,LEN(I683)-3),1)+7,6)</f>
        <v/>
      </c>
      <c r="K683" s="19" t="n"/>
      <c r="L683" s="19" t="n"/>
      <c r="M683" s="19" t="n"/>
      <c r="N683" s="19" t="n"/>
      <c r="O683" s="19" t="n"/>
      <c r="P683" s="20">
        <f>End_Cal!E683</f>
        <v/>
      </c>
      <c r="Q683" s="112">
        <f>IFERROR(INDEX($J$2:$J$9873,MATCH(1,INDEX(($P683=$F$2:$F$9873)*(0=COUNTIFS($Q$2:$Q$2,$J$2:$J$9873)),0),0)),"")</f>
        <v/>
      </c>
      <c r="R683" s="112">
        <f>IFERROR(INDEX($J$2:$J$9873,MATCH(1,INDEX(($P683=$F$2:$F$9873)*(0=COUNTIFS(Q683,$J$2:$J$9873)),0),0)),"")</f>
        <v/>
      </c>
      <c r="S683" s="112">
        <f>IFERROR(INDEX($J$2:$J$9873,MATCH(1,INDEX(($P683=$F$2:$F$9873)*(0=COUNTIFS(Q683:R683,$J$2:$J$9873)),0),0)),"")</f>
        <v/>
      </c>
      <c r="T683" s="112">
        <f>IFERROR(INDEX($J$2:$J$9873,MATCH(1,INDEX(($P683=$F$2:$F$9873)*(0=COUNTIFS(Q683:S683,$J$2:$J$9873)),0),0)),"")</f>
        <v/>
      </c>
      <c r="U683" s="112">
        <f>IFERROR(INDEX($J$2:$J$9873,MATCH(1,INDEX(($P683=$F$2:$F$9873)*(0=COUNTIFS(Q683:T683,$J$2:$J$9873)),0),0)),"")</f>
        <v/>
      </c>
      <c r="V683" s="112">
        <f>IFERROR(INDEX($J$2:$J$9873,MATCH(1,INDEX(($P683=$F$2:$F$9873)*(0=COUNTIFS(Q683:U683,$J$2:$J$9873)),0),0)),"")</f>
        <v/>
      </c>
      <c r="W683" s="112">
        <f>IFERROR(INDEX($J$2:$J$9873,MATCH(1,INDEX(($P683=$F$2:$F$9873)*(0=COUNTIFS(Q683:V683,$J$2:$J$861)),0),0)),"")</f>
        <v/>
      </c>
      <c r="X683" s="112">
        <f>IFERROR(INDEX($J$2:$J$9873,MATCH(1,INDEX(($P683=$F$2:$F$9873)*(0=COUNTIFS(Q683:W683,$J$2:$J$9873)),0),0)),"")</f>
        <v/>
      </c>
      <c r="Y683" s="112">
        <f>IFERROR(INDEX($J$2:$J$861,MATCH(1,INDEX(($P683=$F$2:$F$861)*(0=COUNTIFS(Q683:X683,$J$2:$J$861)),0),0)),"")</f>
        <v/>
      </c>
      <c r="Z683" s="112">
        <f>IFERROR(INDEX($J$2:$J$861,MATCH(1,INDEX(($P683=$F$2:$F$861)*(0=COUNTIFS(Q683:Y683,$J$2:$J$861)),0),0)),"")</f>
        <v/>
      </c>
      <c r="AA683" s="112">
        <f>IFERROR(INDEX($J$2:$J$861,MATCH(1,INDEX(($P683=$F$2:$F$861)*(0=COUNTIFS(Q683:Z683,$J$2:$J$861)),0),0)),"")</f>
        <v/>
      </c>
      <c r="AB683" s="112">
        <f>IFERROR(INDEX($J$2:$J$861,MATCH(1,INDEX(($P683=$F$2:$F$861)*(0=COUNTIFS(Q683:AA683,$J$2:$J$861)),0),0)),"")</f>
        <v/>
      </c>
      <c r="AC683" s="112">
        <f>IFERROR(INDEX($J$2:$J$861,MATCH(1,INDEX(($P683=$F$2:$F$861)*(0=COUNTIFS(Q683:AB683,$J$2:$J$861)),0),0)),"")</f>
        <v/>
      </c>
      <c r="AD683">
        <f>Q683&amp;"-"&amp;R683&amp;"-"&amp;S683&amp;"-"&amp;T683&amp;"-"&amp;U683&amp;"-"&amp;V683&amp;"-"&amp;W683&amp;"-"&amp;X683&amp;"-"&amp;Y683&amp;"-"&amp;Z683&amp;"-"&amp;AA683&amp;"-"&amp;AB683&amp;"-"&amp;AC683</f>
        <v/>
      </c>
      <c r="AF683" s="19">
        <f>IFERROR(INDEX($I$2:$I$861,MATCH(1,INDEX(($P683=$F$2:$F$861)*(0=COUNTIFS($AF$2:$AF$2,$I$2:$I$861)),0),0)),"")</f>
        <v/>
      </c>
      <c r="AG683" s="19">
        <f>IFERROR(INDEX($I$2:$I$9873,MATCH(1,INDEX(($P683=$F$2:$F$9873)*(0=COUNTIFS(AF683,$I$2:$I$9873)),0),0)),"")</f>
        <v/>
      </c>
      <c r="AH683" s="19">
        <f>IFERROR(INDEX($I$2:$I$9873,MATCH(1,INDEX(($P683=$F$2:$F$9873)*(0=COUNTIFS(AF683:AG683,$I$2:$I$9873)),0),0)),"")</f>
        <v/>
      </c>
      <c r="AI683" s="19">
        <f>IFERROR(INDEX($I$2:$I$9873,MATCH(1,INDEX(($P683=$F$2:$F$9873)*(0=COUNTIFS(AF683:AH683,$I$2:$I$9873)),0),0)),"")</f>
        <v/>
      </c>
      <c r="AJ683" s="19">
        <f>IFERROR(INDEX($I$2:$I$9873,MATCH(1,INDEX(($P683=$F$2:$F$9873)*(0=COUNTIFS(AF683:AI683,$I$2:$I$9873)),0),0)),"")</f>
        <v/>
      </c>
      <c r="AK683" s="19">
        <f>IFERROR(INDEX($I$2:$I$9873,MATCH(1,INDEX(($P683=$F$2:$F$9873)*(0=COUNTIFS(AF683:AJ683,$I$2:$I$9873)),0),0)),"")</f>
        <v/>
      </c>
      <c r="AL683" s="19">
        <f>IFERROR(INDEX($I$2:$I$9873,MATCH(1,INDEX(($P683=$F$2:$F$9873)*(0=COUNTIFS(AF683:AK683,$I$2:$I$9873)),0),0)),"")</f>
        <v/>
      </c>
      <c r="AM683" s="19">
        <f>IFERROR(INDEX($I$2:$I$9873,MATCH(1,INDEX(($P683=$F$2:$F$9873)*(0=COUNTIFS(AF683:AL683,$I$2:$I$9873)),0),0)),"")</f>
        <v/>
      </c>
      <c r="AN683" s="19">
        <f>IFERROR(INDEX($I$2:$I$9873,MATCH(1,INDEX(($P683=$F$2:$F$9873)*(0=COUNTIFS(AF683:AM683,$I$2:$I$9873)),0),0)),"")</f>
        <v/>
      </c>
      <c r="AO683" s="19">
        <f>IFERROR(INDEX($I$2:$I$9873,MATCH(1,INDEX(($P683=$F$2:$F$9873)*(0=COUNTIFS(AF683:AN683,$I$2:$I$9873)),0),0)),"")</f>
        <v/>
      </c>
      <c r="AP683" s="19">
        <f>IFERROR(INDEX($I$2:$I$9873,MATCH(1,INDEX(($P683=$F$2:$F$9873)*(0=COUNTIFS(AF683:AO683,$I$2:$I$9873)),0),0)),"")</f>
        <v/>
      </c>
      <c r="AQ683" s="19">
        <f>IFERROR(INDEX($I$2:$I$9873,MATCH(1,INDEX(($P683=$F$2:$F$9873)*(0=COUNTIFS(AF683:AP683,$I$2:$I$9873)),0),0)),"")</f>
        <v/>
      </c>
      <c r="AR683" s="19">
        <f>IFERROR(INDEX($I$2:$I$9873,MATCH(1,INDEX(($P683=$F$2:$F$9873)*(0=COUNTIFS(AF683:AQ683,$I$2:$I$9873)),0),0)),"")</f>
        <v/>
      </c>
      <c r="AS683" s="19">
        <f>IFERROR(VLOOKUP(AF683,[2]CUS030!$A$5:$E$10000,5,0),"")</f>
        <v/>
      </c>
      <c r="AT683" s="19">
        <f>IFERROR(VLOOKUP(AG683,[2]CUS030!$A$5:$E$10000,5,0),"")</f>
        <v/>
      </c>
      <c r="AU683" s="19">
        <f>IFERROR(VLOOKUP(AH683,[2]CUS030!$A$5:$E$10000,5,0),"")</f>
        <v/>
      </c>
      <c r="AV683" s="19">
        <f>IFERROR(VLOOKUP(AI683,[2]CUS030!$A$5:$E$10000,5,0),"")</f>
        <v/>
      </c>
      <c r="AW683" s="19">
        <f>IFERROR(VLOOKUP(AJ683,[2]CUS030!$A$5:$E$10000,5,0),"")</f>
        <v/>
      </c>
      <c r="AX683" s="19">
        <f>IFERROR(VLOOKUP(AK683,[2]CUS030!$A$5:$E$10000,5,0),"")</f>
        <v/>
      </c>
      <c r="AY683" s="19">
        <f>IFERROR(VLOOKUP(AL683,[2]CUS030!$A$5:$E$10000,5,0),"")</f>
        <v/>
      </c>
      <c r="AZ683" s="19">
        <f>IFERROR(VLOOKUP(AM683,[2]CUS030!$A$5:$E$10000,5,0),"")</f>
        <v/>
      </c>
      <c r="BA683" s="19">
        <f>IFERROR(VLOOKUP(AN683,[2]CUS030!$A$5:$E$10000,5,0),"")</f>
        <v/>
      </c>
      <c r="BB683" s="19">
        <f>IFERROR(VLOOKUP(AO683,[2]CUS030!$A$5:$E$10000,5,0),"")</f>
        <v/>
      </c>
      <c r="BC683" s="19">
        <f>IFERROR(VLOOKUP(AP683,[2]CUS030!$A$5:$E$10000,5,0),"")</f>
        <v/>
      </c>
      <c r="BD683" s="19">
        <f>IFERROR(VLOOKUP(AQ683,[2]CUS030!$A$5:$E$10000,5,0),"")</f>
        <v/>
      </c>
      <c r="BE683" s="19">
        <f>IFERROR(VLOOKUP(AR683,[2]CUS030!$A$5:$E$10000,5,0),"")</f>
        <v/>
      </c>
    </row>
    <row r="684">
      <c r="F684" s="108">
        <f>[1]!Table1[[#This Row],[Production]]</f>
        <v/>
      </c>
      <c r="G684">
        <f>MID(F684,LEN(F684)-6,4)</f>
        <v/>
      </c>
      <c r="H684">
        <f>AS684&amp;"|"&amp;AT684&amp;"|"&amp;AU684&amp;"|"&amp;AV684&amp;"|"&amp;AW684&amp;"|"&amp;AX684&amp;"|"&amp;AY684&amp;"|"&amp;AZ684&amp;"|"&amp;BA684&amp;"|"&amp;BB684&amp;"|"&amp;BC684&amp;"|"&amp;BD684&amp;"|"&amp;BE684</f>
        <v/>
      </c>
      <c r="I684" s="108">
        <f>[1]!Table1[[#This Row],[Stock]]</f>
        <v/>
      </c>
      <c r="J684">
        <f>MID(LEFT(I684,LEN(I684)-3),FIND("0|0.000",LEFT(I684,LEN(I684)-3),1)+7,6)</f>
        <v/>
      </c>
      <c r="K684" s="19" t="n"/>
      <c r="L684" s="19" t="n"/>
      <c r="M684" s="19" t="n"/>
      <c r="N684" s="19" t="n"/>
      <c r="O684" s="19" t="n"/>
      <c r="P684" s="20">
        <f>End_Cal!E684</f>
        <v/>
      </c>
      <c r="Q684" s="112">
        <f>IFERROR(INDEX($J$2:$J$9873,MATCH(1,INDEX(($P684=$F$2:$F$9873)*(0=COUNTIFS($Q$2:$Q$2,$J$2:$J$9873)),0),0)),"")</f>
        <v/>
      </c>
      <c r="R684" s="112">
        <f>IFERROR(INDEX($J$2:$J$9873,MATCH(1,INDEX(($P684=$F$2:$F$9873)*(0=COUNTIFS(Q684,$J$2:$J$9873)),0),0)),"")</f>
        <v/>
      </c>
      <c r="S684" s="112">
        <f>IFERROR(INDEX($J$2:$J$9873,MATCH(1,INDEX(($P684=$F$2:$F$9873)*(0=COUNTIFS(Q684:R684,$J$2:$J$9873)),0),0)),"")</f>
        <v/>
      </c>
      <c r="T684" s="112">
        <f>IFERROR(INDEX($J$2:$J$9873,MATCH(1,INDEX(($P684=$F$2:$F$9873)*(0=COUNTIFS(Q684:S684,$J$2:$J$9873)),0),0)),"")</f>
        <v/>
      </c>
      <c r="U684" s="112">
        <f>IFERROR(INDEX($J$2:$J$9873,MATCH(1,INDEX(($P684=$F$2:$F$9873)*(0=COUNTIFS(Q684:T684,$J$2:$J$9873)),0),0)),"")</f>
        <v/>
      </c>
      <c r="V684" s="112">
        <f>IFERROR(INDEX($J$2:$J$9873,MATCH(1,INDEX(($P684=$F$2:$F$9873)*(0=COUNTIFS(Q684:U684,$J$2:$J$9873)),0),0)),"")</f>
        <v/>
      </c>
      <c r="W684" s="112">
        <f>IFERROR(INDEX($J$2:$J$9873,MATCH(1,INDEX(($P684=$F$2:$F$9873)*(0=COUNTIFS(Q684:V684,$J$2:$J$861)),0),0)),"")</f>
        <v/>
      </c>
      <c r="X684" s="112">
        <f>IFERROR(INDEX($J$2:$J$9873,MATCH(1,INDEX(($P684=$F$2:$F$9873)*(0=COUNTIFS(Q684:W684,$J$2:$J$9873)),0),0)),"")</f>
        <v/>
      </c>
      <c r="Y684" s="112">
        <f>IFERROR(INDEX($J$2:$J$861,MATCH(1,INDEX(($P684=$F$2:$F$861)*(0=COUNTIFS(Q684:X684,$J$2:$J$861)),0),0)),"")</f>
        <v/>
      </c>
      <c r="Z684" s="112">
        <f>IFERROR(INDEX($J$2:$J$861,MATCH(1,INDEX(($P684=$F$2:$F$861)*(0=COUNTIFS(Q684:Y684,$J$2:$J$861)),0),0)),"")</f>
        <v/>
      </c>
      <c r="AA684" s="112">
        <f>IFERROR(INDEX($J$2:$J$861,MATCH(1,INDEX(($P684=$F$2:$F$861)*(0=COUNTIFS(Q684:Z684,$J$2:$J$861)),0),0)),"")</f>
        <v/>
      </c>
      <c r="AB684" s="112">
        <f>IFERROR(INDEX($J$2:$J$861,MATCH(1,INDEX(($P684=$F$2:$F$861)*(0=COUNTIFS(Q684:AA684,$J$2:$J$861)),0),0)),"")</f>
        <v/>
      </c>
      <c r="AC684" s="112">
        <f>IFERROR(INDEX($J$2:$J$861,MATCH(1,INDEX(($P684=$F$2:$F$861)*(0=COUNTIFS(Q684:AB684,$J$2:$J$861)),0),0)),"")</f>
        <v/>
      </c>
      <c r="AD684">
        <f>Q684&amp;"-"&amp;R684&amp;"-"&amp;S684&amp;"-"&amp;T684&amp;"-"&amp;U684&amp;"-"&amp;V684&amp;"-"&amp;W684&amp;"-"&amp;X684&amp;"-"&amp;Y684&amp;"-"&amp;Z684&amp;"-"&amp;AA684&amp;"-"&amp;AB684&amp;"-"&amp;AC684</f>
        <v/>
      </c>
      <c r="AF684" s="19">
        <f>IFERROR(INDEX($I$2:$I$861,MATCH(1,INDEX(($P684=$F$2:$F$861)*(0=COUNTIFS($AF$2:$AF$2,$I$2:$I$861)),0),0)),"")</f>
        <v/>
      </c>
      <c r="AG684" s="19">
        <f>IFERROR(INDEX($I$2:$I$9873,MATCH(1,INDEX(($P684=$F$2:$F$9873)*(0=COUNTIFS(AF684,$I$2:$I$9873)),0),0)),"")</f>
        <v/>
      </c>
      <c r="AH684" s="19">
        <f>IFERROR(INDEX($I$2:$I$9873,MATCH(1,INDEX(($P684=$F$2:$F$9873)*(0=COUNTIFS(AF684:AG684,$I$2:$I$9873)),0),0)),"")</f>
        <v/>
      </c>
      <c r="AI684" s="19">
        <f>IFERROR(INDEX($I$2:$I$9873,MATCH(1,INDEX(($P684=$F$2:$F$9873)*(0=COUNTIFS(AF684:AH684,$I$2:$I$9873)),0),0)),"")</f>
        <v/>
      </c>
      <c r="AJ684" s="19">
        <f>IFERROR(INDEX($I$2:$I$9873,MATCH(1,INDEX(($P684=$F$2:$F$9873)*(0=COUNTIFS(AF684:AI684,$I$2:$I$9873)),0),0)),"")</f>
        <v/>
      </c>
      <c r="AK684" s="19">
        <f>IFERROR(INDEX($I$2:$I$9873,MATCH(1,INDEX(($P684=$F$2:$F$9873)*(0=COUNTIFS(AF684:AJ684,$I$2:$I$9873)),0),0)),"")</f>
        <v/>
      </c>
      <c r="AL684" s="19">
        <f>IFERROR(INDEX($I$2:$I$9873,MATCH(1,INDEX(($P684=$F$2:$F$9873)*(0=COUNTIFS(AF684:AK684,$I$2:$I$9873)),0),0)),"")</f>
        <v/>
      </c>
      <c r="AM684" s="19">
        <f>IFERROR(INDEX($I$2:$I$9873,MATCH(1,INDEX(($P684=$F$2:$F$9873)*(0=COUNTIFS(AF684:AL684,$I$2:$I$9873)),0),0)),"")</f>
        <v/>
      </c>
      <c r="AN684" s="19">
        <f>IFERROR(INDEX($I$2:$I$9873,MATCH(1,INDEX(($P684=$F$2:$F$9873)*(0=COUNTIFS(AF684:AM684,$I$2:$I$9873)),0),0)),"")</f>
        <v/>
      </c>
      <c r="AO684" s="19">
        <f>IFERROR(INDEX($I$2:$I$9873,MATCH(1,INDEX(($P684=$F$2:$F$9873)*(0=COUNTIFS(AF684:AN684,$I$2:$I$9873)),0),0)),"")</f>
        <v/>
      </c>
      <c r="AP684" s="19">
        <f>IFERROR(INDEX($I$2:$I$9873,MATCH(1,INDEX(($P684=$F$2:$F$9873)*(0=COUNTIFS(AF684:AO684,$I$2:$I$9873)),0),0)),"")</f>
        <v/>
      </c>
      <c r="AQ684" s="19">
        <f>IFERROR(INDEX($I$2:$I$9873,MATCH(1,INDEX(($P684=$F$2:$F$9873)*(0=COUNTIFS(AF684:AP684,$I$2:$I$9873)),0),0)),"")</f>
        <v/>
      </c>
      <c r="AR684" s="19">
        <f>IFERROR(INDEX($I$2:$I$9873,MATCH(1,INDEX(($P684=$F$2:$F$9873)*(0=COUNTIFS(AF684:AQ684,$I$2:$I$9873)),0),0)),"")</f>
        <v/>
      </c>
      <c r="AS684" s="19">
        <f>IFERROR(VLOOKUP(AF684,[2]CUS030!$A$5:$E$10000,5,0),"")</f>
        <v/>
      </c>
      <c r="AT684" s="19">
        <f>IFERROR(VLOOKUP(AG684,[2]CUS030!$A$5:$E$10000,5,0),"")</f>
        <v/>
      </c>
      <c r="AU684" s="19">
        <f>IFERROR(VLOOKUP(AH684,[2]CUS030!$A$5:$E$10000,5,0),"")</f>
        <v/>
      </c>
      <c r="AV684" s="19">
        <f>IFERROR(VLOOKUP(AI684,[2]CUS030!$A$5:$E$10000,5,0),"")</f>
        <v/>
      </c>
      <c r="AW684" s="19">
        <f>IFERROR(VLOOKUP(AJ684,[2]CUS030!$A$5:$E$10000,5,0),"")</f>
        <v/>
      </c>
      <c r="AX684" s="19">
        <f>IFERROR(VLOOKUP(AK684,[2]CUS030!$A$5:$E$10000,5,0),"")</f>
        <v/>
      </c>
      <c r="AY684" s="19">
        <f>IFERROR(VLOOKUP(AL684,[2]CUS030!$A$5:$E$10000,5,0),"")</f>
        <v/>
      </c>
      <c r="AZ684" s="19">
        <f>IFERROR(VLOOKUP(AM684,[2]CUS030!$A$5:$E$10000,5,0),"")</f>
        <v/>
      </c>
      <c r="BA684" s="19">
        <f>IFERROR(VLOOKUP(AN684,[2]CUS030!$A$5:$E$10000,5,0),"")</f>
        <v/>
      </c>
      <c r="BB684" s="19">
        <f>IFERROR(VLOOKUP(AO684,[2]CUS030!$A$5:$E$10000,5,0),"")</f>
        <v/>
      </c>
      <c r="BC684" s="19">
        <f>IFERROR(VLOOKUP(AP684,[2]CUS030!$A$5:$E$10000,5,0),"")</f>
        <v/>
      </c>
      <c r="BD684" s="19">
        <f>IFERROR(VLOOKUP(AQ684,[2]CUS030!$A$5:$E$10000,5,0),"")</f>
        <v/>
      </c>
      <c r="BE684" s="19">
        <f>IFERROR(VLOOKUP(AR684,[2]CUS030!$A$5:$E$10000,5,0),"")</f>
        <v/>
      </c>
    </row>
    <row r="685">
      <c r="F685" s="108">
        <f>[1]!Table1[[#This Row],[Production]]</f>
        <v/>
      </c>
      <c r="G685">
        <f>MID(F685,LEN(F685)-6,4)</f>
        <v/>
      </c>
      <c r="H685">
        <f>AS685&amp;"|"&amp;AT685&amp;"|"&amp;AU685&amp;"|"&amp;AV685&amp;"|"&amp;AW685&amp;"|"&amp;AX685&amp;"|"&amp;AY685&amp;"|"&amp;AZ685&amp;"|"&amp;BA685&amp;"|"&amp;BB685&amp;"|"&amp;BC685&amp;"|"&amp;BD685&amp;"|"&amp;BE685</f>
        <v/>
      </c>
      <c r="I685" s="108">
        <f>[1]!Table1[[#This Row],[Stock]]</f>
        <v/>
      </c>
      <c r="J685">
        <f>MID(LEFT(I685,LEN(I685)-3),FIND("0|0.000",LEFT(I685,LEN(I685)-3),1)+7,6)</f>
        <v/>
      </c>
      <c r="K685" s="19" t="n"/>
      <c r="L685" s="19" t="n"/>
      <c r="M685" s="19" t="n"/>
      <c r="N685" s="19" t="n"/>
      <c r="O685" s="19" t="n"/>
      <c r="P685" s="20">
        <f>End_Cal!E685</f>
        <v/>
      </c>
      <c r="Q685" s="112">
        <f>IFERROR(INDEX($J$2:$J$9873,MATCH(1,INDEX(($P685=$F$2:$F$9873)*(0=COUNTIFS($Q$2:$Q$2,$J$2:$J$9873)),0),0)),"")</f>
        <v/>
      </c>
      <c r="R685" s="112">
        <f>IFERROR(INDEX($J$2:$J$9873,MATCH(1,INDEX(($P685=$F$2:$F$9873)*(0=COUNTIFS(Q685,$J$2:$J$9873)),0),0)),"")</f>
        <v/>
      </c>
      <c r="S685" s="112">
        <f>IFERROR(INDEX($J$2:$J$9873,MATCH(1,INDEX(($P685=$F$2:$F$9873)*(0=COUNTIFS(Q685:R685,$J$2:$J$9873)),0),0)),"")</f>
        <v/>
      </c>
      <c r="T685" s="112">
        <f>IFERROR(INDEX($J$2:$J$9873,MATCH(1,INDEX(($P685=$F$2:$F$9873)*(0=COUNTIFS(Q685:S685,$J$2:$J$9873)),0),0)),"")</f>
        <v/>
      </c>
      <c r="U685" s="112">
        <f>IFERROR(INDEX($J$2:$J$9873,MATCH(1,INDEX(($P685=$F$2:$F$9873)*(0=COUNTIFS(Q685:T685,$J$2:$J$9873)),0),0)),"")</f>
        <v/>
      </c>
      <c r="V685" s="112">
        <f>IFERROR(INDEX($J$2:$J$9873,MATCH(1,INDEX(($P685=$F$2:$F$9873)*(0=COUNTIFS(Q685:U685,$J$2:$J$9873)),0),0)),"")</f>
        <v/>
      </c>
      <c r="W685" s="112">
        <f>IFERROR(INDEX($J$2:$J$9873,MATCH(1,INDEX(($P685=$F$2:$F$9873)*(0=COUNTIFS(Q685:V685,$J$2:$J$861)),0),0)),"")</f>
        <v/>
      </c>
      <c r="X685" s="112">
        <f>IFERROR(INDEX($J$2:$J$9873,MATCH(1,INDEX(($P685=$F$2:$F$9873)*(0=COUNTIFS(Q685:W685,$J$2:$J$9873)),0),0)),"")</f>
        <v/>
      </c>
      <c r="Y685" s="112">
        <f>IFERROR(INDEX($J$2:$J$861,MATCH(1,INDEX(($P685=$F$2:$F$861)*(0=COUNTIFS(Q685:X685,$J$2:$J$861)),0),0)),"")</f>
        <v/>
      </c>
      <c r="Z685" s="112">
        <f>IFERROR(INDEX($J$2:$J$861,MATCH(1,INDEX(($P685=$F$2:$F$861)*(0=COUNTIFS(Q685:Y685,$J$2:$J$861)),0),0)),"")</f>
        <v/>
      </c>
      <c r="AA685" s="112">
        <f>IFERROR(INDEX($J$2:$J$861,MATCH(1,INDEX(($P685=$F$2:$F$861)*(0=COUNTIFS(Q685:Z685,$J$2:$J$861)),0),0)),"")</f>
        <v/>
      </c>
      <c r="AB685" s="112">
        <f>IFERROR(INDEX($J$2:$J$861,MATCH(1,INDEX(($P685=$F$2:$F$861)*(0=COUNTIFS(Q685:AA685,$J$2:$J$861)),0),0)),"")</f>
        <v/>
      </c>
      <c r="AC685" s="112">
        <f>IFERROR(INDEX($J$2:$J$861,MATCH(1,INDEX(($P685=$F$2:$F$861)*(0=COUNTIFS(Q685:AB685,$J$2:$J$861)),0),0)),"")</f>
        <v/>
      </c>
      <c r="AD685">
        <f>Q685&amp;"-"&amp;R685&amp;"-"&amp;S685&amp;"-"&amp;T685&amp;"-"&amp;U685&amp;"-"&amp;V685&amp;"-"&amp;W685&amp;"-"&amp;X685&amp;"-"&amp;Y685&amp;"-"&amp;Z685&amp;"-"&amp;AA685&amp;"-"&amp;AB685&amp;"-"&amp;AC685</f>
        <v/>
      </c>
      <c r="AF685" s="19">
        <f>IFERROR(INDEX($I$2:$I$861,MATCH(1,INDEX(($P685=$F$2:$F$861)*(0=COUNTIFS($AF$2:$AF$2,$I$2:$I$861)),0),0)),"")</f>
        <v/>
      </c>
      <c r="AG685" s="19">
        <f>IFERROR(INDEX($I$2:$I$9873,MATCH(1,INDEX(($P685=$F$2:$F$9873)*(0=COUNTIFS(AF685,$I$2:$I$9873)),0),0)),"")</f>
        <v/>
      </c>
      <c r="AH685" s="19">
        <f>IFERROR(INDEX($I$2:$I$9873,MATCH(1,INDEX(($P685=$F$2:$F$9873)*(0=COUNTIFS(AF685:AG685,$I$2:$I$9873)),0),0)),"")</f>
        <v/>
      </c>
      <c r="AI685" s="19">
        <f>IFERROR(INDEX($I$2:$I$9873,MATCH(1,INDEX(($P685=$F$2:$F$9873)*(0=COUNTIFS(AF685:AH685,$I$2:$I$9873)),0),0)),"")</f>
        <v/>
      </c>
      <c r="AJ685" s="19">
        <f>IFERROR(INDEX($I$2:$I$9873,MATCH(1,INDEX(($P685=$F$2:$F$9873)*(0=COUNTIFS(AF685:AI685,$I$2:$I$9873)),0),0)),"")</f>
        <v/>
      </c>
      <c r="AK685" s="19">
        <f>IFERROR(INDEX($I$2:$I$9873,MATCH(1,INDEX(($P685=$F$2:$F$9873)*(0=COUNTIFS(AF685:AJ685,$I$2:$I$9873)),0),0)),"")</f>
        <v/>
      </c>
      <c r="AL685" s="19">
        <f>IFERROR(INDEX($I$2:$I$9873,MATCH(1,INDEX(($P685=$F$2:$F$9873)*(0=COUNTIFS(AF685:AK685,$I$2:$I$9873)),0),0)),"")</f>
        <v/>
      </c>
      <c r="AM685" s="19">
        <f>IFERROR(INDEX($I$2:$I$9873,MATCH(1,INDEX(($P685=$F$2:$F$9873)*(0=COUNTIFS(AF685:AL685,$I$2:$I$9873)),0),0)),"")</f>
        <v/>
      </c>
      <c r="AN685" s="19">
        <f>IFERROR(INDEX($I$2:$I$9873,MATCH(1,INDEX(($P685=$F$2:$F$9873)*(0=COUNTIFS(AF685:AM685,$I$2:$I$9873)),0),0)),"")</f>
        <v/>
      </c>
      <c r="AO685" s="19">
        <f>IFERROR(INDEX($I$2:$I$9873,MATCH(1,INDEX(($P685=$F$2:$F$9873)*(0=COUNTIFS(AF685:AN685,$I$2:$I$9873)),0),0)),"")</f>
        <v/>
      </c>
      <c r="AP685" s="19">
        <f>IFERROR(INDEX($I$2:$I$9873,MATCH(1,INDEX(($P685=$F$2:$F$9873)*(0=COUNTIFS(AF685:AO685,$I$2:$I$9873)),0),0)),"")</f>
        <v/>
      </c>
      <c r="AQ685" s="19">
        <f>IFERROR(INDEX($I$2:$I$9873,MATCH(1,INDEX(($P685=$F$2:$F$9873)*(0=COUNTIFS(AF685:AP685,$I$2:$I$9873)),0),0)),"")</f>
        <v/>
      </c>
      <c r="AR685" s="19">
        <f>IFERROR(INDEX($I$2:$I$9873,MATCH(1,INDEX(($P685=$F$2:$F$9873)*(0=COUNTIFS(AF685:AQ685,$I$2:$I$9873)),0),0)),"")</f>
        <v/>
      </c>
      <c r="AS685" s="19">
        <f>IFERROR(VLOOKUP(AF685,[2]CUS030!$A$5:$E$10000,5,0),"")</f>
        <v/>
      </c>
      <c r="AT685" s="19">
        <f>IFERROR(VLOOKUP(AG685,[2]CUS030!$A$5:$E$10000,5,0),"")</f>
        <v/>
      </c>
      <c r="AU685" s="19">
        <f>IFERROR(VLOOKUP(AH685,[2]CUS030!$A$5:$E$10000,5,0),"")</f>
        <v/>
      </c>
      <c r="AV685" s="19">
        <f>IFERROR(VLOOKUP(AI685,[2]CUS030!$A$5:$E$10000,5,0),"")</f>
        <v/>
      </c>
      <c r="AW685" s="19">
        <f>IFERROR(VLOOKUP(AJ685,[2]CUS030!$A$5:$E$10000,5,0),"")</f>
        <v/>
      </c>
      <c r="AX685" s="19">
        <f>IFERROR(VLOOKUP(AK685,[2]CUS030!$A$5:$E$10000,5,0),"")</f>
        <v/>
      </c>
      <c r="AY685" s="19">
        <f>IFERROR(VLOOKUP(AL685,[2]CUS030!$A$5:$E$10000,5,0),"")</f>
        <v/>
      </c>
      <c r="AZ685" s="19">
        <f>IFERROR(VLOOKUP(AM685,[2]CUS030!$A$5:$E$10000,5,0),"")</f>
        <v/>
      </c>
      <c r="BA685" s="19">
        <f>IFERROR(VLOOKUP(AN685,[2]CUS030!$A$5:$E$10000,5,0),"")</f>
        <v/>
      </c>
      <c r="BB685" s="19">
        <f>IFERROR(VLOOKUP(AO685,[2]CUS030!$A$5:$E$10000,5,0),"")</f>
        <v/>
      </c>
      <c r="BC685" s="19">
        <f>IFERROR(VLOOKUP(AP685,[2]CUS030!$A$5:$E$10000,5,0),"")</f>
        <v/>
      </c>
      <c r="BD685" s="19">
        <f>IFERROR(VLOOKUP(AQ685,[2]CUS030!$A$5:$E$10000,5,0),"")</f>
        <v/>
      </c>
      <c r="BE685" s="19">
        <f>IFERROR(VLOOKUP(AR685,[2]CUS030!$A$5:$E$10000,5,0),"")</f>
        <v/>
      </c>
    </row>
    <row r="686">
      <c r="F686" s="108">
        <f>[1]!Table1[[#This Row],[Production]]</f>
        <v/>
      </c>
      <c r="G686">
        <f>MID(F686,LEN(F686)-6,4)</f>
        <v/>
      </c>
      <c r="H686">
        <f>AS686&amp;"|"&amp;AT686&amp;"|"&amp;AU686&amp;"|"&amp;AV686&amp;"|"&amp;AW686&amp;"|"&amp;AX686&amp;"|"&amp;AY686&amp;"|"&amp;AZ686&amp;"|"&amp;BA686&amp;"|"&amp;BB686&amp;"|"&amp;BC686&amp;"|"&amp;BD686&amp;"|"&amp;BE686</f>
        <v/>
      </c>
      <c r="I686" s="108">
        <f>[1]!Table1[[#This Row],[Stock]]</f>
        <v/>
      </c>
      <c r="J686">
        <f>MID(LEFT(I686,LEN(I686)-3),FIND("0|0.000",LEFT(I686,LEN(I686)-3),1)+7,6)</f>
        <v/>
      </c>
      <c r="K686" s="19" t="n"/>
      <c r="L686" s="19" t="n"/>
      <c r="M686" s="19" t="n"/>
      <c r="N686" s="19" t="n"/>
      <c r="O686" s="19" t="n"/>
      <c r="P686" s="20">
        <f>End_Cal!E686</f>
        <v/>
      </c>
      <c r="Q686" s="112">
        <f>IFERROR(INDEX($J$2:$J$9873,MATCH(1,INDEX(($P686=$F$2:$F$9873)*(0=COUNTIFS($Q$2:$Q$2,$J$2:$J$9873)),0),0)),"")</f>
        <v/>
      </c>
      <c r="R686" s="112">
        <f>IFERROR(INDEX($J$2:$J$9873,MATCH(1,INDEX(($P686=$F$2:$F$9873)*(0=COUNTIFS(Q686,$J$2:$J$9873)),0),0)),"")</f>
        <v/>
      </c>
      <c r="S686" s="112">
        <f>IFERROR(INDEX($J$2:$J$9873,MATCH(1,INDEX(($P686=$F$2:$F$9873)*(0=COUNTIFS(Q686:R686,$J$2:$J$9873)),0),0)),"")</f>
        <v/>
      </c>
      <c r="T686" s="112">
        <f>IFERROR(INDEX($J$2:$J$9873,MATCH(1,INDEX(($P686=$F$2:$F$9873)*(0=COUNTIFS(Q686:S686,$J$2:$J$9873)),0),0)),"")</f>
        <v/>
      </c>
      <c r="U686" s="112">
        <f>IFERROR(INDEX($J$2:$J$9873,MATCH(1,INDEX(($P686=$F$2:$F$9873)*(0=COUNTIFS(Q686:T686,$J$2:$J$9873)),0),0)),"")</f>
        <v/>
      </c>
      <c r="V686" s="112">
        <f>IFERROR(INDEX($J$2:$J$9873,MATCH(1,INDEX(($P686=$F$2:$F$9873)*(0=COUNTIFS(Q686:U686,$J$2:$J$9873)),0),0)),"")</f>
        <v/>
      </c>
      <c r="W686" s="112">
        <f>IFERROR(INDEX($J$2:$J$9873,MATCH(1,INDEX(($P686=$F$2:$F$9873)*(0=COUNTIFS(Q686:V686,$J$2:$J$861)),0),0)),"")</f>
        <v/>
      </c>
      <c r="X686" s="112">
        <f>IFERROR(INDEX($J$2:$J$9873,MATCH(1,INDEX(($P686=$F$2:$F$9873)*(0=COUNTIFS(Q686:W686,$J$2:$J$9873)),0),0)),"")</f>
        <v/>
      </c>
      <c r="Y686" s="112">
        <f>IFERROR(INDEX($J$2:$J$861,MATCH(1,INDEX(($P686=$F$2:$F$861)*(0=COUNTIFS(Q686:X686,$J$2:$J$861)),0),0)),"")</f>
        <v/>
      </c>
      <c r="Z686" s="112">
        <f>IFERROR(INDEX($J$2:$J$861,MATCH(1,INDEX(($P686=$F$2:$F$861)*(0=COUNTIFS(Q686:Y686,$J$2:$J$861)),0),0)),"")</f>
        <v/>
      </c>
      <c r="AA686" s="112">
        <f>IFERROR(INDEX($J$2:$J$861,MATCH(1,INDEX(($P686=$F$2:$F$861)*(0=COUNTIFS(Q686:Z686,$J$2:$J$861)),0),0)),"")</f>
        <v/>
      </c>
      <c r="AB686" s="112">
        <f>IFERROR(INDEX($J$2:$J$861,MATCH(1,INDEX(($P686=$F$2:$F$861)*(0=COUNTIFS(Q686:AA686,$J$2:$J$861)),0),0)),"")</f>
        <v/>
      </c>
      <c r="AC686" s="112">
        <f>IFERROR(INDEX($J$2:$J$861,MATCH(1,INDEX(($P686=$F$2:$F$861)*(0=COUNTIFS(Q686:AB686,$J$2:$J$861)),0),0)),"")</f>
        <v/>
      </c>
      <c r="AD686">
        <f>Q686&amp;"-"&amp;R686&amp;"-"&amp;S686&amp;"-"&amp;T686&amp;"-"&amp;U686&amp;"-"&amp;V686&amp;"-"&amp;W686&amp;"-"&amp;X686&amp;"-"&amp;Y686&amp;"-"&amp;Z686&amp;"-"&amp;AA686&amp;"-"&amp;AB686&amp;"-"&amp;AC686</f>
        <v/>
      </c>
      <c r="AF686" s="19">
        <f>IFERROR(INDEX($I$2:$I$861,MATCH(1,INDEX(($P686=$F$2:$F$861)*(0=COUNTIFS($AF$2:$AF$2,$I$2:$I$861)),0),0)),"")</f>
        <v/>
      </c>
      <c r="AG686" s="19">
        <f>IFERROR(INDEX($I$2:$I$9873,MATCH(1,INDEX(($P686=$F$2:$F$9873)*(0=COUNTIFS(AF686,$I$2:$I$9873)),0),0)),"")</f>
        <v/>
      </c>
      <c r="AH686" s="19">
        <f>IFERROR(INDEX($I$2:$I$9873,MATCH(1,INDEX(($P686=$F$2:$F$9873)*(0=COUNTIFS(AF686:AG686,$I$2:$I$9873)),0),0)),"")</f>
        <v/>
      </c>
      <c r="AI686" s="19">
        <f>IFERROR(INDEX($I$2:$I$9873,MATCH(1,INDEX(($P686=$F$2:$F$9873)*(0=COUNTIFS(AF686:AH686,$I$2:$I$9873)),0),0)),"")</f>
        <v/>
      </c>
      <c r="AJ686" s="19">
        <f>IFERROR(INDEX($I$2:$I$9873,MATCH(1,INDEX(($P686=$F$2:$F$9873)*(0=COUNTIFS(AF686:AI686,$I$2:$I$9873)),0),0)),"")</f>
        <v/>
      </c>
      <c r="AK686" s="19">
        <f>IFERROR(INDEX($I$2:$I$9873,MATCH(1,INDEX(($P686=$F$2:$F$9873)*(0=COUNTIFS(AF686:AJ686,$I$2:$I$9873)),0),0)),"")</f>
        <v/>
      </c>
      <c r="AL686" s="19">
        <f>IFERROR(INDEX($I$2:$I$9873,MATCH(1,INDEX(($P686=$F$2:$F$9873)*(0=COUNTIFS(AF686:AK686,$I$2:$I$9873)),0),0)),"")</f>
        <v/>
      </c>
      <c r="AM686" s="19">
        <f>IFERROR(INDEX($I$2:$I$9873,MATCH(1,INDEX(($P686=$F$2:$F$9873)*(0=COUNTIFS(AF686:AL686,$I$2:$I$9873)),0),0)),"")</f>
        <v/>
      </c>
      <c r="AN686" s="19">
        <f>IFERROR(INDEX($I$2:$I$9873,MATCH(1,INDEX(($P686=$F$2:$F$9873)*(0=COUNTIFS(AF686:AM686,$I$2:$I$9873)),0),0)),"")</f>
        <v/>
      </c>
      <c r="AO686" s="19">
        <f>IFERROR(INDEX($I$2:$I$9873,MATCH(1,INDEX(($P686=$F$2:$F$9873)*(0=COUNTIFS(AF686:AN686,$I$2:$I$9873)),0),0)),"")</f>
        <v/>
      </c>
      <c r="AP686" s="19">
        <f>IFERROR(INDEX($I$2:$I$9873,MATCH(1,INDEX(($P686=$F$2:$F$9873)*(0=COUNTIFS(AF686:AO686,$I$2:$I$9873)),0),0)),"")</f>
        <v/>
      </c>
      <c r="AQ686" s="19">
        <f>IFERROR(INDEX($I$2:$I$9873,MATCH(1,INDEX(($P686=$F$2:$F$9873)*(0=COUNTIFS(AF686:AP686,$I$2:$I$9873)),0),0)),"")</f>
        <v/>
      </c>
      <c r="AR686" s="19">
        <f>IFERROR(INDEX($I$2:$I$9873,MATCH(1,INDEX(($P686=$F$2:$F$9873)*(0=COUNTIFS(AF686:AQ686,$I$2:$I$9873)),0),0)),"")</f>
        <v/>
      </c>
      <c r="AS686" s="19">
        <f>IFERROR(VLOOKUP(AF686,[2]CUS030!$A$5:$E$10000,5,0),"")</f>
        <v/>
      </c>
      <c r="AT686" s="19">
        <f>IFERROR(VLOOKUP(AG686,[2]CUS030!$A$5:$E$10000,5,0),"")</f>
        <v/>
      </c>
      <c r="AU686" s="19">
        <f>IFERROR(VLOOKUP(AH686,[2]CUS030!$A$5:$E$10000,5,0),"")</f>
        <v/>
      </c>
      <c r="AV686" s="19">
        <f>IFERROR(VLOOKUP(AI686,[2]CUS030!$A$5:$E$10000,5,0),"")</f>
        <v/>
      </c>
      <c r="AW686" s="19">
        <f>IFERROR(VLOOKUP(AJ686,[2]CUS030!$A$5:$E$10000,5,0),"")</f>
        <v/>
      </c>
      <c r="AX686" s="19">
        <f>IFERROR(VLOOKUP(AK686,[2]CUS030!$A$5:$E$10000,5,0),"")</f>
        <v/>
      </c>
      <c r="AY686" s="19">
        <f>IFERROR(VLOOKUP(AL686,[2]CUS030!$A$5:$E$10000,5,0),"")</f>
        <v/>
      </c>
      <c r="AZ686" s="19">
        <f>IFERROR(VLOOKUP(AM686,[2]CUS030!$A$5:$E$10000,5,0),"")</f>
        <v/>
      </c>
      <c r="BA686" s="19">
        <f>IFERROR(VLOOKUP(AN686,[2]CUS030!$A$5:$E$10000,5,0),"")</f>
        <v/>
      </c>
      <c r="BB686" s="19">
        <f>IFERROR(VLOOKUP(AO686,[2]CUS030!$A$5:$E$10000,5,0),"")</f>
        <v/>
      </c>
      <c r="BC686" s="19">
        <f>IFERROR(VLOOKUP(AP686,[2]CUS030!$A$5:$E$10000,5,0),"")</f>
        <v/>
      </c>
      <c r="BD686" s="19">
        <f>IFERROR(VLOOKUP(AQ686,[2]CUS030!$A$5:$E$10000,5,0),"")</f>
        <v/>
      </c>
      <c r="BE686" s="19">
        <f>IFERROR(VLOOKUP(AR686,[2]CUS030!$A$5:$E$10000,5,0),"")</f>
        <v/>
      </c>
    </row>
    <row r="687">
      <c r="F687" s="108">
        <f>[1]!Table1[[#This Row],[Production]]</f>
        <v/>
      </c>
      <c r="G687">
        <f>MID(F687,LEN(F687)-6,4)</f>
        <v/>
      </c>
      <c r="H687">
        <f>AS687&amp;"|"&amp;AT687&amp;"|"&amp;AU687&amp;"|"&amp;AV687&amp;"|"&amp;AW687&amp;"|"&amp;AX687&amp;"|"&amp;AY687&amp;"|"&amp;AZ687&amp;"|"&amp;BA687&amp;"|"&amp;BB687&amp;"|"&amp;BC687&amp;"|"&amp;BD687&amp;"|"&amp;BE687</f>
        <v/>
      </c>
      <c r="I687" s="108">
        <f>[1]!Table1[[#This Row],[Stock]]</f>
        <v/>
      </c>
      <c r="J687">
        <f>MID(LEFT(I687,LEN(I687)-3),FIND("0|0.000",LEFT(I687,LEN(I687)-3),1)+7,6)</f>
        <v/>
      </c>
      <c r="K687" s="19" t="n"/>
      <c r="L687" s="19" t="n"/>
      <c r="M687" s="19" t="n"/>
      <c r="N687" s="19" t="n"/>
      <c r="O687" s="19" t="n"/>
      <c r="P687" s="20">
        <f>End_Cal!E687</f>
        <v/>
      </c>
      <c r="Q687" s="112">
        <f>IFERROR(INDEX($J$2:$J$9873,MATCH(1,INDEX(($P687=$F$2:$F$9873)*(0=COUNTIFS($Q$2:$Q$2,$J$2:$J$9873)),0),0)),"")</f>
        <v/>
      </c>
      <c r="R687" s="112">
        <f>IFERROR(INDEX($J$2:$J$9873,MATCH(1,INDEX(($P687=$F$2:$F$9873)*(0=COUNTIFS(Q687,$J$2:$J$9873)),0),0)),"")</f>
        <v/>
      </c>
      <c r="S687" s="112">
        <f>IFERROR(INDEX($J$2:$J$9873,MATCH(1,INDEX(($P687=$F$2:$F$9873)*(0=COUNTIFS(Q687:R687,$J$2:$J$9873)),0),0)),"")</f>
        <v/>
      </c>
      <c r="T687" s="112">
        <f>IFERROR(INDEX($J$2:$J$9873,MATCH(1,INDEX(($P687=$F$2:$F$9873)*(0=COUNTIFS(Q687:S687,$J$2:$J$9873)),0),0)),"")</f>
        <v/>
      </c>
      <c r="U687" s="112">
        <f>IFERROR(INDEX($J$2:$J$9873,MATCH(1,INDEX(($P687=$F$2:$F$9873)*(0=COUNTIFS(Q687:T687,$J$2:$J$9873)),0),0)),"")</f>
        <v/>
      </c>
      <c r="V687" s="112">
        <f>IFERROR(INDEX($J$2:$J$9873,MATCH(1,INDEX(($P687=$F$2:$F$9873)*(0=COUNTIFS(Q687:U687,$J$2:$J$9873)),0),0)),"")</f>
        <v/>
      </c>
      <c r="W687" s="112">
        <f>IFERROR(INDEX($J$2:$J$9873,MATCH(1,INDEX(($P687=$F$2:$F$9873)*(0=COUNTIFS(Q687:V687,$J$2:$J$861)),0),0)),"")</f>
        <v/>
      </c>
      <c r="X687" s="112">
        <f>IFERROR(INDEX($J$2:$J$9873,MATCH(1,INDEX(($P687=$F$2:$F$9873)*(0=COUNTIFS(Q687:W687,$J$2:$J$9873)),0),0)),"")</f>
        <v/>
      </c>
      <c r="Y687" s="112">
        <f>IFERROR(INDEX($J$2:$J$861,MATCH(1,INDEX(($P687=$F$2:$F$861)*(0=COUNTIFS(Q687:X687,$J$2:$J$861)),0),0)),"")</f>
        <v/>
      </c>
      <c r="Z687" s="112">
        <f>IFERROR(INDEX($J$2:$J$861,MATCH(1,INDEX(($P687=$F$2:$F$861)*(0=COUNTIFS(Q687:Y687,$J$2:$J$861)),0),0)),"")</f>
        <v/>
      </c>
      <c r="AA687" s="112">
        <f>IFERROR(INDEX($J$2:$J$861,MATCH(1,INDEX(($P687=$F$2:$F$861)*(0=COUNTIFS(Q687:Z687,$J$2:$J$861)),0),0)),"")</f>
        <v/>
      </c>
      <c r="AB687" s="112">
        <f>IFERROR(INDEX($J$2:$J$861,MATCH(1,INDEX(($P687=$F$2:$F$861)*(0=COUNTIFS(Q687:AA687,$J$2:$J$861)),0),0)),"")</f>
        <v/>
      </c>
      <c r="AC687" s="112">
        <f>IFERROR(INDEX($J$2:$J$861,MATCH(1,INDEX(($P687=$F$2:$F$861)*(0=COUNTIFS(Q687:AB687,$J$2:$J$861)),0),0)),"")</f>
        <v/>
      </c>
      <c r="AD687">
        <f>Q687&amp;"-"&amp;R687&amp;"-"&amp;S687&amp;"-"&amp;T687&amp;"-"&amp;U687&amp;"-"&amp;V687&amp;"-"&amp;W687&amp;"-"&amp;X687&amp;"-"&amp;Y687&amp;"-"&amp;Z687&amp;"-"&amp;AA687&amp;"-"&amp;AB687&amp;"-"&amp;AC687</f>
        <v/>
      </c>
      <c r="AF687" s="19">
        <f>IFERROR(INDEX($I$2:$I$861,MATCH(1,INDEX(($P687=$F$2:$F$861)*(0=COUNTIFS($AF$2:$AF$2,$I$2:$I$861)),0),0)),"")</f>
        <v/>
      </c>
      <c r="AG687" s="19">
        <f>IFERROR(INDEX($I$2:$I$9873,MATCH(1,INDEX(($P687=$F$2:$F$9873)*(0=COUNTIFS(AF687,$I$2:$I$9873)),0),0)),"")</f>
        <v/>
      </c>
      <c r="AH687" s="19">
        <f>IFERROR(INDEX($I$2:$I$9873,MATCH(1,INDEX(($P687=$F$2:$F$9873)*(0=COUNTIFS(AF687:AG687,$I$2:$I$9873)),0),0)),"")</f>
        <v/>
      </c>
      <c r="AI687" s="19">
        <f>IFERROR(INDEX($I$2:$I$9873,MATCH(1,INDEX(($P687=$F$2:$F$9873)*(0=COUNTIFS(AF687:AH687,$I$2:$I$9873)),0),0)),"")</f>
        <v/>
      </c>
      <c r="AJ687" s="19">
        <f>IFERROR(INDEX($I$2:$I$9873,MATCH(1,INDEX(($P687=$F$2:$F$9873)*(0=COUNTIFS(AF687:AI687,$I$2:$I$9873)),0),0)),"")</f>
        <v/>
      </c>
      <c r="AK687" s="19">
        <f>IFERROR(INDEX($I$2:$I$9873,MATCH(1,INDEX(($P687=$F$2:$F$9873)*(0=COUNTIFS(AF687:AJ687,$I$2:$I$9873)),0),0)),"")</f>
        <v/>
      </c>
      <c r="AL687" s="19">
        <f>IFERROR(INDEX($I$2:$I$9873,MATCH(1,INDEX(($P687=$F$2:$F$9873)*(0=COUNTIFS(AF687:AK687,$I$2:$I$9873)),0),0)),"")</f>
        <v/>
      </c>
      <c r="AM687" s="19">
        <f>IFERROR(INDEX($I$2:$I$9873,MATCH(1,INDEX(($P687=$F$2:$F$9873)*(0=COUNTIFS(AF687:AL687,$I$2:$I$9873)),0),0)),"")</f>
        <v/>
      </c>
      <c r="AN687" s="19">
        <f>IFERROR(INDEX($I$2:$I$9873,MATCH(1,INDEX(($P687=$F$2:$F$9873)*(0=COUNTIFS(AF687:AM687,$I$2:$I$9873)),0),0)),"")</f>
        <v/>
      </c>
      <c r="AO687" s="19">
        <f>IFERROR(INDEX($I$2:$I$9873,MATCH(1,INDEX(($P687=$F$2:$F$9873)*(0=COUNTIFS(AF687:AN687,$I$2:$I$9873)),0),0)),"")</f>
        <v/>
      </c>
      <c r="AP687" s="19">
        <f>IFERROR(INDEX($I$2:$I$9873,MATCH(1,INDEX(($P687=$F$2:$F$9873)*(0=COUNTIFS(AF687:AO687,$I$2:$I$9873)),0),0)),"")</f>
        <v/>
      </c>
      <c r="AQ687" s="19">
        <f>IFERROR(INDEX($I$2:$I$9873,MATCH(1,INDEX(($P687=$F$2:$F$9873)*(0=COUNTIFS(AF687:AP687,$I$2:$I$9873)),0),0)),"")</f>
        <v/>
      </c>
      <c r="AR687" s="19">
        <f>IFERROR(INDEX($I$2:$I$9873,MATCH(1,INDEX(($P687=$F$2:$F$9873)*(0=COUNTIFS(AF687:AQ687,$I$2:$I$9873)),0),0)),"")</f>
        <v/>
      </c>
      <c r="AS687" s="19">
        <f>IFERROR(VLOOKUP(AF687,[2]CUS030!$A$5:$E$10000,5,0),"")</f>
        <v/>
      </c>
      <c r="AT687" s="19">
        <f>IFERROR(VLOOKUP(AG687,[2]CUS030!$A$5:$E$10000,5,0),"")</f>
        <v/>
      </c>
      <c r="AU687" s="19">
        <f>IFERROR(VLOOKUP(AH687,[2]CUS030!$A$5:$E$10000,5,0),"")</f>
        <v/>
      </c>
      <c r="AV687" s="19">
        <f>IFERROR(VLOOKUP(AI687,[2]CUS030!$A$5:$E$10000,5,0),"")</f>
        <v/>
      </c>
      <c r="AW687" s="19">
        <f>IFERROR(VLOOKUP(AJ687,[2]CUS030!$A$5:$E$10000,5,0),"")</f>
        <v/>
      </c>
      <c r="AX687" s="19">
        <f>IFERROR(VLOOKUP(AK687,[2]CUS030!$A$5:$E$10000,5,0),"")</f>
        <v/>
      </c>
      <c r="AY687" s="19">
        <f>IFERROR(VLOOKUP(AL687,[2]CUS030!$A$5:$E$10000,5,0),"")</f>
        <v/>
      </c>
      <c r="AZ687" s="19">
        <f>IFERROR(VLOOKUP(AM687,[2]CUS030!$A$5:$E$10000,5,0),"")</f>
        <v/>
      </c>
      <c r="BA687" s="19">
        <f>IFERROR(VLOOKUP(AN687,[2]CUS030!$A$5:$E$10000,5,0),"")</f>
        <v/>
      </c>
      <c r="BB687" s="19">
        <f>IFERROR(VLOOKUP(AO687,[2]CUS030!$A$5:$E$10000,5,0),"")</f>
        <v/>
      </c>
      <c r="BC687" s="19">
        <f>IFERROR(VLOOKUP(AP687,[2]CUS030!$A$5:$E$10000,5,0),"")</f>
        <v/>
      </c>
      <c r="BD687" s="19">
        <f>IFERROR(VLOOKUP(AQ687,[2]CUS030!$A$5:$E$10000,5,0),"")</f>
        <v/>
      </c>
      <c r="BE687" s="19">
        <f>IFERROR(VLOOKUP(AR687,[2]CUS030!$A$5:$E$10000,5,0),"")</f>
        <v/>
      </c>
    </row>
    <row r="688">
      <c r="F688" s="108">
        <f>[1]!Table1[[#This Row],[Production]]</f>
        <v/>
      </c>
      <c r="G688">
        <f>MID(F688,LEN(F688)-6,4)</f>
        <v/>
      </c>
      <c r="H688">
        <f>AS688&amp;"|"&amp;AT688&amp;"|"&amp;AU688&amp;"|"&amp;AV688&amp;"|"&amp;AW688&amp;"|"&amp;AX688&amp;"|"&amp;AY688&amp;"|"&amp;AZ688&amp;"|"&amp;BA688&amp;"|"&amp;BB688&amp;"|"&amp;BC688&amp;"|"&amp;BD688&amp;"|"&amp;BE688</f>
        <v/>
      </c>
      <c r="I688" s="108">
        <f>[1]!Table1[[#This Row],[Stock]]</f>
        <v/>
      </c>
      <c r="J688">
        <f>MID(LEFT(I688,LEN(I688)-3),FIND("0|0.000",LEFT(I688,LEN(I688)-3),1)+7,6)</f>
        <v/>
      </c>
      <c r="K688" s="19" t="n"/>
      <c r="L688" s="19" t="n"/>
      <c r="M688" s="19" t="n"/>
      <c r="N688" s="19" t="n"/>
      <c r="O688" s="19" t="n"/>
      <c r="P688" s="20">
        <f>End_Cal!E688</f>
        <v/>
      </c>
      <c r="Q688" s="112">
        <f>IFERROR(INDEX($J$2:$J$9873,MATCH(1,INDEX(($P688=$F$2:$F$9873)*(0=COUNTIFS($Q$2:$Q$2,$J$2:$J$9873)),0),0)),"")</f>
        <v/>
      </c>
      <c r="R688" s="112">
        <f>IFERROR(INDEX($J$2:$J$9873,MATCH(1,INDEX(($P688=$F$2:$F$9873)*(0=COUNTIFS(Q688,$J$2:$J$9873)),0),0)),"")</f>
        <v/>
      </c>
      <c r="S688" s="112">
        <f>IFERROR(INDEX($J$2:$J$9873,MATCH(1,INDEX(($P688=$F$2:$F$9873)*(0=COUNTIFS(Q688:R688,$J$2:$J$9873)),0),0)),"")</f>
        <v/>
      </c>
      <c r="T688" s="112">
        <f>IFERROR(INDEX($J$2:$J$9873,MATCH(1,INDEX(($P688=$F$2:$F$9873)*(0=COUNTIFS(Q688:S688,$J$2:$J$9873)),0),0)),"")</f>
        <v/>
      </c>
      <c r="U688" s="112">
        <f>IFERROR(INDEX($J$2:$J$9873,MATCH(1,INDEX(($P688=$F$2:$F$9873)*(0=COUNTIFS(Q688:T688,$J$2:$J$9873)),0),0)),"")</f>
        <v/>
      </c>
      <c r="V688" s="112">
        <f>IFERROR(INDEX($J$2:$J$9873,MATCH(1,INDEX(($P688=$F$2:$F$9873)*(0=COUNTIFS(Q688:U688,$J$2:$J$9873)),0),0)),"")</f>
        <v/>
      </c>
      <c r="W688" s="112">
        <f>IFERROR(INDEX($J$2:$J$9873,MATCH(1,INDEX(($P688=$F$2:$F$9873)*(0=COUNTIFS(Q688:V688,$J$2:$J$861)),0),0)),"")</f>
        <v/>
      </c>
      <c r="X688" s="112">
        <f>IFERROR(INDEX($J$2:$J$9873,MATCH(1,INDEX(($P688=$F$2:$F$9873)*(0=COUNTIFS(Q688:W688,$J$2:$J$9873)),0),0)),"")</f>
        <v/>
      </c>
      <c r="Y688" s="112">
        <f>IFERROR(INDEX($J$2:$J$861,MATCH(1,INDEX(($P688=$F$2:$F$861)*(0=COUNTIFS(Q688:X688,$J$2:$J$861)),0),0)),"")</f>
        <v/>
      </c>
      <c r="Z688" s="112">
        <f>IFERROR(INDEX($J$2:$J$861,MATCH(1,INDEX(($P688=$F$2:$F$861)*(0=COUNTIFS(Q688:Y688,$J$2:$J$861)),0),0)),"")</f>
        <v/>
      </c>
      <c r="AA688" s="112">
        <f>IFERROR(INDEX($J$2:$J$861,MATCH(1,INDEX(($P688=$F$2:$F$861)*(0=COUNTIFS(Q688:Z688,$J$2:$J$861)),0),0)),"")</f>
        <v/>
      </c>
      <c r="AB688" s="112">
        <f>IFERROR(INDEX($J$2:$J$861,MATCH(1,INDEX(($P688=$F$2:$F$861)*(0=COUNTIFS(Q688:AA688,$J$2:$J$861)),0),0)),"")</f>
        <v/>
      </c>
      <c r="AC688" s="112">
        <f>IFERROR(INDEX($J$2:$J$861,MATCH(1,INDEX(($P688=$F$2:$F$861)*(0=COUNTIFS(Q688:AB688,$J$2:$J$861)),0),0)),"")</f>
        <v/>
      </c>
      <c r="AD688">
        <f>Q688&amp;"-"&amp;R688&amp;"-"&amp;S688&amp;"-"&amp;T688&amp;"-"&amp;U688&amp;"-"&amp;V688&amp;"-"&amp;W688&amp;"-"&amp;X688&amp;"-"&amp;Y688&amp;"-"&amp;Z688&amp;"-"&amp;AA688&amp;"-"&amp;AB688&amp;"-"&amp;AC688</f>
        <v/>
      </c>
      <c r="AF688" s="19">
        <f>IFERROR(INDEX($I$2:$I$861,MATCH(1,INDEX(($P688=$F$2:$F$861)*(0=COUNTIFS($AF$2:$AF$2,$I$2:$I$861)),0),0)),"")</f>
        <v/>
      </c>
      <c r="AG688" s="19">
        <f>IFERROR(INDEX($I$2:$I$9873,MATCH(1,INDEX(($P688=$F$2:$F$9873)*(0=COUNTIFS(AF688,$I$2:$I$9873)),0),0)),"")</f>
        <v/>
      </c>
      <c r="AH688" s="19">
        <f>IFERROR(INDEX($I$2:$I$9873,MATCH(1,INDEX(($P688=$F$2:$F$9873)*(0=COUNTIFS(AF688:AG688,$I$2:$I$9873)),0),0)),"")</f>
        <v/>
      </c>
      <c r="AI688" s="19">
        <f>IFERROR(INDEX($I$2:$I$9873,MATCH(1,INDEX(($P688=$F$2:$F$9873)*(0=COUNTIFS(AF688:AH688,$I$2:$I$9873)),0),0)),"")</f>
        <v/>
      </c>
      <c r="AJ688" s="19">
        <f>IFERROR(INDEX($I$2:$I$9873,MATCH(1,INDEX(($P688=$F$2:$F$9873)*(0=COUNTIFS(AF688:AI688,$I$2:$I$9873)),0),0)),"")</f>
        <v/>
      </c>
      <c r="AK688" s="19">
        <f>IFERROR(INDEX($I$2:$I$9873,MATCH(1,INDEX(($P688=$F$2:$F$9873)*(0=COUNTIFS(AF688:AJ688,$I$2:$I$9873)),0),0)),"")</f>
        <v/>
      </c>
      <c r="AL688" s="19">
        <f>IFERROR(INDEX($I$2:$I$9873,MATCH(1,INDEX(($P688=$F$2:$F$9873)*(0=COUNTIFS(AF688:AK688,$I$2:$I$9873)),0),0)),"")</f>
        <v/>
      </c>
      <c r="AM688" s="19">
        <f>IFERROR(INDEX($I$2:$I$9873,MATCH(1,INDEX(($P688=$F$2:$F$9873)*(0=COUNTIFS(AF688:AL688,$I$2:$I$9873)),0),0)),"")</f>
        <v/>
      </c>
      <c r="AN688" s="19">
        <f>IFERROR(INDEX($I$2:$I$9873,MATCH(1,INDEX(($P688=$F$2:$F$9873)*(0=COUNTIFS(AF688:AM688,$I$2:$I$9873)),0),0)),"")</f>
        <v/>
      </c>
      <c r="AO688" s="19">
        <f>IFERROR(INDEX($I$2:$I$9873,MATCH(1,INDEX(($P688=$F$2:$F$9873)*(0=COUNTIFS(AF688:AN688,$I$2:$I$9873)),0),0)),"")</f>
        <v/>
      </c>
      <c r="AP688" s="19">
        <f>IFERROR(INDEX($I$2:$I$9873,MATCH(1,INDEX(($P688=$F$2:$F$9873)*(0=COUNTIFS(AF688:AO688,$I$2:$I$9873)),0),0)),"")</f>
        <v/>
      </c>
      <c r="AQ688" s="19">
        <f>IFERROR(INDEX($I$2:$I$9873,MATCH(1,INDEX(($P688=$F$2:$F$9873)*(0=COUNTIFS(AF688:AP688,$I$2:$I$9873)),0),0)),"")</f>
        <v/>
      </c>
      <c r="AR688" s="19">
        <f>IFERROR(INDEX($I$2:$I$9873,MATCH(1,INDEX(($P688=$F$2:$F$9873)*(0=COUNTIFS(AF688:AQ688,$I$2:$I$9873)),0),0)),"")</f>
        <v/>
      </c>
      <c r="AS688" s="19">
        <f>IFERROR(VLOOKUP(AF688,[2]CUS030!$A$5:$E$10000,5,0),"")</f>
        <v/>
      </c>
      <c r="AT688" s="19">
        <f>IFERROR(VLOOKUP(AG688,[2]CUS030!$A$5:$E$10000,5,0),"")</f>
        <v/>
      </c>
      <c r="AU688" s="19">
        <f>IFERROR(VLOOKUP(AH688,[2]CUS030!$A$5:$E$10000,5,0),"")</f>
        <v/>
      </c>
      <c r="AV688" s="19">
        <f>IFERROR(VLOOKUP(AI688,[2]CUS030!$A$5:$E$10000,5,0),"")</f>
        <v/>
      </c>
      <c r="AW688" s="19">
        <f>IFERROR(VLOOKUP(AJ688,[2]CUS030!$A$5:$E$10000,5,0),"")</f>
        <v/>
      </c>
      <c r="AX688" s="19">
        <f>IFERROR(VLOOKUP(AK688,[2]CUS030!$A$5:$E$10000,5,0),"")</f>
        <v/>
      </c>
      <c r="AY688" s="19">
        <f>IFERROR(VLOOKUP(AL688,[2]CUS030!$A$5:$E$10000,5,0),"")</f>
        <v/>
      </c>
      <c r="AZ688" s="19">
        <f>IFERROR(VLOOKUP(AM688,[2]CUS030!$A$5:$E$10000,5,0),"")</f>
        <v/>
      </c>
      <c r="BA688" s="19">
        <f>IFERROR(VLOOKUP(AN688,[2]CUS030!$A$5:$E$10000,5,0),"")</f>
        <v/>
      </c>
      <c r="BB688" s="19">
        <f>IFERROR(VLOOKUP(AO688,[2]CUS030!$A$5:$E$10000,5,0),"")</f>
        <v/>
      </c>
      <c r="BC688" s="19">
        <f>IFERROR(VLOOKUP(AP688,[2]CUS030!$A$5:$E$10000,5,0),"")</f>
        <v/>
      </c>
      <c r="BD688" s="19">
        <f>IFERROR(VLOOKUP(AQ688,[2]CUS030!$A$5:$E$10000,5,0),"")</f>
        <v/>
      </c>
      <c r="BE688" s="19">
        <f>IFERROR(VLOOKUP(AR688,[2]CUS030!$A$5:$E$10000,5,0),"")</f>
        <v/>
      </c>
    </row>
    <row r="689">
      <c r="F689" s="108">
        <f>[1]!Table1[[#This Row],[Production]]</f>
        <v/>
      </c>
      <c r="G689">
        <f>MID(F689,LEN(F689)-6,4)</f>
        <v/>
      </c>
      <c r="H689">
        <f>AS689&amp;"|"&amp;AT689&amp;"|"&amp;AU689&amp;"|"&amp;AV689&amp;"|"&amp;AW689&amp;"|"&amp;AX689&amp;"|"&amp;AY689&amp;"|"&amp;AZ689&amp;"|"&amp;BA689&amp;"|"&amp;BB689&amp;"|"&amp;BC689&amp;"|"&amp;BD689&amp;"|"&amp;BE689</f>
        <v/>
      </c>
      <c r="I689" s="108">
        <f>[1]!Table1[[#This Row],[Stock]]</f>
        <v/>
      </c>
      <c r="J689">
        <f>MID(LEFT(I689,LEN(I689)-3),FIND("0|0.000",LEFT(I689,LEN(I689)-3),1)+7,6)</f>
        <v/>
      </c>
      <c r="K689" s="19" t="n"/>
      <c r="L689" s="19" t="n"/>
      <c r="M689" s="19" t="n"/>
      <c r="N689" s="19" t="n"/>
      <c r="O689" s="19" t="n"/>
      <c r="P689" s="20">
        <f>End_Cal!E689</f>
        <v/>
      </c>
      <c r="Q689" s="112">
        <f>IFERROR(INDEX($J$2:$J$9873,MATCH(1,INDEX(($P689=$F$2:$F$9873)*(0=COUNTIFS($Q$2:$Q$2,$J$2:$J$9873)),0),0)),"")</f>
        <v/>
      </c>
      <c r="R689" s="112">
        <f>IFERROR(INDEX($J$2:$J$9873,MATCH(1,INDEX(($P689=$F$2:$F$9873)*(0=COUNTIFS(Q689,$J$2:$J$9873)),0),0)),"")</f>
        <v/>
      </c>
      <c r="S689" s="112">
        <f>IFERROR(INDEX($J$2:$J$9873,MATCH(1,INDEX(($P689=$F$2:$F$9873)*(0=COUNTIFS(Q689:R689,$J$2:$J$9873)),0),0)),"")</f>
        <v/>
      </c>
      <c r="T689" s="112">
        <f>IFERROR(INDEX($J$2:$J$9873,MATCH(1,INDEX(($P689=$F$2:$F$9873)*(0=COUNTIFS(Q689:S689,$J$2:$J$9873)),0),0)),"")</f>
        <v/>
      </c>
      <c r="U689" s="112">
        <f>IFERROR(INDEX($J$2:$J$9873,MATCH(1,INDEX(($P689=$F$2:$F$9873)*(0=COUNTIFS(Q689:T689,$J$2:$J$9873)),0),0)),"")</f>
        <v/>
      </c>
      <c r="V689" s="112">
        <f>IFERROR(INDEX($J$2:$J$9873,MATCH(1,INDEX(($P689=$F$2:$F$9873)*(0=COUNTIFS(Q689:U689,$J$2:$J$9873)),0),0)),"")</f>
        <v/>
      </c>
      <c r="W689" s="112">
        <f>IFERROR(INDEX($J$2:$J$9873,MATCH(1,INDEX(($P689=$F$2:$F$9873)*(0=COUNTIFS(Q689:V689,$J$2:$J$861)),0),0)),"")</f>
        <v/>
      </c>
      <c r="X689" s="112">
        <f>IFERROR(INDEX($J$2:$J$9873,MATCH(1,INDEX(($P689=$F$2:$F$9873)*(0=COUNTIFS(Q689:W689,$J$2:$J$9873)),0),0)),"")</f>
        <v/>
      </c>
      <c r="Y689" s="112">
        <f>IFERROR(INDEX($J$2:$J$861,MATCH(1,INDEX(($P689=$F$2:$F$861)*(0=COUNTIFS(Q689:X689,$J$2:$J$861)),0),0)),"")</f>
        <v/>
      </c>
      <c r="Z689" s="112">
        <f>IFERROR(INDEX($J$2:$J$861,MATCH(1,INDEX(($P689=$F$2:$F$861)*(0=COUNTIFS(Q689:Y689,$J$2:$J$861)),0),0)),"")</f>
        <v/>
      </c>
      <c r="AA689" s="112">
        <f>IFERROR(INDEX($J$2:$J$861,MATCH(1,INDEX(($P689=$F$2:$F$861)*(0=COUNTIFS(Q689:Z689,$J$2:$J$861)),0),0)),"")</f>
        <v/>
      </c>
      <c r="AB689" s="112">
        <f>IFERROR(INDEX($J$2:$J$861,MATCH(1,INDEX(($P689=$F$2:$F$861)*(0=COUNTIFS(Q689:AA689,$J$2:$J$861)),0),0)),"")</f>
        <v/>
      </c>
      <c r="AC689" s="112">
        <f>IFERROR(INDEX($J$2:$J$861,MATCH(1,INDEX(($P689=$F$2:$F$861)*(0=COUNTIFS(Q689:AB689,$J$2:$J$861)),0),0)),"")</f>
        <v/>
      </c>
      <c r="AD689">
        <f>Q689&amp;"-"&amp;R689&amp;"-"&amp;S689&amp;"-"&amp;T689&amp;"-"&amp;U689&amp;"-"&amp;V689&amp;"-"&amp;W689&amp;"-"&amp;X689&amp;"-"&amp;Y689&amp;"-"&amp;Z689&amp;"-"&amp;AA689&amp;"-"&amp;AB689&amp;"-"&amp;AC689</f>
        <v/>
      </c>
      <c r="AF689" s="19">
        <f>IFERROR(INDEX($I$2:$I$861,MATCH(1,INDEX(($P689=$F$2:$F$861)*(0=COUNTIFS($AF$2:$AF$2,$I$2:$I$861)),0),0)),"")</f>
        <v/>
      </c>
      <c r="AG689" s="19">
        <f>IFERROR(INDEX($I$2:$I$9873,MATCH(1,INDEX(($P689=$F$2:$F$9873)*(0=COUNTIFS(AF689,$I$2:$I$9873)),0),0)),"")</f>
        <v/>
      </c>
      <c r="AH689" s="19">
        <f>IFERROR(INDEX($I$2:$I$9873,MATCH(1,INDEX(($P689=$F$2:$F$9873)*(0=COUNTIFS(AF689:AG689,$I$2:$I$9873)),0),0)),"")</f>
        <v/>
      </c>
      <c r="AI689" s="19">
        <f>IFERROR(INDEX($I$2:$I$9873,MATCH(1,INDEX(($P689=$F$2:$F$9873)*(0=COUNTIFS(AF689:AH689,$I$2:$I$9873)),0),0)),"")</f>
        <v/>
      </c>
      <c r="AJ689" s="19">
        <f>IFERROR(INDEX($I$2:$I$9873,MATCH(1,INDEX(($P689=$F$2:$F$9873)*(0=COUNTIFS(AF689:AI689,$I$2:$I$9873)),0),0)),"")</f>
        <v/>
      </c>
      <c r="AK689" s="19">
        <f>IFERROR(INDEX($I$2:$I$9873,MATCH(1,INDEX(($P689=$F$2:$F$9873)*(0=COUNTIFS(AF689:AJ689,$I$2:$I$9873)),0),0)),"")</f>
        <v/>
      </c>
      <c r="AL689" s="19">
        <f>IFERROR(INDEX($I$2:$I$9873,MATCH(1,INDEX(($P689=$F$2:$F$9873)*(0=COUNTIFS(AF689:AK689,$I$2:$I$9873)),0),0)),"")</f>
        <v/>
      </c>
      <c r="AM689" s="19">
        <f>IFERROR(INDEX($I$2:$I$9873,MATCH(1,INDEX(($P689=$F$2:$F$9873)*(0=COUNTIFS(AF689:AL689,$I$2:$I$9873)),0),0)),"")</f>
        <v/>
      </c>
      <c r="AN689" s="19">
        <f>IFERROR(INDEX($I$2:$I$9873,MATCH(1,INDEX(($P689=$F$2:$F$9873)*(0=COUNTIFS(AF689:AM689,$I$2:$I$9873)),0),0)),"")</f>
        <v/>
      </c>
      <c r="AO689" s="19">
        <f>IFERROR(INDEX($I$2:$I$9873,MATCH(1,INDEX(($P689=$F$2:$F$9873)*(0=COUNTIFS(AF689:AN689,$I$2:$I$9873)),0),0)),"")</f>
        <v/>
      </c>
      <c r="AP689" s="19">
        <f>IFERROR(INDEX($I$2:$I$9873,MATCH(1,INDEX(($P689=$F$2:$F$9873)*(0=COUNTIFS(AF689:AO689,$I$2:$I$9873)),0),0)),"")</f>
        <v/>
      </c>
      <c r="AQ689" s="19">
        <f>IFERROR(INDEX($I$2:$I$9873,MATCH(1,INDEX(($P689=$F$2:$F$9873)*(0=COUNTIFS(AF689:AP689,$I$2:$I$9873)),0),0)),"")</f>
        <v/>
      </c>
      <c r="AR689" s="19">
        <f>IFERROR(INDEX($I$2:$I$9873,MATCH(1,INDEX(($P689=$F$2:$F$9873)*(0=COUNTIFS(AF689:AQ689,$I$2:$I$9873)),0),0)),"")</f>
        <v/>
      </c>
      <c r="AS689" s="19">
        <f>IFERROR(VLOOKUP(AF689,[2]CUS030!$A$5:$E$10000,5,0),"")</f>
        <v/>
      </c>
      <c r="AT689" s="19">
        <f>IFERROR(VLOOKUP(AG689,[2]CUS030!$A$5:$E$10000,5,0),"")</f>
        <v/>
      </c>
      <c r="AU689" s="19">
        <f>IFERROR(VLOOKUP(AH689,[2]CUS030!$A$5:$E$10000,5,0),"")</f>
        <v/>
      </c>
      <c r="AV689" s="19">
        <f>IFERROR(VLOOKUP(AI689,[2]CUS030!$A$5:$E$10000,5,0),"")</f>
        <v/>
      </c>
      <c r="AW689" s="19">
        <f>IFERROR(VLOOKUP(AJ689,[2]CUS030!$A$5:$E$10000,5,0),"")</f>
        <v/>
      </c>
      <c r="AX689" s="19">
        <f>IFERROR(VLOOKUP(AK689,[2]CUS030!$A$5:$E$10000,5,0),"")</f>
        <v/>
      </c>
      <c r="AY689" s="19">
        <f>IFERROR(VLOOKUP(AL689,[2]CUS030!$A$5:$E$10000,5,0),"")</f>
        <v/>
      </c>
      <c r="AZ689" s="19">
        <f>IFERROR(VLOOKUP(AM689,[2]CUS030!$A$5:$E$10000,5,0),"")</f>
        <v/>
      </c>
      <c r="BA689" s="19">
        <f>IFERROR(VLOOKUP(AN689,[2]CUS030!$A$5:$E$10000,5,0),"")</f>
        <v/>
      </c>
      <c r="BB689" s="19">
        <f>IFERROR(VLOOKUP(AO689,[2]CUS030!$A$5:$E$10000,5,0),"")</f>
        <v/>
      </c>
      <c r="BC689" s="19">
        <f>IFERROR(VLOOKUP(AP689,[2]CUS030!$A$5:$E$10000,5,0),"")</f>
        <v/>
      </c>
      <c r="BD689" s="19">
        <f>IFERROR(VLOOKUP(AQ689,[2]CUS030!$A$5:$E$10000,5,0),"")</f>
        <v/>
      </c>
      <c r="BE689" s="19">
        <f>IFERROR(VLOOKUP(AR689,[2]CUS030!$A$5:$E$10000,5,0),"")</f>
        <v/>
      </c>
    </row>
    <row r="690">
      <c r="F690" s="108">
        <f>[1]!Table1[[#This Row],[Production]]</f>
        <v/>
      </c>
      <c r="G690">
        <f>MID(F690,LEN(F690)-6,4)</f>
        <v/>
      </c>
      <c r="H690">
        <f>AS690&amp;"|"&amp;AT690&amp;"|"&amp;AU690&amp;"|"&amp;AV690&amp;"|"&amp;AW690&amp;"|"&amp;AX690&amp;"|"&amp;AY690&amp;"|"&amp;AZ690&amp;"|"&amp;BA690&amp;"|"&amp;BB690&amp;"|"&amp;BC690&amp;"|"&amp;BD690&amp;"|"&amp;BE690</f>
        <v/>
      </c>
      <c r="I690" s="108">
        <f>[1]!Table1[[#This Row],[Stock]]</f>
        <v/>
      </c>
      <c r="J690">
        <f>MID(LEFT(I690,LEN(I690)-3),FIND("0|0.000",LEFT(I690,LEN(I690)-3),1)+7,6)</f>
        <v/>
      </c>
      <c r="K690" s="19" t="n"/>
      <c r="L690" s="19" t="n"/>
      <c r="M690" s="19" t="n"/>
      <c r="N690" s="19" t="n"/>
      <c r="O690" s="19" t="n"/>
      <c r="P690" s="20">
        <f>End_Cal!E690</f>
        <v/>
      </c>
      <c r="Q690" s="112">
        <f>IFERROR(INDEX($J$2:$J$9873,MATCH(1,INDEX(($P690=$F$2:$F$9873)*(0=COUNTIFS($Q$2:$Q$2,$J$2:$J$9873)),0),0)),"")</f>
        <v/>
      </c>
      <c r="R690" s="112">
        <f>IFERROR(INDEX($J$2:$J$9873,MATCH(1,INDEX(($P690=$F$2:$F$9873)*(0=COUNTIFS(Q690,$J$2:$J$9873)),0),0)),"")</f>
        <v/>
      </c>
      <c r="S690" s="112">
        <f>IFERROR(INDEX($J$2:$J$9873,MATCH(1,INDEX(($P690=$F$2:$F$9873)*(0=COUNTIFS(Q690:R690,$J$2:$J$9873)),0),0)),"")</f>
        <v/>
      </c>
      <c r="T690" s="112">
        <f>IFERROR(INDEX($J$2:$J$9873,MATCH(1,INDEX(($P690=$F$2:$F$9873)*(0=COUNTIFS(Q690:S690,$J$2:$J$9873)),0),0)),"")</f>
        <v/>
      </c>
      <c r="U690" s="112">
        <f>IFERROR(INDEX($J$2:$J$9873,MATCH(1,INDEX(($P690=$F$2:$F$9873)*(0=COUNTIFS(Q690:T690,$J$2:$J$9873)),0),0)),"")</f>
        <v/>
      </c>
      <c r="V690" s="112">
        <f>IFERROR(INDEX($J$2:$J$9873,MATCH(1,INDEX(($P690=$F$2:$F$9873)*(0=COUNTIFS(Q690:U690,$J$2:$J$9873)),0),0)),"")</f>
        <v/>
      </c>
      <c r="W690" s="112">
        <f>IFERROR(INDEX($J$2:$J$9873,MATCH(1,INDEX(($P690=$F$2:$F$9873)*(0=COUNTIFS(Q690:V690,$J$2:$J$861)),0),0)),"")</f>
        <v/>
      </c>
      <c r="X690" s="112">
        <f>IFERROR(INDEX($J$2:$J$9873,MATCH(1,INDEX(($P690=$F$2:$F$9873)*(0=COUNTIFS(Q690:W690,$J$2:$J$9873)),0),0)),"")</f>
        <v/>
      </c>
      <c r="Y690" s="112">
        <f>IFERROR(INDEX($J$2:$J$861,MATCH(1,INDEX(($P690=$F$2:$F$861)*(0=COUNTIFS(Q690:X690,$J$2:$J$861)),0),0)),"")</f>
        <v/>
      </c>
      <c r="Z690" s="112">
        <f>IFERROR(INDEX($J$2:$J$861,MATCH(1,INDEX(($P690=$F$2:$F$861)*(0=COUNTIFS(Q690:Y690,$J$2:$J$861)),0),0)),"")</f>
        <v/>
      </c>
      <c r="AA690" s="112">
        <f>IFERROR(INDEX($J$2:$J$861,MATCH(1,INDEX(($P690=$F$2:$F$861)*(0=COUNTIFS(Q690:Z690,$J$2:$J$861)),0),0)),"")</f>
        <v/>
      </c>
      <c r="AB690" s="112">
        <f>IFERROR(INDEX($J$2:$J$861,MATCH(1,INDEX(($P690=$F$2:$F$861)*(0=COUNTIFS(Q690:AA690,$J$2:$J$861)),0),0)),"")</f>
        <v/>
      </c>
      <c r="AC690" s="112">
        <f>IFERROR(INDEX($J$2:$J$861,MATCH(1,INDEX(($P690=$F$2:$F$861)*(0=COUNTIFS(Q690:AB690,$J$2:$J$861)),0),0)),"")</f>
        <v/>
      </c>
      <c r="AD690">
        <f>Q690&amp;"-"&amp;R690&amp;"-"&amp;S690&amp;"-"&amp;T690&amp;"-"&amp;U690&amp;"-"&amp;V690&amp;"-"&amp;W690&amp;"-"&amp;X690&amp;"-"&amp;Y690&amp;"-"&amp;Z690&amp;"-"&amp;AA690&amp;"-"&amp;AB690&amp;"-"&amp;AC690</f>
        <v/>
      </c>
      <c r="AF690" s="19">
        <f>IFERROR(INDEX($I$2:$I$861,MATCH(1,INDEX(($P690=$F$2:$F$861)*(0=COUNTIFS($AF$2:$AF$2,$I$2:$I$861)),0),0)),"")</f>
        <v/>
      </c>
      <c r="AG690" s="19">
        <f>IFERROR(INDEX($I$2:$I$9873,MATCH(1,INDEX(($P690=$F$2:$F$9873)*(0=COUNTIFS(AF690,$I$2:$I$9873)),0),0)),"")</f>
        <v/>
      </c>
      <c r="AH690" s="19">
        <f>IFERROR(INDEX($I$2:$I$9873,MATCH(1,INDEX(($P690=$F$2:$F$9873)*(0=COUNTIFS(AF690:AG690,$I$2:$I$9873)),0),0)),"")</f>
        <v/>
      </c>
      <c r="AI690" s="19">
        <f>IFERROR(INDEX($I$2:$I$9873,MATCH(1,INDEX(($P690=$F$2:$F$9873)*(0=COUNTIFS(AF690:AH690,$I$2:$I$9873)),0),0)),"")</f>
        <v/>
      </c>
      <c r="AJ690" s="19">
        <f>IFERROR(INDEX($I$2:$I$9873,MATCH(1,INDEX(($P690=$F$2:$F$9873)*(0=COUNTIFS(AF690:AI690,$I$2:$I$9873)),0),0)),"")</f>
        <v/>
      </c>
      <c r="AK690" s="19">
        <f>IFERROR(INDEX($I$2:$I$9873,MATCH(1,INDEX(($P690=$F$2:$F$9873)*(0=COUNTIFS(AF690:AJ690,$I$2:$I$9873)),0),0)),"")</f>
        <v/>
      </c>
      <c r="AL690" s="19">
        <f>IFERROR(INDEX($I$2:$I$9873,MATCH(1,INDEX(($P690=$F$2:$F$9873)*(0=COUNTIFS(AF690:AK690,$I$2:$I$9873)),0),0)),"")</f>
        <v/>
      </c>
      <c r="AM690" s="19">
        <f>IFERROR(INDEX($I$2:$I$9873,MATCH(1,INDEX(($P690=$F$2:$F$9873)*(0=COUNTIFS(AF690:AL690,$I$2:$I$9873)),0),0)),"")</f>
        <v/>
      </c>
      <c r="AN690" s="19">
        <f>IFERROR(INDEX($I$2:$I$9873,MATCH(1,INDEX(($P690=$F$2:$F$9873)*(0=COUNTIFS(AF690:AM690,$I$2:$I$9873)),0),0)),"")</f>
        <v/>
      </c>
      <c r="AO690" s="19">
        <f>IFERROR(INDEX($I$2:$I$9873,MATCH(1,INDEX(($P690=$F$2:$F$9873)*(0=COUNTIFS(AF690:AN690,$I$2:$I$9873)),0),0)),"")</f>
        <v/>
      </c>
      <c r="AP690" s="19">
        <f>IFERROR(INDEX($I$2:$I$9873,MATCH(1,INDEX(($P690=$F$2:$F$9873)*(0=COUNTIFS(AF690:AO690,$I$2:$I$9873)),0),0)),"")</f>
        <v/>
      </c>
      <c r="AQ690" s="19">
        <f>IFERROR(INDEX($I$2:$I$9873,MATCH(1,INDEX(($P690=$F$2:$F$9873)*(0=COUNTIFS(AF690:AP690,$I$2:$I$9873)),0),0)),"")</f>
        <v/>
      </c>
      <c r="AR690" s="19">
        <f>IFERROR(INDEX($I$2:$I$9873,MATCH(1,INDEX(($P690=$F$2:$F$9873)*(0=COUNTIFS(AF690:AQ690,$I$2:$I$9873)),0),0)),"")</f>
        <v/>
      </c>
      <c r="AS690" s="19">
        <f>IFERROR(VLOOKUP(AF690,[2]CUS030!$A$5:$E$10000,5,0),"")</f>
        <v/>
      </c>
      <c r="AT690" s="19">
        <f>IFERROR(VLOOKUP(AG690,[2]CUS030!$A$5:$E$10000,5,0),"")</f>
        <v/>
      </c>
      <c r="AU690" s="19">
        <f>IFERROR(VLOOKUP(AH690,[2]CUS030!$A$5:$E$10000,5,0),"")</f>
        <v/>
      </c>
      <c r="AV690" s="19">
        <f>IFERROR(VLOOKUP(AI690,[2]CUS030!$A$5:$E$10000,5,0),"")</f>
        <v/>
      </c>
      <c r="AW690" s="19">
        <f>IFERROR(VLOOKUP(AJ690,[2]CUS030!$A$5:$E$10000,5,0),"")</f>
        <v/>
      </c>
      <c r="AX690" s="19">
        <f>IFERROR(VLOOKUP(AK690,[2]CUS030!$A$5:$E$10000,5,0),"")</f>
        <v/>
      </c>
      <c r="AY690" s="19">
        <f>IFERROR(VLOOKUP(AL690,[2]CUS030!$A$5:$E$10000,5,0),"")</f>
        <v/>
      </c>
      <c r="AZ690" s="19">
        <f>IFERROR(VLOOKUP(AM690,[2]CUS030!$A$5:$E$10000,5,0),"")</f>
        <v/>
      </c>
      <c r="BA690" s="19">
        <f>IFERROR(VLOOKUP(AN690,[2]CUS030!$A$5:$E$10000,5,0),"")</f>
        <v/>
      </c>
      <c r="BB690" s="19">
        <f>IFERROR(VLOOKUP(AO690,[2]CUS030!$A$5:$E$10000,5,0),"")</f>
        <v/>
      </c>
      <c r="BC690" s="19">
        <f>IFERROR(VLOOKUP(AP690,[2]CUS030!$A$5:$E$10000,5,0),"")</f>
        <v/>
      </c>
      <c r="BD690" s="19">
        <f>IFERROR(VLOOKUP(AQ690,[2]CUS030!$A$5:$E$10000,5,0),"")</f>
        <v/>
      </c>
      <c r="BE690" s="19">
        <f>IFERROR(VLOOKUP(AR690,[2]CUS030!$A$5:$E$10000,5,0),"")</f>
        <v/>
      </c>
    </row>
    <row r="691">
      <c r="F691" s="108">
        <f>[1]!Table1[[#This Row],[Production]]</f>
        <v/>
      </c>
      <c r="G691">
        <f>MID(F691,LEN(F691)-6,4)</f>
        <v/>
      </c>
      <c r="H691">
        <f>AS691&amp;"|"&amp;AT691&amp;"|"&amp;AU691&amp;"|"&amp;AV691&amp;"|"&amp;AW691&amp;"|"&amp;AX691&amp;"|"&amp;AY691&amp;"|"&amp;AZ691&amp;"|"&amp;BA691&amp;"|"&amp;BB691&amp;"|"&amp;BC691&amp;"|"&amp;BD691&amp;"|"&amp;BE691</f>
        <v/>
      </c>
      <c r="I691" s="108">
        <f>[1]!Table1[[#This Row],[Stock]]</f>
        <v/>
      </c>
      <c r="J691">
        <f>MID(LEFT(I691,LEN(I691)-3),FIND("0|0.000",LEFT(I691,LEN(I691)-3),1)+7,6)</f>
        <v/>
      </c>
      <c r="K691" s="19" t="n"/>
      <c r="L691" s="19" t="n"/>
      <c r="M691" s="19" t="n"/>
      <c r="N691" s="19" t="n"/>
      <c r="O691" s="19" t="n"/>
      <c r="P691" s="20">
        <f>End_Cal!E691</f>
        <v/>
      </c>
      <c r="Q691" s="112">
        <f>IFERROR(INDEX($J$2:$J$9873,MATCH(1,INDEX(($P691=$F$2:$F$9873)*(0=COUNTIFS($Q$2:$Q$2,$J$2:$J$9873)),0),0)),"")</f>
        <v/>
      </c>
      <c r="R691" s="112">
        <f>IFERROR(INDEX($J$2:$J$9873,MATCH(1,INDEX(($P691=$F$2:$F$9873)*(0=COUNTIFS(Q691,$J$2:$J$9873)),0),0)),"")</f>
        <v/>
      </c>
      <c r="S691" s="112">
        <f>IFERROR(INDEX($J$2:$J$9873,MATCH(1,INDEX(($P691=$F$2:$F$9873)*(0=COUNTIFS(Q691:R691,$J$2:$J$9873)),0),0)),"")</f>
        <v/>
      </c>
      <c r="T691" s="112">
        <f>IFERROR(INDEX($J$2:$J$9873,MATCH(1,INDEX(($P691=$F$2:$F$9873)*(0=COUNTIFS(Q691:S691,$J$2:$J$9873)),0),0)),"")</f>
        <v/>
      </c>
      <c r="U691" s="112">
        <f>IFERROR(INDEX($J$2:$J$9873,MATCH(1,INDEX(($P691=$F$2:$F$9873)*(0=COUNTIFS(Q691:T691,$J$2:$J$9873)),0),0)),"")</f>
        <v/>
      </c>
      <c r="V691" s="112">
        <f>IFERROR(INDEX($J$2:$J$9873,MATCH(1,INDEX(($P691=$F$2:$F$9873)*(0=COUNTIFS(Q691:U691,$J$2:$J$9873)),0),0)),"")</f>
        <v/>
      </c>
      <c r="W691" s="112">
        <f>IFERROR(INDEX($J$2:$J$9873,MATCH(1,INDEX(($P691=$F$2:$F$9873)*(0=COUNTIFS(Q691:V691,$J$2:$J$861)),0),0)),"")</f>
        <v/>
      </c>
      <c r="X691" s="112">
        <f>IFERROR(INDEX($J$2:$J$9873,MATCH(1,INDEX(($P691=$F$2:$F$9873)*(0=COUNTIFS(Q691:W691,$J$2:$J$9873)),0),0)),"")</f>
        <v/>
      </c>
      <c r="Y691" s="112">
        <f>IFERROR(INDEX($J$2:$J$861,MATCH(1,INDEX(($P691=$F$2:$F$861)*(0=COUNTIFS(Q691:X691,$J$2:$J$861)),0),0)),"")</f>
        <v/>
      </c>
      <c r="Z691" s="112">
        <f>IFERROR(INDEX($J$2:$J$861,MATCH(1,INDEX(($P691=$F$2:$F$861)*(0=COUNTIFS(Q691:Y691,$J$2:$J$861)),0),0)),"")</f>
        <v/>
      </c>
      <c r="AA691" s="112">
        <f>IFERROR(INDEX($J$2:$J$861,MATCH(1,INDEX(($P691=$F$2:$F$861)*(0=COUNTIFS(Q691:Z691,$J$2:$J$861)),0),0)),"")</f>
        <v/>
      </c>
      <c r="AB691" s="112">
        <f>IFERROR(INDEX($J$2:$J$861,MATCH(1,INDEX(($P691=$F$2:$F$861)*(0=COUNTIFS(Q691:AA691,$J$2:$J$861)),0),0)),"")</f>
        <v/>
      </c>
      <c r="AC691" s="112">
        <f>IFERROR(INDEX($J$2:$J$861,MATCH(1,INDEX(($P691=$F$2:$F$861)*(0=COUNTIFS(Q691:AB691,$J$2:$J$861)),0),0)),"")</f>
        <v/>
      </c>
      <c r="AD691">
        <f>Q691&amp;"-"&amp;R691&amp;"-"&amp;S691&amp;"-"&amp;T691&amp;"-"&amp;U691&amp;"-"&amp;V691&amp;"-"&amp;W691&amp;"-"&amp;X691&amp;"-"&amp;Y691&amp;"-"&amp;Z691&amp;"-"&amp;AA691&amp;"-"&amp;AB691&amp;"-"&amp;AC691</f>
        <v/>
      </c>
      <c r="AF691" s="19">
        <f>IFERROR(INDEX($I$2:$I$861,MATCH(1,INDEX(($P691=$F$2:$F$861)*(0=COUNTIFS($AF$2:$AF$2,$I$2:$I$861)),0),0)),"")</f>
        <v/>
      </c>
      <c r="AG691" s="19">
        <f>IFERROR(INDEX($I$2:$I$9873,MATCH(1,INDEX(($P691=$F$2:$F$9873)*(0=COUNTIFS(AF691,$I$2:$I$9873)),0),0)),"")</f>
        <v/>
      </c>
      <c r="AH691" s="19">
        <f>IFERROR(INDEX($I$2:$I$9873,MATCH(1,INDEX(($P691=$F$2:$F$9873)*(0=COUNTIFS(AF691:AG691,$I$2:$I$9873)),0),0)),"")</f>
        <v/>
      </c>
      <c r="AI691" s="19">
        <f>IFERROR(INDEX($I$2:$I$9873,MATCH(1,INDEX(($P691=$F$2:$F$9873)*(0=COUNTIFS(AF691:AH691,$I$2:$I$9873)),0),0)),"")</f>
        <v/>
      </c>
      <c r="AJ691" s="19">
        <f>IFERROR(INDEX($I$2:$I$9873,MATCH(1,INDEX(($P691=$F$2:$F$9873)*(0=COUNTIFS(AF691:AI691,$I$2:$I$9873)),0),0)),"")</f>
        <v/>
      </c>
      <c r="AK691" s="19">
        <f>IFERROR(INDEX($I$2:$I$9873,MATCH(1,INDEX(($P691=$F$2:$F$9873)*(0=COUNTIFS(AF691:AJ691,$I$2:$I$9873)),0),0)),"")</f>
        <v/>
      </c>
      <c r="AL691" s="19">
        <f>IFERROR(INDEX($I$2:$I$9873,MATCH(1,INDEX(($P691=$F$2:$F$9873)*(0=COUNTIFS(AF691:AK691,$I$2:$I$9873)),0),0)),"")</f>
        <v/>
      </c>
      <c r="AM691" s="19">
        <f>IFERROR(INDEX($I$2:$I$9873,MATCH(1,INDEX(($P691=$F$2:$F$9873)*(0=COUNTIFS(AF691:AL691,$I$2:$I$9873)),0),0)),"")</f>
        <v/>
      </c>
      <c r="AN691" s="19">
        <f>IFERROR(INDEX($I$2:$I$9873,MATCH(1,INDEX(($P691=$F$2:$F$9873)*(0=COUNTIFS(AF691:AM691,$I$2:$I$9873)),0),0)),"")</f>
        <v/>
      </c>
      <c r="AO691" s="19">
        <f>IFERROR(INDEX($I$2:$I$9873,MATCH(1,INDEX(($P691=$F$2:$F$9873)*(0=COUNTIFS(AF691:AN691,$I$2:$I$9873)),0),0)),"")</f>
        <v/>
      </c>
      <c r="AP691" s="19">
        <f>IFERROR(INDEX($I$2:$I$9873,MATCH(1,INDEX(($P691=$F$2:$F$9873)*(0=COUNTIFS(AF691:AO691,$I$2:$I$9873)),0),0)),"")</f>
        <v/>
      </c>
      <c r="AQ691" s="19">
        <f>IFERROR(INDEX($I$2:$I$9873,MATCH(1,INDEX(($P691=$F$2:$F$9873)*(0=COUNTIFS(AF691:AP691,$I$2:$I$9873)),0),0)),"")</f>
        <v/>
      </c>
      <c r="AR691" s="19">
        <f>IFERROR(INDEX($I$2:$I$9873,MATCH(1,INDEX(($P691=$F$2:$F$9873)*(0=COUNTIFS(AF691:AQ691,$I$2:$I$9873)),0),0)),"")</f>
        <v/>
      </c>
      <c r="AS691" s="19">
        <f>IFERROR(VLOOKUP(AF691,[2]CUS030!$A$5:$E$10000,5,0),"")</f>
        <v/>
      </c>
      <c r="AT691" s="19">
        <f>IFERROR(VLOOKUP(AG691,[2]CUS030!$A$5:$E$10000,5,0),"")</f>
        <v/>
      </c>
      <c r="AU691" s="19">
        <f>IFERROR(VLOOKUP(AH691,[2]CUS030!$A$5:$E$10000,5,0),"")</f>
        <v/>
      </c>
      <c r="AV691" s="19">
        <f>IFERROR(VLOOKUP(AI691,[2]CUS030!$A$5:$E$10000,5,0),"")</f>
        <v/>
      </c>
      <c r="AW691" s="19">
        <f>IFERROR(VLOOKUP(AJ691,[2]CUS030!$A$5:$E$10000,5,0),"")</f>
        <v/>
      </c>
      <c r="AX691" s="19">
        <f>IFERROR(VLOOKUP(AK691,[2]CUS030!$A$5:$E$10000,5,0),"")</f>
        <v/>
      </c>
      <c r="AY691" s="19">
        <f>IFERROR(VLOOKUP(AL691,[2]CUS030!$A$5:$E$10000,5,0),"")</f>
        <v/>
      </c>
      <c r="AZ691" s="19">
        <f>IFERROR(VLOOKUP(AM691,[2]CUS030!$A$5:$E$10000,5,0),"")</f>
        <v/>
      </c>
      <c r="BA691" s="19">
        <f>IFERROR(VLOOKUP(AN691,[2]CUS030!$A$5:$E$10000,5,0),"")</f>
        <v/>
      </c>
      <c r="BB691" s="19">
        <f>IFERROR(VLOOKUP(AO691,[2]CUS030!$A$5:$E$10000,5,0),"")</f>
        <v/>
      </c>
      <c r="BC691" s="19">
        <f>IFERROR(VLOOKUP(AP691,[2]CUS030!$A$5:$E$10000,5,0),"")</f>
        <v/>
      </c>
      <c r="BD691" s="19">
        <f>IFERROR(VLOOKUP(AQ691,[2]CUS030!$A$5:$E$10000,5,0),"")</f>
        <v/>
      </c>
      <c r="BE691" s="19">
        <f>IFERROR(VLOOKUP(AR691,[2]CUS030!$A$5:$E$10000,5,0),"")</f>
        <v/>
      </c>
    </row>
    <row r="692">
      <c r="F692" s="108">
        <f>[1]!Table1[[#This Row],[Production]]</f>
        <v/>
      </c>
      <c r="G692">
        <f>MID(F692,LEN(F692)-6,4)</f>
        <v/>
      </c>
      <c r="H692">
        <f>AS692&amp;"|"&amp;AT692&amp;"|"&amp;AU692&amp;"|"&amp;AV692&amp;"|"&amp;AW692&amp;"|"&amp;AX692&amp;"|"&amp;AY692&amp;"|"&amp;AZ692&amp;"|"&amp;BA692&amp;"|"&amp;BB692&amp;"|"&amp;BC692&amp;"|"&amp;BD692&amp;"|"&amp;BE692</f>
        <v/>
      </c>
      <c r="I692" s="108">
        <f>[1]!Table1[[#This Row],[Stock]]</f>
        <v/>
      </c>
      <c r="J692">
        <f>MID(LEFT(I692,LEN(I692)-3),FIND("0|0.000",LEFT(I692,LEN(I692)-3),1)+7,6)</f>
        <v/>
      </c>
      <c r="K692" s="19" t="n"/>
      <c r="L692" s="19" t="n"/>
      <c r="M692" s="19" t="n"/>
      <c r="N692" s="19" t="n"/>
      <c r="O692" s="19" t="n"/>
      <c r="P692" s="20">
        <f>End_Cal!E692</f>
        <v/>
      </c>
      <c r="Q692" s="112">
        <f>IFERROR(INDEX($J$2:$J$9873,MATCH(1,INDEX(($P692=$F$2:$F$9873)*(0=COUNTIFS($Q$2:$Q$2,$J$2:$J$9873)),0),0)),"")</f>
        <v/>
      </c>
      <c r="R692" s="112">
        <f>IFERROR(INDEX($J$2:$J$9873,MATCH(1,INDEX(($P692=$F$2:$F$9873)*(0=COUNTIFS(Q692,$J$2:$J$9873)),0),0)),"")</f>
        <v/>
      </c>
      <c r="S692" s="112">
        <f>IFERROR(INDEX($J$2:$J$9873,MATCH(1,INDEX(($P692=$F$2:$F$9873)*(0=COUNTIFS(Q692:R692,$J$2:$J$9873)),0),0)),"")</f>
        <v/>
      </c>
      <c r="T692" s="112">
        <f>IFERROR(INDEX($J$2:$J$9873,MATCH(1,INDEX(($P692=$F$2:$F$9873)*(0=COUNTIFS(Q692:S692,$J$2:$J$9873)),0),0)),"")</f>
        <v/>
      </c>
      <c r="U692" s="112">
        <f>IFERROR(INDEX($J$2:$J$9873,MATCH(1,INDEX(($P692=$F$2:$F$9873)*(0=COUNTIFS(Q692:T692,$J$2:$J$9873)),0),0)),"")</f>
        <v/>
      </c>
      <c r="V692" s="112">
        <f>IFERROR(INDEX($J$2:$J$9873,MATCH(1,INDEX(($P692=$F$2:$F$9873)*(0=COUNTIFS(Q692:U692,$J$2:$J$9873)),0),0)),"")</f>
        <v/>
      </c>
      <c r="W692" s="112">
        <f>IFERROR(INDEX($J$2:$J$9873,MATCH(1,INDEX(($P692=$F$2:$F$9873)*(0=COUNTIFS(Q692:V692,$J$2:$J$861)),0),0)),"")</f>
        <v/>
      </c>
      <c r="X692" s="112">
        <f>IFERROR(INDEX($J$2:$J$9873,MATCH(1,INDEX(($P692=$F$2:$F$9873)*(0=COUNTIFS(Q692:W692,$J$2:$J$9873)),0),0)),"")</f>
        <v/>
      </c>
      <c r="Y692" s="112">
        <f>IFERROR(INDEX($J$2:$J$861,MATCH(1,INDEX(($P692=$F$2:$F$861)*(0=COUNTIFS(Q692:X692,$J$2:$J$861)),0),0)),"")</f>
        <v/>
      </c>
      <c r="Z692" s="112">
        <f>IFERROR(INDEX($J$2:$J$861,MATCH(1,INDEX(($P692=$F$2:$F$861)*(0=COUNTIFS(Q692:Y692,$J$2:$J$861)),0),0)),"")</f>
        <v/>
      </c>
      <c r="AA692" s="112">
        <f>IFERROR(INDEX($J$2:$J$861,MATCH(1,INDEX(($P692=$F$2:$F$861)*(0=COUNTIFS(Q692:Z692,$J$2:$J$861)),0),0)),"")</f>
        <v/>
      </c>
      <c r="AB692" s="112">
        <f>IFERROR(INDEX($J$2:$J$861,MATCH(1,INDEX(($P692=$F$2:$F$861)*(0=COUNTIFS(Q692:AA692,$J$2:$J$861)),0),0)),"")</f>
        <v/>
      </c>
      <c r="AC692" s="112">
        <f>IFERROR(INDEX($J$2:$J$861,MATCH(1,INDEX(($P692=$F$2:$F$861)*(0=COUNTIFS(Q692:AB692,$J$2:$J$861)),0),0)),"")</f>
        <v/>
      </c>
      <c r="AD692">
        <f>Q692&amp;"-"&amp;R692&amp;"-"&amp;S692&amp;"-"&amp;T692&amp;"-"&amp;U692&amp;"-"&amp;V692&amp;"-"&amp;W692&amp;"-"&amp;X692&amp;"-"&amp;Y692&amp;"-"&amp;Z692&amp;"-"&amp;AA692&amp;"-"&amp;AB692&amp;"-"&amp;AC692</f>
        <v/>
      </c>
      <c r="AF692" s="19">
        <f>IFERROR(INDEX($I$2:$I$861,MATCH(1,INDEX(($P692=$F$2:$F$861)*(0=COUNTIFS($AF$2:$AF$2,$I$2:$I$861)),0),0)),"")</f>
        <v/>
      </c>
      <c r="AG692" s="19">
        <f>IFERROR(INDEX($I$2:$I$9873,MATCH(1,INDEX(($P692=$F$2:$F$9873)*(0=COUNTIFS(AF692,$I$2:$I$9873)),0),0)),"")</f>
        <v/>
      </c>
      <c r="AH692" s="19">
        <f>IFERROR(INDEX($I$2:$I$9873,MATCH(1,INDEX(($P692=$F$2:$F$9873)*(0=COUNTIFS(AF692:AG692,$I$2:$I$9873)),0),0)),"")</f>
        <v/>
      </c>
      <c r="AI692" s="19">
        <f>IFERROR(INDEX($I$2:$I$9873,MATCH(1,INDEX(($P692=$F$2:$F$9873)*(0=COUNTIFS(AF692:AH692,$I$2:$I$9873)),0),0)),"")</f>
        <v/>
      </c>
      <c r="AJ692" s="19">
        <f>IFERROR(INDEX($I$2:$I$9873,MATCH(1,INDEX(($P692=$F$2:$F$9873)*(0=COUNTIFS(AF692:AI692,$I$2:$I$9873)),0),0)),"")</f>
        <v/>
      </c>
      <c r="AK692" s="19">
        <f>IFERROR(INDEX($I$2:$I$9873,MATCH(1,INDEX(($P692=$F$2:$F$9873)*(0=COUNTIFS(AF692:AJ692,$I$2:$I$9873)),0),0)),"")</f>
        <v/>
      </c>
      <c r="AL692" s="19">
        <f>IFERROR(INDEX($I$2:$I$9873,MATCH(1,INDEX(($P692=$F$2:$F$9873)*(0=COUNTIFS(AF692:AK692,$I$2:$I$9873)),0),0)),"")</f>
        <v/>
      </c>
      <c r="AM692" s="19">
        <f>IFERROR(INDEX($I$2:$I$9873,MATCH(1,INDEX(($P692=$F$2:$F$9873)*(0=COUNTIFS(AF692:AL692,$I$2:$I$9873)),0),0)),"")</f>
        <v/>
      </c>
      <c r="AN692" s="19">
        <f>IFERROR(INDEX($I$2:$I$9873,MATCH(1,INDEX(($P692=$F$2:$F$9873)*(0=COUNTIFS(AF692:AM692,$I$2:$I$9873)),0),0)),"")</f>
        <v/>
      </c>
      <c r="AO692" s="19">
        <f>IFERROR(INDEX($I$2:$I$9873,MATCH(1,INDEX(($P692=$F$2:$F$9873)*(0=COUNTIFS(AF692:AN692,$I$2:$I$9873)),0),0)),"")</f>
        <v/>
      </c>
      <c r="AP692" s="19">
        <f>IFERROR(INDEX($I$2:$I$9873,MATCH(1,INDEX(($P692=$F$2:$F$9873)*(0=COUNTIFS(AF692:AO692,$I$2:$I$9873)),0),0)),"")</f>
        <v/>
      </c>
      <c r="AQ692" s="19">
        <f>IFERROR(INDEX($I$2:$I$9873,MATCH(1,INDEX(($P692=$F$2:$F$9873)*(0=COUNTIFS(AF692:AP692,$I$2:$I$9873)),0),0)),"")</f>
        <v/>
      </c>
      <c r="AR692" s="19">
        <f>IFERROR(INDEX($I$2:$I$9873,MATCH(1,INDEX(($P692=$F$2:$F$9873)*(0=COUNTIFS(AF692:AQ692,$I$2:$I$9873)),0),0)),"")</f>
        <v/>
      </c>
      <c r="AS692" s="19">
        <f>IFERROR(VLOOKUP(AF692,[2]CUS030!$A$5:$E$10000,5,0),"")</f>
        <v/>
      </c>
      <c r="AT692" s="19">
        <f>IFERROR(VLOOKUP(AG692,[2]CUS030!$A$5:$E$10000,5,0),"")</f>
        <v/>
      </c>
      <c r="AU692" s="19">
        <f>IFERROR(VLOOKUP(AH692,[2]CUS030!$A$5:$E$10000,5,0),"")</f>
        <v/>
      </c>
      <c r="AV692" s="19">
        <f>IFERROR(VLOOKUP(AI692,[2]CUS030!$A$5:$E$10000,5,0),"")</f>
        <v/>
      </c>
      <c r="AW692" s="19">
        <f>IFERROR(VLOOKUP(AJ692,[2]CUS030!$A$5:$E$10000,5,0),"")</f>
        <v/>
      </c>
      <c r="AX692" s="19">
        <f>IFERROR(VLOOKUP(AK692,[2]CUS030!$A$5:$E$10000,5,0),"")</f>
        <v/>
      </c>
      <c r="AY692" s="19">
        <f>IFERROR(VLOOKUP(AL692,[2]CUS030!$A$5:$E$10000,5,0),"")</f>
        <v/>
      </c>
      <c r="AZ692" s="19">
        <f>IFERROR(VLOOKUP(AM692,[2]CUS030!$A$5:$E$10000,5,0),"")</f>
        <v/>
      </c>
      <c r="BA692" s="19">
        <f>IFERROR(VLOOKUP(AN692,[2]CUS030!$A$5:$E$10000,5,0),"")</f>
        <v/>
      </c>
      <c r="BB692" s="19">
        <f>IFERROR(VLOOKUP(AO692,[2]CUS030!$A$5:$E$10000,5,0),"")</f>
        <v/>
      </c>
      <c r="BC692" s="19">
        <f>IFERROR(VLOOKUP(AP692,[2]CUS030!$A$5:$E$10000,5,0),"")</f>
        <v/>
      </c>
      <c r="BD692" s="19">
        <f>IFERROR(VLOOKUP(AQ692,[2]CUS030!$A$5:$E$10000,5,0),"")</f>
        <v/>
      </c>
      <c r="BE692" s="19">
        <f>IFERROR(VLOOKUP(AR692,[2]CUS030!$A$5:$E$10000,5,0),"")</f>
        <v/>
      </c>
    </row>
    <row r="693">
      <c r="F693" s="108">
        <f>[1]!Table1[[#This Row],[Production]]</f>
        <v/>
      </c>
      <c r="G693">
        <f>MID(F693,LEN(F693)-6,4)</f>
        <v/>
      </c>
      <c r="H693">
        <f>AS693&amp;"|"&amp;AT693&amp;"|"&amp;AU693&amp;"|"&amp;AV693&amp;"|"&amp;AW693&amp;"|"&amp;AX693&amp;"|"&amp;AY693&amp;"|"&amp;AZ693&amp;"|"&amp;BA693&amp;"|"&amp;BB693&amp;"|"&amp;BC693&amp;"|"&amp;BD693&amp;"|"&amp;BE693</f>
        <v/>
      </c>
      <c r="I693" s="108">
        <f>[1]!Table1[[#This Row],[Stock]]</f>
        <v/>
      </c>
      <c r="J693">
        <f>MID(LEFT(I693,LEN(I693)-3),FIND("0|0.000",LEFT(I693,LEN(I693)-3),1)+7,6)</f>
        <v/>
      </c>
      <c r="K693" s="19" t="n"/>
      <c r="L693" s="19" t="n"/>
      <c r="M693" s="19" t="n"/>
      <c r="N693" s="19" t="n"/>
      <c r="O693" s="19" t="n"/>
      <c r="P693" s="20">
        <f>End_Cal!E693</f>
        <v/>
      </c>
      <c r="Q693" s="112">
        <f>IFERROR(INDEX($J$2:$J$9873,MATCH(1,INDEX(($P693=$F$2:$F$9873)*(0=COUNTIFS($Q$2:$Q$2,$J$2:$J$9873)),0),0)),"")</f>
        <v/>
      </c>
      <c r="R693" s="112">
        <f>IFERROR(INDEX($J$2:$J$9873,MATCH(1,INDEX(($P693=$F$2:$F$9873)*(0=COUNTIFS(Q693,$J$2:$J$9873)),0),0)),"")</f>
        <v/>
      </c>
      <c r="S693" s="112">
        <f>IFERROR(INDEX($J$2:$J$9873,MATCH(1,INDEX(($P693=$F$2:$F$9873)*(0=COUNTIFS(Q693:R693,$J$2:$J$9873)),0),0)),"")</f>
        <v/>
      </c>
      <c r="T693" s="112">
        <f>IFERROR(INDEX($J$2:$J$9873,MATCH(1,INDEX(($P693=$F$2:$F$9873)*(0=COUNTIFS(Q693:S693,$J$2:$J$9873)),0),0)),"")</f>
        <v/>
      </c>
      <c r="U693" s="112">
        <f>IFERROR(INDEX($J$2:$J$9873,MATCH(1,INDEX(($P693=$F$2:$F$9873)*(0=COUNTIFS(Q693:T693,$J$2:$J$9873)),0),0)),"")</f>
        <v/>
      </c>
      <c r="V693" s="112">
        <f>IFERROR(INDEX($J$2:$J$9873,MATCH(1,INDEX(($P693=$F$2:$F$9873)*(0=COUNTIFS(Q693:U693,$J$2:$J$9873)),0),0)),"")</f>
        <v/>
      </c>
      <c r="W693" s="112">
        <f>IFERROR(INDEX($J$2:$J$9873,MATCH(1,INDEX(($P693=$F$2:$F$9873)*(0=COUNTIFS(Q693:V693,$J$2:$J$861)),0),0)),"")</f>
        <v/>
      </c>
      <c r="X693" s="112">
        <f>IFERROR(INDEX($J$2:$J$9873,MATCH(1,INDEX(($P693=$F$2:$F$9873)*(0=COUNTIFS(Q693:W693,$J$2:$J$9873)),0),0)),"")</f>
        <v/>
      </c>
      <c r="Y693" s="112">
        <f>IFERROR(INDEX($J$2:$J$861,MATCH(1,INDEX(($P693=$F$2:$F$861)*(0=COUNTIFS(Q693:X693,$J$2:$J$861)),0),0)),"")</f>
        <v/>
      </c>
      <c r="Z693" s="112">
        <f>IFERROR(INDEX($J$2:$J$861,MATCH(1,INDEX(($P693=$F$2:$F$861)*(0=COUNTIFS(Q693:Y693,$J$2:$J$861)),0),0)),"")</f>
        <v/>
      </c>
      <c r="AA693" s="112">
        <f>IFERROR(INDEX($J$2:$J$861,MATCH(1,INDEX(($P693=$F$2:$F$861)*(0=COUNTIFS(Q693:Z693,$J$2:$J$861)),0),0)),"")</f>
        <v/>
      </c>
      <c r="AB693" s="112">
        <f>IFERROR(INDEX($J$2:$J$861,MATCH(1,INDEX(($P693=$F$2:$F$861)*(0=COUNTIFS(Q693:AA693,$J$2:$J$861)),0),0)),"")</f>
        <v/>
      </c>
      <c r="AC693" s="112">
        <f>IFERROR(INDEX($J$2:$J$861,MATCH(1,INDEX(($P693=$F$2:$F$861)*(0=COUNTIFS(Q693:AB693,$J$2:$J$861)),0),0)),"")</f>
        <v/>
      </c>
      <c r="AD693">
        <f>Q693&amp;"-"&amp;R693&amp;"-"&amp;S693&amp;"-"&amp;T693&amp;"-"&amp;U693&amp;"-"&amp;V693&amp;"-"&amp;W693&amp;"-"&amp;X693&amp;"-"&amp;Y693&amp;"-"&amp;Z693&amp;"-"&amp;AA693&amp;"-"&amp;AB693&amp;"-"&amp;AC693</f>
        <v/>
      </c>
      <c r="AF693" s="19">
        <f>IFERROR(INDEX($I$2:$I$861,MATCH(1,INDEX(($P693=$F$2:$F$861)*(0=COUNTIFS($AF$2:$AF$2,$I$2:$I$861)),0),0)),"")</f>
        <v/>
      </c>
      <c r="AG693" s="19">
        <f>IFERROR(INDEX($I$2:$I$9873,MATCH(1,INDEX(($P693=$F$2:$F$9873)*(0=COUNTIFS(AF693,$I$2:$I$9873)),0),0)),"")</f>
        <v/>
      </c>
      <c r="AH693" s="19">
        <f>IFERROR(INDEX($I$2:$I$9873,MATCH(1,INDEX(($P693=$F$2:$F$9873)*(0=COUNTIFS(AF693:AG693,$I$2:$I$9873)),0),0)),"")</f>
        <v/>
      </c>
      <c r="AI693" s="19">
        <f>IFERROR(INDEX($I$2:$I$9873,MATCH(1,INDEX(($P693=$F$2:$F$9873)*(0=COUNTIFS(AF693:AH693,$I$2:$I$9873)),0),0)),"")</f>
        <v/>
      </c>
      <c r="AJ693" s="19">
        <f>IFERROR(INDEX($I$2:$I$9873,MATCH(1,INDEX(($P693=$F$2:$F$9873)*(0=COUNTIFS(AF693:AI693,$I$2:$I$9873)),0),0)),"")</f>
        <v/>
      </c>
      <c r="AK693" s="19">
        <f>IFERROR(INDEX($I$2:$I$9873,MATCH(1,INDEX(($P693=$F$2:$F$9873)*(0=COUNTIFS(AF693:AJ693,$I$2:$I$9873)),0),0)),"")</f>
        <v/>
      </c>
      <c r="AL693" s="19">
        <f>IFERROR(INDEX($I$2:$I$9873,MATCH(1,INDEX(($P693=$F$2:$F$9873)*(0=COUNTIFS(AF693:AK693,$I$2:$I$9873)),0),0)),"")</f>
        <v/>
      </c>
      <c r="AM693" s="19">
        <f>IFERROR(INDEX($I$2:$I$9873,MATCH(1,INDEX(($P693=$F$2:$F$9873)*(0=COUNTIFS(AF693:AL693,$I$2:$I$9873)),0),0)),"")</f>
        <v/>
      </c>
      <c r="AN693" s="19">
        <f>IFERROR(INDEX($I$2:$I$9873,MATCH(1,INDEX(($P693=$F$2:$F$9873)*(0=COUNTIFS(AF693:AM693,$I$2:$I$9873)),0),0)),"")</f>
        <v/>
      </c>
      <c r="AO693" s="19">
        <f>IFERROR(INDEX($I$2:$I$9873,MATCH(1,INDEX(($P693=$F$2:$F$9873)*(0=COUNTIFS(AF693:AN693,$I$2:$I$9873)),0),0)),"")</f>
        <v/>
      </c>
      <c r="AP693" s="19">
        <f>IFERROR(INDEX($I$2:$I$9873,MATCH(1,INDEX(($P693=$F$2:$F$9873)*(0=COUNTIFS(AF693:AO693,$I$2:$I$9873)),0),0)),"")</f>
        <v/>
      </c>
      <c r="AQ693" s="19">
        <f>IFERROR(INDEX($I$2:$I$9873,MATCH(1,INDEX(($P693=$F$2:$F$9873)*(0=COUNTIFS(AF693:AP693,$I$2:$I$9873)),0),0)),"")</f>
        <v/>
      </c>
      <c r="AR693" s="19">
        <f>IFERROR(INDEX($I$2:$I$9873,MATCH(1,INDEX(($P693=$F$2:$F$9873)*(0=COUNTIFS(AF693:AQ693,$I$2:$I$9873)),0),0)),"")</f>
        <v/>
      </c>
      <c r="AS693" s="19">
        <f>IFERROR(VLOOKUP(AF693,[2]CUS030!$A$5:$E$10000,5,0),"")</f>
        <v/>
      </c>
      <c r="AT693" s="19">
        <f>IFERROR(VLOOKUP(AG693,[2]CUS030!$A$5:$E$10000,5,0),"")</f>
        <v/>
      </c>
      <c r="AU693" s="19">
        <f>IFERROR(VLOOKUP(AH693,[2]CUS030!$A$5:$E$10000,5,0),"")</f>
        <v/>
      </c>
      <c r="AV693" s="19">
        <f>IFERROR(VLOOKUP(AI693,[2]CUS030!$A$5:$E$10000,5,0),"")</f>
        <v/>
      </c>
      <c r="AW693" s="19">
        <f>IFERROR(VLOOKUP(AJ693,[2]CUS030!$A$5:$E$10000,5,0),"")</f>
        <v/>
      </c>
      <c r="AX693" s="19">
        <f>IFERROR(VLOOKUP(AK693,[2]CUS030!$A$5:$E$10000,5,0),"")</f>
        <v/>
      </c>
      <c r="AY693" s="19">
        <f>IFERROR(VLOOKUP(AL693,[2]CUS030!$A$5:$E$10000,5,0),"")</f>
        <v/>
      </c>
      <c r="AZ693" s="19">
        <f>IFERROR(VLOOKUP(AM693,[2]CUS030!$A$5:$E$10000,5,0),"")</f>
        <v/>
      </c>
      <c r="BA693" s="19">
        <f>IFERROR(VLOOKUP(AN693,[2]CUS030!$A$5:$E$10000,5,0),"")</f>
        <v/>
      </c>
      <c r="BB693" s="19">
        <f>IFERROR(VLOOKUP(AO693,[2]CUS030!$A$5:$E$10000,5,0),"")</f>
        <v/>
      </c>
      <c r="BC693" s="19">
        <f>IFERROR(VLOOKUP(AP693,[2]CUS030!$A$5:$E$10000,5,0),"")</f>
        <v/>
      </c>
      <c r="BD693" s="19">
        <f>IFERROR(VLOOKUP(AQ693,[2]CUS030!$A$5:$E$10000,5,0),"")</f>
        <v/>
      </c>
      <c r="BE693" s="19">
        <f>IFERROR(VLOOKUP(AR693,[2]CUS030!$A$5:$E$10000,5,0),"")</f>
        <v/>
      </c>
    </row>
    <row r="694">
      <c r="F694" s="108">
        <f>[1]!Table1[[#This Row],[Production]]</f>
        <v/>
      </c>
      <c r="G694">
        <f>MID(F694,LEN(F694)-6,4)</f>
        <v/>
      </c>
      <c r="H694">
        <f>AS694&amp;"|"&amp;AT694&amp;"|"&amp;AU694&amp;"|"&amp;AV694&amp;"|"&amp;AW694&amp;"|"&amp;AX694&amp;"|"&amp;AY694&amp;"|"&amp;AZ694&amp;"|"&amp;BA694&amp;"|"&amp;BB694&amp;"|"&amp;BC694&amp;"|"&amp;BD694&amp;"|"&amp;BE694</f>
        <v/>
      </c>
      <c r="I694" s="108">
        <f>[1]!Table1[[#This Row],[Stock]]</f>
        <v/>
      </c>
      <c r="J694">
        <f>MID(LEFT(I694,LEN(I694)-3),FIND("0|0.000",LEFT(I694,LEN(I694)-3),1)+7,6)</f>
        <v/>
      </c>
      <c r="K694" s="19" t="n"/>
      <c r="L694" s="19" t="n"/>
      <c r="M694" s="19" t="n"/>
      <c r="N694" s="19" t="n"/>
      <c r="O694" s="19" t="n"/>
      <c r="P694" s="20">
        <f>End_Cal!E694</f>
        <v/>
      </c>
      <c r="Q694" s="112">
        <f>IFERROR(INDEX($J$2:$J$9873,MATCH(1,INDEX(($P694=$F$2:$F$9873)*(0=COUNTIFS($Q$2:$Q$2,$J$2:$J$9873)),0),0)),"")</f>
        <v/>
      </c>
      <c r="R694" s="112">
        <f>IFERROR(INDEX($J$2:$J$9873,MATCH(1,INDEX(($P694=$F$2:$F$9873)*(0=COUNTIFS(Q694,$J$2:$J$9873)),0),0)),"")</f>
        <v/>
      </c>
      <c r="S694" s="112">
        <f>IFERROR(INDEX($J$2:$J$9873,MATCH(1,INDEX(($P694=$F$2:$F$9873)*(0=COUNTIFS(Q694:R694,$J$2:$J$9873)),0),0)),"")</f>
        <v/>
      </c>
      <c r="T694" s="112">
        <f>IFERROR(INDEX($J$2:$J$9873,MATCH(1,INDEX(($P694=$F$2:$F$9873)*(0=COUNTIFS(Q694:S694,$J$2:$J$9873)),0),0)),"")</f>
        <v/>
      </c>
      <c r="U694" s="112">
        <f>IFERROR(INDEX($J$2:$J$9873,MATCH(1,INDEX(($P694=$F$2:$F$9873)*(0=COUNTIFS(Q694:T694,$J$2:$J$9873)),0),0)),"")</f>
        <v/>
      </c>
      <c r="V694" s="112">
        <f>IFERROR(INDEX($J$2:$J$9873,MATCH(1,INDEX(($P694=$F$2:$F$9873)*(0=COUNTIFS(Q694:U694,$J$2:$J$9873)),0),0)),"")</f>
        <v/>
      </c>
      <c r="W694" s="112">
        <f>IFERROR(INDEX($J$2:$J$9873,MATCH(1,INDEX(($P694=$F$2:$F$9873)*(0=COUNTIFS(Q694:V694,$J$2:$J$861)),0),0)),"")</f>
        <v/>
      </c>
      <c r="X694" s="112">
        <f>IFERROR(INDEX($J$2:$J$9873,MATCH(1,INDEX(($P694=$F$2:$F$9873)*(0=COUNTIFS(Q694:W694,$J$2:$J$9873)),0),0)),"")</f>
        <v/>
      </c>
      <c r="Y694" s="112">
        <f>IFERROR(INDEX($J$2:$J$861,MATCH(1,INDEX(($P694=$F$2:$F$861)*(0=COUNTIFS(Q694:X694,$J$2:$J$861)),0),0)),"")</f>
        <v/>
      </c>
      <c r="Z694" s="112">
        <f>IFERROR(INDEX($J$2:$J$861,MATCH(1,INDEX(($P694=$F$2:$F$861)*(0=COUNTIFS(Q694:Y694,$J$2:$J$861)),0),0)),"")</f>
        <v/>
      </c>
      <c r="AA694" s="112">
        <f>IFERROR(INDEX($J$2:$J$861,MATCH(1,INDEX(($P694=$F$2:$F$861)*(0=COUNTIFS(Q694:Z694,$J$2:$J$861)),0),0)),"")</f>
        <v/>
      </c>
      <c r="AB694" s="112">
        <f>IFERROR(INDEX($J$2:$J$861,MATCH(1,INDEX(($P694=$F$2:$F$861)*(0=COUNTIFS(Q694:AA694,$J$2:$J$861)),0),0)),"")</f>
        <v/>
      </c>
      <c r="AC694" s="112">
        <f>IFERROR(INDEX($J$2:$J$861,MATCH(1,INDEX(($P694=$F$2:$F$861)*(0=COUNTIFS(Q694:AB694,$J$2:$J$861)),0),0)),"")</f>
        <v/>
      </c>
      <c r="AD694">
        <f>Q694&amp;"-"&amp;R694&amp;"-"&amp;S694&amp;"-"&amp;T694&amp;"-"&amp;U694&amp;"-"&amp;V694&amp;"-"&amp;W694&amp;"-"&amp;X694&amp;"-"&amp;Y694&amp;"-"&amp;Z694&amp;"-"&amp;AA694&amp;"-"&amp;AB694&amp;"-"&amp;AC694</f>
        <v/>
      </c>
      <c r="AF694" s="19">
        <f>IFERROR(INDEX($I$2:$I$861,MATCH(1,INDEX(($P694=$F$2:$F$861)*(0=COUNTIFS($AF$2:$AF$2,$I$2:$I$861)),0),0)),"")</f>
        <v/>
      </c>
      <c r="AG694" s="19">
        <f>IFERROR(INDEX($I$2:$I$9873,MATCH(1,INDEX(($P694=$F$2:$F$9873)*(0=COUNTIFS(AF694,$I$2:$I$9873)),0),0)),"")</f>
        <v/>
      </c>
      <c r="AH694" s="19">
        <f>IFERROR(INDEX($I$2:$I$9873,MATCH(1,INDEX(($P694=$F$2:$F$9873)*(0=COUNTIFS(AF694:AG694,$I$2:$I$9873)),0),0)),"")</f>
        <v/>
      </c>
      <c r="AI694" s="19">
        <f>IFERROR(INDEX($I$2:$I$9873,MATCH(1,INDEX(($P694=$F$2:$F$9873)*(0=COUNTIFS(AF694:AH694,$I$2:$I$9873)),0),0)),"")</f>
        <v/>
      </c>
      <c r="AJ694" s="19">
        <f>IFERROR(INDEX($I$2:$I$9873,MATCH(1,INDEX(($P694=$F$2:$F$9873)*(0=COUNTIFS(AF694:AI694,$I$2:$I$9873)),0),0)),"")</f>
        <v/>
      </c>
      <c r="AK694" s="19">
        <f>IFERROR(INDEX($I$2:$I$9873,MATCH(1,INDEX(($P694=$F$2:$F$9873)*(0=COUNTIFS(AF694:AJ694,$I$2:$I$9873)),0),0)),"")</f>
        <v/>
      </c>
      <c r="AL694" s="19">
        <f>IFERROR(INDEX($I$2:$I$9873,MATCH(1,INDEX(($P694=$F$2:$F$9873)*(0=COUNTIFS(AF694:AK694,$I$2:$I$9873)),0),0)),"")</f>
        <v/>
      </c>
      <c r="AM694" s="19">
        <f>IFERROR(INDEX($I$2:$I$9873,MATCH(1,INDEX(($P694=$F$2:$F$9873)*(0=COUNTIFS(AF694:AL694,$I$2:$I$9873)),0),0)),"")</f>
        <v/>
      </c>
      <c r="AN694" s="19">
        <f>IFERROR(INDEX($I$2:$I$9873,MATCH(1,INDEX(($P694=$F$2:$F$9873)*(0=COUNTIFS(AF694:AM694,$I$2:$I$9873)),0),0)),"")</f>
        <v/>
      </c>
      <c r="AO694" s="19">
        <f>IFERROR(INDEX($I$2:$I$9873,MATCH(1,INDEX(($P694=$F$2:$F$9873)*(0=COUNTIFS(AF694:AN694,$I$2:$I$9873)),0),0)),"")</f>
        <v/>
      </c>
      <c r="AP694" s="19">
        <f>IFERROR(INDEX($I$2:$I$9873,MATCH(1,INDEX(($P694=$F$2:$F$9873)*(0=COUNTIFS(AF694:AO694,$I$2:$I$9873)),0),0)),"")</f>
        <v/>
      </c>
      <c r="AQ694" s="19">
        <f>IFERROR(INDEX($I$2:$I$9873,MATCH(1,INDEX(($P694=$F$2:$F$9873)*(0=COUNTIFS(AF694:AP694,$I$2:$I$9873)),0),0)),"")</f>
        <v/>
      </c>
      <c r="AR694" s="19">
        <f>IFERROR(INDEX($I$2:$I$9873,MATCH(1,INDEX(($P694=$F$2:$F$9873)*(0=COUNTIFS(AF694:AQ694,$I$2:$I$9873)),0),0)),"")</f>
        <v/>
      </c>
      <c r="AS694" s="19">
        <f>IFERROR(VLOOKUP(AF694,[2]CUS030!$A$5:$E$10000,5,0),"")</f>
        <v/>
      </c>
      <c r="AT694" s="19">
        <f>IFERROR(VLOOKUP(AG694,[2]CUS030!$A$5:$E$10000,5,0),"")</f>
        <v/>
      </c>
      <c r="AU694" s="19">
        <f>IFERROR(VLOOKUP(AH694,[2]CUS030!$A$5:$E$10000,5,0),"")</f>
        <v/>
      </c>
      <c r="AV694" s="19">
        <f>IFERROR(VLOOKUP(AI694,[2]CUS030!$A$5:$E$10000,5,0),"")</f>
        <v/>
      </c>
      <c r="AW694" s="19">
        <f>IFERROR(VLOOKUP(AJ694,[2]CUS030!$A$5:$E$10000,5,0),"")</f>
        <v/>
      </c>
      <c r="AX694" s="19">
        <f>IFERROR(VLOOKUP(AK694,[2]CUS030!$A$5:$E$10000,5,0),"")</f>
        <v/>
      </c>
      <c r="AY694" s="19">
        <f>IFERROR(VLOOKUP(AL694,[2]CUS030!$A$5:$E$10000,5,0),"")</f>
        <v/>
      </c>
      <c r="AZ694" s="19">
        <f>IFERROR(VLOOKUP(AM694,[2]CUS030!$A$5:$E$10000,5,0),"")</f>
        <v/>
      </c>
      <c r="BA694" s="19">
        <f>IFERROR(VLOOKUP(AN694,[2]CUS030!$A$5:$E$10000,5,0),"")</f>
        <v/>
      </c>
      <c r="BB694" s="19">
        <f>IFERROR(VLOOKUP(AO694,[2]CUS030!$A$5:$E$10000,5,0),"")</f>
        <v/>
      </c>
      <c r="BC694" s="19">
        <f>IFERROR(VLOOKUP(AP694,[2]CUS030!$A$5:$E$10000,5,0),"")</f>
        <v/>
      </c>
      <c r="BD694" s="19">
        <f>IFERROR(VLOOKUP(AQ694,[2]CUS030!$A$5:$E$10000,5,0),"")</f>
        <v/>
      </c>
      <c r="BE694" s="19">
        <f>IFERROR(VLOOKUP(AR694,[2]CUS030!$A$5:$E$10000,5,0),"")</f>
        <v/>
      </c>
    </row>
    <row r="695">
      <c r="F695" s="108">
        <f>[1]!Table1[[#This Row],[Production]]</f>
        <v/>
      </c>
      <c r="G695">
        <f>MID(F695,LEN(F695)-6,4)</f>
        <v/>
      </c>
      <c r="H695">
        <f>AS695&amp;"|"&amp;AT695&amp;"|"&amp;AU695&amp;"|"&amp;AV695&amp;"|"&amp;AW695&amp;"|"&amp;AX695&amp;"|"&amp;AY695&amp;"|"&amp;AZ695&amp;"|"&amp;BA695&amp;"|"&amp;BB695&amp;"|"&amp;BC695&amp;"|"&amp;BD695&amp;"|"&amp;BE695</f>
        <v/>
      </c>
      <c r="I695" s="108">
        <f>[1]!Table1[[#This Row],[Stock]]</f>
        <v/>
      </c>
      <c r="J695">
        <f>MID(LEFT(I695,LEN(I695)-3),FIND("0|0.000",LEFT(I695,LEN(I695)-3),1)+7,6)</f>
        <v/>
      </c>
      <c r="K695" s="19" t="n"/>
      <c r="L695" s="19" t="n"/>
      <c r="M695" s="19" t="n"/>
      <c r="N695" s="19" t="n"/>
      <c r="O695" s="19" t="n"/>
      <c r="P695" s="20">
        <f>End_Cal!E695</f>
        <v/>
      </c>
      <c r="Q695" s="112">
        <f>IFERROR(INDEX($J$2:$J$9873,MATCH(1,INDEX(($P695=$F$2:$F$9873)*(0=COUNTIFS($Q$2:$Q$2,$J$2:$J$9873)),0),0)),"")</f>
        <v/>
      </c>
      <c r="R695" s="112">
        <f>IFERROR(INDEX($J$2:$J$9873,MATCH(1,INDEX(($P695=$F$2:$F$9873)*(0=COUNTIFS(Q695,$J$2:$J$9873)),0),0)),"")</f>
        <v/>
      </c>
      <c r="S695" s="112">
        <f>IFERROR(INDEX($J$2:$J$9873,MATCH(1,INDEX(($P695=$F$2:$F$9873)*(0=COUNTIFS(Q695:R695,$J$2:$J$9873)),0),0)),"")</f>
        <v/>
      </c>
      <c r="T695" s="112">
        <f>IFERROR(INDEX($J$2:$J$9873,MATCH(1,INDEX(($P695=$F$2:$F$9873)*(0=COUNTIFS(Q695:S695,$J$2:$J$9873)),0),0)),"")</f>
        <v/>
      </c>
      <c r="U695" s="112">
        <f>IFERROR(INDEX($J$2:$J$9873,MATCH(1,INDEX(($P695=$F$2:$F$9873)*(0=COUNTIFS(Q695:T695,$J$2:$J$9873)),0),0)),"")</f>
        <v/>
      </c>
      <c r="V695" s="112">
        <f>IFERROR(INDEX($J$2:$J$9873,MATCH(1,INDEX(($P695=$F$2:$F$9873)*(0=COUNTIFS(Q695:U695,$J$2:$J$9873)),0),0)),"")</f>
        <v/>
      </c>
      <c r="W695" s="112">
        <f>IFERROR(INDEX($J$2:$J$9873,MATCH(1,INDEX(($P695=$F$2:$F$9873)*(0=COUNTIFS(Q695:V695,$J$2:$J$861)),0),0)),"")</f>
        <v/>
      </c>
      <c r="X695" s="112">
        <f>IFERROR(INDEX($J$2:$J$9873,MATCH(1,INDEX(($P695=$F$2:$F$9873)*(0=COUNTIFS(Q695:W695,$J$2:$J$9873)),0),0)),"")</f>
        <v/>
      </c>
      <c r="Y695" s="112">
        <f>IFERROR(INDEX($J$2:$J$861,MATCH(1,INDEX(($P695=$F$2:$F$861)*(0=COUNTIFS(Q695:X695,$J$2:$J$861)),0),0)),"")</f>
        <v/>
      </c>
      <c r="Z695" s="112">
        <f>IFERROR(INDEX($J$2:$J$861,MATCH(1,INDEX(($P695=$F$2:$F$861)*(0=COUNTIFS(Q695:Y695,$J$2:$J$861)),0),0)),"")</f>
        <v/>
      </c>
      <c r="AA695" s="112">
        <f>IFERROR(INDEX($J$2:$J$861,MATCH(1,INDEX(($P695=$F$2:$F$861)*(0=COUNTIFS(Q695:Z695,$J$2:$J$861)),0),0)),"")</f>
        <v/>
      </c>
      <c r="AB695" s="112">
        <f>IFERROR(INDEX($J$2:$J$861,MATCH(1,INDEX(($P695=$F$2:$F$861)*(0=COUNTIFS(Q695:AA695,$J$2:$J$861)),0),0)),"")</f>
        <v/>
      </c>
      <c r="AC695" s="112">
        <f>IFERROR(INDEX($J$2:$J$861,MATCH(1,INDEX(($P695=$F$2:$F$861)*(0=COUNTIFS(Q695:AB695,$J$2:$J$861)),0),0)),"")</f>
        <v/>
      </c>
      <c r="AD695">
        <f>Q695&amp;"-"&amp;R695&amp;"-"&amp;S695&amp;"-"&amp;T695&amp;"-"&amp;U695&amp;"-"&amp;V695&amp;"-"&amp;W695&amp;"-"&amp;X695&amp;"-"&amp;Y695&amp;"-"&amp;Z695&amp;"-"&amp;AA695&amp;"-"&amp;AB695&amp;"-"&amp;AC695</f>
        <v/>
      </c>
      <c r="AF695" s="19">
        <f>IFERROR(INDEX($I$2:$I$861,MATCH(1,INDEX(($P695=$F$2:$F$861)*(0=COUNTIFS($AF$2:$AF$2,$I$2:$I$861)),0),0)),"")</f>
        <v/>
      </c>
      <c r="AG695" s="19">
        <f>IFERROR(INDEX($I$2:$I$9873,MATCH(1,INDEX(($P695=$F$2:$F$9873)*(0=COUNTIFS(AF695,$I$2:$I$9873)),0),0)),"")</f>
        <v/>
      </c>
      <c r="AH695" s="19">
        <f>IFERROR(INDEX($I$2:$I$9873,MATCH(1,INDEX(($P695=$F$2:$F$9873)*(0=COUNTIFS(AF695:AG695,$I$2:$I$9873)),0),0)),"")</f>
        <v/>
      </c>
      <c r="AI695" s="19">
        <f>IFERROR(INDEX($I$2:$I$9873,MATCH(1,INDEX(($P695=$F$2:$F$9873)*(0=COUNTIFS(AF695:AH695,$I$2:$I$9873)),0),0)),"")</f>
        <v/>
      </c>
      <c r="AJ695" s="19">
        <f>IFERROR(INDEX($I$2:$I$9873,MATCH(1,INDEX(($P695=$F$2:$F$9873)*(0=COUNTIFS(AF695:AI695,$I$2:$I$9873)),0),0)),"")</f>
        <v/>
      </c>
      <c r="AK695" s="19">
        <f>IFERROR(INDEX($I$2:$I$9873,MATCH(1,INDEX(($P695=$F$2:$F$9873)*(0=COUNTIFS(AF695:AJ695,$I$2:$I$9873)),0),0)),"")</f>
        <v/>
      </c>
      <c r="AL695" s="19">
        <f>IFERROR(INDEX($I$2:$I$9873,MATCH(1,INDEX(($P695=$F$2:$F$9873)*(0=COUNTIFS(AF695:AK695,$I$2:$I$9873)),0),0)),"")</f>
        <v/>
      </c>
      <c r="AM695" s="19">
        <f>IFERROR(INDEX($I$2:$I$9873,MATCH(1,INDEX(($P695=$F$2:$F$9873)*(0=COUNTIFS(AF695:AL695,$I$2:$I$9873)),0),0)),"")</f>
        <v/>
      </c>
      <c r="AN695" s="19">
        <f>IFERROR(INDEX($I$2:$I$9873,MATCH(1,INDEX(($P695=$F$2:$F$9873)*(0=COUNTIFS(AF695:AM695,$I$2:$I$9873)),0),0)),"")</f>
        <v/>
      </c>
      <c r="AO695" s="19">
        <f>IFERROR(INDEX($I$2:$I$9873,MATCH(1,INDEX(($P695=$F$2:$F$9873)*(0=COUNTIFS(AF695:AN695,$I$2:$I$9873)),0),0)),"")</f>
        <v/>
      </c>
      <c r="AP695" s="19">
        <f>IFERROR(INDEX($I$2:$I$9873,MATCH(1,INDEX(($P695=$F$2:$F$9873)*(0=COUNTIFS(AF695:AO695,$I$2:$I$9873)),0),0)),"")</f>
        <v/>
      </c>
      <c r="AQ695" s="19">
        <f>IFERROR(INDEX($I$2:$I$9873,MATCH(1,INDEX(($P695=$F$2:$F$9873)*(0=COUNTIFS(AF695:AP695,$I$2:$I$9873)),0),0)),"")</f>
        <v/>
      </c>
      <c r="AR695" s="19">
        <f>IFERROR(INDEX($I$2:$I$9873,MATCH(1,INDEX(($P695=$F$2:$F$9873)*(0=COUNTIFS(AF695:AQ695,$I$2:$I$9873)),0),0)),"")</f>
        <v/>
      </c>
      <c r="AS695" s="19">
        <f>IFERROR(VLOOKUP(AF695,[2]CUS030!$A$5:$E$10000,5,0),"")</f>
        <v/>
      </c>
      <c r="AT695" s="19">
        <f>IFERROR(VLOOKUP(AG695,[2]CUS030!$A$5:$E$10000,5,0),"")</f>
        <v/>
      </c>
      <c r="AU695" s="19">
        <f>IFERROR(VLOOKUP(AH695,[2]CUS030!$A$5:$E$10000,5,0),"")</f>
        <v/>
      </c>
      <c r="AV695" s="19">
        <f>IFERROR(VLOOKUP(AI695,[2]CUS030!$A$5:$E$10000,5,0),"")</f>
        <v/>
      </c>
      <c r="AW695" s="19">
        <f>IFERROR(VLOOKUP(AJ695,[2]CUS030!$A$5:$E$10000,5,0),"")</f>
        <v/>
      </c>
      <c r="AX695" s="19">
        <f>IFERROR(VLOOKUP(AK695,[2]CUS030!$A$5:$E$10000,5,0),"")</f>
        <v/>
      </c>
      <c r="AY695" s="19">
        <f>IFERROR(VLOOKUP(AL695,[2]CUS030!$A$5:$E$10000,5,0),"")</f>
        <v/>
      </c>
      <c r="AZ695" s="19">
        <f>IFERROR(VLOOKUP(AM695,[2]CUS030!$A$5:$E$10000,5,0),"")</f>
        <v/>
      </c>
      <c r="BA695" s="19">
        <f>IFERROR(VLOOKUP(AN695,[2]CUS030!$A$5:$E$10000,5,0),"")</f>
        <v/>
      </c>
      <c r="BB695" s="19">
        <f>IFERROR(VLOOKUP(AO695,[2]CUS030!$A$5:$E$10000,5,0),"")</f>
        <v/>
      </c>
      <c r="BC695" s="19">
        <f>IFERROR(VLOOKUP(AP695,[2]CUS030!$A$5:$E$10000,5,0),"")</f>
        <v/>
      </c>
      <c r="BD695" s="19">
        <f>IFERROR(VLOOKUP(AQ695,[2]CUS030!$A$5:$E$10000,5,0),"")</f>
        <v/>
      </c>
      <c r="BE695" s="19">
        <f>IFERROR(VLOOKUP(AR695,[2]CUS030!$A$5:$E$10000,5,0),"")</f>
        <v/>
      </c>
    </row>
    <row r="696">
      <c r="F696" s="108">
        <f>[1]!Table1[[#This Row],[Production]]</f>
        <v/>
      </c>
      <c r="G696">
        <f>MID(F696,LEN(F696)-6,4)</f>
        <v/>
      </c>
      <c r="H696">
        <f>AS696&amp;"|"&amp;AT696&amp;"|"&amp;AU696&amp;"|"&amp;AV696&amp;"|"&amp;AW696&amp;"|"&amp;AX696&amp;"|"&amp;AY696&amp;"|"&amp;AZ696&amp;"|"&amp;BA696&amp;"|"&amp;BB696&amp;"|"&amp;BC696&amp;"|"&amp;BD696&amp;"|"&amp;BE696</f>
        <v/>
      </c>
      <c r="I696" s="108">
        <f>[1]!Table1[[#This Row],[Stock]]</f>
        <v/>
      </c>
      <c r="J696">
        <f>MID(LEFT(I696,LEN(I696)-3),FIND("0|0.000",LEFT(I696,LEN(I696)-3),1)+7,6)</f>
        <v/>
      </c>
      <c r="K696" s="19" t="n"/>
      <c r="L696" s="19" t="n"/>
      <c r="M696" s="19" t="n"/>
      <c r="N696" s="19" t="n"/>
      <c r="O696" s="19" t="n"/>
      <c r="P696" s="20">
        <f>End_Cal!E696</f>
        <v/>
      </c>
      <c r="Q696" s="112">
        <f>IFERROR(INDEX($J$2:$J$9873,MATCH(1,INDEX(($P696=$F$2:$F$9873)*(0=COUNTIFS($Q$2:$Q$2,$J$2:$J$9873)),0),0)),"")</f>
        <v/>
      </c>
      <c r="R696" s="112">
        <f>IFERROR(INDEX($J$2:$J$9873,MATCH(1,INDEX(($P696=$F$2:$F$9873)*(0=COUNTIFS(Q696,$J$2:$J$9873)),0),0)),"")</f>
        <v/>
      </c>
      <c r="S696" s="112">
        <f>IFERROR(INDEX($J$2:$J$9873,MATCH(1,INDEX(($P696=$F$2:$F$9873)*(0=COUNTIFS(Q696:R696,$J$2:$J$9873)),0),0)),"")</f>
        <v/>
      </c>
      <c r="T696" s="112">
        <f>IFERROR(INDEX($J$2:$J$9873,MATCH(1,INDEX(($P696=$F$2:$F$9873)*(0=COUNTIFS(Q696:S696,$J$2:$J$9873)),0),0)),"")</f>
        <v/>
      </c>
      <c r="U696" s="112">
        <f>IFERROR(INDEX($J$2:$J$9873,MATCH(1,INDEX(($P696=$F$2:$F$9873)*(0=COUNTIFS(Q696:T696,$J$2:$J$9873)),0),0)),"")</f>
        <v/>
      </c>
      <c r="V696" s="112">
        <f>IFERROR(INDEX($J$2:$J$9873,MATCH(1,INDEX(($P696=$F$2:$F$9873)*(0=COUNTIFS(Q696:U696,$J$2:$J$9873)),0),0)),"")</f>
        <v/>
      </c>
      <c r="W696" s="112">
        <f>IFERROR(INDEX($J$2:$J$9873,MATCH(1,INDEX(($P696=$F$2:$F$9873)*(0=COUNTIFS(Q696:V696,$J$2:$J$861)),0),0)),"")</f>
        <v/>
      </c>
      <c r="X696" s="112">
        <f>IFERROR(INDEX($J$2:$J$9873,MATCH(1,INDEX(($P696=$F$2:$F$9873)*(0=COUNTIFS(Q696:W696,$J$2:$J$9873)),0),0)),"")</f>
        <v/>
      </c>
      <c r="Y696" s="112">
        <f>IFERROR(INDEX($J$2:$J$861,MATCH(1,INDEX(($P696=$F$2:$F$861)*(0=COUNTIFS(Q696:X696,$J$2:$J$861)),0),0)),"")</f>
        <v/>
      </c>
      <c r="Z696" s="112">
        <f>IFERROR(INDEX($J$2:$J$861,MATCH(1,INDEX(($P696=$F$2:$F$861)*(0=COUNTIFS(Q696:Y696,$J$2:$J$861)),0),0)),"")</f>
        <v/>
      </c>
      <c r="AA696" s="112">
        <f>IFERROR(INDEX($J$2:$J$861,MATCH(1,INDEX(($P696=$F$2:$F$861)*(0=COUNTIFS(Q696:Z696,$J$2:$J$861)),0),0)),"")</f>
        <v/>
      </c>
      <c r="AB696" s="112">
        <f>IFERROR(INDEX($J$2:$J$861,MATCH(1,INDEX(($P696=$F$2:$F$861)*(0=COUNTIFS(Q696:AA696,$J$2:$J$861)),0),0)),"")</f>
        <v/>
      </c>
      <c r="AC696" s="112">
        <f>IFERROR(INDEX($J$2:$J$861,MATCH(1,INDEX(($P696=$F$2:$F$861)*(0=COUNTIFS(Q696:AB696,$J$2:$J$861)),0),0)),"")</f>
        <v/>
      </c>
      <c r="AD696">
        <f>Q696&amp;"-"&amp;R696&amp;"-"&amp;S696&amp;"-"&amp;T696&amp;"-"&amp;U696&amp;"-"&amp;V696&amp;"-"&amp;W696&amp;"-"&amp;X696&amp;"-"&amp;Y696&amp;"-"&amp;Z696&amp;"-"&amp;AA696&amp;"-"&amp;AB696&amp;"-"&amp;AC696</f>
        <v/>
      </c>
      <c r="AF696" s="19">
        <f>IFERROR(INDEX($I$2:$I$861,MATCH(1,INDEX(($P696=$F$2:$F$861)*(0=COUNTIFS($AF$2:$AF$2,$I$2:$I$861)),0),0)),"")</f>
        <v/>
      </c>
      <c r="AG696" s="19">
        <f>IFERROR(INDEX($I$2:$I$9873,MATCH(1,INDEX(($P696=$F$2:$F$9873)*(0=COUNTIFS(AF696,$I$2:$I$9873)),0),0)),"")</f>
        <v/>
      </c>
      <c r="AH696" s="19">
        <f>IFERROR(INDEX($I$2:$I$9873,MATCH(1,INDEX(($P696=$F$2:$F$9873)*(0=COUNTIFS(AF696:AG696,$I$2:$I$9873)),0),0)),"")</f>
        <v/>
      </c>
      <c r="AI696" s="19">
        <f>IFERROR(INDEX($I$2:$I$9873,MATCH(1,INDEX(($P696=$F$2:$F$9873)*(0=COUNTIFS(AF696:AH696,$I$2:$I$9873)),0),0)),"")</f>
        <v/>
      </c>
      <c r="AJ696" s="19">
        <f>IFERROR(INDEX($I$2:$I$9873,MATCH(1,INDEX(($P696=$F$2:$F$9873)*(0=COUNTIFS(AF696:AI696,$I$2:$I$9873)),0),0)),"")</f>
        <v/>
      </c>
      <c r="AK696" s="19">
        <f>IFERROR(INDEX($I$2:$I$9873,MATCH(1,INDEX(($P696=$F$2:$F$9873)*(0=COUNTIFS(AF696:AJ696,$I$2:$I$9873)),0),0)),"")</f>
        <v/>
      </c>
      <c r="AL696" s="19">
        <f>IFERROR(INDEX($I$2:$I$9873,MATCH(1,INDEX(($P696=$F$2:$F$9873)*(0=COUNTIFS(AF696:AK696,$I$2:$I$9873)),0),0)),"")</f>
        <v/>
      </c>
      <c r="AM696" s="19">
        <f>IFERROR(INDEX($I$2:$I$9873,MATCH(1,INDEX(($P696=$F$2:$F$9873)*(0=COUNTIFS(AF696:AL696,$I$2:$I$9873)),0),0)),"")</f>
        <v/>
      </c>
      <c r="AN696" s="19">
        <f>IFERROR(INDEX($I$2:$I$9873,MATCH(1,INDEX(($P696=$F$2:$F$9873)*(0=COUNTIFS(AF696:AM696,$I$2:$I$9873)),0),0)),"")</f>
        <v/>
      </c>
      <c r="AO696" s="19">
        <f>IFERROR(INDEX($I$2:$I$9873,MATCH(1,INDEX(($P696=$F$2:$F$9873)*(0=COUNTIFS(AF696:AN696,$I$2:$I$9873)),0),0)),"")</f>
        <v/>
      </c>
      <c r="AP696" s="19">
        <f>IFERROR(INDEX($I$2:$I$9873,MATCH(1,INDEX(($P696=$F$2:$F$9873)*(0=COUNTIFS(AF696:AO696,$I$2:$I$9873)),0),0)),"")</f>
        <v/>
      </c>
      <c r="AQ696" s="19">
        <f>IFERROR(INDEX($I$2:$I$9873,MATCH(1,INDEX(($P696=$F$2:$F$9873)*(0=COUNTIFS(AF696:AP696,$I$2:$I$9873)),0),0)),"")</f>
        <v/>
      </c>
      <c r="AR696" s="19">
        <f>IFERROR(INDEX($I$2:$I$9873,MATCH(1,INDEX(($P696=$F$2:$F$9873)*(0=COUNTIFS(AF696:AQ696,$I$2:$I$9873)),0),0)),"")</f>
        <v/>
      </c>
      <c r="AS696" s="19">
        <f>IFERROR(VLOOKUP(AF696,[2]CUS030!$A$5:$E$10000,5,0),"")</f>
        <v/>
      </c>
      <c r="AT696" s="19">
        <f>IFERROR(VLOOKUP(AG696,[2]CUS030!$A$5:$E$10000,5,0),"")</f>
        <v/>
      </c>
      <c r="AU696" s="19">
        <f>IFERROR(VLOOKUP(AH696,[2]CUS030!$A$5:$E$10000,5,0),"")</f>
        <v/>
      </c>
      <c r="AV696" s="19">
        <f>IFERROR(VLOOKUP(AI696,[2]CUS030!$A$5:$E$10000,5,0),"")</f>
        <v/>
      </c>
      <c r="AW696" s="19">
        <f>IFERROR(VLOOKUP(AJ696,[2]CUS030!$A$5:$E$10000,5,0),"")</f>
        <v/>
      </c>
      <c r="AX696" s="19">
        <f>IFERROR(VLOOKUP(AK696,[2]CUS030!$A$5:$E$10000,5,0),"")</f>
        <v/>
      </c>
      <c r="AY696" s="19">
        <f>IFERROR(VLOOKUP(AL696,[2]CUS030!$A$5:$E$10000,5,0),"")</f>
        <v/>
      </c>
      <c r="AZ696" s="19">
        <f>IFERROR(VLOOKUP(AM696,[2]CUS030!$A$5:$E$10000,5,0),"")</f>
        <v/>
      </c>
      <c r="BA696" s="19">
        <f>IFERROR(VLOOKUP(AN696,[2]CUS030!$A$5:$E$10000,5,0),"")</f>
        <v/>
      </c>
      <c r="BB696" s="19">
        <f>IFERROR(VLOOKUP(AO696,[2]CUS030!$A$5:$E$10000,5,0),"")</f>
        <v/>
      </c>
      <c r="BC696" s="19">
        <f>IFERROR(VLOOKUP(AP696,[2]CUS030!$A$5:$E$10000,5,0),"")</f>
        <v/>
      </c>
      <c r="BD696" s="19">
        <f>IFERROR(VLOOKUP(AQ696,[2]CUS030!$A$5:$E$10000,5,0),"")</f>
        <v/>
      </c>
      <c r="BE696" s="19">
        <f>IFERROR(VLOOKUP(AR696,[2]CUS030!$A$5:$E$10000,5,0),"")</f>
        <v/>
      </c>
    </row>
    <row r="697">
      <c r="F697" s="108">
        <f>[1]!Table1[[#This Row],[Production]]</f>
        <v/>
      </c>
      <c r="G697">
        <f>MID(F697,LEN(F697)-6,4)</f>
        <v/>
      </c>
      <c r="H697">
        <f>AS697&amp;"|"&amp;AT697&amp;"|"&amp;AU697&amp;"|"&amp;AV697&amp;"|"&amp;AW697&amp;"|"&amp;AX697&amp;"|"&amp;AY697&amp;"|"&amp;AZ697&amp;"|"&amp;BA697&amp;"|"&amp;BB697&amp;"|"&amp;BC697&amp;"|"&amp;BD697&amp;"|"&amp;BE697</f>
        <v/>
      </c>
      <c r="I697" s="108">
        <f>[1]!Table1[[#This Row],[Stock]]</f>
        <v/>
      </c>
      <c r="J697">
        <f>MID(LEFT(I697,LEN(I697)-3),FIND("0|0.000",LEFT(I697,LEN(I697)-3),1)+7,6)</f>
        <v/>
      </c>
      <c r="K697" s="19" t="n"/>
      <c r="L697" s="19" t="n"/>
      <c r="M697" s="19" t="n"/>
      <c r="N697" s="19" t="n"/>
      <c r="O697" s="19" t="n"/>
      <c r="P697" s="20">
        <f>End_Cal!E697</f>
        <v/>
      </c>
      <c r="Q697" s="112">
        <f>IFERROR(INDEX($J$2:$J$9873,MATCH(1,INDEX(($P697=$F$2:$F$9873)*(0=COUNTIFS($Q$2:$Q$2,$J$2:$J$9873)),0),0)),"")</f>
        <v/>
      </c>
      <c r="R697" s="112">
        <f>IFERROR(INDEX($J$2:$J$9873,MATCH(1,INDEX(($P697=$F$2:$F$9873)*(0=COUNTIFS(Q697,$J$2:$J$9873)),0),0)),"")</f>
        <v/>
      </c>
      <c r="S697" s="112">
        <f>IFERROR(INDEX($J$2:$J$9873,MATCH(1,INDEX(($P697=$F$2:$F$9873)*(0=COUNTIFS(Q697:R697,$J$2:$J$9873)),0),0)),"")</f>
        <v/>
      </c>
      <c r="T697" s="112">
        <f>IFERROR(INDEX($J$2:$J$9873,MATCH(1,INDEX(($P697=$F$2:$F$9873)*(0=COUNTIFS(Q697:S697,$J$2:$J$9873)),0),0)),"")</f>
        <v/>
      </c>
      <c r="U697" s="112">
        <f>IFERROR(INDEX($J$2:$J$9873,MATCH(1,INDEX(($P697=$F$2:$F$9873)*(0=COUNTIFS(Q697:T697,$J$2:$J$9873)),0),0)),"")</f>
        <v/>
      </c>
      <c r="V697" s="112">
        <f>IFERROR(INDEX($J$2:$J$9873,MATCH(1,INDEX(($P697=$F$2:$F$9873)*(0=COUNTIFS(Q697:U697,$J$2:$J$9873)),0),0)),"")</f>
        <v/>
      </c>
      <c r="W697" s="112">
        <f>IFERROR(INDEX($J$2:$J$9873,MATCH(1,INDEX(($P697=$F$2:$F$9873)*(0=COUNTIFS(Q697:V697,$J$2:$J$861)),0),0)),"")</f>
        <v/>
      </c>
      <c r="X697" s="112">
        <f>IFERROR(INDEX($J$2:$J$9873,MATCH(1,INDEX(($P697=$F$2:$F$9873)*(0=COUNTIFS(Q697:W697,$J$2:$J$9873)),0),0)),"")</f>
        <v/>
      </c>
      <c r="Y697" s="112">
        <f>IFERROR(INDEX($J$2:$J$861,MATCH(1,INDEX(($P697=$F$2:$F$861)*(0=COUNTIFS(Q697:X697,$J$2:$J$861)),0),0)),"")</f>
        <v/>
      </c>
      <c r="Z697" s="112">
        <f>IFERROR(INDEX($J$2:$J$861,MATCH(1,INDEX(($P697=$F$2:$F$861)*(0=COUNTIFS(Q697:Y697,$J$2:$J$861)),0),0)),"")</f>
        <v/>
      </c>
      <c r="AA697" s="112">
        <f>IFERROR(INDEX($J$2:$J$861,MATCH(1,INDEX(($P697=$F$2:$F$861)*(0=COUNTIFS(Q697:Z697,$J$2:$J$861)),0),0)),"")</f>
        <v/>
      </c>
      <c r="AB697" s="112">
        <f>IFERROR(INDEX($J$2:$J$861,MATCH(1,INDEX(($P697=$F$2:$F$861)*(0=COUNTIFS(Q697:AA697,$J$2:$J$861)),0),0)),"")</f>
        <v/>
      </c>
      <c r="AC697" s="112">
        <f>IFERROR(INDEX($J$2:$J$861,MATCH(1,INDEX(($P697=$F$2:$F$861)*(0=COUNTIFS(Q697:AB697,$J$2:$J$861)),0),0)),"")</f>
        <v/>
      </c>
      <c r="AD697">
        <f>Q697&amp;"-"&amp;R697&amp;"-"&amp;S697&amp;"-"&amp;T697&amp;"-"&amp;U697&amp;"-"&amp;V697&amp;"-"&amp;W697&amp;"-"&amp;X697&amp;"-"&amp;Y697&amp;"-"&amp;Z697&amp;"-"&amp;AA697&amp;"-"&amp;AB697&amp;"-"&amp;AC697</f>
        <v/>
      </c>
      <c r="AF697" s="19">
        <f>IFERROR(INDEX($I$2:$I$861,MATCH(1,INDEX(($P697=$F$2:$F$861)*(0=COUNTIFS($AF$2:$AF$2,$I$2:$I$861)),0),0)),"")</f>
        <v/>
      </c>
      <c r="AG697" s="19">
        <f>IFERROR(INDEX($I$2:$I$9873,MATCH(1,INDEX(($P697=$F$2:$F$9873)*(0=COUNTIFS(AF697,$I$2:$I$9873)),0),0)),"")</f>
        <v/>
      </c>
      <c r="AH697" s="19">
        <f>IFERROR(INDEX($I$2:$I$9873,MATCH(1,INDEX(($P697=$F$2:$F$9873)*(0=COUNTIFS(AF697:AG697,$I$2:$I$9873)),0),0)),"")</f>
        <v/>
      </c>
      <c r="AI697" s="19">
        <f>IFERROR(INDEX($I$2:$I$9873,MATCH(1,INDEX(($P697=$F$2:$F$9873)*(0=COUNTIFS(AF697:AH697,$I$2:$I$9873)),0),0)),"")</f>
        <v/>
      </c>
      <c r="AJ697" s="19">
        <f>IFERROR(INDEX($I$2:$I$9873,MATCH(1,INDEX(($P697=$F$2:$F$9873)*(0=COUNTIFS(AF697:AI697,$I$2:$I$9873)),0),0)),"")</f>
        <v/>
      </c>
      <c r="AK697" s="19">
        <f>IFERROR(INDEX($I$2:$I$9873,MATCH(1,INDEX(($P697=$F$2:$F$9873)*(0=COUNTIFS(AF697:AJ697,$I$2:$I$9873)),0),0)),"")</f>
        <v/>
      </c>
      <c r="AL697" s="19">
        <f>IFERROR(INDEX($I$2:$I$9873,MATCH(1,INDEX(($P697=$F$2:$F$9873)*(0=COUNTIFS(AF697:AK697,$I$2:$I$9873)),0),0)),"")</f>
        <v/>
      </c>
      <c r="AM697" s="19">
        <f>IFERROR(INDEX($I$2:$I$9873,MATCH(1,INDEX(($P697=$F$2:$F$9873)*(0=COUNTIFS(AF697:AL697,$I$2:$I$9873)),0),0)),"")</f>
        <v/>
      </c>
      <c r="AN697" s="19">
        <f>IFERROR(INDEX($I$2:$I$9873,MATCH(1,INDEX(($P697=$F$2:$F$9873)*(0=COUNTIFS(AF697:AM697,$I$2:$I$9873)),0),0)),"")</f>
        <v/>
      </c>
      <c r="AO697" s="19">
        <f>IFERROR(INDEX($I$2:$I$9873,MATCH(1,INDEX(($P697=$F$2:$F$9873)*(0=COUNTIFS(AF697:AN697,$I$2:$I$9873)),0),0)),"")</f>
        <v/>
      </c>
      <c r="AP697" s="19">
        <f>IFERROR(INDEX($I$2:$I$9873,MATCH(1,INDEX(($P697=$F$2:$F$9873)*(0=COUNTIFS(AF697:AO697,$I$2:$I$9873)),0),0)),"")</f>
        <v/>
      </c>
      <c r="AQ697" s="19">
        <f>IFERROR(INDEX($I$2:$I$9873,MATCH(1,INDEX(($P697=$F$2:$F$9873)*(0=COUNTIFS(AF697:AP697,$I$2:$I$9873)),0),0)),"")</f>
        <v/>
      </c>
      <c r="AR697" s="19">
        <f>IFERROR(INDEX($I$2:$I$9873,MATCH(1,INDEX(($P697=$F$2:$F$9873)*(0=COUNTIFS(AF697:AQ697,$I$2:$I$9873)),0),0)),"")</f>
        <v/>
      </c>
      <c r="AS697" s="19">
        <f>IFERROR(VLOOKUP(AF697,[2]CUS030!$A$5:$E$10000,5,0),"")</f>
        <v/>
      </c>
      <c r="AT697" s="19">
        <f>IFERROR(VLOOKUP(AG697,[2]CUS030!$A$5:$E$10000,5,0),"")</f>
        <v/>
      </c>
      <c r="AU697" s="19">
        <f>IFERROR(VLOOKUP(AH697,[2]CUS030!$A$5:$E$10000,5,0),"")</f>
        <v/>
      </c>
      <c r="AV697" s="19">
        <f>IFERROR(VLOOKUP(AI697,[2]CUS030!$A$5:$E$10000,5,0),"")</f>
        <v/>
      </c>
      <c r="AW697" s="19">
        <f>IFERROR(VLOOKUP(AJ697,[2]CUS030!$A$5:$E$10000,5,0),"")</f>
        <v/>
      </c>
      <c r="AX697" s="19">
        <f>IFERROR(VLOOKUP(AK697,[2]CUS030!$A$5:$E$10000,5,0),"")</f>
        <v/>
      </c>
      <c r="AY697" s="19">
        <f>IFERROR(VLOOKUP(AL697,[2]CUS030!$A$5:$E$10000,5,0),"")</f>
        <v/>
      </c>
      <c r="AZ697" s="19">
        <f>IFERROR(VLOOKUP(AM697,[2]CUS030!$A$5:$E$10000,5,0),"")</f>
        <v/>
      </c>
      <c r="BA697" s="19">
        <f>IFERROR(VLOOKUP(AN697,[2]CUS030!$A$5:$E$10000,5,0),"")</f>
        <v/>
      </c>
      <c r="BB697" s="19">
        <f>IFERROR(VLOOKUP(AO697,[2]CUS030!$A$5:$E$10000,5,0),"")</f>
        <v/>
      </c>
      <c r="BC697" s="19">
        <f>IFERROR(VLOOKUP(AP697,[2]CUS030!$A$5:$E$10000,5,0),"")</f>
        <v/>
      </c>
      <c r="BD697" s="19">
        <f>IFERROR(VLOOKUP(AQ697,[2]CUS030!$A$5:$E$10000,5,0),"")</f>
        <v/>
      </c>
      <c r="BE697" s="19">
        <f>IFERROR(VLOOKUP(AR697,[2]CUS030!$A$5:$E$10000,5,0),"")</f>
        <v/>
      </c>
    </row>
    <row r="698">
      <c r="F698" s="108">
        <f>[1]!Table1[[#This Row],[Production]]</f>
        <v/>
      </c>
      <c r="G698">
        <f>MID(F698,LEN(F698)-6,4)</f>
        <v/>
      </c>
      <c r="H698">
        <f>AS698&amp;"|"&amp;AT698&amp;"|"&amp;AU698&amp;"|"&amp;AV698&amp;"|"&amp;AW698&amp;"|"&amp;AX698&amp;"|"&amp;AY698&amp;"|"&amp;AZ698&amp;"|"&amp;BA698&amp;"|"&amp;BB698&amp;"|"&amp;BC698&amp;"|"&amp;BD698&amp;"|"&amp;BE698</f>
        <v/>
      </c>
      <c r="I698" s="108">
        <f>[1]!Table1[[#This Row],[Stock]]</f>
        <v/>
      </c>
      <c r="J698">
        <f>MID(LEFT(I698,LEN(I698)-3),FIND("0|0.000",LEFT(I698,LEN(I698)-3),1)+7,6)</f>
        <v/>
      </c>
      <c r="K698" s="19" t="n"/>
      <c r="L698" s="19" t="n"/>
      <c r="M698" s="19" t="n"/>
      <c r="N698" s="19" t="n"/>
      <c r="O698" s="19" t="n"/>
      <c r="P698" s="20">
        <f>End_Cal!E698</f>
        <v/>
      </c>
      <c r="Q698" s="112">
        <f>IFERROR(INDEX($J$2:$J$9873,MATCH(1,INDEX(($P698=$F$2:$F$9873)*(0=COUNTIFS($Q$2:$Q$2,$J$2:$J$9873)),0),0)),"")</f>
        <v/>
      </c>
      <c r="R698" s="112">
        <f>IFERROR(INDEX($J$2:$J$9873,MATCH(1,INDEX(($P698=$F$2:$F$9873)*(0=COUNTIFS(Q698,$J$2:$J$9873)),0),0)),"")</f>
        <v/>
      </c>
      <c r="S698" s="112">
        <f>IFERROR(INDEX($J$2:$J$9873,MATCH(1,INDEX(($P698=$F$2:$F$9873)*(0=COUNTIFS(Q698:R698,$J$2:$J$9873)),0),0)),"")</f>
        <v/>
      </c>
      <c r="T698" s="112">
        <f>IFERROR(INDEX($J$2:$J$9873,MATCH(1,INDEX(($P698=$F$2:$F$9873)*(0=COUNTIFS(Q698:S698,$J$2:$J$9873)),0),0)),"")</f>
        <v/>
      </c>
      <c r="U698" s="112">
        <f>IFERROR(INDEX($J$2:$J$9873,MATCH(1,INDEX(($P698=$F$2:$F$9873)*(0=COUNTIFS(Q698:T698,$J$2:$J$9873)),0),0)),"")</f>
        <v/>
      </c>
      <c r="V698" s="112">
        <f>IFERROR(INDEX($J$2:$J$9873,MATCH(1,INDEX(($P698=$F$2:$F$9873)*(0=COUNTIFS(Q698:U698,$J$2:$J$9873)),0),0)),"")</f>
        <v/>
      </c>
      <c r="W698" s="112">
        <f>IFERROR(INDEX($J$2:$J$9873,MATCH(1,INDEX(($P698=$F$2:$F$9873)*(0=COUNTIFS(Q698:V698,$J$2:$J$861)),0),0)),"")</f>
        <v/>
      </c>
      <c r="X698" s="112">
        <f>IFERROR(INDEX($J$2:$J$9873,MATCH(1,INDEX(($P698=$F$2:$F$9873)*(0=COUNTIFS(Q698:W698,$J$2:$J$9873)),0),0)),"")</f>
        <v/>
      </c>
      <c r="Y698" s="112">
        <f>IFERROR(INDEX($J$2:$J$861,MATCH(1,INDEX(($P698=$F$2:$F$861)*(0=COUNTIFS(Q698:X698,$J$2:$J$861)),0),0)),"")</f>
        <v/>
      </c>
      <c r="Z698" s="112">
        <f>IFERROR(INDEX($J$2:$J$861,MATCH(1,INDEX(($P698=$F$2:$F$861)*(0=COUNTIFS(Q698:Y698,$J$2:$J$861)),0),0)),"")</f>
        <v/>
      </c>
      <c r="AA698" s="112">
        <f>IFERROR(INDEX($J$2:$J$861,MATCH(1,INDEX(($P698=$F$2:$F$861)*(0=COUNTIFS(Q698:Z698,$J$2:$J$861)),0),0)),"")</f>
        <v/>
      </c>
      <c r="AB698" s="112">
        <f>IFERROR(INDEX($J$2:$J$861,MATCH(1,INDEX(($P698=$F$2:$F$861)*(0=COUNTIFS(Q698:AA698,$J$2:$J$861)),0),0)),"")</f>
        <v/>
      </c>
      <c r="AC698" s="112">
        <f>IFERROR(INDEX($J$2:$J$861,MATCH(1,INDEX(($P698=$F$2:$F$861)*(0=COUNTIFS(Q698:AB698,$J$2:$J$861)),0),0)),"")</f>
        <v/>
      </c>
      <c r="AD698">
        <f>Q698&amp;"-"&amp;R698&amp;"-"&amp;S698&amp;"-"&amp;T698&amp;"-"&amp;U698&amp;"-"&amp;V698&amp;"-"&amp;W698&amp;"-"&amp;X698&amp;"-"&amp;Y698&amp;"-"&amp;Z698&amp;"-"&amp;AA698&amp;"-"&amp;AB698&amp;"-"&amp;AC698</f>
        <v/>
      </c>
      <c r="AF698" s="19">
        <f>IFERROR(INDEX($I$2:$I$861,MATCH(1,INDEX(($P698=$F$2:$F$861)*(0=COUNTIFS($AF$2:$AF$2,$I$2:$I$861)),0),0)),"")</f>
        <v/>
      </c>
      <c r="AG698" s="19">
        <f>IFERROR(INDEX($I$2:$I$9873,MATCH(1,INDEX(($P698=$F$2:$F$9873)*(0=COUNTIFS(AF698,$I$2:$I$9873)),0),0)),"")</f>
        <v/>
      </c>
      <c r="AH698" s="19">
        <f>IFERROR(INDEX($I$2:$I$9873,MATCH(1,INDEX(($P698=$F$2:$F$9873)*(0=COUNTIFS(AF698:AG698,$I$2:$I$9873)),0),0)),"")</f>
        <v/>
      </c>
      <c r="AI698" s="19">
        <f>IFERROR(INDEX($I$2:$I$9873,MATCH(1,INDEX(($P698=$F$2:$F$9873)*(0=COUNTIFS(AF698:AH698,$I$2:$I$9873)),0),0)),"")</f>
        <v/>
      </c>
      <c r="AJ698" s="19">
        <f>IFERROR(INDEX($I$2:$I$9873,MATCH(1,INDEX(($P698=$F$2:$F$9873)*(0=COUNTIFS(AF698:AI698,$I$2:$I$9873)),0),0)),"")</f>
        <v/>
      </c>
      <c r="AK698" s="19">
        <f>IFERROR(INDEX($I$2:$I$9873,MATCH(1,INDEX(($P698=$F$2:$F$9873)*(0=COUNTIFS(AF698:AJ698,$I$2:$I$9873)),0),0)),"")</f>
        <v/>
      </c>
      <c r="AL698" s="19">
        <f>IFERROR(INDEX($I$2:$I$9873,MATCH(1,INDEX(($P698=$F$2:$F$9873)*(0=COUNTIFS(AF698:AK698,$I$2:$I$9873)),0),0)),"")</f>
        <v/>
      </c>
      <c r="AM698" s="19">
        <f>IFERROR(INDEX($I$2:$I$9873,MATCH(1,INDEX(($P698=$F$2:$F$9873)*(0=COUNTIFS(AF698:AL698,$I$2:$I$9873)),0),0)),"")</f>
        <v/>
      </c>
      <c r="AN698" s="19">
        <f>IFERROR(INDEX($I$2:$I$9873,MATCH(1,INDEX(($P698=$F$2:$F$9873)*(0=COUNTIFS(AF698:AM698,$I$2:$I$9873)),0),0)),"")</f>
        <v/>
      </c>
      <c r="AO698" s="19">
        <f>IFERROR(INDEX($I$2:$I$9873,MATCH(1,INDEX(($P698=$F$2:$F$9873)*(0=COUNTIFS(AF698:AN698,$I$2:$I$9873)),0),0)),"")</f>
        <v/>
      </c>
      <c r="AP698" s="19">
        <f>IFERROR(INDEX($I$2:$I$9873,MATCH(1,INDEX(($P698=$F$2:$F$9873)*(0=COUNTIFS(AF698:AO698,$I$2:$I$9873)),0),0)),"")</f>
        <v/>
      </c>
      <c r="AQ698" s="19">
        <f>IFERROR(INDEX($I$2:$I$9873,MATCH(1,INDEX(($P698=$F$2:$F$9873)*(0=COUNTIFS(AF698:AP698,$I$2:$I$9873)),0),0)),"")</f>
        <v/>
      </c>
      <c r="AR698" s="19">
        <f>IFERROR(INDEX($I$2:$I$9873,MATCH(1,INDEX(($P698=$F$2:$F$9873)*(0=COUNTIFS(AF698:AQ698,$I$2:$I$9873)),0),0)),"")</f>
        <v/>
      </c>
      <c r="AS698" s="19">
        <f>IFERROR(VLOOKUP(AF698,[2]CUS030!$A$5:$E$10000,5,0),"")</f>
        <v/>
      </c>
      <c r="AT698" s="19">
        <f>IFERROR(VLOOKUP(AG698,[2]CUS030!$A$5:$E$10000,5,0),"")</f>
        <v/>
      </c>
      <c r="AU698" s="19">
        <f>IFERROR(VLOOKUP(AH698,[2]CUS030!$A$5:$E$10000,5,0),"")</f>
        <v/>
      </c>
      <c r="AV698" s="19">
        <f>IFERROR(VLOOKUP(AI698,[2]CUS030!$A$5:$E$10000,5,0),"")</f>
        <v/>
      </c>
      <c r="AW698" s="19">
        <f>IFERROR(VLOOKUP(AJ698,[2]CUS030!$A$5:$E$10000,5,0),"")</f>
        <v/>
      </c>
      <c r="AX698" s="19">
        <f>IFERROR(VLOOKUP(AK698,[2]CUS030!$A$5:$E$10000,5,0),"")</f>
        <v/>
      </c>
      <c r="AY698" s="19">
        <f>IFERROR(VLOOKUP(AL698,[2]CUS030!$A$5:$E$10000,5,0),"")</f>
        <v/>
      </c>
      <c r="AZ698" s="19">
        <f>IFERROR(VLOOKUP(AM698,[2]CUS030!$A$5:$E$10000,5,0),"")</f>
        <v/>
      </c>
      <c r="BA698" s="19">
        <f>IFERROR(VLOOKUP(AN698,[2]CUS030!$A$5:$E$10000,5,0),"")</f>
        <v/>
      </c>
      <c r="BB698" s="19">
        <f>IFERROR(VLOOKUP(AO698,[2]CUS030!$A$5:$E$10000,5,0),"")</f>
        <v/>
      </c>
      <c r="BC698" s="19">
        <f>IFERROR(VLOOKUP(AP698,[2]CUS030!$A$5:$E$10000,5,0),"")</f>
        <v/>
      </c>
      <c r="BD698" s="19">
        <f>IFERROR(VLOOKUP(AQ698,[2]CUS030!$A$5:$E$10000,5,0),"")</f>
        <v/>
      </c>
      <c r="BE698" s="19">
        <f>IFERROR(VLOOKUP(AR698,[2]CUS030!$A$5:$E$10000,5,0),"")</f>
        <v/>
      </c>
    </row>
    <row r="699">
      <c r="F699" s="108">
        <f>[1]!Table1[[#This Row],[Production]]</f>
        <v/>
      </c>
      <c r="G699">
        <f>MID(F699,LEN(F699)-6,4)</f>
        <v/>
      </c>
      <c r="H699">
        <f>AS699&amp;"|"&amp;AT699&amp;"|"&amp;AU699&amp;"|"&amp;AV699&amp;"|"&amp;AW699&amp;"|"&amp;AX699&amp;"|"&amp;AY699&amp;"|"&amp;AZ699&amp;"|"&amp;BA699&amp;"|"&amp;BB699&amp;"|"&amp;BC699&amp;"|"&amp;BD699&amp;"|"&amp;BE699</f>
        <v/>
      </c>
      <c r="I699" s="108">
        <f>[1]!Table1[[#This Row],[Stock]]</f>
        <v/>
      </c>
      <c r="J699">
        <f>MID(LEFT(I699,LEN(I699)-3),FIND("0|0.000",LEFT(I699,LEN(I699)-3),1)+7,6)</f>
        <v/>
      </c>
      <c r="K699" s="19" t="n"/>
      <c r="L699" s="19" t="n"/>
      <c r="M699" s="19" t="n"/>
      <c r="N699" s="19" t="n"/>
      <c r="O699" s="19" t="n"/>
      <c r="P699" s="20">
        <f>End_Cal!E699</f>
        <v/>
      </c>
      <c r="Q699" s="112">
        <f>IFERROR(INDEX($J$2:$J$9873,MATCH(1,INDEX(($P699=$F$2:$F$9873)*(0=COUNTIFS($Q$2:$Q$2,$J$2:$J$9873)),0),0)),"")</f>
        <v/>
      </c>
      <c r="R699" s="112">
        <f>IFERROR(INDEX($J$2:$J$9873,MATCH(1,INDEX(($P699=$F$2:$F$9873)*(0=COUNTIFS(Q699,$J$2:$J$9873)),0),0)),"")</f>
        <v/>
      </c>
      <c r="S699" s="112">
        <f>IFERROR(INDEX($J$2:$J$9873,MATCH(1,INDEX(($P699=$F$2:$F$9873)*(0=COUNTIFS(Q699:R699,$J$2:$J$9873)),0),0)),"")</f>
        <v/>
      </c>
      <c r="T699" s="112">
        <f>IFERROR(INDEX($J$2:$J$9873,MATCH(1,INDEX(($P699=$F$2:$F$9873)*(0=COUNTIFS(Q699:S699,$J$2:$J$9873)),0),0)),"")</f>
        <v/>
      </c>
      <c r="U699" s="112">
        <f>IFERROR(INDEX($J$2:$J$9873,MATCH(1,INDEX(($P699=$F$2:$F$9873)*(0=COUNTIFS(Q699:T699,$J$2:$J$9873)),0),0)),"")</f>
        <v/>
      </c>
      <c r="V699" s="112">
        <f>IFERROR(INDEX($J$2:$J$9873,MATCH(1,INDEX(($P699=$F$2:$F$9873)*(0=COUNTIFS(Q699:U699,$J$2:$J$9873)),0),0)),"")</f>
        <v/>
      </c>
      <c r="W699" s="112">
        <f>IFERROR(INDEX($J$2:$J$9873,MATCH(1,INDEX(($P699=$F$2:$F$9873)*(0=COUNTIFS(Q699:V699,$J$2:$J$861)),0),0)),"")</f>
        <v/>
      </c>
      <c r="X699" s="112">
        <f>IFERROR(INDEX($J$2:$J$9873,MATCH(1,INDEX(($P699=$F$2:$F$9873)*(0=COUNTIFS(Q699:W699,$J$2:$J$9873)),0),0)),"")</f>
        <v/>
      </c>
      <c r="Y699" s="112">
        <f>IFERROR(INDEX($J$2:$J$861,MATCH(1,INDEX(($P699=$F$2:$F$861)*(0=COUNTIFS(Q699:X699,$J$2:$J$861)),0),0)),"")</f>
        <v/>
      </c>
      <c r="Z699" s="112">
        <f>IFERROR(INDEX($J$2:$J$861,MATCH(1,INDEX(($P699=$F$2:$F$861)*(0=COUNTIFS(Q699:Y699,$J$2:$J$861)),0),0)),"")</f>
        <v/>
      </c>
      <c r="AA699" s="112">
        <f>IFERROR(INDEX($J$2:$J$861,MATCH(1,INDEX(($P699=$F$2:$F$861)*(0=COUNTIFS(Q699:Z699,$J$2:$J$861)),0),0)),"")</f>
        <v/>
      </c>
      <c r="AB699" s="112">
        <f>IFERROR(INDEX($J$2:$J$861,MATCH(1,INDEX(($P699=$F$2:$F$861)*(0=COUNTIFS(Q699:AA699,$J$2:$J$861)),0),0)),"")</f>
        <v/>
      </c>
      <c r="AC699" s="112">
        <f>IFERROR(INDEX($J$2:$J$861,MATCH(1,INDEX(($P699=$F$2:$F$861)*(0=COUNTIFS(Q699:AB699,$J$2:$J$861)),0),0)),"")</f>
        <v/>
      </c>
      <c r="AD699">
        <f>Q699&amp;"-"&amp;R699&amp;"-"&amp;S699&amp;"-"&amp;T699&amp;"-"&amp;U699&amp;"-"&amp;V699&amp;"-"&amp;W699&amp;"-"&amp;X699&amp;"-"&amp;Y699&amp;"-"&amp;Z699&amp;"-"&amp;AA699&amp;"-"&amp;AB699&amp;"-"&amp;AC699</f>
        <v/>
      </c>
      <c r="AF699" s="19">
        <f>IFERROR(INDEX($I$2:$I$861,MATCH(1,INDEX(($P699=$F$2:$F$861)*(0=COUNTIFS($AF$2:$AF$2,$I$2:$I$861)),0),0)),"")</f>
        <v/>
      </c>
      <c r="AG699" s="19">
        <f>IFERROR(INDEX($I$2:$I$9873,MATCH(1,INDEX(($P699=$F$2:$F$9873)*(0=COUNTIFS(AF699,$I$2:$I$9873)),0),0)),"")</f>
        <v/>
      </c>
      <c r="AH699" s="19">
        <f>IFERROR(INDEX($I$2:$I$9873,MATCH(1,INDEX(($P699=$F$2:$F$9873)*(0=COUNTIFS(AF699:AG699,$I$2:$I$9873)),0),0)),"")</f>
        <v/>
      </c>
      <c r="AI699" s="19">
        <f>IFERROR(INDEX($I$2:$I$9873,MATCH(1,INDEX(($P699=$F$2:$F$9873)*(0=COUNTIFS(AF699:AH699,$I$2:$I$9873)),0),0)),"")</f>
        <v/>
      </c>
      <c r="AJ699" s="19">
        <f>IFERROR(INDEX($I$2:$I$9873,MATCH(1,INDEX(($P699=$F$2:$F$9873)*(0=COUNTIFS(AF699:AI699,$I$2:$I$9873)),0),0)),"")</f>
        <v/>
      </c>
      <c r="AK699" s="19">
        <f>IFERROR(INDEX($I$2:$I$9873,MATCH(1,INDEX(($P699=$F$2:$F$9873)*(0=COUNTIFS(AF699:AJ699,$I$2:$I$9873)),0),0)),"")</f>
        <v/>
      </c>
      <c r="AL699" s="19">
        <f>IFERROR(INDEX($I$2:$I$9873,MATCH(1,INDEX(($P699=$F$2:$F$9873)*(0=COUNTIFS(AF699:AK699,$I$2:$I$9873)),0),0)),"")</f>
        <v/>
      </c>
      <c r="AM699" s="19">
        <f>IFERROR(INDEX($I$2:$I$9873,MATCH(1,INDEX(($P699=$F$2:$F$9873)*(0=COUNTIFS(AF699:AL699,$I$2:$I$9873)),0),0)),"")</f>
        <v/>
      </c>
      <c r="AN699" s="19">
        <f>IFERROR(INDEX($I$2:$I$9873,MATCH(1,INDEX(($P699=$F$2:$F$9873)*(0=COUNTIFS(AF699:AM699,$I$2:$I$9873)),0),0)),"")</f>
        <v/>
      </c>
      <c r="AO699" s="19">
        <f>IFERROR(INDEX($I$2:$I$9873,MATCH(1,INDEX(($P699=$F$2:$F$9873)*(0=COUNTIFS(AF699:AN699,$I$2:$I$9873)),0),0)),"")</f>
        <v/>
      </c>
      <c r="AP699" s="19">
        <f>IFERROR(INDEX($I$2:$I$9873,MATCH(1,INDEX(($P699=$F$2:$F$9873)*(0=COUNTIFS(AF699:AO699,$I$2:$I$9873)),0),0)),"")</f>
        <v/>
      </c>
      <c r="AQ699" s="19">
        <f>IFERROR(INDEX($I$2:$I$9873,MATCH(1,INDEX(($P699=$F$2:$F$9873)*(0=COUNTIFS(AF699:AP699,$I$2:$I$9873)),0),0)),"")</f>
        <v/>
      </c>
      <c r="AR699" s="19">
        <f>IFERROR(INDEX($I$2:$I$9873,MATCH(1,INDEX(($P699=$F$2:$F$9873)*(0=COUNTIFS(AF699:AQ699,$I$2:$I$9873)),0),0)),"")</f>
        <v/>
      </c>
      <c r="AS699" s="19">
        <f>IFERROR(VLOOKUP(AF699,[2]CUS030!$A$5:$E$10000,5,0),"")</f>
        <v/>
      </c>
      <c r="AT699" s="19">
        <f>IFERROR(VLOOKUP(AG699,[2]CUS030!$A$5:$E$10000,5,0),"")</f>
        <v/>
      </c>
      <c r="AU699" s="19">
        <f>IFERROR(VLOOKUP(AH699,[2]CUS030!$A$5:$E$10000,5,0),"")</f>
        <v/>
      </c>
      <c r="AV699" s="19">
        <f>IFERROR(VLOOKUP(AI699,[2]CUS030!$A$5:$E$10000,5,0),"")</f>
        <v/>
      </c>
      <c r="AW699" s="19">
        <f>IFERROR(VLOOKUP(AJ699,[2]CUS030!$A$5:$E$10000,5,0),"")</f>
        <v/>
      </c>
      <c r="AX699" s="19">
        <f>IFERROR(VLOOKUP(AK699,[2]CUS030!$A$5:$E$10000,5,0),"")</f>
        <v/>
      </c>
      <c r="AY699" s="19">
        <f>IFERROR(VLOOKUP(AL699,[2]CUS030!$A$5:$E$10000,5,0),"")</f>
        <v/>
      </c>
      <c r="AZ699" s="19">
        <f>IFERROR(VLOOKUP(AM699,[2]CUS030!$A$5:$E$10000,5,0),"")</f>
        <v/>
      </c>
      <c r="BA699" s="19">
        <f>IFERROR(VLOOKUP(AN699,[2]CUS030!$A$5:$E$10000,5,0),"")</f>
        <v/>
      </c>
      <c r="BB699" s="19">
        <f>IFERROR(VLOOKUP(AO699,[2]CUS030!$A$5:$E$10000,5,0),"")</f>
        <v/>
      </c>
      <c r="BC699" s="19">
        <f>IFERROR(VLOOKUP(AP699,[2]CUS030!$A$5:$E$10000,5,0),"")</f>
        <v/>
      </c>
      <c r="BD699" s="19">
        <f>IFERROR(VLOOKUP(AQ699,[2]CUS030!$A$5:$E$10000,5,0),"")</f>
        <v/>
      </c>
      <c r="BE699" s="19">
        <f>IFERROR(VLOOKUP(AR699,[2]CUS030!$A$5:$E$10000,5,0),"")</f>
        <v/>
      </c>
    </row>
    <row r="700">
      <c r="F700" s="108">
        <f>[1]!Table1[[#This Row],[Production]]</f>
        <v/>
      </c>
      <c r="G700">
        <f>MID(F700,LEN(F700)-6,4)</f>
        <v/>
      </c>
      <c r="H700">
        <f>AS700&amp;"|"&amp;AT700&amp;"|"&amp;AU700&amp;"|"&amp;AV700&amp;"|"&amp;AW700&amp;"|"&amp;AX700&amp;"|"&amp;AY700&amp;"|"&amp;AZ700&amp;"|"&amp;BA700&amp;"|"&amp;BB700&amp;"|"&amp;BC700&amp;"|"&amp;BD700&amp;"|"&amp;BE700</f>
        <v/>
      </c>
      <c r="I700" s="108">
        <f>[1]!Table1[[#This Row],[Stock]]</f>
        <v/>
      </c>
      <c r="J700">
        <f>MID(LEFT(I700,LEN(I700)-3),FIND("0|0.000",LEFT(I700,LEN(I700)-3),1)+7,6)</f>
        <v/>
      </c>
      <c r="K700" s="19" t="n"/>
      <c r="L700" s="19" t="n"/>
      <c r="M700" s="19" t="n"/>
      <c r="N700" s="19" t="n"/>
      <c r="O700" s="19" t="n"/>
      <c r="P700" s="20">
        <f>End_Cal!E700</f>
        <v/>
      </c>
      <c r="Q700" s="112">
        <f>IFERROR(INDEX($J$2:$J$9873,MATCH(1,INDEX(($P700=$F$2:$F$9873)*(0=COUNTIFS($Q$2:$Q$2,$J$2:$J$9873)),0),0)),"")</f>
        <v/>
      </c>
      <c r="R700" s="112">
        <f>IFERROR(INDEX($J$2:$J$9873,MATCH(1,INDEX(($P700=$F$2:$F$9873)*(0=COUNTIFS(Q700,$J$2:$J$9873)),0),0)),"")</f>
        <v/>
      </c>
      <c r="S700" s="112">
        <f>IFERROR(INDEX($J$2:$J$9873,MATCH(1,INDEX(($P700=$F$2:$F$9873)*(0=COUNTIFS(Q700:R700,$J$2:$J$9873)),0),0)),"")</f>
        <v/>
      </c>
      <c r="T700" s="112">
        <f>IFERROR(INDEX($J$2:$J$9873,MATCH(1,INDEX(($P700=$F$2:$F$9873)*(0=COUNTIFS(Q700:S700,$J$2:$J$9873)),0),0)),"")</f>
        <v/>
      </c>
      <c r="U700" s="112">
        <f>IFERROR(INDEX($J$2:$J$9873,MATCH(1,INDEX(($P700=$F$2:$F$9873)*(0=COUNTIFS(Q700:T700,$J$2:$J$9873)),0),0)),"")</f>
        <v/>
      </c>
      <c r="V700" s="112">
        <f>IFERROR(INDEX($J$2:$J$9873,MATCH(1,INDEX(($P700=$F$2:$F$9873)*(0=COUNTIFS(Q700:U700,$J$2:$J$9873)),0),0)),"")</f>
        <v/>
      </c>
      <c r="W700" s="112">
        <f>IFERROR(INDEX($J$2:$J$9873,MATCH(1,INDEX(($P700=$F$2:$F$9873)*(0=COUNTIFS(Q700:V700,$J$2:$J$861)),0),0)),"")</f>
        <v/>
      </c>
      <c r="X700" s="112">
        <f>IFERROR(INDEX($J$2:$J$9873,MATCH(1,INDEX(($P700=$F$2:$F$9873)*(0=COUNTIFS(Q700:W700,$J$2:$J$9873)),0),0)),"")</f>
        <v/>
      </c>
      <c r="Y700" s="112">
        <f>IFERROR(INDEX($J$2:$J$861,MATCH(1,INDEX(($P700=$F$2:$F$861)*(0=COUNTIFS(Q700:X700,$J$2:$J$861)),0),0)),"")</f>
        <v/>
      </c>
      <c r="Z700" s="112">
        <f>IFERROR(INDEX($J$2:$J$861,MATCH(1,INDEX(($P700=$F$2:$F$861)*(0=COUNTIFS(Q700:Y700,$J$2:$J$861)),0),0)),"")</f>
        <v/>
      </c>
      <c r="AA700" s="112">
        <f>IFERROR(INDEX($J$2:$J$861,MATCH(1,INDEX(($P700=$F$2:$F$861)*(0=COUNTIFS(Q700:Z700,$J$2:$J$861)),0),0)),"")</f>
        <v/>
      </c>
      <c r="AB700" s="112">
        <f>IFERROR(INDEX($J$2:$J$861,MATCH(1,INDEX(($P700=$F$2:$F$861)*(0=COUNTIFS(Q700:AA700,$J$2:$J$861)),0),0)),"")</f>
        <v/>
      </c>
      <c r="AC700" s="112">
        <f>IFERROR(INDEX($J$2:$J$861,MATCH(1,INDEX(($P700=$F$2:$F$861)*(0=COUNTIFS(Q700:AB700,$J$2:$J$861)),0),0)),"")</f>
        <v/>
      </c>
      <c r="AD700">
        <f>Q700&amp;"-"&amp;R700&amp;"-"&amp;S700&amp;"-"&amp;T700&amp;"-"&amp;U700&amp;"-"&amp;V700&amp;"-"&amp;W700&amp;"-"&amp;X700&amp;"-"&amp;Y700&amp;"-"&amp;Z700&amp;"-"&amp;AA700&amp;"-"&amp;AB700&amp;"-"&amp;AC700</f>
        <v/>
      </c>
      <c r="AF700" s="19">
        <f>IFERROR(INDEX($I$2:$I$861,MATCH(1,INDEX(($P700=$F$2:$F$861)*(0=COUNTIFS($AF$2:$AF$2,$I$2:$I$861)),0),0)),"")</f>
        <v/>
      </c>
      <c r="AG700" s="19">
        <f>IFERROR(INDEX($I$2:$I$9873,MATCH(1,INDEX(($P700=$F$2:$F$9873)*(0=COUNTIFS(AF700,$I$2:$I$9873)),0),0)),"")</f>
        <v/>
      </c>
      <c r="AH700" s="19">
        <f>IFERROR(INDEX($I$2:$I$9873,MATCH(1,INDEX(($P700=$F$2:$F$9873)*(0=COUNTIFS(AF700:AG700,$I$2:$I$9873)),0),0)),"")</f>
        <v/>
      </c>
      <c r="AI700" s="19">
        <f>IFERROR(INDEX($I$2:$I$9873,MATCH(1,INDEX(($P700=$F$2:$F$9873)*(0=COUNTIFS(AF700:AH700,$I$2:$I$9873)),0),0)),"")</f>
        <v/>
      </c>
      <c r="AJ700" s="19">
        <f>IFERROR(INDEX($I$2:$I$9873,MATCH(1,INDEX(($P700=$F$2:$F$9873)*(0=COUNTIFS(AF700:AI700,$I$2:$I$9873)),0),0)),"")</f>
        <v/>
      </c>
      <c r="AK700" s="19">
        <f>IFERROR(INDEX($I$2:$I$9873,MATCH(1,INDEX(($P700=$F$2:$F$9873)*(0=COUNTIFS(AF700:AJ700,$I$2:$I$9873)),0),0)),"")</f>
        <v/>
      </c>
      <c r="AL700" s="19">
        <f>IFERROR(INDEX($I$2:$I$9873,MATCH(1,INDEX(($P700=$F$2:$F$9873)*(0=COUNTIFS(AF700:AK700,$I$2:$I$9873)),0),0)),"")</f>
        <v/>
      </c>
      <c r="AM700" s="19">
        <f>IFERROR(INDEX($I$2:$I$9873,MATCH(1,INDEX(($P700=$F$2:$F$9873)*(0=COUNTIFS(AF700:AL700,$I$2:$I$9873)),0),0)),"")</f>
        <v/>
      </c>
      <c r="AN700" s="19">
        <f>IFERROR(INDEX($I$2:$I$9873,MATCH(1,INDEX(($P700=$F$2:$F$9873)*(0=COUNTIFS(AF700:AM700,$I$2:$I$9873)),0),0)),"")</f>
        <v/>
      </c>
      <c r="AO700" s="19">
        <f>IFERROR(INDEX($I$2:$I$9873,MATCH(1,INDEX(($P700=$F$2:$F$9873)*(0=COUNTIFS(AF700:AN700,$I$2:$I$9873)),0),0)),"")</f>
        <v/>
      </c>
      <c r="AP700" s="19">
        <f>IFERROR(INDEX($I$2:$I$9873,MATCH(1,INDEX(($P700=$F$2:$F$9873)*(0=COUNTIFS(AF700:AO700,$I$2:$I$9873)),0),0)),"")</f>
        <v/>
      </c>
      <c r="AQ700" s="19">
        <f>IFERROR(INDEX($I$2:$I$9873,MATCH(1,INDEX(($P700=$F$2:$F$9873)*(0=COUNTIFS(AF700:AP700,$I$2:$I$9873)),0),0)),"")</f>
        <v/>
      </c>
      <c r="AR700" s="19">
        <f>IFERROR(INDEX($I$2:$I$9873,MATCH(1,INDEX(($P700=$F$2:$F$9873)*(0=COUNTIFS(AF700:AQ700,$I$2:$I$9873)),0),0)),"")</f>
        <v/>
      </c>
      <c r="AS700" s="19">
        <f>IFERROR(VLOOKUP(AF700,[2]CUS030!$A$5:$E$10000,5,0),"")</f>
        <v/>
      </c>
      <c r="AT700" s="19">
        <f>IFERROR(VLOOKUP(AG700,[2]CUS030!$A$5:$E$10000,5,0),"")</f>
        <v/>
      </c>
      <c r="AU700" s="19">
        <f>IFERROR(VLOOKUP(AH700,[2]CUS030!$A$5:$E$10000,5,0),"")</f>
        <v/>
      </c>
      <c r="AV700" s="19">
        <f>IFERROR(VLOOKUP(AI700,[2]CUS030!$A$5:$E$10000,5,0),"")</f>
        <v/>
      </c>
      <c r="AW700" s="19">
        <f>IFERROR(VLOOKUP(AJ700,[2]CUS030!$A$5:$E$10000,5,0),"")</f>
        <v/>
      </c>
      <c r="AX700" s="19">
        <f>IFERROR(VLOOKUP(AK700,[2]CUS030!$A$5:$E$10000,5,0),"")</f>
        <v/>
      </c>
      <c r="AY700" s="19">
        <f>IFERROR(VLOOKUP(AL700,[2]CUS030!$A$5:$E$10000,5,0),"")</f>
        <v/>
      </c>
      <c r="AZ700" s="19">
        <f>IFERROR(VLOOKUP(AM700,[2]CUS030!$A$5:$E$10000,5,0),"")</f>
        <v/>
      </c>
      <c r="BA700" s="19">
        <f>IFERROR(VLOOKUP(AN700,[2]CUS030!$A$5:$E$10000,5,0),"")</f>
        <v/>
      </c>
      <c r="BB700" s="19">
        <f>IFERROR(VLOOKUP(AO700,[2]CUS030!$A$5:$E$10000,5,0),"")</f>
        <v/>
      </c>
      <c r="BC700" s="19">
        <f>IFERROR(VLOOKUP(AP700,[2]CUS030!$A$5:$E$10000,5,0),"")</f>
        <v/>
      </c>
      <c r="BD700" s="19">
        <f>IFERROR(VLOOKUP(AQ700,[2]CUS030!$A$5:$E$10000,5,0),"")</f>
        <v/>
      </c>
      <c r="BE700" s="19">
        <f>IFERROR(VLOOKUP(AR700,[2]CUS030!$A$5:$E$10000,5,0),"")</f>
        <v/>
      </c>
    </row>
    <row r="701">
      <c r="F701" s="108">
        <f>[1]!Table1[[#This Row],[Production]]</f>
        <v/>
      </c>
      <c r="G701">
        <f>MID(F701,LEN(F701)-6,4)</f>
        <v/>
      </c>
      <c r="H701">
        <f>AS701&amp;"|"&amp;AT701&amp;"|"&amp;AU701&amp;"|"&amp;AV701&amp;"|"&amp;AW701&amp;"|"&amp;AX701&amp;"|"&amp;AY701&amp;"|"&amp;AZ701&amp;"|"&amp;BA701&amp;"|"&amp;BB701&amp;"|"&amp;BC701&amp;"|"&amp;BD701&amp;"|"&amp;BE701</f>
        <v/>
      </c>
      <c r="I701" s="108">
        <f>[1]!Table1[[#This Row],[Stock]]</f>
        <v/>
      </c>
      <c r="J701">
        <f>MID(LEFT(I701,LEN(I701)-3),FIND("0|0.000",LEFT(I701,LEN(I701)-3),1)+7,6)</f>
        <v/>
      </c>
      <c r="K701" s="19" t="n"/>
      <c r="L701" s="19" t="n"/>
      <c r="M701" s="19" t="n"/>
      <c r="N701" s="19" t="n"/>
      <c r="O701" s="19" t="n"/>
      <c r="P701" s="20">
        <f>End_Cal!E701</f>
        <v/>
      </c>
      <c r="Q701" s="112">
        <f>IFERROR(INDEX($J$2:$J$9873,MATCH(1,INDEX(($P701=$F$2:$F$9873)*(0=COUNTIFS($Q$2:$Q$2,$J$2:$J$9873)),0),0)),"")</f>
        <v/>
      </c>
      <c r="R701" s="112">
        <f>IFERROR(INDEX($J$2:$J$9873,MATCH(1,INDEX(($P701=$F$2:$F$9873)*(0=COUNTIFS(Q701,$J$2:$J$9873)),0),0)),"")</f>
        <v/>
      </c>
      <c r="S701" s="112">
        <f>IFERROR(INDEX($J$2:$J$9873,MATCH(1,INDEX(($P701=$F$2:$F$9873)*(0=COUNTIFS(Q701:R701,$J$2:$J$9873)),0),0)),"")</f>
        <v/>
      </c>
      <c r="T701" s="112">
        <f>IFERROR(INDEX($J$2:$J$9873,MATCH(1,INDEX(($P701=$F$2:$F$9873)*(0=COUNTIFS(Q701:S701,$J$2:$J$9873)),0),0)),"")</f>
        <v/>
      </c>
      <c r="U701" s="112">
        <f>IFERROR(INDEX($J$2:$J$9873,MATCH(1,INDEX(($P701=$F$2:$F$9873)*(0=COUNTIFS(Q701:T701,$J$2:$J$9873)),0),0)),"")</f>
        <v/>
      </c>
      <c r="V701" s="112">
        <f>IFERROR(INDEX($J$2:$J$9873,MATCH(1,INDEX(($P701=$F$2:$F$9873)*(0=COUNTIFS(Q701:U701,$J$2:$J$9873)),0),0)),"")</f>
        <v/>
      </c>
      <c r="W701" s="112">
        <f>IFERROR(INDEX($J$2:$J$9873,MATCH(1,INDEX(($P701=$F$2:$F$9873)*(0=COUNTIFS(Q701:V701,$J$2:$J$861)),0),0)),"")</f>
        <v/>
      </c>
      <c r="X701" s="112">
        <f>IFERROR(INDEX($J$2:$J$9873,MATCH(1,INDEX(($P701=$F$2:$F$9873)*(0=COUNTIFS(Q701:W701,$J$2:$J$9873)),0),0)),"")</f>
        <v/>
      </c>
      <c r="Y701" s="112">
        <f>IFERROR(INDEX($J$2:$J$861,MATCH(1,INDEX(($P701=$F$2:$F$861)*(0=COUNTIFS(Q701:X701,$J$2:$J$861)),0),0)),"")</f>
        <v/>
      </c>
      <c r="Z701" s="112">
        <f>IFERROR(INDEX($J$2:$J$861,MATCH(1,INDEX(($P701=$F$2:$F$861)*(0=COUNTIFS(Q701:Y701,$J$2:$J$861)),0),0)),"")</f>
        <v/>
      </c>
      <c r="AA701" s="112">
        <f>IFERROR(INDEX($J$2:$J$861,MATCH(1,INDEX(($P701=$F$2:$F$861)*(0=COUNTIFS(Q701:Z701,$J$2:$J$861)),0),0)),"")</f>
        <v/>
      </c>
      <c r="AB701" s="112">
        <f>IFERROR(INDEX($J$2:$J$861,MATCH(1,INDEX(($P701=$F$2:$F$861)*(0=COUNTIFS(Q701:AA701,$J$2:$J$861)),0),0)),"")</f>
        <v/>
      </c>
      <c r="AC701" s="112">
        <f>IFERROR(INDEX($J$2:$J$861,MATCH(1,INDEX(($P701=$F$2:$F$861)*(0=COUNTIFS(Q701:AB701,$J$2:$J$861)),0),0)),"")</f>
        <v/>
      </c>
      <c r="AD701">
        <f>Q701&amp;"-"&amp;R701&amp;"-"&amp;S701&amp;"-"&amp;T701&amp;"-"&amp;U701&amp;"-"&amp;V701&amp;"-"&amp;W701&amp;"-"&amp;X701&amp;"-"&amp;Y701&amp;"-"&amp;Z701&amp;"-"&amp;AA701&amp;"-"&amp;AB701&amp;"-"&amp;AC701</f>
        <v/>
      </c>
      <c r="AF701" s="19">
        <f>IFERROR(INDEX($I$2:$I$861,MATCH(1,INDEX(($P701=$F$2:$F$861)*(0=COUNTIFS($AF$2:$AF$2,$I$2:$I$861)),0),0)),"")</f>
        <v/>
      </c>
      <c r="AG701" s="19">
        <f>IFERROR(INDEX($I$2:$I$9873,MATCH(1,INDEX(($P701=$F$2:$F$9873)*(0=COUNTIFS(AF701,$I$2:$I$9873)),0),0)),"")</f>
        <v/>
      </c>
      <c r="AH701" s="19">
        <f>IFERROR(INDEX($I$2:$I$9873,MATCH(1,INDEX(($P701=$F$2:$F$9873)*(0=COUNTIFS(AF701:AG701,$I$2:$I$9873)),0),0)),"")</f>
        <v/>
      </c>
      <c r="AI701" s="19">
        <f>IFERROR(INDEX($I$2:$I$9873,MATCH(1,INDEX(($P701=$F$2:$F$9873)*(0=COUNTIFS(AF701:AH701,$I$2:$I$9873)),0),0)),"")</f>
        <v/>
      </c>
      <c r="AJ701" s="19">
        <f>IFERROR(INDEX($I$2:$I$9873,MATCH(1,INDEX(($P701=$F$2:$F$9873)*(0=COUNTIFS(AF701:AI701,$I$2:$I$9873)),0),0)),"")</f>
        <v/>
      </c>
      <c r="AK701" s="19">
        <f>IFERROR(INDEX($I$2:$I$9873,MATCH(1,INDEX(($P701=$F$2:$F$9873)*(0=COUNTIFS(AF701:AJ701,$I$2:$I$9873)),0),0)),"")</f>
        <v/>
      </c>
      <c r="AL701" s="19">
        <f>IFERROR(INDEX($I$2:$I$9873,MATCH(1,INDEX(($P701=$F$2:$F$9873)*(0=COUNTIFS(AF701:AK701,$I$2:$I$9873)),0),0)),"")</f>
        <v/>
      </c>
      <c r="AM701" s="19">
        <f>IFERROR(INDEX($I$2:$I$9873,MATCH(1,INDEX(($P701=$F$2:$F$9873)*(0=COUNTIFS(AF701:AL701,$I$2:$I$9873)),0),0)),"")</f>
        <v/>
      </c>
      <c r="AN701" s="19">
        <f>IFERROR(INDEX($I$2:$I$9873,MATCH(1,INDEX(($P701=$F$2:$F$9873)*(0=COUNTIFS(AF701:AM701,$I$2:$I$9873)),0),0)),"")</f>
        <v/>
      </c>
      <c r="AO701" s="19">
        <f>IFERROR(INDEX($I$2:$I$9873,MATCH(1,INDEX(($P701=$F$2:$F$9873)*(0=COUNTIFS(AF701:AN701,$I$2:$I$9873)),0),0)),"")</f>
        <v/>
      </c>
      <c r="AP701" s="19">
        <f>IFERROR(INDEX($I$2:$I$9873,MATCH(1,INDEX(($P701=$F$2:$F$9873)*(0=COUNTIFS(AF701:AO701,$I$2:$I$9873)),0),0)),"")</f>
        <v/>
      </c>
      <c r="AQ701" s="19">
        <f>IFERROR(INDEX($I$2:$I$9873,MATCH(1,INDEX(($P701=$F$2:$F$9873)*(0=COUNTIFS(AF701:AP701,$I$2:$I$9873)),0),0)),"")</f>
        <v/>
      </c>
      <c r="AR701" s="19">
        <f>IFERROR(INDEX($I$2:$I$9873,MATCH(1,INDEX(($P701=$F$2:$F$9873)*(0=COUNTIFS(AF701:AQ701,$I$2:$I$9873)),0),0)),"")</f>
        <v/>
      </c>
      <c r="AS701" s="19">
        <f>IFERROR(VLOOKUP(AF701,[2]CUS030!$A$5:$E$10000,5,0),"")</f>
        <v/>
      </c>
      <c r="AT701" s="19">
        <f>IFERROR(VLOOKUP(AG701,[2]CUS030!$A$5:$E$10000,5,0),"")</f>
        <v/>
      </c>
      <c r="AU701" s="19">
        <f>IFERROR(VLOOKUP(AH701,[2]CUS030!$A$5:$E$10000,5,0),"")</f>
        <v/>
      </c>
      <c r="AV701" s="19">
        <f>IFERROR(VLOOKUP(AI701,[2]CUS030!$A$5:$E$10000,5,0),"")</f>
        <v/>
      </c>
      <c r="AW701" s="19">
        <f>IFERROR(VLOOKUP(AJ701,[2]CUS030!$A$5:$E$10000,5,0),"")</f>
        <v/>
      </c>
      <c r="AX701" s="19">
        <f>IFERROR(VLOOKUP(AK701,[2]CUS030!$A$5:$E$10000,5,0),"")</f>
        <v/>
      </c>
      <c r="AY701" s="19">
        <f>IFERROR(VLOOKUP(AL701,[2]CUS030!$A$5:$E$10000,5,0),"")</f>
        <v/>
      </c>
      <c r="AZ701" s="19">
        <f>IFERROR(VLOOKUP(AM701,[2]CUS030!$A$5:$E$10000,5,0),"")</f>
        <v/>
      </c>
      <c r="BA701" s="19">
        <f>IFERROR(VLOOKUP(AN701,[2]CUS030!$A$5:$E$10000,5,0),"")</f>
        <v/>
      </c>
      <c r="BB701" s="19">
        <f>IFERROR(VLOOKUP(AO701,[2]CUS030!$A$5:$E$10000,5,0),"")</f>
        <v/>
      </c>
      <c r="BC701" s="19">
        <f>IFERROR(VLOOKUP(AP701,[2]CUS030!$A$5:$E$10000,5,0),"")</f>
        <v/>
      </c>
      <c r="BD701" s="19">
        <f>IFERROR(VLOOKUP(AQ701,[2]CUS030!$A$5:$E$10000,5,0),"")</f>
        <v/>
      </c>
      <c r="BE701" s="19">
        <f>IFERROR(VLOOKUP(AR701,[2]CUS030!$A$5:$E$10000,5,0),"")</f>
        <v/>
      </c>
    </row>
    <row r="702">
      <c r="F702" s="108">
        <f>[1]!Table1[[#This Row],[Production]]</f>
        <v/>
      </c>
      <c r="G702">
        <f>MID(F702,LEN(F702)-6,4)</f>
        <v/>
      </c>
      <c r="H702">
        <f>AS702&amp;"|"&amp;AT702&amp;"|"&amp;AU702&amp;"|"&amp;AV702&amp;"|"&amp;AW702&amp;"|"&amp;AX702&amp;"|"&amp;AY702&amp;"|"&amp;AZ702&amp;"|"&amp;BA702&amp;"|"&amp;BB702&amp;"|"&amp;BC702&amp;"|"&amp;BD702&amp;"|"&amp;BE702</f>
        <v/>
      </c>
      <c r="I702" s="108">
        <f>[1]!Table1[[#This Row],[Stock]]</f>
        <v/>
      </c>
      <c r="J702">
        <f>MID(LEFT(I702,LEN(I702)-3),FIND("0|0.000",LEFT(I702,LEN(I702)-3),1)+7,6)</f>
        <v/>
      </c>
      <c r="K702" s="19" t="n"/>
      <c r="L702" s="19" t="n"/>
      <c r="M702" s="19" t="n"/>
      <c r="N702" s="19" t="n"/>
      <c r="O702" s="19" t="n"/>
      <c r="P702" s="20">
        <f>End_Cal!E702</f>
        <v/>
      </c>
      <c r="Q702" s="112">
        <f>IFERROR(INDEX($J$2:$J$9873,MATCH(1,INDEX(($P702=$F$2:$F$9873)*(0=COUNTIFS($Q$2:$Q$2,$J$2:$J$9873)),0),0)),"")</f>
        <v/>
      </c>
      <c r="R702" s="112">
        <f>IFERROR(INDEX($J$2:$J$9873,MATCH(1,INDEX(($P702=$F$2:$F$9873)*(0=COUNTIFS(Q702,$J$2:$J$9873)),0),0)),"")</f>
        <v/>
      </c>
      <c r="S702" s="112">
        <f>IFERROR(INDEX($J$2:$J$9873,MATCH(1,INDEX(($P702=$F$2:$F$9873)*(0=COUNTIFS(Q702:R702,$J$2:$J$9873)),0),0)),"")</f>
        <v/>
      </c>
      <c r="T702" s="112">
        <f>IFERROR(INDEX($J$2:$J$9873,MATCH(1,INDEX(($P702=$F$2:$F$9873)*(0=COUNTIFS(Q702:S702,$J$2:$J$9873)),0),0)),"")</f>
        <v/>
      </c>
      <c r="U702" s="112">
        <f>IFERROR(INDEX($J$2:$J$9873,MATCH(1,INDEX(($P702=$F$2:$F$9873)*(0=COUNTIFS(Q702:T702,$J$2:$J$9873)),0),0)),"")</f>
        <v/>
      </c>
      <c r="V702" s="112">
        <f>IFERROR(INDEX($J$2:$J$9873,MATCH(1,INDEX(($P702=$F$2:$F$9873)*(0=COUNTIFS(Q702:U702,$J$2:$J$9873)),0),0)),"")</f>
        <v/>
      </c>
      <c r="W702" s="112">
        <f>IFERROR(INDEX($J$2:$J$9873,MATCH(1,INDEX(($P702=$F$2:$F$9873)*(0=COUNTIFS(Q702:V702,$J$2:$J$861)),0),0)),"")</f>
        <v/>
      </c>
      <c r="X702" s="112">
        <f>IFERROR(INDEX($J$2:$J$9873,MATCH(1,INDEX(($P702=$F$2:$F$9873)*(0=COUNTIFS(Q702:W702,$J$2:$J$9873)),0),0)),"")</f>
        <v/>
      </c>
      <c r="Y702" s="112">
        <f>IFERROR(INDEX($J$2:$J$861,MATCH(1,INDEX(($P702=$F$2:$F$861)*(0=COUNTIFS(Q702:X702,$J$2:$J$861)),0),0)),"")</f>
        <v/>
      </c>
      <c r="Z702" s="112">
        <f>IFERROR(INDEX($J$2:$J$861,MATCH(1,INDEX(($P702=$F$2:$F$861)*(0=COUNTIFS(Q702:Y702,$J$2:$J$861)),0),0)),"")</f>
        <v/>
      </c>
      <c r="AA702" s="112">
        <f>IFERROR(INDEX($J$2:$J$861,MATCH(1,INDEX(($P702=$F$2:$F$861)*(0=COUNTIFS(Q702:Z702,$J$2:$J$861)),0),0)),"")</f>
        <v/>
      </c>
      <c r="AB702" s="112">
        <f>IFERROR(INDEX($J$2:$J$861,MATCH(1,INDEX(($P702=$F$2:$F$861)*(0=COUNTIFS(Q702:AA702,$J$2:$J$861)),0),0)),"")</f>
        <v/>
      </c>
      <c r="AC702" s="112">
        <f>IFERROR(INDEX($J$2:$J$861,MATCH(1,INDEX(($P702=$F$2:$F$861)*(0=COUNTIFS(Q702:AB702,$J$2:$J$861)),0),0)),"")</f>
        <v/>
      </c>
      <c r="AD702">
        <f>Q702&amp;"-"&amp;R702&amp;"-"&amp;S702&amp;"-"&amp;T702&amp;"-"&amp;U702&amp;"-"&amp;V702&amp;"-"&amp;W702&amp;"-"&amp;X702&amp;"-"&amp;Y702&amp;"-"&amp;Z702&amp;"-"&amp;AA702&amp;"-"&amp;AB702&amp;"-"&amp;AC702</f>
        <v/>
      </c>
      <c r="AF702" s="19">
        <f>IFERROR(INDEX($I$2:$I$861,MATCH(1,INDEX(($P702=$F$2:$F$861)*(0=COUNTIFS($AF$2:$AF$2,$I$2:$I$861)),0),0)),"")</f>
        <v/>
      </c>
      <c r="AG702" s="19">
        <f>IFERROR(INDEX($I$2:$I$9873,MATCH(1,INDEX(($P702=$F$2:$F$9873)*(0=COUNTIFS(AF702,$I$2:$I$9873)),0),0)),"")</f>
        <v/>
      </c>
      <c r="AH702" s="19">
        <f>IFERROR(INDEX($I$2:$I$9873,MATCH(1,INDEX(($P702=$F$2:$F$9873)*(0=COUNTIFS(AF702:AG702,$I$2:$I$9873)),0),0)),"")</f>
        <v/>
      </c>
      <c r="AI702" s="19">
        <f>IFERROR(INDEX($I$2:$I$9873,MATCH(1,INDEX(($P702=$F$2:$F$9873)*(0=COUNTIFS(AF702:AH702,$I$2:$I$9873)),0),0)),"")</f>
        <v/>
      </c>
      <c r="AJ702" s="19">
        <f>IFERROR(INDEX($I$2:$I$9873,MATCH(1,INDEX(($P702=$F$2:$F$9873)*(0=COUNTIFS(AF702:AI702,$I$2:$I$9873)),0),0)),"")</f>
        <v/>
      </c>
      <c r="AK702" s="19">
        <f>IFERROR(INDEX($I$2:$I$9873,MATCH(1,INDEX(($P702=$F$2:$F$9873)*(0=COUNTIFS(AF702:AJ702,$I$2:$I$9873)),0),0)),"")</f>
        <v/>
      </c>
      <c r="AL702" s="19">
        <f>IFERROR(INDEX($I$2:$I$9873,MATCH(1,INDEX(($P702=$F$2:$F$9873)*(0=COUNTIFS(AF702:AK702,$I$2:$I$9873)),0),0)),"")</f>
        <v/>
      </c>
      <c r="AM702" s="19">
        <f>IFERROR(INDEX($I$2:$I$9873,MATCH(1,INDEX(($P702=$F$2:$F$9873)*(0=COUNTIFS(AF702:AL702,$I$2:$I$9873)),0),0)),"")</f>
        <v/>
      </c>
      <c r="AN702" s="19">
        <f>IFERROR(INDEX($I$2:$I$9873,MATCH(1,INDEX(($P702=$F$2:$F$9873)*(0=COUNTIFS(AF702:AM702,$I$2:$I$9873)),0),0)),"")</f>
        <v/>
      </c>
      <c r="AO702" s="19">
        <f>IFERROR(INDEX($I$2:$I$9873,MATCH(1,INDEX(($P702=$F$2:$F$9873)*(0=COUNTIFS(AF702:AN702,$I$2:$I$9873)),0),0)),"")</f>
        <v/>
      </c>
      <c r="AP702" s="19">
        <f>IFERROR(INDEX($I$2:$I$9873,MATCH(1,INDEX(($P702=$F$2:$F$9873)*(0=COUNTIFS(AF702:AO702,$I$2:$I$9873)),0),0)),"")</f>
        <v/>
      </c>
      <c r="AQ702" s="19">
        <f>IFERROR(INDEX($I$2:$I$9873,MATCH(1,INDEX(($P702=$F$2:$F$9873)*(0=COUNTIFS(AF702:AP702,$I$2:$I$9873)),0),0)),"")</f>
        <v/>
      </c>
      <c r="AR702" s="19">
        <f>IFERROR(INDEX($I$2:$I$9873,MATCH(1,INDEX(($P702=$F$2:$F$9873)*(0=COUNTIFS(AF702:AQ702,$I$2:$I$9873)),0),0)),"")</f>
        <v/>
      </c>
      <c r="AS702" s="19">
        <f>IFERROR(VLOOKUP(AF702,[2]CUS030!$A$5:$E$10000,5,0),"")</f>
        <v/>
      </c>
      <c r="AT702" s="19">
        <f>IFERROR(VLOOKUP(AG702,[2]CUS030!$A$5:$E$10000,5,0),"")</f>
        <v/>
      </c>
      <c r="AU702" s="19">
        <f>IFERROR(VLOOKUP(AH702,[2]CUS030!$A$5:$E$10000,5,0),"")</f>
        <v/>
      </c>
      <c r="AV702" s="19">
        <f>IFERROR(VLOOKUP(AI702,[2]CUS030!$A$5:$E$10000,5,0),"")</f>
        <v/>
      </c>
      <c r="AW702" s="19">
        <f>IFERROR(VLOOKUP(AJ702,[2]CUS030!$A$5:$E$10000,5,0),"")</f>
        <v/>
      </c>
      <c r="AX702" s="19">
        <f>IFERROR(VLOOKUP(AK702,[2]CUS030!$A$5:$E$10000,5,0),"")</f>
        <v/>
      </c>
      <c r="AY702" s="19">
        <f>IFERROR(VLOOKUP(AL702,[2]CUS030!$A$5:$E$10000,5,0),"")</f>
        <v/>
      </c>
      <c r="AZ702" s="19">
        <f>IFERROR(VLOOKUP(AM702,[2]CUS030!$A$5:$E$10000,5,0),"")</f>
        <v/>
      </c>
      <c r="BA702" s="19">
        <f>IFERROR(VLOOKUP(AN702,[2]CUS030!$A$5:$E$10000,5,0),"")</f>
        <v/>
      </c>
      <c r="BB702" s="19">
        <f>IFERROR(VLOOKUP(AO702,[2]CUS030!$A$5:$E$10000,5,0),"")</f>
        <v/>
      </c>
      <c r="BC702" s="19">
        <f>IFERROR(VLOOKUP(AP702,[2]CUS030!$A$5:$E$10000,5,0),"")</f>
        <v/>
      </c>
      <c r="BD702" s="19">
        <f>IFERROR(VLOOKUP(AQ702,[2]CUS030!$A$5:$E$10000,5,0),"")</f>
        <v/>
      </c>
      <c r="BE702" s="19">
        <f>IFERROR(VLOOKUP(AR702,[2]CUS030!$A$5:$E$10000,5,0),"")</f>
        <v/>
      </c>
    </row>
    <row r="703">
      <c r="F703" s="108">
        <f>[1]!Table1[[#This Row],[Production]]</f>
        <v/>
      </c>
      <c r="G703">
        <f>MID(F703,LEN(F703)-6,4)</f>
        <v/>
      </c>
      <c r="H703">
        <f>AS703&amp;"|"&amp;AT703&amp;"|"&amp;AU703&amp;"|"&amp;AV703&amp;"|"&amp;AW703&amp;"|"&amp;AX703&amp;"|"&amp;AY703&amp;"|"&amp;AZ703&amp;"|"&amp;BA703&amp;"|"&amp;BB703&amp;"|"&amp;BC703&amp;"|"&amp;BD703&amp;"|"&amp;BE703</f>
        <v/>
      </c>
      <c r="I703" s="108">
        <f>[1]!Table1[[#This Row],[Stock]]</f>
        <v/>
      </c>
      <c r="J703">
        <f>MID(LEFT(I703,LEN(I703)-3),FIND("0|0.000",LEFT(I703,LEN(I703)-3),1)+7,6)</f>
        <v/>
      </c>
      <c r="K703" s="19" t="n"/>
      <c r="L703" s="19" t="n"/>
      <c r="M703" s="19" t="n"/>
      <c r="N703" s="19" t="n"/>
      <c r="O703" s="19" t="n"/>
      <c r="P703" s="20">
        <f>End_Cal!E703</f>
        <v/>
      </c>
      <c r="Q703" s="112">
        <f>IFERROR(INDEX($J$2:$J$9873,MATCH(1,INDEX(($P703=$F$2:$F$9873)*(0=COUNTIFS($Q$2:$Q$2,$J$2:$J$9873)),0),0)),"")</f>
        <v/>
      </c>
      <c r="R703" s="112">
        <f>IFERROR(INDEX($J$2:$J$9873,MATCH(1,INDEX(($P703=$F$2:$F$9873)*(0=COUNTIFS(Q703,$J$2:$J$9873)),0),0)),"")</f>
        <v/>
      </c>
      <c r="S703" s="112">
        <f>IFERROR(INDEX($J$2:$J$9873,MATCH(1,INDEX(($P703=$F$2:$F$9873)*(0=COUNTIFS(Q703:R703,$J$2:$J$9873)),0),0)),"")</f>
        <v/>
      </c>
      <c r="T703" s="112">
        <f>IFERROR(INDEX($J$2:$J$9873,MATCH(1,INDEX(($P703=$F$2:$F$9873)*(0=COUNTIFS(Q703:S703,$J$2:$J$9873)),0),0)),"")</f>
        <v/>
      </c>
      <c r="U703" s="112">
        <f>IFERROR(INDEX($J$2:$J$9873,MATCH(1,INDEX(($P703=$F$2:$F$9873)*(0=COUNTIFS(Q703:T703,$J$2:$J$9873)),0),0)),"")</f>
        <v/>
      </c>
      <c r="V703" s="112">
        <f>IFERROR(INDEX($J$2:$J$9873,MATCH(1,INDEX(($P703=$F$2:$F$9873)*(0=COUNTIFS(Q703:U703,$J$2:$J$9873)),0),0)),"")</f>
        <v/>
      </c>
      <c r="W703" s="112">
        <f>IFERROR(INDEX($J$2:$J$9873,MATCH(1,INDEX(($P703=$F$2:$F$9873)*(0=COUNTIFS(Q703:V703,$J$2:$J$861)),0),0)),"")</f>
        <v/>
      </c>
      <c r="X703" s="112">
        <f>IFERROR(INDEX($J$2:$J$9873,MATCH(1,INDEX(($P703=$F$2:$F$9873)*(0=COUNTIFS(Q703:W703,$J$2:$J$9873)),0),0)),"")</f>
        <v/>
      </c>
      <c r="Y703" s="112">
        <f>IFERROR(INDEX($J$2:$J$861,MATCH(1,INDEX(($P703=$F$2:$F$861)*(0=COUNTIFS(Q703:X703,$J$2:$J$861)),0),0)),"")</f>
        <v/>
      </c>
      <c r="Z703" s="112">
        <f>IFERROR(INDEX($J$2:$J$861,MATCH(1,INDEX(($P703=$F$2:$F$861)*(0=COUNTIFS(Q703:Y703,$J$2:$J$861)),0),0)),"")</f>
        <v/>
      </c>
      <c r="AA703" s="112">
        <f>IFERROR(INDEX($J$2:$J$861,MATCH(1,INDEX(($P703=$F$2:$F$861)*(0=COUNTIFS(Q703:Z703,$J$2:$J$861)),0),0)),"")</f>
        <v/>
      </c>
      <c r="AB703" s="112">
        <f>IFERROR(INDEX($J$2:$J$861,MATCH(1,INDEX(($P703=$F$2:$F$861)*(0=COUNTIFS(Q703:AA703,$J$2:$J$861)),0),0)),"")</f>
        <v/>
      </c>
      <c r="AC703" s="112">
        <f>IFERROR(INDEX($J$2:$J$861,MATCH(1,INDEX(($P703=$F$2:$F$861)*(0=COUNTIFS(Q703:AB703,$J$2:$J$861)),0),0)),"")</f>
        <v/>
      </c>
      <c r="AD703">
        <f>Q703&amp;"-"&amp;R703&amp;"-"&amp;S703&amp;"-"&amp;T703&amp;"-"&amp;U703&amp;"-"&amp;V703&amp;"-"&amp;W703&amp;"-"&amp;X703&amp;"-"&amp;Y703&amp;"-"&amp;Z703&amp;"-"&amp;AA703&amp;"-"&amp;AB703&amp;"-"&amp;AC703</f>
        <v/>
      </c>
      <c r="AF703" s="19">
        <f>IFERROR(INDEX($I$2:$I$861,MATCH(1,INDEX(($P703=$F$2:$F$861)*(0=COUNTIFS($AF$2:$AF$2,$I$2:$I$861)),0),0)),"")</f>
        <v/>
      </c>
      <c r="AG703" s="19">
        <f>IFERROR(INDEX($I$2:$I$9873,MATCH(1,INDEX(($P703=$F$2:$F$9873)*(0=COUNTIFS(AF703,$I$2:$I$9873)),0),0)),"")</f>
        <v/>
      </c>
      <c r="AH703" s="19">
        <f>IFERROR(INDEX($I$2:$I$9873,MATCH(1,INDEX(($P703=$F$2:$F$9873)*(0=COUNTIFS(AF703:AG703,$I$2:$I$9873)),0),0)),"")</f>
        <v/>
      </c>
      <c r="AI703" s="19">
        <f>IFERROR(INDEX($I$2:$I$9873,MATCH(1,INDEX(($P703=$F$2:$F$9873)*(0=COUNTIFS(AF703:AH703,$I$2:$I$9873)),0),0)),"")</f>
        <v/>
      </c>
      <c r="AJ703" s="19">
        <f>IFERROR(INDEX($I$2:$I$9873,MATCH(1,INDEX(($P703=$F$2:$F$9873)*(0=COUNTIFS(AF703:AI703,$I$2:$I$9873)),0),0)),"")</f>
        <v/>
      </c>
      <c r="AK703" s="19">
        <f>IFERROR(INDEX($I$2:$I$9873,MATCH(1,INDEX(($P703=$F$2:$F$9873)*(0=COUNTIFS(AF703:AJ703,$I$2:$I$9873)),0),0)),"")</f>
        <v/>
      </c>
      <c r="AL703" s="19">
        <f>IFERROR(INDEX($I$2:$I$9873,MATCH(1,INDEX(($P703=$F$2:$F$9873)*(0=COUNTIFS(AF703:AK703,$I$2:$I$9873)),0),0)),"")</f>
        <v/>
      </c>
      <c r="AM703" s="19">
        <f>IFERROR(INDEX($I$2:$I$9873,MATCH(1,INDEX(($P703=$F$2:$F$9873)*(0=COUNTIFS(AF703:AL703,$I$2:$I$9873)),0),0)),"")</f>
        <v/>
      </c>
      <c r="AN703" s="19">
        <f>IFERROR(INDEX($I$2:$I$9873,MATCH(1,INDEX(($P703=$F$2:$F$9873)*(0=COUNTIFS(AF703:AM703,$I$2:$I$9873)),0),0)),"")</f>
        <v/>
      </c>
      <c r="AO703" s="19">
        <f>IFERROR(INDEX($I$2:$I$9873,MATCH(1,INDEX(($P703=$F$2:$F$9873)*(0=COUNTIFS(AF703:AN703,$I$2:$I$9873)),0),0)),"")</f>
        <v/>
      </c>
      <c r="AP703" s="19">
        <f>IFERROR(INDEX($I$2:$I$9873,MATCH(1,INDEX(($P703=$F$2:$F$9873)*(0=COUNTIFS(AF703:AO703,$I$2:$I$9873)),0),0)),"")</f>
        <v/>
      </c>
      <c r="AQ703" s="19">
        <f>IFERROR(INDEX($I$2:$I$9873,MATCH(1,INDEX(($P703=$F$2:$F$9873)*(0=COUNTIFS(AF703:AP703,$I$2:$I$9873)),0),0)),"")</f>
        <v/>
      </c>
      <c r="AR703" s="19">
        <f>IFERROR(INDEX($I$2:$I$9873,MATCH(1,INDEX(($P703=$F$2:$F$9873)*(0=COUNTIFS(AF703:AQ703,$I$2:$I$9873)),0),0)),"")</f>
        <v/>
      </c>
      <c r="AS703" s="19">
        <f>IFERROR(VLOOKUP(AF703,[2]CUS030!$A$5:$E$10000,5,0),"")</f>
        <v/>
      </c>
      <c r="AT703" s="19">
        <f>IFERROR(VLOOKUP(AG703,[2]CUS030!$A$5:$E$10000,5,0),"")</f>
        <v/>
      </c>
      <c r="AU703" s="19">
        <f>IFERROR(VLOOKUP(AH703,[2]CUS030!$A$5:$E$10000,5,0),"")</f>
        <v/>
      </c>
      <c r="AV703" s="19">
        <f>IFERROR(VLOOKUP(AI703,[2]CUS030!$A$5:$E$10000,5,0),"")</f>
        <v/>
      </c>
      <c r="AW703" s="19">
        <f>IFERROR(VLOOKUP(AJ703,[2]CUS030!$A$5:$E$10000,5,0),"")</f>
        <v/>
      </c>
      <c r="AX703" s="19">
        <f>IFERROR(VLOOKUP(AK703,[2]CUS030!$A$5:$E$10000,5,0),"")</f>
        <v/>
      </c>
      <c r="AY703" s="19">
        <f>IFERROR(VLOOKUP(AL703,[2]CUS030!$A$5:$E$10000,5,0),"")</f>
        <v/>
      </c>
      <c r="AZ703" s="19">
        <f>IFERROR(VLOOKUP(AM703,[2]CUS030!$A$5:$E$10000,5,0),"")</f>
        <v/>
      </c>
      <c r="BA703" s="19">
        <f>IFERROR(VLOOKUP(AN703,[2]CUS030!$A$5:$E$10000,5,0),"")</f>
        <v/>
      </c>
      <c r="BB703" s="19">
        <f>IFERROR(VLOOKUP(AO703,[2]CUS030!$A$5:$E$10000,5,0),"")</f>
        <v/>
      </c>
      <c r="BC703" s="19">
        <f>IFERROR(VLOOKUP(AP703,[2]CUS030!$A$5:$E$10000,5,0),"")</f>
        <v/>
      </c>
      <c r="BD703" s="19">
        <f>IFERROR(VLOOKUP(AQ703,[2]CUS030!$A$5:$E$10000,5,0),"")</f>
        <v/>
      </c>
      <c r="BE703" s="19">
        <f>IFERROR(VLOOKUP(AR703,[2]CUS030!$A$5:$E$10000,5,0),"")</f>
        <v/>
      </c>
    </row>
    <row r="704">
      <c r="F704" s="108">
        <f>[1]!Table1[[#This Row],[Production]]</f>
        <v/>
      </c>
      <c r="G704">
        <f>MID(F704,LEN(F704)-6,4)</f>
        <v/>
      </c>
      <c r="H704">
        <f>AS704&amp;"|"&amp;AT704&amp;"|"&amp;AU704&amp;"|"&amp;AV704&amp;"|"&amp;AW704&amp;"|"&amp;AX704&amp;"|"&amp;AY704&amp;"|"&amp;AZ704&amp;"|"&amp;BA704&amp;"|"&amp;BB704&amp;"|"&amp;BC704&amp;"|"&amp;BD704&amp;"|"&amp;BE704</f>
        <v/>
      </c>
      <c r="I704" s="108">
        <f>[1]!Table1[[#This Row],[Stock]]</f>
        <v/>
      </c>
      <c r="J704">
        <f>MID(LEFT(I704,LEN(I704)-3),FIND("0|0.000",LEFT(I704,LEN(I704)-3),1)+7,6)</f>
        <v/>
      </c>
      <c r="K704" s="19" t="n"/>
      <c r="L704" s="19" t="n"/>
      <c r="M704" s="19" t="n"/>
      <c r="N704" s="19" t="n"/>
      <c r="O704" s="19" t="n"/>
      <c r="P704" s="20">
        <f>End_Cal!E704</f>
        <v/>
      </c>
      <c r="Q704" s="112">
        <f>IFERROR(INDEX($J$2:$J$9873,MATCH(1,INDEX(($P704=$F$2:$F$9873)*(0=COUNTIFS($Q$2:$Q$2,$J$2:$J$9873)),0),0)),"")</f>
        <v/>
      </c>
      <c r="R704" s="112">
        <f>IFERROR(INDEX($J$2:$J$9873,MATCH(1,INDEX(($P704=$F$2:$F$9873)*(0=COUNTIFS(Q704,$J$2:$J$9873)),0),0)),"")</f>
        <v/>
      </c>
      <c r="S704" s="112">
        <f>IFERROR(INDEX($J$2:$J$9873,MATCH(1,INDEX(($P704=$F$2:$F$9873)*(0=COUNTIFS(Q704:R704,$J$2:$J$9873)),0),0)),"")</f>
        <v/>
      </c>
      <c r="T704" s="112">
        <f>IFERROR(INDEX($J$2:$J$9873,MATCH(1,INDEX(($P704=$F$2:$F$9873)*(0=COUNTIFS(Q704:S704,$J$2:$J$9873)),0),0)),"")</f>
        <v/>
      </c>
      <c r="U704" s="112">
        <f>IFERROR(INDEX($J$2:$J$9873,MATCH(1,INDEX(($P704=$F$2:$F$9873)*(0=COUNTIFS(Q704:T704,$J$2:$J$9873)),0),0)),"")</f>
        <v/>
      </c>
      <c r="V704" s="112">
        <f>IFERROR(INDEX($J$2:$J$9873,MATCH(1,INDEX(($P704=$F$2:$F$9873)*(0=COUNTIFS(Q704:U704,$J$2:$J$9873)),0),0)),"")</f>
        <v/>
      </c>
      <c r="W704" s="112">
        <f>IFERROR(INDEX($J$2:$J$9873,MATCH(1,INDEX(($P704=$F$2:$F$9873)*(0=COUNTIFS(Q704:V704,$J$2:$J$861)),0),0)),"")</f>
        <v/>
      </c>
      <c r="X704" s="112">
        <f>IFERROR(INDEX($J$2:$J$9873,MATCH(1,INDEX(($P704=$F$2:$F$9873)*(0=COUNTIFS(Q704:W704,$J$2:$J$9873)),0),0)),"")</f>
        <v/>
      </c>
      <c r="Y704" s="112">
        <f>IFERROR(INDEX($J$2:$J$861,MATCH(1,INDEX(($P704=$F$2:$F$861)*(0=COUNTIFS(Q704:X704,$J$2:$J$861)),0),0)),"")</f>
        <v/>
      </c>
      <c r="Z704" s="112">
        <f>IFERROR(INDEX($J$2:$J$861,MATCH(1,INDEX(($P704=$F$2:$F$861)*(0=COUNTIFS(Q704:Y704,$J$2:$J$861)),0),0)),"")</f>
        <v/>
      </c>
      <c r="AA704" s="112">
        <f>IFERROR(INDEX($J$2:$J$861,MATCH(1,INDEX(($P704=$F$2:$F$861)*(0=COUNTIFS(Q704:Z704,$J$2:$J$861)),0),0)),"")</f>
        <v/>
      </c>
      <c r="AB704" s="112">
        <f>IFERROR(INDEX($J$2:$J$861,MATCH(1,INDEX(($P704=$F$2:$F$861)*(0=COUNTIFS(Q704:AA704,$J$2:$J$861)),0),0)),"")</f>
        <v/>
      </c>
      <c r="AC704" s="112">
        <f>IFERROR(INDEX($J$2:$J$861,MATCH(1,INDEX(($P704=$F$2:$F$861)*(0=COUNTIFS(Q704:AB704,$J$2:$J$861)),0),0)),"")</f>
        <v/>
      </c>
      <c r="AD704">
        <f>Q704&amp;"-"&amp;R704&amp;"-"&amp;S704&amp;"-"&amp;T704&amp;"-"&amp;U704&amp;"-"&amp;V704&amp;"-"&amp;W704&amp;"-"&amp;X704&amp;"-"&amp;Y704&amp;"-"&amp;Z704&amp;"-"&amp;AA704&amp;"-"&amp;AB704&amp;"-"&amp;AC704</f>
        <v/>
      </c>
      <c r="AF704" s="19">
        <f>IFERROR(INDEX($I$2:$I$861,MATCH(1,INDEX(($P704=$F$2:$F$861)*(0=COUNTIFS($AF$2:$AF$2,$I$2:$I$861)),0),0)),"")</f>
        <v/>
      </c>
      <c r="AG704" s="19">
        <f>IFERROR(INDEX($I$2:$I$9873,MATCH(1,INDEX(($P704=$F$2:$F$9873)*(0=COUNTIFS(AF704,$I$2:$I$9873)),0),0)),"")</f>
        <v/>
      </c>
      <c r="AH704" s="19">
        <f>IFERROR(INDEX($I$2:$I$9873,MATCH(1,INDEX(($P704=$F$2:$F$9873)*(0=COUNTIFS(AF704:AG704,$I$2:$I$9873)),0),0)),"")</f>
        <v/>
      </c>
      <c r="AI704" s="19">
        <f>IFERROR(INDEX($I$2:$I$9873,MATCH(1,INDEX(($P704=$F$2:$F$9873)*(0=COUNTIFS(AF704:AH704,$I$2:$I$9873)),0),0)),"")</f>
        <v/>
      </c>
      <c r="AJ704" s="19">
        <f>IFERROR(INDEX($I$2:$I$9873,MATCH(1,INDEX(($P704=$F$2:$F$9873)*(0=COUNTIFS(AF704:AI704,$I$2:$I$9873)),0),0)),"")</f>
        <v/>
      </c>
      <c r="AK704" s="19">
        <f>IFERROR(INDEX($I$2:$I$9873,MATCH(1,INDEX(($P704=$F$2:$F$9873)*(0=COUNTIFS(AF704:AJ704,$I$2:$I$9873)),0),0)),"")</f>
        <v/>
      </c>
      <c r="AL704" s="19">
        <f>IFERROR(INDEX($I$2:$I$9873,MATCH(1,INDEX(($P704=$F$2:$F$9873)*(0=COUNTIFS(AF704:AK704,$I$2:$I$9873)),0),0)),"")</f>
        <v/>
      </c>
      <c r="AM704" s="19">
        <f>IFERROR(INDEX($I$2:$I$9873,MATCH(1,INDEX(($P704=$F$2:$F$9873)*(0=COUNTIFS(AF704:AL704,$I$2:$I$9873)),0),0)),"")</f>
        <v/>
      </c>
      <c r="AN704" s="19">
        <f>IFERROR(INDEX($I$2:$I$9873,MATCH(1,INDEX(($P704=$F$2:$F$9873)*(0=COUNTIFS(AF704:AM704,$I$2:$I$9873)),0),0)),"")</f>
        <v/>
      </c>
      <c r="AO704" s="19">
        <f>IFERROR(INDEX($I$2:$I$9873,MATCH(1,INDEX(($P704=$F$2:$F$9873)*(0=COUNTIFS(AF704:AN704,$I$2:$I$9873)),0),0)),"")</f>
        <v/>
      </c>
      <c r="AP704" s="19">
        <f>IFERROR(INDEX($I$2:$I$9873,MATCH(1,INDEX(($P704=$F$2:$F$9873)*(0=COUNTIFS(AF704:AO704,$I$2:$I$9873)),0),0)),"")</f>
        <v/>
      </c>
      <c r="AQ704" s="19">
        <f>IFERROR(INDEX($I$2:$I$9873,MATCH(1,INDEX(($P704=$F$2:$F$9873)*(0=COUNTIFS(AF704:AP704,$I$2:$I$9873)),0),0)),"")</f>
        <v/>
      </c>
      <c r="AR704" s="19">
        <f>IFERROR(INDEX($I$2:$I$9873,MATCH(1,INDEX(($P704=$F$2:$F$9873)*(0=COUNTIFS(AF704:AQ704,$I$2:$I$9873)),0),0)),"")</f>
        <v/>
      </c>
      <c r="AS704" s="19">
        <f>IFERROR(VLOOKUP(AF704,[2]CUS030!$A$5:$E$10000,5,0),"")</f>
        <v/>
      </c>
      <c r="AT704" s="19">
        <f>IFERROR(VLOOKUP(AG704,[2]CUS030!$A$5:$E$10000,5,0),"")</f>
        <v/>
      </c>
      <c r="AU704" s="19">
        <f>IFERROR(VLOOKUP(AH704,[2]CUS030!$A$5:$E$10000,5,0),"")</f>
        <v/>
      </c>
      <c r="AV704" s="19">
        <f>IFERROR(VLOOKUP(AI704,[2]CUS030!$A$5:$E$10000,5,0),"")</f>
        <v/>
      </c>
      <c r="AW704" s="19">
        <f>IFERROR(VLOOKUP(AJ704,[2]CUS030!$A$5:$E$10000,5,0),"")</f>
        <v/>
      </c>
      <c r="AX704" s="19">
        <f>IFERROR(VLOOKUP(AK704,[2]CUS030!$A$5:$E$10000,5,0),"")</f>
        <v/>
      </c>
      <c r="AY704" s="19">
        <f>IFERROR(VLOOKUP(AL704,[2]CUS030!$A$5:$E$10000,5,0),"")</f>
        <v/>
      </c>
      <c r="AZ704" s="19">
        <f>IFERROR(VLOOKUP(AM704,[2]CUS030!$A$5:$E$10000,5,0),"")</f>
        <v/>
      </c>
      <c r="BA704" s="19">
        <f>IFERROR(VLOOKUP(AN704,[2]CUS030!$A$5:$E$10000,5,0),"")</f>
        <v/>
      </c>
      <c r="BB704" s="19">
        <f>IFERROR(VLOOKUP(AO704,[2]CUS030!$A$5:$E$10000,5,0),"")</f>
        <v/>
      </c>
      <c r="BC704" s="19">
        <f>IFERROR(VLOOKUP(AP704,[2]CUS030!$A$5:$E$10000,5,0),"")</f>
        <v/>
      </c>
      <c r="BD704" s="19">
        <f>IFERROR(VLOOKUP(AQ704,[2]CUS030!$A$5:$E$10000,5,0),"")</f>
        <v/>
      </c>
      <c r="BE704" s="19">
        <f>IFERROR(VLOOKUP(AR704,[2]CUS030!$A$5:$E$10000,5,0),"")</f>
        <v/>
      </c>
    </row>
    <row r="705">
      <c r="F705" s="108">
        <f>[1]!Table1[[#This Row],[Production]]</f>
        <v/>
      </c>
      <c r="G705">
        <f>MID(F705,LEN(F705)-6,4)</f>
        <v/>
      </c>
      <c r="H705">
        <f>AS705&amp;"|"&amp;AT705&amp;"|"&amp;AU705&amp;"|"&amp;AV705&amp;"|"&amp;AW705&amp;"|"&amp;AX705&amp;"|"&amp;AY705&amp;"|"&amp;AZ705&amp;"|"&amp;BA705&amp;"|"&amp;BB705&amp;"|"&amp;BC705&amp;"|"&amp;BD705&amp;"|"&amp;BE705</f>
        <v/>
      </c>
      <c r="I705" s="108">
        <f>[1]!Table1[[#This Row],[Stock]]</f>
        <v/>
      </c>
      <c r="J705">
        <f>MID(LEFT(I705,LEN(I705)-3),FIND("0|0.000",LEFT(I705,LEN(I705)-3),1)+7,6)</f>
        <v/>
      </c>
      <c r="K705" s="19" t="n"/>
      <c r="L705" s="19" t="n"/>
      <c r="M705" s="19" t="n"/>
      <c r="N705" s="19" t="n"/>
      <c r="O705" s="19" t="n"/>
      <c r="P705" s="20">
        <f>End_Cal!E705</f>
        <v/>
      </c>
      <c r="Q705" s="112">
        <f>IFERROR(INDEX($J$2:$J$9873,MATCH(1,INDEX(($P705=$F$2:$F$9873)*(0=COUNTIFS($Q$2:$Q$2,$J$2:$J$9873)),0),0)),"")</f>
        <v/>
      </c>
      <c r="R705" s="112">
        <f>IFERROR(INDEX($J$2:$J$9873,MATCH(1,INDEX(($P705=$F$2:$F$9873)*(0=COUNTIFS(Q705,$J$2:$J$9873)),0),0)),"")</f>
        <v/>
      </c>
      <c r="S705" s="112">
        <f>IFERROR(INDEX($J$2:$J$9873,MATCH(1,INDEX(($P705=$F$2:$F$9873)*(0=COUNTIFS(Q705:R705,$J$2:$J$9873)),0),0)),"")</f>
        <v/>
      </c>
      <c r="T705" s="112">
        <f>IFERROR(INDEX($J$2:$J$9873,MATCH(1,INDEX(($P705=$F$2:$F$9873)*(0=COUNTIFS(Q705:S705,$J$2:$J$9873)),0),0)),"")</f>
        <v/>
      </c>
      <c r="U705" s="112">
        <f>IFERROR(INDEX($J$2:$J$9873,MATCH(1,INDEX(($P705=$F$2:$F$9873)*(0=COUNTIFS(Q705:T705,$J$2:$J$9873)),0),0)),"")</f>
        <v/>
      </c>
      <c r="V705" s="112">
        <f>IFERROR(INDEX($J$2:$J$9873,MATCH(1,INDEX(($P705=$F$2:$F$9873)*(0=COUNTIFS(Q705:U705,$J$2:$J$9873)),0),0)),"")</f>
        <v/>
      </c>
      <c r="W705" s="112">
        <f>IFERROR(INDEX($J$2:$J$9873,MATCH(1,INDEX(($P705=$F$2:$F$9873)*(0=COUNTIFS(Q705:V705,$J$2:$J$861)),0),0)),"")</f>
        <v/>
      </c>
      <c r="X705" s="112">
        <f>IFERROR(INDEX($J$2:$J$9873,MATCH(1,INDEX(($P705=$F$2:$F$9873)*(0=COUNTIFS(Q705:W705,$J$2:$J$9873)),0),0)),"")</f>
        <v/>
      </c>
      <c r="Y705" s="112">
        <f>IFERROR(INDEX($J$2:$J$861,MATCH(1,INDEX(($P705=$F$2:$F$861)*(0=COUNTIFS(Q705:X705,$J$2:$J$861)),0),0)),"")</f>
        <v/>
      </c>
      <c r="Z705" s="112">
        <f>IFERROR(INDEX($J$2:$J$861,MATCH(1,INDEX(($P705=$F$2:$F$861)*(0=COUNTIFS(Q705:Y705,$J$2:$J$861)),0),0)),"")</f>
        <v/>
      </c>
      <c r="AA705" s="112">
        <f>IFERROR(INDEX($J$2:$J$861,MATCH(1,INDEX(($P705=$F$2:$F$861)*(0=COUNTIFS(Q705:Z705,$J$2:$J$861)),0),0)),"")</f>
        <v/>
      </c>
      <c r="AB705" s="112">
        <f>IFERROR(INDEX($J$2:$J$861,MATCH(1,INDEX(($P705=$F$2:$F$861)*(0=COUNTIFS(Q705:AA705,$J$2:$J$861)),0),0)),"")</f>
        <v/>
      </c>
      <c r="AC705" s="112">
        <f>IFERROR(INDEX($J$2:$J$861,MATCH(1,INDEX(($P705=$F$2:$F$861)*(0=COUNTIFS(Q705:AB705,$J$2:$J$861)),0),0)),"")</f>
        <v/>
      </c>
      <c r="AD705">
        <f>Q705&amp;"-"&amp;R705&amp;"-"&amp;S705&amp;"-"&amp;T705&amp;"-"&amp;U705&amp;"-"&amp;V705&amp;"-"&amp;W705&amp;"-"&amp;X705&amp;"-"&amp;Y705&amp;"-"&amp;Z705&amp;"-"&amp;AA705&amp;"-"&amp;AB705&amp;"-"&amp;AC705</f>
        <v/>
      </c>
      <c r="AF705" s="19">
        <f>IFERROR(INDEX($I$2:$I$861,MATCH(1,INDEX(($P705=$F$2:$F$861)*(0=COUNTIFS($AF$2:$AF$2,$I$2:$I$861)),0),0)),"")</f>
        <v/>
      </c>
      <c r="AG705" s="19">
        <f>IFERROR(INDEX($I$2:$I$9873,MATCH(1,INDEX(($P705=$F$2:$F$9873)*(0=COUNTIFS(AF705,$I$2:$I$9873)),0),0)),"")</f>
        <v/>
      </c>
      <c r="AH705" s="19">
        <f>IFERROR(INDEX($I$2:$I$9873,MATCH(1,INDEX(($P705=$F$2:$F$9873)*(0=COUNTIFS(AF705:AG705,$I$2:$I$9873)),0),0)),"")</f>
        <v/>
      </c>
      <c r="AI705" s="19">
        <f>IFERROR(INDEX($I$2:$I$9873,MATCH(1,INDEX(($P705=$F$2:$F$9873)*(0=COUNTIFS(AF705:AH705,$I$2:$I$9873)),0),0)),"")</f>
        <v/>
      </c>
      <c r="AJ705" s="19">
        <f>IFERROR(INDEX($I$2:$I$9873,MATCH(1,INDEX(($P705=$F$2:$F$9873)*(0=COUNTIFS(AF705:AI705,$I$2:$I$9873)),0),0)),"")</f>
        <v/>
      </c>
      <c r="AK705" s="19">
        <f>IFERROR(INDEX($I$2:$I$9873,MATCH(1,INDEX(($P705=$F$2:$F$9873)*(0=COUNTIFS(AF705:AJ705,$I$2:$I$9873)),0),0)),"")</f>
        <v/>
      </c>
      <c r="AL705" s="19">
        <f>IFERROR(INDEX($I$2:$I$9873,MATCH(1,INDEX(($P705=$F$2:$F$9873)*(0=COUNTIFS(AF705:AK705,$I$2:$I$9873)),0),0)),"")</f>
        <v/>
      </c>
      <c r="AM705" s="19">
        <f>IFERROR(INDEX($I$2:$I$9873,MATCH(1,INDEX(($P705=$F$2:$F$9873)*(0=COUNTIFS(AF705:AL705,$I$2:$I$9873)),0),0)),"")</f>
        <v/>
      </c>
      <c r="AN705" s="19">
        <f>IFERROR(INDEX($I$2:$I$9873,MATCH(1,INDEX(($P705=$F$2:$F$9873)*(0=COUNTIFS(AF705:AM705,$I$2:$I$9873)),0),0)),"")</f>
        <v/>
      </c>
      <c r="AO705" s="19">
        <f>IFERROR(INDEX($I$2:$I$9873,MATCH(1,INDEX(($P705=$F$2:$F$9873)*(0=COUNTIFS(AF705:AN705,$I$2:$I$9873)),0),0)),"")</f>
        <v/>
      </c>
      <c r="AP705" s="19">
        <f>IFERROR(INDEX($I$2:$I$9873,MATCH(1,INDEX(($P705=$F$2:$F$9873)*(0=COUNTIFS(AF705:AO705,$I$2:$I$9873)),0),0)),"")</f>
        <v/>
      </c>
      <c r="AQ705" s="19">
        <f>IFERROR(INDEX($I$2:$I$9873,MATCH(1,INDEX(($P705=$F$2:$F$9873)*(0=COUNTIFS(AF705:AP705,$I$2:$I$9873)),0),0)),"")</f>
        <v/>
      </c>
      <c r="AR705" s="19">
        <f>IFERROR(INDEX($I$2:$I$9873,MATCH(1,INDEX(($P705=$F$2:$F$9873)*(0=COUNTIFS(AF705:AQ705,$I$2:$I$9873)),0),0)),"")</f>
        <v/>
      </c>
      <c r="AS705" s="19">
        <f>IFERROR(VLOOKUP(AF705,[2]CUS030!$A$5:$E$10000,5,0),"")</f>
        <v/>
      </c>
      <c r="AT705" s="19">
        <f>IFERROR(VLOOKUP(AG705,[2]CUS030!$A$5:$E$10000,5,0),"")</f>
        <v/>
      </c>
      <c r="AU705" s="19">
        <f>IFERROR(VLOOKUP(AH705,[2]CUS030!$A$5:$E$10000,5,0),"")</f>
        <v/>
      </c>
      <c r="AV705" s="19">
        <f>IFERROR(VLOOKUP(AI705,[2]CUS030!$A$5:$E$10000,5,0),"")</f>
        <v/>
      </c>
      <c r="AW705" s="19">
        <f>IFERROR(VLOOKUP(AJ705,[2]CUS030!$A$5:$E$10000,5,0),"")</f>
        <v/>
      </c>
      <c r="AX705" s="19">
        <f>IFERROR(VLOOKUP(AK705,[2]CUS030!$A$5:$E$10000,5,0),"")</f>
        <v/>
      </c>
      <c r="AY705" s="19">
        <f>IFERROR(VLOOKUP(AL705,[2]CUS030!$A$5:$E$10000,5,0),"")</f>
        <v/>
      </c>
      <c r="AZ705" s="19">
        <f>IFERROR(VLOOKUP(AM705,[2]CUS030!$A$5:$E$10000,5,0),"")</f>
        <v/>
      </c>
      <c r="BA705" s="19">
        <f>IFERROR(VLOOKUP(AN705,[2]CUS030!$A$5:$E$10000,5,0),"")</f>
        <v/>
      </c>
      <c r="BB705" s="19">
        <f>IFERROR(VLOOKUP(AO705,[2]CUS030!$A$5:$E$10000,5,0),"")</f>
        <v/>
      </c>
      <c r="BC705" s="19">
        <f>IFERROR(VLOOKUP(AP705,[2]CUS030!$A$5:$E$10000,5,0),"")</f>
        <v/>
      </c>
      <c r="BD705" s="19">
        <f>IFERROR(VLOOKUP(AQ705,[2]CUS030!$A$5:$E$10000,5,0),"")</f>
        <v/>
      </c>
      <c r="BE705" s="19">
        <f>IFERROR(VLOOKUP(AR705,[2]CUS030!$A$5:$E$10000,5,0),"")</f>
        <v/>
      </c>
    </row>
    <row r="706">
      <c r="F706" s="108">
        <f>[1]!Table1[[#This Row],[Production]]</f>
        <v/>
      </c>
      <c r="G706">
        <f>MID(F706,LEN(F706)-6,4)</f>
        <v/>
      </c>
      <c r="H706">
        <f>AS706&amp;"|"&amp;AT706&amp;"|"&amp;AU706&amp;"|"&amp;AV706&amp;"|"&amp;AW706&amp;"|"&amp;AX706&amp;"|"&amp;AY706&amp;"|"&amp;AZ706&amp;"|"&amp;BA706&amp;"|"&amp;BB706&amp;"|"&amp;BC706&amp;"|"&amp;BD706&amp;"|"&amp;BE706</f>
        <v/>
      </c>
      <c r="I706" s="108">
        <f>[1]!Table1[[#This Row],[Stock]]</f>
        <v/>
      </c>
      <c r="J706">
        <f>MID(LEFT(I706,LEN(I706)-3),FIND("0|0.000",LEFT(I706,LEN(I706)-3),1)+7,6)</f>
        <v/>
      </c>
      <c r="K706" s="19" t="n"/>
      <c r="L706" s="19" t="n"/>
      <c r="M706" s="19" t="n"/>
      <c r="N706" s="19" t="n"/>
      <c r="O706" s="19" t="n"/>
      <c r="P706" s="20">
        <f>End_Cal!E706</f>
        <v/>
      </c>
      <c r="Q706" s="112">
        <f>IFERROR(INDEX($J$2:$J$9873,MATCH(1,INDEX(($P706=$F$2:$F$9873)*(0=COUNTIFS($Q$2:$Q$2,$J$2:$J$9873)),0),0)),"")</f>
        <v/>
      </c>
      <c r="R706" s="112">
        <f>IFERROR(INDEX($J$2:$J$9873,MATCH(1,INDEX(($P706=$F$2:$F$9873)*(0=COUNTIFS(Q706,$J$2:$J$9873)),0),0)),"")</f>
        <v/>
      </c>
      <c r="S706" s="112">
        <f>IFERROR(INDEX($J$2:$J$9873,MATCH(1,INDEX(($P706=$F$2:$F$9873)*(0=COUNTIFS(Q706:R706,$J$2:$J$9873)),0),0)),"")</f>
        <v/>
      </c>
      <c r="T706" s="112">
        <f>IFERROR(INDEX($J$2:$J$9873,MATCH(1,INDEX(($P706=$F$2:$F$9873)*(0=COUNTIFS(Q706:S706,$J$2:$J$9873)),0),0)),"")</f>
        <v/>
      </c>
      <c r="U706" s="112">
        <f>IFERROR(INDEX($J$2:$J$9873,MATCH(1,INDEX(($P706=$F$2:$F$9873)*(0=COUNTIFS(Q706:T706,$J$2:$J$9873)),0),0)),"")</f>
        <v/>
      </c>
      <c r="V706" s="112">
        <f>IFERROR(INDEX($J$2:$J$9873,MATCH(1,INDEX(($P706=$F$2:$F$9873)*(0=COUNTIFS(Q706:U706,$J$2:$J$9873)),0),0)),"")</f>
        <v/>
      </c>
      <c r="W706" s="112">
        <f>IFERROR(INDEX($J$2:$J$9873,MATCH(1,INDEX(($P706=$F$2:$F$9873)*(0=COUNTIFS(Q706:V706,$J$2:$J$861)),0),0)),"")</f>
        <v/>
      </c>
      <c r="X706" s="112">
        <f>IFERROR(INDEX($J$2:$J$9873,MATCH(1,INDEX(($P706=$F$2:$F$9873)*(0=COUNTIFS(Q706:W706,$J$2:$J$9873)),0),0)),"")</f>
        <v/>
      </c>
      <c r="Y706" s="112">
        <f>IFERROR(INDEX($J$2:$J$861,MATCH(1,INDEX(($P706=$F$2:$F$861)*(0=COUNTIFS(Q706:X706,$J$2:$J$861)),0),0)),"")</f>
        <v/>
      </c>
      <c r="Z706" s="112">
        <f>IFERROR(INDEX($J$2:$J$861,MATCH(1,INDEX(($P706=$F$2:$F$861)*(0=COUNTIFS(Q706:Y706,$J$2:$J$861)),0),0)),"")</f>
        <v/>
      </c>
      <c r="AA706" s="112">
        <f>IFERROR(INDEX($J$2:$J$861,MATCH(1,INDEX(($P706=$F$2:$F$861)*(0=COUNTIFS(Q706:Z706,$J$2:$J$861)),0),0)),"")</f>
        <v/>
      </c>
      <c r="AB706" s="112">
        <f>IFERROR(INDEX($J$2:$J$861,MATCH(1,INDEX(($P706=$F$2:$F$861)*(0=COUNTIFS(Q706:AA706,$J$2:$J$861)),0),0)),"")</f>
        <v/>
      </c>
      <c r="AC706" s="112">
        <f>IFERROR(INDEX($J$2:$J$861,MATCH(1,INDEX(($P706=$F$2:$F$861)*(0=COUNTIFS(Q706:AB706,$J$2:$J$861)),0),0)),"")</f>
        <v/>
      </c>
      <c r="AD706">
        <f>Q706&amp;"-"&amp;R706&amp;"-"&amp;S706&amp;"-"&amp;T706&amp;"-"&amp;U706&amp;"-"&amp;V706&amp;"-"&amp;W706&amp;"-"&amp;X706&amp;"-"&amp;Y706&amp;"-"&amp;Z706&amp;"-"&amp;AA706&amp;"-"&amp;AB706&amp;"-"&amp;AC706</f>
        <v/>
      </c>
      <c r="AF706" s="19">
        <f>IFERROR(INDEX($I$2:$I$861,MATCH(1,INDEX(($P706=$F$2:$F$861)*(0=COUNTIFS($AF$2:$AF$2,$I$2:$I$861)),0),0)),"")</f>
        <v/>
      </c>
      <c r="AG706" s="19">
        <f>IFERROR(INDEX($I$2:$I$9873,MATCH(1,INDEX(($P706=$F$2:$F$9873)*(0=COUNTIFS(AF706,$I$2:$I$9873)),0),0)),"")</f>
        <v/>
      </c>
      <c r="AH706" s="19">
        <f>IFERROR(INDEX($I$2:$I$9873,MATCH(1,INDEX(($P706=$F$2:$F$9873)*(0=COUNTIFS(AF706:AG706,$I$2:$I$9873)),0),0)),"")</f>
        <v/>
      </c>
      <c r="AI706" s="19">
        <f>IFERROR(INDEX($I$2:$I$9873,MATCH(1,INDEX(($P706=$F$2:$F$9873)*(0=COUNTIFS(AF706:AH706,$I$2:$I$9873)),0),0)),"")</f>
        <v/>
      </c>
      <c r="AJ706" s="19">
        <f>IFERROR(INDEX($I$2:$I$9873,MATCH(1,INDEX(($P706=$F$2:$F$9873)*(0=COUNTIFS(AF706:AI706,$I$2:$I$9873)),0),0)),"")</f>
        <v/>
      </c>
      <c r="AK706" s="19">
        <f>IFERROR(INDEX($I$2:$I$9873,MATCH(1,INDEX(($P706=$F$2:$F$9873)*(0=COUNTIFS(AF706:AJ706,$I$2:$I$9873)),0),0)),"")</f>
        <v/>
      </c>
      <c r="AL706" s="19">
        <f>IFERROR(INDEX($I$2:$I$9873,MATCH(1,INDEX(($P706=$F$2:$F$9873)*(0=COUNTIFS(AF706:AK706,$I$2:$I$9873)),0),0)),"")</f>
        <v/>
      </c>
      <c r="AM706" s="19">
        <f>IFERROR(INDEX($I$2:$I$9873,MATCH(1,INDEX(($P706=$F$2:$F$9873)*(0=COUNTIFS(AF706:AL706,$I$2:$I$9873)),0),0)),"")</f>
        <v/>
      </c>
      <c r="AN706" s="19">
        <f>IFERROR(INDEX($I$2:$I$9873,MATCH(1,INDEX(($P706=$F$2:$F$9873)*(0=COUNTIFS(AF706:AM706,$I$2:$I$9873)),0),0)),"")</f>
        <v/>
      </c>
      <c r="AO706" s="19">
        <f>IFERROR(INDEX($I$2:$I$9873,MATCH(1,INDEX(($P706=$F$2:$F$9873)*(0=COUNTIFS(AF706:AN706,$I$2:$I$9873)),0),0)),"")</f>
        <v/>
      </c>
      <c r="AP706" s="19">
        <f>IFERROR(INDEX($I$2:$I$9873,MATCH(1,INDEX(($P706=$F$2:$F$9873)*(0=COUNTIFS(AF706:AO706,$I$2:$I$9873)),0),0)),"")</f>
        <v/>
      </c>
      <c r="AQ706" s="19">
        <f>IFERROR(INDEX($I$2:$I$9873,MATCH(1,INDEX(($P706=$F$2:$F$9873)*(0=COUNTIFS(AF706:AP706,$I$2:$I$9873)),0),0)),"")</f>
        <v/>
      </c>
      <c r="AR706" s="19">
        <f>IFERROR(INDEX($I$2:$I$9873,MATCH(1,INDEX(($P706=$F$2:$F$9873)*(0=COUNTIFS(AF706:AQ706,$I$2:$I$9873)),0),0)),"")</f>
        <v/>
      </c>
      <c r="AS706" s="19">
        <f>IFERROR(VLOOKUP(AF706,[2]CUS030!$A$5:$E$10000,5,0),"")</f>
        <v/>
      </c>
      <c r="AT706" s="19">
        <f>IFERROR(VLOOKUP(AG706,[2]CUS030!$A$5:$E$10000,5,0),"")</f>
        <v/>
      </c>
      <c r="AU706" s="19">
        <f>IFERROR(VLOOKUP(AH706,[2]CUS030!$A$5:$E$10000,5,0),"")</f>
        <v/>
      </c>
      <c r="AV706" s="19">
        <f>IFERROR(VLOOKUP(AI706,[2]CUS030!$A$5:$E$10000,5,0),"")</f>
        <v/>
      </c>
      <c r="AW706" s="19">
        <f>IFERROR(VLOOKUP(AJ706,[2]CUS030!$A$5:$E$10000,5,0),"")</f>
        <v/>
      </c>
      <c r="AX706" s="19">
        <f>IFERROR(VLOOKUP(AK706,[2]CUS030!$A$5:$E$10000,5,0),"")</f>
        <v/>
      </c>
      <c r="AY706" s="19">
        <f>IFERROR(VLOOKUP(AL706,[2]CUS030!$A$5:$E$10000,5,0),"")</f>
        <v/>
      </c>
      <c r="AZ706" s="19">
        <f>IFERROR(VLOOKUP(AM706,[2]CUS030!$A$5:$E$10000,5,0),"")</f>
        <v/>
      </c>
      <c r="BA706" s="19">
        <f>IFERROR(VLOOKUP(AN706,[2]CUS030!$A$5:$E$10000,5,0),"")</f>
        <v/>
      </c>
      <c r="BB706" s="19">
        <f>IFERROR(VLOOKUP(AO706,[2]CUS030!$A$5:$E$10000,5,0),"")</f>
        <v/>
      </c>
      <c r="BC706" s="19">
        <f>IFERROR(VLOOKUP(AP706,[2]CUS030!$A$5:$E$10000,5,0),"")</f>
        <v/>
      </c>
      <c r="BD706" s="19">
        <f>IFERROR(VLOOKUP(AQ706,[2]CUS030!$A$5:$E$10000,5,0),"")</f>
        <v/>
      </c>
      <c r="BE706" s="19">
        <f>IFERROR(VLOOKUP(AR706,[2]CUS030!$A$5:$E$10000,5,0),"")</f>
        <v/>
      </c>
    </row>
    <row r="707">
      <c r="F707" s="108">
        <f>[1]!Table1[[#This Row],[Production]]</f>
        <v/>
      </c>
      <c r="G707">
        <f>MID(F707,LEN(F707)-6,4)</f>
        <v/>
      </c>
      <c r="H707">
        <f>AS707&amp;"|"&amp;AT707&amp;"|"&amp;AU707&amp;"|"&amp;AV707&amp;"|"&amp;AW707&amp;"|"&amp;AX707&amp;"|"&amp;AY707&amp;"|"&amp;AZ707&amp;"|"&amp;BA707&amp;"|"&amp;BB707&amp;"|"&amp;BC707&amp;"|"&amp;BD707&amp;"|"&amp;BE707</f>
        <v/>
      </c>
      <c r="I707" s="108">
        <f>[1]!Table1[[#This Row],[Stock]]</f>
        <v/>
      </c>
      <c r="J707">
        <f>MID(LEFT(I707,LEN(I707)-3),FIND("0|0.000",LEFT(I707,LEN(I707)-3),1)+7,6)</f>
        <v/>
      </c>
      <c r="K707" s="19" t="n"/>
      <c r="L707" s="19" t="n"/>
      <c r="M707" s="19" t="n"/>
      <c r="N707" s="19" t="n"/>
      <c r="O707" s="19" t="n"/>
      <c r="P707" s="20">
        <f>End_Cal!E707</f>
        <v/>
      </c>
      <c r="Q707" s="112">
        <f>IFERROR(INDEX($J$2:$J$9873,MATCH(1,INDEX(($P707=$F$2:$F$9873)*(0=COUNTIFS($Q$2:$Q$2,$J$2:$J$9873)),0),0)),"")</f>
        <v/>
      </c>
      <c r="R707" s="112">
        <f>IFERROR(INDEX($J$2:$J$9873,MATCH(1,INDEX(($P707=$F$2:$F$9873)*(0=COUNTIFS(Q707,$J$2:$J$9873)),0),0)),"")</f>
        <v/>
      </c>
      <c r="S707" s="112">
        <f>IFERROR(INDEX($J$2:$J$9873,MATCH(1,INDEX(($P707=$F$2:$F$9873)*(0=COUNTIFS(Q707:R707,$J$2:$J$9873)),0),0)),"")</f>
        <v/>
      </c>
      <c r="T707" s="112">
        <f>IFERROR(INDEX($J$2:$J$9873,MATCH(1,INDEX(($P707=$F$2:$F$9873)*(0=COUNTIFS(Q707:S707,$J$2:$J$9873)),0),0)),"")</f>
        <v/>
      </c>
      <c r="U707" s="112">
        <f>IFERROR(INDEX($J$2:$J$9873,MATCH(1,INDEX(($P707=$F$2:$F$9873)*(0=COUNTIFS(Q707:T707,$J$2:$J$9873)),0),0)),"")</f>
        <v/>
      </c>
      <c r="V707" s="112">
        <f>IFERROR(INDEX($J$2:$J$9873,MATCH(1,INDEX(($P707=$F$2:$F$9873)*(0=COUNTIFS(Q707:U707,$J$2:$J$9873)),0),0)),"")</f>
        <v/>
      </c>
      <c r="W707" s="112">
        <f>IFERROR(INDEX($J$2:$J$9873,MATCH(1,INDEX(($P707=$F$2:$F$9873)*(0=COUNTIFS(Q707:V707,$J$2:$J$861)),0),0)),"")</f>
        <v/>
      </c>
      <c r="X707" s="112">
        <f>IFERROR(INDEX($J$2:$J$9873,MATCH(1,INDEX(($P707=$F$2:$F$9873)*(0=COUNTIFS(Q707:W707,$J$2:$J$9873)),0),0)),"")</f>
        <v/>
      </c>
      <c r="Y707" s="112">
        <f>IFERROR(INDEX($J$2:$J$861,MATCH(1,INDEX(($P707=$F$2:$F$861)*(0=COUNTIFS(Q707:X707,$J$2:$J$861)),0),0)),"")</f>
        <v/>
      </c>
      <c r="Z707" s="112">
        <f>IFERROR(INDEX($J$2:$J$861,MATCH(1,INDEX(($P707=$F$2:$F$861)*(0=COUNTIFS(Q707:Y707,$J$2:$J$861)),0),0)),"")</f>
        <v/>
      </c>
      <c r="AA707" s="112">
        <f>IFERROR(INDEX($J$2:$J$861,MATCH(1,INDEX(($P707=$F$2:$F$861)*(0=COUNTIFS(Q707:Z707,$J$2:$J$861)),0),0)),"")</f>
        <v/>
      </c>
      <c r="AB707" s="112">
        <f>IFERROR(INDEX($J$2:$J$861,MATCH(1,INDEX(($P707=$F$2:$F$861)*(0=COUNTIFS(Q707:AA707,$J$2:$J$861)),0),0)),"")</f>
        <v/>
      </c>
      <c r="AC707" s="112">
        <f>IFERROR(INDEX($J$2:$J$861,MATCH(1,INDEX(($P707=$F$2:$F$861)*(0=COUNTIFS(Q707:AB707,$J$2:$J$861)),0),0)),"")</f>
        <v/>
      </c>
      <c r="AD707">
        <f>Q707&amp;"-"&amp;R707&amp;"-"&amp;S707&amp;"-"&amp;T707&amp;"-"&amp;U707&amp;"-"&amp;V707&amp;"-"&amp;W707&amp;"-"&amp;X707&amp;"-"&amp;Y707&amp;"-"&amp;Z707&amp;"-"&amp;AA707&amp;"-"&amp;AB707&amp;"-"&amp;AC707</f>
        <v/>
      </c>
      <c r="AF707" s="19">
        <f>IFERROR(INDEX($I$2:$I$861,MATCH(1,INDEX(($P707=$F$2:$F$861)*(0=COUNTIFS($AF$2:$AF$2,$I$2:$I$861)),0),0)),"")</f>
        <v/>
      </c>
      <c r="AG707" s="19">
        <f>IFERROR(INDEX($I$2:$I$9873,MATCH(1,INDEX(($P707=$F$2:$F$9873)*(0=COUNTIFS(AF707,$I$2:$I$9873)),0),0)),"")</f>
        <v/>
      </c>
      <c r="AH707" s="19">
        <f>IFERROR(INDEX($I$2:$I$9873,MATCH(1,INDEX(($P707=$F$2:$F$9873)*(0=COUNTIFS(AF707:AG707,$I$2:$I$9873)),0),0)),"")</f>
        <v/>
      </c>
      <c r="AI707" s="19">
        <f>IFERROR(INDEX($I$2:$I$9873,MATCH(1,INDEX(($P707=$F$2:$F$9873)*(0=COUNTIFS(AF707:AH707,$I$2:$I$9873)),0),0)),"")</f>
        <v/>
      </c>
      <c r="AJ707" s="19">
        <f>IFERROR(INDEX($I$2:$I$9873,MATCH(1,INDEX(($P707=$F$2:$F$9873)*(0=COUNTIFS(AF707:AI707,$I$2:$I$9873)),0),0)),"")</f>
        <v/>
      </c>
      <c r="AK707" s="19">
        <f>IFERROR(INDEX($I$2:$I$9873,MATCH(1,INDEX(($P707=$F$2:$F$9873)*(0=COUNTIFS(AF707:AJ707,$I$2:$I$9873)),0),0)),"")</f>
        <v/>
      </c>
      <c r="AL707" s="19">
        <f>IFERROR(INDEX($I$2:$I$9873,MATCH(1,INDEX(($P707=$F$2:$F$9873)*(0=COUNTIFS(AF707:AK707,$I$2:$I$9873)),0),0)),"")</f>
        <v/>
      </c>
      <c r="AM707" s="19">
        <f>IFERROR(INDEX($I$2:$I$9873,MATCH(1,INDEX(($P707=$F$2:$F$9873)*(0=COUNTIFS(AF707:AL707,$I$2:$I$9873)),0),0)),"")</f>
        <v/>
      </c>
      <c r="AN707" s="19">
        <f>IFERROR(INDEX($I$2:$I$9873,MATCH(1,INDEX(($P707=$F$2:$F$9873)*(0=COUNTIFS(AF707:AM707,$I$2:$I$9873)),0),0)),"")</f>
        <v/>
      </c>
      <c r="AO707" s="19">
        <f>IFERROR(INDEX($I$2:$I$9873,MATCH(1,INDEX(($P707=$F$2:$F$9873)*(0=COUNTIFS(AF707:AN707,$I$2:$I$9873)),0),0)),"")</f>
        <v/>
      </c>
      <c r="AP707" s="19">
        <f>IFERROR(INDEX($I$2:$I$9873,MATCH(1,INDEX(($P707=$F$2:$F$9873)*(0=COUNTIFS(AF707:AO707,$I$2:$I$9873)),0),0)),"")</f>
        <v/>
      </c>
      <c r="AQ707" s="19">
        <f>IFERROR(INDEX($I$2:$I$9873,MATCH(1,INDEX(($P707=$F$2:$F$9873)*(0=COUNTIFS(AF707:AP707,$I$2:$I$9873)),0),0)),"")</f>
        <v/>
      </c>
      <c r="AR707" s="19">
        <f>IFERROR(INDEX($I$2:$I$9873,MATCH(1,INDEX(($P707=$F$2:$F$9873)*(0=COUNTIFS(AF707:AQ707,$I$2:$I$9873)),0),0)),"")</f>
        <v/>
      </c>
      <c r="AS707" s="19">
        <f>IFERROR(VLOOKUP(AF707,[2]CUS030!$A$5:$E$10000,5,0),"")</f>
        <v/>
      </c>
      <c r="AT707" s="19">
        <f>IFERROR(VLOOKUP(AG707,[2]CUS030!$A$5:$E$10000,5,0),"")</f>
        <v/>
      </c>
      <c r="AU707" s="19">
        <f>IFERROR(VLOOKUP(AH707,[2]CUS030!$A$5:$E$10000,5,0),"")</f>
        <v/>
      </c>
      <c r="AV707" s="19">
        <f>IFERROR(VLOOKUP(AI707,[2]CUS030!$A$5:$E$10000,5,0),"")</f>
        <v/>
      </c>
      <c r="AW707" s="19">
        <f>IFERROR(VLOOKUP(AJ707,[2]CUS030!$A$5:$E$10000,5,0),"")</f>
        <v/>
      </c>
      <c r="AX707" s="19">
        <f>IFERROR(VLOOKUP(AK707,[2]CUS030!$A$5:$E$10000,5,0),"")</f>
        <v/>
      </c>
      <c r="AY707" s="19">
        <f>IFERROR(VLOOKUP(AL707,[2]CUS030!$A$5:$E$10000,5,0),"")</f>
        <v/>
      </c>
      <c r="AZ707" s="19">
        <f>IFERROR(VLOOKUP(AM707,[2]CUS030!$A$5:$E$10000,5,0),"")</f>
        <v/>
      </c>
      <c r="BA707" s="19">
        <f>IFERROR(VLOOKUP(AN707,[2]CUS030!$A$5:$E$10000,5,0),"")</f>
        <v/>
      </c>
      <c r="BB707" s="19">
        <f>IFERROR(VLOOKUP(AO707,[2]CUS030!$A$5:$E$10000,5,0),"")</f>
        <v/>
      </c>
      <c r="BC707" s="19">
        <f>IFERROR(VLOOKUP(AP707,[2]CUS030!$A$5:$E$10000,5,0),"")</f>
        <v/>
      </c>
      <c r="BD707" s="19">
        <f>IFERROR(VLOOKUP(AQ707,[2]CUS030!$A$5:$E$10000,5,0),"")</f>
        <v/>
      </c>
      <c r="BE707" s="19">
        <f>IFERROR(VLOOKUP(AR707,[2]CUS030!$A$5:$E$10000,5,0),"")</f>
        <v/>
      </c>
    </row>
    <row r="708">
      <c r="F708" s="108">
        <f>[1]!Table1[[#This Row],[Production]]</f>
        <v/>
      </c>
      <c r="G708">
        <f>MID(F708,LEN(F708)-6,4)</f>
        <v/>
      </c>
      <c r="H708">
        <f>AS708&amp;"|"&amp;AT708&amp;"|"&amp;AU708&amp;"|"&amp;AV708&amp;"|"&amp;AW708&amp;"|"&amp;AX708&amp;"|"&amp;AY708&amp;"|"&amp;AZ708&amp;"|"&amp;BA708&amp;"|"&amp;BB708&amp;"|"&amp;BC708&amp;"|"&amp;BD708&amp;"|"&amp;BE708</f>
        <v/>
      </c>
      <c r="I708" s="108">
        <f>[1]!Table1[[#This Row],[Stock]]</f>
        <v/>
      </c>
      <c r="J708">
        <f>MID(LEFT(I708,LEN(I708)-3),FIND("0|0.000",LEFT(I708,LEN(I708)-3),1)+7,6)</f>
        <v/>
      </c>
      <c r="K708" s="19" t="n"/>
      <c r="L708" s="19" t="n"/>
      <c r="M708" s="19" t="n"/>
      <c r="N708" s="19" t="n"/>
      <c r="O708" s="19" t="n"/>
      <c r="P708" s="20">
        <f>End_Cal!E708</f>
        <v/>
      </c>
      <c r="Q708" s="112">
        <f>IFERROR(INDEX($J$2:$J$9873,MATCH(1,INDEX(($P708=$F$2:$F$9873)*(0=COUNTIFS($Q$2:$Q$2,$J$2:$J$9873)),0),0)),"")</f>
        <v/>
      </c>
      <c r="R708" s="112">
        <f>IFERROR(INDEX($J$2:$J$9873,MATCH(1,INDEX(($P708=$F$2:$F$9873)*(0=COUNTIFS(Q708,$J$2:$J$9873)),0),0)),"")</f>
        <v/>
      </c>
      <c r="S708" s="112">
        <f>IFERROR(INDEX($J$2:$J$9873,MATCH(1,INDEX(($P708=$F$2:$F$9873)*(0=COUNTIFS(Q708:R708,$J$2:$J$9873)),0),0)),"")</f>
        <v/>
      </c>
      <c r="T708" s="112">
        <f>IFERROR(INDEX($J$2:$J$9873,MATCH(1,INDEX(($P708=$F$2:$F$9873)*(0=COUNTIFS(Q708:S708,$J$2:$J$9873)),0),0)),"")</f>
        <v/>
      </c>
      <c r="U708" s="112">
        <f>IFERROR(INDEX($J$2:$J$9873,MATCH(1,INDEX(($P708=$F$2:$F$9873)*(0=COUNTIFS(Q708:T708,$J$2:$J$9873)),0),0)),"")</f>
        <v/>
      </c>
      <c r="V708" s="112">
        <f>IFERROR(INDEX($J$2:$J$9873,MATCH(1,INDEX(($P708=$F$2:$F$9873)*(0=COUNTIFS(Q708:U708,$J$2:$J$9873)),0),0)),"")</f>
        <v/>
      </c>
      <c r="W708" s="112">
        <f>IFERROR(INDEX($J$2:$J$9873,MATCH(1,INDEX(($P708=$F$2:$F$9873)*(0=COUNTIFS(Q708:V708,$J$2:$J$861)),0),0)),"")</f>
        <v/>
      </c>
      <c r="X708" s="112">
        <f>IFERROR(INDEX($J$2:$J$9873,MATCH(1,INDEX(($P708=$F$2:$F$9873)*(0=COUNTIFS(Q708:W708,$J$2:$J$9873)),0),0)),"")</f>
        <v/>
      </c>
      <c r="Y708" s="112">
        <f>IFERROR(INDEX($J$2:$J$861,MATCH(1,INDEX(($P708=$F$2:$F$861)*(0=COUNTIFS(Q708:X708,$J$2:$J$861)),0),0)),"")</f>
        <v/>
      </c>
      <c r="Z708" s="112">
        <f>IFERROR(INDEX($J$2:$J$861,MATCH(1,INDEX(($P708=$F$2:$F$861)*(0=COUNTIFS(Q708:Y708,$J$2:$J$861)),0),0)),"")</f>
        <v/>
      </c>
      <c r="AA708" s="112">
        <f>IFERROR(INDEX($J$2:$J$861,MATCH(1,INDEX(($P708=$F$2:$F$861)*(0=COUNTIFS(Q708:Z708,$J$2:$J$861)),0),0)),"")</f>
        <v/>
      </c>
      <c r="AB708" s="112">
        <f>IFERROR(INDEX($J$2:$J$861,MATCH(1,INDEX(($P708=$F$2:$F$861)*(0=COUNTIFS(Q708:AA708,$J$2:$J$861)),0),0)),"")</f>
        <v/>
      </c>
      <c r="AC708" s="112">
        <f>IFERROR(INDEX($J$2:$J$861,MATCH(1,INDEX(($P708=$F$2:$F$861)*(0=COUNTIFS(Q708:AB708,$J$2:$J$861)),0),0)),"")</f>
        <v/>
      </c>
      <c r="AD708">
        <f>Q708&amp;"-"&amp;R708&amp;"-"&amp;S708&amp;"-"&amp;T708&amp;"-"&amp;U708&amp;"-"&amp;V708&amp;"-"&amp;W708&amp;"-"&amp;X708&amp;"-"&amp;Y708&amp;"-"&amp;Z708&amp;"-"&amp;AA708&amp;"-"&amp;AB708&amp;"-"&amp;AC708</f>
        <v/>
      </c>
      <c r="AF708" s="19">
        <f>IFERROR(INDEX($I$2:$I$861,MATCH(1,INDEX(($P708=$F$2:$F$861)*(0=COUNTIFS($AF$2:$AF$2,$I$2:$I$861)),0),0)),"")</f>
        <v/>
      </c>
      <c r="AG708" s="19">
        <f>IFERROR(INDEX($I$2:$I$9873,MATCH(1,INDEX(($P708=$F$2:$F$9873)*(0=COUNTIFS(AF708,$I$2:$I$9873)),0),0)),"")</f>
        <v/>
      </c>
      <c r="AH708" s="19">
        <f>IFERROR(INDEX($I$2:$I$9873,MATCH(1,INDEX(($P708=$F$2:$F$9873)*(0=COUNTIFS(AF708:AG708,$I$2:$I$9873)),0),0)),"")</f>
        <v/>
      </c>
      <c r="AI708" s="19">
        <f>IFERROR(INDEX($I$2:$I$9873,MATCH(1,INDEX(($P708=$F$2:$F$9873)*(0=COUNTIFS(AF708:AH708,$I$2:$I$9873)),0),0)),"")</f>
        <v/>
      </c>
      <c r="AJ708" s="19">
        <f>IFERROR(INDEX($I$2:$I$9873,MATCH(1,INDEX(($P708=$F$2:$F$9873)*(0=COUNTIFS(AF708:AI708,$I$2:$I$9873)),0),0)),"")</f>
        <v/>
      </c>
      <c r="AK708" s="19">
        <f>IFERROR(INDEX($I$2:$I$9873,MATCH(1,INDEX(($P708=$F$2:$F$9873)*(0=COUNTIFS(AF708:AJ708,$I$2:$I$9873)),0),0)),"")</f>
        <v/>
      </c>
      <c r="AL708" s="19">
        <f>IFERROR(INDEX($I$2:$I$9873,MATCH(1,INDEX(($P708=$F$2:$F$9873)*(0=COUNTIFS(AF708:AK708,$I$2:$I$9873)),0),0)),"")</f>
        <v/>
      </c>
      <c r="AM708" s="19">
        <f>IFERROR(INDEX($I$2:$I$9873,MATCH(1,INDEX(($P708=$F$2:$F$9873)*(0=COUNTIFS(AF708:AL708,$I$2:$I$9873)),0),0)),"")</f>
        <v/>
      </c>
      <c r="AN708" s="19">
        <f>IFERROR(INDEX($I$2:$I$9873,MATCH(1,INDEX(($P708=$F$2:$F$9873)*(0=COUNTIFS(AF708:AM708,$I$2:$I$9873)),0),0)),"")</f>
        <v/>
      </c>
      <c r="AO708" s="19">
        <f>IFERROR(INDEX($I$2:$I$9873,MATCH(1,INDEX(($P708=$F$2:$F$9873)*(0=COUNTIFS(AF708:AN708,$I$2:$I$9873)),0),0)),"")</f>
        <v/>
      </c>
      <c r="AP708" s="19">
        <f>IFERROR(INDEX($I$2:$I$9873,MATCH(1,INDEX(($P708=$F$2:$F$9873)*(0=COUNTIFS(AF708:AO708,$I$2:$I$9873)),0),0)),"")</f>
        <v/>
      </c>
      <c r="AQ708" s="19">
        <f>IFERROR(INDEX($I$2:$I$9873,MATCH(1,INDEX(($P708=$F$2:$F$9873)*(0=COUNTIFS(AF708:AP708,$I$2:$I$9873)),0),0)),"")</f>
        <v/>
      </c>
      <c r="AR708" s="19">
        <f>IFERROR(INDEX($I$2:$I$9873,MATCH(1,INDEX(($P708=$F$2:$F$9873)*(0=COUNTIFS(AF708:AQ708,$I$2:$I$9873)),0),0)),"")</f>
        <v/>
      </c>
      <c r="AS708" s="19">
        <f>IFERROR(VLOOKUP(AF708,[2]CUS030!$A$5:$E$10000,5,0),"")</f>
        <v/>
      </c>
      <c r="AT708" s="19">
        <f>IFERROR(VLOOKUP(AG708,[2]CUS030!$A$5:$E$10000,5,0),"")</f>
        <v/>
      </c>
      <c r="AU708" s="19">
        <f>IFERROR(VLOOKUP(AH708,[2]CUS030!$A$5:$E$10000,5,0),"")</f>
        <v/>
      </c>
      <c r="AV708" s="19">
        <f>IFERROR(VLOOKUP(AI708,[2]CUS030!$A$5:$E$10000,5,0),"")</f>
        <v/>
      </c>
      <c r="AW708" s="19">
        <f>IFERROR(VLOOKUP(AJ708,[2]CUS030!$A$5:$E$10000,5,0),"")</f>
        <v/>
      </c>
      <c r="AX708" s="19">
        <f>IFERROR(VLOOKUP(AK708,[2]CUS030!$A$5:$E$10000,5,0),"")</f>
        <v/>
      </c>
      <c r="AY708" s="19">
        <f>IFERROR(VLOOKUP(AL708,[2]CUS030!$A$5:$E$10000,5,0),"")</f>
        <v/>
      </c>
      <c r="AZ708" s="19">
        <f>IFERROR(VLOOKUP(AM708,[2]CUS030!$A$5:$E$10000,5,0),"")</f>
        <v/>
      </c>
      <c r="BA708" s="19">
        <f>IFERROR(VLOOKUP(AN708,[2]CUS030!$A$5:$E$10000,5,0),"")</f>
        <v/>
      </c>
      <c r="BB708" s="19">
        <f>IFERROR(VLOOKUP(AO708,[2]CUS030!$A$5:$E$10000,5,0),"")</f>
        <v/>
      </c>
      <c r="BC708" s="19">
        <f>IFERROR(VLOOKUP(AP708,[2]CUS030!$A$5:$E$10000,5,0),"")</f>
        <v/>
      </c>
      <c r="BD708" s="19">
        <f>IFERROR(VLOOKUP(AQ708,[2]CUS030!$A$5:$E$10000,5,0),"")</f>
        <v/>
      </c>
      <c r="BE708" s="19">
        <f>IFERROR(VLOOKUP(AR708,[2]CUS030!$A$5:$E$10000,5,0),"")</f>
        <v/>
      </c>
    </row>
    <row r="709">
      <c r="F709" s="108">
        <f>[1]!Table1[[#This Row],[Production]]</f>
        <v/>
      </c>
      <c r="G709">
        <f>MID(F709,LEN(F709)-6,4)</f>
        <v/>
      </c>
      <c r="H709">
        <f>AS709&amp;"|"&amp;AT709&amp;"|"&amp;AU709&amp;"|"&amp;AV709&amp;"|"&amp;AW709&amp;"|"&amp;AX709&amp;"|"&amp;AY709&amp;"|"&amp;AZ709&amp;"|"&amp;BA709&amp;"|"&amp;BB709&amp;"|"&amp;BC709&amp;"|"&amp;BD709&amp;"|"&amp;BE709</f>
        <v/>
      </c>
      <c r="I709" s="108">
        <f>[1]!Table1[[#This Row],[Stock]]</f>
        <v/>
      </c>
      <c r="J709">
        <f>MID(LEFT(I709,LEN(I709)-3),FIND("0|0.000",LEFT(I709,LEN(I709)-3),1)+7,6)</f>
        <v/>
      </c>
      <c r="K709" s="19" t="n"/>
      <c r="L709" s="19" t="n"/>
      <c r="M709" s="19" t="n"/>
      <c r="N709" s="19" t="n"/>
      <c r="O709" s="19" t="n"/>
      <c r="P709" s="20">
        <f>End_Cal!E709</f>
        <v/>
      </c>
      <c r="Q709" s="112">
        <f>IFERROR(INDEX($J$2:$J$9873,MATCH(1,INDEX(($P709=$F$2:$F$9873)*(0=COUNTIFS($Q$2:$Q$2,$J$2:$J$9873)),0),0)),"")</f>
        <v/>
      </c>
      <c r="R709" s="112">
        <f>IFERROR(INDEX($J$2:$J$9873,MATCH(1,INDEX(($P709=$F$2:$F$9873)*(0=COUNTIFS(Q709,$J$2:$J$9873)),0),0)),"")</f>
        <v/>
      </c>
      <c r="S709" s="112">
        <f>IFERROR(INDEX($J$2:$J$9873,MATCH(1,INDEX(($P709=$F$2:$F$9873)*(0=COUNTIFS(Q709:R709,$J$2:$J$9873)),0),0)),"")</f>
        <v/>
      </c>
      <c r="T709" s="112">
        <f>IFERROR(INDEX($J$2:$J$9873,MATCH(1,INDEX(($P709=$F$2:$F$9873)*(0=COUNTIFS(Q709:S709,$J$2:$J$9873)),0),0)),"")</f>
        <v/>
      </c>
      <c r="U709" s="112">
        <f>IFERROR(INDEX($J$2:$J$9873,MATCH(1,INDEX(($P709=$F$2:$F$9873)*(0=COUNTIFS(Q709:T709,$J$2:$J$9873)),0),0)),"")</f>
        <v/>
      </c>
      <c r="V709" s="112">
        <f>IFERROR(INDEX($J$2:$J$9873,MATCH(1,INDEX(($P709=$F$2:$F$9873)*(0=COUNTIFS(Q709:U709,$J$2:$J$9873)),0),0)),"")</f>
        <v/>
      </c>
      <c r="W709" s="112">
        <f>IFERROR(INDEX($J$2:$J$9873,MATCH(1,INDEX(($P709=$F$2:$F$9873)*(0=COUNTIFS(Q709:V709,$J$2:$J$861)),0),0)),"")</f>
        <v/>
      </c>
      <c r="X709" s="112">
        <f>IFERROR(INDEX($J$2:$J$9873,MATCH(1,INDEX(($P709=$F$2:$F$9873)*(0=COUNTIFS(Q709:W709,$J$2:$J$9873)),0),0)),"")</f>
        <v/>
      </c>
      <c r="Y709" s="112">
        <f>IFERROR(INDEX($J$2:$J$861,MATCH(1,INDEX(($P709=$F$2:$F$861)*(0=COUNTIFS(Q709:X709,$J$2:$J$861)),0),0)),"")</f>
        <v/>
      </c>
      <c r="Z709" s="112">
        <f>IFERROR(INDEX($J$2:$J$861,MATCH(1,INDEX(($P709=$F$2:$F$861)*(0=COUNTIFS(Q709:Y709,$J$2:$J$861)),0),0)),"")</f>
        <v/>
      </c>
      <c r="AA709" s="112">
        <f>IFERROR(INDEX($J$2:$J$861,MATCH(1,INDEX(($P709=$F$2:$F$861)*(0=COUNTIFS(Q709:Z709,$J$2:$J$861)),0),0)),"")</f>
        <v/>
      </c>
      <c r="AB709" s="112">
        <f>IFERROR(INDEX($J$2:$J$861,MATCH(1,INDEX(($P709=$F$2:$F$861)*(0=COUNTIFS(Q709:AA709,$J$2:$J$861)),0),0)),"")</f>
        <v/>
      </c>
      <c r="AC709" s="112">
        <f>IFERROR(INDEX($J$2:$J$861,MATCH(1,INDEX(($P709=$F$2:$F$861)*(0=COUNTIFS(Q709:AB709,$J$2:$J$861)),0),0)),"")</f>
        <v/>
      </c>
      <c r="AD709">
        <f>Q709&amp;"-"&amp;R709&amp;"-"&amp;S709&amp;"-"&amp;T709&amp;"-"&amp;U709&amp;"-"&amp;V709&amp;"-"&amp;W709&amp;"-"&amp;X709&amp;"-"&amp;Y709&amp;"-"&amp;Z709&amp;"-"&amp;AA709&amp;"-"&amp;AB709&amp;"-"&amp;AC709</f>
        <v/>
      </c>
      <c r="AF709" s="19">
        <f>IFERROR(INDEX($I$2:$I$861,MATCH(1,INDEX(($P709=$F$2:$F$861)*(0=COUNTIFS($AF$2:$AF$2,$I$2:$I$861)),0),0)),"")</f>
        <v/>
      </c>
      <c r="AG709" s="19">
        <f>IFERROR(INDEX($I$2:$I$9873,MATCH(1,INDEX(($P709=$F$2:$F$9873)*(0=COUNTIFS(AF709,$I$2:$I$9873)),0),0)),"")</f>
        <v/>
      </c>
      <c r="AH709" s="19">
        <f>IFERROR(INDEX($I$2:$I$9873,MATCH(1,INDEX(($P709=$F$2:$F$9873)*(0=COUNTIFS(AF709:AG709,$I$2:$I$9873)),0),0)),"")</f>
        <v/>
      </c>
      <c r="AI709" s="19">
        <f>IFERROR(INDEX($I$2:$I$9873,MATCH(1,INDEX(($P709=$F$2:$F$9873)*(0=COUNTIFS(AF709:AH709,$I$2:$I$9873)),0),0)),"")</f>
        <v/>
      </c>
      <c r="AJ709" s="19">
        <f>IFERROR(INDEX($I$2:$I$9873,MATCH(1,INDEX(($P709=$F$2:$F$9873)*(0=COUNTIFS(AF709:AI709,$I$2:$I$9873)),0),0)),"")</f>
        <v/>
      </c>
      <c r="AK709" s="19">
        <f>IFERROR(INDEX($I$2:$I$9873,MATCH(1,INDEX(($P709=$F$2:$F$9873)*(0=COUNTIFS(AF709:AJ709,$I$2:$I$9873)),0),0)),"")</f>
        <v/>
      </c>
      <c r="AL709" s="19">
        <f>IFERROR(INDEX($I$2:$I$9873,MATCH(1,INDEX(($P709=$F$2:$F$9873)*(0=COUNTIFS(AF709:AK709,$I$2:$I$9873)),0),0)),"")</f>
        <v/>
      </c>
      <c r="AM709" s="19">
        <f>IFERROR(INDEX($I$2:$I$9873,MATCH(1,INDEX(($P709=$F$2:$F$9873)*(0=COUNTIFS(AF709:AL709,$I$2:$I$9873)),0),0)),"")</f>
        <v/>
      </c>
      <c r="AN709" s="19">
        <f>IFERROR(INDEX($I$2:$I$9873,MATCH(1,INDEX(($P709=$F$2:$F$9873)*(0=COUNTIFS(AF709:AM709,$I$2:$I$9873)),0),0)),"")</f>
        <v/>
      </c>
      <c r="AO709" s="19">
        <f>IFERROR(INDEX($I$2:$I$9873,MATCH(1,INDEX(($P709=$F$2:$F$9873)*(0=COUNTIFS(AF709:AN709,$I$2:$I$9873)),0),0)),"")</f>
        <v/>
      </c>
      <c r="AP709" s="19">
        <f>IFERROR(INDEX($I$2:$I$9873,MATCH(1,INDEX(($P709=$F$2:$F$9873)*(0=COUNTIFS(AF709:AO709,$I$2:$I$9873)),0),0)),"")</f>
        <v/>
      </c>
      <c r="AQ709" s="19">
        <f>IFERROR(INDEX($I$2:$I$9873,MATCH(1,INDEX(($P709=$F$2:$F$9873)*(0=COUNTIFS(AF709:AP709,$I$2:$I$9873)),0),0)),"")</f>
        <v/>
      </c>
      <c r="AR709" s="19">
        <f>IFERROR(INDEX($I$2:$I$9873,MATCH(1,INDEX(($P709=$F$2:$F$9873)*(0=COUNTIFS(AF709:AQ709,$I$2:$I$9873)),0),0)),"")</f>
        <v/>
      </c>
      <c r="AS709" s="19">
        <f>IFERROR(VLOOKUP(AF709,[2]CUS030!$A$5:$E$10000,5,0),"")</f>
        <v/>
      </c>
      <c r="AT709" s="19">
        <f>IFERROR(VLOOKUP(AG709,[2]CUS030!$A$5:$E$10000,5,0),"")</f>
        <v/>
      </c>
      <c r="AU709" s="19">
        <f>IFERROR(VLOOKUP(AH709,[2]CUS030!$A$5:$E$10000,5,0),"")</f>
        <v/>
      </c>
      <c r="AV709" s="19">
        <f>IFERROR(VLOOKUP(AI709,[2]CUS030!$A$5:$E$10000,5,0),"")</f>
        <v/>
      </c>
      <c r="AW709" s="19">
        <f>IFERROR(VLOOKUP(AJ709,[2]CUS030!$A$5:$E$10000,5,0),"")</f>
        <v/>
      </c>
      <c r="AX709" s="19">
        <f>IFERROR(VLOOKUP(AK709,[2]CUS030!$A$5:$E$10000,5,0),"")</f>
        <v/>
      </c>
      <c r="AY709" s="19">
        <f>IFERROR(VLOOKUP(AL709,[2]CUS030!$A$5:$E$10000,5,0),"")</f>
        <v/>
      </c>
      <c r="AZ709" s="19">
        <f>IFERROR(VLOOKUP(AM709,[2]CUS030!$A$5:$E$10000,5,0),"")</f>
        <v/>
      </c>
      <c r="BA709" s="19">
        <f>IFERROR(VLOOKUP(AN709,[2]CUS030!$A$5:$E$10000,5,0),"")</f>
        <v/>
      </c>
      <c r="BB709" s="19">
        <f>IFERROR(VLOOKUP(AO709,[2]CUS030!$A$5:$E$10000,5,0),"")</f>
        <v/>
      </c>
      <c r="BC709" s="19">
        <f>IFERROR(VLOOKUP(AP709,[2]CUS030!$A$5:$E$10000,5,0),"")</f>
        <v/>
      </c>
      <c r="BD709" s="19">
        <f>IFERROR(VLOOKUP(AQ709,[2]CUS030!$A$5:$E$10000,5,0),"")</f>
        <v/>
      </c>
      <c r="BE709" s="19">
        <f>IFERROR(VLOOKUP(AR709,[2]CUS030!$A$5:$E$10000,5,0),"")</f>
        <v/>
      </c>
    </row>
    <row r="710">
      <c r="F710" s="108">
        <f>[1]!Table1[[#This Row],[Production]]</f>
        <v/>
      </c>
      <c r="G710">
        <f>MID(F710,LEN(F710)-6,4)</f>
        <v/>
      </c>
      <c r="H710">
        <f>AS710&amp;"|"&amp;AT710&amp;"|"&amp;AU710&amp;"|"&amp;AV710&amp;"|"&amp;AW710&amp;"|"&amp;AX710&amp;"|"&amp;AY710&amp;"|"&amp;AZ710&amp;"|"&amp;BA710&amp;"|"&amp;BB710&amp;"|"&amp;BC710&amp;"|"&amp;BD710&amp;"|"&amp;BE710</f>
        <v/>
      </c>
      <c r="I710" s="108">
        <f>[1]!Table1[[#This Row],[Stock]]</f>
        <v/>
      </c>
      <c r="J710">
        <f>MID(LEFT(I710,LEN(I710)-3),FIND("0|0.000",LEFT(I710,LEN(I710)-3),1)+7,6)</f>
        <v/>
      </c>
      <c r="K710" s="19" t="n"/>
      <c r="L710" s="19" t="n"/>
      <c r="M710" s="19" t="n"/>
      <c r="N710" s="19" t="n"/>
      <c r="O710" s="19" t="n"/>
      <c r="P710" s="20">
        <f>End_Cal!E710</f>
        <v/>
      </c>
      <c r="Q710" s="112">
        <f>IFERROR(INDEX($J$2:$J$9873,MATCH(1,INDEX(($P710=$F$2:$F$9873)*(0=COUNTIFS($Q$2:$Q$2,$J$2:$J$9873)),0),0)),"")</f>
        <v/>
      </c>
      <c r="R710" s="112">
        <f>IFERROR(INDEX($J$2:$J$9873,MATCH(1,INDEX(($P710=$F$2:$F$9873)*(0=COUNTIFS(Q710,$J$2:$J$9873)),0),0)),"")</f>
        <v/>
      </c>
      <c r="S710" s="112">
        <f>IFERROR(INDEX($J$2:$J$9873,MATCH(1,INDEX(($P710=$F$2:$F$9873)*(0=COUNTIFS(Q710:R710,$J$2:$J$9873)),0),0)),"")</f>
        <v/>
      </c>
      <c r="T710" s="112">
        <f>IFERROR(INDEX($J$2:$J$9873,MATCH(1,INDEX(($P710=$F$2:$F$9873)*(0=COUNTIFS(Q710:S710,$J$2:$J$9873)),0),0)),"")</f>
        <v/>
      </c>
      <c r="U710" s="112">
        <f>IFERROR(INDEX($J$2:$J$9873,MATCH(1,INDEX(($P710=$F$2:$F$9873)*(0=COUNTIFS(Q710:T710,$J$2:$J$9873)),0),0)),"")</f>
        <v/>
      </c>
      <c r="V710" s="112">
        <f>IFERROR(INDEX($J$2:$J$9873,MATCH(1,INDEX(($P710=$F$2:$F$9873)*(0=COUNTIFS(Q710:U710,$J$2:$J$9873)),0),0)),"")</f>
        <v/>
      </c>
      <c r="W710" s="112">
        <f>IFERROR(INDEX($J$2:$J$9873,MATCH(1,INDEX(($P710=$F$2:$F$9873)*(0=COUNTIFS(Q710:V710,$J$2:$J$861)),0),0)),"")</f>
        <v/>
      </c>
      <c r="X710" s="112">
        <f>IFERROR(INDEX($J$2:$J$9873,MATCH(1,INDEX(($P710=$F$2:$F$9873)*(0=COUNTIFS(Q710:W710,$J$2:$J$9873)),0),0)),"")</f>
        <v/>
      </c>
      <c r="Y710" s="112">
        <f>IFERROR(INDEX($J$2:$J$861,MATCH(1,INDEX(($P710=$F$2:$F$861)*(0=COUNTIFS(Q710:X710,$J$2:$J$861)),0),0)),"")</f>
        <v/>
      </c>
      <c r="Z710" s="112">
        <f>IFERROR(INDEX($J$2:$J$861,MATCH(1,INDEX(($P710=$F$2:$F$861)*(0=COUNTIFS(Q710:Y710,$J$2:$J$861)),0),0)),"")</f>
        <v/>
      </c>
      <c r="AA710" s="112">
        <f>IFERROR(INDEX($J$2:$J$861,MATCH(1,INDEX(($P710=$F$2:$F$861)*(0=COUNTIFS(Q710:Z710,$J$2:$J$861)),0),0)),"")</f>
        <v/>
      </c>
      <c r="AB710" s="112">
        <f>IFERROR(INDEX($J$2:$J$861,MATCH(1,INDEX(($P710=$F$2:$F$861)*(0=COUNTIFS(Q710:AA710,$J$2:$J$861)),0),0)),"")</f>
        <v/>
      </c>
      <c r="AC710" s="112">
        <f>IFERROR(INDEX($J$2:$J$861,MATCH(1,INDEX(($P710=$F$2:$F$861)*(0=COUNTIFS(Q710:AB710,$J$2:$J$861)),0),0)),"")</f>
        <v/>
      </c>
      <c r="AD710">
        <f>Q710&amp;"-"&amp;R710&amp;"-"&amp;S710&amp;"-"&amp;T710&amp;"-"&amp;U710&amp;"-"&amp;V710&amp;"-"&amp;W710&amp;"-"&amp;X710&amp;"-"&amp;Y710&amp;"-"&amp;Z710&amp;"-"&amp;AA710&amp;"-"&amp;AB710&amp;"-"&amp;AC710</f>
        <v/>
      </c>
      <c r="AF710" s="19">
        <f>IFERROR(INDEX($I$2:$I$861,MATCH(1,INDEX(($P710=$F$2:$F$861)*(0=COUNTIFS($AF$2:$AF$2,$I$2:$I$861)),0),0)),"")</f>
        <v/>
      </c>
      <c r="AG710" s="19">
        <f>IFERROR(INDEX($I$2:$I$9873,MATCH(1,INDEX(($P710=$F$2:$F$9873)*(0=COUNTIFS(AF710,$I$2:$I$9873)),0),0)),"")</f>
        <v/>
      </c>
      <c r="AH710" s="19">
        <f>IFERROR(INDEX($I$2:$I$9873,MATCH(1,INDEX(($P710=$F$2:$F$9873)*(0=COUNTIFS(AF710:AG710,$I$2:$I$9873)),0),0)),"")</f>
        <v/>
      </c>
      <c r="AI710" s="19">
        <f>IFERROR(INDEX($I$2:$I$9873,MATCH(1,INDEX(($P710=$F$2:$F$9873)*(0=COUNTIFS(AF710:AH710,$I$2:$I$9873)),0),0)),"")</f>
        <v/>
      </c>
      <c r="AJ710" s="19">
        <f>IFERROR(INDEX($I$2:$I$9873,MATCH(1,INDEX(($P710=$F$2:$F$9873)*(0=COUNTIFS(AF710:AI710,$I$2:$I$9873)),0),0)),"")</f>
        <v/>
      </c>
      <c r="AK710" s="19">
        <f>IFERROR(INDEX($I$2:$I$9873,MATCH(1,INDEX(($P710=$F$2:$F$9873)*(0=COUNTIFS(AF710:AJ710,$I$2:$I$9873)),0),0)),"")</f>
        <v/>
      </c>
      <c r="AL710" s="19">
        <f>IFERROR(INDEX($I$2:$I$9873,MATCH(1,INDEX(($P710=$F$2:$F$9873)*(0=COUNTIFS(AF710:AK710,$I$2:$I$9873)),0),0)),"")</f>
        <v/>
      </c>
      <c r="AM710" s="19">
        <f>IFERROR(INDEX($I$2:$I$9873,MATCH(1,INDEX(($P710=$F$2:$F$9873)*(0=COUNTIFS(AF710:AL710,$I$2:$I$9873)),0),0)),"")</f>
        <v/>
      </c>
      <c r="AN710" s="19">
        <f>IFERROR(INDEX($I$2:$I$9873,MATCH(1,INDEX(($P710=$F$2:$F$9873)*(0=COUNTIFS(AF710:AM710,$I$2:$I$9873)),0),0)),"")</f>
        <v/>
      </c>
      <c r="AO710" s="19">
        <f>IFERROR(INDEX($I$2:$I$9873,MATCH(1,INDEX(($P710=$F$2:$F$9873)*(0=COUNTIFS(AF710:AN710,$I$2:$I$9873)),0),0)),"")</f>
        <v/>
      </c>
      <c r="AP710" s="19">
        <f>IFERROR(INDEX($I$2:$I$9873,MATCH(1,INDEX(($P710=$F$2:$F$9873)*(0=COUNTIFS(AF710:AO710,$I$2:$I$9873)),0),0)),"")</f>
        <v/>
      </c>
      <c r="AQ710" s="19">
        <f>IFERROR(INDEX($I$2:$I$9873,MATCH(1,INDEX(($P710=$F$2:$F$9873)*(0=COUNTIFS(AF710:AP710,$I$2:$I$9873)),0),0)),"")</f>
        <v/>
      </c>
      <c r="AR710" s="19">
        <f>IFERROR(INDEX($I$2:$I$9873,MATCH(1,INDEX(($P710=$F$2:$F$9873)*(0=COUNTIFS(AF710:AQ710,$I$2:$I$9873)),0),0)),"")</f>
        <v/>
      </c>
      <c r="AS710" s="19">
        <f>IFERROR(VLOOKUP(AF710,[2]CUS030!$A$5:$E$10000,5,0),"")</f>
        <v/>
      </c>
      <c r="AT710" s="19">
        <f>IFERROR(VLOOKUP(AG710,[2]CUS030!$A$5:$E$10000,5,0),"")</f>
        <v/>
      </c>
      <c r="AU710" s="19">
        <f>IFERROR(VLOOKUP(AH710,[2]CUS030!$A$5:$E$10000,5,0),"")</f>
        <v/>
      </c>
      <c r="AV710" s="19">
        <f>IFERROR(VLOOKUP(AI710,[2]CUS030!$A$5:$E$10000,5,0),"")</f>
        <v/>
      </c>
      <c r="AW710" s="19">
        <f>IFERROR(VLOOKUP(AJ710,[2]CUS030!$A$5:$E$10000,5,0),"")</f>
        <v/>
      </c>
      <c r="AX710" s="19">
        <f>IFERROR(VLOOKUP(AK710,[2]CUS030!$A$5:$E$10000,5,0),"")</f>
        <v/>
      </c>
      <c r="AY710" s="19">
        <f>IFERROR(VLOOKUP(AL710,[2]CUS030!$A$5:$E$10000,5,0),"")</f>
        <v/>
      </c>
      <c r="AZ710" s="19">
        <f>IFERROR(VLOOKUP(AM710,[2]CUS030!$A$5:$E$10000,5,0),"")</f>
        <v/>
      </c>
      <c r="BA710" s="19">
        <f>IFERROR(VLOOKUP(AN710,[2]CUS030!$A$5:$E$10000,5,0),"")</f>
        <v/>
      </c>
      <c r="BB710" s="19">
        <f>IFERROR(VLOOKUP(AO710,[2]CUS030!$A$5:$E$10000,5,0),"")</f>
        <v/>
      </c>
      <c r="BC710" s="19">
        <f>IFERROR(VLOOKUP(AP710,[2]CUS030!$A$5:$E$10000,5,0),"")</f>
        <v/>
      </c>
      <c r="BD710" s="19">
        <f>IFERROR(VLOOKUP(AQ710,[2]CUS030!$A$5:$E$10000,5,0),"")</f>
        <v/>
      </c>
      <c r="BE710" s="19">
        <f>IFERROR(VLOOKUP(AR710,[2]CUS030!$A$5:$E$10000,5,0),"")</f>
        <v/>
      </c>
    </row>
    <row r="711">
      <c r="F711" s="108">
        <f>[1]!Table1[[#This Row],[Production]]</f>
        <v/>
      </c>
      <c r="G711">
        <f>MID(F711,LEN(F711)-6,4)</f>
        <v/>
      </c>
      <c r="H711">
        <f>AS711&amp;"|"&amp;AT711&amp;"|"&amp;AU711&amp;"|"&amp;AV711&amp;"|"&amp;AW711&amp;"|"&amp;AX711&amp;"|"&amp;AY711&amp;"|"&amp;AZ711&amp;"|"&amp;BA711&amp;"|"&amp;BB711&amp;"|"&amp;BC711&amp;"|"&amp;BD711&amp;"|"&amp;BE711</f>
        <v/>
      </c>
      <c r="I711" s="108">
        <f>[1]!Table1[[#This Row],[Stock]]</f>
        <v/>
      </c>
      <c r="J711">
        <f>MID(LEFT(I711,LEN(I711)-3),FIND("0|0.000",LEFT(I711,LEN(I711)-3),1)+7,6)</f>
        <v/>
      </c>
      <c r="K711" s="19" t="n"/>
      <c r="L711" s="19" t="n"/>
      <c r="M711" s="19" t="n"/>
      <c r="N711" s="19" t="n"/>
      <c r="O711" s="19" t="n"/>
      <c r="P711" s="20">
        <f>End_Cal!E711</f>
        <v/>
      </c>
      <c r="Q711" s="112">
        <f>IFERROR(INDEX($J$2:$J$9873,MATCH(1,INDEX(($P711=$F$2:$F$9873)*(0=COUNTIFS($Q$2:$Q$2,$J$2:$J$9873)),0),0)),"")</f>
        <v/>
      </c>
      <c r="R711" s="112">
        <f>IFERROR(INDEX($J$2:$J$9873,MATCH(1,INDEX(($P711=$F$2:$F$9873)*(0=COUNTIFS(Q711,$J$2:$J$9873)),0),0)),"")</f>
        <v/>
      </c>
      <c r="S711" s="112">
        <f>IFERROR(INDEX($J$2:$J$9873,MATCH(1,INDEX(($P711=$F$2:$F$9873)*(0=COUNTIFS(Q711:R711,$J$2:$J$9873)),0),0)),"")</f>
        <v/>
      </c>
      <c r="T711" s="112">
        <f>IFERROR(INDEX($J$2:$J$9873,MATCH(1,INDEX(($P711=$F$2:$F$9873)*(0=COUNTIFS(Q711:S711,$J$2:$J$9873)),0),0)),"")</f>
        <v/>
      </c>
      <c r="U711" s="112">
        <f>IFERROR(INDEX($J$2:$J$9873,MATCH(1,INDEX(($P711=$F$2:$F$9873)*(0=COUNTIFS(Q711:T711,$J$2:$J$9873)),0),0)),"")</f>
        <v/>
      </c>
      <c r="V711" s="112">
        <f>IFERROR(INDEX($J$2:$J$9873,MATCH(1,INDEX(($P711=$F$2:$F$9873)*(0=COUNTIFS(Q711:U711,$J$2:$J$9873)),0),0)),"")</f>
        <v/>
      </c>
      <c r="W711" s="112">
        <f>IFERROR(INDEX($J$2:$J$9873,MATCH(1,INDEX(($P711=$F$2:$F$9873)*(0=COUNTIFS(Q711:V711,$J$2:$J$861)),0),0)),"")</f>
        <v/>
      </c>
      <c r="X711" s="112">
        <f>IFERROR(INDEX($J$2:$J$9873,MATCH(1,INDEX(($P711=$F$2:$F$9873)*(0=COUNTIFS(Q711:W711,$J$2:$J$9873)),0),0)),"")</f>
        <v/>
      </c>
      <c r="Y711" s="112">
        <f>IFERROR(INDEX($J$2:$J$861,MATCH(1,INDEX(($P711=$F$2:$F$861)*(0=COUNTIFS(Q711:X711,$J$2:$J$861)),0),0)),"")</f>
        <v/>
      </c>
      <c r="Z711" s="112">
        <f>IFERROR(INDEX($J$2:$J$861,MATCH(1,INDEX(($P711=$F$2:$F$861)*(0=COUNTIFS(Q711:Y711,$J$2:$J$861)),0),0)),"")</f>
        <v/>
      </c>
      <c r="AA711" s="112">
        <f>IFERROR(INDEX($J$2:$J$861,MATCH(1,INDEX(($P711=$F$2:$F$861)*(0=COUNTIFS(Q711:Z711,$J$2:$J$861)),0),0)),"")</f>
        <v/>
      </c>
      <c r="AB711" s="112">
        <f>IFERROR(INDEX($J$2:$J$861,MATCH(1,INDEX(($P711=$F$2:$F$861)*(0=COUNTIFS(Q711:AA711,$J$2:$J$861)),0),0)),"")</f>
        <v/>
      </c>
      <c r="AC711" s="112">
        <f>IFERROR(INDEX($J$2:$J$861,MATCH(1,INDEX(($P711=$F$2:$F$861)*(0=COUNTIFS(Q711:AB711,$J$2:$J$861)),0),0)),"")</f>
        <v/>
      </c>
      <c r="AD711">
        <f>Q711&amp;"-"&amp;R711&amp;"-"&amp;S711&amp;"-"&amp;T711&amp;"-"&amp;U711&amp;"-"&amp;V711&amp;"-"&amp;W711&amp;"-"&amp;X711&amp;"-"&amp;Y711&amp;"-"&amp;Z711&amp;"-"&amp;AA711&amp;"-"&amp;AB711&amp;"-"&amp;AC711</f>
        <v/>
      </c>
      <c r="AF711" s="19">
        <f>IFERROR(INDEX($I$2:$I$861,MATCH(1,INDEX(($P711=$F$2:$F$861)*(0=COUNTIFS($AF$2:$AF$2,$I$2:$I$861)),0),0)),"")</f>
        <v/>
      </c>
      <c r="AG711" s="19">
        <f>IFERROR(INDEX($I$2:$I$9873,MATCH(1,INDEX(($P711=$F$2:$F$9873)*(0=COUNTIFS(AF711,$I$2:$I$9873)),0),0)),"")</f>
        <v/>
      </c>
      <c r="AH711" s="19">
        <f>IFERROR(INDEX($I$2:$I$9873,MATCH(1,INDEX(($P711=$F$2:$F$9873)*(0=COUNTIFS(AF711:AG711,$I$2:$I$9873)),0),0)),"")</f>
        <v/>
      </c>
      <c r="AI711" s="19">
        <f>IFERROR(INDEX($I$2:$I$9873,MATCH(1,INDEX(($P711=$F$2:$F$9873)*(0=COUNTIFS(AF711:AH711,$I$2:$I$9873)),0),0)),"")</f>
        <v/>
      </c>
      <c r="AJ711" s="19">
        <f>IFERROR(INDEX($I$2:$I$9873,MATCH(1,INDEX(($P711=$F$2:$F$9873)*(0=COUNTIFS(AF711:AI711,$I$2:$I$9873)),0),0)),"")</f>
        <v/>
      </c>
      <c r="AK711" s="19">
        <f>IFERROR(INDEX($I$2:$I$9873,MATCH(1,INDEX(($P711=$F$2:$F$9873)*(0=COUNTIFS(AF711:AJ711,$I$2:$I$9873)),0),0)),"")</f>
        <v/>
      </c>
      <c r="AL711" s="19">
        <f>IFERROR(INDEX($I$2:$I$9873,MATCH(1,INDEX(($P711=$F$2:$F$9873)*(0=COUNTIFS(AF711:AK711,$I$2:$I$9873)),0),0)),"")</f>
        <v/>
      </c>
      <c r="AM711" s="19">
        <f>IFERROR(INDEX($I$2:$I$9873,MATCH(1,INDEX(($P711=$F$2:$F$9873)*(0=COUNTIFS(AF711:AL711,$I$2:$I$9873)),0),0)),"")</f>
        <v/>
      </c>
      <c r="AN711" s="19">
        <f>IFERROR(INDEX($I$2:$I$9873,MATCH(1,INDEX(($P711=$F$2:$F$9873)*(0=COUNTIFS(AF711:AM711,$I$2:$I$9873)),0),0)),"")</f>
        <v/>
      </c>
      <c r="AO711" s="19">
        <f>IFERROR(INDEX($I$2:$I$9873,MATCH(1,INDEX(($P711=$F$2:$F$9873)*(0=COUNTIFS(AF711:AN711,$I$2:$I$9873)),0),0)),"")</f>
        <v/>
      </c>
      <c r="AP711" s="19">
        <f>IFERROR(INDEX($I$2:$I$9873,MATCH(1,INDEX(($P711=$F$2:$F$9873)*(0=COUNTIFS(AF711:AO711,$I$2:$I$9873)),0),0)),"")</f>
        <v/>
      </c>
      <c r="AQ711" s="19">
        <f>IFERROR(INDEX($I$2:$I$9873,MATCH(1,INDEX(($P711=$F$2:$F$9873)*(0=COUNTIFS(AF711:AP711,$I$2:$I$9873)),0),0)),"")</f>
        <v/>
      </c>
      <c r="AR711" s="19">
        <f>IFERROR(INDEX($I$2:$I$9873,MATCH(1,INDEX(($P711=$F$2:$F$9873)*(0=COUNTIFS(AF711:AQ711,$I$2:$I$9873)),0),0)),"")</f>
        <v/>
      </c>
      <c r="AS711" s="19">
        <f>IFERROR(VLOOKUP(AF711,[2]CUS030!$A$5:$E$10000,5,0),"")</f>
        <v/>
      </c>
      <c r="AT711" s="19">
        <f>IFERROR(VLOOKUP(AG711,[2]CUS030!$A$5:$E$10000,5,0),"")</f>
        <v/>
      </c>
      <c r="AU711" s="19">
        <f>IFERROR(VLOOKUP(AH711,[2]CUS030!$A$5:$E$10000,5,0),"")</f>
        <v/>
      </c>
      <c r="AV711" s="19">
        <f>IFERROR(VLOOKUP(AI711,[2]CUS030!$A$5:$E$10000,5,0),"")</f>
        <v/>
      </c>
      <c r="AW711" s="19">
        <f>IFERROR(VLOOKUP(AJ711,[2]CUS030!$A$5:$E$10000,5,0),"")</f>
        <v/>
      </c>
      <c r="AX711" s="19">
        <f>IFERROR(VLOOKUP(AK711,[2]CUS030!$A$5:$E$10000,5,0),"")</f>
        <v/>
      </c>
      <c r="AY711" s="19">
        <f>IFERROR(VLOOKUP(AL711,[2]CUS030!$A$5:$E$10000,5,0),"")</f>
        <v/>
      </c>
      <c r="AZ711" s="19">
        <f>IFERROR(VLOOKUP(AM711,[2]CUS030!$A$5:$E$10000,5,0),"")</f>
        <v/>
      </c>
      <c r="BA711" s="19">
        <f>IFERROR(VLOOKUP(AN711,[2]CUS030!$A$5:$E$10000,5,0),"")</f>
        <v/>
      </c>
      <c r="BB711" s="19">
        <f>IFERROR(VLOOKUP(AO711,[2]CUS030!$A$5:$E$10000,5,0),"")</f>
        <v/>
      </c>
      <c r="BC711" s="19">
        <f>IFERROR(VLOOKUP(AP711,[2]CUS030!$A$5:$E$10000,5,0),"")</f>
        <v/>
      </c>
      <c r="BD711" s="19">
        <f>IFERROR(VLOOKUP(AQ711,[2]CUS030!$A$5:$E$10000,5,0),"")</f>
        <v/>
      </c>
      <c r="BE711" s="19">
        <f>IFERROR(VLOOKUP(AR711,[2]CUS030!$A$5:$E$10000,5,0),"")</f>
        <v/>
      </c>
    </row>
    <row r="712">
      <c r="F712" s="108">
        <f>[1]!Table1[[#This Row],[Production]]</f>
        <v/>
      </c>
      <c r="G712">
        <f>MID(F712,LEN(F712)-6,4)</f>
        <v/>
      </c>
      <c r="H712">
        <f>AS712&amp;"|"&amp;AT712&amp;"|"&amp;AU712&amp;"|"&amp;AV712&amp;"|"&amp;AW712&amp;"|"&amp;AX712&amp;"|"&amp;AY712&amp;"|"&amp;AZ712&amp;"|"&amp;BA712&amp;"|"&amp;BB712&amp;"|"&amp;BC712&amp;"|"&amp;BD712&amp;"|"&amp;BE712</f>
        <v/>
      </c>
      <c r="I712" s="108">
        <f>[1]!Table1[[#This Row],[Stock]]</f>
        <v/>
      </c>
      <c r="J712">
        <f>MID(LEFT(I712,LEN(I712)-3),FIND("0|0.000",LEFT(I712,LEN(I712)-3),1)+7,6)</f>
        <v/>
      </c>
      <c r="K712" s="19" t="n"/>
      <c r="L712" s="19" t="n"/>
      <c r="M712" s="19" t="n"/>
      <c r="N712" s="19" t="n"/>
      <c r="O712" s="19" t="n"/>
      <c r="P712" s="20">
        <f>End_Cal!E712</f>
        <v/>
      </c>
      <c r="Q712" s="112">
        <f>IFERROR(INDEX($J$2:$J$9873,MATCH(1,INDEX(($P712=$F$2:$F$9873)*(0=COUNTIFS($Q$2:$Q$2,$J$2:$J$9873)),0),0)),"")</f>
        <v/>
      </c>
      <c r="R712" s="112">
        <f>IFERROR(INDEX($J$2:$J$9873,MATCH(1,INDEX(($P712=$F$2:$F$9873)*(0=COUNTIFS(Q712,$J$2:$J$9873)),0),0)),"")</f>
        <v/>
      </c>
      <c r="S712" s="112">
        <f>IFERROR(INDEX($J$2:$J$9873,MATCH(1,INDEX(($P712=$F$2:$F$9873)*(0=COUNTIFS(Q712:R712,$J$2:$J$9873)),0),0)),"")</f>
        <v/>
      </c>
      <c r="T712" s="112">
        <f>IFERROR(INDEX($J$2:$J$9873,MATCH(1,INDEX(($P712=$F$2:$F$9873)*(0=COUNTIFS(Q712:S712,$J$2:$J$9873)),0),0)),"")</f>
        <v/>
      </c>
      <c r="U712" s="112">
        <f>IFERROR(INDEX($J$2:$J$9873,MATCH(1,INDEX(($P712=$F$2:$F$9873)*(0=COUNTIFS(Q712:T712,$J$2:$J$9873)),0),0)),"")</f>
        <v/>
      </c>
      <c r="V712" s="112">
        <f>IFERROR(INDEX($J$2:$J$9873,MATCH(1,INDEX(($P712=$F$2:$F$9873)*(0=COUNTIFS(Q712:U712,$J$2:$J$9873)),0),0)),"")</f>
        <v/>
      </c>
      <c r="W712" s="112">
        <f>IFERROR(INDEX($J$2:$J$9873,MATCH(1,INDEX(($P712=$F$2:$F$9873)*(0=COUNTIFS(Q712:V712,$J$2:$J$861)),0),0)),"")</f>
        <v/>
      </c>
      <c r="X712" s="112">
        <f>IFERROR(INDEX($J$2:$J$9873,MATCH(1,INDEX(($P712=$F$2:$F$9873)*(0=COUNTIFS(Q712:W712,$J$2:$J$9873)),0),0)),"")</f>
        <v/>
      </c>
      <c r="Y712" s="112">
        <f>IFERROR(INDEX($J$2:$J$861,MATCH(1,INDEX(($P712=$F$2:$F$861)*(0=COUNTIFS(Q712:X712,$J$2:$J$861)),0),0)),"")</f>
        <v/>
      </c>
      <c r="Z712" s="112">
        <f>IFERROR(INDEX($J$2:$J$861,MATCH(1,INDEX(($P712=$F$2:$F$861)*(0=COUNTIFS(Q712:Y712,$J$2:$J$861)),0),0)),"")</f>
        <v/>
      </c>
      <c r="AA712" s="112">
        <f>IFERROR(INDEX($J$2:$J$861,MATCH(1,INDEX(($P712=$F$2:$F$861)*(0=COUNTIFS(Q712:Z712,$J$2:$J$861)),0),0)),"")</f>
        <v/>
      </c>
      <c r="AB712" s="112">
        <f>IFERROR(INDEX($J$2:$J$861,MATCH(1,INDEX(($P712=$F$2:$F$861)*(0=COUNTIFS(Q712:AA712,$J$2:$J$861)),0),0)),"")</f>
        <v/>
      </c>
      <c r="AC712" s="112">
        <f>IFERROR(INDEX($J$2:$J$861,MATCH(1,INDEX(($P712=$F$2:$F$861)*(0=COUNTIFS(Q712:AB712,$J$2:$J$861)),0),0)),"")</f>
        <v/>
      </c>
      <c r="AD712">
        <f>Q712&amp;"-"&amp;R712&amp;"-"&amp;S712&amp;"-"&amp;T712&amp;"-"&amp;U712&amp;"-"&amp;V712&amp;"-"&amp;W712&amp;"-"&amp;X712&amp;"-"&amp;Y712&amp;"-"&amp;Z712&amp;"-"&amp;AA712&amp;"-"&amp;AB712&amp;"-"&amp;AC712</f>
        <v/>
      </c>
      <c r="AF712" s="19">
        <f>IFERROR(INDEX($I$2:$I$861,MATCH(1,INDEX(($P712=$F$2:$F$861)*(0=COUNTIFS($AF$2:$AF$2,$I$2:$I$861)),0),0)),"")</f>
        <v/>
      </c>
      <c r="AG712" s="19">
        <f>IFERROR(INDEX($I$2:$I$9873,MATCH(1,INDEX(($P712=$F$2:$F$9873)*(0=COUNTIFS(AF712,$I$2:$I$9873)),0),0)),"")</f>
        <v/>
      </c>
      <c r="AH712" s="19">
        <f>IFERROR(INDEX($I$2:$I$9873,MATCH(1,INDEX(($P712=$F$2:$F$9873)*(0=COUNTIFS(AF712:AG712,$I$2:$I$9873)),0),0)),"")</f>
        <v/>
      </c>
      <c r="AI712" s="19">
        <f>IFERROR(INDEX($I$2:$I$9873,MATCH(1,INDEX(($P712=$F$2:$F$9873)*(0=COUNTIFS(AF712:AH712,$I$2:$I$9873)),0),0)),"")</f>
        <v/>
      </c>
      <c r="AJ712" s="19">
        <f>IFERROR(INDEX($I$2:$I$9873,MATCH(1,INDEX(($P712=$F$2:$F$9873)*(0=COUNTIFS(AF712:AI712,$I$2:$I$9873)),0),0)),"")</f>
        <v/>
      </c>
      <c r="AK712" s="19">
        <f>IFERROR(INDEX($I$2:$I$9873,MATCH(1,INDEX(($P712=$F$2:$F$9873)*(0=COUNTIFS(AF712:AJ712,$I$2:$I$9873)),0),0)),"")</f>
        <v/>
      </c>
      <c r="AL712" s="19">
        <f>IFERROR(INDEX($I$2:$I$9873,MATCH(1,INDEX(($P712=$F$2:$F$9873)*(0=COUNTIFS(AF712:AK712,$I$2:$I$9873)),0),0)),"")</f>
        <v/>
      </c>
      <c r="AM712" s="19">
        <f>IFERROR(INDEX($I$2:$I$9873,MATCH(1,INDEX(($P712=$F$2:$F$9873)*(0=COUNTIFS(AF712:AL712,$I$2:$I$9873)),0),0)),"")</f>
        <v/>
      </c>
      <c r="AN712" s="19">
        <f>IFERROR(INDEX($I$2:$I$9873,MATCH(1,INDEX(($P712=$F$2:$F$9873)*(0=COUNTIFS(AF712:AM712,$I$2:$I$9873)),0),0)),"")</f>
        <v/>
      </c>
      <c r="AO712" s="19">
        <f>IFERROR(INDEX($I$2:$I$9873,MATCH(1,INDEX(($P712=$F$2:$F$9873)*(0=COUNTIFS(AF712:AN712,$I$2:$I$9873)),0),0)),"")</f>
        <v/>
      </c>
      <c r="AP712" s="19">
        <f>IFERROR(INDEX($I$2:$I$9873,MATCH(1,INDEX(($P712=$F$2:$F$9873)*(0=COUNTIFS(AF712:AO712,$I$2:$I$9873)),0),0)),"")</f>
        <v/>
      </c>
      <c r="AQ712" s="19">
        <f>IFERROR(INDEX($I$2:$I$9873,MATCH(1,INDEX(($P712=$F$2:$F$9873)*(0=COUNTIFS(AF712:AP712,$I$2:$I$9873)),0),0)),"")</f>
        <v/>
      </c>
      <c r="AR712" s="19">
        <f>IFERROR(INDEX($I$2:$I$9873,MATCH(1,INDEX(($P712=$F$2:$F$9873)*(0=COUNTIFS(AF712:AQ712,$I$2:$I$9873)),0),0)),"")</f>
        <v/>
      </c>
      <c r="AS712" s="19">
        <f>IFERROR(VLOOKUP(AF712,[2]CUS030!$A$5:$E$10000,5,0),"")</f>
        <v/>
      </c>
      <c r="AT712" s="19">
        <f>IFERROR(VLOOKUP(AG712,[2]CUS030!$A$5:$E$10000,5,0),"")</f>
        <v/>
      </c>
      <c r="AU712" s="19">
        <f>IFERROR(VLOOKUP(AH712,[2]CUS030!$A$5:$E$10000,5,0),"")</f>
        <v/>
      </c>
      <c r="AV712" s="19">
        <f>IFERROR(VLOOKUP(AI712,[2]CUS030!$A$5:$E$10000,5,0),"")</f>
        <v/>
      </c>
      <c r="AW712" s="19">
        <f>IFERROR(VLOOKUP(AJ712,[2]CUS030!$A$5:$E$10000,5,0),"")</f>
        <v/>
      </c>
      <c r="AX712" s="19">
        <f>IFERROR(VLOOKUP(AK712,[2]CUS030!$A$5:$E$10000,5,0),"")</f>
        <v/>
      </c>
      <c r="AY712" s="19">
        <f>IFERROR(VLOOKUP(AL712,[2]CUS030!$A$5:$E$10000,5,0),"")</f>
        <v/>
      </c>
      <c r="AZ712" s="19">
        <f>IFERROR(VLOOKUP(AM712,[2]CUS030!$A$5:$E$10000,5,0),"")</f>
        <v/>
      </c>
      <c r="BA712" s="19">
        <f>IFERROR(VLOOKUP(AN712,[2]CUS030!$A$5:$E$10000,5,0),"")</f>
        <v/>
      </c>
      <c r="BB712" s="19">
        <f>IFERROR(VLOOKUP(AO712,[2]CUS030!$A$5:$E$10000,5,0),"")</f>
        <v/>
      </c>
      <c r="BC712" s="19">
        <f>IFERROR(VLOOKUP(AP712,[2]CUS030!$A$5:$E$10000,5,0),"")</f>
        <v/>
      </c>
      <c r="BD712" s="19">
        <f>IFERROR(VLOOKUP(AQ712,[2]CUS030!$A$5:$E$10000,5,0),"")</f>
        <v/>
      </c>
      <c r="BE712" s="19">
        <f>IFERROR(VLOOKUP(AR712,[2]CUS030!$A$5:$E$10000,5,0),"")</f>
        <v/>
      </c>
    </row>
    <row r="713">
      <c r="F713" s="108">
        <f>[1]!Table1[[#This Row],[Production]]</f>
        <v/>
      </c>
      <c r="G713">
        <f>MID(F713,LEN(F713)-6,4)</f>
        <v/>
      </c>
      <c r="H713">
        <f>AS713&amp;"|"&amp;AT713&amp;"|"&amp;AU713&amp;"|"&amp;AV713&amp;"|"&amp;AW713&amp;"|"&amp;AX713&amp;"|"&amp;AY713&amp;"|"&amp;AZ713&amp;"|"&amp;BA713&amp;"|"&amp;BB713&amp;"|"&amp;BC713&amp;"|"&amp;BD713&amp;"|"&amp;BE713</f>
        <v/>
      </c>
      <c r="I713" s="108">
        <f>[1]!Table1[[#This Row],[Stock]]</f>
        <v/>
      </c>
      <c r="J713">
        <f>MID(LEFT(I713,LEN(I713)-3),FIND("0|0.000",LEFT(I713,LEN(I713)-3),1)+7,6)</f>
        <v/>
      </c>
      <c r="K713" s="19" t="n"/>
      <c r="L713" s="19" t="n"/>
      <c r="M713" s="19" t="n"/>
      <c r="N713" s="19" t="n"/>
      <c r="O713" s="19" t="n"/>
      <c r="P713" s="20">
        <f>End_Cal!E713</f>
        <v/>
      </c>
      <c r="Q713" s="112">
        <f>IFERROR(INDEX($J$2:$J$9873,MATCH(1,INDEX(($P713=$F$2:$F$9873)*(0=COUNTIFS($Q$2:$Q$2,$J$2:$J$9873)),0),0)),"")</f>
        <v/>
      </c>
      <c r="R713" s="112">
        <f>IFERROR(INDEX($J$2:$J$9873,MATCH(1,INDEX(($P713=$F$2:$F$9873)*(0=COUNTIFS(Q713,$J$2:$J$9873)),0),0)),"")</f>
        <v/>
      </c>
      <c r="S713" s="112">
        <f>IFERROR(INDEX($J$2:$J$9873,MATCH(1,INDEX(($P713=$F$2:$F$9873)*(0=COUNTIFS(Q713:R713,$J$2:$J$9873)),0),0)),"")</f>
        <v/>
      </c>
      <c r="T713" s="112">
        <f>IFERROR(INDEX($J$2:$J$9873,MATCH(1,INDEX(($P713=$F$2:$F$9873)*(0=COUNTIFS(Q713:S713,$J$2:$J$9873)),0),0)),"")</f>
        <v/>
      </c>
      <c r="U713" s="112">
        <f>IFERROR(INDEX($J$2:$J$9873,MATCH(1,INDEX(($P713=$F$2:$F$9873)*(0=COUNTIFS(Q713:T713,$J$2:$J$9873)),0),0)),"")</f>
        <v/>
      </c>
      <c r="V713" s="112">
        <f>IFERROR(INDEX($J$2:$J$9873,MATCH(1,INDEX(($P713=$F$2:$F$9873)*(0=COUNTIFS(Q713:U713,$J$2:$J$9873)),0),0)),"")</f>
        <v/>
      </c>
      <c r="W713" s="112">
        <f>IFERROR(INDEX($J$2:$J$9873,MATCH(1,INDEX(($P713=$F$2:$F$9873)*(0=COUNTIFS(Q713:V713,$J$2:$J$861)),0),0)),"")</f>
        <v/>
      </c>
      <c r="X713" s="112">
        <f>IFERROR(INDEX($J$2:$J$9873,MATCH(1,INDEX(($P713=$F$2:$F$9873)*(0=COUNTIFS(Q713:W713,$J$2:$J$9873)),0),0)),"")</f>
        <v/>
      </c>
      <c r="Y713" s="112">
        <f>IFERROR(INDEX($J$2:$J$861,MATCH(1,INDEX(($P713=$F$2:$F$861)*(0=COUNTIFS(Q713:X713,$J$2:$J$861)),0),0)),"")</f>
        <v/>
      </c>
      <c r="Z713" s="112">
        <f>IFERROR(INDEX($J$2:$J$861,MATCH(1,INDEX(($P713=$F$2:$F$861)*(0=COUNTIFS(Q713:Y713,$J$2:$J$861)),0),0)),"")</f>
        <v/>
      </c>
      <c r="AA713" s="112">
        <f>IFERROR(INDEX($J$2:$J$861,MATCH(1,INDEX(($P713=$F$2:$F$861)*(0=COUNTIFS(Q713:Z713,$J$2:$J$861)),0),0)),"")</f>
        <v/>
      </c>
      <c r="AB713" s="112">
        <f>IFERROR(INDEX($J$2:$J$861,MATCH(1,INDEX(($P713=$F$2:$F$861)*(0=COUNTIFS(Q713:AA713,$J$2:$J$861)),0),0)),"")</f>
        <v/>
      </c>
      <c r="AC713" s="112">
        <f>IFERROR(INDEX($J$2:$J$861,MATCH(1,INDEX(($P713=$F$2:$F$861)*(0=COUNTIFS(Q713:AB713,$J$2:$J$861)),0),0)),"")</f>
        <v/>
      </c>
      <c r="AD713">
        <f>Q713&amp;"-"&amp;R713&amp;"-"&amp;S713&amp;"-"&amp;T713&amp;"-"&amp;U713&amp;"-"&amp;V713&amp;"-"&amp;W713&amp;"-"&amp;X713&amp;"-"&amp;Y713&amp;"-"&amp;Z713&amp;"-"&amp;AA713&amp;"-"&amp;AB713&amp;"-"&amp;AC713</f>
        <v/>
      </c>
      <c r="AF713" s="19">
        <f>IFERROR(INDEX($I$2:$I$861,MATCH(1,INDEX(($P713=$F$2:$F$861)*(0=COUNTIFS($AF$2:$AF$2,$I$2:$I$861)),0),0)),"")</f>
        <v/>
      </c>
      <c r="AG713" s="19">
        <f>IFERROR(INDEX($I$2:$I$9873,MATCH(1,INDEX(($P713=$F$2:$F$9873)*(0=COUNTIFS(AF713,$I$2:$I$9873)),0),0)),"")</f>
        <v/>
      </c>
      <c r="AH713" s="19">
        <f>IFERROR(INDEX($I$2:$I$9873,MATCH(1,INDEX(($P713=$F$2:$F$9873)*(0=COUNTIFS(AF713:AG713,$I$2:$I$9873)),0),0)),"")</f>
        <v/>
      </c>
      <c r="AI713" s="19">
        <f>IFERROR(INDEX($I$2:$I$9873,MATCH(1,INDEX(($P713=$F$2:$F$9873)*(0=COUNTIFS(AF713:AH713,$I$2:$I$9873)),0),0)),"")</f>
        <v/>
      </c>
      <c r="AJ713" s="19">
        <f>IFERROR(INDEX($I$2:$I$9873,MATCH(1,INDEX(($P713=$F$2:$F$9873)*(0=COUNTIFS(AF713:AI713,$I$2:$I$9873)),0),0)),"")</f>
        <v/>
      </c>
      <c r="AK713" s="19">
        <f>IFERROR(INDEX($I$2:$I$9873,MATCH(1,INDEX(($P713=$F$2:$F$9873)*(0=COUNTIFS(AF713:AJ713,$I$2:$I$9873)),0),0)),"")</f>
        <v/>
      </c>
      <c r="AL713" s="19">
        <f>IFERROR(INDEX($I$2:$I$9873,MATCH(1,INDEX(($P713=$F$2:$F$9873)*(0=COUNTIFS(AF713:AK713,$I$2:$I$9873)),0),0)),"")</f>
        <v/>
      </c>
      <c r="AM713" s="19">
        <f>IFERROR(INDEX($I$2:$I$9873,MATCH(1,INDEX(($P713=$F$2:$F$9873)*(0=COUNTIFS(AF713:AL713,$I$2:$I$9873)),0),0)),"")</f>
        <v/>
      </c>
      <c r="AN713" s="19">
        <f>IFERROR(INDEX($I$2:$I$9873,MATCH(1,INDEX(($P713=$F$2:$F$9873)*(0=COUNTIFS(AF713:AM713,$I$2:$I$9873)),0),0)),"")</f>
        <v/>
      </c>
      <c r="AO713" s="19">
        <f>IFERROR(INDEX($I$2:$I$9873,MATCH(1,INDEX(($P713=$F$2:$F$9873)*(0=COUNTIFS(AF713:AN713,$I$2:$I$9873)),0),0)),"")</f>
        <v/>
      </c>
      <c r="AP713" s="19">
        <f>IFERROR(INDEX($I$2:$I$9873,MATCH(1,INDEX(($P713=$F$2:$F$9873)*(0=COUNTIFS(AF713:AO713,$I$2:$I$9873)),0),0)),"")</f>
        <v/>
      </c>
      <c r="AQ713" s="19">
        <f>IFERROR(INDEX($I$2:$I$9873,MATCH(1,INDEX(($P713=$F$2:$F$9873)*(0=COUNTIFS(AF713:AP713,$I$2:$I$9873)),0),0)),"")</f>
        <v/>
      </c>
      <c r="AR713" s="19">
        <f>IFERROR(INDEX($I$2:$I$9873,MATCH(1,INDEX(($P713=$F$2:$F$9873)*(0=COUNTIFS(AF713:AQ713,$I$2:$I$9873)),0),0)),"")</f>
        <v/>
      </c>
      <c r="AS713" s="19">
        <f>IFERROR(VLOOKUP(AF713,[2]CUS030!$A$5:$E$10000,5,0),"")</f>
        <v/>
      </c>
      <c r="AT713" s="19">
        <f>IFERROR(VLOOKUP(AG713,[2]CUS030!$A$5:$E$10000,5,0),"")</f>
        <v/>
      </c>
      <c r="AU713" s="19">
        <f>IFERROR(VLOOKUP(AH713,[2]CUS030!$A$5:$E$10000,5,0),"")</f>
        <v/>
      </c>
      <c r="AV713" s="19">
        <f>IFERROR(VLOOKUP(AI713,[2]CUS030!$A$5:$E$10000,5,0),"")</f>
        <v/>
      </c>
      <c r="AW713" s="19">
        <f>IFERROR(VLOOKUP(AJ713,[2]CUS030!$A$5:$E$10000,5,0),"")</f>
        <v/>
      </c>
      <c r="AX713" s="19">
        <f>IFERROR(VLOOKUP(AK713,[2]CUS030!$A$5:$E$10000,5,0),"")</f>
        <v/>
      </c>
      <c r="AY713" s="19">
        <f>IFERROR(VLOOKUP(AL713,[2]CUS030!$A$5:$E$10000,5,0),"")</f>
        <v/>
      </c>
      <c r="AZ713" s="19">
        <f>IFERROR(VLOOKUP(AM713,[2]CUS030!$A$5:$E$10000,5,0),"")</f>
        <v/>
      </c>
      <c r="BA713" s="19">
        <f>IFERROR(VLOOKUP(AN713,[2]CUS030!$A$5:$E$10000,5,0),"")</f>
        <v/>
      </c>
      <c r="BB713" s="19">
        <f>IFERROR(VLOOKUP(AO713,[2]CUS030!$A$5:$E$10000,5,0),"")</f>
        <v/>
      </c>
      <c r="BC713" s="19">
        <f>IFERROR(VLOOKUP(AP713,[2]CUS030!$A$5:$E$10000,5,0),"")</f>
        <v/>
      </c>
      <c r="BD713" s="19">
        <f>IFERROR(VLOOKUP(AQ713,[2]CUS030!$A$5:$E$10000,5,0),"")</f>
        <v/>
      </c>
      <c r="BE713" s="19">
        <f>IFERROR(VLOOKUP(AR713,[2]CUS030!$A$5:$E$10000,5,0),"")</f>
        <v/>
      </c>
    </row>
    <row r="714">
      <c r="F714" s="108">
        <f>[1]!Table1[[#This Row],[Production]]</f>
        <v/>
      </c>
      <c r="G714">
        <f>MID(F714,LEN(F714)-6,4)</f>
        <v/>
      </c>
      <c r="H714">
        <f>AS714&amp;"|"&amp;AT714&amp;"|"&amp;AU714&amp;"|"&amp;AV714&amp;"|"&amp;AW714&amp;"|"&amp;AX714&amp;"|"&amp;AY714&amp;"|"&amp;AZ714&amp;"|"&amp;BA714&amp;"|"&amp;BB714&amp;"|"&amp;BC714&amp;"|"&amp;BD714&amp;"|"&amp;BE714</f>
        <v/>
      </c>
      <c r="I714" s="108">
        <f>[1]!Table1[[#This Row],[Stock]]</f>
        <v/>
      </c>
      <c r="J714">
        <f>MID(LEFT(I714,LEN(I714)-3),FIND("0|0.000",LEFT(I714,LEN(I714)-3),1)+7,6)</f>
        <v/>
      </c>
      <c r="K714" s="19" t="n"/>
      <c r="L714" s="19" t="n"/>
      <c r="M714" s="19" t="n"/>
      <c r="N714" s="19" t="n"/>
      <c r="O714" s="19" t="n"/>
      <c r="P714" s="20">
        <f>End_Cal!E714</f>
        <v/>
      </c>
      <c r="Q714" s="112">
        <f>IFERROR(INDEX($J$2:$J$9873,MATCH(1,INDEX(($P714=$F$2:$F$9873)*(0=COUNTIFS($Q$2:$Q$2,$J$2:$J$9873)),0),0)),"")</f>
        <v/>
      </c>
      <c r="R714" s="112">
        <f>IFERROR(INDEX($J$2:$J$9873,MATCH(1,INDEX(($P714=$F$2:$F$9873)*(0=COUNTIFS(Q714,$J$2:$J$9873)),0),0)),"")</f>
        <v/>
      </c>
      <c r="S714" s="112">
        <f>IFERROR(INDEX($J$2:$J$9873,MATCH(1,INDEX(($P714=$F$2:$F$9873)*(0=COUNTIFS(Q714:R714,$J$2:$J$9873)),0),0)),"")</f>
        <v/>
      </c>
      <c r="T714" s="112">
        <f>IFERROR(INDEX($J$2:$J$9873,MATCH(1,INDEX(($P714=$F$2:$F$9873)*(0=COUNTIFS(Q714:S714,$J$2:$J$9873)),0),0)),"")</f>
        <v/>
      </c>
      <c r="U714" s="112">
        <f>IFERROR(INDEX($J$2:$J$9873,MATCH(1,INDEX(($P714=$F$2:$F$9873)*(0=COUNTIFS(Q714:T714,$J$2:$J$9873)),0),0)),"")</f>
        <v/>
      </c>
      <c r="V714" s="112">
        <f>IFERROR(INDEX($J$2:$J$9873,MATCH(1,INDEX(($P714=$F$2:$F$9873)*(0=COUNTIFS(Q714:U714,$J$2:$J$9873)),0),0)),"")</f>
        <v/>
      </c>
      <c r="W714" s="112">
        <f>IFERROR(INDEX($J$2:$J$9873,MATCH(1,INDEX(($P714=$F$2:$F$9873)*(0=COUNTIFS(Q714:V714,$J$2:$J$861)),0),0)),"")</f>
        <v/>
      </c>
      <c r="X714" s="112">
        <f>IFERROR(INDEX($J$2:$J$9873,MATCH(1,INDEX(($P714=$F$2:$F$9873)*(0=COUNTIFS(Q714:W714,$J$2:$J$9873)),0),0)),"")</f>
        <v/>
      </c>
      <c r="Y714" s="112">
        <f>IFERROR(INDEX($J$2:$J$861,MATCH(1,INDEX(($P714=$F$2:$F$861)*(0=COUNTIFS(Q714:X714,$J$2:$J$861)),0),0)),"")</f>
        <v/>
      </c>
      <c r="Z714" s="112">
        <f>IFERROR(INDEX($J$2:$J$861,MATCH(1,INDEX(($P714=$F$2:$F$861)*(0=COUNTIFS(Q714:Y714,$J$2:$J$861)),0),0)),"")</f>
        <v/>
      </c>
      <c r="AA714" s="112">
        <f>IFERROR(INDEX($J$2:$J$861,MATCH(1,INDEX(($P714=$F$2:$F$861)*(0=COUNTIFS(Q714:Z714,$J$2:$J$861)),0),0)),"")</f>
        <v/>
      </c>
      <c r="AB714" s="112">
        <f>IFERROR(INDEX($J$2:$J$861,MATCH(1,INDEX(($P714=$F$2:$F$861)*(0=COUNTIFS(Q714:AA714,$J$2:$J$861)),0),0)),"")</f>
        <v/>
      </c>
      <c r="AC714" s="112">
        <f>IFERROR(INDEX($J$2:$J$861,MATCH(1,INDEX(($P714=$F$2:$F$861)*(0=COUNTIFS(Q714:AB714,$J$2:$J$861)),0),0)),"")</f>
        <v/>
      </c>
      <c r="AD714">
        <f>Q714&amp;"-"&amp;R714&amp;"-"&amp;S714&amp;"-"&amp;T714&amp;"-"&amp;U714&amp;"-"&amp;V714&amp;"-"&amp;W714&amp;"-"&amp;X714&amp;"-"&amp;Y714&amp;"-"&amp;Z714&amp;"-"&amp;AA714&amp;"-"&amp;AB714&amp;"-"&amp;AC714</f>
        <v/>
      </c>
      <c r="AF714" s="19">
        <f>IFERROR(INDEX($I$2:$I$861,MATCH(1,INDEX(($P714=$F$2:$F$861)*(0=COUNTIFS($AF$2:$AF$2,$I$2:$I$861)),0),0)),"")</f>
        <v/>
      </c>
      <c r="AG714" s="19">
        <f>IFERROR(INDEX($I$2:$I$9873,MATCH(1,INDEX(($P714=$F$2:$F$9873)*(0=COUNTIFS(AF714,$I$2:$I$9873)),0),0)),"")</f>
        <v/>
      </c>
      <c r="AH714" s="19">
        <f>IFERROR(INDEX($I$2:$I$9873,MATCH(1,INDEX(($P714=$F$2:$F$9873)*(0=COUNTIFS(AF714:AG714,$I$2:$I$9873)),0),0)),"")</f>
        <v/>
      </c>
      <c r="AI714" s="19">
        <f>IFERROR(INDEX($I$2:$I$9873,MATCH(1,INDEX(($P714=$F$2:$F$9873)*(0=COUNTIFS(AF714:AH714,$I$2:$I$9873)),0),0)),"")</f>
        <v/>
      </c>
      <c r="AJ714" s="19">
        <f>IFERROR(INDEX($I$2:$I$9873,MATCH(1,INDEX(($P714=$F$2:$F$9873)*(0=COUNTIFS(AF714:AI714,$I$2:$I$9873)),0),0)),"")</f>
        <v/>
      </c>
      <c r="AK714" s="19">
        <f>IFERROR(INDEX($I$2:$I$9873,MATCH(1,INDEX(($P714=$F$2:$F$9873)*(0=COUNTIFS(AF714:AJ714,$I$2:$I$9873)),0),0)),"")</f>
        <v/>
      </c>
      <c r="AL714" s="19">
        <f>IFERROR(INDEX($I$2:$I$9873,MATCH(1,INDEX(($P714=$F$2:$F$9873)*(0=COUNTIFS(AF714:AK714,$I$2:$I$9873)),0),0)),"")</f>
        <v/>
      </c>
      <c r="AM714" s="19">
        <f>IFERROR(INDEX($I$2:$I$9873,MATCH(1,INDEX(($P714=$F$2:$F$9873)*(0=COUNTIFS(AF714:AL714,$I$2:$I$9873)),0),0)),"")</f>
        <v/>
      </c>
      <c r="AN714" s="19">
        <f>IFERROR(INDEX($I$2:$I$9873,MATCH(1,INDEX(($P714=$F$2:$F$9873)*(0=COUNTIFS(AF714:AM714,$I$2:$I$9873)),0),0)),"")</f>
        <v/>
      </c>
      <c r="AO714" s="19">
        <f>IFERROR(INDEX($I$2:$I$9873,MATCH(1,INDEX(($P714=$F$2:$F$9873)*(0=COUNTIFS(AF714:AN714,$I$2:$I$9873)),0),0)),"")</f>
        <v/>
      </c>
      <c r="AP714" s="19">
        <f>IFERROR(INDEX($I$2:$I$9873,MATCH(1,INDEX(($P714=$F$2:$F$9873)*(0=COUNTIFS(AF714:AO714,$I$2:$I$9873)),0),0)),"")</f>
        <v/>
      </c>
      <c r="AQ714" s="19">
        <f>IFERROR(INDEX($I$2:$I$9873,MATCH(1,INDEX(($P714=$F$2:$F$9873)*(0=COUNTIFS(AF714:AP714,$I$2:$I$9873)),0),0)),"")</f>
        <v/>
      </c>
      <c r="AR714" s="19">
        <f>IFERROR(INDEX($I$2:$I$9873,MATCH(1,INDEX(($P714=$F$2:$F$9873)*(0=COUNTIFS(AF714:AQ714,$I$2:$I$9873)),0),0)),"")</f>
        <v/>
      </c>
      <c r="AS714" s="19">
        <f>IFERROR(VLOOKUP(AF714,[2]CUS030!$A$5:$E$10000,5,0),"")</f>
        <v/>
      </c>
      <c r="AT714" s="19">
        <f>IFERROR(VLOOKUP(AG714,[2]CUS030!$A$5:$E$10000,5,0),"")</f>
        <v/>
      </c>
      <c r="AU714" s="19">
        <f>IFERROR(VLOOKUP(AH714,[2]CUS030!$A$5:$E$10000,5,0),"")</f>
        <v/>
      </c>
      <c r="AV714" s="19">
        <f>IFERROR(VLOOKUP(AI714,[2]CUS030!$A$5:$E$10000,5,0),"")</f>
        <v/>
      </c>
      <c r="AW714" s="19">
        <f>IFERROR(VLOOKUP(AJ714,[2]CUS030!$A$5:$E$10000,5,0),"")</f>
        <v/>
      </c>
      <c r="AX714" s="19">
        <f>IFERROR(VLOOKUP(AK714,[2]CUS030!$A$5:$E$10000,5,0),"")</f>
        <v/>
      </c>
      <c r="AY714" s="19">
        <f>IFERROR(VLOOKUP(AL714,[2]CUS030!$A$5:$E$10000,5,0),"")</f>
        <v/>
      </c>
      <c r="AZ714" s="19">
        <f>IFERROR(VLOOKUP(AM714,[2]CUS030!$A$5:$E$10000,5,0),"")</f>
        <v/>
      </c>
      <c r="BA714" s="19">
        <f>IFERROR(VLOOKUP(AN714,[2]CUS030!$A$5:$E$10000,5,0),"")</f>
        <v/>
      </c>
      <c r="BB714" s="19">
        <f>IFERROR(VLOOKUP(AO714,[2]CUS030!$A$5:$E$10000,5,0),"")</f>
        <v/>
      </c>
      <c r="BC714" s="19">
        <f>IFERROR(VLOOKUP(AP714,[2]CUS030!$A$5:$E$10000,5,0),"")</f>
        <v/>
      </c>
      <c r="BD714" s="19">
        <f>IFERROR(VLOOKUP(AQ714,[2]CUS030!$A$5:$E$10000,5,0),"")</f>
        <v/>
      </c>
      <c r="BE714" s="19">
        <f>IFERROR(VLOOKUP(AR714,[2]CUS030!$A$5:$E$10000,5,0),"")</f>
        <v/>
      </c>
    </row>
    <row r="715">
      <c r="F715" s="108">
        <f>[1]!Table1[[#This Row],[Production]]</f>
        <v/>
      </c>
      <c r="G715">
        <f>MID(F715,LEN(F715)-6,4)</f>
        <v/>
      </c>
      <c r="H715">
        <f>AS715&amp;"|"&amp;AT715&amp;"|"&amp;AU715&amp;"|"&amp;AV715&amp;"|"&amp;AW715&amp;"|"&amp;AX715&amp;"|"&amp;AY715&amp;"|"&amp;AZ715&amp;"|"&amp;BA715&amp;"|"&amp;BB715&amp;"|"&amp;BC715&amp;"|"&amp;BD715&amp;"|"&amp;BE715</f>
        <v/>
      </c>
      <c r="I715" s="108">
        <f>[1]!Table1[[#This Row],[Stock]]</f>
        <v/>
      </c>
      <c r="J715">
        <f>MID(LEFT(I715,LEN(I715)-3),FIND("0|0.000",LEFT(I715,LEN(I715)-3),1)+7,6)</f>
        <v/>
      </c>
      <c r="K715" s="19" t="n"/>
      <c r="L715" s="19" t="n"/>
      <c r="M715" s="19" t="n"/>
      <c r="N715" s="19" t="n"/>
      <c r="O715" s="19" t="n"/>
      <c r="P715" s="20">
        <f>End_Cal!E715</f>
        <v/>
      </c>
      <c r="Q715" s="112">
        <f>IFERROR(INDEX($J$2:$J$9873,MATCH(1,INDEX(($P715=$F$2:$F$9873)*(0=COUNTIFS($Q$2:$Q$2,$J$2:$J$9873)),0),0)),"")</f>
        <v/>
      </c>
      <c r="R715" s="112">
        <f>IFERROR(INDEX($J$2:$J$9873,MATCH(1,INDEX(($P715=$F$2:$F$9873)*(0=COUNTIFS(Q715,$J$2:$J$9873)),0),0)),"")</f>
        <v/>
      </c>
      <c r="S715" s="112">
        <f>IFERROR(INDEX($J$2:$J$9873,MATCH(1,INDEX(($P715=$F$2:$F$9873)*(0=COUNTIFS(Q715:R715,$J$2:$J$9873)),0),0)),"")</f>
        <v/>
      </c>
      <c r="T715" s="112">
        <f>IFERROR(INDEX($J$2:$J$9873,MATCH(1,INDEX(($P715=$F$2:$F$9873)*(0=COUNTIFS(Q715:S715,$J$2:$J$9873)),0),0)),"")</f>
        <v/>
      </c>
      <c r="U715" s="112">
        <f>IFERROR(INDEX($J$2:$J$9873,MATCH(1,INDEX(($P715=$F$2:$F$9873)*(0=COUNTIFS(Q715:T715,$J$2:$J$9873)),0),0)),"")</f>
        <v/>
      </c>
      <c r="V715" s="112">
        <f>IFERROR(INDEX($J$2:$J$9873,MATCH(1,INDEX(($P715=$F$2:$F$9873)*(0=COUNTIFS(Q715:U715,$J$2:$J$9873)),0),0)),"")</f>
        <v/>
      </c>
      <c r="W715" s="112">
        <f>IFERROR(INDEX($J$2:$J$9873,MATCH(1,INDEX(($P715=$F$2:$F$9873)*(0=COUNTIFS(Q715:V715,$J$2:$J$861)),0),0)),"")</f>
        <v/>
      </c>
      <c r="X715" s="112">
        <f>IFERROR(INDEX($J$2:$J$9873,MATCH(1,INDEX(($P715=$F$2:$F$9873)*(0=COUNTIFS(Q715:W715,$J$2:$J$9873)),0),0)),"")</f>
        <v/>
      </c>
      <c r="Y715" s="112">
        <f>IFERROR(INDEX($J$2:$J$861,MATCH(1,INDEX(($P715=$F$2:$F$861)*(0=COUNTIFS(Q715:X715,$J$2:$J$861)),0),0)),"")</f>
        <v/>
      </c>
      <c r="Z715" s="112">
        <f>IFERROR(INDEX($J$2:$J$861,MATCH(1,INDEX(($P715=$F$2:$F$861)*(0=COUNTIFS(Q715:Y715,$J$2:$J$861)),0),0)),"")</f>
        <v/>
      </c>
      <c r="AA715" s="112">
        <f>IFERROR(INDEX($J$2:$J$861,MATCH(1,INDEX(($P715=$F$2:$F$861)*(0=COUNTIFS(Q715:Z715,$J$2:$J$861)),0),0)),"")</f>
        <v/>
      </c>
      <c r="AB715" s="112">
        <f>IFERROR(INDEX($J$2:$J$861,MATCH(1,INDEX(($P715=$F$2:$F$861)*(0=COUNTIFS(Q715:AA715,$J$2:$J$861)),0),0)),"")</f>
        <v/>
      </c>
      <c r="AC715" s="112">
        <f>IFERROR(INDEX($J$2:$J$861,MATCH(1,INDEX(($P715=$F$2:$F$861)*(0=COUNTIFS(Q715:AB715,$J$2:$J$861)),0),0)),"")</f>
        <v/>
      </c>
      <c r="AD715">
        <f>Q715&amp;"-"&amp;R715&amp;"-"&amp;S715&amp;"-"&amp;T715&amp;"-"&amp;U715&amp;"-"&amp;V715&amp;"-"&amp;W715&amp;"-"&amp;X715&amp;"-"&amp;Y715&amp;"-"&amp;Z715&amp;"-"&amp;AA715&amp;"-"&amp;AB715&amp;"-"&amp;AC715</f>
        <v/>
      </c>
      <c r="AF715" s="19">
        <f>IFERROR(INDEX($I$2:$I$861,MATCH(1,INDEX(($P715=$F$2:$F$861)*(0=COUNTIFS($AF$2:$AF$2,$I$2:$I$861)),0),0)),"")</f>
        <v/>
      </c>
      <c r="AG715" s="19">
        <f>IFERROR(INDEX($I$2:$I$9873,MATCH(1,INDEX(($P715=$F$2:$F$9873)*(0=COUNTIFS(AF715,$I$2:$I$9873)),0),0)),"")</f>
        <v/>
      </c>
      <c r="AH715" s="19">
        <f>IFERROR(INDEX($I$2:$I$9873,MATCH(1,INDEX(($P715=$F$2:$F$9873)*(0=COUNTIFS(AF715:AG715,$I$2:$I$9873)),0),0)),"")</f>
        <v/>
      </c>
      <c r="AI715" s="19">
        <f>IFERROR(INDEX($I$2:$I$9873,MATCH(1,INDEX(($P715=$F$2:$F$9873)*(0=COUNTIFS(AF715:AH715,$I$2:$I$9873)),0),0)),"")</f>
        <v/>
      </c>
      <c r="AJ715" s="19">
        <f>IFERROR(INDEX($I$2:$I$9873,MATCH(1,INDEX(($P715=$F$2:$F$9873)*(0=COUNTIFS(AF715:AI715,$I$2:$I$9873)),0),0)),"")</f>
        <v/>
      </c>
      <c r="AK715" s="19">
        <f>IFERROR(INDEX($I$2:$I$9873,MATCH(1,INDEX(($P715=$F$2:$F$9873)*(0=COUNTIFS(AF715:AJ715,$I$2:$I$9873)),0),0)),"")</f>
        <v/>
      </c>
      <c r="AL715" s="19">
        <f>IFERROR(INDEX($I$2:$I$9873,MATCH(1,INDEX(($P715=$F$2:$F$9873)*(0=COUNTIFS(AF715:AK715,$I$2:$I$9873)),0),0)),"")</f>
        <v/>
      </c>
      <c r="AM715" s="19">
        <f>IFERROR(INDEX($I$2:$I$9873,MATCH(1,INDEX(($P715=$F$2:$F$9873)*(0=COUNTIFS(AF715:AL715,$I$2:$I$9873)),0),0)),"")</f>
        <v/>
      </c>
      <c r="AN715" s="19">
        <f>IFERROR(INDEX($I$2:$I$9873,MATCH(1,INDEX(($P715=$F$2:$F$9873)*(0=COUNTIFS(AF715:AM715,$I$2:$I$9873)),0),0)),"")</f>
        <v/>
      </c>
      <c r="AO715" s="19">
        <f>IFERROR(INDEX($I$2:$I$9873,MATCH(1,INDEX(($P715=$F$2:$F$9873)*(0=COUNTIFS(AF715:AN715,$I$2:$I$9873)),0),0)),"")</f>
        <v/>
      </c>
      <c r="AP715" s="19">
        <f>IFERROR(INDEX($I$2:$I$9873,MATCH(1,INDEX(($P715=$F$2:$F$9873)*(0=COUNTIFS(AF715:AO715,$I$2:$I$9873)),0),0)),"")</f>
        <v/>
      </c>
      <c r="AQ715" s="19">
        <f>IFERROR(INDEX($I$2:$I$9873,MATCH(1,INDEX(($P715=$F$2:$F$9873)*(0=COUNTIFS(AF715:AP715,$I$2:$I$9873)),0),0)),"")</f>
        <v/>
      </c>
      <c r="AR715" s="19">
        <f>IFERROR(INDEX($I$2:$I$9873,MATCH(1,INDEX(($P715=$F$2:$F$9873)*(0=COUNTIFS(AF715:AQ715,$I$2:$I$9873)),0),0)),"")</f>
        <v/>
      </c>
      <c r="AS715" s="19">
        <f>IFERROR(VLOOKUP(AF715,[2]CUS030!$A$5:$E$10000,5,0),"")</f>
        <v/>
      </c>
      <c r="AT715" s="19">
        <f>IFERROR(VLOOKUP(AG715,[2]CUS030!$A$5:$E$10000,5,0),"")</f>
        <v/>
      </c>
      <c r="AU715" s="19">
        <f>IFERROR(VLOOKUP(AH715,[2]CUS030!$A$5:$E$10000,5,0),"")</f>
        <v/>
      </c>
      <c r="AV715" s="19">
        <f>IFERROR(VLOOKUP(AI715,[2]CUS030!$A$5:$E$10000,5,0),"")</f>
        <v/>
      </c>
      <c r="AW715" s="19">
        <f>IFERROR(VLOOKUP(AJ715,[2]CUS030!$A$5:$E$10000,5,0),"")</f>
        <v/>
      </c>
      <c r="AX715" s="19">
        <f>IFERROR(VLOOKUP(AK715,[2]CUS030!$A$5:$E$10000,5,0),"")</f>
        <v/>
      </c>
      <c r="AY715" s="19">
        <f>IFERROR(VLOOKUP(AL715,[2]CUS030!$A$5:$E$10000,5,0),"")</f>
        <v/>
      </c>
      <c r="AZ715" s="19">
        <f>IFERROR(VLOOKUP(AM715,[2]CUS030!$A$5:$E$10000,5,0),"")</f>
        <v/>
      </c>
      <c r="BA715" s="19">
        <f>IFERROR(VLOOKUP(AN715,[2]CUS030!$A$5:$E$10000,5,0),"")</f>
        <v/>
      </c>
      <c r="BB715" s="19">
        <f>IFERROR(VLOOKUP(AO715,[2]CUS030!$A$5:$E$10000,5,0),"")</f>
        <v/>
      </c>
      <c r="BC715" s="19">
        <f>IFERROR(VLOOKUP(AP715,[2]CUS030!$A$5:$E$10000,5,0),"")</f>
        <v/>
      </c>
      <c r="BD715" s="19">
        <f>IFERROR(VLOOKUP(AQ715,[2]CUS030!$A$5:$E$10000,5,0),"")</f>
        <v/>
      </c>
      <c r="BE715" s="19">
        <f>IFERROR(VLOOKUP(AR715,[2]CUS030!$A$5:$E$10000,5,0),"")</f>
        <v/>
      </c>
    </row>
    <row r="716">
      <c r="F716" s="108">
        <f>[1]!Table1[[#This Row],[Production]]</f>
        <v/>
      </c>
      <c r="G716">
        <f>MID(F716,LEN(F716)-6,4)</f>
        <v/>
      </c>
      <c r="H716">
        <f>AS716&amp;"|"&amp;AT716&amp;"|"&amp;AU716&amp;"|"&amp;AV716&amp;"|"&amp;AW716&amp;"|"&amp;AX716&amp;"|"&amp;AY716&amp;"|"&amp;AZ716&amp;"|"&amp;BA716&amp;"|"&amp;BB716&amp;"|"&amp;BC716&amp;"|"&amp;BD716&amp;"|"&amp;BE716</f>
        <v/>
      </c>
      <c r="I716" s="108">
        <f>[1]!Table1[[#This Row],[Stock]]</f>
        <v/>
      </c>
      <c r="J716">
        <f>MID(LEFT(I716,LEN(I716)-3),FIND("0|0.000",LEFT(I716,LEN(I716)-3),1)+7,6)</f>
        <v/>
      </c>
      <c r="K716" s="19" t="n"/>
      <c r="L716" s="19" t="n"/>
      <c r="M716" s="19" t="n"/>
      <c r="N716" s="19" t="n"/>
      <c r="O716" s="19" t="n"/>
      <c r="P716" s="20">
        <f>End_Cal!E716</f>
        <v/>
      </c>
      <c r="Q716" s="112">
        <f>IFERROR(INDEX($J$2:$J$9873,MATCH(1,INDEX(($P716=$F$2:$F$9873)*(0=COUNTIFS($Q$2:$Q$2,$J$2:$J$9873)),0),0)),"")</f>
        <v/>
      </c>
      <c r="R716" s="112">
        <f>IFERROR(INDEX($J$2:$J$9873,MATCH(1,INDEX(($P716=$F$2:$F$9873)*(0=COUNTIFS(Q716,$J$2:$J$9873)),0),0)),"")</f>
        <v/>
      </c>
      <c r="S716" s="112">
        <f>IFERROR(INDEX($J$2:$J$9873,MATCH(1,INDEX(($P716=$F$2:$F$9873)*(0=COUNTIFS(Q716:R716,$J$2:$J$9873)),0),0)),"")</f>
        <v/>
      </c>
      <c r="T716" s="112">
        <f>IFERROR(INDEX($J$2:$J$9873,MATCH(1,INDEX(($P716=$F$2:$F$9873)*(0=COUNTIFS(Q716:S716,$J$2:$J$9873)),0),0)),"")</f>
        <v/>
      </c>
      <c r="U716" s="112">
        <f>IFERROR(INDEX($J$2:$J$9873,MATCH(1,INDEX(($P716=$F$2:$F$9873)*(0=COUNTIFS(Q716:T716,$J$2:$J$9873)),0),0)),"")</f>
        <v/>
      </c>
      <c r="V716" s="112">
        <f>IFERROR(INDEX($J$2:$J$9873,MATCH(1,INDEX(($P716=$F$2:$F$9873)*(0=COUNTIFS(Q716:U716,$J$2:$J$9873)),0),0)),"")</f>
        <v/>
      </c>
      <c r="W716" s="112">
        <f>IFERROR(INDEX($J$2:$J$9873,MATCH(1,INDEX(($P716=$F$2:$F$9873)*(0=COUNTIFS(Q716:V716,$J$2:$J$861)),0),0)),"")</f>
        <v/>
      </c>
      <c r="X716" s="112">
        <f>IFERROR(INDEX($J$2:$J$9873,MATCH(1,INDEX(($P716=$F$2:$F$9873)*(0=COUNTIFS(Q716:W716,$J$2:$J$9873)),0),0)),"")</f>
        <v/>
      </c>
      <c r="Y716" s="112">
        <f>IFERROR(INDEX($J$2:$J$861,MATCH(1,INDEX(($P716=$F$2:$F$861)*(0=COUNTIFS(Q716:X716,$J$2:$J$861)),0),0)),"")</f>
        <v/>
      </c>
      <c r="Z716" s="112">
        <f>IFERROR(INDEX($J$2:$J$861,MATCH(1,INDEX(($P716=$F$2:$F$861)*(0=COUNTIFS(Q716:Y716,$J$2:$J$861)),0),0)),"")</f>
        <v/>
      </c>
      <c r="AA716" s="112">
        <f>IFERROR(INDEX($J$2:$J$861,MATCH(1,INDEX(($P716=$F$2:$F$861)*(0=COUNTIFS(Q716:Z716,$J$2:$J$861)),0),0)),"")</f>
        <v/>
      </c>
      <c r="AB716" s="112">
        <f>IFERROR(INDEX($J$2:$J$861,MATCH(1,INDEX(($P716=$F$2:$F$861)*(0=COUNTIFS(Q716:AA716,$J$2:$J$861)),0),0)),"")</f>
        <v/>
      </c>
      <c r="AC716" s="112">
        <f>IFERROR(INDEX($J$2:$J$861,MATCH(1,INDEX(($P716=$F$2:$F$861)*(0=COUNTIFS(Q716:AB716,$J$2:$J$861)),0),0)),"")</f>
        <v/>
      </c>
      <c r="AD716">
        <f>Q716&amp;"-"&amp;R716&amp;"-"&amp;S716&amp;"-"&amp;T716&amp;"-"&amp;U716&amp;"-"&amp;V716&amp;"-"&amp;W716&amp;"-"&amp;X716&amp;"-"&amp;Y716&amp;"-"&amp;Z716&amp;"-"&amp;AA716&amp;"-"&amp;AB716&amp;"-"&amp;AC716</f>
        <v/>
      </c>
      <c r="AF716" s="19">
        <f>IFERROR(INDEX($I$2:$I$861,MATCH(1,INDEX(($P716=$F$2:$F$861)*(0=COUNTIFS($AF$2:$AF$2,$I$2:$I$861)),0),0)),"")</f>
        <v/>
      </c>
      <c r="AG716" s="19">
        <f>IFERROR(INDEX($I$2:$I$9873,MATCH(1,INDEX(($P716=$F$2:$F$9873)*(0=COUNTIFS(AF716,$I$2:$I$9873)),0),0)),"")</f>
        <v/>
      </c>
      <c r="AH716" s="19">
        <f>IFERROR(INDEX($I$2:$I$9873,MATCH(1,INDEX(($P716=$F$2:$F$9873)*(0=COUNTIFS(AF716:AG716,$I$2:$I$9873)),0),0)),"")</f>
        <v/>
      </c>
      <c r="AI716" s="19">
        <f>IFERROR(INDEX($I$2:$I$9873,MATCH(1,INDEX(($P716=$F$2:$F$9873)*(0=COUNTIFS(AF716:AH716,$I$2:$I$9873)),0),0)),"")</f>
        <v/>
      </c>
      <c r="AJ716" s="19">
        <f>IFERROR(INDEX($I$2:$I$9873,MATCH(1,INDEX(($P716=$F$2:$F$9873)*(0=COUNTIFS(AF716:AI716,$I$2:$I$9873)),0),0)),"")</f>
        <v/>
      </c>
      <c r="AK716" s="19">
        <f>IFERROR(INDEX($I$2:$I$9873,MATCH(1,INDEX(($P716=$F$2:$F$9873)*(0=COUNTIFS(AF716:AJ716,$I$2:$I$9873)),0),0)),"")</f>
        <v/>
      </c>
      <c r="AL716" s="19">
        <f>IFERROR(INDEX($I$2:$I$9873,MATCH(1,INDEX(($P716=$F$2:$F$9873)*(0=COUNTIFS(AF716:AK716,$I$2:$I$9873)),0),0)),"")</f>
        <v/>
      </c>
      <c r="AM716" s="19">
        <f>IFERROR(INDEX($I$2:$I$9873,MATCH(1,INDEX(($P716=$F$2:$F$9873)*(0=COUNTIFS(AF716:AL716,$I$2:$I$9873)),0),0)),"")</f>
        <v/>
      </c>
      <c r="AN716" s="19">
        <f>IFERROR(INDEX($I$2:$I$9873,MATCH(1,INDEX(($P716=$F$2:$F$9873)*(0=COUNTIFS(AF716:AM716,$I$2:$I$9873)),0),0)),"")</f>
        <v/>
      </c>
      <c r="AO716" s="19">
        <f>IFERROR(INDEX($I$2:$I$9873,MATCH(1,INDEX(($P716=$F$2:$F$9873)*(0=COUNTIFS(AF716:AN716,$I$2:$I$9873)),0),0)),"")</f>
        <v/>
      </c>
      <c r="AP716" s="19">
        <f>IFERROR(INDEX($I$2:$I$9873,MATCH(1,INDEX(($P716=$F$2:$F$9873)*(0=COUNTIFS(AF716:AO716,$I$2:$I$9873)),0),0)),"")</f>
        <v/>
      </c>
      <c r="AQ716" s="19">
        <f>IFERROR(INDEX($I$2:$I$9873,MATCH(1,INDEX(($P716=$F$2:$F$9873)*(0=COUNTIFS(AF716:AP716,$I$2:$I$9873)),0),0)),"")</f>
        <v/>
      </c>
      <c r="AR716" s="19">
        <f>IFERROR(INDEX($I$2:$I$9873,MATCH(1,INDEX(($P716=$F$2:$F$9873)*(0=COUNTIFS(AF716:AQ716,$I$2:$I$9873)),0),0)),"")</f>
        <v/>
      </c>
      <c r="AS716" s="19">
        <f>IFERROR(VLOOKUP(AF716,[2]CUS030!$A$5:$E$10000,5,0),"")</f>
        <v/>
      </c>
      <c r="AT716" s="19">
        <f>IFERROR(VLOOKUP(AG716,[2]CUS030!$A$5:$E$10000,5,0),"")</f>
        <v/>
      </c>
      <c r="AU716" s="19">
        <f>IFERROR(VLOOKUP(AH716,[2]CUS030!$A$5:$E$10000,5,0),"")</f>
        <v/>
      </c>
      <c r="AV716" s="19">
        <f>IFERROR(VLOOKUP(AI716,[2]CUS030!$A$5:$E$10000,5,0),"")</f>
        <v/>
      </c>
      <c r="AW716" s="19">
        <f>IFERROR(VLOOKUP(AJ716,[2]CUS030!$A$5:$E$10000,5,0),"")</f>
        <v/>
      </c>
      <c r="AX716" s="19">
        <f>IFERROR(VLOOKUP(AK716,[2]CUS030!$A$5:$E$10000,5,0),"")</f>
        <v/>
      </c>
      <c r="AY716" s="19">
        <f>IFERROR(VLOOKUP(AL716,[2]CUS030!$A$5:$E$10000,5,0),"")</f>
        <v/>
      </c>
      <c r="AZ716" s="19">
        <f>IFERROR(VLOOKUP(AM716,[2]CUS030!$A$5:$E$10000,5,0),"")</f>
        <v/>
      </c>
      <c r="BA716" s="19">
        <f>IFERROR(VLOOKUP(AN716,[2]CUS030!$A$5:$E$10000,5,0),"")</f>
        <v/>
      </c>
      <c r="BB716" s="19">
        <f>IFERROR(VLOOKUP(AO716,[2]CUS030!$A$5:$E$10000,5,0),"")</f>
        <v/>
      </c>
      <c r="BC716" s="19">
        <f>IFERROR(VLOOKUP(AP716,[2]CUS030!$A$5:$E$10000,5,0),"")</f>
        <v/>
      </c>
      <c r="BD716" s="19">
        <f>IFERROR(VLOOKUP(AQ716,[2]CUS030!$A$5:$E$10000,5,0),"")</f>
        <v/>
      </c>
      <c r="BE716" s="19">
        <f>IFERROR(VLOOKUP(AR716,[2]CUS030!$A$5:$E$10000,5,0),"")</f>
        <v/>
      </c>
    </row>
    <row r="717">
      <c r="F717" s="108">
        <f>[1]!Table1[[#This Row],[Production]]</f>
        <v/>
      </c>
      <c r="G717">
        <f>MID(F717,LEN(F717)-6,4)</f>
        <v/>
      </c>
      <c r="H717">
        <f>AS717&amp;"|"&amp;AT717&amp;"|"&amp;AU717&amp;"|"&amp;AV717&amp;"|"&amp;AW717&amp;"|"&amp;AX717&amp;"|"&amp;AY717&amp;"|"&amp;AZ717&amp;"|"&amp;BA717&amp;"|"&amp;BB717&amp;"|"&amp;BC717&amp;"|"&amp;BD717&amp;"|"&amp;BE717</f>
        <v/>
      </c>
      <c r="I717" s="108">
        <f>[1]!Table1[[#This Row],[Stock]]</f>
        <v/>
      </c>
      <c r="J717">
        <f>MID(LEFT(I717,LEN(I717)-3),FIND("0|0.000",LEFT(I717,LEN(I717)-3),1)+7,6)</f>
        <v/>
      </c>
      <c r="K717" s="19" t="n"/>
      <c r="L717" s="19" t="n"/>
      <c r="M717" s="19" t="n"/>
      <c r="N717" s="19" t="n"/>
      <c r="O717" s="19" t="n"/>
      <c r="P717" s="20">
        <f>End_Cal!E717</f>
        <v/>
      </c>
      <c r="Q717" s="112">
        <f>IFERROR(INDEX($J$2:$J$9873,MATCH(1,INDEX(($P717=$F$2:$F$9873)*(0=COUNTIFS($Q$2:$Q$2,$J$2:$J$9873)),0),0)),"")</f>
        <v/>
      </c>
      <c r="R717" s="112">
        <f>IFERROR(INDEX($J$2:$J$9873,MATCH(1,INDEX(($P717=$F$2:$F$9873)*(0=COUNTIFS(Q717,$J$2:$J$9873)),0),0)),"")</f>
        <v/>
      </c>
      <c r="S717" s="112">
        <f>IFERROR(INDEX($J$2:$J$9873,MATCH(1,INDEX(($P717=$F$2:$F$9873)*(0=COUNTIFS(Q717:R717,$J$2:$J$9873)),0),0)),"")</f>
        <v/>
      </c>
      <c r="T717" s="112">
        <f>IFERROR(INDEX($J$2:$J$9873,MATCH(1,INDEX(($P717=$F$2:$F$9873)*(0=COUNTIFS(Q717:S717,$J$2:$J$9873)),0),0)),"")</f>
        <v/>
      </c>
      <c r="U717" s="112">
        <f>IFERROR(INDEX($J$2:$J$9873,MATCH(1,INDEX(($P717=$F$2:$F$9873)*(0=COUNTIFS(Q717:T717,$J$2:$J$9873)),0),0)),"")</f>
        <v/>
      </c>
      <c r="V717" s="112">
        <f>IFERROR(INDEX($J$2:$J$9873,MATCH(1,INDEX(($P717=$F$2:$F$9873)*(0=COUNTIFS(Q717:U717,$J$2:$J$9873)),0),0)),"")</f>
        <v/>
      </c>
      <c r="W717" s="112">
        <f>IFERROR(INDEX($J$2:$J$9873,MATCH(1,INDEX(($P717=$F$2:$F$9873)*(0=COUNTIFS(Q717:V717,$J$2:$J$861)),0),0)),"")</f>
        <v/>
      </c>
      <c r="X717" s="112">
        <f>IFERROR(INDEX($J$2:$J$9873,MATCH(1,INDEX(($P717=$F$2:$F$9873)*(0=COUNTIFS(Q717:W717,$J$2:$J$9873)),0),0)),"")</f>
        <v/>
      </c>
      <c r="Y717" s="112">
        <f>IFERROR(INDEX($J$2:$J$861,MATCH(1,INDEX(($P717=$F$2:$F$861)*(0=COUNTIFS(Q717:X717,$J$2:$J$861)),0),0)),"")</f>
        <v/>
      </c>
      <c r="Z717" s="112">
        <f>IFERROR(INDEX($J$2:$J$861,MATCH(1,INDEX(($P717=$F$2:$F$861)*(0=COUNTIFS(Q717:Y717,$J$2:$J$861)),0),0)),"")</f>
        <v/>
      </c>
      <c r="AA717" s="112">
        <f>IFERROR(INDEX($J$2:$J$861,MATCH(1,INDEX(($P717=$F$2:$F$861)*(0=COUNTIFS(Q717:Z717,$J$2:$J$861)),0),0)),"")</f>
        <v/>
      </c>
      <c r="AB717" s="112">
        <f>IFERROR(INDEX($J$2:$J$861,MATCH(1,INDEX(($P717=$F$2:$F$861)*(0=COUNTIFS(Q717:AA717,$J$2:$J$861)),0),0)),"")</f>
        <v/>
      </c>
      <c r="AC717" s="112">
        <f>IFERROR(INDEX($J$2:$J$861,MATCH(1,INDEX(($P717=$F$2:$F$861)*(0=COUNTIFS(Q717:AB717,$J$2:$J$861)),0),0)),"")</f>
        <v/>
      </c>
      <c r="AD717">
        <f>Q717&amp;"-"&amp;R717&amp;"-"&amp;S717&amp;"-"&amp;T717&amp;"-"&amp;U717&amp;"-"&amp;V717&amp;"-"&amp;W717&amp;"-"&amp;X717&amp;"-"&amp;Y717&amp;"-"&amp;Z717&amp;"-"&amp;AA717&amp;"-"&amp;AB717&amp;"-"&amp;AC717</f>
        <v/>
      </c>
      <c r="AF717" s="19">
        <f>IFERROR(INDEX($I$2:$I$861,MATCH(1,INDEX(($P717=$F$2:$F$861)*(0=COUNTIFS($AF$2:$AF$2,$I$2:$I$861)),0),0)),"")</f>
        <v/>
      </c>
      <c r="AG717" s="19">
        <f>IFERROR(INDEX($I$2:$I$9873,MATCH(1,INDEX(($P717=$F$2:$F$9873)*(0=COUNTIFS(AF717,$I$2:$I$9873)),0),0)),"")</f>
        <v/>
      </c>
      <c r="AH717" s="19">
        <f>IFERROR(INDEX($I$2:$I$9873,MATCH(1,INDEX(($P717=$F$2:$F$9873)*(0=COUNTIFS(AF717:AG717,$I$2:$I$9873)),0),0)),"")</f>
        <v/>
      </c>
      <c r="AI717" s="19">
        <f>IFERROR(INDEX($I$2:$I$9873,MATCH(1,INDEX(($P717=$F$2:$F$9873)*(0=COUNTIFS(AF717:AH717,$I$2:$I$9873)),0),0)),"")</f>
        <v/>
      </c>
      <c r="AJ717" s="19">
        <f>IFERROR(INDEX($I$2:$I$9873,MATCH(1,INDEX(($P717=$F$2:$F$9873)*(0=COUNTIFS(AF717:AI717,$I$2:$I$9873)),0),0)),"")</f>
        <v/>
      </c>
      <c r="AK717" s="19">
        <f>IFERROR(INDEX($I$2:$I$9873,MATCH(1,INDEX(($P717=$F$2:$F$9873)*(0=COUNTIFS(AF717:AJ717,$I$2:$I$9873)),0),0)),"")</f>
        <v/>
      </c>
      <c r="AL717" s="19">
        <f>IFERROR(INDEX($I$2:$I$9873,MATCH(1,INDEX(($P717=$F$2:$F$9873)*(0=COUNTIFS(AF717:AK717,$I$2:$I$9873)),0),0)),"")</f>
        <v/>
      </c>
      <c r="AM717" s="19">
        <f>IFERROR(INDEX($I$2:$I$9873,MATCH(1,INDEX(($P717=$F$2:$F$9873)*(0=COUNTIFS(AF717:AL717,$I$2:$I$9873)),0),0)),"")</f>
        <v/>
      </c>
      <c r="AN717" s="19">
        <f>IFERROR(INDEX($I$2:$I$9873,MATCH(1,INDEX(($P717=$F$2:$F$9873)*(0=COUNTIFS(AF717:AM717,$I$2:$I$9873)),0),0)),"")</f>
        <v/>
      </c>
      <c r="AO717" s="19">
        <f>IFERROR(INDEX($I$2:$I$9873,MATCH(1,INDEX(($P717=$F$2:$F$9873)*(0=COUNTIFS(AF717:AN717,$I$2:$I$9873)),0),0)),"")</f>
        <v/>
      </c>
      <c r="AP717" s="19">
        <f>IFERROR(INDEX($I$2:$I$9873,MATCH(1,INDEX(($P717=$F$2:$F$9873)*(0=COUNTIFS(AF717:AO717,$I$2:$I$9873)),0),0)),"")</f>
        <v/>
      </c>
      <c r="AQ717" s="19">
        <f>IFERROR(INDEX($I$2:$I$9873,MATCH(1,INDEX(($P717=$F$2:$F$9873)*(0=COUNTIFS(AF717:AP717,$I$2:$I$9873)),0),0)),"")</f>
        <v/>
      </c>
      <c r="AR717" s="19">
        <f>IFERROR(INDEX($I$2:$I$9873,MATCH(1,INDEX(($P717=$F$2:$F$9873)*(0=COUNTIFS(AF717:AQ717,$I$2:$I$9873)),0),0)),"")</f>
        <v/>
      </c>
      <c r="AS717" s="19">
        <f>IFERROR(VLOOKUP(AF717,[2]CUS030!$A$5:$E$10000,5,0),"")</f>
        <v/>
      </c>
      <c r="AT717" s="19">
        <f>IFERROR(VLOOKUP(AG717,[2]CUS030!$A$5:$E$10000,5,0),"")</f>
        <v/>
      </c>
      <c r="AU717" s="19">
        <f>IFERROR(VLOOKUP(AH717,[2]CUS030!$A$5:$E$10000,5,0),"")</f>
        <v/>
      </c>
      <c r="AV717" s="19">
        <f>IFERROR(VLOOKUP(AI717,[2]CUS030!$A$5:$E$10000,5,0),"")</f>
        <v/>
      </c>
      <c r="AW717" s="19">
        <f>IFERROR(VLOOKUP(AJ717,[2]CUS030!$A$5:$E$10000,5,0),"")</f>
        <v/>
      </c>
      <c r="AX717" s="19">
        <f>IFERROR(VLOOKUP(AK717,[2]CUS030!$A$5:$E$10000,5,0),"")</f>
        <v/>
      </c>
      <c r="AY717" s="19">
        <f>IFERROR(VLOOKUP(AL717,[2]CUS030!$A$5:$E$10000,5,0),"")</f>
        <v/>
      </c>
      <c r="AZ717" s="19">
        <f>IFERROR(VLOOKUP(AM717,[2]CUS030!$A$5:$E$10000,5,0),"")</f>
        <v/>
      </c>
      <c r="BA717" s="19">
        <f>IFERROR(VLOOKUP(AN717,[2]CUS030!$A$5:$E$10000,5,0),"")</f>
        <v/>
      </c>
      <c r="BB717" s="19">
        <f>IFERROR(VLOOKUP(AO717,[2]CUS030!$A$5:$E$10000,5,0),"")</f>
        <v/>
      </c>
      <c r="BC717" s="19">
        <f>IFERROR(VLOOKUP(AP717,[2]CUS030!$A$5:$E$10000,5,0),"")</f>
        <v/>
      </c>
      <c r="BD717" s="19">
        <f>IFERROR(VLOOKUP(AQ717,[2]CUS030!$A$5:$E$10000,5,0),"")</f>
        <v/>
      </c>
      <c r="BE717" s="19">
        <f>IFERROR(VLOOKUP(AR717,[2]CUS030!$A$5:$E$10000,5,0),"")</f>
        <v/>
      </c>
    </row>
    <row r="718">
      <c r="F718" s="108">
        <f>[1]!Table1[[#This Row],[Production]]</f>
        <v/>
      </c>
      <c r="G718">
        <f>MID(F718,LEN(F718)-6,4)</f>
        <v/>
      </c>
      <c r="H718">
        <f>AS718&amp;"|"&amp;AT718&amp;"|"&amp;AU718&amp;"|"&amp;AV718&amp;"|"&amp;AW718&amp;"|"&amp;AX718&amp;"|"&amp;AY718&amp;"|"&amp;AZ718&amp;"|"&amp;BA718&amp;"|"&amp;BB718&amp;"|"&amp;BC718&amp;"|"&amp;BD718&amp;"|"&amp;BE718</f>
        <v/>
      </c>
      <c r="I718" s="108">
        <f>[1]!Table1[[#This Row],[Stock]]</f>
        <v/>
      </c>
      <c r="J718">
        <f>MID(LEFT(I718,LEN(I718)-3),FIND("0|0.000",LEFT(I718,LEN(I718)-3),1)+7,6)</f>
        <v/>
      </c>
      <c r="K718" s="19" t="n"/>
      <c r="L718" s="19" t="n"/>
      <c r="M718" s="19" t="n"/>
      <c r="N718" s="19" t="n"/>
      <c r="O718" s="19" t="n"/>
      <c r="P718" s="20">
        <f>End_Cal!E718</f>
        <v/>
      </c>
      <c r="Q718" s="112">
        <f>IFERROR(INDEX($J$2:$J$9873,MATCH(1,INDEX(($P718=$F$2:$F$9873)*(0=COUNTIFS($Q$2:$Q$2,$J$2:$J$9873)),0),0)),"")</f>
        <v/>
      </c>
      <c r="R718" s="112">
        <f>IFERROR(INDEX($J$2:$J$9873,MATCH(1,INDEX(($P718=$F$2:$F$9873)*(0=COUNTIFS(Q718,$J$2:$J$9873)),0),0)),"")</f>
        <v/>
      </c>
      <c r="S718" s="112">
        <f>IFERROR(INDEX($J$2:$J$9873,MATCH(1,INDEX(($P718=$F$2:$F$9873)*(0=COUNTIFS(Q718:R718,$J$2:$J$9873)),0),0)),"")</f>
        <v/>
      </c>
      <c r="T718" s="112">
        <f>IFERROR(INDEX($J$2:$J$9873,MATCH(1,INDEX(($P718=$F$2:$F$9873)*(0=COUNTIFS(Q718:S718,$J$2:$J$9873)),0),0)),"")</f>
        <v/>
      </c>
      <c r="U718" s="112">
        <f>IFERROR(INDEX($J$2:$J$9873,MATCH(1,INDEX(($P718=$F$2:$F$9873)*(0=COUNTIFS(Q718:T718,$J$2:$J$9873)),0),0)),"")</f>
        <v/>
      </c>
      <c r="V718" s="112">
        <f>IFERROR(INDEX($J$2:$J$9873,MATCH(1,INDEX(($P718=$F$2:$F$9873)*(0=COUNTIFS(Q718:U718,$J$2:$J$9873)),0),0)),"")</f>
        <v/>
      </c>
      <c r="W718" s="112">
        <f>IFERROR(INDEX($J$2:$J$9873,MATCH(1,INDEX(($P718=$F$2:$F$9873)*(0=COUNTIFS(Q718:V718,$J$2:$J$861)),0),0)),"")</f>
        <v/>
      </c>
      <c r="X718" s="112">
        <f>IFERROR(INDEX($J$2:$J$9873,MATCH(1,INDEX(($P718=$F$2:$F$9873)*(0=COUNTIFS(Q718:W718,$J$2:$J$9873)),0),0)),"")</f>
        <v/>
      </c>
      <c r="Y718" s="112">
        <f>IFERROR(INDEX($J$2:$J$861,MATCH(1,INDEX(($P718=$F$2:$F$861)*(0=COUNTIFS(Q718:X718,$J$2:$J$861)),0),0)),"")</f>
        <v/>
      </c>
      <c r="Z718" s="112">
        <f>IFERROR(INDEX($J$2:$J$861,MATCH(1,INDEX(($P718=$F$2:$F$861)*(0=COUNTIFS(Q718:Y718,$J$2:$J$861)),0),0)),"")</f>
        <v/>
      </c>
      <c r="AA718" s="112">
        <f>IFERROR(INDEX($J$2:$J$861,MATCH(1,INDEX(($P718=$F$2:$F$861)*(0=COUNTIFS(Q718:Z718,$J$2:$J$861)),0),0)),"")</f>
        <v/>
      </c>
      <c r="AB718" s="112">
        <f>IFERROR(INDEX($J$2:$J$861,MATCH(1,INDEX(($P718=$F$2:$F$861)*(0=COUNTIFS(Q718:AA718,$J$2:$J$861)),0),0)),"")</f>
        <v/>
      </c>
      <c r="AC718" s="112">
        <f>IFERROR(INDEX($J$2:$J$861,MATCH(1,INDEX(($P718=$F$2:$F$861)*(0=COUNTIFS(Q718:AB718,$J$2:$J$861)),0),0)),"")</f>
        <v/>
      </c>
      <c r="AD718">
        <f>Q718&amp;"-"&amp;R718&amp;"-"&amp;S718&amp;"-"&amp;T718&amp;"-"&amp;U718&amp;"-"&amp;V718&amp;"-"&amp;W718&amp;"-"&amp;X718&amp;"-"&amp;Y718&amp;"-"&amp;Z718&amp;"-"&amp;AA718&amp;"-"&amp;AB718&amp;"-"&amp;AC718</f>
        <v/>
      </c>
      <c r="AF718" s="19">
        <f>IFERROR(INDEX($I$2:$I$861,MATCH(1,INDEX(($P718=$F$2:$F$861)*(0=COUNTIFS($AF$2:$AF$2,$I$2:$I$861)),0),0)),"")</f>
        <v/>
      </c>
      <c r="AG718" s="19">
        <f>IFERROR(INDEX($I$2:$I$9873,MATCH(1,INDEX(($P718=$F$2:$F$9873)*(0=COUNTIFS(AF718,$I$2:$I$9873)),0),0)),"")</f>
        <v/>
      </c>
      <c r="AH718" s="19">
        <f>IFERROR(INDEX($I$2:$I$9873,MATCH(1,INDEX(($P718=$F$2:$F$9873)*(0=COUNTIFS(AF718:AG718,$I$2:$I$9873)),0),0)),"")</f>
        <v/>
      </c>
      <c r="AI718" s="19">
        <f>IFERROR(INDEX($I$2:$I$9873,MATCH(1,INDEX(($P718=$F$2:$F$9873)*(0=COUNTIFS(AF718:AH718,$I$2:$I$9873)),0),0)),"")</f>
        <v/>
      </c>
      <c r="AJ718" s="19">
        <f>IFERROR(INDEX($I$2:$I$9873,MATCH(1,INDEX(($P718=$F$2:$F$9873)*(0=COUNTIFS(AF718:AI718,$I$2:$I$9873)),0),0)),"")</f>
        <v/>
      </c>
      <c r="AK718" s="19">
        <f>IFERROR(INDEX($I$2:$I$9873,MATCH(1,INDEX(($P718=$F$2:$F$9873)*(0=COUNTIFS(AF718:AJ718,$I$2:$I$9873)),0),0)),"")</f>
        <v/>
      </c>
      <c r="AL718" s="19">
        <f>IFERROR(INDEX($I$2:$I$9873,MATCH(1,INDEX(($P718=$F$2:$F$9873)*(0=COUNTIFS(AF718:AK718,$I$2:$I$9873)),0),0)),"")</f>
        <v/>
      </c>
      <c r="AM718" s="19">
        <f>IFERROR(INDEX($I$2:$I$9873,MATCH(1,INDEX(($P718=$F$2:$F$9873)*(0=COUNTIFS(AF718:AL718,$I$2:$I$9873)),0),0)),"")</f>
        <v/>
      </c>
      <c r="AN718" s="19">
        <f>IFERROR(INDEX($I$2:$I$9873,MATCH(1,INDEX(($P718=$F$2:$F$9873)*(0=COUNTIFS(AF718:AM718,$I$2:$I$9873)),0),0)),"")</f>
        <v/>
      </c>
      <c r="AO718" s="19">
        <f>IFERROR(INDEX($I$2:$I$9873,MATCH(1,INDEX(($P718=$F$2:$F$9873)*(0=COUNTIFS(AF718:AN718,$I$2:$I$9873)),0),0)),"")</f>
        <v/>
      </c>
      <c r="AP718" s="19">
        <f>IFERROR(INDEX($I$2:$I$9873,MATCH(1,INDEX(($P718=$F$2:$F$9873)*(0=COUNTIFS(AF718:AO718,$I$2:$I$9873)),0),0)),"")</f>
        <v/>
      </c>
      <c r="AQ718" s="19">
        <f>IFERROR(INDEX($I$2:$I$9873,MATCH(1,INDEX(($P718=$F$2:$F$9873)*(0=COUNTIFS(AF718:AP718,$I$2:$I$9873)),0),0)),"")</f>
        <v/>
      </c>
      <c r="AR718" s="19">
        <f>IFERROR(INDEX($I$2:$I$9873,MATCH(1,INDEX(($P718=$F$2:$F$9873)*(0=COUNTIFS(AF718:AQ718,$I$2:$I$9873)),0),0)),"")</f>
        <v/>
      </c>
      <c r="AS718" s="19">
        <f>IFERROR(VLOOKUP(AF718,[2]CUS030!$A$5:$E$10000,5,0),"")</f>
        <v/>
      </c>
      <c r="AT718" s="19">
        <f>IFERROR(VLOOKUP(AG718,[2]CUS030!$A$5:$E$10000,5,0),"")</f>
        <v/>
      </c>
      <c r="AU718" s="19">
        <f>IFERROR(VLOOKUP(AH718,[2]CUS030!$A$5:$E$10000,5,0),"")</f>
        <v/>
      </c>
      <c r="AV718" s="19">
        <f>IFERROR(VLOOKUP(AI718,[2]CUS030!$A$5:$E$10000,5,0),"")</f>
        <v/>
      </c>
      <c r="AW718" s="19">
        <f>IFERROR(VLOOKUP(AJ718,[2]CUS030!$A$5:$E$10000,5,0),"")</f>
        <v/>
      </c>
      <c r="AX718" s="19">
        <f>IFERROR(VLOOKUP(AK718,[2]CUS030!$A$5:$E$10000,5,0),"")</f>
        <v/>
      </c>
      <c r="AY718" s="19">
        <f>IFERROR(VLOOKUP(AL718,[2]CUS030!$A$5:$E$10000,5,0),"")</f>
        <v/>
      </c>
      <c r="AZ718" s="19">
        <f>IFERROR(VLOOKUP(AM718,[2]CUS030!$A$5:$E$10000,5,0),"")</f>
        <v/>
      </c>
      <c r="BA718" s="19">
        <f>IFERROR(VLOOKUP(AN718,[2]CUS030!$A$5:$E$10000,5,0),"")</f>
        <v/>
      </c>
      <c r="BB718" s="19">
        <f>IFERROR(VLOOKUP(AO718,[2]CUS030!$A$5:$E$10000,5,0),"")</f>
        <v/>
      </c>
      <c r="BC718" s="19">
        <f>IFERROR(VLOOKUP(AP718,[2]CUS030!$A$5:$E$10000,5,0),"")</f>
        <v/>
      </c>
      <c r="BD718" s="19">
        <f>IFERROR(VLOOKUP(AQ718,[2]CUS030!$A$5:$E$10000,5,0),"")</f>
        <v/>
      </c>
      <c r="BE718" s="19">
        <f>IFERROR(VLOOKUP(AR718,[2]CUS030!$A$5:$E$10000,5,0),"")</f>
        <v/>
      </c>
    </row>
    <row r="719">
      <c r="F719" s="108">
        <f>[1]!Table1[[#This Row],[Production]]</f>
        <v/>
      </c>
      <c r="G719">
        <f>MID(F719,LEN(F719)-6,4)</f>
        <v/>
      </c>
      <c r="H719">
        <f>AS719&amp;"|"&amp;AT719&amp;"|"&amp;AU719&amp;"|"&amp;AV719&amp;"|"&amp;AW719&amp;"|"&amp;AX719&amp;"|"&amp;AY719&amp;"|"&amp;AZ719&amp;"|"&amp;BA719&amp;"|"&amp;BB719&amp;"|"&amp;BC719&amp;"|"&amp;BD719&amp;"|"&amp;BE719</f>
        <v/>
      </c>
      <c r="I719" s="108">
        <f>[1]!Table1[[#This Row],[Stock]]</f>
        <v/>
      </c>
      <c r="J719">
        <f>MID(LEFT(I719,LEN(I719)-3),FIND("0|0.000",LEFT(I719,LEN(I719)-3),1)+7,6)</f>
        <v/>
      </c>
      <c r="K719" s="19" t="n"/>
      <c r="L719" s="19" t="n"/>
      <c r="M719" s="19" t="n"/>
      <c r="N719" s="19" t="n"/>
      <c r="O719" s="19" t="n"/>
      <c r="P719" s="20">
        <f>End_Cal!E719</f>
        <v/>
      </c>
      <c r="Q719" s="112">
        <f>IFERROR(INDEX($J$2:$J$9873,MATCH(1,INDEX(($P719=$F$2:$F$9873)*(0=COUNTIFS($Q$2:$Q$2,$J$2:$J$9873)),0),0)),"")</f>
        <v/>
      </c>
      <c r="R719" s="112">
        <f>IFERROR(INDEX($J$2:$J$9873,MATCH(1,INDEX(($P719=$F$2:$F$9873)*(0=COUNTIFS(Q719,$J$2:$J$9873)),0),0)),"")</f>
        <v/>
      </c>
      <c r="S719" s="112">
        <f>IFERROR(INDEX($J$2:$J$9873,MATCH(1,INDEX(($P719=$F$2:$F$9873)*(0=COUNTIFS(Q719:R719,$J$2:$J$9873)),0),0)),"")</f>
        <v/>
      </c>
      <c r="T719" s="112">
        <f>IFERROR(INDEX($J$2:$J$9873,MATCH(1,INDEX(($P719=$F$2:$F$9873)*(0=COUNTIFS(Q719:S719,$J$2:$J$9873)),0),0)),"")</f>
        <v/>
      </c>
      <c r="U719" s="112">
        <f>IFERROR(INDEX($J$2:$J$9873,MATCH(1,INDEX(($P719=$F$2:$F$9873)*(0=COUNTIFS(Q719:T719,$J$2:$J$9873)),0),0)),"")</f>
        <v/>
      </c>
      <c r="V719" s="112">
        <f>IFERROR(INDEX($J$2:$J$9873,MATCH(1,INDEX(($P719=$F$2:$F$9873)*(0=COUNTIFS(Q719:U719,$J$2:$J$9873)),0),0)),"")</f>
        <v/>
      </c>
      <c r="W719" s="112">
        <f>IFERROR(INDEX($J$2:$J$9873,MATCH(1,INDEX(($P719=$F$2:$F$9873)*(0=COUNTIFS(Q719:V719,$J$2:$J$861)),0),0)),"")</f>
        <v/>
      </c>
      <c r="X719" s="112">
        <f>IFERROR(INDEX($J$2:$J$9873,MATCH(1,INDEX(($P719=$F$2:$F$9873)*(0=COUNTIFS(Q719:W719,$J$2:$J$9873)),0),0)),"")</f>
        <v/>
      </c>
      <c r="Y719" s="112">
        <f>IFERROR(INDEX($J$2:$J$861,MATCH(1,INDEX(($P719=$F$2:$F$861)*(0=COUNTIFS(Q719:X719,$J$2:$J$861)),0),0)),"")</f>
        <v/>
      </c>
      <c r="Z719" s="112">
        <f>IFERROR(INDEX($J$2:$J$861,MATCH(1,INDEX(($P719=$F$2:$F$861)*(0=COUNTIFS(Q719:Y719,$J$2:$J$861)),0),0)),"")</f>
        <v/>
      </c>
      <c r="AA719" s="112">
        <f>IFERROR(INDEX($J$2:$J$861,MATCH(1,INDEX(($P719=$F$2:$F$861)*(0=COUNTIFS(Q719:Z719,$J$2:$J$861)),0),0)),"")</f>
        <v/>
      </c>
      <c r="AB719" s="112">
        <f>IFERROR(INDEX($J$2:$J$861,MATCH(1,INDEX(($P719=$F$2:$F$861)*(0=COUNTIFS(Q719:AA719,$J$2:$J$861)),0),0)),"")</f>
        <v/>
      </c>
      <c r="AC719" s="112">
        <f>IFERROR(INDEX($J$2:$J$861,MATCH(1,INDEX(($P719=$F$2:$F$861)*(0=COUNTIFS(Q719:AB719,$J$2:$J$861)),0),0)),"")</f>
        <v/>
      </c>
      <c r="AD719">
        <f>Q719&amp;"-"&amp;R719&amp;"-"&amp;S719&amp;"-"&amp;T719&amp;"-"&amp;U719&amp;"-"&amp;V719&amp;"-"&amp;W719&amp;"-"&amp;X719&amp;"-"&amp;Y719&amp;"-"&amp;Z719&amp;"-"&amp;AA719&amp;"-"&amp;AB719&amp;"-"&amp;AC719</f>
        <v/>
      </c>
      <c r="AF719" s="19">
        <f>IFERROR(INDEX($I$2:$I$861,MATCH(1,INDEX(($P719=$F$2:$F$861)*(0=COUNTIFS($AF$2:$AF$2,$I$2:$I$861)),0),0)),"")</f>
        <v/>
      </c>
      <c r="AG719" s="19">
        <f>IFERROR(INDEX($I$2:$I$9873,MATCH(1,INDEX(($P719=$F$2:$F$9873)*(0=COUNTIFS(AF719,$I$2:$I$9873)),0),0)),"")</f>
        <v/>
      </c>
      <c r="AH719" s="19">
        <f>IFERROR(INDEX($I$2:$I$9873,MATCH(1,INDEX(($P719=$F$2:$F$9873)*(0=COUNTIFS(AF719:AG719,$I$2:$I$9873)),0),0)),"")</f>
        <v/>
      </c>
      <c r="AI719" s="19">
        <f>IFERROR(INDEX($I$2:$I$9873,MATCH(1,INDEX(($P719=$F$2:$F$9873)*(0=COUNTIFS(AF719:AH719,$I$2:$I$9873)),0),0)),"")</f>
        <v/>
      </c>
      <c r="AJ719" s="19">
        <f>IFERROR(INDEX($I$2:$I$9873,MATCH(1,INDEX(($P719=$F$2:$F$9873)*(0=COUNTIFS(AF719:AI719,$I$2:$I$9873)),0),0)),"")</f>
        <v/>
      </c>
      <c r="AK719" s="19">
        <f>IFERROR(INDEX($I$2:$I$9873,MATCH(1,INDEX(($P719=$F$2:$F$9873)*(0=COUNTIFS(AF719:AJ719,$I$2:$I$9873)),0),0)),"")</f>
        <v/>
      </c>
      <c r="AL719" s="19">
        <f>IFERROR(INDEX($I$2:$I$9873,MATCH(1,INDEX(($P719=$F$2:$F$9873)*(0=COUNTIFS(AF719:AK719,$I$2:$I$9873)),0),0)),"")</f>
        <v/>
      </c>
      <c r="AM719" s="19">
        <f>IFERROR(INDEX($I$2:$I$9873,MATCH(1,INDEX(($P719=$F$2:$F$9873)*(0=COUNTIFS(AF719:AL719,$I$2:$I$9873)),0),0)),"")</f>
        <v/>
      </c>
      <c r="AN719" s="19">
        <f>IFERROR(INDEX($I$2:$I$9873,MATCH(1,INDEX(($P719=$F$2:$F$9873)*(0=COUNTIFS(AF719:AM719,$I$2:$I$9873)),0),0)),"")</f>
        <v/>
      </c>
      <c r="AO719" s="19">
        <f>IFERROR(INDEX($I$2:$I$9873,MATCH(1,INDEX(($P719=$F$2:$F$9873)*(0=COUNTIFS(AF719:AN719,$I$2:$I$9873)),0),0)),"")</f>
        <v/>
      </c>
      <c r="AP719" s="19">
        <f>IFERROR(INDEX($I$2:$I$9873,MATCH(1,INDEX(($P719=$F$2:$F$9873)*(0=COUNTIFS(AF719:AO719,$I$2:$I$9873)),0),0)),"")</f>
        <v/>
      </c>
      <c r="AQ719" s="19">
        <f>IFERROR(INDEX($I$2:$I$9873,MATCH(1,INDEX(($P719=$F$2:$F$9873)*(0=COUNTIFS(AF719:AP719,$I$2:$I$9873)),0),0)),"")</f>
        <v/>
      </c>
      <c r="AR719" s="19">
        <f>IFERROR(INDEX($I$2:$I$9873,MATCH(1,INDEX(($P719=$F$2:$F$9873)*(0=COUNTIFS(AF719:AQ719,$I$2:$I$9873)),0),0)),"")</f>
        <v/>
      </c>
      <c r="AS719" s="19">
        <f>IFERROR(VLOOKUP(AF719,[2]CUS030!$A$5:$E$10000,5,0),"")</f>
        <v/>
      </c>
      <c r="AT719" s="19">
        <f>IFERROR(VLOOKUP(AG719,[2]CUS030!$A$5:$E$10000,5,0),"")</f>
        <v/>
      </c>
      <c r="AU719" s="19">
        <f>IFERROR(VLOOKUP(AH719,[2]CUS030!$A$5:$E$10000,5,0),"")</f>
        <v/>
      </c>
      <c r="AV719" s="19">
        <f>IFERROR(VLOOKUP(AI719,[2]CUS030!$A$5:$E$10000,5,0),"")</f>
        <v/>
      </c>
      <c r="AW719" s="19">
        <f>IFERROR(VLOOKUP(AJ719,[2]CUS030!$A$5:$E$10000,5,0),"")</f>
        <v/>
      </c>
      <c r="AX719" s="19">
        <f>IFERROR(VLOOKUP(AK719,[2]CUS030!$A$5:$E$10000,5,0),"")</f>
        <v/>
      </c>
      <c r="AY719" s="19">
        <f>IFERROR(VLOOKUP(AL719,[2]CUS030!$A$5:$E$10000,5,0),"")</f>
        <v/>
      </c>
      <c r="AZ719" s="19">
        <f>IFERROR(VLOOKUP(AM719,[2]CUS030!$A$5:$E$10000,5,0),"")</f>
        <v/>
      </c>
      <c r="BA719" s="19">
        <f>IFERROR(VLOOKUP(AN719,[2]CUS030!$A$5:$E$10000,5,0),"")</f>
        <v/>
      </c>
      <c r="BB719" s="19">
        <f>IFERROR(VLOOKUP(AO719,[2]CUS030!$A$5:$E$10000,5,0),"")</f>
        <v/>
      </c>
      <c r="BC719" s="19">
        <f>IFERROR(VLOOKUP(AP719,[2]CUS030!$A$5:$E$10000,5,0),"")</f>
        <v/>
      </c>
      <c r="BD719" s="19">
        <f>IFERROR(VLOOKUP(AQ719,[2]CUS030!$A$5:$E$10000,5,0),"")</f>
        <v/>
      </c>
      <c r="BE719" s="19">
        <f>IFERROR(VLOOKUP(AR719,[2]CUS030!$A$5:$E$10000,5,0),"")</f>
        <v/>
      </c>
    </row>
    <row r="720">
      <c r="F720" s="108">
        <f>[1]!Table1[[#This Row],[Production]]</f>
        <v/>
      </c>
      <c r="G720">
        <f>MID(F720,LEN(F720)-6,4)</f>
        <v/>
      </c>
      <c r="H720">
        <f>AS720&amp;"|"&amp;AT720&amp;"|"&amp;AU720&amp;"|"&amp;AV720&amp;"|"&amp;AW720&amp;"|"&amp;AX720&amp;"|"&amp;AY720&amp;"|"&amp;AZ720&amp;"|"&amp;BA720&amp;"|"&amp;BB720&amp;"|"&amp;BC720&amp;"|"&amp;BD720&amp;"|"&amp;BE720</f>
        <v/>
      </c>
      <c r="I720" s="108">
        <f>[1]!Table1[[#This Row],[Stock]]</f>
        <v/>
      </c>
      <c r="J720">
        <f>MID(LEFT(I720,LEN(I720)-3),FIND("0|0.000",LEFT(I720,LEN(I720)-3),1)+7,6)</f>
        <v/>
      </c>
      <c r="K720" s="19" t="n"/>
      <c r="L720" s="19" t="n"/>
      <c r="M720" s="19" t="n"/>
      <c r="N720" s="19" t="n"/>
      <c r="O720" s="19" t="n"/>
      <c r="P720" s="20">
        <f>End_Cal!E720</f>
        <v/>
      </c>
      <c r="Q720" s="112">
        <f>IFERROR(INDEX($J$2:$J$9873,MATCH(1,INDEX(($P720=$F$2:$F$9873)*(0=COUNTIFS($Q$2:$Q$2,$J$2:$J$9873)),0),0)),"")</f>
        <v/>
      </c>
      <c r="R720" s="112">
        <f>IFERROR(INDEX($J$2:$J$9873,MATCH(1,INDEX(($P720=$F$2:$F$9873)*(0=COUNTIFS(Q720,$J$2:$J$9873)),0),0)),"")</f>
        <v/>
      </c>
      <c r="S720" s="112">
        <f>IFERROR(INDEX($J$2:$J$9873,MATCH(1,INDEX(($P720=$F$2:$F$9873)*(0=COUNTIFS(Q720:R720,$J$2:$J$9873)),0),0)),"")</f>
        <v/>
      </c>
      <c r="T720" s="112">
        <f>IFERROR(INDEX($J$2:$J$9873,MATCH(1,INDEX(($P720=$F$2:$F$9873)*(0=COUNTIFS(Q720:S720,$J$2:$J$9873)),0),0)),"")</f>
        <v/>
      </c>
      <c r="U720" s="112">
        <f>IFERROR(INDEX($J$2:$J$9873,MATCH(1,INDEX(($P720=$F$2:$F$9873)*(0=COUNTIFS(Q720:T720,$J$2:$J$9873)),0),0)),"")</f>
        <v/>
      </c>
      <c r="V720" s="112">
        <f>IFERROR(INDEX($J$2:$J$9873,MATCH(1,INDEX(($P720=$F$2:$F$9873)*(0=COUNTIFS(Q720:U720,$J$2:$J$9873)),0),0)),"")</f>
        <v/>
      </c>
      <c r="W720" s="112">
        <f>IFERROR(INDEX($J$2:$J$9873,MATCH(1,INDEX(($P720=$F$2:$F$9873)*(0=COUNTIFS(Q720:V720,$J$2:$J$861)),0),0)),"")</f>
        <v/>
      </c>
      <c r="X720" s="112">
        <f>IFERROR(INDEX($J$2:$J$9873,MATCH(1,INDEX(($P720=$F$2:$F$9873)*(0=COUNTIFS(Q720:W720,$J$2:$J$9873)),0),0)),"")</f>
        <v/>
      </c>
      <c r="Y720" s="112">
        <f>IFERROR(INDEX($J$2:$J$861,MATCH(1,INDEX(($P720=$F$2:$F$861)*(0=COUNTIFS(Q720:X720,$J$2:$J$861)),0),0)),"")</f>
        <v/>
      </c>
      <c r="Z720" s="112">
        <f>IFERROR(INDEX($J$2:$J$861,MATCH(1,INDEX(($P720=$F$2:$F$861)*(0=COUNTIFS(Q720:Y720,$J$2:$J$861)),0),0)),"")</f>
        <v/>
      </c>
      <c r="AA720" s="112">
        <f>IFERROR(INDEX($J$2:$J$861,MATCH(1,INDEX(($P720=$F$2:$F$861)*(0=COUNTIFS(Q720:Z720,$J$2:$J$861)),0),0)),"")</f>
        <v/>
      </c>
      <c r="AB720" s="112">
        <f>IFERROR(INDEX($J$2:$J$861,MATCH(1,INDEX(($P720=$F$2:$F$861)*(0=COUNTIFS(Q720:AA720,$J$2:$J$861)),0),0)),"")</f>
        <v/>
      </c>
      <c r="AC720" s="112">
        <f>IFERROR(INDEX($J$2:$J$861,MATCH(1,INDEX(($P720=$F$2:$F$861)*(0=COUNTIFS(Q720:AB720,$J$2:$J$861)),0),0)),"")</f>
        <v/>
      </c>
      <c r="AD720">
        <f>Q720&amp;"-"&amp;R720&amp;"-"&amp;S720&amp;"-"&amp;T720&amp;"-"&amp;U720&amp;"-"&amp;V720&amp;"-"&amp;W720&amp;"-"&amp;X720&amp;"-"&amp;Y720&amp;"-"&amp;Z720&amp;"-"&amp;AA720&amp;"-"&amp;AB720&amp;"-"&amp;AC720</f>
        <v/>
      </c>
      <c r="AF720" s="19">
        <f>IFERROR(INDEX($I$2:$I$861,MATCH(1,INDEX(($P720=$F$2:$F$861)*(0=COUNTIFS($AF$2:$AF$2,$I$2:$I$861)),0),0)),"")</f>
        <v/>
      </c>
      <c r="AG720" s="19">
        <f>IFERROR(INDEX($I$2:$I$9873,MATCH(1,INDEX(($P720=$F$2:$F$9873)*(0=COUNTIFS(AF720,$I$2:$I$9873)),0),0)),"")</f>
        <v/>
      </c>
      <c r="AH720" s="19">
        <f>IFERROR(INDEX($I$2:$I$9873,MATCH(1,INDEX(($P720=$F$2:$F$9873)*(0=COUNTIFS(AF720:AG720,$I$2:$I$9873)),0),0)),"")</f>
        <v/>
      </c>
      <c r="AI720" s="19">
        <f>IFERROR(INDEX($I$2:$I$9873,MATCH(1,INDEX(($P720=$F$2:$F$9873)*(0=COUNTIFS(AF720:AH720,$I$2:$I$9873)),0),0)),"")</f>
        <v/>
      </c>
      <c r="AJ720" s="19">
        <f>IFERROR(INDEX($I$2:$I$9873,MATCH(1,INDEX(($P720=$F$2:$F$9873)*(0=COUNTIFS(AF720:AI720,$I$2:$I$9873)),0),0)),"")</f>
        <v/>
      </c>
      <c r="AK720" s="19">
        <f>IFERROR(INDEX($I$2:$I$9873,MATCH(1,INDEX(($P720=$F$2:$F$9873)*(0=COUNTIFS(AF720:AJ720,$I$2:$I$9873)),0),0)),"")</f>
        <v/>
      </c>
      <c r="AL720" s="19">
        <f>IFERROR(INDEX($I$2:$I$9873,MATCH(1,INDEX(($P720=$F$2:$F$9873)*(0=COUNTIFS(AF720:AK720,$I$2:$I$9873)),0),0)),"")</f>
        <v/>
      </c>
      <c r="AM720" s="19">
        <f>IFERROR(INDEX($I$2:$I$9873,MATCH(1,INDEX(($P720=$F$2:$F$9873)*(0=COUNTIFS(AF720:AL720,$I$2:$I$9873)),0),0)),"")</f>
        <v/>
      </c>
      <c r="AN720" s="19">
        <f>IFERROR(INDEX($I$2:$I$9873,MATCH(1,INDEX(($P720=$F$2:$F$9873)*(0=COUNTIFS(AF720:AM720,$I$2:$I$9873)),0),0)),"")</f>
        <v/>
      </c>
      <c r="AO720" s="19">
        <f>IFERROR(INDEX($I$2:$I$9873,MATCH(1,INDEX(($P720=$F$2:$F$9873)*(0=COUNTIFS(AF720:AN720,$I$2:$I$9873)),0),0)),"")</f>
        <v/>
      </c>
      <c r="AP720" s="19">
        <f>IFERROR(INDEX($I$2:$I$9873,MATCH(1,INDEX(($P720=$F$2:$F$9873)*(0=COUNTIFS(AF720:AO720,$I$2:$I$9873)),0),0)),"")</f>
        <v/>
      </c>
      <c r="AQ720" s="19">
        <f>IFERROR(INDEX($I$2:$I$9873,MATCH(1,INDEX(($P720=$F$2:$F$9873)*(0=COUNTIFS(AF720:AP720,$I$2:$I$9873)),0),0)),"")</f>
        <v/>
      </c>
      <c r="AR720" s="19">
        <f>IFERROR(INDEX($I$2:$I$9873,MATCH(1,INDEX(($P720=$F$2:$F$9873)*(0=COUNTIFS(AF720:AQ720,$I$2:$I$9873)),0),0)),"")</f>
        <v/>
      </c>
      <c r="AS720" s="19">
        <f>IFERROR(VLOOKUP(AF720,[2]CUS030!$A$5:$E$10000,5,0),"")</f>
        <v/>
      </c>
      <c r="AT720" s="19">
        <f>IFERROR(VLOOKUP(AG720,[2]CUS030!$A$5:$E$10000,5,0),"")</f>
        <v/>
      </c>
      <c r="AU720" s="19">
        <f>IFERROR(VLOOKUP(AH720,[2]CUS030!$A$5:$E$10000,5,0),"")</f>
        <v/>
      </c>
      <c r="AV720" s="19">
        <f>IFERROR(VLOOKUP(AI720,[2]CUS030!$A$5:$E$10000,5,0),"")</f>
        <v/>
      </c>
      <c r="AW720" s="19">
        <f>IFERROR(VLOOKUP(AJ720,[2]CUS030!$A$5:$E$10000,5,0),"")</f>
        <v/>
      </c>
      <c r="AX720" s="19">
        <f>IFERROR(VLOOKUP(AK720,[2]CUS030!$A$5:$E$10000,5,0),"")</f>
        <v/>
      </c>
      <c r="AY720" s="19">
        <f>IFERROR(VLOOKUP(AL720,[2]CUS030!$A$5:$E$10000,5,0),"")</f>
        <v/>
      </c>
      <c r="AZ720" s="19">
        <f>IFERROR(VLOOKUP(AM720,[2]CUS030!$A$5:$E$10000,5,0),"")</f>
        <v/>
      </c>
      <c r="BA720" s="19">
        <f>IFERROR(VLOOKUP(AN720,[2]CUS030!$A$5:$E$10000,5,0),"")</f>
        <v/>
      </c>
      <c r="BB720" s="19">
        <f>IFERROR(VLOOKUP(AO720,[2]CUS030!$A$5:$E$10000,5,0),"")</f>
        <v/>
      </c>
      <c r="BC720" s="19">
        <f>IFERROR(VLOOKUP(AP720,[2]CUS030!$A$5:$E$10000,5,0),"")</f>
        <v/>
      </c>
      <c r="BD720" s="19">
        <f>IFERROR(VLOOKUP(AQ720,[2]CUS030!$A$5:$E$10000,5,0),"")</f>
        <v/>
      </c>
      <c r="BE720" s="19">
        <f>IFERROR(VLOOKUP(AR720,[2]CUS030!$A$5:$E$10000,5,0),"")</f>
        <v/>
      </c>
    </row>
    <row r="721">
      <c r="F721" s="108">
        <f>[1]!Table1[[#This Row],[Production]]</f>
        <v/>
      </c>
      <c r="G721">
        <f>MID(F721,LEN(F721)-6,4)</f>
        <v/>
      </c>
      <c r="H721">
        <f>AS721&amp;"|"&amp;AT721&amp;"|"&amp;AU721&amp;"|"&amp;AV721&amp;"|"&amp;AW721&amp;"|"&amp;AX721&amp;"|"&amp;AY721&amp;"|"&amp;AZ721&amp;"|"&amp;BA721&amp;"|"&amp;BB721&amp;"|"&amp;BC721&amp;"|"&amp;BD721&amp;"|"&amp;BE721</f>
        <v/>
      </c>
      <c r="I721" s="108">
        <f>[1]!Table1[[#This Row],[Stock]]</f>
        <v/>
      </c>
      <c r="J721">
        <f>MID(LEFT(I721,LEN(I721)-3),FIND("0|0.000",LEFT(I721,LEN(I721)-3),1)+7,6)</f>
        <v/>
      </c>
      <c r="K721" s="19" t="n"/>
      <c r="L721" s="19" t="n"/>
      <c r="M721" s="19" t="n"/>
      <c r="N721" s="19" t="n"/>
      <c r="O721" s="19" t="n"/>
      <c r="P721" s="20">
        <f>End_Cal!E721</f>
        <v/>
      </c>
      <c r="Q721" s="112">
        <f>IFERROR(INDEX($J$2:$J$9873,MATCH(1,INDEX(($P721=$F$2:$F$9873)*(0=COUNTIFS($Q$2:$Q$2,$J$2:$J$9873)),0),0)),"")</f>
        <v/>
      </c>
      <c r="R721" s="112">
        <f>IFERROR(INDEX($J$2:$J$9873,MATCH(1,INDEX(($P721=$F$2:$F$9873)*(0=COUNTIFS(Q721,$J$2:$J$9873)),0),0)),"")</f>
        <v/>
      </c>
      <c r="S721" s="112">
        <f>IFERROR(INDEX($J$2:$J$9873,MATCH(1,INDEX(($P721=$F$2:$F$9873)*(0=COUNTIFS(Q721:R721,$J$2:$J$9873)),0),0)),"")</f>
        <v/>
      </c>
      <c r="T721" s="112">
        <f>IFERROR(INDEX($J$2:$J$9873,MATCH(1,INDEX(($P721=$F$2:$F$9873)*(0=COUNTIFS(Q721:S721,$J$2:$J$9873)),0),0)),"")</f>
        <v/>
      </c>
      <c r="U721" s="112">
        <f>IFERROR(INDEX($J$2:$J$9873,MATCH(1,INDEX(($P721=$F$2:$F$9873)*(0=COUNTIFS(Q721:T721,$J$2:$J$9873)),0),0)),"")</f>
        <v/>
      </c>
      <c r="V721" s="112">
        <f>IFERROR(INDEX($J$2:$J$9873,MATCH(1,INDEX(($P721=$F$2:$F$9873)*(0=COUNTIFS(Q721:U721,$J$2:$J$9873)),0),0)),"")</f>
        <v/>
      </c>
      <c r="W721" s="112">
        <f>IFERROR(INDEX($J$2:$J$9873,MATCH(1,INDEX(($P721=$F$2:$F$9873)*(0=COUNTIFS(Q721:V721,$J$2:$J$861)),0),0)),"")</f>
        <v/>
      </c>
      <c r="X721" s="112">
        <f>IFERROR(INDEX($J$2:$J$9873,MATCH(1,INDEX(($P721=$F$2:$F$9873)*(0=COUNTIFS(Q721:W721,$J$2:$J$9873)),0),0)),"")</f>
        <v/>
      </c>
      <c r="Y721" s="112">
        <f>IFERROR(INDEX($J$2:$J$861,MATCH(1,INDEX(($P721=$F$2:$F$861)*(0=COUNTIFS(Q721:X721,$J$2:$J$861)),0),0)),"")</f>
        <v/>
      </c>
      <c r="Z721" s="112">
        <f>IFERROR(INDEX($J$2:$J$861,MATCH(1,INDEX(($P721=$F$2:$F$861)*(0=COUNTIFS(Q721:Y721,$J$2:$J$861)),0),0)),"")</f>
        <v/>
      </c>
      <c r="AA721" s="112">
        <f>IFERROR(INDEX($J$2:$J$861,MATCH(1,INDEX(($P721=$F$2:$F$861)*(0=COUNTIFS(Q721:Z721,$J$2:$J$861)),0),0)),"")</f>
        <v/>
      </c>
      <c r="AB721" s="112">
        <f>IFERROR(INDEX($J$2:$J$861,MATCH(1,INDEX(($P721=$F$2:$F$861)*(0=COUNTIFS(Q721:AA721,$J$2:$J$861)),0),0)),"")</f>
        <v/>
      </c>
      <c r="AC721" s="112">
        <f>IFERROR(INDEX($J$2:$J$861,MATCH(1,INDEX(($P721=$F$2:$F$861)*(0=COUNTIFS(Q721:AB721,$J$2:$J$861)),0),0)),"")</f>
        <v/>
      </c>
      <c r="AD721">
        <f>Q721&amp;"-"&amp;R721&amp;"-"&amp;S721&amp;"-"&amp;T721&amp;"-"&amp;U721&amp;"-"&amp;V721&amp;"-"&amp;W721&amp;"-"&amp;X721&amp;"-"&amp;Y721&amp;"-"&amp;Z721&amp;"-"&amp;AA721&amp;"-"&amp;AB721&amp;"-"&amp;AC721</f>
        <v/>
      </c>
      <c r="AF721" s="19">
        <f>IFERROR(INDEX($I$2:$I$861,MATCH(1,INDEX(($P721=$F$2:$F$861)*(0=COUNTIFS($AF$2:$AF$2,$I$2:$I$861)),0),0)),"")</f>
        <v/>
      </c>
      <c r="AG721" s="19">
        <f>IFERROR(INDEX($I$2:$I$9873,MATCH(1,INDEX(($P721=$F$2:$F$9873)*(0=COUNTIFS(AF721,$I$2:$I$9873)),0),0)),"")</f>
        <v/>
      </c>
      <c r="AH721" s="19">
        <f>IFERROR(INDEX($I$2:$I$9873,MATCH(1,INDEX(($P721=$F$2:$F$9873)*(0=COUNTIFS(AF721:AG721,$I$2:$I$9873)),0),0)),"")</f>
        <v/>
      </c>
      <c r="AI721" s="19">
        <f>IFERROR(INDEX($I$2:$I$9873,MATCH(1,INDEX(($P721=$F$2:$F$9873)*(0=COUNTIFS(AF721:AH721,$I$2:$I$9873)),0),0)),"")</f>
        <v/>
      </c>
      <c r="AJ721" s="19">
        <f>IFERROR(INDEX($I$2:$I$9873,MATCH(1,INDEX(($P721=$F$2:$F$9873)*(0=COUNTIFS(AF721:AI721,$I$2:$I$9873)),0),0)),"")</f>
        <v/>
      </c>
      <c r="AK721" s="19">
        <f>IFERROR(INDEX($I$2:$I$9873,MATCH(1,INDEX(($P721=$F$2:$F$9873)*(0=COUNTIFS(AF721:AJ721,$I$2:$I$9873)),0),0)),"")</f>
        <v/>
      </c>
      <c r="AL721" s="19">
        <f>IFERROR(INDEX($I$2:$I$9873,MATCH(1,INDEX(($P721=$F$2:$F$9873)*(0=COUNTIFS(AF721:AK721,$I$2:$I$9873)),0),0)),"")</f>
        <v/>
      </c>
      <c r="AM721" s="19">
        <f>IFERROR(INDEX($I$2:$I$9873,MATCH(1,INDEX(($P721=$F$2:$F$9873)*(0=COUNTIFS(AF721:AL721,$I$2:$I$9873)),0),0)),"")</f>
        <v/>
      </c>
      <c r="AN721" s="19">
        <f>IFERROR(INDEX($I$2:$I$9873,MATCH(1,INDEX(($P721=$F$2:$F$9873)*(0=COUNTIFS(AF721:AM721,$I$2:$I$9873)),0),0)),"")</f>
        <v/>
      </c>
      <c r="AO721" s="19">
        <f>IFERROR(INDEX($I$2:$I$9873,MATCH(1,INDEX(($P721=$F$2:$F$9873)*(0=COUNTIFS(AF721:AN721,$I$2:$I$9873)),0),0)),"")</f>
        <v/>
      </c>
      <c r="AP721" s="19">
        <f>IFERROR(INDEX($I$2:$I$9873,MATCH(1,INDEX(($P721=$F$2:$F$9873)*(0=COUNTIFS(AF721:AO721,$I$2:$I$9873)),0),0)),"")</f>
        <v/>
      </c>
      <c r="AQ721" s="19">
        <f>IFERROR(INDEX($I$2:$I$9873,MATCH(1,INDEX(($P721=$F$2:$F$9873)*(0=COUNTIFS(AF721:AP721,$I$2:$I$9873)),0),0)),"")</f>
        <v/>
      </c>
      <c r="AR721" s="19">
        <f>IFERROR(INDEX($I$2:$I$9873,MATCH(1,INDEX(($P721=$F$2:$F$9873)*(0=COUNTIFS(AF721:AQ721,$I$2:$I$9873)),0),0)),"")</f>
        <v/>
      </c>
      <c r="AS721" s="19">
        <f>IFERROR(VLOOKUP(AF721,[2]CUS030!$A$5:$E$10000,5,0),"")</f>
        <v/>
      </c>
      <c r="AT721" s="19">
        <f>IFERROR(VLOOKUP(AG721,[2]CUS030!$A$5:$E$10000,5,0),"")</f>
        <v/>
      </c>
      <c r="AU721" s="19">
        <f>IFERROR(VLOOKUP(AH721,[2]CUS030!$A$5:$E$10000,5,0),"")</f>
        <v/>
      </c>
      <c r="AV721" s="19">
        <f>IFERROR(VLOOKUP(AI721,[2]CUS030!$A$5:$E$10000,5,0),"")</f>
        <v/>
      </c>
      <c r="AW721" s="19">
        <f>IFERROR(VLOOKUP(AJ721,[2]CUS030!$A$5:$E$10000,5,0),"")</f>
        <v/>
      </c>
      <c r="AX721" s="19">
        <f>IFERROR(VLOOKUP(AK721,[2]CUS030!$A$5:$E$10000,5,0),"")</f>
        <v/>
      </c>
      <c r="AY721" s="19">
        <f>IFERROR(VLOOKUP(AL721,[2]CUS030!$A$5:$E$10000,5,0),"")</f>
        <v/>
      </c>
      <c r="AZ721" s="19">
        <f>IFERROR(VLOOKUP(AM721,[2]CUS030!$A$5:$E$10000,5,0),"")</f>
        <v/>
      </c>
      <c r="BA721" s="19">
        <f>IFERROR(VLOOKUP(AN721,[2]CUS030!$A$5:$E$10000,5,0),"")</f>
        <v/>
      </c>
      <c r="BB721" s="19">
        <f>IFERROR(VLOOKUP(AO721,[2]CUS030!$A$5:$E$10000,5,0),"")</f>
        <v/>
      </c>
      <c r="BC721" s="19">
        <f>IFERROR(VLOOKUP(AP721,[2]CUS030!$A$5:$E$10000,5,0),"")</f>
        <v/>
      </c>
      <c r="BD721" s="19">
        <f>IFERROR(VLOOKUP(AQ721,[2]CUS030!$A$5:$E$10000,5,0),"")</f>
        <v/>
      </c>
      <c r="BE721" s="19">
        <f>IFERROR(VLOOKUP(AR721,[2]CUS030!$A$5:$E$10000,5,0),"")</f>
        <v/>
      </c>
    </row>
    <row r="722">
      <c r="F722" s="108">
        <f>[1]!Table1[[#This Row],[Production]]</f>
        <v/>
      </c>
      <c r="G722">
        <f>MID(F722,LEN(F722)-6,4)</f>
        <v/>
      </c>
      <c r="H722">
        <f>AS722&amp;"|"&amp;AT722&amp;"|"&amp;AU722&amp;"|"&amp;AV722&amp;"|"&amp;AW722&amp;"|"&amp;AX722&amp;"|"&amp;AY722&amp;"|"&amp;AZ722&amp;"|"&amp;BA722&amp;"|"&amp;BB722&amp;"|"&amp;BC722&amp;"|"&amp;BD722&amp;"|"&amp;BE722</f>
        <v/>
      </c>
      <c r="I722" s="108">
        <f>[1]!Table1[[#This Row],[Stock]]</f>
        <v/>
      </c>
      <c r="J722">
        <f>MID(LEFT(I722,LEN(I722)-3),FIND("0|0.000",LEFT(I722,LEN(I722)-3),1)+7,6)</f>
        <v/>
      </c>
      <c r="K722" s="19" t="n"/>
      <c r="L722" s="19" t="n"/>
      <c r="M722" s="19" t="n"/>
      <c r="N722" s="19" t="n"/>
      <c r="O722" s="19" t="n"/>
      <c r="P722" s="20">
        <f>End_Cal!E722</f>
        <v/>
      </c>
      <c r="Q722" s="112">
        <f>IFERROR(INDEX($J$2:$J$9873,MATCH(1,INDEX(($P722=$F$2:$F$9873)*(0=COUNTIFS($Q$2:$Q$2,$J$2:$J$9873)),0),0)),"")</f>
        <v/>
      </c>
      <c r="R722" s="112">
        <f>IFERROR(INDEX($J$2:$J$9873,MATCH(1,INDEX(($P722=$F$2:$F$9873)*(0=COUNTIFS(Q722,$J$2:$J$9873)),0),0)),"")</f>
        <v/>
      </c>
      <c r="S722" s="112">
        <f>IFERROR(INDEX($J$2:$J$9873,MATCH(1,INDEX(($P722=$F$2:$F$9873)*(0=COUNTIFS(Q722:R722,$J$2:$J$9873)),0),0)),"")</f>
        <v/>
      </c>
      <c r="T722" s="112">
        <f>IFERROR(INDEX($J$2:$J$9873,MATCH(1,INDEX(($P722=$F$2:$F$9873)*(0=COUNTIFS(Q722:S722,$J$2:$J$9873)),0),0)),"")</f>
        <v/>
      </c>
      <c r="U722" s="112">
        <f>IFERROR(INDEX($J$2:$J$9873,MATCH(1,INDEX(($P722=$F$2:$F$9873)*(0=COUNTIFS(Q722:T722,$J$2:$J$9873)),0),0)),"")</f>
        <v/>
      </c>
      <c r="V722" s="112">
        <f>IFERROR(INDEX($J$2:$J$9873,MATCH(1,INDEX(($P722=$F$2:$F$9873)*(0=COUNTIFS(Q722:U722,$J$2:$J$9873)),0),0)),"")</f>
        <v/>
      </c>
      <c r="W722" s="112">
        <f>IFERROR(INDEX($J$2:$J$9873,MATCH(1,INDEX(($P722=$F$2:$F$9873)*(0=COUNTIFS(Q722:V722,$J$2:$J$861)),0),0)),"")</f>
        <v/>
      </c>
      <c r="X722" s="112">
        <f>IFERROR(INDEX($J$2:$J$9873,MATCH(1,INDEX(($P722=$F$2:$F$9873)*(0=COUNTIFS(Q722:W722,$J$2:$J$9873)),0),0)),"")</f>
        <v/>
      </c>
      <c r="Y722" s="112">
        <f>IFERROR(INDEX($J$2:$J$861,MATCH(1,INDEX(($P722=$F$2:$F$861)*(0=COUNTIFS(Q722:X722,$J$2:$J$861)),0),0)),"")</f>
        <v/>
      </c>
      <c r="Z722" s="112">
        <f>IFERROR(INDEX($J$2:$J$861,MATCH(1,INDEX(($P722=$F$2:$F$861)*(0=COUNTIFS(Q722:Y722,$J$2:$J$861)),0),0)),"")</f>
        <v/>
      </c>
      <c r="AA722" s="112">
        <f>IFERROR(INDEX($J$2:$J$861,MATCH(1,INDEX(($P722=$F$2:$F$861)*(0=COUNTIFS(Q722:Z722,$J$2:$J$861)),0),0)),"")</f>
        <v/>
      </c>
      <c r="AB722" s="112">
        <f>IFERROR(INDEX($J$2:$J$861,MATCH(1,INDEX(($P722=$F$2:$F$861)*(0=COUNTIFS(Q722:AA722,$J$2:$J$861)),0),0)),"")</f>
        <v/>
      </c>
      <c r="AC722" s="112">
        <f>IFERROR(INDEX($J$2:$J$861,MATCH(1,INDEX(($P722=$F$2:$F$861)*(0=COUNTIFS(Q722:AB722,$J$2:$J$861)),0),0)),"")</f>
        <v/>
      </c>
      <c r="AD722">
        <f>Q722&amp;"-"&amp;R722&amp;"-"&amp;S722&amp;"-"&amp;T722&amp;"-"&amp;U722&amp;"-"&amp;V722&amp;"-"&amp;W722&amp;"-"&amp;X722&amp;"-"&amp;Y722&amp;"-"&amp;Z722&amp;"-"&amp;AA722&amp;"-"&amp;AB722&amp;"-"&amp;AC722</f>
        <v/>
      </c>
      <c r="AF722" s="19">
        <f>IFERROR(INDEX($I$2:$I$861,MATCH(1,INDEX(($P722=$F$2:$F$861)*(0=COUNTIFS($AF$2:$AF$2,$I$2:$I$861)),0),0)),"")</f>
        <v/>
      </c>
      <c r="AG722" s="19">
        <f>IFERROR(INDEX($I$2:$I$9873,MATCH(1,INDEX(($P722=$F$2:$F$9873)*(0=COUNTIFS(AF722,$I$2:$I$9873)),0),0)),"")</f>
        <v/>
      </c>
      <c r="AH722" s="19">
        <f>IFERROR(INDEX($I$2:$I$9873,MATCH(1,INDEX(($P722=$F$2:$F$9873)*(0=COUNTIFS(AF722:AG722,$I$2:$I$9873)),0),0)),"")</f>
        <v/>
      </c>
      <c r="AI722" s="19">
        <f>IFERROR(INDEX($I$2:$I$9873,MATCH(1,INDEX(($P722=$F$2:$F$9873)*(0=COUNTIFS(AF722:AH722,$I$2:$I$9873)),0),0)),"")</f>
        <v/>
      </c>
      <c r="AJ722" s="19">
        <f>IFERROR(INDEX($I$2:$I$9873,MATCH(1,INDEX(($P722=$F$2:$F$9873)*(0=COUNTIFS(AF722:AI722,$I$2:$I$9873)),0),0)),"")</f>
        <v/>
      </c>
      <c r="AK722" s="19">
        <f>IFERROR(INDEX($I$2:$I$9873,MATCH(1,INDEX(($P722=$F$2:$F$9873)*(0=COUNTIFS(AF722:AJ722,$I$2:$I$9873)),0),0)),"")</f>
        <v/>
      </c>
      <c r="AL722" s="19">
        <f>IFERROR(INDEX($I$2:$I$9873,MATCH(1,INDEX(($P722=$F$2:$F$9873)*(0=COUNTIFS(AF722:AK722,$I$2:$I$9873)),0),0)),"")</f>
        <v/>
      </c>
      <c r="AM722" s="19">
        <f>IFERROR(INDEX($I$2:$I$9873,MATCH(1,INDEX(($P722=$F$2:$F$9873)*(0=COUNTIFS(AF722:AL722,$I$2:$I$9873)),0),0)),"")</f>
        <v/>
      </c>
      <c r="AN722" s="19">
        <f>IFERROR(INDEX($I$2:$I$9873,MATCH(1,INDEX(($P722=$F$2:$F$9873)*(0=COUNTIFS(AF722:AM722,$I$2:$I$9873)),0),0)),"")</f>
        <v/>
      </c>
      <c r="AO722" s="19">
        <f>IFERROR(INDEX($I$2:$I$9873,MATCH(1,INDEX(($P722=$F$2:$F$9873)*(0=COUNTIFS(AF722:AN722,$I$2:$I$9873)),0),0)),"")</f>
        <v/>
      </c>
      <c r="AP722" s="19">
        <f>IFERROR(INDEX($I$2:$I$9873,MATCH(1,INDEX(($P722=$F$2:$F$9873)*(0=COUNTIFS(AF722:AO722,$I$2:$I$9873)),0),0)),"")</f>
        <v/>
      </c>
      <c r="AQ722" s="19">
        <f>IFERROR(INDEX($I$2:$I$9873,MATCH(1,INDEX(($P722=$F$2:$F$9873)*(0=COUNTIFS(AF722:AP722,$I$2:$I$9873)),0),0)),"")</f>
        <v/>
      </c>
      <c r="AR722" s="19">
        <f>IFERROR(INDEX($I$2:$I$9873,MATCH(1,INDEX(($P722=$F$2:$F$9873)*(0=COUNTIFS(AF722:AQ722,$I$2:$I$9873)),0),0)),"")</f>
        <v/>
      </c>
      <c r="AS722" s="19">
        <f>IFERROR(VLOOKUP(AF722,[2]CUS030!$A$5:$E$10000,5,0),"")</f>
        <v/>
      </c>
      <c r="AT722" s="19">
        <f>IFERROR(VLOOKUP(AG722,[2]CUS030!$A$5:$E$10000,5,0),"")</f>
        <v/>
      </c>
      <c r="AU722" s="19">
        <f>IFERROR(VLOOKUP(AH722,[2]CUS030!$A$5:$E$10000,5,0),"")</f>
        <v/>
      </c>
      <c r="AV722" s="19">
        <f>IFERROR(VLOOKUP(AI722,[2]CUS030!$A$5:$E$10000,5,0),"")</f>
        <v/>
      </c>
      <c r="AW722" s="19">
        <f>IFERROR(VLOOKUP(AJ722,[2]CUS030!$A$5:$E$10000,5,0),"")</f>
        <v/>
      </c>
      <c r="AX722" s="19">
        <f>IFERROR(VLOOKUP(AK722,[2]CUS030!$A$5:$E$10000,5,0),"")</f>
        <v/>
      </c>
      <c r="AY722" s="19">
        <f>IFERROR(VLOOKUP(AL722,[2]CUS030!$A$5:$E$10000,5,0),"")</f>
        <v/>
      </c>
      <c r="AZ722" s="19">
        <f>IFERROR(VLOOKUP(AM722,[2]CUS030!$A$5:$E$10000,5,0),"")</f>
        <v/>
      </c>
      <c r="BA722" s="19">
        <f>IFERROR(VLOOKUP(AN722,[2]CUS030!$A$5:$E$10000,5,0),"")</f>
        <v/>
      </c>
      <c r="BB722" s="19">
        <f>IFERROR(VLOOKUP(AO722,[2]CUS030!$A$5:$E$10000,5,0),"")</f>
        <v/>
      </c>
      <c r="BC722" s="19">
        <f>IFERROR(VLOOKUP(AP722,[2]CUS030!$A$5:$E$10000,5,0),"")</f>
        <v/>
      </c>
      <c r="BD722" s="19">
        <f>IFERROR(VLOOKUP(AQ722,[2]CUS030!$A$5:$E$10000,5,0),"")</f>
        <v/>
      </c>
      <c r="BE722" s="19">
        <f>IFERROR(VLOOKUP(AR722,[2]CUS030!$A$5:$E$10000,5,0),"")</f>
        <v/>
      </c>
    </row>
    <row r="723">
      <c r="F723" s="108">
        <f>[1]!Table1[[#This Row],[Production]]</f>
        <v/>
      </c>
      <c r="G723">
        <f>MID(F723,LEN(F723)-6,4)</f>
        <v/>
      </c>
      <c r="H723">
        <f>AS723&amp;"|"&amp;AT723&amp;"|"&amp;AU723&amp;"|"&amp;AV723&amp;"|"&amp;AW723&amp;"|"&amp;AX723&amp;"|"&amp;AY723&amp;"|"&amp;AZ723&amp;"|"&amp;BA723&amp;"|"&amp;BB723&amp;"|"&amp;BC723&amp;"|"&amp;BD723&amp;"|"&amp;BE723</f>
        <v/>
      </c>
      <c r="I723" s="108">
        <f>[1]!Table1[[#This Row],[Stock]]</f>
        <v/>
      </c>
      <c r="J723">
        <f>MID(LEFT(I723,LEN(I723)-3),FIND("0|0.000",LEFT(I723,LEN(I723)-3),1)+7,6)</f>
        <v/>
      </c>
      <c r="K723" s="19" t="n"/>
      <c r="L723" s="19" t="n"/>
      <c r="M723" s="19" t="n"/>
      <c r="N723" s="19" t="n"/>
      <c r="O723" s="19" t="n"/>
      <c r="P723" s="20">
        <f>End_Cal!E723</f>
        <v/>
      </c>
      <c r="Q723" s="112">
        <f>IFERROR(INDEX($J$2:$J$9873,MATCH(1,INDEX(($P723=$F$2:$F$9873)*(0=COUNTIFS($Q$2:$Q$2,$J$2:$J$9873)),0),0)),"")</f>
        <v/>
      </c>
      <c r="R723" s="112">
        <f>IFERROR(INDEX($J$2:$J$9873,MATCH(1,INDEX(($P723=$F$2:$F$9873)*(0=COUNTIFS(Q723,$J$2:$J$9873)),0),0)),"")</f>
        <v/>
      </c>
      <c r="S723" s="112">
        <f>IFERROR(INDEX($J$2:$J$9873,MATCH(1,INDEX(($P723=$F$2:$F$9873)*(0=COUNTIFS(Q723:R723,$J$2:$J$9873)),0),0)),"")</f>
        <v/>
      </c>
      <c r="T723" s="112">
        <f>IFERROR(INDEX($J$2:$J$9873,MATCH(1,INDEX(($P723=$F$2:$F$9873)*(0=COUNTIFS(Q723:S723,$J$2:$J$9873)),0),0)),"")</f>
        <v/>
      </c>
      <c r="U723" s="112">
        <f>IFERROR(INDEX($J$2:$J$9873,MATCH(1,INDEX(($P723=$F$2:$F$9873)*(0=COUNTIFS(Q723:T723,$J$2:$J$9873)),0),0)),"")</f>
        <v/>
      </c>
      <c r="V723" s="112">
        <f>IFERROR(INDEX($J$2:$J$9873,MATCH(1,INDEX(($P723=$F$2:$F$9873)*(0=COUNTIFS(Q723:U723,$J$2:$J$9873)),0),0)),"")</f>
        <v/>
      </c>
      <c r="W723" s="112">
        <f>IFERROR(INDEX($J$2:$J$9873,MATCH(1,INDEX(($P723=$F$2:$F$9873)*(0=COUNTIFS(Q723:V723,$J$2:$J$861)),0),0)),"")</f>
        <v/>
      </c>
      <c r="X723" s="112">
        <f>IFERROR(INDEX($J$2:$J$9873,MATCH(1,INDEX(($P723=$F$2:$F$9873)*(0=COUNTIFS(Q723:W723,$J$2:$J$9873)),0),0)),"")</f>
        <v/>
      </c>
      <c r="Y723" s="112">
        <f>IFERROR(INDEX($J$2:$J$861,MATCH(1,INDEX(($P723=$F$2:$F$861)*(0=COUNTIFS(Q723:X723,$J$2:$J$861)),0),0)),"")</f>
        <v/>
      </c>
      <c r="Z723" s="112">
        <f>IFERROR(INDEX($J$2:$J$861,MATCH(1,INDEX(($P723=$F$2:$F$861)*(0=COUNTIFS(Q723:Y723,$J$2:$J$861)),0),0)),"")</f>
        <v/>
      </c>
      <c r="AA723" s="112">
        <f>IFERROR(INDEX($J$2:$J$861,MATCH(1,INDEX(($P723=$F$2:$F$861)*(0=COUNTIFS(Q723:Z723,$J$2:$J$861)),0),0)),"")</f>
        <v/>
      </c>
      <c r="AB723" s="112">
        <f>IFERROR(INDEX($J$2:$J$861,MATCH(1,INDEX(($P723=$F$2:$F$861)*(0=COUNTIFS(Q723:AA723,$J$2:$J$861)),0),0)),"")</f>
        <v/>
      </c>
      <c r="AC723" s="112">
        <f>IFERROR(INDEX($J$2:$J$861,MATCH(1,INDEX(($P723=$F$2:$F$861)*(0=COUNTIFS(Q723:AB723,$J$2:$J$861)),0),0)),"")</f>
        <v/>
      </c>
      <c r="AD723">
        <f>Q723&amp;"-"&amp;R723&amp;"-"&amp;S723&amp;"-"&amp;T723&amp;"-"&amp;U723&amp;"-"&amp;V723&amp;"-"&amp;W723&amp;"-"&amp;X723&amp;"-"&amp;Y723&amp;"-"&amp;Z723&amp;"-"&amp;AA723&amp;"-"&amp;AB723&amp;"-"&amp;AC723</f>
        <v/>
      </c>
      <c r="AF723" s="19">
        <f>IFERROR(INDEX($I$2:$I$861,MATCH(1,INDEX(($P723=$F$2:$F$861)*(0=COUNTIFS($AF$2:$AF$2,$I$2:$I$861)),0),0)),"")</f>
        <v/>
      </c>
      <c r="AG723" s="19">
        <f>IFERROR(INDEX($I$2:$I$9873,MATCH(1,INDEX(($P723=$F$2:$F$9873)*(0=COUNTIFS(AF723,$I$2:$I$9873)),0),0)),"")</f>
        <v/>
      </c>
      <c r="AH723" s="19">
        <f>IFERROR(INDEX($I$2:$I$9873,MATCH(1,INDEX(($P723=$F$2:$F$9873)*(0=COUNTIFS(AF723:AG723,$I$2:$I$9873)),0),0)),"")</f>
        <v/>
      </c>
      <c r="AI723" s="19">
        <f>IFERROR(INDEX($I$2:$I$9873,MATCH(1,INDEX(($P723=$F$2:$F$9873)*(0=COUNTIFS(AF723:AH723,$I$2:$I$9873)),0),0)),"")</f>
        <v/>
      </c>
      <c r="AJ723" s="19">
        <f>IFERROR(INDEX($I$2:$I$9873,MATCH(1,INDEX(($P723=$F$2:$F$9873)*(0=COUNTIFS(AF723:AI723,$I$2:$I$9873)),0),0)),"")</f>
        <v/>
      </c>
      <c r="AK723" s="19">
        <f>IFERROR(INDEX($I$2:$I$9873,MATCH(1,INDEX(($P723=$F$2:$F$9873)*(0=COUNTIFS(AF723:AJ723,$I$2:$I$9873)),0),0)),"")</f>
        <v/>
      </c>
      <c r="AL723" s="19">
        <f>IFERROR(INDEX($I$2:$I$9873,MATCH(1,INDEX(($P723=$F$2:$F$9873)*(0=COUNTIFS(AF723:AK723,$I$2:$I$9873)),0),0)),"")</f>
        <v/>
      </c>
      <c r="AM723" s="19">
        <f>IFERROR(INDEX($I$2:$I$9873,MATCH(1,INDEX(($P723=$F$2:$F$9873)*(0=COUNTIFS(AF723:AL723,$I$2:$I$9873)),0),0)),"")</f>
        <v/>
      </c>
      <c r="AN723" s="19">
        <f>IFERROR(INDEX($I$2:$I$9873,MATCH(1,INDEX(($P723=$F$2:$F$9873)*(0=COUNTIFS(AF723:AM723,$I$2:$I$9873)),0),0)),"")</f>
        <v/>
      </c>
      <c r="AO723" s="19">
        <f>IFERROR(INDEX($I$2:$I$9873,MATCH(1,INDEX(($P723=$F$2:$F$9873)*(0=COUNTIFS(AF723:AN723,$I$2:$I$9873)),0),0)),"")</f>
        <v/>
      </c>
      <c r="AP723" s="19">
        <f>IFERROR(INDEX($I$2:$I$9873,MATCH(1,INDEX(($P723=$F$2:$F$9873)*(0=COUNTIFS(AF723:AO723,$I$2:$I$9873)),0),0)),"")</f>
        <v/>
      </c>
      <c r="AQ723" s="19">
        <f>IFERROR(INDEX($I$2:$I$9873,MATCH(1,INDEX(($P723=$F$2:$F$9873)*(0=COUNTIFS(AF723:AP723,$I$2:$I$9873)),0),0)),"")</f>
        <v/>
      </c>
      <c r="AR723" s="19">
        <f>IFERROR(INDEX($I$2:$I$9873,MATCH(1,INDEX(($P723=$F$2:$F$9873)*(0=COUNTIFS(AF723:AQ723,$I$2:$I$9873)),0),0)),"")</f>
        <v/>
      </c>
      <c r="AS723" s="19">
        <f>IFERROR(VLOOKUP(AF723,[2]CUS030!$A$5:$E$10000,5,0),"")</f>
        <v/>
      </c>
      <c r="AT723" s="19">
        <f>IFERROR(VLOOKUP(AG723,[2]CUS030!$A$5:$E$10000,5,0),"")</f>
        <v/>
      </c>
      <c r="AU723" s="19">
        <f>IFERROR(VLOOKUP(AH723,[2]CUS030!$A$5:$E$10000,5,0),"")</f>
        <v/>
      </c>
      <c r="AV723" s="19">
        <f>IFERROR(VLOOKUP(AI723,[2]CUS030!$A$5:$E$10000,5,0),"")</f>
        <v/>
      </c>
      <c r="AW723" s="19">
        <f>IFERROR(VLOOKUP(AJ723,[2]CUS030!$A$5:$E$10000,5,0),"")</f>
        <v/>
      </c>
      <c r="AX723" s="19">
        <f>IFERROR(VLOOKUP(AK723,[2]CUS030!$A$5:$E$10000,5,0),"")</f>
        <v/>
      </c>
      <c r="AY723" s="19">
        <f>IFERROR(VLOOKUP(AL723,[2]CUS030!$A$5:$E$10000,5,0),"")</f>
        <v/>
      </c>
      <c r="AZ723" s="19">
        <f>IFERROR(VLOOKUP(AM723,[2]CUS030!$A$5:$E$10000,5,0),"")</f>
        <v/>
      </c>
      <c r="BA723" s="19">
        <f>IFERROR(VLOOKUP(AN723,[2]CUS030!$A$5:$E$10000,5,0),"")</f>
        <v/>
      </c>
      <c r="BB723" s="19">
        <f>IFERROR(VLOOKUP(AO723,[2]CUS030!$A$5:$E$10000,5,0),"")</f>
        <v/>
      </c>
      <c r="BC723" s="19">
        <f>IFERROR(VLOOKUP(AP723,[2]CUS030!$A$5:$E$10000,5,0),"")</f>
        <v/>
      </c>
      <c r="BD723" s="19">
        <f>IFERROR(VLOOKUP(AQ723,[2]CUS030!$A$5:$E$10000,5,0),"")</f>
        <v/>
      </c>
      <c r="BE723" s="19">
        <f>IFERROR(VLOOKUP(AR723,[2]CUS030!$A$5:$E$10000,5,0),"")</f>
        <v/>
      </c>
    </row>
    <row r="724">
      <c r="F724" s="108">
        <f>[1]!Table1[[#This Row],[Production]]</f>
        <v/>
      </c>
      <c r="G724">
        <f>MID(F724,LEN(F724)-6,4)</f>
        <v/>
      </c>
      <c r="H724">
        <f>AS724&amp;"|"&amp;AT724&amp;"|"&amp;AU724&amp;"|"&amp;AV724&amp;"|"&amp;AW724&amp;"|"&amp;AX724&amp;"|"&amp;AY724&amp;"|"&amp;AZ724&amp;"|"&amp;BA724&amp;"|"&amp;BB724&amp;"|"&amp;BC724&amp;"|"&amp;BD724&amp;"|"&amp;BE724</f>
        <v/>
      </c>
      <c r="I724" s="108">
        <f>[1]!Table1[[#This Row],[Stock]]</f>
        <v/>
      </c>
      <c r="J724">
        <f>MID(LEFT(I724,LEN(I724)-3),FIND("0|0.000",LEFT(I724,LEN(I724)-3),1)+7,6)</f>
        <v/>
      </c>
      <c r="K724" s="19" t="n"/>
      <c r="L724" s="19" t="n"/>
      <c r="M724" s="19" t="n"/>
      <c r="N724" s="19" t="n"/>
      <c r="O724" s="19" t="n"/>
      <c r="P724" s="20">
        <f>End_Cal!E724</f>
        <v/>
      </c>
      <c r="Q724" s="112">
        <f>IFERROR(INDEX($J$2:$J$9873,MATCH(1,INDEX(($P724=$F$2:$F$9873)*(0=COUNTIFS($Q$2:$Q$2,$J$2:$J$9873)),0),0)),"")</f>
        <v/>
      </c>
      <c r="R724" s="112">
        <f>IFERROR(INDEX($J$2:$J$9873,MATCH(1,INDEX(($P724=$F$2:$F$9873)*(0=COUNTIFS(Q724,$J$2:$J$9873)),0),0)),"")</f>
        <v/>
      </c>
      <c r="S724" s="112">
        <f>IFERROR(INDEX($J$2:$J$9873,MATCH(1,INDEX(($P724=$F$2:$F$9873)*(0=COUNTIFS(Q724:R724,$J$2:$J$9873)),0),0)),"")</f>
        <v/>
      </c>
      <c r="T724" s="112">
        <f>IFERROR(INDEX($J$2:$J$9873,MATCH(1,INDEX(($P724=$F$2:$F$9873)*(0=COUNTIFS(Q724:S724,$J$2:$J$9873)),0),0)),"")</f>
        <v/>
      </c>
      <c r="U724" s="112">
        <f>IFERROR(INDEX($J$2:$J$9873,MATCH(1,INDEX(($P724=$F$2:$F$9873)*(0=COUNTIFS(Q724:T724,$J$2:$J$9873)),0),0)),"")</f>
        <v/>
      </c>
      <c r="V724" s="112">
        <f>IFERROR(INDEX($J$2:$J$9873,MATCH(1,INDEX(($P724=$F$2:$F$9873)*(0=COUNTIFS(Q724:U724,$J$2:$J$9873)),0),0)),"")</f>
        <v/>
      </c>
      <c r="W724" s="112">
        <f>IFERROR(INDEX($J$2:$J$9873,MATCH(1,INDEX(($P724=$F$2:$F$9873)*(0=COUNTIFS(Q724:V724,$J$2:$J$861)),0),0)),"")</f>
        <v/>
      </c>
      <c r="X724" s="112">
        <f>IFERROR(INDEX($J$2:$J$9873,MATCH(1,INDEX(($P724=$F$2:$F$9873)*(0=COUNTIFS(Q724:W724,$J$2:$J$9873)),0),0)),"")</f>
        <v/>
      </c>
      <c r="Y724" s="112">
        <f>IFERROR(INDEX($J$2:$J$861,MATCH(1,INDEX(($P724=$F$2:$F$861)*(0=COUNTIFS(Q724:X724,$J$2:$J$861)),0),0)),"")</f>
        <v/>
      </c>
      <c r="Z724" s="112">
        <f>IFERROR(INDEX($J$2:$J$861,MATCH(1,INDEX(($P724=$F$2:$F$861)*(0=COUNTIFS(Q724:Y724,$J$2:$J$861)),0),0)),"")</f>
        <v/>
      </c>
      <c r="AA724" s="112">
        <f>IFERROR(INDEX($J$2:$J$861,MATCH(1,INDEX(($P724=$F$2:$F$861)*(0=COUNTIFS(Q724:Z724,$J$2:$J$861)),0),0)),"")</f>
        <v/>
      </c>
      <c r="AB724" s="112">
        <f>IFERROR(INDEX($J$2:$J$861,MATCH(1,INDEX(($P724=$F$2:$F$861)*(0=COUNTIFS(Q724:AA724,$J$2:$J$861)),0),0)),"")</f>
        <v/>
      </c>
      <c r="AC724" s="112">
        <f>IFERROR(INDEX($J$2:$J$861,MATCH(1,INDEX(($P724=$F$2:$F$861)*(0=COUNTIFS(Q724:AB724,$J$2:$J$861)),0),0)),"")</f>
        <v/>
      </c>
      <c r="AD724">
        <f>Q724&amp;"-"&amp;R724&amp;"-"&amp;S724&amp;"-"&amp;T724&amp;"-"&amp;U724&amp;"-"&amp;V724&amp;"-"&amp;W724&amp;"-"&amp;X724&amp;"-"&amp;Y724&amp;"-"&amp;Z724&amp;"-"&amp;AA724&amp;"-"&amp;AB724&amp;"-"&amp;AC724</f>
        <v/>
      </c>
      <c r="AF724" s="19">
        <f>IFERROR(INDEX($I$2:$I$861,MATCH(1,INDEX(($P724=$F$2:$F$861)*(0=COUNTIFS($AF$2:$AF$2,$I$2:$I$861)),0),0)),"")</f>
        <v/>
      </c>
      <c r="AG724" s="19">
        <f>IFERROR(INDEX($I$2:$I$9873,MATCH(1,INDEX(($P724=$F$2:$F$9873)*(0=COUNTIFS(AF724,$I$2:$I$9873)),0),0)),"")</f>
        <v/>
      </c>
      <c r="AH724" s="19">
        <f>IFERROR(INDEX($I$2:$I$9873,MATCH(1,INDEX(($P724=$F$2:$F$9873)*(0=COUNTIFS(AF724:AG724,$I$2:$I$9873)),0),0)),"")</f>
        <v/>
      </c>
      <c r="AI724" s="19">
        <f>IFERROR(INDEX($I$2:$I$9873,MATCH(1,INDEX(($P724=$F$2:$F$9873)*(0=COUNTIFS(AF724:AH724,$I$2:$I$9873)),0),0)),"")</f>
        <v/>
      </c>
      <c r="AJ724" s="19">
        <f>IFERROR(INDEX($I$2:$I$9873,MATCH(1,INDEX(($P724=$F$2:$F$9873)*(0=COUNTIFS(AF724:AI724,$I$2:$I$9873)),0),0)),"")</f>
        <v/>
      </c>
      <c r="AK724" s="19">
        <f>IFERROR(INDEX($I$2:$I$9873,MATCH(1,INDEX(($P724=$F$2:$F$9873)*(0=COUNTIFS(AF724:AJ724,$I$2:$I$9873)),0),0)),"")</f>
        <v/>
      </c>
      <c r="AL724" s="19">
        <f>IFERROR(INDEX($I$2:$I$9873,MATCH(1,INDEX(($P724=$F$2:$F$9873)*(0=COUNTIFS(AF724:AK724,$I$2:$I$9873)),0),0)),"")</f>
        <v/>
      </c>
      <c r="AM724" s="19">
        <f>IFERROR(INDEX($I$2:$I$9873,MATCH(1,INDEX(($P724=$F$2:$F$9873)*(0=COUNTIFS(AF724:AL724,$I$2:$I$9873)),0),0)),"")</f>
        <v/>
      </c>
      <c r="AN724" s="19">
        <f>IFERROR(INDEX($I$2:$I$9873,MATCH(1,INDEX(($P724=$F$2:$F$9873)*(0=COUNTIFS(AF724:AM724,$I$2:$I$9873)),0),0)),"")</f>
        <v/>
      </c>
      <c r="AO724" s="19">
        <f>IFERROR(INDEX($I$2:$I$9873,MATCH(1,INDEX(($P724=$F$2:$F$9873)*(0=COUNTIFS(AF724:AN724,$I$2:$I$9873)),0),0)),"")</f>
        <v/>
      </c>
      <c r="AP724" s="19">
        <f>IFERROR(INDEX($I$2:$I$9873,MATCH(1,INDEX(($P724=$F$2:$F$9873)*(0=COUNTIFS(AF724:AO724,$I$2:$I$9873)),0),0)),"")</f>
        <v/>
      </c>
      <c r="AQ724" s="19">
        <f>IFERROR(INDEX($I$2:$I$9873,MATCH(1,INDEX(($P724=$F$2:$F$9873)*(0=COUNTIFS(AF724:AP724,$I$2:$I$9873)),0),0)),"")</f>
        <v/>
      </c>
      <c r="AR724" s="19">
        <f>IFERROR(INDEX($I$2:$I$9873,MATCH(1,INDEX(($P724=$F$2:$F$9873)*(0=COUNTIFS(AF724:AQ724,$I$2:$I$9873)),0),0)),"")</f>
        <v/>
      </c>
      <c r="AS724" s="19">
        <f>IFERROR(VLOOKUP(AF724,[2]CUS030!$A$5:$E$10000,5,0),"")</f>
        <v/>
      </c>
      <c r="AT724" s="19">
        <f>IFERROR(VLOOKUP(AG724,[2]CUS030!$A$5:$E$10000,5,0),"")</f>
        <v/>
      </c>
      <c r="AU724" s="19">
        <f>IFERROR(VLOOKUP(AH724,[2]CUS030!$A$5:$E$10000,5,0),"")</f>
        <v/>
      </c>
      <c r="AV724" s="19">
        <f>IFERROR(VLOOKUP(AI724,[2]CUS030!$A$5:$E$10000,5,0),"")</f>
        <v/>
      </c>
      <c r="AW724" s="19">
        <f>IFERROR(VLOOKUP(AJ724,[2]CUS030!$A$5:$E$10000,5,0),"")</f>
        <v/>
      </c>
      <c r="AX724" s="19">
        <f>IFERROR(VLOOKUP(AK724,[2]CUS030!$A$5:$E$10000,5,0),"")</f>
        <v/>
      </c>
      <c r="AY724" s="19">
        <f>IFERROR(VLOOKUP(AL724,[2]CUS030!$A$5:$E$10000,5,0),"")</f>
        <v/>
      </c>
      <c r="AZ724" s="19">
        <f>IFERROR(VLOOKUP(AM724,[2]CUS030!$A$5:$E$10000,5,0),"")</f>
        <v/>
      </c>
      <c r="BA724" s="19">
        <f>IFERROR(VLOOKUP(AN724,[2]CUS030!$A$5:$E$10000,5,0),"")</f>
        <v/>
      </c>
      <c r="BB724" s="19">
        <f>IFERROR(VLOOKUP(AO724,[2]CUS030!$A$5:$E$10000,5,0),"")</f>
        <v/>
      </c>
      <c r="BC724" s="19">
        <f>IFERROR(VLOOKUP(AP724,[2]CUS030!$A$5:$E$10000,5,0),"")</f>
        <v/>
      </c>
      <c r="BD724" s="19">
        <f>IFERROR(VLOOKUP(AQ724,[2]CUS030!$A$5:$E$10000,5,0),"")</f>
        <v/>
      </c>
      <c r="BE724" s="19">
        <f>IFERROR(VLOOKUP(AR724,[2]CUS030!$A$5:$E$10000,5,0),"")</f>
        <v/>
      </c>
    </row>
    <row r="725">
      <c r="F725" s="108">
        <f>[1]!Table1[[#This Row],[Production]]</f>
        <v/>
      </c>
      <c r="G725">
        <f>MID(F725,LEN(F725)-6,4)</f>
        <v/>
      </c>
      <c r="H725">
        <f>AS725&amp;"|"&amp;AT725&amp;"|"&amp;AU725&amp;"|"&amp;AV725&amp;"|"&amp;AW725&amp;"|"&amp;AX725&amp;"|"&amp;AY725&amp;"|"&amp;AZ725&amp;"|"&amp;BA725&amp;"|"&amp;BB725&amp;"|"&amp;BC725&amp;"|"&amp;BD725&amp;"|"&amp;BE725</f>
        <v/>
      </c>
      <c r="I725" s="108">
        <f>[1]!Table1[[#This Row],[Stock]]</f>
        <v/>
      </c>
      <c r="J725">
        <f>MID(LEFT(I725,LEN(I725)-3),FIND("0|0.000",LEFT(I725,LEN(I725)-3),1)+7,6)</f>
        <v/>
      </c>
      <c r="K725" s="19" t="n"/>
      <c r="L725" s="19" t="n"/>
      <c r="M725" s="19" t="n"/>
      <c r="N725" s="19" t="n"/>
      <c r="O725" s="19" t="n"/>
      <c r="P725" s="20">
        <f>End_Cal!E725</f>
        <v/>
      </c>
      <c r="Q725" s="112">
        <f>IFERROR(INDEX($J$2:$J$9873,MATCH(1,INDEX(($P725=$F$2:$F$9873)*(0=COUNTIFS($Q$2:$Q$2,$J$2:$J$9873)),0),0)),"")</f>
        <v/>
      </c>
      <c r="R725" s="112">
        <f>IFERROR(INDEX($J$2:$J$9873,MATCH(1,INDEX(($P725=$F$2:$F$9873)*(0=COUNTIFS(Q725,$J$2:$J$9873)),0),0)),"")</f>
        <v/>
      </c>
      <c r="S725" s="112">
        <f>IFERROR(INDEX($J$2:$J$9873,MATCH(1,INDEX(($P725=$F$2:$F$9873)*(0=COUNTIFS(Q725:R725,$J$2:$J$9873)),0),0)),"")</f>
        <v/>
      </c>
      <c r="T725" s="112">
        <f>IFERROR(INDEX($J$2:$J$9873,MATCH(1,INDEX(($P725=$F$2:$F$9873)*(0=COUNTIFS(Q725:S725,$J$2:$J$9873)),0),0)),"")</f>
        <v/>
      </c>
      <c r="U725" s="112">
        <f>IFERROR(INDEX($J$2:$J$9873,MATCH(1,INDEX(($P725=$F$2:$F$9873)*(0=COUNTIFS(Q725:T725,$J$2:$J$9873)),0),0)),"")</f>
        <v/>
      </c>
      <c r="V725" s="112">
        <f>IFERROR(INDEX($J$2:$J$9873,MATCH(1,INDEX(($P725=$F$2:$F$9873)*(0=COUNTIFS(Q725:U725,$J$2:$J$9873)),0),0)),"")</f>
        <v/>
      </c>
      <c r="W725" s="112">
        <f>IFERROR(INDEX($J$2:$J$9873,MATCH(1,INDEX(($P725=$F$2:$F$9873)*(0=COUNTIFS(Q725:V725,$J$2:$J$861)),0),0)),"")</f>
        <v/>
      </c>
      <c r="X725" s="112">
        <f>IFERROR(INDEX($J$2:$J$9873,MATCH(1,INDEX(($P725=$F$2:$F$9873)*(0=COUNTIFS(Q725:W725,$J$2:$J$9873)),0),0)),"")</f>
        <v/>
      </c>
      <c r="Y725" s="112">
        <f>IFERROR(INDEX($J$2:$J$861,MATCH(1,INDEX(($P725=$F$2:$F$861)*(0=COUNTIFS(Q725:X725,$J$2:$J$861)),0),0)),"")</f>
        <v/>
      </c>
      <c r="Z725" s="112">
        <f>IFERROR(INDEX($J$2:$J$861,MATCH(1,INDEX(($P725=$F$2:$F$861)*(0=COUNTIFS(Q725:Y725,$J$2:$J$861)),0),0)),"")</f>
        <v/>
      </c>
      <c r="AA725" s="112">
        <f>IFERROR(INDEX($J$2:$J$861,MATCH(1,INDEX(($P725=$F$2:$F$861)*(0=COUNTIFS(Q725:Z725,$J$2:$J$861)),0),0)),"")</f>
        <v/>
      </c>
      <c r="AB725" s="112">
        <f>IFERROR(INDEX($J$2:$J$861,MATCH(1,INDEX(($P725=$F$2:$F$861)*(0=COUNTIFS(Q725:AA725,$J$2:$J$861)),0),0)),"")</f>
        <v/>
      </c>
      <c r="AC725" s="112">
        <f>IFERROR(INDEX($J$2:$J$861,MATCH(1,INDEX(($P725=$F$2:$F$861)*(0=COUNTIFS(Q725:AB725,$J$2:$J$861)),0),0)),"")</f>
        <v/>
      </c>
      <c r="AD725">
        <f>Q725&amp;"-"&amp;R725&amp;"-"&amp;S725&amp;"-"&amp;T725&amp;"-"&amp;U725&amp;"-"&amp;V725&amp;"-"&amp;W725&amp;"-"&amp;X725&amp;"-"&amp;Y725&amp;"-"&amp;Z725&amp;"-"&amp;AA725&amp;"-"&amp;AB725&amp;"-"&amp;AC725</f>
        <v/>
      </c>
      <c r="AF725" s="19">
        <f>IFERROR(INDEX($I$2:$I$861,MATCH(1,INDEX(($P725=$F$2:$F$861)*(0=COUNTIFS($AF$2:$AF$2,$I$2:$I$861)),0),0)),"")</f>
        <v/>
      </c>
      <c r="AG725" s="19">
        <f>IFERROR(INDEX($I$2:$I$9873,MATCH(1,INDEX(($P725=$F$2:$F$9873)*(0=COUNTIFS(AF725,$I$2:$I$9873)),0),0)),"")</f>
        <v/>
      </c>
      <c r="AH725" s="19">
        <f>IFERROR(INDEX($I$2:$I$9873,MATCH(1,INDEX(($P725=$F$2:$F$9873)*(0=COUNTIFS(AF725:AG725,$I$2:$I$9873)),0),0)),"")</f>
        <v/>
      </c>
      <c r="AI725" s="19">
        <f>IFERROR(INDEX($I$2:$I$9873,MATCH(1,INDEX(($P725=$F$2:$F$9873)*(0=COUNTIFS(AF725:AH725,$I$2:$I$9873)),0),0)),"")</f>
        <v/>
      </c>
      <c r="AJ725" s="19">
        <f>IFERROR(INDEX($I$2:$I$9873,MATCH(1,INDEX(($P725=$F$2:$F$9873)*(0=COUNTIFS(AF725:AI725,$I$2:$I$9873)),0),0)),"")</f>
        <v/>
      </c>
      <c r="AK725" s="19">
        <f>IFERROR(INDEX($I$2:$I$9873,MATCH(1,INDEX(($P725=$F$2:$F$9873)*(0=COUNTIFS(AF725:AJ725,$I$2:$I$9873)),0),0)),"")</f>
        <v/>
      </c>
      <c r="AL725" s="19">
        <f>IFERROR(INDEX($I$2:$I$9873,MATCH(1,INDEX(($P725=$F$2:$F$9873)*(0=COUNTIFS(AF725:AK725,$I$2:$I$9873)),0),0)),"")</f>
        <v/>
      </c>
      <c r="AM725" s="19">
        <f>IFERROR(INDEX($I$2:$I$9873,MATCH(1,INDEX(($P725=$F$2:$F$9873)*(0=COUNTIFS(AF725:AL725,$I$2:$I$9873)),0),0)),"")</f>
        <v/>
      </c>
      <c r="AN725" s="19">
        <f>IFERROR(INDEX($I$2:$I$9873,MATCH(1,INDEX(($P725=$F$2:$F$9873)*(0=COUNTIFS(AF725:AM725,$I$2:$I$9873)),0),0)),"")</f>
        <v/>
      </c>
      <c r="AO725" s="19">
        <f>IFERROR(INDEX($I$2:$I$9873,MATCH(1,INDEX(($P725=$F$2:$F$9873)*(0=COUNTIFS(AF725:AN725,$I$2:$I$9873)),0),0)),"")</f>
        <v/>
      </c>
      <c r="AP725" s="19">
        <f>IFERROR(INDEX($I$2:$I$9873,MATCH(1,INDEX(($P725=$F$2:$F$9873)*(0=COUNTIFS(AF725:AO725,$I$2:$I$9873)),0),0)),"")</f>
        <v/>
      </c>
      <c r="AQ725" s="19">
        <f>IFERROR(INDEX($I$2:$I$9873,MATCH(1,INDEX(($P725=$F$2:$F$9873)*(0=COUNTIFS(AF725:AP725,$I$2:$I$9873)),0),0)),"")</f>
        <v/>
      </c>
      <c r="AR725" s="19">
        <f>IFERROR(INDEX($I$2:$I$9873,MATCH(1,INDEX(($P725=$F$2:$F$9873)*(0=COUNTIFS(AF725:AQ725,$I$2:$I$9873)),0),0)),"")</f>
        <v/>
      </c>
      <c r="AS725" s="19">
        <f>IFERROR(VLOOKUP(AF725,[2]CUS030!$A$5:$E$10000,5,0),"")</f>
        <v/>
      </c>
      <c r="AT725" s="19">
        <f>IFERROR(VLOOKUP(AG725,[2]CUS030!$A$5:$E$10000,5,0),"")</f>
        <v/>
      </c>
      <c r="AU725" s="19">
        <f>IFERROR(VLOOKUP(AH725,[2]CUS030!$A$5:$E$10000,5,0),"")</f>
        <v/>
      </c>
      <c r="AV725" s="19">
        <f>IFERROR(VLOOKUP(AI725,[2]CUS030!$A$5:$E$10000,5,0),"")</f>
        <v/>
      </c>
      <c r="AW725" s="19">
        <f>IFERROR(VLOOKUP(AJ725,[2]CUS030!$A$5:$E$10000,5,0),"")</f>
        <v/>
      </c>
      <c r="AX725" s="19">
        <f>IFERROR(VLOOKUP(AK725,[2]CUS030!$A$5:$E$10000,5,0),"")</f>
        <v/>
      </c>
      <c r="AY725" s="19">
        <f>IFERROR(VLOOKUP(AL725,[2]CUS030!$A$5:$E$10000,5,0),"")</f>
        <v/>
      </c>
      <c r="AZ725" s="19">
        <f>IFERROR(VLOOKUP(AM725,[2]CUS030!$A$5:$E$10000,5,0),"")</f>
        <v/>
      </c>
      <c r="BA725" s="19">
        <f>IFERROR(VLOOKUP(AN725,[2]CUS030!$A$5:$E$10000,5,0),"")</f>
        <v/>
      </c>
      <c r="BB725" s="19">
        <f>IFERROR(VLOOKUP(AO725,[2]CUS030!$A$5:$E$10000,5,0),"")</f>
        <v/>
      </c>
      <c r="BC725" s="19">
        <f>IFERROR(VLOOKUP(AP725,[2]CUS030!$A$5:$E$10000,5,0),"")</f>
        <v/>
      </c>
      <c r="BD725" s="19">
        <f>IFERROR(VLOOKUP(AQ725,[2]CUS030!$A$5:$E$10000,5,0),"")</f>
        <v/>
      </c>
      <c r="BE725" s="19">
        <f>IFERROR(VLOOKUP(AR725,[2]CUS030!$A$5:$E$10000,5,0),"")</f>
        <v/>
      </c>
    </row>
    <row r="726">
      <c r="F726" s="108">
        <f>[1]!Table1[[#This Row],[Production]]</f>
        <v/>
      </c>
      <c r="G726">
        <f>MID(F726,LEN(F726)-6,4)</f>
        <v/>
      </c>
      <c r="H726">
        <f>AS726&amp;"|"&amp;AT726&amp;"|"&amp;AU726&amp;"|"&amp;AV726&amp;"|"&amp;AW726&amp;"|"&amp;AX726&amp;"|"&amp;AY726&amp;"|"&amp;AZ726&amp;"|"&amp;BA726&amp;"|"&amp;BB726&amp;"|"&amp;BC726&amp;"|"&amp;BD726&amp;"|"&amp;BE726</f>
        <v/>
      </c>
      <c r="I726" s="108">
        <f>[1]!Table1[[#This Row],[Stock]]</f>
        <v/>
      </c>
      <c r="J726">
        <f>MID(LEFT(I726,LEN(I726)-3),FIND("0|0.000",LEFT(I726,LEN(I726)-3),1)+7,6)</f>
        <v/>
      </c>
      <c r="K726" s="19" t="n"/>
      <c r="L726" s="19" t="n"/>
      <c r="M726" s="19" t="n"/>
      <c r="N726" s="19" t="n"/>
      <c r="O726" s="19" t="n"/>
      <c r="P726" s="20">
        <f>End_Cal!E726</f>
        <v/>
      </c>
      <c r="Q726" s="112">
        <f>IFERROR(INDEX($J$2:$J$9873,MATCH(1,INDEX(($P726=$F$2:$F$9873)*(0=COUNTIFS($Q$2:$Q$2,$J$2:$J$9873)),0),0)),"")</f>
        <v/>
      </c>
      <c r="R726" s="112">
        <f>IFERROR(INDEX($J$2:$J$9873,MATCH(1,INDEX(($P726=$F$2:$F$9873)*(0=COUNTIFS(Q726,$J$2:$J$9873)),0),0)),"")</f>
        <v/>
      </c>
      <c r="S726" s="112">
        <f>IFERROR(INDEX($J$2:$J$9873,MATCH(1,INDEX(($P726=$F$2:$F$9873)*(0=COUNTIFS(Q726:R726,$J$2:$J$9873)),0),0)),"")</f>
        <v/>
      </c>
      <c r="T726" s="112">
        <f>IFERROR(INDEX($J$2:$J$9873,MATCH(1,INDEX(($P726=$F$2:$F$9873)*(0=COUNTIFS(Q726:S726,$J$2:$J$9873)),0),0)),"")</f>
        <v/>
      </c>
      <c r="U726" s="112">
        <f>IFERROR(INDEX($J$2:$J$9873,MATCH(1,INDEX(($P726=$F$2:$F$9873)*(0=COUNTIFS(Q726:T726,$J$2:$J$9873)),0),0)),"")</f>
        <v/>
      </c>
      <c r="V726" s="112">
        <f>IFERROR(INDEX($J$2:$J$9873,MATCH(1,INDEX(($P726=$F$2:$F$9873)*(0=COUNTIFS(Q726:U726,$J$2:$J$9873)),0),0)),"")</f>
        <v/>
      </c>
      <c r="W726" s="112">
        <f>IFERROR(INDEX($J$2:$J$9873,MATCH(1,INDEX(($P726=$F$2:$F$9873)*(0=COUNTIFS(Q726:V726,$J$2:$J$861)),0),0)),"")</f>
        <v/>
      </c>
      <c r="X726" s="112">
        <f>IFERROR(INDEX($J$2:$J$9873,MATCH(1,INDEX(($P726=$F$2:$F$9873)*(0=COUNTIFS(Q726:W726,$J$2:$J$9873)),0),0)),"")</f>
        <v/>
      </c>
      <c r="Y726" s="112">
        <f>IFERROR(INDEX($J$2:$J$861,MATCH(1,INDEX(($P726=$F$2:$F$861)*(0=COUNTIFS(Q726:X726,$J$2:$J$861)),0),0)),"")</f>
        <v/>
      </c>
      <c r="Z726" s="112">
        <f>IFERROR(INDEX($J$2:$J$861,MATCH(1,INDEX(($P726=$F$2:$F$861)*(0=COUNTIFS(Q726:Y726,$J$2:$J$861)),0),0)),"")</f>
        <v/>
      </c>
      <c r="AA726" s="112">
        <f>IFERROR(INDEX($J$2:$J$861,MATCH(1,INDEX(($P726=$F$2:$F$861)*(0=COUNTIFS(Q726:Z726,$J$2:$J$861)),0),0)),"")</f>
        <v/>
      </c>
      <c r="AB726" s="112">
        <f>IFERROR(INDEX($J$2:$J$861,MATCH(1,INDEX(($P726=$F$2:$F$861)*(0=COUNTIFS(Q726:AA726,$J$2:$J$861)),0),0)),"")</f>
        <v/>
      </c>
      <c r="AC726" s="112">
        <f>IFERROR(INDEX($J$2:$J$861,MATCH(1,INDEX(($P726=$F$2:$F$861)*(0=COUNTIFS(Q726:AB726,$J$2:$J$861)),0),0)),"")</f>
        <v/>
      </c>
      <c r="AD726">
        <f>Q726&amp;"-"&amp;R726&amp;"-"&amp;S726&amp;"-"&amp;T726&amp;"-"&amp;U726&amp;"-"&amp;V726&amp;"-"&amp;W726&amp;"-"&amp;X726&amp;"-"&amp;Y726&amp;"-"&amp;Z726&amp;"-"&amp;AA726&amp;"-"&amp;AB726&amp;"-"&amp;AC726</f>
        <v/>
      </c>
      <c r="AF726" s="19">
        <f>IFERROR(INDEX($I$2:$I$861,MATCH(1,INDEX(($P726=$F$2:$F$861)*(0=COUNTIFS($AF$2:$AF$2,$I$2:$I$861)),0),0)),"")</f>
        <v/>
      </c>
      <c r="AG726" s="19">
        <f>IFERROR(INDEX($I$2:$I$9873,MATCH(1,INDEX(($P726=$F$2:$F$9873)*(0=COUNTIFS(AF726,$I$2:$I$9873)),0),0)),"")</f>
        <v/>
      </c>
      <c r="AH726" s="19">
        <f>IFERROR(INDEX($I$2:$I$9873,MATCH(1,INDEX(($P726=$F$2:$F$9873)*(0=COUNTIFS(AF726:AG726,$I$2:$I$9873)),0),0)),"")</f>
        <v/>
      </c>
      <c r="AI726" s="19">
        <f>IFERROR(INDEX($I$2:$I$9873,MATCH(1,INDEX(($P726=$F$2:$F$9873)*(0=COUNTIFS(AF726:AH726,$I$2:$I$9873)),0),0)),"")</f>
        <v/>
      </c>
      <c r="AJ726" s="19">
        <f>IFERROR(INDEX($I$2:$I$9873,MATCH(1,INDEX(($P726=$F$2:$F$9873)*(0=COUNTIFS(AF726:AI726,$I$2:$I$9873)),0),0)),"")</f>
        <v/>
      </c>
      <c r="AK726" s="19">
        <f>IFERROR(INDEX($I$2:$I$9873,MATCH(1,INDEX(($P726=$F$2:$F$9873)*(0=COUNTIFS(AF726:AJ726,$I$2:$I$9873)),0),0)),"")</f>
        <v/>
      </c>
      <c r="AL726" s="19">
        <f>IFERROR(INDEX($I$2:$I$9873,MATCH(1,INDEX(($P726=$F$2:$F$9873)*(0=COUNTIFS(AF726:AK726,$I$2:$I$9873)),0),0)),"")</f>
        <v/>
      </c>
      <c r="AM726" s="19">
        <f>IFERROR(INDEX($I$2:$I$9873,MATCH(1,INDEX(($P726=$F$2:$F$9873)*(0=COUNTIFS(AF726:AL726,$I$2:$I$9873)),0),0)),"")</f>
        <v/>
      </c>
      <c r="AN726" s="19">
        <f>IFERROR(INDEX($I$2:$I$9873,MATCH(1,INDEX(($P726=$F$2:$F$9873)*(0=COUNTIFS(AF726:AM726,$I$2:$I$9873)),0),0)),"")</f>
        <v/>
      </c>
      <c r="AO726" s="19">
        <f>IFERROR(INDEX($I$2:$I$9873,MATCH(1,INDEX(($P726=$F$2:$F$9873)*(0=COUNTIFS(AF726:AN726,$I$2:$I$9873)),0),0)),"")</f>
        <v/>
      </c>
      <c r="AP726" s="19">
        <f>IFERROR(INDEX($I$2:$I$9873,MATCH(1,INDEX(($P726=$F$2:$F$9873)*(0=COUNTIFS(AF726:AO726,$I$2:$I$9873)),0),0)),"")</f>
        <v/>
      </c>
      <c r="AQ726" s="19">
        <f>IFERROR(INDEX($I$2:$I$9873,MATCH(1,INDEX(($P726=$F$2:$F$9873)*(0=COUNTIFS(AF726:AP726,$I$2:$I$9873)),0),0)),"")</f>
        <v/>
      </c>
      <c r="AR726" s="19">
        <f>IFERROR(INDEX($I$2:$I$9873,MATCH(1,INDEX(($P726=$F$2:$F$9873)*(0=COUNTIFS(AF726:AQ726,$I$2:$I$9873)),0),0)),"")</f>
        <v/>
      </c>
      <c r="AS726" s="19">
        <f>IFERROR(VLOOKUP(AF726,[2]CUS030!$A$5:$E$10000,5,0),"")</f>
        <v/>
      </c>
      <c r="AT726" s="19">
        <f>IFERROR(VLOOKUP(AG726,[2]CUS030!$A$5:$E$10000,5,0),"")</f>
        <v/>
      </c>
      <c r="AU726" s="19">
        <f>IFERROR(VLOOKUP(AH726,[2]CUS030!$A$5:$E$10000,5,0),"")</f>
        <v/>
      </c>
      <c r="AV726" s="19">
        <f>IFERROR(VLOOKUP(AI726,[2]CUS030!$A$5:$E$10000,5,0),"")</f>
        <v/>
      </c>
      <c r="AW726" s="19">
        <f>IFERROR(VLOOKUP(AJ726,[2]CUS030!$A$5:$E$10000,5,0),"")</f>
        <v/>
      </c>
      <c r="AX726" s="19">
        <f>IFERROR(VLOOKUP(AK726,[2]CUS030!$A$5:$E$10000,5,0),"")</f>
        <v/>
      </c>
      <c r="AY726" s="19">
        <f>IFERROR(VLOOKUP(AL726,[2]CUS030!$A$5:$E$10000,5,0),"")</f>
        <v/>
      </c>
      <c r="AZ726" s="19">
        <f>IFERROR(VLOOKUP(AM726,[2]CUS030!$A$5:$E$10000,5,0),"")</f>
        <v/>
      </c>
      <c r="BA726" s="19">
        <f>IFERROR(VLOOKUP(AN726,[2]CUS030!$A$5:$E$10000,5,0),"")</f>
        <v/>
      </c>
      <c r="BB726" s="19">
        <f>IFERROR(VLOOKUP(AO726,[2]CUS030!$A$5:$E$10000,5,0),"")</f>
        <v/>
      </c>
      <c r="BC726" s="19">
        <f>IFERROR(VLOOKUP(AP726,[2]CUS030!$A$5:$E$10000,5,0),"")</f>
        <v/>
      </c>
      <c r="BD726" s="19">
        <f>IFERROR(VLOOKUP(AQ726,[2]CUS030!$A$5:$E$10000,5,0),"")</f>
        <v/>
      </c>
      <c r="BE726" s="19">
        <f>IFERROR(VLOOKUP(AR726,[2]CUS030!$A$5:$E$10000,5,0),"")</f>
        <v/>
      </c>
    </row>
    <row r="727">
      <c r="F727" s="108">
        <f>[1]!Table1[[#This Row],[Production]]</f>
        <v/>
      </c>
      <c r="G727">
        <f>MID(F727,LEN(F727)-6,4)</f>
        <v/>
      </c>
      <c r="H727">
        <f>AS727&amp;"|"&amp;AT727&amp;"|"&amp;AU727&amp;"|"&amp;AV727&amp;"|"&amp;AW727&amp;"|"&amp;AX727&amp;"|"&amp;AY727&amp;"|"&amp;AZ727&amp;"|"&amp;BA727&amp;"|"&amp;BB727&amp;"|"&amp;BC727&amp;"|"&amp;BD727&amp;"|"&amp;BE727</f>
        <v/>
      </c>
      <c r="I727" s="108">
        <f>[1]!Table1[[#This Row],[Stock]]</f>
        <v/>
      </c>
      <c r="J727">
        <f>MID(LEFT(I727,LEN(I727)-3),FIND("0|0.000",LEFT(I727,LEN(I727)-3),1)+7,6)</f>
        <v/>
      </c>
      <c r="K727" s="19" t="n"/>
      <c r="L727" s="19" t="n"/>
      <c r="M727" s="19" t="n"/>
      <c r="N727" s="19" t="n"/>
      <c r="O727" s="19" t="n"/>
      <c r="P727" s="20">
        <f>End_Cal!E727</f>
        <v/>
      </c>
      <c r="Q727" s="112">
        <f>IFERROR(INDEX($J$2:$J$9873,MATCH(1,INDEX(($P727=$F$2:$F$9873)*(0=COUNTIFS($Q$2:$Q$2,$J$2:$J$9873)),0),0)),"")</f>
        <v/>
      </c>
      <c r="R727" s="112">
        <f>IFERROR(INDEX($J$2:$J$9873,MATCH(1,INDEX(($P727=$F$2:$F$9873)*(0=COUNTIFS(Q727,$J$2:$J$9873)),0),0)),"")</f>
        <v/>
      </c>
      <c r="S727" s="112">
        <f>IFERROR(INDEX($J$2:$J$9873,MATCH(1,INDEX(($P727=$F$2:$F$9873)*(0=COUNTIFS(Q727:R727,$J$2:$J$9873)),0),0)),"")</f>
        <v/>
      </c>
      <c r="T727" s="112">
        <f>IFERROR(INDEX($J$2:$J$9873,MATCH(1,INDEX(($P727=$F$2:$F$9873)*(0=COUNTIFS(Q727:S727,$J$2:$J$9873)),0),0)),"")</f>
        <v/>
      </c>
      <c r="U727" s="112">
        <f>IFERROR(INDEX($J$2:$J$9873,MATCH(1,INDEX(($P727=$F$2:$F$9873)*(0=COUNTIFS(Q727:T727,$J$2:$J$9873)),0),0)),"")</f>
        <v/>
      </c>
      <c r="V727" s="112">
        <f>IFERROR(INDEX($J$2:$J$9873,MATCH(1,INDEX(($P727=$F$2:$F$9873)*(0=COUNTIFS(Q727:U727,$J$2:$J$9873)),0),0)),"")</f>
        <v/>
      </c>
      <c r="W727" s="112">
        <f>IFERROR(INDEX($J$2:$J$9873,MATCH(1,INDEX(($P727=$F$2:$F$9873)*(0=COUNTIFS(Q727:V727,$J$2:$J$861)),0),0)),"")</f>
        <v/>
      </c>
      <c r="X727" s="112">
        <f>IFERROR(INDEX($J$2:$J$9873,MATCH(1,INDEX(($P727=$F$2:$F$9873)*(0=COUNTIFS(Q727:W727,$J$2:$J$9873)),0),0)),"")</f>
        <v/>
      </c>
      <c r="Y727" s="112">
        <f>IFERROR(INDEX($J$2:$J$861,MATCH(1,INDEX(($P727=$F$2:$F$861)*(0=COUNTIFS(Q727:X727,$J$2:$J$861)),0),0)),"")</f>
        <v/>
      </c>
      <c r="Z727" s="112">
        <f>IFERROR(INDEX($J$2:$J$861,MATCH(1,INDEX(($P727=$F$2:$F$861)*(0=COUNTIFS(Q727:Y727,$J$2:$J$861)),0),0)),"")</f>
        <v/>
      </c>
      <c r="AA727" s="112">
        <f>IFERROR(INDEX($J$2:$J$861,MATCH(1,INDEX(($P727=$F$2:$F$861)*(0=COUNTIFS(Q727:Z727,$J$2:$J$861)),0),0)),"")</f>
        <v/>
      </c>
      <c r="AB727" s="112">
        <f>IFERROR(INDEX($J$2:$J$861,MATCH(1,INDEX(($P727=$F$2:$F$861)*(0=COUNTIFS(Q727:AA727,$J$2:$J$861)),0),0)),"")</f>
        <v/>
      </c>
      <c r="AC727" s="112">
        <f>IFERROR(INDEX($J$2:$J$861,MATCH(1,INDEX(($P727=$F$2:$F$861)*(0=COUNTIFS(Q727:AB727,$J$2:$J$861)),0),0)),"")</f>
        <v/>
      </c>
      <c r="AD727">
        <f>Q727&amp;"-"&amp;R727&amp;"-"&amp;S727&amp;"-"&amp;T727&amp;"-"&amp;U727&amp;"-"&amp;V727&amp;"-"&amp;W727&amp;"-"&amp;X727&amp;"-"&amp;Y727&amp;"-"&amp;Z727&amp;"-"&amp;AA727&amp;"-"&amp;AB727&amp;"-"&amp;AC727</f>
        <v/>
      </c>
      <c r="AF727" s="19">
        <f>IFERROR(INDEX($I$2:$I$861,MATCH(1,INDEX(($P727=$F$2:$F$861)*(0=COUNTIFS($AF$2:$AF$2,$I$2:$I$861)),0),0)),"")</f>
        <v/>
      </c>
      <c r="AG727" s="19">
        <f>IFERROR(INDEX($I$2:$I$9873,MATCH(1,INDEX(($P727=$F$2:$F$9873)*(0=COUNTIFS(AF727,$I$2:$I$9873)),0),0)),"")</f>
        <v/>
      </c>
      <c r="AH727" s="19">
        <f>IFERROR(INDEX($I$2:$I$9873,MATCH(1,INDEX(($P727=$F$2:$F$9873)*(0=COUNTIFS(AF727:AG727,$I$2:$I$9873)),0),0)),"")</f>
        <v/>
      </c>
      <c r="AI727" s="19">
        <f>IFERROR(INDEX($I$2:$I$9873,MATCH(1,INDEX(($P727=$F$2:$F$9873)*(0=COUNTIFS(AF727:AH727,$I$2:$I$9873)),0),0)),"")</f>
        <v/>
      </c>
      <c r="AJ727" s="19">
        <f>IFERROR(INDEX($I$2:$I$9873,MATCH(1,INDEX(($P727=$F$2:$F$9873)*(0=COUNTIFS(AF727:AI727,$I$2:$I$9873)),0),0)),"")</f>
        <v/>
      </c>
      <c r="AK727" s="19">
        <f>IFERROR(INDEX($I$2:$I$9873,MATCH(1,INDEX(($P727=$F$2:$F$9873)*(0=COUNTIFS(AF727:AJ727,$I$2:$I$9873)),0),0)),"")</f>
        <v/>
      </c>
      <c r="AL727" s="19">
        <f>IFERROR(INDEX($I$2:$I$9873,MATCH(1,INDEX(($P727=$F$2:$F$9873)*(0=COUNTIFS(AF727:AK727,$I$2:$I$9873)),0),0)),"")</f>
        <v/>
      </c>
      <c r="AM727" s="19">
        <f>IFERROR(INDEX($I$2:$I$9873,MATCH(1,INDEX(($P727=$F$2:$F$9873)*(0=COUNTIFS(AF727:AL727,$I$2:$I$9873)),0),0)),"")</f>
        <v/>
      </c>
      <c r="AN727" s="19">
        <f>IFERROR(INDEX($I$2:$I$9873,MATCH(1,INDEX(($P727=$F$2:$F$9873)*(0=COUNTIFS(AF727:AM727,$I$2:$I$9873)),0),0)),"")</f>
        <v/>
      </c>
      <c r="AO727" s="19">
        <f>IFERROR(INDEX($I$2:$I$9873,MATCH(1,INDEX(($P727=$F$2:$F$9873)*(0=COUNTIFS(AF727:AN727,$I$2:$I$9873)),0),0)),"")</f>
        <v/>
      </c>
      <c r="AP727" s="19">
        <f>IFERROR(INDEX($I$2:$I$9873,MATCH(1,INDEX(($P727=$F$2:$F$9873)*(0=COUNTIFS(AF727:AO727,$I$2:$I$9873)),0),0)),"")</f>
        <v/>
      </c>
      <c r="AQ727" s="19">
        <f>IFERROR(INDEX($I$2:$I$9873,MATCH(1,INDEX(($P727=$F$2:$F$9873)*(0=COUNTIFS(AF727:AP727,$I$2:$I$9873)),0),0)),"")</f>
        <v/>
      </c>
      <c r="AR727" s="19">
        <f>IFERROR(INDEX($I$2:$I$9873,MATCH(1,INDEX(($P727=$F$2:$F$9873)*(0=COUNTIFS(AF727:AQ727,$I$2:$I$9873)),0),0)),"")</f>
        <v/>
      </c>
      <c r="AS727" s="19">
        <f>IFERROR(VLOOKUP(AF727,[2]CUS030!$A$5:$E$10000,5,0),"")</f>
        <v/>
      </c>
      <c r="AT727" s="19">
        <f>IFERROR(VLOOKUP(AG727,[2]CUS030!$A$5:$E$10000,5,0),"")</f>
        <v/>
      </c>
      <c r="AU727" s="19">
        <f>IFERROR(VLOOKUP(AH727,[2]CUS030!$A$5:$E$10000,5,0),"")</f>
        <v/>
      </c>
      <c r="AV727" s="19">
        <f>IFERROR(VLOOKUP(AI727,[2]CUS030!$A$5:$E$10000,5,0),"")</f>
        <v/>
      </c>
      <c r="AW727" s="19">
        <f>IFERROR(VLOOKUP(AJ727,[2]CUS030!$A$5:$E$10000,5,0),"")</f>
        <v/>
      </c>
      <c r="AX727" s="19">
        <f>IFERROR(VLOOKUP(AK727,[2]CUS030!$A$5:$E$10000,5,0),"")</f>
        <v/>
      </c>
      <c r="AY727" s="19">
        <f>IFERROR(VLOOKUP(AL727,[2]CUS030!$A$5:$E$10000,5,0),"")</f>
        <v/>
      </c>
      <c r="AZ727" s="19">
        <f>IFERROR(VLOOKUP(AM727,[2]CUS030!$A$5:$E$10000,5,0),"")</f>
        <v/>
      </c>
      <c r="BA727" s="19">
        <f>IFERROR(VLOOKUP(AN727,[2]CUS030!$A$5:$E$10000,5,0),"")</f>
        <v/>
      </c>
      <c r="BB727" s="19">
        <f>IFERROR(VLOOKUP(AO727,[2]CUS030!$A$5:$E$10000,5,0),"")</f>
        <v/>
      </c>
      <c r="BC727" s="19">
        <f>IFERROR(VLOOKUP(AP727,[2]CUS030!$A$5:$E$10000,5,0),"")</f>
        <v/>
      </c>
      <c r="BD727" s="19">
        <f>IFERROR(VLOOKUP(AQ727,[2]CUS030!$A$5:$E$10000,5,0),"")</f>
        <v/>
      </c>
      <c r="BE727" s="19">
        <f>IFERROR(VLOOKUP(AR727,[2]CUS030!$A$5:$E$10000,5,0),"")</f>
        <v/>
      </c>
    </row>
    <row r="728">
      <c r="F728" s="108">
        <f>[1]!Table1[[#This Row],[Production]]</f>
        <v/>
      </c>
      <c r="G728">
        <f>MID(F728,LEN(F728)-6,4)</f>
        <v/>
      </c>
      <c r="H728">
        <f>AS728&amp;"|"&amp;AT728&amp;"|"&amp;AU728&amp;"|"&amp;AV728&amp;"|"&amp;AW728&amp;"|"&amp;AX728&amp;"|"&amp;AY728&amp;"|"&amp;AZ728&amp;"|"&amp;BA728&amp;"|"&amp;BB728&amp;"|"&amp;BC728&amp;"|"&amp;BD728&amp;"|"&amp;BE728</f>
        <v/>
      </c>
      <c r="I728" s="108">
        <f>[1]!Table1[[#This Row],[Stock]]</f>
        <v/>
      </c>
      <c r="J728">
        <f>MID(LEFT(I728,LEN(I728)-3),FIND("0|0.000",LEFT(I728,LEN(I728)-3),1)+7,6)</f>
        <v/>
      </c>
      <c r="K728" s="19" t="n"/>
      <c r="L728" s="19" t="n"/>
      <c r="M728" s="19" t="n"/>
      <c r="N728" s="19" t="n"/>
      <c r="O728" s="19" t="n"/>
      <c r="P728" s="20">
        <f>End_Cal!E728</f>
        <v/>
      </c>
      <c r="Q728" s="112">
        <f>IFERROR(INDEX($J$2:$J$9873,MATCH(1,INDEX(($P728=$F$2:$F$9873)*(0=COUNTIFS($Q$2:$Q$2,$J$2:$J$9873)),0),0)),"")</f>
        <v/>
      </c>
      <c r="R728" s="112">
        <f>IFERROR(INDEX($J$2:$J$9873,MATCH(1,INDEX(($P728=$F$2:$F$9873)*(0=COUNTIFS(Q728,$J$2:$J$9873)),0),0)),"")</f>
        <v/>
      </c>
      <c r="S728" s="112">
        <f>IFERROR(INDEX($J$2:$J$9873,MATCH(1,INDEX(($P728=$F$2:$F$9873)*(0=COUNTIFS(Q728:R728,$J$2:$J$9873)),0),0)),"")</f>
        <v/>
      </c>
      <c r="T728" s="112">
        <f>IFERROR(INDEX($J$2:$J$9873,MATCH(1,INDEX(($P728=$F$2:$F$9873)*(0=COUNTIFS(Q728:S728,$J$2:$J$9873)),0),0)),"")</f>
        <v/>
      </c>
      <c r="U728" s="112">
        <f>IFERROR(INDEX($J$2:$J$9873,MATCH(1,INDEX(($P728=$F$2:$F$9873)*(0=COUNTIFS(Q728:T728,$J$2:$J$9873)),0),0)),"")</f>
        <v/>
      </c>
      <c r="V728" s="112">
        <f>IFERROR(INDEX($J$2:$J$9873,MATCH(1,INDEX(($P728=$F$2:$F$9873)*(0=COUNTIFS(Q728:U728,$J$2:$J$9873)),0),0)),"")</f>
        <v/>
      </c>
      <c r="W728" s="112">
        <f>IFERROR(INDEX($J$2:$J$9873,MATCH(1,INDEX(($P728=$F$2:$F$9873)*(0=COUNTIFS(Q728:V728,$J$2:$J$861)),0),0)),"")</f>
        <v/>
      </c>
      <c r="X728" s="112">
        <f>IFERROR(INDEX($J$2:$J$9873,MATCH(1,INDEX(($P728=$F$2:$F$9873)*(0=COUNTIFS(Q728:W728,$J$2:$J$9873)),0),0)),"")</f>
        <v/>
      </c>
      <c r="Y728" s="112">
        <f>IFERROR(INDEX($J$2:$J$861,MATCH(1,INDEX(($P728=$F$2:$F$861)*(0=COUNTIFS(Q728:X728,$J$2:$J$861)),0),0)),"")</f>
        <v/>
      </c>
      <c r="Z728" s="112">
        <f>IFERROR(INDEX($J$2:$J$861,MATCH(1,INDEX(($P728=$F$2:$F$861)*(0=COUNTIFS(Q728:Y728,$J$2:$J$861)),0),0)),"")</f>
        <v/>
      </c>
      <c r="AA728" s="112">
        <f>IFERROR(INDEX($J$2:$J$861,MATCH(1,INDEX(($P728=$F$2:$F$861)*(0=COUNTIFS(Q728:Z728,$J$2:$J$861)),0),0)),"")</f>
        <v/>
      </c>
      <c r="AB728" s="112">
        <f>IFERROR(INDEX($J$2:$J$861,MATCH(1,INDEX(($P728=$F$2:$F$861)*(0=COUNTIFS(Q728:AA728,$J$2:$J$861)),0),0)),"")</f>
        <v/>
      </c>
      <c r="AC728" s="112">
        <f>IFERROR(INDEX($J$2:$J$861,MATCH(1,INDEX(($P728=$F$2:$F$861)*(0=COUNTIFS(Q728:AB728,$J$2:$J$861)),0),0)),"")</f>
        <v/>
      </c>
      <c r="AD728">
        <f>Q728&amp;"-"&amp;R728&amp;"-"&amp;S728&amp;"-"&amp;T728&amp;"-"&amp;U728&amp;"-"&amp;V728&amp;"-"&amp;W728&amp;"-"&amp;X728&amp;"-"&amp;Y728&amp;"-"&amp;Z728&amp;"-"&amp;AA728&amp;"-"&amp;AB728&amp;"-"&amp;AC728</f>
        <v/>
      </c>
      <c r="AF728" s="19">
        <f>IFERROR(INDEX($I$2:$I$861,MATCH(1,INDEX(($P728=$F$2:$F$861)*(0=COUNTIFS($AF$2:$AF$2,$I$2:$I$861)),0),0)),"")</f>
        <v/>
      </c>
      <c r="AG728" s="19">
        <f>IFERROR(INDEX($I$2:$I$9873,MATCH(1,INDEX(($P728=$F$2:$F$9873)*(0=COUNTIFS(AF728,$I$2:$I$9873)),0),0)),"")</f>
        <v/>
      </c>
      <c r="AH728" s="19">
        <f>IFERROR(INDEX($I$2:$I$9873,MATCH(1,INDEX(($P728=$F$2:$F$9873)*(0=COUNTIFS(AF728:AG728,$I$2:$I$9873)),0),0)),"")</f>
        <v/>
      </c>
      <c r="AI728" s="19">
        <f>IFERROR(INDEX($I$2:$I$9873,MATCH(1,INDEX(($P728=$F$2:$F$9873)*(0=COUNTIFS(AF728:AH728,$I$2:$I$9873)),0),0)),"")</f>
        <v/>
      </c>
      <c r="AJ728" s="19">
        <f>IFERROR(INDEX($I$2:$I$9873,MATCH(1,INDEX(($P728=$F$2:$F$9873)*(0=COUNTIFS(AF728:AI728,$I$2:$I$9873)),0),0)),"")</f>
        <v/>
      </c>
      <c r="AK728" s="19">
        <f>IFERROR(INDEX($I$2:$I$9873,MATCH(1,INDEX(($P728=$F$2:$F$9873)*(0=COUNTIFS(AF728:AJ728,$I$2:$I$9873)),0),0)),"")</f>
        <v/>
      </c>
      <c r="AL728" s="19">
        <f>IFERROR(INDEX($I$2:$I$9873,MATCH(1,INDEX(($P728=$F$2:$F$9873)*(0=COUNTIFS(AF728:AK728,$I$2:$I$9873)),0),0)),"")</f>
        <v/>
      </c>
      <c r="AM728" s="19">
        <f>IFERROR(INDEX($I$2:$I$9873,MATCH(1,INDEX(($P728=$F$2:$F$9873)*(0=COUNTIFS(AF728:AL728,$I$2:$I$9873)),0),0)),"")</f>
        <v/>
      </c>
      <c r="AN728" s="19">
        <f>IFERROR(INDEX($I$2:$I$9873,MATCH(1,INDEX(($P728=$F$2:$F$9873)*(0=COUNTIFS(AF728:AM728,$I$2:$I$9873)),0),0)),"")</f>
        <v/>
      </c>
      <c r="AO728" s="19">
        <f>IFERROR(INDEX($I$2:$I$9873,MATCH(1,INDEX(($P728=$F$2:$F$9873)*(0=COUNTIFS(AF728:AN728,$I$2:$I$9873)),0),0)),"")</f>
        <v/>
      </c>
      <c r="AP728" s="19">
        <f>IFERROR(INDEX($I$2:$I$9873,MATCH(1,INDEX(($P728=$F$2:$F$9873)*(0=COUNTIFS(AF728:AO728,$I$2:$I$9873)),0),0)),"")</f>
        <v/>
      </c>
      <c r="AQ728" s="19">
        <f>IFERROR(INDEX($I$2:$I$9873,MATCH(1,INDEX(($P728=$F$2:$F$9873)*(0=COUNTIFS(AF728:AP728,$I$2:$I$9873)),0),0)),"")</f>
        <v/>
      </c>
      <c r="AR728" s="19">
        <f>IFERROR(INDEX($I$2:$I$9873,MATCH(1,INDEX(($P728=$F$2:$F$9873)*(0=COUNTIFS(AF728:AQ728,$I$2:$I$9873)),0),0)),"")</f>
        <v/>
      </c>
      <c r="AS728" s="19">
        <f>IFERROR(VLOOKUP(AF728,[2]CUS030!$A$5:$E$10000,5,0),"")</f>
        <v/>
      </c>
      <c r="AT728" s="19">
        <f>IFERROR(VLOOKUP(AG728,[2]CUS030!$A$5:$E$10000,5,0),"")</f>
        <v/>
      </c>
      <c r="AU728" s="19">
        <f>IFERROR(VLOOKUP(AH728,[2]CUS030!$A$5:$E$10000,5,0),"")</f>
        <v/>
      </c>
      <c r="AV728" s="19">
        <f>IFERROR(VLOOKUP(AI728,[2]CUS030!$A$5:$E$10000,5,0),"")</f>
        <v/>
      </c>
      <c r="AW728" s="19">
        <f>IFERROR(VLOOKUP(AJ728,[2]CUS030!$A$5:$E$10000,5,0),"")</f>
        <v/>
      </c>
      <c r="AX728" s="19">
        <f>IFERROR(VLOOKUP(AK728,[2]CUS030!$A$5:$E$10000,5,0),"")</f>
        <v/>
      </c>
      <c r="AY728" s="19">
        <f>IFERROR(VLOOKUP(AL728,[2]CUS030!$A$5:$E$10000,5,0),"")</f>
        <v/>
      </c>
      <c r="AZ728" s="19">
        <f>IFERROR(VLOOKUP(AM728,[2]CUS030!$A$5:$E$10000,5,0),"")</f>
        <v/>
      </c>
      <c r="BA728" s="19">
        <f>IFERROR(VLOOKUP(AN728,[2]CUS030!$A$5:$E$10000,5,0),"")</f>
        <v/>
      </c>
      <c r="BB728" s="19">
        <f>IFERROR(VLOOKUP(AO728,[2]CUS030!$A$5:$E$10000,5,0),"")</f>
        <v/>
      </c>
      <c r="BC728" s="19">
        <f>IFERROR(VLOOKUP(AP728,[2]CUS030!$A$5:$E$10000,5,0),"")</f>
        <v/>
      </c>
      <c r="BD728" s="19">
        <f>IFERROR(VLOOKUP(AQ728,[2]CUS030!$A$5:$E$10000,5,0),"")</f>
        <v/>
      </c>
      <c r="BE728" s="19">
        <f>IFERROR(VLOOKUP(AR728,[2]CUS030!$A$5:$E$10000,5,0),"")</f>
        <v/>
      </c>
    </row>
    <row r="729">
      <c r="F729" s="108">
        <f>[1]!Table1[[#This Row],[Production]]</f>
        <v/>
      </c>
      <c r="G729">
        <f>MID(F729,LEN(F729)-6,4)</f>
        <v/>
      </c>
      <c r="H729">
        <f>AS729&amp;"|"&amp;AT729&amp;"|"&amp;AU729&amp;"|"&amp;AV729&amp;"|"&amp;AW729&amp;"|"&amp;AX729&amp;"|"&amp;AY729&amp;"|"&amp;AZ729&amp;"|"&amp;BA729&amp;"|"&amp;BB729&amp;"|"&amp;BC729&amp;"|"&amp;BD729&amp;"|"&amp;BE729</f>
        <v/>
      </c>
      <c r="I729" s="108">
        <f>[1]!Table1[[#This Row],[Stock]]</f>
        <v/>
      </c>
      <c r="J729">
        <f>MID(LEFT(I729,LEN(I729)-3),FIND("0|0.000",LEFT(I729,LEN(I729)-3),1)+7,6)</f>
        <v/>
      </c>
      <c r="K729" s="19" t="n"/>
      <c r="L729" s="19" t="n"/>
      <c r="M729" s="19" t="n"/>
      <c r="N729" s="19" t="n"/>
      <c r="O729" s="19" t="n"/>
      <c r="P729" s="20">
        <f>End_Cal!E729</f>
        <v/>
      </c>
      <c r="Q729" s="112">
        <f>IFERROR(INDEX($J$2:$J$9873,MATCH(1,INDEX(($P729=$F$2:$F$9873)*(0=COUNTIFS($Q$2:$Q$2,$J$2:$J$9873)),0),0)),"")</f>
        <v/>
      </c>
      <c r="R729" s="112">
        <f>IFERROR(INDEX($J$2:$J$9873,MATCH(1,INDEX(($P729=$F$2:$F$9873)*(0=COUNTIFS(Q729,$J$2:$J$9873)),0),0)),"")</f>
        <v/>
      </c>
      <c r="S729" s="112">
        <f>IFERROR(INDEX($J$2:$J$9873,MATCH(1,INDEX(($P729=$F$2:$F$9873)*(0=COUNTIFS(Q729:R729,$J$2:$J$9873)),0),0)),"")</f>
        <v/>
      </c>
      <c r="T729" s="112">
        <f>IFERROR(INDEX($J$2:$J$9873,MATCH(1,INDEX(($P729=$F$2:$F$9873)*(0=COUNTIFS(Q729:S729,$J$2:$J$9873)),0),0)),"")</f>
        <v/>
      </c>
      <c r="U729" s="112">
        <f>IFERROR(INDEX($J$2:$J$9873,MATCH(1,INDEX(($P729=$F$2:$F$9873)*(0=COUNTIFS(Q729:T729,$J$2:$J$9873)),0),0)),"")</f>
        <v/>
      </c>
      <c r="V729" s="112">
        <f>IFERROR(INDEX($J$2:$J$9873,MATCH(1,INDEX(($P729=$F$2:$F$9873)*(0=COUNTIFS(Q729:U729,$J$2:$J$9873)),0),0)),"")</f>
        <v/>
      </c>
      <c r="W729" s="112">
        <f>IFERROR(INDEX($J$2:$J$9873,MATCH(1,INDEX(($P729=$F$2:$F$9873)*(0=COUNTIFS(Q729:V729,$J$2:$J$861)),0),0)),"")</f>
        <v/>
      </c>
      <c r="X729" s="112">
        <f>IFERROR(INDEX($J$2:$J$9873,MATCH(1,INDEX(($P729=$F$2:$F$9873)*(0=COUNTIFS(Q729:W729,$J$2:$J$9873)),0),0)),"")</f>
        <v/>
      </c>
      <c r="Y729" s="112">
        <f>IFERROR(INDEX($J$2:$J$861,MATCH(1,INDEX(($P729=$F$2:$F$861)*(0=COUNTIFS(Q729:X729,$J$2:$J$861)),0),0)),"")</f>
        <v/>
      </c>
      <c r="Z729" s="112">
        <f>IFERROR(INDEX($J$2:$J$861,MATCH(1,INDEX(($P729=$F$2:$F$861)*(0=COUNTIFS(Q729:Y729,$J$2:$J$861)),0),0)),"")</f>
        <v/>
      </c>
      <c r="AA729" s="112">
        <f>IFERROR(INDEX($J$2:$J$861,MATCH(1,INDEX(($P729=$F$2:$F$861)*(0=COUNTIFS(Q729:Z729,$J$2:$J$861)),0),0)),"")</f>
        <v/>
      </c>
      <c r="AB729" s="112">
        <f>IFERROR(INDEX($J$2:$J$861,MATCH(1,INDEX(($P729=$F$2:$F$861)*(0=COUNTIFS(Q729:AA729,$J$2:$J$861)),0),0)),"")</f>
        <v/>
      </c>
      <c r="AC729" s="112">
        <f>IFERROR(INDEX($J$2:$J$861,MATCH(1,INDEX(($P729=$F$2:$F$861)*(0=COUNTIFS(Q729:AB729,$J$2:$J$861)),0),0)),"")</f>
        <v/>
      </c>
      <c r="AD729">
        <f>Q729&amp;"-"&amp;R729&amp;"-"&amp;S729&amp;"-"&amp;T729&amp;"-"&amp;U729&amp;"-"&amp;V729&amp;"-"&amp;W729&amp;"-"&amp;X729&amp;"-"&amp;Y729&amp;"-"&amp;Z729&amp;"-"&amp;AA729&amp;"-"&amp;AB729&amp;"-"&amp;AC729</f>
        <v/>
      </c>
      <c r="AF729" s="19">
        <f>IFERROR(INDEX($I$2:$I$861,MATCH(1,INDEX(($P729=$F$2:$F$861)*(0=COUNTIFS($AF$2:$AF$2,$I$2:$I$861)),0),0)),"")</f>
        <v/>
      </c>
      <c r="AG729" s="19">
        <f>IFERROR(INDEX($I$2:$I$9873,MATCH(1,INDEX(($P729=$F$2:$F$9873)*(0=COUNTIFS(AF729,$I$2:$I$9873)),0),0)),"")</f>
        <v/>
      </c>
      <c r="AH729" s="19">
        <f>IFERROR(INDEX($I$2:$I$9873,MATCH(1,INDEX(($P729=$F$2:$F$9873)*(0=COUNTIFS(AF729:AG729,$I$2:$I$9873)),0),0)),"")</f>
        <v/>
      </c>
      <c r="AI729" s="19">
        <f>IFERROR(INDEX($I$2:$I$9873,MATCH(1,INDEX(($P729=$F$2:$F$9873)*(0=COUNTIFS(AF729:AH729,$I$2:$I$9873)),0),0)),"")</f>
        <v/>
      </c>
      <c r="AJ729" s="19">
        <f>IFERROR(INDEX($I$2:$I$9873,MATCH(1,INDEX(($P729=$F$2:$F$9873)*(0=COUNTIFS(AF729:AI729,$I$2:$I$9873)),0),0)),"")</f>
        <v/>
      </c>
      <c r="AK729" s="19">
        <f>IFERROR(INDEX($I$2:$I$9873,MATCH(1,INDEX(($P729=$F$2:$F$9873)*(0=COUNTIFS(AF729:AJ729,$I$2:$I$9873)),0),0)),"")</f>
        <v/>
      </c>
      <c r="AL729" s="19">
        <f>IFERROR(INDEX($I$2:$I$9873,MATCH(1,INDEX(($P729=$F$2:$F$9873)*(0=COUNTIFS(AF729:AK729,$I$2:$I$9873)),0),0)),"")</f>
        <v/>
      </c>
      <c r="AM729" s="19">
        <f>IFERROR(INDEX($I$2:$I$9873,MATCH(1,INDEX(($P729=$F$2:$F$9873)*(0=COUNTIFS(AF729:AL729,$I$2:$I$9873)),0),0)),"")</f>
        <v/>
      </c>
      <c r="AN729" s="19">
        <f>IFERROR(INDEX($I$2:$I$9873,MATCH(1,INDEX(($P729=$F$2:$F$9873)*(0=COUNTIFS(AF729:AM729,$I$2:$I$9873)),0),0)),"")</f>
        <v/>
      </c>
      <c r="AO729" s="19">
        <f>IFERROR(INDEX($I$2:$I$9873,MATCH(1,INDEX(($P729=$F$2:$F$9873)*(0=COUNTIFS(AF729:AN729,$I$2:$I$9873)),0),0)),"")</f>
        <v/>
      </c>
      <c r="AP729" s="19">
        <f>IFERROR(INDEX($I$2:$I$9873,MATCH(1,INDEX(($P729=$F$2:$F$9873)*(0=COUNTIFS(AF729:AO729,$I$2:$I$9873)),0),0)),"")</f>
        <v/>
      </c>
      <c r="AQ729" s="19">
        <f>IFERROR(INDEX($I$2:$I$9873,MATCH(1,INDEX(($P729=$F$2:$F$9873)*(0=COUNTIFS(AF729:AP729,$I$2:$I$9873)),0),0)),"")</f>
        <v/>
      </c>
      <c r="AR729" s="19">
        <f>IFERROR(INDEX($I$2:$I$9873,MATCH(1,INDEX(($P729=$F$2:$F$9873)*(0=COUNTIFS(AF729:AQ729,$I$2:$I$9873)),0),0)),"")</f>
        <v/>
      </c>
      <c r="AS729" s="19">
        <f>IFERROR(VLOOKUP(AF729,[2]CUS030!$A$5:$E$10000,5,0),"")</f>
        <v/>
      </c>
      <c r="AT729" s="19">
        <f>IFERROR(VLOOKUP(AG729,[2]CUS030!$A$5:$E$10000,5,0),"")</f>
        <v/>
      </c>
      <c r="AU729" s="19">
        <f>IFERROR(VLOOKUP(AH729,[2]CUS030!$A$5:$E$10000,5,0),"")</f>
        <v/>
      </c>
      <c r="AV729" s="19">
        <f>IFERROR(VLOOKUP(AI729,[2]CUS030!$A$5:$E$10000,5,0),"")</f>
        <v/>
      </c>
      <c r="AW729" s="19">
        <f>IFERROR(VLOOKUP(AJ729,[2]CUS030!$A$5:$E$10000,5,0),"")</f>
        <v/>
      </c>
      <c r="AX729" s="19">
        <f>IFERROR(VLOOKUP(AK729,[2]CUS030!$A$5:$E$10000,5,0),"")</f>
        <v/>
      </c>
      <c r="AY729" s="19">
        <f>IFERROR(VLOOKUP(AL729,[2]CUS030!$A$5:$E$10000,5,0),"")</f>
        <v/>
      </c>
      <c r="AZ729" s="19">
        <f>IFERROR(VLOOKUP(AM729,[2]CUS030!$A$5:$E$10000,5,0),"")</f>
        <v/>
      </c>
      <c r="BA729" s="19">
        <f>IFERROR(VLOOKUP(AN729,[2]CUS030!$A$5:$E$10000,5,0),"")</f>
        <v/>
      </c>
      <c r="BB729" s="19">
        <f>IFERROR(VLOOKUP(AO729,[2]CUS030!$A$5:$E$10000,5,0),"")</f>
        <v/>
      </c>
      <c r="BC729" s="19">
        <f>IFERROR(VLOOKUP(AP729,[2]CUS030!$A$5:$E$10000,5,0),"")</f>
        <v/>
      </c>
      <c r="BD729" s="19">
        <f>IFERROR(VLOOKUP(AQ729,[2]CUS030!$A$5:$E$10000,5,0),"")</f>
        <v/>
      </c>
      <c r="BE729" s="19">
        <f>IFERROR(VLOOKUP(AR729,[2]CUS030!$A$5:$E$10000,5,0),"")</f>
        <v/>
      </c>
    </row>
    <row r="730">
      <c r="F730" s="108">
        <f>[1]!Table1[[#This Row],[Production]]</f>
        <v/>
      </c>
      <c r="G730">
        <f>MID(F730,LEN(F730)-6,4)</f>
        <v/>
      </c>
      <c r="H730">
        <f>AS730&amp;"|"&amp;AT730&amp;"|"&amp;AU730&amp;"|"&amp;AV730&amp;"|"&amp;AW730&amp;"|"&amp;AX730&amp;"|"&amp;AY730&amp;"|"&amp;AZ730&amp;"|"&amp;BA730&amp;"|"&amp;BB730&amp;"|"&amp;BC730&amp;"|"&amp;BD730&amp;"|"&amp;BE730</f>
        <v/>
      </c>
      <c r="I730" s="108">
        <f>[1]!Table1[[#This Row],[Stock]]</f>
        <v/>
      </c>
      <c r="J730">
        <f>MID(LEFT(I730,LEN(I730)-3),FIND("0|0.000",LEFT(I730,LEN(I730)-3),1)+7,6)</f>
        <v/>
      </c>
      <c r="K730" s="19" t="n"/>
      <c r="L730" s="19" t="n"/>
      <c r="M730" s="19" t="n"/>
      <c r="N730" s="19" t="n"/>
      <c r="O730" s="19" t="n"/>
      <c r="P730" s="20">
        <f>End_Cal!E730</f>
        <v/>
      </c>
      <c r="Q730" s="112">
        <f>IFERROR(INDEX($J$2:$J$9873,MATCH(1,INDEX(($P730=$F$2:$F$9873)*(0=COUNTIFS($Q$2:$Q$2,$J$2:$J$9873)),0),0)),"")</f>
        <v/>
      </c>
      <c r="R730" s="112">
        <f>IFERROR(INDEX($J$2:$J$9873,MATCH(1,INDEX(($P730=$F$2:$F$9873)*(0=COUNTIFS(Q730,$J$2:$J$9873)),0),0)),"")</f>
        <v/>
      </c>
      <c r="S730" s="112">
        <f>IFERROR(INDEX($J$2:$J$9873,MATCH(1,INDEX(($P730=$F$2:$F$9873)*(0=COUNTIFS(Q730:R730,$J$2:$J$9873)),0),0)),"")</f>
        <v/>
      </c>
      <c r="T730" s="112">
        <f>IFERROR(INDEX($J$2:$J$9873,MATCH(1,INDEX(($P730=$F$2:$F$9873)*(0=COUNTIFS(Q730:S730,$J$2:$J$9873)),0),0)),"")</f>
        <v/>
      </c>
      <c r="U730" s="112">
        <f>IFERROR(INDEX($J$2:$J$9873,MATCH(1,INDEX(($P730=$F$2:$F$9873)*(0=COUNTIFS(Q730:T730,$J$2:$J$9873)),0),0)),"")</f>
        <v/>
      </c>
      <c r="V730" s="112">
        <f>IFERROR(INDEX($J$2:$J$9873,MATCH(1,INDEX(($P730=$F$2:$F$9873)*(0=COUNTIFS(Q730:U730,$J$2:$J$9873)),0),0)),"")</f>
        <v/>
      </c>
      <c r="W730" s="112">
        <f>IFERROR(INDEX($J$2:$J$9873,MATCH(1,INDEX(($P730=$F$2:$F$9873)*(0=COUNTIFS(Q730:V730,$J$2:$J$861)),0),0)),"")</f>
        <v/>
      </c>
      <c r="X730" s="112">
        <f>IFERROR(INDEX($J$2:$J$9873,MATCH(1,INDEX(($P730=$F$2:$F$9873)*(0=COUNTIFS(Q730:W730,$J$2:$J$9873)),0),0)),"")</f>
        <v/>
      </c>
      <c r="Y730" s="112">
        <f>IFERROR(INDEX($J$2:$J$861,MATCH(1,INDEX(($P730=$F$2:$F$861)*(0=COUNTIFS(Q730:X730,$J$2:$J$861)),0),0)),"")</f>
        <v/>
      </c>
      <c r="Z730" s="112">
        <f>IFERROR(INDEX($J$2:$J$861,MATCH(1,INDEX(($P730=$F$2:$F$861)*(0=COUNTIFS(Q730:Y730,$J$2:$J$861)),0),0)),"")</f>
        <v/>
      </c>
      <c r="AA730" s="112">
        <f>IFERROR(INDEX($J$2:$J$861,MATCH(1,INDEX(($P730=$F$2:$F$861)*(0=COUNTIFS(Q730:Z730,$J$2:$J$861)),0),0)),"")</f>
        <v/>
      </c>
      <c r="AB730" s="112">
        <f>IFERROR(INDEX($J$2:$J$861,MATCH(1,INDEX(($P730=$F$2:$F$861)*(0=COUNTIFS(Q730:AA730,$J$2:$J$861)),0),0)),"")</f>
        <v/>
      </c>
      <c r="AC730" s="112">
        <f>IFERROR(INDEX($J$2:$J$861,MATCH(1,INDEX(($P730=$F$2:$F$861)*(0=COUNTIFS(Q730:AB730,$J$2:$J$861)),0),0)),"")</f>
        <v/>
      </c>
      <c r="AD730">
        <f>Q730&amp;"-"&amp;R730&amp;"-"&amp;S730&amp;"-"&amp;T730&amp;"-"&amp;U730&amp;"-"&amp;V730&amp;"-"&amp;W730&amp;"-"&amp;X730&amp;"-"&amp;Y730&amp;"-"&amp;Z730&amp;"-"&amp;AA730&amp;"-"&amp;AB730&amp;"-"&amp;AC730</f>
        <v/>
      </c>
      <c r="AF730" s="19">
        <f>IFERROR(INDEX($I$2:$I$861,MATCH(1,INDEX(($P730=$F$2:$F$861)*(0=COUNTIFS($AF$2:$AF$2,$I$2:$I$861)),0),0)),"")</f>
        <v/>
      </c>
      <c r="AG730" s="19">
        <f>IFERROR(INDEX($I$2:$I$9873,MATCH(1,INDEX(($P730=$F$2:$F$9873)*(0=COUNTIFS(AF730,$I$2:$I$9873)),0),0)),"")</f>
        <v/>
      </c>
      <c r="AH730" s="19">
        <f>IFERROR(INDEX($I$2:$I$9873,MATCH(1,INDEX(($P730=$F$2:$F$9873)*(0=COUNTIFS(AF730:AG730,$I$2:$I$9873)),0),0)),"")</f>
        <v/>
      </c>
      <c r="AI730" s="19">
        <f>IFERROR(INDEX($I$2:$I$9873,MATCH(1,INDEX(($P730=$F$2:$F$9873)*(0=COUNTIFS(AF730:AH730,$I$2:$I$9873)),0),0)),"")</f>
        <v/>
      </c>
      <c r="AJ730" s="19">
        <f>IFERROR(INDEX($I$2:$I$9873,MATCH(1,INDEX(($P730=$F$2:$F$9873)*(0=COUNTIFS(AF730:AI730,$I$2:$I$9873)),0),0)),"")</f>
        <v/>
      </c>
      <c r="AK730" s="19">
        <f>IFERROR(INDEX($I$2:$I$9873,MATCH(1,INDEX(($P730=$F$2:$F$9873)*(0=COUNTIFS(AF730:AJ730,$I$2:$I$9873)),0),0)),"")</f>
        <v/>
      </c>
      <c r="AL730" s="19">
        <f>IFERROR(INDEX($I$2:$I$9873,MATCH(1,INDEX(($P730=$F$2:$F$9873)*(0=COUNTIFS(AF730:AK730,$I$2:$I$9873)),0),0)),"")</f>
        <v/>
      </c>
      <c r="AM730" s="19">
        <f>IFERROR(INDEX($I$2:$I$9873,MATCH(1,INDEX(($P730=$F$2:$F$9873)*(0=COUNTIFS(AF730:AL730,$I$2:$I$9873)),0),0)),"")</f>
        <v/>
      </c>
      <c r="AN730" s="19">
        <f>IFERROR(INDEX($I$2:$I$9873,MATCH(1,INDEX(($P730=$F$2:$F$9873)*(0=COUNTIFS(AF730:AM730,$I$2:$I$9873)),0),0)),"")</f>
        <v/>
      </c>
      <c r="AO730" s="19">
        <f>IFERROR(INDEX($I$2:$I$9873,MATCH(1,INDEX(($P730=$F$2:$F$9873)*(0=COUNTIFS(AF730:AN730,$I$2:$I$9873)),0),0)),"")</f>
        <v/>
      </c>
      <c r="AP730" s="19">
        <f>IFERROR(INDEX($I$2:$I$9873,MATCH(1,INDEX(($P730=$F$2:$F$9873)*(0=COUNTIFS(AF730:AO730,$I$2:$I$9873)),0),0)),"")</f>
        <v/>
      </c>
      <c r="AQ730" s="19">
        <f>IFERROR(INDEX($I$2:$I$9873,MATCH(1,INDEX(($P730=$F$2:$F$9873)*(0=COUNTIFS(AF730:AP730,$I$2:$I$9873)),0),0)),"")</f>
        <v/>
      </c>
      <c r="AR730" s="19">
        <f>IFERROR(INDEX($I$2:$I$9873,MATCH(1,INDEX(($P730=$F$2:$F$9873)*(0=COUNTIFS(AF730:AQ730,$I$2:$I$9873)),0),0)),"")</f>
        <v/>
      </c>
      <c r="AS730" s="19">
        <f>IFERROR(VLOOKUP(AF730,[2]CUS030!$A$5:$E$10000,5,0),"")</f>
        <v/>
      </c>
      <c r="AT730" s="19">
        <f>IFERROR(VLOOKUP(AG730,[2]CUS030!$A$5:$E$10000,5,0),"")</f>
        <v/>
      </c>
      <c r="AU730" s="19">
        <f>IFERROR(VLOOKUP(AH730,[2]CUS030!$A$5:$E$10000,5,0),"")</f>
        <v/>
      </c>
      <c r="AV730" s="19">
        <f>IFERROR(VLOOKUP(AI730,[2]CUS030!$A$5:$E$10000,5,0),"")</f>
        <v/>
      </c>
      <c r="AW730" s="19">
        <f>IFERROR(VLOOKUP(AJ730,[2]CUS030!$A$5:$E$10000,5,0),"")</f>
        <v/>
      </c>
      <c r="AX730" s="19">
        <f>IFERROR(VLOOKUP(AK730,[2]CUS030!$A$5:$E$10000,5,0),"")</f>
        <v/>
      </c>
      <c r="AY730" s="19">
        <f>IFERROR(VLOOKUP(AL730,[2]CUS030!$A$5:$E$10000,5,0),"")</f>
        <v/>
      </c>
      <c r="AZ730" s="19">
        <f>IFERROR(VLOOKUP(AM730,[2]CUS030!$A$5:$E$10000,5,0),"")</f>
        <v/>
      </c>
      <c r="BA730" s="19">
        <f>IFERROR(VLOOKUP(AN730,[2]CUS030!$A$5:$E$10000,5,0),"")</f>
        <v/>
      </c>
      <c r="BB730" s="19">
        <f>IFERROR(VLOOKUP(AO730,[2]CUS030!$A$5:$E$10000,5,0),"")</f>
        <v/>
      </c>
      <c r="BC730" s="19">
        <f>IFERROR(VLOOKUP(AP730,[2]CUS030!$A$5:$E$10000,5,0),"")</f>
        <v/>
      </c>
      <c r="BD730" s="19">
        <f>IFERROR(VLOOKUP(AQ730,[2]CUS030!$A$5:$E$10000,5,0),"")</f>
        <v/>
      </c>
      <c r="BE730" s="19">
        <f>IFERROR(VLOOKUP(AR730,[2]CUS030!$A$5:$E$10000,5,0),"")</f>
        <v/>
      </c>
    </row>
    <row r="731">
      <c r="F731" s="108">
        <f>[1]!Table1[[#This Row],[Production]]</f>
        <v/>
      </c>
      <c r="G731">
        <f>MID(F731,LEN(F731)-6,4)</f>
        <v/>
      </c>
      <c r="H731">
        <f>AS731&amp;"|"&amp;AT731&amp;"|"&amp;AU731&amp;"|"&amp;AV731&amp;"|"&amp;AW731&amp;"|"&amp;AX731&amp;"|"&amp;AY731&amp;"|"&amp;AZ731&amp;"|"&amp;BA731&amp;"|"&amp;BB731&amp;"|"&amp;BC731&amp;"|"&amp;BD731&amp;"|"&amp;BE731</f>
        <v/>
      </c>
      <c r="I731" s="108">
        <f>[1]!Table1[[#This Row],[Stock]]</f>
        <v/>
      </c>
      <c r="J731">
        <f>MID(LEFT(I731,LEN(I731)-3),FIND("0|0.000",LEFT(I731,LEN(I731)-3),1)+7,6)</f>
        <v/>
      </c>
      <c r="K731" s="19" t="n"/>
      <c r="L731" s="19" t="n"/>
      <c r="M731" s="19" t="n"/>
      <c r="N731" s="19" t="n"/>
      <c r="O731" s="19" t="n"/>
      <c r="P731" s="20">
        <f>End_Cal!E731</f>
        <v/>
      </c>
      <c r="Q731" s="112">
        <f>IFERROR(INDEX($J$2:$J$9873,MATCH(1,INDEX(($P731=$F$2:$F$9873)*(0=COUNTIFS($Q$2:$Q$2,$J$2:$J$9873)),0),0)),"")</f>
        <v/>
      </c>
      <c r="R731" s="112">
        <f>IFERROR(INDEX($J$2:$J$9873,MATCH(1,INDEX(($P731=$F$2:$F$9873)*(0=COUNTIFS(Q731,$J$2:$J$9873)),0),0)),"")</f>
        <v/>
      </c>
      <c r="S731" s="112">
        <f>IFERROR(INDEX($J$2:$J$9873,MATCH(1,INDEX(($P731=$F$2:$F$9873)*(0=COUNTIFS(Q731:R731,$J$2:$J$9873)),0),0)),"")</f>
        <v/>
      </c>
      <c r="T731" s="112">
        <f>IFERROR(INDEX($J$2:$J$9873,MATCH(1,INDEX(($P731=$F$2:$F$9873)*(0=COUNTIFS(Q731:S731,$J$2:$J$9873)),0),0)),"")</f>
        <v/>
      </c>
      <c r="U731" s="112">
        <f>IFERROR(INDEX($J$2:$J$9873,MATCH(1,INDEX(($P731=$F$2:$F$9873)*(0=COUNTIFS(Q731:T731,$J$2:$J$9873)),0),0)),"")</f>
        <v/>
      </c>
      <c r="V731" s="112">
        <f>IFERROR(INDEX($J$2:$J$9873,MATCH(1,INDEX(($P731=$F$2:$F$9873)*(0=COUNTIFS(Q731:U731,$J$2:$J$9873)),0),0)),"")</f>
        <v/>
      </c>
      <c r="W731" s="112">
        <f>IFERROR(INDEX($J$2:$J$9873,MATCH(1,INDEX(($P731=$F$2:$F$9873)*(0=COUNTIFS(Q731:V731,$J$2:$J$861)),0),0)),"")</f>
        <v/>
      </c>
      <c r="X731" s="112">
        <f>IFERROR(INDEX($J$2:$J$9873,MATCH(1,INDEX(($P731=$F$2:$F$9873)*(0=COUNTIFS(Q731:W731,$J$2:$J$9873)),0),0)),"")</f>
        <v/>
      </c>
      <c r="Y731" s="112">
        <f>IFERROR(INDEX($J$2:$J$861,MATCH(1,INDEX(($P731=$F$2:$F$861)*(0=COUNTIFS(Q731:X731,$J$2:$J$861)),0),0)),"")</f>
        <v/>
      </c>
      <c r="Z731" s="112">
        <f>IFERROR(INDEX($J$2:$J$861,MATCH(1,INDEX(($P731=$F$2:$F$861)*(0=COUNTIFS(Q731:Y731,$J$2:$J$861)),0),0)),"")</f>
        <v/>
      </c>
      <c r="AA731" s="112">
        <f>IFERROR(INDEX($J$2:$J$861,MATCH(1,INDEX(($P731=$F$2:$F$861)*(0=COUNTIFS(Q731:Z731,$J$2:$J$861)),0),0)),"")</f>
        <v/>
      </c>
      <c r="AB731" s="112">
        <f>IFERROR(INDEX($J$2:$J$861,MATCH(1,INDEX(($P731=$F$2:$F$861)*(0=COUNTIFS(Q731:AA731,$J$2:$J$861)),0),0)),"")</f>
        <v/>
      </c>
      <c r="AC731" s="112">
        <f>IFERROR(INDEX($J$2:$J$861,MATCH(1,INDEX(($P731=$F$2:$F$861)*(0=COUNTIFS(Q731:AB731,$J$2:$J$861)),0),0)),"")</f>
        <v/>
      </c>
      <c r="AD731">
        <f>Q731&amp;"-"&amp;R731&amp;"-"&amp;S731&amp;"-"&amp;T731&amp;"-"&amp;U731&amp;"-"&amp;V731&amp;"-"&amp;W731&amp;"-"&amp;X731&amp;"-"&amp;Y731&amp;"-"&amp;Z731&amp;"-"&amp;AA731&amp;"-"&amp;AB731&amp;"-"&amp;AC731</f>
        <v/>
      </c>
      <c r="AF731" s="19">
        <f>IFERROR(INDEX($I$2:$I$861,MATCH(1,INDEX(($P731=$F$2:$F$861)*(0=COUNTIFS($AF$2:$AF$2,$I$2:$I$861)),0),0)),"")</f>
        <v/>
      </c>
      <c r="AG731" s="19">
        <f>IFERROR(INDEX($I$2:$I$9873,MATCH(1,INDEX(($P731=$F$2:$F$9873)*(0=COUNTIFS(AF731,$I$2:$I$9873)),0),0)),"")</f>
        <v/>
      </c>
      <c r="AH731" s="19">
        <f>IFERROR(INDEX($I$2:$I$9873,MATCH(1,INDEX(($P731=$F$2:$F$9873)*(0=COUNTIFS(AF731:AG731,$I$2:$I$9873)),0),0)),"")</f>
        <v/>
      </c>
      <c r="AI731" s="19">
        <f>IFERROR(INDEX($I$2:$I$9873,MATCH(1,INDEX(($P731=$F$2:$F$9873)*(0=COUNTIFS(AF731:AH731,$I$2:$I$9873)),0),0)),"")</f>
        <v/>
      </c>
      <c r="AJ731" s="19">
        <f>IFERROR(INDEX($I$2:$I$9873,MATCH(1,INDEX(($P731=$F$2:$F$9873)*(0=COUNTIFS(AF731:AI731,$I$2:$I$9873)),0),0)),"")</f>
        <v/>
      </c>
      <c r="AK731" s="19">
        <f>IFERROR(INDEX($I$2:$I$9873,MATCH(1,INDEX(($P731=$F$2:$F$9873)*(0=COUNTIFS(AF731:AJ731,$I$2:$I$9873)),0),0)),"")</f>
        <v/>
      </c>
      <c r="AL731" s="19">
        <f>IFERROR(INDEX($I$2:$I$9873,MATCH(1,INDEX(($P731=$F$2:$F$9873)*(0=COUNTIFS(AF731:AK731,$I$2:$I$9873)),0),0)),"")</f>
        <v/>
      </c>
      <c r="AM731" s="19">
        <f>IFERROR(INDEX($I$2:$I$9873,MATCH(1,INDEX(($P731=$F$2:$F$9873)*(0=COUNTIFS(AF731:AL731,$I$2:$I$9873)),0),0)),"")</f>
        <v/>
      </c>
      <c r="AN731" s="19">
        <f>IFERROR(INDEX($I$2:$I$9873,MATCH(1,INDEX(($P731=$F$2:$F$9873)*(0=COUNTIFS(AF731:AM731,$I$2:$I$9873)),0),0)),"")</f>
        <v/>
      </c>
      <c r="AO731" s="19">
        <f>IFERROR(INDEX($I$2:$I$9873,MATCH(1,INDEX(($P731=$F$2:$F$9873)*(0=COUNTIFS(AF731:AN731,$I$2:$I$9873)),0),0)),"")</f>
        <v/>
      </c>
      <c r="AP731" s="19">
        <f>IFERROR(INDEX($I$2:$I$9873,MATCH(1,INDEX(($P731=$F$2:$F$9873)*(0=COUNTIFS(AF731:AO731,$I$2:$I$9873)),0),0)),"")</f>
        <v/>
      </c>
      <c r="AQ731" s="19">
        <f>IFERROR(INDEX($I$2:$I$9873,MATCH(1,INDEX(($P731=$F$2:$F$9873)*(0=COUNTIFS(AF731:AP731,$I$2:$I$9873)),0),0)),"")</f>
        <v/>
      </c>
      <c r="AR731" s="19">
        <f>IFERROR(INDEX($I$2:$I$9873,MATCH(1,INDEX(($P731=$F$2:$F$9873)*(0=COUNTIFS(AF731:AQ731,$I$2:$I$9873)),0),0)),"")</f>
        <v/>
      </c>
      <c r="AS731" s="19">
        <f>IFERROR(VLOOKUP(AF731,[2]CUS030!$A$5:$E$10000,5,0),"")</f>
        <v/>
      </c>
      <c r="AT731" s="19">
        <f>IFERROR(VLOOKUP(AG731,[2]CUS030!$A$5:$E$10000,5,0),"")</f>
        <v/>
      </c>
      <c r="AU731" s="19">
        <f>IFERROR(VLOOKUP(AH731,[2]CUS030!$A$5:$E$10000,5,0),"")</f>
        <v/>
      </c>
      <c r="AV731" s="19">
        <f>IFERROR(VLOOKUP(AI731,[2]CUS030!$A$5:$E$10000,5,0),"")</f>
        <v/>
      </c>
      <c r="AW731" s="19">
        <f>IFERROR(VLOOKUP(AJ731,[2]CUS030!$A$5:$E$10000,5,0),"")</f>
        <v/>
      </c>
      <c r="AX731" s="19">
        <f>IFERROR(VLOOKUP(AK731,[2]CUS030!$A$5:$E$10000,5,0),"")</f>
        <v/>
      </c>
      <c r="AY731" s="19">
        <f>IFERROR(VLOOKUP(AL731,[2]CUS030!$A$5:$E$10000,5,0),"")</f>
        <v/>
      </c>
      <c r="AZ731" s="19">
        <f>IFERROR(VLOOKUP(AM731,[2]CUS030!$A$5:$E$10000,5,0),"")</f>
        <v/>
      </c>
      <c r="BA731" s="19">
        <f>IFERROR(VLOOKUP(AN731,[2]CUS030!$A$5:$E$10000,5,0),"")</f>
        <v/>
      </c>
      <c r="BB731" s="19">
        <f>IFERROR(VLOOKUP(AO731,[2]CUS030!$A$5:$E$10000,5,0),"")</f>
        <v/>
      </c>
      <c r="BC731" s="19">
        <f>IFERROR(VLOOKUP(AP731,[2]CUS030!$A$5:$E$10000,5,0),"")</f>
        <v/>
      </c>
      <c r="BD731" s="19">
        <f>IFERROR(VLOOKUP(AQ731,[2]CUS030!$A$5:$E$10000,5,0),"")</f>
        <v/>
      </c>
      <c r="BE731" s="19">
        <f>IFERROR(VLOOKUP(AR731,[2]CUS030!$A$5:$E$10000,5,0),"")</f>
        <v/>
      </c>
    </row>
    <row r="732">
      <c r="F732" s="108">
        <f>[1]!Table1[[#This Row],[Production]]</f>
        <v/>
      </c>
      <c r="G732">
        <f>MID(F732,LEN(F732)-6,4)</f>
        <v/>
      </c>
      <c r="H732">
        <f>AS732&amp;"|"&amp;AT732&amp;"|"&amp;AU732&amp;"|"&amp;AV732&amp;"|"&amp;AW732&amp;"|"&amp;AX732&amp;"|"&amp;AY732&amp;"|"&amp;AZ732&amp;"|"&amp;BA732&amp;"|"&amp;BB732&amp;"|"&amp;BC732&amp;"|"&amp;BD732&amp;"|"&amp;BE732</f>
        <v/>
      </c>
      <c r="I732" s="108">
        <f>[1]!Table1[[#This Row],[Stock]]</f>
        <v/>
      </c>
      <c r="J732">
        <f>MID(LEFT(I732,LEN(I732)-3),FIND("0|0.000",LEFT(I732,LEN(I732)-3),1)+7,6)</f>
        <v/>
      </c>
      <c r="K732" s="19" t="n"/>
      <c r="L732" s="19" t="n"/>
      <c r="M732" s="19" t="n"/>
      <c r="N732" s="19" t="n"/>
      <c r="O732" s="19" t="n"/>
      <c r="P732" s="20">
        <f>End_Cal!E732</f>
        <v/>
      </c>
      <c r="Q732" s="112">
        <f>IFERROR(INDEX($J$2:$J$9873,MATCH(1,INDEX(($P732=$F$2:$F$9873)*(0=COUNTIFS($Q$2:$Q$2,$J$2:$J$9873)),0),0)),"")</f>
        <v/>
      </c>
      <c r="R732" s="112">
        <f>IFERROR(INDEX($J$2:$J$9873,MATCH(1,INDEX(($P732=$F$2:$F$9873)*(0=COUNTIFS(Q732,$J$2:$J$9873)),0),0)),"")</f>
        <v/>
      </c>
      <c r="S732" s="112">
        <f>IFERROR(INDEX($J$2:$J$9873,MATCH(1,INDEX(($P732=$F$2:$F$9873)*(0=COUNTIFS(Q732:R732,$J$2:$J$9873)),0),0)),"")</f>
        <v/>
      </c>
      <c r="T732" s="112">
        <f>IFERROR(INDEX($J$2:$J$9873,MATCH(1,INDEX(($P732=$F$2:$F$9873)*(0=COUNTIFS(Q732:S732,$J$2:$J$9873)),0),0)),"")</f>
        <v/>
      </c>
      <c r="U732" s="112">
        <f>IFERROR(INDEX($J$2:$J$9873,MATCH(1,INDEX(($P732=$F$2:$F$9873)*(0=COUNTIFS(Q732:T732,$J$2:$J$9873)),0),0)),"")</f>
        <v/>
      </c>
      <c r="V732" s="112">
        <f>IFERROR(INDEX($J$2:$J$9873,MATCH(1,INDEX(($P732=$F$2:$F$9873)*(0=COUNTIFS(Q732:U732,$J$2:$J$9873)),0),0)),"")</f>
        <v/>
      </c>
      <c r="W732" s="112">
        <f>IFERROR(INDEX($J$2:$J$9873,MATCH(1,INDEX(($P732=$F$2:$F$9873)*(0=COUNTIFS(Q732:V732,$J$2:$J$861)),0),0)),"")</f>
        <v/>
      </c>
      <c r="X732" s="112">
        <f>IFERROR(INDEX($J$2:$J$9873,MATCH(1,INDEX(($P732=$F$2:$F$9873)*(0=COUNTIFS(Q732:W732,$J$2:$J$9873)),0),0)),"")</f>
        <v/>
      </c>
      <c r="Y732" s="112">
        <f>IFERROR(INDEX($J$2:$J$861,MATCH(1,INDEX(($P732=$F$2:$F$861)*(0=COUNTIFS(Q732:X732,$J$2:$J$861)),0),0)),"")</f>
        <v/>
      </c>
      <c r="Z732" s="112">
        <f>IFERROR(INDEX($J$2:$J$861,MATCH(1,INDEX(($P732=$F$2:$F$861)*(0=COUNTIFS(Q732:Y732,$J$2:$J$861)),0),0)),"")</f>
        <v/>
      </c>
      <c r="AA732" s="112">
        <f>IFERROR(INDEX($J$2:$J$861,MATCH(1,INDEX(($P732=$F$2:$F$861)*(0=COUNTIFS(Q732:Z732,$J$2:$J$861)),0),0)),"")</f>
        <v/>
      </c>
      <c r="AB732" s="112">
        <f>IFERROR(INDEX($J$2:$J$861,MATCH(1,INDEX(($P732=$F$2:$F$861)*(0=COUNTIFS(Q732:AA732,$J$2:$J$861)),0),0)),"")</f>
        <v/>
      </c>
      <c r="AC732" s="112">
        <f>IFERROR(INDEX($J$2:$J$861,MATCH(1,INDEX(($P732=$F$2:$F$861)*(0=COUNTIFS(Q732:AB732,$J$2:$J$861)),0),0)),"")</f>
        <v/>
      </c>
      <c r="AD732">
        <f>Q732&amp;"-"&amp;R732&amp;"-"&amp;S732&amp;"-"&amp;T732&amp;"-"&amp;U732&amp;"-"&amp;V732&amp;"-"&amp;W732&amp;"-"&amp;X732&amp;"-"&amp;Y732&amp;"-"&amp;Z732&amp;"-"&amp;AA732&amp;"-"&amp;AB732&amp;"-"&amp;AC732</f>
        <v/>
      </c>
      <c r="AF732" s="19">
        <f>IFERROR(INDEX($I$2:$I$861,MATCH(1,INDEX(($P732=$F$2:$F$861)*(0=COUNTIFS($AF$2:$AF$2,$I$2:$I$861)),0),0)),"")</f>
        <v/>
      </c>
      <c r="AG732" s="19">
        <f>IFERROR(INDEX($I$2:$I$9873,MATCH(1,INDEX(($P732=$F$2:$F$9873)*(0=COUNTIFS(AF732,$I$2:$I$9873)),0),0)),"")</f>
        <v/>
      </c>
      <c r="AH732" s="19">
        <f>IFERROR(INDEX($I$2:$I$9873,MATCH(1,INDEX(($P732=$F$2:$F$9873)*(0=COUNTIFS(AF732:AG732,$I$2:$I$9873)),0),0)),"")</f>
        <v/>
      </c>
      <c r="AI732" s="19">
        <f>IFERROR(INDEX($I$2:$I$9873,MATCH(1,INDEX(($P732=$F$2:$F$9873)*(0=COUNTIFS(AF732:AH732,$I$2:$I$9873)),0),0)),"")</f>
        <v/>
      </c>
      <c r="AJ732" s="19">
        <f>IFERROR(INDEX($I$2:$I$9873,MATCH(1,INDEX(($P732=$F$2:$F$9873)*(0=COUNTIFS(AF732:AI732,$I$2:$I$9873)),0),0)),"")</f>
        <v/>
      </c>
      <c r="AK732" s="19">
        <f>IFERROR(INDEX($I$2:$I$9873,MATCH(1,INDEX(($P732=$F$2:$F$9873)*(0=COUNTIFS(AF732:AJ732,$I$2:$I$9873)),0),0)),"")</f>
        <v/>
      </c>
      <c r="AL732" s="19">
        <f>IFERROR(INDEX($I$2:$I$9873,MATCH(1,INDEX(($P732=$F$2:$F$9873)*(0=COUNTIFS(AF732:AK732,$I$2:$I$9873)),0),0)),"")</f>
        <v/>
      </c>
      <c r="AM732" s="19">
        <f>IFERROR(INDEX($I$2:$I$9873,MATCH(1,INDEX(($P732=$F$2:$F$9873)*(0=COUNTIFS(AF732:AL732,$I$2:$I$9873)),0),0)),"")</f>
        <v/>
      </c>
      <c r="AN732" s="19">
        <f>IFERROR(INDEX($I$2:$I$9873,MATCH(1,INDEX(($P732=$F$2:$F$9873)*(0=COUNTIFS(AF732:AM732,$I$2:$I$9873)),0),0)),"")</f>
        <v/>
      </c>
      <c r="AO732" s="19">
        <f>IFERROR(INDEX($I$2:$I$9873,MATCH(1,INDEX(($P732=$F$2:$F$9873)*(0=COUNTIFS(AF732:AN732,$I$2:$I$9873)),0),0)),"")</f>
        <v/>
      </c>
      <c r="AP732" s="19">
        <f>IFERROR(INDEX($I$2:$I$9873,MATCH(1,INDEX(($P732=$F$2:$F$9873)*(0=COUNTIFS(AF732:AO732,$I$2:$I$9873)),0),0)),"")</f>
        <v/>
      </c>
      <c r="AQ732" s="19">
        <f>IFERROR(INDEX($I$2:$I$9873,MATCH(1,INDEX(($P732=$F$2:$F$9873)*(0=COUNTIFS(AF732:AP732,$I$2:$I$9873)),0),0)),"")</f>
        <v/>
      </c>
      <c r="AR732" s="19">
        <f>IFERROR(INDEX($I$2:$I$9873,MATCH(1,INDEX(($P732=$F$2:$F$9873)*(0=COUNTIFS(AF732:AQ732,$I$2:$I$9873)),0),0)),"")</f>
        <v/>
      </c>
      <c r="AS732" s="19">
        <f>IFERROR(VLOOKUP(AF732,[2]CUS030!$A$5:$E$10000,5,0),"")</f>
        <v/>
      </c>
      <c r="AT732" s="19">
        <f>IFERROR(VLOOKUP(AG732,[2]CUS030!$A$5:$E$10000,5,0),"")</f>
        <v/>
      </c>
      <c r="AU732" s="19">
        <f>IFERROR(VLOOKUP(AH732,[2]CUS030!$A$5:$E$10000,5,0),"")</f>
        <v/>
      </c>
      <c r="AV732" s="19">
        <f>IFERROR(VLOOKUP(AI732,[2]CUS030!$A$5:$E$10000,5,0),"")</f>
        <v/>
      </c>
      <c r="AW732" s="19">
        <f>IFERROR(VLOOKUP(AJ732,[2]CUS030!$A$5:$E$10000,5,0),"")</f>
        <v/>
      </c>
      <c r="AX732" s="19">
        <f>IFERROR(VLOOKUP(AK732,[2]CUS030!$A$5:$E$10000,5,0),"")</f>
        <v/>
      </c>
      <c r="AY732" s="19">
        <f>IFERROR(VLOOKUP(AL732,[2]CUS030!$A$5:$E$10000,5,0),"")</f>
        <v/>
      </c>
      <c r="AZ732" s="19">
        <f>IFERROR(VLOOKUP(AM732,[2]CUS030!$A$5:$E$10000,5,0),"")</f>
        <v/>
      </c>
      <c r="BA732" s="19">
        <f>IFERROR(VLOOKUP(AN732,[2]CUS030!$A$5:$E$10000,5,0),"")</f>
        <v/>
      </c>
      <c r="BB732" s="19">
        <f>IFERROR(VLOOKUP(AO732,[2]CUS030!$A$5:$E$10000,5,0),"")</f>
        <v/>
      </c>
      <c r="BC732" s="19">
        <f>IFERROR(VLOOKUP(AP732,[2]CUS030!$A$5:$E$10000,5,0),"")</f>
        <v/>
      </c>
      <c r="BD732" s="19">
        <f>IFERROR(VLOOKUP(AQ732,[2]CUS030!$A$5:$E$10000,5,0),"")</f>
        <v/>
      </c>
      <c r="BE732" s="19">
        <f>IFERROR(VLOOKUP(AR732,[2]CUS030!$A$5:$E$10000,5,0),"")</f>
        <v/>
      </c>
    </row>
    <row r="733">
      <c r="F733" s="108">
        <f>[1]!Table1[[#This Row],[Production]]</f>
        <v/>
      </c>
      <c r="G733">
        <f>MID(F733,LEN(F733)-6,4)</f>
        <v/>
      </c>
      <c r="H733">
        <f>AS733&amp;"|"&amp;AT733&amp;"|"&amp;AU733&amp;"|"&amp;AV733&amp;"|"&amp;AW733&amp;"|"&amp;AX733&amp;"|"&amp;AY733&amp;"|"&amp;AZ733&amp;"|"&amp;BA733&amp;"|"&amp;BB733&amp;"|"&amp;BC733&amp;"|"&amp;BD733&amp;"|"&amp;BE733</f>
        <v/>
      </c>
      <c r="I733" s="108">
        <f>[1]!Table1[[#This Row],[Stock]]</f>
        <v/>
      </c>
      <c r="J733">
        <f>MID(LEFT(I733,LEN(I733)-3),FIND("0|0.000",LEFT(I733,LEN(I733)-3),1)+7,6)</f>
        <v/>
      </c>
      <c r="K733" s="19" t="n"/>
      <c r="L733" s="19" t="n"/>
      <c r="M733" s="19" t="n"/>
      <c r="N733" s="19" t="n"/>
      <c r="O733" s="19" t="n"/>
      <c r="P733" s="20">
        <f>End_Cal!E733</f>
        <v/>
      </c>
      <c r="Q733" s="112">
        <f>IFERROR(INDEX($J$2:$J$9873,MATCH(1,INDEX(($P733=$F$2:$F$9873)*(0=COUNTIFS($Q$2:$Q$2,$J$2:$J$9873)),0),0)),"")</f>
        <v/>
      </c>
      <c r="R733" s="112">
        <f>IFERROR(INDEX($J$2:$J$9873,MATCH(1,INDEX(($P733=$F$2:$F$9873)*(0=COUNTIFS(Q733,$J$2:$J$9873)),0),0)),"")</f>
        <v/>
      </c>
      <c r="S733" s="112">
        <f>IFERROR(INDEX($J$2:$J$9873,MATCH(1,INDEX(($P733=$F$2:$F$9873)*(0=COUNTIFS(Q733:R733,$J$2:$J$9873)),0),0)),"")</f>
        <v/>
      </c>
      <c r="T733" s="112">
        <f>IFERROR(INDEX($J$2:$J$9873,MATCH(1,INDEX(($P733=$F$2:$F$9873)*(0=COUNTIFS(Q733:S733,$J$2:$J$9873)),0),0)),"")</f>
        <v/>
      </c>
      <c r="U733" s="112">
        <f>IFERROR(INDEX($J$2:$J$9873,MATCH(1,INDEX(($P733=$F$2:$F$9873)*(0=COUNTIFS(Q733:T733,$J$2:$J$9873)),0),0)),"")</f>
        <v/>
      </c>
      <c r="V733" s="112">
        <f>IFERROR(INDEX($J$2:$J$9873,MATCH(1,INDEX(($P733=$F$2:$F$9873)*(0=COUNTIFS(Q733:U733,$J$2:$J$9873)),0),0)),"")</f>
        <v/>
      </c>
      <c r="W733" s="112">
        <f>IFERROR(INDEX($J$2:$J$9873,MATCH(1,INDEX(($P733=$F$2:$F$9873)*(0=COUNTIFS(Q733:V733,$J$2:$J$861)),0),0)),"")</f>
        <v/>
      </c>
      <c r="X733" s="112">
        <f>IFERROR(INDEX($J$2:$J$9873,MATCH(1,INDEX(($P733=$F$2:$F$9873)*(0=COUNTIFS(Q733:W733,$J$2:$J$9873)),0),0)),"")</f>
        <v/>
      </c>
      <c r="Y733" s="112">
        <f>IFERROR(INDEX($J$2:$J$861,MATCH(1,INDEX(($P733=$F$2:$F$861)*(0=COUNTIFS(Q733:X733,$J$2:$J$861)),0),0)),"")</f>
        <v/>
      </c>
      <c r="Z733" s="112">
        <f>IFERROR(INDEX($J$2:$J$861,MATCH(1,INDEX(($P733=$F$2:$F$861)*(0=COUNTIFS(Q733:Y733,$J$2:$J$861)),0),0)),"")</f>
        <v/>
      </c>
      <c r="AA733" s="112">
        <f>IFERROR(INDEX($J$2:$J$861,MATCH(1,INDEX(($P733=$F$2:$F$861)*(0=COUNTIFS(Q733:Z733,$J$2:$J$861)),0),0)),"")</f>
        <v/>
      </c>
      <c r="AB733" s="112">
        <f>IFERROR(INDEX($J$2:$J$861,MATCH(1,INDEX(($P733=$F$2:$F$861)*(0=COUNTIFS(Q733:AA733,$J$2:$J$861)),0),0)),"")</f>
        <v/>
      </c>
      <c r="AC733" s="112">
        <f>IFERROR(INDEX($J$2:$J$861,MATCH(1,INDEX(($P733=$F$2:$F$861)*(0=COUNTIFS(Q733:AB733,$J$2:$J$861)),0),0)),"")</f>
        <v/>
      </c>
      <c r="AD733">
        <f>Q733&amp;"-"&amp;R733&amp;"-"&amp;S733&amp;"-"&amp;T733&amp;"-"&amp;U733&amp;"-"&amp;V733&amp;"-"&amp;W733&amp;"-"&amp;X733&amp;"-"&amp;Y733&amp;"-"&amp;Z733&amp;"-"&amp;AA733&amp;"-"&amp;AB733&amp;"-"&amp;AC733</f>
        <v/>
      </c>
      <c r="AF733" s="19">
        <f>IFERROR(INDEX($I$2:$I$861,MATCH(1,INDEX(($P733=$F$2:$F$861)*(0=COUNTIFS($AF$2:$AF$2,$I$2:$I$861)),0),0)),"")</f>
        <v/>
      </c>
      <c r="AG733" s="19">
        <f>IFERROR(INDEX($I$2:$I$9873,MATCH(1,INDEX(($P733=$F$2:$F$9873)*(0=COUNTIFS(AF733,$I$2:$I$9873)),0),0)),"")</f>
        <v/>
      </c>
      <c r="AH733" s="19">
        <f>IFERROR(INDEX($I$2:$I$9873,MATCH(1,INDEX(($P733=$F$2:$F$9873)*(0=COUNTIFS(AF733:AG733,$I$2:$I$9873)),0),0)),"")</f>
        <v/>
      </c>
      <c r="AI733" s="19">
        <f>IFERROR(INDEX($I$2:$I$9873,MATCH(1,INDEX(($P733=$F$2:$F$9873)*(0=COUNTIFS(AF733:AH733,$I$2:$I$9873)),0),0)),"")</f>
        <v/>
      </c>
      <c r="AJ733" s="19">
        <f>IFERROR(INDEX($I$2:$I$9873,MATCH(1,INDEX(($P733=$F$2:$F$9873)*(0=COUNTIFS(AF733:AI733,$I$2:$I$9873)),0),0)),"")</f>
        <v/>
      </c>
      <c r="AK733" s="19">
        <f>IFERROR(INDEX($I$2:$I$9873,MATCH(1,INDEX(($P733=$F$2:$F$9873)*(0=COUNTIFS(AF733:AJ733,$I$2:$I$9873)),0),0)),"")</f>
        <v/>
      </c>
      <c r="AL733" s="19">
        <f>IFERROR(INDEX($I$2:$I$9873,MATCH(1,INDEX(($P733=$F$2:$F$9873)*(0=COUNTIFS(AF733:AK733,$I$2:$I$9873)),0),0)),"")</f>
        <v/>
      </c>
      <c r="AM733" s="19">
        <f>IFERROR(INDEX($I$2:$I$9873,MATCH(1,INDEX(($P733=$F$2:$F$9873)*(0=COUNTIFS(AF733:AL733,$I$2:$I$9873)),0),0)),"")</f>
        <v/>
      </c>
      <c r="AN733" s="19">
        <f>IFERROR(INDEX($I$2:$I$9873,MATCH(1,INDEX(($P733=$F$2:$F$9873)*(0=COUNTIFS(AF733:AM733,$I$2:$I$9873)),0),0)),"")</f>
        <v/>
      </c>
      <c r="AO733" s="19">
        <f>IFERROR(INDEX($I$2:$I$9873,MATCH(1,INDEX(($P733=$F$2:$F$9873)*(0=COUNTIFS(AF733:AN733,$I$2:$I$9873)),0),0)),"")</f>
        <v/>
      </c>
      <c r="AP733" s="19">
        <f>IFERROR(INDEX($I$2:$I$9873,MATCH(1,INDEX(($P733=$F$2:$F$9873)*(0=COUNTIFS(AF733:AO733,$I$2:$I$9873)),0),0)),"")</f>
        <v/>
      </c>
      <c r="AQ733" s="19">
        <f>IFERROR(INDEX($I$2:$I$9873,MATCH(1,INDEX(($P733=$F$2:$F$9873)*(0=COUNTIFS(AF733:AP733,$I$2:$I$9873)),0),0)),"")</f>
        <v/>
      </c>
      <c r="AR733" s="19">
        <f>IFERROR(INDEX($I$2:$I$9873,MATCH(1,INDEX(($P733=$F$2:$F$9873)*(0=COUNTIFS(AF733:AQ733,$I$2:$I$9873)),0),0)),"")</f>
        <v/>
      </c>
      <c r="AS733" s="19">
        <f>IFERROR(VLOOKUP(AF733,[2]CUS030!$A$5:$E$10000,5,0),"")</f>
        <v/>
      </c>
      <c r="AT733" s="19">
        <f>IFERROR(VLOOKUP(AG733,[2]CUS030!$A$5:$E$10000,5,0),"")</f>
        <v/>
      </c>
      <c r="AU733" s="19">
        <f>IFERROR(VLOOKUP(AH733,[2]CUS030!$A$5:$E$10000,5,0),"")</f>
        <v/>
      </c>
      <c r="AV733" s="19">
        <f>IFERROR(VLOOKUP(AI733,[2]CUS030!$A$5:$E$10000,5,0),"")</f>
        <v/>
      </c>
      <c r="AW733" s="19">
        <f>IFERROR(VLOOKUP(AJ733,[2]CUS030!$A$5:$E$10000,5,0),"")</f>
        <v/>
      </c>
      <c r="AX733" s="19">
        <f>IFERROR(VLOOKUP(AK733,[2]CUS030!$A$5:$E$10000,5,0),"")</f>
        <v/>
      </c>
      <c r="AY733" s="19">
        <f>IFERROR(VLOOKUP(AL733,[2]CUS030!$A$5:$E$10000,5,0),"")</f>
        <v/>
      </c>
      <c r="AZ733" s="19">
        <f>IFERROR(VLOOKUP(AM733,[2]CUS030!$A$5:$E$10000,5,0),"")</f>
        <v/>
      </c>
      <c r="BA733" s="19">
        <f>IFERROR(VLOOKUP(AN733,[2]CUS030!$A$5:$E$10000,5,0),"")</f>
        <v/>
      </c>
      <c r="BB733" s="19">
        <f>IFERROR(VLOOKUP(AO733,[2]CUS030!$A$5:$E$10000,5,0),"")</f>
        <v/>
      </c>
      <c r="BC733" s="19">
        <f>IFERROR(VLOOKUP(AP733,[2]CUS030!$A$5:$E$10000,5,0),"")</f>
        <v/>
      </c>
      <c r="BD733" s="19">
        <f>IFERROR(VLOOKUP(AQ733,[2]CUS030!$A$5:$E$10000,5,0),"")</f>
        <v/>
      </c>
      <c r="BE733" s="19">
        <f>IFERROR(VLOOKUP(AR733,[2]CUS030!$A$5:$E$10000,5,0),"")</f>
        <v/>
      </c>
    </row>
    <row r="734">
      <c r="F734" s="108">
        <f>[1]!Table1[[#This Row],[Production]]</f>
        <v/>
      </c>
      <c r="G734">
        <f>MID(F734,LEN(F734)-6,4)</f>
        <v/>
      </c>
      <c r="H734">
        <f>AS734&amp;"|"&amp;AT734&amp;"|"&amp;AU734&amp;"|"&amp;AV734&amp;"|"&amp;AW734&amp;"|"&amp;AX734&amp;"|"&amp;AY734&amp;"|"&amp;AZ734&amp;"|"&amp;BA734&amp;"|"&amp;BB734&amp;"|"&amp;BC734&amp;"|"&amp;BD734&amp;"|"&amp;BE734</f>
        <v/>
      </c>
      <c r="I734" s="108">
        <f>[1]!Table1[[#This Row],[Stock]]</f>
        <v/>
      </c>
      <c r="J734">
        <f>MID(LEFT(I734,LEN(I734)-3),FIND("0|0.000",LEFT(I734,LEN(I734)-3),1)+7,6)</f>
        <v/>
      </c>
      <c r="K734" s="19" t="n"/>
      <c r="L734" s="19" t="n"/>
      <c r="M734" s="19" t="n"/>
      <c r="N734" s="19" t="n"/>
      <c r="O734" s="19" t="n"/>
      <c r="P734" s="20">
        <f>End_Cal!E734</f>
        <v/>
      </c>
      <c r="Q734" s="112">
        <f>IFERROR(INDEX($J$2:$J$9873,MATCH(1,INDEX(($P734=$F$2:$F$9873)*(0=COUNTIFS($Q$2:$Q$2,$J$2:$J$9873)),0),0)),"")</f>
        <v/>
      </c>
      <c r="R734" s="112">
        <f>IFERROR(INDEX($J$2:$J$9873,MATCH(1,INDEX(($P734=$F$2:$F$9873)*(0=COUNTIFS(Q734,$J$2:$J$9873)),0),0)),"")</f>
        <v/>
      </c>
      <c r="S734" s="112">
        <f>IFERROR(INDEX($J$2:$J$9873,MATCH(1,INDEX(($P734=$F$2:$F$9873)*(0=COUNTIFS(Q734:R734,$J$2:$J$9873)),0),0)),"")</f>
        <v/>
      </c>
      <c r="T734" s="112">
        <f>IFERROR(INDEX($J$2:$J$9873,MATCH(1,INDEX(($P734=$F$2:$F$9873)*(0=COUNTIFS(Q734:S734,$J$2:$J$9873)),0),0)),"")</f>
        <v/>
      </c>
      <c r="U734" s="112">
        <f>IFERROR(INDEX($J$2:$J$9873,MATCH(1,INDEX(($P734=$F$2:$F$9873)*(0=COUNTIFS(Q734:T734,$J$2:$J$9873)),0),0)),"")</f>
        <v/>
      </c>
      <c r="V734" s="112">
        <f>IFERROR(INDEX($J$2:$J$9873,MATCH(1,INDEX(($P734=$F$2:$F$9873)*(0=COUNTIFS(Q734:U734,$J$2:$J$9873)),0),0)),"")</f>
        <v/>
      </c>
      <c r="W734" s="112">
        <f>IFERROR(INDEX($J$2:$J$9873,MATCH(1,INDEX(($P734=$F$2:$F$9873)*(0=COUNTIFS(Q734:V734,$J$2:$J$861)),0),0)),"")</f>
        <v/>
      </c>
      <c r="X734" s="112">
        <f>IFERROR(INDEX($J$2:$J$9873,MATCH(1,INDEX(($P734=$F$2:$F$9873)*(0=COUNTIFS(Q734:W734,$J$2:$J$9873)),0),0)),"")</f>
        <v/>
      </c>
      <c r="Y734" s="112">
        <f>IFERROR(INDEX($J$2:$J$861,MATCH(1,INDEX(($P734=$F$2:$F$861)*(0=COUNTIFS(Q734:X734,$J$2:$J$861)),0),0)),"")</f>
        <v/>
      </c>
      <c r="Z734" s="112">
        <f>IFERROR(INDEX($J$2:$J$861,MATCH(1,INDEX(($P734=$F$2:$F$861)*(0=COUNTIFS(Q734:Y734,$J$2:$J$861)),0),0)),"")</f>
        <v/>
      </c>
      <c r="AA734" s="112">
        <f>IFERROR(INDEX($J$2:$J$861,MATCH(1,INDEX(($P734=$F$2:$F$861)*(0=COUNTIFS(Q734:Z734,$J$2:$J$861)),0),0)),"")</f>
        <v/>
      </c>
      <c r="AB734" s="112">
        <f>IFERROR(INDEX($J$2:$J$861,MATCH(1,INDEX(($P734=$F$2:$F$861)*(0=COUNTIFS(Q734:AA734,$J$2:$J$861)),0),0)),"")</f>
        <v/>
      </c>
      <c r="AC734" s="112">
        <f>IFERROR(INDEX($J$2:$J$861,MATCH(1,INDEX(($P734=$F$2:$F$861)*(0=COUNTIFS(Q734:AB734,$J$2:$J$861)),0),0)),"")</f>
        <v/>
      </c>
      <c r="AD734">
        <f>Q734&amp;"-"&amp;R734&amp;"-"&amp;S734&amp;"-"&amp;T734&amp;"-"&amp;U734&amp;"-"&amp;V734&amp;"-"&amp;W734&amp;"-"&amp;X734&amp;"-"&amp;Y734&amp;"-"&amp;Z734&amp;"-"&amp;AA734&amp;"-"&amp;AB734&amp;"-"&amp;AC734</f>
        <v/>
      </c>
      <c r="AF734" s="19">
        <f>IFERROR(INDEX($I$2:$I$861,MATCH(1,INDEX(($P734=$F$2:$F$861)*(0=COUNTIFS($AF$2:$AF$2,$I$2:$I$861)),0),0)),"")</f>
        <v/>
      </c>
      <c r="AG734" s="19">
        <f>IFERROR(INDEX($I$2:$I$9873,MATCH(1,INDEX(($P734=$F$2:$F$9873)*(0=COUNTIFS(AF734,$I$2:$I$9873)),0),0)),"")</f>
        <v/>
      </c>
      <c r="AH734" s="19">
        <f>IFERROR(INDEX($I$2:$I$9873,MATCH(1,INDEX(($P734=$F$2:$F$9873)*(0=COUNTIFS(AF734:AG734,$I$2:$I$9873)),0),0)),"")</f>
        <v/>
      </c>
      <c r="AI734" s="19">
        <f>IFERROR(INDEX($I$2:$I$9873,MATCH(1,INDEX(($P734=$F$2:$F$9873)*(0=COUNTIFS(AF734:AH734,$I$2:$I$9873)),0),0)),"")</f>
        <v/>
      </c>
      <c r="AJ734" s="19">
        <f>IFERROR(INDEX($I$2:$I$9873,MATCH(1,INDEX(($P734=$F$2:$F$9873)*(0=COUNTIFS(AF734:AI734,$I$2:$I$9873)),0),0)),"")</f>
        <v/>
      </c>
      <c r="AK734" s="19">
        <f>IFERROR(INDEX($I$2:$I$9873,MATCH(1,INDEX(($P734=$F$2:$F$9873)*(0=COUNTIFS(AF734:AJ734,$I$2:$I$9873)),0),0)),"")</f>
        <v/>
      </c>
      <c r="AL734" s="19">
        <f>IFERROR(INDEX($I$2:$I$9873,MATCH(1,INDEX(($P734=$F$2:$F$9873)*(0=COUNTIFS(AF734:AK734,$I$2:$I$9873)),0),0)),"")</f>
        <v/>
      </c>
      <c r="AM734" s="19">
        <f>IFERROR(INDEX($I$2:$I$9873,MATCH(1,INDEX(($P734=$F$2:$F$9873)*(0=COUNTIFS(AF734:AL734,$I$2:$I$9873)),0),0)),"")</f>
        <v/>
      </c>
      <c r="AN734" s="19">
        <f>IFERROR(INDEX($I$2:$I$9873,MATCH(1,INDEX(($P734=$F$2:$F$9873)*(0=COUNTIFS(AF734:AM734,$I$2:$I$9873)),0),0)),"")</f>
        <v/>
      </c>
      <c r="AO734" s="19">
        <f>IFERROR(INDEX($I$2:$I$9873,MATCH(1,INDEX(($P734=$F$2:$F$9873)*(0=COUNTIFS(AF734:AN734,$I$2:$I$9873)),0),0)),"")</f>
        <v/>
      </c>
      <c r="AP734" s="19">
        <f>IFERROR(INDEX($I$2:$I$9873,MATCH(1,INDEX(($P734=$F$2:$F$9873)*(0=COUNTIFS(AF734:AO734,$I$2:$I$9873)),0),0)),"")</f>
        <v/>
      </c>
      <c r="AQ734" s="19">
        <f>IFERROR(INDEX($I$2:$I$9873,MATCH(1,INDEX(($P734=$F$2:$F$9873)*(0=COUNTIFS(AF734:AP734,$I$2:$I$9873)),0),0)),"")</f>
        <v/>
      </c>
      <c r="AR734" s="19">
        <f>IFERROR(INDEX($I$2:$I$9873,MATCH(1,INDEX(($P734=$F$2:$F$9873)*(0=COUNTIFS(AF734:AQ734,$I$2:$I$9873)),0),0)),"")</f>
        <v/>
      </c>
      <c r="AS734" s="19">
        <f>IFERROR(VLOOKUP(AF734,[2]CUS030!$A$5:$E$10000,5,0),"")</f>
        <v/>
      </c>
      <c r="AT734" s="19">
        <f>IFERROR(VLOOKUP(AG734,[2]CUS030!$A$5:$E$10000,5,0),"")</f>
        <v/>
      </c>
      <c r="AU734" s="19">
        <f>IFERROR(VLOOKUP(AH734,[2]CUS030!$A$5:$E$10000,5,0),"")</f>
        <v/>
      </c>
      <c r="AV734" s="19">
        <f>IFERROR(VLOOKUP(AI734,[2]CUS030!$A$5:$E$10000,5,0),"")</f>
        <v/>
      </c>
      <c r="AW734" s="19">
        <f>IFERROR(VLOOKUP(AJ734,[2]CUS030!$A$5:$E$10000,5,0),"")</f>
        <v/>
      </c>
      <c r="AX734" s="19">
        <f>IFERROR(VLOOKUP(AK734,[2]CUS030!$A$5:$E$10000,5,0),"")</f>
        <v/>
      </c>
      <c r="AY734" s="19">
        <f>IFERROR(VLOOKUP(AL734,[2]CUS030!$A$5:$E$10000,5,0),"")</f>
        <v/>
      </c>
      <c r="AZ734" s="19">
        <f>IFERROR(VLOOKUP(AM734,[2]CUS030!$A$5:$E$10000,5,0),"")</f>
        <v/>
      </c>
      <c r="BA734" s="19">
        <f>IFERROR(VLOOKUP(AN734,[2]CUS030!$A$5:$E$10000,5,0),"")</f>
        <v/>
      </c>
      <c r="BB734" s="19">
        <f>IFERROR(VLOOKUP(AO734,[2]CUS030!$A$5:$E$10000,5,0),"")</f>
        <v/>
      </c>
      <c r="BC734" s="19">
        <f>IFERROR(VLOOKUP(AP734,[2]CUS030!$A$5:$E$10000,5,0),"")</f>
        <v/>
      </c>
      <c r="BD734" s="19">
        <f>IFERROR(VLOOKUP(AQ734,[2]CUS030!$A$5:$E$10000,5,0),"")</f>
        <v/>
      </c>
      <c r="BE734" s="19">
        <f>IFERROR(VLOOKUP(AR734,[2]CUS030!$A$5:$E$10000,5,0),"")</f>
        <v/>
      </c>
    </row>
    <row r="735">
      <c r="F735" s="108">
        <f>[1]!Table1[[#This Row],[Production]]</f>
        <v/>
      </c>
      <c r="G735">
        <f>MID(F735,LEN(F735)-6,4)</f>
        <v/>
      </c>
      <c r="H735">
        <f>AS735&amp;"|"&amp;AT735&amp;"|"&amp;AU735&amp;"|"&amp;AV735&amp;"|"&amp;AW735&amp;"|"&amp;AX735&amp;"|"&amp;AY735&amp;"|"&amp;AZ735&amp;"|"&amp;BA735&amp;"|"&amp;BB735&amp;"|"&amp;BC735&amp;"|"&amp;BD735&amp;"|"&amp;BE735</f>
        <v/>
      </c>
      <c r="I735" s="108">
        <f>[1]!Table1[[#This Row],[Stock]]</f>
        <v/>
      </c>
      <c r="J735">
        <f>MID(LEFT(I735,LEN(I735)-3),FIND("0|0.000",LEFT(I735,LEN(I735)-3),1)+7,6)</f>
        <v/>
      </c>
      <c r="K735" s="19" t="n"/>
      <c r="L735" s="19" t="n"/>
      <c r="M735" s="19" t="n"/>
      <c r="N735" s="19" t="n"/>
      <c r="O735" s="19" t="n"/>
      <c r="P735" s="20">
        <f>End_Cal!E735</f>
        <v/>
      </c>
      <c r="Q735" s="112">
        <f>IFERROR(INDEX($J$2:$J$9873,MATCH(1,INDEX(($P735=$F$2:$F$9873)*(0=COUNTIFS($Q$2:$Q$2,$J$2:$J$9873)),0),0)),"")</f>
        <v/>
      </c>
      <c r="R735" s="112">
        <f>IFERROR(INDEX($J$2:$J$9873,MATCH(1,INDEX(($P735=$F$2:$F$9873)*(0=COUNTIFS(Q735,$J$2:$J$9873)),0),0)),"")</f>
        <v/>
      </c>
      <c r="S735" s="112">
        <f>IFERROR(INDEX($J$2:$J$9873,MATCH(1,INDEX(($P735=$F$2:$F$9873)*(0=COUNTIFS(Q735:R735,$J$2:$J$9873)),0),0)),"")</f>
        <v/>
      </c>
      <c r="T735" s="112">
        <f>IFERROR(INDEX($J$2:$J$9873,MATCH(1,INDEX(($P735=$F$2:$F$9873)*(0=COUNTIFS(Q735:S735,$J$2:$J$9873)),0),0)),"")</f>
        <v/>
      </c>
      <c r="U735" s="112">
        <f>IFERROR(INDEX($J$2:$J$9873,MATCH(1,INDEX(($P735=$F$2:$F$9873)*(0=COUNTIFS(Q735:T735,$J$2:$J$9873)),0),0)),"")</f>
        <v/>
      </c>
      <c r="V735" s="112">
        <f>IFERROR(INDEX($J$2:$J$9873,MATCH(1,INDEX(($P735=$F$2:$F$9873)*(0=COUNTIFS(Q735:U735,$J$2:$J$9873)),0),0)),"")</f>
        <v/>
      </c>
      <c r="W735" s="112">
        <f>IFERROR(INDEX($J$2:$J$9873,MATCH(1,INDEX(($P735=$F$2:$F$9873)*(0=COUNTIFS(Q735:V735,$J$2:$J$861)),0),0)),"")</f>
        <v/>
      </c>
      <c r="X735" s="112">
        <f>IFERROR(INDEX($J$2:$J$9873,MATCH(1,INDEX(($P735=$F$2:$F$9873)*(0=COUNTIFS(Q735:W735,$J$2:$J$9873)),0),0)),"")</f>
        <v/>
      </c>
      <c r="Y735" s="112">
        <f>IFERROR(INDEX($J$2:$J$861,MATCH(1,INDEX(($P735=$F$2:$F$861)*(0=COUNTIFS(Q735:X735,$J$2:$J$861)),0),0)),"")</f>
        <v/>
      </c>
      <c r="Z735" s="112">
        <f>IFERROR(INDEX($J$2:$J$861,MATCH(1,INDEX(($P735=$F$2:$F$861)*(0=COUNTIFS(Q735:Y735,$J$2:$J$861)),0),0)),"")</f>
        <v/>
      </c>
      <c r="AA735" s="112">
        <f>IFERROR(INDEX($J$2:$J$861,MATCH(1,INDEX(($P735=$F$2:$F$861)*(0=COUNTIFS(Q735:Z735,$J$2:$J$861)),0),0)),"")</f>
        <v/>
      </c>
      <c r="AB735" s="112">
        <f>IFERROR(INDEX($J$2:$J$861,MATCH(1,INDEX(($P735=$F$2:$F$861)*(0=COUNTIFS(Q735:AA735,$J$2:$J$861)),0),0)),"")</f>
        <v/>
      </c>
      <c r="AC735" s="112">
        <f>IFERROR(INDEX($J$2:$J$861,MATCH(1,INDEX(($P735=$F$2:$F$861)*(0=COUNTIFS(Q735:AB735,$J$2:$J$861)),0),0)),"")</f>
        <v/>
      </c>
      <c r="AD735">
        <f>Q735&amp;"-"&amp;R735&amp;"-"&amp;S735&amp;"-"&amp;T735&amp;"-"&amp;U735&amp;"-"&amp;V735&amp;"-"&amp;W735&amp;"-"&amp;X735&amp;"-"&amp;Y735&amp;"-"&amp;Z735&amp;"-"&amp;AA735&amp;"-"&amp;AB735&amp;"-"&amp;AC735</f>
        <v/>
      </c>
      <c r="AF735" s="19">
        <f>IFERROR(INDEX($I$2:$I$861,MATCH(1,INDEX(($P735=$F$2:$F$861)*(0=COUNTIFS($AF$2:$AF$2,$I$2:$I$861)),0),0)),"")</f>
        <v/>
      </c>
      <c r="AG735" s="19">
        <f>IFERROR(INDEX($I$2:$I$9873,MATCH(1,INDEX(($P735=$F$2:$F$9873)*(0=COUNTIFS(AF735,$I$2:$I$9873)),0),0)),"")</f>
        <v/>
      </c>
      <c r="AH735" s="19">
        <f>IFERROR(INDEX($I$2:$I$9873,MATCH(1,INDEX(($P735=$F$2:$F$9873)*(0=COUNTIFS(AF735:AG735,$I$2:$I$9873)),0),0)),"")</f>
        <v/>
      </c>
      <c r="AI735" s="19">
        <f>IFERROR(INDEX($I$2:$I$9873,MATCH(1,INDEX(($P735=$F$2:$F$9873)*(0=COUNTIFS(AF735:AH735,$I$2:$I$9873)),0),0)),"")</f>
        <v/>
      </c>
      <c r="AJ735" s="19">
        <f>IFERROR(INDEX($I$2:$I$9873,MATCH(1,INDEX(($P735=$F$2:$F$9873)*(0=COUNTIFS(AF735:AI735,$I$2:$I$9873)),0),0)),"")</f>
        <v/>
      </c>
      <c r="AK735" s="19">
        <f>IFERROR(INDEX($I$2:$I$9873,MATCH(1,INDEX(($P735=$F$2:$F$9873)*(0=COUNTIFS(AF735:AJ735,$I$2:$I$9873)),0),0)),"")</f>
        <v/>
      </c>
      <c r="AL735" s="19">
        <f>IFERROR(INDEX($I$2:$I$9873,MATCH(1,INDEX(($P735=$F$2:$F$9873)*(0=COUNTIFS(AF735:AK735,$I$2:$I$9873)),0),0)),"")</f>
        <v/>
      </c>
      <c r="AM735" s="19">
        <f>IFERROR(INDEX($I$2:$I$9873,MATCH(1,INDEX(($P735=$F$2:$F$9873)*(0=COUNTIFS(AF735:AL735,$I$2:$I$9873)),0),0)),"")</f>
        <v/>
      </c>
      <c r="AN735" s="19">
        <f>IFERROR(INDEX($I$2:$I$9873,MATCH(1,INDEX(($P735=$F$2:$F$9873)*(0=COUNTIFS(AF735:AM735,$I$2:$I$9873)),0),0)),"")</f>
        <v/>
      </c>
      <c r="AO735" s="19">
        <f>IFERROR(INDEX($I$2:$I$9873,MATCH(1,INDEX(($P735=$F$2:$F$9873)*(0=COUNTIFS(AF735:AN735,$I$2:$I$9873)),0),0)),"")</f>
        <v/>
      </c>
      <c r="AP735" s="19">
        <f>IFERROR(INDEX($I$2:$I$9873,MATCH(1,INDEX(($P735=$F$2:$F$9873)*(0=COUNTIFS(AF735:AO735,$I$2:$I$9873)),0),0)),"")</f>
        <v/>
      </c>
      <c r="AQ735" s="19">
        <f>IFERROR(INDEX($I$2:$I$9873,MATCH(1,INDEX(($P735=$F$2:$F$9873)*(0=COUNTIFS(AF735:AP735,$I$2:$I$9873)),0),0)),"")</f>
        <v/>
      </c>
      <c r="AR735" s="19">
        <f>IFERROR(INDEX($I$2:$I$9873,MATCH(1,INDEX(($P735=$F$2:$F$9873)*(0=COUNTIFS(AF735:AQ735,$I$2:$I$9873)),0),0)),"")</f>
        <v/>
      </c>
      <c r="AS735" s="19">
        <f>IFERROR(VLOOKUP(AF735,[2]CUS030!$A$5:$E$10000,5,0),"")</f>
        <v/>
      </c>
      <c r="AT735" s="19">
        <f>IFERROR(VLOOKUP(AG735,[2]CUS030!$A$5:$E$10000,5,0),"")</f>
        <v/>
      </c>
      <c r="AU735" s="19">
        <f>IFERROR(VLOOKUP(AH735,[2]CUS030!$A$5:$E$10000,5,0),"")</f>
        <v/>
      </c>
      <c r="AV735" s="19">
        <f>IFERROR(VLOOKUP(AI735,[2]CUS030!$A$5:$E$10000,5,0),"")</f>
        <v/>
      </c>
      <c r="AW735" s="19">
        <f>IFERROR(VLOOKUP(AJ735,[2]CUS030!$A$5:$E$10000,5,0),"")</f>
        <v/>
      </c>
      <c r="AX735" s="19">
        <f>IFERROR(VLOOKUP(AK735,[2]CUS030!$A$5:$E$10000,5,0),"")</f>
        <v/>
      </c>
      <c r="AY735" s="19">
        <f>IFERROR(VLOOKUP(AL735,[2]CUS030!$A$5:$E$10000,5,0),"")</f>
        <v/>
      </c>
      <c r="AZ735" s="19">
        <f>IFERROR(VLOOKUP(AM735,[2]CUS030!$A$5:$E$10000,5,0),"")</f>
        <v/>
      </c>
      <c r="BA735" s="19">
        <f>IFERROR(VLOOKUP(AN735,[2]CUS030!$A$5:$E$10000,5,0),"")</f>
        <v/>
      </c>
      <c r="BB735" s="19">
        <f>IFERROR(VLOOKUP(AO735,[2]CUS030!$A$5:$E$10000,5,0),"")</f>
        <v/>
      </c>
      <c r="BC735" s="19">
        <f>IFERROR(VLOOKUP(AP735,[2]CUS030!$A$5:$E$10000,5,0),"")</f>
        <v/>
      </c>
      <c r="BD735" s="19">
        <f>IFERROR(VLOOKUP(AQ735,[2]CUS030!$A$5:$E$10000,5,0),"")</f>
        <v/>
      </c>
      <c r="BE735" s="19">
        <f>IFERROR(VLOOKUP(AR735,[2]CUS030!$A$5:$E$10000,5,0),"")</f>
        <v/>
      </c>
    </row>
    <row r="736">
      <c r="F736" s="108">
        <f>[1]!Table1[[#This Row],[Production]]</f>
        <v/>
      </c>
      <c r="G736">
        <f>MID(F736,LEN(F736)-6,4)</f>
        <v/>
      </c>
      <c r="H736">
        <f>AS736&amp;"|"&amp;AT736&amp;"|"&amp;AU736&amp;"|"&amp;AV736&amp;"|"&amp;AW736&amp;"|"&amp;AX736&amp;"|"&amp;AY736&amp;"|"&amp;AZ736&amp;"|"&amp;BA736&amp;"|"&amp;BB736&amp;"|"&amp;BC736&amp;"|"&amp;BD736&amp;"|"&amp;BE736</f>
        <v/>
      </c>
      <c r="I736" s="108">
        <f>[1]!Table1[[#This Row],[Stock]]</f>
        <v/>
      </c>
      <c r="J736">
        <f>MID(LEFT(I736,LEN(I736)-3),FIND("0|0.000",LEFT(I736,LEN(I736)-3),1)+7,6)</f>
        <v/>
      </c>
      <c r="K736" s="19" t="n"/>
      <c r="L736" s="19" t="n"/>
      <c r="M736" s="19" t="n"/>
      <c r="N736" s="19" t="n"/>
      <c r="O736" s="19" t="n"/>
      <c r="P736" s="20">
        <f>End_Cal!E736</f>
        <v/>
      </c>
      <c r="Q736" s="112">
        <f>IFERROR(INDEX($J$2:$J$9873,MATCH(1,INDEX(($P736=$F$2:$F$9873)*(0=COUNTIFS($Q$2:$Q$2,$J$2:$J$9873)),0),0)),"")</f>
        <v/>
      </c>
      <c r="R736" s="112">
        <f>IFERROR(INDEX($J$2:$J$9873,MATCH(1,INDEX(($P736=$F$2:$F$9873)*(0=COUNTIFS(Q736,$J$2:$J$9873)),0),0)),"")</f>
        <v/>
      </c>
      <c r="S736" s="112">
        <f>IFERROR(INDEX($J$2:$J$9873,MATCH(1,INDEX(($P736=$F$2:$F$9873)*(0=COUNTIFS(Q736:R736,$J$2:$J$9873)),0),0)),"")</f>
        <v/>
      </c>
      <c r="T736" s="112">
        <f>IFERROR(INDEX($J$2:$J$9873,MATCH(1,INDEX(($P736=$F$2:$F$9873)*(0=COUNTIFS(Q736:S736,$J$2:$J$9873)),0),0)),"")</f>
        <v/>
      </c>
      <c r="U736" s="112">
        <f>IFERROR(INDEX($J$2:$J$9873,MATCH(1,INDEX(($P736=$F$2:$F$9873)*(0=COUNTIFS(Q736:T736,$J$2:$J$9873)),0),0)),"")</f>
        <v/>
      </c>
      <c r="V736" s="112">
        <f>IFERROR(INDEX($J$2:$J$9873,MATCH(1,INDEX(($P736=$F$2:$F$9873)*(0=COUNTIFS(Q736:U736,$J$2:$J$9873)),0),0)),"")</f>
        <v/>
      </c>
      <c r="W736" s="112">
        <f>IFERROR(INDEX($J$2:$J$9873,MATCH(1,INDEX(($P736=$F$2:$F$9873)*(0=COUNTIFS(Q736:V736,$J$2:$J$861)),0),0)),"")</f>
        <v/>
      </c>
      <c r="X736" s="112">
        <f>IFERROR(INDEX($J$2:$J$9873,MATCH(1,INDEX(($P736=$F$2:$F$9873)*(0=COUNTIFS(Q736:W736,$J$2:$J$9873)),0),0)),"")</f>
        <v/>
      </c>
      <c r="Y736" s="112">
        <f>IFERROR(INDEX($J$2:$J$861,MATCH(1,INDEX(($P736=$F$2:$F$861)*(0=COUNTIFS(Q736:X736,$J$2:$J$861)),0),0)),"")</f>
        <v/>
      </c>
      <c r="Z736" s="112">
        <f>IFERROR(INDEX($J$2:$J$861,MATCH(1,INDEX(($P736=$F$2:$F$861)*(0=COUNTIFS(Q736:Y736,$J$2:$J$861)),0),0)),"")</f>
        <v/>
      </c>
      <c r="AA736" s="112">
        <f>IFERROR(INDEX($J$2:$J$861,MATCH(1,INDEX(($P736=$F$2:$F$861)*(0=COUNTIFS(Q736:Z736,$J$2:$J$861)),0),0)),"")</f>
        <v/>
      </c>
      <c r="AB736" s="112">
        <f>IFERROR(INDEX($J$2:$J$861,MATCH(1,INDEX(($P736=$F$2:$F$861)*(0=COUNTIFS(Q736:AA736,$J$2:$J$861)),0),0)),"")</f>
        <v/>
      </c>
      <c r="AC736" s="112">
        <f>IFERROR(INDEX($J$2:$J$861,MATCH(1,INDEX(($P736=$F$2:$F$861)*(0=COUNTIFS(Q736:AB736,$J$2:$J$861)),0),0)),"")</f>
        <v/>
      </c>
      <c r="AD736">
        <f>Q736&amp;"-"&amp;R736&amp;"-"&amp;S736&amp;"-"&amp;T736&amp;"-"&amp;U736&amp;"-"&amp;V736&amp;"-"&amp;W736&amp;"-"&amp;X736&amp;"-"&amp;Y736&amp;"-"&amp;Z736&amp;"-"&amp;AA736&amp;"-"&amp;AB736&amp;"-"&amp;AC736</f>
        <v/>
      </c>
      <c r="AF736" s="19">
        <f>IFERROR(INDEX($I$2:$I$861,MATCH(1,INDEX(($P736=$F$2:$F$861)*(0=COUNTIFS($AF$2:$AF$2,$I$2:$I$861)),0),0)),"")</f>
        <v/>
      </c>
      <c r="AG736" s="19">
        <f>IFERROR(INDEX($I$2:$I$9873,MATCH(1,INDEX(($P736=$F$2:$F$9873)*(0=COUNTIFS(AF736,$I$2:$I$9873)),0),0)),"")</f>
        <v/>
      </c>
      <c r="AH736" s="19">
        <f>IFERROR(INDEX($I$2:$I$9873,MATCH(1,INDEX(($P736=$F$2:$F$9873)*(0=COUNTIFS(AF736:AG736,$I$2:$I$9873)),0),0)),"")</f>
        <v/>
      </c>
      <c r="AI736" s="19">
        <f>IFERROR(INDEX($I$2:$I$9873,MATCH(1,INDEX(($P736=$F$2:$F$9873)*(0=COUNTIFS(AF736:AH736,$I$2:$I$9873)),0),0)),"")</f>
        <v/>
      </c>
      <c r="AJ736" s="19">
        <f>IFERROR(INDEX($I$2:$I$9873,MATCH(1,INDEX(($P736=$F$2:$F$9873)*(0=COUNTIFS(AF736:AI736,$I$2:$I$9873)),0),0)),"")</f>
        <v/>
      </c>
      <c r="AK736" s="19">
        <f>IFERROR(INDEX($I$2:$I$9873,MATCH(1,INDEX(($P736=$F$2:$F$9873)*(0=COUNTIFS(AF736:AJ736,$I$2:$I$9873)),0),0)),"")</f>
        <v/>
      </c>
      <c r="AL736" s="19">
        <f>IFERROR(INDEX($I$2:$I$9873,MATCH(1,INDEX(($P736=$F$2:$F$9873)*(0=COUNTIFS(AF736:AK736,$I$2:$I$9873)),0),0)),"")</f>
        <v/>
      </c>
      <c r="AM736" s="19">
        <f>IFERROR(INDEX($I$2:$I$9873,MATCH(1,INDEX(($P736=$F$2:$F$9873)*(0=COUNTIFS(AF736:AL736,$I$2:$I$9873)),0),0)),"")</f>
        <v/>
      </c>
      <c r="AN736" s="19">
        <f>IFERROR(INDEX($I$2:$I$9873,MATCH(1,INDEX(($P736=$F$2:$F$9873)*(0=COUNTIFS(AF736:AM736,$I$2:$I$9873)),0),0)),"")</f>
        <v/>
      </c>
      <c r="AO736" s="19">
        <f>IFERROR(INDEX($I$2:$I$9873,MATCH(1,INDEX(($P736=$F$2:$F$9873)*(0=COUNTIFS(AF736:AN736,$I$2:$I$9873)),0),0)),"")</f>
        <v/>
      </c>
      <c r="AP736" s="19">
        <f>IFERROR(INDEX($I$2:$I$9873,MATCH(1,INDEX(($P736=$F$2:$F$9873)*(0=COUNTIFS(AF736:AO736,$I$2:$I$9873)),0),0)),"")</f>
        <v/>
      </c>
      <c r="AQ736" s="19">
        <f>IFERROR(INDEX($I$2:$I$9873,MATCH(1,INDEX(($P736=$F$2:$F$9873)*(0=COUNTIFS(AF736:AP736,$I$2:$I$9873)),0),0)),"")</f>
        <v/>
      </c>
      <c r="AR736" s="19">
        <f>IFERROR(INDEX($I$2:$I$9873,MATCH(1,INDEX(($P736=$F$2:$F$9873)*(0=COUNTIFS(AF736:AQ736,$I$2:$I$9873)),0),0)),"")</f>
        <v/>
      </c>
      <c r="AS736" s="19">
        <f>IFERROR(VLOOKUP(AF736,[2]CUS030!$A$5:$E$10000,5,0),"")</f>
        <v/>
      </c>
      <c r="AT736" s="19">
        <f>IFERROR(VLOOKUP(AG736,[2]CUS030!$A$5:$E$10000,5,0),"")</f>
        <v/>
      </c>
      <c r="AU736" s="19">
        <f>IFERROR(VLOOKUP(AH736,[2]CUS030!$A$5:$E$10000,5,0),"")</f>
        <v/>
      </c>
      <c r="AV736" s="19">
        <f>IFERROR(VLOOKUP(AI736,[2]CUS030!$A$5:$E$10000,5,0),"")</f>
        <v/>
      </c>
      <c r="AW736" s="19">
        <f>IFERROR(VLOOKUP(AJ736,[2]CUS030!$A$5:$E$10000,5,0),"")</f>
        <v/>
      </c>
      <c r="AX736" s="19">
        <f>IFERROR(VLOOKUP(AK736,[2]CUS030!$A$5:$E$10000,5,0),"")</f>
        <v/>
      </c>
      <c r="AY736" s="19">
        <f>IFERROR(VLOOKUP(AL736,[2]CUS030!$A$5:$E$10000,5,0),"")</f>
        <v/>
      </c>
      <c r="AZ736" s="19">
        <f>IFERROR(VLOOKUP(AM736,[2]CUS030!$A$5:$E$10000,5,0),"")</f>
        <v/>
      </c>
      <c r="BA736" s="19">
        <f>IFERROR(VLOOKUP(AN736,[2]CUS030!$A$5:$E$10000,5,0),"")</f>
        <v/>
      </c>
      <c r="BB736" s="19">
        <f>IFERROR(VLOOKUP(AO736,[2]CUS030!$A$5:$E$10000,5,0),"")</f>
        <v/>
      </c>
      <c r="BC736" s="19">
        <f>IFERROR(VLOOKUP(AP736,[2]CUS030!$A$5:$E$10000,5,0),"")</f>
        <v/>
      </c>
      <c r="BD736" s="19">
        <f>IFERROR(VLOOKUP(AQ736,[2]CUS030!$A$5:$E$10000,5,0),"")</f>
        <v/>
      </c>
      <c r="BE736" s="19">
        <f>IFERROR(VLOOKUP(AR736,[2]CUS030!$A$5:$E$10000,5,0),"")</f>
        <v/>
      </c>
    </row>
    <row r="737">
      <c r="F737" s="108">
        <f>[1]!Table1[[#This Row],[Production]]</f>
        <v/>
      </c>
      <c r="G737">
        <f>MID(F737,LEN(F737)-6,4)</f>
        <v/>
      </c>
      <c r="H737">
        <f>AS737&amp;"|"&amp;AT737&amp;"|"&amp;AU737&amp;"|"&amp;AV737&amp;"|"&amp;AW737&amp;"|"&amp;AX737&amp;"|"&amp;AY737&amp;"|"&amp;AZ737&amp;"|"&amp;BA737&amp;"|"&amp;BB737&amp;"|"&amp;BC737&amp;"|"&amp;BD737&amp;"|"&amp;BE737</f>
        <v/>
      </c>
      <c r="I737" s="108">
        <f>[1]!Table1[[#This Row],[Stock]]</f>
        <v/>
      </c>
      <c r="J737">
        <f>MID(LEFT(I737,LEN(I737)-3),FIND("0|0.000",LEFT(I737,LEN(I737)-3),1)+7,6)</f>
        <v/>
      </c>
      <c r="K737" s="19" t="n"/>
      <c r="L737" s="19" t="n"/>
      <c r="M737" s="19" t="n"/>
      <c r="N737" s="19" t="n"/>
      <c r="O737" s="19" t="n"/>
      <c r="P737" s="20">
        <f>End_Cal!E737</f>
        <v/>
      </c>
      <c r="Q737" s="112">
        <f>IFERROR(INDEX($J$2:$J$9873,MATCH(1,INDEX(($P737=$F$2:$F$9873)*(0=COUNTIFS($Q$2:$Q$2,$J$2:$J$9873)),0),0)),"")</f>
        <v/>
      </c>
      <c r="R737" s="112">
        <f>IFERROR(INDEX($J$2:$J$9873,MATCH(1,INDEX(($P737=$F$2:$F$9873)*(0=COUNTIFS(Q737,$J$2:$J$9873)),0),0)),"")</f>
        <v/>
      </c>
      <c r="S737" s="112">
        <f>IFERROR(INDEX($J$2:$J$9873,MATCH(1,INDEX(($P737=$F$2:$F$9873)*(0=COUNTIFS(Q737:R737,$J$2:$J$9873)),0),0)),"")</f>
        <v/>
      </c>
      <c r="T737" s="112">
        <f>IFERROR(INDEX($J$2:$J$9873,MATCH(1,INDEX(($P737=$F$2:$F$9873)*(0=COUNTIFS(Q737:S737,$J$2:$J$9873)),0),0)),"")</f>
        <v/>
      </c>
      <c r="U737" s="112">
        <f>IFERROR(INDEX($J$2:$J$9873,MATCH(1,INDEX(($P737=$F$2:$F$9873)*(0=COUNTIFS(Q737:T737,$J$2:$J$9873)),0),0)),"")</f>
        <v/>
      </c>
      <c r="V737" s="112">
        <f>IFERROR(INDEX($J$2:$J$9873,MATCH(1,INDEX(($P737=$F$2:$F$9873)*(0=COUNTIFS(Q737:U737,$J$2:$J$9873)),0),0)),"")</f>
        <v/>
      </c>
      <c r="W737" s="112">
        <f>IFERROR(INDEX($J$2:$J$9873,MATCH(1,INDEX(($P737=$F$2:$F$9873)*(0=COUNTIFS(Q737:V737,$J$2:$J$861)),0),0)),"")</f>
        <v/>
      </c>
      <c r="X737" s="112">
        <f>IFERROR(INDEX($J$2:$J$9873,MATCH(1,INDEX(($P737=$F$2:$F$9873)*(0=COUNTIFS(Q737:W737,$J$2:$J$9873)),0),0)),"")</f>
        <v/>
      </c>
      <c r="Y737" s="112">
        <f>IFERROR(INDEX($J$2:$J$861,MATCH(1,INDEX(($P737=$F$2:$F$861)*(0=COUNTIFS(Q737:X737,$J$2:$J$861)),0),0)),"")</f>
        <v/>
      </c>
      <c r="Z737" s="112">
        <f>IFERROR(INDEX($J$2:$J$861,MATCH(1,INDEX(($P737=$F$2:$F$861)*(0=COUNTIFS(Q737:Y737,$J$2:$J$861)),0),0)),"")</f>
        <v/>
      </c>
      <c r="AA737" s="112">
        <f>IFERROR(INDEX($J$2:$J$861,MATCH(1,INDEX(($P737=$F$2:$F$861)*(0=COUNTIFS(Q737:Z737,$J$2:$J$861)),0),0)),"")</f>
        <v/>
      </c>
      <c r="AB737" s="112">
        <f>IFERROR(INDEX($J$2:$J$861,MATCH(1,INDEX(($P737=$F$2:$F$861)*(0=COUNTIFS(Q737:AA737,$J$2:$J$861)),0),0)),"")</f>
        <v/>
      </c>
      <c r="AC737" s="112">
        <f>IFERROR(INDEX($J$2:$J$861,MATCH(1,INDEX(($P737=$F$2:$F$861)*(0=COUNTIFS(Q737:AB737,$J$2:$J$861)),0),0)),"")</f>
        <v/>
      </c>
      <c r="AD737">
        <f>Q737&amp;"-"&amp;R737&amp;"-"&amp;S737&amp;"-"&amp;T737&amp;"-"&amp;U737&amp;"-"&amp;V737&amp;"-"&amp;W737&amp;"-"&amp;X737&amp;"-"&amp;Y737&amp;"-"&amp;Z737&amp;"-"&amp;AA737&amp;"-"&amp;AB737&amp;"-"&amp;AC737</f>
        <v/>
      </c>
      <c r="AF737" s="19">
        <f>IFERROR(INDEX($I$2:$I$861,MATCH(1,INDEX(($P737=$F$2:$F$861)*(0=COUNTIFS($AF$2:$AF$2,$I$2:$I$861)),0),0)),"")</f>
        <v/>
      </c>
      <c r="AG737" s="19">
        <f>IFERROR(INDEX($I$2:$I$9873,MATCH(1,INDEX(($P737=$F$2:$F$9873)*(0=COUNTIFS(AF737,$I$2:$I$9873)),0),0)),"")</f>
        <v/>
      </c>
      <c r="AH737" s="19">
        <f>IFERROR(INDEX($I$2:$I$9873,MATCH(1,INDEX(($P737=$F$2:$F$9873)*(0=COUNTIFS(AF737:AG737,$I$2:$I$9873)),0),0)),"")</f>
        <v/>
      </c>
      <c r="AI737" s="19">
        <f>IFERROR(INDEX($I$2:$I$9873,MATCH(1,INDEX(($P737=$F$2:$F$9873)*(0=COUNTIFS(AF737:AH737,$I$2:$I$9873)),0),0)),"")</f>
        <v/>
      </c>
      <c r="AJ737" s="19">
        <f>IFERROR(INDEX($I$2:$I$9873,MATCH(1,INDEX(($P737=$F$2:$F$9873)*(0=COUNTIFS(AF737:AI737,$I$2:$I$9873)),0),0)),"")</f>
        <v/>
      </c>
      <c r="AK737" s="19">
        <f>IFERROR(INDEX($I$2:$I$9873,MATCH(1,INDEX(($P737=$F$2:$F$9873)*(0=COUNTIFS(AF737:AJ737,$I$2:$I$9873)),0),0)),"")</f>
        <v/>
      </c>
      <c r="AL737" s="19">
        <f>IFERROR(INDEX($I$2:$I$9873,MATCH(1,INDEX(($P737=$F$2:$F$9873)*(0=COUNTIFS(AF737:AK737,$I$2:$I$9873)),0),0)),"")</f>
        <v/>
      </c>
      <c r="AM737" s="19">
        <f>IFERROR(INDEX($I$2:$I$9873,MATCH(1,INDEX(($P737=$F$2:$F$9873)*(0=COUNTIFS(AF737:AL737,$I$2:$I$9873)),0),0)),"")</f>
        <v/>
      </c>
      <c r="AN737" s="19">
        <f>IFERROR(INDEX($I$2:$I$9873,MATCH(1,INDEX(($P737=$F$2:$F$9873)*(0=COUNTIFS(AF737:AM737,$I$2:$I$9873)),0),0)),"")</f>
        <v/>
      </c>
      <c r="AO737" s="19">
        <f>IFERROR(INDEX($I$2:$I$9873,MATCH(1,INDEX(($P737=$F$2:$F$9873)*(0=COUNTIFS(AF737:AN737,$I$2:$I$9873)),0),0)),"")</f>
        <v/>
      </c>
      <c r="AP737" s="19">
        <f>IFERROR(INDEX($I$2:$I$9873,MATCH(1,INDEX(($P737=$F$2:$F$9873)*(0=COUNTIFS(AF737:AO737,$I$2:$I$9873)),0),0)),"")</f>
        <v/>
      </c>
      <c r="AQ737" s="19">
        <f>IFERROR(INDEX($I$2:$I$9873,MATCH(1,INDEX(($P737=$F$2:$F$9873)*(0=COUNTIFS(AF737:AP737,$I$2:$I$9873)),0),0)),"")</f>
        <v/>
      </c>
      <c r="AR737" s="19">
        <f>IFERROR(INDEX($I$2:$I$9873,MATCH(1,INDEX(($P737=$F$2:$F$9873)*(0=COUNTIFS(AF737:AQ737,$I$2:$I$9873)),0),0)),"")</f>
        <v/>
      </c>
      <c r="AS737" s="19">
        <f>IFERROR(VLOOKUP(AF737,[2]CUS030!$A$5:$E$10000,5,0),"")</f>
        <v/>
      </c>
      <c r="AT737" s="19">
        <f>IFERROR(VLOOKUP(AG737,[2]CUS030!$A$5:$E$10000,5,0),"")</f>
        <v/>
      </c>
      <c r="AU737" s="19">
        <f>IFERROR(VLOOKUP(AH737,[2]CUS030!$A$5:$E$10000,5,0),"")</f>
        <v/>
      </c>
      <c r="AV737" s="19">
        <f>IFERROR(VLOOKUP(AI737,[2]CUS030!$A$5:$E$10000,5,0),"")</f>
        <v/>
      </c>
      <c r="AW737" s="19">
        <f>IFERROR(VLOOKUP(AJ737,[2]CUS030!$A$5:$E$10000,5,0),"")</f>
        <v/>
      </c>
      <c r="AX737" s="19">
        <f>IFERROR(VLOOKUP(AK737,[2]CUS030!$A$5:$E$10000,5,0),"")</f>
        <v/>
      </c>
      <c r="AY737" s="19">
        <f>IFERROR(VLOOKUP(AL737,[2]CUS030!$A$5:$E$10000,5,0),"")</f>
        <v/>
      </c>
      <c r="AZ737" s="19">
        <f>IFERROR(VLOOKUP(AM737,[2]CUS030!$A$5:$E$10000,5,0),"")</f>
        <v/>
      </c>
      <c r="BA737" s="19">
        <f>IFERROR(VLOOKUP(AN737,[2]CUS030!$A$5:$E$10000,5,0),"")</f>
        <v/>
      </c>
      <c r="BB737" s="19">
        <f>IFERROR(VLOOKUP(AO737,[2]CUS030!$A$5:$E$10000,5,0),"")</f>
        <v/>
      </c>
      <c r="BC737" s="19">
        <f>IFERROR(VLOOKUP(AP737,[2]CUS030!$A$5:$E$10000,5,0),"")</f>
        <v/>
      </c>
      <c r="BD737" s="19">
        <f>IFERROR(VLOOKUP(AQ737,[2]CUS030!$A$5:$E$10000,5,0),"")</f>
        <v/>
      </c>
      <c r="BE737" s="19">
        <f>IFERROR(VLOOKUP(AR737,[2]CUS030!$A$5:$E$10000,5,0),"")</f>
        <v/>
      </c>
    </row>
    <row r="738">
      <c r="F738" s="108">
        <f>[1]!Table1[[#This Row],[Production]]</f>
        <v/>
      </c>
      <c r="G738">
        <f>MID(F738,LEN(F738)-6,4)</f>
        <v/>
      </c>
      <c r="H738">
        <f>AS738&amp;"|"&amp;AT738&amp;"|"&amp;AU738&amp;"|"&amp;AV738&amp;"|"&amp;AW738&amp;"|"&amp;AX738&amp;"|"&amp;AY738&amp;"|"&amp;AZ738&amp;"|"&amp;BA738&amp;"|"&amp;BB738&amp;"|"&amp;BC738&amp;"|"&amp;BD738&amp;"|"&amp;BE738</f>
        <v/>
      </c>
      <c r="I738" s="108">
        <f>[1]!Table1[[#This Row],[Stock]]</f>
        <v/>
      </c>
      <c r="J738">
        <f>MID(LEFT(I738,LEN(I738)-3),FIND("0|0.000",LEFT(I738,LEN(I738)-3),1)+7,6)</f>
        <v/>
      </c>
      <c r="K738" s="19" t="n"/>
      <c r="L738" s="19" t="n"/>
      <c r="M738" s="19" t="n"/>
      <c r="N738" s="19" t="n"/>
      <c r="O738" s="19" t="n"/>
      <c r="P738" s="20">
        <f>End_Cal!E738</f>
        <v/>
      </c>
      <c r="Q738" s="112">
        <f>IFERROR(INDEX($J$2:$J$9873,MATCH(1,INDEX(($P738=$F$2:$F$9873)*(0=COUNTIFS($Q$2:$Q$2,$J$2:$J$9873)),0),0)),"")</f>
        <v/>
      </c>
      <c r="R738" s="112">
        <f>IFERROR(INDEX($J$2:$J$9873,MATCH(1,INDEX(($P738=$F$2:$F$9873)*(0=COUNTIFS(Q738,$J$2:$J$9873)),0),0)),"")</f>
        <v/>
      </c>
      <c r="S738" s="112">
        <f>IFERROR(INDEX($J$2:$J$9873,MATCH(1,INDEX(($P738=$F$2:$F$9873)*(0=COUNTIFS(Q738:R738,$J$2:$J$9873)),0),0)),"")</f>
        <v/>
      </c>
      <c r="T738" s="112">
        <f>IFERROR(INDEX($J$2:$J$9873,MATCH(1,INDEX(($P738=$F$2:$F$9873)*(0=COUNTIFS(Q738:S738,$J$2:$J$9873)),0),0)),"")</f>
        <v/>
      </c>
      <c r="U738" s="112">
        <f>IFERROR(INDEX($J$2:$J$9873,MATCH(1,INDEX(($P738=$F$2:$F$9873)*(0=COUNTIFS(Q738:T738,$J$2:$J$9873)),0),0)),"")</f>
        <v/>
      </c>
      <c r="V738" s="112">
        <f>IFERROR(INDEX($J$2:$J$9873,MATCH(1,INDEX(($P738=$F$2:$F$9873)*(0=COUNTIFS(Q738:U738,$J$2:$J$9873)),0),0)),"")</f>
        <v/>
      </c>
      <c r="W738" s="112">
        <f>IFERROR(INDEX($J$2:$J$9873,MATCH(1,INDEX(($P738=$F$2:$F$9873)*(0=COUNTIFS(Q738:V738,$J$2:$J$861)),0),0)),"")</f>
        <v/>
      </c>
      <c r="X738" s="112">
        <f>IFERROR(INDEX($J$2:$J$9873,MATCH(1,INDEX(($P738=$F$2:$F$9873)*(0=COUNTIFS(Q738:W738,$J$2:$J$9873)),0),0)),"")</f>
        <v/>
      </c>
      <c r="Y738" s="112">
        <f>IFERROR(INDEX($J$2:$J$861,MATCH(1,INDEX(($P738=$F$2:$F$861)*(0=COUNTIFS(Q738:X738,$J$2:$J$861)),0),0)),"")</f>
        <v/>
      </c>
      <c r="Z738" s="112">
        <f>IFERROR(INDEX($J$2:$J$861,MATCH(1,INDEX(($P738=$F$2:$F$861)*(0=COUNTIFS(Q738:Y738,$J$2:$J$861)),0),0)),"")</f>
        <v/>
      </c>
      <c r="AA738" s="112">
        <f>IFERROR(INDEX($J$2:$J$861,MATCH(1,INDEX(($P738=$F$2:$F$861)*(0=COUNTIFS(Q738:Z738,$J$2:$J$861)),0),0)),"")</f>
        <v/>
      </c>
      <c r="AB738" s="112">
        <f>IFERROR(INDEX($J$2:$J$861,MATCH(1,INDEX(($P738=$F$2:$F$861)*(0=COUNTIFS(Q738:AA738,$J$2:$J$861)),0),0)),"")</f>
        <v/>
      </c>
      <c r="AC738" s="112">
        <f>IFERROR(INDEX($J$2:$J$861,MATCH(1,INDEX(($P738=$F$2:$F$861)*(0=COUNTIFS(Q738:AB738,$J$2:$J$861)),0),0)),"")</f>
        <v/>
      </c>
      <c r="AD738">
        <f>Q738&amp;"-"&amp;R738&amp;"-"&amp;S738&amp;"-"&amp;T738&amp;"-"&amp;U738&amp;"-"&amp;V738&amp;"-"&amp;W738&amp;"-"&amp;X738&amp;"-"&amp;Y738&amp;"-"&amp;Z738&amp;"-"&amp;AA738&amp;"-"&amp;AB738&amp;"-"&amp;AC738</f>
        <v/>
      </c>
      <c r="AF738" s="19">
        <f>IFERROR(INDEX($I$2:$I$861,MATCH(1,INDEX(($P738=$F$2:$F$861)*(0=COUNTIFS($AF$2:$AF$2,$I$2:$I$861)),0),0)),"")</f>
        <v/>
      </c>
      <c r="AG738" s="19">
        <f>IFERROR(INDEX($I$2:$I$9873,MATCH(1,INDEX(($P738=$F$2:$F$9873)*(0=COUNTIFS(AF738,$I$2:$I$9873)),0),0)),"")</f>
        <v/>
      </c>
      <c r="AH738" s="19">
        <f>IFERROR(INDEX($I$2:$I$9873,MATCH(1,INDEX(($P738=$F$2:$F$9873)*(0=COUNTIFS(AF738:AG738,$I$2:$I$9873)),0),0)),"")</f>
        <v/>
      </c>
      <c r="AI738" s="19">
        <f>IFERROR(INDEX($I$2:$I$9873,MATCH(1,INDEX(($P738=$F$2:$F$9873)*(0=COUNTIFS(AF738:AH738,$I$2:$I$9873)),0),0)),"")</f>
        <v/>
      </c>
      <c r="AJ738" s="19">
        <f>IFERROR(INDEX($I$2:$I$9873,MATCH(1,INDEX(($P738=$F$2:$F$9873)*(0=COUNTIFS(AF738:AI738,$I$2:$I$9873)),0),0)),"")</f>
        <v/>
      </c>
      <c r="AK738" s="19">
        <f>IFERROR(INDEX($I$2:$I$9873,MATCH(1,INDEX(($P738=$F$2:$F$9873)*(0=COUNTIFS(AF738:AJ738,$I$2:$I$9873)),0),0)),"")</f>
        <v/>
      </c>
      <c r="AL738" s="19">
        <f>IFERROR(INDEX($I$2:$I$9873,MATCH(1,INDEX(($P738=$F$2:$F$9873)*(0=COUNTIFS(AF738:AK738,$I$2:$I$9873)),0),0)),"")</f>
        <v/>
      </c>
      <c r="AM738" s="19">
        <f>IFERROR(INDEX($I$2:$I$9873,MATCH(1,INDEX(($P738=$F$2:$F$9873)*(0=COUNTIFS(AF738:AL738,$I$2:$I$9873)),0),0)),"")</f>
        <v/>
      </c>
      <c r="AN738" s="19">
        <f>IFERROR(INDEX($I$2:$I$9873,MATCH(1,INDEX(($P738=$F$2:$F$9873)*(0=COUNTIFS(AF738:AM738,$I$2:$I$9873)),0),0)),"")</f>
        <v/>
      </c>
      <c r="AO738" s="19">
        <f>IFERROR(INDEX($I$2:$I$9873,MATCH(1,INDEX(($P738=$F$2:$F$9873)*(0=COUNTIFS(AF738:AN738,$I$2:$I$9873)),0),0)),"")</f>
        <v/>
      </c>
      <c r="AP738" s="19">
        <f>IFERROR(INDEX($I$2:$I$9873,MATCH(1,INDEX(($P738=$F$2:$F$9873)*(0=COUNTIFS(AF738:AO738,$I$2:$I$9873)),0),0)),"")</f>
        <v/>
      </c>
      <c r="AQ738" s="19">
        <f>IFERROR(INDEX($I$2:$I$9873,MATCH(1,INDEX(($P738=$F$2:$F$9873)*(0=COUNTIFS(AF738:AP738,$I$2:$I$9873)),0),0)),"")</f>
        <v/>
      </c>
      <c r="AR738" s="19">
        <f>IFERROR(INDEX($I$2:$I$9873,MATCH(1,INDEX(($P738=$F$2:$F$9873)*(0=COUNTIFS(AF738:AQ738,$I$2:$I$9873)),0),0)),"")</f>
        <v/>
      </c>
      <c r="AS738" s="19">
        <f>IFERROR(VLOOKUP(AF738,[2]CUS030!$A$5:$E$10000,5,0),"")</f>
        <v/>
      </c>
      <c r="AT738" s="19">
        <f>IFERROR(VLOOKUP(AG738,[2]CUS030!$A$5:$E$10000,5,0),"")</f>
        <v/>
      </c>
      <c r="AU738" s="19">
        <f>IFERROR(VLOOKUP(AH738,[2]CUS030!$A$5:$E$10000,5,0),"")</f>
        <v/>
      </c>
      <c r="AV738" s="19">
        <f>IFERROR(VLOOKUP(AI738,[2]CUS030!$A$5:$E$10000,5,0),"")</f>
        <v/>
      </c>
      <c r="AW738" s="19">
        <f>IFERROR(VLOOKUP(AJ738,[2]CUS030!$A$5:$E$10000,5,0),"")</f>
        <v/>
      </c>
      <c r="AX738" s="19">
        <f>IFERROR(VLOOKUP(AK738,[2]CUS030!$A$5:$E$10000,5,0),"")</f>
        <v/>
      </c>
      <c r="AY738" s="19">
        <f>IFERROR(VLOOKUP(AL738,[2]CUS030!$A$5:$E$10000,5,0),"")</f>
        <v/>
      </c>
      <c r="AZ738" s="19">
        <f>IFERROR(VLOOKUP(AM738,[2]CUS030!$A$5:$E$10000,5,0),"")</f>
        <v/>
      </c>
      <c r="BA738" s="19">
        <f>IFERROR(VLOOKUP(AN738,[2]CUS030!$A$5:$E$10000,5,0),"")</f>
        <v/>
      </c>
      <c r="BB738" s="19">
        <f>IFERROR(VLOOKUP(AO738,[2]CUS030!$A$5:$E$10000,5,0),"")</f>
        <v/>
      </c>
      <c r="BC738" s="19">
        <f>IFERROR(VLOOKUP(AP738,[2]CUS030!$A$5:$E$10000,5,0),"")</f>
        <v/>
      </c>
      <c r="BD738" s="19">
        <f>IFERROR(VLOOKUP(AQ738,[2]CUS030!$A$5:$E$10000,5,0),"")</f>
        <v/>
      </c>
      <c r="BE738" s="19">
        <f>IFERROR(VLOOKUP(AR738,[2]CUS030!$A$5:$E$10000,5,0),"")</f>
        <v/>
      </c>
    </row>
    <row r="739">
      <c r="F739" s="108">
        <f>[1]!Table1[[#This Row],[Production]]</f>
        <v/>
      </c>
      <c r="G739">
        <f>MID(F739,LEN(F739)-6,4)</f>
        <v/>
      </c>
      <c r="H739">
        <f>AS739&amp;"|"&amp;AT739&amp;"|"&amp;AU739&amp;"|"&amp;AV739&amp;"|"&amp;AW739&amp;"|"&amp;AX739&amp;"|"&amp;AY739&amp;"|"&amp;AZ739&amp;"|"&amp;BA739&amp;"|"&amp;BB739&amp;"|"&amp;BC739&amp;"|"&amp;BD739&amp;"|"&amp;BE739</f>
        <v/>
      </c>
      <c r="I739" s="108">
        <f>[1]!Table1[[#This Row],[Stock]]</f>
        <v/>
      </c>
      <c r="J739">
        <f>MID(LEFT(I739,LEN(I739)-3),FIND("0|0.000",LEFT(I739,LEN(I739)-3),1)+7,6)</f>
        <v/>
      </c>
      <c r="K739" s="19" t="n"/>
      <c r="L739" s="19" t="n"/>
      <c r="M739" s="19" t="n"/>
      <c r="N739" s="19" t="n"/>
      <c r="O739" s="19" t="n"/>
      <c r="P739" s="20">
        <f>End_Cal!E739</f>
        <v/>
      </c>
      <c r="Q739" s="112">
        <f>IFERROR(INDEX($J$2:$J$9873,MATCH(1,INDEX(($P739=$F$2:$F$9873)*(0=COUNTIFS($Q$2:$Q$2,$J$2:$J$9873)),0),0)),"")</f>
        <v/>
      </c>
      <c r="R739" s="112">
        <f>IFERROR(INDEX($J$2:$J$9873,MATCH(1,INDEX(($P739=$F$2:$F$9873)*(0=COUNTIFS(Q739,$J$2:$J$9873)),0),0)),"")</f>
        <v/>
      </c>
      <c r="S739" s="112">
        <f>IFERROR(INDEX($J$2:$J$9873,MATCH(1,INDEX(($P739=$F$2:$F$9873)*(0=COUNTIFS(Q739:R739,$J$2:$J$9873)),0),0)),"")</f>
        <v/>
      </c>
      <c r="T739" s="112">
        <f>IFERROR(INDEX($J$2:$J$9873,MATCH(1,INDEX(($P739=$F$2:$F$9873)*(0=COUNTIFS(Q739:S739,$J$2:$J$9873)),0),0)),"")</f>
        <v/>
      </c>
      <c r="U739" s="112">
        <f>IFERROR(INDEX($J$2:$J$9873,MATCH(1,INDEX(($P739=$F$2:$F$9873)*(0=COUNTIFS(Q739:T739,$J$2:$J$9873)),0),0)),"")</f>
        <v/>
      </c>
      <c r="V739" s="112">
        <f>IFERROR(INDEX($J$2:$J$9873,MATCH(1,INDEX(($P739=$F$2:$F$9873)*(0=COUNTIFS(Q739:U739,$J$2:$J$9873)),0),0)),"")</f>
        <v/>
      </c>
      <c r="W739" s="112">
        <f>IFERROR(INDEX($J$2:$J$9873,MATCH(1,INDEX(($P739=$F$2:$F$9873)*(0=COUNTIFS(Q739:V739,$J$2:$J$861)),0),0)),"")</f>
        <v/>
      </c>
      <c r="X739" s="112">
        <f>IFERROR(INDEX($J$2:$J$9873,MATCH(1,INDEX(($P739=$F$2:$F$9873)*(0=COUNTIFS(Q739:W739,$J$2:$J$9873)),0),0)),"")</f>
        <v/>
      </c>
      <c r="Y739" s="112">
        <f>IFERROR(INDEX($J$2:$J$861,MATCH(1,INDEX(($P739=$F$2:$F$861)*(0=COUNTIFS(Q739:X739,$J$2:$J$861)),0),0)),"")</f>
        <v/>
      </c>
      <c r="Z739" s="112">
        <f>IFERROR(INDEX($J$2:$J$861,MATCH(1,INDEX(($P739=$F$2:$F$861)*(0=COUNTIFS(Q739:Y739,$J$2:$J$861)),0),0)),"")</f>
        <v/>
      </c>
      <c r="AA739" s="112">
        <f>IFERROR(INDEX($J$2:$J$861,MATCH(1,INDEX(($P739=$F$2:$F$861)*(0=COUNTIFS(Q739:Z739,$J$2:$J$861)),0),0)),"")</f>
        <v/>
      </c>
      <c r="AB739" s="112">
        <f>IFERROR(INDEX($J$2:$J$861,MATCH(1,INDEX(($P739=$F$2:$F$861)*(0=COUNTIFS(Q739:AA739,$J$2:$J$861)),0),0)),"")</f>
        <v/>
      </c>
      <c r="AC739" s="112">
        <f>IFERROR(INDEX($J$2:$J$861,MATCH(1,INDEX(($P739=$F$2:$F$861)*(0=COUNTIFS(Q739:AB739,$J$2:$J$861)),0),0)),"")</f>
        <v/>
      </c>
      <c r="AD739">
        <f>Q739&amp;"-"&amp;R739&amp;"-"&amp;S739&amp;"-"&amp;T739&amp;"-"&amp;U739&amp;"-"&amp;V739&amp;"-"&amp;W739&amp;"-"&amp;X739&amp;"-"&amp;Y739&amp;"-"&amp;Z739&amp;"-"&amp;AA739&amp;"-"&amp;AB739&amp;"-"&amp;AC739</f>
        <v/>
      </c>
      <c r="AF739" s="19">
        <f>IFERROR(INDEX($I$2:$I$861,MATCH(1,INDEX(($P739=$F$2:$F$861)*(0=COUNTIFS($AF$2:$AF$2,$I$2:$I$861)),0),0)),"")</f>
        <v/>
      </c>
      <c r="AG739" s="19">
        <f>IFERROR(INDEX($I$2:$I$9873,MATCH(1,INDEX(($P739=$F$2:$F$9873)*(0=COUNTIFS(AF739,$I$2:$I$9873)),0),0)),"")</f>
        <v/>
      </c>
      <c r="AH739" s="19">
        <f>IFERROR(INDEX($I$2:$I$9873,MATCH(1,INDEX(($P739=$F$2:$F$9873)*(0=COUNTIFS(AF739:AG739,$I$2:$I$9873)),0),0)),"")</f>
        <v/>
      </c>
      <c r="AI739" s="19">
        <f>IFERROR(INDEX($I$2:$I$9873,MATCH(1,INDEX(($P739=$F$2:$F$9873)*(0=COUNTIFS(AF739:AH739,$I$2:$I$9873)),0),0)),"")</f>
        <v/>
      </c>
      <c r="AJ739" s="19">
        <f>IFERROR(INDEX($I$2:$I$9873,MATCH(1,INDEX(($P739=$F$2:$F$9873)*(0=COUNTIFS(AF739:AI739,$I$2:$I$9873)),0),0)),"")</f>
        <v/>
      </c>
      <c r="AK739" s="19">
        <f>IFERROR(INDEX($I$2:$I$9873,MATCH(1,INDEX(($P739=$F$2:$F$9873)*(0=COUNTIFS(AF739:AJ739,$I$2:$I$9873)),0),0)),"")</f>
        <v/>
      </c>
      <c r="AL739" s="19">
        <f>IFERROR(INDEX($I$2:$I$9873,MATCH(1,INDEX(($P739=$F$2:$F$9873)*(0=COUNTIFS(AF739:AK739,$I$2:$I$9873)),0),0)),"")</f>
        <v/>
      </c>
      <c r="AM739" s="19">
        <f>IFERROR(INDEX($I$2:$I$9873,MATCH(1,INDEX(($P739=$F$2:$F$9873)*(0=COUNTIFS(AF739:AL739,$I$2:$I$9873)),0),0)),"")</f>
        <v/>
      </c>
      <c r="AN739" s="19">
        <f>IFERROR(INDEX($I$2:$I$9873,MATCH(1,INDEX(($P739=$F$2:$F$9873)*(0=COUNTIFS(AF739:AM739,$I$2:$I$9873)),0),0)),"")</f>
        <v/>
      </c>
      <c r="AO739" s="19">
        <f>IFERROR(INDEX($I$2:$I$9873,MATCH(1,INDEX(($P739=$F$2:$F$9873)*(0=COUNTIFS(AF739:AN739,$I$2:$I$9873)),0),0)),"")</f>
        <v/>
      </c>
      <c r="AP739" s="19">
        <f>IFERROR(INDEX($I$2:$I$9873,MATCH(1,INDEX(($P739=$F$2:$F$9873)*(0=COUNTIFS(AF739:AO739,$I$2:$I$9873)),0),0)),"")</f>
        <v/>
      </c>
      <c r="AQ739" s="19">
        <f>IFERROR(INDEX($I$2:$I$9873,MATCH(1,INDEX(($P739=$F$2:$F$9873)*(0=COUNTIFS(AF739:AP739,$I$2:$I$9873)),0),0)),"")</f>
        <v/>
      </c>
      <c r="AR739" s="19">
        <f>IFERROR(INDEX($I$2:$I$9873,MATCH(1,INDEX(($P739=$F$2:$F$9873)*(0=COUNTIFS(AF739:AQ739,$I$2:$I$9873)),0),0)),"")</f>
        <v/>
      </c>
      <c r="AS739" s="19">
        <f>IFERROR(VLOOKUP(AF739,[2]CUS030!$A$5:$E$10000,5,0),"")</f>
        <v/>
      </c>
      <c r="AT739" s="19">
        <f>IFERROR(VLOOKUP(AG739,[2]CUS030!$A$5:$E$10000,5,0),"")</f>
        <v/>
      </c>
      <c r="AU739" s="19">
        <f>IFERROR(VLOOKUP(AH739,[2]CUS030!$A$5:$E$10000,5,0),"")</f>
        <v/>
      </c>
      <c r="AV739" s="19">
        <f>IFERROR(VLOOKUP(AI739,[2]CUS030!$A$5:$E$10000,5,0),"")</f>
        <v/>
      </c>
      <c r="AW739" s="19">
        <f>IFERROR(VLOOKUP(AJ739,[2]CUS030!$A$5:$E$10000,5,0),"")</f>
        <v/>
      </c>
      <c r="AX739" s="19">
        <f>IFERROR(VLOOKUP(AK739,[2]CUS030!$A$5:$E$10000,5,0),"")</f>
        <v/>
      </c>
      <c r="AY739" s="19">
        <f>IFERROR(VLOOKUP(AL739,[2]CUS030!$A$5:$E$10000,5,0),"")</f>
        <v/>
      </c>
      <c r="AZ739" s="19">
        <f>IFERROR(VLOOKUP(AM739,[2]CUS030!$A$5:$E$10000,5,0),"")</f>
        <v/>
      </c>
      <c r="BA739" s="19">
        <f>IFERROR(VLOOKUP(AN739,[2]CUS030!$A$5:$E$10000,5,0),"")</f>
        <v/>
      </c>
      <c r="BB739" s="19">
        <f>IFERROR(VLOOKUP(AO739,[2]CUS030!$A$5:$E$10000,5,0),"")</f>
        <v/>
      </c>
      <c r="BC739" s="19">
        <f>IFERROR(VLOOKUP(AP739,[2]CUS030!$A$5:$E$10000,5,0),"")</f>
        <v/>
      </c>
      <c r="BD739" s="19">
        <f>IFERROR(VLOOKUP(AQ739,[2]CUS030!$A$5:$E$10000,5,0),"")</f>
        <v/>
      </c>
      <c r="BE739" s="19">
        <f>IFERROR(VLOOKUP(AR739,[2]CUS030!$A$5:$E$10000,5,0),"")</f>
        <v/>
      </c>
    </row>
    <row r="740">
      <c r="F740" s="108">
        <f>[1]!Table1[[#This Row],[Production]]</f>
        <v/>
      </c>
      <c r="G740">
        <f>MID(F740,LEN(F740)-6,4)</f>
        <v/>
      </c>
      <c r="H740">
        <f>AS740&amp;"|"&amp;AT740&amp;"|"&amp;AU740&amp;"|"&amp;AV740&amp;"|"&amp;AW740&amp;"|"&amp;AX740&amp;"|"&amp;AY740&amp;"|"&amp;AZ740&amp;"|"&amp;BA740&amp;"|"&amp;BB740&amp;"|"&amp;BC740&amp;"|"&amp;BD740&amp;"|"&amp;BE740</f>
        <v/>
      </c>
      <c r="I740" s="108">
        <f>[1]!Table1[[#This Row],[Stock]]</f>
        <v/>
      </c>
      <c r="J740">
        <f>MID(LEFT(I740,LEN(I740)-3),FIND("0|0.000",LEFT(I740,LEN(I740)-3),1)+7,6)</f>
        <v/>
      </c>
      <c r="K740" s="19" t="n"/>
      <c r="L740" s="19" t="n"/>
      <c r="M740" s="19" t="n"/>
      <c r="N740" s="19" t="n"/>
      <c r="O740" s="19" t="n"/>
      <c r="P740" s="20">
        <f>End_Cal!E740</f>
        <v/>
      </c>
      <c r="Q740" s="112">
        <f>IFERROR(INDEX($J$2:$J$9873,MATCH(1,INDEX(($P740=$F$2:$F$9873)*(0=COUNTIFS($Q$2:$Q$2,$J$2:$J$9873)),0),0)),"")</f>
        <v/>
      </c>
      <c r="R740" s="112">
        <f>IFERROR(INDEX($J$2:$J$9873,MATCH(1,INDEX(($P740=$F$2:$F$9873)*(0=COUNTIFS(Q740,$J$2:$J$9873)),0),0)),"")</f>
        <v/>
      </c>
      <c r="S740" s="112">
        <f>IFERROR(INDEX($J$2:$J$9873,MATCH(1,INDEX(($P740=$F$2:$F$9873)*(0=COUNTIFS(Q740:R740,$J$2:$J$9873)),0),0)),"")</f>
        <v/>
      </c>
      <c r="T740" s="112">
        <f>IFERROR(INDEX($J$2:$J$9873,MATCH(1,INDEX(($P740=$F$2:$F$9873)*(0=COUNTIFS(Q740:S740,$J$2:$J$9873)),0),0)),"")</f>
        <v/>
      </c>
      <c r="U740" s="112">
        <f>IFERROR(INDEX($J$2:$J$9873,MATCH(1,INDEX(($P740=$F$2:$F$9873)*(0=COUNTIFS(Q740:T740,$J$2:$J$9873)),0),0)),"")</f>
        <v/>
      </c>
      <c r="V740" s="112">
        <f>IFERROR(INDEX($J$2:$J$9873,MATCH(1,INDEX(($P740=$F$2:$F$9873)*(0=COUNTIFS(Q740:U740,$J$2:$J$9873)),0),0)),"")</f>
        <v/>
      </c>
      <c r="W740" s="112">
        <f>IFERROR(INDEX($J$2:$J$9873,MATCH(1,INDEX(($P740=$F$2:$F$9873)*(0=COUNTIFS(Q740:V740,$J$2:$J$861)),0),0)),"")</f>
        <v/>
      </c>
      <c r="X740" s="112">
        <f>IFERROR(INDEX($J$2:$J$9873,MATCH(1,INDEX(($P740=$F$2:$F$9873)*(0=COUNTIFS(Q740:W740,$J$2:$J$9873)),0),0)),"")</f>
        <v/>
      </c>
      <c r="Y740" s="112">
        <f>IFERROR(INDEX($J$2:$J$861,MATCH(1,INDEX(($P740=$F$2:$F$861)*(0=COUNTIFS(Q740:X740,$J$2:$J$861)),0),0)),"")</f>
        <v/>
      </c>
      <c r="Z740" s="112">
        <f>IFERROR(INDEX($J$2:$J$861,MATCH(1,INDEX(($P740=$F$2:$F$861)*(0=COUNTIFS(Q740:Y740,$J$2:$J$861)),0),0)),"")</f>
        <v/>
      </c>
      <c r="AA740" s="112">
        <f>IFERROR(INDEX($J$2:$J$861,MATCH(1,INDEX(($P740=$F$2:$F$861)*(0=COUNTIFS(Q740:Z740,$J$2:$J$861)),0),0)),"")</f>
        <v/>
      </c>
      <c r="AB740" s="112">
        <f>IFERROR(INDEX($J$2:$J$861,MATCH(1,INDEX(($P740=$F$2:$F$861)*(0=COUNTIFS(Q740:AA740,$J$2:$J$861)),0),0)),"")</f>
        <v/>
      </c>
      <c r="AC740" s="112">
        <f>IFERROR(INDEX($J$2:$J$861,MATCH(1,INDEX(($P740=$F$2:$F$861)*(0=COUNTIFS(Q740:AB740,$J$2:$J$861)),0),0)),"")</f>
        <v/>
      </c>
      <c r="AD740">
        <f>Q740&amp;"-"&amp;R740&amp;"-"&amp;S740&amp;"-"&amp;T740&amp;"-"&amp;U740&amp;"-"&amp;V740&amp;"-"&amp;W740&amp;"-"&amp;X740&amp;"-"&amp;Y740&amp;"-"&amp;Z740&amp;"-"&amp;AA740&amp;"-"&amp;AB740&amp;"-"&amp;AC740</f>
        <v/>
      </c>
      <c r="AF740" s="19">
        <f>IFERROR(INDEX($I$2:$I$861,MATCH(1,INDEX(($P740=$F$2:$F$861)*(0=COUNTIFS($AF$2:$AF$2,$I$2:$I$861)),0),0)),"")</f>
        <v/>
      </c>
      <c r="AG740" s="19">
        <f>IFERROR(INDEX($I$2:$I$9873,MATCH(1,INDEX(($P740=$F$2:$F$9873)*(0=COUNTIFS(AF740,$I$2:$I$9873)),0),0)),"")</f>
        <v/>
      </c>
      <c r="AH740" s="19">
        <f>IFERROR(INDEX($I$2:$I$9873,MATCH(1,INDEX(($P740=$F$2:$F$9873)*(0=COUNTIFS(AF740:AG740,$I$2:$I$9873)),0),0)),"")</f>
        <v/>
      </c>
      <c r="AI740" s="19">
        <f>IFERROR(INDEX($I$2:$I$9873,MATCH(1,INDEX(($P740=$F$2:$F$9873)*(0=COUNTIFS(AF740:AH740,$I$2:$I$9873)),0),0)),"")</f>
        <v/>
      </c>
      <c r="AJ740" s="19">
        <f>IFERROR(INDEX($I$2:$I$9873,MATCH(1,INDEX(($P740=$F$2:$F$9873)*(0=COUNTIFS(AF740:AI740,$I$2:$I$9873)),0),0)),"")</f>
        <v/>
      </c>
      <c r="AK740" s="19">
        <f>IFERROR(INDEX($I$2:$I$9873,MATCH(1,INDEX(($P740=$F$2:$F$9873)*(0=COUNTIFS(AF740:AJ740,$I$2:$I$9873)),0),0)),"")</f>
        <v/>
      </c>
      <c r="AL740" s="19">
        <f>IFERROR(INDEX($I$2:$I$9873,MATCH(1,INDEX(($P740=$F$2:$F$9873)*(0=COUNTIFS(AF740:AK740,$I$2:$I$9873)),0),0)),"")</f>
        <v/>
      </c>
      <c r="AM740" s="19">
        <f>IFERROR(INDEX($I$2:$I$9873,MATCH(1,INDEX(($P740=$F$2:$F$9873)*(0=COUNTIFS(AF740:AL740,$I$2:$I$9873)),0),0)),"")</f>
        <v/>
      </c>
      <c r="AN740" s="19">
        <f>IFERROR(INDEX($I$2:$I$9873,MATCH(1,INDEX(($P740=$F$2:$F$9873)*(0=COUNTIFS(AF740:AM740,$I$2:$I$9873)),0),0)),"")</f>
        <v/>
      </c>
      <c r="AO740" s="19">
        <f>IFERROR(INDEX($I$2:$I$9873,MATCH(1,INDEX(($P740=$F$2:$F$9873)*(0=COUNTIFS(AF740:AN740,$I$2:$I$9873)),0),0)),"")</f>
        <v/>
      </c>
      <c r="AP740" s="19">
        <f>IFERROR(INDEX($I$2:$I$9873,MATCH(1,INDEX(($P740=$F$2:$F$9873)*(0=COUNTIFS(AF740:AO740,$I$2:$I$9873)),0),0)),"")</f>
        <v/>
      </c>
      <c r="AQ740" s="19">
        <f>IFERROR(INDEX($I$2:$I$9873,MATCH(1,INDEX(($P740=$F$2:$F$9873)*(0=COUNTIFS(AF740:AP740,$I$2:$I$9873)),0),0)),"")</f>
        <v/>
      </c>
      <c r="AR740" s="19">
        <f>IFERROR(INDEX($I$2:$I$9873,MATCH(1,INDEX(($P740=$F$2:$F$9873)*(0=COUNTIFS(AF740:AQ740,$I$2:$I$9873)),0),0)),"")</f>
        <v/>
      </c>
      <c r="AS740" s="19">
        <f>IFERROR(VLOOKUP(AF740,[2]CUS030!$A$5:$E$10000,5,0),"")</f>
        <v/>
      </c>
      <c r="AT740" s="19">
        <f>IFERROR(VLOOKUP(AG740,[2]CUS030!$A$5:$E$10000,5,0),"")</f>
        <v/>
      </c>
      <c r="AU740" s="19">
        <f>IFERROR(VLOOKUP(AH740,[2]CUS030!$A$5:$E$10000,5,0),"")</f>
        <v/>
      </c>
      <c r="AV740" s="19">
        <f>IFERROR(VLOOKUP(AI740,[2]CUS030!$A$5:$E$10000,5,0),"")</f>
        <v/>
      </c>
      <c r="AW740" s="19">
        <f>IFERROR(VLOOKUP(AJ740,[2]CUS030!$A$5:$E$10000,5,0),"")</f>
        <v/>
      </c>
      <c r="AX740" s="19">
        <f>IFERROR(VLOOKUP(AK740,[2]CUS030!$A$5:$E$10000,5,0),"")</f>
        <v/>
      </c>
      <c r="AY740" s="19">
        <f>IFERROR(VLOOKUP(AL740,[2]CUS030!$A$5:$E$10000,5,0),"")</f>
        <v/>
      </c>
      <c r="AZ740" s="19">
        <f>IFERROR(VLOOKUP(AM740,[2]CUS030!$A$5:$E$10000,5,0),"")</f>
        <v/>
      </c>
      <c r="BA740" s="19">
        <f>IFERROR(VLOOKUP(AN740,[2]CUS030!$A$5:$E$10000,5,0),"")</f>
        <v/>
      </c>
      <c r="BB740" s="19">
        <f>IFERROR(VLOOKUP(AO740,[2]CUS030!$A$5:$E$10000,5,0),"")</f>
        <v/>
      </c>
      <c r="BC740" s="19">
        <f>IFERROR(VLOOKUP(AP740,[2]CUS030!$A$5:$E$10000,5,0),"")</f>
        <v/>
      </c>
      <c r="BD740" s="19">
        <f>IFERROR(VLOOKUP(AQ740,[2]CUS030!$A$5:$E$10000,5,0),"")</f>
        <v/>
      </c>
      <c r="BE740" s="19">
        <f>IFERROR(VLOOKUP(AR740,[2]CUS030!$A$5:$E$10000,5,0),"")</f>
        <v/>
      </c>
    </row>
    <row r="741">
      <c r="F741" s="108">
        <f>[1]!Table1[[#This Row],[Production]]</f>
        <v/>
      </c>
      <c r="G741">
        <f>MID(F741,LEN(F741)-6,4)</f>
        <v/>
      </c>
      <c r="H741">
        <f>AS741&amp;"|"&amp;AT741&amp;"|"&amp;AU741&amp;"|"&amp;AV741&amp;"|"&amp;AW741&amp;"|"&amp;AX741&amp;"|"&amp;AY741&amp;"|"&amp;AZ741&amp;"|"&amp;BA741&amp;"|"&amp;BB741&amp;"|"&amp;BC741&amp;"|"&amp;BD741&amp;"|"&amp;BE741</f>
        <v/>
      </c>
      <c r="I741" s="108">
        <f>[1]!Table1[[#This Row],[Stock]]</f>
        <v/>
      </c>
      <c r="J741">
        <f>MID(LEFT(I741,LEN(I741)-3),FIND("0|0.000",LEFT(I741,LEN(I741)-3),1)+7,6)</f>
        <v/>
      </c>
      <c r="K741" s="19" t="n"/>
      <c r="L741" s="19" t="n"/>
      <c r="M741" s="19" t="n"/>
      <c r="N741" s="19" t="n"/>
      <c r="O741" s="19" t="n"/>
      <c r="P741" s="20">
        <f>End_Cal!E741</f>
        <v/>
      </c>
      <c r="Q741" s="112">
        <f>IFERROR(INDEX($J$2:$J$9873,MATCH(1,INDEX(($P741=$F$2:$F$9873)*(0=COUNTIFS($Q$2:$Q$2,$J$2:$J$9873)),0),0)),"")</f>
        <v/>
      </c>
      <c r="R741" s="112">
        <f>IFERROR(INDEX($J$2:$J$9873,MATCH(1,INDEX(($P741=$F$2:$F$9873)*(0=COUNTIFS(Q741,$J$2:$J$9873)),0),0)),"")</f>
        <v/>
      </c>
      <c r="S741" s="112">
        <f>IFERROR(INDEX($J$2:$J$9873,MATCH(1,INDEX(($P741=$F$2:$F$9873)*(0=COUNTIFS(Q741:R741,$J$2:$J$9873)),0),0)),"")</f>
        <v/>
      </c>
      <c r="T741" s="112">
        <f>IFERROR(INDEX($J$2:$J$9873,MATCH(1,INDEX(($P741=$F$2:$F$9873)*(0=COUNTIFS(Q741:S741,$J$2:$J$9873)),0),0)),"")</f>
        <v/>
      </c>
      <c r="U741" s="112">
        <f>IFERROR(INDEX($J$2:$J$9873,MATCH(1,INDEX(($P741=$F$2:$F$9873)*(0=COUNTIFS(Q741:T741,$J$2:$J$9873)),0),0)),"")</f>
        <v/>
      </c>
      <c r="V741" s="112">
        <f>IFERROR(INDEX($J$2:$J$9873,MATCH(1,INDEX(($P741=$F$2:$F$9873)*(0=COUNTIFS(Q741:U741,$J$2:$J$9873)),0),0)),"")</f>
        <v/>
      </c>
      <c r="W741" s="112">
        <f>IFERROR(INDEX($J$2:$J$9873,MATCH(1,INDEX(($P741=$F$2:$F$9873)*(0=COUNTIFS(Q741:V741,$J$2:$J$861)),0),0)),"")</f>
        <v/>
      </c>
      <c r="X741" s="112">
        <f>IFERROR(INDEX($J$2:$J$9873,MATCH(1,INDEX(($P741=$F$2:$F$9873)*(0=COUNTIFS(Q741:W741,$J$2:$J$9873)),0),0)),"")</f>
        <v/>
      </c>
      <c r="Y741" s="112">
        <f>IFERROR(INDEX($J$2:$J$861,MATCH(1,INDEX(($P741=$F$2:$F$861)*(0=COUNTIFS(Q741:X741,$J$2:$J$861)),0),0)),"")</f>
        <v/>
      </c>
      <c r="Z741" s="112">
        <f>IFERROR(INDEX($J$2:$J$861,MATCH(1,INDEX(($P741=$F$2:$F$861)*(0=COUNTIFS(Q741:Y741,$J$2:$J$861)),0),0)),"")</f>
        <v/>
      </c>
      <c r="AA741" s="112">
        <f>IFERROR(INDEX($J$2:$J$861,MATCH(1,INDEX(($P741=$F$2:$F$861)*(0=COUNTIFS(Q741:Z741,$J$2:$J$861)),0),0)),"")</f>
        <v/>
      </c>
      <c r="AB741" s="112">
        <f>IFERROR(INDEX($J$2:$J$861,MATCH(1,INDEX(($P741=$F$2:$F$861)*(0=COUNTIFS(Q741:AA741,$J$2:$J$861)),0),0)),"")</f>
        <v/>
      </c>
      <c r="AC741" s="112">
        <f>IFERROR(INDEX($J$2:$J$861,MATCH(1,INDEX(($P741=$F$2:$F$861)*(0=COUNTIFS(Q741:AB741,$J$2:$J$861)),0),0)),"")</f>
        <v/>
      </c>
      <c r="AD741">
        <f>Q741&amp;"-"&amp;R741&amp;"-"&amp;S741&amp;"-"&amp;T741&amp;"-"&amp;U741&amp;"-"&amp;V741&amp;"-"&amp;W741&amp;"-"&amp;X741&amp;"-"&amp;Y741&amp;"-"&amp;Z741&amp;"-"&amp;AA741&amp;"-"&amp;AB741&amp;"-"&amp;AC741</f>
        <v/>
      </c>
      <c r="AF741" s="19">
        <f>IFERROR(INDEX($I$2:$I$861,MATCH(1,INDEX(($P741=$F$2:$F$861)*(0=COUNTIFS($AF$2:$AF$2,$I$2:$I$861)),0),0)),"")</f>
        <v/>
      </c>
      <c r="AG741" s="19">
        <f>IFERROR(INDEX($I$2:$I$9873,MATCH(1,INDEX(($P741=$F$2:$F$9873)*(0=COUNTIFS(AF741,$I$2:$I$9873)),0),0)),"")</f>
        <v/>
      </c>
      <c r="AH741" s="19">
        <f>IFERROR(INDEX($I$2:$I$9873,MATCH(1,INDEX(($P741=$F$2:$F$9873)*(0=COUNTIFS(AF741:AG741,$I$2:$I$9873)),0),0)),"")</f>
        <v/>
      </c>
      <c r="AI741" s="19">
        <f>IFERROR(INDEX($I$2:$I$9873,MATCH(1,INDEX(($P741=$F$2:$F$9873)*(0=COUNTIFS(AF741:AH741,$I$2:$I$9873)),0),0)),"")</f>
        <v/>
      </c>
      <c r="AJ741" s="19">
        <f>IFERROR(INDEX($I$2:$I$9873,MATCH(1,INDEX(($P741=$F$2:$F$9873)*(0=COUNTIFS(AF741:AI741,$I$2:$I$9873)),0),0)),"")</f>
        <v/>
      </c>
      <c r="AK741" s="19">
        <f>IFERROR(INDEX($I$2:$I$9873,MATCH(1,INDEX(($P741=$F$2:$F$9873)*(0=COUNTIFS(AF741:AJ741,$I$2:$I$9873)),0),0)),"")</f>
        <v/>
      </c>
      <c r="AL741" s="19">
        <f>IFERROR(INDEX($I$2:$I$9873,MATCH(1,INDEX(($P741=$F$2:$F$9873)*(0=COUNTIFS(AF741:AK741,$I$2:$I$9873)),0),0)),"")</f>
        <v/>
      </c>
      <c r="AM741" s="19">
        <f>IFERROR(INDEX($I$2:$I$9873,MATCH(1,INDEX(($P741=$F$2:$F$9873)*(0=COUNTIFS(AF741:AL741,$I$2:$I$9873)),0),0)),"")</f>
        <v/>
      </c>
      <c r="AN741" s="19">
        <f>IFERROR(INDEX($I$2:$I$9873,MATCH(1,INDEX(($P741=$F$2:$F$9873)*(0=COUNTIFS(AF741:AM741,$I$2:$I$9873)),0),0)),"")</f>
        <v/>
      </c>
      <c r="AO741" s="19">
        <f>IFERROR(INDEX($I$2:$I$9873,MATCH(1,INDEX(($P741=$F$2:$F$9873)*(0=COUNTIFS(AF741:AN741,$I$2:$I$9873)),0),0)),"")</f>
        <v/>
      </c>
      <c r="AP741" s="19">
        <f>IFERROR(INDEX($I$2:$I$9873,MATCH(1,INDEX(($P741=$F$2:$F$9873)*(0=COUNTIFS(AF741:AO741,$I$2:$I$9873)),0),0)),"")</f>
        <v/>
      </c>
      <c r="AQ741" s="19">
        <f>IFERROR(INDEX($I$2:$I$9873,MATCH(1,INDEX(($P741=$F$2:$F$9873)*(0=COUNTIFS(AF741:AP741,$I$2:$I$9873)),0),0)),"")</f>
        <v/>
      </c>
      <c r="AR741" s="19">
        <f>IFERROR(INDEX($I$2:$I$9873,MATCH(1,INDEX(($P741=$F$2:$F$9873)*(0=COUNTIFS(AF741:AQ741,$I$2:$I$9873)),0),0)),"")</f>
        <v/>
      </c>
      <c r="AS741" s="19">
        <f>IFERROR(VLOOKUP(AF741,[2]CUS030!$A$5:$E$10000,5,0),"")</f>
        <v/>
      </c>
      <c r="AT741" s="19">
        <f>IFERROR(VLOOKUP(AG741,[2]CUS030!$A$5:$E$10000,5,0),"")</f>
        <v/>
      </c>
      <c r="AU741" s="19">
        <f>IFERROR(VLOOKUP(AH741,[2]CUS030!$A$5:$E$10000,5,0),"")</f>
        <v/>
      </c>
      <c r="AV741" s="19">
        <f>IFERROR(VLOOKUP(AI741,[2]CUS030!$A$5:$E$10000,5,0),"")</f>
        <v/>
      </c>
      <c r="AW741" s="19">
        <f>IFERROR(VLOOKUP(AJ741,[2]CUS030!$A$5:$E$10000,5,0),"")</f>
        <v/>
      </c>
      <c r="AX741" s="19">
        <f>IFERROR(VLOOKUP(AK741,[2]CUS030!$A$5:$E$10000,5,0),"")</f>
        <v/>
      </c>
      <c r="AY741" s="19">
        <f>IFERROR(VLOOKUP(AL741,[2]CUS030!$A$5:$E$10000,5,0),"")</f>
        <v/>
      </c>
      <c r="AZ741" s="19">
        <f>IFERROR(VLOOKUP(AM741,[2]CUS030!$A$5:$E$10000,5,0),"")</f>
        <v/>
      </c>
      <c r="BA741" s="19">
        <f>IFERROR(VLOOKUP(AN741,[2]CUS030!$A$5:$E$10000,5,0),"")</f>
        <v/>
      </c>
      <c r="BB741" s="19">
        <f>IFERROR(VLOOKUP(AO741,[2]CUS030!$A$5:$E$10000,5,0),"")</f>
        <v/>
      </c>
      <c r="BC741" s="19">
        <f>IFERROR(VLOOKUP(AP741,[2]CUS030!$A$5:$E$10000,5,0),"")</f>
        <v/>
      </c>
      <c r="BD741" s="19">
        <f>IFERROR(VLOOKUP(AQ741,[2]CUS030!$A$5:$E$10000,5,0),"")</f>
        <v/>
      </c>
      <c r="BE741" s="19">
        <f>IFERROR(VLOOKUP(AR741,[2]CUS030!$A$5:$E$10000,5,0),"")</f>
        <v/>
      </c>
    </row>
    <row r="742">
      <c r="F742" s="108">
        <f>[1]!Table1[[#This Row],[Production]]</f>
        <v/>
      </c>
      <c r="G742">
        <f>MID(F742,LEN(F742)-6,4)</f>
        <v/>
      </c>
      <c r="H742">
        <f>AS742&amp;"|"&amp;AT742&amp;"|"&amp;AU742&amp;"|"&amp;AV742&amp;"|"&amp;AW742&amp;"|"&amp;AX742&amp;"|"&amp;AY742&amp;"|"&amp;AZ742&amp;"|"&amp;BA742&amp;"|"&amp;BB742&amp;"|"&amp;BC742&amp;"|"&amp;BD742&amp;"|"&amp;BE742</f>
        <v/>
      </c>
      <c r="I742" s="108">
        <f>[1]!Table1[[#This Row],[Stock]]</f>
        <v/>
      </c>
      <c r="J742">
        <f>MID(LEFT(I742,LEN(I742)-3),FIND("0|0.000",LEFT(I742,LEN(I742)-3),1)+7,6)</f>
        <v/>
      </c>
      <c r="K742" s="19" t="n"/>
      <c r="L742" s="19" t="n"/>
      <c r="M742" s="19" t="n"/>
      <c r="N742" s="19" t="n"/>
      <c r="O742" s="19" t="n"/>
      <c r="P742" s="20">
        <f>End_Cal!E742</f>
        <v/>
      </c>
      <c r="Q742" s="112">
        <f>IFERROR(INDEX($J$2:$J$9873,MATCH(1,INDEX(($P742=$F$2:$F$9873)*(0=COUNTIFS($Q$2:$Q$2,$J$2:$J$9873)),0),0)),"")</f>
        <v/>
      </c>
      <c r="R742" s="112">
        <f>IFERROR(INDEX($J$2:$J$9873,MATCH(1,INDEX(($P742=$F$2:$F$9873)*(0=COUNTIFS(Q742,$J$2:$J$9873)),0),0)),"")</f>
        <v/>
      </c>
      <c r="S742" s="112">
        <f>IFERROR(INDEX($J$2:$J$9873,MATCH(1,INDEX(($P742=$F$2:$F$9873)*(0=COUNTIFS(Q742:R742,$J$2:$J$9873)),0),0)),"")</f>
        <v/>
      </c>
      <c r="T742" s="112">
        <f>IFERROR(INDEX($J$2:$J$9873,MATCH(1,INDEX(($P742=$F$2:$F$9873)*(0=COUNTIFS(Q742:S742,$J$2:$J$9873)),0),0)),"")</f>
        <v/>
      </c>
      <c r="U742" s="112">
        <f>IFERROR(INDEX($J$2:$J$9873,MATCH(1,INDEX(($P742=$F$2:$F$9873)*(0=COUNTIFS(Q742:T742,$J$2:$J$9873)),0),0)),"")</f>
        <v/>
      </c>
      <c r="V742" s="112">
        <f>IFERROR(INDEX($J$2:$J$9873,MATCH(1,INDEX(($P742=$F$2:$F$9873)*(0=COUNTIFS(Q742:U742,$J$2:$J$9873)),0),0)),"")</f>
        <v/>
      </c>
      <c r="W742" s="112">
        <f>IFERROR(INDEX($J$2:$J$9873,MATCH(1,INDEX(($P742=$F$2:$F$9873)*(0=COUNTIFS(Q742:V742,$J$2:$J$861)),0),0)),"")</f>
        <v/>
      </c>
      <c r="X742" s="112">
        <f>IFERROR(INDEX($J$2:$J$9873,MATCH(1,INDEX(($P742=$F$2:$F$9873)*(0=COUNTIFS(Q742:W742,$J$2:$J$9873)),0),0)),"")</f>
        <v/>
      </c>
      <c r="Y742" s="112">
        <f>IFERROR(INDEX($J$2:$J$861,MATCH(1,INDEX(($P742=$F$2:$F$861)*(0=COUNTIFS(Q742:X742,$J$2:$J$861)),0),0)),"")</f>
        <v/>
      </c>
      <c r="Z742" s="112">
        <f>IFERROR(INDEX($J$2:$J$861,MATCH(1,INDEX(($P742=$F$2:$F$861)*(0=COUNTIFS(Q742:Y742,$J$2:$J$861)),0),0)),"")</f>
        <v/>
      </c>
      <c r="AA742" s="112">
        <f>IFERROR(INDEX($J$2:$J$861,MATCH(1,INDEX(($P742=$F$2:$F$861)*(0=COUNTIFS(Q742:Z742,$J$2:$J$861)),0),0)),"")</f>
        <v/>
      </c>
      <c r="AB742" s="112">
        <f>IFERROR(INDEX($J$2:$J$861,MATCH(1,INDEX(($P742=$F$2:$F$861)*(0=COUNTIFS(Q742:AA742,$J$2:$J$861)),0),0)),"")</f>
        <v/>
      </c>
      <c r="AC742" s="112">
        <f>IFERROR(INDEX($J$2:$J$861,MATCH(1,INDEX(($P742=$F$2:$F$861)*(0=COUNTIFS(Q742:AB742,$J$2:$J$861)),0),0)),"")</f>
        <v/>
      </c>
      <c r="AD742">
        <f>Q742&amp;"-"&amp;R742&amp;"-"&amp;S742&amp;"-"&amp;T742&amp;"-"&amp;U742&amp;"-"&amp;V742&amp;"-"&amp;W742&amp;"-"&amp;X742&amp;"-"&amp;Y742&amp;"-"&amp;Z742&amp;"-"&amp;AA742&amp;"-"&amp;AB742&amp;"-"&amp;AC742</f>
        <v/>
      </c>
      <c r="AF742" s="19">
        <f>IFERROR(INDEX($I$2:$I$861,MATCH(1,INDEX(($P742=$F$2:$F$861)*(0=COUNTIFS($AF$2:$AF$2,$I$2:$I$861)),0),0)),"")</f>
        <v/>
      </c>
      <c r="AG742" s="19">
        <f>IFERROR(INDEX($I$2:$I$9873,MATCH(1,INDEX(($P742=$F$2:$F$9873)*(0=COUNTIFS(AF742,$I$2:$I$9873)),0),0)),"")</f>
        <v/>
      </c>
      <c r="AH742" s="19">
        <f>IFERROR(INDEX($I$2:$I$9873,MATCH(1,INDEX(($P742=$F$2:$F$9873)*(0=COUNTIFS(AF742:AG742,$I$2:$I$9873)),0),0)),"")</f>
        <v/>
      </c>
      <c r="AI742" s="19">
        <f>IFERROR(INDEX($I$2:$I$9873,MATCH(1,INDEX(($P742=$F$2:$F$9873)*(0=COUNTIFS(AF742:AH742,$I$2:$I$9873)),0),0)),"")</f>
        <v/>
      </c>
      <c r="AJ742" s="19">
        <f>IFERROR(INDEX($I$2:$I$9873,MATCH(1,INDEX(($P742=$F$2:$F$9873)*(0=COUNTIFS(AF742:AI742,$I$2:$I$9873)),0),0)),"")</f>
        <v/>
      </c>
      <c r="AK742" s="19">
        <f>IFERROR(INDEX($I$2:$I$9873,MATCH(1,INDEX(($P742=$F$2:$F$9873)*(0=COUNTIFS(AF742:AJ742,$I$2:$I$9873)),0),0)),"")</f>
        <v/>
      </c>
      <c r="AL742" s="19">
        <f>IFERROR(INDEX($I$2:$I$9873,MATCH(1,INDEX(($P742=$F$2:$F$9873)*(0=COUNTIFS(AF742:AK742,$I$2:$I$9873)),0),0)),"")</f>
        <v/>
      </c>
      <c r="AM742" s="19">
        <f>IFERROR(INDEX($I$2:$I$9873,MATCH(1,INDEX(($P742=$F$2:$F$9873)*(0=COUNTIFS(AF742:AL742,$I$2:$I$9873)),0),0)),"")</f>
        <v/>
      </c>
      <c r="AN742" s="19">
        <f>IFERROR(INDEX($I$2:$I$9873,MATCH(1,INDEX(($P742=$F$2:$F$9873)*(0=COUNTIFS(AF742:AM742,$I$2:$I$9873)),0),0)),"")</f>
        <v/>
      </c>
      <c r="AO742" s="19">
        <f>IFERROR(INDEX($I$2:$I$9873,MATCH(1,INDEX(($P742=$F$2:$F$9873)*(0=COUNTIFS(AF742:AN742,$I$2:$I$9873)),0),0)),"")</f>
        <v/>
      </c>
      <c r="AP742" s="19">
        <f>IFERROR(INDEX($I$2:$I$9873,MATCH(1,INDEX(($P742=$F$2:$F$9873)*(0=COUNTIFS(AF742:AO742,$I$2:$I$9873)),0),0)),"")</f>
        <v/>
      </c>
      <c r="AQ742" s="19">
        <f>IFERROR(INDEX($I$2:$I$9873,MATCH(1,INDEX(($P742=$F$2:$F$9873)*(0=COUNTIFS(AF742:AP742,$I$2:$I$9873)),0),0)),"")</f>
        <v/>
      </c>
      <c r="AR742" s="19">
        <f>IFERROR(INDEX($I$2:$I$9873,MATCH(1,INDEX(($P742=$F$2:$F$9873)*(0=COUNTIFS(AF742:AQ742,$I$2:$I$9873)),0),0)),"")</f>
        <v/>
      </c>
      <c r="AS742" s="19">
        <f>IFERROR(VLOOKUP(AF742,[2]CUS030!$A$5:$E$10000,5,0),"")</f>
        <v/>
      </c>
      <c r="AT742" s="19">
        <f>IFERROR(VLOOKUP(AG742,[2]CUS030!$A$5:$E$10000,5,0),"")</f>
        <v/>
      </c>
      <c r="AU742" s="19">
        <f>IFERROR(VLOOKUP(AH742,[2]CUS030!$A$5:$E$10000,5,0),"")</f>
        <v/>
      </c>
      <c r="AV742" s="19">
        <f>IFERROR(VLOOKUP(AI742,[2]CUS030!$A$5:$E$10000,5,0),"")</f>
        <v/>
      </c>
      <c r="AW742" s="19">
        <f>IFERROR(VLOOKUP(AJ742,[2]CUS030!$A$5:$E$10000,5,0),"")</f>
        <v/>
      </c>
      <c r="AX742" s="19">
        <f>IFERROR(VLOOKUP(AK742,[2]CUS030!$A$5:$E$10000,5,0),"")</f>
        <v/>
      </c>
      <c r="AY742" s="19">
        <f>IFERROR(VLOOKUP(AL742,[2]CUS030!$A$5:$E$10000,5,0),"")</f>
        <v/>
      </c>
      <c r="AZ742" s="19">
        <f>IFERROR(VLOOKUP(AM742,[2]CUS030!$A$5:$E$10000,5,0),"")</f>
        <v/>
      </c>
      <c r="BA742" s="19">
        <f>IFERROR(VLOOKUP(AN742,[2]CUS030!$A$5:$E$10000,5,0),"")</f>
        <v/>
      </c>
      <c r="BB742" s="19">
        <f>IFERROR(VLOOKUP(AO742,[2]CUS030!$A$5:$E$10000,5,0),"")</f>
        <v/>
      </c>
      <c r="BC742" s="19">
        <f>IFERROR(VLOOKUP(AP742,[2]CUS030!$A$5:$E$10000,5,0),"")</f>
        <v/>
      </c>
      <c r="BD742" s="19">
        <f>IFERROR(VLOOKUP(AQ742,[2]CUS030!$A$5:$E$10000,5,0),"")</f>
        <v/>
      </c>
      <c r="BE742" s="19">
        <f>IFERROR(VLOOKUP(AR742,[2]CUS030!$A$5:$E$10000,5,0),"")</f>
        <v/>
      </c>
    </row>
    <row r="743">
      <c r="F743" s="108">
        <f>[1]!Table1[[#This Row],[Production]]</f>
        <v/>
      </c>
      <c r="G743">
        <f>MID(F743,LEN(F743)-6,4)</f>
        <v/>
      </c>
      <c r="H743">
        <f>AS743&amp;"|"&amp;AT743&amp;"|"&amp;AU743&amp;"|"&amp;AV743&amp;"|"&amp;AW743&amp;"|"&amp;AX743&amp;"|"&amp;AY743&amp;"|"&amp;AZ743&amp;"|"&amp;BA743&amp;"|"&amp;BB743&amp;"|"&amp;BC743&amp;"|"&amp;BD743&amp;"|"&amp;BE743</f>
        <v/>
      </c>
      <c r="I743" s="108">
        <f>[1]!Table1[[#This Row],[Stock]]</f>
        <v/>
      </c>
      <c r="J743">
        <f>MID(LEFT(I743,LEN(I743)-3),FIND("0|0.000",LEFT(I743,LEN(I743)-3),1)+7,6)</f>
        <v/>
      </c>
      <c r="K743" s="19" t="n"/>
      <c r="L743" s="19" t="n"/>
      <c r="M743" s="19" t="n"/>
      <c r="N743" s="19" t="n"/>
      <c r="O743" s="19" t="n"/>
      <c r="P743" s="20">
        <f>End_Cal!E743</f>
        <v/>
      </c>
      <c r="Q743" s="112">
        <f>IFERROR(INDEX($J$2:$J$9873,MATCH(1,INDEX(($P743=$F$2:$F$9873)*(0=COUNTIFS($Q$2:$Q$2,$J$2:$J$9873)),0),0)),"")</f>
        <v/>
      </c>
      <c r="R743" s="112">
        <f>IFERROR(INDEX($J$2:$J$9873,MATCH(1,INDEX(($P743=$F$2:$F$9873)*(0=COUNTIFS(Q743,$J$2:$J$9873)),0),0)),"")</f>
        <v/>
      </c>
      <c r="S743" s="112">
        <f>IFERROR(INDEX($J$2:$J$9873,MATCH(1,INDEX(($P743=$F$2:$F$9873)*(0=COUNTIFS(Q743:R743,$J$2:$J$9873)),0),0)),"")</f>
        <v/>
      </c>
      <c r="T743" s="112">
        <f>IFERROR(INDEX($J$2:$J$9873,MATCH(1,INDEX(($P743=$F$2:$F$9873)*(0=COUNTIFS(Q743:S743,$J$2:$J$9873)),0),0)),"")</f>
        <v/>
      </c>
      <c r="U743" s="112">
        <f>IFERROR(INDEX($J$2:$J$9873,MATCH(1,INDEX(($P743=$F$2:$F$9873)*(0=COUNTIFS(Q743:T743,$J$2:$J$9873)),0),0)),"")</f>
        <v/>
      </c>
      <c r="V743" s="112">
        <f>IFERROR(INDEX($J$2:$J$9873,MATCH(1,INDEX(($P743=$F$2:$F$9873)*(0=COUNTIFS(Q743:U743,$J$2:$J$9873)),0),0)),"")</f>
        <v/>
      </c>
      <c r="W743" s="112">
        <f>IFERROR(INDEX($J$2:$J$9873,MATCH(1,INDEX(($P743=$F$2:$F$9873)*(0=COUNTIFS(Q743:V743,$J$2:$J$861)),0),0)),"")</f>
        <v/>
      </c>
      <c r="X743" s="112">
        <f>IFERROR(INDEX($J$2:$J$9873,MATCH(1,INDEX(($P743=$F$2:$F$9873)*(0=COUNTIFS(Q743:W743,$J$2:$J$9873)),0),0)),"")</f>
        <v/>
      </c>
      <c r="Y743" s="112">
        <f>IFERROR(INDEX($J$2:$J$861,MATCH(1,INDEX(($P743=$F$2:$F$861)*(0=COUNTIFS(Q743:X743,$J$2:$J$861)),0),0)),"")</f>
        <v/>
      </c>
      <c r="Z743" s="112">
        <f>IFERROR(INDEX($J$2:$J$861,MATCH(1,INDEX(($P743=$F$2:$F$861)*(0=COUNTIFS(Q743:Y743,$J$2:$J$861)),0),0)),"")</f>
        <v/>
      </c>
      <c r="AA743" s="112">
        <f>IFERROR(INDEX($J$2:$J$861,MATCH(1,INDEX(($P743=$F$2:$F$861)*(0=COUNTIFS(Q743:Z743,$J$2:$J$861)),0),0)),"")</f>
        <v/>
      </c>
      <c r="AB743" s="112">
        <f>IFERROR(INDEX($J$2:$J$861,MATCH(1,INDEX(($P743=$F$2:$F$861)*(0=COUNTIFS(Q743:AA743,$J$2:$J$861)),0),0)),"")</f>
        <v/>
      </c>
      <c r="AC743" s="112">
        <f>IFERROR(INDEX($J$2:$J$861,MATCH(1,INDEX(($P743=$F$2:$F$861)*(0=COUNTIFS(Q743:AB743,$J$2:$J$861)),0),0)),"")</f>
        <v/>
      </c>
      <c r="AD743">
        <f>Q743&amp;"-"&amp;R743&amp;"-"&amp;S743&amp;"-"&amp;T743&amp;"-"&amp;U743&amp;"-"&amp;V743&amp;"-"&amp;W743&amp;"-"&amp;X743&amp;"-"&amp;Y743&amp;"-"&amp;Z743&amp;"-"&amp;AA743&amp;"-"&amp;AB743&amp;"-"&amp;AC743</f>
        <v/>
      </c>
      <c r="AF743" s="19">
        <f>IFERROR(INDEX($I$2:$I$861,MATCH(1,INDEX(($P743=$F$2:$F$861)*(0=COUNTIFS($AF$2:$AF$2,$I$2:$I$861)),0),0)),"")</f>
        <v/>
      </c>
      <c r="AG743" s="19">
        <f>IFERROR(INDEX($I$2:$I$9873,MATCH(1,INDEX(($P743=$F$2:$F$9873)*(0=COUNTIFS(AF743,$I$2:$I$9873)),0),0)),"")</f>
        <v/>
      </c>
      <c r="AH743" s="19">
        <f>IFERROR(INDEX($I$2:$I$9873,MATCH(1,INDEX(($P743=$F$2:$F$9873)*(0=COUNTIFS(AF743:AG743,$I$2:$I$9873)),0),0)),"")</f>
        <v/>
      </c>
      <c r="AI743" s="19">
        <f>IFERROR(INDEX($I$2:$I$9873,MATCH(1,INDEX(($P743=$F$2:$F$9873)*(0=COUNTIFS(AF743:AH743,$I$2:$I$9873)),0),0)),"")</f>
        <v/>
      </c>
      <c r="AJ743" s="19">
        <f>IFERROR(INDEX($I$2:$I$9873,MATCH(1,INDEX(($P743=$F$2:$F$9873)*(0=COUNTIFS(AF743:AI743,$I$2:$I$9873)),0),0)),"")</f>
        <v/>
      </c>
      <c r="AK743" s="19">
        <f>IFERROR(INDEX($I$2:$I$9873,MATCH(1,INDEX(($P743=$F$2:$F$9873)*(0=COUNTIFS(AF743:AJ743,$I$2:$I$9873)),0),0)),"")</f>
        <v/>
      </c>
      <c r="AL743" s="19">
        <f>IFERROR(INDEX($I$2:$I$9873,MATCH(1,INDEX(($P743=$F$2:$F$9873)*(0=COUNTIFS(AF743:AK743,$I$2:$I$9873)),0),0)),"")</f>
        <v/>
      </c>
      <c r="AM743" s="19">
        <f>IFERROR(INDEX($I$2:$I$9873,MATCH(1,INDEX(($P743=$F$2:$F$9873)*(0=COUNTIFS(AF743:AL743,$I$2:$I$9873)),0),0)),"")</f>
        <v/>
      </c>
      <c r="AN743" s="19">
        <f>IFERROR(INDEX($I$2:$I$9873,MATCH(1,INDEX(($P743=$F$2:$F$9873)*(0=COUNTIFS(AF743:AM743,$I$2:$I$9873)),0),0)),"")</f>
        <v/>
      </c>
      <c r="AO743" s="19">
        <f>IFERROR(INDEX($I$2:$I$9873,MATCH(1,INDEX(($P743=$F$2:$F$9873)*(0=COUNTIFS(AF743:AN743,$I$2:$I$9873)),0),0)),"")</f>
        <v/>
      </c>
      <c r="AP743" s="19">
        <f>IFERROR(INDEX($I$2:$I$9873,MATCH(1,INDEX(($P743=$F$2:$F$9873)*(0=COUNTIFS(AF743:AO743,$I$2:$I$9873)),0),0)),"")</f>
        <v/>
      </c>
      <c r="AQ743" s="19">
        <f>IFERROR(INDEX($I$2:$I$9873,MATCH(1,INDEX(($P743=$F$2:$F$9873)*(0=COUNTIFS(AF743:AP743,$I$2:$I$9873)),0),0)),"")</f>
        <v/>
      </c>
      <c r="AR743" s="19">
        <f>IFERROR(INDEX($I$2:$I$9873,MATCH(1,INDEX(($P743=$F$2:$F$9873)*(0=COUNTIFS(AF743:AQ743,$I$2:$I$9873)),0),0)),"")</f>
        <v/>
      </c>
      <c r="AS743" s="19">
        <f>IFERROR(VLOOKUP(AF743,[2]CUS030!$A$5:$E$10000,5,0),"")</f>
        <v/>
      </c>
      <c r="AT743" s="19">
        <f>IFERROR(VLOOKUP(AG743,[2]CUS030!$A$5:$E$10000,5,0),"")</f>
        <v/>
      </c>
      <c r="AU743" s="19">
        <f>IFERROR(VLOOKUP(AH743,[2]CUS030!$A$5:$E$10000,5,0),"")</f>
        <v/>
      </c>
      <c r="AV743" s="19">
        <f>IFERROR(VLOOKUP(AI743,[2]CUS030!$A$5:$E$10000,5,0),"")</f>
        <v/>
      </c>
      <c r="AW743" s="19">
        <f>IFERROR(VLOOKUP(AJ743,[2]CUS030!$A$5:$E$10000,5,0),"")</f>
        <v/>
      </c>
      <c r="AX743" s="19">
        <f>IFERROR(VLOOKUP(AK743,[2]CUS030!$A$5:$E$10000,5,0),"")</f>
        <v/>
      </c>
      <c r="AY743" s="19">
        <f>IFERROR(VLOOKUP(AL743,[2]CUS030!$A$5:$E$10000,5,0),"")</f>
        <v/>
      </c>
      <c r="AZ743" s="19">
        <f>IFERROR(VLOOKUP(AM743,[2]CUS030!$A$5:$E$10000,5,0),"")</f>
        <v/>
      </c>
      <c r="BA743" s="19">
        <f>IFERROR(VLOOKUP(AN743,[2]CUS030!$A$5:$E$10000,5,0),"")</f>
        <v/>
      </c>
      <c r="BB743" s="19">
        <f>IFERROR(VLOOKUP(AO743,[2]CUS030!$A$5:$E$10000,5,0),"")</f>
        <v/>
      </c>
      <c r="BC743" s="19">
        <f>IFERROR(VLOOKUP(AP743,[2]CUS030!$A$5:$E$10000,5,0),"")</f>
        <v/>
      </c>
      <c r="BD743" s="19">
        <f>IFERROR(VLOOKUP(AQ743,[2]CUS030!$A$5:$E$10000,5,0),"")</f>
        <v/>
      </c>
      <c r="BE743" s="19">
        <f>IFERROR(VLOOKUP(AR743,[2]CUS030!$A$5:$E$10000,5,0),"")</f>
        <v/>
      </c>
    </row>
    <row r="744">
      <c r="F744" s="108">
        <f>[1]!Table1[[#This Row],[Production]]</f>
        <v/>
      </c>
      <c r="G744">
        <f>MID(F744,LEN(F744)-6,4)</f>
        <v/>
      </c>
      <c r="H744">
        <f>AS744&amp;"|"&amp;AT744&amp;"|"&amp;AU744&amp;"|"&amp;AV744&amp;"|"&amp;AW744&amp;"|"&amp;AX744&amp;"|"&amp;AY744&amp;"|"&amp;AZ744&amp;"|"&amp;BA744&amp;"|"&amp;BB744&amp;"|"&amp;BC744&amp;"|"&amp;BD744&amp;"|"&amp;BE744</f>
        <v/>
      </c>
      <c r="I744" s="108">
        <f>[1]!Table1[[#This Row],[Stock]]</f>
        <v/>
      </c>
      <c r="J744">
        <f>MID(LEFT(I744,LEN(I744)-3),FIND("0|0.000",LEFT(I744,LEN(I744)-3),1)+7,6)</f>
        <v/>
      </c>
      <c r="K744" s="19" t="n"/>
      <c r="L744" s="19" t="n"/>
      <c r="M744" s="19" t="n"/>
      <c r="N744" s="19" t="n"/>
      <c r="O744" s="19" t="n"/>
      <c r="P744" s="20">
        <f>End_Cal!E744</f>
        <v/>
      </c>
      <c r="Q744" s="112">
        <f>IFERROR(INDEX($J$2:$J$9873,MATCH(1,INDEX(($P744=$F$2:$F$9873)*(0=COUNTIFS($Q$2:$Q$2,$J$2:$J$9873)),0),0)),"")</f>
        <v/>
      </c>
      <c r="R744" s="112">
        <f>IFERROR(INDEX($J$2:$J$9873,MATCH(1,INDEX(($P744=$F$2:$F$9873)*(0=COUNTIFS(Q744,$J$2:$J$9873)),0),0)),"")</f>
        <v/>
      </c>
      <c r="S744" s="112">
        <f>IFERROR(INDEX($J$2:$J$9873,MATCH(1,INDEX(($P744=$F$2:$F$9873)*(0=COUNTIFS(Q744:R744,$J$2:$J$9873)),0),0)),"")</f>
        <v/>
      </c>
      <c r="T744" s="112">
        <f>IFERROR(INDEX($J$2:$J$9873,MATCH(1,INDEX(($P744=$F$2:$F$9873)*(0=COUNTIFS(Q744:S744,$J$2:$J$9873)),0),0)),"")</f>
        <v/>
      </c>
      <c r="U744" s="112">
        <f>IFERROR(INDEX($J$2:$J$9873,MATCH(1,INDEX(($P744=$F$2:$F$9873)*(0=COUNTIFS(Q744:T744,$J$2:$J$9873)),0),0)),"")</f>
        <v/>
      </c>
      <c r="V744" s="112">
        <f>IFERROR(INDEX($J$2:$J$9873,MATCH(1,INDEX(($P744=$F$2:$F$9873)*(0=COUNTIFS(Q744:U744,$J$2:$J$9873)),0),0)),"")</f>
        <v/>
      </c>
      <c r="W744" s="112">
        <f>IFERROR(INDEX($J$2:$J$9873,MATCH(1,INDEX(($P744=$F$2:$F$9873)*(0=COUNTIFS(Q744:V744,$J$2:$J$861)),0),0)),"")</f>
        <v/>
      </c>
      <c r="X744" s="112">
        <f>IFERROR(INDEX($J$2:$J$9873,MATCH(1,INDEX(($P744=$F$2:$F$9873)*(0=COUNTIFS(Q744:W744,$J$2:$J$9873)),0),0)),"")</f>
        <v/>
      </c>
      <c r="Y744" s="112">
        <f>IFERROR(INDEX($J$2:$J$861,MATCH(1,INDEX(($P744=$F$2:$F$861)*(0=COUNTIFS(Q744:X744,$J$2:$J$861)),0),0)),"")</f>
        <v/>
      </c>
      <c r="Z744" s="112">
        <f>IFERROR(INDEX($J$2:$J$861,MATCH(1,INDEX(($P744=$F$2:$F$861)*(0=COUNTIFS(Q744:Y744,$J$2:$J$861)),0),0)),"")</f>
        <v/>
      </c>
      <c r="AA744" s="112">
        <f>IFERROR(INDEX($J$2:$J$861,MATCH(1,INDEX(($P744=$F$2:$F$861)*(0=COUNTIFS(Q744:Z744,$J$2:$J$861)),0),0)),"")</f>
        <v/>
      </c>
      <c r="AB744" s="112">
        <f>IFERROR(INDEX($J$2:$J$861,MATCH(1,INDEX(($P744=$F$2:$F$861)*(0=COUNTIFS(Q744:AA744,$J$2:$J$861)),0),0)),"")</f>
        <v/>
      </c>
      <c r="AC744" s="112">
        <f>IFERROR(INDEX($J$2:$J$861,MATCH(1,INDEX(($P744=$F$2:$F$861)*(0=COUNTIFS(Q744:AB744,$J$2:$J$861)),0),0)),"")</f>
        <v/>
      </c>
      <c r="AD744">
        <f>Q744&amp;"-"&amp;R744&amp;"-"&amp;S744&amp;"-"&amp;T744&amp;"-"&amp;U744&amp;"-"&amp;V744&amp;"-"&amp;W744&amp;"-"&amp;X744&amp;"-"&amp;Y744&amp;"-"&amp;Z744&amp;"-"&amp;AA744&amp;"-"&amp;AB744&amp;"-"&amp;AC744</f>
        <v/>
      </c>
      <c r="AF744" s="19">
        <f>IFERROR(INDEX($I$2:$I$861,MATCH(1,INDEX(($P744=$F$2:$F$861)*(0=COUNTIFS($AF$2:$AF$2,$I$2:$I$861)),0),0)),"")</f>
        <v/>
      </c>
      <c r="AG744" s="19">
        <f>IFERROR(INDEX($I$2:$I$9873,MATCH(1,INDEX(($P744=$F$2:$F$9873)*(0=COUNTIFS(AF744,$I$2:$I$9873)),0),0)),"")</f>
        <v/>
      </c>
      <c r="AH744" s="19">
        <f>IFERROR(INDEX($I$2:$I$9873,MATCH(1,INDEX(($P744=$F$2:$F$9873)*(0=COUNTIFS(AF744:AG744,$I$2:$I$9873)),0),0)),"")</f>
        <v/>
      </c>
      <c r="AI744" s="19">
        <f>IFERROR(INDEX($I$2:$I$9873,MATCH(1,INDEX(($P744=$F$2:$F$9873)*(0=COUNTIFS(AF744:AH744,$I$2:$I$9873)),0),0)),"")</f>
        <v/>
      </c>
      <c r="AJ744" s="19">
        <f>IFERROR(INDEX($I$2:$I$9873,MATCH(1,INDEX(($P744=$F$2:$F$9873)*(0=COUNTIFS(AF744:AI744,$I$2:$I$9873)),0),0)),"")</f>
        <v/>
      </c>
      <c r="AK744" s="19">
        <f>IFERROR(INDEX($I$2:$I$9873,MATCH(1,INDEX(($P744=$F$2:$F$9873)*(0=COUNTIFS(AF744:AJ744,$I$2:$I$9873)),0),0)),"")</f>
        <v/>
      </c>
      <c r="AL744" s="19">
        <f>IFERROR(INDEX($I$2:$I$9873,MATCH(1,INDEX(($P744=$F$2:$F$9873)*(0=COUNTIFS(AF744:AK744,$I$2:$I$9873)),0),0)),"")</f>
        <v/>
      </c>
      <c r="AM744" s="19">
        <f>IFERROR(INDEX($I$2:$I$9873,MATCH(1,INDEX(($P744=$F$2:$F$9873)*(0=COUNTIFS(AF744:AL744,$I$2:$I$9873)),0),0)),"")</f>
        <v/>
      </c>
      <c r="AN744" s="19">
        <f>IFERROR(INDEX($I$2:$I$9873,MATCH(1,INDEX(($P744=$F$2:$F$9873)*(0=COUNTIFS(AF744:AM744,$I$2:$I$9873)),0),0)),"")</f>
        <v/>
      </c>
      <c r="AO744" s="19">
        <f>IFERROR(INDEX($I$2:$I$9873,MATCH(1,INDEX(($P744=$F$2:$F$9873)*(0=COUNTIFS(AF744:AN744,$I$2:$I$9873)),0),0)),"")</f>
        <v/>
      </c>
      <c r="AP744" s="19">
        <f>IFERROR(INDEX($I$2:$I$9873,MATCH(1,INDEX(($P744=$F$2:$F$9873)*(0=COUNTIFS(AF744:AO744,$I$2:$I$9873)),0),0)),"")</f>
        <v/>
      </c>
      <c r="AQ744" s="19">
        <f>IFERROR(INDEX($I$2:$I$9873,MATCH(1,INDEX(($P744=$F$2:$F$9873)*(0=COUNTIFS(AF744:AP744,$I$2:$I$9873)),0),0)),"")</f>
        <v/>
      </c>
      <c r="AR744" s="19">
        <f>IFERROR(INDEX($I$2:$I$9873,MATCH(1,INDEX(($P744=$F$2:$F$9873)*(0=COUNTIFS(AF744:AQ744,$I$2:$I$9873)),0),0)),"")</f>
        <v/>
      </c>
      <c r="AS744" s="19">
        <f>IFERROR(VLOOKUP(AF744,[2]CUS030!$A$5:$E$10000,5,0),"")</f>
        <v/>
      </c>
      <c r="AT744" s="19">
        <f>IFERROR(VLOOKUP(AG744,[2]CUS030!$A$5:$E$10000,5,0),"")</f>
        <v/>
      </c>
      <c r="AU744" s="19">
        <f>IFERROR(VLOOKUP(AH744,[2]CUS030!$A$5:$E$10000,5,0),"")</f>
        <v/>
      </c>
      <c r="AV744" s="19">
        <f>IFERROR(VLOOKUP(AI744,[2]CUS030!$A$5:$E$10000,5,0),"")</f>
        <v/>
      </c>
      <c r="AW744" s="19">
        <f>IFERROR(VLOOKUP(AJ744,[2]CUS030!$A$5:$E$10000,5,0),"")</f>
        <v/>
      </c>
      <c r="AX744" s="19">
        <f>IFERROR(VLOOKUP(AK744,[2]CUS030!$A$5:$E$10000,5,0),"")</f>
        <v/>
      </c>
      <c r="AY744" s="19">
        <f>IFERROR(VLOOKUP(AL744,[2]CUS030!$A$5:$E$10000,5,0),"")</f>
        <v/>
      </c>
      <c r="AZ744" s="19">
        <f>IFERROR(VLOOKUP(AM744,[2]CUS030!$A$5:$E$10000,5,0),"")</f>
        <v/>
      </c>
      <c r="BA744" s="19">
        <f>IFERROR(VLOOKUP(AN744,[2]CUS030!$A$5:$E$10000,5,0),"")</f>
        <v/>
      </c>
      <c r="BB744" s="19">
        <f>IFERROR(VLOOKUP(AO744,[2]CUS030!$A$5:$E$10000,5,0),"")</f>
        <v/>
      </c>
      <c r="BC744" s="19">
        <f>IFERROR(VLOOKUP(AP744,[2]CUS030!$A$5:$E$10000,5,0),"")</f>
        <v/>
      </c>
      <c r="BD744" s="19">
        <f>IFERROR(VLOOKUP(AQ744,[2]CUS030!$A$5:$E$10000,5,0),"")</f>
        <v/>
      </c>
      <c r="BE744" s="19">
        <f>IFERROR(VLOOKUP(AR744,[2]CUS030!$A$5:$E$10000,5,0),"")</f>
        <v/>
      </c>
    </row>
    <row r="745">
      <c r="F745" s="108">
        <f>[1]!Table1[[#This Row],[Production]]</f>
        <v/>
      </c>
      <c r="G745">
        <f>MID(F745,LEN(F745)-6,4)</f>
        <v/>
      </c>
      <c r="H745">
        <f>AS745&amp;"|"&amp;AT745&amp;"|"&amp;AU745&amp;"|"&amp;AV745&amp;"|"&amp;AW745&amp;"|"&amp;AX745&amp;"|"&amp;AY745&amp;"|"&amp;AZ745&amp;"|"&amp;BA745&amp;"|"&amp;BB745&amp;"|"&amp;BC745&amp;"|"&amp;BD745&amp;"|"&amp;BE745</f>
        <v/>
      </c>
      <c r="I745" s="108">
        <f>[1]!Table1[[#This Row],[Stock]]</f>
        <v/>
      </c>
      <c r="J745">
        <f>MID(LEFT(I745,LEN(I745)-3),FIND("0|0.000",LEFT(I745,LEN(I745)-3),1)+7,6)</f>
        <v/>
      </c>
      <c r="K745" s="19" t="n"/>
      <c r="L745" s="19" t="n"/>
      <c r="M745" s="19" t="n"/>
      <c r="N745" s="19" t="n"/>
      <c r="O745" s="19" t="n"/>
      <c r="P745" s="20">
        <f>End_Cal!E745</f>
        <v/>
      </c>
      <c r="Q745" s="112">
        <f>IFERROR(INDEX($J$2:$J$9873,MATCH(1,INDEX(($P745=$F$2:$F$9873)*(0=COUNTIFS($Q$2:$Q$2,$J$2:$J$9873)),0),0)),"")</f>
        <v/>
      </c>
      <c r="R745" s="112">
        <f>IFERROR(INDEX($J$2:$J$9873,MATCH(1,INDEX(($P745=$F$2:$F$9873)*(0=COUNTIFS(Q745,$J$2:$J$9873)),0),0)),"")</f>
        <v/>
      </c>
      <c r="S745" s="112">
        <f>IFERROR(INDEX($J$2:$J$9873,MATCH(1,INDEX(($P745=$F$2:$F$9873)*(0=COUNTIFS(Q745:R745,$J$2:$J$9873)),0),0)),"")</f>
        <v/>
      </c>
      <c r="T745" s="112">
        <f>IFERROR(INDEX($J$2:$J$9873,MATCH(1,INDEX(($P745=$F$2:$F$9873)*(0=COUNTIFS(Q745:S745,$J$2:$J$9873)),0),0)),"")</f>
        <v/>
      </c>
      <c r="U745" s="112">
        <f>IFERROR(INDEX($J$2:$J$9873,MATCH(1,INDEX(($P745=$F$2:$F$9873)*(0=COUNTIFS(Q745:T745,$J$2:$J$9873)),0),0)),"")</f>
        <v/>
      </c>
      <c r="V745" s="112">
        <f>IFERROR(INDEX($J$2:$J$9873,MATCH(1,INDEX(($P745=$F$2:$F$9873)*(0=COUNTIFS(Q745:U745,$J$2:$J$9873)),0),0)),"")</f>
        <v/>
      </c>
      <c r="W745" s="112">
        <f>IFERROR(INDEX($J$2:$J$9873,MATCH(1,INDEX(($P745=$F$2:$F$9873)*(0=COUNTIFS(Q745:V745,$J$2:$J$861)),0),0)),"")</f>
        <v/>
      </c>
      <c r="X745" s="112">
        <f>IFERROR(INDEX($J$2:$J$9873,MATCH(1,INDEX(($P745=$F$2:$F$9873)*(0=COUNTIFS(Q745:W745,$J$2:$J$9873)),0),0)),"")</f>
        <v/>
      </c>
      <c r="Y745" s="112">
        <f>IFERROR(INDEX($J$2:$J$861,MATCH(1,INDEX(($P745=$F$2:$F$861)*(0=COUNTIFS(Q745:X745,$J$2:$J$861)),0),0)),"")</f>
        <v/>
      </c>
      <c r="Z745" s="112">
        <f>IFERROR(INDEX($J$2:$J$861,MATCH(1,INDEX(($P745=$F$2:$F$861)*(0=COUNTIFS(Q745:Y745,$J$2:$J$861)),0),0)),"")</f>
        <v/>
      </c>
      <c r="AA745" s="112">
        <f>IFERROR(INDEX($J$2:$J$861,MATCH(1,INDEX(($P745=$F$2:$F$861)*(0=COUNTIFS(Q745:Z745,$J$2:$J$861)),0),0)),"")</f>
        <v/>
      </c>
      <c r="AB745" s="112">
        <f>IFERROR(INDEX($J$2:$J$861,MATCH(1,INDEX(($P745=$F$2:$F$861)*(0=COUNTIFS(Q745:AA745,$J$2:$J$861)),0),0)),"")</f>
        <v/>
      </c>
      <c r="AC745" s="112">
        <f>IFERROR(INDEX($J$2:$J$861,MATCH(1,INDEX(($P745=$F$2:$F$861)*(0=COUNTIFS(Q745:AB745,$J$2:$J$861)),0),0)),"")</f>
        <v/>
      </c>
      <c r="AD745">
        <f>Q745&amp;"-"&amp;R745&amp;"-"&amp;S745&amp;"-"&amp;T745&amp;"-"&amp;U745&amp;"-"&amp;V745&amp;"-"&amp;W745&amp;"-"&amp;X745&amp;"-"&amp;Y745&amp;"-"&amp;Z745&amp;"-"&amp;AA745&amp;"-"&amp;AB745&amp;"-"&amp;AC745</f>
        <v/>
      </c>
      <c r="AF745" s="19">
        <f>IFERROR(INDEX($I$2:$I$861,MATCH(1,INDEX(($P745=$F$2:$F$861)*(0=COUNTIFS($AF$2:$AF$2,$I$2:$I$861)),0),0)),"")</f>
        <v/>
      </c>
      <c r="AG745" s="19">
        <f>IFERROR(INDEX($I$2:$I$9873,MATCH(1,INDEX(($P745=$F$2:$F$9873)*(0=COUNTIFS(AF745,$I$2:$I$9873)),0),0)),"")</f>
        <v/>
      </c>
      <c r="AH745" s="19">
        <f>IFERROR(INDEX($I$2:$I$9873,MATCH(1,INDEX(($P745=$F$2:$F$9873)*(0=COUNTIFS(AF745:AG745,$I$2:$I$9873)),0),0)),"")</f>
        <v/>
      </c>
      <c r="AI745" s="19">
        <f>IFERROR(INDEX($I$2:$I$9873,MATCH(1,INDEX(($P745=$F$2:$F$9873)*(0=COUNTIFS(AF745:AH745,$I$2:$I$9873)),0),0)),"")</f>
        <v/>
      </c>
      <c r="AJ745" s="19">
        <f>IFERROR(INDEX($I$2:$I$9873,MATCH(1,INDEX(($P745=$F$2:$F$9873)*(0=COUNTIFS(AF745:AI745,$I$2:$I$9873)),0),0)),"")</f>
        <v/>
      </c>
      <c r="AK745" s="19">
        <f>IFERROR(INDEX($I$2:$I$9873,MATCH(1,INDEX(($P745=$F$2:$F$9873)*(0=COUNTIFS(AF745:AJ745,$I$2:$I$9873)),0),0)),"")</f>
        <v/>
      </c>
      <c r="AL745" s="19">
        <f>IFERROR(INDEX($I$2:$I$9873,MATCH(1,INDEX(($P745=$F$2:$F$9873)*(0=COUNTIFS(AF745:AK745,$I$2:$I$9873)),0),0)),"")</f>
        <v/>
      </c>
      <c r="AM745" s="19">
        <f>IFERROR(INDEX($I$2:$I$9873,MATCH(1,INDEX(($P745=$F$2:$F$9873)*(0=COUNTIFS(AF745:AL745,$I$2:$I$9873)),0),0)),"")</f>
        <v/>
      </c>
      <c r="AN745" s="19">
        <f>IFERROR(INDEX($I$2:$I$9873,MATCH(1,INDEX(($P745=$F$2:$F$9873)*(0=COUNTIFS(AF745:AM745,$I$2:$I$9873)),0),0)),"")</f>
        <v/>
      </c>
      <c r="AO745" s="19">
        <f>IFERROR(INDEX($I$2:$I$9873,MATCH(1,INDEX(($P745=$F$2:$F$9873)*(0=COUNTIFS(AF745:AN745,$I$2:$I$9873)),0),0)),"")</f>
        <v/>
      </c>
      <c r="AP745" s="19">
        <f>IFERROR(INDEX($I$2:$I$9873,MATCH(1,INDEX(($P745=$F$2:$F$9873)*(0=COUNTIFS(AF745:AO745,$I$2:$I$9873)),0),0)),"")</f>
        <v/>
      </c>
      <c r="AQ745" s="19">
        <f>IFERROR(INDEX($I$2:$I$9873,MATCH(1,INDEX(($P745=$F$2:$F$9873)*(0=COUNTIFS(AF745:AP745,$I$2:$I$9873)),0),0)),"")</f>
        <v/>
      </c>
      <c r="AR745" s="19">
        <f>IFERROR(INDEX($I$2:$I$9873,MATCH(1,INDEX(($P745=$F$2:$F$9873)*(0=COUNTIFS(AF745:AQ745,$I$2:$I$9873)),0),0)),"")</f>
        <v/>
      </c>
      <c r="AS745" s="19">
        <f>IFERROR(VLOOKUP(AF745,[2]CUS030!$A$5:$E$10000,5,0),"")</f>
        <v/>
      </c>
      <c r="AT745" s="19">
        <f>IFERROR(VLOOKUP(AG745,[2]CUS030!$A$5:$E$10000,5,0),"")</f>
        <v/>
      </c>
      <c r="AU745" s="19">
        <f>IFERROR(VLOOKUP(AH745,[2]CUS030!$A$5:$E$10000,5,0),"")</f>
        <v/>
      </c>
      <c r="AV745" s="19">
        <f>IFERROR(VLOOKUP(AI745,[2]CUS030!$A$5:$E$10000,5,0),"")</f>
        <v/>
      </c>
      <c r="AW745" s="19">
        <f>IFERROR(VLOOKUP(AJ745,[2]CUS030!$A$5:$E$10000,5,0),"")</f>
        <v/>
      </c>
      <c r="AX745" s="19">
        <f>IFERROR(VLOOKUP(AK745,[2]CUS030!$A$5:$E$10000,5,0),"")</f>
        <v/>
      </c>
      <c r="AY745" s="19">
        <f>IFERROR(VLOOKUP(AL745,[2]CUS030!$A$5:$E$10000,5,0),"")</f>
        <v/>
      </c>
      <c r="AZ745" s="19">
        <f>IFERROR(VLOOKUP(AM745,[2]CUS030!$A$5:$E$10000,5,0),"")</f>
        <v/>
      </c>
      <c r="BA745" s="19">
        <f>IFERROR(VLOOKUP(AN745,[2]CUS030!$A$5:$E$10000,5,0),"")</f>
        <v/>
      </c>
      <c r="BB745" s="19">
        <f>IFERROR(VLOOKUP(AO745,[2]CUS030!$A$5:$E$10000,5,0),"")</f>
        <v/>
      </c>
      <c r="BC745" s="19">
        <f>IFERROR(VLOOKUP(AP745,[2]CUS030!$A$5:$E$10000,5,0),"")</f>
        <v/>
      </c>
      <c r="BD745" s="19">
        <f>IFERROR(VLOOKUP(AQ745,[2]CUS030!$A$5:$E$10000,5,0),"")</f>
        <v/>
      </c>
      <c r="BE745" s="19">
        <f>IFERROR(VLOOKUP(AR745,[2]CUS030!$A$5:$E$10000,5,0),"")</f>
        <v/>
      </c>
    </row>
    <row r="746">
      <c r="F746" s="108">
        <f>[1]!Table1[[#This Row],[Production]]</f>
        <v/>
      </c>
      <c r="G746">
        <f>MID(F746,LEN(F746)-6,4)</f>
        <v/>
      </c>
      <c r="H746">
        <f>AS746&amp;"|"&amp;AT746&amp;"|"&amp;AU746&amp;"|"&amp;AV746&amp;"|"&amp;AW746&amp;"|"&amp;AX746&amp;"|"&amp;AY746&amp;"|"&amp;AZ746&amp;"|"&amp;BA746&amp;"|"&amp;BB746&amp;"|"&amp;BC746&amp;"|"&amp;BD746&amp;"|"&amp;BE746</f>
        <v/>
      </c>
      <c r="I746" s="108">
        <f>[1]!Table1[[#This Row],[Stock]]</f>
        <v/>
      </c>
      <c r="J746">
        <f>MID(LEFT(I746,LEN(I746)-3),FIND("0|0.000",LEFT(I746,LEN(I746)-3),1)+7,6)</f>
        <v/>
      </c>
      <c r="K746" s="19" t="n"/>
      <c r="L746" s="19" t="n"/>
      <c r="M746" s="19" t="n"/>
      <c r="N746" s="19" t="n"/>
      <c r="O746" s="19" t="n"/>
      <c r="P746" s="20">
        <f>End_Cal!E746</f>
        <v/>
      </c>
      <c r="Q746" s="112">
        <f>IFERROR(INDEX($J$2:$J$9873,MATCH(1,INDEX(($P746=$F$2:$F$9873)*(0=COUNTIFS($Q$2:$Q$2,$J$2:$J$9873)),0),0)),"")</f>
        <v/>
      </c>
      <c r="R746" s="112">
        <f>IFERROR(INDEX($J$2:$J$9873,MATCH(1,INDEX(($P746=$F$2:$F$9873)*(0=COUNTIFS(Q746,$J$2:$J$9873)),0),0)),"")</f>
        <v/>
      </c>
      <c r="S746" s="112">
        <f>IFERROR(INDEX($J$2:$J$9873,MATCH(1,INDEX(($P746=$F$2:$F$9873)*(0=COUNTIFS(Q746:R746,$J$2:$J$9873)),0),0)),"")</f>
        <v/>
      </c>
      <c r="T746" s="112">
        <f>IFERROR(INDEX($J$2:$J$9873,MATCH(1,INDEX(($P746=$F$2:$F$9873)*(0=COUNTIFS(Q746:S746,$J$2:$J$9873)),0),0)),"")</f>
        <v/>
      </c>
      <c r="U746" s="112">
        <f>IFERROR(INDEX($J$2:$J$9873,MATCH(1,INDEX(($P746=$F$2:$F$9873)*(0=COUNTIFS(Q746:T746,$J$2:$J$9873)),0),0)),"")</f>
        <v/>
      </c>
      <c r="V746" s="112">
        <f>IFERROR(INDEX($J$2:$J$9873,MATCH(1,INDEX(($P746=$F$2:$F$9873)*(0=COUNTIFS(Q746:U746,$J$2:$J$9873)),0),0)),"")</f>
        <v/>
      </c>
      <c r="W746" s="112">
        <f>IFERROR(INDEX($J$2:$J$9873,MATCH(1,INDEX(($P746=$F$2:$F$9873)*(0=COUNTIFS(Q746:V746,$J$2:$J$861)),0),0)),"")</f>
        <v/>
      </c>
      <c r="X746" s="112">
        <f>IFERROR(INDEX($J$2:$J$9873,MATCH(1,INDEX(($P746=$F$2:$F$9873)*(0=COUNTIFS(Q746:W746,$J$2:$J$9873)),0),0)),"")</f>
        <v/>
      </c>
      <c r="Y746" s="112">
        <f>IFERROR(INDEX($J$2:$J$861,MATCH(1,INDEX(($P746=$F$2:$F$861)*(0=COUNTIFS(Q746:X746,$J$2:$J$861)),0),0)),"")</f>
        <v/>
      </c>
      <c r="Z746" s="112">
        <f>IFERROR(INDEX($J$2:$J$861,MATCH(1,INDEX(($P746=$F$2:$F$861)*(0=COUNTIFS(Q746:Y746,$J$2:$J$861)),0),0)),"")</f>
        <v/>
      </c>
      <c r="AA746" s="112">
        <f>IFERROR(INDEX($J$2:$J$861,MATCH(1,INDEX(($P746=$F$2:$F$861)*(0=COUNTIFS(Q746:Z746,$J$2:$J$861)),0),0)),"")</f>
        <v/>
      </c>
      <c r="AB746" s="112">
        <f>IFERROR(INDEX($J$2:$J$861,MATCH(1,INDEX(($P746=$F$2:$F$861)*(0=COUNTIFS(Q746:AA746,$J$2:$J$861)),0),0)),"")</f>
        <v/>
      </c>
      <c r="AC746" s="112">
        <f>IFERROR(INDEX($J$2:$J$861,MATCH(1,INDEX(($P746=$F$2:$F$861)*(0=COUNTIFS(Q746:AB746,$J$2:$J$861)),0),0)),"")</f>
        <v/>
      </c>
      <c r="AD746">
        <f>Q746&amp;"-"&amp;R746&amp;"-"&amp;S746&amp;"-"&amp;T746&amp;"-"&amp;U746&amp;"-"&amp;V746&amp;"-"&amp;W746&amp;"-"&amp;X746&amp;"-"&amp;Y746&amp;"-"&amp;Z746&amp;"-"&amp;AA746&amp;"-"&amp;AB746&amp;"-"&amp;AC746</f>
        <v/>
      </c>
      <c r="AF746" s="19">
        <f>IFERROR(INDEX($I$2:$I$861,MATCH(1,INDEX(($P746=$F$2:$F$861)*(0=COUNTIFS($AF$2:$AF$2,$I$2:$I$861)),0),0)),"")</f>
        <v/>
      </c>
      <c r="AG746" s="19">
        <f>IFERROR(INDEX($I$2:$I$9873,MATCH(1,INDEX(($P746=$F$2:$F$9873)*(0=COUNTIFS(AF746,$I$2:$I$9873)),0),0)),"")</f>
        <v/>
      </c>
      <c r="AH746" s="19">
        <f>IFERROR(INDEX($I$2:$I$9873,MATCH(1,INDEX(($P746=$F$2:$F$9873)*(0=COUNTIFS(AF746:AG746,$I$2:$I$9873)),0),0)),"")</f>
        <v/>
      </c>
      <c r="AI746" s="19">
        <f>IFERROR(INDEX($I$2:$I$9873,MATCH(1,INDEX(($P746=$F$2:$F$9873)*(0=COUNTIFS(AF746:AH746,$I$2:$I$9873)),0),0)),"")</f>
        <v/>
      </c>
      <c r="AJ746" s="19">
        <f>IFERROR(INDEX($I$2:$I$9873,MATCH(1,INDEX(($P746=$F$2:$F$9873)*(0=COUNTIFS(AF746:AI746,$I$2:$I$9873)),0),0)),"")</f>
        <v/>
      </c>
      <c r="AK746" s="19">
        <f>IFERROR(INDEX($I$2:$I$9873,MATCH(1,INDEX(($P746=$F$2:$F$9873)*(0=COUNTIFS(AF746:AJ746,$I$2:$I$9873)),0),0)),"")</f>
        <v/>
      </c>
      <c r="AL746" s="19">
        <f>IFERROR(INDEX($I$2:$I$9873,MATCH(1,INDEX(($P746=$F$2:$F$9873)*(0=COUNTIFS(AF746:AK746,$I$2:$I$9873)),0),0)),"")</f>
        <v/>
      </c>
      <c r="AM746" s="19">
        <f>IFERROR(INDEX($I$2:$I$9873,MATCH(1,INDEX(($P746=$F$2:$F$9873)*(0=COUNTIFS(AF746:AL746,$I$2:$I$9873)),0),0)),"")</f>
        <v/>
      </c>
      <c r="AN746" s="19">
        <f>IFERROR(INDEX($I$2:$I$9873,MATCH(1,INDEX(($P746=$F$2:$F$9873)*(0=COUNTIFS(AF746:AM746,$I$2:$I$9873)),0),0)),"")</f>
        <v/>
      </c>
      <c r="AO746" s="19">
        <f>IFERROR(INDEX($I$2:$I$9873,MATCH(1,INDEX(($P746=$F$2:$F$9873)*(0=COUNTIFS(AF746:AN746,$I$2:$I$9873)),0),0)),"")</f>
        <v/>
      </c>
      <c r="AP746" s="19">
        <f>IFERROR(INDEX($I$2:$I$9873,MATCH(1,INDEX(($P746=$F$2:$F$9873)*(0=COUNTIFS(AF746:AO746,$I$2:$I$9873)),0),0)),"")</f>
        <v/>
      </c>
      <c r="AQ746" s="19">
        <f>IFERROR(INDEX($I$2:$I$9873,MATCH(1,INDEX(($P746=$F$2:$F$9873)*(0=COUNTIFS(AF746:AP746,$I$2:$I$9873)),0),0)),"")</f>
        <v/>
      </c>
      <c r="AR746" s="19">
        <f>IFERROR(INDEX($I$2:$I$9873,MATCH(1,INDEX(($P746=$F$2:$F$9873)*(0=COUNTIFS(AF746:AQ746,$I$2:$I$9873)),0),0)),"")</f>
        <v/>
      </c>
      <c r="AS746" s="19">
        <f>IFERROR(VLOOKUP(AF746,[2]CUS030!$A$5:$E$10000,5,0),"")</f>
        <v/>
      </c>
      <c r="AT746" s="19">
        <f>IFERROR(VLOOKUP(AG746,[2]CUS030!$A$5:$E$10000,5,0),"")</f>
        <v/>
      </c>
      <c r="AU746" s="19">
        <f>IFERROR(VLOOKUP(AH746,[2]CUS030!$A$5:$E$10000,5,0),"")</f>
        <v/>
      </c>
      <c r="AV746" s="19">
        <f>IFERROR(VLOOKUP(AI746,[2]CUS030!$A$5:$E$10000,5,0),"")</f>
        <v/>
      </c>
      <c r="AW746" s="19">
        <f>IFERROR(VLOOKUP(AJ746,[2]CUS030!$A$5:$E$10000,5,0),"")</f>
        <v/>
      </c>
      <c r="AX746" s="19">
        <f>IFERROR(VLOOKUP(AK746,[2]CUS030!$A$5:$E$10000,5,0),"")</f>
        <v/>
      </c>
      <c r="AY746" s="19">
        <f>IFERROR(VLOOKUP(AL746,[2]CUS030!$A$5:$E$10000,5,0),"")</f>
        <v/>
      </c>
      <c r="AZ746" s="19">
        <f>IFERROR(VLOOKUP(AM746,[2]CUS030!$A$5:$E$10000,5,0),"")</f>
        <v/>
      </c>
      <c r="BA746" s="19">
        <f>IFERROR(VLOOKUP(AN746,[2]CUS030!$A$5:$E$10000,5,0),"")</f>
        <v/>
      </c>
      <c r="BB746" s="19">
        <f>IFERROR(VLOOKUP(AO746,[2]CUS030!$A$5:$E$10000,5,0),"")</f>
        <v/>
      </c>
      <c r="BC746" s="19">
        <f>IFERROR(VLOOKUP(AP746,[2]CUS030!$A$5:$E$10000,5,0),"")</f>
        <v/>
      </c>
      <c r="BD746" s="19">
        <f>IFERROR(VLOOKUP(AQ746,[2]CUS030!$A$5:$E$10000,5,0),"")</f>
        <v/>
      </c>
      <c r="BE746" s="19">
        <f>IFERROR(VLOOKUP(AR746,[2]CUS030!$A$5:$E$10000,5,0),"")</f>
        <v/>
      </c>
    </row>
    <row r="747">
      <c r="F747" s="108">
        <f>[1]!Table1[[#This Row],[Production]]</f>
        <v/>
      </c>
      <c r="G747">
        <f>MID(F747,LEN(F747)-6,4)</f>
        <v/>
      </c>
      <c r="H747">
        <f>AS747&amp;"|"&amp;AT747&amp;"|"&amp;AU747&amp;"|"&amp;AV747&amp;"|"&amp;AW747&amp;"|"&amp;AX747&amp;"|"&amp;AY747&amp;"|"&amp;AZ747&amp;"|"&amp;BA747&amp;"|"&amp;BB747&amp;"|"&amp;BC747&amp;"|"&amp;BD747&amp;"|"&amp;BE747</f>
        <v/>
      </c>
      <c r="I747" s="108">
        <f>[1]!Table1[[#This Row],[Stock]]</f>
        <v/>
      </c>
      <c r="J747">
        <f>MID(LEFT(I747,LEN(I747)-3),FIND("0|0.000",LEFT(I747,LEN(I747)-3),1)+7,6)</f>
        <v/>
      </c>
      <c r="K747" s="19" t="n"/>
      <c r="L747" s="19" t="n"/>
      <c r="M747" s="19" t="n"/>
      <c r="N747" s="19" t="n"/>
      <c r="O747" s="19" t="n"/>
      <c r="P747" s="20">
        <f>End_Cal!E747</f>
        <v/>
      </c>
      <c r="Q747" s="112">
        <f>IFERROR(INDEX($J$2:$J$9873,MATCH(1,INDEX(($P747=$F$2:$F$9873)*(0=COUNTIFS($Q$2:$Q$2,$J$2:$J$9873)),0),0)),"")</f>
        <v/>
      </c>
      <c r="R747" s="112">
        <f>IFERROR(INDEX($J$2:$J$9873,MATCH(1,INDEX(($P747=$F$2:$F$9873)*(0=COUNTIFS(Q747,$J$2:$J$9873)),0),0)),"")</f>
        <v/>
      </c>
      <c r="S747" s="112">
        <f>IFERROR(INDEX($J$2:$J$9873,MATCH(1,INDEX(($P747=$F$2:$F$9873)*(0=COUNTIFS(Q747:R747,$J$2:$J$9873)),0),0)),"")</f>
        <v/>
      </c>
      <c r="T747" s="112">
        <f>IFERROR(INDEX($J$2:$J$9873,MATCH(1,INDEX(($P747=$F$2:$F$9873)*(0=COUNTIFS(Q747:S747,$J$2:$J$9873)),0),0)),"")</f>
        <v/>
      </c>
      <c r="U747" s="112">
        <f>IFERROR(INDEX($J$2:$J$9873,MATCH(1,INDEX(($P747=$F$2:$F$9873)*(0=COUNTIFS(Q747:T747,$J$2:$J$9873)),0),0)),"")</f>
        <v/>
      </c>
      <c r="V747" s="112">
        <f>IFERROR(INDEX($J$2:$J$9873,MATCH(1,INDEX(($P747=$F$2:$F$9873)*(0=COUNTIFS(Q747:U747,$J$2:$J$9873)),0),0)),"")</f>
        <v/>
      </c>
      <c r="W747" s="112">
        <f>IFERROR(INDEX($J$2:$J$9873,MATCH(1,INDEX(($P747=$F$2:$F$9873)*(0=COUNTIFS(Q747:V747,$J$2:$J$861)),0),0)),"")</f>
        <v/>
      </c>
      <c r="X747" s="112">
        <f>IFERROR(INDEX($J$2:$J$9873,MATCH(1,INDEX(($P747=$F$2:$F$9873)*(0=COUNTIFS(Q747:W747,$J$2:$J$9873)),0),0)),"")</f>
        <v/>
      </c>
      <c r="Y747" s="112">
        <f>IFERROR(INDEX($J$2:$J$861,MATCH(1,INDEX(($P747=$F$2:$F$861)*(0=COUNTIFS(Q747:X747,$J$2:$J$861)),0),0)),"")</f>
        <v/>
      </c>
      <c r="Z747" s="112">
        <f>IFERROR(INDEX($J$2:$J$861,MATCH(1,INDEX(($P747=$F$2:$F$861)*(0=COUNTIFS(Q747:Y747,$J$2:$J$861)),0),0)),"")</f>
        <v/>
      </c>
      <c r="AA747" s="112">
        <f>IFERROR(INDEX($J$2:$J$861,MATCH(1,INDEX(($P747=$F$2:$F$861)*(0=COUNTIFS(Q747:Z747,$J$2:$J$861)),0),0)),"")</f>
        <v/>
      </c>
      <c r="AB747" s="112">
        <f>IFERROR(INDEX($J$2:$J$861,MATCH(1,INDEX(($P747=$F$2:$F$861)*(0=COUNTIFS(Q747:AA747,$J$2:$J$861)),0),0)),"")</f>
        <v/>
      </c>
      <c r="AC747" s="112">
        <f>IFERROR(INDEX($J$2:$J$861,MATCH(1,INDEX(($P747=$F$2:$F$861)*(0=COUNTIFS(Q747:AB747,$J$2:$J$861)),0),0)),"")</f>
        <v/>
      </c>
      <c r="AD747">
        <f>Q747&amp;"-"&amp;R747&amp;"-"&amp;S747&amp;"-"&amp;T747&amp;"-"&amp;U747&amp;"-"&amp;V747&amp;"-"&amp;W747&amp;"-"&amp;X747&amp;"-"&amp;Y747&amp;"-"&amp;Z747&amp;"-"&amp;AA747&amp;"-"&amp;AB747&amp;"-"&amp;AC747</f>
        <v/>
      </c>
      <c r="AF747" s="19">
        <f>IFERROR(INDEX($I$2:$I$861,MATCH(1,INDEX(($P747=$F$2:$F$861)*(0=COUNTIFS($AF$2:$AF$2,$I$2:$I$861)),0),0)),"")</f>
        <v/>
      </c>
      <c r="AG747" s="19">
        <f>IFERROR(INDEX($I$2:$I$9873,MATCH(1,INDEX(($P747=$F$2:$F$9873)*(0=COUNTIFS(AF747,$I$2:$I$9873)),0),0)),"")</f>
        <v/>
      </c>
      <c r="AH747" s="19">
        <f>IFERROR(INDEX($I$2:$I$9873,MATCH(1,INDEX(($P747=$F$2:$F$9873)*(0=COUNTIFS(AF747:AG747,$I$2:$I$9873)),0),0)),"")</f>
        <v/>
      </c>
      <c r="AI747" s="19">
        <f>IFERROR(INDEX($I$2:$I$9873,MATCH(1,INDEX(($P747=$F$2:$F$9873)*(0=COUNTIFS(AF747:AH747,$I$2:$I$9873)),0),0)),"")</f>
        <v/>
      </c>
      <c r="AJ747" s="19">
        <f>IFERROR(INDEX($I$2:$I$9873,MATCH(1,INDEX(($P747=$F$2:$F$9873)*(0=COUNTIFS(AF747:AI747,$I$2:$I$9873)),0),0)),"")</f>
        <v/>
      </c>
      <c r="AK747" s="19">
        <f>IFERROR(INDEX($I$2:$I$9873,MATCH(1,INDEX(($P747=$F$2:$F$9873)*(0=COUNTIFS(AF747:AJ747,$I$2:$I$9873)),0),0)),"")</f>
        <v/>
      </c>
      <c r="AL747" s="19">
        <f>IFERROR(INDEX($I$2:$I$9873,MATCH(1,INDEX(($P747=$F$2:$F$9873)*(0=COUNTIFS(AF747:AK747,$I$2:$I$9873)),0),0)),"")</f>
        <v/>
      </c>
      <c r="AM747" s="19">
        <f>IFERROR(INDEX($I$2:$I$9873,MATCH(1,INDEX(($P747=$F$2:$F$9873)*(0=COUNTIFS(AF747:AL747,$I$2:$I$9873)),0),0)),"")</f>
        <v/>
      </c>
      <c r="AN747" s="19">
        <f>IFERROR(INDEX($I$2:$I$9873,MATCH(1,INDEX(($P747=$F$2:$F$9873)*(0=COUNTIFS(AF747:AM747,$I$2:$I$9873)),0),0)),"")</f>
        <v/>
      </c>
      <c r="AO747" s="19">
        <f>IFERROR(INDEX($I$2:$I$9873,MATCH(1,INDEX(($P747=$F$2:$F$9873)*(0=COUNTIFS(AF747:AN747,$I$2:$I$9873)),0),0)),"")</f>
        <v/>
      </c>
      <c r="AP747" s="19">
        <f>IFERROR(INDEX($I$2:$I$9873,MATCH(1,INDEX(($P747=$F$2:$F$9873)*(0=COUNTIFS(AF747:AO747,$I$2:$I$9873)),0),0)),"")</f>
        <v/>
      </c>
      <c r="AQ747" s="19">
        <f>IFERROR(INDEX($I$2:$I$9873,MATCH(1,INDEX(($P747=$F$2:$F$9873)*(0=COUNTIFS(AF747:AP747,$I$2:$I$9873)),0),0)),"")</f>
        <v/>
      </c>
      <c r="AR747" s="19">
        <f>IFERROR(INDEX($I$2:$I$9873,MATCH(1,INDEX(($P747=$F$2:$F$9873)*(0=COUNTIFS(AF747:AQ747,$I$2:$I$9873)),0),0)),"")</f>
        <v/>
      </c>
      <c r="AS747" s="19">
        <f>IFERROR(VLOOKUP(AF747,[2]CUS030!$A$5:$E$10000,5,0),"")</f>
        <v/>
      </c>
      <c r="AT747" s="19">
        <f>IFERROR(VLOOKUP(AG747,[2]CUS030!$A$5:$E$10000,5,0),"")</f>
        <v/>
      </c>
      <c r="AU747" s="19">
        <f>IFERROR(VLOOKUP(AH747,[2]CUS030!$A$5:$E$10000,5,0),"")</f>
        <v/>
      </c>
      <c r="AV747" s="19">
        <f>IFERROR(VLOOKUP(AI747,[2]CUS030!$A$5:$E$10000,5,0),"")</f>
        <v/>
      </c>
      <c r="AW747" s="19">
        <f>IFERROR(VLOOKUP(AJ747,[2]CUS030!$A$5:$E$10000,5,0),"")</f>
        <v/>
      </c>
      <c r="AX747" s="19">
        <f>IFERROR(VLOOKUP(AK747,[2]CUS030!$A$5:$E$10000,5,0),"")</f>
        <v/>
      </c>
      <c r="AY747" s="19">
        <f>IFERROR(VLOOKUP(AL747,[2]CUS030!$A$5:$E$10000,5,0),"")</f>
        <v/>
      </c>
      <c r="AZ747" s="19">
        <f>IFERROR(VLOOKUP(AM747,[2]CUS030!$A$5:$E$10000,5,0),"")</f>
        <v/>
      </c>
      <c r="BA747" s="19">
        <f>IFERROR(VLOOKUP(AN747,[2]CUS030!$A$5:$E$10000,5,0),"")</f>
        <v/>
      </c>
      <c r="BB747" s="19">
        <f>IFERROR(VLOOKUP(AO747,[2]CUS030!$A$5:$E$10000,5,0),"")</f>
        <v/>
      </c>
      <c r="BC747" s="19">
        <f>IFERROR(VLOOKUP(AP747,[2]CUS030!$A$5:$E$10000,5,0),"")</f>
        <v/>
      </c>
      <c r="BD747" s="19">
        <f>IFERROR(VLOOKUP(AQ747,[2]CUS030!$A$5:$E$10000,5,0),"")</f>
        <v/>
      </c>
      <c r="BE747" s="19">
        <f>IFERROR(VLOOKUP(AR747,[2]CUS030!$A$5:$E$10000,5,0),"")</f>
        <v/>
      </c>
    </row>
    <row r="748">
      <c r="F748" s="108">
        <f>[1]!Table1[[#This Row],[Production]]</f>
        <v/>
      </c>
      <c r="G748">
        <f>MID(F748,LEN(F748)-6,4)</f>
        <v/>
      </c>
      <c r="H748">
        <f>AS748&amp;"|"&amp;AT748&amp;"|"&amp;AU748&amp;"|"&amp;AV748&amp;"|"&amp;AW748&amp;"|"&amp;AX748&amp;"|"&amp;AY748&amp;"|"&amp;AZ748&amp;"|"&amp;BA748&amp;"|"&amp;BB748&amp;"|"&amp;BC748&amp;"|"&amp;BD748&amp;"|"&amp;BE748</f>
        <v/>
      </c>
      <c r="I748" s="108">
        <f>[1]!Table1[[#This Row],[Stock]]</f>
        <v/>
      </c>
      <c r="J748">
        <f>MID(LEFT(I748,LEN(I748)-3),FIND("0|0.000",LEFT(I748,LEN(I748)-3),1)+7,6)</f>
        <v/>
      </c>
      <c r="K748" s="19" t="n"/>
      <c r="L748" s="19" t="n"/>
      <c r="M748" s="19" t="n"/>
      <c r="N748" s="19" t="n"/>
      <c r="O748" s="19" t="n"/>
      <c r="P748" s="20">
        <f>End_Cal!E748</f>
        <v/>
      </c>
      <c r="Q748" s="112">
        <f>IFERROR(INDEX($J$2:$J$9873,MATCH(1,INDEX(($P748=$F$2:$F$9873)*(0=COUNTIFS($Q$2:$Q$2,$J$2:$J$9873)),0),0)),"")</f>
        <v/>
      </c>
      <c r="R748" s="112">
        <f>IFERROR(INDEX($J$2:$J$9873,MATCH(1,INDEX(($P748=$F$2:$F$9873)*(0=COUNTIFS(Q748,$J$2:$J$9873)),0),0)),"")</f>
        <v/>
      </c>
      <c r="S748" s="112">
        <f>IFERROR(INDEX($J$2:$J$9873,MATCH(1,INDEX(($P748=$F$2:$F$9873)*(0=COUNTIFS(Q748:R748,$J$2:$J$9873)),0),0)),"")</f>
        <v/>
      </c>
      <c r="T748" s="112">
        <f>IFERROR(INDEX($J$2:$J$9873,MATCH(1,INDEX(($P748=$F$2:$F$9873)*(0=COUNTIFS(Q748:S748,$J$2:$J$9873)),0),0)),"")</f>
        <v/>
      </c>
      <c r="U748" s="112">
        <f>IFERROR(INDEX($J$2:$J$9873,MATCH(1,INDEX(($P748=$F$2:$F$9873)*(0=COUNTIFS(Q748:T748,$J$2:$J$9873)),0),0)),"")</f>
        <v/>
      </c>
      <c r="V748" s="112">
        <f>IFERROR(INDEX($J$2:$J$9873,MATCH(1,INDEX(($P748=$F$2:$F$9873)*(0=COUNTIFS(Q748:U748,$J$2:$J$9873)),0),0)),"")</f>
        <v/>
      </c>
      <c r="W748" s="112">
        <f>IFERROR(INDEX($J$2:$J$9873,MATCH(1,INDEX(($P748=$F$2:$F$9873)*(0=COUNTIFS(Q748:V748,$J$2:$J$861)),0),0)),"")</f>
        <v/>
      </c>
      <c r="X748" s="112">
        <f>IFERROR(INDEX($J$2:$J$9873,MATCH(1,INDEX(($P748=$F$2:$F$9873)*(0=COUNTIFS(Q748:W748,$J$2:$J$9873)),0),0)),"")</f>
        <v/>
      </c>
      <c r="Y748" s="112">
        <f>IFERROR(INDEX($J$2:$J$861,MATCH(1,INDEX(($P748=$F$2:$F$861)*(0=COUNTIFS(Q748:X748,$J$2:$J$861)),0),0)),"")</f>
        <v/>
      </c>
      <c r="Z748" s="112">
        <f>IFERROR(INDEX($J$2:$J$861,MATCH(1,INDEX(($P748=$F$2:$F$861)*(0=COUNTIFS(Q748:Y748,$J$2:$J$861)),0),0)),"")</f>
        <v/>
      </c>
      <c r="AA748" s="112">
        <f>IFERROR(INDEX($J$2:$J$861,MATCH(1,INDEX(($P748=$F$2:$F$861)*(0=COUNTIFS(Q748:Z748,$J$2:$J$861)),0),0)),"")</f>
        <v/>
      </c>
      <c r="AB748" s="112">
        <f>IFERROR(INDEX($J$2:$J$861,MATCH(1,INDEX(($P748=$F$2:$F$861)*(0=COUNTIFS(Q748:AA748,$J$2:$J$861)),0),0)),"")</f>
        <v/>
      </c>
      <c r="AC748" s="112">
        <f>IFERROR(INDEX($J$2:$J$861,MATCH(1,INDEX(($P748=$F$2:$F$861)*(0=COUNTIFS(Q748:AB748,$J$2:$J$861)),0),0)),"")</f>
        <v/>
      </c>
      <c r="AD748">
        <f>Q748&amp;"-"&amp;R748&amp;"-"&amp;S748&amp;"-"&amp;T748&amp;"-"&amp;U748&amp;"-"&amp;V748&amp;"-"&amp;W748&amp;"-"&amp;X748&amp;"-"&amp;Y748&amp;"-"&amp;Z748&amp;"-"&amp;AA748&amp;"-"&amp;AB748&amp;"-"&amp;AC748</f>
        <v/>
      </c>
      <c r="AF748" s="19">
        <f>IFERROR(INDEX($I$2:$I$861,MATCH(1,INDEX(($P748=$F$2:$F$861)*(0=COUNTIFS($AF$2:$AF$2,$I$2:$I$861)),0),0)),"")</f>
        <v/>
      </c>
      <c r="AG748" s="19">
        <f>IFERROR(INDEX($I$2:$I$9873,MATCH(1,INDEX(($P748=$F$2:$F$9873)*(0=COUNTIFS(AF748,$I$2:$I$9873)),0),0)),"")</f>
        <v/>
      </c>
      <c r="AH748" s="19">
        <f>IFERROR(INDEX($I$2:$I$9873,MATCH(1,INDEX(($P748=$F$2:$F$9873)*(0=COUNTIFS(AF748:AG748,$I$2:$I$9873)),0),0)),"")</f>
        <v/>
      </c>
      <c r="AI748" s="19">
        <f>IFERROR(INDEX($I$2:$I$9873,MATCH(1,INDEX(($P748=$F$2:$F$9873)*(0=COUNTIFS(AF748:AH748,$I$2:$I$9873)),0),0)),"")</f>
        <v/>
      </c>
      <c r="AJ748" s="19">
        <f>IFERROR(INDEX($I$2:$I$9873,MATCH(1,INDEX(($P748=$F$2:$F$9873)*(0=COUNTIFS(AF748:AI748,$I$2:$I$9873)),0),0)),"")</f>
        <v/>
      </c>
      <c r="AK748" s="19">
        <f>IFERROR(INDEX($I$2:$I$9873,MATCH(1,INDEX(($P748=$F$2:$F$9873)*(0=COUNTIFS(AF748:AJ748,$I$2:$I$9873)),0),0)),"")</f>
        <v/>
      </c>
      <c r="AL748" s="19">
        <f>IFERROR(INDEX($I$2:$I$9873,MATCH(1,INDEX(($P748=$F$2:$F$9873)*(0=COUNTIFS(AF748:AK748,$I$2:$I$9873)),0),0)),"")</f>
        <v/>
      </c>
      <c r="AM748" s="19">
        <f>IFERROR(INDEX($I$2:$I$9873,MATCH(1,INDEX(($P748=$F$2:$F$9873)*(0=COUNTIFS(AF748:AL748,$I$2:$I$9873)),0),0)),"")</f>
        <v/>
      </c>
      <c r="AN748" s="19">
        <f>IFERROR(INDEX($I$2:$I$9873,MATCH(1,INDEX(($P748=$F$2:$F$9873)*(0=COUNTIFS(AF748:AM748,$I$2:$I$9873)),0),0)),"")</f>
        <v/>
      </c>
      <c r="AO748" s="19">
        <f>IFERROR(INDEX($I$2:$I$9873,MATCH(1,INDEX(($P748=$F$2:$F$9873)*(0=COUNTIFS(AF748:AN748,$I$2:$I$9873)),0),0)),"")</f>
        <v/>
      </c>
      <c r="AP748" s="19">
        <f>IFERROR(INDEX($I$2:$I$9873,MATCH(1,INDEX(($P748=$F$2:$F$9873)*(0=COUNTIFS(AF748:AO748,$I$2:$I$9873)),0),0)),"")</f>
        <v/>
      </c>
      <c r="AQ748" s="19">
        <f>IFERROR(INDEX($I$2:$I$9873,MATCH(1,INDEX(($P748=$F$2:$F$9873)*(0=COUNTIFS(AF748:AP748,$I$2:$I$9873)),0),0)),"")</f>
        <v/>
      </c>
      <c r="AR748" s="19">
        <f>IFERROR(INDEX($I$2:$I$9873,MATCH(1,INDEX(($P748=$F$2:$F$9873)*(0=COUNTIFS(AF748:AQ748,$I$2:$I$9873)),0),0)),"")</f>
        <v/>
      </c>
      <c r="AS748" s="19">
        <f>IFERROR(VLOOKUP(AF748,[2]CUS030!$A$5:$E$10000,5,0),"")</f>
        <v/>
      </c>
      <c r="AT748" s="19">
        <f>IFERROR(VLOOKUP(AG748,[2]CUS030!$A$5:$E$10000,5,0),"")</f>
        <v/>
      </c>
      <c r="AU748" s="19">
        <f>IFERROR(VLOOKUP(AH748,[2]CUS030!$A$5:$E$10000,5,0),"")</f>
        <v/>
      </c>
      <c r="AV748" s="19">
        <f>IFERROR(VLOOKUP(AI748,[2]CUS030!$A$5:$E$10000,5,0),"")</f>
        <v/>
      </c>
      <c r="AW748" s="19">
        <f>IFERROR(VLOOKUP(AJ748,[2]CUS030!$A$5:$E$10000,5,0),"")</f>
        <v/>
      </c>
      <c r="AX748" s="19">
        <f>IFERROR(VLOOKUP(AK748,[2]CUS030!$A$5:$E$10000,5,0),"")</f>
        <v/>
      </c>
      <c r="AY748" s="19">
        <f>IFERROR(VLOOKUP(AL748,[2]CUS030!$A$5:$E$10000,5,0),"")</f>
        <v/>
      </c>
      <c r="AZ748" s="19">
        <f>IFERROR(VLOOKUP(AM748,[2]CUS030!$A$5:$E$10000,5,0),"")</f>
        <v/>
      </c>
      <c r="BA748" s="19">
        <f>IFERROR(VLOOKUP(AN748,[2]CUS030!$A$5:$E$10000,5,0),"")</f>
        <v/>
      </c>
      <c r="BB748" s="19">
        <f>IFERROR(VLOOKUP(AO748,[2]CUS030!$A$5:$E$10000,5,0),"")</f>
        <v/>
      </c>
      <c r="BC748" s="19">
        <f>IFERROR(VLOOKUP(AP748,[2]CUS030!$A$5:$E$10000,5,0),"")</f>
        <v/>
      </c>
      <c r="BD748" s="19">
        <f>IFERROR(VLOOKUP(AQ748,[2]CUS030!$A$5:$E$10000,5,0),"")</f>
        <v/>
      </c>
      <c r="BE748" s="19">
        <f>IFERROR(VLOOKUP(AR748,[2]CUS030!$A$5:$E$10000,5,0),"")</f>
        <v/>
      </c>
    </row>
    <row r="749">
      <c r="F749" s="108">
        <f>[1]!Table1[[#This Row],[Production]]</f>
        <v/>
      </c>
      <c r="G749">
        <f>MID(F749,LEN(F749)-6,4)</f>
        <v/>
      </c>
      <c r="H749">
        <f>AS749&amp;"|"&amp;AT749&amp;"|"&amp;AU749&amp;"|"&amp;AV749&amp;"|"&amp;AW749&amp;"|"&amp;AX749&amp;"|"&amp;AY749&amp;"|"&amp;AZ749&amp;"|"&amp;BA749&amp;"|"&amp;BB749&amp;"|"&amp;BC749&amp;"|"&amp;BD749&amp;"|"&amp;BE749</f>
        <v/>
      </c>
      <c r="I749" s="108">
        <f>[1]!Table1[[#This Row],[Stock]]</f>
        <v/>
      </c>
      <c r="J749">
        <f>MID(LEFT(I749,LEN(I749)-3),FIND("0|0.000",LEFT(I749,LEN(I749)-3),1)+7,6)</f>
        <v/>
      </c>
      <c r="K749" s="19" t="n"/>
      <c r="L749" s="19" t="n"/>
      <c r="M749" s="19" t="n"/>
      <c r="N749" s="19" t="n"/>
      <c r="O749" s="19" t="n"/>
      <c r="P749" s="20">
        <f>End_Cal!E749</f>
        <v/>
      </c>
      <c r="Q749" s="112">
        <f>IFERROR(INDEX($J$2:$J$9873,MATCH(1,INDEX(($P749=$F$2:$F$9873)*(0=COUNTIFS($Q$2:$Q$2,$J$2:$J$9873)),0),0)),"")</f>
        <v/>
      </c>
      <c r="R749" s="112">
        <f>IFERROR(INDEX($J$2:$J$9873,MATCH(1,INDEX(($P749=$F$2:$F$9873)*(0=COUNTIFS(Q749,$J$2:$J$9873)),0),0)),"")</f>
        <v/>
      </c>
      <c r="S749" s="112">
        <f>IFERROR(INDEX($J$2:$J$9873,MATCH(1,INDEX(($P749=$F$2:$F$9873)*(0=COUNTIFS(Q749:R749,$J$2:$J$9873)),0),0)),"")</f>
        <v/>
      </c>
      <c r="T749" s="112">
        <f>IFERROR(INDEX($J$2:$J$9873,MATCH(1,INDEX(($P749=$F$2:$F$9873)*(0=COUNTIFS(Q749:S749,$J$2:$J$9873)),0),0)),"")</f>
        <v/>
      </c>
      <c r="U749" s="112">
        <f>IFERROR(INDEX($J$2:$J$9873,MATCH(1,INDEX(($P749=$F$2:$F$9873)*(0=COUNTIFS(Q749:T749,$J$2:$J$9873)),0),0)),"")</f>
        <v/>
      </c>
      <c r="V749" s="112">
        <f>IFERROR(INDEX($J$2:$J$9873,MATCH(1,INDEX(($P749=$F$2:$F$9873)*(0=COUNTIFS(Q749:U749,$J$2:$J$9873)),0),0)),"")</f>
        <v/>
      </c>
      <c r="W749" s="112">
        <f>IFERROR(INDEX($J$2:$J$9873,MATCH(1,INDEX(($P749=$F$2:$F$9873)*(0=COUNTIFS(Q749:V749,$J$2:$J$861)),0),0)),"")</f>
        <v/>
      </c>
      <c r="X749" s="112">
        <f>IFERROR(INDEX($J$2:$J$9873,MATCH(1,INDEX(($P749=$F$2:$F$9873)*(0=COUNTIFS(Q749:W749,$J$2:$J$9873)),0),0)),"")</f>
        <v/>
      </c>
      <c r="Y749" s="112">
        <f>IFERROR(INDEX($J$2:$J$861,MATCH(1,INDEX(($P749=$F$2:$F$861)*(0=COUNTIFS(Q749:X749,$J$2:$J$861)),0),0)),"")</f>
        <v/>
      </c>
      <c r="Z749" s="112">
        <f>IFERROR(INDEX($J$2:$J$861,MATCH(1,INDEX(($P749=$F$2:$F$861)*(0=COUNTIFS(Q749:Y749,$J$2:$J$861)),0),0)),"")</f>
        <v/>
      </c>
      <c r="AA749" s="112">
        <f>IFERROR(INDEX($J$2:$J$861,MATCH(1,INDEX(($P749=$F$2:$F$861)*(0=COUNTIFS(Q749:Z749,$J$2:$J$861)),0),0)),"")</f>
        <v/>
      </c>
      <c r="AB749" s="112">
        <f>IFERROR(INDEX($J$2:$J$861,MATCH(1,INDEX(($P749=$F$2:$F$861)*(0=COUNTIFS(Q749:AA749,$J$2:$J$861)),0),0)),"")</f>
        <v/>
      </c>
      <c r="AC749" s="112">
        <f>IFERROR(INDEX($J$2:$J$861,MATCH(1,INDEX(($P749=$F$2:$F$861)*(0=COUNTIFS(Q749:AB749,$J$2:$J$861)),0),0)),"")</f>
        <v/>
      </c>
      <c r="AD749">
        <f>Q749&amp;"-"&amp;R749&amp;"-"&amp;S749&amp;"-"&amp;T749&amp;"-"&amp;U749&amp;"-"&amp;V749&amp;"-"&amp;W749&amp;"-"&amp;X749&amp;"-"&amp;Y749&amp;"-"&amp;Z749&amp;"-"&amp;AA749&amp;"-"&amp;AB749&amp;"-"&amp;AC749</f>
        <v/>
      </c>
      <c r="AF749" s="19">
        <f>IFERROR(INDEX($I$2:$I$861,MATCH(1,INDEX(($P749=$F$2:$F$861)*(0=COUNTIFS($AF$2:$AF$2,$I$2:$I$861)),0),0)),"")</f>
        <v/>
      </c>
      <c r="AG749" s="19">
        <f>IFERROR(INDEX($I$2:$I$9873,MATCH(1,INDEX(($P749=$F$2:$F$9873)*(0=COUNTIFS(AF749,$I$2:$I$9873)),0),0)),"")</f>
        <v/>
      </c>
      <c r="AH749" s="19">
        <f>IFERROR(INDEX($I$2:$I$9873,MATCH(1,INDEX(($P749=$F$2:$F$9873)*(0=COUNTIFS(AF749:AG749,$I$2:$I$9873)),0),0)),"")</f>
        <v/>
      </c>
      <c r="AI749" s="19">
        <f>IFERROR(INDEX($I$2:$I$9873,MATCH(1,INDEX(($P749=$F$2:$F$9873)*(0=COUNTIFS(AF749:AH749,$I$2:$I$9873)),0),0)),"")</f>
        <v/>
      </c>
      <c r="AJ749" s="19">
        <f>IFERROR(INDEX($I$2:$I$9873,MATCH(1,INDEX(($P749=$F$2:$F$9873)*(0=COUNTIFS(AF749:AI749,$I$2:$I$9873)),0),0)),"")</f>
        <v/>
      </c>
      <c r="AK749" s="19">
        <f>IFERROR(INDEX($I$2:$I$9873,MATCH(1,INDEX(($P749=$F$2:$F$9873)*(0=COUNTIFS(AF749:AJ749,$I$2:$I$9873)),0),0)),"")</f>
        <v/>
      </c>
      <c r="AL749" s="19">
        <f>IFERROR(INDEX($I$2:$I$9873,MATCH(1,INDEX(($P749=$F$2:$F$9873)*(0=COUNTIFS(AF749:AK749,$I$2:$I$9873)),0),0)),"")</f>
        <v/>
      </c>
      <c r="AM749" s="19">
        <f>IFERROR(INDEX($I$2:$I$9873,MATCH(1,INDEX(($P749=$F$2:$F$9873)*(0=COUNTIFS(AF749:AL749,$I$2:$I$9873)),0),0)),"")</f>
        <v/>
      </c>
      <c r="AN749" s="19">
        <f>IFERROR(INDEX($I$2:$I$9873,MATCH(1,INDEX(($P749=$F$2:$F$9873)*(0=COUNTIFS(AF749:AM749,$I$2:$I$9873)),0),0)),"")</f>
        <v/>
      </c>
      <c r="AO749" s="19">
        <f>IFERROR(INDEX($I$2:$I$9873,MATCH(1,INDEX(($P749=$F$2:$F$9873)*(0=COUNTIFS(AF749:AN749,$I$2:$I$9873)),0),0)),"")</f>
        <v/>
      </c>
      <c r="AP749" s="19">
        <f>IFERROR(INDEX($I$2:$I$9873,MATCH(1,INDEX(($P749=$F$2:$F$9873)*(0=COUNTIFS(AF749:AO749,$I$2:$I$9873)),0),0)),"")</f>
        <v/>
      </c>
      <c r="AQ749" s="19">
        <f>IFERROR(INDEX($I$2:$I$9873,MATCH(1,INDEX(($P749=$F$2:$F$9873)*(0=COUNTIFS(AF749:AP749,$I$2:$I$9873)),0),0)),"")</f>
        <v/>
      </c>
      <c r="AR749" s="19">
        <f>IFERROR(INDEX($I$2:$I$9873,MATCH(1,INDEX(($P749=$F$2:$F$9873)*(0=COUNTIFS(AF749:AQ749,$I$2:$I$9873)),0),0)),"")</f>
        <v/>
      </c>
      <c r="AS749" s="19">
        <f>IFERROR(VLOOKUP(AF749,[2]CUS030!$A$5:$E$10000,5,0),"")</f>
        <v/>
      </c>
      <c r="AT749" s="19">
        <f>IFERROR(VLOOKUP(AG749,[2]CUS030!$A$5:$E$10000,5,0),"")</f>
        <v/>
      </c>
      <c r="AU749" s="19">
        <f>IFERROR(VLOOKUP(AH749,[2]CUS030!$A$5:$E$10000,5,0),"")</f>
        <v/>
      </c>
      <c r="AV749" s="19">
        <f>IFERROR(VLOOKUP(AI749,[2]CUS030!$A$5:$E$10000,5,0),"")</f>
        <v/>
      </c>
      <c r="AW749" s="19">
        <f>IFERROR(VLOOKUP(AJ749,[2]CUS030!$A$5:$E$10000,5,0),"")</f>
        <v/>
      </c>
      <c r="AX749" s="19">
        <f>IFERROR(VLOOKUP(AK749,[2]CUS030!$A$5:$E$10000,5,0),"")</f>
        <v/>
      </c>
      <c r="AY749" s="19">
        <f>IFERROR(VLOOKUP(AL749,[2]CUS030!$A$5:$E$10000,5,0),"")</f>
        <v/>
      </c>
      <c r="AZ749" s="19">
        <f>IFERROR(VLOOKUP(AM749,[2]CUS030!$A$5:$E$10000,5,0),"")</f>
        <v/>
      </c>
      <c r="BA749" s="19">
        <f>IFERROR(VLOOKUP(AN749,[2]CUS030!$A$5:$E$10000,5,0),"")</f>
        <v/>
      </c>
      <c r="BB749" s="19">
        <f>IFERROR(VLOOKUP(AO749,[2]CUS030!$A$5:$E$10000,5,0),"")</f>
        <v/>
      </c>
      <c r="BC749" s="19">
        <f>IFERROR(VLOOKUP(AP749,[2]CUS030!$A$5:$E$10000,5,0),"")</f>
        <v/>
      </c>
      <c r="BD749" s="19">
        <f>IFERROR(VLOOKUP(AQ749,[2]CUS030!$A$5:$E$10000,5,0),"")</f>
        <v/>
      </c>
      <c r="BE749" s="19">
        <f>IFERROR(VLOOKUP(AR749,[2]CUS030!$A$5:$E$10000,5,0),"")</f>
        <v/>
      </c>
    </row>
    <row r="750">
      <c r="F750" s="108">
        <f>[1]!Table1[[#This Row],[Production]]</f>
        <v/>
      </c>
      <c r="G750">
        <f>MID(F750,LEN(F750)-6,4)</f>
        <v/>
      </c>
      <c r="H750">
        <f>AS750&amp;"|"&amp;AT750&amp;"|"&amp;AU750&amp;"|"&amp;AV750&amp;"|"&amp;AW750&amp;"|"&amp;AX750&amp;"|"&amp;AY750&amp;"|"&amp;AZ750&amp;"|"&amp;BA750&amp;"|"&amp;BB750&amp;"|"&amp;BC750&amp;"|"&amp;BD750&amp;"|"&amp;BE750</f>
        <v/>
      </c>
      <c r="I750" s="108">
        <f>[1]!Table1[[#This Row],[Stock]]</f>
        <v/>
      </c>
      <c r="J750">
        <f>MID(LEFT(I750,LEN(I750)-3),FIND("0|0.000",LEFT(I750,LEN(I750)-3),1)+7,6)</f>
        <v/>
      </c>
      <c r="K750" s="19" t="n"/>
      <c r="L750" s="19" t="n"/>
      <c r="M750" s="19" t="n"/>
      <c r="N750" s="19" t="n"/>
      <c r="O750" s="19" t="n"/>
      <c r="P750" s="20">
        <f>End_Cal!E750</f>
        <v/>
      </c>
      <c r="Q750" s="112">
        <f>IFERROR(INDEX($J$2:$J$9873,MATCH(1,INDEX(($P750=$F$2:$F$9873)*(0=COUNTIFS($Q$2:$Q$2,$J$2:$J$9873)),0),0)),"")</f>
        <v/>
      </c>
      <c r="R750" s="112">
        <f>IFERROR(INDEX($J$2:$J$9873,MATCH(1,INDEX(($P750=$F$2:$F$9873)*(0=COUNTIFS(Q750,$J$2:$J$9873)),0),0)),"")</f>
        <v/>
      </c>
      <c r="S750" s="112">
        <f>IFERROR(INDEX($J$2:$J$9873,MATCH(1,INDEX(($P750=$F$2:$F$9873)*(0=COUNTIFS(Q750:R750,$J$2:$J$9873)),0),0)),"")</f>
        <v/>
      </c>
      <c r="T750" s="112">
        <f>IFERROR(INDEX($J$2:$J$9873,MATCH(1,INDEX(($P750=$F$2:$F$9873)*(0=COUNTIFS(Q750:S750,$J$2:$J$9873)),0),0)),"")</f>
        <v/>
      </c>
      <c r="U750" s="112">
        <f>IFERROR(INDEX($J$2:$J$9873,MATCH(1,INDEX(($P750=$F$2:$F$9873)*(0=COUNTIFS(Q750:T750,$J$2:$J$9873)),0),0)),"")</f>
        <v/>
      </c>
      <c r="V750" s="112">
        <f>IFERROR(INDEX($J$2:$J$9873,MATCH(1,INDEX(($P750=$F$2:$F$9873)*(0=COUNTIFS(Q750:U750,$J$2:$J$9873)),0),0)),"")</f>
        <v/>
      </c>
      <c r="W750" s="112">
        <f>IFERROR(INDEX($J$2:$J$9873,MATCH(1,INDEX(($P750=$F$2:$F$9873)*(0=COUNTIFS(Q750:V750,$J$2:$J$861)),0),0)),"")</f>
        <v/>
      </c>
      <c r="X750" s="112">
        <f>IFERROR(INDEX($J$2:$J$9873,MATCH(1,INDEX(($P750=$F$2:$F$9873)*(0=COUNTIFS(Q750:W750,$J$2:$J$9873)),0),0)),"")</f>
        <v/>
      </c>
      <c r="Y750" s="112">
        <f>IFERROR(INDEX($J$2:$J$861,MATCH(1,INDEX(($P750=$F$2:$F$861)*(0=COUNTIFS(Q750:X750,$J$2:$J$861)),0),0)),"")</f>
        <v/>
      </c>
      <c r="Z750" s="112">
        <f>IFERROR(INDEX($J$2:$J$861,MATCH(1,INDEX(($P750=$F$2:$F$861)*(0=COUNTIFS(Q750:Y750,$J$2:$J$861)),0),0)),"")</f>
        <v/>
      </c>
      <c r="AA750" s="112">
        <f>IFERROR(INDEX($J$2:$J$861,MATCH(1,INDEX(($P750=$F$2:$F$861)*(0=COUNTIFS(Q750:Z750,$J$2:$J$861)),0),0)),"")</f>
        <v/>
      </c>
      <c r="AB750" s="112">
        <f>IFERROR(INDEX($J$2:$J$861,MATCH(1,INDEX(($P750=$F$2:$F$861)*(0=COUNTIFS(Q750:AA750,$J$2:$J$861)),0),0)),"")</f>
        <v/>
      </c>
      <c r="AC750" s="112">
        <f>IFERROR(INDEX($J$2:$J$861,MATCH(1,INDEX(($P750=$F$2:$F$861)*(0=COUNTIFS(Q750:AB750,$J$2:$J$861)),0),0)),"")</f>
        <v/>
      </c>
      <c r="AD750">
        <f>Q750&amp;"-"&amp;R750&amp;"-"&amp;S750&amp;"-"&amp;T750&amp;"-"&amp;U750&amp;"-"&amp;V750&amp;"-"&amp;W750&amp;"-"&amp;X750&amp;"-"&amp;Y750&amp;"-"&amp;Z750&amp;"-"&amp;AA750&amp;"-"&amp;AB750&amp;"-"&amp;AC750</f>
        <v/>
      </c>
      <c r="AF750" s="19">
        <f>IFERROR(INDEX($I$2:$I$861,MATCH(1,INDEX(($P750=$F$2:$F$861)*(0=COUNTIFS($AF$2:$AF$2,$I$2:$I$861)),0),0)),"")</f>
        <v/>
      </c>
      <c r="AG750" s="19">
        <f>IFERROR(INDEX($I$2:$I$9873,MATCH(1,INDEX(($P750=$F$2:$F$9873)*(0=COUNTIFS(AF750,$I$2:$I$9873)),0),0)),"")</f>
        <v/>
      </c>
      <c r="AH750" s="19">
        <f>IFERROR(INDEX($I$2:$I$9873,MATCH(1,INDEX(($P750=$F$2:$F$9873)*(0=COUNTIFS(AF750:AG750,$I$2:$I$9873)),0),0)),"")</f>
        <v/>
      </c>
      <c r="AI750" s="19">
        <f>IFERROR(INDEX($I$2:$I$9873,MATCH(1,INDEX(($P750=$F$2:$F$9873)*(0=COUNTIFS(AF750:AH750,$I$2:$I$9873)),0),0)),"")</f>
        <v/>
      </c>
      <c r="AJ750" s="19">
        <f>IFERROR(INDEX($I$2:$I$9873,MATCH(1,INDEX(($P750=$F$2:$F$9873)*(0=COUNTIFS(AF750:AI750,$I$2:$I$9873)),0),0)),"")</f>
        <v/>
      </c>
      <c r="AK750" s="19">
        <f>IFERROR(INDEX($I$2:$I$9873,MATCH(1,INDEX(($P750=$F$2:$F$9873)*(0=COUNTIFS(AF750:AJ750,$I$2:$I$9873)),0),0)),"")</f>
        <v/>
      </c>
      <c r="AL750" s="19">
        <f>IFERROR(INDEX($I$2:$I$9873,MATCH(1,INDEX(($P750=$F$2:$F$9873)*(0=COUNTIFS(AF750:AK750,$I$2:$I$9873)),0),0)),"")</f>
        <v/>
      </c>
      <c r="AM750" s="19">
        <f>IFERROR(INDEX($I$2:$I$9873,MATCH(1,INDEX(($P750=$F$2:$F$9873)*(0=COUNTIFS(AF750:AL750,$I$2:$I$9873)),0),0)),"")</f>
        <v/>
      </c>
      <c r="AN750" s="19">
        <f>IFERROR(INDEX($I$2:$I$9873,MATCH(1,INDEX(($P750=$F$2:$F$9873)*(0=COUNTIFS(AF750:AM750,$I$2:$I$9873)),0),0)),"")</f>
        <v/>
      </c>
      <c r="AO750" s="19">
        <f>IFERROR(INDEX($I$2:$I$9873,MATCH(1,INDEX(($P750=$F$2:$F$9873)*(0=COUNTIFS(AF750:AN750,$I$2:$I$9873)),0),0)),"")</f>
        <v/>
      </c>
      <c r="AP750" s="19">
        <f>IFERROR(INDEX($I$2:$I$9873,MATCH(1,INDEX(($P750=$F$2:$F$9873)*(0=COUNTIFS(AF750:AO750,$I$2:$I$9873)),0),0)),"")</f>
        <v/>
      </c>
      <c r="AQ750" s="19">
        <f>IFERROR(INDEX($I$2:$I$9873,MATCH(1,INDEX(($P750=$F$2:$F$9873)*(0=COUNTIFS(AF750:AP750,$I$2:$I$9873)),0),0)),"")</f>
        <v/>
      </c>
      <c r="AR750" s="19">
        <f>IFERROR(INDEX($I$2:$I$9873,MATCH(1,INDEX(($P750=$F$2:$F$9873)*(0=COUNTIFS(AF750:AQ750,$I$2:$I$9873)),0),0)),"")</f>
        <v/>
      </c>
      <c r="AS750" s="19">
        <f>IFERROR(VLOOKUP(AF750,[2]CUS030!$A$5:$E$10000,5,0),"")</f>
        <v/>
      </c>
      <c r="AT750" s="19">
        <f>IFERROR(VLOOKUP(AG750,[2]CUS030!$A$5:$E$10000,5,0),"")</f>
        <v/>
      </c>
      <c r="AU750" s="19">
        <f>IFERROR(VLOOKUP(AH750,[2]CUS030!$A$5:$E$10000,5,0),"")</f>
        <v/>
      </c>
      <c r="AV750" s="19">
        <f>IFERROR(VLOOKUP(AI750,[2]CUS030!$A$5:$E$10000,5,0),"")</f>
        <v/>
      </c>
      <c r="AW750" s="19">
        <f>IFERROR(VLOOKUP(AJ750,[2]CUS030!$A$5:$E$10000,5,0),"")</f>
        <v/>
      </c>
      <c r="AX750" s="19">
        <f>IFERROR(VLOOKUP(AK750,[2]CUS030!$A$5:$E$10000,5,0),"")</f>
        <v/>
      </c>
      <c r="AY750" s="19">
        <f>IFERROR(VLOOKUP(AL750,[2]CUS030!$A$5:$E$10000,5,0),"")</f>
        <v/>
      </c>
      <c r="AZ750" s="19">
        <f>IFERROR(VLOOKUP(AM750,[2]CUS030!$A$5:$E$10000,5,0),"")</f>
        <v/>
      </c>
      <c r="BA750" s="19">
        <f>IFERROR(VLOOKUP(AN750,[2]CUS030!$A$5:$E$10000,5,0),"")</f>
        <v/>
      </c>
      <c r="BB750" s="19">
        <f>IFERROR(VLOOKUP(AO750,[2]CUS030!$A$5:$E$10000,5,0),"")</f>
        <v/>
      </c>
      <c r="BC750" s="19">
        <f>IFERROR(VLOOKUP(AP750,[2]CUS030!$A$5:$E$10000,5,0),"")</f>
        <v/>
      </c>
      <c r="BD750" s="19">
        <f>IFERROR(VLOOKUP(AQ750,[2]CUS030!$A$5:$E$10000,5,0),"")</f>
        <v/>
      </c>
      <c r="BE750" s="19">
        <f>IFERROR(VLOOKUP(AR750,[2]CUS030!$A$5:$E$10000,5,0),"")</f>
        <v/>
      </c>
    </row>
    <row r="751">
      <c r="F751" s="108">
        <f>[1]!Table1[[#This Row],[Production]]</f>
        <v/>
      </c>
      <c r="G751">
        <f>MID(F751,LEN(F751)-6,4)</f>
        <v/>
      </c>
      <c r="H751">
        <f>AS751&amp;"|"&amp;AT751&amp;"|"&amp;AU751&amp;"|"&amp;AV751&amp;"|"&amp;AW751&amp;"|"&amp;AX751&amp;"|"&amp;AY751&amp;"|"&amp;AZ751&amp;"|"&amp;BA751&amp;"|"&amp;BB751&amp;"|"&amp;BC751&amp;"|"&amp;BD751&amp;"|"&amp;BE751</f>
        <v/>
      </c>
      <c r="I751" s="108">
        <f>[1]!Table1[[#This Row],[Stock]]</f>
        <v/>
      </c>
      <c r="J751">
        <f>MID(LEFT(I751,LEN(I751)-3),FIND("0|0.000",LEFT(I751,LEN(I751)-3),1)+7,6)</f>
        <v/>
      </c>
      <c r="K751" s="19" t="n"/>
      <c r="L751" s="19" t="n"/>
      <c r="M751" s="19" t="n"/>
      <c r="N751" s="19" t="n"/>
      <c r="O751" s="19" t="n"/>
      <c r="P751" s="20">
        <f>End_Cal!E751</f>
        <v/>
      </c>
      <c r="Q751" s="112">
        <f>IFERROR(INDEX($J$2:$J$9873,MATCH(1,INDEX(($P751=$F$2:$F$9873)*(0=COUNTIFS($Q$2:$Q$2,$J$2:$J$9873)),0),0)),"")</f>
        <v/>
      </c>
      <c r="R751" s="112">
        <f>IFERROR(INDEX($J$2:$J$9873,MATCH(1,INDEX(($P751=$F$2:$F$9873)*(0=COUNTIFS(Q751,$J$2:$J$9873)),0),0)),"")</f>
        <v/>
      </c>
      <c r="S751" s="112">
        <f>IFERROR(INDEX($J$2:$J$9873,MATCH(1,INDEX(($P751=$F$2:$F$9873)*(0=COUNTIFS(Q751:R751,$J$2:$J$9873)),0),0)),"")</f>
        <v/>
      </c>
      <c r="T751" s="112">
        <f>IFERROR(INDEX($J$2:$J$9873,MATCH(1,INDEX(($P751=$F$2:$F$9873)*(0=COUNTIFS(Q751:S751,$J$2:$J$9873)),0),0)),"")</f>
        <v/>
      </c>
      <c r="U751" s="112">
        <f>IFERROR(INDEX($J$2:$J$9873,MATCH(1,INDEX(($P751=$F$2:$F$9873)*(0=COUNTIFS(Q751:T751,$J$2:$J$9873)),0),0)),"")</f>
        <v/>
      </c>
      <c r="V751" s="112">
        <f>IFERROR(INDEX($J$2:$J$9873,MATCH(1,INDEX(($P751=$F$2:$F$9873)*(0=COUNTIFS(Q751:U751,$J$2:$J$9873)),0),0)),"")</f>
        <v/>
      </c>
      <c r="W751" s="112">
        <f>IFERROR(INDEX($J$2:$J$9873,MATCH(1,INDEX(($P751=$F$2:$F$9873)*(0=COUNTIFS(Q751:V751,$J$2:$J$861)),0),0)),"")</f>
        <v/>
      </c>
      <c r="X751" s="112">
        <f>IFERROR(INDEX($J$2:$J$9873,MATCH(1,INDEX(($P751=$F$2:$F$9873)*(0=COUNTIFS(Q751:W751,$J$2:$J$9873)),0),0)),"")</f>
        <v/>
      </c>
      <c r="Y751" s="112">
        <f>IFERROR(INDEX($J$2:$J$861,MATCH(1,INDEX(($P751=$F$2:$F$861)*(0=COUNTIFS(Q751:X751,$J$2:$J$861)),0),0)),"")</f>
        <v/>
      </c>
      <c r="Z751" s="112">
        <f>IFERROR(INDEX($J$2:$J$861,MATCH(1,INDEX(($P751=$F$2:$F$861)*(0=COUNTIFS(Q751:Y751,$J$2:$J$861)),0),0)),"")</f>
        <v/>
      </c>
      <c r="AA751" s="112">
        <f>IFERROR(INDEX($J$2:$J$861,MATCH(1,INDEX(($P751=$F$2:$F$861)*(0=COUNTIFS(Q751:Z751,$J$2:$J$861)),0),0)),"")</f>
        <v/>
      </c>
      <c r="AB751" s="112">
        <f>IFERROR(INDEX($J$2:$J$861,MATCH(1,INDEX(($P751=$F$2:$F$861)*(0=COUNTIFS(Q751:AA751,$J$2:$J$861)),0),0)),"")</f>
        <v/>
      </c>
      <c r="AC751" s="112">
        <f>IFERROR(INDEX($J$2:$J$861,MATCH(1,INDEX(($P751=$F$2:$F$861)*(0=COUNTIFS(Q751:AB751,$J$2:$J$861)),0),0)),"")</f>
        <v/>
      </c>
      <c r="AD751">
        <f>Q751&amp;"-"&amp;R751&amp;"-"&amp;S751&amp;"-"&amp;T751&amp;"-"&amp;U751&amp;"-"&amp;V751&amp;"-"&amp;W751&amp;"-"&amp;X751&amp;"-"&amp;Y751&amp;"-"&amp;Z751&amp;"-"&amp;AA751&amp;"-"&amp;AB751&amp;"-"&amp;AC751</f>
        <v/>
      </c>
      <c r="AF751" s="19">
        <f>IFERROR(INDEX($I$2:$I$861,MATCH(1,INDEX(($P751=$F$2:$F$861)*(0=COUNTIFS($AF$2:$AF$2,$I$2:$I$861)),0),0)),"")</f>
        <v/>
      </c>
      <c r="AG751" s="19">
        <f>IFERROR(INDEX($I$2:$I$9873,MATCH(1,INDEX(($P751=$F$2:$F$9873)*(0=COUNTIFS(AF751,$I$2:$I$9873)),0),0)),"")</f>
        <v/>
      </c>
      <c r="AH751" s="19">
        <f>IFERROR(INDEX($I$2:$I$9873,MATCH(1,INDEX(($P751=$F$2:$F$9873)*(0=COUNTIFS(AF751:AG751,$I$2:$I$9873)),0),0)),"")</f>
        <v/>
      </c>
      <c r="AI751" s="19">
        <f>IFERROR(INDEX($I$2:$I$9873,MATCH(1,INDEX(($P751=$F$2:$F$9873)*(0=COUNTIFS(AF751:AH751,$I$2:$I$9873)),0),0)),"")</f>
        <v/>
      </c>
      <c r="AJ751" s="19">
        <f>IFERROR(INDEX($I$2:$I$9873,MATCH(1,INDEX(($P751=$F$2:$F$9873)*(0=COUNTIFS(AF751:AI751,$I$2:$I$9873)),0),0)),"")</f>
        <v/>
      </c>
      <c r="AK751" s="19">
        <f>IFERROR(INDEX($I$2:$I$9873,MATCH(1,INDEX(($P751=$F$2:$F$9873)*(0=COUNTIFS(AF751:AJ751,$I$2:$I$9873)),0),0)),"")</f>
        <v/>
      </c>
      <c r="AL751" s="19">
        <f>IFERROR(INDEX($I$2:$I$9873,MATCH(1,INDEX(($P751=$F$2:$F$9873)*(0=COUNTIFS(AF751:AK751,$I$2:$I$9873)),0),0)),"")</f>
        <v/>
      </c>
      <c r="AM751" s="19">
        <f>IFERROR(INDEX($I$2:$I$9873,MATCH(1,INDEX(($P751=$F$2:$F$9873)*(0=COUNTIFS(AF751:AL751,$I$2:$I$9873)),0),0)),"")</f>
        <v/>
      </c>
      <c r="AN751" s="19">
        <f>IFERROR(INDEX($I$2:$I$9873,MATCH(1,INDEX(($P751=$F$2:$F$9873)*(0=COUNTIFS(AF751:AM751,$I$2:$I$9873)),0),0)),"")</f>
        <v/>
      </c>
      <c r="AO751" s="19">
        <f>IFERROR(INDEX($I$2:$I$9873,MATCH(1,INDEX(($P751=$F$2:$F$9873)*(0=COUNTIFS(AF751:AN751,$I$2:$I$9873)),0),0)),"")</f>
        <v/>
      </c>
      <c r="AP751" s="19">
        <f>IFERROR(INDEX($I$2:$I$9873,MATCH(1,INDEX(($P751=$F$2:$F$9873)*(0=COUNTIFS(AF751:AO751,$I$2:$I$9873)),0),0)),"")</f>
        <v/>
      </c>
      <c r="AQ751" s="19">
        <f>IFERROR(INDEX($I$2:$I$9873,MATCH(1,INDEX(($P751=$F$2:$F$9873)*(0=COUNTIFS(AF751:AP751,$I$2:$I$9873)),0),0)),"")</f>
        <v/>
      </c>
      <c r="AR751" s="19">
        <f>IFERROR(INDEX($I$2:$I$9873,MATCH(1,INDEX(($P751=$F$2:$F$9873)*(0=COUNTIFS(AF751:AQ751,$I$2:$I$9873)),0),0)),"")</f>
        <v/>
      </c>
      <c r="AS751" s="19">
        <f>IFERROR(VLOOKUP(AF751,[2]CUS030!$A$5:$E$10000,5,0),"")</f>
        <v/>
      </c>
      <c r="AT751" s="19">
        <f>IFERROR(VLOOKUP(AG751,[2]CUS030!$A$5:$E$10000,5,0),"")</f>
        <v/>
      </c>
      <c r="AU751" s="19">
        <f>IFERROR(VLOOKUP(AH751,[2]CUS030!$A$5:$E$10000,5,0),"")</f>
        <v/>
      </c>
      <c r="AV751" s="19">
        <f>IFERROR(VLOOKUP(AI751,[2]CUS030!$A$5:$E$10000,5,0),"")</f>
        <v/>
      </c>
      <c r="AW751" s="19">
        <f>IFERROR(VLOOKUP(AJ751,[2]CUS030!$A$5:$E$10000,5,0),"")</f>
        <v/>
      </c>
      <c r="AX751" s="19">
        <f>IFERROR(VLOOKUP(AK751,[2]CUS030!$A$5:$E$10000,5,0),"")</f>
        <v/>
      </c>
      <c r="AY751" s="19">
        <f>IFERROR(VLOOKUP(AL751,[2]CUS030!$A$5:$E$10000,5,0),"")</f>
        <v/>
      </c>
      <c r="AZ751" s="19">
        <f>IFERROR(VLOOKUP(AM751,[2]CUS030!$A$5:$E$10000,5,0),"")</f>
        <v/>
      </c>
      <c r="BA751" s="19">
        <f>IFERROR(VLOOKUP(AN751,[2]CUS030!$A$5:$E$10000,5,0),"")</f>
        <v/>
      </c>
      <c r="BB751" s="19">
        <f>IFERROR(VLOOKUP(AO751,[2]CUS030!$A$5:$E$10000,5,0),"")</f>
        <v/>
      </c>
      <c r="BC751" s="19">
        <f>IFERROR(VLOOKUP(AP751,[2]CUS030!$A$5:$E$10000,5,0),"")</f>
        <v/>
      </c>
      <c r="BD751" s="19">
        <f>IFERROR(VLOOKUP(AQ751,[2]CUS030!$A$5:$E$10000,5,0),"")</f>
        <v/>
      </c>
      <c r="BE751" s="19">
        <f>IFERROR(VLOOKUP(AR751,[2]CUS030!$A$5:$E$10000,5,0),"")</f>
        <v/>
      </c>
    </row>
    <row r="752">
      <c r="F752" s="108">
        <f>[1]!Table1[[#This Row],[Production]]</f>
        <v/>
      </c>
      <c r="G752">
        <f>MID(F752,LEN(F752)-6,4)</f>
        <v/>
      </c>
      <c r="H752">
        <f>AS752&amp;"|"&amp;AT752&amp;"|"&amp;AU752&amp;"|"&amp;AV752&amp;"|"&amp;AW752&amp;"|"&amp;AX752&amp;"|"&amp;AY752&amp;"|"&amp;AZ752&amp;"|"&amp;BA752&amp;"|"&amp;BB752&amp;"|"&amp;BC752&amp;"|"&amp;BD752&amp;"|"&amp;BE752</f>
        <v/>
      </c>
      <c r="I752" s="108">
        <f>[1]!Table1[[#This Row],[Stock]]</f>
        <v/>
      </c>
      <c r="J752">
        <f>MID(LEFT(I752,LEN(I752)-3),FIND("0|0.000",LEFT(I752,LEN(I752)-3),1)+7,6)</f>
        <v/>
      </c>
      <c r="K752" s="19" t="n"/>
      <c r="L752" s="19" t="n"/>
      <c r="M752" s="19" t="n"/>
      <c r="N752" s="19" t="n"/>
      <c r="O752" s="19" t="n"/>
      <c r="P752" s="20">
        <f>End_Cal!E752</f>
        <v/>
      </c>
      <c r="Q752" s="112">
        <f>IFERROR(INDEX($J$2:$J$9873,MATCH(1,INDEX(($P752=$F$2:$F$9873)*(0=COUNTIFS($Q$2:$Q$2,$J$2:$J$9873)),0),0)),"")</f>
        <v/>
      </c>
      <c r="R752" s="112">
        <f>IFERROR(INDEX($J$2:$J$9873,MATCH(1,INDEX(($P752=$F$2:$F$9873)*(0=COUNTIFS(Q752,$J$2:$J$9873)),0),0)),"")</f>
        <v/>
      </c>
      <c r="S752" s="112">
        <f>IFERROR(INDEX($J$2:$J$9873,MATCH(1,INDEX(($P752=$F$2:$F$9873)*(0=COUNTIFS(Q752:R752,$J$2:$J$9873)),0),0)),"")</f>
        <v/>
      </c>
      <c r="T752" s="112">
        <f>IFERROR(INDEX($J$2:$J$9873,MATCH(1,INDEX(($P752=$F$2:$F$9873)*(0=COUNTIFS(Q752:S752,$J$2:$J$9873)),0),0)),"")</f>
        <v/>
      </c>
      <c r="U752" s="112">
        <f>IFERROR(INDEX($J$2:$J$9873,MATCH(1,INDEX(($P752=$F$2:$F$9873)*(0=COUNTIFS(Q752:T752,$J$2:$J$9873)),0),0)),"")</f>
        <v/>
      </c>
      <c r="V752" s="112">
        <f>IFERROR(INDEX($J$2:$J$9873,MATCH(1,INDEX(($P752=$F$2:$F$9873)*(0=COUNTIFS(Q752:U752,$J$2:$J$9873)),0),0)),"")</f>
        <v/>
      </c>
      <c r="W752" s="112">
        <f>IFERROR(INDEX($J$2:$J$9873,MATCH(1,INDEX(($P752=$F$2:$F$9873)*(0=COUNTIFS(Q752:V752,$J$2:$J$861)),0),0)),"")</f>
        <v/>
      </c>
      <c r="X752" s="112">
        <f>IFERROR(INDEX($J$2:$J$9873,MATCH(1,INDEX(($P752=$F$2:$F$9873)*(0=COUNTIFS(Q752:W752,$J$2:$J$9873)),0),0)),"")</f>
        <v/>
      </c>
      <c r="Y752" s="112">
        <f>IFERROR(INDEX($J$2:$J$861,MATCH(1,INDEX(($P752=$F$2:$F$861)*(0=COUNTIFS(Q752:X752,$J$2:$J$861)),0),0)),"")</f>
        <v/>
      </c>
      <c r="Z752" s="112">
        <f>IFERROR(INDEX($J$2:$J$861,MATCH(1,INDEX(($P752=$F$2:$F$861)*(0=COUNTIFS(Q752:Y752,$J$2:$J$861)),0),0)),"")</f>
        <v/>
      </c>
      <c r="AA752" s="112">
        <f>IFERROR(INDEX($J$2:$J$861,MATCH(1,INDEX(($P752=$F$2:$F$861)*(0=COUNTIFS(Q752:Z752,$J$2:$J$861)),0),0)),"")</f>
        <v/>
      </c>
      <c r="AB752" s="112">
        <f>IFERROR(INDEX($J$2:$J$861,MATCH(1,INDEX(($P752=$F$2:$F$861)*(0=COUNTIFS(Q752:AA752,$J$2:$J$861)),0),0)),"")</f>
        <v/>
      </c>
      <c r="AC752" s="112">
        <f>IFERROR(INDEX($J$2:$J$861,MATCH(1,INDEX(($P752=$F$2:$F$861)*(0=COUNTIFS(Q752:AB752,$J$2:$J$861)),0),0)),"")</f>
        <v/>
      </c>
      <c r="AD752">
        <f>Q752&amp;"-"&amp;R752&amp;"-"&amp;S752&amp;"-"&amp;T752&amp;"-"&amp;U752&amp;"-"&amp;V752&amp;"-"&amp;W752&amp;"-"&amp;X752&amp;"-"&amp;Y752&amp;"-"&amp;Z752&amp;"-"&amp;AA752&amp;"-"&amp;AB752&amp;"-"&amp;AC752</f>
        <v/>
      </c>
      <c r="AF752" s="19">
        <f>IFERROR(INDEX($I$2:$I$861,MATCH(1,INDEX(($P752=$F$2:$F$861)*(0=COUNTIFS($AF$2:$AF$2,$I$2:$I$861)),0),0)),"")</f>
        <v/>
      </c>
      <c r="AG752" s="19">
        <f>IFERROR(INDEX($I$2:$I$9873,MATCH(1,INDEX(($P752=$F$2:$F$9873)*(0=COUNTIFS(AF752,$I$2:$I$9873)),0),0)),"")</f>
        <v/>
      </c>
      <c r="AH752" s="19">
        <f>IFERROR(INDEX($I$2:$I$9873,MATCH(1,INDEX(($P752=$F$2:$F$9873)*(0=COUNTIFS(AF752:AG752,$I$2:$I$9873)),0),0)),"")</f>
        <v/>
      </c>
      <c r="AI752" s="19">
        <f>IFERROR(INDEX($I$2:$I$9873,MATCH(1,INDEX(($P752=$F$2:$F$9873)*(0=COUNTIFS(AF752:AH752,$I$2:$I$9873)),0),0)),"")</f>
        <v/>
      </c>
      <c r="AJ752" s="19">
        <f>IFERROR(INDEX($I$2:$I$9873,MATCH(1,INDEX(($P752=$F$2:$F$9873)*(0=COUNTIFS(AF752:AI752,$I$2:$I$9873)),0),0)),"")</f>
        <v/>
      </c>
      <c r="AK752" s="19">
        <f>IFERROR(INDEX($I$2:$I$9873,MATCH(1,INDEX(($P752=$F$2:$F$9873)*(0=COUNTIFS(AF752:AJ752,$I$2:$I$9873)),0),0)),"")</f>
        <v/>
      </c>
      <c r="AL752" s="19">
        <f>IFERROR(INDEX($I$2:$I$9873,MATCH(1,INDEX(($P752=$F$2:$F$9873)*(0=COUNTIFS(AF752:AK752,$I$2:$I$9873)),0),0)),"")</f>
        <v/>
      </c>
      <c r="AM752" s="19">
        <f>IFERROR(INDEX($I$2:$I$9873,MATCH(1,INDEX(($P752=$F$2:$F$9873)*(0=COUNTIFS(AF752:AL752,$I$2:$I$9873)),0),0)),"")</f>
        <v/>
      </c>
      <c r="AN752" s="19">
        <f>IFERROR(INDEX($I$2:$I$9873,MATCH(1,INDEX(($P752=$F$2:$F$9873)*(0=COUNTIFS(AF752:AM752,$I$2:$I$9873)),0),0)),"")</f>
        <v/>
      </c>
      <c r="AO752" s="19">
        <f>IFERROR(INDEX($I$2:$I$9873,MATCH(1,INDEX(($P752=$F$2:$F$9873)*(0=COUNTIFS(AF752:AN752,$I$2:$I$9873)),0),0)),"")</f>
        <v/>
      </c>
      <c r="AP752" s="19">
        <f>IFERROR(INDEX($I$2:$I$9873,MATCH(1,INDEX(($P752=$F$2:$F$9873)*(0=COUNTIFS(AF752:AO752,$I$2:$I$9873)),0),0)),"")</f>
        <v/>
      </c>
      <c r="AQ752" s="19">
        <f>IFERROR(INDEX($I$2:$I$9873,MATCH(1,INDEX(($P752=$F$2:$F$9873)*(0=COUNTIFS(AF752:AP752,$I$2:$I$9873)),0),0)),"")</f>
        <v/>
      </c>
      <c r="AR752" s="19">
        <f>IFERROR(INDEX($I$2:$I$9873,MATCH(1,INDEX(($P752=$F$2:$F$9873)*(0=COUNTIFS(AF752:AQ752,$I$2:$I$9873)),0),0)),"")</f>
        <v/>
      </c>
      <c r="AS752" s="19">
        <f>IFERROR(VLOOKUP(AF752,[2]CUS030!$A$5:$E$10000,5,0),"")</f>
        <v/>
      </c>
      <c r="AT752" s="19">
        <f>IFERROR(VLOOKUP(AG752,[2]CUS030!$A$5:$E$10000,5,0),"")</f>
        <v/>
      </c>
      <c r="AU752" s="19">
        <f>IFERROR(VLOOKUP(AH752,[2]CUS030!$A$5:$E$10000,5,0),"")</f>
        <v/>
      </c>
      <c r="AV752" s="19">
        <f>IFERROR(VLOOKUP(AI752,[2]CUS030!$A$5:$E$10000,5,0),"")</f>
        <v/>
      </c>
      <c r="AW752" s="19">
        <f>IFERROR(VLOOKUP(AJ752,[2]CUS030!$A$5:$E$10000,5,0),"")</f>
        <v/>
      </c>
      <c r="AX752" s="19">
        <f>IFERROR(VLOOKUP(AK752,[2]CUS030!$A$5:$E$10000,5,0),"")</f>
        <v/>
      </c>
      <c r="AY752" s="19">
        <f>IFERROR(VLOOKUP(AL752,[2]CUS030!$A$5:$E$10000,5,0),"")</f>
        <v/>
      </c>
      <c r="AZ752" s="19">
        <f>IFERROR(VLOOKUP(AM752,[2]CUS030!$A$5:$E$10000,5,0),"")</f>
        <v/>
      </c>
      <c r="BA752" s="19">
        <f>IFERROR(VLOOKUP(AN752,[2]CUS030!$A$5:$E$10000,5,0),"")</f>
        <v/>
      </c>
      <c r="BB752" s="19">
        <f>IFERROR(VLOOKUP(AO752,[2]CUS030!$A$5:$E$10000,5,0),"")</f>
        <v/>
      </c>
      <c r="BC752" s="19">
        <f>IFERROR(VLOOKUP(AP752,[2]CUS030!$A$5:$E$10000,5,0),"")</f>
        <v/>
      </c>
      <c r="BD752" s="19">
        <f>IFERROR(VLOOKUP(AQ752,[2]CUS030!$A$5:$E$10000,5,0),"")</f>
        <v/>
      </c>
      <c r="BE752" s="19">
        <f>IFERROR(VLOOKUP(AR752,[2]CUS030!$A$5:$E$10000,5,0),"")</f>
        <v/>
      </c>
    </row>
    <row r="753">
      <c r="F753" s="108">
        <f>[1]!Table1[[#This Row],[Production]]</f>
        <v/>
      </c>
      <c r="G753">
        <f>MID(F753,LEN(F753)-6,4)</f>
        <v/>
      </c>
      <c r="H753">
        <f>AS753&amp;"|"&amp;AT753&amp;"|"&amp;AU753&amp;"|"&amp;AV753&amp;"|"&amp;AW753&amp;"|"&amp;AX753&amp;"|"&amp;AY753&amp;"|"&amp;AZ753&amp;"|"&amp;BA753&amp;"|"&amp;BB753&amp;"|"&amp;BC753&amp;"|"&amp;BD753&amp;"|"&amp;BE753</f>
        <v/>
      </c>
      <c r="I753" s="108">
        <f>[1]!Table1[[#This Row],[Stock]]</f>
        <v/>
      </c>
      <c r="J753">
        <f>MID(LEFT(I753,LEN(I753)-3),FIND("0|0.000",LEFT(I753,LEN(I753)-3),1)+7,6)</f>
        <v/>
      </c>
      <c r="K753" s="19" t="n"/>
      <c r="L753" s="19" t="n"/>
      <c r="M753" s="19" t="n"/>
      <c r="N753" s="19" t="n"/>
      <c r="O753" s="19" t="n"/>
      <c r="P753" s="20">
        <f>End_Cal!E753</f>
        <v/>
      </c>
      <c r="Q753" s="112">
        <f>IFERROR(INDEX($J$2:$J$9873,MATCH(1,INDEX(($P753=$F$2:$F$9873)*(0=COUNTIFS($Q$2:$Q$2,$J$2:$J$9873)),0),0)),"")</f>
        <v/>
      </c>
      <c r="R753" s="112">
        <f>IFERROR(INDEX($J$2:$J$9873,MATCH(1,INDEX(($P753=$F$2:$F$9873)*(0=COUNTIFS(Q753,$J$2:$J$9873)),0),0)),"")</f>
        <v/>
      </c>
      <c r="S753" s="112">
        <f>IFERROR(INDEX($J$2:$J$9873,MATCH(1,INDEX(($P753=$F$2:$F$9873)*(0=COUNTIFS(Q753:R753,$J$2:$J$9873)),0),0)),"")</f>
        <v/>
      </c>
      <c r="T753" s="112">
        <f>IFERROR(INDEX($J$2:$J$9873,MATCH(1,INDEX(($P753=$F$2:$F$9873)*(0=COUNTIFS(Q753:S753,$J$2:$J$9873)),0),0)),"")</f>
        <v/>
      </c>
      <c r="U753" s="112">
        <f>IFERROR(INDEX($J$2:$J$9873,MATCH(1,INDEX(($P753=$F$2:$F$9873)*(0=COUNTIFS(Q753:T753,$J$2:$J$9873)),0),0)),"")</f>
        <v/>
      </c>
      <c r="V753" s="112">
        <f>IFERROR(INDEX($J$2:$J$9873,MATCH(1,INDEX(($P753=$F$2:$F$9873)*(0=COUNTIFS(Q753:U753,$J$2:$J$9873)),0),0)),"")</f>
        <v/>
      </c>
      <c r="W753" s="112">
        <f>IFERROR(INDEX($J$2:$J$9873,MATCH(1,INDEX(($P753=$F$2:$F$9873)*(0=COUNTIFS(Q753:V753,$J$2:$J$861)),0),0)),"")</f>
        <v/>
      </c>
      <c r="X753" s="112">
        <f>IFERROR(INDEX($J$2:$J$9873,MATCH(1,INDEX(($P753=$F$2:$F$9873)*(0=COUNTIFS(Q753:W753,$J$2:$J$9873)),0),0)),"")</f>
        <v/>
      </c>
      <c r="Y753" s="112">
        <f>IFERROR(INDEX($J$2:$J$861,MATCH(1,INDEX(($P753=$F$2:$F$861)*(0=COUNTIFS(Q753:X753,$J$2:$J$861)),0),0)),"")</f>
        <v/>
      </c>
      <c r="Z753" s="112">
        <f>IFERROR(INDEX($J$2:$J$861,MATCH(1,INDEX(($P753=$F$2:$F$861)*(0=COUNTIFS(Q753:Y753,$J$2:$J$861)),0),0)),"")</f>
        <v/>
      </c>
      <c r="AA753" s="112">
        <f>IFERROR(INDEX($J$2:$J$861,MATCH(1,INDEX(($P753=$F$2:$F$861)*(0=COUNTIFS(Q753:Z753,$J$2:$J$861)),0),0)),"")</f>
        <v/>
      </c>
      <c r="AB753" s="112">
        <f>IFERROR(INDEX($J$2:$J$861,MATCH(1,INDEX(($P753=$F$2:$F$861)*(0=COUNTIFS(Q753:AA753,$J$2:$J$861)),0),0)),"")</f>
        <v/>
      </c>
      <c r="AC753" s="112">
        <f>IFERROR(INDEX($J$2:$J$861,MATCH(1,INDEX(($P753=$F$2:$F$861)*(0=COUNTIFS(Q753:AB753,$J$2:$J$861)),0),0)),"")</f>
        <v/>
      </c>
      <c r="AD753">
        <f>Q753&amp;"-"&amp;R753&amp;"-"&amp;S753&amp;"-"&amp;T753&amp;"-"&amp;U753&amp;"-"&amp;V753&amp;"-"&amp;W753&amp;"-"&amp;X753&amp;"-"&amp;Y753&amp;"-"&amp;Z753&amp;"-"&amp;AA753&amp;"-"&amp;AB753&amp;"-"&amp;AC753</f>
        <v/>
      </c>
      <c r="AF753" s="19">
        <f>IFERROR(INDEX($I$2:$I$861,MATCH(1,INDEX(($P753=$F$2:$F$861)*(0=COUNTIFS($AF$2:$AF$2,$I$2:$I$861)),0),0)),"")</f>
        <v/>
      </c>
      <c r="AG753" s="19">
        <f>IFERROR(INDEX($I$2:$I$9873,MATCH(1,INDEX(($P753=$F$2:$F$9873)*(0=COUNTIFS(AF753,$I$2:$I$9873)),0),0)),"")</f>
        <v/>
      </c>
      <c r="AH753" s="19">
        <f>IFERROR(INDEX($I$2:$I$9873,MATCH(1,INDEX(($P753=$F$2:$F$9873)*(0=COUNTIFS(AF753:AG753,$I$2:$I$9873)),0),0)),"")</f>
        <v/>
      </c>
      <c r="AI753" s="19">
        <f>IFERROR(INDEX($I$2:$I$9873,MATCH(1,INDEX(($P753=$F$2:$F$9873)*(0=COUNTIFS(AF753:AH753,$I$2:$I$9873)),0),0)),"")</f>
        <v/>
      </c>
      <c r="AJ753" s="19">
        <f>IFERROR(INDEX($I$2:$I$9873,MATCH(1,INDEX(($P753=$F$2:$F$9873)*(0=COUNTIFS(AF753:AI753,$I$2:$I$9873)),0),0)),"")</f>
        <v/>
      </c>
      <c r="AK753" s="19">
        <f>IFERROR(INDEX($I$2:$I$9873,MATCH(1,INDEX(($P753=$F$2:$F$9873)*(0=COUNTIFS(AF753:AJ753,$I$2:$I$9873)),0),0)),"")</f>
        <v/>
      </c>
      <c r="AL753" s="19">
        <f>IFERROR(INDEX($I$2:$I$9873,MATCH(1,INDEX(($P753=$F$2:$F$9873)*(0=COUNTIFS(AF753:AK753,$I$2:$I$9873)),0),0)),"")</f>
        <v/>
      </c>
      <c r="AM753" s="19">
        <f>IFERROR(INDEX($I$2:$I$9873,MATCH(1,INDEX(($P753=$F$2:$F$9873)*(0=COUNTIFS(AF753:AL753,$I$2:$I$9873)),0),0)),"")</f>
        <v/>
      </c>
      <c r="AN753" s="19">
        <f>IFERROR(INDEX($I$2:$I$9873,MATCH(1,INDEX(($P753=$F$2:$F$9873)*(0=COUNTIFS(AF753:AM753,$I$2:$I$9873)),0),0)),"")</f>
        <v/>
      </c>
      <c r="AO753" s="19">
        <f>IFERROR(INDEX($I$2:$I$9873,MATCH(1,INDEX(($P753=$F$2:$F$9873)*(0=COUNTIFS(AF753:AN753,$I$2:$I$9873)),0),0)),"")</f>
        <v/>
      </c>
      <c r="AP753" s="19">
        <f>IFERROR(INDEX($I$2:$I$9873,MATCH(1,INDEX(($P753=$F$2:$F$9873)*(0=COUNTIFS(AF753:AO753,$I$2:$I$9873)),0),0)),"")</f>
        <v/>
      </c>
      <c r="AQ753" s="19">
        <f>IFERROR(INDEX($I$2:$I$9873,MATCH(1,INDEX(($P753=$F$2:$F$9873)*(0=COUNTIFS(AF753:AP753,$I$2:$I$9873)),0),0)),"")</f>
        <v/>
      </c>
      <c r="AR753" s="19">
        <f>IFERROR(INDEX($I$2:$I$9873,MATCH(1,INDEX(($P753=$F$2:$F$9873)*(0=COUNTIFS(AF753:AQ753,$I$2:$I$9873)),0),0)),"")</f>
        <v/>
      </c>
      <c r="AS753" s="19">
        <f>IFERROR(VLOOKUP(AF753,[2]CUS030!$A$5:$E$10000,5,0),"")</f>
        <v/>
      </c>
      <c r="AT753" s="19">
        <f>IFERROR(VLOOKUP(AG753,[2]CUS030!$A$5:$E$10000,5,0),"")</f>
        <v/>
      </c>
      <c r="AU753" s="19">
        <f>IFERROR(VLOOKUP(AH753,[2]CUS030!$A$5:$E$10000,5,0),"")</f>
        <v/>
      </c>
      <c r="AV753" s="19">
        <f>IFERROR(VLOOKUP(AI753,[2]CUS030!$A$5:$E$10000,5,0),"")</f>
        <v/>
      </c>
      <c r="AW753" s="19">
        <f>IFERROR(VLOOKUP(AJ753,[2]CUS030!$A$5:$E$10000,5,0),"")</f>
        <v/>
      </c>
      <c r="AX753" s="19">
        <f>IFERROR(VLOOKUP(AK753,[2]CUS030!$A$5:$E$10000,5,0),"")</f>
        <v/>
      </c>
      <c r="AY753" s="19">
        <f>IFERROR(VLOOKUP(AL753,[2]CUS030!$A$5:$E$10000,5,0),"")</f>
        <v/>
      </c>
      <c r="AZ753" s="19">
        <f>IFERROR(VLOOKUP(AM753,[2]CUS030!$A$5:$E$10000,5,0),"")</f>
        <v/>
      </c>
      <c r="BA753" s="19">
        <f>IFERROR(VLOOKUP(AN753,[2]CUS030!$A$5:$E$10000,5,0),"")</f>
        <v/>
      </c>
      <c r="BB753" s="19">
        <f>IFERROR(VLOOKUP(AO753,[2]CUS030!$A$5:$E$10000,5,0),"")</f>
        <v/>
      </c>
      <c r="BC753" s="19">
        <f>IFERROR(VLOOKUP(AP753,[2]CUS030!$A$5:$E$10000,5,0),"")</f>
        <v/>
      </c>
      <c r="BD753" s="19">
        <f>IFERROR(VLOOKUP(AQ753,[2]CUS030!$A$5:$E$10000,5,0),"")</f>
        <v/>
      </c>
      <c r="BE753" s="19">
        <f>IFERROR(VLOOKUP(AR753,[2]CUS030!$A$5:$E$10000,5,0),"")</f>
        <v/>
      </c>
    </row>
    <row r="754">
      <c r="F754" s="108">
        <f>[1]!Table1[[#This Row],[Production]]</f>
        <v/>
      </c>
      <c r="G754">
        <f>MID(F754,LEN(F754)-6,4)</f>
        <v/>
      </c>
      <c r="H754">
        <f>AS754&amp;"|"&amp;AT754&amp;"|"&amp;AU754&amp;"|"&amp;AV754&amp;"|"&amp;AW754&amp;"|"&amp;AX754&amp;"|"&amp;AY754&amp;"|"&amp;AZ754&amp;"|"&amp;BA754&amp;"|"&amp;BB754&amp;"|"&amp;BC754&amp;"|"&amp;BD754&amp;"|"&amp;BE754</f>
        <v/>
      </c>
      <c r="I754" s="108">
        <f>[1]!Table1[[#This Row],[Stock]]</f>
        <v/>
      </c>
      <c r="J754">
        <f>MID(LEFT(I754,LEN(I754)-3),FIND("0|0.000",LEFT(I754,LEN(I754)-3),1)+7,6)</f>
        <v/>
      </c>
      <c r="K754" s="19" t="n"/>
      <c r="L754" s="19" t="n"/>
      <c r="M754" s="19" t="n"/>
      <c r="N754" s="19" t="n"/>
      <c r="O754" s="19" t="n"/>
      <c r="P754" s="20">
        <f>End_Cal!E754</f>
        <v/>
      </c>
      <c r="Q754" s="112">
        <f>IFERROR(INDEX($J$2:$J$9873,MATCH(1,INDEX(($P754=$F$2:$F$9873)*(0=COUNTIFS($Q$2:$Q$2,$J$2:$J$9873)),0),0)),"")</f>
        <v/>
      </c>
      <c r="R754" s="112">
        <f>IFERROR(INDEX($J$2:$J$9873,MATCH(1,INDEX(($P754=$F$2:$F$9873)*(0=COUNTIFS(Q754,$J$2:$J$9873)),0),0)),"")</f>
        <v/>
      </c>
      <c r="S754" s="112">
        <f>IFERROR(INDEX($J$2:$J$9873,MATCH(1,INDEX(($P754=$F$2:$F$9873)*(0=COUNTIFS(Q754:R754,$J$2:$J$9873)),0),0)),"")</f>
        <v/>
      </c>
      <c r="T754" s="112">
        <f>IFERROR(INDEX($J$2:$J$9873,MATCH(1,INDEX(($P754=$F$2:$F$9873)*(0=COUNTIFS(Q754:S754,$J$2:$J$9873)),0),0)),"")</f>
        <v/>
      </c>
      <c r="U754" s="112">
        <f>IFERROR(INDEX($J$2:$J$9873,MATCH(1,INDEX(($P754=$F$2:$F$9873)*(0=COUNTIFS(Q754:T754,$J$2:$J$9873)),0),0)),"")</f>
        <v/>
      </c>
      <c r="V754" s="112">
        <f>IFERROR(INDEX($J$2:$J$9873,MATCH(1,INDEX(($P754=$F$2:$F$9873)*(0=COUNTIFS(Q754:U754,$J$2:$J$9873)),0),0)),"")</f>
        <v/>
      </c>
      <c r="W754" s="112">
        <f>IFERROR(INDEX($J$2:$J$9873,MATCH(1,INDEX(($P754=$F$2:$F$9873)*(0=COUNTIFS(Q754:V754,$J$2:$J$861)),0),0)),"")</f>
        <v/>
      </c>
      <c r="X754" s="112">
        <f>IFERROR(INDEX($J$2:$J$9873,MATCH(1,INDEX(($P754=$F$2:$F$9873)*(0=COUNTIFS(Q754:W754,$J$2:$J$9873)),0),0)),"")</f>
        <v/>
      </c>
      <c r="Y754" s="112">
        <f>IFERROR(INDEX($J$2:$J$861,MATCH(1,INDEX(($P754=$F$2:$F$861)*(0=COUNTIFS(Q754:X754,$J$2:$J$861)),0),0)),"")</f>
        <v/>
      </c>
      <c r="Z754" s="112">
        <f>IFERROR(INDEX($J$2:$J$861,MATCH(1,INDEX(($P754=$F$2:$F$861)*(0=COUNTIFS(Q754:Y754,$J$2:$J$861)),0),0)),"")</f>
        <v/>
      </c>
      <c r="AA754" s="112">
        <f>IFERROR(INDEX($J$2:$J$861,MATCH(1,INDEX(($P754=$F$2:$F$861)*(0=COUNTIFS(Q754:Z754,$J$2:$J$861)),0),0)),"")</f>
        <v/>
      </c>
      <c r="AB754" s="112">
        <f>IFERROR(INDEX($J$2:$J$861,MATCH(1,INDEX(($P754=$F$2:$F$861)*(0=COUNTIFS(Q754:AA754,$J$2:$J$861)),0),0)),"")</f>
        <v/>
      </c>
      <c r="AC754" s="112">
        <f>IFERROR(INDEX($J$2:$J$861,MATCH(1,INDEX(($P754=$F$2:$F$861)*(0=COUNTIFS(Q754:AB754,$J$2:$J$861)),0),0)),"")</f>
        <v/>
      </c>
      <c r="AD754">
        <f>Q754&amp;"-"&amp;R754&amp;"-"&amp;S754&amp;"-"&amp;T754&amp;"-"&amp;U754&amp;"-"&amp;V754&amp;"-"&amp;W754&amp;"-"&amp;X754&amp;"-"&amp;Y754&amp;"-"&amp;Z754&amp;"-"&amp;AA754&amp;"-"&amp;AB754&amp;"-"&amp;AC754</f>
        <v/>
      </c>
      <c r="AF754" s="19">
        <f>IFERROR(INDEX($I$2:$I$861,MATCH(1,INDEX(($P754=$F$2:$F$861)*(0=COUNTIFS($AF$2:$AF$2,$I$2:$I$861)),0),0)),"")</f>
        <v/>
      </c>
      <c r="AG754" s="19">
        <f>IFERROR(INDEX($I$2:$I$9873,MATCH(1,INDEX(($P754=$F$2:$F$9873)*(0=COUNTIFS(AF754,$I$2:$I$9873)),0),0)),"")</f>
        <v/>
      </c>
      <c r="AH754" s="19">
        <f>IFERROR(INDEX($I$2:$I$9873,MATCH(1,INDEX(($P754=$F$2:$F$9873)*(0=COUNTIFS(AF754:AG754,$I$2:$I$9873)),0),0)),"")</f>
        <v/>
      </c>
      <c r="AI754" s="19">
        <f>IFERROR(INDEX($I$2:$I$9873,MATCH(1,INDEX(($P754=$F$2:$F$9873)*(0=COUNTIFS(AF754:AH754,$I$2:$I$9873)),0),0)),"")</f>
        <v/>
      </c>
      <c r="AJ754" s="19">
        <f>IFERROR(INDEX($I$2:$I$9873,MATCH(1,INDEX(($P754=$F$2:$F$9873)*(0=COUNTIFS(AF754:AI754,$I$2:$I$9873)),0),0)),"")</f>
        <v/>
      </c>
      <c r="AK754" s="19">
        <f>IFERROR(INDEX($I$2:$I$9873,MATCH(1,INDEX(($P754=$F$2:$F$9873)*(0=COUNTIFS(AF754:AJ754,$I$2:$I$9873)),0),0)),"")</f>
        <v/>
      </c>
      <c r="AL754" s="19">
        <f>IFERROR(INDEX($I$2:$I$9873,MATCH(1,INDEX(($P754=$F$2:$F$9873)*(0=COUNTIFS(AF754:AK754,$I$2:$I$9873)),0),0)),"")</f>
        <v/>
      </c>
      <c r="AM754" s="19">
        <f>IFERROR(INDEX($I$2:$I$9873,MATCH(1,INDEX(($P754=$F$2:$F$9873)*(0=COUNTIFS(AF754:AL754,$I$2:$I$9873)),0),0)),"")</f>
        <v/>
      </c>
      <c r="AN754" s="19">
        <f>IFERROR(INDEX($I$2:$I$9873,MATCH(1,INDEX(($P754=$F$2:$F$9873)*(0=COUNTIFS(AF754:AM754,$I$2:$I$9873)),0),0)),"")</f>
        <v/>
      </c>
      <c r="AO754" s="19">
        <f>IFERROR(INDEX($I$2:$I$9873,MATCH(1,INDEX(($P754=$F$2:$F$9873)*(0=COUNTIFS(AF754:AN754,$I$2:$I$9873)),0),0)),"")</f>
        <v/>
      </c>
      <c r="AP754" s="19">
        <f>IFERROR(INDEX($I$2:$I$9873,MATCH(1,INDEX(($P754=$F$2:$F$9873)*(0=COUNTIFS(AF754:AO754,$I$2:$I$9873)),0),0)),"")</f>
        <v/>
      </c>
      <c r="AQ754" s="19">
        <f>IFERROR(INDEX($I$2:$I$9873,MATCH(1,INDEX(($P754=$F$2:$F$9873)*(0=COUNTIFS(AF754:AP754,$I$2:$I$9873)),0),0)),"")</f>
        <v/>
      </c>
      <c r="AR754" s="19">
        <f>IFERROR(INDEX($I$2:$I$9873,MATCH(1,INDEX(($P754=$F$2:$F$9873)*(0=COUNTIFS(AF754:AQ754,$I$2:$I$9873)),0),0)),"")</f>
        <v/>
      </c>
      <c r="AS754" s="19">
        <f>IFERROR(VLOOKUP(AF754,[2]CUS030!$A$5:$E$10000,5,0),"")</f>
        <v/>
      </c>
      <c r="AT754" s="19">
        <f>IFERROR(VLOOKUP(AG754,[2]CUS030!$A$5:$E$10000,5,0),"")</f>
        <v/>
      </c>
      <c r="AU754" s="19">
        <f>IFERROR(VLOOKUP(AH754,[2]CUS030!$A$5:$E$10000,5,0),"")</f>
        <v/>
      </c>
      <c r="AV754" s="19">
        <f>IFERROR(VLOOKUP(AI754,[2]CUS030!$A$5:$E$10000,5,0),"")</f>
        <v/>
      </c>
      <c r="AW754" s="19">
        <f>IFERROR(VLOOKUP(AJ754,[2]CUS030!$A$5:$E$10000,5,0),"")</f>
        <v/>
      </c>
      <c r="AX754" s="19">
        <f>IFERROR(VLOOKUP(AK754,[2]CUS030!$A$5:$E$10000,5,0),"")</f>
        <v/>
      </c>
      <c r="AY754" s="19">
        <f>IFERROR(VLOOKUP(AL754,[2]CUS030!$A$5:$E$10000,5,0),"")</f>
        <v/>
      </c>
      <c r="AZ754" s="19">
        <f>IFERROR(VLOOKUP(AM754,[2]CUS030!$A$5:$E$10000,5,0),"")</f>
        <v/>
      </c>
      <c r="BA754" s="19">
        <f>IFERROR(VLOOKUP(AN754,[2]CUS030!$A$5:$E$10000,5,0),"")</f>
        <v/>
      </c>
      <c r="BB754" s="19">
        <f>IFERROR(VLOOKUP(AO754,[2]CUS030!$A$5:$E$10000,5,0),"")</f>
        <v/>
      </c>
      <c r="BC754" s="19">
        <f>IFERROR(VLOOKUP(AP754,[2]CUS030!$A$5:$E$10000,5,0),"")</f>
        <v/>
      </c>
      <c r="BD754" s="19">
        <f>IFERROR(VLOOKUP(AQ754,[2]CUS030!$A$5:$E$10000,5,0),"")</f>
        <v/>
      </c>
      <c r="BE754" s="19">
        <f>IFERROR(VLOOKUP(AR754,[2]CUS030!$A$5:$E$10000,5,0),"")</f>
        <v/>
      </c>
    </row>
    <row r="755">
      <c r="F755" s="108">
        <f>[1]!Table1[[#This Row],[Production]]</f>
        <v/>
      </c>
      <c r="G755">
        <f>MID(F755,LEN(F755)-6,4)</f>
        <v/>
      </c>
      <c r="H755">
        <f>AS755&amp;"|"&amp;AT755&amp;"|"&amp;AU755&amp;"|"&amp;AV755&amp;"|"&amp;AW755&amp;"|"&amp;AX755&amp;"|"&amp;AY755&amp;"|"&amp;AZ755&amp;"|"&amp;BA755&amp;"|"&amp;BB755&amp;"|"&amp;BC755&amp;"|"&amp;BD755&amp;"|"&amp;BE755</f>
        <v/>
      </c>
      <c r="I755" s="108">
        <f>[1]!Table1[[#This Row],[Stock]]</f>
        <v/>
      </c>
      <c r="J755">
        <f>MID(LEFT(I755,LEN(I755)-3),FIND("0|0.000",LEFT(I755,LEN(I755)-3),1)+7,6)</f>
        <v/>
      </c>
      <c r="K755" s="19" t="n"/>
      <c r="L755" s="19" t="n"/>
      <c r="M755" s="19" t="n"/>
      <c r="N755" s="19" t="n"/>
      <c r="O755" s="19" t="n"/>
      <c r="P755" s="20">
        <f>End_Cal!E755</f>
        <v/>
      </c>
      <c r="Q755" s="112">
        <f>IFERROR(INDEX($J$2:$J$9873,MATCH(1,INDEX(($P755=$F$2:$F$9873)*(0=COUNTIFS($Q$2:$Q$2,$J$2:$J$9873)),0),0)),"")</f>
        <v/>
      </c>
      <c r="R755" s="112">
        <f>IFERROR(INDEX($J$2:$J$9873,MATCH(1,INDEX(($P755=$F$2:$F$9873)*(0=COUNTIFS(Q755,$J$2:$J$9873)),0),0)),"")</f>
        <v/>
      </c>
      <c r="S755" s="112">
        <f>IFERROR(INDEX($J$2:$J$9873,MATCH(1,INDEX(($P755=$F$2:$F$9873)*(0=COUNTIFS(Q755:R755,$J$2:$J$9873)),0),0)),"")</f>
        <v/>
      </c>
      <c r="T755" s="112">
        <f>IFERROR(INDEX($J$2:$J$9873,MATCH(1,INDEX(($P755=$F$2:$F$9873)*(0=COUNTIFS(Q755:S755,$J$2:$J$9873)),0),0)),"")</f>
        <v/>
      </c>
      <c r="U755" s="112">
        <f>IFERROR(INDEX($J$2:$J$9873,MATCH(1,INDEX(($P755=$F$2:$F$9873)*(0=COUNTIFS(Q755:T755,$J$2:$J$9873)),0),0)),"")</f>
        <v/>
      </c>
      <c r="V755" s="112">
        <f>IFERROR(INDEX($J$2:$J$9873,MATCH(1,INDEX(($P755=$F$2:$F$9873)*(0=COUNTIFS(Q755:U755,$J$2:$J$9873)),0),0)),"")</f>
        <v/>
      </c>
      <c r="W755" s="112">
        <f>IFERROR(INDEX($J$2:$J$9873,MATCH(1,INDEX(($P755=$F$2:$F$9873)*(0=COUNTIFS(Q755:V755,$J$2:$J$861)),0),0)),"")</f>
        <v/>
      </c>
      <c r="X755" s="112">
        <f>IFERROR(INDEX($J$2:$J$9873,MATCH(1,INDEX(($P755=$F$2:$F$9873)*(0=COUNTIFS(Q755:W755,$J$2:$J$9873)),0),0)),"")</f>
        <v/>
      </c>
      <c r="Y755" s="112">
        <f>IFERROR(INDEX($J$2:$J$861,MATCH(1,INDEX(($P755=$F$2:$F$861)*(0=COUNTIFS(Q755:X755,$J$2:$J$861)),0),0)),"")</f>
        <v/>
      </c>
      <c r="Z755" s="112">
        <f>IFERROR(INDEX($J$2:$J$861,MATCH(1,INDEX(($P755=$F$2:$F$861)*(0=COUNTIFS(Q755:Y755,$J$2:$J$861)),0),0)),"")</f>
        <v/>
      </c>
      <c r="AA755" s="112">
        <f>IFERROR(INDEX($J$2:$J$861,MATCH(1,INDEX(($P755=$F$2:$F$861)*(0=COUNTIFS(Q755:Z755,$J$2:$J$861)),0),0)),"")</f>
        <v/>
      </c>
      <c r="AB755" s="112">
        <f>IFERROR(INDEX($J$2:$J$861,MATCH(1,INDEX(($P755=$F$2:$F$861)*(0=COUNTIFS(Q755:AA755,$J$2:$J$861)),0),0)),"")</f>
        <v/>
      </c>
      <c r="AC755" s="112">
        <f>IFERROR(INDEX($J$2:$J$861,MATCH(1,INDEX(($P755=$F$2:$F$861)*(0=COUNTIFS(Q755:AB755,$J$2:$J$861)),0),0)),"")</f>
        <v/>
      </c>
      <c r="AD755">
        <f>Q755&amp;"-"&amp;R755&amp;"-"&amp;S755&amp;"-"&amp;T755&amp;"-"&amp;U755&amp;"-"&amp;V755&amp;"-"&amp;W755&amp;"-"&amp;X755&amp;"-"&amp;Y755&amp;"-"&amp;Z755&amp;"-"&amp;AA755&amp;"-"&amp;AB755&amp;"-"&amp;AC755</f>
        <v/>
      </c>
      <c r="AF755" s="19">
        <f>IFERROR(INDEX($I$2:$I$861,MATCH(1,INDEX(($P755=$F$2:$F$861)*(0=COUNTIFS($AF$2:$AF$2,$I$2:$I$861)),0),0)),"")</f>
        <v/>
      </c>
      <c r="AG755" s="19">
        <f>IFERROR(INDEX($I$2:$I$9873,MATCH(1,INDEX(($P755=$F$2:$F$9873)*(0=COUNTIFS(AF755,$I$2:$I$9873)),0),0)),"")</f>
        <v/>
      </c>
      <c r="AH755" s="19">
        <f>IFERROR(INDEX($I$2:$I$9873,MATCH(1,INDEX(($P755=$F$2:$F$9873)*(0=COUNTIFS(AF755:AG755,$I$2:$I$9873)),0),0)),"")</f>
        <v/>
      </c>
      <c r="AI755" s="19">
        <f>IFERROR(INDEX($I$2:$I$9873,MATCH(1,INDEX(($P755=$F$2:$F$9873)*(0=COUNTIFS(AF755:AH755,$I$2:$I$9873)),0),0)),"")</f>
        <v/>
      </c>
      <c r="AJ755" s="19">
        <f>IFERROR(INDEX($I$2:$I$9873,MATCH(1,INDEX(($P755=$F$2:$F$9873)*(0=COUNTIFS(AF755:AI755,$I$2:$I$9873)),0),0)),"")</f>
        <v/>
      </c>
      <c r="AK755" s="19">
        <f>IFERROR(INDEX($I$2:$I$9873,MATCH(1,INDEX(($P755=$F$2:$F$9873)*(0=COUNTIFS(AF755:AJ755,$I$2:$I$9873)),0),0)),"")</f>
        <v/>
      </c>
      <c r="AL755" s="19">
        <f>IFERROR(INDEX($I$2:$I$9873,MATCH(1,INDEX(($P755=$F$2:$F$9873)*(0=COUNTIFS(AF755:AK755,$I$2:$I$9873)),0),0)),"")</f>
        <v/>
      </c>
      <c r="AM755" s="19">
        <f>IFERROR(INDEX($I$2:$I$9873,MATCH(1,INDEX(($P755=$F$2:$F$9873)*(0=COUNTIFS(AF755:AL755,$I$2:$I$9873)),0),0)),"")</f>
        <v/>
      </c>
      <c r="AN755" s="19">
        <f>IFERROR(INDEX($I$2:$I$9873,MATCH(1,INDEX(($P755=$F$2:$F$9873)*(0=COUNTIFS(AF755:AM755,$I$2:$I$9873)),0),0)),"")</f>
        <v/>
      </c>
      <c r="AO755" s="19">
        <f>IFERROR(INDEX($I$2:$I$9873,MATCH(1,INDEX(($P755=$F$2:$F$9873)*(0=COUNTIFS(AF755:AN755,$I$2:$I$9873)),0),0)),"")</f>
        <v/>
      </c>
      <c r="AP755" s="19">
        <f>IFERROR(INDEX($I$2:$I$9873,MATCH(1,INDEX(($P755=$F$2:$F$9873)*(0=COUNTIFS(AF755:AO755,$I$2:$I$9873)),0),0)),"")</f>
        <v/>
      </c>
      <c r="AQ755" s="19">
        <f>IFERROR(INDEX($I$2:$I$9873,MATCH(1,INDEX(($P755=$F$2:$F$9873)*(0=COUNTIFS(AF755:AP755,$I$2:$I$9873)),0),0)),"")</f>
        <v/>
      </c>
      <c r="AR755" s="19">
        <f>IFERROR(INDEX($I$2:$I$9873,MATCH(1,INDEX(($P755=$F$2:$F$9873)*(0=COUNTIFS(AF755:AQ755,$I$2:$I$9873)),0),0)),"")</f>
        <v/>
      </c>
      <c r="AS755" s="19">
        <f>IFERROR(VLOOKUP(AF755,[2]CUS030!$A$5:$E$10000,5,0),"")</f>
        <v/>
      </c>
      <c r="AT755" s="19">
        <f>IFERROR(VLOOKUP(AG755,[2]CUS030!$A$5:$E$10000,5,0),"")</f>
        <v/>
      </c>
      <c r="AU755" s="19">
        <f>IFERROR(VLOOKUP(AH755,[2]CUS030!$A$5:$E$10000,5,0),"")</f>
        <v/>
      </c>
      <c r="AV755" s="19">
        <f>IFERROR(VLOOKUP(AI755,[2]CUS030!$A$5:$E$10000,5,0),"")</f>
        <v/>
      </c>
      <c r="AW755" s="19">
        <f>IFERROR(VLOOKUP(AJ755,[2]CUS030!$A$5:$E$10000,5,0),"")</f>
        <v/>
      </c>
      <c r="AX755" s="19">
        <f>IFERROR(VLOOKUP(AK755,[2]CUS030!$A$5:$E$10000,5,0),"")</f>
        <v/>
      </c>
      <c r="AY755" s="19">
        <f>IFERROR(VLOOKUP(AL755,[2]CUS030!$A$5:$E$10000,5,0),"")</f>
        <v/>
      </c>
      <c r="AZ755" s="19">
        <f>IFERROR(VLOOKUP(AM755,[2]CUS030!$A$5:$E$10000,5,0),"")</f>
        <v/>
      </c>
      <c r="BA755" s="19">
        <f>IFERROR(VLOOKUP(AN755,[2]CUS030!$A$5:$E$10000,5,0),"")</f>
        <v/>
      </c>
      <c r="BB755" s="19">
        <f>IFERROR(VLOOKUP(AO755,[2]CUS030!$A$5:$E$10000,5,0),"")</f>
        <v/>
      </c>
      <c r="BC755" s="19">
        <f>IFERROR(VLOOKUP(AP755,[2]CUS030!$A$5:$E$10000,5,0),"")</f>
        <v/>
      </c>
      <c r="BD755" s="19">
        <f>IFERROR(VLOOKUP(AQ755,[2]CUS030!$A$5:$E$10000,5,0),"")</f>
        <v/>
      </c>
      <c r="BE755" s="19">
        <f>IFERROR(VLOOKUP(AR755,[2]CUS030!$A$5:$E$10000,5,0),"")</f>
        <v/>
      </c>
    </row>
    <row r="756">
      <c r="F756" s="108">
        <f>[1]!Table1[[#This Row],[Production]]</f>
        <v/>
      </c>
      <c r="G756">
        <f>MID(F756,LEN(F756)-6,4)</f>
        <v/>
      </c>
      <c r="H756">
        <f>AS756&amp;"|"&amp;AT756&amp;"|"&amp;AU756&amp;"|"&amp;AV756&amp;"|"&amp;AW756&amp;"|"&amp;AX756&amp;"|"&amp;AY756&amp;"|"&amp;AZ756&amp;"|"&amp;BA756&amp;"|"&amp;BB756&amp;"|"&amp;BC756&amp;"|"&amp;BD756&amp;"|"&amp;BE756</f>
        <v/>
      </c>
      <c r="I756" s="108">
        <f>[1]!Table1[[#This Row],[Stock]]</f>
        <v/>
      </c>
      <c r="J756">
        <f>MID(LEFT(I756,LEN(I756)-3),FIND("0|0.000",LEFT(I756,LEN(I756)-3),1)+7,6)</f>
        <v/>
      </c>
      <c r="K756" s="19" t="n"/>
      <c r="L756" s="19" t="n"/>
      <c r="M756" s="19" t="n"/>
      <c r="N756" s="19" t="n"/>
      <c r="O756" s="19" t="n"/>
      <c r="P756" s="20">
        <f>End_Cal!E756</f>
        <v/>
      </c>
      <c r="Q756" s="112">
        <f>IFERROR(INDEX($J$2:$J$9873,MATCH(1,INDEX(($P756=$F$2:$F$9873)*(0=COUNTIFS($Q$2:$Q$2,$J$2:$J$9873)),0),0)),"")</f>
        <v/>
      </c>
      <c r="R756" s="112">
        <f>IFERROR(INDEX($J$2:$J$9873,MATCH(1,INDEX(($P756=$F$2:$F$9873)*(0=COUNTIFS(Q756,$J$2:$J$9873)),0),0)),"")</f>
        <v/>
      </c>
      <c r="S756" s="112">
        <f>IFERROR(INDEX($J$2:$J$9873,MATCH(1,INDEX(($P756=$F$2:$F$9873)*(0=COUNTIFS(Q756:R756,$J$2:$J$9873)),0),0)),"")</f>
        <v/>
      </c>
      <c r="T756" s="112">
        <f>IFERROR(INDEX($J$2:$J$9873,MATCH(1,INDEX(($P756=$F$2:$F$9873)*(0=COUNTIFS(Q756:S756,$J$2:$J$9873)),0),0)),"")</f>
        <v/>
      </c>
      <c r="U756" s="112">
        <f>IFERROR(INDEX($J$2:$J$9873,MATCH(1,INDEX(($P756=$F$2:$F$9873)*(0=COUNTIFS(Q756:T756,$J$2:$J$9873)),0),0)),"")</f>
        <v/>
      </c>
      <c r="V756" s="112">
        <f>IFERROR(INDEX($J$2:$J$9873,MATCH(1,INDEX(($P756=$F$2:$F$9873)*(0=COUNTIFS(Q756:U756,$J$2:$J$9873)),0),0)),"")</f>
        <v/>
      </c>
      <c r="W756" s="112">
        <f>IFERROR(INDEX($J$2:$J$9873,MATCH(1,INDEX(($P756=$F$2:$F$9873)*(0=COUNTIFS(Q756:V756,$J$2:$J$861)),0),0)),"")</f>
        <v/>
      </c>
      <c r="X756" s="112">
        <f>IFERROR(INDEX($J$2:$J$9873,MATCH(1,INDEX(($P756=$F$2:$F$9873)*(0=COUNTIFS(Q756:W756,$J$2:$J$9873)),0),0)),"")</f>
        <v/>
      </c>
      <c r="Y756" s="112">
        <f>IFERROR(INDEX($J$2:$J$861,MATCH(1,INDEX(($P756=$F$2:$F$861)*(0=COUNTIFS(Q756:X756,$J$2:$J$861)),0),0)),"")</f>
        <v/>
      </c>
      <c r="Z756" s="112">
        <f>IFERROR(INDEX($J$2:$J$861,MATCH(1,INDEX(($P756=$F$2:$F$861)*(0=COUNTIFS(Q756:Y756,$J$2:$J$861)),0),0)),"")</f>
        <v/>
      </c>
      <c r="AA756" s="112">
        <f>IFERROR(INDEX($J$2:$J$861,MATCH(1,INDEX(($P756=$F$2:$F$861)*(0=COUNTIFS(Q756:Z756,$J$2:$J$861)),0),0)),"")</f>
        <v/>
      </c>
      <c r="AB756" s="112">
        <f>IFERROR(INDEX($J$2:$J$861,MATCH(1,INDEX(($P756=$F$2:$F$861)*(0=COUNTIFS(Q756:AA756,$J$2:$J$861)),0),0)),"")</f>
        <v/>
      </c>
      <c r="AC756" s="112">
        <f>IFERROR(INDEX($J$2:$J$861,MATCH(1,INDEX(($P756=$F$2:$F$861)*(0=COUNTIFS(Q756:AB756,$J$2:$J$861)),0),0)),"")</f>
        <v/>
      </c>
      <c r="AD756">
        <f>Q756&amp;"-"&amp;R756&amp;"-"&amp;S756&amp;"-"&amp;T756&amp;"-"&amp;U756&amp;"-"&amp;V756&amp;"-"&amp;W756&amp;"-"&amp;X756&amp;"-"&amp;Y756&amp;"-"&amp;Z756&amp;"-"&amp;AA756&amp;"-"&amp;AB756&amp;"-"&amp;AC756</f>
        <v/>
      </c>
      <c r="AF756" s="19">
        <f>IFERROR(INDEX($I$2:$I$861,MATCH(1,INDEX(($P756=$F$2:$F$861)*(0=COUNTIFS($AF$2:$AF$2,$I$2:$I$861)),0),0)),"")</f>
        <v/>
      </c>
      <c r="AG756" s="19">
        <f>IFERROR(INDEX($I$2:$I$9873,MATCH(1,INDEX(($P756=$F$2:$F$9873)*(0=COUNTIFS(AF756,$I$2:$I$9873)),0),0)),"")</f>
        <v/>
      </c>
      <c r="AH756" s="19">
        <f>IFERROR(INDEX($I$2:$I$9873,MATCH(1,INDEX(($P756=$F$2:$F$9873)*(0=COUNTIFS(AF756:AG756,$I$2:$I$9873)),0),0)),"")</f>
        <v/>
      </c>
      <c r="AI756" s="19">
        <f>IFERROR(INDEX($I$2:$I$9873,MATCH(1,INDEX(($P756=$F$2:$F$9873)*(0=COUNTIFS(AF756:AH756,$I$2:$I$9873)),0),0)),"")</f>
        <v/>
      </c>
      <c r="AJ756" s="19">
        <f>IFERROR(INDEX($I$2:$I$9873,MATCH(1,INDEX(($P756=$F$2:$F$9873)*(0=COUNTIFS(AF756:AI756,$I$2:$I$9873)),0),0)),"")</f>
        <v/>
      </c>
      <c r="AK756" s="19">
        <f>IFERROR(INDEX($I$2:$I$9873,MATCH(1,INDEX(($P756=$F$2:$F$9873)*(0=COUNTIFS(AF756:AJ756,$I$2:$I$9873)),0),0)),"")</f>
        <v/>
      </c>
      <c r="AL756" s="19">
        <f>IFERROR(INDEX($I$2:$I$9873,MATCH(1,INDEX(($P756=$F$2:$F$9873)*(0=COUNTIFS(AF756:AK756,$I$2:$I$9873)),0),0)),"")</f>
        <v/>
      </c>
      <c r="AM756" s="19">
        <f>IFERROR(INDEX($I$2:$I$9873,MATCH(1,INDEX(($P756=$F$2:$F$9873)*(0=COUNTIFS(AF756:AL756,$I$2:$I$9873)),0),0)),"")</f>
        <v/>
      </c>
      <c r="AN756" s="19">
        <f>IFERROR(INDEX($I$2:$I$9873,MATCH(1,INDEX(($P756=$F$2:$F$9873)*(0=COUNTIFS(AF756:AM756,$I$2:$I$9873)),0),0)),"")</f>
        <v/>
      </c>
      <c r="AO756" s="19">
        <f>IFERROR(INDEX($I$2:$I$9873,MATCH(1,INDEX(($P756=$F$2:$F$9873)*(0=COUNTIFS(AF756:AN756,$I$2:$I$9873)),0),0)),"")</f>
        <v/>
      </c>
      <c r="AP756" s="19">
        <f>IFERROR(INDEX($I$2:$I$9873,MATCH(1,INDEX(($P756=$F$2:$F$9873)*(0=COUNTIFS(AF756:AO756,$I$2:$I$9873)),0),0)),"")</f>
        <v/>
      </c>
      <c r="AQ756" s="19">
        <f>IFERROR(INDEX($I$2:$I$9873,MATCH(1,INDEX(($P756=$F$2:$F$9873)*(0=COUNTIFS(AF756:AP756,$I$2:$I$9873)),0),0)),"")</f>
        <v/>
      </c>
      <c r="AR756" s="19">
        <f>IFERROR(INDEX($I$2:$I$9873,MATCH(1,INDEX(($P756=$F$2:$F$9873)*(0=COUNTIFS(AF756:AQ756,$I$2:$I$9873)),0),0)),"")</f>
        <v/>
      </c>
      <c r="AS756" s="19">
        <f>IFERROR(VLOOKUP(AF756,[2]CUS030!$A$5:$E$10000,5,0),"")</f>
        <v/>
      </c>
      <c r="AT756" s="19">
        <f>IFERROR(VLOOKUP(AG756,[2]CUS030!$A$5:$E$10000,5,0),"")</f>
        <v/>
      </c>
      <c r="AU756" s="19">
        <f>IFERROR(VLOOKUP(AH756,[2]CUS030!$A$5:$E$10000,5,0),"")</f>
        <v/>
      </c>
      <c r="AV756" s="19">
        <f>IFERROR(VLOOKUP(AI756,[2]CUS030!$A$5:$E$10000,5,0),"")</f>
        <v/>
      </c>
      <c r="AW756" s="19">
        <f>IFERROR(VLOOKUP(AJ756,[2]CUS030!$A$5:$E$10000,5,0),"")</f>
        <v/>
      </c>
      <c r="AX756" s="19">
        <f>IFERROR(VLOOKUP(AK756,[2]CUS030!$A$5:$E$10000,5,0),"")</f>
        <v/>
      </c>
      <c r="AY756" s="19">
        <f>IFERROR(VLOOKUP(AL756,[2]CUS030!$A$5:$E$10000,5,0),"")</f>
        <v/>
      </c>
      <c r="AZ756" s="19">
        <f>IFERROR(VLOOKUP(AM756,[2]CUS030!$A$5:$E$10000,5,0),"")</f>
        <v/>
      </c>
      <c r="BA756" s="19">
        <f>IFERROR(VLOOKUP(AN756,[2]CUS030!$A$5:$E$10000,5,0),"")</f>
        <v/>
      </c>
      <c r="BB756" s="19">
        <f>IFERROR(VLOOKUP(AO756,[2]CUS030!$A$5:$E$10000,5,0),"")</f>
        <v/>
      </c>
      <c r="BC756" s="19">
        <f>IFERROR(VLOOKUP(AP756,[2]CUS030!$A$5:$E$10000,5,0),"")</f>
        <v/>
      </c>
      <c r="BD756" s="19">
        <f>IFERROR(VLOOKUP(AQ756,[2]CUS030!$A$5:$E$10000,5,0),"")</f>
        <v/>
      </c>
      <c r="BE756" s="19">
        <f>IFERROR(VLOOKUP(AR756,[2]CUS030!$A$5:$E$10000,5,0),"")</f>
        <v/>
      </c>
    </row>
    <row r="757">
      <c r="F757" s="108">
        <f>[1]!Table1[[#This Row],[Production]]</f>
        <v/>
      </c>
      <c r="G757">
        <f>MID(F757,LEN(F757)-6,4)</f>
        <v/>
      </c>
      <c r="H757">
        <f>AS757&amp;"|"&amp;AT757&amp;"|"&amp;AU757&amp;"|"&amp;AV757&amp;"|"&amp;AW757&amp;"|"&amp;AX757&amp;"|"&amp;AY757&amp;"|"&amp;AZ757&amp;"|"&amp;BA757&amp;"|"&amp;BB757&amp;"|"&amp;BC757&amp;"|"&amp;BD757&amp;"|"&amp;BE757</f>
        <v/>
      </c>
      <c r="I757" s="108">
        <f>[1]!Table1[[#This Row],[Stock]]</f>
        <v/>
      </c>
      <c r="J757">
        <f>MID(LEFT(I757,LEN(I757)-3),FIND("0|0.000",LEFT(I757,LEN(I757)-3),1)+7,6)</f>
        <v/>
      </c>
      <c r="K757" s="19" t="n"/>
      <c r="L757" s="19" t="n"/>
      <c r="M757" s="19" t="n"/>
      <c r="N757" s="19" t="n"/>
      <c r="O757" s="19" t="n"/>
      <c r="P757" s="20">
        <f>End_Cal!E757</f>
        <v/>
      </c>
      <c r="Q757" s="112">
        <f>IFERROR(INDEX($J$2:$J$9873,MATCH(1,INDEX(($P757=$F$2:$F$9873)*(0=COUNTIFS($Q$2:$Q$2,$J$2:$J$9873)),0),0)),"")</f>
        <v/>
      </c>
      <c r="R757" s="112">
        <f>IFERROR(INDEX($J$2:$J$9873,MATCH(1,INDEX(($P757=$F$2:$F$9873)*(0=COUNTIFS(Q757,$J$2:$J$9873)),0),0)),"")</f>
        <v/>
      </c>
      <c r="S757" s="112">
        <f>IFERROR(INDEX($J$2:$J$9873,MATCH(1,INDEX(($P757=$F$2:$F$9873)*(0=COUNTIFS(Q757:R757,$J$2:$J$9873)),0),0)),"")</f>
        <v/>
      </c>
      <c r="T757" s="112">
        <f>IFERROR(INDEX($J$2:$J$9873,MATCH(1,INDEX(($P757=$F$2:$F$9873)*(0=COUNTIFS(Q757:S757,$J$2:$J$9873)),0),0)),"")</f>
        <v/>
      </c>
      <c r="U757" s="112">
        <f>IFERROR(INDEX($J$2:$J$9873,MATCH(1,INDEX(($P757=$F$2:$F$9873)*(0=COUNTIFS(Q757:T757,$J$2:$J$9873)),0),0)),"")</f>
        <v/>
      </c>
      <c r="V757" s="112">
        <f>IFERROR(INDEX($J$2:$J$9873,MATCH(1,INDEX(($P757=$F$2:$F$9873)*(0=COUNTIFS(Q757:U757,$J$2:$J$9873)),0),0)),"")</f>
        <v/>
      </c>
      <c r="W757" s="112">
        <f>IFERROR(INDEX($J$2:$J$9873,MATCH(1,INDEX(($P757=$F$2:$F$9873)*(0=COUNTIFS(Q757:V757,$J$2:$J$861)),0),0)),"")</f>
        <v/>
      </c>
      <c r="X757" s="112">
        <f>IFERROR(INDEX($J$2:$J$9873,MATCH(1,INDEX(($P757=$F$2:$F$9873)*(0=COUNTIFS(Q757:W757,$J$2:$J$9873)),0),0)),"")</f>
        <v/>
      </c>
      <c r="Y757" s="112">
        <f>IFERROR(INDEX($J$2:$J$861,MATCH(1,INDEX(($P757=$F$2:$F$861)*(0=COUNTIFS(Q757:X757,$J$2:$J$861)),0),0)),"")</f>
        <v/>
      </c>
      <c r="Z757" s="112">
        <f>IFERROR(INDEX($J$2:$J$861,MATCH(1,INDEX(($P757=$F$2:$F$861)*(0=COUNTIFS(Q757:Y757,$J$2:$J$861)),0),0)),"")</f>
        <v/>
      </c>
      <c r="AA757" s="112">
        <f>IFERROR(INDEX($J$2:$J$861,MATCH(1,INDEX(($P757=$F$2:$F$861)*(0=COUNTIFS(Q757:Z757,$J$2:$J$861)),0),0)),"")</f>
        <v/>
      </c>
      <c r="AB757" s="112">
        <f>IFERROR(INDEX($J$2:$J$861,MATCH(1,INDEX(($P757=$F$2:$F$861)*(0=COUNTIFS(Q757:AA757,$J$2:$J$861)),0),0)),"")</f>
        <v/>
      </c>
      <c r="AC757" s="112">
        <f>IFERROR(INDEX($J$2:$J$861,MATCH(1,INDEX(($P757=$F$2:$F$861)*(0=COUNTIFS(Q757:AB757,$J$2:$J$861)),0),0)),"")</f>
        <v/>
      </c>
      <c r="AD757">
        <f>Q757&amp;"-"&amp;R757&amp;"-"&amp;S757&amp;"-"&amp;T757&amp;"-"&amp;U757&amp;"-"&amp;V757&amp;"-"&amp;W757&amp;"-"&amp;X757&amp;"-"&amp;Y757&amp;"-"&amp;Z757&amp;"-"&amp;AA757&amp;"-"&amp;AB757&amp;"-"&amp;AC757</f>
        <v/>
      </c>
      <c r="AF757" s="19">
        <f>IFERROR(INDEX($I$2:$I$861,MATCH(1,INDEX(($P757=$F$2:$F$861)*(0=COUNTIFS($AF$2:$AF$2,$I$2:$I$861)),0),0)),"")</f>
        <v/>
      </c>
      <c r="AG757" s="19">
        <f>IFERROR(INDEX($I$2:$I$9873,MATCH(1,INDEX(($P757=$F$2:$F$9873)*(0=COUNTIFS(AF757,$I$2:$I$9873)),0),0)),"")</f>
        <v/>
      </c>
      <c r="AH757" s="19">
        <f>IFERROR(INDEX($I$2:$I$9873,MATCH(1,INDEX(($P757=$F$2:$F$9873)*(0=COUNTIFS(AF757:AG757,$I$2:$I$9873)),0),0)),"")</f>
        <v/>
      </c>
      <c r="AI757" s="19">
        <f>IFERROR(INDEX($I$2:$I$9873,MATCH(1,INDEX(($P757=$F$2:$F$9873)*(0=COUNTIFS(AF757:AH757,$I$2:$I$9873)),0),0)),"")</f>
        <v/>
      </c>
      <c r="AJ757" s="19">
        <f>IFERROR(INDEX($I$2:$I$9873,MATCH(1,INDEX(($P757=$F$2:$F$9873)*(0=COUNTIFS(AF757:AI757,$I$2:$I$9873)),0),0)),"")</f>
        <v/>
      </c>
      <c r="AK757" s="19">
        <f>IFERROR(INDEX($I$2:$I$9873,MATCH(1,INDEX(($P757=$F$2:$F$9873)*(0=COUNTIFS(AF757:AJ757,$I$2:$I$9873)),0),0)),"")</f>
        <v/>
      </c>
      <c r="AL757" s="19">
        <f>IFERROR(INDEX($I$2:$I$9873,MATCH(1,INDEX(($P757=$F$2:$F$9873)*(0=COUNTIFS(AF757:AK757,$I$2:$I$9873)),0),0)),"")</f>
        <v/>
      </c>
      <c r="AM757" s="19">
        <f>IFERROR(INDEX($I$2:$I$9873,MATCH(1,INDEX(($P757=$F$2:$F$9873)*(0=COUNTIFS(AF757:AL757,$I$2:$I$9873)),0),0)),"")</f>
        <v/>
      </c>
      <c r="AN757" s="19">
        <f>IFERROR(INDEX($I$2:$I$9873,MATCH(1,INDEX(($P757=$F$2:$F$9873)*(0=COUNTIFS(AF757:AM757,$I$2:$I$9873)),0),0)),"")</f>
        <v/>
      </c>
      <c r="AO757" s="19">
        <f>IFERROR(INDEX($I$2:$I$9873,MATCH(1,INDEX(($P757=$F$2:$F$9873)*(0=COUNTIFS(AF757:AN757,$I$2:$I$9873)),0),0)),"")</f>
        <v/>
      </c>
      <c r="AP757" s="19">
        <f>IFERROR(INDEX($I$2:$I$9873,MATCH(1,INDEX(($P757=$F$2:$F$9873)*(0=COUNTIFS(AF757:AO757,$I$2:$I$9873)),0),0)),"")</f>
        <v/>
      </c>
      <c r="AQ757" s="19">
        <f>IFERROR(INDEX($I$2:$I$9873,MATCH(1,INDEX(($P757=$F$2:$F$9873)*(0=COUNTIFS(AF757:AP757,$I$2:$I$9873)),0),0)),"")</f>
        <v/>
      </c>
      <c r="AR757" s="19">
        <f>IFERROR(INDEX($I$2:$I$9873,MATCH(1,INDEX(($P757=$F$2:$F$9873)*(0=COUNTIFS(AF757:AQ757,$I$2:$I$9873)),0),0)),"")</f>
        <v/>
      </c>
      <c r="AS757" s="19">
        <f>IFERROR(VLOOKUP(AF757,[2]CUS030!$A$5:$E$10000,5,0),"")</f>
        <v/>
      </c>
      <c r="AT757" s="19">
        <f>IFERROR(VLOOKUP(AG757,[2]CUS030!$A$5:$E$10000,5,0),"")</f>
        <v/>
      </c>
      <c r="AU757" s="19">
        <f>IFERROR(VLOOKUP(AH757,[2]CUS030!$A$5:$E$10000,5,0),"")</f>
        <v/>
      </c>
      <c r="AV757" s="19">
        <f>IFERROR(VLOOKUP(AI757,[2]CUS030!$A$5:$E$10000,5,0),"")</f>
        <v/>
      </c>
      <c r="AW757" s="19">
        <f>IFERROR(VLOOKUP(AJ757,[2]CUS030!$A$5:$E$10000,5,0),"")</f>
        <v/>
      </c>
      <c r="AX757" s="19">
        <f>IFERROR(VLOOKUP(AK757,[2]CUS030!$A$5:$E$10000,5,0),"")</f>
        <v/>
      </c>
      <c r="AY757" s="19">
        <f>IFERROR(VLOOKUP(AL757,[2]CUS030!$A$5:$E$10000,5,0),"")</f>
        <v/>
      </c>
      <c r="AZ757" s="19">
        <f>IFERROR(VLOOKUP(AM757,[2]CUS030!$A$5:$E$10000,5,0),"")</f>
        <v/>
      </c>
      <c r="BA757" s="19">
        <f>IFERROR(VLOOKUP(AN757,[2]CUS030!$A$5:$E$10000,5,0),"")</f>
        <v/>
      </c>
      <c r="BB757" s="19">
        <f>IFERROR(VLOOKUP(AO757,[2]CUS030!$A$5:$E$10000,5,0),"")</f>
        <v/>
      </c>
      <c r="BC757" s="19">
        <f>IFERROR(VLOOKUP(AP757,[2]CUS030!$A$5:$E$10000,5,0),"")</f>
        <v/>
      </c>
      <c r="BD757" s="19">
        <f>IFERROR(VLOOKUP(AQ757,[2]CUS030!$A$5:$E$10000,5,0),"")</f>
        <v/>
      </c>
      <c r="BE757" s="19">
        <f>IFERROR(VLOOKUP(AR757,[2]CUS030!$A$5:$E$10000,5,0),"")</f>
        <v/>
      </c>
    </row>
    <row r="758">
      <c r="F758" s="108">
        <f>[1]!Table1[[#This Row],[Production]]</f>
        <v/>
      </c>
      <c r="G758">
        <f>MID(F758,LEN(F758)-6,4)</f>
        <v/>
      </c>
      <c r="H758">
        <f>AS758&amp;"|"&amp;AT758&amp;"|"&amp;AU758&amp;"|"&amp;AV758&amp;"|"&amp;AW758&amp;"|"&amp;AX758&amp;"|"&amp;AY758&amp;"|"&amp;AZ758&amp;"|"&amp;BA758&amp;"|"&amp;BB758&amp;"|"&amp;BC758&amp;"|"&amp;BD758&amp;"|"&amp;BE758</f>
        <v/>
      </c>
      <c r="I758" s="108">
        <f>[1]!Table1[[#This Row],[Stock]]</f>
        <v/>
      </c>
      <c r="J758">
        <f>MID(LEFT(I758,LEN(I758)-3),FIND("0|0.000",LEFT(I758,LEN(I758)-3),1)+7,6)</f>
        <v/>
      </c>
      <c r="K758" s="19" t="n"/>
      <c r="L758" s="19" t="n"/>
      <c r="M758" s="19" t="n"/>
      <c r="N758" s="19" t="n"/>
      <c r="O758" s="19" t="n"/>
      <c r="P758" s="20">
        <f>End_Cal!E758</f>
        <v/>
      </c>
      <c r="Q758" s="112">
        <f>IFERROR(INDEX($J$2:$J$9873,MATCH(1,INDEX(($P758=$F$2:$F$9873)*(0=COUNTIFS($Q$2:$Q$2,$J$2:$J$9873)),0),0)),"")</f>
        <v/>
      </c>
      <c r="R758" s="112">
        <f>IFERROR(INDEX($J$2:$J$9873,MATCH(1,INDEX(($P758=$F$2:$F$9873)*(0=COUNTIFS(Q758,$J$2:$J$9873)),0),0)),"")</f>
        <v/>
      </c>
      <c r="S758" s="112">
        <f>IFERROR(INDEX($J$2:$J$9873,MATCH(1,INDEX(($P758=$F$2:$F$9873)*(0=COUNTIFS(Q758:R758,$J$2:$J$9873)),0),0)),"")</f>
        <v/>
      </c>
      <c r="T758" s="112">
        <f>IFERROR(INDEX($J$2:$J$9873,MATCH(1,INDEX(($P758=$F$2:$F$9873)*(0=COUNTIFS(Q758:S758,$J$2:$J$9873)),0),0)),"")</f>
        <v/>
      </c>
      <c r="U758" s="112">
        <f>IFERROR(INDEX($J$2:$J$9873,MATCH(1,INDEX(($P758=$F$2:$F$9873)*(0=COUNTIFS(Q758:T758,$J$2:$J$9873)),0),0)),"")</f>
        <v/>
      </c>
      <c r="V758" s="112">
        <f>IFERROR(INDEX($J$2:$J$9873,MATCH(1,INDEX(($P758=$F$2:$F$9873)*(0=COUNTIFS(Q758:U758,$J$2:$J$9873)),0),0)),"")</f>
        <v/>
      </c>
      <c r="W758" s="112">
        <f>IFERROR(INDEX($J$2:$J$9873,MATCH(1,INDEX(($P758=$F$2:$F$9873)*(0=COUNTIFS(Q758:V758,$J$2:$J$861)),0),0)),"")</f>
        <v/>
      </c>
      <c r="X758" s="112">
        <f>IFERROR(INDEX($J$2:$J$9873,MATCH(1,INDEX(($P758=$F$2:$F$9873)*(0=COUNTIFS(Q758:W758,$J$2:$J$9873)),0),0)),"")</f>
        <v/>
      </c>
      <c r="Y758" s="112">
        <f>IFERROR(INDEX($J$2:$J$861,MATCH(1,INDEX(($P758=$F$2:$F$861)*(0=COUNTIFS(Q758:X758,$J$2:$J$861)),0),0)),"")</f>
        <v/>
      </c>
      <c r="Z758" s="112">
        <f>IFERROR(INDEX($J$2:$J$861,MATCH(1,INDEX(($P758=$F$2:$F$861)*(0=COUNTIFS(Q758:Y758,$J$2:$J$861)),0),0)),"")</f>
        <v/>
      </c>
      <c r="AA758" s="112">
        <f>IFERROR(INDEX($J$2:$J$861,MATCH(1,INDEX(($P758=$F$2:$F$861)*(0=COUNTIFS(Q758:Z758,$J$2:$J$861)),0),0)),"")</f>
        <v/>
      </c>
      <c r="AB758" s="112">
        <f>IFERROR(INDEX($J$2:$J$861,MATCH(1,INDEX(($P758=$F$2:$F$861)*(0=COUNTIFS(Q758:AA758,$J$2:$J$861)),0),0)),"")</f>
        <v/>
      </c>
      <c r="AC758" s="112">
        <f>IFERROR(INDEX($J$2:$J$861,MATCH(1,INDEX(($P758=$F$2:$F$861)*(0=COUNTIFS(Q758:AB758,$J$2:$J$861)),0),0)),"")</f>
        <v/>
      </c>
      <c r="AD758">
        <f>Q758&amp;"-"&amp;R758&amp;"-"&amp;S758&amp;"-"&amp;T758&amp;"-"&amp;U758&amp;"-"&amp;V758&amp;"-"&amp;W758&amp;"-"&amp;X758&amp;"-"&amp;Y758&amp;"-"&amp;Z758&amp;"-"&amp;AA758&amp;"-"&amp;AB758&amp;"-"&amp;AC758</f>
        <v/>
      </c>
      <c r="AF758" s="19">
        <f>IFERROR(INDEX($I$2:$I$861,MATCH(1,INDEX(($P758=$F$2:$F$861)*(0=COUNTIFS($AF$2:$AF$2,$I$2:$I$861)),0),0)),"")</f>
        <v/>
      </c>
      <c r="AG758" s="19">
        <f>IFERROR(INDEX($I$2:$I$9873,MATCH(1,INDEX(($P758=$F$2:$F$9873)*(0=COUNTIFS(AF758,$I$2:$I$9873)),0),0)),"")</f>
        <v/>
      </c>
      <c r="AH758" s="19">
        <f>IFERROR(INDEX($I$2:$I$9873,MATCH(1,INDEX(($P758=$F$2:$F$9873)*(0=COUNTIFS(AF758:AG758,$I$2:$I$9873)),0),0)),"")</f>
        <v/>
      </c>
      <c r="AI758" s="19">
        <f>IFERROR(INDEX($I$2:$I$9873,MATCH(1,INDEX(($P758=$F$2:$F$9873)*(0=COUNTIFS(AF758:AH758,$I$2:$I$9873)),0),0)),"")</f>
        <v/>
      </c>
      <c r="AJ758" s="19">
        <f>IFERROR(INDEX($I$2:$I$9873,MATCH(1,INDEX(($P758=$F$2:$F$9873)*(0=COUNTIFS(AF758:AI758,$I$2:$I$9873)),0),0)),"")</f>
        <v/>
      </c>
      <c r="AK758" s="19">
        <f>IFERROR(INDEX($I$2:$I$9873,MATCH(1,INDEX(($P758=$F$2:$F$9873)*(0=COUNTIFS(AF758:AJ758,$I$2:$I$9873)),0),0)),"")</f>
        <v/>
      </c>
      <c r="AL758" s="19">
        <f>IFERROR(INDEX($I$2:$I$9873,MATCH(1,INDEX(($P758=$F$2:$F$9873)*(0=COUNTIFS(AF758:AK758,$I$2:$I$9873)),0),0)),"")</f>
        <v/>
      </c>
      <c r="AM758" s="19">
        <f>IFERROR(INDEX($I$2:$I$9873,MATCH(1,INDEX(($P758=$F$2:$F$9873)*(0=COUNTIFS(AF758:AL758,$I$2:$I$9873)),0),0)),"")</f>
        <v/>
      </c>
      <c r="AN758" s="19">
        <f>IFERROR(INDEX($I$2:$I$9873,MATCH(1,INDEX(($P758=$F$2:$F$9873)*(0=COUNTIFS(AF758:AM758,$I$2:$I$9873)),0),0)),"")</f>
        <v/>
      </c>
      <c r="AO758" s="19">
        <f>IFERROR(INDEX($I$2:$I$9873,MATCH(1,INDEX(($P758=$F$2:$F$9873)*(0=COUNTIFS(AF758:AN758,$I$2:$I$9873)),0),0)),"")</f>
        <v/>
      </c>
      <c r="AP758" s="19">
        <f>IFERROR(INDEX($I$2:$I$9873,MATCH(1,INDEX(($P758=$F$2:$F$9873)*(0=COUNTIFS(AF758:AO758,$I$2:$I$9873)),0),0)),"")</f>
        <v/>
      </c>
      <c r="AQ758" s="19">
        <f>IFERROR(INDEX($I$2:$I$9873,MATCH(1,INDEX(($P758=$F$2:$F$9873)*(0=COUNTIFS(AF758:AP758,$I$2:$I$9873)),0),0)),"")</f>
        <v/>
      </c>
      <c r="AR758" s="19">
        <f>IFERROR(INDEX($I$2:$I$9873,MATCH(1,INDEX(($P758=$F$2:$F$9873)*(0=COUNTIFS(AF758:AQ758,$I$2:$I$9873)),0),0)),"")</f>
        <v/>
      </c>
      <c r="AS758" s="19">
        <f>IFERROR(VLOOKUP(AF758,[2]CUS030!$A$5:$E$10000,5,0),"")</f>
        <v/>
      </c>
      <c r="AT758" s="19">
        <f>IFERROR(VLOOKUP(AG758,[2]CUS030!$A$5:$E$10000,5,0),"")</f>
        <v/>
      </c>
      <c r="AU758" s="19">
        <f>IFERROR(VLOOKUP(AH758,[2]CUS030!$A$5:$E$10000,5,0),"")</f>
        <v/>
      </c>
      <c r="AV758" s="19">
        <f>IFERROR(VLOOKUP(AI758,[2]CUS030!$A$5:$E$10000,5,0),"")</f>
        <v/>
      </c>
      <c r="AW758" s="19">
        <f>IFERROR(VLOOKUP(AJ758,[2]CUS030!$A$5:$E$10000,5,0),"")</f>
        <v/>
      </c>
      <c r="AX758" s="19">
        <f>IFERROR(VLOOKUP(AK758,[2]CUS030!$A$5:$E$10000,5,0),"")</f>
        <v/>
      </c>
      <c r="AY758" s="19">
        <f>IFERROR(VLOOKUP(AL758,[2]CUS030!$A$5:$E$10000,5,0),"")</f>
        <v/>
      </c>
      <c r="AZ758" s="19">
        <f>IFERROR(VLOOKUP(AM758,[2]CUS030!$A$5:$E$10000,5,0),"")</f>
        <v/>
      </c>
      <c r="BA758" s="19">
        <f>IFERROR(VLOOKUP(AN758,[2]CUS030!$A$5:$E$10000,5,0),"")</f>
        <v/>
      </c>
      <c r="BB758" s="19">
        <f>IFERROR(VLOOKUP(AO758,[2]CUS030!$A$5:$E$10000,5,0),"")</f>
        <v/>
      </c>
      <c r="BC758" s="19">
        <f>IFERROR(VLOOKUP(AP758,[2]CUS030!$A$5:$E$10000,5,0),"")</f>
        <v/>
      </c>
      <c r="BD758" s="19">
        <f>IFERROR(VLOOKUP(AQ758,[2]CUS030!$A$5:$E$10000,5,0),"")</f>
        <v/>
      </c>
      <c r="BE758" s="19">
        <f>IFERROR(VLOOKUP(AR758,[2]CUS030!$A$5:$E$10000,5,0),"")</f>
        <v/>
      </c>
    </row>
    <row r="759">
      <c r="F759" s="108">
        <f>[1]!Table1[[#This Row],[Production]]</f>
        <v/>
      </c>
      <c r="G759">
        <f>MID(F759,LEN(F759)-6,4)</f>
        <v/>
      </c>
      <c r="H759">
        <f>AS759&amp;"|"&amp;AT759&amp;"|"&amp;AU759&amp;"|"&amp;AV759&amp;"|"&amp;AW759&amp;"|"&amp;AX759&amp;"|"&amp;AY759&amp;"|"&amp;AZ759&amp;"|"&amp;BA759&amp;"|"&amp;BB759&amp;"|"&amp;BC759&amp;"|"&amp;BD759&amp;"|"&amp;BE759</f>
        <v/>
      </c>
      <c r="I759" s="108">
        <f>[1]!Table1[[#This Row],[Stock]]</f>
        <v/>
      </c>
      <c r="J759">
        <f>MID(LEFT(I759,LEN(I759)-3),FIND("0|0.000",LEFT(I759,LEN(I759)-3),1)+7,6)</f>
        <v/>
      </c>
      <c r="K759" s="19" t="n"/>
      <c r="L759" s="19" t="n"/>
      <c r="M759" s="19" t="n"/>
      <c r="N759" s="19" t="n"/>
      <c r="O759" s="19" t="n"/>
      <c r="P759" s="20">
        <f>End_Cal!E759</f>
        <v/>
      </c>
      <c r="Q759" s="112">
        <f>IFERROR(INDEX($J$2:$J$9873,MATCH(1,INDEX(($P759=$F$2:$F$9873)*(0=COUNTIFS($Q$2:$Q$2,$J$2:$J$9873)),0),0)),"")</f>
        <v/>
      </c>
      <c r="R759" s="112">
        <f>IFERROR(INDEX($J$2:$J$9873,MATCH(1,INDEX(($P759=$F$2:$F$9873)*(0=COUNTIFS(Q759,$J$2:$J$9873)),0),0)),"")</f>
        <v/>
      </c>
      <c r="S759" s="112">
        <f>IFERROR(INDEX($J$2:$J$9873,MATCH(1,INDEX(($P759=$F$2:$F$9873)*(0=COUNTIFS(Q759:R759,$J$2:$J$9873)),0),0)),"")</f>
        <v/>
      </c>
      <c r="T759" s="112">
        <f>IFERROR(INDEX($J$2:$J$9873,MATCH(1,INDEX(($P759=$F$2:$F$9873)*(0=COUNTIFS(Q759:S759,$J$2:$J$9873)),0),0)),"")</f>
        <v/>
      </c>
      <c r="U759" s="112">
        <f>IFERROR(INDEX($J$2:$J$9873,MATCH(1,INDEX(($P759=$F$2:$F$9873)*(0=COUNTIFS(Q759:T759,$J$2:$J$9873)),0),0)),"")</f>
        <v/>
      </c>
      <c r="V759" s="112">
        <f>IFERROR(INDEX($J$2:$J$9873,MATCH(1,INDEX(($P759=$F$2:$F$9873)*(0=COUNTIFS(Q759:U759,$J$2:$J$9873)),0),0)),"")</f>
        <v/>
      </c>
      <c r="W759" s="112">
        <f>IFERROR(INDEX($J$2:$J$9873,MATCH(1,INDEX(($P759=$F$2:$F$9873)*(0=COUNTIFS(Q759:V759,$J$2:$J$861)),0),0)),"")</f>
        <v/>
      </c>
      <c r="X759" s="112">
        <f>IFERROR(INDEX($J$2:$J$9873,MATCH(1,INDEX(($P759=$F$2:$F$9873)*(0=COUNTIFS(Q759:W759,$J$2:$J$9873)),0),0)),"")</f>
        <v/>
      </c>
      <c r="Y759" s="112">
        <f>IFERROR(INDEX($J$2:$J$861,MATCH(1,INDEX(($P759=$F$2:$F$861)*(0=COUNTIFS(Q759:X759,$J$2:$J$861)),0),0)),"")</f>
        <v/>
      </c>
      <c r="Z759" s="112">
        <f>IFERROR(INDEX($J$2:$J$861,MATCH(1,INDEX(($P759=$F$2:$F$861)*(0=COUNTIFS(Q759:Y759,$J$2:$J$861)),0),0)),"")</f>
        <v/>
      </c>
      <c r="AA759" s="112">
        <f>IFERROR(INDEX($J$2:$J$861,MATCH(1,INDEX(($P759=$F$2:$F$861)*(0=COUNTIFS(Q759:Z759,$J$2:$J$861)),0),0)),"")</f>
        <v/>
      </c>
      <c r="AB759" s="112">
        <f>IFERROR(INDEX($J$2:$J$861,MATCH(1,INDEX(($P759=$F$2:$F$861)*(0=COUNTIFS(Q759:AA759,$J$2:$J$861)),0),0)),"")</f>
        <v/>
      </c>
      <c r="AC759" s="112">
        <f>IFERROR(INDEX($J$2:$J$861,MATCH(1,INDEX(($P759=$F$2:$F$861)*(0=COUNTIFS(Q759:AB759,$J$2:$J$861)),0),0)),"")</f>
        <v/>
      </c>
      <c r="AD759">
        <f>Q759&amp;"-"&amp;R759&amp;"-"&amp;S759&amp;"-"&amp;T759&amp;"-"&amp;U759&amp;"-"&amp;V759&amp;"-"&amp;W759&amp;"-"&amp;X759&amp;"-"&amp;Y759&amp;"-"&amp;Z759&amp;"-"&amp;AA759&amp;"-"&amp;AB759&amp;"-"&amp;AC759</f>
        <v/>
      </c>
      <c r="AF759" s="19">
        <f>IFERROR(INDEX($I$2:$I$861,MATCH(1,INDEX(($P759=$F$2:$F$861)*(0=COUNTIFS($AF$2:$AF$2,$I$2:$I$861)),0),0)),"")</f>
        <v/>
      </c>
      <c r="AG759" s="19">
        <f>IFERROR(INDEX($I$2:$I$9873,MATCH(1,INDEX(($P759=$F$2:$F$9873)*(0=COUNTIFS(AF759,$I$2:$I$9873)),0),0)),"")</f>
        <v/>
      </c>
      <c r="AH759" s="19">
        <f>IFERROR(INDEX($I$2:$I$9873,MATCH(1,INDEX(($P759=$F$2:$F$9873)*(0=COUNTIFS(AF759:AG759,$I$2:$I$9873)),0),0)),"")</f>
        <v/>
      </c>
      <c r="AI759" s="19">
        <f>IFERROR(INDEX($I$2:$I$9873,MATCH(1,INDEX(($P759=$F$2:$F$9873)*(0=COUNTIFS(AF759:AH759,$I$2:$I$9873)),0),0)),"")</f>
        <v/>
      </c>
      <c r="AJ759" s="19">
        <f>IFERROR(INDEX($I$2:$I$9873,MATCH(1,INDEX(($P759=$F$2:$F$9873)*(0=COUNTIFS(AF759:AI759,$I$2:$I$9873)),0),0)),"")</f>
        <v/>
      </c>
      <c r="AK759" s="19">
        <f>IFERROR(INDEX($I$2:$I$9873,MATCH(1,INDEX(($P759=$F$2:$F$9873)*(0=COUNTIFS(AF759:AJ759,$I$2:$I$9873)),0),0)),"")</f>
        <v/>
      </c>
      <c r="AL759" s="19">
        <f>IFERROR(INDEX($I$2:$I$9873,MATCH(1,INDEX(($P759=$F$2:$F$9873)*(0=COUNTIFS(AF759:AK759,$I$2:$I$9873)),0),0)),"")</f>
        <v/>
      </c>
      <c r="AM759" s="19">
        <f>IFERROR(INDEX($I$2:$I$9873,MATCH(1,INDEX(($P759=$F$2:$F$9873)*(0=COUNTIFS(AF759:AL759,$I$2:$I$9873)),0),0)),"")</f>
        <v/>
      </c>
      <c r="AN759" s="19">
        <f>IFERROR(INDEX($I$2:$I$9873,MATCH(1,INDEX(($P759=$F$2:$F$9873)*(0=COUNTIFS(AF759:AM759,$I$2:$I$9873)),0),0)),"")</f>
        <v/>
      </c>
      <c r="AO759" s="19">
        <f>IFERROR(INDEX($I$2:$I$9873,MATCH(1,INDEX(($P759=$F$2:$F$9873)*(0=COUNTIFS(AF759:AN759,$I$2:$I$9873)),0),0)),"")</f>
        <v/>
      </c>
      <c r="AP759" s="19">
        <f>IFERROR(INDEX($I$2:$I$9873,MATCH(1,INDEX(($P759=$F$2:$F$9873)*(0=COUNTIFS(AF759:AO759,$I$2:$I$9873)),0),0)),"")</f>
        <v/>
      </c>
      <c r="AQ759" s="19">
        <f>IFERROR(INDEX($I$2:$I$9873,MATCH(1,INDEX(($P759=$F$2:$F$9873)*(0=COUNTIFS(AF759:AP759,$I$2:$I$9873)),0),0)),"")</f>
        <v/>
      </c>
      <c r="AR759" s="19">
        <f>IFERROR(INDEX($I$2:$I$9873,MATCH(1,INDEX(($P759=$F$2:$F$9873)*(0=COUNTIFS(AF759:AQ759,$I$2:$I$9873)),0),0)),"")</f>
        <v/>
      </c>
      <c r="AS759" s="19">
        <f>IFERROR(VLOOKUP(AF759,[2]CUS030!$A$5:$E$10000,5,0),"")</f>
        <v/>
      </c>
      <c r="AT759" s="19">
        <f>IFERROR(VLOOKUP(AG759,[2]CUS030!$A$5:$E$10000,5,0),"")</f>
        <v/>
      </c>
      <c r="AU759" s="19">
        <f>IFERROR(VLOOKUP(AH759,[2]CUS030!$A$5:$E$10000,5,0),"")</f>
        <v/>
      </c>
      <c r="AV759" s="19">
        <f>IFERROR(VLOOKUP(AI759,[2]CUS030!$A$5:$E$10000,5,0),"")</f>
        <v/>
      </c>
      <c r="AW759" s="19">
        <f>IFERROR(VLOOKUP(AJ759,[2]CUS030!$A$5:$E$10000,5,0),"")</f>
        <v/>
      </c>
      <c r="AX759" s="19">
        <f>IFERROR(VLOOKUP(AK759,[2]CUS030!$A$5:$E$10000,5,0),"")</f>
        <v/>
      </c>
      <c r="AY759" s="19">
        <f>IFERROR(VLOOKUP(AL759,[2]CUS030!$A$5:$E$10000,5,0),"")</f>
        <v/>
      </c>
      <c r="AZ759" s="19">
        <f>IFERROR(VLOOKUP(AM759,[2]CUS030!$A$5:$E$10000,5,0),"")</f>
        <v/>
      </c>
      <c r="BA759" s="19">
        <f>IFERROR(VLOOKUP(AN759,[2]CUS030!$A$5:$E$10000,5,0),"")</f>
        <v/>
      </c>
      <c r="BB759" s="19">
        <f>IFERROR(VLOOKUP(AO759,[2]CUS030!$A$5:$E$10000,5,0),"")</f>
        <v/>
      </c>
      <c r="BC759" s="19">
        <f>IFERROR(VLOOKUP(AP759,[2]CUS030!$A$5:$E$10000,5,0),"")</f>
        <v/>
      </c>
      <c r="BD759" s="19">
        <f>IFERROR(VLOOKUP(AQ759,[2]CUS030!$A$5:$E$10000,5,0),"")</f>
        <v/>
      </c>
      <c r="BE759" s="19">
        <f>IFERROR(VLOOKUP(AR759,[2]CUS030!$A$5:$E$10000,5,0),"")</f>
        <v/>
      </c>
    </row>
    <row r="760">
      <c r="F760" s="108">
        <f>[1]!Table1[[#This Row],[Production]]</f>
        <v/>
      </c>
      <c r="G760">
        <f>MID(F760,LEN(F760)-6,4)</f>
        <v/>
      </c>
      <c r="H760">
        <f>AS760&amp;"|"&amp;AT760&amp;"|"&amp;AU760&amp;"|"&amp;AV760&amp;"|"&amp;AW760&amp;"|"&amp;AX760&amp;"|"&amp;AY760&amp;"|"&amp;AZ760&amp;"|"&amp;BA760&amp;"|"&amp;BB760&amp;"|"&amp;BC760&amp;"|"&amp;BD760&amp;"|"&amp;BE760</f>
        <v/>
      </c>
      <c r="I760" s="108">
        <f>[1]!Table1[[#This Row],[Stock]]</f>
        <v/>
      </c>
      <c r="J760">
        <f>MID(LEFT(I760,LEN(I760)-3),FIND("0|0.000",LEFT(I760,LEN(I760)-3),1)+7,6)</f>
        <v/>
      </c>
      <c r="K760" s="19" t="n"/>
      <c r="L760" s="19" t="n"/>
      <c r="M760" s="19" t="n"/>
      <c r="N760" s="19" t="n"/>
      <c r="O760" s="19" t="n"/>
      <c r="P760" s="20">
        <f>End_Cal!E760</f>
        <v/>
      </c>
      <c r="Q760" s="112">
        <f>IFERROR(INDEX($J$2:$J$9873,MATCH(1,INDEX(($P760=$F$2:$F$9873)*(0=COUNTIFS($Q$2:$Q$2,$J$2:$J$9873)),0),0)),"")</f>
        <v/>
      </c>
      <c r="R760" s="112">
        <f>IFERROR(INDEX($J$2:$J$9873,MATCH(1,INDEX(($P760=$F$2:$F$9873)*(0=COUNTIFS(Q760,$J$2:$J$9873)),0),0)),"")</f>
        <v/>
      </c>
      <c r="S760" s="112">
        <f>IFERROR(INDEX($J$2:$J$9873,MATCH(1,INDEX(($P760=$F$2:$F$9873)*(0=COUNTIFS(Q760:R760,$J$2:$J$9873)),0),0)),"")</f>
        <v/>
      </c>
      <c r="T760" s="112">
        <f>IFERROR(INDEX($J$2:$J$9873,MATCH(1,INDEX(($P760=$F$2:$F$9873)*(0=COUNTIFS(Q760:S760,$J$2:$J$9873)),0),0)),"")</f>
        <v/>
      </c>
      <c r="U760" s="112">
        <f>IFERROR(INDEX($J$2:$J$9873,MATCH(1,INDEX(($P760=$F$2:$F$9873)*(0=COUNTIFS(Q760:T760,$J$2:$J$9873)),0),0)),"")</f>
        <v/>
      </c>
      <c r="V760" s="112">
        <f>IFERROR(INDEX($J$2:$J$9873,MATCH(1,INDEX(($P760=$F$2:$F$9873)*(0=COUNTIFS(Q760:U760,$J$2:$J$9873)),0),0)),"")</f>
        <v/>
      </c>
      <c r="W760" s="112">
        <f>IFERROR(INDEX($J$2:$J$9873,MATCH(1,INDEX(($P760=$F$2:$F$9873)*(0=COUNTIFS(Q760:V760,$J$2:$J$861)),0),0)),"")</f>
        <v/>
      </c>
      <c r="X760" s="112">
        <f>IFERROR(INDEX($J$2:$J$9873,MATCH(1,INDEX(($P760=$F$2:$F$9873)*(0=COUNTIFS(Q760:W760,$J$2:$J$9873)),0),0)),"")</f>
        <v/>
      </c>
      <c r="Y760" s="112">
        <f>IFERROR(INDEX($J$2:$J$861,MATCH(1,INDEX(($P760=$F$2:$F$861)*(0=COUNTIFS(Q760:X760,$J$2:$J$861)),0),0)),"")</f>
        <v/>
      </c>
      <c r="Z760" s="112">
        <f>IFERROR(INDEX($J$2:$J$861,MATCH(1,INDEX(($P760=$F$2:$F$861)*(0=COUNTIFS(Q760:Y760,$J$2:$J$861)),0),0)),"")</f>
        <v/>
      </c>
      <c r="AA760" s="112">
        <f>IFERROR(INDEX($J$2:$J$861,MATCH(1,INDEX(($P760=$F$2:$F$861)*(0=COUNTIFS(Q760:Z760,$J$2:$J$861)),0),0)),"")</f>
        <v/>
      </c>
      <c r="AB760" s="112">
        <f>IFERROR(INDEX($J$2:$J$861,MATCH(1,INDEX(($P760=$F$2:$F$861)*(0=COUNTIFS(Q760:AA760,$J$2:$J$861)),0),0)),"")</f>
        <v/>
      </c>
      <c r="AC760" s="112">
        <f>IFERROR(INDEX($J$2:$J$861,MATCH(1,INDEX(($P760=$F$2:$F$861)*(0=COUNTIFS(Q760:AB760,$J$2:$J$861)),0),0)),"")</f>
        <v/>
      </c>
      <c r="AD760">
        <f>Q760&amp;"-"&amp;R760&amp;"-"&amp;S760&amp;"-"&amp;T760&amp;"-"&amp;U760&amp;"-"&amp;V760&amp;"-"&amp;W760&amp;"-"&amp;X760&amp;"-"&amp;Y760&amp;"-"&amp;Z760&amp;"-"&amp;AA760&amp;"-"&amp;AB760&amp;"-"&amp;AC760</f>
        <v/>
      </c>
      <c r="AF760" s="19">
        <f>IFERROR(INDEX($I$2:$I$861,MATCH(1,INDEX(($P760=$F$2:$F$861)*(0=COUNTIFS($AF$2:$AF$2,$I$2:$I$861)),0),0)),"")</f>
        <v/>
      </c>
      <c r="AG760" s="19">
        <f>IFERROR(INDEX($I$2:$I$9873,MATCH(1,INDEX(($P760=$F$2:$F$9873)*(0=COUNTIFS(AF760,$I$2:$I$9873)),0),0)),"")</f>
        <v/>
      </c>
      <c r="AH760" s="19">
        <f>IFERROR(INDEX($I$2:$I$9873,MATCH(1,INDEX(($P760=$F$2:$F$9873)*(0=COUNTIFS(AF760:AG760,$I$2:$I$9873)),0),0)),"")</f>
        <v/>
      </c>
      <c r="AI760" s="19">
        <f>IFERROR(INDEX($I$2:$I$9873,MATCH(1,INDEX(($P760=$F$2:$F$9873)*(0=COUNTIFS(AF760:AH760,$I$2:$I$9873)),0),0)),"")</f>
        <v/>
      </c>
      <c r="AJ760" s="19">
        <f>IFERROR(INDEX($I$2:$I$9873,MATCH(1,INDEX(($P760=$F$2:$F$9873)*(0=COUNTIFS(AF760:AI760,$I$2:$I$9873)),0),0)),"")</f>
        <v/>
      </c>
      <c r="AK760" s="19">
        <f>IFERROR(INDEX($I$2:$I$9873,MATCH(1,INDEX(($P760=$F$2:$F$9873)*(0=COUNTIFS(AF760:AJ760,$I$2:$I$9873)),0),0)),"")</f>
        <v/>
      </c>
      <c r="AL760" s="19">
        <f>IFERROR(INDEX($I$2:$I$9873,MATCH(1,INDEX(($P760=$F$2:$F$9873)*(0=COUNTIFS(AF760:AK760,$I$2:$I$9873)),0),0)),"")</f>
        <v/>
      </c>
      <c r="AM760" s="19">
        <f>IFERROR(INDEX($I$2:$I$9873,MATCH(1,INDEX(($P760=$F$2:$F$9873)*(0=COUNTIFS(AF760:AL760,$I$2:$I$9873)),0),0)),"")</f>
        <v/>
      </c>
      <c r="AN760" s="19">
        <f>IFERROR(INDEX($I$2:$I$9873,MATCH(1,INDEX(($P760=$F$2:$F$9873)*(0=COUNTIFS(AF760:AM760,$I$2:$I$9873)),0),0)),"")</f>
        <v/>
      </c>
      <c r="AO760" s="19">
        <f>IFERROR(INDEX($I$2:$I$9873,MATCH(1,INDEX(($P760=$F$2:$F$9873)*(0=COUNTIFS(AF760:AN760,$I$2:$I$9873)),0),0)),"")</f>
        <v/>
      </c>
      <c r="AP760" s="19">
        <f>IFERROR(INDEX($I$2:$I$9873,MATCH(1,INDEX(($P760=$F$2:$F$9873)*(0=COUNTIFS(AF760:AO760,$I$2:$I$9873)),0),0)),"")</f>
        <v/>
      </c>
      <c r="AQ760" s="19">
        <f>IFERROR(INDEX($I$2:$I$9873,MATCH(1,INDEX(($P760=$F$2:$F$9873)*(0=COUNTIFS(AF760:AP760,$I$2:$I$9873)),0),0)),"")</f>
        <v/>
      </c>
      <c r="AR760" s="19">
        <f>IFERROR(INDEX($I$2:$I$9873,MATCH(1,INDEX(($P760=$F$2:$F$9873)*(0=COUNTIFS(AF760:AQ760,$I$2:$I$9873)),0),0)),"")</f>
        <v/>
      </c>
      <c r="AS760" s="19">
        <f>IFERROR(VLOOKUP(AF760,[2]CUS030!$A$5:$E$10000,5,0),"")</f>
        <v/>
      </c>
      <c r="AT760" s="19">
        <f>IFERROR(VLOOKUP(AG760,[2]CUS030!$A$5:$E$10000,5,0),"")</f>
        <v/>
      </c>
      <c r="AU760" s="19">
        <f>IFERROR(VLOOKUP(AH760,[2]CUS030!$A$5:$E$10000,5,0),"")</f>
        <v/>
      </c>
      <c r="AV760" s="19">
        <f>IFERROR(VLOOKUP(AI760,[2]CUS030!$A$5:$E$10000,5,0),"")</f>
        <v/>
      </c>
      <c r="AW760" s="19">
        <f>IFERROR(VLOOKUP(AJ760,[2]CUS030!$A$5:$E$10000,5,0),"")</f>
        <v/>
      </c>
      <c r="AX760" s="19">
        <f>IFERROR(VLOOKUP(AK760,[2]CUS030!$A$5:$E$10000,5,0),"")</f>
        <v/>
      </c>
      <c r="AY760" s="19">
        <f>IFERROR(VLOOKUP(AL760,[2]CUS030!$A$5:$E$10000,5,0),"")</f>
        <v/>
      </c>
      <c r="AZ760" s="19">
        <f>IFERROR(VLOOKUP(AM760,[2]CUS030!$A$5:$E$10000,5,0),"")</f>
        <v/>
      </c>
      <c r="BA760" s="19">
        <f>IFERROR(VLOOKUP(AN760,[2]CUS030!$A$5:$E$10000,5,0),"")</f>
        <v/>
      </c>
      <c r="BB760" s="19">
        <f>IFERROR(VLOOKUP(AO760,[2]CUS030!$A$5:$E$10000,5,0),"")</f>
        <v/>
      </c>
      <c r="BC760" s="19">
        <f>IFERROR(VLOOKUP(AP760,[2]CUS030!$A$5:$E$10000,5,0),"")</f>
        <v/>
      </c>
      <c r="BD760" s="19">
        <f>IFERROR(VLOOKUP(AQ760,[2]CUS030!$A$5:$E$10000,5,0),"")</f>
        <v/>
      </c>
      <c r="BE760" s="19">
        <f>IFERROR(VLOOKUP(AR760,[2]CUS030!$A$5:$E$10000,5,0),"")</f>
        <v/>
      </c>
    </row>
    <row r="761">
      <c r="F761" s="108">
        <f>[1]!Table1[[#This Row],[Production]]</f>
        <v/>
      </c>
      <c r="G761">
        <f>MID(F761,LEN(F761)-6,4)</f>
        <v/>
      </c>
      <c r="H761">
        <f>AS761&amp;"|"&amp;AT761&amp;"|"&amp;AU761&amp;"|"&amp;AV761&amp;"|"&amp;AW761&amp;"|"&amp;AX761&amp;"|"&amp;AY761&amp;"|"&amp;AZ761&amp;"|"&amp;BA761&amp;"|"&amp;BB761&amp;"|"&amp;BC761&amp;"|"&amp;BD761&amp;"|"&amp;BE761</f>
        <v/>
      </c>
      <c r="I761" s="108">
        <f>[1]!Table1[[#This Row],[Stock]]</f>
        <v/>
      </c>
      <c r="J761">
        <f>MID(LEFT(I761,LEN(I761)-3),FIND("0|0.000",LEFT(I761,LEN(I761)-3),1)+7,6)</f>
        <v/>
      </c>
      <c r="K761" s="19" t="n"/>
      <c r="L761" s="19" t="n"/>
      <c r="M761" s="19" t="n"/>
      <c r="N761" s="19" t="n"/>
      <c r="O761" s="19" t="n"/>
      <c r="P761" s="20">
        <f>End_Cal!E761</f>
        <v/>
      </c>
      <c r="Q761" s="112">
        <f>IFERROR(INDEX($J$2:$J$9873,MATCH(1,INDEX(($P761=$F$2:$F$9873)*(0=COUNTIFS($Q$2:$Q$2,$J$2:$J$9873)),0),0)),"")</f>
        <v/>
      </c>
      <c r="R761" s="112">
        <f>IFERROR(INDEX($J$2:$J$9873,MATCH(1,INDEX(($P761=$F$2:$F$9873)*(0=COUNTIFS(Q761,$J$2:$J$9873)),0),0)),"")</f>
        <v/>
      </c>
      <c r="S761" s="112">
        <f>IFERROR(INDEX($J$2:$J$9873,MATCH(1,INDEX(($P761=$F$2:$F$9873)*(0=COUNTIFS(Q761:R761,$J$2:$J$9873)),0),0)),"")</f>
        <v/>
      </c>
      <c r="T761" s="112">
        <f>IFERROR(INDEX($J$2:$J$9873,MATCH(1,INDEX(($P761=$F$2:$F$9873)*(0=COUNTIFS(Q761:S761,$J$2:$J$9873)),0),0)),"")</f>
        <v/>
      </c>
      <c r="U761" s="112">
        <f>IFERROR(INDEX($J$2:$J$9873,MATCH(1,INDEX(($P761=$F$2:$F$9873)*(0=COUNTIFS(Q761:T761,$J$2:$J$9873)),0),0)),"")</f>
        <v/>
      </c>
      <c r="V761" s="112">
        <f>IFERROR(INDEX($J$2:$J$9873,MATCH(1,INDEX(($P761=$F$2:$F$9873)*(0=COUNTIFS(Q761:U761,$J$2:$J$9873)),0),0)),"")</f>
        <v/>
      </c>
      <c r="W761" s="112">
        <f>IFERROR(INDEX($J$2:$J$9873,MATCH(1,INDEX(($P761=$F$2:$F$9873)*(0=COUNTIFS(Q761:V761,$J$2:$J$861)),0),0)),"")</f>
        <v/>
      </c>
      <c r="X761" s="112">
        <f>IFERROR(INDEX($J$2:$J$9873,MATCH(1,INDEX(($P761=$F$2:$F$9873)*(0=COUNTIFS(Q761:W761,$J$2:$J$9873)),0),0)),"")</f>
        <v/>
      </c>
      <c r="Y761" s="112">
        <f>IFERROR(INDEX($J$2:$J$861,MATCH(1,INDEX(($P761=$F$2:$F$861)*(0=COUNTIFS(Q761:X761,$J$2:$J$861)),0),0)),"")</f>
        <v/>
      </c>
      <c r="Z761" s="112">
        <f>IFERROR(INDEX($J$2:$J$861,MATCH(1,INDEX(($P761=$F$2:$F$861)*(0=COUNTIFS(Q761:Y761,$J$2:$J$861)),0),0)),"")</f>
        <v/>
      </c>
      <c r="AA761" s="112">
        <f>IFERROR(INDEX($J$2:$J$861,MATCH(1,INDEX(($P761=$F$2:$F$861)*(0=COUNTIFS(Q761:Z761,$J$2:$J$861)),0),0)),"")</f>
        <v/>
      </c>
      <c r="AB761" s="112">
        <f>IFERROR(INDEX($J$2:$J$861,MATCH(1,INDEX(($P761=$F$2:$F$861)*(0=COUNTIFS(Q761:AA761,$J$2:$J$861)),0),0)),"")</f>
        <v/>
      </c>
      <c r="AC761" s="112">
        <f>IFERROR(INDEX($J$2:$J$861,MATCH(1,INDEX(($P761=$F$2:$F$861)*(0=COUNTIFS(Q761:AB761,$J$2:$J$861)),0),0)),"")</f>
        <v/>
      </c>
      <c r="AD761">
        <f>Q761&amp;"-"&amp;R761&amp;"-"&amp;S761&amp;"-"&amp;T761&amp;"-"&amp;U761&amp;"-"&amp;V761&amp;"-"&amp;W761&amp;"-"&amp;X761&amp;"-"&amp;Y761&amp;"-"&amp;Z761&amp;"-"&amp;AA761&amp;"-"&amp;AB761&amp;"-"&amp;AC761</f>
        <v/>
      </c>
      <c r="AF761" s="19">
        <f>IFERROR(INDEX($I$2:$I$861,MATCH(1,INDEX(($P761=$F$2:$F$861)*(0=COUNTIFS($AF$2:$AF$2,$I$2:$I$861)),0),0)),"")</f>
        <v/>
      </c>
      <c r="AG761" s="19">
        <f>IFERROR(INDEX($I$2:$I$9873,MATCH(1,INDEX(($P761=$F$2:$F$9873)*(0=COUNTIFS(AF761,$I$2:$I$9873)),0),0)),"")</f>
        <v/>
      </c>
      <c r="AH761" s="19">
        <f>IFERROR(INDEX($I$2:$I$9873,MATCH(1,INDEX(($P761=$F$2:$F$9873)*(0=COUNTIFS(AF761:AG761,$I$2:$I$9873)),0),0)),"")</f>
        <v/>
      </c>
      <c r="AI761" s="19">
        <f>IFERROR(INDEX($I$2:$I$9873,MATCH(1,INDEX(($P761=$F$2:$F$9873)*(0=COUNTIFS(AF761:AH761,$I$2:$I$9873)),0),0)),"")</f>
        <v/>
      </c>
      <c r="AJ761" s="19">
        <f>IFERROR(INDEX($I$2:$I$9873,MATCH(1,INDEX(($P761=$F$2:$F$9873)*(0=COUNTIFS(AF761:AI761,$I$2:$I$9873)),0),0)),"")</f>
        <v/>
      </c>
      <c r="AK761" s="19">
        <f>IFERROR(INDEX($I$2:$I$9873,MATCH(1,INDEX(($P761=$F$2:$F$9873)*(0=COUNTIFS(AF761:AJ761,$I$2:$I$9873)),0),0)),"")</f>
        <v/>
      </c>
      <c r="AL761" s="19">
        <f>IFERROR(INDEX($I$2:$I$9873,MATCH(1,INDEX(($P761=$F$2:$F$9873)*(0=COUNTIFS(AF761:AK761,$I$2:$I$9873)),0),0)),"")</f>
        <v/>
      </c>
      <c r="AM761" s="19">
        <f>IFERROR(INDEX($I$2:$I$9873,MATCH(1,INDEX(($P761=$F$2:$F$9873)*(0=COUNTIFS(AF761:AL761,$I$2:$I$9873)),0),0)),"")</f>
        <v/>
      </c>
      <c r="AN761" s="19">
        <f>IFERROR(INDEX($I$2:$I$9873,MATCH(1,INDEX(($P761=$F$2:$F$9873)*(0=COUNTIFS(AF761:AM761,$I$2:$I$9873)),0),0)),"")</f>
        <v/>
      </c>
      <c r="AO761" s="19">
        <f>IFERROR(INDEX($I$2:$I$9873,MATCH(1,INDEX(($P761=$F$2:$F$9873)*(0=COUNTIFS(AF761:AN761,$I$2:$I$9873)),0),0)),"")</f>
        <v/>
      </c>
      <c r="AP761" s="19">
        <f>IFERROR(INDEX($I$2:$I$9873,MATCH(1,INDEX(($P761=$F$2:$F$9873)*(0=COUNTIFS(AF761:AO761,$I$2:$I$9873)),0),0)),"")</f>
        <v/>
      </c>
      <c r="AQ761" s="19">
        <f>IFERROR(INDEX($I$2:$I$9873,MATCH(1,INDEX(($P761=$F$2:$F$9873)*(0=COUNTIFS(AF761:AP761,$I$2:$I$9873)),0),0)),"")</f>
        <v/>
      </c>
      <c r="AR761" s="19">
        <f>IFERROR(INDEX($I$2:$I$9873,MATCH(1,INDEX(($P761=$F$2:$F$9873)*(0=COUNTIFS(AF761:AQ761,$I$2:$I$9873)),0),0)),"")</f>
        <v/>
      </c>
      <c r="AS761" s="19">
        <f>IFERROR(VLOOKUP(AF761,[2]CUS030!$A$5:$E$10000,5,0),"")</f>
        <v/>
      </c>
      <c r="AT761" s="19">
        <f>IFERROR(VLOOKUP(AG761,[2]CUS030!$A$5:$E$10000,5,0),"")</f>
        <v/>
      </c>
      <c r="AU761" s="19">
        <f>IFERROR(VLOOKUP(AH761,[2]CUS030!$A$5:$E$10000,5,0),"")</f>
        <v/>
      </c>
      <c r="AV761" s="19">
        <f>IFERROR(VLOOKUP(AI761,[2]CUS030!$A$5:$E$10000,5,0),"")</f>
        <v/>
      </c>
      <c r="AW761" s="19">
        <f>IFERROR(VLOOKUP(AJ761,[2]CUS030!$A$5:$E$10000,5,0),"")</f>
        <v/>
      </c>
      <c r="AX761" s="19">
        <f>IFERROR(VLOOKUP(AK761,[2]CUS030!$A$5:$E$10000,5,0),"")</f>
        <v/>
      </c>
      <c r="AY761" s="19">
        <f>IFERROR(VLOOKUP(AL761,[2]CUS030!$A$5:$E$10000,5,0),"")</f>
        <v/>
      </c>
      <c r="AZ761" s="19">
        <f>IFERROR(VLOOKUP(AM761,[2]CUS030!$A$5:$E$10000,5,0),"")</f>
        <v/>
      </c>
      <c r="BA761" s="19">
        <f>IFERROR(VLOOKUP(AN761,[2]CUS030!$A$5:$E$10000,5,0),"")</f>
        <v/>
      </c>
      <c r="BB761" s="19">
        <f>IFERROR(VLOOKUP(AO761,[2]CUS030!$A$5:$E$10000,5,0),"")</f>
        <v/>
      </c>
      <c r="BC761" s="19">
        <f>IFERROR(VLOOKUP(AP761,[2]CUS030!$A$5:$E$10000,5,0),"")</f>
        <v/>
      </c>
      <c r="BD761" s="19">
        <f>IFERROR(VLOOKUP(AQ761,[2]CUS030!$A$5:$E$10000,5,0),"")</f>
        <v/>
      </c>
      <c r="BE761" s="19">
        <f>IFERROR(VLOOKUP(AR761,[2]CUS030!$A$5:$E$10000,5,0),"")</f>
        <v/>
      </c>
    </row>
    <row r="762">
      <c r="F762" s="108">
        <f>[1]!Table1[[#This Row],[Production]]</f>
        <v/>
      </c>
      <c r="G762">
        <f>MID(F762,LEN(F762)-6,4)</f>
        <v/>
      </c>
      <c r="H762">
        <f>AS762&amp;"|"&amp;AT762&amp;"|"&amp;AU762&amp;"|"&amp;AV762&amp;"|"&amp;AW762&amp;"|"&amp;AX762&amp;"|"&amp;AY762&amp;"|"&amp;AZ762&amp;"|"&amp;BA762&amp;"|"&amp;BB762&amp;"|"&amp;BC762&amp;"|"&amp;BD762&amp;"|"&amp;BE762</f>
        <v/>
      </c>
      <c r="I762" s="108">
        <f>[1]!Table1[[#This Row],[Stock]]</f>
        <v/>
      </c>
      <c r="J762">
        <f>MID(LEFT(I762,LEN(I762)-3),FIND("0|0.000",LEFT(I762,LEN(I762)-3),1)+7,6)</f>
        <v/>
      </c>
      <c r="K762" s="19" t="n"/>
      <c r="L762" s="19" t="n"/>
      <c r="M762" s="19" t="n"/>
      <c r="N762" s="19" t="n"/>
      <c r="O762" s="19" t="n"/>
      <c r="P762" s="20">
        <f>End_Cal!E762</f>
        <v/>
      </c>
      <c r="Q762" s="112">
        <f>IFERROR(INDEX($J$2:$J$9873,MATCH(1,INDEX(($P762=$F$2:$F$9873)*(0=COUNTIFS($Q$2:$Q$2,$J$2:$J$9873)),0),0)),"")</f>
        <v/>
      </c>
      <c r="R762" s="112">
        <f>IFERROR(INDEX($J$2:$J$9873,MATCH(1,INDEX(($P762=$F$2:$F$9873)*(0=COUNTIFS(Q762,$J$2:$J$9873)),0),0)),"")</f>
        <v/>
      </c>
      <c r="S762" s="112">
        <f>IFERROR(INDEX($J$2:$J$9873,MATCH(1,INDEX(($P762=$F$2:$F$9873)*(0=COUNTIFS(Q762:R762,$J$2:$J$9873)),0),0)),"")</f>
        <v/>
      </c>
      <c r="T762" s="112">
        <f>IFERROR(INDEX($J$2:$J$9873,MATCH(1,INDEX(($P762=$F$2:$F$9873)*(0=COUNTIFS(Q762:S762,$J$2:$J$9873)),0),0)),"")</f>
        <v/>
      </c>
      <c r="U762" s="112">
        <f>IFERROR(INDEX($J$2:$J$9873,MATCH(1,INDEX(($P762=$F$2:$F$9873)*(0=COUNTIFS(Q762:T762,$J$2:$J$9873)),0),0)),"")</f>
        <v/>
      </c>
      <c r="V762" s="112">
        <f>IFERROR(INDEX($J$2:$J$9873,MATCH(1,INDEX(($P762=$F$2:$F$9873)*(0=COUNTIFS(Q762:U762,$J$2:$J$9873)),0),0)),"")</f>
        <v/>
      </c>
      <c r="W762" s="112">
        <f>IFERROR(INDEX($J$2:$J$9873,MATCH(1,INDEX(($P762=$F$2:$F$9873)*(0=COUNTIFS(Q762:V762,$J$2:$J$861)),0),0)),"")</f>
        <v/>
      </c>
      <c r="X762" s="112">
        <f>IFERROR(INDEX($J$2:$J$9873,MATCH(1,INDEX(($P762=$F$2:$F$9873)*(0=COUNTIFS(Q762:W762,$J$2:$J$9873)),0),0)),"")</f>
        <v/>
      </c>
      <c r="Y762" s="112">
        <f>IFERROR(INDEX($J$2:$J$861,MATCH(1,INDEX(($P762=$F$2:$F$861)*(0=COUNTIFS(Q762:X762,$J$2:$J$861)),0),0)),"")</f>
        <v/>
      </c>
      <c r="Z762" s="112">
        <f>IFERROR(INDEX($J$2:$J$861,MATCH(1,INDEX(($P762=$F$2:$F$861)*(0=COUNTIFS(Q762:Y762,$J$2:$J$861)),0),0)),"")</f>
        <v/>
      </c>
      <c r="AA762" s="112">
        <f>IFERROR(INDEX($J$2:$J$861,MATCH(1,INDEX(($P762=$F$2:$F$861)*(0=COUNTIFS(Q762:Z762,$J$2:$J$861)),0),0)),"")</f>
        <v/>
      </c>
      <c r="AB762" s="112">
        <f>IFERROR(INDEX($J$2:$J$861,MATCH(1,INDEX(($P762=$F$2:$F$861)*(0=COUNTIFS(Q762:AA762,$J$2:$J$861)),0),0)),"")</f>
        <v/>
      </c>
      <c r="AC762" s="112">
        <f>IFERROR(INDEX($J$2:$J$861,MATCH(1,INDEX(($P762=$F$2:$F$861)*(0=COUNTIFS(Q762:AB762,$J$2:$J$861)),0),0)),"")</f>
        <v/>
      </c>
      <c r="AD762">
        <f>Q762&amp;"-"&amp;R762&amp;"-"&amp;S762&amp;"-"&amp;T762&amp;"-"&amp;U762&amp;"-"&amp;V762&amp;"-"&amp;W762&amp;"-"&amp;X762&amp;"-"&amp;Y762&amp;"-"&amp;Z762&amp;"-"&amp;AA762&amp;"-"&amp;AB762&amp;"-"&amp;AC762</f>
        <v/>
      </c>
      <c r="AF762" s="19">
        <f>IFERROR(INDEX($I$2:$I$861,MATCH(1,INDEX(($P762=$F$2:$F$861)*(0=COUNTIFS($AF$2:$AF$2,$I$2:$I$861)),0),0)),"")</f>
        <v/>
      </c>
      <c r="AG762" s="19">
        <f>IFERROR(INDEX($I$2:$I$9873,MATCH(1,INDEX(($P762=$F$2:$F$9873)*(0=COUNTIFS(AF762,$I$2:$I$9873)),0),0)),"")</f>
        <v/>
      </c>
      <c r="AH762" s="19">
        <f>IFERROR(INDEX($I$2:$I$9873,MATCH(1,INDEX(($P762=$F$2:$F$9873)*(0=COUNTIFS(AF762:AG762,$I$2:$I$9873)),0),0)),"")</f>
        <v/>
      </c>
      <c r="AI762" s="19">
        <f>IFERROR(INDEX($I$2:$I$9873,MATCH(1,INDEX(($P762=$F$2:$F$9873)*(0=COUNTIFS(AF762:AH762,$I$2:$I$9873)),0),0)),"")</f>
        <v/>
      </c>
      <c r="AJ762" s="19">
        <f>IFERROR(INDEX($I$2:$I$9873,MATCH(1,INDEX(($P762=$F$2:$F$9873)*(0=COUNTIFS(AF762:AI762,$I$2:$I$9873)),0),0)),"")</f>
        <v/>
      </c>
      <c r="AK762" s="19">
        <f>IFERROR(INDEX($I$2:$I$9873,MATCH(1,INDEX(($P762=$F$2:$F$9873)*(0=COUNTIFS(AF762:AJ762,$I$2:$I$9873)),0),0)),"")</f>
        <v/>
      </c>
      <c r="AL762" s="19">
        <f>IFERROR(INDEX($I$2:$I$9873,MATCH(1,INDEX(($P762=$F$2:$F$9873)*(0=COUNTIFS(AF762:AK762,$I$2:$I$9873)),0),0)),"")</f>
        <v/>
      </c>
      <c r="AM762" s="19">
        <f>IFERROR(INDEX($I$2:$I$9873,MATCH(1,INDEX(($P762=$F$2:$F$9873)*(0=COUNTIFS(AF762:AL762,$I$2:$I$9873)),0),0)),"")</f>
        <v/>
      </c>
      <c r="AN762" s="19">
        <f>IFERROR(INDEX($I$2:$I$9873,MATCH(1,INDEX(($P762=$F$2:$F$9873)*(0=COUNTIFS(AF762:AM762,$I$2:$I$9873)),0),0)),"")</f>
        <v/>
      </c>
      <c r="AO762" s="19">
        <f>IFERROR(INDEX($I$2:$I$9873,MATCH(1,INDEX(($P762=$F$2:$F$9873)*(0=COUNTIFS(AF762:AN762,$I$2:$I$9873)),0),0)),"")</f>
        <v/>
      </c>
      <c r="AP762" s="19">
        <f>IFERROR(INDEX($I$2:$I$9873,MATCH(1,INDEX(($P762=$F$2:$F$9873)*(0=COUNTIFS(AF762:AO762,$I$2:$I$9873)),0),0)),"")</f>
        <v/>
      </c>
      <c r="AQ762" s="19">
        <f>IFERROR(INDEX($I$2:$I$9873,MATCH(1,INDEX(($P762=$F$2:$F$9873)*(0=COUNTIFS(AF762:AP762,$I$2:$I$9873)),0),0)),"")</f>
        <v/>
      </c>
      <c r="AR762" s="19">
        <f>IFERROR(INDEX($I$2:$I$9873,MATCH(1,INDEX(($P762=$F$2:$F$9873)*(0=COUNTIFS(AF762:AQ762,$I$2:$I$9873)),0),0)),"")</f>
        <v/>
      </c>
      <c r="AS762" s="19">
        <f>IFERROR(VLOOKUP(AF762,[2]CUS030!$A$5:$E$10000,5,0),"")</f>
        <v/>
      </c>
      <c r="AT762" s="19">
        <f>IFERROR(VLOOKUP(AG762,[2]CUS030!$A$5:$E$10000,5,0),"")</f>
        <v/>
      </c>
      <c r="AU762" s="19">
        <f>IFERROR(VLOOKUP(AH762,[2]CUS030!$A$5:$E$10000,5,0),"")</f>
        <v/>
      </c>
      <c r="AV762" s="19">
        <f>IFERROR(VLOOKUP(AI762,[2]CUS030!$A$5:$E$10000,5,0),"")</f>
        <v/>
      </c>
      <c r="AW762" s="19">
        <f>IFERROR(VLOOKUP(AJ762,[2]CUS030!$A$5:$E$10000,5,0),"")</f>
        <v/>
      </c>
      <c r="AX762" s="19">
        <f>IFERROR(VLOOKUP(AK762,[2]CUS030!$A$5:$E$10000,5,0),"")</f>
        <v/>
      </c>
      <c r="AY762" s="19">
        <f>IFERROR(VLOOKUP(AL762,[2]CUS030!$A$5:$E$10000,5,0),"")</f>
        <v/>
      </c>
      <c r="AZ762" s="19">
        <f>IFERROR(VLOOKUP(AM762,[2]CUS030!$A$5:$E$10000,5,0),"")</f>
        <v/>
      </c>
      <c r="BA762" s="19">
        <f>IFERROR(VLOOKUP(AN762,[2]CUS030!$A$5:$E$10000,5,0),"")</f>
        <v/>
      </c>
      <c r="BB762" s="19">
        <f>IFERROR(VLOOKUP(AO762,[2]CUS030!$A$5:$E$10000,5,0),"")</f>
        <v/>
      </c>
      <c r="BC762" s="19">
        <f>IFERROR(VLOOKUP(AP762,[2]CUS030!$A$5:$E$10000,5,0),"")</f>
        <v/>
      </c>
      <c r="BD762" s="19">
        <f>IFERROR(VLOOKUP(AQ762,[2]CUS030!$A$5:$E$10000,5,0),"")</f>
        <v/>
      </c>
      <c r="BE762" s="19">
        <f>IFERROR(VLOOKUP(AR762,[2]CUS030!$A$5:$E$10000,5,0),"")</f>
        <v/>
      </c>
    </row>
    <row r="763">
      <c r="F763" s="108">
        <f>[1]!Table1[[#This Row],[Production]]</f>
        <v/>
      </c>
      <c r="G763">
        <f>MID(F763,LEN(F763)-6,4)</f>
        <v/>
      </c>
      <c r="H763">
        <f>AS763&amp;"|"&amp;AT763&amp;"|"&amp;AU763&amp;"|"&amp;AV763&amp;"|"&amp;AW763&amp;"|"&amp;AX763&amp;"|"&amp;AY763&amp;"|"&amp;AZ763&amp;"|"&amp;BA763&amp;"|"&amp;BB763&amp;"|"&amp;BC763&amp;"|"&amp;BD763&amp;"|"&amp;BE763</f>
        <v/>
      </c>
      <c r="I763" s="108">
        <f>[1]!Table1[[#This Row],[Stock]]</f>
        <v/>
      </c>
      <c r="J763">
        <f>MID(LEFT(I763,LEN(I763)-3),FIND("0|0.000",LEFT(I763,LEN(I763)-3),1)+7,6)</f>
        <v/>
      </c>
      <c r="K763" s="19" t="n"/>
      <c r="L763" s="19" t="n"/>
      <c r="M763" s="19" t="n"/>
      <c r="N763" s="19" t="n"/>
      <c r="O763" s="19" t="n"/>
      <c r="P763" s="20">
        <f>End_Cal!E763</f>
        <v/>
      </c>
      <c r="Q763" s="112">
        <f>IFERROR(INDEX($J$2:$J$9873,MATCH(1,INDEX(($P763=$F$2:$F$9873)*(0=COUNTIFS($Q$2:$Q$2,$J$2:$J$9873)),0),0)),"")</f>
        <v/>
      </c>
      <c r="R763" s="112">
        <f>IFERROR(INDEX($J$2:$J$9873,MATCH(1,INDEX(($P763=$F$2:$F$9873)*(0=COUNTIFS(Q763,$J$2:$J$9873)),0),0)),"")</f>
        <v/>
      </c>
      <c r="S763" s="112">
        <f>IFERROR(INDEX($J$2:$J$9873,MATCH(1,INDEX(($P763=$F$2:$F$9873)*(0=COUNTIFS(Q763:R763,$J$2:$J$9873)),0),0)),"")</f>
        <v/>
      </c>
      <c r="T763" s="112">
        <f>IFERROR(INDEX($J$2:$J$9873,MATCH(1,INDEX(($P763=$F$2:$F$9873)*(0=COUNTIFS(Q763:S763,$J$2:$J$9873)),0),0)),"")</f>
        <v/>
      </c>
      <c r="U763" s="112">
        <f>IFERROR(INDEX($J$2:$J$9873,MATCH(1,INDEX(($P763=$F$2:$F$9873)*(0=COUNTIFS(Q763:T763,$J$2:$J$9873)),0),0)),"")</f>
        <v/>
      </c>
      <c r="V763" s="112">
        <f>IFERROR(INDEX($J$2:$J$9873,MATCH(1,INDEX(($P763=$F$2:$F$9873)*(0=COUNTIFS(Q763:U763,$J$2:$J$9873)),0),0)),"")</f>
        <v/>
      </c>
      <c r="W763" s="112">
        <f>IFERROR(INDEX($J$2:$J$9873,MATCH(1,INDEX(($P763=$F$2:$F$9873)*(0=COUNTIFS(Q763:V763,$J$2:$J$861)),0),0)),"")</f>
        <v/>
      </c>
      <c r="X763" s="112">
        <f>IFERROR(INDEX($J$2:$J$9873,MATCH(1,INDEX(($P763=$F$2:$F$9873)*(0=COUNTIFS(Q763:W763,$J$2:$J$9873)),0),0)),"")</f>
        <v/>
      </c>
      <c r="Y763" s="112">
        <f>IFERROR(INDEX($J$2:$J$861,MATCH(1,INDEX(($P763=$F$2:$F$861)*(0=COUNTIFS(Q763:X763,$J$2:$J$861)),0),0)),"")</f>
        <v/>
      </c>
      <c r="Z763" s="112">
        <f>IFERROR(INDEX($J$2:$J$861,MATCH(1,INDEX(($P763=$F$2:$F$861)*(0=COUNTIFS(Q763:Y763,$J$2:$J$861)),0),0)),"")</f>
        <v/>
      </c>
      <c r="AA763" s="112">
        <f>IFERROR(INDEX($J$2:$J$861,MATCH(1,INDEX(($P763=$F$2:$F$861)*(0=COUNTIFS(Q763:Z763,$J$2:$J$861)),0),0)),"")</f>
        <v/>
      </c>
      <c r="AB763" s="112">
        <f>IFERROR(INDEX($J$2:$J$861,MATCH(1,INDEX(($P763=$F$2:$F$861)*(0=COUNTIFS(Q763:AA763,$J$2:$J$861)),0),0)),"")</f>
        <v/>
      </c>
      <c r="AC763" s="112">
        <f>IFERROR(INDEX($J$2:$J$861,MATCH(1,INDEX(($P763=$F$2:$F$861)*(0=COUNTIFS(Q763:AB763,$J$2:$J$861)),0),0)),"")</f>
        <v/>
      </c>
      <c r="AD763">
        <f>Q763&amp;"-"&amp;R763&amp;"-"&amp;S763&amp;"-"&amp;T763&amp;"-"&amp;U763&amp;"-"&amp;V763&amp;"-"&amp;W763&amp;"-"&amp;X763&amp;"-"&amp;Y763&amp;"-"&amp;Z763&amp;"-"&amp;AA763&amp;"-"&amp;AB763&amp;"-"&amp;AC763</f>
        <v/>
      </c>
      <c r="AF763" s="19">
        <f>IFERROR(INDEX($I$2:$I$861,MATCH(1,INDEX(($P763=$F$2:$F$861)*(0=COUNTIFS($AF$2:$AF$2,$I$2:$I$861)),0),0)),"")</f>
        <v/>
      </c>
      <c r="AG763" s="19">
        <f>IFERROR(INDEX($I$2:$I$9873,MATCH(1,INDEX(($P763=$F$2:$F$9873)*(0=COUNTIFS(AF763,$I$2:$I$9873)),0),0)),"")</f>
        <v/>
      </c>
      <c r="AH763" s="19">
        <f>IFERROR(INDEX($I$2:$I$9873,MATCH(1,INDEX(($P763=$F$2:$F$9873)*(0=COUNTIFS(AF763:AG763,$I$2:$I$9873)),0),0)),"")</f>
        <v/>
      </c>
      <c r="AI763" s="19">
        <f>IFERROR(INDEX($I$2:$I$9873,MATCH(1,INDEX(($P763=$F$2:$F$9873)*(0=COUNTIFS(AF763:AH763,$I$2:$I$9873)),0),0)),"")</f>
        <v/>
      </c>
      <c r="AJ763" s="19">
        <f>IFERROR(INDEX($I$2:$I$9873,MATCH(1,INDEX(($P763=$F$2:$F$9873)*(0=COUNTIFS(AF763:AI763,$I$2:$I$9873)),0),0)),"")</f>
        <v/>
      </c>
      <c r="AK763" s="19">
        <f>IFERROR(INDEX($I$2:$I$9873,MATCH(1,INDEX(($P763=$F$2:$F$9873)*(0=COUNTIFS(AF763:AJ763,$I$2:$I$9873)),0),0)),"")</f>
        <v/>
      </c>
      <c r="AL763" s="19">
        <f>IFERROR(INDEX($I$2:$I$9873,MATCH(1,INDEX(($P763=$F$2:$F$9873)*(0=COUNTIFS(AF763:AK763,$I$2:$I$9873)),0),0)),"")</f>
        <v/>
      </c>
      <c r="AM763" s="19">
        <f>IFERROR(INDEX($I$2:$I$9873,MATCH(1,INDEX(($P763=$F$2:$F$9873)*(0=COUNTIFS(AF763:AL763,$I$2:$I$9873)),0),0)),"")</f>
        <v/>
      </c>
      <c r="AN763" s="19">
        <f>IFERROR(INDEX($I$2:$I$9873,MATCH(1,INDEX(($P763=$F$2:$F$9873)*(0=COUNTIFS(AF763:AM763,$I$2:$I$9873)),0),0)),"")</f>
        <v/>
      </c>
      <c r="AO763" s="19">
        <f>IFERROR(INDEX($I$2:$I$9873,MATCH(1,INDEX(($P763=$F$2:$F$9873)*(0=COUNTIFS(AF763:AN763,$I$2:$I$9873)),0),0)),"")</f>
        <v/>
      </c>
      <c r="AP763" s="19">
        <f>IFERROR(INDEX($I$2:$I$9873,MATCH(1,INDEX(($P763=$F$2:$F$9873)*(0=COUNTIFS(AF763:AO763,$I$2:$I$9873)),0),0)),"")</f>
        <v/>
      </c>
      <c r="AQ763" s="19">
        <f>IFERROR(INDEX($I$2:$I$9873,MATCH(1,INDEX(($P763=$F$2:$F$9873)*(0=COUNTIFS(AF763:AP763,$I$2:$I$9873)),0),0)),"")</f>
        <v/>
      </c>
      <c r="AR763" s="19">
        <f>IFERROR(INDEX($I$2:$I$9873,MATCH(1,INDEX(($P763=$F$2:$F$9873)*(0=COUNTIFS(AF763:AQ763,$I$2:$I$9873)),0),0)),"")</f>
        <v/>
      </c>
      <c r="AS763" s="19">
        <f>IFERROR(VLOOKUP(AF763,[2]CUS030!$A$5:$E$10000,5,0),"")</f>
        <v/>
      </c>
      <c r="AT763" s="19">
        <f>IFERROR(VLOOKUP(AG763,[2]CUS030!$A$5:$E$10000,5,0),"")</f>
        <v/>
      </c>
      <c r="AU763" s="19">
        <f>IFERROR(VLOOKUP(AH763,[2]CUS030!$A$5:$E$10000,5,0),"")</f>
        <v/>
      </c>
      <c r="AV763" s="19">
        <f>IFERROR(VLOOKUP(AI763,[2]CUS030!$A$5:$E$10000,5,0),"")</f>
        <v/>
      </c>
      <c r="AW763" s="19">
        <f>IFERROR(VLOOKUP(AJ763,[2]CUS030!$A$5:$E$10000,5,0),"")</f>
        <v/>
      </c>
      <c r="AX763" s="19">
        <f>IFERROR(VLOOKUP(AK763,[2]CUS030!$A$5:$E$10000,5,0),"")</f>
        <v/>
      </c>
      <c r="AY763" s="19">
        <f>IFERROR(VLOOKUP(AL763,[2]CUS030!$A$5:$E$10000,5,0),"")</f>
        <v/>
      </c>
      <c r="AZ763" s="19">
        <f>IFERROR(VLOOKUP(AM763,[2]CUS030!$A$5:$E$10000,5,0),"")</f>
        <v/>
      </c>
      <c r="BA763" s="19">
        <f>IFERROR(VLOOKUP(AN763,[2]CUS030!$A$5:$E$10000,5,0),"")</f>
        <v/>
      </c>
      <c r="BB763" s="19">
        <f>IFERROR(VLOOKUP(AO763,[2]CUS030!$A$5:$E$10000,5,0),"")</f>
        <v/>
      </c>
      <c r="BC763" s="19">
        <f>IFERROR(VLOOKUP(AP763,[2]CUS030!$A$5:$E$10000,5,0),"")</f>
        <v/>
      </c>
      <c r="BD763" s="19">
        <f>IFERROR(VLOOKUP(AQ763,[2]CUS030!$A$5:$E$10000,5,0),"")</f>
        <v/>
      </c>
      <c r="BE763" s="19">
        <f>IFERROR(VLOOKUP(AR763,[2]CUS030!$A$5:$E$10000,5,0),"")</f>
        <v/>
      </c>
    </row>
    <row r="764">
      <c r="F764" s="108">
        <f>[1]!Table1[[#This Row],[Production]]</f>
        <v/>
      </c>
      <c r="G764">
        <f>MID(F764,LEN(F764)-6,4)</f>
        <v/>
      </c>
      <c r="H764">
        <f>AS764&amp;"|"&amp;AT764&amp;"|"&amp;AU764&amp;"|"&amp;AV764&amp;"|"&amp;AW764&amp;"|"&amp;AX764&amp;"|"&amp;AY764&amp;"|"&amp;AZ764&amp;"|"&amp;BA764&amp;"|"&amp;BB764&amp;"|"&amp;BC764&amp;"|"&amp;BD764&amp;"|"&amp;BE764</f>
        <v/>
      </c>
      <c r="I764" s="108">
        <f>[1]!Table1[[#This Row],[Stock]]</f>
        <v/>
      </c>
      <c r="J764">
        <f>MID(LEFT(I764,LEN(I764)-3),FIND("0|0.000",LEFT(I764,LEN(I764)-3),1)+7,6)</f>
        <v/>
      </c>
      <c r="K764" s="19" t="n"/>
      <c r="L764" s="19" t="n"/>
      <c r="M764" s="19" t="n"/>
      <c r="N764" s="19" t="n"/>
      <c r="O764" s="19" t="n"/>
      <c r="P764" s="20">
        <f>End_Cal!E764</f>
        <v/>
      </c>
      <c r="Q764" s="112">
        <f>IFERROR(INDEX($J$2:$J$9873,MATCH(1,INDEX(($P764=$F$2:$F$9873)*(0=COUNTIFS($Q$2:$Q$2,$J$2:$J$9873)),0),0)),"")</f>
        <v/>
      </c>
      <c r="R764" s="112">
        <f>IFERROR(INDEX($J$2:$J$9873,MATCH(1,INDEX(($P764=$F$2:$F$9873)*(0=COUNTIFS(Q764,$J$2:$J$9873)),0),0)),"")</f>
        <v/>
      </c>
      <c r="S764" s="112">
        <f>IFERROR(INDEX($J$2:$J$9873,MATCH(1,INDEX(($P764=$F$2:$F$9873)*(0=COUNTIFS(Q764:R764,$J$2:$J$9873)),0),0)),"")</f>
        <v/>
      </c>
      <c r="T764" s="112">
        <f>IFERROR(INDEX($J$2:$J$9873,MATCH(1,INDEX(($P764=$F$2:$F$9873)*(0=COUNTIFS(Q764:S764,$J$2:$J$9873)),0),0)),"")</f>
        <v/>
      </c>
      <c r="U764" s="112">
        <f>IFERROR(INDEX($J$2:$J$9873,MATCH(1,INDEX(($P764=$F$2:$F$9873)*(0=COUNTIFS(Q764:T764,$J$2:$J$9873)),0),0)),"")</f>
        <v/>
      </c>
      <c r="V764" s="112">
        <f>IFERROR(INDEX($J$2:$J$9873,MATCH(1,INDEX(($P764=$F$2:$F$9873)*(0=COUNTIFS(Q764:U764,$J$2:$J$9873)),0),0)),"")</f>
        <v/>
      </c>
      <c r="W764" s="112">
        <f>IFERROR(INDEX($J$2:$J$9873,MATCH(1,INDEX(($P764=$F$2:$F$9873)*(0=COUNTIFS(Q764:V764,$J$2:$J$861)),0),0)),"")</f>
        <v/>
      </c>
      <c r="X764" s="112">
        <f>IFERROR(INDEX($J$2:$J$9873,MATCH(1,INDEX(($P764=$F$2:$F$9873)*(0=COUNTIFS(Q764:W764,$J$2:$J$9873)),0),0)),"")</f>
        <v/>
      </c>
      <c r="Y764" s="112">
        <f>IFERROR(INDEX($J$2:$J$861,MATCH(1,INDEX(($P764=$F$2:$F$861)*(0=COUNTIFS(Q764:X764,$J$2:$J$861)),0),0)),"")</f>
        <v/>
      </c>
      <c r="Z764" s="112">
        <f>IFERROR(INDEX($J$2:$J$861,MATCH(1,INDEX(($P764=$F$2:$F$861)*(0=COUNTIFS(Q764:Y764,$J$2:$J$861)),0),0)),"")</f>
        <v/>
      </c>
      <c r="AA764" s="112">
        <f>IFERROR(INDEX($J$2:$J$861,MATCH(1,INDEX(($P764=$F$2:$F$861)*(0=COUNTIFS(Q764:Z764,$J$2:$J$861)),0),0)),"")</f>
        <v/>
      </c>
      <c r="AB764" s="112">
        <f>IFERROR(INDEX($J$2:$J$861,MATCH(1,INDEX(($P764=$F$2:$F$861)*(0=COUNTIFS(Q764:AA764,$J$2:$J$861)),0),0)),"")</f>
        <v/>
      </c>
      <c r="AC764" s="112">
        <f>IFERROR(INDEX($J$2:$J$861,MATCH(1,INDEX(($P764=$F$2:$F$861)*(0=COUNTIFS(Q764:AB764,$J$2:$J$861)),0),0)),"")</f>
        <v/>
      </c>
      <c r="AD764">
        <f>Q764&amp;"-"&amp;R764&amp;"-"&amp;S764&amp;"-"&amp;T764&amp;"-"&amp;U764&amp;"-"&amp;V764&amp;"-"&amp;W764&amp;"-"&amp;X764&amp;"-"&amp;Y764&amp;"-"&amp;Z764&amp;"-"&amp;AA764&amp;"-"&amp;AB764&amp;"-"&amp;AC764</f>
        <v/>
      </c>
      <c r="AF764" s="19">
        <f>IFERROR(INDEX($I$2:$I$861,MATCH(1,INDEX(($P764=$F$2:$F$861)*(0=COUNTIFS($AF$2:$AF$2,$I$2:$I$861)),0),0)),"")</f>
        <v/>
      </c>
      <c r="AG764" s="19">
        <f>IFERROR(INDEX($I$2:$I$9873,MATCH(1,INDEX(($P764=$F$2:$F$9873)*(0=COUNTIFS(AF764,$I$2:$I$9873)),0),0)),"")</f>
        <v/>
      </c>
      <c r="AH764" s="19">
        <f>IFERROR(INDEX($I$2:$I$9873,MATCH(1,INDEX(($P764=$F$2:$F$9873)*(0=COUNTIFS(AF764:AG764,$I$2:$I$9873)),0),0)),"")</f>
        <v/>
      </c>
      <c r="AI764" s="19">
        <f>IFERROR(INDEX($I$2:$I$9873,MATCH(1,INDEX(($P764=$F$2:$F$9873)*(0=COUNTIFS(AF764:AH764,$I$2:$I$9873)),0),0)),"")</f>
        <v/>
      </c>
      <c r="AJ764" s="19">
        <f>IFERROR(INDEX($I$2:$I$9873,MATCH(1,INDEX(($P764=$F$2:$F$9873)*(0=COUNTIFS(AF764:AI764,$I$2:$I$9873)),0),0)),"")</f>
        <v/>
      </c>
      <c r="AK764" s="19">
        <f>IFERROR(INDEX($I$2:$I$9873,MATCH(1,INDEX(($P764=$F$2:$F$9873)*(0=COUNTIFS(AF764:AJ764,$I$2:$I$9873)),0),0)),"")</f>
        <v/>
      </c>
      <c r="AL764" s="19">
        <f>IFERROR(INDEX($I$2:$I$9873,MATCH(1,INDEX(($P764=$F$2:$F$9873)*(0=COUNTIFS(AF764:AK764,$I$2:$I$9873)),0),0)),"")</f>
        <v/>
      </c>
      <c r="AM764" s="19">
        <f>IFERROR(INDEX($I$2:$I$9873,MATCH(1,INDEX(($P764=$F$2:$F$9873)*(0=COUNTIFS(AF764:AL764,$I$2:$I$9873)),0),0)),"")</f>
        <v/>
      </c>
      <c r="AN764" s="19">
        <f>IFERROR(INDEX($I$2:$I$9873,MATCH(1,INDEX(($P764=$F$2:$F$9873)*(0=COUNTIFS(AF764:AM764,$I$2:$I$9873)),0),0)),"")</f>
        <v/>
      </c>
      <c r="AO764" s="19">
        <f>IFERROR(INDEX($I$2:$I$9873,MATCH(1,INDEX(($P764=$F$2:$F$9873)*(0=COUNTIFS(AF764:AN764,$I$2:$I$9873)),0),0)),"")</f>
        <v/>
      </c>
      <c r="AP764" s="19">
        <f>IFERROR(INDEX($I$2:$I$9873,MATCH(1,INDEX(($P764=$F$2:$F$9873)*(0=COUNTIFS(AF764:AO764,$I$2:$I$9873)),0),0)),"")</f>
        <v/>
      </c>
      <c r="AQ764" s="19">
        <f>IFERROR(INDEX($I$2:$I$9873,MATCH(1,INDEX(($P764=$F$2:$F$9873)*(0=COUNTIFS(AF764:AP764,$I$2:$I$9873)),0),0)),"")</f>
        <v/>
      </c>
      <c r="AR764" s="19">
        <f>IFERROR(INDEX($I$2:$I$9873,MATCH(1,INDEX(($P764=$F$2:$F$9873)*(0=COUNTIFS(AF764:AQ764,$I$2:$I$9873)),0),0)),"")</f>
        <v/>
      </c>
      <c r="AS764" s="19">
        <f>IFERROR(VLOOKUP(AF764,[2]CUS030!$A$5:$E$10000,5,0),"")</f>
        <v/>
      </c>
      <c r="AT764" s="19">
        <f>IFERROR(VLOOKUP(AG764,[2]CUS030!$A$5:$E$10000,5,0),"")</f>
        <v/>
      </c>
      <c r="AU764" s="19">
        <f>IFERROR(VLOOKUP(AH764,[2]CUS030!$A$5:$E$10000,5,0),"")</f>
        <v/>
      </c>
      <c r="AV764" s="19">
        <f>IFERROR(VLOOKUP(AI764,[2]CUS030!$A$5:$E$10000,5,0),"")</f>
        <v/>
      </c>
      <c r="AW764" s="19">
        <f>IFERROR(VLOOKUP(AJ764,[2]CUS030!$A$5:$E$10000,5,0),"")</f>
        <v/>
      </c>
      <c r="AX764" s="19">
        <f>IFERROR(VLOOKUP(AK764,[2]CUS030!$A$5:$E$10000,5,0),"")</f>
        <v/>
      </c>
      <c r="AY764" s="19">
        <f>IFERROR(VLOOKUP(AL764,[2]CUS030!$A$5:$E$10000,5,0),"")</f>
        <v/>
      </c>
      <c r="AZ764" s="19">
        <f>IFERROR(VLOOKUP(AM764,[2]CUS030!$A$5:$E$10000,5,0),"")</f>
        <v/>
      </c>
      <c r="BA764" s="19">
        <f>IFERROR(VLOOKUP(AN764,[2]CUS030!$A$5:$E$10000,5,0),"")</f>
        <v/>
      </c>
      <c r="BB764" s="19">
        <f>IFERROR(VLOOKUP(AO764,[2]CUS030!$A$5:$E$10000,5,0),"")</f>
        <v/>
      </c>
      <c r="BC764" s="19">
        <f>IFERROR(VLOOKUP(AP764,[2]CUS030!$A$5:$E$10000,5,0),"")</f>
        <v/>
      </c>
      <c r="BD764" s="19">
        <f>IFERROR(VLOOKUP(AQ764,[2]CUS030!$A$5:$E$10000,5,0),"")</f>
        <v/>
      </c>
      <c r="BE764" s="19">
        <f>IFERROR(VLOOKUP(AR764,[2]CUS030!$A$5:$E$10000,5,0),"")</f>
        <v/>
      </c>
    </row>
    <row r="765">
      <c r="F765" s="108">
        <f>[1]!Table1[[#This Row],[Production]]</f>
        <v/>
      </c>
      <c r="G765">
        <f>MID(F765,LEN(F765)-6,4)</f>
        <v/>
      </c>
      <c r="H765">
        <f>AS765&amp;"|"&amp;AT765&amp;"|"&amp;AU765&amp;"|"&amp;AV765&amp;"|"&amp;AW765&amp;"|"&amp;AX765&amp;"|"&amp;AY765&amp;"|"&amp;AZ765&amp;"|"&amp;BA765&amp;"|"&amp;BB765&amp;"|"&amp;BC765&amp;"|"&amp;BD765&amp;"|"&amp;BE765</f>
        <v/>
      </c>
      <c r="I765" s="108">
        <f>[1]!Table1[[#This Row],[Stock]]</f>
        <v/>
      </c>
      <c r="J765">
        <f>MID(LEFT(I765,LEN(I765)-3),FIND("0|0.000",LEFT(I765,LEN(I765)-3),1)+7,6)</f>
        <v/>
      </c>
      <c r="K765" s="19" t="n"/>
      <c r="L765" s="19" t="n"/>
      <c r="M765" s="19" t="n"/>
      <c r="N765" s="19" t="n"/>
      <c r="O765" s="19" t="n"/>
      <c r="P765" s="20">
        <f>End_Cal!E765</f>
        <v/>
      </c>
      <c r="Q765" s="112">
        <f>IFERROR(INDEX($J$2:$J$9873,MATCH(1,INDEX(($P765=$F$2:$F$9873)*(0=COUNTIFS($Q$2:$Q$2,$J$2:$J$9873)),0),0)),"")</f>
        <v/>
      </c>
      <c r="R765" s="112">
        <f>IFERROR(INDEX($J$2:$J$9873,MATCH(1,INDEX(($P765=$F$2:$F$9873)*(0=COUNTIFS(Q765,$J$2:$J$9873)),0),0)),"")</f>
        <v/>
      </c>
      <c r="S765" s="112">
        <f>IFERROR(INDEX($J$2:$J$9873,MATCH(1,INDEX(($P765=$F$2:$F$9873)*(0=COUNTIFS(Q765:R765,$J$2:$J$9873)),0),0)),"")</f>
        <v/>
      </c>
      <c r="T765" s="112">
        <f>IFERROR(INDEX($J$2:$J$9873,MATCH(1,INDEX(($P765=$F$2:$F$9873)*(0=COUNTIFS(Q765:S765,$J$2:$J$9873)),0),0)),"")</f>
        <v/>
      </c>
      <c r="U765" s="112">
        <f>IFERROR(INDEX($J$2:$J$9873,MATCH(1,INDEX(($P765=$F$2:$F$9873)*(0=COUNTIFS(Q765:T765,$J$2:$J$9873)),0),0)),"")</f>
        <v/>
      </c>
      <c r="V765" s="112">
        <f>IFERROR(INDEX($J$2:$J$9873,MATCH(1,INDEX(($P765=$F$2:$F$9873)*(0=COUNTIFS(Q765:U765,$J$2:$J$9873)),0),0)),"")</f>
        <v/>
      </c>
      <c r="W765" s="112">
        <f>IFERROR(INDEX($J$2:$J$9873,MATCH(1,INDEX(($P765=$F$2:$F$9873)*(0=COUNTIFS(Q765:V765,$J$2:$J$861)),0),0)),"")</f>
        <v/>
      </c>
      <c r="X765" s="112">
        <f>IFERROR(INDEX($J$2:$J$9873,MATCH(1,INDEX(($P765=$F$2:$F$9873)*(0=COUNTIFS(Q765:W765,$J$2:$J$9873)),0),0)),"")</f>
        <v/>
      </c>
      <c r="Y765" s="112">
        <f>IFERROR(INDEX($J$2:$J$861,MATCH(1,INDEX(($P765=$F$2:$F$861)*(0=COUNTIFS(Q765:X765,$J$2:$J$861)),0),0)),"")</f>
        <v/>
      </c>
      <c r="Z765" s="112">
        <f>IFERROR(INDEX($J$2:$J$861,MATCH(1,INDEX(($P765=$F$2:$F$861)*(0=COUNTIFS(Q765:Y765,$J$2:$J$861)),0),0)),"")</f>
        <v/>
      </c>
      <c r="AA765" s="112">
        <f>IFERROR(INDEX($J$2:$J$861,MATCH(1,INDEX(($P765=$F$2:$F$861)*(0=COUNTIFS(Q765:Z765,$J$2:$J$861)),0),0)),"")</f>
        <v/>
      </c>
      <c r="AB765" s="112">
        <f>IFERROR(INDEX($J$2:$J$861,MATCH(1,INDEX(($P765=$F$2:$F$861)*(0=COUNTIFS(Q765:AA765,$J$2:$J$861)),0),0)),"")</f>
        <v/>
      </c>
      <c r="AC765" s="112">
        <f>IFERROR(INDEX($J$2:$J$861,MATCH(1,INDEX(($P765=$F$2:$F$861)*(0=COUNTIFS(Q765:AB765,$J$2:$J$861)),0),0)),"")</f>
        <v/>
      </c>
      <c r="AD765">
        <f>Q765&amp;"-"&amp;R765&amp;"-"&amp;S765&amp;"-"&amp;T765&amp;"-"&amp;U765&amp;"-"&amp;V765&amp;"-"&amp;W765&amp;"-"&amp;X765&amp;"-"&amp;Y765&amp;"-"&amp;Z765&amp;"-"&amp;AA765&amp;"-"&amp;AB765&amp;"-"&amp;AC765</f>
        <v/>
      </c>
      <c r="AF765" s="19">
        <f>IFERROR(INDEX($I$2:$I$861,MATCH(1,INDEX(($P765=$F$2:$F$861)*(0=COUNTIFS($AF$2:$AF$2,$I$2:$I$861)),0),0)),"")</f>
        <v/>
      </c>
      <c r="AG765" s="19">
        <f>IFERROR(INDEX($I$2:$I$9873,MATCH(1,INDEX(($P765=$F$2:$F$9873)*(0=COUNTIFS(AF765,$I$2:$I$9873)),0),0)),"")</f>
        <v/>
      </c>
      <c r="AH765" s="19">
        <f>IFERROR(INDEX($I$2:$I$9873,MATCH(1,INDEX(($P765=$F$2:$F$9873)*(0=COUNTIFS(AF765:AG765,$I$2:$I$9873)),0),0)),"")</f>
        <v/>
      </c>
      <c r="AI765" s="19">
        <f>IFERROR(INDEX($I$2:$I$9873,MATCH(1,INDEX(($P765=$F$2:$F$9873)*(0=COUNTIFS(AF765:AH765,$I$2:$I$9873)),0),0)),"")</f>
        <v/>
      </c>
      <c r="AJ765" s="19">
        <f>IFERROR(INDEX($I$2:$I$9873,MATCH(1,INDEX(($P765=$F$2:$F$9873)*(0=COUNTIFS(AF765:AI765,$I$2:$I$9873)),0),0)),"")</f>
        <v/>
      </c>
      <c r="AK765" s="19">
        <f>IFERROR(INDEX($I$2:$I$9873,MATCH(1,INDEX(($P765=$F$2:$F$9873)*(0=COUNTIFS(AF765:AJ765,$I$2:$I$9873)),0),0)),"")</f>
        <v/>
      </c>
      <c r="AL765" s="19">
        <f>IFERROR(INDEX($I$2:$I$9873,MATCH(1,INDEX(($P765=$F$2:$F$9873)*(0=COUNTIFS(AF765:AK765,$I$2:$I$9873)),0),0)),"")</f>
        <v/>
      </c>
      <c r="AM765" s="19">
        <f>IFERROR(INDEX($I$2:$I$9873,MATCH(1,INDEX(($P765=$F$2:$F$9873)*(0=COUNTIFS(AF765:AL765,$I$2:$I$9873)),0),0)),"")</f>
        <v/>
      </c>
      <c r="AN765" s="19">
        <f>IFERROR(INDEX($I$2:$I$9873,MATCH(1,INDEX(($P765=$F$2:$F$9873)*(0=COUNTIFS(AF765:AM765,$I$2:$I$9873)),0),0)),"")</f>
        <v/>
      </c>
      <c r="AO765" s="19">
        <f>IFERROR(INDEX($I$2:$I$9873,MATCH(1,INDEX(($P765=$F$2:$F$9873)*(0=COUNTIFS(AF765:AN765,$I$2:$I$9873)),0),0)),"")</f>
        <v/>
      </c>
      <c r="AP765" s="19">
        <f>IFERROR(INDEX($I$2:$I$9873,MATCH(1,INDEX(($P765=$F$2:$F$9873)*(0=COUNTIFS(AF765:AO765,$I$2:$I$9873)),0),0)),"")</f>
        <v/>
      </c>
      <c r="AQ765" s="19">
        <f>IFERROR(INDEX($I$2:$I$9873,MATCH(1,INDEX(($P765=$F$2:$F$9873)*(0=COUNTIFS(AF765:AP765,$I$2:$I$9873)),0),0)),"")</f>
        <v/>
      </c>
      <c r="AR765" s="19">
        <f>IFERROR(INDEX($I$2:$I$9873,MATCH(1,INDEX(($P765=$F$2:$F$9873)*(0=COUNTIFS(AF765:AQ765,$I$2:$I$9873)),0),0)),"")</f>
        <v/>
      </c>
      <c r="AS765" s="19">
        <f>IFERROR(VLOOKUP(AF765,[2]CUS030!$A$5:$E$10000,5,0),"")</f>
        <v/>
      </c>
      <c r="AT765" s="19">
        <f>IFERROR(VLOOKUP(AG765,[2]CUS030!$A$5:$E$10000,5,0),"")</f>
        <v/>
      </c>
      <c r="AU765" s="19">
        <f>IFERROR(VLOOKUP(AH765,[2]CUS030!$A$5:$E$10000,5,0),"")</f>
        <v/>
      </c>
      <c r="AV765" s="19">
        <f>IFERROR(VLOOKUP(AI765,[2]CUS030!$A$5:$E$10000,5,0),"")</f>
        <v/>
      </c>
      <c r="AW765" s="19">
        <f>IFERROR(VLOOKUP(AJ765,[2]CUS030!$A$5:$E$10000,5,0),"")</f>
        <v/>
      </c>
      <c r="AX765" s="19">
        <f>IFERROR(VLOOKUP(AK765,[2]CUS030!$A$5:$E$10000,5,0),"")</f>
        <v/>
      </c>
      <c r="AY765" s="19">
        <f>IFERROR(VLOOKUP(AL765,[2]CUS030!$A$5:$E$10000,5,0),"")</f>
        <v/>
      </c>
      <c r="AZ765" s="19">
        <f>IFERROR(VLOOKUP(AM765,[2]CUS030!$A$5:$E$10000,5,0),"")</f>
        <v/>
      </c>
      <c r="BA765" s="19">
        <f>IFERROR(VLOOKUP(AN765,[2]CUS030!$A$5:$E$10000,5,0),"")</f>
        <v/>
      </c>
      <c r="BB765" s="19">
        <f>IFERROR(VLOOKUP(AO765,[2]CUS030!$A$5:$E$10000,5,0),"")</f>
        <v/>
      </c>
      <c r="BC765" s="19">
        <f>IFERROR(VLOOKUP(AP765,[2]CUS030!$A$5:$E$10000,5,0),"")</f>
        <v/>
      </c>
      <c r="BD765" s="19">
        <f>IFERROR(VLOOKUP(AQ765,[2]CUS030!$A$5:$E$10000,5,0),"")</f>
        <v/>
      </c>
      <c r="BE765" s="19">
        <f>IFERROR(VLOOKUP(AR765,[2]CUS030!$A$5:$E$10000,5,0),"")</f>
        <v/>
      </c>
    </row>
    <row r="766">
      <c r="F766" s="108">
        <f>[1]!Table1[[#This Row],[Production]]</f>
        <v/>
      </c>
      <c r="G766">
        <f>MID(F766,LEN(F766)-6,4)</f>
        <v/>
      </c>
      <c r="H766">
        <f>AS766&amp;"|"&amp;AT766&amp;"|"&amp;AU766&amp;"|"&amp;AV766&amp;"|"&amp;AW766&amp;"|"&amp;AX766&amp;"|"&amp;AY766&amp;"|"&amp;AZ766&amp;"|"&amp;BA766&amp;"|"&amp;BB766&amp;"|"&amp;BC766&amp;"|"&amp;BD766&amp;"|"&amp;BE766</f>
        <v/>
      </c>
      <c r="I766" s="108">
        <f>[1]!Table1[[#This Row],[Stock]]</f>
        <v/>
      </c>
      <c r="J766">
        <f>MID(LEFT(I766,LEN(I766)-3),FIND("0|0.000",LEFT(I766,LEN(I766)-3),1)+7,6)</f>
        <v/>
      </c>
      <c r="K766" s="19" t="n"/>
      <c r="L766" s="19" t="n"/>
      <c r="M766" s="19" t="n"/>
      <c r="N766" s="19" t="n"/>
      <c r="O766" s="19" t="n"/>
      <c r="P766" s="20">
        <f>End_Cal!E766</f>
        <v/>
      </c>
      <c r="Q766" s="112">
        <f>IFERROR(INDEX($J$2:$J$9873,MATCH(1,INDEX(($P766=$F$2:$F$9873)*(0=COUNTIFS($Q$2:$Q$2,$J$2:$J$9873)),0),0)),"")</f>
        <v/>
      </c>
      <c r="R766" s="112">
        <f>IFERROR(INDEX($J$2:$J$9873,MATCH(1,INDEX(($P766=$F$2:$F$9873)*(0=COUNTIFS(Q766,$J$2:$J$9873)),0),0)),"")</f>
        <v/>
      </c>
      <c r="S766" s="112">
        <f>IFERROR(INDEX($J$2:$J$9873,MATCH(1,INDEX(($P766=$F$2:$F$9873)*(0=COUNTIFS(Q766:R766,$J$2:$J$9873)),0),0)),"")</f>
        <v/>
      </c>
      <c r="T766" s="112">
        <f>IFERROR(INDEX($J$2:$J$9873,MATCH(1,INDEX(($P766=$F$2:$F$9873)*(0=COUNTIFS(Q766:S766,$J$2:$J$9873)),0),0)),"")</f>
        <v/>
      </c>
      <c r="U766" s="112">
        <f>IFERROR(INDEX($J$2:$J$9873,MATCH(1,INDEX(($P766=$F$2:$F$9873)*(0=COUNTIFS(Q766:T766,$J$2:$J$9873)),0),0)),"")</f>
        <v/>
      </c>
      <c r="V766" s="112">
        <f>IFERROR(INDEX($J$2:$J$9873,MATCH(1,INDEX(($P766=$F$2:$F$9873)*(0=COUNTIFS(Q766:U766,$J$2:$J$9873)),0),0)),"")</f>
        <v/>
      </c>
      <c r="W766" s="112">
        <f>IFERROR(INDEX($J$2:$J$9873,MATCH(1,INDEX(($P766=$F$2:$F$9873)*(0=COUNTIFS(Q766:V766,$J$2:$J$861)),0),0)),"")</f>
        <v/>
      </c>
      <c r="X766" s="112">
        <f>IFERROR(INDEX($J$2:$J$9873,MATCH(1,INDEX(($P766=$F$2:$F$9873)*(0=COUNTIFS(Q766:W766,$J$2:$J$9873)),0),0)),"")</f>
        <v/>
      </c>
      <c r="Y766" s="112">
        <f>IFERROR(INDEX($J$2:$J$861,MATCH(1,INDEX(($P766=$F$2:$F$861)*(0=COUNTIFS(Q766:X766,$J$2:$J$861)),0),0)),"")</f>
        <v/>
      </c>
      <c r="Z766" s="112">
        <f>IFERROR(INDEX($J$2:$J$861,MATCH(1,INDEX(($P766=$F$2:$F$861)*(0=COUNTIFS(Q766:Y766,$J$2:$J$861)),0),0)),"")</f>
        <v/>
      </c>
      <c r="AA766" s="112">
        <f>IFERROR(INDEX($J$2:$J$861,MATCH(1,INDEX(($P766=$F$2:$F$861)*(0=COUNTIFS(Q766:Z766,$J$2:$J$861)),0),0)),"")</f>
        <v/>
      </c>
      <c r="AB766" s="112">
        <f>IFERROR(INDEX($J$2:$J$861,MATCH(1,INDEX(($P766=$F$2:$F$861)*(0=COUNTIFS(Q766:AA766,$J$2:$J$861)),0),0)),"")</f>
        <v/>
      </c>
      <c r="AC766" s="112">
        <f>IFERROR(INDEX($J$2:$J$861,MATCH(1,INDEX(($P766=$F$2:$F$861)*(0=COUNTIFS(Q766:AB766,$J$2:$J$861)),0),0)),"")</f>
        <v/>
      </c>
      <c r="AD766">
        <f>Q766&amp;"-"&amp;R766&amp;"-"&amp;S766&amp;"-"&amp;T766&amp;"-"&amp;U766&amp;"-"&amp;V766&amp;"-"&amp;W766&amp;"-"&amp;X766&amp;"-"&amp;Y766&amp;"-"&amp;Z766&amp;"-"&amp;AA766&amp;"-"&amp;AB766&amp;"-"&amp;AC766</f>
        <v/>
      </c>
      <c r="AF766" s="19">
        <f>IFERROR(INDEX($I$2:$I$861,MATCH(1,INDEX(($P766=$F$2:$F$861)*(0=COUNTIFS($AF$2:$AF$2,$I$2:$I$861)),0),0)),"")</f>
        <v/>
      </c>
      <c r="AG766" s="19">
        <f>IFERROR(INDEX($I$2:$I$9873,MATCH(1,INDEX(($P766=$F$2:$F$9873)*(0=COUNTIFS(AF766,$I$2:$I$9873)),0),0)),"")</f>
        <v/>
      </c>
      <c r="AH766" s="19">
        <f>IFERROR(INDEX($I$2:$I$9873,MATCH(1,INDEX(($P766=$F$2:$F$9873)*(0=COUNTIFS(AF766:AG766,$I$2:$I$9873)),0),0)),"")</f>
        <v/>
      </c>
      <c r="AI766" s="19">
        <f>IFERROR(INDEX($I$2:$I$9873,MATCH(1,INDEX(($P766=$F$2:$F$9873)*(0=COUNTIFS(AF766:AH766,$I$2:$I$9873)),0),0)),"")</f>
        <v/>
      </c>
      <c r="AJ766" s="19">
        <f>IFERROR(INDEX($I$2:$I$9873,MATCH(1,INDEX(($P766=$F$2:$F$9873)*(0=COUNTIFS(AF766:AI766,$I$2:$I$9873)),0),0)),"")</f>
        <v/>
      </c>
      <c r="AK766" s="19">
        <f>IFERROR(INDEX($I$2:$I$9873,MATCH(1,INDEX(($P766=$F$2:$F$9873)*(0=COUNTIFS(AF766:AJ766,$I$2:$I$9873)),0),0)),"")</f>
        <v/>
      </c>
      <c r="AL766" s="19">
        <f>IFERROR(INDEX($I$2:$I$9873,MATCH(1,INDEX(($P766=$F$2:$F$9873)*(0=COUNTIFS(AF766:AK766,$I$2:$I$9873)),0),0)),"")</f>
        <v/>
      </c>
      <c r="AM766" s="19">
        <f>IFERROR(INDEX($I$2:$I$9873,MATCH(1,INDEX(($P766=$F$2:$F$9873)*(0=COUNTIFS(AF766:AL766,$I$2:$I$9873)),0),0)),"")</f>
        <v/>
      </c>
      <c r="AN766" s="19">
        <f>IFERROR(INDEX($I$2:$I$9873,MATCH(1,INDEX(($P766=$F$2:$F$9873)*(0=COUNTIFS(AF766:AM766,$I$2:$I$9873)),0),0)),"")</f>
        <v/>
      </c>
      <c r="AO766" s="19">
        <f>IFERROR(INDEX($I$2:$I$9873,MATCH(1,INDEX(($P766=$F$2:$F$9873)*(0=COUNTIFS(AF766:AN766,$I$2:$I$9873)),0),0)),"")</f>
        <v/>
      </c>
      <c r="AP766" s="19">
        <f>IFERROR(INDEX($I$2:$I$9873,MATCH(1,INDEX(($P766=$F$2:$F$9873)*(0=COUNTIFS(AF766:AO766,$I$2:$I$9873)),0),0)),"")</f>
        <v/>
      </c>
      <c r="AQ766" s="19">
        <f>IFERROR(INDEX($I$2:$I$9873,MATCH(1,INDEX(($P766=$F$2:$F$9873)*(0=COUNTIFS(AF766:AP766,$I$2:$I$9873)),0),0)),"")</f>
        <v/>
      </c>
      <c r="AR766" s="19">
        <f>IFERROR(INDEX($I$2:$I$9873,MATCH(1,INDEX(($P766=$F$2:$F$9873)*(0=COUNTIFS(AF766:AQ766,$I$2:$I$9873)),0),0)),"")</f>
        <v/>
      </c>
      <c r="AS766" s="19">
        <f>IFERROR(VLOOKUP(AF766,[2]CUS030!$A$5:$E$10000,5,0),"")</f>
        <v/>
      </c>
      <c r="AT766" s="19">
        <f>IFERROR(VLOOKUP(AG766,[2]CUS030!$A$5:$E$10000,5,0),"")</f>
        <v/>
      </c>
      <c r="AU766" s="19">
        <f>IFERROR(VLOOKUP(AH766,[2]CUS030!$A$5:$E$10000,5,0),"")</f>
        <v/>
      </c>
      <c r="AV766" s="19">
        <f>IFERROR(VLOOKUP(AI766,[2]CUS030!$A$5:$E$10000,5,0),"")</f>
        <v/>
      </c>
      <c r="AW766" s="19">
        <f>IFERROR(VLOOKUP(AJ766,[2]CUS030!$A$5:$E$10000,5,0),"")</f>
        <v/>
      </c>
      <c r="AX766" s="19">
        <f>IFERROR(VLOOKUP(AK766,[2]CUS030!$A$5:$E$10000,5,0),"")</f>
        <v/>
      </c>
      <c r="AY766" s="19">
        <f>IFERROR(VLOOKUP(AL766,[2]CUS030!$A$5:$E$10000,5,0),"")</f>
        <v/>
      </c>
      <c r="AZ766" s="19">
        <f>IFERROR(VLOOKUP(AM766,[2]CUS030!$A$5:$E$10000,5,0),"")</f>
        <v/>
      </c>
      <c r="BA766" s="19">
        <f>IFERROR(VLOOKUP(AN766,[2]CUS030!$A$5:$E$10000,5,0),"")</f>
        <v/>
      </c>
      <c r="BB766" s="19">
        <f>IFERROR(VLOOKUP(AO766,[2]CUS030!$A$5:$E$10000,5,0),"")</f>
        <v/>
      </c>
      <c r="BC766" s="19">
        <f>IFERROR(VLOOKUP(AP766,[2]CUS030!$A$5:$E$10000,5,0),"")</f>
        <v/>
      </c>
      <c r="BD766" s="19">
        <f>IFERROR(VLOOKUP(AQ766,[2]CUS030!$A$5:$E$10000,5,0),"")</f>
        <v/>
      </c>
      <c r="BE766" s="19">
        <f>IFERROR(VLOOKUP(AR766,[2]CUS030!$A$5:$E$10000,5,0),"")</f>
        <v/>
      </c>
    </row>
    <row r="767">
      <c r="F767" s="108">
        <f>[1]!Table1[[#This Row],[Production]]</f>
        <v/>
      </c>
      <c r="G767">
        <f>MID(F767,LEN(F767)-6,4)</f>
        <v/>
      </c>
      <c r="H767">
        <f>AS767&amp;"|"&amp;AT767&amp;"|"&amp;AU767&amp;"|"&amp;AV767&amp;"|"&amp;AW767&amp;"|"&amp;AX767&amp;"|"&amp;AY767&amp;"|"&amp;AZ767&amp;"|"&amp;BA767&amp;"|"&amp;BB767&amp;"|"&amp;BC767&amp;"|"&amp;BD767&amp;"|"&amp;BE767</f>
        <v/>
      </c>
      <c r="I767" s="108">
        <f>[1]!Table1[[#This Row],[Stock]]</f>
        <v/>
      </c>
      <c r="J767">
        <f>MID(LEFT(I767,LEN(I767)-3),FIND("0|0.000",LEFT(I767,LEN(I767)-3),1)+7,6)</f>
        <v/>
      </c>
      <c r="K767" s="19" t="n"/>
      <c r="L767" s="19" t="n"/>
      <c r="M767" s="19" t="n"/>
      <c r="N767" s="19" t="n"/>
      <c r="O767" s="19" t="n"/>
      <c r="P767" s="20">
        <f>End_Cal!E767</f>
        <v/>
      </c>
      <c r="Q767" s="112">
        <f>IFERROR(INDEX($J$2:$J$9873,MATCH(1,INDEX(($P767=$F$2:$F$9873)*(0=COUNTIFS($Q$2:$Q$2,$J$2:$J$9873)),0),0)),"")</f>
        <v/>
      </c>
      <c r="R767" s="112">
        <f>IFERROR(INDEX($J$2:$J$9873,MATCH(1,INDEX(($P767=$F$2:$F$9873)*(0=COUNTIFS(Q767,$J$2:$J$9873)),0),0)),"")</f>
        <v/>
      </c>
      <c r="S767" s="112">
        <f>IFERROR(INDEX($J$2:$J$9873,MATCH(1,INDEX(($P767=$F$2:$F$9873)*(0=COUNTIFS(Q767:R767,$J$2:$J$9873)),0),0)),"")</f>
        <v/>
      </c>
      <c r="T767" s="112">
        <f>IFERROR(INDEX($J$2:$J$9873,MATCH(1,INDEX(($P767=$F$2:$F$9873)*(0=COUNTIFS(Q767:S767,$J$2:$J$9873)),0),0)),"")</f>
        <v/>
      </c>
      <c r="U767" s="112">
        <f>IFERROR(INDEX($J$2:$J$9873,MATCH(1,INDEX(($P767=$F$2:$F$9873)*(0=COUNTIFS(Q767:T767,$J$2:$J$9873)),0),0)),"")</f>
        <v/>
      </c>
      <c r="V767" s="112">
        <f>IFERROR(INDEX($J$2:$J$9873,MATCH(1,INDEX(($P767=$F$2:$F$9873)*(0=COUNTIFS(Q767:U767,$J$2:$J$9873)),0),0)),"")</f>
        <v/>
      </c>
      <c r="W767" s="112">
        <f>IFERROR(INDEX($J$2:$J$9873,MATCH(1,INDEX(($P767=$F$2:$F$9873)*(0=COUNTIFS(Q767:V767,$J$2:$J$861)),0),0)),"")</f>
        <v/>
      </c>
      <c r="X767" s="112">
        <f>IFERROR(INDEX($J$2:$J$9873,MATCH(1,INDEX(($P767=$F$2:$F$9873)*(0=COUNTIFS(Q767:W767,$J$2:$J$9873)),0),0)),"")</f>
        <v/>
      </c>
      <c r="Y767" s="112">
        <f>IFERROR(INDEX($J$2:$J$861,MATCH(1,INDEX(($P767=$F$2:$F$861)*(0=COUNTIFS(Q767:X767,$J$2:$J$861)),0),0)),"")</f>
        <v/>
      </c>
      <c r="Z767" s="112">
        <f>IFERROR(INDEX($J$2:$J$861,MATCH(1,INDEX(($P767=$F$2:$F$861)*(0=COUNTIFS(Q767:Y767,$J$2:$J$861)),0),0)),"")</f>
        <v/>
      </c>
      <c r="AA767" s="112">
        <f>IFERROR(INDEX($J$2:$J$861,MATCH(1,INDEX(($P767=$F$2:$F$861)*(0=COUNTIFS(Q767:Z767,$J$2:$J$861)),0),0)),"")</f>
        <v/>
      </c>
      <c r="AB767" s="112">
        <f>IFERROR(INDEX($J$2:$J$861,MATCH(1,INDEX(($P767=$F$2:$F$861)*(0=COUNTIFS(Q767:AA767,$J$2:$J$861)),0),0)),"")</f>
        <v/>
      </c>
      <c r="AC767" s="112">
        <f>IFERROR(INDEX($J$2:$J$861,MATCH(1,INDEX(($P767=$F$2:$F$861)*(0=COUNTIFS(Q767:AB767,$J$2:$J$861)),0),0)),"")</f>
        <v/>
      </c>
      <c r="AD767">
        <f>Q767&amp;"-"&amp;R767&amp;"-"&amp;S767&amp;"-"&amp;T767&amp;"-"&amp;U767&amp;"-"&amp;V767&amp;"-"&amp;W767&amp;"-"&amp;X767&amp;"-"&amp;Y767&amp;"-"&amp;Z767&amp;"-"&amp;AA767&amp;"-"&amp;AB767&amp;"-"&amp;AC767</f>
        <v/>
      </c>
      <c r="AF767" s="19">
        <f>IFERROR(INDEX($I$2:$I$861,MATCH(1,INDEX(($P767=$F$2:$F$861)*(0=COUNTIFS($AF$2:$AF$2,$I$2:$I$861)),0),0)),"")</f>
        <v/>
      </c>
      <c r="AG767" s="19">
        <f>IFERROR(INDEX($I$2:$I$9873,MATCH(1,INDEX(($P767=$F$2:$F$9873)*(0=COUNTIFS(AF767,$I$2:$I$9873)),0),0)),"")</f>
        <v/>
      </c>
      <c r="AH767" s="19">
        <f>IFERROR(INDEX($I$2:$I$9873,MATCH(1,INDEX(($P767=$F$2:$F$9873)*(0=COUNTIFS(AF767:AG767,$I$2:$I$9873)),0),0)),"")</f>
        <v/>
      </c>
      <c r="AI767" s="19">
        <f>IFERROR(INDEX($I$2:$I$9873,MATCH(1,INDEX(($P767=$F$2:$F$9873)*(0=COUNTIFS(AF767:AH767,$I$2:$I$9873)),0),0)),"")</f>
        <v/>
      </c>
      <c r="AJ767" s="19">
        <f>IFERROR(INDEX($I$2:$I$9873,MATCH(1,INDEX(($P767=$F$2:$F$9873)*(0=COUNTIFS(AF767:AI767,$I$2:$I$9873)),0),0)),"")</f>
        <v/>
      </c>
      <c r="AK767" s="19">
        <f>IFERROR(INDEX($I$2:$I$9873,MATCH(1,INDEX(($P767=$F$2:$F$9873)*(0=COUNTIFS(AF767:AJ767,$I$2:$I$9873)),0),0)),"")</f>
        <v/>
      </c>
      <c r="AL767" s="19">
        <f>IFERROR(INDEX($I$2:$I$9873,MATCH(1,INDEX(($P767=$F$2:$F$9873)*(0=COUNTIFS(AF767:AK767,$I$2:$I$9873)),0),0)),"")</f>
        <v/>
      </c>
      <c r="AM767" s="19">
        <f>IFERROR(INDEX($I$2:$I$9873,MATCH(1,INDEX(($P767=$F$2:$F$9873)*(0=COUNTIFS(AF767:AL767,$I$2:$I$9873)),0),0)),"")</f>
        <v/>
      </c>
      <c r="AN767" s="19">
        <f>IFERROR(INDEX($I$2:$I$9873,MATCH(1,INDEX(($P767=$F$2:$F$9873)*(0=COUNTIFS(AF767:AM767,$I$2:$I$9873)),0),0)),"")</f>
        <v/>
      </c>
      <c r="AO767" s="19">
        <f>IFERROR(INDEX($I$2:$I$9873,MATCH(1,INDEX(($P767=$F$2:$F$9873)*(0=COUNTIFS(AF767:AN767,$I$2:$I$9873)),0),0)),"")</f>
        <v/>
      </c>
      <c r="AP767" s="19">
        <f>IFERROR(INDEX($I$2:$I$9873,MATCH(1,INDEX(($P767=$F$2:$F$9873)*(0=COUNTIFS(AF767:AO767,$I$2:$I$9873)),0),0)),"")</f>
        <v/>
      </c>
      <c r="AQ767" s="19">
        <f>IFERROR(INDEX($I$2:$I$9873,MATCH(1,INDEX(($P767=$F$2:$F$9873)*(0=COUNTIFS(AF767:AP767,$I$2:$I$9873)),0),0)),"")</f>
        <v/>
      </c>
      <c r="AR767" s="19">
        <f>IFERROR(INDEX($I$2:$I$9873,MATCH(1,INDEX(($P767=$F$2:$F$9873)*(0=COUNTIFS(AF767:AQ767,$I$2:$I$9873)),0),0)),"")</f>
        <v/>
      </c>
      <c r="AS767" s="19">
        <f>IFERROR(VLOOKUP(AF767,[2]CUS030!$A$5:$E$10000,5,0),"")</f>
        <v/>
      </c>
      <c r="AT767" s="19">
        <f>IFERROR(VLOOKUP(AG767,[2]CUS030!$A$5:$E$10000,5,0),"")</f>
        <v/>
      </c>
      <c r="AU767" s="19">
        <f>IFERROR(VLOOKUP(AH767,[2]CUS030!$A$5:$E$10000,5,0),"")</f>
        <v/>
      </c>
      <c r="AV767" s="19">
        <f>IFERROR(VLOOKUP(AI767,[2]CUS030!$A$5:$E$10000,5,0),"")</f>
        <v/>
      </c>
      <c r="AW767" s="19">
        <f>IFERROR(VLOOKUP(AJ767,[2]CUS030!$A$5:$E$10000,5,0),"")</f>
        <v/>
      </c>
      <c r="AX767" s="19">
        <f>IFERROR(VLOOKUP(AK767,[2]CUS030!$A$5:$E$10000,5,0),"")</f>
        <v/>
      </c>
      <c r="AY767" s="19">
        <f>IFERROR(VLOOKUP(AL767,[2]CUS030!$A$5:$E$10000,5,0),"")</f>
        <v/>
      </c>
      <c r="AZ767" s="19">
        <f>IFERROR(VLOOKUP(AM767,[2]CUS030!$A$5:$E$10000,5,0),"")</f>
        <v/>
      </c>
      <c r="BA767" s="19">
        <f>IFERROR(VLOOKUP(AN767,[2]CUS030!$A$5:$E$10000,5,0),"")</f>
        <v/>
      </c>
      <c r="BB767" s="19">
        <f>IFERROR(VLOOKUP(AO767,[2]CUS030!$A$5:$E$10000,5,0),"")</f>
        <v/>
      </c>
      <c r="BC767" s="19">
        <f>IFERROR(VLOOKUP(AP767,[2]CUS030!$A$5:$E$10000,5,0),"")</f>
        <v/>
      </c>
      <c r="BD767" s="19">
        <f>IFERROR(VLOOKUP(AQ767,[2]CUS030!$A$5:$E$10000,5,0),"")</f>
        <v/>
      </c>
      <c r="BE767" s="19">
        <f>IFERROR(VLOOKUP(AR767,[2]CUS030!$A$5:$E$10000,5,0),"")</f>
        <v/>
      </c>
    </row>
    <row r="768">
      <c r="F768" s="108">
        <f>[1]!Table1[[#This Row],[Production]]</f>
        <v/>
      </c>
      <c r="G768">
        <f>MID(F768,LEN(F768)-6,4)</f>
        <v/>
      </c>
      <c r="H768">
        <f>AS768&amp;"|"&amp;AT768&amp;"|"&amp;AU768&amp;"|"&amp;AV768&amp;"|"&amp;AW768&amp;"|"&amp;AX768&amp;"|"&amp;AY768&amp;"|"&amp;AZ768&amp;"|"&amp;BA768&amp;"|"&amp;BB768&amp;"|"&amp;BC768&amp;"|"&amp;BD768&amp;"|"&amp;BE768</f>
        <v/>
      </c>
      <c r="I768" s="108">
        <f>[1]!Table1[[#This Row],[Stock]]</f>
        <v/>
      </c>
      <c r="J768">
        <f>MID(LEFT(I768,LEN(I768)-3),FIND("0|0.000",LEFT(I768,LEN(I768)-3),1)+7,6)</f>
        <v/>
      </c>
      <c r="K768" s="19" t="n"/>
      <c r="L768" s="19" t="n"/>
      <c r="M768" s="19" t="n"/>
      <c r="N768" s="19" t="n"/>
      <c r="O768" s="19" t="n"/>
      <c r="P768" s="20">
        <f>End_Cal!E768</f>
        <v/>
      </c>
      <c r="Q768" s="112">
        <f>IFERROR(INDEX($J$2:$J$9873,MATCH(1,INDEX(($P768=$F$2:$F$9873)*(0=COUNTIFS($Q$2:$Q$2,$J$2:$J$9873)),0),0)),"")</f>
        <v/>
      </c>
      <c r="R768" s="112">
        <f>IFERROR(INDEX($J$2:$J$9873,MATCH(1,INDEX(($P768=$F$2:$F$9873)*(0=COUNTIFS(Q768,$J$2:$J$9873)),0),0)),"")</f>
        <v/>
      </c>
      <c r="S768" s="112">
        <f>IFERROR(INDEX($J$2:$J$9873,MATCH(1,INDEX(($P768=$F$2:$F$9873)*(0=COUNTIFS(Q768:R768,$J$2:$J$9873)),0),0)),"")</f>
        <v/>
      </c>
      <c r="T768" s="112">
        <f>IFERROR(INDEX($J$2:$J$9873,MATCH(1,INDEX(($P768=$F$2:$F$9873)*(0=COUNTIFS(Q768:S768,$J$2:$J$9873)),0),0)),"")</f>
        <v/>
      </c>
      <c r="U768" s="112">
        <f>IFERROR(INDEX($J$2:$J$9873,MATCH(1,INDEX(($P768=$F$2:$F$9873)*(0=COUNTIFS(Q768:T768,$J$2:$J$9873)),0),0)),"")</f>
        <v/>
      </c>
      <c r="V768" s="112">
        <f>IFERROR(INDEX($J$2:$J$9873,MATCH(1,INDEX(($P768=$F$2:$F$9873)*(0=COUNTIFS(Q768:U768,$J$2:$J$9873)),0),0)),"")</f>
        <v/>
      </c>
      <c r="W768" s="112">
        <f>IFERROR(INDEX($J$2:$J$9873,MATCH(1,INDEX(($P768=$F$2:$F$9873)*(0=COUNTIFS(Q768:V768,$J$2:$J$861)),0),0)),"")</f>
        <v/>
      </c>
      <c r="X768" s="112">
        <f>IFERROR(INDEX($J$2:$J$9873,MATCH(1,INDEX(($P768=$F$2:$F$9873)*(0=COUNTIFS(Q768:W768,$J$2:$J$9873)),0),0)),"")</f>
        <v/>
      </c>
      <c r="Y768" s="112">
        <f>IFERROR(INDEX($J$2:$J$861,MATCH(1,INDEX(($P768=$F$2:$F$861)*(0=COUNTIFS(Q768:X768,$J$2:$J$861)),0),0)),"")</f>
        <v/>
      </c>
      <c r="Z768" s="112">
        <f>IFERROR(INDEX($J$2:$J$861,MATCH(1,INDEX(($P768=$F$2:$F$861)*(0=COUNTIFS(Q768:Y768,$J$2:$J$861)),0),0)),"")</f>
        <v/>
      </c>
      <c r="AA768" s="112">
        <f>IFERROR(INDEX($J$2:$J$861,MATCH(1,INDEX(($P768=$F$2:$F$861)*(0=COUNTIFS(Q768:Z768,$J$2:$J$861)),0),0)),"")</f>
        <v/>
      </c>
      <c r="AB768" s="112">
        <f>IFERROR(INDEX($J$2:$J$861,MATCH(1,INDEX(($P768=$F$2:$F$861)*(0=COUNTIFS(Q768:AA768,$J$2:$J$861)),0),0)),"")</f>
        <v/>
      </c>
      <c r="AC768" s="112">
        <f>IFERROR(INDEX($J$2:$J$861,MATCH(1,INDEX(($P768=$F$2:$F$861)*(0=COUNTIFS(Q768:AB768,$J$2:$J$861)),0),0)),"")</f>
        <v/>
      </c>
      <c r="AD768">
        <f>Q768&amp;"-"&amp;R768&amp;"-"&amp;S768&amp;"-"&amp;T768&amp;"-"&amp;U768&amp;"-"&amp;V768&amp;"-"&amp;W768&amp;"-"&amp;X768&amp;"-"&amp;Y768&amp;"-"&amp;Z768&amp;"-"&amp;AA768&amp;"-"&amp;AB768&amp;"-"&amp;AC768</f>
        <v/>
      </c>
      <c r="AF768" s="19">
        <f>IFERROR(INDEX($I$2:$I$861,MATCH(1,INDEX(($P768=$F$2:$F$861)*(0=COUNTIFS($AF$2:$AF$2,$I$2:$I$861)),0),0)),"")</f>
        <v/>
      </c>
      <c r="AG768" s="19">
        <f>IFERROR(INDEX($I$2:$I$9873,MATCH(1,INDEX(($P768=$F$2:$F$9873)*(0=COUNTIFS(AF768,$I$2:$I$9873)),0),0)),"")</f>
        <v/>
      </c>
      <c r="AH768" s="19">
        <f>IFERROR(INDEX($I$2:$I$9873,MATCH(1,INDEX(($P768=$F$2:$F$9873)*(0=COUNTIFS(AF768:AG768,$I$2:$I$9873)),0),0)),"")</f>
        <v/>
      </c>
      <c r="AI768" s="19">
        <f>IFERROR(INDEX($I$2:$I$9873,MATCH(1,INDEX(($P768=$F$2:$F$9873)*(0=COUNTIFS(AF768:AH768,$I$2:$I$9873)),0),0)),"")</f>
        <v/>
      </c>
      <c r="AJ768" s="19">
        <f>IFERROR(INDEX($I$2:$I$9873,MATCH(1,INDEX(($P768=$F$2:$F$9873)*(0=COUNTIFS(AF768:AI768,$I$2:$I$9873)),0),0)),"")</f>
        <v/>
      </c>
      <c r="AK768" s="19">
        <f>IFERROR(INDEX($I$2:$I$9873,MATCH(1,INDEX(($P768=$F$2:$F$9873)*(0=COUNTIFS(AF768:AJ768,$I$2:$I$9873)),0),0)),"")</f>
        <v/>
      </c>
      <c r="AL768" s="19">
        <f>IFERROR(INDEX($I$2:$I$9873,MATCH(1,INDEX(($P768=$F$2:$F$9873)*(0=COUNTIFS(AF768:AK768,$I$2:$I$9873)),0),0)),"")</f>
        <v/>
      </c>
      <c r="AM768" s="19">
        <f>IFERROR(INDEX($I$2:$I$9873,MATCH(1,INDEX(($P768=$F$2:$F$9873)*(0=COUNTIFS(AF768:AL768,$I$2:$I$9873)),0),0)),"")</f>
        <v/>
      </c>
      <c r="AN768" s="19">
        <f>IFERROR(INDEX($I$2:$I$9873,MATCH(1,INDEX(($P768=$F$2:$F$9873)*(0=COUNTIFS(AF768:AM768,$I$2:$I$9873)),0),0)),"")</f>
        <v/>
      </c>
      <c r="AO768" s="19">
        <f>IFERROR(INDEX($I$2:$I$9873,MATCH(1,INDEX(($P768=$F$2:$F$9873)*(0=COUNTIFS(AF768:AN768,$I$2:$I$9873)),0),0)),"")</f>
        <v/>
      </c>
      <c r="AP768" s="19">
        <f>IFERROR(INDEX($I$2:$I$9873,MATCH(1,INDEX(($P768=$F$2:$F$9873)*(0=COUNTIFS(AF768:AO768,$I$2:$I$9873)),0),0)),"")</f>
        <v/>
      </c>
      <c r="AQ768" s="19">
        <f>IFERROR(INDEX($I$2:$I$9873,MATCH(1,INDEX(($P768=$F$2:$F$9873)*(0=COUNTIFS(AF768:AP768,$I$2:$I$9873)),0),0)),"")</f>
        <v/>
      </c>
      <c r="AR768" s="19">
        <f>IFERROR(INDEX($I$2:$I$9873,MATCH(1,INDEX(($P768=$F$2:$F$9873)*(0=COUNTIFS(AF768:AQ768,$I$2:$I$9873)),0),0)),"")</f>
        <v/>
      </c>
      <c r="AS768" s="19">
        <f>IFERROR(VLOOKUP(AF768,[2]CUS030!$A$5:$E$10000,5,0),"")</f>
        <v/>
      </c>
      <c r="AT768" s="19">
        <f>IFERROR(VLOOKUP(AG768,[2]CUS030!$A$5:$E$10000,5,0),"")</f>
        <v/>
      </c>
      <c r="AU768" s="19">
        <f>IFERROR(VLOOKUP(AH768,[2]CUS030!$A$5:$E$10000,5,0),"")</f>
        <v/>
      </c>
      <c r="AV768" s="19">
        <f>IFERROR(VLOOKUP(AI768,[2]CUS030!$A$5:$E$10000,5,0),"")</f>
        <v/>
      </c>
      <c r="AW768" s="19">
        <f>IFERROR(VLOOKUP(AJ768,[2]CUS030!$A$5:$E$10000,5,0),"")</f>
        <v/>
      </c>
      <c r="AX768" s="19">
        <f>IFERROR(VLOOKUP(AK768,[2]CUS030!$A$5:$E$10000,5,0),"")</f>
        <v/>
      </c>
      <c r="AY768" s="19">
        <f>IFERROR(VLOOKUP(AL768,[2]CUS030!$A$5:$E$10000,5,0),"")</f>
        <v/>
      </c>
      <c r="AZ768" s="19">
        <f>IFERROR(VLOOKUP(AM768,[2]CUS030!$A$5:$E$10000,5,0),"")</f>
        <v/>
      </c>
      <c r="BA768" s="19">
        <f>IFERROR(VLOOKUP(AN768,[2]CUS030!$A$5:$E$10000,5,0),"")</f>
        <v/>
      </c>
      <c r="BB768" s="19">
        <f>IFERROR(VLOOKUP(AO768,[2]CUS030!$A$5:$E$10000,5,0),"")</f>
        <v/>
      </c>
      <c r="BC768" s="19">
        <f>IFERROR(VLOOKUP(AP768,[2]CUS030!$A$5:$E$10000,5,0),"")</f>
        <v/>
      </c>
      <c r="BD768" s="19">
        <f>IFERROR(VLOOKUP(AQ768,[2]CUS030!$A$5:$E$10000,5,0),"")</f>
        <v/>
      </c>
      <c r="BE768" s="19">
        <f>IFERROR(VLOOKUP(AR768,[2]CUS030!$A$5:$E$10000,5,0),"")</f>
        <v/>
      </c>
    </row>
    <row r="769">
      <c r="F769" s="108">
        <f>[1]!Table1[[#This Row],[Production]]</f>
        <v/>
      </c>
      <c r="G769">
        <f>MID(F769,LEN(F769)-6,4)</f>
        <v/>
      </c>
      <c r="H769">
        <f>AS769&amp;"|"&amp;AT769&amp;"|"&amp;AU769&amp;"|"&amp;AV769&amp;"|"&amp;AW769&amp;"|"&amp;AX769&amp;"|"&amp;AY769&amp;"|"&amp;AZ769&amp;"|"&amp;BA769&amp;"|"&amp;BB769&amp;"|"&amp;BC769&amp;"|"&amp;BD769&amp;"|"&amp;BE769</f>
        <v/>
      </c>
      <c r="I769" s="108">
        <f>[1]!Table1[[#This Row],[Stock]]</f>
        <v/>
      </c>
      <c r="J769">
        <f>MID(LEFT(I769,LEN(I769)-3),FIND("0|0.000",LEFT(I769,LEN(I769)-3),1)+7,6)</f>
        <v/>
      </c>
      <c r="K769" s="19" t="n"/>
      <c r="L769" s="19" t="n"/>
      <c r="M769" s="19" t="n"/>
      <c r="N769" s="19" t="n"/>
      <c r="O769" s="19" t="n"/>
      <c r="P769" s="20">
        <f>End_Cal!E769</f>
        <v/>
      </c>
      <c r="Q769" s="112">
        <f>IFERROR(INDEX($J$2:$J$9873,MATCH(1,INDEX(($P769=$F$2:$F$9873)*(0=COUNTIFS($Q$2:$Q$2,$J$2:$J$9873)),0),0)),"")</f>
        <v/>
      </c>
      <c r="R769" s="112">
        <f>IFERROR(INDEX($J$2:$J$9873,MATCH(1,INDEX(($P769=$F$2:$F$9873)*(0=COUNTIFS(Q769,$J$2:$J$9873)),0),0)),"")</f>
        <v/>
      </c>
      <c r="S769" s="112">
        <f>IFERROR(INDEX($J$2:$J$9873,MATCH(1,INDEX(($P769=$F$2:$F$9873)*(0=COUNTIFS(Q769:R769,$J$2:$J$9873)),0),0)),"")</f>
        <v/>
      </c>
      <c r="T769" s="112">
        <f>IFERROR(INDEX($J$2:$J$9873,MATCH(1,INDEX(($P769=$F$2:$F$9873)*(0=COUNTIFS(Q769:S769,$J$2:$J$9873)),0),0)),"")</f>
        <v/>
      </c>
      <c r="U769" s="112">
        <f>IFERROR(INDEX($J$2:$J$9873,MATCH(1,INDEX(($P769=$F$2:$F$9873)*(0=COUNTIFS(Q769:T769,$J$2:$J$9873)),0),0)),"")</f>
        <v/>
      </c>
      <c r="V769" s="112">
        <f>IFERROR(INDEX($J$2:$J$9873,MATCH(1,INDEX(($P769=$F$2:$F$9873)*(0=COUNTIFS(Q769:U769,$J$2:$J$9873)),0),0)),"")</f>
        <v/>
      </c>
      <c r="W769" s="112">
        <f>IFERROR(INDEX($J$2:$J$9873,MATCH(1,INDEX(($P769=$F$2:$F$9873)*(0=COUNTIFS(Q769:V769,$J$2:$J$861)),0),0)),"")</f>
        <v/>
      </c>
      <c r="X769" s="112">
        <f>IFERROR(INDEX($J$2:$J$9873,MATCH(1,INDEX(($P769=$F$2:$F$9873)*(0=COUNTIFS(Q769:W769,$J$2:$J$9873)),0),0)),"")</f>
        <v/>
      </c>
      <c r="Y769" s="112">
        <f>IFERROR(INDEX($J$2:$J$861,MATCH(1,INDEX(($P769=$F$2:$F$861)*(0=COUNTIFS(Q769:X769,$J$2:$J$861)),0),0)),"")</f>
        <v/>
      </c>
      <c r="Z769" s="112">
        <f>IFERROR(INDEX($J$2:$J$861,MATCH(1,INDEX(($P769=$F$2:$F$861)*(0=COUNTIFS(Q769:Y769,$J$2:$J$861)),0),0)),"")</f>
        <v/>
      </c>
      <c r="AA769" s="112">
        <f>IFERROR(INDEX($J$2:$J$861,MATCH(1,INDEX(($P769=$F$2:$F$861)*(0=COUNTIFS(Q769:Z769,$J$2:$J$861)),0),0)),"")</f>
        <v/>
      </c>
      <c r="AB769" s="112">
        <f>IFERROR(INDEX($J$2:$J$861,MATCH(1,INDEX(($P769=$F$2:$F$861)*(0=COUNTIFS(Q769:AA769,$J$2:$J$861)),0),0)),"")</f>
        <v/>
      </c>
      <c r="AC769" s="112">
        <f>IFERROR(INDEX($J$2:$J$861,MATCH(1,INDEX(($P769=$F$2:$F$861)*(0=COUNTIFS(Q769:AB769,$J$2:$J$861)),0),0)),"")</f>
        <v/>
      </c>
      <c r="AD769">
        <f>Q769&amp;"-"&amp;R769&amp;"-"&amp;S769&amp;"-"&amp;T769&amp;"-"&amp;U769&amp;"-"&amp;V769&amp;"-"&amp;W769&amp;"-"&amp;X769&amp;"-"&amp;Y769&amp;"-"&amp;Z769&amp;"-"&amp;AA769&amp;"-"&amp;AB769&amp;"-"&amp;AC769</f>
        <v/>
      </c>
      <c r="AF769" s="19">
        <f>IFERROR(INDEX($I$2:$I$861,MATCH(1,INDEX(($P769=$F$2:$F$861)*(0=COUNTIFS($AF$2:$AF$2,$I$2:$I$861)),0),0)),"")</f>
        <v/>
      </c>
      <c r="AG769" s="19">
        <f>IFERROR(INDEX($I$2:$I$9873,MATCH(1,INDEX(($P769=$F$2:$F$9873)*(0=COUNTIFS(AF769,$I$2:$I$9873)),0),0)),"")</f>
        <v/>
      </c>
      <c r="AH769" s="19">
        <f>IFERROR(INDEX($I$2:$I$9873,MATCH(1,INDEX(($P769=$F$2:$F$9873)*(0=COUNTIFS(AF769:AG769,$I$2:$I$9873)),0),0)),"")</f>
        <v/>
      </c>
      <c r="AI769" s="19">
        <f>IFERROR(INDEX($I$2:$I$9873,MATCH(1,INDEX(($P769=$F$2:$F$9873)*(0=COUNTIFS(AF769:AH769,$I$2:$I$9873)),0),0)),"")</f>
        <v/>
      </c>
      <c r="AJ769" s="19">
        <f>IFERROR(INDEX($I$2:$I$9873,MATCH(1,INDEX(($P769=$F$2:$F$9873)*(0=COUNTIFS(AF769:AI769,$I$2:$I$9873)),0),0)),"")</f>
        <v/>
      </c>
      <c r="AK769" s="19">
        <f>IFERROR(INDEX($I$2:$I$9873,MATCH(1,INDEX(($P769=$F$2:$F$9873)*(0=COUNTIFS(AF769:AJ769,$I$2:$I$9873)),0),0)),"")</f>
        <v/>
      </c>
      <c r="AL769" s="19">
        <f>IFERROR(INDEX($I$2:$I$9873,MATCH(1,INDEX(($P769=$F$2:$F$9873)*(0=COUNTIFS(AF769:AK769,$I$2:$I$9873)),0),0)),"")</f>
        <v/>
      </c>
      <c r="AM769" s="19">
        <f>IFERROR(INDEX($I$2:$I$9873,MATCH(1,INDEX(($P769=$F$2:$F$9873)*(0=COUNTIFS(AF769:AL769,$I$2:$I$9873)),0),0)),"")</f>
        <v/>
      </c>
      <c r="AN769" s="19">
        <f>IFERROR(INDEX($I$2:$I$9873,MATCH(1,INDEX(($P769=$F$2:$F$9873)*(0=COUNTIFS(AF769:AM769,$I$2:$I$9873)),0),0)),"")</f>
        <v/>
      </c>
      <c r="AO769" s="19">
        <f>IFERROR(INDEX($I$2:$I$9873,MATCH(1,INDEX(($P769=$F$2:$F$9873)*(0=COUNTIFS(AF769:AN769,$I$2:$I$9873)),0),0)),"")</f>
        <v/>
      </c>
      <c r="AP769" s="19">
        <f>IFERROR(INDEX($I$2:$I$9873,MATCH(1,INDEX(($P769=$F$2:$F$9873)*(0=COUNTIFS(AF769:AO769,$I$2:$I$9873)),0),0)),"")</f>
        <v/>
      </c>
      <c r="AQ769" s="19">
        <f>IFERROR(INDEX($I$2:$I$9873,MATCH(1,INDEX(($P769=$F$2:$F$9873)*(0=COUNTIFS(AF769:AP769,$I$2:$I$9873)),0),0)),"")</f>
        <v/>
      </c>
      <c r="AR769" s="19">
        <f>IFERROR(INDEX($I$2:$I$9873,MATCH(1,INDEX(($P769=$F$2:$F$9873)*(0=COUNTIFS(AF769:AQ769,$I$2:$I$9873)),0),0)),"")</f>
        <v/>
      </c>
      <c r="AS769" s="19">
        <f>IFERROR(VLOOKUP(AF769,[2]CUS030!$A$5:$E$10000,5,0),"")</f>
        <v/>
      </c>
      <c r="AT769" s="19">
        <f>IFERROR(VLOOKUP(AG769,[2]CUS030!$A$5:$E$10000,5,0),"")</f>
        <v/>
      </c>
      <c r="AU769" s="19">
        <f>IFERROR(VLOOKUP(AH769,[2]CUS030!$A$5:$E$10000,5,0),"")</f>
        <v/>
      </c>
      <c r="AV769" s="19">
        <f>IFERROR(VLOOKUP(AI769,[2]CUS030!$A$5:$E$10000,5,0),"")</f>
        <v/>
      </c>
      <c r="AW769" s="19">
        <f>IFERROR(VLOOKUP(AJ769,[2]CUS030!$A$5:$E$10000,5,0),"")</f>
        <v/>
      </c>
      <c r="AX769" s="19">
        <f>IFERROR(VLOOKUP(AK769,[2]CUS030!$A$5:$E$10000,5,0),"")</f>
        <v/>
      </c>
      <c r="AY769" s="19">
        <f>IFERROR(VLOOKUP(AL769,[2]CUS030!$A$5:$E$10000,5,0),"")</f>
        <v/>
      </c>
      <c r="AZ769" s="19">
        <f>IFERROR(VLOOKUP(AM769,[2]CUS030!$A$5:$E$10000,5,0),"")</f>
        <v/>
      </c>
      <c r="BA769" s="19">
        <f>IFERROR(VLOOKUP(AN769,[2]CUS030!$A$5:$E$10000,5,0),"")</f>
        <v/>
      </c>
      <c r="BB769" s="19">
        <f>IFERROR(VLOOKUP(AO769,[2]CUS030!$A$5:$E$10000,5,0),"")</f>
        <v/>
      </c>
      <c r="BC769" s="19">
        <f>IFERROR(VLOOKUP(AP769,[2]CUS030!$A$5:$E$10000,5,0),"")</f>
        <v/>
      </c>
      <c r="BD769" s="19">
        <f>IFERROR(VLOOKUP(AQ769,[2]CUS030!$A$5:$E$10000,5,0),"")</f>
        <v/>
      </c>
      <c r="BE769" s="19">
        <f>IFERROR(VLOOKUP(AR769,[2]CUS030!$A$5:$E$10000,5,0),"")</f>
        <v/>
      </c>
    </row>
    <row r="770">
      <c r="F770" s="108">
        <f>[1]!Table1[[#This Row],[Production]]</f>
        <v/>
      </c>
      <c r="G770">
        <f>MID(F770,LEN(F770)-6,4)</f>
        <v/>
      </c>
      <c r="H770">
        <f>AS770&amp;"|"&amp;AT770&amp;"|"&amp;AU770&amp;"|"&amp;AV770&amp;"|"&amp;AW770&amp;"|"&amp;AX770&amp;"|"&amp;AY770&amp;"|"&amp;AZ770&amp;"|"&amp;BA770&amp;"|"&amp;BB770&amp;"|"&amp;BC770&amp;"|"&amp;BD770&amp;"|"&amp;BE770</f>
        <v/>
      </c>
      <c r="I770" s="108">
        <f>[1]!Table1[[#This Row],[Stock]]</f>
        <v/>
      </c>
      <c r="J770">
        <f>MID(LEFT(I770,LEN(I770)-3),FIND("0|0.000",LEFT(I770,LEN(I770)-3),1)+7,6)</f>
        <v/>
      </c>
      <c r="K770" s="19" t="n"/>
      <c r="L770" s="19" t="n"/>
      <c r="M770" s="19" t="n"/>
      <c r="N770" s="19" t="n"/>
      <c r="O770" s="19" t="n"/>
      <c r="P770" s="20">
        <f>End_Cal!E770</f>
        <v/>
      </c>
      <c r="Q770" s="112">
        <f>IFERROR(INDEX($J$2:$J$9873,MATCH(1,INDEX(($P770=$F$2:$F$9873)*(0=COUNTIFS($Q$2:$Q$2,$J$2:$J$9873)),0),0)),"")</f>
        <v/>
      </c>
      <c r="R770" s="112">
        <f>IFERROR(INDEX($J$2:$J$9873,MATCH(1,INDEX(($P770=$F$2:$F$9873)*(0=COUNTIFS(Q770,$J$2:$J$9873)),0),0)),"")</f>
        <v/>
      </c>
      <c r="S770" s="112">
        <f>IFERROR(INDEX($J$2:$J$9873,MATCH(1,INDEX(($P770=$F$2:$F$9873)*(0=COUNTIFS(Q770:R770,$J$2:$J$9873)),0),0)),"")</f>
        <v/>
      </c>
      <c r="T770" s="112">
        <f>IFERROR(INDEX($J$2:$J$9873,MATCH(1,INDEX(($P770=$F$2:$F$9873)*(0=COUNTIFS(Q770:S770,$J$2:$J$9873)),0),0)),"")</f>
        <v/>
      </c>
      <c r="U770" s="112">
        <f>IFERROR(INDEX($J$2:$J$9873,MATCH(1,INDEX(($P770=$F$2:$F$9873)*(0=COUNTIFS(Q770:T770,$J$2:$J$9873)),0),0)),"")</f>
        <v/>
      </c>
      <c r="V770" s="112">
        <f>IFERROR(INDEX($J$2:$J$9873,MATCH(1,INDEX(($P770=$F$2:$F$9873)*(0=COUNTIFS(Q770:U770,$J$2:$J$9873)),0),0)),"")</f>
        <v/>
      </c>
      <c r="W770" s="112">
        <f>IFERROR(INDEX($J$2:$J$9873,MATCH(1,INDEX(($P770=$F$2:$F$9873)*(0=COUNTIFS(Q770:V770,$J$2:$J$861)),0),0)),"")</f>
        <v/>
      </c>
      <c r="X770" s="112">
        <f>IFERROR(INDEX($J$2:$J$9873,MATCH(1,INDEX(($P770=$F$2:$F$9873)*(0=COUNTIFS(Q770:W770,$J$2:$J$9873)),0),0)),"")</f>
        <v/>
      </c>
      <c r="Y770" s="112">
        <f>IFERROR(INDEX($J$2:$J$861,MATCH(1,INDEX(($P770=$F$2:$F$861)*(0=COUNTIFS(Q770:X770,$J$2:$J$861)),0),0)),"")</f>
        <v/>
      </c>
      <c r="Z770" s="112">
        <f>IFERROR(INDEX($J$2:$J$861,MATCH(1,INDEX(($P770=$F$2:$F$861)*(0=COUNTIFS(Q770:Y770,$J$2:$J$861)),0),0)),"")</f>
        <v/>
      </c>
      <c r="AA770" s="112">
        <f>IFERROR(INDEX($J$2:$J$861,MATCH(1,INDEX(($P770=$F$2:$F$861)*(0=COUNTIFS(Q770:Z770,$J$2:$J$861)),0),0)),"")</f>
        <v/>
      </c>
      <c r="AB770" s="112">
        <f>IFERROR(INDEX($J$2:$J$861,MATCH(1,INDEX(($P770=$F$2:$F$861)*(0=COUNTIFS(Q770:AA770,$J$2:$J$861)),0),0)),"")</f>
        <v/>
      </c>
      <c r="AC770" s="112">
        <f>IFERROR(INDEX($J$2:$J$861,MATCH(1,INDEX(($P770=$F$2:$F$861)*(0=COUNTIFS(Q770:AB770,$J$2:$J$861)),0),0)),"")</f>
        <v/>
      </c>
      <c r="AD770">
        <f>Q770&amp;"-"&amp;R770&amp;"-"&amp;S770&amp;"-"&amp;T770&amp;"-"&amp;U770&amp;"-"&amp;V770&amp;"-"&amp;W770&amp;"-"&amp;X770&amp;"-"&amp;Y770&amp;"-"&amp;Z770&amp;"-"&amp;AA770&amp;"-"&amp;AB770&amp;"-"&amp;AC770</f>
        <v/>
      </c>
      <c r="AF770" s="19">
        <f>IFERROR(INDEX($I$2:$I$861,MATCH(1,INDEX(($P770=$F$2:$F$861)*(0=COUNTIFS($AF$2:$AF$2,$I$2:$I$861)),0),0)),"")</f>
        <v/>
      </c>
      <c r="AG770" s="19">
        <f>IFERROR(INDEX($I$2:$I$9873,MATCH(1,INDEX(($P770=$F$2:$F$9873)*(0=COUNTIFS(AF770,$I$2:$I$9873)),0),0)),"")</f>
        <v/>
      </c>
      <c r="AH770" s="19">
        <f>IFERROR(INDEX($I$2:$I$9873,MATCH(1,INDEX(($P770=$F$2:$F$9873)*(0=COUNTIFS(AF770:AG770,$I$2:$I$9873)),0),0)),"")</f>
        <v/>
      </c>
      <c r="AI770" s="19">
        <f>IFERROR(INDEX($I$2:$I$9873,MATCH(1,INDEX(($P770=$F$2:$F$9873)*(0=COUNTIFS(AF770:AH770,$I$2:$I$9873)),0),0)),"")</f>
        <v/>
      </c>
      <c r="AJ770" s="19">
        <f>IFERROR(INDEX($I$2:$I$9873,MATCH(1,INDEX(($P770=$F$2:$F$9873)*(0=COUNTIFS(AF770:AI770,$I$2:$I$9873)),0),0)),"")</f>
        <v/>
      </c>
      <c r="AK770" s="19">
        <f>IFERROR(INDEX($I$2:$I$9873,MATCH(1,INDEX(($P770=$F$2:$F$9873)*(0=COUNTIFS(AF770:AJ770,$I$2:$I$9873)),0),0)),"")</f>
        <v/>
      </c>
      <c r="AL770" s="19">
        <f>IFERROR(INDEX($I$2:$I$9873,MATCH(1,INDEX(($P770=$F$2:$F$9873)*(0=COUNTIFS(AF770:AK770,$I$2:$I$9873)),0),0)),"")</f>
        <v/>
      </c>
      <c r="AM770" s="19">
        <f>IFERROR(INDEX($I$2:$I$9873,MATCH(1,INDEX(($P770=$F$2:$F$9873)*(0=COUNTIFS(AF770:AL770,$I$2:$I$9873)),0),0)),"")</f>
        <v/>
      </c>
      <c r="AN770" s="19">
        <f>IFERROR(INDEX($I$2:$I$9873,MATCH(1,INDEX(($P770=$F$2:$F$9873)*(0=COUNTIFS(AF770:AM770,$I$2:$I$9873)),0),0)),"")</f>
        <v/>
      </c>
      <c r="AO770" s="19">
        <f>IFERROR(INDEX($I$2:$I$9873,MATCH(1,INDEX(($P770=$F$2:$F$9873)*(0=COUNTIFS(AF770:AN770,$I$2:$I$9873)),0),0)),"")</f>
        <v/>
      </c>
      <c r="AP770" s="19">
        <f>IFERROR(INDEX($I$2:$I$9873,MATCH(1,INDEX(($P770=$F$2:$F$9873)*(0=COUNTIFS(AF770:AO770,$I$2:$I$9873)),0),0)),"")</f>
        <v/>
      </c>
      <c r="AQ770" s="19">
        <f>IFERROR(INDEX($I$2:$I$9873,MATCH(1,INDEX(($P770=$F$2:$F$9873)*(0=COUNTIFS(AF770:AP770,$I$2:$I$9873)),0),0)),"")</f>
        <v/>
      </c>
      <c r="AR770" s="19">
        <f>IFERROR(INDEX($I$2:$I$9873,MATCH(1,INDEX(($P770=$F$2:$F$9873)*(0=COUNTIFS(AF770:AQ770,$I$2:$I$9873)),0),0)),"")</f>
        <v/>
      </c>
      <c r="AS770" s="19">
        <f>IFERROR(VLOOKUP(AF770,[2]CUS030!$A$5:$E$10000,5,0),"")</f>
        <v/>
      </c>
      <c r="AT770" s="19">
        <f>IFERROR(VLOOKUP(AG770,[2]CUS030!$A$5:$E$10000,5,0),"")</f>
        <v/>
      </c>
      <c r="AU770" s="19">
        <f>IFERROR(VLOOKUP(AH770,[2]CUS030!$A$5:$E$10000,5,0),"")</f>
        <v/>
      </c>
      <c r="AV770" s="19">
        <f>IFERROR(VLOOKUP(AI770,[2]CUS030!$A$5:$E$10000,5,0),"")</f>
        <v/>
      </c>
      <c r="AW770" s="19">
        <f>IFERROR(VLOOKUP(AJ770,[2]CUS030!$A$5:$E$10000,5,0),"")</f>
        <v/>
      </c>
      <c r="AX770" s="19">
        <f>IFERROR(VLOOKUP(AK770,[2]CUS030!$A$5:$E$10000,5,0),"")</f>
        <v/>
      </c>
      <c r="AY770" s="19">
        <f>IFERROR(VLOOKUP(AL770,[2]CUS030!$A$5:$E$10000,5,0),"")</f>
        <v/>
      </c>
      <c r="AZ770" s="19">
        <f>IFERROR(VLOOKUP(AM770,[2]CUS030!$A$5:$E$10000,5,0),"")</f>
        <v/>
      </c>
      <c r="BA770" s="19">
        <f>IFERROR(VLOOKUP(AN770,[2]CUS030!$A$5:$E$10000,5,0),"")</f>
        <v/>
      </c>
      <c r="BB770" s="19">
        <f>IFERROR(VLOOKUP(AO770,[2]CUS030!$A$5:$E$10000,5,0),"")</f>
        <v/>
      </c>
      <c r="BC770" s="19">
        <f>IFERROR(VLOOKUP(AP770,[2]CUS030!$A$5:$E$10000,5,0),"")</f>
        <v/>
      </c>
      <c r="BD770" s="19">
        <f>IFERROR(VLOOKUP(AQ770,[2]CUS030!$A$5:$E$10000,5,0),"")</f>
        <v/>
      </c>
      <c r="BE770" s="19">
        <f>IFERROR(VLOOKUP(AR770,[2]CUS030!$A$5:$E$10000,5,0),"")</f>
        <v/>
      </c>
    </row>
    <row r="771">
      <c r="F771" s="108">
        <f>[1]!Table1[[#This Row],[Production]]</f>
        <v/>
      </c>
      <c r="G771">
        <f>MID(F771,LEN(F771)-6,4)</f>
        <v/>
      </c>
      <c r="H771">
        <f>AS771&amp;"|"&amp;AT771&amp;"|"&amp;AU771&amp;"|"&amp;AV771&amp;"|"&amp;AW771&amp;"|"&amp;AX771&amp;"|"&amp;AY771&amp;"|"&amp;AZ771&amp;"|"&amp;BA771&amp;"|"&amp;BB771&amp;"|"&amp;BC771&amp;"|"&amp;BD771&amp;"|"&amp;BE771</f>
        <v/>
      </c>
      <c r="I771" s="108">
        <f>[1]!Table1[[#This Row],[Stock]]</f>
        <v/>
      </c>
      <c r="J771">
        <f>MID(LEFT(I771,LEN(I771)-3),FIND("0|0.000",LEFT(I771,LEN(I771)-3),1)+7,6)</f>
        <v/>
      </c>
      <c r="K771" s="19" t="n"/>
      <c r="L771" s="19" t="n"/>
      <c r="M771" s="19" t="n"/>
      <c r="N771" s="19" t="n"/>
      <c r="O771" s="19" t="n"/>
      <c r="P771" s="20">
        <f>End_Cal!E771</f>
        <v/>
      </c>
      <c r="Q771" s="112">
        <f>IFERROR(INDEX($J$2:$J$9873,MATCH(1,INDEX(($P771=$F$2:$F$9873)*(0=COUNTIFS($Q$2:$Q$2,$J$2:$J$9873)),0),0)),"")</f>
        <v/>
      </c>
      <c r="R771" s="112">
        <f>IFERROR(INDEX($J$2:$J$9873,MATCH(1,INDEX(($P771=$F$2:$F$9873)*(0=COUNTIFS(Q771,$J$2:$J$9873)),0),0)),"")</f>
        <v/>
      </c>
      <c r="S771" s="112">
        <f>IFERROR(INDEX($J$2:$J$9873,MATCH(1,INDEX(($P771=$F$2:$F$9873)*(0=COUNTIFS(Q771:R771,$J$2:$J$9873)),0),0)),"")</f>
        <v/>
      </c>
      <c r="T771" s="112">
        <f>IFERROR(INDEX($J$2:$J$9873,MATCH(1,INDEX(($P771=$F$2:$F$9873)*(0=COUNTIFS(Q771:S771,$J$2:$J$9873)),0),0)),"")</f>
        <v/>
      </c>
      <c r="U771" s="112">
        <f>IFERROR(INDEX($J$2:$J$9873,MATCH(1,INDEX(($P771=$F$2:$F$9873)*(0=COUNTIFS(Q771:T771,$J$2:$J$9873)),0),0)),"")</f>
        <v/>
      </c>
      <c r="V771" s="112">
        <f>IFERROR(INDEX($J$2:$J$9873,MATCH(1,INDEX(($P771=$F$2:$F$9873)*(0=COUNTIFS(Q771:U771,$J$2:$J$9873)),0),0)),"")</f>
        <v/>
      </c>
      <c r="W771" s="112">
        <f>IFERROR(INDEX($J$2:$J$9873,MATCH(1,INDEX(($P771=$F$2:$F$9873)*(0=COUNTIFS(Q771:V771,$J$2:$J$861)),0),0)),"")</f>
        <v/>
      </c>
      <c r="X771" s="112">
        <f>IFERROR(INDEX($J$2:$J$9873,MATCH(1,INDEX(($P771=$F$2:$F$9873)*(0=COUNTIFS(Q771:W771,$J$2:$J$9873)),0),0)),"")</f>
        <v/>
      </c>
      <c r="Y771" s="112">
        <f>IFERROR(INDEX($J$2:$J$861,MATCH(1,INDEX(($P771=$F$2:$F$861)*(0=COUNTIFS(Q771:X771,$J$2:$J$861)),0),0)),"")</f>
        <v/>
      </c>
      <c r="Z771" s="112">
        <f>IFERROR(INDEX($J$2:$J$861,MATCH(1,INDEX(($P771=$F$2:$F$861)*(0=COUNTIFS(Q771:Y771,$J$2:$J$861)),0),0)),"")</f>
        <v/>
      </c>
      <c r="AA771" s="112">
        <f>IFERROR(INDEX($J$2:$J$861,MATCH(1,INDEX(($P771=$F$2:$F$861)*(0=COUNTIFS(Q771:Z771,$J$2:$J$861)),0),0)),"")</f>
        <v/>
      </c>
      <c r="AB771" s="112">
        <f>IFERROR(INDEX($J$2:$J$861,MATCH(1,INDEX(($P771=$F$2:$F$861)*(0=COUNTIFS(Q771:AA771,$J$2:$J$861)),0),0)),"")</f>
        <v/>
      </c>
      <c r="AC771" s="112">
        <f>IFERROR(INDEX($J$2:$J$861,MATCH(1,INDEX(($P771=$F$2:$F$861)*(0=COUNTIFS(Q771:AB771,$J$2:$J$861)),0),0)),"")</f>
        <v/>
      </c>
      <c r="AD771">
        <f>Q771&amp;"-"&amp;R771&amp;"-"&amp;S771&amp;"-"&amp;T771&amp;"-"&amp;U771&amp;"-"&amp;V771&amp;"-"&amp;W771&amp;"-"&amp;X771&amp;"-"&amp;Y771&amp;"-"&amp;Z771&amp;"-"&amp;AA771&amp;"-"&amp;AB771&amp;"-"&amp;AC771</f>
        <v/>
      </c>
      <c r="AF771" s="19">
        <f>IFERROR(INDEX($I$2:$I$861,MATCH(1,INDEX(($P771=$F$2:$F$861)*(0=COUNTIFS($AF$2:$AF$2,$I$2:$I$861)),0),0)),"")</f>
        <v/>
      </c>
      <c r="AG771" s="19">
        <f>IFERROR(INDEX($I$2:$I$9873,MATCH(1,INDEX(($P771=$F$2:$F$9873)*(0=COUNTIFS(AF771,$I$2:$I$9873)),0),0)),"")</f>
        <v/>
      </c>
      <c r="AH771" s="19">
        <f>IFERROR(INDEX($I$2:$I$9873,MATCH(1,INDEX(($P771=$F$2:$F$9873)*(0=COUNTIFS(AF771:AG771,$I$2:$I$9873)),0),0)),"")</f>
        <v/>
      </c>
      <c r="AI771" s="19">
        <f>IFERROR(INDEX($I$2:$I$9873,MATCH(1,INDEX(($P771=$F$2:$F$9873)*(0=COUNTIFS(AF771:AH771,$I$2:$I$9873)),0),0)),"")</f>
        <v/>
      </c>
      <c r="AJ771" s="19">
        <f>IFERROR(INDEX($I$2:$I$9873,MATCH(1,INDEX(($P771=$F$2:$F$9873)*(0=COUNTIFS(AF771:AI771,$I$2:$I$9873)),0),0)),"")</f>
        <v/>
      </c>
      <c r="AK771" s="19">
        <f>IFERROR(INDEX($I$2:$I$9873,MATCH(1,INDEX(($P771=$F$2:$F$9873)*(0=COUNTIFS(AF771:AJ771,$I$2:$I$9873)),0),0)),"")</f>
        <v/>
      </c>
      <c r="AL771" s="19">
        <f>IFERROR(INDEX($I$2:$I$9873,MATCH(1,INDEX(($P771=$F$2:$F$9873)*(0=COUNTIFS(AF771:AK771,$I$2:$I$9873)),0),0)),"")</f>
        <v/>
      </c>
      <c r="AM771" s="19">
        <f>IFERROR(INDEX($I$2:$I$9873,MATCH(1,INDEX(($P771=$F$2:$F$9873)*(0=COUNTIFS(AF771:AL771,$I$2:$I$9873)),0),0)),"")</f>
        <v/>
      </c>
      <c r="AN771" s="19">
        <f>IFERROR(INDEX($I$2:$I$9873,MATCH(1,INDEX(($P771=$F$2:$F$9873)*(0=COUNTIFS(AF771:AM771,$I$2:$I$9873)),0),0)),"")</f>
        <v/>
      </c>
      <c r="AO771" s="19">
        <f>IFERROR(INDEX($I$2:$I$9873,MATCH(1,INDEX(($P771=$F$2:$F$9873)*(0=COUNTIFS(AF771:AN771,$I$2:$I$9873)),0),0)),"")</f>
        <v/>
      </c>
      <c r="AP771" s="19">
        <f>IFERROR(INDEX($I$2:$I$9873,MATCH(1,INDEX(($P771=$F$2:$F$9873)*(0=COUNTIFS(AF771:AO771,$I$2:$I$9873)),0),0)),"")</f>
        <v/>
      </c>
      <c r="AQ771" s="19">
        <f>IFERROR(INDEX($I$2:$I$9873,MATCH(1,INDEX(($P771=$F$2:$F$9873)*(0=COUNTIFS(AF771:AP771,$I$2:$I$9873)),0),0)),"")</f>
        <v/>
      </c>
      <c r="AR771" s="19">
        <f>IFERROR(INDEX($I$2:$I$9873,MATCH(1,INDEX(($P771=$F$2:$F$9873)*(0=COUNTIFS(AF771:AQ771,$I$2:$I$9873)),0),0)),"")</f>
        <v/>
      </c>
      <c r="AS771" s="19">
        <f>IFERROR(VLOOKUP(AF771,[2]CUS030!$A$5:$E$10000,5,0),"")</f>
        <v/>
      </c>
      <c r="AT771" s="19">
        <f>IFERROR(VLOOKUP(AG771,[2]CUS030!$A$5:$E$10000,5,0),"")</f>
        <v/>
      </c>
      <c r="AU771" s="19">
        <f>IFERROR(VLOOKUP(AH771,[2]CUS030!$A$5:$E$10000,5,0),"")</f>
        <v/>
      </c>
      <c r="AV771" s="19">
        <f>IFERROR(VLOOKUP(AI771,[2]CUS030!$A$5:$E$10000,5,0),"")</f>
        <v/>
      </c>
      <c r="AW771" s="19">
        <f>IFERROR(VLOOKUP(AJ771,[2]CUS030!$A$5:$E$10000,5,0),"")</f>
        <v/>
      </c>
      <c r="AX771" s="19">
        <f>IFERROR(VLOOKUP(AK771,[2]CUS030!$A$5:$E$10000,5,0),"")</f>
        <v/>
      </c>
      <c r="AY771" s="19">
        <f>IFERROR(VLOOKUP(AL771,[2]CUS030!$A$5:$E$10000,5,0),"")</f>
        <v/>
      </c>
      <c r="AZ771" s="19">
        <f>IFERROR(VLOOKUP(AM771,[2]CUS030!$A$5:$E$10000,5,0),"")</f>
        <v/>
      </c>
      <c r="BA771" s="19">
        <f>IFERROR(VLOOKUP(AN771,[2]CUS030!$A$5:$E$10000,5,0),"")</f>
        <v/>
      </c>
      <c r="BB771" s="19">
        <f>IFERROR(VLOOKUP(AO771,[2]CUS030!$A$5:$E$10000,5,0),"")</f>
        <v/>
      </c>
      <c r="BC771" s="19">
        <f>IFERROR(VLOOKUP(AP771,[2]CUS030!$A$5:$E$10000,5,0),"")</f>
        <v/>
      </c>
      <c r="BD771" s="19">
        <f>IFERROR(VLOOKUP(AQ771,[2]CUS030!$A$5:$E$10000,5,0),"")</f>
        <v/>
      </c>
      <c r="BE771" s="19">
        <f>IFERROR(VLOOKUP(AR771,[2]CUS030!$A$5:$E$10000,5,0),"")</f>
        <v/>
      </c>
    </row>
    <row r="772">
      <c r="F772" s="108">
        <f>[1]!Table1[[#This Row],[Production]]</f>
        <v/>
      </c>
      <c r="G772">
        <f>MID(F772,LEN(F772)-6,4)</f>
        <v/>
      </c>
      <c r="H772">
        <f>AS772&amp;"|"&amp;AT772&amp;"|"&amp;AU772&amp;"|"&amp;AV772&amp;"|"&amp;AW772&amp;"|"&amp;AX772&amp;"|"&amp;AY772&amp;"|"&amp;AZ772&amp;"|"&amp;BA772&amp;"|"&amp;BB772&amp;"|"&amp;BC772&amp;"|"&amp;BD772&amp;"|"&amp;BE772</f>
        <v/>
      </c>
      <c r="I772" s="108">
        <f>[1]!Table1[[#This Row],[Stock]]</f>
        <v/>
      </c>
      <c r="J772">
        <f>MID(LEFT(I772,LEN(I772)-3),FIND("0|0.000",LEFT(I772,LEN(I772)-3),1)+7,6)</f>
        <v/>
      </c>
      <c r="K772" s="19" t="n"/>
      <c r="L772" s="19" t="n"/>
      <c r="M772" s="19" t="n"/>
      <c r="N772" s="19" t="n"/>
      <c r="O772" s="19" t="n"/>
      <c r="P772" s="20">
        <f>End_Cal!E772</f>
        <v/>
      </c>
      <c r="Q772" s="112">
        <f>IFERROR(INDEX($J$2:$J$9873,MATCH(1,INDEX(($P772=$F$2:$F$9873)*(0=COUNTIFS($Q$2:$Q$2,$J$2:$J$9873)),0),0)),"")</f>
        <v/>
      </c>
      <c r="R772" s="112">
        <f>IFERROR(INDEX($J$2:$J$9873,MATCH(1,INDEX(($P772=$F$2:$F$9873)*(0=COUNTIFS(Q772,$J$2:$J$9873)),0),0)),"")</f>
        <v/>
      </c>
      <c r="S772" s="112">
        <f>IFERROR(INDEX($J$2:$J$9873,MATCH(1,INDEX(($P772=$F$2:$F$9873)*(0=COUNTIFS(Q772:R772,$J$2:$J$9873)),0),0)),"")</f>
        <v/>
      </c>
      <c r="T772" s="112">
        <f>IFERROR(INDEX($J$2:$J$9873,MATCH(1,INDEX(($P772=$F$2:$F$9873)*(0=COUNTIFS(Q772:S772,$J$2:$J$9873)),0),0)),"")</f>
        <v/>
      </c>
      <c r="U772" s="112">
        <f>IFERROR(INDEX($J$2:$J$9873,MATCH(1,INDEX(($P772=$F$2:$F$9873)*(0=COUNTIFS(Q772:T772,$J$2:$J$9873)),0),0)),"")</f>
        <v/>
      </c>
      <c r="V772" s="112">
        <f>IFERROR(INDEX($J$2:$J$9873,MATCH(1,INDEX(($P772=$F$2:$F$9873)*(0=COUNTIFS(Q772:U772,$J$2:$J$9873)),0),0)),"")</f>
        <v/>
      </c>
      <c r="W772" s="112">
        <f>IFERROR(INDEX($J$2:$J$9873,MATCH(1,INDEX(($P772=$F$2:$F$9873)*(0=COUNTIFS(Q772:V772,$J$2:$J$861)),0),0)),"")</f>
        <v/>
      </c>
      <c r="X772" s="112">
        <f>IFERROR(INDEX($J$2:$J$9873,MATCH(1,INDEX(($P772=$F$2:$F$9873)*(0=COUNTIFS(Q772:W772,$J$2:$J$9873)),0),0)),"")</f>
        <v/>
      </c>
      <c r="Y772" s="112">
        <f>IFERROR(INDEX($J$2:$J$861,MATCH(1,INDEX(($P772=$F$2:$F$861)*(0=COUNTIFS(Q772:X772,$J$2:$J$861)),0),0)),"")</f>
        <v/>
      </c>
      <c r="Z772" s="112">
        <f>IFERROR(INDEX($J$2:$J$861,MATCH(1,INDEX(($P772=$F$2:$F$861)*(0=COUNTIFS(Q772:Y772,$J$2:$J$861)),0),0)),"")</f>
        <v/>
      </c>
      <c r="AA772" s="112">
        <f>IFERROR(INDEX($J$2:$J$861,MATCH(1,INDEX(($P772=$F$2:$F$861)*(0=COUNTIFS(Q772:Z772,$J$2:$J$861)),0),0)),"")</f>
        <v/>
      </c>
      <c r="AB772" s="112">
        <f>IFERROR(INDEX($J$2:$J$861,MATCH(1,INDEX(($P772=$F$2:$F$861)*(0=COUNTIFS(Q772:AA772,$J$2:$J$861)),0),0)),"")</f>
        <v/>
      </c>
      <c r="AC772" s="112">
        <f>IFERROR(INDEX($J$2:$J$861,MATCH(1,INDEX(($P772=$F$2:$F$861)*(0=COUNTIFS(Q772:AB772,$J$2:$J$861)),0),0)),"")</f>
        <v/>
      </c>
      <c r="AD772">
        <f>Q772&amp;"-"&amp;R772&amp;"-"&amp;S772&amp;"-"&amp;T772&amp;"-"&amp;U772&amp;"-"&amp;V772&amp;"-"&amp;W772&amp;"-"&amp;X772&amp;"-"&amp;Y772&amp;"-"&amp;Z772&amp;"-"&amp;AA772&amp;"-"&amp;AB772&amp;"-"&amp;AC772</f>
        <v/>
      </c>
      <c r="AF772" s="19">
        <f>IFERROR(INDEX($I$2:$I$861,MATCH(1,INDEX(($P772=$F$2:$F$861)*(0=COUNTIFS($AF$2:$AF$2,$I$2:$I$861)),0),0)),"")</f>
        <v/>
      </c>
      <c r="AG772" s="19">
        <f>IFERROR(INDEX($I$2:$I$9873,MATCH(1,INDEX(($P772=$F$2:$F$9873)*(0=COUNTIFS(AF772,$I$2:$I$9873)),0),0)),"")</f>
        <v/>
      </c>
      <c r="AH772" s="19">
        <f>IFERROR(INDEX($I$2:$I$9873,MATCH(1,INDEX(($P772=$F$2:$F$9873)*(0=COUNTIFS(AF772:AG772,$I$2:$I$9873)),0),0)),"")</f>
        <v/>
      </c>
      <c r="AI772" s="19">
        <f>IFERROR(INDEX($I$2:$I$9873,MATCH(1,INDEX(($P772=$F$2:$F$9873)*(0=COUNTIFS(AF772:AH772,$I$2:$I$9873)),0),0)),"")</f>
        <v/>
      </c>
      <c r="AJ772" s="19">
        <f>IFERROR(INDEX($I$2:$I$9873,MATCH(1,INDEX(($P772=$F$2:$F$9873)*(0=COUNTIFS(AF772:AI772,$I$2:$I$9873)),0),0)),"")</f>
        <v/>
      </c>
      <c r="AK772" s="19">
        <f>IFERROR(INDEX($I$2:$I$9873,MATCH(1,INDEX(($P772=$F$2:$F$9873)*(0=COUNTIFS(AF772:AJ772,$I$2:$I$9873)),0),0)),"")</f>
        <v/>
      </c>
      <c r="AL772" s="19">
        <f>IFERROR(INDEX($I$2:$I$9873,MATCH(1,INDEX(($P772=$F$2:$F$9873)*(0=COUNTIFS(AF772:AK772,$I$2:$I$9873)),0),0)),"")</f>
        <v/>
      </c>
      <c r="AM772" s="19">
        <f>IFERROR(INDEX($I$2:$I$9873,MATCH(1,INDEX(($P772=$F$2:$F$9873)*(0=COUNTIFS(AF772:AL772,$I$2:$I$9873)),0),0)),"")</f>
        <v/>
      </c>
      <c r="AN772" s="19">
        <f>IFERROR(INDEX($I$2:$I$9873,MATCH(1,INDEX(($P772=$F$2:$F$9873)*(0=COUNTIFS(AF772:AM772,$I$2:$I$9873)),0),0)),"")</f>
        <v/>
      </c>
      <c r="AO772" s="19">
        <f>IFERROR(INDEX($I$2:$I$9873,MATCH(1,INDEX(($P772=$F$2:$F$9873)*(0=COUNTIFS(AF772:AN772,$I$2:$I$9873)),0),0)),"")</f>
        <v/>
      </c>
      <c r="AP772" s="19">
        <f>IFERROR(INDEX($I$2:$I$9873,MATCH(1,INDEX(($P772=$F$2:$F$9873)*(0=COUNTIFS(AF772:AO772,$I$2:$I$9873)),0),0)),"")</f>
        <v/>
      </c>
      <c r="AQ772" s="19">
        <f>IFERROR(INDEX($I$2:$I$9873,MATCH(1,INDEX(($P772=$F$2:$F$9873)*(0=COUNTIFS(AF772:AP772,$I$2:$I$9873)),0),0)),"")</f>
        <v/>
      </c>
      <c r="AR772" s="19">
        <f>IFERROR(INDEX($I$2:$I$9873,MATCH(1,INDEX(($P772=$F$2:$F$9873)*(0=COUNTIFS(AF772:AQ772,$I$2:$I$9873)),0),0)),"")</f>
        <v/>
      </c>
      <c r="AS772" s="19">
        <f>IFERROR(VLOOKUP(AF772,[2]CUS030!$A$5:$E$10000,5,0),"")</f>
        <v/>
      </c>
      <c r="AT772" s="19">
        <f>IFERROR(VLOOKUP(AG772,[2]CUS030!$A$5:$E$10000,5,0),"")</f>
        <v/>
      </c>
      <c r="AU772" s="19">
        <f>IFERROR(VLOOKUP(AH772,[2]CUS030!$A$5:$E$10000,5,0),"")</f>
        <v/>
      </c>
      <c r="AV772" s="19">
        <f>IFERROR(VLOOKUP(AI772,[2]CUS030!$A$5:$E$10000,5,0),"")</f>
        <v/>
      </c>
      <c r="AW772" s="19">
        <f>IFERROR(VLOOKUP(AJ772,[2]CUS030!$A$5:$E$10000,5,0),"")</f>
        <v/>
      </c>
      <c r="AX772" s="19">
        <f>IFERROR(VLOOKUP(AK772,[2]CUS030!$A$5:$E$10000,5,0),"")</f>
        <v/>
      </c>
      <c r="AY772" s="19">
        <f>IFERROR(VLOOKUP(AL772,[2]CUS030!$A$5:$E$10000,5,0),"")</f>
        <v/>
      </c>
      <c r="AZ772" s="19">
        <f>IFERROR(VLOOKUP(AM772,[2]CUS030!$A$5:$E$10000,5,0),"")</f>
        <v/>
      </c>
      <c r="BA772" s="19">
        <f>IFERROR(VLOOKUP(AN772,[2]CUS030!$A$5:$E$10000,5,0),"")</f>
        <v/>
      </c>
      <c r="BB772" s="19">
        <f>IFERROR(VLOOKUP(AO772,[2]CUS030!$A$5:$E$10000,5,0),"")</f>
        <v/>
      </c>
      <c r="BC772" s="19">
        <f>IFERROR(VLOOKUP(AP772,[2]CUS030!$A$5:$E$10000,5,0),"")</f>
        <v/>
      </c>
      <c r="BD772" s="19">
        <f>IFERROR(VLOOKUP(AQ772,[2]CUS030!$A$5:$E$10000,5,0),"")</f>
        <v/>
      </c>
      <c r="BE772" s="19">
        <f>IFERROR(VLOOKUP(AR772,[2]CUS030!$A$5:$E$10000,5,0),"")</f>
        <v/>
      </c>
    </row>
    <row r="773">
      <c r="F773" s="108">
        <f>[1]!Table1[[#This Row],[Production]]</f>
        <v/>
      </c>
      <c r="G773">
        <f>MID(F773,LEN(F773)-6,4)</f>
        <v/>
      </c>
      <c r="H773">
        <f>AS773&amp;"|"&amp;AT773&amp;"|"&amp;AU773&amp;"|"&amp;AV773&amp;"|"&amp;AW773&amp;"|"&amp;AX773&amp;"|"&amp;AY773&amp;"|"&amp;AZ773&amp;"|"&amp;BA773&amp;"|"&amp;BB773&amp;"|"&amp;BC773&amp;"|"&amp;BD773&amp;"|"&amp;BE773</f>
        <v/>
      </c>
      <c r="I773" s="108">
        <f>[1]!Table1[[#This Row],[Stock]]</f>
        <v/>
      </c>
      <c r="J773">
        <f>MID(LEFT(I773,LEN(I773)-3),FIND("0|0.000",LEFT(I773,LEN(I773)-3),1)+7,6)</f>
        <v/>
      </c>
      <c r="K773" s="19" t="n"/>
      <c r="L773" s="19" t="n"/>
      <c r="M773" s="19" t="n"/>
      <c r="N773" s="19" t="n"/>
      <c r="O773" s="19" t="n"/>
      <c r="P773" s="20">
        <f>End_Cal!E773</f>
        <v/>
      </c>
      <c r="Q773" s="112">
        <f>IFERROR(INDEX($J$2:$J$9873,MATCH(1,INDEX(($P773=$F$2:$F$9873)*(0=COUNTIFS($Q$2:$Q$2,$J$2:$J$9873)),0),0)),"")</f>
        <v/>
      </c>
      <c r="R773" s="112">
        <f>IFERROR(INDEX($J$2:$J$9873,MATCH(1,INDEX(($P773=$F$2:$F$9873)*(0=COUNTIFS(Q773,$J$2:$J$9873)),0),0)),"")</f>
        <v/>
      </c>
      <c r="S773" s="112">
        <f>IFERROR(INDEX($J$2:$J$9873,MATCH(1,INDEX(($P773=$F$2:$F$9873)*(0=COUNTIFS(Q773:R773,$J$2:$J$9873)),0),0)),"")</f>
        <v/>
      </c>
      <c r="T773" s="112">
        <f>IFERROR(INDEX($J$2:$J$9873,MATCH(1,INDEX(($P773=$F$2:$F$9873)*(0=COUNTIFS(Q773:S773,$J$2:$J$9873)),0),0)),"")</f>
        <v/>
      </c>
      <c r="U773" s="112">
        <f>IFERROR(INDEX($J$2:$J$9873,MATCH(1,INDEX(($P773=$F$2:$F$9873)*(0=COUNTIFS(Q773:T773,$J$2:$J$9873)),0),0)),"")</f>
        <v/>
      </c>
      <c r="V773" s="112">
        <f>IFERROR(INDEX($J$2:$J$9873,MATCH(1,INDEX(($P773=$F$2:$F$9873)*(0=COUNTIFS(Q773:U773,$J$2:$J$9873)),0),0)),"")</f>
        <v/>
      </c>
      <c r="W773" s="112">
        <f>IFERROR(INDEX($J$2:$J$9873,MATCH(1,INDEX(($P773=$F$2:$F$9873)*(0=COUNTIFS(Q773:V773,$J$2:$J$861)),0),0)),"")</f>
        <v/>
      </c>
      <c r="X773" s="112">
        <f>IFERROR(INDEX($J$2:$J$9873,MATCH(1,INDEX(($P773=$F$2:$F$9873)*(0=COUNTIFS(Q773:W773,$J$2:$J$9873)),0),0)),"")</f>
        <v/>
      </c>
      <c r="Y773" s="112">
        <f>IFERROR(INDEX($J$2:$J$861,MATCH(1,INDEX(($P773=$F$2:$F$861)*(0=COUNTIFS(Q773:X773,$J$2:$J$861)),0),0)),"")</f>
        <v/>
      </c>
      <c r="Z773" s="112">
        <f>IFERROR(INDEX($J$2:$J$861,MATCH(1,INDEX(($P773=$F$2:$F$861)*(0=COUNTIFS(Q773:Y773,$J$2:$J$861)),0),0)),"")</f>
        <v/>
      </c>
      <c r="AA773" s="112">
        <f>IFERROR(INDEX($J$2:$J$861,MATCH(1,INDEX(($P773=$F$2:$F$861)*(0=COUNTIFS(Q773:Z773,$J$2:$J$861)),0),0)),"")</f>
        <v/>
      </c>
      <c r="AB773" s="112">
        <f>IFERROR(INDEX($J$2:$J$861,MATCH(1,INDEX(($P773=$F$2:$F$861)*(0=COUNTIFS(Q773:AA773,$J$2:$J$861)),0),0)),"")</f>
        <v/>
      </c>
      <c r="AC773" s="112">
        <f>IFERROR(INDEX($J$2:$J$861,MATCH(1,INDEX(($P773=$F$2:$F$861)*(0=COUNTIFS(Q773:AB773,$J$2:$J$861)),0),0)),"")</f>
        <v/>
      </c>
      <c r="AD773">
        <f>Q773&amp;"-"&amp;R773&amp;"-"&amp;S773&amp;"-"&amp;T773&amp;"-"&amp;U773&amp;"-"&amp;V773&amp;"-"&amp;W773&amp;"-"&amp;X773&amp;"-"&amp;Y773&amp;"-"&amp;Z773&amp;"-"&amp;AA773&amp;"-"&amp;AB773&amp;"-"&amp;AC773</f>
        <v/>
      </c>
      <c r="AF773" s="19">
        <f>IFERROR(INDEX($I$2:$I$861,MATCH(1,INDEX(($P773=$F$2:$F$861)*(0=COUNTIFS($AF$2:$AF$2,$I$2:$I$861)),0),0)),"")</f>
        <v/>
      </c>
      <c r="AG773" s="19">
        <f>IFERROR(INDEX($I$2:$I$9873,MATCH(1,INDEX(($P773=$F$2:$F$9873)*(0=COUNTIFS(AF773,$I$2:$I$9873)),0),0)),"")</f>
        <v/>
      </c>
      <c r="AH773" s="19">
        <f>IFERROR(INDEX($I$2:$I$9873,MATCH(1,INDEX(($P773=$F$2:$F$9873)*(0=COUNTIFS(AF773:AG773,$I$2:$I$9873)),0),0)),"")</f>
        <v/>
      </c>
      <c r="AI773" s="19">
        <f>IFERROR(INDEX($I$2:$I$9873,MATCH(1,INDEX(($P773=$F$2:$F$9873)*(0=COUNTIFS(AF773:AH773,$I$2:$I$9873)),0),0)),"")</f>
        <v/>
      </c>
      <c r="AJ773" s="19">
        <f>IFERROR(INDEX($I$2:$I$9873,MATCH(1,INDEX(($P773=$F$2:$F$9873)*(0=COUNTIFS(AF773:AI773,$I$2:$I$9873)),0),0)),"")</f>
        <v/>
      </c>
      <c r="AK773" s="19">
        <f>IFERROR(INDEX($I$2:$I$9873,MATCH(1,INDEX(($P773=$F$2:$F$9873)*(0=COUNTIFS(AF773:AJ773,$I$2:$I$9873)),0),0)),"")</f>
        <v/>
      </c>
      <c r="AL773" s="19">
        <f>IFERROR(INDEX($I$2:$I$9873,MATCH(1,INDEX(($P773=$F$2:$F$9873)*(0=COUNTIFS(AF773:AK773,$I$2:$I$9873)),0),0)),"")</f>
        <v/>
      </c>
      <c r="AM773" s="19">
        <f>IFERROR(INDEX($I$2:$I$9873,MATCH(1,INDEX(($P773=$F$2:$F$9873)*(0=COUNTIFS(AF773:AL773,$I$2:$I$9873)),0),0)),"")</f>
        <v/>
      </c>
      <c r="AN773" s="19">
        <f>IFERROR(INDEX($I$2:$I$9873,MATCH(1,INDEX(($P773=$F$2:$F$9873)*(0=COUNTIFS(AF773:AM773,$I$2:$I$9873)),0),0)),"")</f>
        <v/>
      </c>
      <c r="AO773" s="19">
        <f>IFERROR(INDEX($I$2:$I$9873,MATCH(1,INDEX(($P773=$F$2:$F$9873)*(0=COUNTIFS(AF773:AN773,$I$2:$I$9873)),0),0)),"")</f>
        <v/>
      </c>
      <c r="AP773" s="19">
        <f>IFERROR(INDEX($I$2:$I$9873,MATCH(1,INDEX(($P773=$F$2:$F$9873)*(0=COUNTIFS(AF773:AO773,$I$2:$I$9873)),0),0)),"")</f>
        <v/>
      </c>
      <c r="AQ773" s="19">
        <f>IFERROR(INDEX($I$2:$I$9873,MATCH(1,INDEX(($P773=$F$2:$F$9873)*(0=COUNTIFS(AF773:AP773,$I$2:$I$9873)),0),0)),"")</f>
        <v/>
      </c>
      <c r="AR773" s="19">
        <f>IFERROR(INDEX($I$2:$I$9873,MATCH(1,INDEX(($P773=$F$2:$F$9873)*(0=COUNTIFS(AF773:AQ773,$I$2:$I$9873)),0),0)),"")</f>
        <v/>
      </c>
      <c r="AS773" s="19">
        <f>IFERROR(VLOOKUP(AF773,[2]CUS030!$A$5:$E$10000,5,0),"")</f>
        <v/>
      </c>
      <c r="AT773" s="19">
        <f>IFERROR(VLOOKUP(AG773,[2]CUS030!$A$5:$E$10000,5,0),"")</f>
        <v/>
      </c>
      <c r="AU773" s="19">
        <f>IFERROR(VLOOKUP(AH773,[2]CUS030!$A$5:$E$10000,5,0),"")</f>
        <v/>
      </c>
      <c r="AV773" s="19">
        <f>IFERROR(VLOOKUP(AI773,[2]CUS030!$A$5:$E$10000,5,0),"")</f>
        <v/>
      </c>
      <c r="AW773" s="19">
        <f>IFERROR(VLOOKUP(AJ773,[2]CUS030!$A$5:$E$10000,5,0),"")</f>
        <v/>
      </c>
      <c r="AX773" s="19">
        <f>IFERROR(VLOOKUP(AK773,[2]CUS030!$A$5:$E$10000,5,0),"")</f>
        <v/>
      </c>
      <c r="AY773" s="19">
        <f>IFERROR(VLOOKUP(AL773,[2]CUS030!$A$5:$E$10000,5,0),"")</f>
        <v/>
      </c>
      <c r="AZ773" s="19">
        <f>IFERROR(VLOOKUP(AM773,[2]CUS030!$A$5:$E$10000,5,0),"")</f>
        <v/>
      </c>
      <c r="BA773" s="19">
        <f>IFERROR(VLOOKUP(AN773,[2]CUS030!$A$5:$E$10000,5,0),"")</f>
        <v/>
      </c>
      <c r="BB773" s="19">
        <f>IFERROR(VLOOKUP(AO773,[2]CUS030!$A$5:$E$10000,5,0),"")</f>
        <v/>
      </c>
      <c r="BC773" s="19">
        <f>IFERROR(VLOOKUP(AP773,[2]CUS030!$A$5:$E$10000,5,0),"")</f>
        <v/>
      </c>
      <c r="BD773" s="19">
        <f>IFERROR(VLOOKUP(AQ773,[2]CUS030!$A$5:$E$10000,5,0),"")</f>
        <v/>
      </c>
      <c r="BE773" s="19">
        <f>IFERROR(VLOOKUP(AR773,[2]CUS030!$A$5:$E$10000,5,0),"")</f>
        <v/>
      </c>
    </row>
    <row r="774">
      <c r="F774" s="108">
        <f>[1]!Table1[[#This Row],[Production]]</f>
        <v/>
      </c>
      <c r="G774">
        <f>MID(F774,LEN(F774)-6,4)</f>
        <v/>
      </c>
      <c r="H774">
        <f>AS774&amp;"|"&amp;AT774&amp;"|"&amp;AU774&amp;"|"&amp;AV774&amp;"|"&amp;AW774&amp;"|"&amp;AX774&amp;"|"&amp;AY774&amp;"|"&amp;AZ774&amp;"|"&amp;BA774&amp;"|"&amp;BB774&amp;"|"&amp;BC774&amp;"|"&amp;BD774&amp;"|"&amp;BE774</f>
        <v/>
      </c>
      <c r="I774" s="108">
        <f>[1]!Table1[[#This Row],[Stock]]</f>
        <v/>
      </c>
      <c r="J774">
        <f>MID(LEFT(I774,LEN(I774)-3),FIND("0|0.000",LEFT(I774,LEN(I774)-3),1)+7,6)</f>
        <v/>
      </c>
      <c r="K774" s="19" t="n"/>
      <c r="L774" s="19" t="n"/>
      <c r="M774" s="19" t="n"/>
      <c r="N774" s="19" t="n"/>
      <c r="O774" s="19" t="n"/>
      <c r="P774" s="20">
        <f>End_Cal!E774</f>
        <v/>
      </c>
      <c r="Q774" s="112">
        <f>IFERROR(INDEX($J$2:$J$9873,MATCH(1,INDEX(($P774=$F$2:$F$9873)*(0=COUNTIFS($Q$2:$Q$2,$J$2:$J$9873)),0),0)),"")</f>
        <v/>
      </c>
      <c r="R774" s="112">
        <f>IFERROR(INDEX($J$2:$J$9873,MATCH(1,INDEX(($P774=$F$2:$F$9873)*(0=COUNTIFS(Q774,$J$2:$J$9873)),0),0)),"")</f>
        <v/>
      </c>
      <c r="S774" s="112">
        <f>IFERROR(INDEX($J$2:$J$9873,MATCH(1,INDEX(($P774=$F$2:$F$9873)*(0=COUNTIFS(Q774:R774,$J$2:$J$9873)),0),0)),"")</f>
        <v/>
      </c>
      <c r="T774" s="112">
        <f>IFERROR(INDEX($J$2:$J$9873,MATCH(1,INDEX(($P774=$F$2:$F$9873)*(0=COUNTIFS(Q774:S774,$J$2:$J$9873)),0),0)),"")</f>
        <v/>
      </c>
      <c r="U774" s="112">
        <f>IFERROR(INDEX($J$2:$J$9873,MATCH(1,INDEX(($P774=$F$2:$F$9873)*(0=COUNTIFS(Q774:T774,$J$2:$J$9873)),0),0)),"")</f>
        <v/>
      </c>
      <c r="V774" s="112">
        <f>IFERROR(INDEX($J$2:$J$9873,MATCH(1,INDEX(($P774=$F$2:$F$9873)*(0=COUNTIFS(Q774:U774,$J$2:$J$9873)),0),0)),"")</f>
        <v/>
      </c>
      <c r="W774" s="112">
        <f>IFERROR(INDEX($J$2:$J$9873,MATCH(1,INDEX(($P774=$F$2:$F$9873)*(0=COUNTIFS(Q774:V774,$J$2:$J$861)),0),0)),"")</f>
        <v/>
      </c>
      <c r="X774" s="112">
        <f>IFERROR(INDEX($J$2:$J$9873,MATCH(1,INDEX(($P774=$F$2:$F$9873)*(0=COUNTIFS(Q774:W774,$J$2:$J$9873)),0),0)),"")</f>
        <v/>
      </c>
      <c r="Y774" s="112">
        <f>IFERROR(INDEX($J$2:$J$861,MATCH(1,INDEX(($P774=$F$2:$F$861)*(0=COUNTIFS(Q774:X774,$J$2:$J$861)),0),0)),"")</f>
        <v/>
      </c>
      <c r="Z774" s="112">
        <f>IFERROR(INDEX($J$2:$J$861,MATCH(1,INDEX(($P774=$F$2:$F$861)*(0=COUNTIFS(Q774:Y774,$J$2:$J$861)),0),0)),"")</f>
        <v/>
      </c>
      <c r="AA774" s="112">
        <f>IFERROR(INDEX($J$2:$J$861,MATCH(1,INDEX(($P774=$F$2:$F$861)*(0=COUNTIFS(Q774:Z774,$J$2:$J$861)),0),0)),"")</f>
        <v/>
      </c>
      <c r="AB774" s="112">
        <f>IFERROR(INDEX($J$2:$J$861,MATCH(1,INDEX(($P774=$F$2:$F$861)*(0=COUNTIFS(Q774:AA774,$J$2:$J$861)),0),0)),"")</f>
        <v/>
      </c>
      <c r="AC774" s="112">
        <f>IFERROR(INDEX($J$2:$J$861,MATCH(1,INDEX(($P774=$F$2:$F$861)*(0=COUNTIFS(Q774:AB774,$J$2:$J$861)),0),0)),"")</f>
        <v/>
      </c>
      <c r="AD774">
        <f>Q774&amp;"-"&amp;R774&amp;"-"&amp;S774&amp;"-"&amp;T774&amp;"-"&amp;U774&amp;"-"&amp;V774&amp;"-"&amp;W774&amp;"-"&amp;X774&amp;"-"&amp;Y774&amp;"-"&amp;Z774&amp;"-"&amp;AA774&amp;"-"&amp;AB774&amp;"-"&amp;AC774</f>
        <v/>
      </c>
      <c r="AF774" s="19">
        <f>IFERROR(INDEX($I$2:$I$861,MATCH(1,INDEX(($P774=$F$2:$F$861)*(0=COUNTIFS($AF$2:$AF$2,$I$2:$I$861)),0),0)),"")</f>
        <v/>
      </c>
      <c r="AG774" s="19">
        <f>IFERROR(INDEX($I$2:$I$9873,MATCH(1,INDEX(($P774=$F$2:$F$9873)*(0=COUNTIFS(AF774,$I$2:$I$9873)),0),0)),"")</f>
        <v/>
      </c>
      <c r="AH774" s="19">
        <f>IFERROR(INDEX($I$2:$I$9873,MATCH(1,INDEX(($P774=$F$2:$F$9873)*(0=COUNTIFS(AF774:AG774,$I$2:$I$9873)),0),0)),"")</f>
        <v/>
      </c>
      <c r="AI774" s="19">
        <f>IFERROR(INDEX($I$2:$I$9873,MATCH(1,INDEX(($P774=$F$2:$F$9873)*(0=COUNTIFS(AF774:AH774,$I$2:$I$9873)),0),0)),"")</f>
        <v/>
      </c>
      <c r="AJ774" s="19">
        <f>IFERROR(INDEX($I$2:$I$9873,MATCH(1,INDEX(($P774=$F$2:$F$9873)*(0=COUNTIFS(AF774:AI774,$I$2:$I$9873)),0),0)),"")</f>
        <v/>
      </c>
      <c r="AK774" s="19">
        <f>IFERROR(INDEX($I$2:$I$9873,MATCH(1,INDEX(($P774=$F$2:$F$9873)*(0=COUNTIFS(AF774:AJ774,$I$2:$I$9873)),0),0)),"")</f>
        <v/>
      </c>
      <c r="AL774" s="19">
        <f>IFERROR(INDEX($I$2:$I$9873,MATCH(1,INDEX(($P774=$F$2:$F$9873)*(0=COUNTIFS(AF774:AK774,$I$2:$I$9873)),0),0)),"")</f>
        <v/>
      </c>
      <c r="AM774" s="19">
        <f>IFERROR(INDEX($I$2:$I$9873,MATCH(1,INDEX(($P774=$F$2:$F$9873)*(0=COUNTIFS(AF774:AL774,$I$2:$I$9873)),0),0)),"")</f>
        <v/>
      </c>
      <c r="AN774" s="19">
        <f>IFERROR(INDEX($I$2:$I$9873,MATCH(1,INDEX(($P774=$F$2:$F$9873)*(0=COUNTIFS(AF774:AM774,$I$2:$I$9873)),0),0)),"")</f>
        <v/>
      </c>
      <c r="AO774" s="19">
        <f>IFERROR(INDEX($I$2:$I$9873,MATCH(1,INDEX(($P774=$F$2:$F$9873)*(0=COUNTIFS(AF774:AN774,$I$2:$I$9873)),0),0)),"")</f>
        <v/>
      </c>
      <c r="AP774" s="19">
        <f>IFERROR(INDEX($I$2:$I$9873,MATCH(1,INDEX(($P774=$F$2:$F$9873)*(0=COUNTIFS(AF774:AO774,$I$2:$I$9873)),0),0)),"")</f>
        <v/>
      </c>
      <c r="AQ774" s="19">
        <f>IFERROR(INDEX($I$2:$I$9873,MATCH(1,INDEX(($P774=$F$2:$F$9873)*(0=COUNTIFS(AF774:AP774,$I$2:$I$9873)),0),0)),"")</f>
        <v/>
      </c>
      <c r="AR774" s="19">
        <f>IFERROR(INDEX($I$2:$I$9873,MATCH(1,INDEX(($P774=$F$2:$F$9873)*(0=COUNTIFS(AF774:AQ774,$I$2:$I$9873)),0),0)),"")</f>
        <v/>
      </c>
      <c r="AS774" s="19">
        <f>IFERROR(VLOOKUP(AF774,[2]CUS030!$A$5:$E$10000,5,0),"")</f>
        <v/>
      </c>
      <c r="AT774" s="19">
        <f>IFERROR(VLOOKUP(AG774,[2]CUS030!$A$5:$E$10000,5,0),"")</f>
        <v/>
      </c>
      <c r="AU774" s="19">
        <f>IFERROR(VLOOKUP(AH774,[2]CUS030!$A$5:$E$10000,5,0),"")</f>
        <v/>
      </c>
      <c r="AV774" s="19">
        <f>IFERROR(VLOOKUP(AI774,[2]CUS030!$A$5:$E$10000,5,0),"")</f>
        <v/>
      </c>
      <c r="AW774" s="19">
        <f>IFERROR(VLOOKUP(AJ774,[2]CUS030!$A$5:$E$10000,5,0),"")</f>
        <v/>
      </c>
      <c r="AX774" s="19">
        <f>IFERROR(VLOOKUP(AK774,[2]CUS030!$A$5:$E$10000,5,0),"")</f>
        <v/>
      </c>
      <c r="AY774" s="19">
        <f>IFERROR(VLOOKUP(AL774,[2]CUS030!$A$5:$E$10000,5,0),"")</f>
        <v/>
      </c>
      <c r="AZ774" s="19">
        <f>IFERROR(VLOOKUP(AM774,[2]CUS030!$A$5:$E$10000,5,0),"")</f>
        <v/>
      </c>
      <c r="BA774" s="19">
        <f>IFERROR(VLOOKUP(AN774,[2]CUS030!$A$5:$E$10000,5,0),"")</f>
        <v/>
      </c>
      <c r="BB774" s="19">
        <f>IFERROR(VLOOKUP(AO774,[2]CUS030!$A$5:$E$10000,5,0),"")</f>
        <v/>
      </c>
      <c r="BC774" s="19">
        <f>IFERROR(VLOOKUP(AP774,[2]CUS030!$A$5:$E$10000,5,0),"")</f>
        <v/>
      </c>
      <c r="BD774" s="19">
        <f>IFERROR(VLOOKUP(AQ774,[2]CUS030!$A$5:$E$10000,5,0),"")</f>
        <v/>
      </c>
      <c r="BE774" s="19">
        <f>IFERROR(VLOOKUP(AR774,[2]CUS030!$A$5:$E$10000,5,0),"")</f>
        <v/>
      </c>
    </row>
    <row r="775">
      <c r="F775" s="108">
        <f>[1]!Table1[[#This Row],[Production]]</f>
        <v/>
      </c>
      <c r="G775">
        <f>MID(F775,LEN(F775)-6,4)</f>
        <v/>
      </c>
      <c r="H775">
        <f>AS775&amp;"|"&amp;AT775&amp;"|"&amp;AU775&amp;"|"&amp;AV775&amp;"|"&amp;AW775&amp;"|"&amp;AX775&amp;"|"&amp;AY775&amp;"|"&amp;AZ775&amp;"|"&amp;BA775&amp;"|"&amp;BB775&amp;"|"&amp;BC775&amp;"|"&amp;BD775&amp;"|"&amp;BE775</f>
        <v/>
      </c>
      <c r="I775" s="108">
        <f>[1]!Table1[[#This Row],[Stock]]</f>
        <v/>
      </c>
      <c r="J775">
        <f>MID(LEFT(I775,LEN(I775)-3),FIND("0|0.000",LEFT(I775,LEN(I775)-3),1)+7,6)</f>
        <v/>
      </c>
      <c r="K775" s="19" t="n"/>
      <c r="L775" s="19" t="n"/>
      <c r="M775" s="19" t="n"/>
      <c r="N775" s="19" t="n"/>
      <c r="O775" s="19" t="n"/>
      <c r="P775" s="20">
        <f>End_Cal!E775</f>
        <v/>
      </c>
      <c r="Q775" s="112">
        <f>IFERROR(INDEX($J$2:$J$9873,MATCH(1,INDEX(($P775=$F$2:$F$9873)*(0=COUNTIFS($Q$2:$Q$2,$J$2:$J$9873)),0),0)),"")</f>
        <v/>
      </c>
      <c r="R775" s="112">
        <f>IFERROR(INDEX($J$2:$J$9873,MATCH(1,INDEX(($P775=$F$2:$F$9873)*(0=COUNTIFS(Q775,$J$2:$J$9873)),0),0)),"")</f>
        <v/>
      </c>
      <c r="S775" s="112">
        <f>IFERROR(INDEX($J$2:$J$9873,MATCH(1,INDEX(($P775=$F$2:$F$9873)*(0=COUNTIFS(Q775:R775,$J$2:$J$9873)),0),0)),"")</f>
        <v/>
      </c>
      <c r="T775" s="112">
        <f>IFERROR(INDEX($J$2:$J$9873,MATCH(1,INDEX(($P775=$F$2:$F$9873)*(0=COUNTIFS(Q775:S775,$J$2:$J$9873)),0),0)),"")</f>
        <v/>
      </c>
      <c r="U775" s="112">
        <f>IFERROR(INDEX($J$2:$J$9873,MATCH(1,INDEX(($P775=$F$2:$F$9873)*(0=COUNTIFS(Q775:T775,$J$2:$J$9873)),0),0)),"")</f>
        <v/>
      </c>
      <c r="V775" s="112">
        <f>IFERROR(INDEX($J$2:$J$9873,MATCH(1,INDEX(($P775=$F$2:$F$9873)*(0=COUNTIFS(Q775:U775,$J$2:$J$9873)),0),0)),"")</f>
        <v/>
      </c>
      <c r="W775" s="112">
        <f>IFERROR(INDEX($J$2:$J$9873,MATCH(1,INDEX(($P775=$F$2:$F$9873)*(0=COUNTIFS(Q775:V775,$J$2:$J$861)),0),0)),"")</f>
        <v/>
      </c>
      <c r="X775" s="112">
        <f>IFERROR(INDEX($J$2:$J$9873,MATCH(1,INDEX(($P775=$F$2:$F$9873)*(0=COUNTIFS(Q775:W775,$J$2:$J$9873)),0),0)),"")</f>
        <v/>
      </c>
      <c r="Y775" s="112">
        <f>IFERROR(INDEX($J$2:$J$861,MATCH(1,INDEX(($P775=$F$2:$F$861)*(0=COUNTIFS(Q775:X775,$J$2:$J$861)),0),0)),"")</f>
        <v/>
      </c>
      <c r="Z775" s="112">
        <f>IFERROR(INDEX($J$2:$J$861,MATCH(1,INDEX(($P775=$F$2:$F$861)*(0=COUNTIFS(Q775:Y775,$J$2:$J$861)),0),0)),"")</f>
        <v/>
      </c>
      <c r="AA775" s="112">
        <f>IFERROR(INDEX($J$2:$J$861,MATCH(1,INDEX(($P775=$F$2:$F$861)*(0=COUNTIFS(Q775:Z775,$J$2:$J$861)),0),0)),"")</f>
        <v/>
      </c>
      <c r="AB775" s="112">
        <f>IFERROR(INDEX($J$2:$J$861,MATCH(1,INDEX(($P775=$F$2:$F$861)*(0=COUNTIFS(Q775:AA775,$J$2:$J$861)),0),0)),"")</f>
        <v/>
      </c>
      <c r="AC775" s="112">
        <f>IFERROR(INDEX($J$2:$J$861,MATCH(1,INDEX(($P775=$F$2:$F$861)*(0=COUNTIFS(Q775:AB775,$J$2:$J$861)),0),0)),"")</f>
        <v/>
      </c>
      <c r="AD775">
        <f>Q775&amp;"-"&amp;R775&amp;"-"&amp;S775&amp;"-"&amp;T775&amp;"-"&amp;U775&amp;"-"&amp;V775&amp;"-"&amp;W775&amp;"-"&amp;X775&amp;"-"&amp;Y775&amp;"-"&amp;Z775&amp;"-"&amp;AA775&amp;"-"&amp;AB775&amp;"-"&amp;AC775</f>
        <v/>
      </c>
      <c r="AF775" s="19">
        <f>IFERROR(INDEX($I$2:$I$861,MATCH(1,INDEX(($P775=$F$2:$F$861)*(0=COUNTIFS($AF$2:$AF$2,$I$2:$I$861)),0),0)),"")</f>
        <v/>
      </c>
      <c r="AG775" s="19">
        <f>IFERROR(INDEX($I$2:$I$9873,MATCH(1,INDEX(($P775=$F$2:$F$9873)*(0=COUNTIFS(AF775,$I$2:$I$9873)),0),0)),"")</f>
        <v/>
      </c>
      <c r="AH775" s="19">
        <f>IFERROR(INDEX($I$2:$I$9873,MATCH(1,INDEX(($P775=$F$2:$F$9873)*(0=COUNTIFS(AF775:AG775,$I$2:$I$9873)),0),0)),"")</f>
        <v/>
      </c>
      <c r="AI775" s="19">
        <f>IFERROR(INDEX($I$2:$I$9873,MATCH(1,INDEX(($P775=$F$2:$F$9873)*(0=COUNTIFS(AF775:AH775,$I$2:$I$9873)),0),0)),"")</f>
        <v/>
      </c>
      <c r="AJ775" s="19">
        <f>IFERROR(INDEX($I$2:$I$9873,MATCH(1,INDEX(($P775=$F$2:$F$9873)*(0=COUNTIFS(AF775:AI775,$I$2:$I$9873)),0),0)),"")</f>
        <v/>
      </c>
      <c r="AK775" s="19">
        <f>IFERROR(INDEX($I$2:$I$9873,MATCH(1,INDEX(($P775=$F$2:$F$9873)*(0=COUNTIFS(AF775:AJ775,$I$2:$I$9873)),0),0)),"")</f>
        <v/>
      </c>
      <c r="AL775" s="19">
        <f>IFERROR(INDEX($I$2:$I$9873,MATCH(1,INDEX(($P775=$F$2:$F$9873)*(0=COUNTIFS(AF775:AK775,$I$2:$I$9873)),0),0)),"")</f>
        <v/>
      </c>
      <c r="AM775" s="19">
        <f>IFERROR(INDEX($I$2:$I$9873,MATCH(1,INDEX(($P775=$F$2:$F$9873)*(0=COUNTIFS(AF775:AL775,$I$2:$I$9873)),0),0)),"")</f>
        <v/>
      </c>
      <c r="AN775" s="19">
        <f>IFERROR(INDEX($I$2:$I$9873,MATCH(1,INDEX(($P775=$F$2:$F$9873)*(0=COUNTIFS(AF775:AM775,$I$2:$I$9873)),0),0)),"")</f>
        <v/>
      </c>
      <c r="AO775" s="19">
        <f>IFERROR(INDEX($I$2:$I$9873,MATCH(1,INDEX(($P775=$F$2:$F$9873)*(0=COUNTIFS(AF775:AN775,$I$2:$I$9873)),0),0)),"")</f>
        <v/>
      </c>
      <c r="AP775" s="19">
        <f>IFERROR(INDEX($I$2:$I$9873,MATCH(1,INDEX(($P775=$F$2:$F$9873)*(0=COUNTIFS(AF775:AO775,$I$2:$I$9873)),0),0)),"")</f>
        <v/>
      </c>
      <c r="AQ775" s="19">
        <f>IFERROR(INDEX($I$2:$I$9873,MATCH(1,INDEX(($P775=$F$2:$F$9873)*(0=COUNTIFS(AF775:AP775,$I$2:$I$9873)),0),0)),"")</f>
        <v/>
      </c>
      <c r="AR775" s="19">
        <f>IFERROR(INDEX($I$2:$I$9873,MATCH(1,INDEX(($P775=$F$2:$F$9873)*(0=COUNTIFS(AF775:AQ775,$I$2:$I$9873)),0),0)),"")</f>
        <v/>
      </c>
      <c r="AS775" s="19">
        <f>IFERROR(VLOOKUP(AF775,[2]CUS030!$A$5:$E$10000,5,0),"")</f>
        <v/>
      </c>
      <c r="AT775" s="19">
        <f>IFERROR(VLOOKUP(AG775,[2]CUS030!$A$5:$E$10000,5,0),"")</f>
        <v/>
      </c>
      <c r="AU775" s="19">
        <f>IFERROR(VLOOKUP(AH775,[2]CUS030!$A$5:$E$10000,5,0),"")</f>
        <v/>
      </c>
      <c r="AV775" s="19">
        <f>IFERROR(VLOOKUP(AI775,[2]CUS030!$A$5:$E$10000,5,0),"")</f>
        <v/>
      </c>
      <c r="AW775" s="19">
        <f>IFERROR(VLOOKUP(AJ775,[2]CUS030!$A$5:$E$10000,5,0),"")</f>
        <v/>
      </c>
      <c r="AX775" s="19">
        <f>IFERROR(VLOOKUP(AK775,[2]CUS030!$A$5:$E$10000,5,0),"")</f>
        <v/>
      </c>
      <c r="AY775" s="19">
        <f>IFERROR(VLOOKUP(AL775,[2]CUS030!$A$5:$E$10000,5,0),"")</f>
        <v/>
      </c>
      <c r="AZ775" s="19">
        <f>IFERROR(VLOOKUP(AM775,[2]CUS030!$A$5:$E$10000,5,0),"")</f>
        <v/>
      </c>
      <c r="BA775" s="19">
        <f>IFERROR(VLOOKUP(AN775,[2]CUS030!$A$5:$E$10000,5,0),"")</f>
        <v/>
      </c>
      <c r="BB775" s="19">
        <f>IFERROR(VLOOKUP(AO775,[2]CUS030!$A$5:$E$10000,5,0),"")</f>
        <v/>
      </c>
      <c r="BC775" s="19">
        <f>IFERROR(VLOOKUP(AP775,[2]CUS030!$A$5:$E$10000,5,0),"")</f>
        <v/>
      </c>
      <c r="BD775" s="19">
        <f>IFERROR(VLOOKUP(AQ775,[2]CUS030!$A$5:$E$10000,5,0),"")</f>
        <v/>
      </c>
      <c r="BE775" s="19">
        <f>IFERROR(VLOOKUP(AR775,[2]CUS030!$A$5:$E$10000,5,0),"")</f>
        <v/>
      </c>
    </row>
    <row r="776">
      <c r="F776" s="108">
        <f>[1]!Table1[[#This Row],[Production]]</f>
        <v/>
      </c>
      <c r="G776">
        <f>MID(F776,LEN(F776)-6,4)</f>
        <v/>
      </c>
      <c r="H776">
        <f>AS776&amp;"|"&amp;AT776&amp;"|"&amp;AU776&amp;"|"&amp;AV776&amp;"|"&amp;AW776&amp;"|"&amp;AX776&amp;"|"&amp;AY776&amp;"|"&amp;AZ776&amp;"|"&amp;BA776&amp;"|"&amp;BB776&amp;"|"&amp;BC776&amp;"|"&amp;BD776&amp;"|"&amp;BE776</f>
        <v/>
      </c>
      <c r="I776" s="108">
        <f>[1]!Table1[[#This Row],[Stock]]</f>
        <v/>
      </c>
      <c r="J776">
        <f>MID(LEFT(I776,LEN(I776)-3),FIND("0|0.000",LEFT(I776,LEN(I776)-3),1)+7,6)</f>
        <v/>
      </c>
      <c r="K776" s="19" t="n"/>
      <c r="L776" s="19" t="n"/>
      <c r="M776" s="19" t="n"/>
      <c r="N776" s="19" t="n"/>
      <c r="O776" s="19" t="n"/>
      <c r="P776" s="20">
        <f>End_Cal!E776</f>
        <v/>
      </c>
      <c r="Q776" s="112">
        <f>IFERROR(INDEX($J$2:$J$9873,MATCH(1,INDEX(($P776=$F$2:$F$9873)*(0=COUNTIFS($Q$2:$Q$2,$J$2:$J$9873)),0),0)),"")</f>
        <v/>
      </c>
      <c r="R776" s="112">
        <f>IFERROR(INDEX($J$2:$J$9873,MATCH(1,INDEX(($P776=$F$2:$F$9873)*(0=COUNTIFS(Q776,$J$2:$J$9873)),0),0)),"")</f>
        <v/>
      </c>
      <c r="S776" s="112">
        <f>IFERROR(INDEX($J$2:$J$9873,MATCH(1,INDEX(($P776=$F$2:$F$9873)*(0=COUNTIFS(Q776:R776,$J$2:$J$9873)),0),0)),"")</f>
        <v/>
      </c>
      <c r="T776" s="112">
        <f>IFERROR(INDEX($J$2:$J$9873,MATCH(1,INDEX(($P776=$F$2:$F$9873)*(0=COUNTIFS(Q776:S776,$J$2:$J$9873)),0),0)),"")</f>
        <v/>
      </c>
      <c r="U776" s="112">
        <f>IFERROR(INDEX($J$2:$J$9873,MATCH(1,INDEX(($P776=$F$2:$F$9873)*(0=COUNTIFS(Q776:T776,$J$2:$J$9873)),0),0)),"")</f>
        <v/>
      </c>
      <c r="V776" s="112">
        <f>IFERROR(INDEX($J$2:$J$9873,MATCH(1,INDEX(($P776=$F$2:$F$9873)*(0=COUNTIFS(Q776:U776,$J$2:$J$9873)),0),0)),"")</f>
        <v/>
      </c>
      <c r="W776" s="112">
        <f>IFERROR(INDEX($J$2:$J$9873,MATCH(1,INDEX(($P776=$F$2:$F$9873)*(0=COUNTIFS(Q776:V776,$J$2:$J$861)),0),0)),"")</f>
        <v/>
      </c>
      <c r="X776" s="112">
        <f>IFERROR(INDEX($J$2:$J$9873,MATCH(1,INDEX(($P776=$F$2:$F$9873)*(0=COUNTIFS(Q776:W776,$J$2:$J$9873)),0),0)),"")</f>
        <v/>
      </c>
      <c r="Y776" s="112">
        <f>IFERROR(INDEX($J$2:$J$861,MATCH(1,INDEX(($P776=$F$2:$F$861)*(0=COUNTIFS(Q776:X776,$J$2:$J$861)),0),0)),"")</f>
        <v/>
      </c>
      <c r="Z776" s="112">
        <f>IFERROR(INDEX($J$2:$J$861,MATCH(1,INDEX(($P776=$F$2:$F$861)*(0=COUNTIFS(Q776:Y776,$J$2:$J$861)),0),0)),"")</f>
        <v/>
      </c>
      <c r="AA776" s="112">
        <f>IFERROR(INDEX($J$2:$J$861,MATCH(1,INDEX(($P776=$F$2:$F$861)*(0=COUNTIFS(Q776:Z776,$J$2:$J$861)),0),0)),"")</f>
        <v/>
      </c>
      <c r="AB776" s="112">
        <f>IFERROR(INDEX($J$2:$J$861,MATCH(1,INDEX(($P776=$F$2:$F$861)*(0=COUNTIFS(Q776:AA776,$J$2:$J$861)),0),0)),"")</f>
        <v/>
      </c>
      <c r="AC776" s="112">
        <f>IFERROR(INDEX($J$2:$J$861,MATCH(1,INDEX(($P776=$F$2:$F$861)*(0=COUNTIFS(Q776:AB776,$J$2:$J$861)),0),0)),"")</f>
        <v/>
      </c>
      <c r="AD776">
        <f>Q776&amp;"-"&amp;R776&amp;"-"&amp;S776&amp;"-"&amp;T776&amp;"-"&amp;U776&amp;"-"&amp;V776&amp;"-"&amp;W776&amp;"-"&amp;X776&amp;"-"&amp;Y776&amp;"-"&amp;Z776&amp;"-"&amp;AA776&amp;"-"&amp;AB776&amp;"-"&amp;AC776</f>
        <v/>
      </c>
      <c r="AF776" s="19">
        <f>IFERROR(INDEX($I$2:$I$861,MATCH(1,INDEX(($P776=$F$2:$F$861)*(0=COUNTIFS($AF$2:$AF$2,$I$2:$I$861)),0),0)),"")</f>
        <v/>
      </c>
      <c r="AG776" s="19">
        <f>IFERROR(INDEX($I$2:$I$9873,MATCH(1,INDEX(($P776=$F$2:$F$9873)*(0=COUNTIFS(AF776,$I$2:$I$9873)),0),0)),"")</f>
        <v/>
      </c>
      <c r="AH776" s="19">
        <f>IFERROR(INDEX($I$2:$I$9873,MATCH(1,INDEX(($P776=$F$2:$F$9873)*(0=COUNTIFS(AF776:AG776,$I$2:$I$9873)),0),0)),"")</f>
        <v/>
      </c>
      <c r="AI776" s="19">
        <f>IFERROR(INDEX($I$2:$I$9873,MATCH(1,INDEX(($P776=$F$2:$F$9873)*(0=COUNTIFS(AF776:AH776,$I$2:$I$9873)),0),0)),"")</f>
        <v/>
      </c>
      <c r="AJ776" s="19">
        <f>IFERROR(INDEX($I$2:$I$9873,MATCH(1,INDEX(($P776=$F$2:$F$9873)*(0=COUNTIFS(AF776:AI776,$I$2:$I$9873)),0),0)),"")</f>
        <v/>
      </c>
      <c r="AK776" s="19">
        <f>IFERROR(INDEX($I$2:$I$9873,MATCH(1,INDEX(($P776=$F$2:$F$9873)*(0=COUNTIFS(AF776:AJ776,$I$2:$I$9873)),0),0)),"")</f>
        <v/>
      </c>
      <c r="AL776" s="19">
        <f>IFERROR(INDEX($I$2:$I$9873,MATCH(1,INDEX(($P776=$F$2:$F$9873)*(0=COUNTIFS(AF776:AK776,$I$2:$I$9873)),0),0)),"")</f>
        <v/>
      </c>
      <c r="AM776" s="19">
        <f>IFERROR(INDEX($I$2:$I$9873,MATCH(1,INDEX(($P776=$F$2:$F$9873)*(0=COUNTIFS(AF776:AL776,$I$2:$I$9873)),0),0)),"")</f>
        <v/>
      </c>
      <c r="AN776" s="19">
        <f>IFERROR(INDEX($I$2:$I$9873,MATCH(1,INDEX(($P776=$F$2:$F$9873)*(0=COUNTIFS(AF776:AM776,$I$2:$I$9873)),0),0)),"")</f>
        <v/>
      </c>
      <c r="AO776" s="19">
        <f>IFERROR(INDEX($I$2:$I$9873,MATCH(1,INDEX(($P776=$F$2:$F$9873)*(0=COUNTIFS(AF776:AN776,$I$2:$I$9873)),0),0)),"")</f>
        <v/>
      </c>
      <c r="AP776" s="19">
        <f>IFERROR(INDEX($I$2:$I$9873,MATCH(1,INDEX(($P776=$F$2:$F$9873)*(0=COUNTIFS(AF776:AO776,$I$2:$I$9873)),0),0)),"")</f>
        <v/>
      </c>
      <c r="AQ776" s="19">
        <f>IFERROR(INDEX($I$2:$I$9873,MATCH(1,INDEX(($P776=$F$2:$F$9873)*(0=COUNTIFS(AF776:AP776,$I$2:$I$9873)),0),0)),"")</f>
        <v/>
      </c>
      <c r="AR776" s="19">
        <f>IFERROR(INDEX($I$2:$I$9873,MATCH(1,INDEX(($P776=$F$2:$F$9873)*(0=COUNTIFS(AF776:AQ776,$I$2:$I$9873)),0),0)),"")</f>
        <v/>
      </c>
      <c r="AS776" s="19">
        <f>IFERROR(VLOOKUP(AF776,[2]CUS030!$A$5:$E$10000,5,0),"")</f>
        <v/>
      </c>
      <c r="AT776" s="19">
        <f>IFERROR(VLOOKUP(AG776,[2]CUS030!$A$5:$E$10000,5,0),"")</f>
        <v/>
      </c>
      <c r="AU776" s="19">
        <f>IFERROR(VLOOKUP(AH776,[2]CUS030!$A$5:$E$10000,5,0),"")</f>
        <v/>
      </c>
      <c r="AV776" s="19">
        <f>IFERROR(VLOOKUP(AI776,[2]CUS030!$A$5:$E$10000,5,0),"")</f>
        <v/>
      </c>
      <c r="AW776" s="19">
        <f>IFERROR(VLOOKUP(AJ776,[2]CUS030!$A$5:$E$10000,5,0),"")</f>
        <v/>
      </c>
      <c r="AX776" s="19">
        <f>IFERROR(VLOOKUP(AK776,[2]CUS030!$A$5:$E$10000,5,0),"")</f>
        <v/>
      </c>
      <c r="AY776" s="19">
        <f>IFERROR(VLOOKUP(AL776,[2]CUS030!$A$5:$E$10000,5,0),"")</f>
        <v/>
      </c>
      <c r="AZ776" s="19">
        <f>IFERROR(VLOOKUP(AM776,[2]CUS030!$A$5:$E$10000,5,0),"")</f>
        <v/>
      </c>
      <c r="BA776" s="19">
        <f>IFERROR(VLOOKUP(AN776,[2]CUS030!$A$5:$E$10000,5,0),"")</f>
        <v/>
      </c>
      <c r="BB776" s="19">
        <f>IFERROR(VLOOKUP(AO776,[2]CUS030!$A$5:$E$10000,5,0),"")</f>
        <v/>
      </c>
      <c r="BC776" s="19">
        <f>IFERROR(VLOOKUP(AP776,[2]CUS030!$A$5:$E$10000,5,0),"")</f>
        <v/>
      </c>
      <c r="BD776" s="19">
        <f>IFERROR(VLOOKUP(AQ776,[2]CUS030!$A$5:$E$10000,5,0),"")</f>
        <v/>
      </c>
      <c r="BE776" s="19">
        <f>IFERROR(VLOOKUP(AR776,[2]CUS030!$A$5:$E$10000,5,0),"")</f>
        <v/>
      </c>
    </row>
    <row r="777">
      <c r="F777" s="108">
        <f>[1]!Table1[[#This Row],[Production]]</f>
        <v/>
      </c>
      <c r="G777">
        <f>MID(F777,LEN(F777)-6,4)</f>
        <v/>
      </c>
      <c r="H777">
        <f>AS777&amp;"|"&amp;AT777&amp;"|"&amp;AU777&amp;"|"&amp;AV777&amp;"|"&amp;AW777&amp;"|"&amp;AX777&amp;"|"&amp;AY777&amp;"|"&amp;AZ777&amp;"|"&amp;BA777&amp;"|"&amp;BB777&amp;"|"&amp;BC777&amp;"|"&amp;BD777&amp;"|"&amp;BE777</f>
        <v/>
      </c>
      <c r="I777" s="108">
        <f>[1]!Table1[[#This Row],[Stock]]</f>
        <v/>
      </c>
      <c r="J777">
        <f>MID(LEFT(I777,LEN(I777)-3),FIND("0|0.000",LEFT(I777,LEN(I777)-3),1)+7,6)</f>
        <v/>
      </c>
      <c r="K777" s="19" t="n"/>
      <c r="L777" s="19" t="n"/>
      <c r="M777" s="19" t="n"/>
      <c r="N777" s="19" t="n"/>
      <c r="O777" s="19" t="n"/>
      <c r="P777" s="20">
        <f>End_Cal!E777</f>
        <v/>
      </c>
      <c r="Q777" s="112">
        <f>IFERROR(INDEX($J$2:$J$9873,MATCH(1,INDEX(($P777=$F$2:$F$9873)*(0=COUNTIFS($Q$2:$Q$2,$J$2:$J$9873)),0),0)),"")</f>
        <v/>
      </c>
      <c r="R777" s="112">
        <f>IFERROR(INDEX($J$2:$J$9873,MATCH(1,INDEX(($P777=$F$2:$F$9873)*(0=COUNTIFS(Q777,$J$2:$J$9873)),0),0)),"")</f>
        <v/>
      </c>
      <c r="S777" s="112">
        <f>IFERROR(INDEX($J$2:$J$9873,MATCH(1,INDEX(($P777=$F$2:$F$9873)*(0=COUNTIFS(Q777:R777,$J$2:$J$9873)),0),0)),"")</f>
        <v/>
      </c>
      <c r="T777" s="112">
        <f>IFERROR(INDEX($J$2:$J$9873,MATCH(1,INDEX(($P777=$F$2:$F$9873)*(0=COUNTIFS(Q777:S777,$J$2:$J$9873)),0),0)),"")</f>
        <v/>
      </c>
      <c r="U777" s="112">
        <f>IFERROR(INDEX($J$2:$J$9873,MATCH(1,INDEX(($P777=$F$2:$F$9873)*(0=COUNTIFS(Q777:T777,$J$2:$J$9873)),0),0)),"")</f>
        <v/>
      </c>
      <c r="V777" s="112">
        <f>IFERROR(INDEX($J$2:$J$9873,MATCH(1,INDEX(($P777=$F$2:$F$9873)*(0=COUNTIFS(Q777:U777,$J$2:$J$9873)),0),0)),"")</f>
        <v/>
      </c>
      <c r="W777" s="112">
        <f>IFERROR(INDEX($J$2:$J$9873,MATCH(1,INDEX(($P777=$F$2:$F$9873)*(0=COUNTIFS(Q777:V777,$J$2:$J$861)),0),0)),"")</f>
        <v/>
      </c>
      <c r="X777" s="112">
        <f>IFERROR(INDEX($J$2:$J$9873,MATCH(1,INDEX(($P777=$F$2:$F$9873)*(0=COUNTIFS(Q777:W777,$J$2:$J$9873)),0),0)),"")</f>
        <v/>
      </c>
      <c r="Y777" s="112">
        <f>IFERROR(INDEX($J$2:$J$861,MATCH(1,INDEX(($P777=$F$2:$F$861)*(0=COUNTIFS(Q777:X777,$J$2:$J$861)),0),0)),"")</f>
        <v/>
      </c>
      <c r="Z777" s="112">
        <f>IFERROR(INDEX($J$2:$J$861,MATCH(1,INDEX(($P777=$F$2:$F$861)*(0=COUNTIFS(Q777:Y777,$J$2:$J$861)),0),0)),"")</f>
        <v/>
      </c>
      <c r="AA777" s="112">
        <f>IFERROR(INDEX($J$2:$J$861,MATCH(1,INDEX(($P777=$F$2:$F$861)*(0=COUNTIFS(Q777:Z777,$J$2:$J$861)),0),0)),"")</f>
        <v/>
      </c>
      <c r="AB777" s="112">
        <f>IFERROR(INDEX($J$2:$J$861,MATCH(1,INDEX(($P777=$F$2:$F$861)*(0=COUNTIFS(Q777:AA777,$J$2:$J$861)),0),0)),"")</f>
        <v/>
      </c>
      <c r="AC777" s="112">
        <f>IFERROR(INDEX($J$2:$J$861,MATCH(1,INDEX(($P777=$F$2:$F$861)*(0=COUNTIFS(Q777:AB777,$J$2:$J$861)),0),0)),"")</f>
        <v/>
      </c>
      <c r="AD777">
        <f>Q777&amp;"-"&amp;R777&amp;"-"&amp;S777&amp;"-"&amp;T777&amp;"-"&amp;U777&amp;"-"&amp;V777&amp;"-"&amp;W777&amp;"-"&amp;X777&amp;"-"&amp;Y777&amp;"-"&amp;Z777&amp;"-"&amp;AA777&amp;"-"&amp;AB777&amp;"-"&amp;AC777</f>
        <v/>
      </c>
      <c r="AF777" s="19">
        <f>IFERROR(INDEX($I$2:$I$861,MATCH(1,INDEX(($P777=$F$2:$F$861)*(0=COUNTIFS($AF$2:$AF$2,$I$2:$I$861)),0),0)),"")</f>
        <v/>
      </c>
      <c r="AG777" s="19">
        <f>IFERROR(INDEX($I$2:$I$9873,MATCH(1,INDEX(($P777=$F$2:$F$9873)*(0=COUNTIFS(AF777,$I$2:$I$9873)),0),0)),"")</f>
        <v/>
      </c>
      <c r="AH777" s="19">
        <f>IFERROR(INDEX($I$2:$I$9873,MATCH(1,INDEX(($P777=$F$2:$F$9873)*(0=COUNTIFS(AF777:AG777,$I$2:$I$9873)),0),0)),"")</f>
        <v/>
      </c>
      <c r="AI777" s="19">
        <f>IFERROR(INDEX($I$2:$I$9873,MATCH(1,INDEX(($P777=$F$2:$F$9873)*(0=COUNTIFS(AF777:AH777,$I$2:$I$9873)),0),0)),"")</f>
        <v/>
      </c>
      <c r="AJ777" s="19">
        <f>IFERROR(INDEX($I$2:$I$9873,MATCH(1,INDEX(($P777=$F$2:$F$9873)*(0=COUNTIFS(AF777:AI777,$I$2:$I$9873)),0),0)),"")</f>
        <v/>
      </c>
      <c r="AK777" s="19">
        <f>IFERROR(INDEX($I$2:$I$9873,MATCH(1,INDEX(($P777=$F$2:$F$9873)*(0=COUNTIFS(AF777:AJ777,$I$2:$I$9873)),0),0)),"")</f>
        <v/>
      </c>
      <c r="AL777" s="19">
        <f>IFERROR(INDEX($I$2:$I$9873,MATCH(1,INDEX(($P777=$F$2:$F$9873)*(0=COUNTIFS(AF777:AK777,$I$2:$I$9873)),0),0)),"")</f>
        <v/>
      </c>
      <c r="AM777" s="19">
        <f>IFERROR(INDEX($I$2:$I$9873,MATCH(1,INDEX(($P777=$F$2:$F$9873)*(0=COUNTIFS(AF777:AL777,$I$2:$I$9873)),0),0)),"")</f>
        <v/>
      </c>
      <c r="AN777" s="19">
        <f>IFERROR(INDEX($I$2:$I$9873,MATCH(1,INDEX(($P777=$F$2:$F$9873)*(0=COUNTIFS(AF777:AM777,$I$2:$I$9873)),0),0)),"")</f>
        <v/>
      </c>
      <c r="AO777" s="19">
        <f>IFERROR(INDEX($I$2:$I$9873,MATCH(1,INDEX(($P777=$F$2:$F$9873)*(0=COUNTIFS(AF777:AN777,$I$2:$I$9873)),0),0)),"")</f>
        <v/>
      </c>
      <c r="AP777" s="19">
        <f>IFERROR(INDEX($I$2:$I$9873,MATCH(1,INDEX(($P777=$F$2:$F$9873)*(0=COUNTIFS(AF777:AO777,$I$2:$I$9873)),0),0)),"")</f>
        <v/>
      </c>
      <c r="AQ777" s="19">
        <f>IFERROR(INDEX($I$2:$I$9873,MATCH(1,INDEX(($P777=$F$2:$F$9873)*(0=COUNTIFS(AF777:AP777,$I$2:$I$9873)),0),0)),"")</f>
        <v/>
      </c>
      <c r="AR777" s="19">
        <f>IFERROR(INDEX($I$2:$I$9873,MATCH(1,INDEX(($P777=$F$2:$F$9873)*(0=COUNTIFS(AF777:AQ777,$I$2:$I$9873)),0),0)),"")</f>
        <v/>
      </c>
      <c r="AS777" s="19">
        <f>IFERROR(VLOOKUP(AF777,[2]CUS030!$A$5:$E$10000,5,0),"")</f>
        <v/>
      </c>
      <c r="AT777" s="19">
        <f>IFERROR(VLOOKUP(AG777,[2]CUS030!$A$5:$E$10000,5,0),"")</f>
        <v/>
      </c>
      <c r="AU777" s="19">
        <f>IFERROR(VLOOKUP(AH777,[2]CUS030!$A$5:$E$10000,5,0),"")</f>
        <v/>
      </c>
      <c r="AV777" s="19">
        <f>IFERROR(VLOOKUP(AI777,[2]CUS030!$A$5:$E$10000,5,0),"")</f>
        <v/>
      </c>
      <c r="AW777" s="19">
        <f>IFERROR(VLOOKUP(AJ777,[2]CUS030!$A$5:$E$10000,5,0),"")</f>
        <v/>
      </c>
      <c r="AX777" s="19">
        <f>IFERROR(VLOOKUP(AK777,[2]CUS030!$A$5:$E$10000,5,0),"")</f>
        <v/>
      </c>
      <c r="AY777" s="19">
        <f>IFERROR(VLOOKUP(AL777,[2]CUS030!$A$5:$E$10000,5,0),"")</f>
        <v/>
      </c>
      <c r="AZ777" s="19">
        <f>IFERROR(VLOOKUP(AM777,[2]CUS030!$A$5:$E$10000,5,0),"")</f>
        <v/>
      </c>
      <c r="BA777" s="19">
        <f>IFERROR(VLOOKUP(AN777,[2]CUS030!$A$5:$E$10000,5,0),"")</f>
        <v/>
      </c>
      <c r="BB777" s="19">
        <f>IFERROR(VLOOKUP(AO777,[2]CUS030!$A$5:$E$10000,5,0),"")</f>
        <v/>
      </c>
      <c r="BC777" s="19">
        <f>IFERROR(VLOOKUP(AP777,[2]CUS030!$A$5:$E$10000,5,0),"")</f>
        <v/>
      </c>
      <c r="BD777" s="19">
        <f>IFERROR(VLOOKUP(AQ777,[2]CUS030!$A$5:$E$10000,5,0),"")</f>
        <v/>
      </c>
      <c r="BE777" s="19">
        <f>IFERROR(VLOOKUP(AR777,[2]CUS030!$A$5:$E$10000,5,0),"")</f>
        <v/>
      </c>
    </row>
    <row r="778">
      <c r="F778" s="108">
        <f>[1]!Table1[[#This Row],[Production]]</f>
        <v/>
      </c>
      <c r="G778">
        <f>MID(F778,LEN(F778)-6,4)</f>
        <v/>
      </c>
      <c r="H778">
        <f>AS778&amp;"|"&amp;AT778&amp;"|"&amp;AU778&amp;"|"&amp;AV778&amp;"|"&amp;AW778&amp;"|"&amp;AX778&amp;"|"&amp;AY778&amp;"|"&amp;AZ778&amp;"|"&amp;BA778&amp;"|"&amp;BB778&amp;"|"&amp;BC778&amp;"|"&amp;BD778&amp;"|"&amp;BE778</f>
        <v/>
      </c>
      <c r="I778" s="108">
        <f>[1]!Table1[[#This Row],[Stock]]</f>
        <v/>
      </c>
      <c r="J778">
        <f>MID(LEFT(I778,LEN(I778)-3),FIND("0|0.000",LEFT(I778,LEN(I778)-3),1)+7,6)</f>
        <v/>
      </c>
      <c r="K778" s="19" t="n"/>
      <c r="L778" s="19" t="n"/>
      <c r="M778" s="19" t="n"/>
      <c r="N778" s="19" t="n"/>
      <c r="O778" s="19" t="n"/>
      <c r="P778" s="20">
        <f>End_Cal!E778</f>
        <v/>
      </c>
      <c r="Q778" s="112">
        <f>IFERROR(INDEX($J$2:$J$9873,MATCH(1,INDEX(($P778=$F$2:$F$9873)*(0=COUNTIFS($Q$2:$Q$2,$J$2:$J$9873)),0),0)),"")</f>
        <v/>
      </c>
      <c r="R778" s="112">
        <f>IFERROR(INDEX($J$2:$J$9873,MATCH(1,INDEX(($P778=$F$2:$F$9873)*(0=COUNTIFS(Q778,$J$2:$J$9873)),0),0)),"")</f>
        <v/>
      </c>
      <c r="S778" s="112">
        <f>IFERROR(INDEX($J$2:$J$9873,MATCH(1,INDEX(($P778=$F$2:$F$9873)*(0=COUNTIFS(Q778:R778,$J$2:$J$9873)),0),0)),"")</f>
        <v/>
      </c>
      <c r="T778" s="112">
        <f>IFERROR(INDEX($J$2:$J$9873,MATCH(1,INDEX(($P778=$F$2:$F$9873)*(0=COUNTIFS(Q778:S778,$J$2:$J$9873)),0),0)),"")</f>
        <v/>
      </c>
      <c r="U778" s="112">
        <f>IFERROR(INDEX($J$2:$J$9873,MATCH(1,INDEX(($P778=$F$2:$F$9873)*(0=COUNTIFS(Q778:T778,$J$2:$J$9873)),0),0)),"")</f>
        <v/>
      </c>
      <c r="V778" s="112">
        <f>IFERROR(INDEX($J$2:$J$9873,MATCH(1,INDEX(($P778=$F$2:$F$9873)*(0=COUNTIFS(Q778:U778,$J$2:$J$9873)),0),0)),"")</f>
        <v/>
      </c>
      <c r="W778" s="112">
        <f>IFERROR(INDEX($J$2:$J$9873,MATCH(1,INDEX(($P778=$F$2:$F$9873)*(0=COUNTIFS(Q778:V778,$J$2:$J$861)),0),0)),"")</f>
        <v/>
      </c>
      <c r="X778" s="112">
        <f>IFERROR(INDEX($J$2:$J$9873,MATCH(1,INDEX(($P778=$F$2:$F$9873)*(0=COUNTIFS(Q778:W778,$J$2:$J$9873)),0),0)),"")</f>
        <v/>
      </c>
      <c r="Y778" s="112">
        <f>IFERROR(INDEX($J$2:$J$861,MATCH(1,INDEX(($P778=$F$2:$F$861)*(0=COUNTIFS(Q778:X778,$J$2:$J$861)),0),0)),"")</f>
        <v/>
      </c>
      <c r="Z778" s="112">
        <f>IFERROR(INDEX($J$2:$J$861,MATCH(1,INDEX(($P778=$F$2:$F$861)*(0=COUNTIFS(Q778:Y778,$J$2:$J$861)),0),0)),"")</f>
        <v/>
      </c>
      <c r="AA778" s="112">
        <f>IFERROR(INDEX($J$2:$J$861,MATCH(1,INDEX(($P778=$F$2:$F$861)*(0=COUNTIFS(Q778:Z778,$J$2:$J$861)),0),0)),"")</f>
        <v/>
      </c>
      <c r="AB778" s="112">
        <f>IFERROR(INDEX($J$2:$J$861,MATCH(1,INDEX(($P778=$F$2:$F$861)*(0=COUNTIFS(Q778:AA778,$J$2:$J$861)),0),0)),"")</f>
        <v/>
      </c>
      <c r="AC778" s="112">
        <f>IFERROR(INDEX($J$2:$J$861,MATCH(1,INDEX(($P778=$F$2:$F$861)*(0=COUNTIFS(Q778:AB778,$J$2:$J$861)),0),0)),"")</f>
        <v/>
      </c>
      <c r="AD778">
        <f>Q778&amp;"-"&amp;R778&amp;"-"&amp;S778&amp;"-"&amp;T778&amp;"-"&amp;U778&amp;"-"&amp;V778&amp;"-"&amp;W778&amp;"-"&amp;X778&amp;"-"&amp;Y778&amp;"-"&amp;Z778&amp;"-"&amp;AA778&amp;"-"&amp;AB778&amp;"-"&amp;AC778</f>
        <v/>
      </c>
      <c r="AF778" s="19">
        <f>IFERROR(INDEX($I$2:$I$861,MATCH(1,INDEX(($P778=$F$2:$F$861)*(0=COUNTIFS($AF$2:$AF$2,$I$2:$I$861)),0),0)),"")</f>
        <v/>
      </c>
      <c r="AG778" s="19">
        <f>IFERROR(INDEX($I$2:$I$9873,MATCH(1,INDEX(($P778=$F$2:$F$9873)*(0=COUNTIFS(AF778,$I$2:$I$9873)),0),0)),"")</f>
        <v/>
      </c>
      <c r="AH778" s="19">
        <f>IFERROR(INDEX($I$2:$I$9873,MATCH(1,INDEX(($P778=$F$2:$F$9873)*(0=COUNTIFS(AF778:AG778,$I$2:$I$9873)),0),0)),"")</f>
        <v/>
      </c>
      <c r="AI778" s="19">
        <f>IFERROR(INDEX($I$2:$I$9873,MATCH(1,INDEX(($P778=$F$2:$F$9873)*(0=COUNTIFS(AF778:AH778,$I$2:$I$9873)),0),0)),"")</f>
        <v/>
      </c>
      <c r="AJ778" s="19">
        <f>IFERROR(INDEX($I$2:$I$9873,MATCH(1,INDEX(($P778=$F$2:$F$9873)*(0=COUNTIFS(AF778:AI778,$I$2:$I$9873)),0),0)),"")</f>
        <v/>
      </c>
      <c r="AK778" s="19">
        <f>IFERROR(INDEX($I$2:$I$9873,MATCH(1,INDEX(($P778=$F$2:$F$9873)*(0=COUNTIFS(AF778:AJ778,$I$2:$I$9873)),0),0)),"")</f>
        <v/>
      </c>
      <c r="AL778" s="19">
        <f>IFERROR(INDEX($I$2:$I$9873,MATCH(1,INDEX(($P778=$F$2:$F$9873)*(0=COUNTIFS(AF778:AK778,$I$2:$I$9873)),0),0)),"")</f>
        <v/>
      </c>
      <c r="AM778" s="19">
        <f>IFERROR(INDEX($I$2:$I$9873,MATCH(1,INDEX(($P778=$F$2:$F$9873)*(0=COUNTIFS(AF778:AL778,$I$2:$I$9873)),0),0)),"")</f>
        <v/>
      </c>
      <c r="AN778" s="19">
        <f>IFERROR(INDEX($I$2:$I$9873,MATCH(1,INDEX(($P778=$F$2:$F$9873)*(0=COUNTIFS(AF778:AM778,$I$2:$I$9873)),0),0)),"")</f>
        <v/>
      </c>
      <c r="AO778" s="19">
        <f>IFERROR(INDEX($I$2:$I$9873,MATCH(1,INDEX(($P778=$F$2:$F$9873)*(0=COUNTIFS(AF778:AN778,$I$2:$I$9873)),0),0)),"")</f>
        <v/>
      </c>
      <c r="AP778" s="19">
        <f>IFERROR(INDEX($I$2:$I$9873,MATCH(1,INDEX(($P778=$F$2:$F$9873)*(0=COUNTIFS(AF778:AO778,$I$2:$I$9873)),0),0)),"")</f>
        <v/>
      </c>
      <c r="AQ778" s="19">
        <f>IFERROR(INDEX($I$2:$I$9873,MATCH(1,INDEX(($P778=$F$2:$F$9873)*(0=COUNTIFS(AF778:AP778,$I$2:$I$9873)),0),0)),"")</f>
        <v/>
      </c>
      <c r="AR778" s="19">
        <f>IFERROR(INDEX($I$2:$I$9873,MATCH(1,INDEX(($P778=$F$2:$F$9873)*(0=COUNTIFS(AF778:AQ778,$I$2:$I$9873)),0),0)),"")</f>
        <v/>
      </c>
      <c r="AS778" s="19">
        <f>IFERROR(VLOOKUP(AF778,[2]CUS030!$A$5:$E$10000,5,0),"")</f>
        <v/>
      </c>
      <c r="AT778" s="19">
        <f>IFERROR(VLOOKUP(AG778,[2]CUS030!$A$5:$E$10000,5,0),"")</f>
        <v/>
      </c>
      <c r="AU778" s="19">
        <f>IFERROR(VLOOKUP(AH778,[2]CUS030!$A$5:$E$10000,5,0),"")</f>
        <v/>
      </c>
      <c r="AV778" s="19">
        <f>IFERROR(VLOOKUP(AI778,[2]CUS030!$A$5:$E$10000,5,0),"")</f>
        <v/>
      </c>
      <c r="AW778" s="19">
        <f>IFERROR(VLOOKUP(AJ778,[2]CUS030!$A$5:$E$10000,5,0),"")</f>
        <v/>
      </c>
      <c r="AX778" s="19">
        <f>IFERROR(VLOOKUP(AK778,[2]CUS030!$A$5:$E$10000,5,0),"")</f>
        <v/>
      </c>
      <c r="AY778" s="19">
        <f>IFERROR(VLOOKUP(AL778,[2]CUS030!$A$5:$E$10000,5,0),"")</f>
        <v/>
      </c>
      <c r="AZ778" s="19">
        <f>IFERROR(VLOOKUP(AM778,[2]CUS030!$A$5:$E$10000,5,0),"")</f>
        <v/>
      </c>
      <c r="BA778" s="19">
        <f>IFERROR(VLOOKUP(AN778,[2]CUS030!$A$5:$E$10000,5,0),"")</f>
        <v/>
      </c>
      <c r="BB778" s="19">
        <f>IFERROR(VLOOKUP(AO778,[2]CUS030!$A$5:$E$10000,5,0),"")</f>
        <v/>
      </c>
      <c r="BC778" s="19">
        <f>IFERROR(VLOOKUP(AP778,[2]CUS030!$A$5:$E$10000,5,0),"")</f>
        <v/>
      </c>
      <c r="BD778" s="19">
        <f>IFERROR(VLOOKUP(AQ778,[2]CUS030!$A$5:$E$10000,5,0),"")</f>
        <v/>
      </c>
      <c r="BE778" s="19">
        <f>IFERROR(VLOOKUP(AR778,[2]CUS030!$A$5:$E$10000,5,0),"")</f>
        <v/>
      </c>
    </row>
    <row r="779">
      <c r="F779" s="108">
        <f>[1]!Table1[[#This Row],[Production]]</f>
        <v/>
      </c>
      <c r="G779">
        <f>MID(F779,LEN(F779)-6,4)</f>
        <v/>
      </c>
      <c r="H779">
        <f>AS779&amp;"|"&amp;AT779&amp;"|"&amp;AU779&amp;"|"&amp;AV779&amp;"|"&amp;AW779&amp;"|"&amp;AX779&amp;"|"&amp;AY779&amp;"|"&amp;AZ779&amp;"|"&amp;BA779&amp;"|"&amp;BB779&amp;"|"&amp;BC779&amp;"|"&amp;BD779&amp;"|"&amp;BE779</f>
        <v/>
      </c>
      <c r="I779" s="108">
        <f>[1]!Table1[[#This Row],[Stock]]</f>
        <v/>
      </c>
      <c r="J779">
        <f>MID(LEFT(I779,LEN(I779)-3),FIND("0|0.000",LEFT(I779,LEN(I779)-3),1)+7,6)</f>
        <v/>
      </c>
      <c r="K779" s="19" t="n"/>
      <c r="L779" s="19" t="n"/>
      <c r="M779" s="19" t="n"/>
      <c r="N779" s="19" t="n"/>
      <c r="O779" s="19" t="n"/>
      <c r="P779" s="20">
        <f>End_Cal!E779</f>
        <v/>
      </c>
      <c r="Q779" s="112">
        <f>IFERROR(INDEX($J$2:$J$9873,MATCH(1,INDEX(($P779=$F$2:$F$9873)*(0=COUNTIFS($Q$2:$Q$2,$J$2:$J$9873)),0),0)),"")</f>
        <v/>
      </c>
      <c r="R779" s="112">
        <f>IFERROR(INDEX($J$2:$J$9873,MATCH(1,INDEX(($P779=$F$2:$F$9873)*(0=COUNTIFS(Q779,$J$2:$J$9873)),0),0)),"")</f>
        <v/>
      </c>
      <c r="S779" s="112">
        <f>IFERROR(INDEX($J$2:$J$9873,MATCH(1,INDEX(($P779=$F$2:$F$9873)*(0=COUNTIFS(Q779:R779,$J$2:$J$9873)),0),0)),"")</f>
        <v/>
      </c>
      <c r="T779" s="112">
        <f>IFERROR(INDEX($J$2:$J$9873,MATCH(1,INDEX(($P779=$F$2:$F$9873)*(0=COUNTIFS(Q779:S779,$J$2:$J$9873)),0),0)),"")</f>
        <v/>
      </c>
      <c r="U779" s="112">
        <f>IFERROR(INDEX($J$2:$J$9873,MATCH(1,INDEX(($P779=$F$2:$F$9873)*(0=COUNTIFS(Q779:T779,$J$2:$J$9873)),0),0)),"")</f>
        <v/>
      </c>
      <c r="V779" s="112">
        <f>IFERROR(INDEX($J$2:$J$9873,MATCH(1,INDEX(($P779=$F$2:$F$9873)*(0=COUNTIFS(Q779:U779,$J$2:$J$9873)),0),0)),"")</f>
        <v/>
      </c>
      <c r="W779" s="112">
        <f>IFERROR(INDEX($J$2:$J$9873,MATCH(1,INDEX(($P779=$F$2:$F$9873)*(0=COUNTIFS(Q779:V779,$J$2:$J$861)),0),0)),"")</f>
        <v/>
      </c>
      <c r="X779" s="112">
        <f>IFERROR(INDEX($J$2:$J$9873,MATCH(1,INDEX(($P779=$F$2:$F$9873)*(0=COUNTIFS(Q779:W779,$J$2:$J$9873)),0),0)),"")</f>
        <v/>
      </c>
      <c r="Y779" s="112">
        <f>IFERROR(INDEX($J$2:$J$861,MATCH(1,INDEX(($P779=$F$2:$F$861)*(0=COUNTIFS(Q779:X779,$J$2:$J$861)),0),0)),"")</f>
        <v/>
      </c>
      <c r="Z779" s="112">
        <f>IFERROR(INDEX($J$2:$J$861,MATCH(1,INDEX(($P779=$F$2:$F$861)*(0=COUNTIFS(Q779:Y779,$J$2:$J$861)),0),0)),"")</f>
        <v/>
      </c>
      <c r="AA779" s="112">
        <f>IFERROR(INDEX($J$2:$J$861,MATCH(1,INDEX(($P779=$F$2:$F$861)*(0=COUNTIFS(Q779:Z779,$J$2:$J$861)),0),0)),"")</f>
        <v/>
      </c>
      <c r="AB779" s="112">
        <f>IFERROR(INDEX($J$2:$J$861,MATCH(1,INDEX(($P779=$F$2:$F$861)*(0=COUNTIFS(Q779:AA779,$J$2:$J$861)),0),0)),"")</f>
        <v/>
      </c>
      <c r="AC779" s="112">
        <f>IFERROR(INDEX($J$2:$J$861,MATCH(1,INDEX(($P779=$F$2:$F$861)*(0=COUNTIFS(Q779:AB779,$J$2:$J$861)),0),0)),"")</f>
        <v/>
      </c>
      <c r="AD779">
        <f>Q779&amp;"-"&amp;R779&amp;"-"&amp;S779&amp;"-"&amp;T779&amp;"-"&amp;U779&amp;"-"&amp;V779&amp;"-"&amp;W779&amp;"-"&amp;X779&amp;"-"&amp;Y779&amp;"-"&amp;Z779&amp;"-"&amp;AA779&amp;"-"&amp;AB779&amp;"-"&amp;AC779</f>
        <v/>
      </c>
      <c r="AF779" s="19">
        <f>IFERROR(INDEX($I$2:$I$861,MATCH(1,INDEX(($P779=$F$2:$F$861)*(0=COUNTIFS($AF$2:$AF$2,$I$2:$I$861)),0),0)),"")</f>
        <v/>
      </c>
      <c r="AG779" s="19">
        <f>IFERROR(INDEX($I$2:$I$9873,MATCH(1,INDEX(($P779=$F$2:$F$9873)*(0=COUNTIFS(AF779,$I$2:$I$9873)),0),0)),"")</f>
        <v/>
      </c>
      <c r="AH779" s="19">
        <f>IFERROR(INDEX($I$2:$I$9873,MATCH(1,INDEX(($P779=$F$2:$F$9873)*(0=COUNTIFS(AF779:AG779,$I$2:$I$9873)),0),0)),"")</f>
        <v/>
      </c>
      <c r="AI779" s="19">
        <f>IFERROR(INDEX($I$2:$I$9873,MATCH(1,INDEX(($P779=$F$2:$F$9873)*(0=COUNTIFS(AF779:AH779,$I$2:$I$9873)),0),0)),"")</f>
        <v/>
      </c>
      <c r="AJ779" s="19">
        <f>IFERROR(INDEX($I$2:$I$9873,MATCH(1,INDEX(($P779=$F$2:$F$9873)*(0=COUNTIFS(AF779:AI779,$I$2:$I$9873)),0),0)),"")</f>
        <v/>
      </c>
      <c r="AK779" s="19">
        <f>IFERROR(INDEX($I$2:$I$9873,MATCH(1,INDEX(($P779=$F$2:$F$9873)*(0=COUNTIFS(AF779:AJ779,$I$2:$I$9873)),0),0)),"")</f>
        <v/>
      </c>
      <c r="AL779" s="19">
        <f>IFERROR(INDEX($I$2:$I$9873,MATCH(1,INDEX(($P779=$F$2:$F$9873)*(0=COUNTIFS(AF779:AK779,$I$2:$I$9873)),0),0)),"")</f>
        <v/>
      </c>
      <c r="AM779" s="19">
        <f>IFERROR(INDEX($I$2:$I$9873,MATCH(1,INDEX(($P779=$F$2:$F$9873)*(0=COUNTIFS(AF779:AL779,$I$2:$I$9873)),0),0)),"")</f>
        <v/>
      </c>
      <c r="AN779" s="19">
        <f>IFERROR(INDEX($I$2:$I$9873,MATCH(1,INDEX(($P779=$F$2:$F$9873)*(0=COUNTIFS(AF779:AM779,$I$2:$I$9873)),0),0)),"")</f>
        <v/>
      </c>
      <c r="AO779" s="19">
        <f>IFERROR(INDEX($I$2:$I$9873,MATCH(1,INDEX(($P779=$F$2:$F$9873)*(0=COUNTIFS(AF779:AN779,$I$2:$I$9873)),0),0)),"")</f>
        <v/>
      </c>
      <c r="AP779" s="19">
        <f>IFERROR(INDEX($I$2:$I$9873,MATCH(1,INDEX(($P779=$F$2:$F$9873)*(0=COUNTIFS(AF779:AO779,$I$2:$I$9873)),0),0)),"")</f>
        <v/>
      </c>
      <c r="AQ779" s="19">
        <f>IFERROR(INDEX($I$2:$I$9873,MATCH(1,INDEX(($P779=$F$2:$F$9873)*(0=COUNTIFS(AF779:AP779,$I$2:$I$9873)),0),0)),"")</f>
        <v/>
      </c>
      <c r="AR779" s="19">
        <f>IFERROR(INDEX($I$2:$I$9873,MATCH(1,INDEX(($P779=$F$2:$F$9873)*(0=COUNTIFS(AF779:AQ779,$I$2:$I$9873)),0),0)),"")</f>
        <v/>
      </c>
      <c r="AS779" s="19">
        <f>IFERROR(VLOOKUP(AF779,[2]CUS030!$A$5:$E$10000,5,0),"")</f>
        <v/>
      </c>
      <c r="AT779" s="19">
        <f>IFERROR(VLOOKUP(AG779,[2]CUS030!$A$5:$E$10000,5,0),"")</f>
        <v/>
      </c>
      <c r="AU779" s="19">
        <f>IFERROR(VLOOKUP(AH779,[2]CUS030!$A$5:$E$10000,5,0),"")</f>
        <v/>
      </c>
      <c r="AV779" s="19">
        <f>IFERROR(VLOOKUP(AI779,[2]CUS030!$A$5:$E$10000,5,0),"")</f>
        <v/>
      </c>
      <c r="AW779" s="19">
        <f>IFERROR(VLOOKUP(AJ779,[2]CUS030!$A$5:$E$10000,5,0),"")</f>
        <v/>
      </c>
      <c r="AX779" s="19">
        <f>IFERROR(VLOOKUP(AK779,[2]CUS030!$A$5:$E$10000,5,0),"")</f>
        <v/>
      </c>
      <c r="AY779" s="19">
        <f>IFERROR(VLOOKUP(AL779,[2]CUS030!$A$5:$E$10000,5,0),"")</f>
        <v/>
      </c>
      <c r="AZ779" s="19">
        <f>IFERROR(VLOOKUP(AM779,[2]CUS030!$A$5:$E$10000,5,0),"")</f>
        <v/>
      </c>
      <c r="BA779" s="19">
        <f>IFERROR(VLOOKUP(AN779,[2]CUS030!$A$5:$E$10000,5,0),"")</f>
        <v/>
      </c>
      <c r="BB779" s="19">
        <f>IFERROR(VLOOKUP(AO779,[2]CUS030!$A$5:$E$10000,5,0),"")</f>
        <v/>
      </c>
      <c r="BC779" s="19">
        <f>IFERROR(VLOOKUP(AP779,[2]CUS030!$A$5:$E$10000,5,0),"")</f>
        <v/>
      </c>
      <c r="BD779" s="19">
        <f>IFERROR(VLOOKUP(AQ779,[2]CUS030!$A$5:$E$10000,5,0),"")</f>
        <v/>
      </c>
      <c r="BE779" s="19">
        <f>IFERROR(VLOOKUP(AR779,[2]CUS030!$A$5:$E$10000,5,0),"")</f>
        <v/>
      </c>
    </row>
    <row r="780">
      <c r="F780" s="108">
        <f>[1]!Table1[[#This Row],[Production]]</f>
        <v/>
      </c>
      <c r="G780">
        <f>MID(F780,LEN(F780)-6,4)</f>
        <v/>
      </c>
      <c r="H780">
        <f>AS780&amp;"|"&amp;AT780&amp;"|"&amp;AU780&amp;"|"&amp;AV780&amp;"|"&amp;AW780&amp;"|"&amp;AX780&amp;"|"&amp;AY780&amp;"|"&amp;AZ780&amp;"|"&amp;BA780&amp;"|"&amp;BB780&amp;"|"&amp;BC780&amp;"|"&amp;BD780&amp;"|"&amp;BE780</f>
        <v/>
      </c>
      <c r="I780" s="108">
        <f>[1]!Table1[[#This Row],[Stock]]</f>
        <v/>
      </c>
      <c r="J780">
        <f>MID(LEFT(I780,LEN(I780)-3),FIND("0|0.000",LEFT(I780,LEN(I780)-3),1)+7,6)</f>
        <v/>
      </c>
      <c r="K780" s="19" t="n"/>
      <c r="L780" s="19" t="n"/>
      <c r="M780" s="19" t="n"/>
      <c r="N780" s="19" t="n"/>
      <c r="O780" s="19" t="n"/>
      <c r="P780" s="20">
        <f>End_Cal!E780</f>
        <v/>
      </c>
      <c r="Q780" s="112">
        <f>IFERROR(INDEX($J$2:$J$9873,MATCH(1,INDEX(($P780=$F$2:$F$9873)*(0=COUNTIFS($Q$2:$Q$2,$J$2:$J$9873)),0),0)),"")</f>
        <v/>
      </c>
      <c r="R780" s="112">
        <f>IFERROR(INDEX($J$2:$J$9873,MATCH(1,INDEX(($P780=$F$2:$F$9873)*(0=COUNTIFS(Q780,$J$2:$J$9873)),0),0)),"")</f>
        <v/>
      </c>
      <c r="S780" s="112">
        <f>IFERROR(INDEX($J$2:$J$9873,MATCH(1,INDEX(($P780=$F$2:$F$9873)*(0=COUNTIFS(Q780:R780,$J$2:$J$9873)),0),0)),"")</f>
        <v/>
      </c>
      <c r="T780" s="112">
        <f>IFERROR(INDEX($J$2:$J$9873,MATCH(1,INDEX(($P780=$F$2:$F$9873)*(0=COUNTIFS(Q780:S780,$J$2:$J$9873)),0),0)),"")</f>
        <v/>
      </c>
      <c r="U780" s="112">
        <f>IFERROR(INDEX($J$2:$J$9873,MATCH(1,INDEX(($P780=$F$2:$F$9873)*(0=COUNTIFS(Q780:T780,$J$2:$J$9873)),0),0)),"")</f>
        <v/>
      </c>
      <c r="V780" s="112">
        <f>IFERROR(INDEX($J$2:$J$9873,MATCH(1,INDEX(($P780=$F$2:$F$9873)*(0=COUNTIFS(Q780:U780,$J$2:$J$9873)),0),0)),"")</f>
        <v/>
      </c>
      <c r="W780" s="112">
        <f>IFERROR(INDEX($J$2:$J$9873,MATCH(1,INDEX(($P780=$F$2:$F$9873)*(0=COUNTIFS(Q780:V780,$J$2:$J$861)),0),0)),"")</f>
        <v/>
      </c>
      <c r="X780" s="112">
        <f>IFERROR(INDEX($J$2:$J$9873,MATCH(1,INDEX(($P780=$F$2:$F$9873)*(0=COUNTIFS(Q780:W780,$J$2:$J$9873)),0),0)),"")</f>
        <v/>
      </c>
      <c r="Y780" s="112">
        <f>IFERROR(INDEX($J$2:$J$861,MATCH(1,INDEX(($P780=$F$2:$F$861)*(0=COUNTIFS(Q780:X780,$J$2:$J$861)),0),0)),"")</f>
        <v/>
      </c>
      <c r="Z780" s="112">
        <f>IFERROR(INDEX($J$2:$J$861,MATCH(1,INDEX(($P780=$F$2:$F$861)*(0=COUNTIFS(Q780:Y780,$J$2:$J$861)),0),0)),"")</f>
        <v/>
      </c>
      <c r="AA780" s="112">
        <f>IFERROR(INDEX($J$2:$J$861,MATCH(1,INDEX(($P780=$F$2:$F$861)*(0=COUNTIFS(Q780:Z780,$J$2:$J$861)),0),0)),"")</f>
        <v/>
      </c>
      <c r="AB780" s="112">
        <f>IFERROR(INDEX($J$2:$J$861,MATCH(1,INDEX(($P780=$F$2:$F$861)*(0=COUNTIFS(Q780:AA780,$J$2:$J$861)),0),0)),"")</f>
        <v/>
      </c>
      <c r="AC780" s="112">
        <f>IFERROR(INDEX($J$2:$J$861,MATCH(1,INDEX(($P780=$F$2:$F$861)*(0=COUNTIFS(Q780:AB780,$J$2:$J$861)),0),0)),"")</f>
        <v/>
      </c>
      <c r="AD780">
        <f>Q780&amp;"-"&amp;R780&amp;"-"&amp;S780&amp;"-"&amp;T780&amp;"-"&amp;U780&amp;"-"&amp;V780&amp;"-"&amp;W780&amp;"-"&amp;X780&amp;"-"&amp;Y780&amp;"-"&amp;Z780&amp;"-"&amp;AA780&amp;"-"&amp;AB780&amp;"-"&amp;AC780</f>
        <v/>
      </c>
      <c r="AF780" s="19">
        <f>IFERROR(INDEX($I$2:$I$861,MATCH(1,INDEX(($P780=$F$2:$F$861)*(0=COUNTIFS($AF$2:$AF$2,$I$2:$I$861)),0),0)),"")</f>
        <v/>
      </c>
      <c r="AG780" s="19">
        <f>IFERROR(INDEX($I$2:$I$9873,MATCH(1,INDEX(($P780=$F$2:$F$9873)*(0=COUNTIFS(AF780,$I$2:$I$9873)),0),0)),"")</f>
        <v/>
      </c>
      <c r="AH780" s="19">
        <f>IFERROR(INDEX($I$2:$I$9873,MATCH(1,INDEX(($P780=$F$2:$F$9873)*(0=COUNTIFS(AF780:AG780,$I$2:$I$9873)),0),0)),"")</f>
        <v/>
      </c>
      <c r="AI780" s="19">
        <f>IFERROR(INDEX($I$2:$I$9873,MATCH(1,INDEX(($P780=$F$2:$F$9873)*(0=COUNTIFS(AF780:AH780,$I$2:$I$9873)),0),0)),"")</f>
        <v/>
      </c>
      <c r="AJ780" s="19">
        <f>IFERROR(INDEX($I$2:$I$9873,MATCH(1,INDEX(($P780=$F$2:$F$9873)*(0=COUNTIFS(AF780:AI780,$I$2:$I$9873)),0),0)),"")</f>
        <v/>
      </c>
      <c r="AK780" s="19">
        <f>IFERROR(INDEX($I$2:$I$9873,MATCH(1,INDEX(($P780=$F$2:$F$9873)*(0=COUNTIFS(AF780:AJ780,$I$2:$I$9873)),0),0)),"")</f>
        <v/>
      </c>
      <c r="AL780" s="19">
        <f>IFERROR(INDEX($I$2:$I$9873,MATCH(1,INDEX(($P780=$F$2:$F$9873)*(0=COUNTIFS(AF780:AK780,$I$2:$I$9873)),0),0)),"")</f>
        <v/>
      </c>
      <c r="AM780" s="19">
        <f>IFERROR(INDEX($I$2:$I$9873,MATCH(1,INDEX(($P780=$F$2:$F$9873)*(0=COUNTIFS(AF780:AL780,$I$2:$I$9873)),0),0)),"")</f>
        <v/>
      </c>
      <c r="AN780" s="19">
        <f>IFERROR(INDEX($I$2:$I$9873,MATCH(1,INDEX(($P780=$F$2:$F$9873)*(0=COUNTIFS(AF780:AM780,$I$2:$I$9873)),0),0)),"")</f>
        <v/>
      </c>
      <c r="AO780" s="19">
        <f>IFERROR(INDEX($I$2:$I$9873,MATCH(1,INDEX(($P780=$F$2:$F$9873)*(0=COUNTIFS(AF780:AN780,$I$2:$I$9873)),0),0)),"")</f>
        <v/>
      </c>
      <c r="AP780" s="19">
        <f>IFERROR(INDEX($I$2:$I$9873,MATCH(1,INDEX(($P780=$F$2:$F$9873)*(0=COUNTIFS(AF780:AO780,$I$2:$I$9873)),0),0)),"")</f>
        <v/>
      </c>
      <c r="AQ780" s="19">
        <f>IFERROR(INDEX($I$2:$I$9873,MATCH(1,INDEX(($P780=$F$2:$F$9873)*(0=COUNTIFS(AF780:AP780,$I$2:$I$9873)),0),0)),"")</f>
        <v/>
      </c>
      <c r="AR780" s="19">
        <f>IFERROR(INDEX($I$2:$I$9873,MATCH(1,INDEX(($P780=$F$2:$F$9873)*(0=COUNTIFS(AF780:AQ780,$I$2:$I$9873)),0),0)),"")</f>
        <v/>
      </c>
      <c r="AS780" s="19">
        <f>IFERROR(VLOOKUP(AF780,[2]CUS030!$A$5:$E$10000,5,0),"")</f>
        <v/>
      </c>
      <c r="AT780" s="19">
        <f>IFERROR(VLOOKUP(AG780,[2]CUS030!$A$5:$E$10000,5,0),"")</f>
        <v/>
      </c>
      <c r="AU780" s="19">
        <f>IFERROR(VLOOKUP(AH780,[2]CUS030!$A$5:$E$10000,5,0),"")</f>
        <v/>
      </c>
      <c r="AV780" s="19">
        <f>IFERROR(VLOOKUP(AI780,[2]CUS030!$A$5:$E$10000,5,0),"")</f>
        <v/>
      </c>
      <c r="AW780" s="19">
        <f>IFERROR(VLOOKUP(AJ780,[2]CUS030!$A$5:$E$10000,5,0),"")</f>
        <v/>
      </c>
      <c r="AX780" s="19">
        <f>IFERROR(VLOOKUP(AK780,[2]CUS030!$A$5:$E$10000,5,0),"")</f>
        <v/>
      </c>
      <c r="AY780" s="19">
        <f>IFERROR(VLOOKUP(AL780,[2]CUS030!$A$5:$E$10000,5,0),"")</f>
        <v/>
      </c>
      <c r="AZ780" s="19">
        <f>IFERROR(VLOOKUP(AM780,[2]CUS030!$A$5:$E$10000,5,0),"")</f>
        <v/>
      </c>
      <c r="BA780" s="19">
        <f>IFERROR(VLOOKUP(AN780,[2]CUS030!$A$5:$E$10000,5,0),"")</f>
        <v/>
      </c>
      <c r="BB780" s="19">
        <f>IFERROR(VLOOKUP(AO780,[2]CUS030!$A$5:$E$10000,5,0),"")</f>
        <v/>
      </c>
      <c r="BC780" s="19">
        <f>IFERROR(VLOOKUP(AP780,[2]CUS030!$A$5:$E$10000,5,0),"")</f>
        <v/>
      </c>
      <c r="BD780" s="19">
        <f>IFERROR(VLOOKUP(AQ780,[2]CUS030!$A$5:$E$10000,5,0),"")</f>
        <v/>
      </c>
      <c r="BE780" s="19">
        <f>IFERROR(VLOOKUP(AR780,[2]CUS030!$A$5:$E$10000,5,0),"")</f>
        <v/>
      </c>
    </row>
    <row r="781">
      <c r="F781" s="108">
        <f>[1]!Table1[[#This Row],[Production]]</f>
        <v/>
      </c>
      <c r="G781">
        <f>MID(F781,LEN(F781)-6,4)</f>
        <v/>
      </c>
      <c r="H781">
        <f>AS781&amp;"|"&amp;AT781&amp;"|"&amp;AU781&amp;"|"&amp;AV781&amp;"|"&amp;AW781&amp;"|"&amp;AX781&amp;"|"&amp;AY781&amp;"|"&amp;AZ781&amp;"|"&amp;BA781&amp;"|"&amp;BB781&amp;"|"&amp;BC781&amp;"|"&amp;BD781&amp;"|"&amp;BE781</f>
        <v/>
      </c>
      <c r="I781" s="108">
        <f>[1]!Table1[[#This Row],[Stock]]</f>
        <v/>
      </c>
      <c r="J781">
        <f>MID(LEFT(I781,LEN(I781)-3),FIND("0|0.000",LEFT(I781,LEN(I781)-3),1)+7,6)</f>
        <v/>
      </c>
      <c r="K781" s="19" t="n"/>
      <c r="L781" s="19" t="n"/>
      <c r="M781" s="19" t="n"/>
      <c r="N781" s="19" t="n"/>
      <c r="O781" s="19" t="n"/>
      <c r="P781" s="20">
        <f>End_Cal!E781</f>
        <v/>
      </c>
      <c r="Q781" s="112">
        <f>IFERROR(INDEX($J$2:$J$9873,MATCH(1,INDEX(($P781=$F$2:$F$9873)*(0=COUNTIFS($Q$2:$Q$2,$J$2:$J$9873)),0),0)),"")</f>
        <v/>
      </c>
      <c r="R781" s="112">
        <f>IFERROR(INDEX($J$2:$J$9873,MATCH(1,INDEX(($P781=$F$2:$F$9873)*(0=COUNTIFS(Q781,$J$2:$J$9873)),0),0)),"")</f>
        <v/>
      </c>
      <c r="S781" s="112">
        <f>IFERROR(INDEX($J$2:$J$9873,MATCH(1,INDEX(($P781=$F$2:$F$9873)*(0=COUNTIFS(Q781:R781,$J$2:$J$9873)),0),0)),"")</f>
        <v/>
      </c>
      <c r="T781" s="112">
        <f>IFERROR(INDEX($J$2:$J$9873,MATCH(1,INDEX(($P781=$F$2:$F$9873)*(0=COUNTIFS(Q781:S781,$J$2:$J$9873)),0),0)),"")</f>
        <v/>
      </c>
      <c r="U781" s="112">
        <f>IFERROR(INDEX($J$2:$J$9873,MATCH(1,INDEX(($P781=$F$2:$F$9873)*(0=COUNTIFS(Q781:T781,$J$2:$J$9873)),0),0)),"")</f>
        <v/>
      </c>
      <c r="V781" s="112">
        <f>IFERROR(INDEX($J$2:$J$9873,MATCH(1,INDEX(($P781=$F$2:$F$9873)*(0=COUNTIFS(Q781:U781,$J$2:$J$9873)),0),0)),"")</f>
        <v/>
      </c>
      <c r="W781" s="112">
        <f>IFERROR(INDEX($J$2:$J$9873,MATCH(1,INDEX(($P781=$F$2:$F$9873)*(0=COUNTIFS(Q781:V781,$J$2:$J$861)),0),0)),"")</f>
        <v/>
      </c>
      <c r="X781" s="112">
        <f>IFERROR(INDEX($J$2:$J$9873,MATCH(1,INDEX(($P781=$F$2:$F$9873)*(0=COUNTIFS(Q781:W781,$J$2:$J$9873)),0),0)),"")</f>
        <v/>
      </c>
      <c r="Y781" s="112">
        <f>IFERROR(INDEX($J$2:$J$861,MATCH(1,INDEX(($P781=$F$2:$F$861)*(0=COUNTIFS(Q781:X781,$J$2:$J$861)),0),0)),"")</f>
        <v/>
      </c>
      <c r="Z781" s="112">
        <f>IFERROR(INDEX($J$2:$J$861,MATCH(1,INDEX(($P781=$F$2:$F$861)*(0=COUNTIFS(Q781:Y781,$J$2:$J$861)),0),0)),"")</f>
        <v/>
      </c>
      <c r="AA781" s="112">
        <f>IFERROR(INDEX($J$2:$J$861,MATCH(1,INDEX(($P781=$F$2:$F$861)*(0=COUNTIFS(Q781:Z781,$J$2:$J$861)),0),0)),"")</f>
        <v/>
      </c>
      <c r="AB781" s="112">
        <f>IFERROR(INDEX($J$2:$J$861,MATCH(1,INDEX(($P781=$F$2:$F$861)*(0=COUNTIFS(Q781:AA781,$J$2:$J$861)),0),0)),"")</f>
        <v/>
      </c>
      <c r="AC781" s="112">
        <f>IFERROR(INDEX($J$2:$J$861,MATCH(1,INDEX(($P781=$F$2:$F$861)*(0=COUNTIFS(Q781:AB781,$J$2:$J$861)),0),0)),"")</f>
        <v/>
      </c>
      <c r="AD781">
        <f>Q781&amp;"-"&amp;R781&amp;"-"&amp;S781&amp;"-"&amp;T781&amp;"-"&amp;U781&amp;"-"&amp;V781&amp;"-"&amp;W781&amp;"-"&amp;X781&amp;"-"&amp;Y781&amp;"-"&amp;Z781&amp;"-"&amp;AA781&amp;"-"&amp;AB781&amp;"-"&amp;AC781</f>
        <v/>
      </c>
      <c r="AF781" s="19">
        <f>IFERROR(INDEX($I$2:$I$861,MATCH(1,INDEX(($P781=$F$2:$F$861)*(0=COUNTIFS($AF$2:$AF$2,$I$2:$I$861)),0),0)),"")</f>
        <v/>
      </c>
      <c r="AG781" s="19">
        <f>IFERROR(INDEX($I$2:$I$9873,MATCH(1,INDEX(($P781=$F$2:$F$9873)*(0=COUNTIFS(AF781,$I$2:$I$9873)),0),0)),"")</f>
        <v/>
      </c>
      <c r="AH781" s="19">
        <f>IFERROR(INDEX($I$2:$I$9873,MATCH(1,INDEX(($P781=$F$2:$F$9873)*(0=COUNTIFS(AF781:AG781,$I$2:$I$9873)),0),0)),"")</f>
        <v/>
      </c>
      <c r="AI781" s="19">
        <f>IFERROR(INDEX($I$2:$I$9873,MATCH(1,INDEX(($P781=$F$2:$F$9873)*(0=COUNTIFS(AF781:AH781,$I$2:$I$9873)),0),0)),"")</f>
        <v/>
      </c>
      <c r="AJ781" s="19">
        <f>IFERROR(INDEX($I$2:$I$9873,MATCH(1,INDEX(($P781=$F$2:$F$9873)*(0=COUNTIFS(AF781:AI781,$I$2:$I$9873)),0),0)),"")</f>
        <v/>
      </c>
      <c r="AK781" s="19">
        <f>IFERROR(INDEX($I$2:$I$9873,MATCH(1,INDEX(($P781=$F$2:$F$9873)*(0=COUNTIFS(AF781:AJ781,$I$2:$I$9873)),0),0)),"")</f>
        <v/>
      </c>
      <c r="AL781" s="19">
        <f>IFERROR(INDEX($I$2:$I$9873,MATCH(1,INDEX(($P781=$F$2:$F$9873)*(0=COUNTIFS(AF781:AK781,$I$2:$I$9873)),0),0)),"")</f>
        <v/>
      </c>
      <c r="AM781" s="19">
        <f>IFERROR(INDEX($I$2:$I$9873,MATCH(1,INDEX(($P781=$F$2:$F$9873)*(0=COUNTIFS(AF781:AL781,$I$2:$I$9873)),0),0)),"")</f>
        <v/>
      </c>
      <c r="AN781" s="19">
        <f>IFERROR(INDEX($I$2:$I$9873,MATCH(1,INDEX(($P781=$F$2:$F$9873)*(0=COUNTIFS(AF781:AM781,$I$2:$I$9873)),0),0)),"")</f>
        <v/>
      </c>
      <c r="AO781" s="19">
        <f>IFERROR(INDEX($I$2:$I$9873,MATCH(1,INDEX(($P781=$F$2:$F$9873)*(0=COUNTIFS(AF781:AN781,$I$2:$I$9873)),0),0)),"")</f>
        <v/>
      </c>
      <c r="AP781" s="19">
        <f>IFERROR(INDEX($I$2:$I$9873,MATCH(1,INDEX(($P781=$F$2:$F$9873)*(0=COUNTIFS(AF781:AO781,$I$2:$I$9873)),0),0)),"")</f>
        <v/>
      </c>
      <c r="AQ781" s="19">
        <f>IFERROR(INDEX($I$2:$I$9873,MATCH(1,INDEX(($P781=$F$2:$F$9873)*(0=COUNTIFS(AF781:AP781,$I$2:$I$9873)),0),0)),"")</f>
        <v/>
      </c>
      <c r="AR781" s="19">
        <f>IFERROR(INDEX($I$2:$I$9873,MATCH(1,INDEX(($P781=$F$2:$F$9873)*(0=COUNTIFS(AF781:AQ781,$I$2:$I$9873)),0),0)),"")</f>
        <v/>
      </c>
      <c r="AS781" s="19">
        <f>IFERROR(VLOOKUP(AF781,[2]CUS030!$A$5:$E$10000,5,0),"")</f>
        <v/>
      </c>
      <c r="AT781" s="19">
        <f>IFERROR(VLOOKUP(AG781,[2]CUS030!$A$5:$E$10000,5,0),"")</f>
        <v/>
      </c>
      <c r="AU781" s="19">
        <f>IFERROR(VLOOKUP(AH781,[2]CUS030!$A$5:$E$10000,5,0),"")</f>
        <v/>
      </c>
      <c r="AV781" s="19">
        <f>IFERROR(VLOOKUP(AI781,[2]CUS030!$A$5:$E$10000,5,0),"")</f>
        <v/>
      </c>
      <c r="AW781" s="19">
        <f>IFERROR(VLOOKUP(AJ781,[2]CUS030!$A$5:$E$10000,5,0),"")</f>
        <v/>
      </c>
      <c r="AX781" s="19">
        <f>IFERROR(VLOOKUP(AK781,[2]CUS030!$A$5:$E$10000,5,0),"")</f>
        <v/>
      </c>
      <c r="AY781" s="19">
        <f>IFERROR(VLOOKUP(AL781,[2]CUS030!$A$5:$E$10000,5,0),"")</f>
        <v/>
      </c>
      <c r="AZ781" s="19">
        <f>IFERROR(VLOOKUP(AM781,[2]CUS030!$A$5:$E$10000,5,0),"")</f>
        <v/>
      </c>
      <c r="BA781" s="19">
        <f>IFERROR(VLOOKUP(AN781,[2]CUS030!$A$5:$E$10000,5,0),"")</f>
        <v/>
      </c>
      <c r="BB781" s="19">
        <f>IFERROR(VLOOKUP(AO781,[2]CUS030!$A$5:$E$10000,5,0),"")</f>
        <v/>
      </c>
      <c r="BC781" s="19">
        <f>IFERROR(VLOOKUP(AP781,[2]CUS030!$A$5:$E$10000,5,0),"")</f>
        <v/>
      </c>
      <c r="BD781" s="19">
        <f>IFERROR(VLOOKUP(AQ781,[2]CUS030!$A$5:$E$10000,5,0),"")</f>
        <v/>
      </c>
      <c r="BE781" s="19">
        <f>IFERROR(VLOOKUP(AR781,[2]CUS030!$A$5:$E$10000,5,0),"")</f>
        <v/>
      </c>
    </row>
    <row r="782">
      <c r="F782" s="108">
        <f>[1]!Table1[[#This Row],[Production]]</f>
        <v/>
      </c>
      <c r="G782">
        <f>MID(F782,LEN(F782)-6,4)</f>
        <v/>
      </c>
      <c r="H782">
        <f>AS782&amp;"|"&amp;AT782&amp;"|"&amp;AU782&amp;"|"&amp;AV782&amp;"|"&amp;AW782&amp;"|"&amp;AX782&amp;"|"&amp;AY782&amp;"|"&amp;AZ782&amp;"|"&amp;BA782&amp;"|"&amp;BB782&amp;"|"&amp;BC782&amp;"|"&amp;BD782&amp;"|"&amp;BE782</f>
        <v/>
      </c>
      <c r="I782" s="108">
        <f>[1]!Table1[[#This Row],[Stock]]</f>
        <v/>
      </c>
      <c r="J782">
        <f>MID(LEFT(I782,LEN(I782)-3),FIND("0|0.000",LEFT(I782,LEN(I782)-3),1)+7,6)</f>
        <v/>
      </c>
      <c r="K782" s="19" t="n"/>
      <c r="L782" s="19" t="n"/>
      <c r="M782" s="19" t="n"/>
      <c r="N782" s="19" t="n"/>
      <c r="O782" s="19" t="n"/>
      <c r="P782" s="20">
        <f>End_Cal!E782</f>
        <v/>
      </c>
      <c r="Q782" s="112">
        <f>IFERROR(INDEX($J$2:$J$9873,MATCH(1,INDEX(($P782=$F$2:$F$9873)*(0=COUNTIFS($Q$2:$Q$2,$J$2:$J$9873)),0),0)),"")</f>
        <v/>
      </c>
      <c r="R782" s="112">
        <f>IFERROR(INDEX($J$2:$J$9873,MATCH(1,INDEX(($P782=$F$2:$F$9873)*(0=COUNTIFS(Q782,$J$2:$J$9873)),0),0)),"")</f>
        <v/>
      </c>
      <c r="S782" s="112">
        <f>IFERROR(INDEX($J$2:$J$9873,MATCH(1,INDEX(($P782=$F$2:$F$9873)*(0=COUNTIFS(Q782:R782,$J$2:$J$9873)),0),0)),"")</f>
        <v/>
      </c>
      <c r="T782" s="112">
        <f>IFERROR(INDEX($J$2:$J$9873,MATCH(1,INDEX(($P782=$F$2:$F$9873)*(0=COUNTIFS(Q782:S782,$J$2:$J$9873)),0),0)),"")</f>
        <v/>
      </c>
      <c r="U782" s="112">
        <f>IFERROR(INDEX($J$2:$J$9873,MATCH(1,INDEX(($P782=$F$2:$F$9873)*(0=COUNTIFS(Q782:T782,$J$2:$J$9873)),0),0)),"")</f>
        <v/>
      </c>
      <c r="V782" s="112">
        <f>IFERROR(INDEX($J$2:$J$9873,MATCH(1,INDEX(($P782=$F$2:$F$9873)*(0=COUNTIFS(Q782:U782,$J$2:$J$9873)),0),0)),"")</f>
        <v/>
      </c>
      <c r="W782" s="112">
        <f>IFERROR(INDEX($J$2:$J$9873,MATCH(1,INDEX(($P782=$F$2:$F$9873)*(0=COUNTIFS(Q782:V782,$J$2:$J$861)),0),0)),"")</f>
        <v/>
      </c>
      <c r="X782" s="112">
        <f>IFERROR(INDEX($J$2:$J$9873,MATCH(1,INDEX(($P782=$F$2:$F$9873)*(0=COUNTIFS(Q782:W782,$J$2:$J$9873)),0),0)),"")</f>
        <v/>
      </c>
      <c r="Y782" s="112">
        <f>IFERROR(INDEX($J$2:$J$861,MATCH(1,INDEX(($P782=$F$2:$F$861)*(0=COUNTIFS(Q782:X782,$J$2:$J$861)),0),0)),"")</f>
        <v/>
      </c>
      <c r="Z782" s="112">
        <f>IFERROR(INDEX($J$2:$J$861,MATCH(1,INDEX(($P782=$F$2:$F$861)*(0=COUNTIFS(Q782:Y782,$J$2:$J$861)),0),0)),"")</f>
        <v/>
      </c>
      <c r="AA782" s="112">
        <f>IFERROR(INDEX($J$2:$J$861,MATCH(1,INDEX(($P782=$F$2:$F$861)*(0=COUNTIFS(Q782:Z782,$J$2:$J$861)),0),0)),"")</f>
        <v/>
      </c>
      <c r="AB782" s="112">
        <f>IFERROR(INDEX($J$2:$J$861,MATCH(1,INDEX(($P782=$F$2:$F$861)*(0=COUNTIFS(Q782:AA782,$J$2:$J$861)),0),0)),"")</f>
        <v/>
      </c>
      <c r="AC782" s="112">
        <f>IFERROR(INDEX($J$2:$J$861,MATCH(1,INDEX(($P782=$F$2:$F$861)*(0=COUNTIFS(Q782:AB782,$J$2:$J$861)),0),0)),"")</f>
        <v/>
      </c>
      <c r="AD782">
        <f>Q782&amp;"-"&amp;R782&amp;"-"&amp;S782&amp;"-"&amp;T782&amp;"-"&amp;U782&amp;"-"&amp;V782&amp;"-"&amp;W782&amp;"-"&amp;X782&amp;"-"&amp;Y782&amp;"-"&amp;Z782&amp;"-"&amp;AA782&amp;"-"&amp;AB782&amp;"-"&amp;AC782</f>
        <v/>
      </c>
      <c r="AF782" s="19">
        <f>IFERROR(INDEX($I$2:$I$861,MATCH(1,INDEX(($P782=$F$2:$F$861)*(0=COUNTIFS($AF$2:$AF$2,$I$2:$I$861)),0),0)),"")</f>
        <v/>
      </c>
      <c r="AG782" s="19">
        <f>IFERROR(INDEX($I$2:$I$9873,MATCH(1,INDEX(($P782=$F$2:$F$9873)*(0=COUNTIFS(AF782,$I$2:$I$9873)),0),0)),"")</f>
        <v/>
      </c>
      <c r="AH782" s="19">
        <f>IFERROR(INDEX($I$2:$I$9873,MATCH(1,INDEX(($P782=$F$2:$F$9873)*(0=COUNTIFS(AF782:AG782,$I$2:$I$9873)),0),0)),"")</f>
        <v/>
      </c>
      <c r="AI782" s="19">
        <f>IFERROR(INDEX($I$2:$I$9873,MATCH(1,INDEX(($P782=$F$2:$F$9873)*(0=COUNTIFS(AF782:AH782,$I$2:$I$9873)),0),0)),"")</f>
        <v/>
      </c>
      <c r="AJ782" s="19">
        <f>IFERROR(INDEX($I$2:$I$9873,MATCH(1,INDEX(($P782=$F$2:$F$9873)*(0=COUNTIFS(AF782:AI782,$I$2:$I$9873)),0),0)),"")</f>
        <v/>
      </c>
      <c r="AK782" s="19">
        <f>IFERROR(INDEX($I$2:$I$9873,MATCH(1,INDEX(($P782=$F$2:$F$9873)*(0=COUNTIFS(AF782:AJ782,$I$2:$I$9873)),0),0)),"")</f>
        <v/>
      </c>
      <c r="AL782" s="19">
        <f>IFERROR(INDEX($I$2:$I$9873,MATCH(1,INDEX(($P782=$F$2:$F$9873)*(0=COUNTIFS(AF782:AK782,$I$2:$I$9873)),0),0)),"")</f>
        <v/>
      </c>
      <c r="AM782" s="19">
        <f>IFERROR(INDEX($I$2:$I$9873,MATCH(1,INDEX(($P782=$F$2:$F$9873)*(0=COUNTIFS(AF782:AL782,$I$2:$I$9873)),0),0)),"")</f>
        <v/>
      </c>
      <c r="AN782" s="19">
        <f>IFERROR(INDEX($I$2:$I$9873,MATCH(1,INDEX(($P782=$F$2:$F$9873)*(0=COUNTIFS(AF782:AM782,$I$2:$I$9873)),0),0)),"")</f>
        <v/>
      </c>
      <c r="AO782" s="19">
        <f>IFERROR(INDEX($I$2:$I$9873,MATCH(1,INDEX(($P782=$F$2:$F$9873)*(0=COUNTIFS(AF782:AN782,$I$2:$I$9873)),0),0)),"")</f>
        <v/>
      </c>
      <c r="AP782" s="19">
        <f>IFERROR(INDEX($I$2:$I$9873,MATCH(1,INDEX(($P782=$F$2:$F$9873)*(0=COUNTIFS(AF782:AO782,$I$2:$I$9873)),0),0)),"")</f>
        <v/>
      </c>
      <c r="AQ782" s="19">
        <f>IFERROR(INDEX($I$2:$I$9873,MATCH(1,INDEX(($P782=$F$2:$F$9873)*(0=COUNTIFS(AF782:AP782,$I$2:$I$9873)),0),0)),"")</f>
        <v/>
      </c>
      <c r="AR782" s="19">
        <f>IFERROR(INDEX($I$2:$I$9873,MATCH(1,INDEX(($P782=$F$2:$F$9873)*(0=COUNTIFS(AF782:AQ782,$I$2:$I$9873)),0),0)),"")</f>
        <v/>
      </c>
      <c r="AS782" s="19">
        <f>IFERROR(VLOOKUP(AF782,[2]CUS030!$A$5:$E$10000,5,0),"")</f>
        <v/>
      </c>
      <c r="AT782" s="19">
        <f>IFERROR(VLOOKUP(AG782,[2]CUS030!$A$5:$E$10000,5,0),"")</f>
        <v/>
      </c>
      <c r="AU782" s="19">
        <f>IFERROR(VLOOKUP(AH782,[2]CUS030!$A$5:$E$10000,5,0),"")</f>
        <v/>
      </c>
      <c r="AV782" s="19">
        <f>IFERROR(VLOOKUP(AI782,[2]CUS030!$A$5:$E$10000,5,0),"")</f>
        <v/>
      </c>
      <c r="AW782" s="19">
        <f>IFERROR(VLOOKUP(AJ782,[2]CUS030!$A$5:$E$10000,5,0),"")</f>
        <v/>
      </c>
      <c r="AX782" s="19">
        <f>IFERROR(VLOOKUP(AK782,[2]CUS030!$A$5:$E$10000,5,0),"")</f>
        <v/>
      </c>
      <c r="AY782" s="19">
        <f>IFERROR(VLOOKUP(AL782,[2]CUS030!$A$5:$E$10000,5,0),"")</f>
        <v/>
      </c>
      <c r="AZ782" s="19">
        <f>IFERROR(VLOOKUP(AM782,[2]CUS030!$A$5:$E$10000,5,0),"")</f>
        <v/>
      </c>
      <c r="BA782" s="19">
        <f>IFERROR(VLOOKUP(AN782,[2]CUS030!$A$5:$E$10000,5,0),"")</f>
        <v/>
      </c>
      <c r="BB782" s="19">
        <f>IFERROR(VLOOKUP(AO782,[2]CUS030!$A$5:$E$10000,5,0),"")</f>
        <v/>
      </c>
      <c r="BC782" s="19">
        <f>IFERROR(VLOOKUP(AP782,[2]CUS030!$A$5:$E$10000,5,0),"")</f>
        <v/>
      </c>
      <c r="BD782" s="19">
        <f>IFERROR(VLOOKUP(AQ782,[2]CUS030!$A$5:$E$10000,5,0),"")</f>
        <v/>
      </c>
      <c r="BE782" s="19">
        <f>IFERROR(VLOOKUP(AR782,[2]CUS030!$A$5:$E$10000,5,0),"")</f>
        <v/>
      </c>
    </row>
    <row r="783">
      <c r="F783" s="108">
        <f>[1]!Table1[[#This Row],[Production]]</f>
        <v/>
      </c>
      <c r="G783">
        <f>MID(F783,LEN(F783)-6,4)</f>
        <v/>
      </c>
      <c r="H783">
        <f>AS783&amp;"|"&amp;AT783&amp;"|"&amp;AU783&amp;"|"&amp;AV783&amp;"|"&amp;AW783&amp;"|"&amp;AX783&amp;"|"&amp;AY783&amp;"|"&amp;AZ783&amp;"|"&amp;BA783&amp;"|"&amp;BB783&amp;"|"&amp;BC783&amp;"|"&amp;BD783&amp;"|"&amp;BE783</f>
        <v/>
      </c>
      <c r="I783" s="108">
        <f>[1]!Table1[[#This Row],[Stock]]</f>
        <v/>
      </c>
      <c r="J783">
        <f>MID(LEFT(I783,LEN(I783)-3),FIND("0|0.000",LEFT(I783,LEN(I783)-3),1)+7,6)</f>
        <v/>
      </c>
      <c r="K783" s="19" t="n"/>
      <c r="L783" s="19" t="n"/>
      <c r="M783" s="19" t="n"/>
      <c r="N783" s="19" t="n"/>
      <c r="O783" s="19" t="n"/>
      <c r="P783" s="20">
        <f>End_Cal!E783</f>
        <v/>
      </c>
      <c r="Q783" s="112">
        <f>IFERROR(INDEX($J$2:$J$9873,MATCH(1,INDEX(($P783=$F$2:$F$9873)*(0=COUNTIFS($Q$2:$Q$2,$J$2:$J$9873)),0),0)),"")</f>
        <v/>
      </c>
      <c r="R783" s="112">
        <f>IFERROR(INDEX($J$2:$J$9873,MATCH(1,INDEX(($P783=$F$2:$F$9873)*(0=COUNTIFS(Q783,$J$2:$J$9873)),0),0)),"")</f>
        <v/>
      </c>
      <c r="S783" s="112">
        <f>IFERROR(INDEX($J$2:$J$9873,MATCH(1,INDEX(($P783=$F$2:$F$9873)*(0=COUNTIFS(Q783:R783,$J$2:$J$9873)),0),0)),"")</f>
        <v/>
      </c>
      <c r="T783" s="112">
        <f>IFERROR(INDEX($J$2:$J$9873,MATCH(1,INDEX(($P783=$F$2:$F$9873)*(0=COUNTIFS(Q783:S783,$J$2:$J$9873)),0),0)),"")</f>
        <v/>
      </c>
      <c r="U783" s="112">
        <f>IFERROR(INDEX($J$2:$J$9873,MATCH(1,INDEX(($P783=$F$2:$F$9873)*(0=COUNTIFS(Q783:T783,$J$2:$J$9873)),0),0)),"")</f>
        <v/>
      </c>
      <c r="V783" s="112">
        <f>IFERROR(INDEX($J$2:$J$9873,MATCH(1,INDEX(($P783=$F$2:$F$9873)*(0=COUNTIFS(Q783:U783,$J$2:$J$9873)),0),0)),"")</f>
        <v/>
      </c>
      <c r="W783" s="112">
        <f>IFERROR(INDEX($J$2:$J$9873,MATCH(1,INDEX(($P783=$F$2:$F$9873)*(0=COUNTIFS(Q783:V783,$J$2:$J$861)),0),0)),"")</f>
        <v/>
      </c>
      <c r="X783" s="112">
        <f>IFERROR(INDEX($J$2:$J$9873,MATCH(1,INDEX(($P783=$F$2:$F$9873)*(0=COUNTIFS(Q783:W783,$J$2:$J$9873)),0),0)),"")</f>
        <v/>
      </c>
      <c r="Y783" s="112">
        <f>IFERROR(INDEX($J$2:$J$861,MATCH(1,INDEX(($P783=$F$2:$F$861)*(0=COUNTIFS(Q783:X783,$J$2:$J$861)),0),0)),"")</f>
        <v/>
      </c>
      <c r="Z783" s="112">
        <f>IFERROR(INDEX($J$2:$J$861,MATCH(1,INDEX(($P783=$F$2:$F$861)*(0=COUNTIFS(Q783:Y783,$J$2:$J$861)),0),0)),"")</f>
        <v/>
      </c>
      <c r="AA783" s="112">
        <f>IFERROR(INDEX($J$2:$J$861,MATCH(1,INDEX(($P783=$F$2:$F$861)*(0=COUNTIFS(Q783:Z783,$J$2:$J$861)),0),0)),"")</f>
        <v/>
      </c>
      <c r="AB783" s="112">
        <f>IFERROR(INDEX($J$2:$J$861,MATCH(1,INDEX(($P783=$F$2:$F$861)*(0=COUNTIFS(Q783:AA783,$J$2:$J$861)),0),0)),"")</f>
        <v/>
      </c>
      <c r="AC783" s="112">
        <f>IFERROR(INDEX($J$2:$J$861,MATCH(1,INDEX(($P783=$F$2:$F$861)*(0=COUNTIFS(Q783:AB783,$J$2:$J$861)),0),0)),"")</f>
        <v/>
      </c>
      <c r="AD783">
        <f>Q783&amp;"-"&amp;R783&amp;"-"&amp;S783&amp;"-"&amp;T783&amp;"-"&amp;U783&amp;"-"&amp;V783&amp;"-"&amp;W783&amp;"-"&amp;X783&amp;"-"&amp;Y783&amp;"-"&amp;Z783&amp;"-"&amp;AA783&amp;"-"&amp;AB783&amp;"-"&amp;AC783</f>
        <v/>
      </c>
      <c r="AF783" s="19">
        <f>IFERROR(INDEX($I$2:$I$861,MATCH(1,INDEX(($P783=$F$2:$F$861)*(0=COUNTIFS($AF$2:$AF$2,$I$2:$I$861)),0),0)),"")</f>
        <v/>
      </c>
      <c r="AG783" s="19">
        <f>IFERROR(INDEX($I$2:$I$9873,MATCH(1,INDEX(($P783=$F$2:$F$9873)*(0=COUNTIFS(AF783,$I$2:$I$9873)),0),0)),"")</f>
        <v/>
      </c>
      <c r="AH783" s="19">
        <f>IFERROR(INDEX($I$2:$I$9873,MATCH(1,INDEX(($P783=$F$2:$F$9873)*(0=COUNTIFS(AF783:AG783,$I$2:$I$9873)),0),0)),"")</f>
        <v/>
      </c>
      <c r="AI783" s="19">
        <f>IFERROR(INDEX($I$2:$I$9873,MATCH(1,INDEX(($P783=$F$2:$F$9873)*(0=COUNTIFS(AF783:AH783,$I$2:$I$9873)),0),0)),"")</f>
        <v/>
      </c>
      <c r="AJ783" s="19">
        <f>IFERROR(INDEX($I$2:$I$9873,MATCH(1,INDEX(($P783=$F$2:$F$9873)*(0=COUNTIFS(AF783:AI783,$I$2:$I$9873)),0),0)),"")</f>
        <v/>
      </c>
      <c r="AK783" s="19">
        <f>IFERROR(INDEX($I$2:$I$9873,MATCH(1,INDEX(($P783=$F$2:$F$9873)*(0=COUNTIFS(AF783:AJ783,$I$2:$I$9873)),0),0)),"")</f>
        <v/>
      </c>
      <c r="AL783" s="19">
        <f>IFERROR(INDEX($I$2:$I$9873,MATCH(1,INDEX(($P783=$F$2:$F$9873)*(0=COUNTIFS(AF783:AK783,$I$2:$I$9873)),0),0)),"")</f>
        <v/>
      </c>
      <c r="AM783" s="19">
        <f>IFERROR(INDEX($I$2:$I$9873,MATCH(1,INDEX(($P783=$F$2:$F$9873)*(0=COUNTIFS(AF783:AL783,$I$2:$I$9873)),0),0)),"")</f>
        <v/>
      </c>
      <c r="AN783" s="19">
        <f>IFERROR(INDEX($I$2:$I$9873,MATCH(1,INDEX(($P783=$F$2:$F$9873)*(0=COUNTIFS(AF783:AM783,$I$2:$I$9873)),0),0)),"")</f>
        <v/>
      </c>
      <c r="AO783" s="19">
        <f>IFERROR(INDEX($I$2:$I$9873,MATCH(1,INDEX(($P783=$F$2:$F$9873)*(0=COUNTIFS(AF783:AN783,$I$2:$I$9873)),0),0)),"")</f>
        <v/>
      </c>
      <c r="AP783" s="19">
        <f>IFERROR(INDEX($I$2:$I$9873,MATCH(1,INDEX(($P783=$F$2:$F$9873)*(0=COUNTIFS(AF783:AO783,$I$2:$I$9873)),0),0)),"")</f>
        <v/>
      </c>
      <c r="AQ783" s="19">
        <f>IFERROR(INDEX($I$2:$I$9873,MATCH(1,INDEX(($P783=$F$2:$F$9873)*(0=COUNTIFS(AF783:AP783,$I$2:$I$9873)),0),0)),"")</f>
        <v/>
      </c>
      <c r="AR783" s="19">
        <f>IFERROR(INDEX($I$2:$I$9873,MATCH(1,INDEX(($P783=$F$2:$F$9873)*(0=COUNTIFS(AF783:AQ783,$I$2:$I$9873)),0),0)),"")</f>
        <v/>
      </c>
      <c r="AS783" s="19">
        <f>IFERROR(VLOOKUP(AF783,[2]CUS030!$A$5:$E$10000,5,0),"")</f>
        <v/>
      </c>
      <c r="AT783" s="19">
        <f>IFERROR(VLOOKUP(AG783,[2]CUS030!$A$5:$E$10000,5,0),"")</f>
        <v/>
      </c>
      <c r="AU783" s="19">
        <f>IFERROR(VLOOKUP(AH783,[2]CUS030!$A$5:$E$10000,5,0),"")</f>
        <v/>
      </c>
      <c r="AV783" s="19">
        <f>IFERROR(VLOOKUP(AI783,[2]CUS030!$A$5:$E$10000,5,0),"")</f>
        <v/>
      </c>
      <c r="AW783" s="19">
        <f>IFERROR(VLOOKUP(AJ783,[2]CUS030!$A$5:$E$10000,5,0),"")</f>
        <v/>
      </c>
      <c r="AX783" s="19">
        <f>IFERROR(VLOOKUP(AK783,[2]CUS030!$A$5:$E$10000,5,0),"")</f>
        <v/>
      </c>
      <c r="AY783" s="19">
        <f>IFERROR(VLOOKUP(AL783,[2]CUS030!$A$5:$E$10000,5,0),"")</f>
        <v/>
      </c>
      <c r="AZ783" s="19">
        <f>IFERROR(VLOOKUP(AM783,[2]CUS030!$A$5:$E$10000,5,0),"")</f>
        <v/>
      </c>
      <c r="BA783" s="19">
        <f>IFERROR(VLOOKUP(AN783,[2]CUS030!$A$5:$E$10000,5,0),"")</f>
        <v/>
      </c>
      <c r="BB783" s="19">
        <f>IFERROR(VLOOKUP(AO783,[2]CUS030!$A$5:$E$10000,5,0),"")</f>
        <v/>
      </c>
      <c r="BC783" s="19">
        <f>IFERROR(VLOOKUP(AP783,[2]CUS030!$A$5:$E$10000,5,0),"")</f>
        <v/>
      </c>
      <c r="BD783" s="19">
        <f>IFERROR(VLOOKUP(AQ783,[2]CUS030!$A$5:$E$10000,5,0),"")</f>
        <v/>
      </c>
      <c r="BE783" s="19">
        <f>IFERROR(VLOOKUP(AR783,[2]CUS030!$A$5:$E$10000,5,0),"")</f>
        <v/>
      </c>
    </row>
    <row r="784">
      <c r="F784" s="108">
        <f>[1]!Table1[[#This Row],[Production]]</f>
        <v/>
      </c>
      <c r="G784">
        <f>MID(F784,LEN(F784)-6,4)</f>
        <v/>
      </c>
      <c r="H784">
        <f>AS784&amp;"|"&amp;AT784&amp;"|"&amp;AU784&amp;"|"&amp;AV784&amp;"|"&amp;AW784&amp;"|"&amp;AX784&amp;"|"&amp;AY784&amp;"|"&amp;AZ784&amp;"|"&amp;BA784&amp;"|"&amp;BB784&amp;"|"&amp;BC784&amp;"|"&amp;BD784&amp;"|"&amp;BE784</f>
        <v/>
      </c>
      <c r="I784" s="108">
        <f>[1]!Table1[[#This Row],[Stock]]</f>
        <v/>
      </c>
      <c r="J784">
        <f>MID(LEFT(I784,LEN(I784)-3),FIND("0|0.000",LEFT(I784,LEN(I784)-3),1)+7,6)</f>
        <v/>
      </c>
      <c r="K784" s="19" t="n"/>
      <c r="L784" s="19" t="n"/>
      <c r="M784" s="19" t="n"/>
      <c r="N784" s="19" t="n"/>
      <c r="O784" s="19" t="n"/>
      <c r="P784" s="20">
        <f>End_Cal!E784</f>
        <v/>
      </c>
      <c r="Q784" s="112">
        <f>IFERROR(INDEX($J$2:$J$9873,MATCH(1,INDEX(($P784=$F$2:$F$9873)*(0=COUNTIFS($Q$2:$Q$2,$J$2:$J$9873)),0),0)),"")</f>
        <v/>
      </c>
      <c r="R784" s="112">
        <f>IFERROR(INDEX($J$2:$J$9873,MATCH(1,INDEX(($P784=$F$2:$F$9873)*(0=COUNTIFS(Q784,$J$2:$J$9873)),0),0)),"")</f>
        <v/>
      </c>
      <c r="S784" s="112">
        <f>IFERROR(INDEX($J$2:$J$9873,MATCH(1,INDEX(($P784=$F$2:$F$9873)*(0=COUNTIFS(Q784:R784,$J$2:$J$9873)),0),0)),"")</f>
        <v/>
      </c>
      <c r="T784" s="112">
        <f>IFERROR(INDEX($J$2:$J$9873,MATCH(1,INDEX(($P784=$F$2:$F$9873)*(0=COUNTIFS(Q784:S784,$J$2:$J$9873)),0),0)),"")</f>
        <v/>
      </c>
      <c r="U784" s="112">
        <f>IFERROR(INDEX($J$2:$J$9873,MATCH(1,INDEX(($P784=$F$2:$F$9873)*(0=COUNTIFS(Q784:T784,$J$2:$J$9873)),0),0)),"")</f>
        <v/>
      </c>
      <c r="V784" s="112">
        <f>IFERROR(INDEX($J$2:$J$9873,MATCH(1,INDEX(($P784=$F$2:$F$9873)*(0=COUNTIFS(Q784:U784,$J$2:$J$9873)),0),0)),"")</f>
        <v/>
      </c>
      <c r="W784" s="112">
        <f>IFERROR(INDEX($J$2:$J$9873,MATCH(1,INDEX(($P784=$F$2:$F$9873)*(0=COUNTIFS(Q784:V784,$J$2:$J$861)),0),0)),"")</f>
        <v/>
      </c>
      <c r="X784" s="112">
        <f>IFERROR(INDEX($J$2:$J$9873,MATCH(1,INDEX(($P784=$F$2:$F$9873)*(0=COUNTIFS(Q784:W784,$J$2:$J$9873)),0),0)),"")</f>
        <v/>
      </c>
      <c r="Y784" s="112">
        <f>IFERROR(INDEX($J$2:$J$861,MATCH(1,INDEX(($P784=$F$2:$F$861)*(0=COUNTIFS(Q784:X784,$J$2:$J$861)),0),0)),"")</f>
        <v/>
      </c>
      <c r="Z784" s="112">
        <f>IFERROR(INDEX($J$2:$J$861,MATCH(1,INDEX(($P784=$F$2:$F$861)*(0=COUNTIFS(Q784:Y784,$J$2:$J$861)),0),0)),"")</f>
        <v/>
      </c>
      <c r="AA784" s="112">
        <f>IFERROR(INDEX($J$2:$J$861,MATCH(1,INDEX(($P784=$F$2:$F$861)*(0=COUNTIFS(Q784:Z784,$J$2:$J$861)),0),0)),"")</f>
        <v/>
      </c>
      <c r="AB784" s="112">
        <f>IFERROR(INDEX($J$2:$J$861,MATCH(1,INDEX(($P784=$F$2:$F$861)*(0=COUNTIFS(Q784:AA784,$J$2:$J$861)),0),0)),"")</f>
        <v/>
      </c>
      <c r="AC784" s="112">
        <f>IFERROR(INDEX($J$2:$J$861,MATCH(1,INDEX(($P784=$F$2:$F$861)*(0=COUNTIFS(Q784:AB784,$J$2:$J$861)),0),0)),"")</f>
        <v/>
      </c>
      <c r="AD784">
        <f>Q784&amp;"-"&amp;R784&amp;"-"&amp;S784&amp;"-"&amp;T784&amp;"-"&amp;U784&amp;"-"&amp;V784&amp;"-"&amp;W784&amp;"-"&amp;X784&amp;"-"&amp;Y784&amp;"-"&amp;Z784&amp;"-"&amp;AA784&amp;"-"&amp;AB784&amp;"-"&amp;AC784</f>
        <v/>
      </c>
      <c r="AF784" s="19">
        <f>IFERROR(INDEX($I$2:$I$861,MATCH(1,INDEX(($P784=$F$2:$F$861)*(0=COUNTIFS($AF$2:$AF$2,$I$2:$I$861)),0),0)),"")</f>
        <v/>
      </c>
      <c r="AG784" s="19">
        <f>IFERROR(INDEX($I$2:$I$9873,MATCH(1,INDEX(($P784=$F$2:$F$9873)*(0=COUNTIFS(AF784,$I$2:$I$9873)),0),0)),"")</f>
        <v/>
      </c>
      <c r="AH784" s="19">
        <f>IFERROR(INDEX($I$2:$I$9873,MATCH(1,INDEX(($P784=$F$2:$F$9873)*(0=COUNTIFS(AF784:AG784,$I$2:$I$9873)),0),0)),"")</f>
        <v/>
      </c>
      <c r="AI784" s="19">
        <f>IFERROR(INDEX($I$2:$I$9873,MATCH(1,INDEX(($P784=$F$2:$F$9873)*(0=COUNTIFS(AF784:AH784,$I$2:$I$9873)),0),0)),"")</f>
        <v/>
      </c>
      <c r="AJ784" s="19">
        <f>IFERROR(INDEX($I$2:$I$9873,MATCH(1,INDEX(($P784=$F$2:$F$9873)*(0=COUNTIFS(AF784:AI784,$I$2:$I$9873)),0),0)),"")</f>
        <v/>
      </c>
      <c r="AK784" s="19">
        <f>IFERROR(INDEX($I$2:$I$9873,MATCH(1,INDEX(($P784=$F$2:$F$9873)*(0=COUNTIFS(AF784:AJ784,$I$2:$I$9873)),0),0)),"")</f>
        <v/>
      </c>
      <c r="AL784" s="19">
        <f>IFERROR(INDEX($I$2:$I$9873,MATCH(1,INDEX(($P784=$F$2:$F$9873)*(0=COUNTIFS(AF784:AK784,$I$2:$I$9873)),0),0)),"")</f>
        <v/>
      </c>
      <c r="AM784" s="19">
        <f>IFERROR(INDEX($I$2:$I$9873,MATCH(1,INDEX(($P784=$F$2:$F$9873)*(0=COUNTIFS(AF784:AL784,$I$2:$I$9873)),0),0)),"")</f>
        <v/>
      </c>
      <c r="AN784" s="19">
        <f>IFERROR(INDEX($I$2:$I$9873,MATCH(1,INDEX(($P784=$F$2:$F$9873)*(0=COUNTIFS(AF784:AM784,$I$2:$I$9873)),0),0)),"")</f>
        <v/>
      </c>
      <c r="AO784" s="19">
        <f>IFERROR(INDEX($I$2:$I$9873,MATCH(1,INDEX(($P784=$F$2:$F$9873)*(0=COUNTIFS(AF784:AN784,$I$2:$I$9873)),0),0)),"")</f>
        <v/>
      </c>
      <c r="AP784" s="19">
        <f>IFERROR(INDEX($I$2:$I$9873,MATCH(1,INDEX(($P784=$F$2:$F$9873)*(0=COUNTIFS(AF784:AO784,$I$2:$I$9873)),0),0)),"")</f>
        <v/>
      </c>
      <c r="AQ784" s="19">
        <f>IFERROR(INDEX($I$2:$I$9873,MATCH(1,INDEX(($P784=$F$2:$F$9873)*(0=COUNTIFS(AF784:AP784,$I$2:$I$9873)),0),0)),"")</f>
        <v/>
      </c>
      <c r="AR784" s="19">
        <f>IFERROR(INDEX($I$2:$I$9873,MATCH(1,INDEX(($P784=$F$2:$F$9873)*(0=COUNTIFS(AF784:AQ784,$I$2:$I$9873)),0),0)),"")</f>
        <v/>
      </c>
      <c r="AS784" s="19">
        <f>IFERROR(VLOOKUP(AF784,[2]CUS030!$A$5:$E$10000,5,0),"")</f>
        <v/>
      </c>
      <c r="AT784" s="19">
        <f>IFERROR(VLOOKUP(AG784,[2]CUS030!$A$5:$E$10000,5,0),"")</f>
        <v/>
      </c>
      <c r="AU784" s="19">
        <f>IFERROR(VLOOKUP(AH784,[2]CUS030!$A$5:$E$10000,5,0),"")</f>
        <v/>
      </c>
      <c r="AV784" s="19">
        <f>IFERROR(VLOOKUP(AI784,[2]CUS030!$A$5:$E$10000,5,0),"")</f>
        <v/>
      </c>
      <c r="AW784" s="19">
        <f>IFERROR(VLOOKUP(AJ784,[2]CUS030!$A$5:$E$10000,5,0),"")</f>
        <v/>
      </c>
      <c r="AX784" s="19">
        <f>IFERROR(VLOOKUP(AK784,[2]CUS030!$A$5:$E$10000,5,0),"")</f>
        <v/>
      </c>
      <c r="AY784" s="19">
        <f>IFERROR(VLOOKUP(AL784,[2]CUS030!$A$5:$E$10000,5,0),"")</f>
        <v/>
      </c>
      <c r="AZ784" s="19">
        <f>IFERROR(VLOOKUP(AM784,[2]CUS030!$A$5:$E$10000,5,0),"")</f>
        <v/>
      </c>
      <c r="BA784" s="19">
        <f>IFERROR(VLOOKUP(AN784,[2]CUS030!$A$5:$E$10000,5,0),"")</f>
        <v/>
      </c>
      <c r="BB784" s="19">
        <f>IFERROR(VLOOKUP(AO784,[2]CUS030!$A$5:$E$10000,5,0),"")</f>
        <v/>
      </c>
      <c r="BC784" s="19">
        <f>IFERROR(VLOOKUP(AP784,[2]CUS030!$A$5:$E$10000,5,0),"")</f>
        <v/>
      </c>
      <c r="BD784" s="19">
        <f>IFERROR(VLOOKUP(AQ784,[2]CUS030!$A$5:$E$10000,5,0),"")</f>
        <v/>
      </c>
      <c r="BE784" s="19">
        <f>IFERROR(VLOOKUP(AR784,[2]CUS030!$A$5:$E$10000,5,0),"")</f>
        <v/>
      </c>
    </row>
    <row r="785">
      <c r="F785" s="108">
        <f>[1]!Table1[[#This Row],[Production]]</f>
        <v/>
      </c>
      <c r="G785">
        <f>MID(F785,LEN(F785)-6,4)</f>
        <v/>
      </c>
      <c r="H785">
        <f>AS785&amp;"|"&amp;AT785&amp;"|"&amp;AU785&amp;"|"&amp;AV785&amp;"|"&amp;AW785&amp;"|"&amp;AX785&amp;"|"&amp;AY785&amp;"|"&amp;AZ785&amp;"|"&amp;BA785&amp;"|"&amp;BB785&amp;"|"&amp;BC785&amp;"|"&amp;BD785&amp;"|"&amp;BE785</f>
        <v/>
      </c>
      <c r="I785" s="108">
        <f>[1]!Table1[[#This Row],[Stock]]</f>
        <v/>
      </c>
      <c r="J785">
        <f>MID(LEFT(I785,LEN(I785)-3),FIND("0|0.000",LEFT(I785,LEN(I785)-3),1)+7,6)</f>
        <v/>
      </c>
      <c r="K785" s="19" t="n"/>
      <c r="L785" s="19" t="n"/>
      <c r="M785" s="19" t="n"/>
      <c r="N785" s="19" t="n"/>
      <c r="O785" s="19" t="n"/>
      <c r="P785" s="20">
        <f>End_Cal!E785</f>
        <v/>
      </c>
      <c r="Q785" s="112">
        <f>IFERROR(INDEX($J$2:$J$9873,MATCH(1,INDEX(($P785=$F$2:$F$9873)*(0=COUNTIFS($Q$2:$Q$2,$J$2:$J$9873)),0),0)),"")</f>
        <v/>
      </c>
      <c r="R785" s="112">
        <f>IFERROR(INDEX($J$2:$J$9873,MATCH(1,INDEX(($P785=$F$2:$F$9873)*(0=COUNTIFS(Q785,$J$2:$J$9873)),0),0)),"")</f>
        <v/>
      </c>
      <c r="S785" s="112">
        <f>IFERROR(INDEX($J$2:$J$9873,MATCH(1,INDEX(($P785=$F$2:$F$9873)*(0=COUNTIFS(Q785:R785,$J$2:$J$9873)),0),0)),"")</f>
        <v/>
      </c>
      <c r="T785" s="112">
        <f>IFERROR(INDEX($J$2:$J$9873,MATCH(1,INDEX(($P785=$F$2:$F$9873)*(0=COUNTIFS(Q785:S785,$J$2:$J$9873)),0),0)),"")</f>
        <v/>
      </c>
      <c r="U785" s="112">
        <f>IFERROR(INDEX($J$2:$J$9873,MATCH(1,INDEX(($P785=$F$2:$F$9873)*(0=COUNTIFS(Q785:T785,$J$2:$J$9873)),0),0)),"")</f>
        <v/>
      </c>
      <c r="V785" s="112">
        <f>IFERROR(INDEX($J$2:$J$9873,MATCH(1,INDEX(($P785=$F$2:$F$9873)*(0=COUNTIFS(Q785:U785,$J$2:$J$9873)),0),0)),"")</f>
        <v/>
      </c>
      <c r="W785" s="112">
        <f>IFERROR(INDEX($J$2:$J$9873,MATCH(1,INDEX(($P785=$F$2:$F$9873)*(0=COUNTIFS(Q785:V785,$J$2:$J$861)),0),0)),"")</f>
        <v/>
      </c>
      <c r="X785" s="112">
        <f>IFERROR(INDEX($J$2:$J$9873,MATCH(1,INDEX(($P785=$F$2:$F$9873)*(0=COUNTIFS(Q785:W785,$J$2:$J$9873)),0),0)),"")</f>
        <v/>
      </c>
      <c r="Y785" s="112">
        <f>IFERROR(INDEX($J$2:$J$861,MATCH(1,INDEX(($P785=$F$2:$F$861)*(0=COUNTIFS(Q785:X785,$J$2:$J$861)),0),0)),"")</f>
        <v/>
      </c>
      <c r="Z785" s="112">
        <f>IFERROR(INDEX($J$2:$J$861,MATCH(1,INDEX(($P785=$F$2:$F$861)*(0=COUNTIFS(Q785:Y785,$J$2:$J$861)),0),0)),"")</f>
        <v/>
      </c>
      <c r="AA785" s="112">
        <f>IFERROR(INDEX($J$2:$J$861,MATCH(1,INDEX(($P785=$F$2:$F$861)*(0=COUNTIFS(Q785:Z785,$J$2:$J$861)),0),0)),"")</f>
        <v/>
      </c>
      <c r="AB785" s="112">
        <f>IFERROR(INDEX($J$2:$J$861,MATCH(1,INDEX(($P785=$F$2:$F$861)*(0=COUNTIFS(Q785:AA785,$J$2:$J$861)),0),0)),"")</f>
        <v/>
      </c>
      <c r="AC785" s="112">
        <f>IFERROR(INDEX($J$2:$J$861,MATCH(1,INDEX(($P785=$F$2:$F$861)*(0=COUNTIFS(Q785:AB785,$J$2:$J$861)),0),0)),"")</f>
        <v/>
      </c>
      <c r="AD785">
        <f>Q785&amp;"-"&amp;R785&amp;"-"&amp;S785&amp;"-"&amp;T785&amp;"-"&amp;U785&amp;"-"&amp;V785&amp;"-"&amp;W785&amp;"-"&amp;X785&amp;"-"&amp;Y785&amp;"-"&amp;Z785&amp;"-"&amp;AA785&amp;"-"&amp;AB785&amp;"-"&amp;AC785</f>
        <v/>
      </c>
      <c r="AF785" s="19">
        <f>IFERROR(INDEX($I$2:$I$861,MATCH(1,INDEX(($P785=$F$2:$F$861)*(0=COUNTIFS($AF$2:$AF$2,$I$2:$I$861)),0),0)),"")</f>
        <v/>
      </c>
      <c r="AG785" s="19">
        <f>IFERROR(INDEX($I$2:$I$9873,MATCH(1,INDEX(($P785=$F$2:$F$9873)*(0=COUNTIFS(AF785,$I$2:$I$9873)),0),0)),"")</f>
        <v/>
      </c>
      <c r="AH785" s="19">
        <f>IFERROR(INDEX($I$2:$I$9873,MATCH(1,INDEX(($P785=$F$2:$F$9873)*(0=COUNTIFS(AF785:AG785,$I$2:$I$9873)),0),0)),"")</f>
        <v/>
      </c>
      <c r="AI785" s="19">
        <f>IFERROR(INDEX($I$2:$I$9873,MATCH(1,INDEX(($P785=$F$2:$F$9873)*(0=COUNTIFS(AF785:AH785,$I$2:$I$9873)),0),0)),"")</f>
        <v/>
      </c>
      <c r="AJ785" s="19">
        <f>IFERROR(INDEX($I$2:$I$9873,MATCH(1,INDEX(($P785=$F$2:$F$9873)*(0=COUNTIFS(AF785:AI785,$I$2:$I$9873)),0),0)),"")</f>
        <v/>
      </c>
      <c r="AK785" s="19">
        <f>IFERROR(INDEX($I$2:$I$9873,MATCH(1,INDEX(($P785=$F$2:$F$9873)*(0=COUNTIFS(AF785:AJ785,$I$2:$I$9873)),0),0)),"")</f>
        <v/>
      </c>
      <c r="AL785" s="19">
        <f>IFERROR(INDEX($I$2:$I$9873,MATCH(1,INDEX(($P785=$F$2:$F$9873)*(0=COUNTIFS(AF785:AK785,$I$2:$I$9873)),0),0)),"")</f>
        <v/>
      </c>
      <c r="AM785" s="19">
        <f>IFERROR(INDEX($I$2:$I$9873,MATCH(1,INDEX(($P785=$F$2:$F$9873)*(0=COUNTIFS(AF785:AL785,$I$2:$I$9873)),0),0)),"")</f>
        <v/>
      </c>
      <c r="AN785" s="19">
        <f>IFERROR(INDEX($I$2:$I$9873,MATCH(1,INDEX(($P785=$F$2:$F$9873)*(0=COUNTIFS(AF785:AM785,$I$2:$I$9873)),0),0)),"")</f>
        <v/>
      </c>
      <c r="AO785" s="19">
        <f>IFERROR(INDEX($I$2:$I$9873,MATCH(1,INDEX(($P785=$F$2:$F$9873)*(0=COUNTIFS(AF785:AN785,$I$2:$I$9873)),0),0)),"")</f>
        <v/>
      </c>
      <c r="AP785" s="19">
        <f>IFERROR(INDEX($I$2:$I$9873,MATCH(1,INDEX(($P785=$F$2:$F$9873)*(0=COUNTIFS(AF785:AO785,$I$2:$I$9873)),0),0)),"")</f>
        <v/>
      </c>
      <c r="AQ785" s="19">
        <f>IFERROR(INDEX($I$2:$I$9873,MATCH(1,INDEX(($P785=$F$2:$F$9873)*(0=COUNTIFS(AF785:AP785,$I$2:$I$9873)),0),0)),"")</f>
        <v/>
      </c>
      <c r="AR785" s="19">
        <f>IFERROR(INDEX($I$2:$I$9873,MATCH(1,INDEX(($P785=$F$2:$F$9873)*(0=COUNTIFS(AF785:AQ785,$I$2:$I$9873)),0),0)),"")</f>
        <v/>
      </c>
      <c r="AS785" s="19">
        <f>IFERROR(VLOOKUP(AF785,[2]CUS030!$A$5:$E$10000,5,0),"")</f>
        <v/>
      </c>
      <c r="AT785" s="19">
        <f>IFERROR(VLOOKUP(AG785,[2]CUS030!$A$5:$E$10000,5,0),"")</f>
        <v/>
      </c>
      <c r="AU785" s="19">
        <f>IFERROR(VLOOKUP(AH785,[2]CUS030!$A$5:$E$10000,5,0),"")</f>
        <v/>
      </c>
      <c r="AV785" s="19">
        <f>IFERROR(VLOOKUP(AI785,[2]CUS030!$A$5:$E$10000,5,0),"")</f>
        <v/>
      </c>
      <c r="AW785" s="19">
        <f>IFERROR(VLOOKUP(AJ785,[2]CUS030!$A$5:$E$10000,5,0),"")</f>
        <v/>
      </c>
      <c r="AX785" s="19">
        <f>IFERROR(VLOOKUP(AK785,[2]CUS030!$A$5:$E$10000,5,0),"")</f>
        <v/>
      </c>
      <c r="AY785" s="19">
        <f>IFERROR(VLOOKUP(AL785,[2]CUS030!$A$5:$E$10000,5,0),"")</f>
        <v/>
      </c>
      <c r="AZ785" s="19">
        <f>IFERROR(VLOOKUP(AM785,[2]CUS030!$A$5:$E$10000,5,0),"")</f>
        <v/>
      </c>
      <c r="BA785" s="19">
        <f>IFERROR(VLOOKUP(AN785,[2]CUS030!$A$5:$E$10000,5,0),"")</f>
        <v/>
      </c>
      <c r="BB785" s="19">
        <f>IFERROR(VLOOKUP(AO785,[2]CUS030!$A$5:$E$10000,5,0),"")</f>
        <v/>
      </c>
      <c r="BC785" s="19">
        <f>IFERROR(VLOOKUP(AP785,[2]CUS030!$A$5:$E$10000,5,0),"")</f>
        <v/>
      </c>
      <c r="BD785" s="19">
        <f>IFERROR(VLOOKUP(AQ785,[2]CUS030!$A$5:$E$10000,5,0),"")</f>
        <v/>
      </c>
      <c r="BE785" s="19">
        <f>IFERROR(VLOOKUP(AR785,[2]CUS030!$A$5:$E$10000,5,0),"")</f>
        <v/>
      </c>
    </row>
    <row r="786">
      <c r="F786" s="108">
        <f>[1]!Table1[[#This Row],[Production]]</f>
        <v/>
      </c>
      <c r="G786">
        <f>MID(F786,LEN(F786)-6,4)</f>
        <v/>
      </c>
      <c r="H786">
        <f>AS786&amp;"|"&amp;AT786&amp;"|"&amp;AU786&amp;"|"&amp;AV786&amp;"|"&amp;AW786&amp;"|"&amp;AX786&amp;"|"&amp;AY786&amp;"|"&amp;AZ786&amp;"|"&amp;BA786&amp;"|"&amp;BB786&amp;"|"&amp;BC786&amp;"|"&amp;BD786&amp;"|"&amp;BE786</f>
        <v/>
      </c>
      <c r="I786" s="108">
        <f>[1]!Table1[[#This Row],[Stock]]</f>
        <v/>
      </c>
      <c r="J786">
        <f>MID(LEFT(I786,LEN(I786)-3),FIND("0|0.000",LEFT(I786,LEN(I786)-3),1)+7,6)</f>
        <v/>
      </c>
      <c r="K786" s="19" t="n"/>
      <c r="L786" s="19" t="n"/>
      <c r="M786" s="19" t="n"/>
      <c r="N786" s="19" t="n"/>
      <c r="O786" s="19" t="n"/>
      <c r="P786" s="20">
        <f>End_Cal!E786</f>
        <v/>
      </c>
      <c r="Q786" s="112">
        <f>IFERROR(INDEX($J$2:$J$9873,MATCH(1,INDEX(($P786=$F$2:$F$9873)*(0=COUNTIFS($Q$2:$Q$2,$J$2:$J$9873)),0),0)),"")</f>
        <v/>
      </c>
      <c r="R786" s="112">
        <f>IFERROR(INDEX($J$2:$J$9873,MATCH(1,INDEX(($P786=$F$2:$F$9873)*(0=COUNTIFS(Q786,$J$2:$J$9873)),0),0)),"")</f>
        <v/>
      </c>
      <c r="S786" s="112">
        <f>IFERROR(INDEX($J$2:$J$9873,MATCH(1,INDEX(($P786=$F$2:$F$9873)*(0=COUNTIFS(Q786:R786,$J$2:$J$9873)),0),0)),"")</f>
        <v/>
      </c>
      <c r="T786" s="112">
        <f>IFERROR(INDEX($J$2:$J$9873,MATCH(1,INDEX(($P786=$F$2:$F$9873)*(0=COUNTIFS(Q786:S786,$J$2:$J$9873)),0),0)),"")</f>
        <v/>
      </c>
      <c r="U786" s="112">
        <f>IFERROR(INDEX($J$2:$J$9873,MATCH(1,INDEX(($P786=$F$2:$F$9873)*(0=COUNTIFS(Q786:T786,$J$2:$J$9873)),0),0)),"")</f>
        <v/>
      </c>
      <c r="V786" s="112">
        <f>IFERROR(INDEX($J$2:$J$9873,MATCH(1,INDEX(($P786=$F$2:$F$9873)*(0=COUNTIFS(Q786:U786,$J$2:$J$9873)),0),0)),"")</f>
        <v/>
      </c>
      <c r="W786" s="112">
        <f>IFERROR(INDEX($J$2:$J$9873,MATCH(1,INDEX(($P786=$F$2:$F$9873)*(0=COUNTIFS(Q786:V786,$J$2:$J$861)),0),0)),"")</f>
        <v/>
      </c>
      <c r="X786" s="112">
        <f>IFERROR(INDEX($J$2:$J$9873,MATCH(1,INDEX(($P786=$F$2:$F$9873)*(0=COUNTIFS(Q786:W786,$J$2:$J$9873)),0),0)),"")</f>
        <v/>
      </c>
      <c r="Y786" s="112">
        <f>IFERROR(INDEX($J$2:$J$861,MATCH(1,INDEX(($P786=$F$2:$F$861)*(0=COUNTIFS(Q786:X786,$J$2:$J$861)),0),0)),"")</f>
        <v/>
      </c>
      <c r="Z786" s="112">
        <f>IFERROR(INDEX($J$2:$J$861,MATCH(1,INDEX(($P786=$F$2:$F$861)*(0=COUNTIFS(Q786:Y786,$J$2:$J$861)),0),0)),"")</f>
        <v/>
      </c>
      <c r="AA786" s="112">
        <f>IFERROR(INDEX($J$2:$J$861,MATCH(1,INDEX(($P786=$F$2:$F$861)*(0=COUNTIFS(Q786:Z786,$J$2:$J$861)),0),0)),"")</f>
        <v/>
      </c>
      <c r="AB786" s="112">
        <f>IFERROR(INDEX($J$2:$J$861,MATCH(1,INDEX(($P786=$F$2:$F$861)*(0=COUNTIFS(Q786:AA786,$J$2:$J$861)),0),0)),"")</f>
        <v/>
      </c>
      <c r="AC786" s="112">
        <f>IFERROR(INDEX($J$2:$J$861,MATCH(1,INDEX(($P786=$F$2:$F$861)*(0=COUNTIFS(Q786:AB786,$J$2:$J$861)),0),0)),"")</f>
        <v/>
      </c>
      <c r="AD786">
        <f>Q786&amp;"-"&amp;R786&amp;"-"&amp;S786&amp;"-"&amp;T786&amp;"-"&amp;U786&amp;"-"&amp;V786&amp;"-"&amp;W786&amp;"-"&amp;X786&amp;"-"&amp;Y786&amp;"-"&amp;Z786&amp;"-"&amp;AA786&amp;"-"&amp;AB786&amp;"-"&amp;AC786</f>
        <v/>
      </c>
      <c r="AF786" s="19">
        <f>IFERROR(INDEX($I$2:$I$861,MATCH(1,INDEX(($P786=$F$2:$F$861)*(0=COUNTIFS($AF$2:$AF$2,$I$2:$I$861)),0),0)),"")</f>
        <v/>
      </c>
      <c r="AG786" s="19">
        <f>IFERROR(INDEX($I$2:$I$9873,MATCH(1,INDEX(($P786=$F$2:$F$9873)*(0=COUNTIFS(AF786,$I$2:$I$9873)),0),0)),"")</f>
        <v/>
      </c>
      <c r="AH786" s="19">
        <f>IFERROR(INDEX($I$2:$I$9873,MATCH(1,INDEX(($P786=$F$2:$F$9873)*(0=COUNTIFS(AF786:AG786,$I$2:$I$9873)),0),0)),"")</f>
        <v/>
      </c>
      <c r="AI786" s="19">
        <f>IFERROR(INDEX($I$2:$I$9873,MATCH(1,INDEX(($P786=$F$2:$F$9873)*(0=COUNTIFS(AF786:AH786,$I$2:$I$9873)),0),0)),"")</f>
        <v/>
      </c>
      <c r="AJ786" s="19">
        <f>IFERROR(INDEX($I$2:$I$9873,MATCH(1,INDEX(($P786=$F$2:$F$9873)*(0=COUNTIFS(AF786:AI786,$I$2:$I$9873)),0),0)),"")</f>
        <v/>
      </c>
      <c r="AK786" s="19">
        <f>IFERROR(INDEX($I$2:$I$9873,MATCH(1,INDEX(($P786=$F$2:$F$9873)*(0=COUNTIFS(AF786:AJ786,$I$2:$I$9873)),0),0)),"")</f>
        <v/>
      </c>
      <c r="AL786" s="19">
        <f>IFERROR(INDEX($I$2:$I$9873,MATCH(1,INDEX(($P786=$F$2:$F$9873)*(0=COUNTIFS(AF786:AK786,$I$2:$I$9873)),0),0)),"")</f>
        <v/>
      </c>
      <c r="AM786" s="19">
        <f>IFERROR(INDEX($I$2:$I$9873,MATCH(1,INDEX(($P786=$F$2:$F$9873)*(0=COUNTIFS(AF786:AL786,$I$2:$I$9873)),0),0)),"")</f>
        <v/>
      </c>
      <c r="AN786" s="19">
        <f>IFERROR(INDEX($I$2:$I$9873,MATCH(1,INDEX(($P786=$F$2:$F$9873)*(0=COUNTIFS(AF786:AM786,$I$2:$I$9873)),0),0)),"")</f>
        <v/>
      </c>
      <c r="AO786" s="19">
        <f>IFERROR(INDEX($I$2:$I$9873,MATCH(1,INDEX(($P786=$F$2:$F$9873)*(0=COUNTIFS(AF786:AN786,$I$2:$I$9873)),0),0)),"")</f>
        <v/>
      </c>
      <c r="AP786" s="19">
        <f>IFERROR(INDEX($I$2:$I$9873,MATCH(1,INDEX(($P786=$F$2:$F$9873)*(0=COUNTIFS(AF786:AO786,$I$2:$I$9873)),0),0)),"")</f>
        <v/>
      </c>
      <c r="AQ786" s="19">
        <f>IFERROR(INDEX($I$2:$I$9873,MATCH(1,INDEX(($P786=$F$2:$F$9873)*(0=COUNTIFS(AF786:AP786,$I$2:$I$9873)),0),0)),"")</f>
        <v/>
      </c>
      <c r="AR786" s="19">
        <f>IFERROR(INDEX($I$2:$I$9873,MATCH(1,INDEX(($P786=$F$2:$F$9873)*(0=COUNTIFS(AF786:AQ786,$I$2:$I$9873)),0),0)),"")</f>
        <v/>
      </c>
      <c r="AS786" s="19">
        <f>IFERROR(VLOOKUP(AF786,[2]CUS030!$A$5:$E$10000,5,0),"")</f>
        <v/>
      </c>
      <c r="AT786" s="19">
        <f>IFERROR(VLOOKUP(AG786,[2]CUS030!$A$5:$E$10000,5,0),"")</f>
        <v/>
      </c>
      <c r="AU786" s="19">
        <f>IFERROR(VLOOKUP(AH786,[2]CUS030!$A$5:$E$10000,5,0),"")</f>
        <v/>
      </c>
      <c r="AV786" s="19">
        <f>IFERROR(VLOOKUP(AI786,[2]CUS030!$A$5:$E$10000,5,0),"")</f>
        <v/>
      </c>
      <c r="AW786" s="19">
        <f>IFERROR(VLOOKUP(AJ786,[2]CUS030!$A$5:$E$10000,5,0),"")</f>
        <v/>
      </c>
      <c r="AX786" s="19">
        <f>IFERROR(VLOOKUP(AK786,[2]CUS030!$A$5:$E$10000,5,0),"")</f>
        <v/>
      </c>
      <c r="AY786" s="19">
        <f>IFERROR(VLOOKUP(AL786,[2]CUS030!$A$5:$E$10000,5,0),"")</f>
        <v/>
      </c>
      <c r="AZ786" s="19">
        <f>IFERROR(VLOOKUP(AM786,[2]CUS030!$A$5:$E$10000,5,0),"")</f>
        <v/>
      </c>
      <c r="BA786" s="19">
        <f>IFERROR(VLOOKUP(AN786,[2]CUS030!$A$5:$E$10000,5,0),"")</f>
        <v/>
      </c>
      <c r="BB786" s="19">
        <f>IFERROR(VLOOKUP(AO786,[2]CUS030!$A$5:$E$10000,5,0),"")</f>
        <v/>
      </c>
      <c r="BC786" s="19">
        <f>IFERROR(VLOOKUP(AP786,[2]CUS030!$A$5:$E$10000,5,0),"")</f>
        <v/>
      </c>
      <c r="BD786" s="19">
        <f>IFERROR(VLOOKUP(AQ786,[2]CUS030!$A$5:$E$10000,5,0),"")</f>
        <v/>
      </c>
      <c r="BE786" s="19">
        <f>IFERROR(VLOOKUP(AR786,[2]CUS030!$A$5:$E$10000,5,0),"")</f>
        <v/>
      </c>
    </row>
    <row r="787">
      <c r="F787" s="108">
        <f>[1]!Table1[[#This Row],[Production]]</f>
        <v/>
      </c>
      <c r="G787">
        <f>MID(F787,LEN(F787)-6,4)</f>
        <v/>
      </c>
      <c r="H787">
        <f>AS787&amp;"|"&amp;AT787&amp;"|"&amp;AU787&amp;"|"&amp;AV787&amp;"|"&amp;AW787&amp;"|"&amp;AX787&amp;"|"&amp;AY787&amp;"|"&amp;AZ787&amp;"|"&amp;BA787&amp;"|"&amp;BB787&amp;"|"&amp;BC787&amp;"|"&amp;BD787&amp;"|"&amp;BE787</f>
        <v/>
      </c>
      <c r="I787" s="108">
        <f>[1]!Table1[[#This Row],[Stock]]</f>
        <v/>
      </c>
      <c r="J787">
        <f>MID(LEFT(I787,LEN(I787)-3),FIND("0|0.000",LEFT(I787,LEN(I787)-3),1)+7,6)</f>
        <v/>
      </c>
      <c r="K787" s="19" t="n"/>
      <c r="L787" s="19" t="n"/>
      <c r="M787" s="19" t="n"/>
      <c r="N787" s="19" t="n"/>
      <c r="O787" s="19" t="n"/>
      <c r="P787" s="20">
        <f>End_Cal!E787</f>
        <v/>
      </c>
      <c r="Q787" s="112">
        <f>IFERROR(INDEX($J$2:$J$9873,MATCH(1,INDEX(($P787=$F$2:$F$9873)*(0=COUNTIFS($Q$2:$Q$2,$J$2:$J$9873)),0),0)),"")</f>
        <v/>
      </c>
      <c r="R787" s="112">
        <f>IFERROR(INDEX($J$2:$J$9873,MATCH(1,INDEX(($P787=$F$2:$F$9873)*(0=COUNTIFS(Q787,$J$2:$J$9873)),0),0)),"")</f>
        <v/>
      </c>
      <c r="S787" s="112">
        <f>IFERROR(INDEX($J$2:$J$9873,MATCH(1,INDEX(($P787=$F$2:$F$9873)*(0=COUNTIFS(Q787:R787,$J$2:$J$9873)),0),0)),"")</f>
        <v/>
      </c>
      <c r="T787" s="112">
        <f>IFERROR(INDEX($J$2:$J$9873,MATCH(1,INDEX(($P787=$F$2:$F$9873)*(0=COUNTIFS(Q787:S787,$J$2:$J$9873)),0),0)),"")</f>
        <v/>
      </c>
      <c r="U787" s="112">
        <f>IFERROR(INDEX($J$2:$J$9873,MATCH(1,INDEX(($P787=$F$2:$F$9873)*(0=COUNTIFS(Q787:T787,$J$2:$J$9873)),0),0)),"")</f>
        <v/>
      </c>
      <c r="V787" s="112">
        <f>IFERROR(INDEX($J$2:$J$9873,MATCH(1,INDEX(($P787=$F$2:$F$9873)*(0=COUNTIFS(Q787:U787,$J$2:$J$9873)),0),0)),"")</f>
        <v/>
      </c>
      <c r="W787" s="112">
        <f>IFERROR(INDEX($J$2:$J$9873,MATCH(1,INDEX(($P787=$F$2:$F$9873)*(0=COUNTIFS(Q787:V787,$J$2:$J$861)),0),0)),"")</f>
        <v/>
      </c>
      <c r="X787" s="112">
        <f>IFERROR(INDEX($J$2:$J$9873,MATCH(1,INDEX(($P787=$F$2:$F$9873)*(0=COUNTIFS(Q787:W787,$J$2:$J$9873)),0),0)),"")</f>
        <v/>
      </c>
      <c r="Y787" s="112">
        <f>IFERROR(INDEX($J$2:$J$861,MATCH(1,INDEX(($P787=$F$2:$F$861)*(0=COUNTIFS(Q787:X787,$J$2:$J$861)),0),0)),"")</f>
        <v/>
      </c>
      <c r="Z787" s="112">
        <f>IFERROR(INDEX($J$2:$J$861,MATCH(1,INDEX(($P787=$F$2:$F$861)*(0=COUNTIFS(Q787:Y787,$J$2:$J$861)),0),0)),"")</f>
        <v/>
      </c>
      <c r="AA787" s="112">
        <f>IFERROR(INDEX($J$2:$J$861,MATCH(1,INDEX(($P787=$F$2:$F$861)*(0=COUNTIFS(Q787:Z787,$J$2:$J$861)),0),0)),"")</f>
        <v/>
      </c>
      <c r="AB787" s="112">
        <f>IFERROR(INDEX($J$2:$J$861,MATCH(1,INDEX(($P787=$F$2:$F$861)*(0=COUNTIFS(Q787:AA787,$J$2:$J$861)),0),0)),"")</f>
        <v/>
      </c>
      <c r="AC787" s="112">
        <f>IFERROR(INDEX($J$2:$J$861,MATCH(1,INDEX(($P787=$F$2:$F$861)*(0=COUNTIFS(Q787:AB787,$J$2:$J$861)),0),0)),"")</f>
        <v/>
      </c>
      <c r="AD787">
        <f>Q787&amp;"-"&amp;R787&amp;"-"&amp;S787&amp;"-"&amp;T787&amp;"-"&amp;U787&amp;"-"&amp;V787&amp;"-"&amp;W787&amp;"-"&amp;X787&amp;"-"&amp;Y787&amp;"-"&amp;Z787&amp;"-"&amp;AA787&amp;"-"&amp;AB787&amp;"-"&amp;AC787</f>
        <v/>
      </c>
      <c r="AF787" s="19">
        <f>IFERROR(INDEX($I$2:$I$861,MATCH(1,INDEX(($P787=$F$2:$F$861)*(0=COUNTIFS($AF$2:$AF$2,$I$2:$I$861)),0),0)),"")</f>
        <v/>
      </c>
      <c r="AG787" s="19">
        <f>IFERROR(INDEX($I$2:$I$9873,MATCH(1,INDEX(($P787=$F$2:$F$9873)*(0=COUNTIFS(AF787,$I$2:$I$9873)),0),0)),"")</f>
        <v/>
      </c>
      <c r="AH787" s="19">
        <f>IFERROR(INDEX($I$2:$I$9873,MATCH(1,INDEX(($P787=$F$2:$F$9873)*(0=COUNTIFS(AF787:AG787,$I$2:$I$9873)),0),0)),"")</f>
        <v/>
      </c>
      <c r="AI787" s="19">
        <f>IFERROR(INDEX($I$2:$I$9873,MATCH(1,INDEX(($P787=$F$2:$F$9873)*(0=COUNTIFS(AF787:AH787,$I$2:$I$9873)),0),0)),"")</f>
        <v/>
      </c>
      <c r="AJ787" s="19">
        <f>IFERROR(INDEX($I$2:$I$9873,MATCH(1,INDEX(($P787=$F$2:$F$9873)*(0=COUNTIFS(AF787:AI787,$I$2:$I$9873)),0),0)),"")</f>
        <v/>
      </c>
      <c r="AK787" s="19">
        <f>IFERROR(INDEX($I$2:$I$9873,MATCH(1,INDEX(($P787=$F$2:$F$9873)*(0=COUNTIFS(AF787:AJ787,$I$2:$I$9873)),0),0)),"")</f>
        <v/>
      </c>
      <c r="AL787" s="19">
        <f>IFERROR(INDEX($I$2:$I$9873,MATCH(1,INDEX(($P787=$F$2:$F$9873)*(0=COUNTIFS(AF787:AK787,$I$2:$I$9873)),0),0)),"")</f>
        <v/>
      </c>
      <c r="AM787" s="19">
        <f>IFERROR(INDEX($I$2:$I$9873,MATCH(1,INDEX(($P787=$F$2:$F$9873)*(0=COUNTIFS(AF787:AL787,$I$2:$I$9873)),0),0)),"")</f>
        <v/>
      </c>
      <c r="AN787" s="19">
        <f>IFERROR(INDEX($I$2:$I$9873,MATCH(1,INDEX(($P787=$F$2:$F$9873)*(0=COUNTIFS(AF787:AM787,$I$2:$I$9873)),0),0)),"")</f>
        <v/>
      </c>
      <c r="AO787" s="19">
        <f>IFERROR(INDEX($I$2:$I$9873,MATCH(1,INDEX(($P787=$F$2:$F$9873)*(0=COUNTIFS(AF787:AN787,$I$2:$I$9873)),0),0)),"")</f>
        <v/>
      </c>
      <c r="AP787" s="19">
        <f>IFERROR(INDEX($I$2:$I$9873,MATCH(1,INDEX(($P787=$F$2:$F$9873)*(0=COUNTIFS(AF787:AO787,$I$2:$I$9873)),0),0)),"")</f>
        <v/>
      </c>
      <c r="AQ787" s="19">
        <f>IFERROR(INDEX($I$2:$I$9873,MATCH(1,INDEX(($P787=$F$2:$F$9873)*(0=COUNTIFS(AF787:AP787,$I$2:$I$9873)),0),0)),"")</f>
        <v/>
      </c>
      <c r="AR787" s="19">
        <f>IFERROR(INDEX($I$2:$I$9873,MATCH(1,INDEX(($P787=$F$2:$F$9873)*(0=COUNTIFS(AF787:AQ787,$I$2:$I$9873)),0),0)),"")</f>
        <v/>
      </c>
      <c r="AS787" s="19">
        <f>IFERROR(VLOOKUP(AF787,[2]CUS030!$A$5:$E$10000,5,0),"")</f>
        <v/>
      </c>
      <c r="AT787" s="19">
        <f>IFERROR(VLOOKUP(AG787,[2]CUS030!$A$5:$E$10000,5,0),"")</f>
        <v/>
      </c>
      <c r="AU787" s="19">
        <f>IFERROR(VLOOKUP(AH787,[2]CUS030!$A$5:$E$10000,5,0),"")</f>
        <v/>
      </c>
      <c r="AV787" s="19">
        <f>IFERROR(VLOOKUP(AI787,[2]CUS030!$A$5:$E$10000,5,0),"")</f>
        <v/>
      </c>
      <c r="AW787" s="19">
        <f>IFERROR(VLOOKUP(AJ787,[2]CUS030!$A$5:$E$10000,5,0),"")</f>
        <v/>
      </c>
      <c r="AX787" s="19">
        <f>IFERROR(VLOOKUP(AK787,[2]CUS030!$A$5:$E$10000,5,0),"")</f>
        <v/>
      </c>
      <c r="AY787" s="19">
        <f>IFERROR(VLOOKUP(AL787,[2]CUS030!$A$5:$E$10000,5,0),"")</f>
        <v/>
      </c>
      <c r="AZ787" s="19">
        <f>IFERROR(VLOOKUP(AM787,[2]CUS030!$A$5:$E$10000,5,0),"")</f>
        <v/>
      </c>
      <c r="BA787" s="19">
        <f>IFERROR(VLOOKUP(AN787,[2]CUS030!$A$5:$E$10000,5,0),"")</f>
        <v/>
      </c>
      <c r="BB787" s="19">
        <f>IFERROR(VLOOKUP(AO787,[2]CUS030!$A$5:$E$10000,5,0),"")</f>
        <v/>
      </c>
      <c r="BC787" s="19">
        <f>IFERROR(VLOOKUP(AP787,[2]CUS030!$A$5:$E$10000,5,0),"")</f>
        <v/>
      </c>
      <c r="BD787" s="19">
        <f>IFERROR(VLOOKUP(AQ787,[2]CUS030!$A$5:$E$10000,5,0),"")</f>
        <v/>
      </c>
      <c r="BE787" s="19">
        <f>IFERROR(VLOOKUP(AR787,[2]CUS030!$A$5:$E$10000,5,0),"")</f>
        <v/>
      </c>
    </row>
    <row r="788">
      <c r="F788" s="108">
        <f>[1]!Table1[[#This Row],[Production]]</f>
        <v/>
      </c>
      <c r="G788">
        <f>MID(F788,LEN(F788)-6,4)</f>
        <v/>
      </c>
      <c r="H788">
        <f>AS788&amp;"|"&amp;AT788&amp;"|"&amp;AU788&amp;"|"&amp;AV788&amp;"|"&amp;AW788&amp;"|"&amp;AX788&amp;"|"&amp;AY788&amp;"|"&amp;AZ788&amp;"|"&amp;BA788&amp;"|"&amp;BB788&amp;"|"&amp;BC788&amp;"|"&amp;BD788&amp;"|"&amp;BE788</f>
        <v/>
      </c>
      <c r="I788" s="108">
        <f>[1]!Table1[[#This Row],[Stock]]</f>
        <v/>
      </c>
      <c r="J788">
        <f>MID(LEFT(I788,LEN(I788)-3),FIND("0|0.000",LEFT(I788,LEN(I788)-3),1)+7,6)</f>
        <v/>
      </c>
      <c r="K788" s="19" t="n"/>
      <c r="L788" s="19" t="n"/>
      <c r="M788" s="19" t="n"/>
      <c r="N788" s="19" t="n"/>
      <c r="O788" s="19" t="n"/>
      <c r="P788" s="20">
        <f>End_Cal!E788</f>
        <v/>
      </c>
      <c r="Q788" s="112">
        <f>IFERROR(INDEX($J$2:$J$9873,MATCH(1,INDEX(($P788=$F$2:$F$9873)*(0=COUNTIFS($Q$2:$Q$2,$J$2:$J$9873)),0),0)),"")</f>
        <v/>
      </c>
      <c r="R788" s="112">
        <f>IFERROR(INDEX($J$2:$J$9873,MATCH(1,INDEX(($P788=$F$2:$F$9873)*(0=COUNTIFS(Q788,$J$2:$J$9873)),0),0)),"")</f>
        <v/>
      </c>
      <c r="S788" s="112">
        <f>IFERROR(INDEX($J$2:$J$9873,MATCH(1,INDEX(($P788=$F$2:$F$9873)*(0=COUNTIFS(Q788:R788,$J$2:$J$9873)),0),0)),"")</f>
        <v/>
      </c>
      <c r="T788" s="112">
        <f>IFERROR(INDEX($J$2:$J$9873,MATCH(1,INDEX(($P788=$F$2:$F$9873)*(0=COUNTIFS(Q788:S788,$J$2:$J$9873)),0),0)),"")</f>
        <v/>
      </c>
      <c r="U788" s="112">
        <f>IFERROR(INDEX($J$2:$J$9873,MATCH(1,INDEX(($P788=$F$2:$F$9873)*(0=COUNTIFS(Q788:T788,$J$2:$J$9873)),0),0)),"")</f>
        <v/>
      </c>
      <c r="V788" s="112">
        <f>IFERROR(INDEX($J$2:$J$9873,MATCH(1,INDEX(($P788=$F$2:$F$9873)*(0=COUNTIFS(Q788:U788,$J$2:$J$9873)),0),0)),"")</f>
        <v/>
      </c>
      <c r="W788" s="112">
        <f>IFERROR(INDEX($J$2:$J$9873,MATCH(1,INDEX(($P788=$F$2:$F$9873)*(0=COUNTIFS(Q788:V788,$J$2:$J$861)),0),0)),"")</f>
        <v/>
      </c>
      <c r="X788" s="112">
        <f>IFERROR(INDEX($J$2:$J$9873,MATCH(1,INDEX(($P788=$F$2:$F$9873)*(0=COUNTIFS(Q788:W788,$J$2:$J$9873)),0),0)),"")</f>
        <v/>
      </c>
      <c r="Y788" s="112">
        <f>IFERROR(INDEX($J$2:$J$861,MATCH(1,INDEX(($P788=$F$2:$F$861)*(0=COUNTIFS(Q788:X788,$J$2:$J$861)),0),0)),"")</f>
        <v/>
      </c>
      <c r="Z788" s="112">
        <f>IFERROR(INDEX($J$2:$J$861,MATCH(1,INDEX(($P788=$F$2:$F$861)*(0=COUNTIFS(Q788:Y788,$J$2:$J$861)),0),0)),"")</f>
        <v/>
      </c>
      <c r="AA788" s="112">
        <f>IFERROR(INDEX($J$2:$J$861,MATCH(1,INDEX(($P788=$F$2:$F$861)*(0=COUNTIFS(Q788:Z788,$J$2:$J$861)),0),0)),"")</f>
        <v/>
      </c>
      <c r="AB788" s="112">
        <f>IFERROR(INDEX($J$2:$J$861,MATCH(1,INDEX(($P788=$F$2:$F$861)*(0=COUNTIFS(Q788:AA788,$J$2:$J$861)),0),0)),"")</f>
        <v/>
      </c>
      <c r="AC788" s="112">
        <f>IFERROR(INDEX($J$2:$J$861,MATCH(1,INDEX(($P788=$F$2:$F$861)*(0=COUNTIFS(Q788:AB788,$J$2:$J$861)),0),0)),"")</f>
        <v/>
      </c>
      <c r="AD788">
        <f>Q788&amp;"-"&amp;R788&amp;"-"&amp;S788&amp;"-"&amp;T788&amp;"-"&amp;U788&amp;"-"&amp;V788&amp;"-"&amp;W788&amp;"-"&amp;X788&amp;"-"&amp;Y788&amp;"-"&amp;Z788&amp;"-"&amp;AA788&amp;"-"&amp;AB788&amp;"-"&amp;AC788</f>
        <v/>
      </c>
      <c r="AF788" s="19">
        <f>IFERROR(INDEX($I$2:$I$861,MATCH(1,INDEX(($P788=$F$2:$F$861)*(0=COUNTIFS($AF$2:$AF$2,$I$2:$I$861)),0),0)),"")</f>
        <v/>
      </c>
      <c r="AG788" s="19">
        <f>IFERROR(INDEX($I$2:$I$9873,MATCH(1,INDEX(($P788=$F$2:$F$9873)*(0=COUNTIFS(AF788,$I$2:$I$9873)),0),0)),"")</f>
        <v/>
      </c>
      <c r="AH788" s="19">
        <f>IFERROR(INDEX($I$2:$I$9873,MATCH(1,INDEX(($P788=$F$2:$F$9873)*(0=COUNTIFS(AF788:AG788,$I$2:$I$9873)),0),0)),"")</f>
        <v/>
      </c>
      <c r="AI788" s="19">
        <f>IFERROR(INDEX($I$2:$I$9873,MATCH(1,INDEX(($P788=$F$2:$F$9873)*(0=COUNTIFS(AF788:AH788,$I$2:$I$9873)),0),0)),"")</f>
        <v/>
      </c>
      <c r="AJ788" s="19">
        <f>IFERROR(INDEX($I$2:$I$9873,MATCH(1,INDEX(($P788=$F$2:$F$9873)*(0=COUNTIFS(AF788:AI788,$I$2:$I$9873)),0),0)),"")</f>
        <v/>
      </c>
      <c r="AK788" s="19">
        <f>IFERROR(INDEX($I$2:$I$9873,MATCH(1,INDEX(($P788=$F$2:$F$9873)*(0=COUNTIFS(AF788:AJ788,$I$2:$I$9873)),0),0)),"")</f>
        <v/>
      </c>
      <c r="AL788" s="19">
        <f>IFERROR(INDEX($I$2:$I$9873,MATCH(1,INDEX(($P788=$F$2:$F$9873)*(0=COUNTIFS(AF788:AK788,$I$2:$I$9873)),0),0)),"")</f>
        <v/>
      </c>
      <c r="AM788" s="19">
        <f>IFERROR(INDEX($I$2:$I$9873,MATCH(1,INDEX(($P788=$F$2:$F$9873)*(0=COUNTIFS(AF788:AL788,$I$2:$I$9873)),0),0)),"")</f>
        <v/>
      </c>
      <c r="AN788" s="19">
        <f>IFERROR(INDEX($I$2:$I$9873,MATCH(1,INDEX(($P788=$F$2:$F$9873)*(0=COUNTIFS(AF788:AM788,$I$2:$I$9873)),0),0)),"")</f>
        <v/>
      </c>
      <c r="AO788" s="19">
        <f>IFERROR(INDEX($I$2:$I$9873,MATCH(1,INDEX(($P788=$F$2:$F$9873)*(0=COUNTIFS(AF788:AN788,$I$2:$I$9873)),0),0)),"")</f>
        <v/>
      </c>
      <c r="AP788" s="19">
        <f>IFERROR(INDEX($I$2:$I$9873,MATCH(1,INDEX(($P788=$F$2:$F$9873)*(0=COUNTIFS(AF788:AO788,$I$2:$I$9873)),0),0)),"")</f>
        <v/>
      </c>
      <c r="AQ788" s="19">
        <f>IFERROR(INDEX($I$2:$I$9873,MATCH(1,INDEX(($P788=$F$2:$F$9873)*(0=COUNTIFS(AF788:AP788,$I$2:$I$9873)),0),0)),"")</f>
        <v/>
      </c>
      <c r="AR788" s="19">
        <f>IFERROR(INDEX($I$2:$I$9873,MATCH(1,INDEX(($P788=$F$2:$F$9873)*(0=COUNTIFS(AF788:AQ788,$I$2:$I$9873)),0),0)),"")</f>
        <v/>
      </c>
      <c r="AS788" s="19">
        <f>IFERROR(VLOOKUP(AF788,[2]CUS030!$A$5:$E$10000,5,0),"")</f>
        <v/>
      </c>
      <c r="AT788" s="19">
        <f>IFERROR(VLOOKUP(AG788,[2]CUS030!$A$5:$E$10000,5,0),"")</f>
        <v/>
      </c>
      <c r="AU788" s="19">
        <f>IFERROR(VLOOKUP(AH788,[2]CUS030!$A$5:$E$10000,5,0),"")</f>
        <v/>
      </c>
      <c r="AV788" s="19">
        <f>IFERROR(VLOOKUP(AI788,[2]CUS030!$A$5:$E$10000,5,0),"")</f>
        <v/>
      </c>
      <c r="AW788" s="19">
        <f>IFERROR(VLOOKUP(AJ788,[2]CUS030!$A$5:$E$10000,5,0),"")</f>
        <v/>
      </c>
      <c r="AX788" s="19">
        <f>IFERROR(VLOOKUP(AK788,[2]CUS030!$A$5:$E$10000,5,0),"")</f>
        <v/>
      </c>
      <c r="AY788" s="19">
        <f>IFERROR(VLOOKUP(AL788,[2]CUS030!$A$5:$E$10000,5,0),"")</f>
        <v/>
      </c>
      <c r="AZ788" s="19">
        <f>IFERROR(VLOOKUP(AM788,[2]CUS030!$A$5:$E$10000,5,0),"")</f>
        <v/>
      </c>
      <c r="BA788" s="19">
        <f>IFERROR(VLOOKUP(AN788,[2]CUS030!$A$5:$E$10000,5,0),"")</f>
        <v/>
      </c>
      <c r="BB788" s="19">
        <f>IFERROR(VLOOKUP(AO788,[2]CUS030!$A$5:$E$10000,5,0),"")</f>
        <v/>
      </c>
      <c r="BC788" s="19">
        <f>IFERROR(VLOOKUP(AP788,[2]CUS030!$A$5:$E$10000,5,0),"")</f>
        <v/>
      </c>
      <c r="BD788" s="19">
        <f>IFERROR(VLOOKUP(AQ788,[2]CUS030!$A$5:$E$10000,5,0),"")</f>
        <v/>
      </c>
      <c r="BE788" s="19">
        <f>IFERROR(VLOOKUP(AR788,[2]CUS030!$A$5:$E$10000,5,0),"")</f>
        <v/>
      </c>
    </row>
    <row r="789">
      <c r="F789" s="108">
        <f>[1]!Table1[[#This Row],[Production]]</f>
        <v/>
      </c>
      <c r="G789">
        <f>MID(F789,LEN(F789)-6,4)</f>
        <v/>
      </c>
      <c r="H789">
        <f>AS789&amp;"|"&amp;AT789&amp;"|"&amp;AU789&amp;"|"&amp;AV789&amp;"|"&amp;AW789&amp;"|"&amp;AX789&amp;"|"&amp;AY789&amp;"|"&amp;AZ789&amp;"|"&amp;BA789&amp;"|"&amp;BB789&amp;"|"&amp;BC789&amp;"|"&amp;BD789&amp;"|"&amp;BE789</f>
        <v/>
      </c>
      <c r="I789" s="108">
        <f>[1]!Table1[[#This Row],[Stock]]</f>
        <v/>
      </c>
      <c r="J789">
        <f>MID(LEFT(I789,LEN(I789)-3),FIND("0|0.000",LEFT(I789,LEN(I789)-3),1)+7,6)</f>
        <v/>
      </c>
      <c r="K789" s="19" t="n"/>
      <c r="L789" s="19" t="n"/>
      <c r="M789" s="19" t="n"/>
      <c r="N789" s="19" t="n"/>
      <c r="O789" s="19" t="n"/>
      <c r="P789" s="20">
        <f>End_Cal!E789</f>
        <v/>
      </c>
      <c r="Q789" s="112">
        <f>IFERROR(INDEX($J$2:$J$9873,MATCH(1,INDEX(($P789=$F$2:$F$9873)*(0=COUNTIFS($Q$2:$Q$2,$J$2:$J$9873)),0),0)),"")</f>
        <v/>
      </c>
      <c r="R789" s="112">
        <f>IFERROR(INDEX($J$2:$J$9873,MATCH(1,INDEX(($P789=$F$2:$F$9873)*(0=COUNTIFS(Q789,$J$2:$J$9873)),0),0)),"")</f>
        <v/>
      </c>
      <c r="S789" s="112">
        <f>IFERROR(INDEX($J$2:$J$9873,MATCH(1,INDEX(($P789=$F$2:$F$9873)*(0=COUNTIFS(Q789:R789,$J$2:$J$9873)),0),0)),"")</f>
        <v/>
      </c>
      <c r="T789" s="112">
        <f>IFERROR(INDEX($J$2:$J$9873,MATCH(1,INDEX(($P789=$F$2:$F$9873)*(0=COUNTIFS(Q789:S789,$J$2:$J$9873)),0),0)),"")</f>
        <v/>
      </c>
      <c r="U789" s="112">
        <f>IFERROR(INDEX($J$2:$J$9873,MATCH(1,INDEX(($P789=$F$2:$F$9873)*(0=COUNTIFS(Q789:T789,$J$2:$J$9873)),0),0)),"")</f>
        <v/>
      </c>
      <c r="V789" s="112">
        <f>IFERROR(INDEX($J$2:$J$9873,MATCH(1,INDEX(($P789=$F$2:$F$9873)*(0=COUNTIFS(Q789:U789,$J$2:$J$9873)),0),0)),"")</f>
        <v/>
      </c>
      <c r="W789" s="112">
        <f>IFERROR(INDEX($J$2:$J$9873,MATCH(1,INDEX(($P789=$F$2:$F$9873)*(0=COUNTIFS(Q789:V789,$J$2:$J$861)),0),0)),"")</f>
        <v/>
      </c>
      <c r="X789" s="112">
        <f>IFERROR(INDEX($J$2:$J$9873,MATCH(1,INDEX(($P789=$F$2:$F$9873)*(0=COUNTIFS(Q789:W789,$J$2:$J$9873)),0),0)),"")</f>
        <v/>
      </c>
      <c r="Y789" s="112">
        <f>IFERROR(INDEX($J$2:$J$861,MATCH(1,INDEX(($P789=$F$2:$F$861)*(0=COUNTIFS(Q789:X789,$J$2:$J$861)),0),0)),"")</f>
        <v/>
      </c>
      <c r="Z789" s="112">
        <f>IFERROR(INDEX($J$2:$J$861,MATCH(1,INDEX(($P789=$F$2:$F$861)*(0=COUNTIFS(Q789:Y789,$J$2:$J$861)),0),0)),"")</f>
        <v/>
      </c>
      <c r="AA789" s="112">
        <f>IFERROR(INDEX($J$2:$J$861,MATCH(1,INDEX(($P789=$F$2:$F$861)*(0=COUNTIFS(Q789:Z789,$J$2:$J$861)),0),0)),"")</f>
        <v/>
      </c>
      <c r="AB789" s="112">
        <f>IFERROR(INDEX($J$2:$J$861,MATCH(1,INDEX(($P789=$F$2:$F$861)*(0=COUNTIFS(Q789:AA789,$J$2:$J$861)),0),0)),"")</f>
        <v/>
      </c>
      <c r="AC789" s="112">
        <f>IFERROR(INDEX($J$2:$J$861,MATCH(1,INDEX(($P789=$F$2:$F$861)*(0=COUNTIFS(Q789:AB789,$J$2:$J$861)),0),0)),"")</f>
        <v/>
      </c>
      <c r="AD789">
        <f>Q789&amp;"-"&amp;R789&amp;"-"&amp;S789&amp;"-"&amp;T789&amp;"-"&amp;U789&amp;"-"&amp;V789&amp;"-"&amp;W789&amp;"-"&amp;X789&amp;"-"&amp;Y789&amp;"-"&amp;Z789&amp;"-"&amp;AA789&amp;"-"&amp;AB789&amp;"-"&amp;AC789</f>
        <v/>
      </c>
      <c r="AF789" s="19">
        <f>IFERROR(INDEX($I$2:$I$861,MATCH(1,INDEX(($P789=$F$2:$F$861)*(0=COUNTIFS($AF$2:$AF$2,$I$2:$I$861)),0),0)),"")</f>
        <v/>
      </c>
      <c r="AG789" s="19">
        <f>IFERROR(INDEX($I$2:$I$9873,MATCH(1,INDEX(($P789=$F$2:$F$9873)*(0=COUNTIFS(AF789,$I$2:$I$9873)),0),0)),"")</f>
        <v/>
      </c>
      <c r="AH789" s="19">
        <f>IFERROR(INDEX($I$2:$I$9873,MATCH(1,INDEX(($P789=$F$2:$F$9873)*(0=COUNTIFS(AF789:AG789,$I$2:$I$9873)),0),0)),"")</f>
        <v/>
      </c>
      <c r="AI789" s="19">
        <f>IFERROR(INDEX($I$2:$I$9873,MATCH(1,INDEX(($P789=$F$2:$F$9873)*(0=COUNTIFS(AF789:AH789,$I$2:$I$9873)),0),0)),"")</f>
        <v/>
      </c>
      <c r="AJ789" s="19">
        <f>IFERROR(INDEX($I$2:$I$9873,MATCH(1,INDEX(($P789=$F$2:$F$9873)*(0=COUNTIFS(AF789:AI789,$I$2:$I$9873)),0),0)),"")</f>
        <v/>
      </c>
      <c r="AK789" s="19">
        <f>IFERROR(INDEX($I$2:$I$9873,MATCH(1,INDEX(($P789=$F$2:$F$9873)*(0=COUNTIFS(AF789:AJ789,$I$2:$I$9873)),0),0)),"")</f>
        <v/>
      </c>
      <c r="AL789" s="19">
        <f>IFERROR(INDEX($I$2:$I$9873,MATCH(1,INDEX(($P789=$F$2:$F$9873)*(0=COUNTIFS(AF789:AK789,$I$2:$I$9873)),0),0)),"")</f>
        <v/>
      </c>
      <c r="AM789" s="19">
        <f>IFERROR(INDEX($I$2:$I$9873,MATCH(1,INDEX(($P789=$F$2:$F$9873)*(0=COUNTIFS(AF789:AL789,$I$2:$I$9873)),0),0)),"")</f>
        <v/>
      </c>
      <c r="AN789" s="19">
        <f>IFERROR(INDEX($I$2:$I$9873,MATCH(1,INDEX(($P789=$F$2:$F$9873)*(0=COUNTIFS(AF789:AM789,$I$2:$I$9873)),0),0)),"")</f>
        <v/>
      </c>
      <c r="AO789" s="19">
        <f>IFERROR(INDEX($I$2:$I$9873,MATCH(1,INDEX(($P789=$F$2:$F$9873)*(0=COUNTIFS(AF789:AN789,$I$2:$I$9873)),0),0)),"")</f>
        <v/>
      </c>
      <c r="AP789" s="19">
        <f>IFERROR(INDEX($I$2:$I$9873,MATCH(1,INDEX(($P789=$F$2:$F$9873)*(0=COUNTIFS(AF789:AO789,$I$2:$I$9873)),0),0)),"")</f>
        <v/>
      </c>
      <c r="AQ789" s="19">
        <f>IFERROR(INDEX($I$2:$I$9873,MATCH(1,INDEX(($P789=$F$2:$F$9873)*(0=COUNTIFS(AF789:AP789,$I$2:$I$9873)),0),0)),"")</f>
        <v/>
      </c>
      <c r="AR789" s="19">
        <f>IFERROR(INDEX($I$2:$I$9873,MATCH(1,INDEX(($P789=$F$2:$F$9873)*(0=COUNTIFS(AF789:AQ789,$I$2:$I$9873)),0),0)),"")</f>
        <v/>
      </c>
      <c r="AS789" s="19">
        <f>IFERROR(VLOOKUP(AF789,[2]CUS030!$A$5:$E$10000,5,0),"")</f>
        <v/>
      </c>
      <c r="AT789" s="19">
        <f>IFERROR(VLOOKUP(AG789,[2]CUS030!$A$5:$E$10000,5,0),"")</f>
        <v/>
      </c>
      <c r="AU789" s="19">
        <f>IFERROR(VLOOKUP(AH789,[2]CUS030!$A$5:$E$10000,5,0),"")</f>
        <v/>
      </c>
      <c r="AV789" s="19">
        <f>IFERROR(VLOOKUP(AI789,[2]CUS030!$A$5:$E$10000,5,0),"")</f>
        <v/>
      </c>
      <c r="AW789" s="19">
        <f>IFERROR(VLOOKUP(AJ789,[2]CUS030!$A$5:$E$10000,5,0),"")</f>
        <v/>
      </c>
      <c r="AX789" s="19">
        <f>IFERROR(VLOOKUP(AK789,[2]CUS030!$A$5:$E$10000,5,0),"")</f>
        <v/>
      </c>
      <c r="AY789" s="19">
        <f>IFERROR(VLOOKUP(AL789,[2]CUS030!$A$5:$E$10000,5,0),"")</f>
        <v/>
      </c>
      <c r="AZ789" s="19">
        <f>IFERROR(VLOOKUP(AM789,[2]CUS030!$A$5:$E$10000,5,0),"")</f>
        <v/>
      </c>
      <c r="BA789" s="19">
        <f>IFERROR(VLOOKUP(AN789,[2]CUS030!$A$5:$E$10000,5,0),"")</f>
        <v/>
      </c>
      <c r="BB789" s="19">
        <f>IFERROR(VLOOKUP(AO789,[2]CUS030!$A$5:$E$10000,5,0),"")</f>
        <v/>
      </c>
      <c r="BC789" s="19">
        <f>IFERROR(VLOOKUP(AP789,[2]CUS030!$A$5:$E$10000,5,0),"")</f>
        <v/>
      </c>
      <c r="BD789" s="19">
        <f>IFERROR(VLOOKUP(AQ789,[2]CUS030!$A$5:$E$10000,5,0),"")</f>
        <v/>
      </c>
      <c r="BE789" s="19">
        <f>IFERROR(VLOOKUP(AR789,[2]CUS030!$A$5:$E$10000,5,0),"")</f>
        <v/>
      </c>
    </row>
    <row r="790">
      <c r="F790" s="108">
        <f>[1]!Table1[[#This Row],[Production]]</f>
        <v/>
      </c>
      <c r="G790">
        <f>MID(F790,LEN(F790)-6,4)</f>
        <v/>
      </c>
      <c r="H790">
        <f>AS790&amp;"|"&amp;AT790&amp;"|"&amp;AU790&amp;"|"&amp;AV790&amp;"|"&amp;AW790&amp;"|"&amp;AX790&amp;"|"&amp;AY790&amp;"|"&amp;AZ790&amp;"|"&amp;BA790&amp;"|"&amp;BB790&amp;"|"&amp;BC790&amp;"|"&amp;BD790&amp;"|"&amp;BE790</f>
        <v/>
      </c>
      <c r="I790" s="108">
        <f>[1]!Table1[[#This Row],[Stock]]</f>
        <v/>
      </c>
      <c r="J790">
        <f>MID(LEFT(I790,LEN(I790)-3),FIND("0|0.000",LEFT(I790,LEN(I790)-3),1)+7,6)</f>
        <v/>
      </c>
      <c r="K790" s="19" t="n"/>
      <c r="L790" s="19" t="n"/>
      <c r="M790" s="19" t="n"/>
      <c r="N790" s="19" t="n"/>
      <c r="O790" s="19" t="n"/>
      <c r="P790" s="20">
        <f>End_Cal!E790</f>
        <v/>
      </c>
      <c r="Q790" s="112">
        <f>IFERROR(INDEX($J$2:$J$9873,MATCH(1,INDEX(($P790=$F$2:$F$9873)*(0=COUNTIFS($Q$2:$Q$2,$J$2:$J$9873)),0),0)),"")</f>
        <v/>
      </c>
      <c r="R790" s="112">
        <f>IFERROR(INDEX($J$2:$J$9873,MATCH(1,INDEX(($P790=$F$2:$F$9873)*(0=COUNTIFS(Q790,$J$2:$J$9873)),0),0)),"")</f>
        <v/>
      </c>
      <c r="S790" s="112">
        <f>IFERROR(INDEX($J$2:$J$9873,MATCH(1,INDEX(($P790=$F$2:$F$9873)*(0=COUNTIFS(Q790:R790,$J$2:$J$9873)),0),0)),"")</f>
        <v/>
      </c>
      <c r="T790" s="112">
        <f>IFERROR(INDEX($J$2:$J$9873,MATCH(1,INDEX(($P790=$F$2:$F$9873)*(0=COUNTIFS(Q790:S790,$J$2:$J$9873)),0),0)),"")</f>
        <v/>
      </c>
      <c r="U790" s="112">
        <f>IFERROR(INDEX($J$2:$J$9873,MATCH(1,INDEX(($P790=$F$2:$F$9873)*(0=COUNTIFS(Q790:T790,$J$2:$J$9873)),0),0)),"")</f>
        <v/>
      </c>
      <c r="V790" s="112">
        <f>IFERROR(INDEX($J$2:$J$9873,MATCH(1,INDEX(($P790=$F$2:$F$9873)*(0=COUNTIFS(Q790:U790,$J$2:$J$9873)),0),0)),"")</f>
        <v/>
      </c>
      <c r="W790" s="112">
        <f>IFERROR(INDEX($J$2:$J$9873,MATCH(1,INDEX(($P790=$F$2:$F$9873)*(0=COUNTIFS(Q790:V790,$J$2:$J$861)),0),0)),"")</f>
        <v/>
      </c>
      <c r="X790" s="112">
        <f>IFERROR(INDEX($J$2:$J$9873,MATCH(1,INDEX(($P790=$F$2:$F$9873)*(0=COUNTIFS(Q790:W790,$J$2:$J$9873)),0),0)),"")</f>
        <v/>
      </c>
      <c r="Y790" s="112">
        <f>IFERROR(INDEX($J$2:$J$861,MATCH(1,INDEX(($P790=$F$2:$F$861)*(0=COUNTIFS(Q790:X790,$J$2:$J$861)),0),0)),"")</f>
        <v/>
      </c>
      <c r="Z790" s="112">
        <f>IFERROR(INDEX($J$2:$J$861,MATCH(1,INDEX(($P790=$F$2:$F$861)*(0=COUNTIFS(Q790:Y790,$J$2:$J$861)),0),0)),"")</f>
        <v/>
      </c>
      <c r="AA790" s="112">
        <f>IFERROR(INDEX($J$2:$J$861,MATCH(1,INDEX(($P790=$F$2:$F$861)*(0=COUNTIFS(Q790:Z790,$J$2:$J$861)),0),0)),"")</f>
        <v/>
      </c>
      <c r="AB790" s="112">
        <f>IFERROR(INDEX($J$2:$J$861,MATCH(1,INDEX(($P790=$F$2:$F$861)*(0=COUNTIFS(Q790:AA790,$J$2:$J$861)),0),0)),"")</f>
        <v/>
      </c>
      <c r="AC790" s="112">
        <f>IFERROR(INDEX($J$2:$J$861,MATCH(1,INDEX(($P790=$F$2:$F$861)*(0=COUNTIFS(Q790:AB790,$J$2:$J$861)),0),0)),"")</f>
        <v/>
      </c>
      <c r="AD790">
        <f>Q790&amp;"-"&amp;R790&amp;"-"&amp;S790&amp;"-"&amp;T790&amp;"-"&amp;U790&amp;"-"&amp;V790&amp;"-"&amp;W790&amp;"-"&amp;X790&amp;"-"&amp;Y790&amp;"-"&amp;Z790&amp;"-"&amp;AA790&amp;"-"&amp;AB790&amp;"-"&amp;AC790</f>
        <v/>
      </c>
      <c r="AF790" s="19">
        <f>IFERROR(INDEX($I$2:$I$861,MATCH(1,INDEX(($P790=$F$2:$F$861)*(0=COUNTIFS($AF$2:$AF$2,$I$2:$I$861)),0),0)),"")</f>
        <v/>
      </c>
      <c r="AG790" s="19">
        <f>IFERROR(INDEX($I$2:$I$9873,MATCH(1,INDEX(($P790=$F$2:$F$9873)*(0=COUNTIFS(AF790,$I$2:$I$9873)),0),0)),"")</f>
        <v/>
      </c>
      <c r="AH790" s="19">
        <f>IFERROR(INDEX($I$2:$I$9873,MATCH(1,INDEX(($P790=$F$2:$F$9873)*(0=COUNTIFS(AF790:AG790,$I$2:$I$9873)),0),0)),"")</f>
        <v/>
      </c>
      <c r="AI790" s="19">
        <f>IFERROR(INDEX($I$2:$I$9873,MATCH(1,INDEX(($P790=$F$2:$F$9873)*(0=COUNTIFS(AF790:AH790,$I$2:$I$9873)),0),0)),"")</f>
        <v/>
      </c>
      <c r="AJ790" s="19">
        <f>IFERROR(INDEX($I$2:$I$9873,MATCH(1,INDEX(($P790=$F$2:$F$9873)*(0=COUNTIFS(AF790:AI790,$I$2:$I$9873)),0),0)),"")</f>
        <v/>
      </c>
      <c r="AK790" s="19">
        <f>IFERROR(INDEX($I$2:$I$9873,MATCH(1,INDEX(($P790=$F$2:$F$9873)*(0=COUNTIFS(AF790:AJ790,$I$2:$I$9873)),0),0)),"")</f>
        <v/>
      </c>
      <c r="AL790" s="19">
        <f>IFERROR(INDEX($I$2:$I$9873,MATCH(1,INDEX(($P790=$F$2:$F$9873)*(0=COUNTIFS(AF790:AK790,$I$2:$I$9873)),0),0)),"")</f>
        <v/>
      </c>
      <c r="AM790" s="19">
        <f>IFERROR(INDEX($I$2:$I$9873,MATCH(1,INDEX(($P790=$F$2:$F$9873)*(0=COUNTIFS(AF790:AL790,$I$2:$I$9873)),0),0)),"")</f>
        <v/>
      </c>
      <c r="AN790" s="19">
        <f>IFERROR(INDEX($I$2:$I$9873,MATCH(1,INDEX(($P790=$F$2:$F$9873)*(0=COUNTIFS(AF790:AM790,$I$2:$I$9873)),0),0)),"")</f>
        <v/>
      </c>
      <c r="AO790" s="19">
        <f>IFERROR(INDEX($I$2:$I$9873,MATCH(1,INDEX(($P790=$F$2:$F$9873)*(0=COUNTIFS(AF790:AN790,$I$2:$I$9873)),0),0)),"")</f>
        <v/>
      </c>
      <c r="AP790" s="19">
        <f>IFERROR(INDEX($I$2:$I$9873,MATCH(1,INDEX(($P790=$F$2:$F$9873)*(0=COUNTIFS(AF790:AO790,$I$2:$I$9873)),0),0)),"")</f>
        <v/>
      </c>
      <c r="AQ790" s="19">
        <f>IFERROR(INDEX($I$2:$I$9873,MATCH(1,INDEX(($P790=$F$2:$F$9873)*(0=COUNTIFS(AF790:AP790,$I$2:$I$9873)),0),0)),"")</f>
        <v/>
      </c>
      <c r="AR790" s="19">
        <f>IFERROR(INDEX($I$2:$I$9873,MATCH(1,INDEX(($P790=$F$2:$F$9873)*(0=COUNTIFS(AF790:AQ790,$I$2:$I$9873)),0),0)),"")</f>
        <v/>
      </c>
      <c r="AS790" s="19">
        <f>IFERROR(VLOOKUP(AF790,[2]CUS030!$A$5:$E$10000,5,0),"")</f>
        <v/>
      </c>
      <c r="AT790" s="19">
        <f>IFERROR(VLOOKUP(AG790,[2]CUS030!$A$5:$E$10000,5,0),"")</f>
        <v/>
      </c>
      <c r="AU790" s="19">
        <f>IFERROR(VLOOKUP(AH790,[2]CUS030!$A$5:$E$10000,5,0),"")</f>
        <v/>
      </c>
      <c r="AV790" s="19">
        <f>IFERROR(VLOOKUP(AI790,[2]CUS030!$A$5:$E$10000,5,0),"")</f>
        <v/>
      </c>
      <c r="AW790" s="19">
        <f>IFERROR(VLOOKUP(AJ790,[2]CUS030!$A$5:$E$10000,5,0),"")</f>
        <v/>
      </c>
      <c r="AX790" s="19">
        <f>IFERROR(VLOOKUP(AK790,[2]CUS030!$A$5:$E$10000,5,0),"")</f>
        <v/>
      </c>
      <c r="AY790" s="19">
        <f>IFERROR(VLOOKUP(AL790,[2]CUS030!$A$5:$E$10000,5,0),"")</f>
        <v/>
      </c>
      <c r="AZ790" s="19">
        <f>IFERROR(VLOOKUP(AM790,[2]CUS030!$A$5:$E$10000,5,0),"")</f>
        <v/>
      </c>
      <c r="BA790" s="19">
        <f>IFERROR(VLOOKUP(AN790,[2]CUS030!$A$5:$E$10000,5,0),"")</f>
        <v/>
      </c>
      <c r="BB790" s="19">
        <f>IFERROR(VLOOKUP(AO790,[2]CUS030!$A$5:$E$10000,5,0),"")</f>
        <v/>
      </c>
      <c r="BC790" s="19">
        <f>IFERROR(VLOOKUP(AP790,[2]CUS030!$A$5:$E$10000,5,0),"")</f>
        <v/>
      </c>
      <c r="BD790" s="19">
        <f>IFERROR(VLOOKUP(AQ790,[2]CUS030!$A$5:$E$10000,5,0),"")</f>
        <v/>
      </c>
      <c r="BE790" s="19">
        <f>IFERROR(VLOOKUP(AR790,[2]CUS030!$A$5:$E$10000,5,0),"")</f>
        <v/>
      </c>
    </row>
    <row r="791">
      <c r="F791" s="108">
        <f>[1]!Table1[[#This Row],[Production]]</f>
        <v/>
      </c>
      <c r="G791">
        <f>MID(F791,LEN(F791)-6,4)</f>
        <v/>
      </c>
      <c r="H791">
        <f>AS791&amp;"|"&amp;AT791&amp;"|"&amp;AU791&amp;"|"&amp;AV791&amp;"|"&amp;AW791&amp;"|"&amp;AX791&amp;"|"&amp;AY791&amp;"|"&amp;AZ791&amp;"|"&amp;BA791&amp;"|"&amp;BB791&amp;"|"&amp;BC791&amp;"|"&amp;BD791&amp;"|"&amp;BE791</f>
        <v/>
      </c>
      <c r="I791" s="108">
        <f>[1]!Table1[[#This Row],[Stock]]</f>
        <v/>
      </c>
      <c r="J791">
        <f>MID(LEFT(I791,LEN(I791)-3),FIND("0|0.000",LEFT(I791,LEN(I791)-3),1)+7,6)</f>
        <v/>
      </c>
      <c r="K791" s="19" t="n"/>
      <c r="L791" s="19" t="n"/>
      <c r="M791" s="19" t="n"/>
      <c r="N791" s="19" t="n"/>
      <c r="O791" s="19" t="n"/>
      <c r="P791" s="20">
        <f>End_Cal!E791</f>
        <v/>
      </c>
      <c r="Q791" s="112">
        <f>IFERROR(INDEX($J$2:$J$9873,MATCH(1,INDEX(($P791=$F$2:$F$9873)*(0=COUNTIFS($Q$2:$Q$2,$J$2:$J$9873)),0),0)),"")</f>
        <v/>
      </c>
      <c r="R791" s="112">
        <f>IFERROR(INDEX($J$2:$J$9873,MATCH(1,INDEX(($P791=$F$2:$F$9873)*(0=COUNTIFS(Q791,$J$2:$J$9873)),0),0)),"")</f>
        <v/>
      </c>
      <c r="S791" s="112">
        <f>IFERROR(INDEX($J$2:$J$9873,MATCH(1,INDEX(($P791=$F$2:$F$9873)*(0=COUNTIFS(Q791:R791,$J$2:$J$9873)),0),0)),"")</f>
        <v/>
      </c>
      <c r="T791" s="112">
        <f>IFERROR(INDEX($J$2:$J$9873,MATCH(1,INDEX(($P791=$F$2:$F$9873)*(0=COUNTIFS(Q791:S791,$J$2:$J$9873)),0),0)),"")</f>
        <v/>
      </c>
      <c r="U791" s="112">
        <f>IFERROR(INDEX($J$2:$J$9873,MATCH(1,INDEX(($P791=$F$2:$F$9873)*(0=COUNTIFS(Q791:T791,$J$2:$J$9873)),0),0)),"")</f>
        <v/>
      </c>
      <c r="V791" s="112">
        <f>IFERROR(INDEX($J$2:$J$9873,MATCH(1,INDEX(($P791=$F$2:$F$9873)*(0=COUNTIFS(Q791:U791,$J$2:$J$9873)),0),0)),"")</f>
        <v/>
      </c>
      <c r="W791" s="112">
        <f>IFERROR(INDEX($J$2:$J$9873,MATCH(1,INDEX(($P791=$F$2:$F$9873)*(0=COUNTIFS(Q791:V791,$J$2:$J$861)),0),0)),"")</f>
        <v/>
      </c>
      <c r="X791" s="112">
        <f>IFERROR(INDEX($J$2:$J$9873,MATCH(1,INDEX(($P791=$F$2:$F$9873)*(0=COUNTIFS(Q791:W791,$J$2:$J$9873)),0),0)),"")</f>
        <v/>
      </c>
      <c r="Y791" s="112">
        <f>IFERROR(INDEX($J$2:$J$861,MATCH(1,INDEX(($P791=$F$2:$F$861)*(0=COUNTIFS(Q791:X791,$J$2:$J$861)),0),0)),"")</f>
        <v/>
      </c>
      <c r="Z791" s="112">
        <f>IFERROR(INDEX($J$2:$J$861,MATCH(1,INDEX(($P791=$F$2:$F$861)*(0=COUNTIFS(Q791:Y791,$J$2:$J$861)),0),0)),"")</f>
        <v/>
      </c>
      <c r="AA791" s="112">
        <f>IFERROR(INDEX($J$2:$J$861,MATCH(1,INDEX(($P791=$F$2:$F$861)*(0=COUNTIFS(Q791:Z791,$J$2:$J$861)),0),0)),"")</f>
        <v/>
      </c>
      <c r="AB791" s="112">
        <f>IFERROR(INDEX($J$2:$J$861,MATCH(1,INDEX(($P791=$F$2:$F$861)*(0=COUNTIFS(Q791:AA791,$J$2:$J$861)),0),0)),"")</f>
        <v/>
      </c>
      <c r="AC791" s="112">
        <f>IFERROR(INDEX($J$2:$J$861,MATCH(1,INDEX(($P791=$F$2:$F$861)*(0=COUNTIFS(Q791:AB791,$J$2:$J$861)),0),0)),"")</f>
        <v/>
      </c>
      <c r="AD791">
        <f>Q791&amp;"-"&amp;R791&amp;"-"&amp;S791&amp;"-"&amp;T791&amp;"-"&amp;U791&amp;"-"&amp;V791&amp;"-"&amp;W791&amp;"-"&amp;X791&amp;"-"&amp;Y791&amp;"-"&amp;Z791&amp;"-"&amp;AA791&amp;"-"&amp;AB791&amp;"-"&amp;AC791</f>
        <v/>
      </c>
      <c r="AF791" s="19">
        <f>IFERROR(INDEX($I$2:$I$861,MATCH(1,INDEX(($P791=$F$2:$F$861)*(0=COUNTIFS($AF$2:$AF$2,$I$2:$I$861)),0),0)),"")</f>
        <v/>
      </c>
      <c r="AG791" s="19">
        <f>IFERROR(INDEX($I$2:$I$9873,MATCH(1,INDEX(($P791=$F$2:$F$9873)*(0=COUNTIFS(AF791,$I$2:$I$9873)),0),0)),"")</f>
        <v/>
      </c>
      <c r="AH791" s="19">
        <f>IFERROR(INDEX($I$2:$I$9873,MATCH(1,INDEX(($P791=$F$2:$F$9873)*(0=COUNTIFS(AF791:AG791,$I$2:$I$9873)),0),0)),"")</f>
        <v/>
      </c>
      <c r="AI791" s="19">
        <f>IFERROR(INDEX($I$2:$I$9873,MATCH(1,INDEX(($P791=$F$2:$F$9873)*(0=COUNTIFS(AF791:AH791,$I$2:$I$9873)),0),0)),"")</f>
        <v/>
      </c>
      <c r="AJ791" s="19">
        <f>IFERROR(INDEX($I$2:$I$9873,MATCH(1,INDEX(($P791=$F$2:$F$9873)*(0=COUNTIFS(AF791:AI791,$I$2:$I$9873)),0),0)),"")</f>
        <v/>
      </c>
      <c r="AK791" s="19">
        <f>IFERROR(INDEX($I$2:$I$9873,MATCH(1,INDEX(($P791=$F$2:$F$9873)*(0=COUNTIFS(AF791:AJ791,$I$2:$I$9873)),0),0)),"")</f>
        <v/>
      </c>
      <c r="AL791" s="19">
        <f>IFERROR(INDEX($I$2:$I$9873,MATCH(1,INDEX(($P791=$F$2:$F$9873)*(0=COUNTIFS(AF791:AK791,$I$2:$I$9873)),0),0)),"")</f>
        <v/>
      </c>
      <c r="AM791" s="19">
        <f>IFERROR(INDEX($I$2:$I$9873,MATCH(1,INDEX(($P791=$F$2:$F$9873)*(0=COUNTIFS(AF791:AL791,$I$2:$I$9873)),0),0)),"")</f>
        <v/>
      </c>
      <c r="AN791" s="19">
        <f>IFERROR(INDEX($I$2:$I$9873,MATCH(1,INDEX(($P791=$F$2:$F$9873)*(0=COUNTIFS(AF791:AM791,$I$2:$I$9873)),0),0)),"")</f>
        <v/>
      </c>
      <c r="AO791" s="19">
        <f>IFERROR(INDEX($I$2:$I$9873,MATCH(1,INDEX(($P791=$F$2:$F$9873)*(0=COUNTIFS(AF791:AN791,$I$2:$I$9873)),0),0)),"")</f>
        <v/>
      </c>
      <c r="AP791" s="19">
        <f>IFERROR(INDEX($I$2:$I$9873,MATCH(1,INDEX(($P791=$F$2:$F$9873)*(0=COUNTIFS(AF791:AO791,$I$2:$I$9873)),0),0)),"")</f>
        <v/>
      </c>
      <c r="AQ791" s="19">
        <f>IFERROR(INDEX($I$2:$I$9873,MATCH(1,INDEX(($P791=$F$2:$F$9873)*(0=COUNTIFS(AF791:AP791,$I$2:$I$9873)),0),0)),"")</f>
        <v/>
      </c>
      <c r="AR791" s="19">
        <f>IFERROR(INDEX($I$2:$I$9873,MATCH(1,INDEX(($P791=$F$2:$F$9873)*(0=COUNTIFS(AF791:AQ791,$I$2:$I$9873)),0),0)),"")</f>
        <v/>
      </c>
      <c r="AS791" s="19">
        <f>IFERROR(VLOOKUP(AF791,[2]CUS030!$A$5:$E$10000,5,0),"")</f>
        <v/>
      </c>
      <c r="AT791" s="19">
        <f>IFERROR(VLOOKUP(AG791,[2]CUS030!$A$5:$E$10000,5,0),"")</f>
        <v/>
      </c>
      <c r="AU791" s="19">
        <f>IFERROR(VLOOKUP(AH791,[2]CUS030!$A$5:$E$10000,5,0),"")</f>
        <v/>
      </c>
      <c r="AV791" s="19">
        <f>IFERROR(VLOOKUP(AI791,[2]CUS030!$A$5:$E$10000,5,0),"")</f>
        <v/>
      </c>
      <c r="AW791" s="19">
        <f>IFERROR(VLOOKUP(AJ791,[2]CUS030!$A$5:$E$10000,5,0),"")</f>
        <v/>
      </c>
      <c r="AX791" s="19">
        <f>IFERROR(VLOOKUP(AK791,[2]CUS030!$A$5:$E$10000,5,0),"")</f>
        <v/>
      </c>
      <c r="AY791" s="19">
        <f>IFERROR(VLOOKUP(AL791,[2]CUS030!$A$5:$E$10000,5,0),"")</f>
        <v/>
      </c>
      <c r="AZ791" s="19">
        <f>IFERROR(VLOOKUP(AM791,[2]CUS030!$A$5:$E$10000,5,0),"")</f>
        <v/>
      </c>
      <c r="BA791" s="19">
        <f>IFERROR(VLOOKUP(AN791,[2]CUS030!$A$5:$E$10000,5,0),"")</f>
        <v/>
      </c>
      <c r="BB791" s="19">
        <f>IFERROR(VLOOKUP(AO791,[2]CUS030!$A$5:$E$10000,5,0),"")</f>
        <v/>
      </c>
      <c r="BC791" s="19">
        <f>IFERROR(VLOOKUP(AP791,[2]CUS030!$A$5:$E$10000,5,0),"")</f>
        <v/>
      </c>
      <c r="BD791" s="19">
        <f>IFERROR(VLOOKUP(AQ791,[2]CUS030!$A$5:$E$10000,5,0),"")</f>
        <v/>
      </c>
      <c r="BE791" s="19">
        <f>IFERROR(VLOOKUP(AR791,[2]CUS030!$A$5:$E$10000,5,0),"")</f>
        <v/>
      </c>
    </row>
    <row r="792">
      <c r="F792" s="108">
        <f>[1]!Table1[[#This Row],[Production]]</f>
        <v/>
      </c>
      <c r="G792">
        <f>MID(F792,LEN(F792)-6,4)</f>
        <v/>
      </c>
      <c r="H792">
        <f>AS792&amp;"|"&amp;AT792&amp;"|"&amp;AU792&amp;"|"&amp;AV792&amp;"|"&amp;AW792&amp;"|"&amp;AX792&amp;"|"&amp;AY792&amp;"|"&amp;AZ792&amp;"|"&amp;BA792&amp;"|"&amp;BB792&amp;"|"&amp;BC792&amp;"|"&amp;BD792&amp;"|"&amp;BE792</f>
        <v/>
      </c>
      <c r="I792" s="108">
        <f>[1]!Table1[[#This Row],[Stock]]</f>
        <v/>
      </c>
      <c r="J792">
        <f>MID(LEFT(I792,LEN(I792)-3),FIND("0|0.000",LEFT(I792,LEN(I792)-3),1)+7,6)</f>
        <v/>
      </c>
      <c r="K792" s="19" t="n"/>
      <c r="L792" s="19" t="n"/>
      <c r="M792" s="19" t="n"/>
      <c r="N792" s="19" t="n"/>
      <c r="O792" s="19" t="n"/>
      <c r="P792" s="20">
        <f>End_Cal!E792</f>
        <v/>
      </c>
      <c r="Q792" s="112">
        <f>IFERROR(INDEX($J$2:$J$9873,MATCH(1,INDEX(($P792=$F$2:$F$9873)*(0=COUNTIFS($Q$2:$Q$2,$J$2:$J$9873)),0),0)),"")</f>
        <v/>
      </c>
      <c r="R792" s="112">
        <f>IFERROR(INDEX($J$2:$J$9873,MATCH(1,INDEX(($P792=$F$2:$F$9873)*(0=COUNTIFS(Q792,$J$2:$J$9873)),0),0)),"")</f>
        <v/>
      </c>
      <c r="S792" s="112">
        <f>IFERROR(INDEX($J$2:$J$9873,MATCH(1,INDEX(($P792=$F$2:$F$9873)*(0=COUNTIFS(Q792:R792,$J$2:$J$9873)),0),0)),"")</f>
        <v/>
      </c>
      <c r="T792" s="112">
        <f>IFERROR(INDEX($J$2:$J$9873,MATCH(1,INDEX(($P792=$F$2:$F$9873)*(0=COUNTIFS(Q792:S792,$J$2:$J$9873)),0),0)),"")</f>
        <v/>
      </c>
      <c r="U792" s="112">
        <f>IFERROR(INDEX($J$2:$J$9873,MATCH(1,INDEX(($P792=$F$2:$F$9873)*(0=COUNTIFS(Q792:T792,$J$2:$J$9873)),0),0)),"")</f>
        <v/>
      </c>
      <c r="V792" s="112">
        <f>IFERROR(INDEX($J$2:$J$9873,MATCH(1,INDEX(($P792=$F$2:$F$9873)*(0=COUNTIFS(Q792:U792,$J$2:$J$9873)),0),0)),"")</f>
        <v/>
      </c>
      <c r="W792" s="112">
        <f>IFERROR(INDEX($J$2:$J$9873,MATCH(1,INDEX(($P792=$F$2:$F$9873)*(0=COUNTIFS(Q792:V792,$J$2:$J$861)),0),0)),"")</f>
        <v/>
      </c>
      <c r="X792" s="112">
        <f>IFERROR(INDEX($J$2:$J$9873,MATCH(1,INDEX(($P792=$F$2:$F$9873)*(0=COUNTIFS(Q792:W792,$J$2:$J$9873)),0),0)),"")</f>
        <v/>
      </c>
      <c r="Y792" s="112">
        <f>IFERROR(INDEX($J$2:$J$861,MATCH(1,INDEX(($P792=$F$2:$F$861)*(0=COUNTIFS(Q792:X792,$J$2:$J$861)),0),0)),"")</f>
        <v/>
      </c>
      <c r="Z792" s="112">
        <f>IFERROR(INDEX($J$2:$J$861,MATCH(1,INDEX(($P792=$F$2:$F$861)*(0=COUNTIFS(Q792:Y792,$J$2:$J$861)),0),0)),"")</f>
        <v/>
      </c>
      <c r="AA792" s="112">
        <f>IFERROR(INDEX($J$2:$J$861,MATCH(1,INDEX(($P792=$F$2:$F$861)*(0=COUNTIFS(Q792:Z792,$J$2:$J$861)),0),0)),"")</f>
        <v/>
      </c>
      <c r="AB792" s="112">
        <f>IFERROR(INDEX($J$2:$J$861,MATCH(1,INDEX(($P792=$F$2:$F$861)*(0=COUNTIFS(Q792:AA792,$J$2:$J$861)),0),0)),"")</f>
        <v/>
      </c>
      <c r="AC792" s="112">
        <f>IFERROR(INDEX($J$2:$J$861,MATCH(1,INDEX(($P792=$F$2:$F$861)*(0=COUNTIFS(Q792:AB792,$J$2:$J$861)),0),0)),"")</f>
        <v/>
      </c>
      <c r="AD792">
        <f>Q792&amp;"-"&amp;R792&amp;"-"&amp;S792&amp;"-"&amp;T792&amp;"-"&amp;U792&amp;"-"&amp;V792&amp;"-"&amp;W792&amp;"-"&amp;X792&amp;"-"&amp;Y792&amp;"-"&amp;Z792&amp;"-"&amp;AA792&amp;"-"&amp;AB792&amp;"-"&amp;AC792</f>
        <v/>
      </c>
      <c r="AF792" s="19">
        <f>IFERROR(INDEX($I$2:$I$861,MATCH(1,INDEX(($P792=$F$2:$F$861)*(0=COUNTIFS($AF$2:$AF$2,$I$2:$I$861)),0),0)),"")</f>
        <v/>
      </c>
      <c r="AG792" s="19">
        <f>IFERROR(INDEX($I$2:$I$9873,MATCH(1,INDEX(($P792=$F$2:$F$9873)*(0=COUNTIFS(AF792,$I$2:$I$9873)),0),0)),"")</f>
        <v/>
      </c>
      <c r="AH792" s="19">
        <f>IFERROR(INDEX($I$2:$I$9873,MATCH(1,INDEX(($P792=$F$2:$F$9873)*(0=COUNTIFS(AF792:AG792,$I$2:$I$9873)),0),0)),"")</f>
        <v/>
      </c>
      <c r="AI792" s="19">
        <f>IFERROR(INDEX($I$2:$I$9873,MATCH(1,INDEX(($P792=$F$2:$F$9873)*(0=COUNTIFS(AF792:AH792,$I$2:$I$9873)),0),0)),"")</f>
        <v/>
      </c>
      <c r="AJ792" s="19">
        <f>IFERROR(INDEX($I$2:$I$9873,MATCH(1,INDEX(($P792=$F$2:$F$9873)*(0=COUNTIFS(AF792:AI792,$I$2:$I$9873)),0),0)),"")</f>
        <v/>
      </c>
      <c r="AK792" s="19">
        <f>IFERROR(INDEX($I$2:$I$9873,MATCH(1,INDEX(($P792=$F$2:$F$9873)*(0=COUNTIFS(AF792:AJ792,$I$2:$I$9873)),0),0)),"")</f>
        <v/>
      </c>
      <c r="AL792" s="19">
        <f>IFERROR(INDEX($I$2:$I$9873,MATCH(1,INDEX(($P792=$F$2:$F$9873)*(0=COUNTIFS(AF792:AK792,$I$2:$I$9873)),0),0)),"")</f>
        <v/>
      </c>
      <c r="AM792" s="19">
        <f>IFERROR(INDEX($I$2:$I$9873,MATCH(1,INDEX(($P792=$F$2:$F$9873)*(0=COUNTIFS(AF792:AL792,$I$2:$I$9873)),0),0)),"")</f>
        <v/>
      </c>
      <c r="AN792" s="19">
        <f>IFERROR(INDEX($I$2:$I$9873,MATCH(1,INDEX(($P792=$F$2:$F$9873)*(0=COUNTIFS(AF792:AM792,$I$2:$I$9873)),0),0)),"")</f>
        <v/>
      </c>
      <c r="AO792" s="19">
        <f>IFERROR(INDEX($I$2:$I$9873,MATCH(1,INDEX(($P792=$F$2:$F$9873)*(0=COUNTIFS(AF792:AN792,$I$2:$I$9873)),0),0)),"")</f>
        <v/>
      </c>
      <c r="AP792" s="19">
        <f>IFERROR(INDEX($I$2:$I$9873,MATCH(1,INDEX(($P792=$F$2:$F$9873)*(0=COUNTIFS(AF792:AO792,$I$2:$I$9873)),0),0)),"")</f>
        <v/>
      </c>
      <c r="AQ792" s="19">
        <f>IFERROR(INDEX($I$2:$I$9873,MATCH(1,INDEX(($P792=$F$2:$F$9873)*(0=COUNTIFS(AF792:AP792,$I$2:$I$9873)),0),0)),"")</f>
        <v/>
      </c>
      <c r="AR792" s="19">
        <f>IFERROR(INDEX($I$2:$I$9873,MATCH(1,INDEX(($P792=$F$2:$F$9873)*(0=COUNTIFS(AF792:AQ792,$I$2:$I$9873)),0),0)),"")</f>
        <v/>
      </c>
      <c r="AS792" s="19">
        <f>IFERROR(VLOOKUP(AF792,[2]CUS030!$A$5:$E$10000,5,0),"")</f>
        <v/>
      </c>
      <c r="AT792" s="19">
        <f>IFERROR(VLOOKUP(AG792,[2]CUS030!$A$5:$E$10000,5,0),"")</f>
        <v/>
      </c>
      <c r="AU792" s="19">
        <f>IFERROR(VLOOKUP(AH792,[2]CUS030!$A$5:$E$10000,5,0),"")</f>
        <v/>
      </c>
      <c r="AV792" s="19">
        <f>IFERROR(VLOOKUP(AI792,[2]CUS030!$A$5:$E$10000,5,0),"")</f>
        <v/>
      </c>
      <c r="AW792" s="19">
        <f>IFERROR(VLOOKUP(AJ792,[2]CUS030!$A$5:$E$10000,5,0),"")</f>
        <v/>
      </c>
      <c r="AX792" s="19">
        <f>IFERROR(VLOOKUP(AK792,[2]CUS030!$A$5:$E$10000,5,0),"")</f>
        <v/>
      </c>
      <c r="AY792" s="19">
        <f>IFERROR(VLOOKUP(AL792,[2]CUS030!$A$5:$E$10000,5,0),"")</f>
        <v/>
      </c>
      <c r="AZ792" s="19">
        <f>IFERROR(VLOOKUP(AM792,[2]CUS030!$A$5:$E$10000,5,0),"")</f>
        <v/>
      </c>
      <c r="BA792" s="19">
        <f>IFERROR(VLOOKUP(AN792,[2]CUS030!$A$5:$E$10000,5,0),"")</f>
        <v/>
      </c>
      <c r="BB792" s="19">
        <f>IFERROR(VLOOKUP(AO792,[2]CUS030!$A$5:$E$10000,5,0),"")</f>
        <v/>
      </c>
      <c r="BC792" s="19">
        <f>IFERROR(VLOOKUP(AP792,[2]CUS030!$A$5:$E$10000,5,0),"")</f>
        <v/>
      </c>
      <c r="BD792" s="19">
        <f>IFERROR(VLOOKUP(AQ792,[2]CUS030!$A$5:$E$10000,5,0),"")</f>
        <v/>
      </c>
      <c r="BE792" s="19">
        <f>IFERROR(VLOOKUP(AR792,[2]CUS030!$A$5:$E$10000,5,0),"")</f>
        <v/>
      </c>
    </row>
    <row r="793">
      <c r="F793" s="108">
        <f>[1]!Table1[[#This Row],[Production]]</f>
        <v/>
      </c>
      <c r="G793">
        <f>MID(F793,LEN(F793)-6,4)</f>
        <v/>
      </c>
      <c r="H793">
        <f>AS793&amp;"|"&amp;AT793&amp;"|"&amp;AU793&amp;"|"&amp;AV793&amp;"|"&amp;AW793&amp;"|"&amp;AX793&amp;"|"&amp;AY793&amp;"|"&amp;AZ793&amp;"|"&amp;BA793&amp;"|"&amp;BB793&amp;"|"&amp;BC793&amp;"|"&amp;BD793&amp;"|"&amp;BE793</f>
        <v/>
      </c>
      <c r="I793" s="108">
        <f>[1]!Table1[[#This Row],[Stock]]</f>
        <v/>
      </c>
      <c r="J793">
        <f>MID(LEFT(I793,LEN(I793)-3),FIND("0|0.000",LEFT(I793,LEN(I793)-3),1)+7,6)</f>
        <v/>
      </c>
      <c r="K793" s="19" t="n"/>
      <c r="L793" s="19" t="n"/>
      <c r="M793" s="19" t="n"/>
      <c r="N793" s="19" t="n"/>
      <c r="O793" s="19" t="n"/>
      <c r="P793" s="20">
        <f>End_Cal!E793</f>
        <v/>
      </c>
      <c r="Q793" s="112">
        <f>IFERROR(INDEX($J$2:$J$9873,MATCH(1,INDEX(($P793=$F$2:$F$9873)*(0=COUNTIFS($Q$2:$Q$2,$J$2:$J$9873)),0),0)),"")</f>
        <v/>
      </c>
      <c r="R793" s="112">
        <f>IFERROR(INDEX($J$2:$J$9873,MATCH(1,INDEX(($P793=$F$2:$F$9873)*(0=COUNTIFS(Q793,$J$2:$J$9873)),0),0)),"")</f>
        <v/>
      </c>
      <c r="S793" s="112">
        <f>IFERROR(INDEX($J$2:$J$9873,MATCH(1,INDEX(($P793=$F$2:$F$9873)*(0=COUNTIFS(Q793:R793,$J$2:$J$9873)),0),0)),"")</f>
        <v/>
      </c>
      <c r="T793" s="112">
        <f>IFERROR(INDEX($J$2:$J$9873,MATCH(1,INDEX(($P793=$F$2:$F$9873)*(0=COUNTIFS(Q793:S793,$J$2:$J$9873)),0),0)),"")</f>
        <v/>
      </c>
      <c r="U793" s="112">
        <f>IFERROR(INDEX($J$2:$J$9873,MATCH(1,INDEX(($P793=$F$2:$F$9873)*(0=COUNTIFS(Q793:T793,$J$2:$J$9873)),0),0)),"")</f>
        <v/>
      </c>
      <c r="V793" s="112">
        <f>IFERROR(INDEX($J$2:$J$9873,MATCH(1,INDEX(($P793=$F$2:$F$9873)*(0=COUNTIFS(Q793:U793,$J$2:$J$9873)),0),0)),"")</f>
        <v/>
      </c>
      <c r="W793" s="112">
        <f>IFERROR(INDEX($J$2:$J$9873,MATCH(1,INDEX(($P793=$F$2:$F$9873)*(0=COUNTIFS(Q793:V793,$J$2:$J$861)),0),0)),"")</f>
        <v/>
      </c>
      <c r="X793" s="112">
        <f>IFERROR(INDEX($J$2:$J$9873,MATCH(1,INDEX(($P793=$F$2:$F$9873)*(0=COUNTIFS(Q793:W793,$J$2:$J$9873)),0),0)),"")</f>
        <v/>
      </c>
      <c r="Y793" s="112">
        <f>IFERROR(INDEX($J$2:$J$861,MATCH(1,INDEX(($P793=$F$2:$F$861)*(0=COUNTIFS(Q793:X793,$J$2:$J$861)),0),0)),"")</f>
        <v/>
      </c>
      <c r="Z793" s="112">
        <f>IFERROR(INDEX($J$2:$J$861,MATCH(1,INDEX(($P793=$F$2:$F$861)*(0=COUNTIFS(Q793:Y793,$J$2:$J$861)),0),0)),"")</f>
        <v/>
      </c>
      <c r="AA793" s="112">
        <f>IFERROR(INDEX($J$2:$J$861,MATCH(1,INDEX(($P793=$F$2:$F$861)*(0=COUNTIFS(Q793:Z793,$J$2:$J$861)),0),0)),"")</f>
        <v/>
      </c>
      <c r="AB793" s="112">
        <f>IFERROR(INDEX($J$2:$J$861,MATCH(1,INDEX(($P793=$F$2:$F$861)*(0=COUNTIFS(Q793:AA793,$J$2:$J$861)),0),0)),"")</f>
        <v/>
      </c>
      <c r="AC793" s="112">
        <f>IFERROR(INDEX($J$2:$J$861,MATCH(1,INDEX(($P793=$F$2:$F$861)*(0=COUNTIFS(Q793:AB793,$J$2:$J$861)),0),0)),"")</f>
        <v/>
      </c>
      <c r="AD793">
        <f>Q793&amp;"-"&amp;R793&amp;"-"&amp;S793&amp;"-"&amp;T793&amp;"-"&amp;U793&amp;"-"&amp;V793&amp;"-"&amp;W793&amp;"-"&amp;X793&amp;"-"&amp;Y793&amp;"-"&amp;Z793&amp;"-"&amp;AA793&amp;"-"&amp;AB793&amp;"-"&amp;AC793</f>
        <v/>
      </c>
      <c r="AF793" s="19">
        <f>IFERROR(INDEX($I$2:$I$861,MATCH(1,INDEX(($P793=$F$2:$F$861)*(0=COUNTIFS($AF$2:$AF$2,$I$2:$I$861)),0),0)),"")</f>
        <v/>
      </c>
      <c r="AG793" s="19">
        <f>IFERROR(INDEX($I$2:$I$9873,MATCH(1,INDEX(($P793=$F$2:$F$9873)*(0=COUNTIFS(AF793,$I$2:$I$9873)),0),0)),"")</f>
        <v/>
      </c>
      <c r="AH793" s="19">
        <f>IFERROR(INDEX($I$2:$I$9873,MATCH(1,INDEX(($P793=$F$2:$F$9873)*(0=COUNTIFS(AF793:AG793,$I$2:$I$9873)),0),0)),"")</f>
        <v/>
      </c>
      <c r="AI793" s="19">
        <f>IFERROR(INDEX($I$2:$I$9873,MATCH(1,INDEX(($P793=$F$2:$F$9873)*(0=COUNTIFS(AF793:AH793,$I$2:$I$9873)),0),0)),"")</f>
        <v/>
      </c>
      <c r="AJ793" s="19">
        <f>IFERROR(INDEX($I$2:$I$9873,MATCH(1,INDEX(($P793=$F$2:$F$9873)*(0=COUNTIFS(AF793:AI793,$I$2:$I$9873)),0),0)),"")</f>
        <v/>
      </c>
      <c r="AK793" s="19">
        <f>IFERROR(INDEX($I$2:$I$9873,MATCH(1,INDEX(($P793=$F$2:$F$9873)*(0=COUNTIFS(AF793:AJ793,$I$2:$I$9873)),0),0)),"")</f>
        <v/>
      </c>
      <c r="AL793" s="19">
        <f>IFERROR(INDEX($I$2:$I$9873,MATCH(1,INDEX(($P793=$F$2:$F$9873)*(0=COUNTIFS(AF793:AK793,$I$2:$I$9873)),0),0)),"")</f>
        <v/>
      </c>
      <c r="AM793" s="19">
        <f>IFERROR(INDEX($I$2:$I$9873,MATCH(1,INDEX(($P793=$F$2:$F$9873)*(0=COUNTIFS(AF793:AL793,$I$2:$I$9873)),0),0)),"")</f>
        <v/>
      </c>
      <c r="AN793" s="19">
        <f>IFERROR(INDEX($I$2:$I$9873,MATCH(1,INDEX(($P793=$F$2:$F$9873)*(0=COUNTIFS(AF793:AM793,$I$2:$I$9873)),0),0)),"")</f>
        <v/>
      </c>
      <c r="AO793" s="19">
        <f>IFERROR(INDEX($I$2:$I$9873,MATCH(1,INDEX(($P793=$F$2:$F$9873)*(0=COUNTIFS(AF793:AN793,$I$2:$I$9873)),0),0)),"")</f>
        <v/>
      </c>
      <c r="AP793" s="19">
        <f>IFERROR(INDEX($I$2:$I$9873,MATCH(1,INDEX(($P793=$F$2:$F$9873)*(0=COUNTIFS(AF793:AO793,$I$2:$I$9873)),0),0)),"")</f>
        <v/>
      </c>
      <c r="AQ793" s="19">
        <f>IFERROR(INDEX($I$2:$I$9873,MATCH(1,INDEX(($P793=$F$2:$F$9873)*(0=COUNTIFS(AF793:AP793,$I$2:$I$9873)),0),0)),"")</f>
        <v/>
      </c>
      <c r="AR793" s="19">
        <f>IFERROR(INDEX($I$2:$I$9873,MATCH(1,INDEX(($P793=$F$2:$F$9873)*(0=COUNTIFS(AF793:AQ793,$I$2:$I$9873)),0),0)),"")</f>
        <v/>
      </c>
      <c r="AS793" s="19">
        <f>IFERROR(VLOOKUP(AF793,[2]CUS030!$A$5:$E$10000,5,0),"")</f>
        <v/>
      </c>
      <c r="AT793" s="19">
        <f>IFERROR(VLOOKUP(AG793,[2]CUS030!$A$5:$E$10000,5,0),"")</f>
        <v/>
      </c>
      <c r="AU793" s="19">
        <f>IFERROR(VLOOKUP(AH793,[2]CUS030!$A$5:$E$10000,5,0),"")</f>
        <v/>
      </c>
      <c r="AV793" s="19">
        <f>IFERROR(VLOOKUP(AI793,[2]CUS030!$A$5:$E$10000,5,0),"")</f>
        <v/>
      </c>
      <c r="AW793" s="19">
        <f>IFERROR(VLOOKUP(AJ793,[2]CUS030!$A$5:$E$10000,5,0),"")</f>
        <v/>
      </c>
      <c r="AX793" s="19">
        <f>IFERROR(VLOOKUP(AK793,[2]CUS030!$A$5:$E$10000,5,0),"")</f>
        <v/>
      </c>
      <c r="AY793" s="19">
        <f>IFERROR(VLOOKUP(AL793,[2]CUS030!$A$5:$E$10000,5,0),"")</f>
        <v/>
      </c>
      <c r="AZ793" s="19">
        <f>IFERROR(VLOOKUP(AM793,[2]CUS030!$A$5:$E$10000,5,0),"")</f>
        <v/>
      </c>
      <c r="BA793" s="19">
        <f>IFERROR(VLOOKUP(AN793,[2]CUS030!$A$5:$E$10000,5,0),"")</f>
        <v/>
      </c>
      <c r="BB793" s="19">
        <f>IFERROR(VLOOKUP(AO793,[2]CUS030!$A$5:$E$10000,5,0),"")</f>
        <v/>
      </c>
      <c r="BC793" s="19">
        <f>IFERROR(VLOOKUP(AP793,[2]CUS030!$A$5:$E$10000,5,0),"")</f>
        <v/>
      </c>
      <c r="BD793" s="19">
        <f>IFERROR(VLOOKUP(AQ793,[2]CUS030!$A$5:$E$10000,5,0),"")</f>
        <v/>
      </c>
      <c r="BE793" s="19">
        <f>IFERROR(VLOOKUP(AR793,[2]CUS030!$A$5:$E$10000,5,0),"")</f>
        <v/>
      </c>
    </row>
    <row r="794">
      <c r="F794" s="108">
        <f>[1]!Table1[[#This Row],[Production]]</f>
        <v/>
      </c>
      <c r="G794">
        <f>MID(F794,LEN(F794)-6,4)</f>
        <v/>
      </c>
      <c r="H794">
        <f>AS794&amp;"|"&amp;AT794&amp;"|"&amp;AU794&amp;"|"&amp;AV794&amp;"|"&amp;AW794&amp;"|"&amp;AX794&amp;"|"&amp;AY794&amp;"|"&amp;AZ794&amp;"|"&amp;BA794&amp;"|"&amp;BB794&amp;"|"&amp;BC794&amp;"|"&amp;BD794&amp;"|"&amp;BE794</f>
        <v/>
      </c>
      <c r="I794" s="108">
        <f>[1]!Table1[[#This Row],[Stock]]</f>
        <v/>
      </c>
      <c r="J794">
        <f>MID(LEFT(I794,LEN(I794)-3),FIND("0|0.000",LEFT(I794,LEN(I794)-3),1)+7,6)</f>
        <v/>
      </c>
      <c r="K794" s="19" t="n"/>
      <c r="L794" s="19" t="n"/>
      <c r="M794" s="19" t="n"/>
      <c r="N794" s="19" t="n"/>
      <c r="O794" s="19" t="n"/>
      <c r="P794" s="20">
        <f>End_Cal!E794</f>
        <v/>
      </c>
      <c r="Q794" s="112">
        <f>IFERROR(INDEX($J$2:$J$9873,MATCH(1,INDEX(($P794=$F$2:$F$9873)*(0=COUNTIFS($Q$2:$Q$2,$J$2:$J$9873)),0),0)),"")</f>
        <v/>
      </c>
      <c r="R794" s="112">
        <f>IFERROR(INDEX($J$2:$J$9873,MATCH(1,INDEX(($P794=$F$2:$F$9873)*(0=COUNTIFS(Q794,$J$2:$J$9873)),0),0)),"")</f>
        <v/>
      </c>
      <c r="S794" s="112">
        <f>IFERROR(INDEX($J$2:$J$9873,MATCH(1,INDEX(($P794=$F$2:$F$9873)*(0=COUNTIFS(Q794:R794,$J$2:$J$9873)),0),0)),"")</f>
        <v/>
      </c>
      <c r="T794" s="112">
        <f>IFERROR(INDEX($J$2:$J$9873,MATCH(1,INDEX(($P794=$F$2:$F$9873)*(0=COUNTIFS(Q794:S794,$J$2:$J$9873)),0),0)),"")</f>
        <v/>
      </c>
      <c r="U794" s="112">
        <f>IFERROR(INDEX($J$2:$J$9873,MATCH(1,INDEX(($P794=$F$2:$F$9873)*(0=COUNTIFS(Q794:T794,$J$2:$J$9873)),0),0)),"")</f>
        <v/>
      </c>
      <c r="V794" s="112">
        <f>IFERROR(INDEX($J$2:$J$9873,MATCH(1,INDEX(($P794=$F$2:$F$9873)*(0=COUNTIFS(Q794:U794,$J$2:$J$9873)),0),0)),"")</f>
        <v/>
      </c>
      <c r="W794" s="112">
        <f>IFERROR(INDEX($J$2:$J$9873,MATCH(1,INDEX(($P794=$F$2:$F$9873)*(0=COUNTIFS(Q794:V794,$J$2:$J$861)),0),0)),"")</f>
        <v/>
      </c>
      <c r="X794" s="112">
        <f>IFERROR(INDEX($J$2:$J$9873,MATCH(1,INDEX(($P794=$F$2:$F$9873)*(0=COUNTIFS(Q794:W794,$J$2:$J$9873)),0),0)),"")</f>
        <v/>
      </c>
      <c r="Y794" s="112">
        <f>IFERROR(INDEX($J$2:$J$861,MATCH(1,INDEX(($P794=$F$2:$F$861)*(0=COUNTIFS(Q794:X794,$J$2:$J$861)),0),0)),"")</f>
        <v/>
      </c>
      <c r="Z794" s="112">
        <f>IFERROR(INDEX($J$2:$J$861,MATCH(1,INDEX(($P794=$F$2:$F$861)*(0=COUNTIFS(Q794:Y794,$J$2:$J$861)),0),0)),"")</f>
        <v/>
      </c>
      <c r="AA794" s="112">
        <f>IFERROR(INDEX($J$2:$J$861,MATCH(1,INDEX(($P794=$F$2:$F$861)*(0=COUNTIFS(Q794:Z794,$J$2:$J$861)),0),0)),"")</f>
        <v/>
      </c>
      <c r="AB794" s="112">
        <f>IFERROR(INDEX($J$2:$J$861,MATCH(1,INDEX(($P794=$F$2:$F$861)*(0=COUNTIFS(Q794:AA794,$J$2:$J$861)),0),0)),"")</f>
        <v/>
      </c>
      <c r="AC794" s="112">
        <f>IFERROR(INDEX($J$2:$J$861,MATCH(1,INDEX(($P794=$F$2:$F$861)*(0=COUNTIFS(Q794:AB794,$J$2:$J$861)),0),0)),"")</f>
        <v/>
      </c>
      <c r="AD794">
        <f>Q794&amp;"-"&amp;R794&amp;"-"&amp;S794&amp;"-"&amp;T794&amp;"-"&amp;U794&amp;"-"&amp;V794&amp;"-"&amp;W794&amp;"-"&amp;X794&amp;"-"&amp;Y794&amp;"-"&amp;Z794&amp;"-"&amp;AA794&amp;"-"&amp;AB794&amp;"-"&amp;AC794</f>
        <v/>
      </c>
      <c r="AF794" s="19">
        <f>IFERROR(INDEX($I$2:$I$861,MATCH(1,INDEX(($P794=$F$2:$F$861)*(0=COUNTIFS($AF$2:$AF$2,$I$2:$I$861)),0),0)),"")</f>
        <v/>
      </c>
      <c r="AG794" s="19">
        <f>IFERROR(INDEX($I$2:$I$9873,MATCH(1,INDEX(($P794=$F$2:$F$9873)*(0=COUNTIFS(AF794,$I$2:$I$9873)),0),0)),"")</f>
        <v/>
      </c>
      <c r="AH794" s="19">
        <f>IFERROR(INDEX($I$2:$I$9873,MATCH(1,INDEX(($P794=$F$2:$F$9873)*(0=COUNTIFS(AF794:AG794,$I$2:$I$9873)),0),0)),"")</f>
        <v/>
      </c>
      <c r="AI794" s="19">
        <f>IFERROR(INDEX($I$2:$I$9873,MATCH(1,INDEX(($P794=$F$2:$F$9873)*(0=COUNTIFS(AF794:AH794,$I$2:$I$9873)),0),0)),"")</f>
        <v/>
      </c>
      <c r="AJ794" s="19">
        <f>IFERROR(INDEX($I$2:$I$9873,MATCH(1,INDEX(($P794=$F$2:$F$9873)*(0=COUNTIFS(AF794:AI794,$I$2:$I$9873)),0),0)),"")</f>
        <v/>
      </c>
      <c r="AK794" s="19">
        <f>IFERROR(INDEX($I$2:$I$9873,MATCH(1,INDEX(($P794=$F$2:$F$9873)*(0=COUNTIFS(AF794:AJ794,$I$2:$I$9873)),0),0)),"")</f>
        <v/>
      </c>
      <c r="AL794" s="19">
        <f>IFERROR(INDEX($I$2:$I$9873,MATCH(1,INDEX(($P794=$F$2:$F$9873)*(0=COUNTIFS(AF794:AK794,$I$2:$I$9873)),0),0)),"")</f>
        <v/>
      </c>
      <c r="AM794" s="19">
        <f>IFERROR(INDEX($I$2:$I$9873,MATCH(1,INDEX(($P794=$F$2:$F$9873)*(0=COUNTIFS(AF794:AL794,$I$2:$I$9873)),0),0)),"")</f>
        <v/>
      </c>
      <c r="AN794" s="19">
        <f>IFERROR(INDEX($I$2:$I$9873,MATCH(1,INDEX(($P794=$F$2:$F$9873)*(0=COUNTIFS(AF794:AM794,$I$2:$I$9873)),0),0)),"")</f>
        <v/>
      </c>
      <c r="AO794" s="19">
        <f>IFERROR(INDEX($I$2:$I$9873,MATCH(1,INDEX(($P794=$F$2:$F$9873)*(0=COUNTIFS(AF794:AN794,$I$2:$I$9873)),0),0)),"")</f>
        <v/>
      </c>
      <c r="AP794" s="19">
        <f>IFERROR(INDEX($I$2:$I$9873,MATCH(1,INDEX(($P794=$F$2:$F$9873)*(0=COUNTIFS(AF794:AO794,$I$2:$I$9873)),0),0)),"")</f>
        <v/>
      </c>
      <c r="AQ794" s="19">
        <f>IFERROR(INDEX($I$2:$I$9873,MATCH(1,INDEX(($P794=$F$2:$F$9873)*(0=COUNTIFS(AF794:AP794,$I$2:$I$9873)),0),0)),"")</f>
        <v/>
      </c>
      <c r="AR794" s="19">
        <f>IFERROR(INDEX($I$2:$I$9873,MATCH(1,INDEX(($P794=$F$2:$F$9873)*(0=COUNTIFS(AF794:AQ794,$I$2:$I$9873)),0),0)),"")</f>
        <v/>
      </c>
      <c r="AS794" s="19">
        <f>IFERROR(VLOOKUP(AF794,[2]CUS030!$A$5:$E$10000,5,0),"")</f>
        <v/>
      </c>
      <c r="AT794" s="19">
        <f>IFERROR(VLOOKUP(AG794,[2]CUS030!$A$5:$E$10000,5,0),"")</f>
        <v/>
      </c>
      <c r="AU794" s="19">
        <f>IFERROR(VLOOKUP(AH794,[2]CUS030!$A$5:$E$10000,5,0),"")</f>
        <v/>
      </c>
      <c r="AV794" s="19">
        <f>IFERROR(VLOOKUP(AI794,[2]CUS030!$A$5:$E$10000,5,0),"")</f>
        <v/>
      </c>
      <c r="AW794" s="19">
        <f>IFERROR(VLOOKUP(AJ794,[2]CUS030!$A$5:$E$10000,5,0),"")</f>
        <v/>
      </c>
      <c r="AX794" s="19">
        <f>IFERROR(VLOOKUP(AK794,[2]CUS030!$A$5:$E$10000,5,0),"")</f>
        <v/>
      </c>
      <c r="AY794" s="19">
        <f>IFERROR(VLOOKUP(AL794,[2]CUS030!$A$5:$E$10000,5,0),"")</f>
        <v/>
      </c>
      <c r="AZ794" s="19">
        <f>IFERROR(VLOOKUP(AM794,[2]CUS030!$A$5:$E$10000,5,0),"")</f>
        <v/>
      </c>
      <c r="BA794" s="19">
        <f>IFERROR(VLOOKUP(AN794,[2]CUS030!$A$5:$E$10000,5,0),"")</f>
        <v/>
      </c>
      <c r="BB794" s="19">
        <f>IFERROR(VLOOKUP(AO794,[2]CUS030!$A$5:$E$10000,5,0),"")</f>
        <v/>
      </c>
      <c r="BC794" s="19">
        <f>IFERROR(VLOOKUP(AP794,[2]CUS030!$A$5:$E$10000,5,0),"")</f>
        <v/>
      </c>
      <c r="BD794" s="19">
        <f>IFERROR(VLOOKUP(AQ794,[2]CUS030!$A$5:$E$10000,5,0),"")</f>
        <v/>
      </c>
      <c r="BE794" s="19">
        <f>IFERROR(VLOOKUP(AR794,[2]CUS030!$A$5:$E$10000,5,0),"")</f>
        <v/>
      </c>
    </row>
    <row r="795">
      <c r="F795" s="108">
        <f>[1]!Table1[[#This Row],[Production]]</f>
        <v/>
      </c>
      <c r="G795">
        <f>MID(F795,LEN(F795)-6,4)</f>
        <v/>
      </c>
      <c r="H795">
        <f>AS795&amp;"|"&amp;AT795&amp;"|"&amp;AU795&amp;"|"&amp;AV795&amp;"|"&amp;AW795&amp;"|"&amp;AX795&amp;"|"&amp;AY795&amp;"|"&amp;AZ795&amp;"|"&amp;BA795&amp;"|"&amp;BB795&amp;"|"&amp;BC795&amp;"|"&amp;BD795&amp;"|"&amp;BE795</f>
        <v/>
      </c>
      <c r="I795" s="108">
        <f>[1]!Table1[[#This Row],[Stock]]</f>
        <v/>
      </c>
      <c r="J795">
        <f>MID(LEFT(I795,LEN(I795)-3),FIND("0|0.000",LEFT(I795,LEN(I795)-3),1)+7,6)</f>
        <v/>
      </c>
      <c r="K795" s="19" t="n"/>
      <c r="L795" s="19" t="n"/>
      <c r="M795" s="19" t="n"/>
      <c r="N795" s="19" t="n"/>
      <c r="O795" s="19" t="n"/>
      <c r="P795" s="20">
        <f>End_Cal!E795</f>
        <v/>
      </c>
      <c r="Q795" s="112">
        <f>IFERROR(INDEX($J$2:$J$9873,MATCH(1,INDEX(($P795=$F$2:$F$9873)*(0=COUNTIFS($Q$2:$Q$2,$J$2:$J$9873)),0),0)),"")</f>
        <v/>
      </c>
      <c r="R795" s="112">
        <f>IFERROR(INDEX($J$2:$J$9873,MATCH(1,INDEX(($P795=$F$2:$F$9873)*(0=COUNTIFS(Q795,$J$2:$J$9873)),0),0)),"")</f>
        <v/>
      </c>
      <c r="S795" s="112">
        <f>IFERROR(INDEX($J$2:$J$9873,MATCH(1,INDEX(($P795=$F$2:$F$9873)*(0=COUNTIFS(Q795:R795,$J$2:$J$9873)),0),0)),"")</f>
        <v/>
      </c>
      <c r="T795" s="112">
        <f>IFERROR(INDEX($J$2:$J$9873,MATCH(1,INDEX(($P795=$F$2:$F$9873)*(0=COUNTIFS(Q795:S795,$J$2:$J$9873)),0),0)),"")</f>
        <v/>
      </c>
      <c r="U795" s="112">
        <f>IFERROR(INDEX($J$2:$J$9873,MATCH(1,INDEX(($P795=$F$2:$F$9873)*(0=COUNTIFS(Q795:T795,$J$2:$J$9873)),0),0)),"")</f>
        <v/>
      </c>
      <c r="V795" s="112">
        <f>IFERROR(INDEX($J$2:$J$9873,MATCH(1,INDEX(($P795=$F$2:$F$9873)*(0=COUNTIFS(Q795:U795,$J$2:$J$9873)),0),0)),"")</f>
        <v/>
      </c>
      <c r="W795" s="112">
        <f>IFERROR(INDEX($J$2:$J$9873,MATCH(1,INDEX(($P795=$F$2:$F$9873)*(0=COUNTIFS(Q795:V795,$J$2:$J$861)),0),0)),"")</f>
        <v/>
      </c>
      <c r="X795" s="112">
        <f>IFERROR(INDEX($J$2:$J$9873,MATCH(1,INDEX(($P795=$F$2:$F$9873)*(0=COUNTIFS(Q795:W795,$J$2:$J$9873)),0),0)),"")</f>
        <v/>
      </c>
      <c r="Y795" s="112">
        <f>IFERROR(INDEX($J$2:$J$861,MATCH(1,INDEX(($P795=$F$2:$F$861)*(0=COUNTIFS(Q795:X795,$J$2:$J$861)),0),0)),"")</f>
        <v/>
      </c>
      <c r="Z795" s="112">
        <f>IFERROR(INDEX($J$2:$J$861,MATCH(1,INDEX(($P795=$F$2:$F$861)*(0=COUNTIFS(Q795:Y795,$J$2:$J$861)),0),0)),"")</f>
        <v/>
      </c>
      <c r="AA795" s="112">
        <f>IFERROR(INDEX($J$2:$J$861,MATCH(1,INDEX(($P795=$F$2:$F$861)*(0=COUNTIFS(Q795:Z795,$J$2:$J$861)),0),0)),"")</f>
        <v/>
      </c>
      <c r="AB795" s="112">
        <f>IFERROR(INDEX($J$2:$J$861,MATCH(1,INDEX(($P795=$F$2:$F$861)*(0=COUNTIFS(Q795:AA795,$J$2:$J$861)),0),0)),"")</f>
        <v/>
      </c>
      <c r="AC795" s="112">
        <f>IFERROR(INDEX($J$2:$J$861,MATCH(1,INDEX(($P795=$F$2:$F$861)*(0=COUNTIFS(Q795:AB795,$J$2:$J$861)),0),0)),"")</f>
        <v/>
      </c>
      <c r="AD795">
        <f>Q795&amp;"-"&amp;R795&amp;"-"&amp;S795&amp;"-"&amp;T795&amp;"-"&amp;U795&amp;"-"&amp;V795&amp;"-"&amp;W795&amp;"-"&amp;X795&amp;"-"&amp;Y795&amp;"-"&amp;Z795&amp;"-"&amp;AA795&amp;"-"&amp;AB795&amp;"-"&amp;AC795</f>
        <v/>
      </c>
      <c r="AF795" s="19">
        <f>IFERROR(INDEX($I$2:$I$861,MATCH(1,INDEX(($P795=$F$2:$F$861)*(0=COUNTIFS($AF$2:$AF$2,$I$2:$I$861)),0),0)),"")</f>
        <v/>
      </c>
      <c r="AG795" s="19">
        <f>IFERROR(INDEX($I$2:$I$9873,MATCH(1,INDEX(($P795=$F$2:$F$9873)*(0=COUNTIFS(AF795,$I$2:$I$9873)),0),0)),"")</f>
        <v/>
      </c>
      <c r="AH795" s="19">
        <f>IFERROR(INDEX($I$2:$I$9873,MATCH(1,INDEX(($P795=$F$2:$F$9873)*(0=COUNTIFS(AF795:AG795,$I$2:$I$9873)),0),0)),"")</f>
        <v/>
      </c>
      <c r="AI795" s="19">
        <f>IFERROR(INDEX($I$2:$I$9873,MATCH(1,INDEX(($P795=$F$2:$F$9873)*(0=COUNTIFS(AF795:AH795,$I$2:$I$9873)),0),0)),"")</f>
        <v/>
      </c>
      <c r="AJ795" s="19">
        <f>IFERROR(INDEX($I$2:$I$9873,MATCH(1,INDEX(($P795=$F$2:$F$9873)*(0=COUNTIFS(AF795:AI795,$I$2:$I$9873)),0),0)),"")</f>
        <v/>
      </c>
      <c r="AK795" s="19">
        <f>IFERROR(INDEX($I$2:$I$9873,MATCH(1,INDEX(($P795=$F$2:$F$9873)*(0=COUNTIFS(AF795:AJ795,$I$2:$I$9873)),0),0)),"")</f>
        <v/>
      </c>
      <c r="AL795" s="19">
        <f>IFERROR(INDEX($I$2:$I$9873,MATCH(1,INDEX(($P795=$F$2:$F$9873)*(0=COUNTIFS(AF795:AK795,$I$2:$I$9873)),0),0)),"")</f>
        <v/>
      </c>
      <c r="AM795" s="19">
        <f>IFERROR(INDEX($I$2:$I$9873,MATCH(1,INDEX(($P795=$F$2:$F$9873)*(0=COUNTIFS(AF795:AL795,$I$2:$I$9873)),0),0)),"")</f>
        <v/>
      </c>
      <c r="AN795" s="19">
        <f>IFERROR(INDEX($I$2:$I$9873,MATCH(1,INDEX(($P795=$F$2:$F$9873)*(0=COUNTIFS(AF795:AM795,$I$2:$I$9873)),0),0)),"")</f>
        <v/>
      </c>
      <c r="AO795" s="19">
        <f>IFERROR(INDEX($I$2:$I$9873,MATCH(1,INDEX(($P795=$F$2:$F$9873)*(0=COUNTIFS(AF795:AN795,$I$2:$I$9873)),0),0)),"")</f>
        <v/>
      </c>
      <c r="AP795" s="19">
        <f>IFERROR(INDEX($I$2:$I$9873,MATCH(1,INDEX(($P795=$F$2:$F$9873)*(0=COUNTIFS(AF795:AO795,$I$2:$I$9873)),0),0)),"")</f>
        <v/>
      </c>
      <c r="AQ795" s="19">
        <f>IFERROR(INDEX($I$2:$I$9873,MATCH(1,INDEX(($P795=$F$2:$F$9873)*(0=COUNTIFS(AF795:AP795,$I$2:$I$9873)),0),0)),"")</f>
        <v/>
      </c>
      <c r="AR795" s="19">
        <f>IFERROR(INDEX($I$2:$I$9873,MATCH(1,INDEX(($P795=$F$2:$F$9873)*(0=COUNTIFS(AF795:AQ795,$I$2:$I$9873)),0),0)),"")</f>
        <v/>
      </c>
      <c r="AS795" s="19">
        <f>IFERROR(VLOOKUP(AF795,[2]CUS030!$A$5:$E$10000,5,0),"")</f>
        <v/>
      </c>
      <c r="AT795" s="19">
        <f>IFERROR(VLOOKUP(AG795,[2]CUS030!$A$5:$E$10000,5,0),"")</f>
        <v/>
      </c>
      <c r="AU795" s="19">
        <f>IFERROR(VLOOKUP(AH795,[2]CUS030!$A$5:$E$10000,5,0),"")</f>
        <v/>
      </c>
      <c r="AV795" s="19">
        <f>IFERROR(VLOOKUP(AI795,[2]CUS030!$A$5:$E$10000,5,0),"")</f>
        <v/>
      </c>
      <c r="AW795" s="19">
        <f>IFERROR(VLOOKUP(AJ795,[2]CUS030!$A$5:$E$10000,5,0),"")</f>
        <v/>
      </c>
      <c r="AX795" s="19">
        <f>IFERROR(VLOOKUP(AK795,[2]CUS030!$A$5:$E$10000,5,0),"")</f>
        <v/>
      </c>
      <c r="AY795" s="19">
        <f>IFERROR(VLOOKUP(AL795,[2]CUS030!$A$5:$E$10000,5,0),"")</f>
        <v/>
      </c>
      <c r="AZ795" s="19">
        <f>IFERROR(VLOOKUP(AM795,[2]CUS030!$A$5:$E$10000,5,0),"")</f>
        <v/>
      </c>
      <c r="BA795" s="19">
        <f>IFERROR(VLOOKUP(AN795,[2]CUS030!$A$5:$E$10000,5,0),"")</f>
        <v/>
      </c>
      <c r="BB795" s="19">
        <f>IFERROR(VLOOKUP(AO795,[2]CUS030!$A$5:$E$10000,5,0),"")</f>
        <v/>
      </c>
      <c r="BC795" s="19">
        <f>IFERROR(VLOOKUP(AP795,[2]CUS030!$A$5:$E$10000,5,0),"")</f>
        <v/>
      </c>
      <c r="BD795" s="19">
        <f>IFERROR(VLOOKUP(AQ795,[2]CUS030!$A$5:$E$10000,5,0),"")</f>
        <v/>
      </c>
      <c r="BE795" s="19">
        <f>IFERROR(VLOOKUP(AR795,[2]CUS030!$A$5:$E$10000,5,0),"")</f>
        <v/>
      </c>
    </row>
    <row r="796">
      <c r="F796" s="108">
        <f>[1]!Table1[[#This Row],[Production]]</f>
        <v/>
      </c>
      <c r="G796">
        <f>MID(F796,LEN(F796)-6,4)</f>
        <v/>
      </c>
      <c r="H796">
        <f>AS796&amp;"|"&amp;AT796&amp;"|"&amp;AU796&amp;"|"&amp;AV796&amp;"|"&amp;AW796&amp;"|"&amp;AX796&amp;"|"&amp;AY796&amp;"|"&amp;AZ796&amp;"|"&amp;BA796&amp;"|"&amp;BB796&amp;"|"&amp;BC796&amp;"|"&amp;BD796&amp;"|"&amp;BE796</f>
        <v/>
      </c>
      <c r="I796" s="108">
        <f>[1]!Table1[[#This Row],[Stock]]</f>
        <v/>
      </c>
      <c r="J796">
        <f>MID(LEFT(I796,LEN(I796)-3),FIND("0|0.000",LEFT(I796,LEN(I796)-3),1)+7,6)</f>
        <v/>
      </c>
      <c r="K796" s="19" t="n"/>
      <c r="L796" s="19" t="n"/>
      <c r="M796" s="19" t="n"/>
      <c r="N796" s="19" t="n"/>
      <c r="O796" s="19" t="n"/>
      <c r="P796" s="20">
        <f>End_Cal!E796</f>
        <v/>
      </c>
      <c r="Q796" s="112">
        <f>IFERROR(INDEX($J$2:$J$9873,MATCH(1,INDEX(($P796=$F$2:$F$9873)*(0=COUNTIFS($Q$2:$Q$2,$J$2:$J$9873)),0),0)),"")</f>
        <v/>
      </c>
      <c r="R796" s="112">
        <f>IFERROR(INDEX($J$2:$J$9873,MATCH(1,INDEX(($P796=$F$2:$F$9873)*(0=COUNTIFS(Q796,$J$2:$J$9873)),0),0)),"")</f>
        <v/>
      </c>
      <c r="S796" s="112">
        <f>IFERROR(INDEX($J$2:$J$9873,MATCH(1,INDEX(($P796=$F$2:$F$9873)*(0=COUNTIFS(Q796:R796,$J$2:$J$9873)),0),0)),"")</f>
        <v/>
      </c>
      <c r="T796" s="112">
        <f>IFERROR(INDEX($J$2:$J$9873,MATCH(1,INDEX(($P796=$F$2:$F$9873)*(0=COUNTIFS(Q796:S796,$J$2:$J$9873)),0),0)),"")</f>
        <v/>
      </c>
      <c r="U796" s="112">
        <f>IFERROR(INDEX($J$2:$J$9873,MATCH(1,INDEX(($P796=$F$2:$F$9873)*(0=COUNTIFS(Q796:T796,$J$2:$J$9873)),0),0)),"")</f>
        <v/>
      </c>
      <c r="V796" s="112">
        <f>IFERROR(INDEX($J$2:$J$9873,MATCH(1,INDEX(($P796=$F$2:$F$9873)*(0=COUNTIFS(Q796:U796,$J$2:$J$9873)),0),0)),"")</f>
        <v/>
      </c>
      <c r="W796" s="112">
        <f>IFERROR(INDEX($J$2:$J$9873,MATCH(1,INDEX(($P796=$F$2:$F$9873)*(0=COUNTIFS(Q796:V796,$J$2:$J$861)),0),0)),"")</f>
        <v/>
      </c>
      <c r="X796" s="112">
        <f>IFERROR(INDEX($J$2:$J$9873,MATCH(1,INDEX(($P796=$F$2:$F$9873)*(0=COUNTIFS(Q796:W796,$J$2:$J$9873)),0),0)),"")</f>
        <v/>
      </c>
      <c r="Y796" s="112">
        <f>IFERROR(INDEX($J$2:$J$861,MATCH(1,INDEX(($P796=$F$2:$F$861)*(0=COUNTIFS(Q796:X796,$J$2:$J$861)),0),0)),"")</f>
        <v/>
      </c>
      <c r="Z796" s="112">
        <f>IFERROR(INDEX($J$2:$J$861,MATCH(1,INDEX(($P796=$F$2:$F$861)*(0=COUNTIFS(Q796:Y796,$J$2:$J$861)),0),0)),"")</f>
        <v/>
      </c>
      <c r="AA796" s="112">
        <f>IFERROR(INDEX($J$2:$J$861,MATCH(1,INDEX(($P796=$F$2:$F$861)*(0=COUNTIFS(Q796:Z796,$J$2:$J$861)),0),0)),"")</f>
        <v/>
      </c>
      <c r="AB796" s="112">
        <f>IFERROR(INDEX($J$2:$J$861,MATCH(1,INDEX(($P796=$F$2:$F$861)*(0=COUNTIFS(Q796:AA796,$J$2:$J$861)),0),0)),"")</f>
        <v/>
      </c>
      <c r="AC796" s="112">
        <f>IFERROR(INDEX($J$2:$J$861,MATCH(1,INDEX(($P796=$F$2:$F$861)*(0=COUNTIFS(Q796:AB796,$J$2:$J$861)),0),0)),"")</f>
        <v/>
      </c>
      <c r="AD796">
        <f>Q796&amp;"-"&amp;R796&amp;"-"&amp;S796&amp;"-"&amp;T796&amp;"-"&amp;U796&amp;"-"&amp;V796&amp;"-"&amp;W796&amp;"-"&amp;X796&amp;"-"&amp;Y796&amp;"-"&amp;Z796&amp;"-"&amp;AA796&amp;"-"&amp;AB796&amp;"-"&amp;AC796</f>
        <v/>
      </c>
      <c r="AF796" s="19">
        <f>IFERROR(INDEX($I$2:$I$861,MATCH(1,INDEX(($P796=$F$2:$F$861)*(0=COUNTIFS($AF$2:$AF$2,$I$2:$I$861)),0),0)),"")</f>
        <v/>
      </c>
      <c r="AG796" s="19">
        <f>IFERROR(INDEX($I$2:$I$9873,MATCH(1,INDEX(($P796=$F$2:$F$9873)*(0=COUNTIFS(AF796,$I$2:$I$9873)),0),0)),"")</f>
        <v/>
      </c>
      <c r="AH796" s="19">
        <f>IFERROR(INDEX($I$2:$I$9873,MATCH(1,INDEX(($P796=$F$2:$F$9873)*(0=COUNTIFS(AF796:AG796,$I$2:$I$9873)),0),0)),"")</f>
        <v/>
      </c>
      <c r="AI796" s="19">
        <f>IFERROR(INDEX($I$2:$I$9873,MATCH(1,INDEX(($P796=$F$2:$F$9873)*(0=COUNTIFS(AF796:AH796,$I$2:$I$9873)),0),0)),"")</f>
        <v/>
      </c>
      <c r="AJ796" s="19">
        <f>IFERROR(INDEX($I$2:$I$9873,MATCH(1,INDEX(($P796=$F$2:$F$9873)*(0=COUNTIFS(AF796:AI796,$I$2:$I$9873)),0),0)),"")</f>
        <v/>
      </c>
      <c r="AK796" s="19">
        <f>IFERROR(INDEX($I$2:$I$9873,MATCH(1,INDEX(($P796=$F$2:$F$9873)*(0=COUNTIFS(AF796:AJ796,$I$2:$I$9873)),0),0)),"")</f>
        <v/>
      </c>
      <c r="AL796" s="19">
        <f>IFERROR(INDEX($I$2:$I$9873,MATCH(1,INDEX(($P796=$F$2:$F$9873)*(0=COUNTIFS(AF796:AK796,$I$2:$I$9873)),0),0)),"")</f>
        <v/>
      </c>
      <c r="AM796" s="19">
        <f>IFERROR(INDEX($I$2:$I$9873,MATCH(1,INDEX(($P796=$F$2:$F$9873)*(0=COUNTIFS(AF796:AL796,$I$2:$I$9873)),0),0)),"")</f>
        <v/>
      </c>
      <c r="AN796" s="19">
        <f>IFERROR(INDEX($I$2:$I$9873,MATCH(1,INDEX(($P796=$F$2:$F$9873)*(0=COUNTIFS(AF796:AM796,$I$2:$I$9873)),0),0)),"")</f>
        <v/>
      </c>
      <c r="AO796" s="19">
        <f>IFERROR(INDEX($I$2:$I$9873,MATCH(1,INDEX(($P796=$F$2:$F$9873)*(0=COUNTIFS(AF796:AN796,$I$2:$I$9873)),0),0)),"")</f>
        <v/>
      </c>
      <c r="AP796" s="19">
        <f>IFERROR(INDEX($I$2:$I$9873,MATCH(1,INDEX(($P796=$F$2:$F$9873)*(0=COUNTIFS(AF796:AO796,$I$2:$I$9873)),0),0)),"")</f>
        <v/>
      </c>
      <c r="AQ796" s="19">
        <f>IFERROR(INDEX($I$2:$I$9873,MATCH(1,INDEX(($P796=$F$2:$F$9873)*(0=COUNTIFS(AF796:AP796,$I$2:$I$9873)),0),0)),"")</f>
        <v/>
      </c>
      <c r="AR796" s="19">
        <f>IFERROR(INDEX($I$2:$I$9873,MATCH(1,INDEX(($P796=$F$2:$F$9873)*(0=COUNTIFS(AF796:AQ796,$I$2:$I$9873)),0),0)),"")</f>
        <v/>
      </c>
      <c r="AS796" s="19">
        <f>IFERROR(VLOOKUP(AF796,[2]CUS030!$A$5:$E$10000,5,0),"")</f>
        <v/>
      </c>
      <c r="AT796" s="19">
        <f>IFERROR(VLOOKUP(AG796,[2]CUS030!$A$5:$E$10000,5,0),"")</f>
        <v/>
      </c>
      <c r="AU796" s="19">
        <f>IFERROR(VLOOKUP(AH796,[2]CUS030!$A$5:$E$10000,5,0),"")</f>
        <v/>
      </c>
      <c r="AV796" s="19">
        <f>IFERROR(VLOOKUP(AI796,[2]CUS030!$A$5:$E$10000,5,0),"")</f>
        <v/>
      </c>
      <c r="AW796" s="19">
        <f>IFERROR(VLOOKUP(AJ796,[2]CUS030!$A$5:$E$10000,5,0),"")</f>
        <v/>
      </c>
      <c r="AX796" s="19">
        <f>IFERROR(VLOOKUP(AK796,[2]CUS030!$A$5:$E$10000,5,0),"")</f>
        <v/>
      </c>
      <c r="AY796" s="19">
        <f>IFERROR(VLOOKUP(AL796,[2]CUS030!$A$5:$E$10000,5,0),"")</f>
        <v/>
      </c>
      <c r="AZ796" s="19">
        <f>IFERROR(VLOOKUP(AM796,[2]CUS030!$A$5:$E$10000,5,0),"")</f>
        <v/>
      </c>
      <c r="BA796" s="19">
        <f>IFERROR(VLOOKUP(AN796,[2]CUS030!$A$5:$E$10000,5,0),"")</f>
        <v/>
      </c>
      <c r="BB796" s="19">
        <f>IFERROR(VLOOKUP(AO796,[2]CUS030!$A$5:$E$10000,5,0),"")</f>
        <v/>
      </c>
      <c r="BC796" s="19">
        <f>IFERROR(VLOOKUP(AP796,[2]CUS030!$A$5:$E$10000,5,0),"")</f>
        <v/>
      </c>
      <c r="BD796" s="19">
        <f>IFERROR(VLOOKUP(AQ796,[2]CUS030!$A$5:$E$10000,5,0),"")</f>
        <v/>
      </c>
      <c r="BE796" s="19">
        <f>IFERROR(VLOOKUP(AR796,[2]CUS030!$A$5:$E$10000,5,0),"")</f>
        <v/>
      </c>
    </row>
    <row r="797">
      <c r="F797" s="108">
        <f>[1]!Table1[[#This Row],[Production]]</f>
        <v/>
      </c>
      <c r="G797">
        <f>MID(F797,LEN(F797)-6,4)</f>
        <v/>
      </c>
      <c r="H797">
        <f>AS797&amp;"|"&amp;AT797&amp;"|"&amp;AU797&amp;"|"&amp;AV797&amp;"|"&amp;AW797&amp;"|"&amp;AX797&amp;"|"&amp;AY797&amp;"|"&amp;AZ797&amp;"|"&amp;BA797&amp;"|"&amp;BB797&amp;"|"&amp;BC797&amp;"|"&amp;BD797&amp;"|"&amp;BE797</f>
        <v/>
      </c>
      <c r="I797" s="108">
        <f>[1]!Table1[[#This Row],[Stock]]</f>
        <v/>
      </c>
      <c r="J797">
        <f>MID(LEFT(I797,LEN(I797)-3),FIND("0|0.000",LEFT(I797,LEN(I797)-3),1)+7,6)</f>
        <v/>
      </c>
      <c r="K797" s="19" t="n"/>
      <c r="L797" s="19" t="n"/>
      <c r="M797" s="19" t="n"/>
      <c r="N797" s="19" t="n"/>
      <c r="O797" s="19" t="n"/>
      <c r="P797" s="20">
        <f>End_Cal!E797</f>
        <v/>
      </c>
      <c r="Q797" s="112">
        <f>IFERROR(INDEX($J$2:$J$9873,MATCH(1,INDEX(($P797=$F$2:$F$9873)*(0=COUNTIFS($Q$2:$Q$2,$J$2:$J$9873)),0),0)),"")</f>
        <v/>
      </c>
      <c r="R797" s="112">
        <f>IFERROR(INDEX($J$2:$J$9873,MATCH(1,INDEX(($P797=$F$2:$F$9873)*(0=COUNTIFS(Q797,$J$2:$J$9873)),0),0)),"")</f>
        <v/>
      </c>
      <c r="S797" s="112">
        <f>IFERROR(INDEX($J$2:$J$9873,MATCH(1,INDEX(($P797=$F$2:$F$9873)*(0=COUNTIFS(Q797:R797,$J$2:$J$9873)),0),0)),"")</f>
        <v/>
      </c>
      <c r="T797" s="112">
        <f>IFERROR(INDEX($J$2:$J$9873,MATCH(1,INDEX(($P797=$F$2:$F$9873)*(0=COUNTIFS(Q797:S797,$J$2:$J$9873)),0),0)),"")</f>
        <v/>
      </c>
      <c r="U797" s="112">
        <f>IFERROR(INDEX($J$2:$J$9873,MATCH(1,INDEX(($P797=$F$2:$F$9873)*(0=COUNTIFS(Q797:T797,$J$2:$J$9873)),0),0)),"")</f>
        <v/>
      </c>
      <c r="V797" s="112">
        <f>IFERROR(INDEX($J$2:$J$9873,MATCH(1,INDEX(($P797=$F$2:$F$9873)*(0=COUNTIFS(Q797:U797,$J$2:$J$9873)),0),0)),"")</f>
        <v/>
      </c>
      <c r="W797" s="112">
        <f>IFERROR(INDEX($J$2:$J$9873,MATCH(1,INDEX(($P797=$F$2:$F$9873)*(0=COUNTIFS(Q797:V797,$J$2:$J$861)),0),0)),"")</f>
        <v/>
      </c>
      <c r="X797" s="112">
        <f>IFERROR(INDEX($J$2:$J$9873,MATCH(1,INDEX(($P797=$F$2:$F$9873)*(0=COUNTIFS(Q797:W797,$J$2:$J$9873)),0),0)),"")</f>
        <v/>
      </c>
      <c r="Y797" s="112">
        <f>IFERROR(INDEX($J$2:$J$861,MATCH(1,INDEX(($P797=$F$2:$F$861)*(0=COUNTIFS(Q797:X797,$J$2:$J$861)),0),0)),"")</f>
        <v/>
      </c>
      <c r="Z797" s="112">
        <f>IFERROR(INDEX($J$2:$J$861,MATCH(1,INDEX(($P797=$F$2:$F$861)*(0=COUNTIFS(Q797:Y797,$J$2:$J$861)),0),0)),"")</f>
        <v/>
      </c>
      <c r="AA797" s="112">
        <f>IFERROR(INDEX($J$2:$J$861,MATCH(1,INDEX(($P797=$F$2:$F$861)*(0=COUNTIFS(Q797:Z797,$J$2:$J$861)),0),0)),"")</f>
        <v/>
      </c>
      <c r="AB797" s="112">
        <f>IFERROR(INDEX($J$2:$J$861,MATCH(1,INDEX(($P797=$F$2:$F$861)*(0=COUNTIFS(Q797:AA797,$J$2:$J$861)),0),0)),"")</f>
        <v/>
      </c>
      <c r="AC797" s="112">
        <f>IFERROR(INDEX($J$2:$J$861,MATCH(1,INDEX(($P797=$F$2:$F$861)*(0=COUNTIFS(Q797:AB797,$J$2:$J$861)),0),0)),"")</f>
        <v/>
      </c>
      <c r="AD797">
        <f>Q797&amp;"-"&amp;R797&amp;"-"&amp;S797&amp;"-"&amp;T797&amp;"-"&amp;U797&amp;"-"&amp;V797&amp;"-"&amp;W797&amp;"-"&amp;X797&amp;"-"&amp;Y797&amp;"-"&amp;Z797&amp;"-"&amp;AA797&amp;"-"&amp;AB797&amp;"-"&amp;AC797</f>
        <v/>
      </c>
      <c r="AF797" s="19">
        <f>IFERROR(INDEX($I$2:$I$861,MATCH(1,INDEX(($P797=$F$2:$F$861)*(0=COUNTIFS($AF$2:$AF$2,$I$2:$I$861)),0),0)),"")</f>
        <v/>
      </c>
      <c r="AG797" s="19">
        <f>IFERROR(INDEX($I$2:$I$9873,MATCH(1,INDEX(($P797=$F$2:$F$9873)*(0=COUNTIFS(AF797,$I$2:$I$9873)),0),0)),"")</f>
        <v/>
      </c>
      <c r="AH797" s="19">
        <f>IFERROR(INDEX($I$2:$I$9873,MATCH(1,INDEX(($P797=$F$2:$F$9873)*(0=COUNTIFS(AF797:AG797,$I$2:$I$9873)),0),0)),"")</f>
        <v/>
      </c>
      <c r="AI797" s="19">
        <f>IFERROR(INDEX($I$2:$I$9873,MATCH(1,INDEX(($P797=$F$2:$F$9873)*(0=COUNTIFS(AF797:AH797,$I$2:$I$9873)),0),0)),"")</f>
        <v/>
      </c>
      <c r="AJ797" s="19">
        <f>IFERROR(INDEX($I$2:$I$9873,MATCH(1,INDEX(($P797=$F$2:$F$9873)*(0=COUNTIFS(AF797:AI797,$I$2:$I$9873)),0),0)),"")</f>
        <v/>
      </c>
      <c r="AK797" s="19">
        <f>IFERROR(INDEX($I$2:$I$9873,MATCH(1,INDEX(($P797=$F$2:$F$9873)*(0=COUNTIFS(AF797:AJ797,$I$2:$I$9873)),0),0)),"")</f>
        <v/>
      </c>
      <c r="AL797" s="19">
        <f>IFERROR(INDEX($I$2:$I$9873,MATCH(1,INDEX(($P797=$F$2:$F$9873)*(0=COUNTIFS(AF797:AK797,$I$2:$I$9873)),0),0)),"")</f>
        <v/>
      </c>
      <c r="AM797" s="19">
        <f>IFERROR(INDEX($I$2:$I$9873,MATCH(1,INDEX(($P797=$F$2:$F$9873)*(0=COUNTIFS(AF797:AL797,$I$2:$I$9873)),0),0)),"")</f>
        <v/>
      </c>
      <c r="AN797" s="19">
        <f>IFERROR(INDEX($I$2:$I$9873,MATCH(1,INDEX(($P797=$F$2:$F$9873)*(0=COUNTIFS(AF797:AM797,$I$2:$I$9873)),0),0)),"")</f>
        <v/>
      </c>
      <c r="AO797" s="19">
        <f>IFERROR(INDEX($I$2:$I$9873,MATCH(1,INDEX(($P797=$F$2:$F$9873)*(0=COUNTIFS(AF797:AN797,$I$2:$I$9873)),0),0)),"")</f>
        <v/>
      </c>
      <c r="AP797" s="19">
        <f>IFERROR(INDEX($I$2:$I$9873,MATCH(1,INDEX(($P797=$F$2:$F$9873)*(0=COUNTIFS(AF797:AO797,$I$2:$I$9873)),0),0)),"")</f>
        <v/>
      </c>
      <c r="AQ797" s="19">
        <f>IFERROR(INDEX($I$2:$I$9873,MATCH(1,INDEX(($P797=$F$2:$F$9873)*(0=COUNTIFS(AF797:AP797,$I$2:$I$9873)),0),0)),"")</f>
        <v/>
      </c>
      <c r="AR797" s="19">
        <f>IFERROR(INDEX($I$2:$I$9873,MATCH(1,INDEX(($P797=$F$2:$F$9873)*(0=COUNTIFS(AF797:AQ797,$I$2:$I$9873)),0),0)),"")</f>
        <v/>
      </c>
      <c r="AS797" s="19">
        <f>IFERROR(VLOOKUP(AF797,[2]CUS030!$A$5:$E$10000,5,0),"")</f>
        <v/>
      </c>
      <c r="AT797" s="19">
        <f>IFERROR(VLOOKUP(AG797,[2]CUS030!$A$5:$E$10000,5,0),"")</f>
        <v/>
      </c>
      <c r="AU797" s="19">
        <f>IFERROR(VLOOKUP(AH797,[2]CUS030!$A$5:$E$10000,5,0),"")</f>
        <v/>
      </c>
      <c r="AV797" s="19">
        <f>IFERROR(VLOOKUP(AI797,[2]CUS030!$A$5:$E$10000,5,0),"")</f>
        <v/>
      </c>
      <c r="AW797" s="19">
        <f>IFERROR(VLOOKUP(AJ797,[2]CUS030!$A$5:$E$10000,5,0),"")</f>
        <v/>
      </c>
      <c r="AX797" s="19">
        <f>IFERROR(VLOOKUP(AK797,[2]CUS030!$A$5:$E$10000,5,0),"")</f>
        <v/>
      </c>
      <c r="AY797" s="19">
        <f>IFERROR(VLOOKUP(AL797,[2]CUS030!$A$5:$E$10000,5,0),"")</f>
        <v/>
      </c>
      <c r="AZ797" s="19">
        <f>IFERROR(VLOOKUP(AM797,[2]CUS030!$A$5:$E$10000,5,0),"")</f>
        <v/>
      </c>
      <c r="BA797" s="19">
        <f>IFERROR(VLOOKUP(AN797,[2]CUS030!$A$5:$E$10000,5,0),"")</f>
        <v/>
      </c>
      <c r="BB797" s="19">
        <f>IFERROR(VLOOKUP(AO797,[2]CUS030!$A$5:$E$10000,5,0),"")</f>
        <v/>
      </c>
      <c r="BC797" s="19">
        <f>IFERROR(VLOOKUP(AP797,[2]CUS030!$A$5:$E$10000,5,0),"")</f>
        <v/>
      </c>
      <c r="BD797" s="19">
        <f>IFERROR(VLOOKUP(AQ797,[2]CUS030!$A$5:$E$10000,5,0),"")</f>
        <v/>
      </c>
      <c r="BE797" s="19">
        <f>IFERROR(VLOOKUP(AR797,[2]CUS030!$A$5:$E$10000,5,0),"")</f>
        <v/>
      </c>
    </row>
    <row r="798">
      <c r="F798" s="108">
        <f>[1]!Table1[[#This Row],[Production]]</f>
        <v/>
      </c>
      <c r="G798">
        <f>MID(F798,LEN(F798)-6,4)</f>
        <v/>
      </c>
      <c r="H798">
        <f>AS798&amp;"|"&amp;AT798&amp;"|"&amp;AU798&amp;"|"&amp;AV798&amp;"|"&amp;AW798&amp;"|"&amp;AX798&amp;"|"&amp;AY798&amp;"|"&amp;AZ798&amp;"|"&amp;BA798&amp;"|"&amp;BB798&amp;"|"&amp;BC798&amp;"|"&amp;BD798&amp;"|"&amp;BE798</f>
        <v/>
      </c>
      <c r="I798" s="108">
        <f>[1]!Table1[[#This Row],[Stock]]</f>
        <v/>
      </c>
      <c r="J798">
        <f>MID(LEFT(I798,LEN(I798)-3),FIND("0|0.000",LEFT(I798,LEN(I798)-3),1)+7,6)</f>
        <v/>
      </c>
      <c r="K798" s="19" t="n"/>
      <c r="L798" s="19" t="n"/>
      <c r="M798" s="19" t="n"/>
      <c r="N798" s="19" t="n"/>
      <c r="O798" s="19" t="n"/>
      <c r="P798" s="20">
        <f>End_Cal!E798</f>
        <v/>
      </c>
      <c r="Q798" s="112">
        <f>IFERROR(INDEX($J$2:$J$9873,MATCH(1,INDEX(($P798=$F$2:$F$9873)*(0=COUNTIFS($Q$2:$Q$2,$J$2:$J$9873)),0),0)),"")</f>
        <v/>
      </c>
      <c r="R798" s="112">
        <f>IFERROR(INDEX($J$2:$J$9873,MATCH(1,INDEX(($P798=$F$2:$F$9873)*(0=COUNTIFS(Q798,$J$2:$J$9873)),0),0)),"")</f>
        <v/>
      </c>
      <c r="S798" s="112">
        <f>IFERROR(INDEX($J$2:$J$9873,MATCH(1,INDEX(($P798=$F$2:$F$9873)*(0=COUNTIFS(Q798:R798,$J$2:$J$9873)),0),0)),"")</f>
        <v/>
      </c>
      <c r="T798" s="112">
        <f>IFERROR(INDEX($J$2:$J$9873,MATCH(1,INDEX(($P798=$F$2:$F$9873)*(0=COUNTIFS(Q798:S798,$J$2:$J$9873)),0),0)),"")</f>
        <v/>
      </c>
      <c r="U798" s="112">
        <f>IFERROR(INDEX($J$2:$J$9873,MATCH(1,INDEX(($P798=$F$2:$F$9873)*(0=COUNTIFS(Q798:T798,$J$2:$J$9873)),0),0)),"")</f>
        <v/>
      </c>
      <c r="V798" s="112">
        <f>IFERROR(INDEX($J$2:$J$9873,MATCH(1,INDEX(($P798=$F$2:$F$9873)*(0=COUNTIFS(Q798:U798,$J$2:$J$9873)),0),0)),"")</f>
        <v/>
      </c>
      <c r="W798" s="112">
        <f>IFERROR(INDEX($J$2:$J$9873,MATCH(1,INDEX(($P798=$F$2:$F$9873)*(0=COUNTIFS(Q798:V798,$J$2:$J$861)),0),0)),"")</f>
        <v/>
      </c>
      <c r="X798" s="112">
        <f>IFERROR(INDEX($J$2:$J$9873,MATCH(1,INDEX(($P798=$F$2:$F$9873)*(0=COUNTIFS(Q798:W798,$J$2:$J$9873)),0),0)),"")</f>
        <v/>
      </c>
      <c r="Y798" s="112">
        <f>IFERROR(INDEX($J$2:$J$861,MATCH(1,INDEX(($P798=$F$2:$F$861)*(0=COUNTIFS(Q798:X798,$J$2:$J$861)),0),0)),"")</f>
        <v/>
      </c>
      <c r="Z798" s="112">
        <f>IFERROR(INDEX($J$2:$J$861,MATCH(1,INDEX(($P798=$F$2:$F$861)*(0=COUNTIFS(Q798:Y798,$J$2:$J$861)),0),0)),"")</f>
        <v/>
      </c>
      <c r="AA798" s="112">
        <f>IFERROR(INDEX($J$2:$J$861,MATCH(1,INDEX(($P798=$F$2:$F$861)*(0=COUNTIFS(Q798:Z798,$J$2:$J$861)),0),0)),"")</f>
        <v/>
      </c>
      <c r="AB798" s="112">
        <f>IFERROR(INDEX($J$2:$J$861,MATCH(1,INDEX(($P798=$F$2:$F$861)*(0=COUNTIFS(Q798:AA798,$J$2:$J$861)),0),0)),"")</f>
        <v/>
      </c>
      <c r="AC798" s="112">
        <f>IFERROR(INDEX($J$2:$J$861,MATCH(1,INDEX(($P798=$F$2:$F$861)*(0=COUNTIFS(Q798:AB798,$J$2:$J$861)),0),0)),"")</f>
        <v/>
      </c>
      <c r="AD798">
        <f>Q798&amp;"-"&amp;R798&amp;"-"&amp;S798&amp;"-"&amp;T798&amp;"-"&amp;U798&amp;"-"&amp;V798&amp;"-"&amp;W798&amp;"-"&amp;X798&amp;"-"&amp;Y798&amp;"-"&amp;Z798&amp;"-"&amp;AA798&amp;"-"&amp;AB798&amp;"-"&amp;AC798</f>
        <v/>
      </c>
      <c r="AF798" s="19">
        <f>IFERROR(INDEX($I$2:$I$861,MATCH(1,INDEX(($P798=$F$2:$F$861)*(0=COUNTIFS($AF$2:$AF$2,$I$2:$I$861)),0),0)),"")</f>
        <v/>
      </c>
      <c r="AG798" s="19">
        <f>IFERROR(INDEX($I$2:$I$9873,MATCH(1,INDEX(($P798=$F$2:$F$9873)*(0=COUNTIFS(AF798,$I$2:$I$9873)),0),0)),"")</f>
        <v/>
      </c>
      <c r="AH798" s="19">
        <f>IFERROR(INDEX($I$2:$I$9873,MATCH(1,INDEX(($P798=$F$2:$F$9873)*(0=COUNTIFS(AF798:AG798,$I$2:$I$9873)),0),0)),"")</f>
        <v/>
      </c>
      <c r="AI798" s="19">
        <f>IFERROR(INDEX($I$2:$I$9873,MATCH(1,INDEX(($P798=$F$2:$F$9873)*(0=COUNTIFS(AF798:AH798,$I$2:$I$9873)),0),0)),"")</f>
        <v/>
      </c>
      <c r="AJ798" s="19">
        <f>IFERROR(INDEX($I$2:$I$9873,MATCH(1,INDEX(($P798=$F$2:$F$9873)*(0=COUNTIFS(AF798:AI798,$I$2:$I$9873)),0),0)),"")</f>
        <v/>
      </c>
      <c r="AK798" s="19">
        <f>IFERROR(INDEX($I$2:$I$9873,MATCH(1,INDEX(($P798=$F$2:$F$9873)*(0=COUNTIFS(AF798:AJ798,$I$2:$I$9873)),0),0)),"")</f>
        <v/>
      </c>
      <c r="AL798" s="19">
        <f>IFERROR(INDEX($I$2:$I$9873,MATCH(1,INDEX(($P798=$F$2:$F$9873)*(0=COUNTIFS(AF798:AK798,$I$2:$I$9873)),0),0)),"")</f>
        <v/>
      </c>
      <c r="AM798" s="19">
        <f>IFERROR(INDEX($I$2:$I$9873,MATCH(1,INDEX(($P798=$F$2:$F$9873)*(0=COUNTIFS(AF798:AL798,$I$2:$I$9873)),0),0)),"")</f>
        <v/>
      </c>
      <c r="AN798" s="19">
        <f>IFERROR(INDEX($I$2:$I$9873,MATCH(1,INDEX(($P798=$F$2:$F$9873)*(0=COUNTIFS(AF798:AM798,$I$2:$I$9873)),0),0)),"")</f>
        <v/>
      </c>
      <c r="AO798" s="19">
        <f>IFERROR(INDEX($I$2:$I$9873,MATCH(1,INDEX(($P798=$F$2:$F$9873)*(0=COUNTIFS(AF798:AN798,$I$2:$I$9873)),0),0)),"")</f>
        <v/>
      </c>
      <c r="AP798" s="19">
        <f>IFERROR(INDEX($I$2:$I$9873,MATCH(1,INDEX(($P798=$F$2:$F$9873)*(0=COUNTIFS(AF798:AO798,$I$2:$I$9873)),0),0)),"")</f>
        <v/>
      </c>
      <c r="AQ798" s="19">
        <f>IFERROR(INDEX($I$2:$I$9873,MATCH(1,INDEX(($P798=$F$2:$F$9873)*(0=COUNTIFS(AF798:AP798,$I$2:$I$9873)),0),0)),"")</f>
        <v/>
      </c>
      <c r="AR798" s="19">
        <f>IFERROR(INDEX($I$2:$I$9873,MATCH(1,INDEX(($P798=$F$2:$F$9873)*(0=COUNTIFS(AF798:AQ798,$I$2:$I$9873)),0),0)),"")</f>
        <v/>
      </c>
      <c r="AS798" s="19">
        <f>IFERROR(VLOOKUP(AF798,[2]CUS030!$A$5:$E$10000,5,0),"")</f>
        <v/>
      </c>
      <c r="AT798" s="19">
        <f>IFERROR(VLOOKUP(AG798,[2]CUS030!$A$5:$E$10000,5,0),"")</f>
        <v/>
      </c>
      <c r="AU798" s="19">
        <f>IFERROR(VLOOKUP(AH798,[2]CUS030!$A$5:$E$10000,5,0),"")</f>
        <v/>
      </c>
      <c r="AV798" s="19">
        <f>IFERROR(VLOOKUP(AI798,[2]CUS030!$A$5:$E$10000,5,0),"")</f>
        <v/>
      </c>
      <c r="AW798" s="19">
        <f>IFERROR(VLOOKUP(AJ798,[2]CUS030!$A$5:$E$10000,5,0),"")</f>
        <v/>
      </c>
      <c r="AX798" s="19">
        <f>IFERROR(VLOOKUP(AK798,[2]CUS030!$A$5:$E$10000,5,0),"")</f>
        <v/>
      </c>
      <c r="AY798" s="19">
        <f>IFERROR(VLOOKUP(AL798,[2]CUS030!$A$5:$E$10000,5,0),"")</f>
        <v/>
      </c>
      <c r="AZ798" s="19">
        <f>IFERROR(VLOOKUP(AM798,[2]CUS030!$A$5:$E$10000,5,0),"")</f>
        <v/>
      </c>
      <c r="BA798" s="19">
        <f>IFERROR(VLOOKUP(AN798,[2]CUS030!$A$5:$E$10000,5,0),"")</f>
        <v/>
      </c>
      <c r="BB798" s="19">
        <f>IFERROR(VLOOKUP(AO798,[2]CUS030!$A$5:$E$10000,5,0),"")</f>
        <v/>
      </c>
      <c r="BC798" s="19">
        <f>IFERROR(VLOOKUP(AP798,[2]CUS030!$A$5:$E$10000,5,0),"")</f>
        <v/>
      </c>
      <c r="BD798" s="19">
        <f>IFERROR(VLOOKUP(AQ798,[2]CUS030!$A$5:$E$10000,5,0),"")</f>
        <v/>
      </c>
      <c r="BE798" s="19">
        <f>IFERROR(VLOOKUP(AR798,[2]CUS030!$A$5:$E$10000,5,0),"")</f>
        <v/>
      </c>
    </row>
    <row r="799">
      <c r="F799" s="108">
        <f>[1]!Table1[[#This Row],[Production]]</f>
        <v/>
      </c>
      <c r="G799">
        <f>MID(F799,LEN(F799)-6,4)</f>
        <v/>
      </c>
      <c r="H799">
        <f>AS799&amp;"|"&amp;AT799&amp;"|"&amp;AU799&amp;"|"&amp;AV799&amp;"|"&amp;AW799&amp;"|"&amp;AX799&amp;"|"&amp;AY799&amp;"|"&amp;AZ799&amp;"|"&amp;BA799&amp;"|"&amp;BB799&amp;"|"&amp;BC799&amp;"|"&amp;BD799&amp;"|"&amp;BE799</f>
        <v/>
      </c>
      <c r="I799" s="108">
        <f>[1]!Table1[[#This Row],[Stock]]</f>
        <v/>
      </c>
      <c r="J799">
        <f>MID(LEFT(I799,LEN(I799)-3),FIND("0|0.000",LEFT(I799,LEN(I799)-3),1)+7,6)</f>
        <v/>
      </c>
      <c r="K799" s="19" t="n"/>
      <c r="L799" s="19" t="n"/>
      <c r="M799" s="19" t="n"/>
      <c r="N799" s="19" t="n"/>
      <c r="O799" s="19" t="n"/>
      <c r="P799" s="20">
        <f>End_Cal!E799</f>
        <v/>
      </c>
      <c r="Q799" s="112">
        <f>IFERROR(INDEX($J$2:$J$9873,MATCH(1,INDEX(($P799=$F$2:$F$9873)*(0=COUNTIFS($Q$2:$Q$2,$J$2:$J$9873)),0),0)),"")</f>
        <v/>
      </c>
      <c r="R799" s="112">
        <f>IFERROR(INDEX($J$2:$J$9873,MATCH(1,INDEX(($P799=$F$2:$F$9873)*(0=COUNTIFS(Q799,$J$2:$J$9873)),0),0)),"")</f>
        <v/>
      </c>
      <c r="S799" s="112">
        <f>IFERROR(INDEX($J$2:$J$9873,MATCH(1,INDEX(($P799=$F$2:$F$9873)*(0=COUNTIFS(Q799:R799,$J$2:$J$9873)),0),0)),"")</f>
        <v/>
      </c>
      <c r="T799" s="112">
        <f>IFERROR(INDEX($J$2:$J$9873,MATCH(1,INDEX(($P799=$F$2:$F$9873)*(0=COUNTIFS(Q799:S799,$J$2:$J$9873)),0),0)),"")</f>
        <v/>
      </c>
      <c r="U799" s="112">
        <f>IFERROR(INDEX($J$2:$J$9873,MATCH(1,INDEX(($P799=$F$2:$F$9873)*(0=COUNTIFS(Q799:T799,$J$2:$J$9873)),0),0)),"")</f>
        <v/>
      </c>
      <c r="V799" s="112">
        <f>IFERROR(INDEX($J$2:$J$9873,MATCH(1,INDEX(($P799=$F$2:$F$9873)*(0=COUNTIFS(Q799:U799,$J$2:$J$9873)),0),0)),"")</f>
        <v/>
      </c>
      <c r="W799" s="112">
        <f>IFERROR(INDEX($J$2:$J$9873,MATCH(1,INDEX(($P799=$F$2:$F$9873)*(0=COUNTIFS(Q799:V799,$J$2:$J$861)),0),0)),"")</f>
        <v/>
      </c>
      <c r="X799" s="112">
        <f>IFERROR(INDEX($J$2:$J$9873,MATCH(1,INDEX(($P799=$F$2:$F$9873)*(0=COUNTIFS(Q799:W799,$J$2:$J$9873)),0),0)),"")</f>
        <v/>
      </c>
      <c r="Y799" s="112">
        <f>IFERROR(INDEX($J$2:$J$861,MATCH(1,INDEX(($P799=$F$2:$F$861)*(0=COUNTIFS(Q799:X799,$J$2:$J$861)),0),0)),"")</f>
        <v/>
      </c>
      <c r="Z799" s="112">
        <f>IFERROR(INDEX($J$2:$J$861,MATCH(1,INDEX(($P799=$F$2:$F$861)*(0=COUNTIFS(Q799:Y799,$J$2:$J$861)),0),0)),"")</f>
        <v/>
      </c>
      <c r="AA799" s="112">
        <f>IFERROR(INDEX($J$2:$J$861,MATCH(1,INDEX(($P799=$F$2:$F$861)*(0=COUNTIFS(Q799:Z799,$J$2:$J$861)),0),0)),"")</f>
        <v/>
      </c>
      <c r="AB799" s="112">
        <f>IFERROR(INDEX($J$2:$J$861,MATCH(1,INDEX(($P799=$F$2:$F$861)*(0=COUNTIFS(Q799:AA799,$J$2:$J$861)),0),0)),"")</f>
        <v/>
      </c>
      <c r="AC799" s="112">
        <f>IFERROR(INDEX($J$2:$J$861,MATCH(1,INDEX(($P799=$F$2:$F$861)*(0=COUNTIFS(Q799:AB799,$J$2:$J$861)),0),0)),"")</f>
        <v/>
      </c>
      <c r="AD799">
        <f>Q799&amp;"-"&amp;R799&amp;"-"&amp;S799&amp;"-"&amp;T799&amp;"-"&amp;U799&amp;"-"&amp;V799&amp;"-"&amp;W799&amp;"-"&amp;X799&amp;"-"&amp;Y799&amp;"-"&amp;Z799&amp;"-"&amp;AA799&amp;"-"&amp;AB799&amp;"-"&amp;AC799</f>
        <v/>
      </c>
      <c r="AF799" s="19">
        <f>IFERROR(INDEX($I$2:$I$861,MATCH(1,INDEX(($P799=$F$2:$F$861)*(0=COUNTIFS($AF$2:$AF$2,$I$2:$I$861)),0),0)),"")</f>
        <v/>
      </c>
      <c r="AG799" s="19">
        <f>IFERROR(INDEX($I$2:$I$9873,MATCH(1,INDEX(($P799=$F$2:$F$9873)*(0=COUNTIFS(AF799,$I$2:$I$9873)),0),0)),"")</f>
        <v/>
      </c>
      <c r="AH799" s="19">
        <f>IFERROR(INDEX($I$2:$I$9873,MATCH(1,INDEX(($P799=$F$2:$F$9873)*(0=COUNTIFS(AF799:AG799,$I$2:$I$9873)),0),0)),"")</f>
        <v/>
      </c>
      <c r="AI799" s="19">
        <f>IFERROR(INDEX($I$2:$I$9873,MATCH(1,INDEX(($P799=$F$2:$F$9873)*(0=COUNTIFS(AF799:AH799,$I$2:$I$9873)),0),0)),"")</f>
        <v/>
      </c>
      <c r="AJ799" s="19">
        <f>IFERROR(INDEX($I$2:$I$9873,MATCH(1,INDEX(($P799=$F$2:$F$9873)*(0=COUNTIFS(AF799:AI799,$I$2:$I$9873)),0),0)),"")</f>
        <v/>
      </c>
      <c r="AK799" s="19">
        <f>IFERROR(INDEX($I$2:$I$9873,MATCH(1,INDEX(($P799=$F$2:$F$9873)*(0=COUNTIFS(AF799:AJ799,$I$2:$I$9873)),0),0)),"")</f>
        <v/>
      </c>
      <c r="AL799" s="19">
        <f>IFERROR(INDEX($I$2:$I$9873,MATCH(1,INDEX(($P799=$F$2:$F$9873)*(0=COUNTIFS(AF799:AK799,$I$2:$I$9873)),0),0)),"")</f>
        <v/>
      </c>
      <c r="AM799" s="19">
        <f>IFERROR(INDEX($I$2:$I$9873,MATCH(1,INDEX(($P799=$F$2:$F$9873)*(0=COUNTIFS(AF799:AL799,$I$2:$I$9873)),0),0)),"")</f>
        <v/>
      </c>
      <c r="AN799" s="19">
        <f>IFERROR(INDEX($I$2:$I$9873,MATCH(1,INDEX(($P799=$F$2:$F$9873)*(0=COUNTIFS(AF799:AM799,$I$2:$I$9873)),0),0)),"")</f>
        <v/>
      </c>
      <c r="AO799" s="19">
        <f>IFERROR(INDEX($I$2:$I$9873,MATCH(1,INDEX(($P799=$F$2:$F$9873)*(0=COUNTIFS(AF799:AN799,$I$2:$I$9873)),0),0)),"")</f>
        <v/>
      </c>
      <c r="AP799" s="19">
        <f>IFERROR(INDEX($I$2:$I$9873,MATCH(1,INDEX(($P799=$F$2:$F$9873)*(0=COUNTIFS(AF799:AO799,$I$2:$I$9873)),0),0)),"")</f>
        <v/>
      </c>
      <c r="AQ799" s="19">
        <f>IFERROR(INDEX($I$2:$I$9873,MATCH(1,INDEX(($P799=$F$2:$F$9873)*(0=COUNTIFS(AF799:AP799,$I$2:$I$9873)),0),0)),"")</f>
        <v/>
      </c>
      <c r="AR799" s="19">
        <f>IFERROR(INDEX($I$2:$I$9873,MATCH(1,INDEX(($P799=$F$2:$F$9873)*(0=COUNTIFS(AF799:AQ799,$I$2:$I$9873)),0),0)),"")</f>
        <v/>
      </c>
      <c r="AS799" s="19">
        <f>IFERROR(VLOOKUP(AF799,[2]CUS030!$A$5:$E$10000,5,0),"")</f>
        <v/>
      </c>
      <c r="AT799" s="19">
        <f>IFERROR(VLOOKUP(AG799,[2]CUS030!$A$5:$E$10000,5,0),"")</f>
        <v/>
      </c>
      <c r="AU799" s="19">
        <f>IFERROR(VLOOKUP(AH799,[2]CUS030!$A$5:$E$10000,5,0),"")</f>
        <v/>
      </c>
      <c r="AV799" s="19">
        <f>IFERROR(VLOOKUP(AI799,[2]CUS030!$A$5:$E$10000,5,0),"")</f>
        <v/>
      </c>
      <c r="AW799" s="19">
        <f>IFERROR(VLOOKUP(AJ799,[2]CUS030!$A$5:$E$10000,5,0),"")</f>
        <v/>
      </c>
      <c r="AX799" s="19">
        <f>IFERROR(VLOOKUP(AK799,[2]CUS030!$A$5:$E$10000,5,0),"")</f>
        <v/>
      </c>
      <c r="AY799" s="19">
        <f>IFERROR(VLOOKUP(AL799,[2]CUS030!$A$5:$E$10000,5,0),"")</f>
        <v/>
      </c>
      <c r="AZ799" s="19">
        <f>IFERROR(VLOOKUP(AM799,[2]CUS030!$A$5:$E$10000,5,0),"")</f>
        <v/>
      </c>
      <c r="BA799" s="19">
        <f>IFERROR(VLOOKUP(AN799,[2]CUS030!$A$5:$E$10000,5,0),"")</f>
        <v/>
      </c>
      <c r="BB799" s="19">
        <f>IFERROR(VLOOKUP(AO799,[2]CUS030!$A$5:$E$10000,5,0),"")</f>
        <v/>
      </c>
      <c r="BC799" s="19">
        <f>IFERROR(VLOOKUP(AP799,[2]CUS030!$A$5:$E$10000,5,0),"")</f>
        <v/>
      </c>
      <c r="BD799" s="19">
        <f>IFERROR(VLOOKUP(AQ799,[2]CUS030!$A$5:$E$10000,5,0),"")</f>
        <v/>
      </c>
      <c r="BE799" s="19">
        <f>IFERROR(VLOOKUP(AR799,[2]CUS030!$A$5:$E$10000,5,0),"")</f>
        <v/>
      </c>
    </row>
    <row r="800">
      <c r="F800" s="108">
        <f>[1]!Table1[[#This Row],[Production]]</f>
        <v/>
      </c>
      <c r="G800">
        <f>MID(F800,LEN(F800)-6,4)</f>
        <v/>
      </c>
      <c r="H800">
        <f>AS800&amp;"|"&amp;AT800&amp;"|"&amp;AU800&amp;"|"&amp;AV800&amp;"|"&amp;AW800&amp;"|"&amp;AX800&amp;"|"&amp;AY800&amp;"|"&amp;AZ800&amp;"|"&amp;BA800&amp;"|"&amp;BB800&amp;"|"&amp;BC800&amp;"|"&amp;BD800&amp;"|"&amp;BE800</f>
        <v/>
      </c>
      <c r="I800" s="108">
        <f>[1]!Table1[[#This Row],[Stock]]</f>
        <v/>
      </c>
      <c r="J800">
        <f>MID(LEFT(I800,LEN(I800)-3),FIND("0|0.000",LEFT(I800,LEN(I800)-3),1)+7,6)</f>
        <v/>
      </c>
      <c r="K800" s="19" t="n"/>
      <c r="L800" s="19" t="n"/>
      <c r="M800" s="19" t="n"/>
      <c r="N800" s="19" t="n"/>
      <c r="O800" s="19" t="n"/>
      <c r="P800" s="20">
        <f>End_Cal!E800</f>
        <v/>
      </c>
      <c r="Q800" s="112">
        <f>IFERROR(INDEX($J$2:$J$9873,MATCH(1,INDEX(($P800=$F$2:$F$9873)*(0=COUNTIFS($Q$2:$Q$2,$J$2:$J$9873)),0),0)),"")</f>
        <v/>
      </c>
      <c r="R800" s="112">
        <f>IFERROR(INDEX($J$2:$J$9873,MATCH(1,INDEX(($P800=$F$2:$F$9873)*(0=COUNTIFS(Q800,$J$2:$J$9873)),0),0)),"")</f>
        <v/>
      </c>
      <c r="S800" s="112">
        <f>IFERROR(INDEX($J$2:$J$9873,MATCH(1,INDEX(($P800=$F$2:$F$9873)*(0=COUNTIFS(Q800:R800,$J$2:$J$9873)),0),0)),"")</f>
        <v/>
      </c>
      <c r="T800" s="112">
        <f>IFERROR(INDEX($J$2:$J$9873,MATCH(1,INDEX(($P800=$F$2:$F$9873)*(0=COUNTIFS(Q800:S800,$J$2:$J$9873)),0),0)),"")</f>
        <v/>
      </c>
      <c r="U800" s="112">
        <f>IFERROR(INDEX($J$2:$J$9873,MATCH(1,INDEX(($P800=$F$2:$F$9873)*(0=COUNTIFS(Q800:T800,$J$2:$J$9873)),0),0)),"")</f>
        <v/>
      </c>
      <c r="V800" s="112">
        <f>IFERROR(INDEX($J$2:$J$9873,MATCH(1,INDEX(($P800=$F$2:$F$9873)*(0=COUNTIFS(Q800:U800,$J$2:$J$9873)),0),0)),"")</f>
        <v/>
      </c>
      <c r="W800" s="112">
        <f>IFERROR(INDEX($J$2:$J$9873,MATCH(1,INDEX(($P800=$F$2:$F$9873)*(0=COUNTIFS(Q800:V800,$J$2:$J$861)),0),0)),"")</f>
        <v/>
      </c>
      <c r="X800" s="112">
        <f>IFERROR(INDEX($J$2:$J$9873,MATCH(1,INDEX(($P800=$F$2:$F$9873)*(0=COUNTIFS(Q800:W800,$J$2:$J$9873)),0),0)),"")</f>
        <v/>
      </c>
      <c r="Y800" s="112">
        <f>IFERROR(INDEX($J$2:$J$861,MATCH(1,INDEX(($P800=$F$2:$F$861)*(0=COUNTIFS(Q800:X800,$J$2:$J$861)),0),0)),"")</f>
        <v/>
      </c>
      <c r="Z800" s="112">
        <f>IFERROR(INDEX($J$2:$J$861,MATCH(1,INDEX(($P800=$F$2:$F$861)*(0=COUNTIFS(Q800:Y800,$J$2:$J$861)),0),0)),"")</f>
        <v/>
      </c>
      <c r="AA800" s="112">
        <f>IFERROR(INDEX($J$2:$J$861,MATCH(1,INDEX(($P800=$F$2:$F$861)*(0=COUNTIFS(Q800:Z800,$J$2:$J$861)),0),0)),"")</f>
        <v/>
      </c>
      <c r="AB800" s="112">
        <f>IFERROR(INDEX($J$2:$J$861,MATCH(1,INDEX(($P800=$F$2:$F$861)*(0=COUNTIFS(Q800:AA800,$J$2:$J$861)),0),0)),"")</f>
        <v/>
      </c>
      <c r="AC800" s="112">
        <f>IFERROR(INDEX($J$2:$J$861,MATCH(1,INDEX(($P800=$F$2:$F$861)*(0=COUNTIFS(Q800:AB800,$J$2:$J$861)),0),0)),"")</f>
        <v/>
      </c>
      <c r="AD800">
        <f>Q800&amp;"-"&amp;R800&amp;"-"&amp;S800&amp;"-"&amp;T800&amp;"-"&amp;U800&amp;"-"&amp;V800&amp;"-"&amp;W800&amp;"-"&amp;X800&amp;"-"&amp;Y800&amp;"-"&amp;Z800&amp;"-"&amp;AA800&amp;"-"&amp;AB800&amp;"-"&amp;AC800</f>
        <v/>
      </c>
      <c r="AF800" s="19">
        <f>IFERROR(INDEX($I$2:$I$861,MATCH(1,INDEX(($P800=$F$2:$F$861)*(0=COUNTIFS($AF$2:$AF$2,$I$2:$I$861)),0),0)),"")</f>
        <v/>
      </c>
      <c r="AG800" s="19">
        <f>IFERROR(INDEX($I$2:$I$9873,MATCH(1,INDEX(($P800=$F$2:$F$9873)*(0=COUNTIFS(AF800,$I$2:$I$9873)),0),0)),"")</f>
        <v/>
      </c>
      <c r="AH800" s="19">
        <f>IFERROR(INDEX($I$2:$I$9873,MATCH(1,INDEX(($P800=$F$2:$F$9873)*(0=COUNTIFS(AF800:AG800,$I$2:$I$9873)),0),0)),"")</f>
        <v/>
      </c>
      <c r="AI800" s="19">
        <f>IFERROR(INDEX($I$2:$I$9873,MATCH(1,INDEX(($P800=$F$2:$F$9873)*(0=COUNTIFS(AF800:AH800,$I$2:$I$9873)),0),0)),"")</f>
        <v/>
      </c>
      <c r="AJ800" s="19">
        <f>IFERROR(INDEX($I$2:$I$9873,MATCH(1,INDEX(($P800=$F$2:$F$9873)*(0=COUNTIFS(AF800:AI800,$I$2:$I$9873)),0),0)),"")</f>
        <v/>
      </c>
      <c r="AK800" s="19">
        <f>IFERROR(INDEX($I$2:$I$9873,MATCH(1,INDEX(($P800=$F$2:$F$9873)*(0=COUNTIFS(AF800:AJ800,$I$2:$I$9873)),0),0)),"")</f>
        <v/>
      </c>
      <c r="AL800" s="19">
        <f>IFERROR(INDEX($I$2:$I$9873,MATCH(1,INDEX(($P800=$F$2:$F$9873)*(0=COUNTIFS(AF800:AK800,$I$2:$I$9873)),0),0)),"")</f>
        <v/>
      </c>
      <c r="AM800" s="19">
        <f>IFERROR(INDEX($I$2:$I$9873,MATCH(1,INDEX(($P800=$F$2:$F$9873)*(0=COUNTIFS(AF800:AL800,$I$2:$I$9873)),0),0)),"")</f>
        <v/>
      </c>
      <c r="AN800" s="19">
        <f>IFERROR(INDEX($I$2:$I$9873,MATCH(1,INDEX(($P800=$F$2:$F$9873)*(0=COUNTIFS(AF800:AM800,$I$2:$I$9873)),0),0)),"")</f>
        <v/>
      </c>
      <c r="AO800" s="19">
        <f>IFERROR(INDEX($I$2:$I$9873,MATCH(1,INDEX(($P800=$F$2:$F$9873)*(0=COUNTIFS(AF800:AN800,$I$2:$I$9873)),0),0)),"")</f>
        <v/>
      </c>
      <c r="AP800" s="19">
        <f>IFERROR(INDEX($I$2:$I$9873,MATCH(1,INDEX(($P800=$F$2:$F$9873)*(0=COUNTIFS(AF800:AO800,$I$2:$I$9873)),0),0)),"")</f>
        <v/>
      </c>
      <c r="AQ800" s="19">
        <f>IFERROR(INDEX($I$2:$I$9873,MATCH(1,INDEX(($P800=$F$2:$F$9873)*(0=COUNTIFS(AF800:AP800,$I$2:$I$9873)),0),0)),"")</f>
        <v/>
      </c>
      <c r="AR800" s="19">
        <f>IFERROR(INDEX($I$2:$I$9873,MATCH(1,INDEX(($P800=$F$2:$F$9873)*(0=COUNTIFS(AF800:AQ800,$I$2:$I$9873)),0),0)),"")</f>
        <v/>
      </c>
      <c r="AS800" s="19">
        <f>IFERROR(VLOOKUP(AF800,[2]CUS030!$A$5:$E$10000,5,0),"")</f>
        <v/>
      </c>
      <c r="AT800" s="19">
        <f>IFERROR(VLOOKUP(AG800,[2]CUS030!$A$5:$E$10000,5,0),"")</f>
        <v/>
      </c>
      <c r="AU800" s="19">
        <f>IFERROR(VLOOKUP(AH800,[2]CUS030!$A$5:$E$10000,5,0),"")</f>
        <v/>
      </c>
      <c r="AV800" s="19">
        <f>IFERROR(VLOOKUP(AI800,[2]CUS030!$A$5:$E$10000,5,0),"")</f>
        <v/>
      </c>
      <c r="AW800" s="19">
        <f>IFERROR(VLOOKUP(AJ800,[2]CUS030!$A$5:$E$10000,5,0),"")</f>
        <v/>
      </c>
      <c r="AX800" s="19">
        <f>IFERROR(VLOOKUP(AK800,[2]CUS030!$A$5:$E$10000,5,0),"")</f>
        <v/>
      </c>
      <c r="AY800" s="19">
        <f>IFERROR(VLOOKUP(AL800,[2]CUS030!$A$5:$E$10000,5,0),"")</f>
        <v/>
      </c>
      <c r="AZ800" s="19">
        <f>IFERROR(VLOOKUP(AM800,[2]CUS030!$A$5:$E$10000,5,0),"")</f>
        <v/>
      </c>
      <c r="BA800" s="19">
        <f>IFERROR(VLOOKUP(AN800,[2]CUS030!$A$5:$E$10000,5,0),"")</f>
        <v/>
      </c>
      <c r="BB800" s="19">
        <f>IFERROR(VLOOKUP(AO800,[2]CUS030!$A$5:$E$10000,5,0),"")</f>
        <v/>
      </c>
      <c r="BC800" s="19">
        <f>IFERROR(VLOOKUP(AP800,[2]CUS030!$A$5:$E$10000,5,0),"")</f>
        <v/>
      </c>
      <c r="BD800" s="19">
        <f>IFERROR(VLOOKUP(AQ800,[2]CUS030!$A$5:$E$10000,5,0),"")</f>
        <v/>
      </c>
      <c r="BE800" s="19">
        <f>IFERROR(VLOOKUP(AR800,[2]CUS030!$A$5:$E$10000,5,0),"")</f>
        <v/>
      </c>
    </row>
    <row r="801">
      <c r="F801" s="108">
        <f>[1]!Table1[[#This Row],[Production]]</f>
        <v/>
      </c>
      <c r="G801">
        <f>MID(F801,LEN(F801)-6,4)</f>
        <v/>
      </c>
      <c r="H801">
        <f>AS801&amp;"|"&amp;AT801&amp;"|"&amp;AU801&amp;"|"&amp;AV801&amp;"|"&amp;AW801&amp;"|"&amp;AX801&amp;"|"&amp;AY801&amp;"|"&amp;AZ801&amp;"|"&amp;BA801&amp;"|"&amp;BB801&amp;"|"&amp;BC801&amp;"|"&amp;BD801&amp;"|"&amp;BE801</f>
        <v/>
      </c>
      <c r="I801" s="108">
        <f>[1]!Table1[[#This Row],[Stock]]</f>
        <v/>
      </c>
      <c r="J801">
        <f>MID(LEFT(I801,LEN(I801)-3),FIND("0|0.000",LEFT(I801,LEN(I801)-3),1)+7,6)</f>
        <v/>
      </c>
      <c r="K801" s="19" t="n"/>
      <c r="L801" s="19" t="n"/>
      <c r="M801" s="19" t="n"/>
      <c r="N801" s="19" t="n"/>
      <c r="O801" s="19" t="n"/>
      <c r="P801" s="20">
        <f>End_Cal!E801</f>
        <v/>
      </c>
      <c r="Q801" s="112">
        <f>IFERROR(INDEX($J$2:$J$9873,MATCH(1,INDEX(($P801=$F$2:$F$9873)*(0=COUNTIFS($Q$2:$Q$2,$J$2:$J$9873)),0),0)),"")</f>
        <v/>
      </c>
      <c r="R801" s="112">
        <f>IFERROR(INDEX($J$2:$J$9873,MATCH(1,INDEX(($P801=$F$2:$F$9873)*(0=COUNTIFS(Q801,$J$2:$J$9873)),0),0)),"")</f>
        <v/>
      </c>
      <c r="S801" s="112">
        <f>IFERROR(INDEX($J$2:$J$9873,MATCH(1,INDEX(($P801=$F$2:$F$9873)*(0=COUNTIFS(Q801:R801,$J$2:$J$9873)),0),0)),"")</f>
        <v/>
      </c>
      <c r="T801" s="112">
        <f>IFERROR(INDEX($J$2:$J$9873,MATCH(1,INDEX(($P801=$F$2:$F$9873)*(0=COUNTIFS(Q801:S801,$J$2:$J$9873)),0),0)),"")</f>
        <v/>
      </c>
      <c r="U801" s="112">
        <f>IFERROR(INDEX($J$2:$J$9873,MATCH(1,INDEX(($P801=$F$2:$F$9873)*(0=COUNTIFS(Q801:T801,$J$2:$J$9873)),0),0)),"")</f>
        <v/>
      </c>
      <c r="V801" s="112">
        <f>IFERROR(INDEX($J$2:$J$9873,MATCH(1,INDEX(($P801=$F$2:$F$9873)*(0=COUNTIFS(Q801:U801,$J$2:$J$9873)),0),0)),"")</f>
        <v/>
      </c>
      <c r="W801" s="112">
        <f>IFERROR(INDEX($J$2:$J$9873,MATCH(1,INDEX(($P801=$F$2:$F$9873)*(0=COUNTIFS(Q801:V801,$J$2:$J$861)),0),0)),"")</f>
        <v/>
      </c>
      <c r="X801" s="112">
        <f>IFERROR(INDEX($J$2:$J$9873,MATCH(1,INDEX(($P801=$F$2:$F$9873)*(0=COUNTIFS(Q801:W801,$J$2:$J$9873)),0),0)),"")</f>
        <v/>
      </c>
      <c r="Y801" s="112">
        <f>IFERROR(INDEX($J$2:$J$861,MATCH(1,INDEX(($P801=$F$2:$F$861)*(0=COUNTIFS(Q801:X801,$J$2:$J$861)),0),0)),"")</f>
        <v/>
      </c>
      <c r="Z801" s="112">
        <f>IFERROR(INDEX($J$2:$J$861,MATCH(1,INDEX(($P801=$F$2:$F$861)*(0=COUNTIFS(Q801:Y801,$J$2:$J$861)),0),0)),"")</f>
        <v/>
      </c>
      <c r="AA801" s="112">
        <f>IFERROR(INDEX($J$2:$J$861,MATCH(1,INDEX(($P801=$F$2:$F$861)*(0=COUNTIFS(Q801:Z801,$J$2:$J$861)),0),0)),"")</f>
        <v/>
      </c>
      <c r="AB801" s="112">
        <f>IFERROR(INDEX($J$2:$J$861,MATCH(1,INDEX(($P801=$F$2:$F$861)*(0=COUNTIFS(Q801:AA801,$J$2:$J$861)),0),0)),"")</f>
        <v/>
      </c>
      <c r="AC801" s="112">
        <f>IFERROR(INDEX($J$2:$J$861,MATCH(1,INDEX(($P801=$F$2:$F$861)*(0=COUNTIFS(Q801:AB801,$J$2:$J$861)),0),0)),"")</f>
        <v/>
      </c>
      <c r="AD801">
        <f>Q801&amp;"-"&amp;R801&amp;"-"&amp;S801&amp;"-"&amp;T801&amp;"-"&amp;U801&amp;"-"&amp;V801&amp;"-"&amp;W801&amp;"-"&amp;X801&amp;"-"&amp;Y801&amp;"-"&amp;Z801&amp;"-"&amp;AA801&amp;"-"&amp;AB801&amp;"-"&amp;AC801</f>
        <v/>
      </c>
      <c r="AF801" s="19">
        <f>IFERROR(INDEX($I$2:$I$861,MATCH(1,INDEX(($P801=$F$2:$F$861)*(0=COUNTIFS($AF$2:$AF$2,$I$2:$I$861)),0),0)),"")</f>
        <v/>
      </c>
      <c r="AG801" s="19">
        <f>IFERROR(INDEX($I$2:$I$9873,MATCH(1,INDEX(($P801=$F$2:$F$9873)*(0=COUNTIFS(AF801,$I$2:$I$9873)),0),0)),"")</f>
        <v/>
      </c>
      <c r="AH801" s="19">
        <f>IFERROR(INDEX($I$2:$I$9873,MATCH(1,INDEX(($P801=$F$2:$F$9873)*(0=COUNTIFS(AF801:AG801,$I$2:$I$9873)),0),0)),"")</f>
        <v/>
      </c>
      <c r="AI801" s="19">
        <f>IFERROR(INDEX($I$2:$I$9873,MATCH(1,INDEX(($P801=$F$2:$F$9873)*(0=COUNTIFS(AF801:AH801,$I$2:$I$9873)),0),0)),"")</f>
        <v/>
      </c>
      <c r="AJ801" s="19">
        <f>IFERROR(INDEX($I$2:$I$9873,MATCH(1,INDEX(($P801=$F$2:$F$9873)*(0=COUNTIFS(AF801:AI801,$I$2:$I$9873)),0),0)),"")</f>
        <v/>
      </c>
      <c r="AK801" s="19">
        <f>IFERROR(INDEX($I$2:$I$9873,MATCH(1,INDEX(($P801=$F$2:$F$9873)*(0=COUNTIFS(AF801:AJ801,$I$2:$I$9873)),0),0)),"")</f>
        <v/>
      </c>
      <c r="AL801" s="19">
        <f>IFERROR(INDEX($I$2:$I$9873,MATCH(1,INDEX(($P801=$F$2:$F$9873)*(0=COUNTIFS(AF801:AK801,$I$2:$I$9873)),0),0)),"")</f>
        <v/>
      </c>
      <c r="AM801" s="19">
        <f>IFERROR(INDEX($I$2:$I$9873,MATCH(1,INDEX(($P801=$F$2:$F$9873)*(0=COUNTIFS(AF801:AL801,$I$2:$I$9873)),0),0)),"")</f>
        <v/>
      </c>
      <c r="AN801" s="19">
        <f>IFERROR(INDEX($I$2:$I$9873,MATCH(1,INDEX(($P801=$F$2:$F$9873)*(0=COUNTIFS(AF801:AM801,$I$2:$I$9873)),0),0)),"")</f>
        <v/>
      </c>
      <c r="AO801" s="19">
        <f>IFERROR(INDEX($I$2:$I$9873,MATCH(1,INDEX(($P801=$F$2:$F$9873)*(0=COUNTIFS(AF801:AN801,$I$2:$I$9873)),0),0)),"")</f>
        <v/>
      </c>
      <c r="AP801" s="19">
        <f>IFERROR(INDEX($I$2:$I$9873,MATCH(1,INDEX(($P801=$F$2:$F$9873)*(0=COUNTIFS(AF801:AO801,$I$2:$I$9873)),0),0)),"")</f>
        <v/>
      </c>
      <c r="AQ801" s="19">
        <f>IFERROR(INDEX($I$2:$I$9873,MATCH(1,INDEX(($P801=$F$2:$F$9873)*(0=COUNTIFS(AF801:AP801,$I$2:$I$9873)),0),0)),"")</f>
        <v/>
      </c>
      <c r="AR801" s="19">
        <f>IFERROR(INDEX($I$2:$I$9873,MATCH(1,INDEX(($P801=$F$2:$F$9873)*(0=COUNTIFS(AF801:AQ801,$I$2:$I$9873)),0),0)),"")</f>
        <v/>
      </c>
      <c r="AS801" s="19">
        <f>IFERROR(VLOOKUP(AF801,[2]CUS030!$A$5:$E$10000,5,0),"")</f>
        <v/>
      </c>
      <c r="AT801" s="19">
        <f>IFERROR(VLOOKUP(AG801,[2]CUS030!$A$5:$E$10000,5,0),"")</f>
        <v/>
      </c>
      <c r="AU801" s="19">
        <f>IFERROR(VLOOKUP(AH801,[2]CUS030!$A$5:$E$10000,5,0),"")</f>
        <v/>
      </c>
      <c r="AV801" s="19">
        <f>IFERROR(VLOOKUP(AI801,[2]CUS030!$A$5:$E$10000,5,0),"")</f>
        <v/>
      </c>
      <c r="AW801" s="19">
        <f>IFERROR(VLOOKUP(AJ801,[2]CUS030!$A$5:$E$10000,5,0),"")</f>
        <v/>
      </c>
      <c r="AX801" s="19">
        <f>IFERROR(VLOOKUP(AK801,[2]CUS030!$A$5:$E$10000,5,0),"")</f>
        <v/>
      </c>
      <c r="AY801" s="19">
        <f>IFERROR(VLOOKUP(AL801,[2]CUS030!$A$5:$E$10000,5,0),"")</f>
        <v/>
      </c>
      <c r="AZ801" s="19">
        <f>IFERROR(VLOOKUP(AM801,[2]CUS030!$A$5:$E$10000,5,0),"")</f>
        <v/>
      </c>
      <c r="BA801" s="19">
        <f>IFERROR(VLOOKUP(AN801,[2]CUS030!$A$5:$E$10000,5,0),"")</f>
        <v/>
      </c>
      <c r="BB801" s="19">
        <f>IFERROR(VLOOKUP(AO801,[2]CUS030!$A$5:$E$10000,5,0),"")</f>
        <v/>
      </c>
      <c r="BC801" s="19">
        <f>IFERROR(VLOOKUP(AP801,[2]CUS030!$A$5:$E$10000,5,0),"")</f>
        <v/>
      </c>
      <c r="BD801" s="19">
        <f>IFERROR(VLOOKUP(AQ801,[2]CUS030!$A$5:$E$10000,5,0),"")</f>
        <v/>
      </c>
      <c r="BE801" s="19">
        <f>IFERROR(VLOOKUP(AR801,[2]CUS030!$A$5:$E$10000,5,0),"")</f>
        <v/>
      </c>
    </row>
    <row r="802">
      <c r="F802" s="108">
        <f>[1]!Table1[[#This Row],[Production]]</f>
        <v/>
      </c>
      <c r="G802">
        <f>MID(F802,LEN(F802)-6,4)</f>
        <v/>
      </c>
      <c r="H802">
        <f>AS802&amp;"|"&amp;AT802&amp;"|"&amp;AU802&amp;"|"&amp;AV802&amp;"|"&amp;AW802&amp;"|"&amp;AX802&amp;"|"&amp;AY802&amp;"|"&amp;AZ802&amp;"|"&amp;BA802&amp;"|"&amp;BB802&amp;"|"&amp;BC802&amp;"|"&amp;BD802&amp;"|"&amp;BE802</f>
        <v/>
      </c>
      <c r="I802" s="108">
        <f>[1]!Table1[[#This Row],[Stock]]</f>
        <v/>
      </c>
      <c r="J802">
        <f>MID(LEFT(I802,LEN(I802)-3),FIND("0|0.000",LEFT(I802,LEN(I802)-3),1)+7,6)</f>
        <v/>
      </c>
      <c r="K802" s="19" t="n"/>
      <c r="L802" s="19" t="n"/>
      <c r="M802" s="19" t="n"/>
      <c r="N802" s="19" t="n"/>
      <c r="O802" s="19" t="n"/>
      <c r="P802" s="20">
        <f>End_Cal!E802</f>
        <v/>
      </c>
      <c r="Q802" s="112">
        <f>IFERROR(INDEX($J$2:$J$9873,MATCH(1,INDEX(($P802=$F$2:$F$9873)*(0=COUNTIFS($Q$2:$Q$2,$J$2:$J$9873)),0),0)),"")</f>
        <v/>
      </c>
      <c r="R802" s="112">
        <f>IFERROR(INDEX($J$2:$J$9873,MATCH(1,INDEX(($P802=$F$2:$F$9873)*(0=COUNTIFS(Q802,$J$2:$J$9873)),0),0)),"")</f>
        <v/>
      </c>
      <c r="S802" s="112">
        <f>IFERROR(INDEX($J$2:$J$9873,MATCH(1,INDEX(($P802=$F$2:$F$9873)*(0=COUNTIFS(Q802:R802,$J$2:$J$9873)),0),0)),"")</f>
        <v/>
      </c>
      <c r="T802" s="112">
        <f>IFERROR(INDEX($J$2:$J$9873,MATCH(1,INDEX(($P802=$F$2:$F$9873)*(0=COUNTIFS(Q802:S802,$J$2:$J$9873)),0),0)),"")</f>
        <v/>
      </c>
      <c r="U802" s="112">
        <f>IFERROR(INDEX($J$2:$J$9873,MATCH(1,INDEX(($P802=$F$2:$F$9873)*(0=COUNTIFS(Q802:T802,$J$2:$J$9873)),0),0)),"")</f>
        <v/>
      </c>
      <c r="V802" s="112">
        <f>IFERROR(INDEX($J$2:$J$9873,MATCH(1,INDEX(($P802=$F$2:$F$9873)*(0=COUNTIFS(Q802:U802,$J$2:$J$9873)),0),0)),"")</f>
        <v/>
      </c>
      <c r="W802" s="112">
        <f>IFERROR(INDEX($J$2:$J$9873,MATCH(1,INDEX(($P802=$F$2:$F$9873)*(0=COUNTIFS(Q802:V802,$J$2:$J$861)),0),0)),"")</f>
        <v/>
      </c>
      <c r="X802" s="112">
        <f>IFERROR(INDEX($J$2:$J$9873,MATCH(1,INDEX(($P802=$F$2:$F$9873)*(0=COUNTIFS(Q802:W802,$J$2:$J$9873)),0),0)),"")</f>
        <v/>
      </c>
      <c r="Y802" s="112">
        <f>IFERROR(INDEX($J$2:$J$861,MATCH(1,INDEX(($P802=$F$2:$F$861)*(0=COUNTIFS(Q802:X802,$J$2:$J$861)),0),0)),"")</f>
        <v/>
      </c>
      <c r="Z802" s="112">
        <f>IFERROR(INDEX($J$2:$J$861,MATCH(1,INDEX(($P802=$F$2:$F$861)*(0=COUNTIFS(Q802:Y802,$J$2:$J$861)),0),0)),"")</f>
        <v/>
      </c>
      <c r="AA802" s="112">
        <f>IFERROR(INDEX($J$2:$J$861,MATCH(1,INDEX(($P802=$F$2:$F$861)*(0=COUNTIFS(Q802:Z802,$J$2:$J$861)),0),0)),"")</f>
        <v/>
      </c>
      <c r="AB802" s="112">
        <f>IFERROR(INDEX($J$2:$J$861,MATCH(1,INDEX(($P802=$F$2:$F$861)*(0=COUNTIFS(Q802:AA802,$J$2:$J$861)),0),0)),"")</f>
        <v/>
      </c>
      <c r="AC802" s="112">
        <f>IFERROR(INDEX($J$2:$J$861,MATCH(1,INDEX(($P802=$F$2:$F$861)*(0=COUNTIFS(Q802:AB802,$J$2:$J$861)),0),0)),"")</f>
        <v/>
      </c>
      <c r="AD802">
        <f>Q802&amp;"-"&amp;R802&amp;"-"&amp;S802&amp;"-"&amp;T802&amp;"-"&amp;U802&amp;"-"&amp;V802&amp;"-"&amp;W802&amp;"-"&amp;X802&amp;"-"&amp;Y802&amp;"-"&amp;Z802&amp;"-"&amp;AA802&amp;"-"&amp;AB802&amp;"-"&amp;AC802</f>
        <v/>
      </c>
      <c r="AF802" s="19">
        <f>IFERROR(INDEX($I$2:$I$861,MATCH(1,INDEX(($P802=$F$2:$F$861)*(0=COUNTIFS($AF$2:$AF$2,$I$2:$I$861)),0),0)),"")</f>
        <v/>
      </c>
      <c r="AG802" s="19">
        <f>IFERROR(INDEX($I$2:$I$9873,MATCH(1,INDEX(($P802=$F$2:$F$9873)*(0=COUNTIFS(AF802,$I$2:$I$9873)),0),0)),"")</f>
        <v/>
      </c>
      <c r="AH802" s="19">
        <f>IFERROR(INDEX($I$2:$I$9873,MATCH(1,INDEX(($P802=$F$2:$F$9873)*(0=COUNTIFS(AF802:AG802,$I$2:$I$9873)),0),0)),"")</f>
        <v/>
      </c>
      <c r="AI802" s="19">
        <f>IFERROR(INDEX($I$2:$I$9873,MATCH(1,INDEX(($P802=$F$2:$F$9873)*(0=COUNTIFS(AF802:AH802,$I$2:$I$9873)),0),0)),"")</f>
        <v/>
      </c>
      <c r="AJ802" s="19">
        <f>IFERROR(INDEX($I$2:$I$9873,MATCH(1,INDEX(($P802=$F$2:$F$9873)*(0=COUNTIFS(AF802:AI802,$I$2:$I$9873)),0),0)),"")</f>
        <v/>
      </c>
      <c r="AK802" s="19">
        <f>IFERROR(INDEX($I$2:$I$9873,MATCH(1,INDEX(($P802=$F$2:$F$9873)*(0=COUNTIFS(AF802:AJ802,$I$2:$I$9873)),0),0)),"")</f>
        <v/>
      </c>
      <c r="AL802" s="19">
        <f>IFERROR(INDEX($I$2:$I$9873,MATCH(1,INDEX(($P802=$F$2:$F$9873)*(0=COUNTIFS(AF802:AK802,$I$2:$I$9873)),0),0)),"")</f>
        <v/>
      </c>
      <c r="AM802" s="19">
        <f>IFERROR(INDEX($I$2:$I$9873,MATCH(1,INDEX(($P802=$F$2:$F$9873)*(0=COUNTIFS(AF802:AL802,$I$2:$I$9873)),0),0)),"")</f>
        <v/>
      </c>
      <c r="AN802" s="19">
        <f>IFERROR(INDEX($I$2:$I$9873,MATCH(1,INDEX(($P802=$F$2:$F$9873)*(0=COUNTIFS(AF802:AM802,$I$2:$I$9873)),0),0)),"")</f>
        <v/>
      </c>
      <c r="AO802" s="19">
        <f>IFERROR(INDEX($I$2:$I$9873,MATCH(1,INDEX(($P802=$F$2:$F$9873)*(0=COUNTIFS(AF802:AN802,$I$2:$I$9873)),0),0)),"")</f>
        <v/>
      </c>
      <c r="AP802" s="19">
        <f>IFERROR(INDEX($I$2:$I$9873,MATCH(1,INDEX(($P802=$F$2:$F$9873)*(0=COUNTIFS(AF802:AO802,$I$2:$I$9873)),0),0)),"")</f>
        <v/>
      </c>
      <c r="AQ802" s="19">
        <f>IFERROR(INDEX($I$2:$I$9873,MATCH(1,INDEX(($P802=$F$2:$F$9873)*(0=COUNTIFS(AF802:AP802,$I$2:$I$9873)),0),0)),"")</f>
        <v/>
      </c>
      <c r="AR802" s="19">
        <f>IFERROR(INDEX($I$2:$I$9873,MATCH(1,INDEX(($P802=$F$2:$F$9873)*(0=COUNTIFS(AF802:AQ802,$I$2:$I$9873)),0),0)),"")</f>
        <v/>
      </c>
      <c r="AS802" s="19">
        <f>IFERROR(VLOOKUP(AF802,[2]CUS030!$A$5:$E$10000,5,0),"")</f>
        <v/>
      </c>
      <c r="AT802" s="19">
        <f>IFERROR(VLOOKUP(AG802,[2]CUS030!$A$5:$E$10000,5,0),"")</f>
        <v/>
      </c>
      <c r="AU802" s="19">
        <f>IFERROR(VLOOKUP(AH802,[2]CUS030!$A$5:$E$10000,5,0),"")</f>
        <v/>
      </c>
      <c r="AV802" s="19">
        <f>IFERROR(VLOOKUP(AI802,[2]CUS030!$A$5:$E$10000,5,0),"")</f>
        <v/>
      </c>
      <c r="AW802" s="19">
        <f>IFERROR(VLOOKUP(AJ802,[2]CUS030!$A$5:$E$10000,5,0),"")</f>
        <v/>
      </c>
      <c r="AX802" s="19">
        <f>IFERROR(VLOOKUP(AK802,[2]CUS030!$A$5:$E$10000,5,0),"")</f>
        <v/>
      </c>
      <c r="AY802" s="19">
        <f>IFERROR(VLOOKUP(AL802,[2]CUS030!$A$5:$E$10000,5,0),"")</f>
        <v/>
      </c>
      <c r="AZ802" s="19">
        <f>IFERROR(VLOOKUP(AM802,[2]CUS030!$A$5:$E$10000,5,0),"")</f>
        <v/>
      </c>
      <c r="BA802" s="19">
        <f>IFERROR(VLOOKUP(AN802,[2]CUS030!$A$5:$E$10000,5,0),"")</f>
        <v/>
      </c>
      <c r="BB802" s="19">
        <f>IFERROR(VLOOKUP(AO802,[2]CUS030!$A$5:$E$10000,5,0),"")</f>
        <v/>
      </c>
      <c r="BC802" s="19">
        <f>IFERROR(VLOOKUP(AP802,[2]CUS030!$A$5:$E$10000,5,0),"")</f>
        <v/>
      </c>
      <c r="BD802" s="19">
        <f>IFERROR(VLOOKUP(AQ802,[2]CUS030!$A$5:$E$10000,5,0),"")</f>
        <v/>
      </c>
      <c r="BE802" s="19">
        <f>IFERROR(VLOOKUP(AR802,[2]CUS030!$A$5:$E$10000,5,0),"")</f>
        <v/>
      </c>
    </row>
    <row r="803">
      <c r="F803" s="108">
        <f>[1]!Table1[[#This Row],[Production]]</f>
        <v/>
      </c>
      <c r="G803">
        <f>MID(F803,LEN(F803)-6,4)</f>
        <v/>
      </c>
      <c r="H803">
        <f>AS803&amp;"|"&amp;AT803&amp;"|"&amp;AU803&amp;"|"&amp;AV803&amp;"|"&amp;AW803&amp;"|"&amp;AX803&amp;"|"&amp;AY803&amp;"|"&amp;AZ803&amp;"|"&amp;BA803&amp;"|"&amp;BB803&amp;"|"&amp;BC803&amp;"|"&amp;BD803&amp;"|"&amp;BE803</f>
        <v/>
      </c>
      <c r="I803" s="108">
        <f>[1]!Table1[[#This Row],[Stock]]</f>
        <v/>
      </c>
      <c r="J803">
        <f>MID(LEFT(I803,LEN(I803)-3),FIND("0|0.000",LEFT(I803,LEN(I803)-3),1)+7,6)</f>
        <v/>
      </c>
      <c r="K803" s="19" t="n"/>
      <c r="L803" s="19" t="n"/>
      <c r="M803" s="19" t="n"/>
      <c r="N803" s="19" t="n"/>
      <c r="O803" s="19" t="n"/>
      <c r="P803" s="20">
        <f>End_Cal!E803</f>
        <v/>
      </c>
      <c r="Q803" s="112">
        <f>IFERROR(INDEX($J$2:$J$9873,MATCH(1,INDEX(($P803=$F$2:$F$9873)*(0=COUNTIFS($Q$2:$Q$2,$J$2:$J$9873)),0),0)),"")</f>
        <v/>
      </c>
      <c r="R803" s="112">
        <f>IFERROR(INDEX($J$2:$J$9873,MATCH(1,INDEX(($P803=$F$2:$F$9873)*(0=COUNTIFS(Q803,$J$2:$J$9873)),0),0)),"")</f>
        <v/>
      </c>
      <c r="S803" s="112">
        <f>IFERROR(INDEX($J$2:$J$9873,MATCH(1,INDEX(($P803=$F$2:$F$9873)*(0=COUNTIFS(Q803:R803,$J$2:$J$9873)),0),0)),"")</f>
        <v/>
      </c>
      <c r="T803" s="112">
        <f>IFERROR(INDEX($J$2:$J$9873,MATCH(1,INDEX(($P803=$F$2:$F$9873)*(0=COUNTIFS(Q803:S803,$J$2:$J$9873)),0),0)),"")</f>
        <v/>
      </c>
      <c r="U803" s="112">
        <f>IFERROR(INDEX($J$2:$J$9873,MATCH(1,INDEX(($P803=$F$2:$F$9873)*(0=COUNTIFS(Q803:T803,$J$2:$J$9873)),0),0)),"")</f>
        <v/>
      </c>
      <c r="V803" s="112">
        <f>IFERROR(INDEX($J$2:$J$9873,MATCH(1,INDEX(($P803=$F$2:$F$9873)*(0=COUNTIFS(Q803:U803,$J$2:$J$9873)),0),0)),"")</f>
        <v/>
      </c>
      <c r="W803" s="112">
        <f>IFERROR(INDEX($J$2:$J$9873,MATCH(1,INDEX(($P803=$F$2:$F$9873)*(0=COUNTIFS(Q803:V803,$J$2:$J$861)),0),0)),"")</f>
        <v/>
      </c>
      <c r="X803" s="112">
        <f>IFERROR(INDEX($J$2:$J$9873,MATCH(1,INDEX(($P803=$F$2:$F$9873)*(0=COUNTIFS(Q803:W803,$J$2:$J$9873)),0),0)),"")</f>
        <v/>
      </c>
      <c r="Y803" s="112">
        <f>IFERROR(INDEX($J$2:$J$861,MATCH(1,INDEX(($P803=$F$2:$F$861)*(0=COUNTIFS(Q803:X803,$J$2:$J$861)),0),0)),"")</f>
        <v/>
      </c>
      <c r="Z803" s="112">
        <f>IFERROR(INDEX($J$2:$J$861,MATCH(1,INDEX(($P803=$F$2:$F$861)*(0=COUNTIFS(Q803:Y803,$J$2:$J$861)),0),0)),"")</f>
        <v/>
      </c>
      <c r="AA803" s="112">
        <f>IFERROR(INDEX($J$2:$J$861,MATCH(1,INDEX(($P803=$F$2:$F$861)*(0=COUNTIFS(Q803:Z803,$J$2:$J$861)),0),0)),"")</f>
        <v/>
      </c>
      <c r="AB803" s="112">
        <f>IFERROR(INDEX($J$2:$J$861,MATCH(1,INDEX(($P803=$F$2:$F$861)*(0=COUNTIFS(Q803:AA803,$J$2:$J$861)),0),0)),"")</f>
        <v/>
      </c>
      <c r="AC803" s="112">
        <f>IFERROR(INDEX($J$2:$J$861,MATCH(1,INDEX(($P803=$F$2:$F$861)*(0=COUNTIFS(Q803:AB803,$J$2:$J$861)),0),0)),"")</f>
        <v/>
      </c>
      <c r="AD803">
        <f>Q803&amp;"-"&amp;R803&amp;"-"&amp;S803&amp;"-"&amp;T803&amp;"-"&amp;U803&amp;"-"&amp;V803&amp;"-"&amp;W803&amp;"-"&amp;X803&amp;"-"&amp;Y803&amp;"-"&amp;Z803&amp;"-"&amp;AA803&amp;"-"&amp;AB803&amp;"-"&amp;AC803</f>
        <v/>
      </c>
      <c r="AF803" s="19">
        <f>IFERROR(INDEX($I$2:$I$861,MATCH(1,INDEX(($P803=$F$2:$F$861)*(0=COUNTIFS($AF$2:$AF$2,$I$2:$I$861)),0),0)),"")</f>
        <v/>
      </c>
      <c r="AG803" s="19">
        <f>IFERROR(INDEX($I$2:$I$9873,MATCH(1,INDEX(($P803=$F$2:$F$9873)*(0=COUNTIFS(AF803,$I$2:$I$9873)),0),0)),"")</f>
        <v/>
      </c>
      <c r="AH803" s="19">
        <f>IFERROR(INDEX($I$2:$I$9873,MATCH(1,INDEX(($P803=$F$2:$F$9873)*(0=COUNTIFS(AF803:AG803,$I$2:$I$9873)),0),0)),"")</f>
        <v/>
      </c>
      <c r="AI803" s="19">
        <f>IFERROR(INDEX($I$2:$I$9873,MATCH(1,INDEX(($P803=$F$2:$F$9873)*(0=COUNTIFS(AF803:AH803,$I$2:$I$9873)),0),0)),"")</f>
        <v/>
      </c>
      <c r="AJ803" s="19">
        <f>IFERROR(INDEX($I$2:$I$9873,MATCH(1,INDEX(($P803=$F$2:$F$9873)*(0=COUNTIFS(AF803:AI803,$I$2:$I$9873)),0),0)),"")</f>
        <v/>
      </c>
      <c r="AK803" s="19">
        <f>IFERROR(INDEX($I$2:$I$9873,MATCH(1,INDEX(($P803=$F$2:$F$9873)*(0=COUNTIFS(AF803:AJ803,$I$2:$I$9873)),0),0)),"")</f>
        <v/>
      </c>
      <c r="AL803" s="19">
        <f>IFERROR(INDEX($I$2:$I$9873,MATCH(1,INDEX(($P803=$F$2:$F$9873)*(0=COUNTIFS(AF803:AK803,$I$2:$I$9873)),0),0)),"")</f>
        <v/>
      </c>
      <c r="AM803" s="19">
        <f>IFERROR(INDEX($I$2:$I$9873,MATCH(1,INDEX(($P803=$F$2:$F$9873)*(0=COUNTIFS(AF803:AL803,$I$2:$I$9873)),0),0)),"")</f>
        <v/>
      </c>
      <c r="AN803" s="19">
        <f>IFERROR(INDEX($I$2:$I$9873,MATCH(1,INDEX(($P803=$F$2:$F$9873)*(0=COUNTIFS(AF803:AM803,$I$2:$I$9873)),0),0)),"")</f>
        <v/>
      </c>
      <c r="AO803" s="19">
        <f>IFERROR(INDEX($I$2:$I$9873,MATCH(1,INDEX(($P803=$F$2:$F$9873)*(0=COUNTIFS(AF803:AN803,$I$2:$I$9873)),0),0)),"")</f>
        <v/>
      </c>
      <c r="AP803" s="19">
        <f>IFERROR(INDEX($I$2:$I$9873,MATCH(1,INDEX(($P803=$F$2:$F$9873)*(0=COUNTIFS(AF803:AO803,$I$2:$I$9873)),0),0)),"")</f>
        <v/>
      </c>
      <c r="AQ803" s="19">
        <f>IFERROR(INDEX($I$2:$I$9873,MATCH(1,INDEX(($P803=$F$2:$F$9873)*(0=COUNTIFS(AF803:AP803,$I$2:$I$9873)),0),0)),"")</f>
        <v/>
      </c>
      <c r="AR803" s="19">
        <f>IFERROR(INDEX($I$2:$I$9873,MATCH(1,INDEX(($P803=$F$2:$F$9873)*(0=COUNTIFS(AF803:AQ803,$I$2:$I$9873)),0),0)),"")</f>
        <v/>
      </c>
      <c r="AS803" s="19">
        <f>IFERROR(VLOOKUP(AF803,[2]CUS030!$A$5:$E$10000,5,0),"")</f>
        <v/>
      </c>
      <c r="AT803" s="19">
        <f>IFERROR(VLOOKUP(AG803,[2]CUS030!$A$5:$E$10000,5,0),"")</f>
        <v/>
      </c>
      <c r="AU803" s="19">
        <f>IFERROR(VLOOKUP(AH803,[2]CUS030!$A$5:$E$10000,5,0),"")</f>
        <v/>
      </c>
      <c r="AV803" s="19">
        <f>IFERROR(VLOOKUP(AI803,[2]CUS030!$A$5:$E$10000,5,0),"")</f>
        <v/>
      </c>
      <c r="AW803" s="19">
        <f>IFERROR(VLOOKUP(AJ803,[2]CUS030!$A$5:$E$10000,5,0),"")</f>
        <v/>
      </c>
      <c r="AX803" s="19">
        <f>IFERROR(VLOOKUP(AK803,[2]CUS030!$A$5:$E$10000,5,0),"")</f>
        <v/>
      </c>
      <c r="AY803" s="19">
        <f>IFERROR(VLOOKUP(AL803,[2]CUS030!$A$5:$E$10000,5,0),"")</f>
        <v/>
      </c>
      <c r="AZ803" s="19">
        <f>IFERROR(VLOOKUP(AM803,[2]CUS030!$A$5:$E$10000,5,0),"")</f>
        <v/>
      </c>
      <c r="BA803" s="19">
        <f>IFERROR(VLOOKUP(AN803,[2]CUS030!$A$5:$E$10000,5,0),"")</f>
        <v/>
      </c>
      <c r="BB803" s="19">
        <f>IFERROR(VLOOKUP(AO803,[2]CUS030!$A$5:$E$10000,5,0),"")</f>
        <v/>
      </c>
      <c r="BC803" s="19">
        <f>IFERROR(VLOOKUP(AP803,[2]CUS030!$A$5:$E$10000,5,0),"")</f>
        <v/>
      </c>
      <c r="BD803" s="19">
        <f>IFERROR(VLOOKUP(AQ803,[2]CUS030!$A$5:$E$10000,5,0),"")</f>
        <v/>
      </c>
      <c r="BE803" s="19">
        <f>IFERROR(VLOOKUP(AR803,[2]CUS030!$A$5:$E$10000,5,0),"")</f>
        <v/>
      </c>
    </row>
    <row r="804">
      <c r="F804" s="108">
        <f>[1]!Table1[[#This Row],[Production]]</f>
        <v/>
      </c>
      <c r="G804">
        <f>MID(F804,LEN(F804)-6,4)</f>
        <v/>
      </c>
      <c r="H804">
        <f>AS804&amp;"|"&amp;AT804&amp;"|"&amp;AU804&amp;"|"&amp;AV804&amp;"|"&amp;AW804&amp;"|"&amp;AX804&amp;"|"&amp;AY804&amp;"|"&amp;AZ804&amp;"|"&amp;BA804&amp;"|"&amp;BB804&amp;"|"&amp;BC804&amp;"|"&amp;BD804&amp;"|"&amp;BE804</f>
        <v/>
      </c>
      <c r="I804" s="108">
        <f>[1]!Table1[[#This Row],[Stock]]</f>
        <v/>
      </c>
      <c r="J804">
        <f>MID(LEFT(I804,LEN(I804)-3),FIND("0|0.000",LEFT(I804,LEN(I804)-3),1)+7,6)</f>
        <v/>
      </c>
      <c r="K804" s="19" t="n"/>
      <c r="L804" s="19" t="n"/>
      <c r="M804" s="19" t="n"/>
      <c r="N804" s="19" t="n"/>
      <c r="O804" s="19" t="n"/>
      <c r="P804" s="20">
        <f>End_Cal!E804</f>
        <v/>
      </c>
      <c r="Q804" s="112">
        <f>IFERROR(INDEX($J$2:$J$9873,MATCH(1,INDEX(($P804=$F$2:$F$9873)*(0=COUNTIFS($Q$2:$Q$2,$J$2:$J$9873)),0),0)),"")</f>
        <v/>
      </c>
      <c r="R804" s="112">
        <f>IFERROR(INDEX($J$2:$J$9873,MATCH(1,INDEX(($P804=$F$2:$F$9873)*(0=COUNTIFS(Q804,$J$2:$J$9873)),0),0)),"")</f>
        <v/>
      </c>
      <c r="S804" s="112">
        <f>IFERROR(INDEX($J$2:$J$9873,MATCH(1,INDEX(($P804=$F$2:$F$9873)*(0=COUNTIFS(Q804:R804,$J$2:$J$9873)),0),0)),"")</f>
        <v/>
      </c>
      <c r="T804" s="112">
        <f>IFERROR(INDEX($J$2:$J$9873,MATCH(1,INDEX(($P804=$F$2:$F$9873)*(0=COUNTIFS(Q804:S804,$J$2:$J$9873)),0),0)),"")</f>
        <v/>
      </c>
      <c r="U804" s="112">
        <f>IFERROR(INDEX($J$2:$J$9873,MATCH(1,INDEX(($P804=$F$2:$F$9873)*(0=COUNTIFS(Q804:T804,$J$2:$J$9873)),0),0)),"")</f>
        <v/>
      </c>
      <c r="V804" s="112">
        <f>IFERROR(INDEX($J$2:$J$9873,MATCH(1,INDEX(($P804=$F$2:$F$9873)*(0=COUNTIFS(Q804:U804,$J$2:$J$9873)),0),0)),"")</f>
        <v/>
      </c>
      <c r="W804" s="112">
        <f>IFERROR(INDEX($J$2:$J$9873,MATCH(1,INDEX(($P804=$F$2:$F$9873)*(0=COUNTIFS(Q804:V804,$J$2:$J$861)),0),0)),"")</f>
        <v/>
      </c>
      <c r="X804" s="112">
        <f>IFERROR(INDEX($J$2:$J$9873,MATCH(1,INDEX(($P804=$F$2:$F$9873)*(0=COUNTIFS(Q804:W804,$J$2:$J$9873)),0),0)),"")</f>
        <v/>
      </c>
      <c r="Y804" s="112">
        <f>IFERROR(INDEX($J$2:$J$861,MATCH(1,INDEX(($P804=$F$2:$F$861)*(0=COUNTIFS(Q804:X804,$J$2:$J$861)),0),0)),"")</f>
        <v/>
      </c>
      <c r="Z804" s="112">
        <f>IFERROR(INDEX($J$2:$J$861,MATCH(1,INDEX(($P804=$F$2:$F$861)*(0=COUNTIFS(Q804:Y804,$J$2:$J$861)),0),0)),"")</f>
        <v/>
      </c>
      <c r="AA804" s="112">
        <f>IFERROR(INDEX($J$2:$J$861,MATCH(1,INDEX(($P804=$F$2:$F$861)*(0=COUNTIFS(Q804:Z804,$J$2:$J$861)),0),0)),"")</f>
        <v/>
      </c>
      <c r="AB804" s="112">
        <f>IFERROR(INDEX($J$2:$J$861,MATCH(1,INDEX(($P804=$F$2:$F$861)*(0=COUNTIFS(Q804:AA804,$J$2:$J$861)),0),0)),"")</f>
        <v/>
      </c>
      <c r="AC804" s="112">
        <f>IFERROR(INDEX($J$2:$J$861,MATCH(1,INDEX(($P804=$F$2:$F$861)*(0=COUNTIFS(Q804:AB804,$J$2:$J$861)),0),0)),"")</f>
        <v/>
      </c>
      <c r="AD804">
        <f>Q804&amp;"-"&amp;R804&amp;"-"&amp;S804&amp;"-"&amp;T804&amp;"-"&amp;U804&amp;"-"&amp;V804&amp;"-"&amp;W804&amp;"-"&amp;X804&amp;"-"&amp;Y804&amp;"-"&amp;Z804&amp;"-"&amp;AA804&amp;"-"&amp;AB804&amp;"-"&amp;AC804</f>
        <v/>
      </c>
      <c r="AF804" s="19">
        <f>IFERROR(INDEX($I$2:$I$861,MATCH(1,INDEX(($P804=$F$2:$F$861)*(0=COUNTIFS($AF$2:$AF$2,$I$2:$I$861)),0),0)),"")</f>
        <v/>
      </c>
      <c r="AG804" s="19">
        <f>IFERROR(INDEX($I$2:$I$9873,MATCH(1,INDEX(($P804=$F$2:$F$9873)*(0=COUNTIFS(AF804,$I$2:$I$9873)),0),0)),"")</f>
        <v/>
      </c>
      <c r="AH804" s="19">
        <f>IFERROR(INDEX($I$2:$I$9873,MATCH(1,INDEX(($P804=$F$2:$F$9873)*(0=COUNTIFS(AF804:AG804,$I$2:$I$9873)),0),0)),"")</f>
        <v/>
      </c>
      <c r="AI804" s="19">
        <f>IFERROR(INDEX($I$2:$I$9873,MATCH(1,INDEX(($P804=$F$2:$F$9873)*(0=COUNTIFS(AF804:AH804,$I$2:$I$9873)),0),0)),"")</f>
        <v/>
      </c>
      <c r="AJ804" s="19">
        <f>IFERROR(INDEX($I$2:$I$9873,MATCH(1,INDEX(($P804=$F$2:$F$9873)*(0=COUNTIFS(AF804:AI804,$I$2:$I$9873)),0),0)),"")</f>
        <v/>
      </c>
      <c r="AK804" s="19">
        <f>IFERROR(INDEX($I$2:$I$9873,MATCH(1,INDEX(($P804=$F$2:$F$9873)*(0=COUNTIFS(AF804:AJ804,$I$2:$I$9873)),0),0)),"")</f>
        <v/>
      </c>
      <c r="AL804" s="19">
        <f>IFERROR(INDEX($I$2:$I$9873,MATCH(1,INDEX(($P804=$F$2:$F$9873)*(0=COUNTIFS(AF804:AK804,$I$2:$I$9873)),0),0)),"")</f>
        <v/>
      </c>
      <c r="AM804" s="19">
        <f>IFERROR(INDEX($I$2:$I$9873,MATCH(1,INDEX(($P804=$F$2:$F$9873)*(0=COUNTIFS(AF804:AL804,$I$2:$I$9873)),0),0)),"")</f>
        <v/>
      </c>
      <c r="AN804" s="19">
        <f>IFERROR(INDEX($I$2:$I$9873,MATCH(1,INDEX(($P804=$F$2:$F$9873)*(0=COUNTIFS(AF804:AM804,$I$2:$I$9873)),0),0)),"")</f>
        <v/>
      </c>
      <c r="AO804" s="19">
        <f>IFERROR(INDEX($I$2:$I$9873,MATCH(1,INDEX(($P804=$F$2:$F$9873)*(0=COUNTIFS(AF804:AN804,$I$2:$I$9873)),0),0)),"")</f>
        <v/>
      </c>
      <c r="AP804" s="19">
        <f>IFERROR(INDEX($I$2:$I$9873,MATCH(1,INDEX(($P804=$F$2:$F$9873)*(0=COUNTIFS(AF804:AO804,$I$2:$I$9873)),0),0)),"")</f>
        <v/>
      </c>
      <c r="AQ804" s="19">
        <f>IFERROR(INDEX($I$2:$I$9873,MATCH(1,INDEX(($P804=$F$2:$F$9873)*(0=COUNTIFS(AF804:AP804,$I$2:$I$9873)),0),0)),"")</f>
        <v/>
      </c>
      <c r="AR804" s="19">
        <f>IFERROR(INDEX($I$2:$I$9873,MATCH(1,INDEX(($P804=$F$2:$F$9873)*(0=COUNTIFS(AF804:AQ804,$I$2:$I$9873)),0),0)),"")</f>
        <v/>
      </c>
      <c r="AS804" s="19">
        <f>IFERROR(VLOOKUP(AF804,[2]CUS030!$A$5:$E$10000,5,0),"")</f>
        <v/>
      </c>
      <c r="AT804" s="19">
        <f>IFERROR(VLOOKUP(AG804,[2]CUS030!$A$5:$E$10000,5,0),"")</f>
        <v/>
      </c>
      <c r="AU804" s="19">
        <f>IFERROR(VLOOKUP(AH804,[2]CUS030!$A$5:$E$10000,5,0),"")</f>
        <v/>
      </c>
      <c r="AV804" s="19">
        <f>IFERROR(VLOOKUP(AI804,[2]CUS030!$A$5:$E$10000,5,0),"")</f>
        <v/>
      </c>
      <c r="AW804" s="19">
        <f>IFERROR(VLOOKUP(AJ804,[2]CUS030!$A$5:$E$10000,5,0),"")</f>
        <v/>
      </c>
      <c r="AX804" s="19">
        <f>IFERROR(VLOOKUP(AK804,[2]CUS030!$A$5:$E$10000,5,0),"")</f>
        <v/>
      </c>
      <c r="AY804" s="19">
        <f>IFERROR(VLOOKUP(AL804,[2]CUS030!$A$5:$E$10000,5,0),"")</f>
        <v/>
      </c>
      <c r="AZ804" s="19">
        <f>IFERROR(VLOOKUP(AM804,[2]CUS030!$A$5:$E$10000,5,0),"")</f>
        <v/>
      </c>
      <c r="BA804" s="19">
        <f>IFERROR(VLOOKUP(AN804,[2]CUS030!$A$5:$E$10000,5,0),"")</f>
        <v/>
      </c>
      <c r="BB804" s="19">
        <f>IFERROR(VLOOKUP(AO804,[2]CUS030!$A$5:$E$10000,5,0),"")</f>
        <v/>
      </c>
      <c r="BC804" s="19">
        <f>IFERROR(VLOOKUP(AP804,[2]CUS030!$A$5:$E$10000,5,0),"")</f>
        <v/>
      </c>
      <c r="BD804" s="19">
        <f>IFERROR(VLOOKUP(AQ804,[2]CUS030!$A$5:$E$10000,5,0),"")</f>
        <v/>
      </c>
      <c r="BE804" s="19">
        <f>IFERROR(VLOOKUP(AR804,[2]CUS030!$A$5:$E$10000,5,0),"")</f>
        <v/>
      </c>
    </row>
    <row r="805">
      <c r="F805" s="108">
        <f>[1]!Table1[[#This Row],[Production]]</f>
        <v/>
      </c>
      <c r="G805">
        <f>MID(F805,LEN(F805)-6,4)</f>
        <v/>
      </c>
      <c r="H805">
        <f>AS805&amp;"|"&amp;AT805&amp;"|"&amp;AU805&amp;"|"&amp;AV805&amp;"|"&amp;AW805&amp;"|"&amp;AX805&amp;"|"&amp;AY805&amp;"|"&amp;AZ805&amp;"|"&amp;BA805&amp;"|"&amp;BB805&amp;"|"&amp;BC805&amp;"|"&amp;BD805&amp;"|"&amp;BE805</f>
        <v/>
      </c>
      <c r="I805" s="108">
        <f>[1]!Table1[[#This Row],[Stock]]</f>
        <v/>
      </c>
      <c r="J805">
        <f>MID(LEFT(I805,LEN(I805)-3),FIND("0|0.000",LEFT(I805,LEN(I805)-3),1)+7,6)</f>
        <v/>
      </c>
      <c r="K805" s="19" t="n"/>
      <c r="L805" s="19" t="n"/>
      <c r="M805" s="19" t="n"/>
      <c r="N805" s="19" t="n"/>
      <c r="O805" s="19" t="n"/>
      <c r="P805" s="20">
        <f>End_Cal!E805</f>
        <v/>
      </c>
      <c r="Q805" s="112">
        <f>IFERROR(INDEX($J$2:$J$9873,MATCH(1,INDEX(($P805=$F$2:$F$9873)*(0=COUNTIFS($Q$2:$Q$2,$J$2:$J$9873)),0),0)),"")</f>
        <v/>
      </c>
      <c r="R805" s="112">
        <f>IFERROR(INDEX($J$2:$J$9873,MATCH(1,INDEX(($P805=$F$2:$F$9873)*(0=COUNTIFS(Q805,$J$2:$J$9873)),0),0)),"")</f>
        <v/>
      </c>
      <c r="S805" s="112">
        <f>IFERROR(INDEX($J$2:$J$9873,MATCH(1,INDEX(($P805=$F$2:$F$9873)*(0=COUNTIFS(Q805:R805,$J$2:$J$9873)),0),0)),"")</f>
        <v/>
      </c>
      <c r="T805" s="112">
        <f>IFERROR(INDEX($J$2:$J$9873,MATCH(1,INDEX(($P805=$F$2:$F$9873)*(0=COUNTIFS(Q805:S805,$J$2:$J$9873)),0),0)),"")</f>
        <v/>
      </c>
      <c r="U805" s="112">
        <f>IFERROR(INDEX($J$2:$J$9873,MATCH(1,INDEX(($P805=$F$2:$F$9873)*(0=COUNTIFS(Q805:T805,$J$2:$J$9873)),0),0)),"")</f>
        <v/>
      </c>
      <c r="V805" s="112">
        <f>IFERROR(INDEX($J$2:$J$9873,MATCH(1,INDEX(($P805=$F$2:$F$9873)*(0=COUNTIFS(Q805:U805,$J$2:$J$9873)),0),0)),"")</f>
        <v/>
      </c>
      <c r="W805" s="112">
        <f>IFERROR(INDEX($J$2:$J$9873,MATCH(1,INDEX(($P805=$F$2:$F$9873)*(0=COUNTIFS(Q805:V805,$J$2:$J$861)),0),0)),"")</f>
        <v/>
      </c>
      <c r="X805" s="112">
        <f>IFERROR(INDEX($J$2:$J$9873,MATCH(1,INDEX(($P805=$F$2:$F$9873)*(0=COUNTIFS(Q805:W805,$J$2:$J$9873)),0),0)),"")</f>
        <v/>
      </c>
      <c r="Y805" s="112">
        <f>IFERROR(INDEX($J$2:$J$861,MATCH(1,INDEX(($P805=$F$2:$F$861)*(0=COUNTIFS(Q805:X805,$J$2:$J$861)),0),0)),"")</f>
        <v/>
      </c>
      <c r="Z805" s="112">
        <f>IFERROR(INDEX($J$2:$J$861,MATCH(1,INDEX(($P805=$F$2:$F$861)*(0=COUNTIFS(Q805:Y805,$J$2:$J$861)),0),0)),"")</f>
        <v/>
      </c>
      <c r="AA805" s="112">
        <f>IFERROR(INDEX($J$2:$J$861,MATCH(1,INDEX(($P805=$F$2:$F$861)*(0=COUNTIFS(Q805:Z805,$J$2:$J$861)),0),0)),"")</f>
        <v/>
      </c>
      <c r="AB805" s="112">
        <f>IFERROR(INDEX($J$2:$J$861,MATCH(1,INDEX(($P805=$F$2:$F$861)*(0=COUNTIFS(Q805:AA805,$J$2:$J$861)),0),0)),"")</f>
        <v/>
      </c>
      <c r="AC805" s="112">
        <f>IFERROR(INDEX($J$2:$J$861,MATCH(1,INDEX(($P805=$F$2:$F$861)*(0=COUNTIFS(Q805:AB805,$J$2:$J$861)),0),0)),"")</f>
        <v/>
      </c>
      <c r="AD805">
        <f>Q805&amp;"-"&amp;R805&amp;"-"&amp;S805&amp;"-"&amp;T805&amp;"-"&amp;U805&amp;"-"&amp;V805&amp;"-"&amp;W805&amp;"-"&amp;X805&amp;"-"&amp;Y805&amp;"-"&amp;Z805&amp;"-"&amp;AA805&amp;"-"&amp;AB805&amp;"-"&amp;AC805</f>
        <v/>
      </c>
      <c r="AF805" s="19">
        <f>IFERROR(INDEX($I$2:$I$861,MATCH(1,INDEX(($P805=$F$2:$F$861)*(0=COUNTIFS($AF$2:$AF$2,$I$2:$I$861)),0),0)),"")</f>
        <v/>
      </c>
      <c r="AG805" s="19">
        <f>IFERROR(INDEX($I$2:$I$9873,MATCH(1,INDEX(($P805=$F$2:$F$9873)*(0=COUNTIFS(AF805,$I$2:$I$9873)),0),0)),"")</f>
        <v/>
      </c>
      <c r="AH805" s="19">
        <f>IFERROR(INDEX($I$2:$I$9873,MATCH(1,INDEX(($P805=$F$2:$F$9873)*(0=COUNTIFS(AF805:AG805,$I$2:$I$9873)),0),0)),"")</f>
        <v/>
      </c>
      <c r="AI805" s="19">
        <f>IFERROR(INDEX($I$2:$I$9873,MATCH(1,INDEX(($P805=$F$2:$F$9873)*(0=COUNTIFS(AF805:AH805,$I$2:$I$9873)),0),0)),"")</f>
        <v/>
      </c>
      <c r="AJ805" s="19">
        <f>IFERROR(INDEX($I$2:$I$9873,MATCH(1,INDEX(($P805=$F$2:$F$9873)*(0=COUNTIFS(AF805:AI805,$I$2:$I$9873)),0),0)),"")</f>
        <v/>
      </c>
      <c r="AK805" s="19">
        <f>IFERROR(INDEX($I$2:$I$9873,MATCH(1,INDEX(($P805=$F$2:$F$9873)*(0=COUNTIFS(AF805:AJ805,$I$2:$I$9873)),0),0)),"")</f>
        <v/>
      </c>
      <c r="AL805" s="19">
        <f>IFERROR(INDEX($I$2:$I$9873,MATCH(1,INDEX(($P805=$F$2:$F$9873)*(0=COUNTIFS(AF805:AK805,$I$2:$I$9873)),0),0)),"")</f>
        <v/>
      </c>
      <c r="AM805" s="19">
        <f>IFERROR(INDEX($I$2:$I$9873,MATCH(1,INDEX(($P805=$F$2:$F$9873)*(0=COUNTIFS(AF805:AL805,$I$2:$I$9873)),0),0)),"")</f>
        <v/>
      </c>
      <c r="AN805" s="19">
        <f>IFERROR(INDEX($I$2:$I$9873,MATCH(1,INDEX(($P805=$F$2:$F$9873)*(0=COUNTIFS(AF805:AM805,$I$2:$I$9873)),0),0)),"")</f>
        <v/>
      </c>
      <c r="AO805" s="19">
        <f>IFERROR(INDEX($I$2:$I$9873,MATCH(1,INDEX(($P805=$F$2:$F$9873)*(0=COUNTIFS(AF805:AN805,$I$2:$I$9873)),0),0)),"")</f>
        <v/>
      </c>
      <c r="AP805" s="19">
        <f>IFERROR(INDEX($I$2:$I$9873,MATCH(1,INDEX(($P805=$F$2:$F$9873)*(0=COUNTIFS(AF805:AO805,$I$2:$I$9873)),0),0)),"")</f>
        <v/>
      </c>
      <c r="AQ805" s="19">
        <f>IFERROR(INDEX($I$2:$I$9873,MATCH(1,INDEX(($P805=$F$2:$F$9873)*(0=COUNTIFS(AF805:AP805,$I$2:$I$9873)),0),0)),"")</f>
        <v/>
      </c>
      <c r="AR805" s="19">
        <f>IFERROR(INDEX($I$2:$I$9873,MATCH(1,INDEX(($P805=$F$2:$F$9873)*(0=COUNTIFS(AF805:AQ805,$I$2:$I$9873)),0),0)),"")</f>
        <v/>
      </c>
      <c r="AS805" s="19">
        <f>IFERROR(VLOOKUP(AF805,[2]CUS030!$A$5:$E$10000,5,0),"")</f>
        <v/>
      </c>
      <c r="AT805" s="19">
        <f>IFERROR(VLOOKUP(AG805,[2]CUS030!$A$5:$E$10000,5,0),"")</f>
        <v/>
      </c>
      <c r="AU805" s="19">
        <f>IFERROR(VLOOKUP(AH805,[2]CUS030!$A$5:$E$10000,5,0),"")</f>
        <v/>
      </c>
      <c r="AV805" s="19">
        <f>IFERROR(VLOOKUP(AI805,[2]CUS030!$A$5:$E$10000,5,0),"")</f>
        <v/>
      </c>
      <c r="AW805" s="19">
        <f>IFERROR(VLOOKUP(AJ805,[2]CUS030!$A$5:$E$10000,5,0),"")</f>
        <v/>
      </c>
      <c r="AX805" s="19">
        <f>IFERROR(VLOOKUP(AK805,[2]CUS030!$A$5:$E$10000,5,0),"")</f>
        <v/>
      </c>
      <c r="AY805" s="19">
        <f>IFERROR(VLOOKUP(AL805,[2]CUS030!$A$5:$E$10000,5,0),"")</f>
        <v/>
      </c>
      <c r="AZ805" s="19">
        <f>IFERROR(VLOOKUP(AM805,[2]CUS030!$A$5:$E$10000,5,0),"")</f>
        <v/>
      </c>
      <c r="BA805" s="19">
        <f>IFERROR(VLOOKUP(AN805,[2]CUS030!$A$5:$E$10000,5,0),"")</f>
        <v/>
      </c>
      <c r="BB805" s="19">
        <f>IFERROR(VLOOKUP(AO805,[2]CUS030!$A$5:$E$10000,5,0),"")</f>
        <v/>
      </c>
      <c r="BC805" s="19">
        <f>IFERROR(VLOOKUP(AP805,[2]CUS030!$A$5:$E$10000,5,0),"")</f>
        <v/>
      </c>
      <c r="BD805" s="19">
        <f>IFERROR(VLOOKUP(AQ805,[2]CUS030!$A$5:$E$10000,5,0),"")</f>
        <v/>
      </c>
      <c r="BE805" s="19">
        <f>IFERROR(VLOOKUP(AR805,[2]CUS030!$A$5:$E$10000,5,0),"")</f>
        <v/>
      </c>
    </row>
    <row r="806">
      <c r="F806" s="108">
        <f>[1]!Table1[[#This Row],[Production]]</f>
        <v/>
      </c>
      <c r="G806">
        <f>MID(F806,LEN(F806)-6,4)</f>
        <v/>
      </c>
      <c r="H806">
        <f>AS806&amp;"|"&amp;AT806&amp;"|"&amp;AU806&amp;"|"&amp;AV806&amp;"|"&amp;AW806&amp;"|"&amp;AX806&amp;"|"&amp;AY806&amp;"|"&amp;AZ806&amp;"|"&amp;BA806&amp;"|"&amp;BB806&amp;"|"&amp;BC806&amp;"|"&amp;BD806&amp;"|"&amp;BE806</f>
        <v/>
      </c>
      <c r="I806" s="108">
        <f>[1]!Table1[[#This Row],[Stock]]</f>
        <v/>
      </c>
      <c r="J806">
        <f>MID(LEFT(I806,LEN(I806)-3),FIND("0|0.000",LEFT(I806,LEN(I806)-3),1)+7,6)</f>
        <v/>
      </c>
      <c r="K806" s="19" t="n"/>
      <c r="L806" s="19" t="n"/>
      <c r="M806" s="19" t="n"/>
      <c r="N806" s="19" t="n"/>
      <c r="O806" s="19" t="n"/>
      <c r="P806" s="20">
        <f>End_Cal!E806</f>
        <v/>
      </c>
      <c r="Q806" s="112">
        <f>IFERROR(INDEX($J$2:$J$9873,MATCH(1,INDEX(($P806=$F$2:$F$9873)*(0=COUNTIFS($Q$2:$Q$2,$J$2:$J$9873)),0),0)),"")</f>
        <v/>
      </c>
      <c r="R806" s="112">
        <f>IFERROR(INDEX($J$2:$J$9873,MATCH(1,INDEX(($P806=$F$2:$F$9873)*(0=COUNTIFS(Q806,$J$2:$J$9873)),0),0)),"")</f>
        <v/>
      </c>
      <c r="S806" s="112">
        <f>IFERROR(INDEX($J$2:$J$9873,MATCH(1,INDEX(($P806=$F$2:$F$9873)*(0=COUNTIFS(Q806:R806,$J$2:$J$9873)),0),0)),"")</f>
        <v/>
      </c>
      <c r="T806" s="112">
        <f>IFERROR(INDEX($J$2:$J$9873,MATCH(1,INDEX(($P806=$F$2:$F$9873)*(0=COUNTIFS(Q806:S806,$J$2:$J$9873)),0),0)),"")</f>
        <v/>
      </c>
      <c r="U806" s="112">
        <f>IFERROR(INDEX($J$2:$J$9873,MATCH(1,INDEX(($P806=$F$2:$F$9873)*(0=COUNTIFS(Q806:T806,$J$2:$J$9873)),0),0)),"")</f>
        <v/>
      </c>
      <c r="V806" s="112">
        <f>IFERROR(INDEX($J$2:$J$9873,MATCH(1,INDEX(($P806=$F$2:$F$9873)*(0=COUNTIFS(Q806:U806,$J$2:$J$9873)),0),0)),"")</f>
        <v/>
      </c>
      <c r="W806" s="112">
        <f>IFERROR(INDEX($J$2:$J$9873,MATCH(1,INDEX(($P806=$F$2:$F$9873)*(0=COUNTIFS(Q806:V806,$J$2:$J$861)),0),0)),"")</f>
        <v/>
      </c>
      <c r="X806" s="112">
        <f>IFERROR(INDEX($J$2:$J$9873,MATCH(1,INDEX(($P806=$F$2:$F$9873)*(0=COUNTIFS(Q806:W806,$J$2:$J$9873)),0),0)),"")</f>
        <v/>
      </c>
      <c r="Y806" s="112">
        <f>IFERROR(INDEX($J$2:$J$861,MATCH(1,INDEX(($P806=$F$2:$F$861)*(0=COUNTIFS(Q806:X806,$J$2:$J$861)),0),0)),"")</f>
        <v/>
      </c>
      <c r="Z806" s="112">
        <f>IFERROR(INDEX($J$2:$J$861,MATCH(1,INDEX(($P806=$F$2:$F$861)*(0=COUNTIFS(Q806:Y806,$J$2:$J$861)),0),0)),"")</f>
        <v/>
      </c>
      <c r="AA806" s="112">
        <f>IFERROR(INDEX($J$2:$J$861,MATCH(1,INDEX(($P806=$F$2:$F$861)*(0=COUNTIFS(Q806:Z806,$J$2:$J$861)),0),0)),"")</f>
        <v/>
      </c>
      <c r="AB806" s="112">
        <f>IFERROR(INDEX($J$2:$J$861,MATCH(1,INDEX(($P806=$F$2:$F$861)*(0=COUNTIFS(Q806:AA806,$J$2:$J$861)),0),0)),"")</f>
        <v/>
      </c>
      <c r="AC806" s="112">
        <f>IFERROR(INDEX($J$2:$J$861,MATCH(1,INDEX(($P806=$F$2:$F$861)*(0=COUNTIFS(Q806:AB806,$J$2:$J$861)),0),0)),"")</f>
        <v/>
      </c>
      <c r="AD806">
        <f>Q806&amp;"-"&amp;R806&amp;"-"&amp;S806&amp;"-"&amp;T806&amp;"-"&amp;U806&amp;"-"&amp;V806&amp;"-"&amp;W806&amp;"-"&amp;X806&amp;"-"&amp;Y806&amp;"-"&amp;Z806&amp;"-"&amp;AA806&amp;"-"&amp;AB806&amp;"-"&amp;AC806</f>
        <v/>
      </c>
      <c r="AF806" s="19">
        <f>IFERROR(INDEX($I$2:$I$861,MATCH(1,INDEX(($P806=$F$2:$F$861)*(0=COUNTIFS($AF$2:$AF$2,$I$2:$I$861)),0),0)),"")</f>
        <v/>
      </c>
      <c r="AG806" s="19">
        <f>IFERROR(INDEX($I$2:$I$9873,MATCH(1,INDEX(($P806=$F$2:$F$9873)*(0=COUNTIFS(AF806,$I$2:$I$9873)),0),0)),"")</f>
        <v/>
      </c>
      <c r="AH806" s="19">
        <f>IFERROR(INDEX($I$2:$I$9873,MATCH(1,INDEX(($P806=$F$2:$F$9873)*(0=COUNTIFS(AF806:AG806,$I$2:$I$9873)),0),0)),"")</f>
        <v/>
      </c>
      <c r="AI806" s="19">
        <f>IFERROR(INDEX($I$2:$I$9873,MATCH(1,INDEX(($P806=$F$2:$F$9873)*(0=COUNTIFS(AF806:AH806,$I$2:$I$9873)),0),0)),"")</f>
        <v/>
      </c>
      <c r="AJ806" s="19">
        <f>IFERROR(INDEX($I$2:$I$9873,MATCH(1,INDEX(($P806=$F$2:$F$9873)*(0=COUNTIFS(AF806:AI806,$I$2:$I$9873)),0),0)),"")</f>
        <v/>
      </c>
      <c r="AK806" s="19">
        <f>IFERROR(INDEX($I$2:$I$9873,MATCH(1,INDEX(($P806=$F$2:$F$9873)*(0=COUNTIFS(AF806:AJ806,$I$2:$I$9873)),0),0)),"")</f>
        <v/>
      </c>
      <c r="AL806" s="19">
        <f>IFERROR(INDEX($I$2:$I$9873,MATCH(1,INDEX(($P806=$F$2:$F$9873)*(0=COUNTIFS(AF806:AK806,$I$2:$I$9873)),0),0)),"")</f>
        <v/>
      </c>
      <c r="AM806" s="19">
        <f>IFERROR(INDEX($I$2:$I$9873,MATCH(1,INDEX(($P806=$F$2:$F$9873)*(0=COUNTIFS(AF806:AL806,$I$2:$I$9873)),0),0)),"")</f>
        <v/>
      </c>
      <c r="AN806" s="19">
        <f>IFERROR(INDEX($I$2:$I$9873,MATCH(1,INDEX(($P806=$F$2:$F$9873)*(0=COUNTIFS(AF806:AM806,$I$2:$I$9873)),0),0)),"")</f>
        <v/>
      </c>
      <c r="AO806" s="19">
        <f>IFERROR(INDEX($I$2:$I$9873,MATCH(1,INDEX(($P806=$F$2:$F$9873)*(0=COUNTIFS(AF806:AN806,$I$2:$I$9873)),0),0)),"")</f>
        <v/>
      </c>
      <c r="AP806" s="19">
        <f>IFERROR(INDEX($I$2:$I$9873,MATCH(1,INDEX(($P806=$F$2:$F$9873)*(0=COUNTIFS(AF806:AO806,$I$2:$I$9873)),0),0)),"")</f>
        <v/>
      </c>
      <c r="AQ806" s="19">
        <f>IFERROR(INDEX($I$2:$I$9873,MATCH(1,INDEX(($P806=$F$2:$F$9873)*(0=COUNTIFS(AF806:AP806,$I$2:$I$9873)),0),0)),"")</f>
        <v/>
      </c>
      <c r="AR806" s="19">
        <f>IFERROR(INDEX($I$2:$I$9873,MATCH(1,INDEX(($P806=$F$2:$F$9873)*(0=COUNTIFS(AF806:AQ806,$I$2:$I$9873)),0),0)),"")</f>
        <v/>
      </c>
      <c r="AS806" s="19">
        <f>IFERROR(VLOOKUP(AF806,[2]CUS030!$A$5:$E$10000,5,0),"")</f>
        <v/>
      </c>
      <c r="AT806" s="19">
        <f>IFERROR(VLOOKUP(AG806,[2]CUS030!$A$5:$E$10000,5,0),"")</f>
        <v/>
      </c>
      <c r="AU806" s="19">
        <f>IFERROR(VLOOKUP(AH806,[2]CUS030!$A$5:$E$10000,5,0),"")</f>
        <v/>
      </c>
      <c r="AV806" s="19">
        <f>IFERROR(VLOOKUP(AI806,[2]CUS030!$A$5:$E$10000,5,0),"")</f>
        <v/>
      </c>
      <c r="AW806" s="19">
        <f>IFERROR(VLOOKUP(AJ806,[2]CUS030!$A$5:$E$10000,5,0),"")</f>
        <v/>
      </c>
      <c r="AX806" s="19">
        <f>IFERROR(VLOOKUP(AK806,[2]CUS030!$A$5:$E$10000,5,0),"")</f>
        <v/>
      </c>
      <c r="AY806" s="19">
        <f>IFERROR(VLOOKUP(AL806,[2]CUS030!$A$5:$E$10000,5,0),"")</f>
        <v/>
      </c>
      <c r="AZ806" s="19">
        <f>IFERROR(VLOOKUP(AM806,[2]CUS030!$A$5:$E$10000,5,0),"")</f>
        <v/>
      </c>
      <c r="BA806" s="19">
        <f>IFERROR(VLOOKUP(AN806,[2]CUS030!$A$5:$E$10000,5,0),"")</f>
        <v/>
      </c>
      <c r="BB806" s="19">
        <f>IFERROR(VLOOKUP(AO806,[2]CUS030!$A$5:$E$10000,5,0),"")</f>
        <v/>
      </c>
      <c r="BC806" s="19">
        <f>IFERROR(VLOOKUP(AP806,[2]CUS030!$A$5:$E$10000,5,0),"")</f>
        <v/>
      </c>
      <c r="BD806" s="19">
        <f>IFERROR(VLOOKUP(AQ806,[2]CUS030!$A$5:$E$10000,5,0),"")</f>
        <v/>
      </c>
      <c r="BE806" s="19">
        <f>IFERROR(VLOOKUP(AR806,[2]CUS030!$A$5:$E$10000,5,0),"")</f>
        <v/>
      </c>
    </row>
    <row r="807">
      <c r="F807" s="108">
        <f>[1]!Table1[[#This Row],[Production]]</f>
        <v/>
      </c>
      <c r="G807">
        <f>MID(F807,LEN(F807)-6,4)</f>
        <v/>
      </c>
      <c r="H807">
        <f>AS807&amp;"|"&amp;AT807&amp;"|"&amp;AU807&amp;"|"&amp;AV807&amp;"|"&amp;AW807&amp;"|"&amp;AX807&amp;"|"&amp;AY807&amp;"|"&amp;AZ807&amp;"|"&amp;BA807&amp;"|"&amp;BB807&amp;"|"&amp;BC807&amp;"|"&amp;BD807&amp;"|"&amp;BE807</f>
        <v/>
      </c>
      <c r="I807" s="108">
        <f>[1]!Table1[[#This Row],[Stock]]</f>
        <v/>
      </c>
      <c r="J807">
        <f>MID(LEFT(I807,LEN(I807)-3),FIND("0|0.000",LEFT(I807,LEN(I807)-3),1)+7,6)</f>
        <v/>
      </c>
      <c r="K807" s="19" t="n"/>
      <c r="L807" s="19" t="n"/>
      <c r="M807" s="19" t="n"/>
      <c r="N807" s="19" t="n"/>
      <c r="O807" s="19" t="n"/>
      <c r="P807" s="20">
        <f>End_Cal!E807</f>
        <v/>
      </c>
      <c r="Q807" s="112">
        <f>IFERROR(INDEX($J$2:$J$9873,MATCH(1,INDEX(($P807=$F$2:$F$9873)*(0=COUNTIFS($Q$2:$Q$2,$J$2:$J$9873)),0),0)),"")</f>
        <v/>
      </c>
      <c r="R807" s="112">
        <f>IFERROR(INDEX($J$2:$J$9873,MATCH(1,INDEX(($P807=$F$2:$F$9873)*(0=COUNTIFS(Q807,$J$2:$J$9873)),0),0)),"")</f>
        <v/>
      </c>
      <c r="S807" s="112">
        <f>IFERROR(INDEX($J$2:$J$9873,MATCH(1,INDEX(($P807=$F$2:$F$9873)*(0=COUNTIFS(Q807:R807,$J$2:$J$9873)),0),0)),"")</f>
        <v/>
      </c>
      <c r="T807" s="112">
        <f>IFERROR(INDEX($J$2:$J$9873,MATCH(1,INDEX(($P807=$F$2:$F$9873)*(0=COUNTIFS(Q807:S807,$J$2:$J$9873)),0),0)),"")</f>
        <v/>
      </c>
      <c r="U807" s="112">
        <f>IFERROR(INDEX($J$2:$J$9873,MATCH(1,INDEX(($P807=$F$2:$F$9873)*(0=COUNTIFS(Q807:T807,$J$2:$J$9873)),0),0)),"")</f>
        <v/>
      </c>
      <c r="V807" s="112">
        <f>IFERROR(INDEX($J$2:$J$9873,MATCH(1,INDEX(($P807=$F$2:$F$9873)*(0=COUNTIFS(Q807:U807,$J$2:$J$9873)),0),0)),"")</f>
        <v/>
      </c>
      <c r="W807" s="112">
        <f>IFERROR(INDEX($J$2:$J$9873,MATCH(1,INDEX(($P807=$F$2:$F$9873)*(0=COUNTIFS(Q807:V807,$J$2:$J$861)),0),0)),"")</f>
        <v/>
      </c>
      <c r="X807" s="112">
        <f>IFERROR(INDEX($J$2:$J$9873,MATCH(1,INDEX(($P807=$F$2:$F$9873)*(0=COUNTIFS(Q807:W807,$J$2:$J$9873)),0),0)),"")</f>
        <v/>
      </c>
      <c r="Y807" s="112">
        <f>IFERROR(INDEX($J$2:$J$861,MATCH(1,INDEX(($P807=$F$2:$F$861)*(0=COUNTIFS(Q807:X807,$J$2:$J$861)),0),0)),"")</f>
        <v/>
      </c>
      <c r="Z807" s="112">
        <f>IFERROR(INDEX($J$2:$J$861,MATCH(1,INDEX(($P807=$F$2:$F$861)*(0=COUNTIFS(Q807:Y807,$J$2:$J$861)),0),0)),"")</f>
        <v/>
      </c>
      <c r="AA807" s="112">
        <f>IFERROR(INDEX($J$2:$J$861,MATCH(1,INDEX(($P807=$F$2:$F$861)*(0=COUNTIFS(Q807:Z807,$J$2:$J$861)),0),0)),"")</f>
        <v/>
      </c>
      <c r="AB807" s="112">
        <f>IFERROR(INDEX($J$2:$J$861,MATCH(1,INDEX(($P807=$F$2:$F$861)*(0=COUNTIFS(Q807:AA807,$J$2:$J$861)),0),0)),"")</f>
        <v/>
      </c>
      <c r="AC807" s="112">
        <f>IFERROR(INDEX($J$2:$J$861,MATCH(1,INDEX(($P807=$F$2:$F$861)*(0=COUNTIFS(Q807:AB807,$J$2:$J$861)),0),0)),"")</f>
        <v/>
      </c>
      <c r="AD807">
        <f>Q807&amp;"-"&amp;R807&amp;"-"&amp;S807&amp;"-"&amp;T807&amp;"-"&amp;U807&amp;"-"&amp;V807&amp;"-"&amp;W807&amp;"-"&amp;X807&amp;"-"&amp;Y807&amp;"-"&amp;Z807&amp;"-"&amp;AA807&amp;"-"&amp;AB807&amp;"-"&amp;AC807</f>
        <v/>
      </c>
      <c r="AF807" s="19">
        <f>IFERROR(INDEX($I$2:$I$861,MATCH(1,INDEX(($P807=$F$2:$F$861)*(0=COUNTIFS($AF$2:$AF$2,$I$2:$I$861)),0),0)),"")</f>
        <v/>
      </c>
      <c r="AG807" s="19">
        <f>IFERROR(INDEX($I$2:$I$9873,MATCH(1,INDEX(($P807=$F$2:$F$9873)*(0=COUNTIFS(AF807,$I$2:$I$9873)),0),0)),"")</f>
        <v/>
      </c>
      <c r="AH807" s="19">
        <f>IFERROR(INDEX($I$2:$I$9873,MATCH(1,INDEX(($P807=$F$2:$F$9873)*(0=COUNTIFS(AF807:AG807,$I$2:$I$9873)),0),0)),"")</f>
        <v/>
      </c>
      <c r="AI807" s="19">
        <f>IFERROR(INDEX($I$2:$I$9873,MATCH(1,INDEX(($P807=$F$2:$F$9873)*(0=COUNTIFS(AF807:AH807,$I$2:$I$9873)),0),0)),"")</f>
        <v/>
      </c>
      <c r="AJ807" s="19">
        <f>IFERROR(INDEX($I$2:$I$9873,MATCH(1,INDEX(($P807=$F$2:$F$9873)*(0=COUNTIFS(AF807:AI807,$I$2:$I$9873)),0),0)),"")</f>
        <v/>
      </c>
      <c r="AK807" s="19">
        <f>IFERROR(INDEX($I$2:$I$9873,MATCH(1,INDEX(($P807=$F$2:$F$9873)*(0=COUNTIFS(AF807:AJ807,$I$2:$I$9873)),0),0)),"")</f>
        <v/>
      </c>
      <c r="AL807" s="19">
        <f>IFERROR(INDEX($I$2:$I$9873,MATCH(1,INDEX(($P807=$F$2:$F$9873)*(0=COUNTIFS(AF807:AK807,$I$2:$I$9873)),0),0)),"")</f>
        <v/>
      </c>
      <c r="AM807" s="19">
        <f>IFERROR(INDEX($I$2:$I$9873,MATCH(1,INDEX(($P807=$F$2:$F$9873)*(0=COUNTIFS(AF807:AL807,$I$2:$I$9873)),0),0)),"")</f>
        <v/>
      </c>
      <c r="AN807" s="19">
        <f>IFERROR(INDEX($I$2:$I$9873,MATCH(1,INDEX(($P807=$F$2:$F$9873)*(0=COUNTIFS(AF807:AM807,$I$2:$I$9873)),0),0)),"")</f>
        <v/>
      </c>
      <c r="AO807" s="19">
        <f>IFERROR(INDEX($I$2:$I$9873,MATCH(1,INDEX(($P807=$F$2:$F$9873)*(0=COUNTIFS(AF807:AN807,$I$2:$I$9873)),0),0)),"")</f>
        <v/>
      </c>
      <c r="AP807" s="19">
        <f>IFERROR(INDEX($I$2:$I$9873,MATCH(1,INDEX(($P807=$F$2:$F$9873)*(0=COUNTIFS(AF807:AO807,$I$2:$I$9873)),0),0)),"")</f>
        <v/>
      </c>
      <c r="AQ807" s="19">
        <f>IFERROR(INDEX($I$2:$I$9873,MATCH(1,INDEX(($P807=$F$2:$F$9873)*(0=COUNTIFS(AF807:AP807,$I$2:$I$9873)),0),0)),"")</f>
        <v/>
      </c>
      <c r="AR807" s="19">
        <f>IFERROR(INDEX($I$2:$I$9873,MATCH(1,INDEX(($P807=$F$2:$F$9873)*(0=COUNTIFS(AF807:AQ807,$I$2:$I$9873)),0),0)),"")</f>
        <v/>
      </c>
      <c r="AS807" s="19">
        <f>IFERROR(VLOOKUP(AF807,[2]CUS030!$A$5:$E$10000,5,0),"")</f>
        <v/>
      </c>
      <c r="AT807" s="19">
        <f>IFERROR(VLOOKUP(AG807,[2]CUS030!$A$5:$E$10000,5,0),"")</f>
        <v/>
      </c>
      <c r="AU807" s="19">
        <f>IFERROR(VLOOKUP(AH807,[2]CUS030!$A$5:$E$10000,5,0),"")</f>
        <v/>
      </c>
      <c r="AV807" s="19">
        <f>IFERROR(VLOOKUP(AI807,[2]CUS030!$A$5:$E$10000,5,0),"")</f>
        <v/>
      </c>
      <c r="AW807" s="19">
        <f>IFERROR(VLOOKUP(AJ807,[2]CUS030!$A$5:$E$10000,5,0),"")</f>
        <v/>
      </c>
      <c r="AX807" s="19">
        <f>IFERROR(VLOOKUP(AK807,[2]CUS030!$A$5:$E$10000,5,0),"")</f>
        <v/>
      </c>
      <c r="AY807" s="19">
        <f>IFERROR(VLOOKUP(AL807,[2]CUS030!$A$5:$E$10000,5,0),"")</f>
        <v/>
      </c>
      <c r="AZ807" s="19">
        <f>IFERROR(VLOOKUP(AM807,[2]CUS030!$A$5:$E$10000,5,0),"")</f>
        <v/>
      </c>
      <c r="BA807" s="19">
        <f>IFERROR(VLOOKUP(AN807,[2]CUS030!$A$5:$E$10000,5,0),"")</f>
        <v/>
      </c>
      <c r="BB807" s="19">
        <f>IFERROR(VLOOKUP(AO807,[2]CUS030!$A$5:$E$10000,5,0),"")</f>
        <v/>
      </c>
      <c r="BC807" s="19">
        <f>IFERROR(VLOOKUP(AP807,[2]CUS030!$A$5:$E$10000,5,0),"")</f>
        <v/>
      </c>
      <c r="BD807" s="19">
        <f>IFERROR(VLOOKUP(AQ807,[2]CUS030!$A$5:$E$10000,5,0),"")</f>
        <v/>
      </c>
      <c r="BE807" s="19">
        <f>IFERROR(VLOOKUP(AR807,[2]CUS030!$A$5:$E$10000,5,0),"")</f>
        <v/>
      </c>
    </row>
    <row r="808">
      <c r="F808" s="108">
        <f>[1]!Table1[[#This Row],[Production]]</f>
        <v/>
      </c>
      <c r="G808">
        <f>MID(F808,LEN(F808)-6,4)</f>
        <v/>
      </c>
      <c r="H808">
        <f>AS808&amp;"|"&amp;AT808&amp;"|"&amp;AU808&amp;"|"&amp;AV808&amp;"|"&amp;AW808&amp;"|"&amp;AX808&amp;"|"&amp;AY808&amp;"|"&amp;AZ808&amp;"|"&amp;BA808&amp;"|"&amp;BB808&amp;"|"&amp;BC808&amp;"|"&amp;BD808&amp;"|"&amp;BE808</f>
        <v/>
      </c>
      <c r="I808" s="108">
        <f>[1]!Table1[[#This Row],[Stock]]</f>
        <v/>
      </c>
      <c r="J808">
        <f>MID(LEFT(I808,LEN(I808)-3),FIND("0|0.000",LEFT(I808,LEN(I808)-3),1)+7,6)</f>
        <v/>
      </c>
      <c r="K808" s="19" t="n"/>
      <c r="L808" s="19" t="n"/>
      <c r="M808" s="19" t="n"/>
      <c r="N808" s="19" t="n"/>
      <c r="O808" s="19" t="n"/>
      <c r="P808" s="20">
        <f>End_Cal!E808</f>
        <v/>
      </c>
      <c r="Q808" s="112">
        <f>IFERROR(INDEX($J$2:$J$9873,MATCH(1,INDEX(($P808=$F$2:$F$9873)*(0=COUNTIFS($Q$2:$Q$2,$J$2:$J$9873)),0),0)),"")</f>
        <v/>
      </c>
      <c r="R808" s="112">
        <f>IFERROR(INDEX($J$2:$J$9873,MATCH(1,INDEX(($P808=$F$2:$F$9873)*(0=COUNTIFS(Q808,$J$2:$J$9873)),0),0)),"")</f>
        <v/>
      </c>
      <c r="S808" s="112">
        <f>IFERROR(INDEX($J$2:$J$9873,MATCH(1,INDEX(($P808=$F$2:$F$9873)*(0=COUNTIFS(Q808:R808,$J$2:$J$9873)),0),0)),"")</f>
        <v/>
      </c>
      <c r="T808" s="112">
        <f>IFERROR(INDEX($J$2:$J$9873,MATCH(1,INDEX(($P808=$F$2:$F$9873)*(0=COUNTIFS(Q808:S808,$J$2:$J$9873)),0),0)),"")</f>
        <v/>
      </c>
      <c r="U808" s="112">
        <f>IFERROR(INDEX($J$2:$J$9873,MATCH(1,INDEX(($P808=$F$2:$F$9873)*(0=COUNTIFS(Q808:T808,$J$2:$J$9873)),0),0)),"")</f>
        <v/>
      </c>
      <c r="V808" s="112">
        <f>IFERROR(INDEX($J$2:$J$9873,MATCH(1,INDEX(($P808=$F$2:$F$9873)*(0=COUNTIFS(Q808:U808,$J$2:$J$9873)),0),0)),"")</f>
        <v/>
      </c>
      <c r="W808" s="112">
        <f>IFERROR(INDEX($J$2:$J$9873,MATCH(1,INDEX(($P808=$F$2:$F$9873)*(0=COUNTIFS(Q808:V808,$J$2:$J$861)),0),0)),"")</f>
        <v/>
      </c>
      <c r="X808" s="112">
        <f>IFERROR(INDEX($J$2:$J$9873,MATCH(1,INDEX(($P808=$F$2:$F$9873)*(0=COUNTIFS(Q808:W808,$J$2:$J$9873)),0),0)),"")</f>
        <v/>
      </c>
      <c r="Y808" s="112">
        <f>IFERROR(INDEX($J$2:$J$861,MATCH(1,INDEX(($P808=$F$2:$F$861)*(0=COUNTIFS(Q808:X808,$J$2:$J$861)),0),0)),"")</f>
        <v/>
      </c>
      <c r="Z808" s="112">
        <f>IFERROR(INDEX($J$2:$J$861,MATCH(1,INDEX(($P808=$F$2:$F$861)*(0=COUNTIFS(Q808:Y808,$J$2:$J$861)),0),0)),"")</f>
        <v/>
      </c>
      <c r="AA808" s="112">
        <f>IFERROR(INDEX($J$2:$J$861,MATCH(1,INDEX(($P808=$F$2:$F$861)*(0=COUNTIFS(Q808:Z808,$J$2:$J$861)),0),0)),"")</f>
        <v/>
      </c>
      <c r="AB808" s="112">
        <f>IFERROR(INDEX($J$2:$J$861,MATCH(1,INDEX(($P808=$F$2:$F$861)*(0=COUNTIFS(Q808:AA808,$J$2:$J$861)),0),0)),"")</f>
        <v/>
      </c>
      <c r="AC808" s="112">
        <f>IFERROR(INDEX($J$2:$J$861,MATCH(1,INDEX(($P808=$F$2:$F$861)*(0=COUNTIFS(Q808:AB808,$J$2:$J$861)),0),0)),"")</f>
        <v/>
      </c>
      <c r="AD808">
        <f>Q808&amp;"-"&amp;R808&amp;"-"&amp;S808&amp;"-"&amp;T808&amp;"-"&amp;U808&amp;"-"&amp;V808&amp;"-"&amp;W808&amp;"-"&amp;X808&amp;"-"&amp;Y808&amp;"-"&amp;Z808&amp;"-"&amp;AA808&amp;"-"&amp;AB808&amp;"-"&amp;AC808</f>
        <v/>
      </c>
      <c r="AF808" s="19">
        <f>IFERROR(INDEX($I$2:$I$861,MATCH(1,INDEX(($P808=$F$2:$F$861)*(0=COUNTIFS($AF$2:$AF$2,$I$2:$I$861)),0),0)),"")</f>
        <v/>
      </c>
      <c r="AG808" s="19">
        <f>IFERROR(INDEX($I$2:$I$9873,MATCH(1,INDEX(($P808=$F$2:$F$9873)*(0=COUNTIFS(AF808,$I$2:$I$9873)),0),0)),"")</f>
        <v/>
      </c>
      <c r="AH808" s="19">
        <f>IFERROR(INDEX($I$2:$I$9873,MATCH(1,INDEX(($P808=$F$2:$F$9873)*(0=COUNTIFS(AF808:AG808,$I$2:$I$9873)),0),0)),"")</f>
        <v/>
      </c>
      <c r="AI808" s="19">
        <f>IFERROR(INDEX($I$2:$I$9873,MATCH(1,INDEX(($P808=$F$2:$F$9873)*(0=COUNTIFS(AF808:AH808,$I$2:$I$9873)),0),0)),"")</f>
        <v/>
      </c>
      <c r="AJ808" s="19">
        <f>IFERROR(INDEX($I$2:$I$9873,MATCH(1,INDEX(($P808=$F$2:$F$9873)*(0=COUNTIFS(AF808:AI808,$I$2:$I$9873)),0),0)),"")</f>
        <v/>
      </c>
      <c r="AK808" s="19">
        <f>IFERROR(INDEX($I$2:$I$9873,MATCH(1,INDEX(($P808=$F$2:$F$9873)*(0=COUNTIFS(AF808:AJ808,$I$2:$I$9873)),0),0)),"")</f>
        <v/>
      </c>
      <c r="AL808" s="19">
        <f>IFERROR(INDEX($I$2:$I$9873,MATCH(1,INDEX(($P808=$F$2:$F$9873)*(0=COUNTIFS(AF808:AK808,$I$2:$I$9873)),0),0)),"")</f>
        <v/>
      </c>
      <c r="AM808" s="19">
        <f>IFERROR(INDEX($I$2:$I$9873,MATCH(1,INDEX(($P808=$F$2:$F$9873)*(0=COUNTIFS(AF808:AL808,$I$2:$I$9873)),0),0)),"")</f>
        <v/>
      </c>
      <c r="AN808" s="19">
        <f>IFERROR(INDEX($I$2:$I$9873,MATCH(1,INDEX(($P808=$F$2:$F$9873)*(0=COUNTIFS(AF808:AM808,$I$2:$I$9873)),0),0)),"")</f>
        <v/>
      </c>
      <c r="AO808" s="19">
        <f>IFERROR(INDEX($I$2:$I$9873,MATCH(1,INDEX(($P808=$F$2:$F$9873)*(0=COUNTIFS(AF808:AN808,$I$2:$I$9873)),0),0)),"")</f>
        <v/>
      </c>
      <c r="AP808" s="19">
        <f>IFERROR(INDEX($I$2:$I$9873,MATCH(1,INDEX(($P808=$F$2:$F$9873)*(0=COUNTIFS(AF808:AO808,$I$2:$I$9873)),0),0)),"")</f>
        <v/>
      </c>
      <c r="AQ808" s="19">
        <f>IFERROR(INDEX($I$2:$I$9873,MATCH(1,INDEX(($P808=$F$2:$F$9873)*(0=COUNTIFS(AF808:AP808,$I$2:$I$9873)),0),0)),"")</f>
        <v/>
      </c>
      <c r="AR808" s="19">
        <f>IFERROR(INDEX($I$2:$I$9873,MATCH(1,INDEX(($P808=$F$2:$F$9873)*(0=COUNTIFS(AF808:AQ808,$I$2:$I$9873)),0),0)),"")</f>
        <v/>
      </c>
      <c r="AS808" s="19">
        <f>IFERROR(VLOOKUP(AF808,[2]CUS030!$A$5:$E$10000,5,0),"")</f>
        <v/>
      </c>
      <c r="AT808" s="19">
        <f>IFERROR(VLOOKUP(AG808,[2]CUS030!$A$5:$E$10000,5,0),"")</f>
        <v/>
      </c>
      <c r="AU808" s="19">
        <f>IFERROR(VLOOKUP(AH808,[2]CUS030!$A$5:$E$10000,5,0),"")</f>
        <v/>
      </c>
      <c r="AV808" s="19">
        <f>IFERROR(VLOOKUP(AI808,[2]CUS030!$A$5:$E$10000,5,0),"")</f>
        <v/>
      </c>
      <c r="AW808" s="19">
        <f>IFERROR(VLOOKUP(AJ808,[2]CUS030!$A$5:$E$10000,5,0),"")</f>
        <v/>
      </c>
      <c r="AX808" s="19">
        <f>IFERROR(VLOOKUP(AK808,[2]CUS030!$A$5:$E$10000,5,0),"")</f>
        <v/>
      </c>
      <c r="AY808" s="19">
        <f>IFERROR(VLOOKUP(AL808,[2]CUS030!$A$5:$E$10000,5,0),"")</f>
        <v/>
      </c>
      <c r="AZ808" s="19">
        <f>IFERROR(VLOOKUP(AM808,[2]CUS030!$A$5:$E$10000,5,0),"")</f>
        <v/>
      </c>
      <c r="BA808" s="19">
        <f>IFERROR(VLOOKUP(AN808,[2]CUS030!$A$5:$E$10000,5,0),"")</f>
        <v/>
      </c>
      <c r="BB808" s="19">
        <f>IFERROR(VLOOKUP(AO808,[2]CUS030!$A$5:$E$10000,5,0),"")</f>
        <v/>
      </c>
      <c r="BC808" s="19">
        <f>IFERROR(VLOOKUP(AP808,[2]CUS030!$A$5:$E$10000,5,0),"")</f>
        <v/>
      </c>
      <c r="BD808" s="19">
        <f>IFERROR(VLOOKUP(AQ808,[2]CUS030!$A$5:$E$10000,5,0),"")</f>
        <v/>
      </c>
      <c r="BE808" s="19">
        <f>IFERROR(VLOOKUP(AR808,[2]CUS030!$A$5:$E$10000,5,0),"")</f>
        <v/>
      </c>
    </row>
    <row r="809">
      <c r="F809" s="108">
        <f>[1]!Table1[[#This Row],[Production]]</f>
        <v/>
      </c>
      <c r="G809">
        <f>MID(F809,LEN(F809)-6,4)</f>
        <v/>
      </c>
      <c r="H809">
        <f>AS809&amp;"|"&amp;AT809&amp;"|"&amp;AU809&amp;"|"&amp;AV809&amp;"|"&amp;AW809&amp;"|"&amp;AX809&amp;"|"&amp;AY809&amp;"|"&amp;AZ809&amp;"|"&amp;BA809&amp;"|"&amp;BB809&amp;"|"&amp;BC809&amp;"|"&amp;BD809&amp;"|"&amp;BE809</f>
        <v/>
      </c>
      <c r="I809" s="108">
        <f>[1]!Table1[[#This Row],[Stock]]</f>
        <v/>
      </c>
      <c r="J809">
        <f>MID(LEFT(I809,LEN(I809)-3),FIND("0|0.000",LEFT(I809,LEN(I809)-3),1)+7,6)</f>
        <v/>
      </c>
      <c r="K809" s="19" t="n"/>
      <c r="L809" s="19" t="n"/>
      <c r="M809" s="19" t="n"/>
      <c r="N809" s="19" t="n"/>
      <c r="O809" s="19" t="n"/>
      <c r="P809" s="20">
        <f>End_Cal!E809</f>
        <v/>
      </c>
      <c r="Q809" s="112">
        <f>IFERROR(INDEX($J$2:$J$9873,MATCH(1,INDEX(($P809=$F$2:$F$9873)*(0=COUNTIFS($Q$2:$Q$2,$J$2:$J$9873)),0),0)),"")</f>
        <v/>
      </c>
      <c r="R809" s="112">
        <f>IFERROR(INDEX($J$2:$J$9873,MATCH(1,INDEX(($P809=$F$2:$F$9873)*(0=COUNTIFS(Q809,$J$2:$J$9873)),0),0)),"")</f>
        <v/>
      </c>
      <c r="S809" s="112">
        <f>IFERROR(INDEX($J$2:$J$9873,MATCH(1,INDEX(($P809=$F$2:$F$9873)*(0=COUNTIFS(Q809:R809,$J$2:$J$9873)),0),0)),"")</f>
        <v/>
      </c>
      <c r="T809" s="112">
        <f>IFERROR(INDEX($J$2:$J$9873,MATCH(1,INDEX(($P809=$F$2:$F$9873)*(0=COUNTIFS(Q809:S809,$J$2:$J$9873)),0),0)),"")</f>
        <v/>
      </c>
      <c r="U809" s="112">
        <f>IFERROR(INDEX($J$2:$J$9873,MATCH(1,INDEX(($P809=$F$2:$F$9873)*(0=COUNTIFS(Q809:T809,$J$2:$J$9873)),0),0)),"")</f>
        <v/>
      </c>
      <c r="V809" s="112">
        <f>IFERROR(INDEX($J$2:$J$9873,MATCH(1,INDEX(($P809=$F$2:$F$9873)*(0=COUNTIFS(Q809:U809,$J$2:$J$9873)),0),0)),"")</f>
        <v/>
      </c>
      <c r="W809" s="112">
        <f>IFERROR(INDEX($J$2:$J$9873,MATCH(1,INDEX(($P809=$F$2:$F$9873)*(0=COUNTIFS(Q809:V809,$J$2:$J$861)),0),0)),"")</f>
        <v/>
      </c>
      <c r="X809" s="112">
        <f>IFERROR(INDEX($J$2:$J$9873,MATCH(1,INDEX(($P809=$F$2:$F$9873)*(0=COUNTIFS(Q809:W809,$J$2:$J$9873)),0),0)),"")</f>
        <v/>
      </c>
      <c r="Y809" s="112">
        <f>IFERROR(INDEX($J$2:$J$861,MATCH(1,INDEX(($P809=$F$2:$F$861)*(0=COUNTIFS(Q809:X809,$J$2:$J$861)),0),0)),"")</f>
        <v/>
      </c>
      <c r="Z809" s="112">
        <f>IFERROR(INDEX($J$2:$J$861,MATCH(1,INDEX(($P809=$F$2:$F$861)*(0=COUNTIFS(Q809:Y809,$J$2:$J$861)),0),0)),"")</f>
        <v/>
      </c>
      <c r="AA809" s="112">
        <f>IFERROR(INDEX($J$2:$J$861,MATCH(1,INDEX(($P809=$F$2:$F$861)*(0=COUNTIFS(Q809:Z809,$J$2:$J$861)),0),0)),"")</f>
        <v/>
      </c>
      <c r="AB809" s="112">
        <f>IFERROR(INDEX($J$2:$J$861,MATCH(1,INDEX(($P809=$F$2:$F$861)*(0=COUNTIFS(Q809:AA809,$J$2:$J$861)),0),0)),"")</f>
        <v/>
      </c>
      <c r="AC809" s="112">
        <f>IFERROR(INDEX($J$2:$J$861,MATCH(1,INDEX(($P809=$F$2:$F$861)*(0=COUNTIFS(Q809:AB809,$J$2:$J$861)),0),0)),"")</f>
        <v/>
      </c>
      <c r="AD809">
        <f>Q809&amp;"-"&amp;R809&amp;"-"&amp;S809&amp;"-"&amp;T809&amp;"-"&amp;U809&amp;"-"&amp;V809&amp;"-"&amp;W809&amp;"-"&amp;X809&amp;"-"&amp;Y809&amp;"-"&amp;Z809&amp;"-"&amp;AA809&amp;"-"&amp;AB809&amp;"-"&amp;AC809</f>
        <v/>
      </c>
      <c r="AF809" s="19">
        <f>IFERROR(INDEX($I$2:$I$861,MATCH(1,INDEX(($P809=$F$2:$F$861)*(0=COUNTIFS($AF$2:$AF$2,$I$2:$I$861)),0),0)),"")</f>
        <v/>
      </c>
      <c r="AG809" s="19">
        <f>IFERROR(INDEX($I$2:$I$9873,MATCH(1,INDEX(($P809=$F$2:$F$9873)*(0=COUNTIFS(AF809,$I$2:$I$9873)),0),0)),"")</f>
        <v/>
      </c>
      <c r="AH809" s="19">
        <f>IFERROR(INDEX($I$2:$I$9873,MATCH(1,INDEX(($P809=$F$2:$F$9873)*(0=COUNTIFS(AF809:AG809,$I$2:$I$9873)),0),0)),"")</f>
        <v/>
      </c>
      <c r="AI809" s="19">
        <f>IFERROR(INDEX($I$2:$I$9873,MATCH(1,INDEX(($P809=$F$2:$F$9873)*(0=COUNTIFS(AF809:AH809,$I$2:$I$9873)),0),0)),"")</f>
        <v/>
      </c>
      <c r="AJ809" s="19">
        <f>IFERROR(INDEX($I$2:$I$9873,MATCH(1,INDEX(($P809=$F$2:$F$9873)*(0=COUNTIFS(AF809:AI809,$I$2:$I$9873)),0),0)),"")</f>
        <v/>
      </c>
      <c r="AK809" s="19">
        <f>IFERROR(INDEX($I$2:$I$9873,MATCH(1,INDEX(($P809=$F$2:$F$9873)*(0=COUNTIFS(AF809:AJ809,$I$2:$I$9873)),0),0)),"")</f>
        <v/>
      </c>
      <c r="AL809" s="19">
        <f>IFERROR(INDEX($I$2:$I$9873,MATCH(1,INDEX(($P809=$F$2:$F$9873)*(0=COUNTIFS(AF809:AK809,$I$2:$I$9873)),0),0)),"")</f>
        <v/>
      </c>
      <c r="AM809" s="19">
        <f>IFERROR(INDEX($I$2:$I$9873,MATCH(1,INDEX(($P809=$F$2:$F$9873)*(0=COUNTIFS(AF809:AL809,$I$2:$I$9873)),0),0)),"")</f>
        <v/>
      </c>
      <c r="AN809" s="19">
        <f>IFERROR(INDEX($I$2:$I$9873,MATCH(1,INDEX(($P809=$F$2:$F$9873)*(0=COUNTIFS(AF809:AM809,$I$2:$I$9873)),0),0)),"")</f>
        <v/>
      </c>
      <c r="AO809" s="19">
        <f>IFERROR(INDEX($I$2:$I$9873,MATCH(1,INDEX(($P809=$F$2:$F$9873)*(0=COUNTIFS(AF809:AN809,$I$2:$I$9873)),0),0)),"")</f>
        <v/>
      </c>
      <c r="AP809" s="19">
        <f>IFERROR(INDEX($I$2:$I$9873,MATCH(1,INDEX(($P809=$F$2:$F$9873)*(0=COUNTIFS(AF809:AO809,$I$2:$I$9873)),0),0)),"")</f>
        <v/>
      </c>
      <c r="AQ809" s="19">
        <f>IFERROR(INDEX($I$2:$I$9873,MATCH(1,INDEX(($P809=$F$2:$F$9873)*(0=COUNTIFS(AF809:AP809,$I$2:$I$9873)),0),0)),"")</f>
        <v/>
      </c>
      <c r="AR809" s="19">
        <f>IFERROR(INDEX($I$2:$I$9873,MATCH(1,INDEX(($P809=$F$2:$F$9873)*(0=COUNTIFS(AF809:AQ809,$I$2:$I$9873)),0),0)),"")</f>
        <v/>
      </c>
      <c r="AS809" s="19">
        <f>IFERROR(VLOOKUP(AF809,[2]CUS030!$A$5:$E$10000,5,0),"")</f>
        <v/>
      </c>
      <c r="AT809" s="19">
        <f>IFERROR(VLOOKUP(AG809,[2]CUS030!$A$5:$E$10000,5,0),"")</f>
        <v/>
      </c>
      <c r="AU809" s="19">
        <f>IFERROR(VLOOKUP(AH809,[2]CUS030!$A$5:$E$10000,5,0),"")</f>
        <v/>
      </c>
      <c r="AV809" s="19">
        <f>IFERROR(VLOOKUP(AI809,[2]CUS030!$A$5:$E$10000,5,0),"")</f>
        <v/>
      </c>
      <c r="AW809" s="19">
        <f>IFERROR(VLOOKUP(AJ809,[2]CUS030!$A$5:$E$10000,5,0),"")</f>
        <v/>
      </c>
      <c r="AX809" s="19">
        <f>IFERROR(VLOOKUP(AK809,[2]CUS030!$A$5:$E$10000,5,0),"")</f>
        <v/>
      </c>
      <c r="AY809" s="19">
        <f>IFERROR(VLOOKUP(AL809,[2]CUS030!$A$5:$E$10000,5,0),"")</f>
        <v/>
      </c>
      <c r="AZ809" s="19">
        <f>IFERROR(VLOOKUP(AM809,[2]CUS030!$A$5:$E$10000,5,0),"")</f>
        <v/>
      </c>
      <c r="BA809" s="19">
        <f>IFERROR(VLOOKUP(AN809,[2]CUS030!$A$5:$E$10000,5,0),"")</f>
        <v/>
      </c>
      <c r="BB809" s="19">
        <f>IFERROR(VLOOKUP(AO809,[2]CUS030!$A$5:$E$10000,5,0),"")</f>
        <v/>
      </c>
      <c r="BC809" s="19">
        <f>IFERROR(VLOOKUP(AP809,[2]CUS030!$A$5:$E$10000,5,0),"")</f>
        <v/>
      </c>
      <c r="BD809" s="19">
        <f>IFERROR(VLOOKUP(AQ809,[2]CUS030!$A$5:$E$10000,5,0),"")</f>
        <v/>
      </c>
      <c r="BE809" s="19">
        <f>IFERROR(VLOOKUP(AR809,[2]CUS030!$A$5:$E$10000,5,0),"")</f>
        <v/>
      </c>
    </row>
    <row r="810">
      <c r="F810" s="108">
        <f>[1]!Table1[[#This Row],[Production]]</f>
        <v/>
      </c>
      <c r="G810">
        <f>MID(F810,LEN(F810)-6,4)</f>
        <v/>
      </c>
      <c r="H810">
        <f>AS810&amp;"|"&amp;AT810&amp;"|"&amp;AU810&amp;"|"&amp;AV810&amp;"|"&amp;AW810&amp;"|"&amp;AX810&amp;"|"&amp;AY810&amp;"|"&amp;AZ810&amp;"|"&amp;BA810&amp;"|"&amp;BB810&amp;"|"&amp;BC810&amp;"|"&amp;BD810&amp;"|"&amp;BE810</f>
        <v/>
      </c>
      <c r="I810" s="108">
        <f>[1]!Table1[[#This Row],[Stock]]</f>
        <v/>
      </c>
      <c r="J810">
        <f>MID(LEFT(I810,LEN(I810)-3),FIND("0|0.000",LEFT(I810,LEN(I810)-3),1)+7,6)</f>
        <v/>
      </c>
      <c r="K810" s="19" t="n"/>
      <c r="L810" s="19" t="n"/>
      <c r="M810" s="19" t="n"/>
      <c r="N810" s="19" t="n"/>
      <c r="O810" s="19" t="n"/>
      <c r="P810" s="20">
        <f>End_Cal!E810</f>
        <v/>
      </c>
      <c r="Q810" s="112">
        <f>IFERROR(INDEX($J$2:$J$9873,MATCH(1,INDEX(($P810=$F$2:$F$9873)*(0=COUNTIFS($Q$2:$Q$2,$J$2:$J$9873)),0),0)),"")</f>
        <v/>
      </c>
      <c r="R810" s="112">
        <f>IFERROR(INDEX($J$2:$J$9873,MATCH(1,INDEX(($P810=$F$2:$F$9873)*(0=COUNTIFS(Q810,$J$2:$J$9873)),0),0)),"")</f>
        <v/>
      </c>
      <c r="S810" s="112">
        <f>IFERROR(INDEX($J$2:$J$9873,MATCH(1,INDEX(($P810=$F$2:$F$9873)*(0=COUNTIFS(Q810:R810,$J$2:$J$9873)),0),0)),"")</f>
        <v/>
      </c>
      <c r="T810" s="112">
        <f>IFERROR(INDEX($J$2:$J$9873,MATCH(1,INDEX(($P810=$F$2:$F$9873)*(0=COUNTIFS(Q810:S810,$J$2:$J$9873)),0),0)),"")</f>
        <v/>
      </c>
      <c r="U810" s="112">
        <f>IFERROR(INDEX($J$2:$J$9873,MATCH(1,INDEX(($P810=$F$2:$F$9873)*(0=COUNTIFS(Q810:T810,$J$2:$J$9873)),0),0)),"")</f>
        <v/>
      </c>
      <c r="V810" s="112">
        <f>IFERROR(INDEX($J$2:$J$9873,MATCH(1,INDEX(($P810=$F$2:$F$9873)*(0=COUNTIFS(Q810:U810,$J$2:$J$9873)),0),0)),"")</f>
        <v/>
      </c>
      <c r="W810" s="112">
        <f>IFERROR(INDEX($J$2:$J$9873,MATCH(1,INDEX(($P810=$F$2:$F$9873)*(0=COUNTIFS(Q810:V810,$J$2:$J$861)),0),0)),"")</f>
        <v/>
      </c>
      <c r="X810" s="112">
        <f>IFERROR(INDEX($J$2:$J$9873,MATCH(1,INDEX(($P810=$F$2:$F$9873)*(0=COUNTIFS(Q810:W810,$J$2:$J$9873)),0),0)),"")</f>
        <v/>
      </c>
      <c r="Y810" s="112">
        <f>IFERROR(INDEX($J$2:$J$861,MATCH(1,INDEX(($P810=$F$2:$F$861)*(0=COUNTIFS(Q810:X810,$J$2:$J$861)),0),0)),"")</f>
        <v/>
      </c>
      <c r="Z810" s="112">
        <f>IFERROR(INDEX($J$2:$J$861,MATCH(1,INDEX(($P810=$F$2:$F$861)*(0=COUNTIFS(Q810:Y810,$J$2:$J$861)),0),0)),"")</f>
        <v/>
      </c>
      <c r="AA810" s="112">
        <f>IFERROR(INDEX($J$2:$J$861,MATCH(1,INDEX(($P810=$F$2:$F$861)*(0=COUNTIFS(Q810:Z810,$J$2:$J$861)),0),0)),"")</f>
        <v/>
      </c>
      <c r="AB810" s="112">
        <f>IFERROR(INDEX($J$2:$J$861,MATCH(1,INDEX(($P810=$F$2:$F$861)*(0=COUNTIFS(Q810:AA810,$J$2:$J$861)),0),0)),"")</f>
        <v/>
      </c>
      <c r="AC810" s="112">
        <f>IFERROR(INDEX($J$2:$J$861,MATCH(1,INDEX(($P810=$F$2:$F$861)*(0=COUNTIFS(Q810:AB810,$J$2:$J$861)),0),0)),"")</f>
        <v/>
      </c>
      <c r="AD810">
        <f>Q810&amp;"-"&amp;R810&amp;"-"&amp;S810&amp;"-"&amp;T810&amp;"-"&amp;U810&amp;"-"&amp;V810&amp;"-"&amp;W810&amp;"-"&amp;X810&amp;"-"&amp;Y810&amp;"-"&amp;Z810&amp;"-"&amp;AA810&amp;"-"&amp;AB810&amp;"-"&amp;AC810</f>
        <v/>
      </c>
      <c r="AF810" s="19">
        <f>IFERROR(INDEX($I$2:$I$861,MATCH(1,INDEX(($P810=$F$2:$F$861)*(0=COUNTIFS($AF$2:$AF$2,$I$2:$I$861)),0),0)),"")</f>
        <v/>
      </c>
      <c r="AG810" s="19">
        <f>IFERROR(INDEX($I$2:$I$9873,MATCH(1,INDEX(($P810=$F$2:$F$9873)*(0=COUNTIFS(AF810,$I$2:$I$9873)),0),0)),"")</f>
        <v/>
      </c>
      <c r="AH810" s="19">
        <f>IFERROR(INDEX($I$2:$I$9873,MATCH(1,INDEX(($P810=$F$2:$F$9873)*(0=COUNTIFS(AF810:AG810,$I$2:$I$9873)),0),0)),"")</f>
        <v/>
      </c>
      <c r="AI810" s="19">
        <f>IFERROR(INDEX($I$2:$I$9873,MATCH(1,INDEX(($P810=$F$2:$F$9873)*(0=COUNTIFS(AF810:AH810,$I$2:$I$9873)),0),0)),"")</f>
        <v/>
      </c>
      <c r="AJ810" s="19">
        <f>IFERROR(INDEX($I$2:$I$9873,MATCH(1,INDEX(($P810=$F$2:$F$9873)*(0=COUNTIFS(AF810:AI810,$I$2:$I$9873)),0),0)),"")</f>
        <v/>
      </c>
      <c r="AK810" s="19">
        <f>IFERROR(INDEX($I$2:$I$9873,MATCH(1,INDEX(($P810=$F$2:$F$9873)*(0=COUNTIFS(AF810:AJ810,$I$2:$I$9873)),0),0)),"")</f>
        <v/>
      </c>
      <c r="AL810" s="19">
        <f>IFERROR(INDEX($I$2:$I$9873,MATCH(1,INDEX(($P810=$F$2:$F$9873)*(0=COUNTIFS(AF810:AK810,$I$2:$I$9873)),0),0)),"")</f>
        <v/>
      </c>
      <c r="AM810" s="19">
        <f>IFERROR(INDEX($I$2:$I$9873,MATCH(1,INDEX(($P810=$F$2:$F$9873)*(0=COUNTIFS(AF810:AL810,$I$2:$I$9873)),0),0)),"")</f>
        <v/>
      </c>
      <c r="AN810" s="19">
        <f>IFERROR(INDEX($I$2:$I$9873,MATCH(1,INDEX(($P810=$F$2:$F$9873)*(0=COUNTIFS(AF810:AM810,$I$2:$I$9873)),0),0)),"")</f>
        <v/>
      </c>
      <c r="AO810" s="19">
        <f>IFERROR(INDEX($I$2:$I$9873,MATCH(1,INDEX(($P810=$F$2:$F$9873)*(0=COUNTIFS(AF810:AN810,$I$2:$I$9873)),0),0)),"")</f>
        <v/>
      </c>
      <c r="AP810" s="19">
        <f>IFERROR(INDEX($I$2:$I$9873,MATCH(1,INDEX(($P810=$F$2:$F$9873)*(0=COUNTIFS(AF810:AO810,$I$2:$I$9873)),0),0)),"")</f>
        <v/>
      </c>
      <c r="AQ810" s="19">
        <f>IFERROR(INDEX($I$2:$I$9873,MATCH(1,INDEX(($P810=$F$2:$F$9873)*(0=COUNTIFS(AF810:AP810,$I$2:$I$9873)),0),0)),"")</f>
        <v/>
      </c>
      <c r="AR810" s="19">
        <f>IFERROR(INDEX($I$2:$I$9873,MATCH(1,INDEX(($P810=$F$2:$F$9873)*(0=COUNTIFS(AF810:AQ810,$I$2:$I$9873)),0),0)),"")</f>
        <v/>
      </c>
      <c r="AS810" s="19">
        <f>IFERROR(VLOOKUP(AF810,[2]CUS030!$A$5:$E$10000,5,0),"")</f>
        <v/>
      </c>
      <c r="AT810" s="19">
        <f>IFERROR(VLOOKUP(AG810,[2]CUS030!$A$5:$E$10000,5,0),"")</f>
        <v/>
      </c>
      <c r="AU810" s="19">
        <f>IFERROR(VLOOKUP(AH810,[2]CUS030!$A$5:$E$10000,5,0),"")</f>
        <v/>
      </c>
      <c r="AV810" s="19">
        <f>IFERROR(VLOOKUP(AI810,[2]CUS030!$A$5:$E$10000,5,0),"")</f>
        <v/>
      </c>
      <c r="AW810" s="19">
        <f>IFERROR(VLOOKUP(AJ810,[2]CUS030!$A$5:$E$10000,5,0),"")</f>
        <v/>
      </c>
      <c r="AX810" s="19">
        <f>IFERROR(VLOOKUP(AK810,[2]CUS030!$A$5:$E$10000,5,0),"")</f>
        <v/>
      </c>
      <c r="AY810" s="19">
        <f>IFERROR(VLOOKUP(AL810,[2]CUS030!$A$5:$E$10000,5,0),"")</f>
        <v/>
      </c>
      <c r="AZ810" s="19">
        <f>IFERROR(VLOOKUP(AM810,[2]CUS030!$A$5:$E$10000,5,0),"")</f>
        <v/>
      </c>
      <c r="BA810" s="19">
        <f>IFERROR(VLOOKUP(AN810,[2]CUS030!$A$5:$E$10000,5,0),"")</f>
        <v/>
      </c>
      <c r="BB810" s="19">
        <f>IFERROR(VLOOKUP(AO810,[2]CUS030!$A$5:$E$10000,5,0),"")</f>
        <v/>
      </c>
      <c r="BC810" s="19">
        <f>IFERROR(VLOOKUP(AP810,[2]CUS030!$A$5:$E$10000,5,0),"")</f>
        <v/>
      </c>
      <c r="BD810" s="19">
        <f>IFERROR(VLOOKUP(AQ810,[2]CUS030!$A$5:$E$10000,5,0),"")</f>
        <v/>
      </c>
      <c r="BE810" s="19">
        <f>IFERROR(VLOOKUP(AR810,[2]CUS030!$A$5:$E$10000,5,0),"")</f>
        <v/>
      </c>
    </row>
    <row r="811">
      <c r="F811" s="108">
        <f>[1]!Table1[[#This Row],[Production]]</f>
        <v/>
      </c>
      <c r="G811">
        <f>MID(F811,LEN(F811)-6,4)</f>
        <v/>
      </c>
      <c r="H811">
        <f>AS811&amp;"|"&amp;AT811&amp;"|"&amp;AU811&amp;"|"&amp;AV811&amp;"|"&amp;AW811&amp;"|"&amp;AX811&amp;"|"&amp;AY811&amp;"|"&amp;AZ811&amp;"|"&amp;BA811&amp;"|"&amp;BB811&amp;"|"&amp;BC811&amp;"|"&amp;BD811&amp;"|"&amp;BE811</f>
        <v/>
      </c>
      <c r="I811" s="108">
        <f>[1]!Table1[[#This Row],[Stock]]</f>
        <v/>
      </c>
      <c r="J811">
        <f>MID(LEFT(I811,LEN(I811)-3),FIND("0|0.000",LEFT(I811,LEN(I811)-3),1)+7,6)</f>
        <v/>
      </c>
      <c r="K811" s="19" t="n"/>
      <c r="L811" s="19" t="n"/>
      <c r="M811" s="19" t="n"/>
      <c r="N811" s="19" t="n"/>
      <c r="O811" s="19" t="n"/>
      <c r="P811" s="20">
        <f>End_Cal!E811</f>
        <v/>
      </c>
      <c r="Q811" s="112">
        <f>IFERROR(INDEX($J$2:$J$9873,MATCH(1,INDEX(($P811=$F$2:$F$9873)*(0=COUNTIFS($Q$2:$Q$2,$J$2:$J$9873)),0),0)),"")</f>
        <v/>
      </c>
      <c r="R811" s="112">
        <f>IFERROR(INDEX($J$2:$J$9873,MATCH(1,INDEX(($P811=$F$2:$F$9873)*(0=COUNTIFS(Q811,$J$2:$J$9873)),0),0)),"")</f>
        <v/>
      </c>
      <c r="S811" s="112">
        <f>IFERROR(INDEX($J$2:$J$9873,MATCH(1,INDEX(($P811=$F$2:$F$9873)*(0=COUNTIFS(Q811:R811,$J$2:$J$9873)),0),0)),"")</f>
        <v/>
      </c>
      <c r="T811" s="112">
        <f>IFERROR(INDEX($J$2:$J$9873,MATCH(1,INDEX(($P811=$F$2:$F$9873)*(0=COUNTIFS(Q811:S811,$J$2:$J$9873)),0),0)),"")</f>
        <v/>
      </c>
      <c r="U811" s="112">
        <f>IFERROR(INDEX($J$2:$J$9873,MATCH(1,INDEX(($P811=$F$2:$F$9873)*(0=COUNTIFS(Q811:T811,$J$2:$J$9873)),0),0)),"")</f>
        <v/>
      </c>
      <c r="V811" s="112">
        <f>IFERROR(INDEX($J$2:$J$9873,MATCH(1,INDEX(($P811=$F$2:$F$9873)*(0=COUNTIFS(Q811:U811,$J$2:$J$9873)),0),0)),"")</f>
        <v/>
      </c>
      <c r="W811" s="112">
        <f>IFERROR(INDEX($J$2:$J$9873,MATCH(1,INDEX(($P811=$F$2:$F$9873)*(0=COUNTIFS(Q811:V811,$J$2:$J$861)),0),0)),"")</f>
        <v/>
      </c>
      <c r="X811" s="112">
        <f>IFERROR(INDEX($J$2:$J$9873,MATCH(1,INDEX(($P811=$F$2:$F$9873)*(0=COUNTIFS(Q811:W811,$J$2:$J$9873)),0),0)),"")</f>
        <v/>
      </c>
      <c r="Y811" s="112">
        <f>IFERROR(INDEX($J$2:$J$861,MATCH(1,INDEX(($P811=$F$2:$F$861)*(0=COUNTIFS(Q811:X811,$J$2:$J$861)),0),0)),"")</f>
        <v/>
      </c>
      <c r="Z811" s="112">
        <f>IFERROR(INDEX($J$2:$J$861,MATCH(1,INDEX(($P811=$F$2:$F$861)*(0=COUNTIFS(Q811:Y811,$J$2:$J$861)),0),0)),"")</f>
        <v/>
      </c>
      <c r="AA811" s="112">
        <f>IFERROR(INDEX($J$2:$J$861,MATCH(1,INDEX(($P811=$F$2:$F$861)*(0=COUNTIFS(Q811:Z811,$J$2:$J$861)),0),0)),"")</f>
        <v/>
      </c>
      <c r="AB811" s="112">
        <f>IFERROR(INDEX($J$2:$J$861,MATCH(1,INDEX(($P811=$F$2:$F$861)*(0=COUNTIFS(Q811:AA811,$J$2:$J$861)),0),0)),"")</f>
        <v/>
      </c>
      <c r="AC811" s="112">
        <f>IFERROR(INDEX($J$2:$J$861,MATCH(1,INDEX(($P811=$F$2:$F$861)*(0=COUNTIFS(Q811:AB811,$J$2:$J$861)),0),0)),"")</f>
        <v/>
      </c>
      <c r="AD811">
        <f>Q811&amp;"-"&amp;R811&amp;"-"&amp;S811&amp;"-"&amp;T811&amp;"-"&amp;U811&amp;"-"&amp;V811&amp;"-"&amp;W811&amp;"-"&amp;X811&amp;"-"&amp;Y811&amp;"-"&amp;Z811&amp;"-"&amp;AA811&amp;"-"&amp;AB811&amp;"-"&amp;AC811</f>
        <v/>
      </c>
      <c r="AF811" s="19">
        <f>IFERROR(INDEX($I$2:$I$861,MATCH(1,INDEX(($P811=$F$2:$F$861)*(0=COUNTIFS($AF$2:$AF$2,$I$2:$I$861)),0),0)),"")</f>
        <v/>
      </c>
      <c r="AG811" s="19">
        <f>IFERROR(INDEX($I$2:$I$9873,MATCH(1,INDEX(($P811=$F$2:$F$9873)*(0=COUNTIFS(AF811,$I$2:$I$9873)),0),0)),"")</f>
        <v/>
      </c>
      <c r="AH811" s="19">
        <f>IFERROR(INDEX($I$2:$I$9873,MATCH(1,INDEX(($P811=$F$2:$F$9873)*(0=COUNTIFS(AF811:AG811,$I$2:$I$9873)),0),0)),"")</f>
        <v/>
      </c>
      <c r="AI811" s="19">
        <f>IFERROR(INDEX($I$2:$I$9873,MATCH(1,INDEX(($P811=$F$2:$F$9873)*(0=COUNTIFS(AF811:AH811,$I$2:$I$9873)),0),0)),"")</f>
        <v/>
      </c>
      <c r="AJ811" s="19">
        <f>IFERROR(INDEX($I$2:$I$9873,MATCH(1,INDEX(($P811=$F$2:$F$9873)*(0=COUNTIFS(AF811:AI811,$I$2:$I$9873)),0),0)),"")</f>
        <v/>
      </c>
      <c r="AK811" s="19">
        <f>IFERROR(INDEX($I$2:$I$9873,MATCH(1,INDEX(($P811=$F$2:$F$9873)*(0=COUNTIFS(AF811:AJ811,$I$2:$I$9873)),0),0)),"")</f>
        <v/>
      </c>
      <c r="AL811" s="19">
        <f>IFERROR(INDEX($I$2:$I$9873,MATCH(1,INDEX(($P811=$F$2:$F$9873)*(0=COUNTIFS(AF811:AK811,$I$2:$I$9873)),0),0)),"")</f>
        <v/>
      </c>
      <c r="AM811" s="19">
        <f>IFERROR(INDEX($I$2:$I$9873,MATCH(1,INDEX(($P811=$F$2:$F$9873)*(0=COUNTIFS(AF811:AL811,$I$2:$I$9873)),0),0)),"")</f>
        <v/>
      </c>
      <c r="AN811" s="19">
        <f>IFERROR(INDEX($I$2:$I$9873,MATCH(1,INDEX(($P811=$F$2:$F$9873)*(0=COUNTIFS(AF811:AM811,$I$2:$I$9873)),0),0)),"")</f>
        <v/>
      </c>
      <c r="AO811" s="19">
        <f>IFERROR(INDEX($I$2:$I$9873,MATCH(1,INDEX(($P811=$F$2:$F$9873)*(0=COUNTIFS(AF811:AN811,$I$2:$I$9873)),0),0)),"")</f>
        <v/>
      </c>
      <c r="AP811" s="19">
        <f>IFERROR(INDEX($I$2:$I$9873,MATCH(1,INDEX(($P811=$F$2:$F$9873)*(0=COUNTIFS(AF811:AO811,$I$2:$I$9873)),0),0)),"")</f>
        <v/>
      </c>
      <c r="AQ811" s="19">
        <f>IFERROR(INDEX($I$2:$I$9873,MATCH(1,INDEX(($P811=$F$2:$F$9873)*(0=COUNTIFS(AF811:AP811,$I$2:$I$9873)),0),0)),"")</f>
        <v/>
      </c>
      <c r="AR811" s="19">
        <f>IFERROR(INDEX($I$2:$I$9873,MATCH(1,INDEX(($P811=$F$2:$F$9873)*(0=COUNTIFS(AF811:AQ811,$I$2:$I$9873)),0),0)),"")</f>
        <v/>
      </c>
      <c r="AS811" s="19">
        <f>IFERROR(VLOOKUP(AF811,[2]CUS030!$A$5:$E$10000,5,0),"")</f>
        <v/>
      </c>
      <c r="AT811" s="19">
        <f>IFERROR(VLOOKUP(AG811,[2]CUS030!$A$5:$E$10000,5,0),"")</f>
        <v/>
      </c>
      <c r="AU811" s="19">
        <f>IFERROR(VLOOKUP(AH811,[2]CUS030!$A$5:$E$10000,5,0),"")</f>
        <v/>
      </c>
      <c r="AV811" s="19">
        <f>IFERROR(VLOOKUP(AI811,[2]CUS030!$A$5:$E$10000,5,0),"")</f>
        <v/>
      </c>
      <c r="AW811" s="19">
        <f>IFERROR(VLOOKUP(AJ811,[2]CUS030!$A$5:$E$10000,5,0),"")</f>
        <v/>
      </c>
      <c r="AX811" s="19">
        <f>IFERROR(VLOOKUP(AK811,[2]CUS030!$A$5:$E$10000,5,0),"")</f>
        <v/>
      </c>
      <c r="AY811" s="19">
        <f>IFERROR(VLOOKUP(AL811,[2]CUS030!$A$5:$E$10000,5,0),"")</f>
        <v/>
      </c>
      <c r="AZ811" s="19">
        <f>IFERROR(VLOOKUP(AM811,[2]CUS030!$A$5:$E$10000,5,0),"")</f>
        <v/>
      </c>
      <c r="BA811" s="19">
        <f>IFERROR(VLOOKUP(AN811,[2]CUS030!$A$5:$E$10000,5,0),"")</f>
        <v/>
      </c>
      <c r="BB811" s="19">
        <f>IFERROR(VLOOKUP(AO811,[2]CUS030!$A$5:$E$10000,5,0),"")</f>
        <v/>
      </c>
      <c r="BC811" s="19">
        <f>IFERROR(VLOOKUP(AP811,[2]CUS030!$A$5:$E$10000,5,0),"")</f>
        <v/>
      </c>
      <c r="BD811" s="19">
        <f>IFERROR(VLOOKUP(AQ811,[2]CUS030!$A$5:$E$10000,5,0),"")</f>
        <v/>
      </c>
      <c r="BE811" s="19">
        <f>IFERROR(VLOOKUP(AR811,[2]CUS030!$A$5:$E$10000,5,0),"")</f>
        <v/>
      </c>
    </row>
    <row r="812">
      <c r="F812" s="108">
        <f>[1]!Table1[[#This Row],[Production]]</f>
        <v/>
      </c>
      <c r="G812">
        <f>MID(F812,LEN(F812)-6,4)</f>
        <v/>
      </c>
      <c r="H812">
        <f>AS812&amp;"|"&amp;AT812&amp;"|"&amp;AU812&amp;"|"&amp;AV812&amp;"|"&amp;AW812&amp;"|"&amp;AX812&amp;"|"&amp;AY812&amp;"|"&amp;AZ812&amp;"|"&amp;BA812&amp;"|"&amp;BB812&amp;"|"&amp;BC812&amp;"|"&amp;BD812&amp;"|"&amp;BE812</f>
        <v/>
      </c>
      <c r="I812" s="108">
        <f>[1]!Table1[[#This Row],[Stock]]</f>
        <v/>
      </c>
      <c r="J812">
        <f>MID(LEFT(I812,LEN(I812)-3),FIND("0|0.000",LEFT(I812,LEN(I812)-3),1)+7,6)</f>
        <v/>
      </c>
      <c r="K812" s="19" t="n"/>
      <c r="L812" s="19" t="n"/>
      <c r="M812" s="19" t="n"/>
      <c r="N812" s="19" t="n"/>
      <c r="O812" s="19" t="n"/>
      <c r="P812" s="20">
        <f>End_Cal!E812</f>
        <v/>
      </c>
      <c r="Q812" s="112">
        <f>IFERROR(INDEX($J$2:$J$9873,MATCH(1,INDEX(($P812=$F$2:$F$9873)*(0=COUNTIFS($Q$2:$Q$2,$J$2:$J$9873)),0),0)),"")</f>
        <v/>
      </c>
      <c r="R812" s="112">
        <f>IFERROR(INDEX($J$2:$J$9873,MATCH(1,INDEX(($P812=$F$2:$F$9873)*(0=COUNTIFS(Q812,$J$2:$J$9873)),0),0)),"")</f>
        <v/>
      </c>
      <c r="S812" s="112">
        <f>IFERROR(INDEX($J$2:$J$9873,MATCH(1,INDEX(($P812=$F$2:$F$9873)*(0=COUNTIFS(Q812:R812,$J$2:$J$9873)),0),0)),"")</f>
        <v/>
      </c>
      <c r="T812" s="112">
        <f>IFERROR(INDEX($J$2:$J$9873,MATCH(1,INDEX(($P812=$F$2:$F$9873)*(0=COUNTIFS(Q812:S812,$J$2:$J$9873)),0),0)),"")</f>
        <v/>
      </c>
      <c r="U812" s="112">
        <f>IFERROR(INDEX($J$2:$J$9873,MATCH(1,INDEX(($P812=$F$2:$F$9873)*(0=COUNTIFS(Q812:T812,$J$2:$J$9873)),0),0)),"")</f>
        <v/>
      </c>
      <c r="V812" s="112">
        <f>IFERROR(INDEX($J$2:$J$9873,MATCH(1,INDEX(($P812=$F$2:$F$9873)*(0=COUNTIFS(Q812:U812,$J$2:$J$9873)),0),0)),"")</f>
        <v/>
      </c>
      <c r="W812" s="112">
        <f>IFERROR(INDEX($J$2:$J$9873,MATCH(1,INDEX(($P812=$F$2:$F$9873)*(0=COUNTIFS(Q812:V812,$J$2:$J$861)),0),0)),"")</f>
        <v/>
      </c>
      <c r="X812" s="112">
        <f>IFERROR(INDEX($J$2:$J$9873,MATCH(1,INDEX(($P812=$F$2:$F$9873)*(0=COUNTIFS(Q812:W812,$J$2:$J$9873)),0),0)),"")</f>
        <v/>
      </c>
      <c r="Y812" s="112">
        <f>IFERROR(INDEX($J$2:$J$861,MATCH(1,INDEX(($P812=$F$2:$F$861)*(0=COUNTIFS(Q812:X812,$J$2:$J$861)),0),0)),"")</f>
        <v/>
      </c>
      <c r="Z812" s="112">
        <f>IFERROR(INDEX($J$2:$J$861,MATCH(1,INDEX(($P812=$F$2:$F$861)*(0=COUNTIFS(Q812:Y812,$J$2:$J$861)),0),0)),"")</f>
        <v/>
      </c>
      <c r="AA812" s="112">
        <f>IFERROR(INDEX($J$2:$J$861,MATCH(1,INDEX(($P812=$F$2:$F$861)*(0=COUNTIFS(Q812:Z812,$J$2:$J$861)),0),0)),"")</f>
        <v/>
      </c>
      <c r="AB812" s="112">
        <f>IFERROR(INDEX($J$2:$J$861,MATCH(1,INDEX(($P812=$F$2:$F$861)*(0=COUNTIFS(Q812:AA812,$J$2:$J$861)),0),0)),"")</f>
        <v/>
      </c>
      <c r="AC812" s="112">
        <f>IFERROR(INDEX($J$2:$J$861,MATCH(1,INDEX(($P812=$F$2:$F$861)*(0=COUNTIFS(Q812:AB812,$J$2:$J$861)),0),0)),"")</f>
        <v/>
      </c>
      <c r="AD812">
        <f>Q812&amp;"-"&amp;R812&amp;"-"&amp;S812&amp;"-"&amp;T812&amp;"-"&amp;U812&amp;"-"&amp;V812&amp;"-"&amp;W812&amp;"-"&amp;X812&amp;"-"&amp;Y812&amp;"-"&amp;Z812&amp;"-"&amp;AA812&amp;"-"&amp;AB812&amp;"-"&amp;AC812</f>
        <v/>
      </c>
      <c r="AF812" s="19">
        <f>IFERROR(INDEX($I$2:$I$861,MATCH(1,INDEX(($P812=$F$2:$F$861)*(0=COUNTIFS($AF$2:$AF$2,$I$2:$I$861)),0),0)),"")</f>
        <v/>
      </c>
      <c r="AG812" s="19">
        <f>IFERROR(INDEX($I$2:$I$9873,MATCH(1,INDEX(($P812=$F$2:$F$9873)*(0=COUNTIFS(AF812,$I$2:$I$9873)),0),0)),"")</f>
        <v/>
      </c>
      <c r="AH812" s="19">
        <f>IFERROR(INDEX($I$2:$I$9873,MATCH(1,INDEX(($P812=$F$2:$F$9873)*(0=COUNTIFS(AF812:AG812,$I$2:$I$9873)),0),0)),"")</f>
        <v/>
      </c>
      <c r="AI812" s="19">
        <f>IFERROR(INDEX($I$2:$I$9873,MATCH(1,INDEX(($P812=$F$2:$F$9873)*(0=COUNTIFS(AF812:AH812,$I$2:$I$9873)),0),0)),"")</f>
        <v/>
      </c>
      <c r="AJ812" s="19">
        <f>IFERROR(INDEX($I$2:$I$9873,MATCH(1,INDEX(($P812=$F$2:$F$9873)*(0=COUNTIFS(AF812:AI812,$I$2:$I$9873)),0),0)),"")</f>
        <v/>
      </c>
      <c r="AK812" s="19">
        <f>IFERROR(INDEX($I$2:$I$9873,MATCH(1,INDEX(($P812=$F$2:$F$9873)*(0=COUNTIFS(AF812:AJ812,$I$2:$I$9873)),0),0)),"")</f>
        <v/>
      </c>
      <c r="AL812" s="19">
        <f>IFERROR(INDEX($I$2:$I$9873,MATCH(1,INDEX(($P812=$F$2:$F$9873)*(0=COUNTIFS(AF812:AK812,$I$2:$I$9873)),0),0)),"")</f>
        <v/>
      </c>
      <c r="AM812" s="19">
        <f>IFERROR(INDEX($I$2:$I$9873,MATCH(1,INDEX(($P812=$F$2:$F$9873)*(0=COUNTIFS(AF812:AL812,$I$2:$I$9873)),0),0)),"")</f>
        <v/>
      </c>
      <c r="AN812" s="19">
        <f>IFERROR(INDEX($I$2:$I$9873,MATCH(1,INDEX(($P812=$F$2:$F$9873)*(0=COUNTIFS(AF812:AM812,$I$2:$I$9873)),0),0)),"")</f>
        <v/>
      </c>
      <c r="AO812" s="19">
        <f>IFERROR(INDEX($I$2:$I$9873,MATCH(1,INDEX(($P812=$F$2:$F$9873)*(0=COUNTIFS(AF812:AN812,$I$2:$I$9873)),0),0)),"")</f>
        <v/>
      </c>
      <c r="AP812" s="19">
        <f>IFERROR(INDEX($I$2:$I$9873,MATCH(1,INDEX(($P812=$F$2:$F$9873)*(0=COUNTIFS(AF812:AO812,$I$2:$I$9873)),0),0)),"")</f>
        <v/>
      </c>
      <c r="AQ812" s="19">
        <f>IFERROR(INDEX($I$2:$I$9873,MATCH(1,INDEX(($P812=$F$2:$F$9873)*(0=COUNTIFS(AF812:AP812,$I$2:$I$9873)),0),0)),"")</f>
        <v/>
      </c>
      <c r="AR812" s="19">
        <f>IFERROR(INDEX($I$2:$I$9873,MATCH(1,INDEX(($P812=$F$2:$F$9873)*(0=COUNTIFS(AF812:AQ812,$I$2:$I$9873)),0),0)),"")</f>
        <v/>
      </c>
      <c r="AS812" s="19">
        <f>IFERROR(VLOOKUP(AF812,[2]CUS030!$A$5:$E$10000,5,0),"")</f>
        <v/>
      </c>
      <c r="AT812" s="19">
        <f>IFERROR(VLOOKUP(AG812,[2]CUS030!$A$5:$E$10000,5,0),"")</f>
        <v/>
      </c>
      <c r="AU812" s="19">
        <f>IFERROR(VLOOKUP(AH812,[2]CUS030!$A$5:$E$10000,5,0),"")</f>
        <v/>
      </c>
      <c r="AV812" s="19">
        <f>IFERROR(VLOOKUP(AI812,[2]CUS030!$A$5:$E$10000,5,0),"")</f>
        <v/>
      </c>
      <c r="AW812" s="19">
        <f>IFERROR(VLOOKUP(AJ812,[2]CUS030!$A$5:$E$10000,5,0),"")</f>
        <v/>
      </c>
      <c r="AX812" s="19">
        <f>IFERROR(VLOOKUP(AK812,[2]CUS030!$A$5:$E$10000,5,0),"")</f>
        <v/>
      </c>
      <c r="AY812" s="19">
        <f>IFERROR(VLOOKUP(AL812,[2]CUS030!$A$5:$E$10000,5,0),"")</f>
        <v/>
      </c>
      <c r="AZ812" s="19">
        <f>IFERROR(VLOOKUP(AM812,[2]CUS030!$A$5:$E$10000,5,0),"")</f>
        <v/>
      </c>
      <c r="BA812" s="19">
        <f>IFERROR(VLOOKUP(AN812,[2]CUS030!$A$5:$E$10000,5,0),"")</f>
        <v/>
      </c>
      <c r="BB812" s="19">
        <f>IFERROR(VLOOKUP(AO812,[2]CUS030!$A$5:$E$10000,5,0),"")</f>
        <v/>
      </c>
      <c r="BC812" s="19">
        <f>IFERROR(VLOOKUP(AP812,[2]CUS030!$A$5:$E$10000,5,0),"")</f>
        <v/>
      </c>
      <c r="BD812" s="19">
        <f>IFERROR(VLOOKUP(AQ812,[2]CUS030!$A$5:$E$10000,5,0),"")</f>
        <v/>
      </c>
      <c r="BE812" s="19">
        <f>IFERROR(VLOOKUP(AR812,[2]CUS030!$A$5:$E$10000,5,0),"")</f>
        <v/>
      </c>
    </row>
    <row r="813">
      <c r="F813" s="108">
        <f>[1]!Table1[[#This Row],[Production]]</f>
        <v/>
      </c>
      <c r="G813">
        <f>MID(F813,LEN(F813)-6,4)</f>
        <v/>
      </c>
      <c r="H813">
        <f>AS813&amp;"|"&amp;AT813&amp;"|"&amp;AU813&amp;"|"&amp;AV813&amp;"|"&amp;AW813&amp;"|"&amp;AX813&amp;"|"&amp;AY813&amp;"|"&amp;AZ813&amp;"|"&amp;BA813&amp;"|"&amp;BB813&amp;"|"&amp;BC813&amp;"|"&amp;BD813&amp;"|"&amp;BE813</f>
        <v/>
      </c>
      <c r="I813" s="108">
        <f>[1]!Table1[[#This Row],[Stock]]</f>
        <v/>
      </c>
      <c r="J813">
        <f>MID(LEFT(I813,LEN(I813)-3),FIND("0|0.000",LEFT(I813,LEN(I813)-3),1)+7,6)</f>
        <v/>
      </c>
      <c r="K813" s="19" t="n"/>
      <c r="L813" s="19" t="n"/>
      <c r="M813" s="19" t="n"/>
      <c r="N813" s="19" t="n"/>
      <c r="O813" s="19" t="n"/>
      <c r="P813" s="20">
        <f>End_Cal!E813</f>
        <v/>
      </c>
      <c r="Q813" s="112">
        <f>IFERROR(INDEX($J$2:$J$9873,MATCH(1,INDEX(($P813=$F$2:$F$9873)*(0=COUNTIFS($Q$2:$Q$2,$J$2:$J$9873)),0),0)),"")</f>
        <v/>
      </c>
      <c r="R813" s="112">
        <f>IFERROR(INDEX($J$2:$J$9873,MATCH(1,INDEX(($P813=$F$2:$F$9873)*(0=COUNTIFS(Q813,$J$2:$J$9873)),0),0)),"")</f>
        <v/>
      </c>
      <c r="S813" s="112">
        <f>IFERROR(INDEX($J$2:$J$9873,MATCH(1,INDEX(($P813=$F$2:$F$9873)*(0=COUNTIFS(Q813:R813,$J$2:$J$9873)),0),0)),"")</f>
        <v/>
      </c>
      <c r="T813" s="112">
        <f>IFERROR(INDEX($J$2:$J$9873,MATCH(1,INDEX(($P813=$F$2:$F$9873)*(0=COUNTIFS(Q813:S813,$J$2:$J$9873)),0),0)),"")</f>
        <v/>
      </c>
      <c r="U813" s="112">
        <f>IFERROR(INDEX($J$2:$J$9873,MATCH(1,INDEX(($P813=$F$2:$F$9873)*(0=COUNTIFS(Q813:T813,$J$2:$J$9873)),0),0)),"")</f>
        <v/>
      </c>
      <c r="V813" s="112">
        <f>IFERROR(INDEX($J$2:$J$9873,MATCH(1,INDEX(($P813=$F$2:$F$9873)*(0=COUNTIFS(Q813:U813,$J$2:$J$9873)),0),0)),"")</f>
        <v/>
      </c>
      <c r="W813" s="112">
        <f>IFERROR(INDEX($J$2:$J$9873,MATCH(1,INDEX(($P813=$F$2:$F$9873)*(0=COUNTIFS(Q813:V813,$J$2:$J$861)),0),0)),"")</f>
        <v/>
      </c>
      <c r="X813" s="112">
        <f>IFERROR(INDEX($J$2:$J$9873,MATCH(1,INDEX(($P813=$F$2:$F$9873)*(0=COUNTIFS(Q813:W813,$J$2:$J$9873)),0),0)),"")</f>
        <v/>
      </c>
      <c r="Y813" s="112">
        <f>IFERROR(INDEX($J$2:$J$861,MATCH(1,INDEX(($P813=$F$2:$F$861)*(0=COUNTIFS(Q813:X813,$J$2:$J$861)),0),0)),"")</f>
        <v/>
      </c>
      <c r="Z813" s="112">
        <f>IFERROR(INDEX($J$2:$J$861,MATCH(1,INDEX(($P813=$F$2:$F$861)*(0=COUNTIFS(Q813:Y813,$J$2:$J$861)),0),0)),"")</f>
        <v/>
      </c>
      <c r="AA813" s="112">
        <f>IFERROR(INDEX($J$2:$J$861,MATCH(1,INDEX(($P813=$F$2:$F$861)*(0=COUNTIFS(Q813:Z813,$J$2:$J$861)),0),0)),"")</f>
        <v/>
      </c>
      <c r="AB813" s="112">
        <f>IFERROR(INDEX($J$2:$J$861,MATCH(1,INDEX(($P813=$F$2:$F$861)*(0=COUNTIFS(Q813:AA813,$J$2:$J$861)),0),0)),"")</f>
        <v/>
      </c>
      <c r="AC813" s="112">
        <f>IFERROR(INDEX($J$2:$J$861,MATCH(1,INDEX(($P813=$F$2:$F$861)*(0=COUNTIFS(Q813:AB813,$J$2:$J$861)),0),0)),"")</f>
        <v/>
      </c>
      <c r="AD813">
        <f>Q813&amp;"-"&amp;R813&amp;"-"&amp;S813&amp;"-"&amp;T813&amp;"-"&amp;U813&amp;"-"&amp;V813&amp;"-"&amp;W813&amp;"-"&amp;X813&amp;"-"&amp;Y813&amp;"-"&amp;Z813&amp;"-"&amp;AA813&amp;"-"&amp;AB813&amp;"-"&amp;AC813</f>
        <v/>
      </c>
      <c r="AF813" s="19">
        <f>IFERROR(INDEX($I$2:$I$861,MATCH(1,INDEX(($P813=$F$2:$F$861)*(0=COUNTIFS($AF$2:$AF$2,$I$2:$I$861)),0),0)),"")</f>
        <v/>
      </c>
      <c r="AG813" s="19">
        <f>IFERROR(INDEX($I$2:$I$9873,MATCH(1,INDEX(($P813=$F$2:$F$9873)*(0=COUNTIFS(AF813,$I$2:$I$9873)),0),0)),"")</f>
        <v/>
      </c>
      <c r="AH813" s="19">
        <f>IFERROR(INDEX($I$2:$I$9873,MATCH(1,INDEX(($P813=$F$2:$F$9873)*(0=COUNTIFS(AF813:AG813,$I$2:$I$9873)),0),0)),"")</f>
        <v/>
      </c>
      <c r="AI813" s="19">
        <f>IFERROR(INDEX($I$2:$I$9873,MATCH(1,INDEX(($P813=$F$2:$F$9873)*(0=COUNTIFS(AF813:AH813,$I$2:$I$9873)),0),0)),"")</f>
        <v/>
      </c>
      <c r="AJ813" s="19">
        <f>IFERROR(INDEX($I$2:$I$9873,MATCH(1,INDEX(($P813=$F$2:$F$9873)*(0=COUNTIFS(AF813:AI813,$I$2:$I$9873)),0),0)),"")</f>
        <v/>
      </c>
      <c r="AK813" s="19">
        <f>IFERROR(INDEX($I$2:$I$9873,MATCH(1,INDEX(($P813=$F$2:$F$9873)*(0=COUNTIFS(AF813:AJ813,$I$2:$I$9873)),0),0)),"")</f>
        <v/>
      </c>
      <c r="AL813" s="19">
        <f>IFERROR(INDEX($I$2:$I$9873,MATCH(1,INDEX(($P813=$F$2:$F$9873)*(0=COUNTIFS(AF813:AK813,$I$2:$I$9873)),0),0)),"")</f>
        <v/>
      </c>
      <c r="AM813" s="19">
        <f>IFERROR(INDEX($I$2:$I$9873,MATCH(1,INDEX(($P813=$F$2:$F$9873)*(0=COUNTIFS(AF813:AL813,$I$2:$I$9873)),0),0)),"")</f>
        <v/>
      </c>
      <c r="AN813" s="19">
        <f>IFERROR(INDEX($I$2:$I$9873,MATCH(1,INDEX(($P813=$F$2:$F$9873)*(0=COUNTIFS(AF813:AM813,$I$2:$I$9873)),0),0)),"")</f>
        <v/>
      </c>
      <c r="AO813" s="19">
        <f>IFERROR(INDEX($I$2:$I$9873,MATCH(1,INDEX(($P813=$F$2:$F$9873)*(0=COUNTIFS(AF813:AN813,$I$2:$I$9873)),0),0)),"")</f>
        <v/>
      </c>
      <c r="AP813" s="19">
        <f>IFERROR(INDEX($I$2:$I$9873,MATCH(1,INDEX(($P813=$F$2:$F$9873)*(0=COUNTIFS(AF813:AO813,$I$2:$I$9873)),0),0)),"")</f>
        <v/>
      </c>
      <c r="AQ813" s="19">
        <f>IFERROR(INDEX($I$2:$I$9873,MATCH(1,INDEX(($P813=$F$2:$F$9873)*(0=COUNTIFS(AF813:AP813,$I$2:$I$9873)),0),0)),"")</f>
        <v/>
      </c>
      <c r="AR813" s="19">
        <f>IFERROR(INDEX($I$2:$I$9873,MATCH(1,INDEX(($P813=$F$2:$F$9873)*(0=COUNTIFS(AF813:AQ813,$I$2:$I$9873)),0),0)),"")</f>
        <v/>
      </c>
      <c r="AS813" s="19">
        <f>IFERROR(VLOOKUP(AF813,[2]CUS030!$A$5:$E$10000,5,0),"")</f>
        <v/>
      </c>
      <c r="AT813" s="19">
        <f>IFERROR(VLOOKUP(AG813,[2]CUS030!$A$5:$E$10000,5,0),"")</f>
        <v/>
      </c>
      <c r="AU813" s="19">
        <f>IFERROR(VLOOKUP(AH813,[2]CUS030!$A$5:$E$10000,5,0),"")</f>
        <v/>
      </c>
      <c r="AV813" s="19">
        <f>IFERROR(VLOOKUP(AI813,[2]CUS030!$A$5:$E$10000,5,0),"")</f>
        <v/>
      </c>
      <c r="AW813" s="19">
        <f>IFERROR(VLOOKUP(AJ813,[2]CUS030!$A$5:$E$10000,5,0),"")</f>
        <v/>
      </c>
      <c r="AX813" s="19">
        <f>IFERROR(VLOOKUP(AK813,[2]CUS030!$A$5:$E$10000,5,0),"")</f>
        <v/>
      </c>
      <c r="AY813" s="19">
        <f>IFERROR(VLOOKUP(AL813,[2]CUS030!$A$5:$E$10000,5,0),"")</f>
        <v/>
      </c>
      <c r="AZ813" s="19">
        <f>IFERROR(VLOOKUP(AM813,[2]CUS030!$A$5:$E$10000,5,0),"")</f>
        <v/>
      </c>
      <c r="BA813" s="19">
        <f>IFERROR(VLOOKUP(AN813,[2]CUS030!$A$5:$E$10000,5,0),"")</f>
        <v/>
      </c>
      <c r="BB813" s="19">
        <f>IFERROR(VLOOKUP(AO813,[2]CUS030!$A$5:$E$10000,5,0),"")</f>
        <v/>
      </c>
      <c r="BC813" s="19">
        <f>IFERROR(VLOOKUP(AP813,[2]CUS030!$A$5:$E$10000,5,0),"")</f>
        <v/>
      </c>
      <c r="BD813" s="19">
        <f>IFERROR(VLOOKUP(AQ813,[2]CUS030!$A$5:$E$10000,5,0),"")</f>
        <v/>
      </c>
      <c r="BE813" s="19">
        <f>IFERROR(VLOOKUP(AR813,[2]CUS030!$A$5:$E$10000,5,0),"")</f>
        <v/>
      </c>
    </row>
    <row r="814">
      <c r="F814" s="108">
        <f>[1]!Table1[[#This Row],[Production]]</f>
        <v/>
      </c>
      <c r="G814">
        <f>MID(F814,LEN(F814)-6,4)</f>
        <v/>
      </c>
      <c r="H814">
        <f>AS814&amp;"|"&amp;AT814&amp;"|"&amp;AU814&amp;"|"&amp;AV814&amp;"|"&amp;AW814&amp;"|"&amp;AX814&amp;"|"&amp;AY814&amp;"|"&amp;AZ814&amp;"|"&amp;BA814&amp;"|"&amp;BB814&amp;"|"&amp;BC814&amp;"|"&amp;BD814&amp;"|"&amp;BE814</f>
        <v/>
      </c>
      <c r="I814" s="108">
        <f>[1]!Table1[[#This Row],[Stock]]</f>
        <v/>
      </c>
      <c r="J814">
        <f>MID(LEFT(I814,LEN(I814)-3),FIND("0|0.000",LEFT(I814,LEN(I814)-3),1)+7,6)</f>
        <v/>
      </c>
      <c r="K814" s="19" t="n"/>
      <c r="L814" s="19" t="n"/>
      <c r="M814" s="19" t="n"/>
      <c r="N814" s="19" t="n"/>
      <c r="O814" s="19" t="n"/>
      <c r="P814" s="20">
        <f>End_Cal!E814</f>
        <v/>
      </c>
      <c r="Q814" s="112">
        <f>IFERROR(INDEX($J$2:$J$9873,MATCH(1,INDEX(($P814=$F$2:$F$9873)*(0=COUNTIFS($Q$2:$Q$2,$J$2:$J$9873)),0),0)),"")</f>
        <v/>
      </c>
      <c r="R814" s="112">
        <f>IFERROR(INDEX($J$2:$J$9873,MATCH(1,INDEX(($P814=$F$2:$F$9873)*(0=COUNTIFS(Q814,$J$2:$J$9873)),0),0)),"")</f>
        <v/>
      </c>
      <c r="S814" s="112">
        <f>IFERROR(INDEX($J$2:$J$9873,MATCH(1,INDEX(($P814=$F$2:$F$9873)*(0=COUNTIFS(Q814:R814,$J$2:$J$9873)),0),0)),"")</f>
        <v/>
      </c>
      <c r="T814" s="112">
        <f>IFERROR(INDEX($J$2:$J$9873,MATCH(1,INDEX(($P814=$F$2:$F$9873)*(0=COUNTIFS(Q814:S814,$J$2:$J$9873)),0),0)),"")</f>
        <v/>
      </c>
      <c r="U814" s="112">
        <f>IFERROR(INDEX($J$2:$J$9873,MATCH(1,INDEX(($P814=$F$2:$F$9873)*(0=COUNTIFS(Q814:T814,$J$2:$J$9873)),0),0)),"")</f>
        <v/>
      </c>
      <c r="V814" s="112">
        <f>IFERROR(INDEX($J$2:$J$9873,MATCH(1,INDEX(($P814=$F$2:$F$9873)*(0=COUNTIFS(Q814:U814,$J$2:$J$9873)),0),0)),"")</f>
        <v/>
      </c>
      <c r="W814" s="112">
        <f>IFERROR(INDEX($J$2:$J$9873,MATCH(1,INDEX(($P814=$F$2:$F$9873)*(0=COUNTIFS(Q814:V814,$J$2:$J$861)),0),0)),"")</f>
        <v/>
      </c>
      <c r="X814" s="112">
        <f>IFERROR(INDEX($J$2:$J$9873,MATCH(1,INDEX(($P814=$F$2:$F$9873)*(0=COUNTIFS(Q814:W814,$J$2:$J$9873)),0),0)),"")</f>
        <v/>
      </c>
      <c r="Y814" s="112">
        <f>IFERROR(INDEX($J$2:$J$861,MATCH(1,INDEX(($P814=$F$2:$F$861)*(0=COUNTIFS(Q814:X814,$J$2:$J$861)),0),0)),"")</f>
        <v/>
      </c>
      <c r="Z814" s="112">
        <f>IFERROR(INDEX($J$2:$J$861,MATCH(1,INDEX(($P814=$F$2:$F$861)*(0=COUNTIFS(Q814:Y814,$J$2:$J$861)),0),0)),"")</f>
        <v/>
      </c>
      <c r="AA814" s="112">
        <f>IFERROR(INDEX($J$2:$J$861,MATCH(1,INDEX(($P814=$F$2:$F$861)*(0=COUNTIFS(Q814:Z814,$J$2:$J$861)),0),0)),"")</f>
        <v/>
      </c>
      <c r="AB814" s="112">
        <f>IFERROR(INDEX($J$2:$J$861,MATCH(1,INDEX(($P814=$F$2:$F$861)*(0=COUNTIFS(Q814:AA814,$J$2:$J$861)),0),0)),"")</f>
        <v/>
      </c>
      <c r="AC814" s="112">
        <f>IFERROR(INDEX($J$2:$J$861,MATCH(1,INDEX(($P814=$F$2:$F$861)*(0=COUNTIFS(Q814:AB814,$J$2:$J$861)),0),0)),"")</f>
        <v/>
      </c>
      <c r="AD814">
        <f>Q814&amp;"-"&amp;R814&amp;"-"&amp;S814&amp;"-"&amp;T814&amp;"-"&amp;U814&amp;"-"&amp;V814&amp;"-"&amp;W814&amp;"-"&amp;X814&amp;"-"&amp;Y814&amp;"-"&amp;Z814&amp;"-"&amp;AA814&amp;"-"&amp;AB814&amp;"-"&amp;AC814</f>
        <v/>
      </c>
      <c r="AF814" s="19">
        <f>IFERROR(INDEX($I$2:$I$861,MATCH(1,INDEX(($P814=$F$2:$F$861)*(0=COUNTIFS($AF$2:$AF$2,$I$2:$I$861)),0),0)),"")</f>
        <v/>
      </c>
      <c r="AG814" s="19">
        <f>IFERROR(INDEX($I$2:$I$9873,MATCH(1,INDEX(($P814=$F$2:$F$9873)*(0=COUNTIFS(AF814,$I$2:$I$9873)),0),0)),"")</f>
        <v/>
      </c>
      <c r="AH814" s="19">
        <f>IFERROR(INDEX($I$2:$I$9873,MATCH(1,INDEX(($P814=$F$2:$F$9873)*(0=COUNTIFS(AF814:AG814,$I$2:$I$9873)),0),0)),"")</f>
        <v/>
      </c>
      <c r="AI814" s="19">
        <f>IFERROR(INDEX($I$2:$I$9873,MATCH(1,INDEX(($P814=$F$2:$F$9873)*(0=COUNTIFS(AF814:AH814,$I$2:$I$9873)),0),0)),"")</f>
        <v/>
      </c>
      <c r="AJ814" s="19">
        <f>IFERROR(INDEX($I$2:$I$9873,MATCH(1,INDEX(($P814=$F$2:$F$9873)*(0=COUNTIFS(AF814:AI814,$I$2:$I$9873)),0),0)),"")</f>
        <v/>
      </c>
      <c r="AK814" s="19">
        <f>IFERROR(INDEX($I$2:$I$9873,MATCH(1,INDEX(($P814=$F$2:$F$9873)*(0=COUNTIFS(AF814:AJ814,$I$2:$I$9873)),0),0)),"")</f>
        <v/>
      </c>
      <c r="AL814" s="19">
        <f>IFERROR(INDEX($I$2:$I$9873,MATCH(1,INDEX(($P814=$F$2:$F$9873)*(0=COUNTIFS(AF814:AK814,$I$2:$I$9873)),0),0)),"")</f>
        <v/>
      </c>
      <c r="AM814" s="19">
        <f>IFERROR(INDEX($I$2:$I$9873,MATCH(1,INDEX(($P814=$F$2:$F$9873)*(0=COUNTIFS(AF814:AL814,$I$2:$I$9873)),0),0)),"")</f>
        <v/>
      </c>
      <c r="AN814" s="19">
        <f>IFERROR(INDEX($I$2:$I$9873,MATCH(1,INDEX(($P814=$F$2:$F$9873)*(0=COUNTIFS(AF814:AM814,$I$2:$I$9873)),0),0)),"")</f>
        <v/>
      </c>
      <c r="AO814" s="19">
        <f>IFERROR(INDEX($I$2:$I$9873,MATCH(1,INDEX(($P814=$F$2:$F$9873)*(0=COUNTIFS(AF814:AN814,$I$2:$I$9873)),0),0)),"")</f>
        <v/>
      </c>
      <c r="AP814" s="19">
        <f>IFERROR(INDEX($I$2:$I$9873,MATCH(1,INDEX(($P814=$F$2:$F$9873)*(0=COUNTIFS(AF814:AO814,$I$2:$I$9873)),0),0)),"")</f>
        <v/>
      </c>
      <c r="AQ814" s="19">
        <f>IFERROR(INDEX($I$2:$I$9873,MATCH(1,INDEX(($P814=$F$2:$F$9873)*(0=COUNTIFS(AF814:AP814,$I$2:$I$9873)),0),0)),"")</f>
        <v/>
      </c>
      <c r="AR814" s="19">
        <f>IFERROR(INDEX($I$2:$I$9873,MATCH(1,INDEX(($P814=$F$2:$F$9873)*(0=COUNTIFS(AF814:AQ814,$I$2:$I$9873)),0),0)),"")</f>
        <v/>
      </c>
      <c r="AS814" s="19">
        <f>IFERROR(VLOOKUP(AF814,[2]CUS030!$A$5:$E$10000,5,0),"")</f>
        <v/>
      </c>
      <c r="AT814" s="19">
        <f>IFERROR(VLOOKUP(AG814,[2]CUS030!$A$5:$E$10000,5,0),"")</f>
        <v/>
      </c>
      <c r="AU814" s="19">
        <f>IFERROR(VLOOKUP(AH814,[2]CUS030!$A$5:$E$10000,5,0),"")</f>
        <v/>
      </c>
      <c r="AV814" s="19">
        <f>IFERROR(VLOOKUP(AI814,[2]CUS030!$A$5:$E$10000,5,0),"")</f>
        <v/>
      </c>
      <c r="AW814" s="19">
        <f>IFERROR(VLOOKUP(AJ814,[2]CUS030!$A$5:$E$10000,5,0),"")</f>
        <v/>
      </c>
      <c r="AX814" s="19">
        <f>IFERROR(VLOOKUP(AK814,[2]CUS030!$A$5:$E$10000,5,0),"")</f>
        <v/>
      </c>
      <c r="AY814" s="19">
        <f>IFERROR(VLOOKUP(AL814,[2]CUS030!$A$5:$E$10000,5,0),"")</f>
        <v/>
      </c>
      <c r="AZ814" s="19">
        <f>IFERROR(VLOOKUP(AM814,[2]CUS030!$A$5:$E$10000,5,0),"")</f>
        <v/>
      </c>
      <c r="BA814" s="19">
        <f>IFERROR(VLOOKUP(AN814,[2]CUS030!$A$5:$E$10000,5,0),"")</f>
        <v/>
      </c>
      <c r="BB814" s="19">
        <f>IFERROR(VLOOKUP(AO814,[2]CUS030!$A$5:$E$10000,5,0),"")</f>
        <v/>
      </c>
      <c r="BC814" s="19">
        <f>IFERROR(VLOOKUP(AP814,[2]CUS030!$A$5:$E$10000,5,0),"")</f>
        <v/>
      </c>
      <c r="BD814" s="19">
        <f>IFERROR(VLOOKUP(AQ814,[2]CUS030!$A$5:$E$10000,5,0),"")</f>
        <v/>
      </c>
      <c r="BE814" s="19">
        <f>IFERROR(VLOOKUP(AR814,[2]CUS030!$A$5:$E$10000,5,0),"")</f>
        <v/>
      </c>
    </row>
    <row r="815">
      <c r="F815" s="108">
        <f>[1]!Table1[[#This Row],[Production]]</f>
        <v/>
      </c>
      <c r="G815">
        <f>MID(F815,LEN(F815)-6,4)</f>
        <v/>
      </c>
      <c r="H815">
        <f>AS815&amp;"|"&amp;AT815&amp;"|"&amp;AU815&amp;"|"&amp;AV815&amp;"|"&amp;AW815&amp;"|"&amp;AX815&amp;"|"&amp;AY815&amp;"|"&amp;AZ815&amp;"|"&amp;BA815&amp;"|"&amp;BB815&amp;"|"&amp;BC815&amp;"|"&amp;BD815&amp;"|"&amp;BE815</f>
        <v/>
      </c>
      <c r="I815" s="108">
        <f>[1]!Table1[[#This Row],[Stock]]</f>
        <v/>
      </c>
      <c r="J815">
        <f>MID(LEFT(I815,LEN(I815)-3),FIND("0|0.000",LEFT(I815,LEN(I815)-3),1)+7,6)</f>
        <v/>
      </c>
      <c r="K815" s="19" t="n"/>
      <c r="L815" s="19" t="n"/>
      <c r="M815" s="19" t="n"/>
      <c r="N815" s="19" t="n"/>
      <c r="O815" s="19" t="n"/>
      <c r="P815" s="20">
        <f>End_Cal!E815</f>
        <v/>
      </c>
      <c r="Q815" s="112">
        <f>IFERROR(INDEX($J$2:$J$9873,MATCH(1,INDEX(($P815=$F$2:$F$9873)*(0=COUNTIFS($Q$2:$Q$2,$J$2:$J$9873)),0),0)),"")</f>
        <v/>
      </c>
      <c r="R815" s="112">
        <f>IFERROR(INDEX($J$2:$J$9873,MATCH(1,INDEX(($P815=$F$2:$F$9873)*(0=COUNTIFS(Q815,$J$2:$J$9873)),0),0)),"")</f>
        <v/>
      </c>
      <c r="S815" s="112">
        <f>IFERROR(INDEX($J$2:$J$9873,MATCH(1,INDEX(($P815=$F$2:$F$9873)*(0=COUNTIFS(Q815:R815,$J$2:$J$9873)),0),0)),"")</f>
        <v/>
      </c>
      <c r="T815" s="112">
        <f>IFERROR(INDEX($J$2:$J$9873,MATCH(1,INDEX(($P815=$F$2:$F$9873)*(0=COUNTIFS(Q815:S815,$J$2:$J$9873)),0),0)),"")</f>
        <v/>
      </c>
      <c r="U815" s="112">
        <f>IFERROR(INDEX($J$2:$J$9873,MATCH(1,INDEX(($P815=$F$2:$F$9873)*(0=COUNTIFS(Q815:T815,$J$2:$J$9873)),0),0)),"")</f>
        <v/>
      </c>
      <c r="V815" s="112">
        <f>IFERROR(INDEX($J$2:$J$9873,MATCH(1,INDEX(($P815=$F$2:$F$9873)*(0=COUNTIFS(Q815:U815,$J$2:$J$9873)),0),0)),"")</f>
        <v/>
      </c>
      <c r="W815" s="112">
        <f>IFERROR(INDEX($J$2:$J$9873,MATCH(1,INDEX(($P815=$F$2:$F$9873)*(0=COUNTIFS(Q815:V815,$J$2:$J$861)),0),0)),"")</f>
        <v/>
      </c>
      <c r="X815" s="112">
        <f>IFERROR(INDEX($J$2:$J$9873,MATCH(1,INDEX(($P815=$F$2:$F$9873)*(0=COUNTIFS(Q815:W815,$J$2:$J$9873)),0),0)),"")</f>
        <v/>
      </c>
      <c r="Y815" s="112">
        <f>IFERROR(INDEX($J$2:$J$861,MATCH(1,INDEX(($P815=$F$2:$F$861)*(0=COUNTIFS(Q815:X815,$J$2:$J$861)),0),0)),"")</f>
        <v/>
      </c>
      <c r="Z815" s="112">
        <f>IFERROR(INDEX($J$2:$J$861,MATCH(1,INDEX(($P815=$F$2:$F$861)*(0=COUNTIFS(Q815:Y815,$J$2:$J$861)),0),0)),"")</f>
        <v/>
      </c>
      <c r="AA815" s="112">
        <f>IFERROR(INDEX($J$2:$J$861,MATCH(1,INDEX(($P815=$F$2:$F$861)*(0=COUNTIFS(Q815:Z815,$J$2:$J$861)),0),0)),"")</f>
        <v/>
      </c>
      <c r="AB815" s="112">
        <f>IFERROR(INDEX($J$2:$J$861,MATCH(1,INDEX(($P815=$F$2:$F$861)*(0=COUNTIFS(Q815:AA815,$J$2:$J$861)),0),0)),"")</f>
        <v/>
      </c>
      <c r="AC815" s="112">
        <f>IFERROR(INDEX($J$2:$J$861,MATCH(1,INDEX(($P815=$F$2:$F$861)*(0=COUNTIFS(Q815:AB815,$J$2:$J$861)),0),0)),"")</f>
        <v/>
      </c>
      <c r="AD815">
        <f>Q815&amp;"-"&amp;R815&amp;"-"&amp;S815&amp;"-"&amp;T815&amp;"-"&amp;U815&amp;"-"&amp;V815&amp;"-"&amp;W815&amp;"-"&amp;X815&amp;"-"&amp;Y815&amp;"-"&amp;Z815&amp;"-"&amp;AA815&amp;"-"&amp;AB815&amp;"-"&amp;AC815</f>
        <v/>
      </c>
      <c r="AF815" s="19">
        <f>IFERROR(INDEX($I$2:$I$861,MATCH(1,INDEX(($P815=$F$2:$F$861)*(0=COUNTIFS($AF$2:$AF$2,$I$2:$I$861)),0),0)),"")</f>
        <v/>
      </c>
      <c r="AG815" s="19">
        <f>IFERROR(INDEX($I$2:$I$9873,MATCH(1,INDEX(($P815=$F$2:$F$9873)*(0=COUNTIFS(AF815,$I$2:$I$9873)),0),0)),"")</f>
        <v/>
      </c>
      <c r="AH815" s="19">
        <f>IFERROR(INDEX($I$2:$I$9873,MATCH(1,INDEX(($P815=$F$2:$F$9873)*(0=COUNTIFS(AF815:AG815,$I$2:$I$9873)),0),0)),"")</f>
        <v/>
      </c>
      <c r="AI815" s="19">
        <f>IFERROR(INDEX($I$2:$I$9873,MATCH(1,INDEX(($P815=$F$2:$F$9873)*(0=COUNTIFS(AF815:AH815,$I$2:$I$9873)),0),0)),"")</f>
        <v/>
      </c>
      <c r="AJ815" s="19">
        <f>IFERROR(INDEX($I$2:$I$9873,MATCH(1,INDEX(($P815=$F$2:$F$9873)*(0=COUNTIFS(AF815:AI815,$I$2:$I$9873)),0),0)),"")</f>
        <v/>
      </c>
      <c r="AK815" s="19">
        <f>IFERROR(INDEX($I$2:$I$9873,MATCH(1,INDEX(($P815=$F$2:$F$9873)*(0=COUNTIFS(AF815:AJ815,$I$2:$I$9873)),0),0)),"")</f>
        <v/>
      </c>
      <c r="AL815" s="19">
        <f>IFERROR(INDEX($I$2:$I$9873,MATCH(1,INDEX(($P815=$F$2:$F$9873)*(0=COUNTIFS(AF815:AK815,$I$2:$I$9873)),0),0)),"")</f>
        <v/>
      </c>
      <c r="AM815" s="19">
        <f>IFERROR(INDEX($I$2:$I$9873,MATCH(1,INDEX(($P815=$F$2:$F$9873)*(0=COUNTIFS(AF815:AL815,$I$2:$I$9873)),0),0)),"")</f>
        <v/>
      </c>
      <c r="AN815" s="19">
        <f>IFERROR(INDEX($I$2:$I$9873,MATCH(1,INDEX(($P815=$F$2:$F$9873)*(0=COUNTIFS(AF815:AM815,$I$2:$I$9873)),0),0)),"")</f>
        <v/>
      </c>
      <c r="AO815" s="19">
        <f>IFERROR(INDEX($I$2:$I$9873,MATCH(1,INDEX(($P815=$F$2:$F$9873)*(0=COUNTIFS(AF815:AN815,$I$2:$I$9873)),0),0)),"")</f>
        <v/>
      </c>
      <c r="AP815" s="19">
        <f>IFERROR(INDEX($I$2:$I$9873,MATCH(1,INDEX(($P815=$F$2:$F$9873)*(0=COUNTIFS(AF815:AO815,$I$2:$I$9873)),0),0)),"")</f>
        <v/>
      </c>
      <c r="AQ815" s="19">
        <f>IFERROR(INDEX($I$2:$I$9873,MATCH(1,INDEX(($P815=$F$2:$F$9873)*(0=COUNTIFS(AF815:AP815,$I$2:$I$9873)),0),0)),"")</f>
        <v/>
      </c>
      <c r="AR815" s="19">
        <f>IFERROR(INDEX($I$2:$I$9873,MATCH(1,INDEX(($P815=$F$2:$F$9873)*(0=COUNTIFS(AF815:AQ815,$I$2:$I$9873)),0),0)),"")</f>
        <v/>
      </c>
      <c r="AS815" s="19">
        <f>IFERROR(VLOOKUP(AF815,[2]CUS030!$A$5:$E$10000,5,0),"")</f>
        <v/>
      </c>
      <c r="AT815" s="19">
        <f>IFERROR(VLOOKUP(AG815,[2]CUS030!$A$5:$E$10000,5,0),"")</f>
        <v/>
      </c>
      <c r="AU815" s="19">
        <f>IFERROR(VLOOKUP(AH815,[2]CUS030!$A$5:$E$10000,5,0),"")</f>
        <v/>
      </c>
      <c r="AV815" s="19">
        <f>IFERROR(VLOOKUP(AI815,[2]CUS030!$A$5:$E$10000,5,0),"")</f>
        <v/>
      </c>
      <c r="AW815" s="19">
        <f>IFERROR(VLOOKUP(AJ815,[2]CUS030!$A$5:$E$10000,5,0),"")</f>
        <v/>
      </c>
      <c r="AX815" s="19">
        <f>IFERROR(VLOOKUP(AK815,[2]CUS030!$A$5:$E$10000,5,0),"")</f>
        <v/>
      </c>
      <c r="AY815" s="19">
        <f>IFERROR(VLOOKUP(AL815,[2]CUS030!$A$5:$E$10000,5,0),"")</f>
        <v/>
      </c>
      <c r="AZ815" s="19">
        <f>IFERROR(VLOOKUP(AM815,[2]CUS030!$A$5:$E$10000,5,0),"")</f>
        <v/>
      </c>
      <c r="BA815" s="19">
        <f>IFERROR(VLOOKUP(AN815,[2]CUS030!$A$5:$E$10000,5,0),"")</f>
        <v/>
      </c>
      <c r="BB815" s="19">
        <f>IFERROR(VLOOKUP(AO815,[2]CUS030!$A$5:$E$10000,5,0),"")</f>
        <v/>
      </c>
      <c r="BC815" s="19">
        <f>IFERROR(VLOOKUP(AP815,[2]CUS030!$A$5:$E$10000,5,0),"")</f>
        <v/>
      </c>
      <c r="BD815" s="19">
        <f>IFERROR(VLOOKUP(AQ815,[2]CUS030!$A$5:$E$10000,5,0),"")</f>
        <v/>
      </c>
      <c r="BE815" s="19">
        <f>IFERROR(VLOOKUP(AR815,[2]CUS030!$A$5:$E$10000,5,0),"")</f>
        <v/>
      </c>
    </row>
    <row r="816">
      <c r="F816" s="108">
        <f>[1]!Table1[[#This Row],[Production]]</f>
        <v/>
      </c>
      <c r="G816">
        <f>MID(F816,LEN(F816)-6,4)</f>
        <v/>
      </c>
      <c r="H816">
        <f>AS816&amp;"|"&amp;AT816&amp;"|"&amp;AU816&amp;"|"&amp;AV816&amp;"|"&amp;AW816&amp;"|"&amp;AX816&amp;"|"&amp;AY816&amp;"|"&amp;AZ816&amp;"|"&amp;BA816&amp;"|"&amp;BB816&amp;"|"&amp;BC816&amp;"|"&amp;BD816&amp;"|"&amp;BE816</f>
        <v/>
      </c>
      <c r="I816" s="108">
        <f>[1]!Table1[[#This Row],[Stock]]</f>
        <v/>
      </c>
      <c r="J816">
        <f>MID(LEFT(I816,LEN(I816)-3),FIND("0|0.000",LEFT(I816,LEN(I816)-3),1)+7,6)</f>
        <v/>
      </c>
      <c r="K816" s="19" t="n"/>
      <c r="L816" s="19" t="n"/>
      <c r="M816" s="19" t="n"/>
      <c r="N816" s="19" t="n"/>
      <c r="O816" s="19" t="n"/>
      <c r="P816" s="20">
        <f>End_Cal!E816</f>
        <v/>
      </c>
      <c r="Q816" s="112">
        <f>IFERROR(INDEX($J$2:$J$9873,MATCH(1,INDEX(($P816=$F$2:$F$9873)*(0=COUNTIFS($Q$2:$Q$2,$J$2:$J$9873)),0),0)),"")</f>
        <v/>
      </c>
      <c r="R816" s="112">
        <f>IFERROR(INDEX($J$2:$J$9873,MATCH(1,INDEX(($P816=$F$2:$F$9873)*(0=COUNTIFS(Q816,$J$2:$J$9873)),0),0)),"")</f>
        <v/>
      </c>
      <c r="S816" s="112">
        <f>IFERROR(INDEX($J$2:$J$9873,MATCH(1,INDEX(($P816=$F$2:$F$9873)*(0=COUNTIFS(Q816:R816,$J$2:$J$9873)),0),0)),"")</f>
        <v/>
      </c>
      <c r="T816" s="112">
        <f>IFERROR(INDEX($J$2:$J$9873,MATCH(1,INDEX(($P816=$F$2:$F$9873)*(0=COUNTIFS(Q816:S816,$J$2:$J$9873)),0),0)),"")</f>
        <v/>
      </c>
      <c r="U816" s="112">
        <f>IFERROR(INDEX($J$2:$J$9873,MATCH(1,INDEX(($P816=$F$2:$F$9873)*(0=COUNTIFS(Q816:T816,$J$2:$J$9873)),0),0)),"")</f>
        <v/>
      </c>
      <c r="V816" s="112">
        <f>IFERROR(INDEX($J$2:$J$9873,MATCH(1,INDEX(($P816=$F$2:$F$9873)*(0=COUNTIFS(Q816:U816,$J$2:$J$9873)),0),0)),"")</f>
        <v/>
      </c>
      <c r="W816" s="112">
        <f>IFERROR(INDEX($J$2:$J$9873,MATCH(1,INDEX(($P816=$F$2:$F$9873)*(0=COUNTIFS(Q816:V816,$J$2:$J$861)),0),0)),"")</f>
        <v/>
      </c>
      <c r="X816" s="112">
        <f>IFERROR(INDEX($J$2:$J$9873,MATCH(1,INDEX(($P816=$F$2:$F$9873)*(0=COUNTIFS(Q816:W816,$J$2:$J$9873)),0),0)),"")</f>
        <v/>
      </c>
      <c r="Y816" s="112">
        <f>IFERROR(INDEX($J$2:$J$861,MATCH(1,INDEX(($P816=$F$2:$F$861)*(0=COUNTIFS(Q816:X816,$J$2:$J$861)),0),0)),"")</f>
        <v/>
      </c>
      <c r="Z816" s="112">
        <f>IFERROR(INDEX($J$2:$J$861,MATCH(1,INDEX(($P816=$F$2:$F$861)*(0=COUNTIFS(Q816:Y816,$J$2:$J$861)),0),0)),"")</f>
        <v/>
      </c>
      <c r="AA816" s="112">
        <f>IFERROR(INDEX($J$2:$J$861,MATCH(1,INDEX(($P816=$F$2:$F$861)*(0=COUNTIFS(Q816:Z816,$J$2:$J$861)),0),0)),"")</f>
        <v/>
      </c>
      <c r="AB816" s="112">
        <f>IFERROR(INDEX($J$2:$J$861,MATCH(1,INDEX(($P816=$F$2:$F$861)*(0=COUNTIFS(Q816:AA816,$J$2:$J$861)),0),0)),"")</f>
        <v/>
      </c>
      <c r="AC816" s="112">
        <f>IFERROR(INDEX($J$2:$J$861,MATCH(1,INDEX(($P816=$F$2:$F$861)*(0=COUNTIFS(Q816:AB816,$J$2:$J$861)),0),0)),"")</f>
        <v/>
      </c>
      <c r="AD816">
        <f>Q816&amp;"-"&amp;R816&amp;"-"&amp;S816&amp;"-"&amp;T816&amp;"-"&amp;U816&amp;"-"&amp;V816&amp;"-"&amp;W816&amp;"-"&amp;X816&amp;"-"&amp;Y816&amp;"-"&amp;Z816&amp;"-"&amp;AA816&amp;"-"&amp;AB816&amp;"-"&amp;AC816</f>
        <v/>
      </c>
      <c r="AF816" s="19">
        <f>IFERROR(INDEX($I$2:$I$861,MATCH(1,INDEX(($P816=$F$2:$F$861)*(0=COUNTIFS($AF$2:$AF$2,$I$2:$I$861)),0),0)),"")</f>
        <v/>
      </c>
      <c r="AG816" s="19">
        <f>IFERROR(INDEX($I$2:$I$9873,MATCH(1,INDEX(($P816=$F$2:$F$9873)*(0=COUNTIFS(AF816,$I$2:$I$9873)),0),0)),"")</f>
        <v/>
      </c>
      <c r="AH816" s="19">
        <f>IFERROR(INDEX($I$2:$I$9873,MATCH(1,INDEX(($P816=$F$2:$F$9873)*(0=COUNTIFS(AF816:AG816,$I$2:$I$9873)),0),0)),"")</f>
        <v/>
      </c>
      <c r="AI816" s="19">
        <f>IFERROR(INDEX($I$2:$I$9873,MATCH(1,INDEX(($P816=$F$2:$F$9873)*(0=COUNTIFS(AF816:AH816,$I$2:$I$9873)),0),0)),"")</f>
        <v/>
      </c>
      <c r="AJ816" s="19">
        <f>IFERROR(INDEX($I$2:$I$9873,MATCH(1,INDEX(($P816=$F$2:$F$9873)*(0=COUNTIFS(AF816:AI816,$I$2:$I$9873)),0),0)),"")</f>
        <v/>
      </c>
      <c r="AK816" s="19">
        <f>IFERROR(INDEX($I$2:$I$9873,MATCH(1,INDEX(($P816=$F$2:$F$9873)*(0=COUNTIFS(AF816:AJ816,$I$2:$I$9873)),0),0)),"")</f>
        <v/>
      </c>
      <c r="AL816" s="19">
        <f>IFERROR(INDEX($I$2:$I$9873,MATCH(1,INDEX(($P816=$F$2:$F$9873)*(0=COUNTIFS(AF816:AK816,$I$2:$I$9873)),0),0)),"")</f>
        <v/>
      </c>
      <c r="AM816" s="19">
        <f>IFERROR(INDEX($I$2:$I$9873,MATCH(1,INDEX(($P816=$F$2:$F$9873)*(0=COUNTIFS(AF816:AL816,$I$2:$I$9873)),0),0)),"")</f>
        <v/>
      </c>
      <c r="AN816" s="19">
        <f>IFERROR(INDEX($I$2:$I$9873,MATCH(1,INDEX(($P816=$F$2:$F$9873)*(0=COUNTIFS(AF816:AM816,$I$2:$I$9873)),0),0)),"")</f>
        <v/>
      </c>
      <c r="AO816" s="19">
        <f>IFERROR(INDEX($I$2:$I$9873,MATCH(1,INDEX(($P816=$F$2:$F$9873)*(0=COUNTIFS(AF816:AN816,$I$2:$I$9873)),0),0)),"")</f>
        <v/>
      </c>
      <c r="AP816" s="19">
        <f>IFERROR(INDEX($I$2:$I$9873,MATCH(1,INDEX(($P816=$F$2:$F$9873)*(0=COUNTIFS(AF816:AO816,$I$2:$I$9873)),0),0)),"")</f>
        <v/>
      </c>
      <c r="AQ816" s="19">
        <f>IFERROR(INDEX($I$2:$I$9873,MATCH(1,INDEX(($P816=$F$2:$F$9873)*(0=COUNTIFS(AF816:AP816,$I$2:$I$9873)),0),0)),"")</f>
        <v/>
      </c>
      <c r="AR816" s="19">
        <f>IFERROR(INDEX($I$2:$I$9873,MATCH(1,INDEX(($P816=$F$2:$F$9873)*(0=COUNTIFS(AF816:AQ816,$I$2:$I$9873)),0),0)),"")</f>
        <v/>
      </c>
      <c r="AS816" s="19">
        <f>IFERROR(VLOOKUP(AF816,[2]CUS030!$A$5:$E$10000,5,0),"")</f>
        <v/>
      </c>
      <c r="AT816" s="19">
        <f>IFERROR(VLOOKUP(AG816,[2]CUS030!$A$5:$E$10000,5,0),"")</f>
        <v/>
      </c>
      <c r="AU816" s="19">
        <f>IFERROR(VLOOKUP(AH816,[2]CUS030!$A$5:$E$10000,5,0),"")</f>
        <v/>
      </c>
      <c r="AV816" s="19">
        <f>IFERROR(VLOOKUP(AI816,[2]CUS030!$A$5:$E$10000,5,0),"")</f>
        <v/>
      </c>
      <c r="AW816" s="19">
        <f>IFERROR(VLOOKUP(AJ816,[2]CUS030!$A$5:$E$10000,5,0),"")</f>
        <v/>
      </c>
      <c r="AX816" s="19">
        <f>IFERROR(VLOOKUP(AK816,[2]CUS030!$A$5:$E$10000,5,0),"")</f>
        <v/>
      </c>
      <c r="AY816" s="19">
        <f>IFERROR(VLOOKUP(AL816,[2]CUS030!$A$5:$E$10000,5,0),"")</f>
        <v/>
      </c>
      <c r="AZ816" s="19">
        <f>IFERROR(VLOOKUP(AM816,[2]CUS030!$A$5:$E$10000,5,0),"")</f>
        <v/>
      </c>
      <c r="BA816" s="19">
        <f>IFERROR(VLOOKUP(AN816,[2]CUS030!$A$5:$E$10000,5,0),"")</f>
        <v/>
      </c>
      <c r="BB816" s="19">
        <f>IFERROR(VLOOKUP(AO816,[2]CUS030!$A$5:$E$10000,5,0),"")</f>
        <v/>
      </c>
      <c r="BC816" s="19">
        <f>IFERROR(VLOOKUP(AP816,[2]CUS030!$A$5:$E$10000,5,0),"")</f>
        <v/>
      </c>
      <c r="BD816" s="19">
        <f>IFERROR(VLOOKUP(AQ816,[2]CUS030!$A$5:$E$10000,5,0),"")</f>
        <v/>
      </c>
      <c r="BE816" s="19">
        <f>IFERROR(VLOOKUP(AR816,[2]CUS030!$A$5:$E$10000,5,0),"")</f>
        <v/>
      </c>
    </row>
    <row r="817">
      <c r="F817" s="108">
        <f>[1]!Table1[[#This Row],[Production]]</f>
        <v/>
      </c>
      <c r="G817">
        <f>MID(F817,LEN(F817)-6,4)</f>
        <v/>
      </c>
      <c r="H817">
        <f>AS817&amp;"|"&amp;AT817&amp;"|"&amp;AU817&amp;"|"&amp;AV817&amp;"|"&amp;AW817&amp;"|"&amp;AX817&amp;"|"&amp;AY817&amp;"|"&amp;AZ817&amp;"|"&amp;BA817&amp;"|"&amp;BB817&amp;"|"&amp;BC817&amp;"|"&amp;BD817&amp;"|"&amp;BE817</f>
        <v/>
      </c>
      <c r="I817" s="108">
        <f>[1]!Table1[[#This Row],[Stock]]</f>
        <v/>
      </c>
      <c r="J817">
        <f>MID(LEFT(I817,LEN(I817)-3),FIND("0|0.000",LEFT(I817,LEN(I817)-3),1)+7,6)</f>
        <v/>
      </c>
      <c r="K817" s="19" t="n"/>
      <c r="L817" s="19" t="n"/>
      <c r="M817" s="19" t="n"/>
      <c r="N817" s="19" t="n"/>
      <c r="O817" s="19" t="n"/>
      <c r="P817" s="20">
        <f>End_Cal!E817</f>
        <v/>
      </c>
      <c r="Q817" s="112">
        <f>IFERROR(INDEX($J$2:$J$9873,MATCH(1,INDEX(($P817=$F$2:$F$9873)*(0=COUNTIFS($Q$2:$Q$2,$J$2:$J$9873)),0),0)),"")</f>
        <v/>
      </c>
      <c r="R817" s="112">
        <f>IFERROR(INDEX($J$2:$J$9873,MATCH(1,INDEX(($P817=$F$2:$F$9873)*(0=COUNTIFS(Q817,$J$2:$J$9873)),0),0)),"")</f>
        <v/>
      </c>
      <c r="S817" s="112">
        <f>IFERROR(INDEX($J$2:$J$9873,MATCH(1,INDEX(($P817=$F$2:$F$9873)*(0=COUNTIFS(Q817:R817,$J$2:$J$9873)),0),0)),"")</f>
        <v/>
      </c>
      <c r="T817" s="112">
        <f>IFERROR(INDEX($J$2:$J$9873,MATCH(1,INDEX(($P817=$F$2:$F$9873)*(0=COUNTIFS(Q817:S817,$J$2:$J$9873)),0),0)),"")</f>
        <v/>
      </c>
      <c r="U817" s="112">
        <f>IFERROR(INDEX($J$2:$J$9873,MATCH(1,INDEX(($P817=$F$2:$F$9873)*(0=COUNTIFS(Q817:T817,$J$2:$J$9873)),0),0)),"")</f>
        <v/>
      </c>
      <c r="V817" s="112">
        <f>IFERROR(INDEX($J$2:$J$9873,MATCH(1,INDEX(($P817=$F$2:$F$9873)*(0=COUNTIFS(Q817:U817,$J$2:$J$9873)),0),0)),"")</f>
        <v/>
      </c>
      <c r="W817" s="112">
        <f>IFERROR(INDEX($J$2:$J$9873,MATCH(1,INDEX(($P817=$F$2:$F$9873)*(0=COUNTIFS(Q817:V817,$J$2:$J$861)),0),0)),"")</f>
        <v/>
      </c>
      <c r="X817" s="112">
        <f>IFERROR(INDEX($J$2:$J$9873,MATCH(1,INDEX(($P817=$F$2:$F$9873)*(0=COUNTIFS(Q817:W817,$J$2:$J$9873)),0),0)),"")</f>
        <v/>
      </c>
      <c r="Y817" s="112">
        <f>IFERROR(INDEX($J$2:$J$861,MATCH(1,INDEX(($P817=$F$2:$F$861)*(0=COUNTIFS(Q817:X817,$J$2:$J$861)),0),0)),"")</f>
        <v/>
      </c>
      <c r="Z817" s="112">
        <f>IFERROR(INDEX($J$2:$J$861,MATCH(1,INDEX(($P817=$F$2:$F$861)*(0=COUNTIFS(Q817:Y817,$J$2:$J$861)),0),0)),"")</f>
        <v/>
      </c>
      <c r="AA817" s="112">
        <f>IFERROR(INDEX($J$2:$J$861,MATCH(1,INDEX(($P817=$F$2:$F$861)*(0=COUNTIFS(Q817:Z817,$J$2:$J$861)),0),0)),"")</f>
        <v/>
      </c>
      <c r="AB817" s="112">
        <f>IFERROR(INDEX($J$2:$J$861,MATCH(1,INDEX(($P817=$F$2:$F$861)*(0=COUNTIFS(Q817:AA817,$J$2:$J$861)),0),0)),"")</f>
        <v/>
      </c>
      <c r="AC817" s="112">
        <f>IFERROR(INDEX($J$2:$J$861,MATCH(1,INDEX(($P817=$F$2:$F$861)*(0=COUNTIFS(Q817:AB817,$J$2:$J$861)),0),0)),"")</f>
        <v/>
      </c>
      <c r="AD817">
        <f>Q817&amp;"-"&amp;R817&amp;"-"&amp;S817&amp;"-"&amp;T817&amp;"-"&amp;U817&amp;"-"&amp;V817&amp;"-"&amp;W817&amp;"-"&amp;X817&amp;"-"&amp;Y817&amp;"-"&amp;Z817&amp;"-"&amp;AA817&amp;"-"&amp;AB817&amp;"-"&amp;AC817</f>
        <v/>
      </c>
      <c r="AF817" s="19">
        <f>IFERROR(INDEX($I$2:$I$861,MATCH(1,INDEX(($P817=$F$2:$F$861)*(0=COUNTIFS($AF$2:$AF$2,$I$2:$I$861)),0),0)),"")</f>
        <v/>
      </c>
      <c r="AG817" s="19">
        <f>IFERROR(INDEX($I$2:$I$9873,MATCH(1,INDEX(($P817=$F$2:$F$9873)*(0=COUNTIFS(AF817,$I$2:$I$9873)),0),0)),"")</f>
        <v/>
      </c>
      <c r="AH817" s="19">
        <f>IFERROR(INDEX($I$2:$I$9873,MATCH(1,INDEX(($P817=$F$2:$F$9873)*(0=COUNTIFS(AF817:AG817,$I$2:$I$9873)),0),0)),"")</f>
        <v/>
      </c>
      <c r="AI817" s="19">
        <f>IFERROR(INDEX($I$2:$I$9873,MATCH(1,INDEX(($P817=$F$2:$F$9873)*(0=COUNTIFS(AF817:AH817,$I$2:$I$9873)),0),0)),"")</f>
        <v/>
      </c>
      <c r="AJ817" s="19">
        <f>IFERROR(INDEX($I$2:$I$9873,MATCH(1,INDEX(($P817=$F$2:$F$9873)*(0=COUNTIFS(AF817:AI817,$I$2:$I$9873)),0),0)),"")</f>
        <v/>
      </c>
      <c r="AK817" s="19">
        <f>IFERROR(INDEX($I$2:$I$9873,MATCH(1,INDEX(($P817=$F$2:$F$9873)*(0=COUNTIFS(AF817:AJ817,$I$2:$I$9873)),0),0)),"")</f>
        <v/>
      </c>
      <c r="AL817" s="19">
        <f>IFERROR(INDEX($I$2:$I$9873,MATCH(1,INDEX(($P817=$F$2:$F$9873)*(0=COUNTIFS(AF817:AK817,$I$2:$I$9873)),0),0)),"")</f>
        <v/>
      </c>
      <c r="AM817" s="19">
        <f>IFERROR(INDEX($I$2:$I$9873,MATCH(1,INDEX(($P817=$F$2:$F$9873)*(0=COUNTIFS(AF817:AL817,$I$2:$I$9873)),0),0)),"")</f>
        <v/>
      </c>
      <c r="AN817" s="19">
        <f>IFERROR(INDEX($I$2:$I$9873,MATCH(1,INDEX(($P817=$F$2:$F$9873)*(0=COUNTIFS(AF817:AM817,$I$2:$I$9873)),0),0)),"")</f>
        <v/>
      </c>
      <c r="AO817" s="19">
        <f>IFERROR(INDEX($I$2:$I$9873,MATCH(1,INDEX(($P817=$F$2:$F$9873)*(0=COUNTIFS(AF817:AN817,$I$2:$I$9873)),0),0)),"")</f>
        <v/>
      </c>
      <c r="AP817" s="19">
        <f>IFERROR(INDEX($I$2:$I$9873,MATCH(1,INDEX(($P817=$F$2:$F$9873)*(0=COUNTIFS(AF817:AO817,$I$2:$I$9873)),0),0)),"")</f>
        <v/>
      </c>
      <c r="AQ817" s="19">
        <f>IFERROR(INDEX($I$2:$I$9873,MATCH(1,INDEX(($P817=$F$2:$F$9873)*(0=COUNTIFS(AF817:AP817,$I$2:$I$9873)),0),0)),"")</f>
        <v/>
      </c>
      <c r="AR817" s="19">
        <f>IFERROR(INDEX($I$2:$I$9873,MATCH(1,INDEX(($P817=$F$2:$F$9873)*(0=COUNTIFS(AF817:AQ817,$I$2:$I$9873)),0),0)),"")</f>
        <v/>
      </c>
      <c r="AS817" s="19">
        <f>IFERROR(VLOOKUP(AF817,[2]CUS030!$A$5:$E$10000,5,0),"")</f>
        <v/>
      </c>
      <c r="AT817" s="19">
        <f>IFERROR(VLOOKUP(AG817,[2]CUS030!$A$5:$E$10000,5,0),"")</f>
        <v/>
      </c>
      <c r="AU817" s="19">
        <f>IFERROR(VLOOKUP(AH817,[2]CUS030!$A$5:$E$10000,5,0),"")</f>
        <v/>
      </c>
      <c r="AV817" s="19">
        <f>IFERROR(VLOOKUP(AI817,[2]CUS030!$A$5:$E$10000,5,0),"")</f>
        <v/>
      </c>
      <c r="AW817" s="19">
        <f>IFERROR(VLOOKUP(AJ817,[2]CUS030!$A$5:$E$10000,5,0),"")</f>
        <v/>
      </c>
      <c r="AX817" s="19">
        <f>IFERROR(VLOOKUP(AK817,[2]CUS030!$A$5:$E$10000,5,0),"")</f>
        <v/>
      </c>
      <c r="AY817" s="19">
        <f>IFERROR(VLOOKUP(AL817,[2]CUS030!$A$5:$E$10000,5,0),"")</f>
        <v/>
      </c>
      <c r="AZ817" s="19">
        <f>IFERROR(VLOOKUP(AM817,[2]CUS030!$A$5:$E$10000,5,0),"")</f>
        <v/>
      </c>
      <c r="BA817" s="19">
        <f>IFERROR(VLOOKUP(AN817,[2]CUS030!$A$5:$E$10000,5,0),"")</f>
        <v/>
      </c>
      <c r="BB817" s="19">
        <f>IFERROR(VLOOKUP(AO817,[2]CUS030!$A$5:$E$10000,5,0),"")</f>
        <v/>
      </c>
      <c r="BC817" s="19">
        <f>IFERROR(VLOOKUP(AP817,[2]CUS030!$A$5:$E$10000,5,0),"")</f>
        <v/>
      </c>
      <c r="BD817" s="19">
        <f>IFERROR(VLOOKUP(AQ817,[2]CUS030!$A$5:$E$10000,5,0),"")</f>
        <v/>
      </c>
      <c r="BE817" s="19">
        <f>IFERROR(VLOOKUP(AR817,[2]CUS030!$A$5:$E$10000,5,0),"")</f>
        <v/>
      </c>
    </row>
    <row r="818">
      <c r="F818" s="108">
        <f>[1]!Table1[[#This Row],[Production]]</f>
        <v/>
      </c>
      <c r="G818">
        <f>MID(F818,LEN(F818)-6,4)</f>
        <v/>
      </c>
      <c r="H818">
        <f>AS818&amp;"|"&amp;AT818&amp;"|"&amp;AU818&amp;"|"&amp;AV818&amp;"|"&amp;AW818&amp;"|"&amp;AX818&amp;"|"&amp;AY818&amp;"|"&amp;AZ818&amp;"|"&amp;BA818&amp;"|"&amp;BB818&amp;"|"&amp;BC818&amp;"|"&amp;BD818&amp;"|"&amp;BE818</f>
        <v/>
      </c>
      <c r="I818" s="108">
        <f>[1]!Table1[[#This Row],[Stock]]</f>
        <v/>
      </c>
      <c r="J818">
        <f>MID(LEFT(I818,LEN(I818)-3),FIND("0|0.000",LEFT(I818,LEN(I818)-3),1)+7,6)</f>
        <v/>
      </c>
      <c r="K818" s="19" t="n"/>
      <c r="L818" s="19" t="n"/>
      <c r="M818" s="19" t="n"/>
      <c r="N818" s="19" t="n"/>
      <c r="O818" s="19" t="n"/>
      <c r="P818" s="20">
        <f>End_Cal!E818</f>
        <v/>
      </c>
      <c r="Q818" s="112">
        <f>IFERROR(INDEX($J$2:$J$9873,MATCH(1,INDEX(($P818=$F$2:$F$9873)*(0=COUNTIFS($Q$2:$Q$2,$J$2:$J$9873)),0),0)),"")</f>
        <v/>
      </c>
      <c r="R818" s="112">
        <f>IFERROR(INDEX($J$2:$J$9873,MATCH(1,INDEX(($P818=$F$2:$F$9873)*(0=COUNTIFS(Q818,$J$2:$J$9873)),0),0)),"")</f>
        <v/>
      </c>
      <c r="S818" s="112">
        <f>IFERROR(INDEX($J$2:$J$9873,MATCH(1,INDEX(($P818=$F$2:$F$9873)*(0=COUNTIFS(Q818:R818,$J$2:$J$9873)),0),0)),"")</f>
        <v/>
      </c>
      <c r="T818" s="112">
        <f>IFERROR(INDEX($J$2:$J$9873,MATCH(1,INDEX(($P818=$F$2:$F$9873)*(0=COUNTIFS(Q818:S818,$J$2:$J$9873)),0),0)),"")</f>
        <v/>
      </c>
      <c r="U818" s="112">
        <f>IFERROR(INDEX($J$2:$J$9873,MATCH(1,INDEX(($P818=$F$2:$F$9873)*(0=COUNTIFS(Q818:T818,$J$2:$J$9873)),0),0)),"")</f>
        <v/>
      </c>
      <c r="V818" s="112">
        <f>IFERROR(INDEX($J$2:$J$9873,MATCH(1,INDEX(($P818=$F$2:$F$9873)*(0=COUNTIFS(Q818:U818,$J$2:$J$9873)),0),0)),"")</f>
        <v/>
      </c>
      <c r="W818" s="112">
        <f>IFERROR(INDEX($J$2:$J$9873,MATCH(1,INDEX(($P818=$F$2:$F$9873)*(0=COUNTIFS(Q818:V818,$J$2:$J$861)),0),0)),"")</f>
        <v/>
      </c>
      <c r="X818" s="112">
        <f>IFERROR(INDEX($J$2:$J$9873,MATCH(1,INDEX(($P818=$F$2:$F$9873)*(0=COUNTIFS(Q818:W818,$J$2:$J$9873)),0),0)),"")</f>
        <v/>
      </c>
      <c r="Y818" s="112">
        <f>IFERROR(INDEX($J$2:$J$861,MATCH(1,INDEX(($P818=$F$2:$F$861)*(0=COUNTIFS(Q818:X818,$J$2:$J$861)),0),0)),"")</f>
        <v/>
      </c>
      <c r="Z818" s="112">
        <f>IFERROR(INDEX($J$2:$J$861,MATCH(1,INDEX(($P818=$F$2:$F$861)*(0=COUNTIFS(Q818:Y818,$J$2:$J$861)),0),0)),"")</f>
        <v/>
      </c>
      <c r="AA818" s="112">
        <f>IFERROR(INDEX($J$2:$J$861,MATCH(1,INDEX(($P818=$F$2:$F$861)*(0=COUNTIFS(Q818:Z818,$J$2:$J$861)),0),0)),"")</f>
        <v/>
      </c>
      <c r="AB818" s="112">
        <f>IFERROR(INDEX($J$2:$J$861,MATCH(1,INDEX(($P818=$F$2:$F$861)*(0=COUNTIFS(Q818:AA818,$J$2:$J$861)),0),0)),"")</f>
        <v/>
      </c>
      <c r="AC818" s="112">
        <f>IFERROR(INDEX($J$2:$J$861,MATCH(1,INDEX(($P818=$F$2:$F$861)*(0=COUNTIFS(Q818:AB818,$J$2:$J$861)),0),0)),"")</f>
        <v/>
      </c>
      <c r="AD818">
        <f>Q818&amp;"-"&amp;R818&amp;"-"&amp;S818&amp;"-"&amp;T818&amp;"-"&amp;U818&amp;"-"&amp;V818&amp;"-"&amp;W818&amp;"-"&amp;X818&amp;"-"&amp;Y818&amp;"-"&amp;Z818&amp;"-"&amp;AA818&amp;"-"&amp;AB818&amp;"-"&amp;AC818</f>
        <v/>
      </c>
      <c r="AF818" s="19">
        <f>IFERROR(INDEX($I$2:$I$861,MATCH(1,INDEX(($P818=$F$2:$F$861)*(0=COUNTIFS($AF$2:$AF$2,$I$2:$I$861)),0),0)),"")</f>
        <v/>
      </c>
      <c r="AG818" s="19">
        <f>IFERROR(INDEX($I$2:$I$9873,MATCH(1,INDEX(($P818=$F$2:$F$9873)*(0=COUNTIFS(AF818,$I$2:$I$9873)),0),0)),"")</f>
        <v/>
      </c>
      <c r="AH818" s="19">
        <f>IFERROR(INDEX($I$2:$I$9873,MATCH(1,INDEX(($P818=$F$2:$F$9873)*(0=COUNTIFS(AF818:AG818,$I$2:$I$9873)),0),0)),"")</f>
        <v/>
      </c>
      <c r="AI818" s="19">
        <f>IFERROR(INDEX($I$2:$I$9873,MATCH(1,INDEX(($P818=$F$2:$F$9873)*(0=COUNTIFS(AF818:AH818,$I$2:$I$9873)),0),0)),"")</f>
        <v/>
      </c>
      <c r="AJ818" s="19">
        <f>IFERROR(INDEX($I$2:$I$9873,MATCH(1,INDEX(($P818=$F$2:$F$9873)*(0=COUNTIFS(AF818:AI818,$I$2:$I$9873)),0),0)),"")</f>
        <v/>
      </c>
      <c r="AK818" s="19">
        <f>IFERROR(INDEX($I$2:$I$9873,MATCH(1,INDEX(($P818=$F$2:$F$9873)*(0=COUNTIFS(AF818:AJ818,$I$2:$I$9873)),0),0)),"")</f>
        <v/>
      </c>
      <c r="AL818" s="19">
        <f>IFERROR(INDEX($I$2:$I$9873,MATCH(1,INDEX(($P818=$F$2:$F$9873)*(0=COUNTIFS(AF818:AK818,$I$2:$I$9873)),0),0)),"")</f>
        <v/>
      </c>
      <c r="AM818" s="19">
        <f>IFERROR(INDEX($I$2:$I$9873,MATCH(1,INDEX(($P818=$F$2:$F$9873)*(0=COUNTIFS(AF818:AL818,$I$2:$I$9873)),0),0)),"")</f>
        <v/>
      </c>
      <c r="AN818" s="19">
        <f>IFERROR(INDEX($I$2:$I$9873,MATCH(1,INDEX(($P818=$F$2:$F$9873)*(0=COUNTIFS(AF818:AM818,$I$2:$I$9873)),0),0)),"")</f>
        <v/>
      </c>
      <c r="AO818" s="19">
        <f>IFERROR(INDEX($I$2:$I$9873,MATCH(1,INDEX(($P818=$F$2:$F$9873)*(0=COUNTIFS(AF818:AN818,$I$2:$I$9873)),0),0)),"")</f>
        <v/>
      </c>
      <c r="AP818" s="19">
        <f>IFERROR(INDEX($I$2:$I$9873,MATCH(1,INDEX(($P818=$F$2:$F$9873)*(0=COUNTIFS(AF818:AO818,$I$2:$I$9873)),0),0)),"")</f>
        <v/>
      </c>
      <c r="AQ818" s="19">
        <f>IFERROR(INDEX($I$2:$I$9873,MATCH(1,INDEX(($P818=$F$2:$F$9873)*(0=COUNTIFS(AF818:AP818,$I$2:$I$9873)),0),0)),"")</f>
        <v/>
      </c>
      <c r="AR818" s="19">
        <f>IFERROR(INDEX($I$2:$I$9873,MATCH(1,INDEX(($P818=$F$2:$F$9873)*(0=COUNTIFS(AF818:AQ818,$I$2:$I$9873)),0),0)),"")</f>
        <v/>
      </c>
      <c r="AS818" s="19">
        <f>IFERROR(VLOOKUP(AF818,[2]CUS030!$A$5:$E$10000,5,0),"")</f>
        <v/>
      </c>
      <c r="AT818" s="19">
        <f>IFERROR(VLOOKUP(AG818,[2]CUS030!$A$5:$E$10000,5,0),"")</f>
        <v/>
      </c>
      <c r="AU818" s="19">
        <f>IFERROR(VLOOKUP(AH818,[2]CUS030!$A$5:$E$10000,5,0),"")</f>
        <v/>
      </c>
      <c r="AV818" s="19">
        <f>IFERROR(VLOOKUP(AI818,[2]CUS030!$A$5:$E$10000,5,0),"")</f>
        <v/>
      </c>
      <c r="AW818" s="19">
        <f>IFERROR(VLOOKUP(AJ818,[2]CUS030!$A$5:$E$10000,5,0),"")</f>
        <v/>
      </c>
      <c r="AX818" s="19">
        <f>IFERROR(VLOOKUP(AK818,[2]CUS030!$A$5:$E$10000,5,0),"")</f>
        <v/>
      </c>
      <c r="AY818" s="19">
        <f>IFERROR(VLOOKUP(AL818,[2]CUS030!$A$5:$E$10000,5,0),"")</f>
        <v/>
      </c>
      <c r="AZ818" s="19">
        <f>IFERROR(VLOOKUP(AM818,[2]CUS030!$A$5:$E$10000,5,0),"")</f>
        <v/>
      </c>
      <c r="BA818" s="19">
        <f>IFERROR(VLOOKUP(AN818,[2]CUS030!$A$5:$E$10000,5,0),"")</f>
        <v/>
      </c>
      <c r="BB818" s="19">
        <f>IFERROR(VLOOKUP(AO818,[2]CUS030!$A$5:$E$10000,5,0),"")</f>
        <v/>
      </c>
      <c r="BC818" s="19">
        <f>IFERROR(VLOOKUP(AP818,[2]CUS030!$A$5:$E$10000,5,0),"")</f>
        <v/>
      </c>
      <c r="BD818" s="19">
        <f>IFERROR(VLOOKUP(AQ818,[2]CUS030!$A$5:$E$10000,5,0),"")</f>
        <v/>
      </c>
      <c r="BE818" s="19">
        <f>IFERROR(VLOOKUP(AR818,[2]CUS030!$A$5:$E$10000,5,0),"")</f>
        <v/>
      </c>
    </row>
    <row r="819">
      <c r="F819" s="108">
        <f>[1]!Table1[[#This Row],[Production]]</f>
        <v/>
      </c>
      <c r="G819">
        <f>MID(F819,LEN(F819)-6,4)</f>
        <v/>
      </c>
      <c r="H819">
        <f>AS819&amp;"|"&amp;AT819&amp;"|"&amp;AU819&amp;"|"&amp;AV819&amp;"|"&amp;AW819&amp;"|"&amp;AX819&amp;"|"&amp;AY819&amp;"|"&amp;AZ819&amp;"|"&amp;BA819&amp;"|"&amp;BB819&amp;"|"&amp;BC819&amp;"|"&amp;BD819&amp;"|"&amp;BE819</f>
        <v/>
      </c>
      <c r="I819" s="108">
        <f>[1]!Table1[[#This Row],[Stock]]</f>
        <v/>
      </c>
      <c r="J819">
        <f>MID(LEFT(I819,LEN(I819)-3),FIND("0|0.000",LEFT(I819,LEN(I819)-3),1)+7,6)</f>
        <v/>
      </c>
      <c r="K819" s="19" t="n"/>
      <c r="L819" s="19" t="n"/>
      <c r="M819" s="19" t="n"/>
      <c r="N819" s="19" t="n"/>
      <c r="O819" s="19" t="n"/>
      <c r="P819" s="20">
        <f>End_Cal!E819</f>
        <v/>
      </c>
      <c r="Q819" s="112">
        <f>IFERROR(INDEX($J$2:$J$9873,MATCH(1,INDEX(($P819=$F$2:$F$9873)*(0=COUNTIFS($Q$2:$Q$2,$J$2:$J$9873)),0),0)),"")</f>
        <v/>
      </c>
      <c r="R819" s="112">
        <f>IFERROR(INDEX($J$2:$J$9873,MATCH(1,INDEX(($P819=$F$2:$F$9873)*(0=COUNTIFS(Q819,$J$2:$J$9873)),0),0)),"")</f>
        <v/>
      </c>
      <c r="S819" s="112">
        <f>IFERROR(INDEX($J$2:$J$9873,MATCH(1,INDEX(($P819=$F$2:$F$9873)*(0=COUNTIFS(Q819:R819,$J$2:$J$9873)),0),0)),"")</f>
        <v/>
      </c>
      <c r="T819" s="112">
        <f>IFERROR(INDEX($J$2:$J$9873,MATCH(1,INDEX(($P819=$F$2:$F$9873)*(0=COUNTIFS(Q819:S819,$J$2:$J$9873)),0),0)),"")</f>
        <v/>
      </c>
      <c r="U819" s="112">
        <f>IFERROR(INDEX($J$2:$J$9873,MATCH(1,INDEX(($P819=$F$2:$F$9873)*(0=COUNTIFS(Q819:T819,$J$2:$J$9873)),0),0)),"")</f>
        <v/>
      </c>
      <c r="V819" s="112">
        <f>IFERROR(INDEX($J$2:$J$9873,MATCH(1,INDEX(($P819=$F$2:$F$9873)*(0=COUNTIFS(Q819:U819,$J$2:$J$9873)),0),0)),"")</f>
        <v/>
      </c>
      <c r="W819" s="112">
        <f>IFERROR(INDEX($J$2:$J$9873,MATCH(1,INDEX(($P819=$F$2:$F$9873)*(0=COUNTIFS(Q819:V819,$J$2:$J$861)),0),0)),"")</f>
        <v/>
      </c>
      <c r="X819" s="112">
        <f>IFERROR(INDEX($J$2:$J$9873,MATCH(1,INDEX(($P819=$F$2:$F$9873)*(0=COUNTIFS(Q819:W819,$J$2:$J$9873)),0),0)),"")</f>
        <v/>
      </c>
      <c r="Y819" s="112">
        <f>IFERROR(INDEX($J$2:$J$861,MATCH(1,INDEX(($P819=$F$2:$F$861)*(0=COUNTIFS(Q819:X819,$J$2:$J$861)),0),0)),"")</f>
        <v/>
      </c>
      <c r="Z819" s="112">
        <f>IFERROR(INDEX($J$2:$J$861,MATCH(1,INDEX(($P819=$F$2:$F$861)*(0=COUNTIFS(Q819:Y819,$J$2:$J$861)),0),0)),"")</f>
        <v/>
      </c>
      <c r="AA819" s="112">
        <f>IFERROR(INDEX($J$2:$J$861,MATCH(1,INDEX(($P819=$F$2:$F$861)*(0=COUNTIFS(Q819:Z819,$J$2:$J$861)),0),0)),"")</f>
        <v/>
      </c>
      <c r="AB819" s="112">
        <f>IFERROR(INDEX($J$2:$J$861,MATCH(1,INDEX(($P819=$F$2:$F$861)*(0=COUNTIFS(Q819:AA819,$J$2:$J$861)),0),0)),"")</f>
        <v/>
      </c>
      <c r="AC819" s="112">
        <f>IFERROR(INDEX($J$2:$J$861,MATCH(1,INDEX(($P819=$F$2:$F$861)*(0=COUNTIFS(Q819:AB819,$J$2:$J$861)),0),0)),"")</f>
        <v/>
      </c>
      <c r="AD819">
        <f>Q819&amp;"-"&amp;R819&amp;"-"&amp;S819&amp;"-"&amp;T819&amp;"-"&amp;U819&amp;"-"&amp;V819&amp;"-"&amp;W819&amp;"-"&amp;X819&amp;"-"&amp;Y819&amp;"-"&amp;Z819&amp;"-"&amp;AA819&amp;"-"&amp;AB819&amp;"-"&amp;AC819</f>
        <v/>
      </c>
      <c r="AF819" s="19">
        <f>IFERROR(INDEX($I$2:$I$861,MATCH(1,INDEX(($P819=$F$2:$F$861)*(0=COUNTIFS($AF$2:$AF$2,$I$2:$I$861)),0),0)),"")</f>
        <v/>
      </c>
      <c r="AG819" s="19">
        <f>IFERROR(INDEX($I$2:$I$9873,MATCH(1,INDEX(($P819=$F$2:$F$9873)*(0=COUNTIFS(AF819,$I$2:$I$9873)),0),0)),"")</f>
        <v/>
      </c>
      <c r="AH819" s="19">
        <f>IFERROR(INDEX($I$2:$I$9873,MATCH(1,INDEX(($P819=$F$2:$F$9873)*(0=COUNTIFS(AF819:AG819,$I$2:$I$9873)),0),0)),"")</f>
        <v/>
      </c>
      <c r="AI819" s="19">
        <f>IFERROR(INDEX($I$2:$I$9873,MATCH(1,INDEX(($P819=$F$2:$F$9873)*(0=COUNTIFS(AF819:AH819,$I$2:$I$9873)),0),0)),"")</f>
        <v/>
      </c>
      <c r="AJ819" s="19">
        <f>IFERROR(INDEX($I$2:$I$9873,MATCH(1,INDEX(($P819=$F$2:$F$9873)*(0=COUNTIFS(AF819:AI819,$I$2:$I$9873)),0),0)),"")</f>
        <v/>
      </c>
      <c r="AK819" s="19">
        <f>IFERROR(INDEX($I$2:$I$9873,MATCH(1,INDEX(($P819=$F$2:$F$9873)*(0=COUNTIFS(AF819:AJ819,$I$2:$I$9873)),0),0)),"")</f>
        <v/>
      </c>
      <c r="AL819" s="19">
        <f>IFERROR(INDEX($I$2:$I$9873,MATCH(1,INDEX(($P819=$F$2:$F$9873)*(0=COUNTIFS(AF819:AK819,$I$2:$I$9873)),0),0)),"")</f>
        <v/>
      </c>
      <c r="AM819" s="19">
        <f>IFERROR(INDEX($I$2:$I$9873,MATCH(1,INDEX(($P819=$F$2:$F$9873)*(0=COUNTIFS(AF819:AL819,$I$2:$I$9873)),0),0)),"")</f>
        <v/>
      </c>
      <c r="AN819" s="19">
        <f>IFERROR(INDEX($I$2:$I$9873,MATCH(1,INDEX(($P819=$F$2:$F$9873)*(0=COUNTIFS(AF819:AM819,$I$2:$I$9873)),0),0)),"")</f>
        <v/>
      </c>
      <c r="AO819" s="19">
        <f>IFERROR(INDEX($I$2:$I$9873,MATCH(1,INDEX(($P819=$F$2:$F$9873)*(0=COUNTIFS(AF819:AN819,$I$2:$I$9873)),0),0)),"")</f>
        <v/>
      </c>
      <c r="AP819" s="19">
        <f>IFERROR(INDEX($I$2:$I$9873,MATCH(1,INDEX(($P819=$F$2:$F$9873)*(0=COUNTIFS(AF819:AO819,$I$2:$I$9873)),0),0)),"")</f>
        <v/>
      </c>
      <c r="AQ819" s="19">
        <f>IFERROR(INDEX($I$2:$I$9873,MATCH(1,INDEX(($P819=$F$2:$F$9873)*(0=COUNTIFS(AF819:AP819,$I$2:$I$9873)),0),0)),"")</f>
        <v/>
      </c>
      <c r="AR819" s="19">
        <f>IFERROR(INDEX($I$2:$I$9873,MATCH(1,INDEX(($P819=$F$2:$F$9873)*(0=COUNTIFS(AF819:AQ819,$I$2:$I$9873)),0),0)),"")</f>
        <v/>
      </c>
      <c r="AS819" s="19">
        <f>IFERROR(VLOOKUP(AF819,[2]CUS030!$A$5:$E$10000,5,0),"")</f>
        <v/>
      </c>
      <c r="AT819" s="19">
        <f>IFERROR(VLOOKUP(AG819,[2]CUS030!$A$5:$E$10000,5,0),"")</f>
        <v/>
      </c>
      <c r="AU819" s="19">
        <f>IFERROR(VLOOKUP(AH819,[2]CUS030!$A$5:$E$10000,5,0),"")</f>
        <v/>
      </c>
      <c r="AV819" s="19">
        <f>IFERROR(VLOOKUP(AI819,[2]CUS030!$A$5:$E$10000,5,0),"")</f>
        <v/>
      </c>
      <c r="AW819" s="19">
        <f>IFERROR(VLOOKUP(AJ819,[2]CUS030!$A$5:$E$10000,5,0),"")</f>
        <v/>
      </c>
      <c r="AX819" s="19">
        <f>IFERROR(VLOOKUP(AK819,[2]CUS030!$A$5:$E$10000,5,0),"")</f>
        <v/>
      </c>
      <c r="AY819" s="19">
        <f>IFERROR(VLOOKUP(AL819,[2]CUS030!$A$5:$E$10000,5,0),"")</f>
        <v/>
      </c>
      <c r="AZ819" s="19">
        <f>IFERROR(VLOOKUP(AM819,[2]CUS030!$A$5:$E$10000,5,0),"")</f>
        <v/>
      </c>
      <c r="BA819" s="19">
        <f>IFERROR(VLOOKUP(AN819,[2]CUS030!$A$5:$E$10000,5,0),"")</f>
        <v/>
      </c>
      <c r="BB819" s="19">
        <f>IFERROR(VLOOKUP(AO819,[2]CUS030!$A$5:$E$10000,5,0),"")</f>
        <v/>
      </c>
      <c r="BC819" s="19">
        <f>IFERROR(VLOOKUP(AP819,[2]CUS030!$A$5:$E$10000,5,0),"")</f>
        <v/>
      </c>
      <c r="BD819" s="19">
        <f>IFERROR(VLOOKUP(AQ819,[2]CUS030!$A$5:$E$10000,5,0),"")</f>
        <v/>
      </c>
      <c r="BE819" s="19">
        <f>IFERROR(VLOOKUP(AR819,[2]CUS030!$A$5:$E$10000,5,0),"")</f>
        <v/>
      </c>
    </row>
    <row r="820">
      <c r="F820" s="108">
        <f>[1]!Table1[[#This Row],[Production]]</f>
        <v/>
      </c>
      <c r="G820">
        <f>MID(F820,LEN(F820)-6,4)</f>
        <v/>
      </c>
      <c r="H820">
        <f>AS820&amp;"|"&amp;AT820&amp;"|"&amp;AU820&amp;"|"&amp;AV820&amp;"|"&amp;AW820&amp;"|"&amp;AX820&amp;"|"&amp;AY820&amp;"|"&amp;AZ820&amp;"|"&amp;BA820&amp;"|"&amp;BB820&amp;"|"&amp;BC820&amp;"|"&amp;BD820&amp;"|"&amp;BE820</f>
        <v/>
      </c>
      <c r="I820" s="108">
        <f>[1]!Table1[[#This Row],[Stock]]</f>
        <v/>
      </c>
      <c r="J820">
        <f>MID(LEFT(I820,LEN(I820)-3),FIND("0|0.000",LEFT(I820,LEN(I820)-3),1)+7,6)</f>
        <v/>
      </c>
      <c r="K820" s="19" t="n"/>
      <c r="L820" s="19" t="n"/>
      <c r="M820" s="19" t="n"/>
      <c r="N820" s="19" t="n"/>
      <c r="O820" s="19" t="n"/>
      <c r="P820" s="20">
        <f>End_Cal!E820</f>
        <v/>
      </c>
      <c r="Q820" s="112">
        <f>IFERROR(INDEX($J$2:$J$9873,MATCH(1,INDEX(($P820=$F$2:$F$9873)*(0=COUNTIFS($Q$2:$Q$2,$J$2:$J$9873)),0),0)),"")</f>
        <v/>
      </c>
      <c r="R820" s="112">
        <f>IFERROR(INDEX($J$2:$J$9873,MATCH(1,INDEX(($P820=$F$2:$F$9873)*(0=COUNTIFS(Q820,$J$2:$J$9873)),0),0)),"")</f>
        <v/>
      </c>
      <c r="S820" s="112">
        <f>IFERROR(INDEX($J$2:$J$9873,MATCH(1,INDEX(($P820=$F$2:$F$9873)*(0=COUNTIFS(Q820:R820,$J$2:$J$9873)),0),0)),"")</f>
        <v/>
      </c>
      <c r="T820" s="112">
        <f>IFERROR(INDEX($J$2:$J$9873,MATCH(1,INDEX(($P820=$F$2:$F$9873)*(0=COUNTIFS(Q820:S820,$J$2:$J$9873)),0),0)),"")</f>
        <v/>
      </c>
      <c r="U820" s="112">
        <f>IFERROR(INDEX($J$2:$J$9873,MATCH(1,INDEX(($P820=$F$2:$F$9873)*(0=COUNTIFS(Q820:T820,$J$2:$J$9873)),0),0)),"")</f>
        <v/>
      </c>
      <c r="V820" s="112">
        <f>IFERROR(INDEX($J$2:$J$9873,MATCH(1,INDEX(($P820=$F$2:$F$9873)*(0=COUNTIFS(Q820:U820,$J$2:$J$9873)),0),0)),"")</f>
        <v/>
      </c>
      <c r="W820" s="112">
        <f>IFERROR(INDEX($J$2:$J$9873,MATCH(1,INDEX(($P820=$F$2:$F$9873)*(0=COUNTIFS(Q820:V820,$J$2:$J$861)),0),0)),"")</f>
        <v/>
      </c>
      <c r="X820" s="112">
        <f>IFERROR(INDEX($J$2:$J$9873,MATCH(1,INDEX(($P820=$F$2:$F$9873)*(0=COUNTIFS(Q820:W820,$J$2:$J$9873)),0),0)),"")</f>
        <v/>
      </c>
      <c r="Y820" s="112">
        <f>IFERROR(INDEX($J$2:$J$861,MATCH(1,INDEX(($P820=$F$2:$F$861)*(0=COUNTIFS(Q820:X820,$J$2:$J$861)),0),0)),"")</f>
        <v/>
      </c>
      <c r="Z820" s="112">
        <f>IFERROR(INDEX($J$2:$J$861,MATCH(1,INDEX(($P820=$F$2:$F$861)*(0=COUNTIFS(Q820:Y820,$J$2:$J$861)),0),0)),"")</f>
        <v/>
      </c>
      <c r="AA820" s="112">
        <f>IFERROR(INDEX($J$2:$J$861,MATCH(1,INDEX(($P820=$F$2:$F$861)*(0=COUNTIFS(Q820:Z820,$J$2:$J$861)),0),0)),"")</f>
        <v/>
      </c>
      <c r="AB820" s="112">
        <f>IFERROR(INDEX($J$2:$J$861,MATCH(1,INDEX(($P820=$F$2:$F$861)*(0=COUNTIFS(Q820:AA820,$J$2:$J$861)),0),0)),"")</f>
        <v/>
      </c>
      <c r="AC820" s="112">
        <f>IFERROR(INDEX($J$2:$J$861,MATCH(1,INDEX(($P820=$F$2:$F$861)*(0=COUNTIFS(Q820:AB820,$J$2:$J$861)),0),0)),"")</f>
        <v/>
      </c>
      <c r="AD820">
        <f>Q820&amp;"-"&amp;R820&amp;"-"&amp;S820&amp;"-"&amp;T820&amp;"-"&amp;U820&amp;"-"&amp;V820&amp;"-"&amp;W820&amp;"-"&amp;X820&amp;"-"&amp;Y820&amp;"-"&amp;Z820&amp;"-"&amp;AA820&amp;"-"&amp;AB820&amp;"-"&amp;AC820</f>
        <v/>
      </c>
      <c r="AF820" s="19">
        <f>IFERROR(INDEX($I$2:$I$861,MATCH(1,INDEX(($P820=$F$2:$F$861)*(0=COUNTIFS($AF$2:$AF$2,$I$2:$I$861)),0),0)),"")</f>
        <v/>
      </c>
      <c r="AG820" s="19">
        <f>IFERROR(INDEX($I$2:$I$9873,MATCH(1,INDEX(($P820=$F$2:$F$9873)*(0=COUNTIFS(AF820,$I$2:$I$9873)),0),0)),"")</f>
        <v/>
      </c>
      <c r="AH820" s="19">
        <f>IFERROR(INDEX($I$2:$I$9873,MATCH(1,INDEX(($P820=$F$2:$F$9873)*(0=COUNTIFS(AF820:AG820,$I$2:$I$9873)),0),0)),"")</f>
        <v/>
      </c>
      <c r="AI820" s="19">
        <f>IFERROR(INDEX($I$2:$I$9873,MATCH(1,INDEX(($P820=$F$2:$F$9873)*(0=COUNTIFS(AF820:AH820,$I$2:$I$9873)),0),0)),"")</f>
        <v/>
      </c>
      <c r="AJ820" s="19">
        <f>IFERROR(INDEX($I$2:$I$9873,MATCH(1,INDEX(($P820=$F$2:$F$9873)*(0=COUNTIFS(AF820:AI820,$I$2:$I$9873)),0),0)),"")</f>
        <v/>
      </c>
      <c r="AK820" s="19">
        <f>IFERROR(INDEX($I$2:$I$9873,MATCH(1,INDEX(($P820=$F$2:$F$9873)*(0=COUNTIFS(AF820:AJ820,$I$2:$I$9873)),0),0)),"")</f>
        <v/>
      </c>
      <c r="AL820" s="19">
        <f>IFERROR(INDEX($I$2:$I$9873,MATCH(1,INDEX(($P820=$F$2:$F$9873)*(0=COUNTIFS(AF820:AK820,$I$2:$I$9873)),0),0)),"")</f>
        <v/>
      </c>
      <c r="AM820" s="19">
        <f>IFERROR(INDEX($I$2:$I$9873,MATCH(1,INDEX(($P820=$F$2:$F$9873)*(0=COUNTIFS(AF820:AL820,$I$2:$I$9873)),0),0)),"")</f>
        <v/>
      </c>
      <c r="AN820" s="19">
        <f>IFERROR(INDEX($I$2:$I$9873,MATCH(1,INDEX(($P820=$F$2:$F$9873)*(0=COUNTIFS(AF820:AM820,$I$2:$I$9873)),0),0)),"")</f>
        <v/>
      </c>
      <c r="AO820" s="19">
        <f>IFERROR(INDEX($I$2:$I$9873,MATCH(1,INDEX(($P820=$F$2:$F$9873)*(0=COUNTIFS(AF820:AN820,$I$2:$I$9873)),0),0)),"")</f>
        <v/>
      </c>
      <c r="AP820" s="19">
        <f>IFERROR(INDEX($I$2:$I$9873,MATCH(1,INDEX(($P820=$F$2:$F$9873)*(0=COUNTIFS(AF820:AO820,$I$2:$I$9873)),0),0)),"")</f>
        <v/>
      </c>
      <c r="AQ820" s="19">
        <f>IFERROR(INDEX($I$2:$I$9873,MATCH(1,INDEX(($P820=$F$2:$F$9873)*(0=COUNTIFS(AF820:AP820,$I$2:$I$9873)),0),0)),"")</f>
        <v/>
      </c>
      <c r="AR820" s="19">
        <f>IFERROR(INDEX($I$2:$I$9873,MATCH(1,INDEX(($P820=$F$2:$F$9873)*(0=COUNTIFS(AF820:AQ820,$I$2:$I$9873)),0),0)),"")</f>
        <v/>
      </c>
      <c r="AS820" s="19">
        <f>IFERROR(VLOOKUP(AF820,[2]CUS030!$A$5:$E$10000,5,0),"")</f>
        <v/>
      </c>
      <c r="AT820" s="19">
        <f>IFERROR(VLOOKUP(AG820,[2]CUS030!$A$5:$E$10000,5,0),"")</f>
        <v/>
      </c>
      <c r="AU820" s="19">
        <f>IFERROR(VLOOKUP(AH820,[2]CUS030!$A$5:$E$10000,5,0),"")</f>
        <v/>
      </c>
      <c r="AV820" s="19">
        <f>IFERROR(VLOOKUP(AI820,[2]CUS030!$A$5:$E$10000,5,0),"")</f>
        <v/>
      </c>
      <c r="AW820" s="19">
        <f>IFERROR(VLOOKUP(AJ820,[2]CUS030!$A$5:$E$10000,5,0),"")</f>
        <v/>
      </c>
      <c r="AX820" s="19">
        <f>IFERROR(VLOOKUP(AK820,[2]CUS030!$A$5:$E$10000,5,0),"")</f>
        <v/>
      </c>
      <c r="AY820" s="19">
        <f>IFERROR(VLOOKUP(AL820,[2]CUS030!$A$5:$E$10000,5,0),"")</f>
        <v/>
      </c>
      <c r="AZ820" s="19">
        <f>IFERROR(VLOOKUP(AM820,[2]CUS030!$A$5:$E$10000,5,0),"")</f>
        <v/>
      </c>
      <c r="BA820" s="19">
        <f>IFERROR(VLOOKUP(AN820,[2]CUS030!$A$5:$E$10000,5,0),"")</f>
        <v/>
      </c>
      <c r="BB820" s="19">
        <f>IFERROR(VLOOKUP(AO820,[2]CUS030!$A$5:$E$10000,5,0),"")</f>
        <v/>
      </c>
      <c r="BC820" s="19">
        <f>IFERROR(VLOOKUP(AP820,[2]CUS030!$A$5:$E$10000,5,0),"")</f>
        <v/>
      </c>
      <c r="BD820" s="19">
        <f>IFERROR(VLOOKUP(AQ820,[2]CUS030!$A$5:$E$10000,5,0),"")</f>
        <v/>
      </c>
      <c r="BE820" s="19">
        <f>IFERROR(VLOOKUP(AR820,[2]CUS030!$A$5:$E$10000,5,0),"")</f>
        <v/>
      </c>
    </row>
    <row r="821">
      <c r="F821" s="108">
        <f>[1]!Table1[[#This Row],[Production]]</f>
        <v/>
      </c>
      <c r="G821">
        <f>MID(F821,LEN(F821)-6,4)</f>
        <v/>
      </c>
      <c r="H821">
        <f>AS821&amp;"|"&amp;AT821&amp;"|"&amp;AU821&amp;"|"&amp;AV821&amp;"|"&amp;AW821&amp;"|"&amp;AX821&amp;"|"&amp;AY821&amp;"|"&amp;AZ821&amp;"|"&amp;BA821&amp;"|"&amp;BB821&amp;"|"&amp;BC821&amp;"|"&amp;BD821&amp;"|"&amp;BE821</f>
        <v/>
      </c>
      <c r="I821" s="108">
        <f>[1]!Table1[[#This Row],[Stock]]</f>
        <v/>
      </c>
      <c r="J821">
        <f>MID(LEFT(I821,LEN(I821)-3),FIND("0|0.000",LEFT(I821,LEN(I821)-3),1)+7,6)</f>
        <v/>
      </c>
      <c r="K821" s="19" t="n"/>
      <c r="L821" s="19" t="n"/>
      <c r="M821" s="19" t="n"/>
      <c r="N821" s="19" t="n"/>
      <c r="O821" s="19" t="n"/>
      <c r="P821" s="20">
        <f>End_Cal!E821</f>
        <v/>
      </c>
      <c r="Q821" s="112">
        <f>IFERROR(INDEX($J$2:$J$9873,MATCH(1,INDEX(($P821=$F$2:$F$9873)*(0=COUNTIFS($Q$2:$Q$2,$J$2:$J$9873)),0),0)),"")</f>
        <v/>
      </c>
      <c r="R821" s="112">
        <f>IFERROR(INDEX($J$2:$J$9873,MATCH(1,INDEX(($P821=$F$2:$F$9873)*(0=COUNTIFS(Q821,$J$2:$J$9873)),0),0)),"")</f>
        <v/>
      </c>
      <c r="S821" s="112">
        <f>IFERROR(INDEX($J$2:$J$9873,MATCH(1,INDEX(($P821=$F$2:$F$9873)*(0=COUNTIFS(Q821:R821,$J$2:$J$9873)),0),0)),"")</f>
        <v/>
      </c>
      <c r="T821" s="112">
        <f>IFERROR(INDEX($J$2:$J$9873,MATCH(1,INDEX(($P821=$F$2:$F$9873)*(0=COUNTIFS(Q821:S821,$J$2:$J$9873)),0),0)),"")</f>
        <v/>
      </c>
      <c r="U821" s="112">
        <f>IFERROR(INDEX($J$2:$J$9873,MATCH(1,INDEX(($P821=$F$2:$F$9873)*(0=COUNTIFS(Q821:T821,$J$2:$J$9873)),0),0)),"")</f>
        <v/>
      </c>
      <c r="V821" s="112">
        <f>IFERROR(INDEX($J$2:$J$9873,MATCH(1,INDEX(($P821=$F$2:$F$9873)*(0=COUNTIFS(Q821:U821,$J$2:$J$9873)),0),0)),"")</f>
        <v/>
      </c>
      <c r="W821" s="112">
        <f>IFERROR(INDEX($J$2:$J$9873,MATCH(1,INDEX(($P821=$F$2:$F$9873)*(0=COUNTIFS(Q821:V821,$J$2:$J$861)),0),0)),"")</f>
        <v/>
      </c>
      <c r="X821" s="112">
        <f>IFERROR(INDEX($J$2:$J$9873,MATCH(1,INDEX(($P821=$F$2:$F$9873)*(0=COUNTIFS(Q821:W821,$J$2:$J$9873)),0),0)),"")</f>
        <v/>
      </c>
      <c r="Y821" s="112">
        <f>IFERROR(INDEX($J$2:$J$861,MATCH(1,INDEX(($P821=$F$2:$F$861)*(0=COUNTIFS(Q821:X821,$J$2:$J$861)),0),0)),"")</f>
        <v/>
      </c>
      <c r="Z821" s="112">
        <f>IFERROR(INDEX($J$2:$J$861,MATCH(1,INDEX(($P821=$F$2:$F$861)*(0=COUNTIFS(Q821:Y821,$J$2:$J$861)),0),0)),"")</f>
        <v/>
      </c>
      <c r="AA821" s="112">
        <f>IFERROR(INDEX($J$2:$J$861,MATCH(1,INDEX(($P821=$F$2:$F$861)*(0=COUNTIFS(Q821:Z821,$J$2:$J$861)),0),0)),"")</f>
        <v/>
      </c>
      <c r="AB821" s="112">
        <f>IFERROR(INDEX($J$2:$J$861,MATCH(1,INDEX(($P821=$F$2:$F$861)*(0=COUNTIFS(Q821:AA821,$J$2:$J$861)),0),0)),"")</f>
        <v/>
      </c>
      <c r="AC821" s="112">
        <f>IFERROR(INDEX($J$2:$J$861,MATCH(1,INDEX(($P821=$F$2:$F$861)*(0=COUNTIFS(Q821:AB821,$J$2:$J$861)),0),0)),"")</f>
        <v/>
      </c>
      <c r="AD821">
        <f>Q821&amp;"-"&amp;R821&amp;"-"&amp;S821&amp;"-"&amp;T821&amp;"-"&amp;U821&amp;"-"&amp;V821&amp;"-"&amp;W821&amp;"-"&amp;X821&amp;"-"&amp;Y821&amp;"-"&amp;Z821&amp;"-"&amp;AA821&amp;"-"&amp;AB821&amp;"-"&amp;AC821</f>
        <v/>
      </c>
      <c r="AF821" s="19">
        <f>IFERROR(INDEX($I$2:$I$861,MATCH(1,INDEX(($P821=$F$2:$F$861)*(0=COUNTIFS($AF$2:$AF$2,$I$2:$I$861)),0),0)),"")</f>
        <v/>
      </c>
      <c r="AG821" s="19">
        <f>IFERROR(INDEX($I$2:$I$9873,MATCH(1,INDEX(($P821=$F$2:$F$9873)*(0=COUNTIFS(AF821,$I$2:$I$9873)),0),0)),"")</f>
        <v/>
      </c>
      <c r="AH821" s="19">
        <f>IFERROR(INDEX($I$2:$I$9873,MATCH(1,INDEX(($P821=$F$2:$F$9873)*(0=COUNTIFS(AF821:AG821,$I$2:$I$9873)),0),0)),"")</f>
        <v/>
      </c>
      <c r="AI821" s="19">
        <f>IFERROR(INDEX($I$2:$I$9873,MATCH(1,INDEX(($P821=$F$2:$F$9873)*(0=COUNTIFS(AF821:AH821,$I$2:$I$9873)),0),0)),"")</f>
        <v/>
      </c>
      <c r="AJ821" s="19">
        <f>IFERROR(INDEX($I$2:$I$9873,MATCH(1,INDEX(($P821=$F$2:$F$9873)*(0=COUNTIFS(AF821:AI821,$I$2:$I$9873)),0),0)),"")</f>
        <v/>
      </c>
      <c r="AK821" s="19">
        <f>IFERROR(INDEX($I$2:$I$9873,MATCH(1,INDEX(($P821=$F$2:$F$9873)*(0=COUNTIFS(AF821:AJ821,$I$2:$I$9873)),0),0)),"")</f>
        <v/>
      </c>
      <c r="AL821" s="19">
        <f>IFERROR(INDEX($I$2:$I$9873,MATCH(1,INDEX(($P821=$F$2:$F$9873)*(0=COUNTIFS(AF821:AK821,$I$2:$I$9873)),0),0)),"")</f>
        <v/>
      </c>
      <c r="AM821" s="19">
        <f>IFERROR(INDEX($I$2:$I$9873,MATCH(1,INDEX(($P821=$F$2:$F$9873)*(0=COUNTIFS(AF821:AL821,$I$2:$I$9873)),0),0)),"")</f>
        <v/>
      </c>
      <c r="AN821" s="19">
        <f>IFERROR(INDEX($I$2:$I$9873,MATCH(1,INDEX(($P821=$F$2:$F$9873)*(0=COUNTIFS(AF821:AM821,$I$2:$I$9873)),0),0)),"")</f>
        <v/>
      </c>
      <c r="AO821" s="19">
        <f>IFERROR(INDEX($I$2:$I$9873,MATCH(1,INDEX(($P821=$F$2:$F$9873)*(0=COUNTIFS(AF821:AN821,$I$2:$I$9873)),0),0)),"")</f>
        <v/>
      </c>
      <c r="AP821" s="19">
        <f>IFERROR(INDEX($I$2:$I$9873,MATCH(1,INDEX(($P821=$F$2:$F$9873)*(0=COUNTIFS(AF821:AO821,$I$2:$I$9873)),0),0)),"")</f>
        <v/>
      </c>
      <c r="AQ821" s="19">
        <f>IFERROR(INDEX($I$2:$I$9873,MATCH(1,INDEX(($P821=$F$2:$F$9873)*(0=COUNTIFS(AF821:AP821,$I$2:$I$9873)),0),0)),"")</f>
        <v/>
      </c>
      <c r="AR821" s="19">
        <f>IFERROR(INDEX($I$2:$I$9873,MATCH(1,INDEX(($P821=$F$2:$F$9873)*(0=COUNTIFS(AF821:AQ821,$I$2:$I$9873)),0),0)),"")</f>
        <v/>
      </c>
      <c r="AS821" s="19">
        <f>IFERROR(VLOOKUP(AF821,[2]CUS030!$A$5:$E$10000,5,0),"")</f>
        <v/>
      </c>
      <c r="AT821" s="19">
        <f>IFERROR(VLOOKUP(AG821,[2]CUS030!$A$5:$E$10000,5,0),"")</f>
        <v/>
      </c>
      <c r="AU821" s="19">
        <f>IFERROR(VLOOKUP(AH821,[2]CUS030!$A$5:$E$10000,5,0),"")</f>
        <v/>
      </c>
      <c r="AV821" s="19">
        <f>IFERROR(VLOOKUP(AI821,[2]CUS030!$A$5:$E$10000,5,0),"")</f>
        <v/>
      </c>
      <c r="AW821" s="19">
        <f>IFERROR(VLOOKUP(AJ821,[2]CUS030!$A$5:$E$10000,5,0),"")</f>
        <v/>
      </c>
      <c r="AX821" s="19">
        <f>IFERROR(VLOOKUP(AK821,[2]CUS030!$A$5:$E$10000,5,0),"")</f>
        <v/>
      </c>
      <c r="AY821" s="19">
        <f>IFERROR(VLOOKUP(AL821,[2]CUS030!$A$5:$E$10000,5,0),"")</f>
        <v/>
      </c>
      <c r="AZ821" s="19">
        <f>IFERROR(VLOOKUP(AM821,[2]CUS030!$A$5:$E$10000,5,0),"")</f>
        <v/>
      </c>
      <c r="BA821" s="19">
        <f>IFERROR(VLOOKUP(AN821,[2]CUS030!$A$5:$E$10000,5,0),"")</f>
        <v/>
      </c>
      <c r="BB821" s="19">
        <f>IFERROR(VLOOKUP(AO821,[2]CUS030!$A$5:$E$10000,5,0),"")</f>
        <v/>
      </c>
      <c r="BC821" s="19">
        <f>IFERROR(VLOOKUP(AP821,[2]CUS030!$A$5:$E$10000,5,0),"")</f>
        <v/>
      </c>
      <c r="BD821" s="19">
        <f>IFERROR(VLOOKUP(AQ821,[2]CUS030!$A$5:$E$10000,5,0),"")</f>
        <v/>
      </c>
      <c r="BE821" s="19">
        <f>IFERROR(VLOOKUP(AR821,[2]CUS030!$A$5:$E$10000,5,0),"")</f>
        <v/>
      </c>
    </row>
    <row r="822">
      <c r="F822" s="108">
        <f>[1]!Table1[[#This Row],[Production]]</f>
        <v/>
      </c>
      <c r="G822">
        <f>MID(F822,LEN(F822)-6,4)</f>
        <v/>
      </c>
      <c r="H822">
        <f>AS822&amp;"|"&amp;AT822&amp;"|"&amp;AU822&amp;"|"&amp;AV822&amp;"|"&amp;AW822&amp;"|"&amp;AX822&amp;"|"&amp;AY822&amp;"|"&amp;AZ822&amp;"|"&amp;BA822&amp;"|"&amp;BB822&amp;"|"&amp;BC822&amp;"|"&amp;BD822&amp;"|"&amp;BE822</f>
        <v/>
      </c>
      <c r="I822" s="108">
        <f>[1]!Table1[[#This Row],[Stock]]</f>
        <v/>
      </c>
      <c r="J822">
        <f>MID(LEFT(I822,LEN(I822)-3),FIND("0|0.000",LEFT(I822,LEN(I822)-3),1)+7,6)</f>
        <v/>
      </c>
      <c r="K822" s="19" t="n"/>
      <c r="L822" s="19" t="n"/>
      <c r="M822" s="19" t="n"/>
      <c r="N822" s="19" t="n"/>
      <c r="O822" s="19" t="n"/>
      <c r="P822" s="20">
        <f>End_Cal!E822</f>
        <v/>
      </c>
      <c r="Q822" s="112">
        <f>IFERROR(INDEX($J$2:$J$9873,MATCH(1,INDEX(($P822=$F$2:$F$9873)*(0=COUNTIFS($Q$2:$Q$2,$J$2:$J$9873)),0),0)),"")</f>
        <v/>
      </c>
      <c r="R822" s="112">
        <f>IFERROR(INDEX($J$2:$J$9873,MATCH(1,INDEX(($P822=$F$2:$F$9873)*(0=COUNTIFS(Q822,$J$2:$J$9873)),0),0)),"")</f>
        <v/>
      </c>
      <c r="S822" s="112">
        <f>IFERROR(INDEX($J$2:$J$9873,MATCH(1,INDEX(($P822=$F$2:$F$9873)*(0=COUNTIFS(Q822:R822,$J$2:$J$9873)),0),0)),"")</f>
        <v/>
      </c>
      <c r="T822" s="112">
        <f>IFERROR(INDEX($J$2:$J$9873,MATCH(1,INDEX(($P822=$F$2:$F$9873)*(0=COUNTIFS(Q822:S822,$J$2:$J$9873)),0),0)),"")</f>
        <v/>
      </c>
      <c r="U822" s="112">
        <f>IFERROR(INDEX($J$2:$J$9873,MATCH(1,INDEX(($P822=$F$2:$F$9873)*(0=COUNTIFS(Q822:T822,$J$2:$J$9873)),0),0)),"")</f>
        <v/>
      </c>
      <c r="V822" s="112">
        <f>IFERROR(INDEX($J$2:$J$9873,MATCH(1,INDEX(($P822=$F$2:$F$9873)*(0=COUNTIFS(Q822:U822,$J$2:$J$9873)),0),0)),"")</f>
        <v/>
      </c>
      <c r="W822" s="112">
        <f>IFERROR(INDEX($J$2:$J$9873,MATCH(1,INDEX(($P822=$F$2:$F$9873)*(0=COUNTIFS(Q822:V822,$J$2:$J$861)),0),0)),"")</f>
        <v/>
      </c>
      <c r="X822" s="112">
        <f>IFERROR(INDEX($J$2:$J$9873,MATCH(1,INDEX(($P822=$F$2:$F$9873)*(0=COUNTIFS(Q822:W822,$J$2:$J$9873)),0),0)),"")</f>
        <v/>
      </c>
      <c r="Y822" s="112">
        <f>IFERROR(INDEX($J$2:$J$861,MATCH(1,INDEX(($P822=$F$2:$F$861)*(0=COUNTIFS(Q822:X822,$J$2:$J$861)),0),0)),"")</f>
        <v/>
      </c>
      <c r="Z822" s="112">
        <f>IFERROR(INDEX($J$2:$J$861,MATCH(1,INDEX(($P822=$F$2:$F$861)*(0=COUNTIFS(Q822:Y822,$J$2:$J$861)),0),0)),"")</f>
        <v/>
      </c>
      <c r="AA822" s="112">
        <f>IFERROR(INDEX($J$2:$J$861,MATCH(1,INDEX(($P822=$F$2:$F$861)*(0=COUNTIFS(Q822:Z822,$J$2:$J$861)),0),0)),"")</f>
        <v/>
      </c>
      <c r="AB822" s="112">
        <f>IFERROR(INDEX($J$2:$J$861,MATCH(1,INDEX(($P822=$F$2:$F$861)*(0=COUNTIFS(Q822:AA822,$J$2:$J$861)),0),0)),"")</f>
        <v/>
      </c>
      <c r="AC822" s="112">
        <f>IFERROR(INDEX($J$2:$J$861,MATCH(1,INDEX(($P822=$F$2:$F$861)*(0=COUNTIFS(Q822:AB822,$J$2:$J$861)),0),0)),"")</f>
        <v/>
      </c>
      <c r="AD822">
        <f>Q822&amp;"-"&amp;R822&amp;"-"&amp;S822&amp;"-"&amp;T822&amp;"-"&amp;U822&amp;"-"&amp;V822&amp;"-"&amp;W822&amp;"-"&amp;X822&amp;"-"&amp;Y822&amp;"-"&amp;Z822&amp;"-"&amp;AA822&amp;"-"&amp;AB822&amp;"-"&amp;AC822</f>
        <v/>
      </c>
      <c r="AF822" s="19">
        <f>IFERROR(INDEX($I$2:$I$861,MATCH(1,INDEX(($P822=$F$2:$F$861)*(0=COUNTIFS($AF$2:$AF$2,$I$2:$I$861)),0),0)),"")</f>
        <v/>
      </c>
      <c r="AG822" s="19">
        <f>IFERROR(INDEX($I$2:$I$9873,MATCH(1,INDEX(($P822=$F$2:$F$9873)*(0=COUNTIFS(AF822,$I$2:$I$9873)),0),0)),"")</f>
        <v/>
      </c>
      <c r="AH822" s="19">
        <f>IFERROR(INDEX($I$2:$I$9873,MATCH(1,INDEX(($P822=$F$2:$F$9873)*(0=COUNTIFS(AF822:AG822,$I$2:$I$9873)),0),0)),"")</f>
        <v/>
      </c>
      <c r="AI822" s="19">
        <f>IFERROR(INDEX($I$2:$I$9873,MATCH(1,INDEX(($P822=$F$2:$F$9873)*(0=COUNTIFS(AF822:AH822,$I$2:$I$9873)),0),0)),"")</f>
        <v/>
      </c>
      <c r="AJ822" s="19">
        <f>IFERROR(INDEX($I$2:$I$9873,MATCH(1,INDEX(($P822=$F$2:$F$9873)*(0=COUNTIFS(AF822:AI822,$I$2:$I$9873)),0),0)),"")</f>
        <v/>
      </c>
      <c r="AK822" s="19">
        <f>IFERROR(INDEX($I$2:$I$9873,MATCH(1,INDEX(($P822=$F$2:$F$9873)*(0=COUNTIFS(AF822:AJ822,$I$2:$I$9873)),0),0)),"")</f>
        <v/>
      </c>
      <c r="AL822" s="19">
        <f>IFERROR(INDEX($I$2:$I$9873,MATCH(1,INDEX(($P822=$F$2:$F$9873)*(0=COUNTIFS(AF822:AK822,$I$2:$I$9873)),0),0)),"")</f>
        <v/>
      </c>
      <c r="AM822" s="19">
        <f>IFERROR(INDEX($I$2:$I$9873,MATCH(1,INDEX(($P822=$F$2:$F$9873)*(0=COUNTIFS(AF822:AL822,$I$2:$I$9873)),0),0)),"")</f>
        <v/>
      </c>
      <c r="AN822" s="19">
        <f>IFERROR(INDEX($I$2:$I$9873,MATCH(1,INDEX(($P822=$F$2:$F$9873)*(0=COUNTIFS(AF822:AM822,$I$2:$I$9873)),0),0)),"")</f>
        <v/>
      </c>
      <c r="AO822" s="19">
        <f>IFERROR(INDEX($I$2:$I$9873,MATCH(1,INDEX(($P822=$F$2:$F$9873)*(0=COUNTIFS(AF822:AN822,$I$2:$I$9873)),0),0)),"")</f>
        <v/>
      </c>
      <c r="AP822" s="19">
        <f>IFERROR(INDEX($I$2:$I$9873,MATCH(1,INDEX(($P822=$F$2:$F$9873)*(0=COUNTIFS(AF822:AO822,$I$2:$I$9873)),0),0)),"")</f>
        <v/>
      </c>
      <c r="AQ822" s="19">
        <f>IFERROR(INDEX($I$2:$I$9873,MATCH(1,INDEX(($P822=$F$2:$F$9873)*(0=COUNTIFS(AF822:AP822,$I$2:$I$9873)),0),0)),"")</f>
        <v/>
      </c>
      <c r="AR822" s="19">
        <f>IFERROR(INDEX($I$2:$I$9873,MATCH(1,INDEX(($P822=$F$2:$F$9873)*(0=COUNTIFS(AF822:AQ822,$I$2:$I$9873)),0),0)),"")</f>
        <v/>
      </c>
      <c r="AS822" s="19">
        <f>IFERROR(VLOOKUP(AF822,[2]CUS030!$A$5:$E$10000,5,0),"")</f>
        <v/>
      </c>
      <c r="AT822" s="19">
        <f>IFERROR(VLOOKUP(AG822,[2]CUS030!$A$5:$E$10000,5,0),"")</f>
        <v/>
      </c>
      <c r="AU822" s="19">
        <f>IFERROR(VLOOKUP(AH822,[2]CUS030!$A$5:$E$10000,5,0),"")</f>
        <v/>
      </c>
      <c r="AV822" s="19">
        <f>IFERROR(VLOOKUP(AI822,[2]CUS030!$A$5:$E$10000,5,0),"")</f>
        <v/>
      </c>
      <c r="AW822" s="19">
        <f>IFERROR(VLOOKUP(AJ822,[2]CUS030!$A$5:$E$10000,5,0),"")</f>
        <v/>
      </c>
      <c r="AX822" s="19">
        <f>IFERROR(VLOOKUP(AK822,[2]CUS030!$A$5:$E$10000,5,0),"")</f>
        <v/>
      </c>
      <c r="AY822" s="19">
        <f>IFERROR(VLOOKUP(AL822,[2]CUS030!$A$5:$E$10000,5,0),"")</f>
        <v/>
      </c>
      <c r="AZ822" s="19">
        <f>IFERROR(VLOOKUP(AM822,[2]CUS030!$A$5:$E$10000,5,0),"")</f>
        <v/>
      </c>
      <c r="BA822" s="19">
        <f>IFERROR(VLOOKUP(AN822,[2]CUS030!$A$5:$E$10000,5,0),"")</f>
        <v/>
      </c>
      <c r="BB822" s="19">
        <f>IFERROR(VLOOKUP(AO822,[2]CUS030!$A$5:$E$10000,5,0),"")</f>
        <v/>
      </c>
      <c r="BC822" s="19">
        <f>IFERROR(VLOOKUP(AP822,[2]CUS030!$A$5:$E$10000,5,0),"")</f>
        <v/>
      </c>
      <c r="BD822" s="19">
        <f>IFERROR(VLOOKUP(AQ822,[2]CUS030!$A$5:$E$10000,5,0),"")</f>
        <v/>
      </c>
      <c r="BE822" s="19">
        <f>IFERROR(VLOOKUP(AR822,[2]CUS030!$A$5:$E$10000,5,0),"")</f>
        <v/>
      </c>
    </row>
    <row r="823">
      <c r="F823" s="108">
        <f>[1]!Table1[[#This Row],[Production]]</f>
        <v/>
      </c>
      <c r="G823">
        <f>MID(F823,LEN(F823)-6,4)</f>
        <v/>
      </c>
      <c r="H823">
        <f>AS823&amp;"|"&amp;AT823&amp;"|"&amp;AU823&amp;"|"&amp;AV823&amp;"|"&amp;AW823&amp;"|"&amp;AX823&amp;"|"&amp;AY823&amp;"|"&amp;AZ823&amp;"|"&amp;BA823&amp;"|"&amp;BB823&amp;"|"&amp;BC823&amp;"|"&amp;BD823&amp;"|"&amp;BE823</f>
        <v/>
      </c>
      <c r="I823" s="108">
        <f>[1]!Table1[[#This Row],[Stock]]</f>
        <v/>
      </c>
      <c r="J823">
        <f>MID(LEFT(I823,LEN(I823)-3),FIND("0|0.000",LEFT(I823,LEN(I823)-3),1)+7,6)</f>
        <v/>
      </c>
      <c r="K823" s="19" t="n"/>
      <c r="L823" s="19" t="n"/>
      <c r="M823" s="19" t="n"/>
      <c r="N823" s="19" t="n"/>
      <c r="O823" s="19" t="n"/>
      <c r="P823" s="20">
        <f>End_Cal!E823</f>
        <v/>
      </c>
      <c r="Q823" s="112">
        <f>IFERROR(INDEX($J$2:$J$9873,MATCH(1,INDEX(($P823=$F$2:$F$9873)*(0=COUNTIFS($Q$2:$Q$2,$J$2:$J$9873)),0),0)),"")</f>
        <v/>
      </c>
      <c r="R823" s="112">
        <f>IFERROR(INDEX($J$2:$J$9873,MATCH(1,INDEX(($P823=$F$2:$F$9873)*(0=COUNTIFS(Q823,$J$2:$J$9873)),0),0)),"")</f>
        <v/>
      </c>
      <c r="S823" s="112">
        <f>IFERROR(INDEX($J$2:$J$9873,MATCH(1,INDEX(($P823=$F$2:$F$9873)*(0=COUNTIFS(Q823:R823,$J$2:$J$9873)),0),0)),"")</f>
        <v/>
      </c>
      <c r="T823" s="112">
        <f>IFERROR(INDEX($J$2:$J$9873,MATCH(1,INDEX(($P823=$F$2:$F$9873)*(0=COUNTIFS(Q823:S823,$J$2:$J$9873)),0),0)),"")</f>
        <v/>
      </c>
      <c r="U823" s="112">
        <f>IFERROR(INDEX($J$2:$J$9873,MATCH(1,INDEX(($P823=$F$2:$F$9873)*(0=COUNTIFS(Q823:T823,$J$2:$J$9873)),0),0)),"")</f>
        <v/>
      </c>
      <c r="V823" s="112">
        <f>IFERROR(INDEX($J$2:$J$9873,MATCH(1,INDEX(($P823=$F$2:$F$9873)*(0=COUNTIFS(Q823:U823,$J$2:$J$9873)),0),0)),"")</f>
        <v/>
      </c>
      <c r="W823" s="112">
        <f>IFERROR(INDEX($J$2:$J$9873,MATCH(1,INDEX(($P823=$F$2:$F$9873)*(0=COUNTIFS(Q823:V823,$J$2:$J$861)),0),0)),"")</f>
        <v/>
      </c>
      <c r="X823" s="112">
        <f>IFERROR(INDEX($J$2:$J$9873,MATCH(1,INDEX(($P823=$F$2:$F$9873)*(0=COUNTIFS(Q823:W823,$J$2:$J$9873)),0),0)),"")</f>
        <v/>
      </c>
      <c r="Y823" s="112">
        <f>IFERROR(INDEX($J$2:$J$861,MATCH(1,INDEX(($P823=$F$2:$F$861)*(0=COUNTIFS(Q823:X823,$J$2:$J$861)),0),0)),"")</f>
        <v/>
      </c>
      <c r="Z823" s="112">
        <f>IFERROR(INDEX($J$2:$J$861,MATCH(1,INDEX(($P823=$F$2:$F$861)*(0=COUNTIFS(Q823:Y823,$J$2:$J$861)),0),0)),"")</f>
        <v/>
      </c>
      <c r="AA823" s="112">
        <f>IFERROR(INDEX($J$2:$J$861,MATCH(1,INDEX(($P823=$F$2:$F$861)*(0=COUNTIFS(Q823:Z823,$J$2:$J$861)),0),0)),"")</f>
        <v/>
      </c>
      <c r="AB823" s="112">
        <f>IFERROR(INDEX($J$2:$J$861,MATCH(1,INDEX(($P823=$F$2:$F$861)*(0=COUNTIFS(Q823:AA823,$J$2:$J$861)),0),0)),"")</f>
        <v/>
      </c>
      <c r="AC823" s="112">
        <f>IFERROR(INDEX($J$2:$J$861,MATCH(1,INDEX(($P823=$F$2:$F$861)*(0=COUNTIFS(Q823:AB823,$J$2:$J$861)),0),0)),"")</f>
        <v/>
      </c>
      <c r="AD823">
        <f>Q823&amp;"-"&amp;R823&amp;"-"&amp;S823&amp;"-"&amp;T823&amp;"-"&amp;U823&amp;"-"&amp;V823&amp;"-"&amp;W823&amp;"-"&amp;X823&amp;"-"&amp;Y823&amp;"-"&amp;Z823&amp;"-"&amp;AA823&amp;"-"&amp;AB823&amp;"-"&amp;AC823</f>
        <v/>
      </c>
      <c r="AF823" s="19">
        <f>IFERROR(INDEX($I$2:$I$861,MATCH(1,INDEX(($P823=$F$2:$F$861)*(0=COUNTIFS($AF$2:$AF$2,$I$2:$I$861)),0),0)),"")</f>
        <v/>
      </c>
      <c r="AG823" s="19">
        <f>IFERROR(INDEX($I$2:$I$9873,MATCH(1,INDEX(($P823=$F$2:$F$9873)*(0=COUNTIFS(AF823,$I$2:$I$9873)),0),0)),"")</f>
        <v/>
      </c>
      <c r="AH823" s="19">
        <f>IFERROR(INDEX($I$2:$I$9873,MATCH(1,INDEX(($P823=$F$2:$F$9873)*(0=COUNTIFS(AF823:AG823,$I$2:$I$9873)),0),0)),"")</f>
        <v/>
      </c>
      <c r="AI823" s="19">
        <f>IFERROR(INDEX($I$2:$I$9873,MATCH(1,INDEX(($P823=$F$2:$F$9873)*(0=COUNTIFS(AF823:AH823,$I$2:$I$9873)),0),0)),"")</f>
        <v/>
      </c>
      <c r="AJ823" s="19">
        <f>IFERROR(INDEX($I$2:$I$9873,MATCH(1,INDEX(($P823=$F$2:$F$9873)*(0=COUNTIFS(AF823:AI823,$I$2:$I$9873)),0),0)),"")</f>
        <v/>
      </c>
      <c r="AK823" s="19">
        <f>IFERROR(INDEX($I$2:$I$9873,MATCH(1,INDEX(($P823=$F$2:$F$9873)*(0=COUNTIFS(AF823:AJ823,$I$2:$I$9873)),0),0)),"")</f>
        <v/>
      </c>
      <c r="AL823" s="19">
        <f>IFERROR(INDEX($I$2:$I$9873,MATCH(1,INDEX(($P823=$F$2:$F$9873)*(0=COUNTIFS(AF823:AK823,$I$2:$I$9873)),0),0)),"")</f>
        <v/>
      </c>
      <c r="AM823" s="19">
        <f>IFERROR(INDEX($I$2:$I$9873,MATCH(1,INDEX(($P823=$F$2:$F$9873)*(0=COUNTIFS(AF823:AL823,$I$2:$I$9873)),0),0)),"")</f>
        <v/>
      </c>
      <c r="AN823" s="19">
        <f>IFERROR(INDEX($I$2:$I$9873,MATCH(1,INDEX(($P823=$F$2:$F$9873)*(0=COUNTIFS(AF823:AM823,$I$2:$I$9873)),0),0)),"")</f>
        <v/>
      </c>
      <c r="AO823" s="19">
        <f>IFERROR(INDEX($I$2:$I$9873,MATCH(1,INDEX(($P823=$F$2:$F$9873)*(0=COUNTIFS(AF823:AN823,$I$2:$I$9873)),0),0)),"")</f>
        <v/>
      </c>
      <c r="AP823" s="19">
        <f>IFERROR(INDEX($I$2:$I$9873,MATCH(1,INDEX(($P823=$F$2:$F$9873)*(0=COUNTIFS(AF823:AO823,$I$2:$I$9873)),0),0)),"")</f>
        <v/>
      </c>
      <c r="AQ823" s="19">
        <f>IFERROR(INDEX($I$2:$I$9873,MATCH(1,INDEX(($P823=$F$2:$F$9873)*(0=COUNTIFS(AF823:AP823,$I$2:$I$9873)),0),0)),"")</f>
        <v/>
      </c>
      <c r="AR823" s="19">
        <f>IFERROR(INDEX($I$2:$I$9873,MATCH(1,INDEX(($P823=$F$2:$F$9873)*(0=COUNTIFS(AF823:AQ823,$I$2:$I$9873)),0),0)),"")</f>
        <v/>
      </c>
      <c r="AS823" s="19">
        <f>IFERROR(VLOOKUP(AF823,[2]CUS030!$A$5:$E$10000,5,0),"")</f>
        <v/>
      </c>
      <c r="AT823" s="19">
        <f>IFERROR(VLOOKUP(AG823,[2]CUS030!$A$5:$E$10000,5,0),"")</f>
        <v/>
      </c>
      <c r="AU823" s="19">
        <f>IFERROR(VLOOKUP(AH823,[2]CUS030!$A$5:$E$10000,5,0),"")</f>
        <v/>
      </c>
      <c r="AV823" s="19">
        <f>IFERROR(VLOOKUP(AI823,[2]CUS030!$A$5:$E$10000,5,0),"")</f>
        <v/>
      </c>
      <c r="AW823" s="19">
        <f>IFERROR(VLOOKUP(AJ823,[2]CUS030!$A$5:$E$10000,5,0),"")</f>
        <v/>
      </c>
      <c r="AX823" s="19">
        <f>IFERROR(VLOOKUP(AK823,[2]CUS030!$A$5:$E$10000,5,0),"")</f>
        <v/>
      </c>
      <c r="AY823" s="19">
        <f>IFERROR(VLOOKUP(AL823,[2]CUS030!$A$5:$E$10000,5,0),"")</f>
        <v/>
      </c>
      <c r="AZ823" s="19">
        <f>IFERROR(VLOOKUP(AM823,[2]CUS030!$A$5:$E$10000,5,0),"")</f>
        <v/>
      </c>
      <c r="BA823" s="19">
        <f>IFERROR(VLOOKUP(AN823,[2]CUS030!$A$5:$E$10000,5,0),"")</f>
        <v/>
      </c>
      <c r="BB823" s="19">
        <f>IFERROR(VLOOKUP(AO823,[2]CUS030!$A$5:$E$10000,5,0),"")</f>
        <v/>
      </c>
      <c r="BC823" s="19">
        <f>IFERROR(VLOOKUP(AP823,[2]CUS030!$A$5:$E$10000,5,0),"")</f>
        <v/>
      </c>
      <c r="BD823" s="19">
        <f>IFERROR(VLOOKUP(AQ823,[2]CUS030!$A$5:$E$10000,5,0),"")</f>
        <v/>
      </c>
      <c r="BE823" s="19">
        <f>IFERROR(VLOOKUP(AR823,[2]CUS030!$A$5:$E$10000,5,0),"")</f>
        <v/>
      </c>
    </row>
    <row r="824">
      <c r="F824" s="108">
        <f>[1]!Table1[[#This Row],[Production]]</f>
        <v/>
      </c>
      <c r="G824">
        <f>MID(F824,LEN(F824)-6,4)</f>
        <v/>
      </c>
      <c r="H824">
        <f>AS824&amp;"|"&amp;AT824&amp;"|"&amp;AU824&amp;"|"&amp;AV824&amp;"|"&amp;AW824&amp;"|"&amp;AX824&amp;"|"&amp;AY824&amp;"|"&amp;AZ824&amp;"|"&amp;BA824&amp;"|"&amp;BB824&amp;"|"&amp;BC824&amp;"|"&amp;BD824&amp;"|"&amp;BE824</f>
        <v/>
      </c>
      <c r="I824" s="108">
        <f>[1]!Table1[[#This Row],[Stock]]</f>
        <v/>
      </c>
      <c r="J824">
        <f>MID(LEFT(I824,LEN(I824)-3),FIND("0|0.000",LEFT(I824,LEN(I824)-3),1)+7,6)</f>
        <v/>
      </c>
      <c r="K824" s="19" t="n"/>
      <c r="L824" s="19" t="n"/>
      <c r="M824" s="19" t="n"/>
      <c r="N824" s="19" t="n"/>
      <c r="O824" s="19" t="n"/>
      <c r="P824" s="20">
        <f>End_Cal!E824</f>
        <v/>
      </c>
      <c r="Q824" s="112">
        <f>IFERROR(INDEX($J$2:$J$9873,MATCH(1,INDEX(($P824=$F$2:$F$9873)*(0=COUNTIFS($Q$2:$Q$2,$J$2:$J$9873)),0),0)),"")</f>
        <v/>
      </c>
      <c r="R824" s="112">
        <f>IFERROR(INDEX($J$2:$J$9873,MATCH(1,INDEX(($P824=$F$2:$F$9873)*(0=COUNTIFS(Q824,$J$2:$J$9873)),0),0)),"")</f>
        <v/>
      </c>
      <c r="S824" s="112">
        <f>IFERROR(INDEX($J$2:$J$9873,MATCH(1,INDEX(($P824=$F$2:$F$9873)*(0=COUNTIFS(Q824:R824,$J$2:$J$9873)),0),0)),"")</f>
        <v/>
      </c>
      <c r="T824" s="112">
        <f>IFERROR(INDEX($J$2:$J$9873,MATCH(1,INDEX(($P824=$F$2:$F$9873)*(0=COUNTIFS(Q824:S824,$J$2:$J$9873)),0),0)),"")</f>
        <v/>
      </c>
      <c r="U824" s="112">
        <f>IFERROR(INDEX($J$2:$J$9873,MATCH(1,INDEX(($P824=$F$2:$F$9873)*(0=COUNTIFS(Q824:T824,$J$2:$J$9873)),0),0)),"")</f>
        <v/>
      </c>
      <c r="V824" s="112">
        <f>IFERROR(INDEX($J$2:$J$9873,MATCH(1,INDEX(($P824=$F$2:$F$9873)*(0=COUNTIFS(Q824:U824,$J$2:$J$9873)),0),0)),"")</f>
        <v/>
      </c>
      <c r="W824" s="112">
        <f>IFERROR(INDEX($J$2:$J$9873,MATCH(1,INDEX(($P824=$F$2:$F$9873)*(0=COUNTIFS(Q824:V824,$J$2:$J$861)),0),0)),"")</f>
        <v/>
      </c>
      <c r="X824" s="112">
        <f>IFERROR(INDEX($J$2:$J$9873,MATCH(1,INDEX(($P824=$F$2:$F$9873)*(0=COUNTIFS(Q824:W824,$J$2:$J$9873)),0),0)),"")</f>
        <v/>
      </c>
      <c r="Y824" s="112">
        <f>IFERROR(INDEX($J$2:$J$861,MATCH(1,INDEX(($P824=$F$2:$F$861)*(0=COUNTIFS(Q824:X824,$J$2:$J$861)),0),0)),"")</f>
        <v/>
      </c>
      <c r="Z824" s="112">
        <f>IFERROR(INDEX($J$2:$J$861,MATCH(1,INDEX(($P824=$F$2:$F$861)*(0=COUNTIFS(Q824:Y824,$J$2:$J$861)),0),0)),"")</f>
        <v/>
      </c>
      <c r="AA824" s="112">
        <f>IFERROR(INDEX($J$2:$J$861,MATCH(1,INDEX(($P824=$F$2:$F$861)*(0=COUNTIFS(Q824:Z824,$J$2:$J$861)),0),0)),"")</f>
        <v/>
      </c>
      <c r="AB824" s="112">
        <f>IFERROR(INDEX($J$2:$J$861,MATCH(1,INDEX(($P824=$F$2:$F$861)*(0=COUNTIFS(Q824:AA824,$J$2:$J$861)),0),0)),"")</f>
        <v/>
      </c>
      <c r="AC824" s="112">
        <f>IFERROR(INDEX($J$2:$J$861,MATCH(1,INDEX(($P824=$F$2:$F$861)*(0=COUNTIFS(Q824:AB824,$J$2:$J$861)),0),0)),"")</f>
        <v/>
      </c>
      <c r="AD824">
        <f>Q824&amp;"-"&amp;R824&amp;"-"&amp;S824&amp;"-"&amp;T824&amp;"-"&amp;U824&amp;"-"&amp;V824&amp;"-"&amp;W824&amp;"-"&amp;X824&amp;"-"&amp;Y824&amp;"-"&amp;Z824&amp;"-"&amp;AA824&amp;"-"&amp;AB824&amp;"-"&amp;AC824</f>
        <v/>
      </c>
      <c r="AF824" s="19">
        <f>IFERROR(INDEX($I$2:$I$861,MATCH(1,INDEX(($P824=$F$2:$F$861)*(0=COUNTIFS($AF$2:$AF$2,$I$2:$I$861)),0),0)),"")</f>
        <v/>
      </c>
      <c r="AG824" s="19">
        <f>IFERROR(INDEX($I$2:$I$9873,MATCH(1,INDEX(($P824=$F$2:$F$9873)*(0=COUNTIFS(AF824,$I$2:$I$9873)),0),0)),"")</f>
        <v/>
      </c>
      <c r="AH824" s="19">
        <f>IFERROR(INDEX($I$2:$I$9873,MATCH(1,INDEX(($P824=$F$2:$F$9873)*(0=COUNTIFS(AF824:AG824,$I$2:$I$9873)),0),0)),"")</f>
        <v/>
      </c>
      <c r="AI824" s="19">
        <f>IFERROR(INDEX($I$2:$I$9873,MATCH(1,INDEX(($P824=$F$2:$F$9873)*(0=COUNTIFS(AF824:AH824,$I$2:$I$9873)),0),0)),"")</f>
        <v/>
      </c>
      <c r="AJ824" s="19">
        <f>IFERROR(INDEX($I$2:$I$9873,MATCH(1,INDEX(($P824=$F$2:$F$9873)*(0=COUNTIFS(AF824:AI824,$I$2:$I$9873)),0),0)),"")</f>
        <v/>
      </c>
      <c r="AK824" s="19">
        <f>IFERROR(INDEX($I$2:$I$9873,MATCH(1,INDEX(($P824=$F$2:$F$9873)*(0=COUNTIFS(AF824:AJ824,$I$2:$I$9873)),0),0)),"")</f>
        <v/>
      </c>
      <c r="AL824" s="19">
        <f>IFERROR(INDEX($I$2:$I$9873,MATCH(1,INDEX(($P824=$F$2:$F$9873)*(0=COUNTIFS(AF824:AK824,$I$2:$I$9873)),0),0)),"")</f>
        <v/>
      </c>
      <c r="AM824" s="19">
        <f>IFERROR(INDEX($I$2:$I$9873,MATCH(1,INDEX(($P824=$F$2:$F$9873)*(0=COUNTIFS(AF824:AL824,$I$2:$I$9873)),0),0)),"")</f>
        <v/>
      </c>
      <c r="AN824" s="19">
        <f>IFERROR(INDEX($I$2:$I$9873,MATCH(1,INDEX(($P824=$F$2:$F$9873)*(0=COUNTIFS(AF824:AM824,$I$2:$I$9873)),0),0)),"")</f>
        <v/>
      </c>
      <c r="AO824" s="19">
        <f>IFERROR(INDEX($I$2:$I$9873,MATCH(1,INDEX(($P824=$F$2:$F$9873)*(0=COUNTIFS(AF824:AN824,$I$2:$I$9873)),0),0)),"")</f>
        <v/>
      </c>
      <c r="AP824" s="19">
        <f>IFERROR(INDEX($I$2:$I$9873,MATCH(1,INDEX(($P824=$F$2:$F$9873)*(0=COUNTIFS(AF824:AO824,$I$2:$I$9873)),0),0)),"")</f>
        <v/>
      </c>
      <c r="AQ824" s="19">
        <f>IFERROR(INDEX($I$2:$I$9873,MATCH(1,INDEX(($P824=$F$2:$F$9873)*(0=COUNTIFS(AF824:AP824,$I$2:$I$9873)),0),0)),"")</f>
        <v/>
      </c>
      <c r="AR824" s="19">
        <f>IFERROR(INDEX($I$2:$I$9873,MATCH(1,INDEX(($P824=$F$2:$F$9873)*(0=COUNTIFS(AF824:AQ824,$I$2:$I$9873)),0),0)),"")</f>
        <v/>
      </c>
      <c r="AS824" s="19">
        <f>IFERROR(VLOOKUP(AF824,[2]CUS030!$A$5:$E$10000,5,0),"")</f>
        <v/>
      </c>
      <c r="AT824" s="19">
        <f>IFERROR(VLOOKUP(AG824,[2]CUS030!$A$5:$E$10000,5,0),"")</f>
        <v/>
      </c>
      <c r="AU824" s="19">
        <f>IFERROR(VLOOKUP(AH824,[2]CUS030!$A$5:$E$10000,5,0),"")</f>
        <v/>
      </c>
      <c r="AV824" s="19">
        <f>IFERROR(VLOOKUP(AI824,[2]CUS030!$A$5:$E$10000,5,0),"")</f>
        <v/>
      </c>
      <c r="AW824" s="19">
        <f>IFERROR(VLOOKUP(AJ824,[2]CUS030!$A$5:$E$10000,5,0),"")</f>
        <v/>
      </c>
      <c r="AX824" s="19">
        <f>IFERROR(VLOOKUP(AK824,[2]CUS030!$A$5:$E$10000,5,0),"")</f>
        <v/>
      </c>
      <c r="AY824" s="19">
        <f>IFERROR(VLOOKUP(AL824,[2]CUS030!$A$5:$E$10000,5,0),"")</f>
        <v/>
      </c>
      <c r="AZ824" s="19">
        <f>IFERROR(VLOOKUP(AM824,[2]CUS030!$A$5:$E$10000,5,0),"")</f>
        <v/>
      </c>
      <c r="BA824" s="19">
        <f>IFERROR(VLOOKUP(AN824,[2]CUS030!$A$5:$E$10000,5,0),"")</f>
        <v/>
      </c>
      <c r="BB824" s="19">
        <f>IFERROR(VLOOKUP(AO824,[2]CUS030!$A$5:$E$10000,5,0),"")</f>
        <v/>
      </c>
      <c r="BC824" s="19">
        <f>IFERROR(VLOOKUP(AP824,[2]CUS030!$A$5:$E$10000,5,0),"")</f>
        <v/>
      </c>
      <c r="BD824" s="19">
        <f>IFERROR(VLOOKUP(AQ824,[2]CUS030!$A$5:$E$10000,5,0),"")</f>
        <v/>
      </c>
      <c r="BE824" s="19">
        <f>IFERROR(VLOOKUP(AR824,[2]CUS030!$A$5:$E$10000,5,0),"")</f>
        <v/>
      </c>
    </row>
    <row r="825">
      <c r="F825" s="108">
        <f>[1]!Table1[[#This Row],[Production]]</f>
        <v/>
      </c>
      <c r="G825">
        <f>MID(F825,LEN(F825)-6,4)</f>
        <v/>
      </c>
      <c r="H825">
        <f>AS825&amp;"|"&amp;AT825&amp;"|"&amp;AU825&amp;"|"&amp;AV825&amp;"|"&amp;AW825&amp;"|"&amp;AX825&amp;"|"&amp;AY825&amp;"|"&amp;AZ825&amp;"|"&amp;BA825&amp;"|"&amp;BB825&amp;"|"&amp;BC825&amp;"|"&amp;BD825&amp;"|"&amp;BE825</f>
        <v/>
      </c>
      <c r="I825" s="108">
        <f>[1]!Table1[[#This Row],[Stock]]</f>
        <v/>
      </c>
      <c r="J825">
        <f>MID(LEFT(I825,LEN(I825)-3),FIND("0|0.000",LEFT(I825,LEN(I825)-3),1)+7,6)</f>
        <v/>
      </c>
      <c r="K825" s="19" t="n"/>
      <c r="L825" s="19" t="n"/>
      <c r="M825" s="19" t="n"/>
      <c r="N825" s="19" t="n"/>
      <c r="O825" s="19" t="n"/>
      <c r="P825" s="20">
        <f>End_Cal!E825</f>
        <v/>
      </c>
      <c r="Q825" s="112">
        <f>IFERROR(INDEX($J$2:$J$9873,MATCH(1,INDEX(($P825=$F$2:$F$9873)*(0=COUNTIFS($Q$2:$Q$2,$J$2:$J$9873)),0),0)),"")</f>
        <v/>
      </c>
      <c r="R825" s="112">
        <f>IFERROR(INDEX($J$2:$J$9873,MATCH(1,INDEX(($P825=$F$2:$F$9873)*(0=COUNTIFS(Q825,$J$2:$J$9873)),0),0)),"")</f>
        <v/>
      </c>
      <c r="S825" s="112">
        <f>IFERROR(INDEX($J$2:$J$9873,MATCH(1,INDEX(($P825=$F$2:$F$9873)*(0=COUNTIFS(Q825:R825,$J$2:$J$9873)),0),0)),"")</f>
        <v/>
      </c>
      <c r="T825" s="112">
        <f>IFERROR(INDEX($J$2:$J$9873,MATCH(1,INDEX(($P825=$F$2:$F$9873)*(0=COUNTIFS(Q825:S825,$J$2:$J$9873)),0),0)),"")</f>
        <v/>
      </c>
      <c r="U825" s="112">
        <f>IFERROR(INDEX($J$2:$J$9873,MATCH(1,INDEX(($P825=$F$2:$F$9873)*(0=COUNTIFS(Q825:T825,$J$2:$J$9873)),0),0)),"")</f>
        <v/>
      </c>
      <c r="V825" s="112">
        <f>IFERROR(INDEX($J$2:$J$9873,MATCH(1,INDEX(($P825=$F$2:$F$9873)*(0=COUNTIFS(Q825:U825,$J$2:$J$9873)),0),0)),"")</f>
        <v/>
      </c>
      <c r="W825" s="112">
        <f>IFERROR(INDEX($J$2:$J$9873,MATCH(1,INDEX(($P825=$F$2:$F$9873)*(0=COUNTIFS(Q825:V825,$J$2:$J$861)),0),0)),"")</f>
        <v/>
      </c>
      <c r="X825" s="112">
        <f>IFERROR(INDEX($J$2:$J$9873,MATCH(1,INDEX(($P825=$F$2:$F$9873)*(0=COUNTIFS(Q825:W825,$J$2:$J$9873)),0),0)),"")</f>
        <v/>
      </c>
      <c r="Y825" s="112">
        <f>IFERROR(INDEX($J$2:$J$861,MATCH(1,INDEX(($P825=$F$2:$F$861)*(0=COUNTIFS(Q825:X825,$J$2:$J$861)),0),0)),"")</f>
        <v/>
      </c>
      <c r="Z825" s="112">
        <f>IFERROR(INDEX($J$2:$J$861,MATCH(1,INDEX(($P825=$F$2:$F$861)*(0=COUNTIFS(Q825:Y825,$J$2:$J$861)),0),0)),"")</f>
        <v/>
      </c>
      <c r="AA825" s="112">
        <f>IFERROR(INDEX($J$2:$J$861,MATCH(1,INDEX(($P825=$F$2:$F$861)*(0=COUNTIFS(Q825:Z825,$J$2:$J$861)),0),0)),"")</f>
        <v/>
      </c>
      <c r="AB825" s="112">
        <f>IFERROR(INDEX($J$2:$J$861,MATCH(1,INDEX(($P825=$F$2:$F$861)*(0=COUNTIFS(Q825:AA825,$J$2:$J$861)),0),0)),"")</f>
        <v/>
      </c>
      <c r="AC825" s="112">
        <f>IFERROR(INDEX($J$2:$J$861,MATCH(1,INDEX(($P825=$F$2:$F$861)*(0=COUNTIFS(Q825:AB825,$J$2:$J$861)),0),0)),"")</f>
        <v/>
      </c>
      <c r="AD825">
        <f>Q825&amp;"-"&amp;R825&amp;"-"&amp;S825&amp;"-"&amp;T825&amp;"-"&amp;U825&amp;"-"&amp;V825&amp;"-"&amp;W825&amp;"-"&amp;X825&amp;"-"&amp;Y825&amp;"-"&amp;Z825&amp;"-"&amp;AA825&amp;"-"&amp;AB825&amp;"-"&amp;AC825</f>
        <v/>
      </c>
      <c r="AF825" s="19">
        <f>IFERROR(INDEX($I$2:$I$861,MATCH(1,INDEX(($P825=$F$2:$F$861)*(0=COUNTIFS($AF$2:$AF$2,$I$2:$I$861)),0),0)),"")</f>
        <v/>
      </c>
      <c r="AG825" s="19">
        <f>IFERROR(INDEX($I$2:$I$9873,MATCH(1,INDEX(($P825=$F$2:$F$9873)*(0=COUNTIFS(AF825,$I$2:$I$9873)),0),0)),"")</f>
        <v/>
      </c>
      <c r="AH825" s="19">
        <f>IFERROR(INDEX($I$2:$I$9873,MATCH(1,INDEX(($P825=$F$2:$F$9873)*(0=COUNTIFS(AF825:AG825,$I$2:$I$9873)),0),0)),"")</f>
        <v/>
      </c>
      <c r="AI825" s="19">
        <f>IFERROR(INDEX($I$2:$I$9873,MATCH(1,INDEX(($P825=$F$2:$F$9873)*(0=COUNTIFS(AF825:AH825,$I$2:$I$9873)),0),0)),"")</f>
        <v/>
      </c>
      <c r="AJ825" s="19">
        <f>IFERROR(INDEX($I$2:$I$9873,MATCH(1,INDEX(($P825=$F$2:$F$9873)*(0=COUNTIFS(AF825:AI825,$I$2:$I$9873)),0),0)),"")</f>
        <v/>
      </c>
      <c r="AK825" s="19">
        <f>IFERROR(INDEX($I$2:$I$9873,MATCH(1,INDEX(($P825=$F$2:$F$9873)*(0=COUNTIFS(AF825:AJ825,$I$2:$I$9873)),0),0)),"")</f>
        <v/>
      </c>
      <c r="AL825" s="19">
        <f>IFERROR(INDEX($I$2:$I$9873,MATCH(1,INDEX(($P825=$F$2:$F$9873)*(0=COUNTIFS(AF825:AK825,$I$2:$I$9873)),0),0)),"")</f>
        <v/>
      </c>
      <c r="AM825" s="19">
        <f>IFERROR(INDEX($I$2:$I$9873,MATCH(1,INDEX(($P825=$F$2:$F$9873)*(0=COUNTIFS(AF825:AL825,$I$2:$I$9873)),0),0)),"")</f>
        <v/>
      </c>
      <c r="AN825" s="19">
        <f>IFERROR(INDEX($I$2:$I$9873,MATCH(1,INDEX(($P825=$F$2:$F$9873)*(0=COUNTIFS(AF825:AM825,$I$2:$I$9873)),0),0)),"")</f>
        <v/>
      </c>
      <c r="AO825" s="19">
        <f>IFERROR(INDEX($I$2:$I$9873,MATCH(1,INDEX(($P825=$F$2:$F$9873)*(0=COUNTIFS(AF825:AN825,$I$2:$I$9873)),0),0)),"")</f>
        <v/>
      </c>
      <c r="AP825" s="19">
        <f>IFERROR(INDEX($I$2:$I$9873,MATCH(1,INDEX(($P825=$F$2:$F$9873)*(0=COUNTIFS(AF825:AO825,$I$2:$I$9873)),0),0)),"")</f>
        <v/>
      </c>
      <c r="AQ825" s="19">
        <f>IFERROR(INDEX($I$2:$I$9873,MATCH(1,INDEX(($P825=$F$2:$F$9873)*(0=COUNTIFS(AF825:AP825,$I$2:$I$9873)),0),0)),"")</f>
        <v/>
      </c>
      <c r="AR825" s="19">
        <f>IFERROR(INDEX($I$2:$I$9873,MATCH(1,INDEX(($P825=$F$2:$F$9873)*(0=COUNTIFS(AF825:AQ825,$I$2:$I$9873)),0),0)),"")</f>
        <v/>
      </c>
      <c r="AS825" s="19">
        <f>IFERROR(VLOOKUP(AF825,[2]CUS030!$A$5:$E$10000,5,0),"")</f>
        <v/>
      </c>
      <c r="AT825" s="19">
        <f>IFERROR(VLOOKUP(AG825,[2]CUS030!$A$5:$E$10000,5,0),"")</f>
        <v/>
      </c>
      <c r="AU825" s="19">
        <f>IFERROR(VLOOKUP(AH825,[2]CUS030!$A$5:$E$10000,5,0),"")</f>
        <v/>
      </c>
      <c r="AV825" s="19">
        <f>IFERROR(VLOOKUP(AI825,[2]CUS030!$A$5:$E$10000,5,0),"")</f>
        <v/>
      </c>
      <c r="AW825" s="19">
        <f>IFERROR(VLOOKUP(AJ825,[2]CUS030!$A$5:$E$10000,5,0),"")</f>
        <v/>
      </c>
      <c r="AX825" s="19">
        <f>IFERROR(VLOOKUP(AK825,[2]CUS030!$A$5:$E$10000,5,0),"")</f>
        <v/>
      </c>
      <c r="AY825" s="19">
        <f>IFERROR(VLOOKUP(AL825,[2]CUS030!$A$5:$E$10000,5,0),"")</f>
        <v/>
      </c>
      <c r="AZ825" s="19">
        <f>IFERROR(VLOOKUP(AM825,[2]CUS030!$A$5:$E$10000,5,0),"")</f>
        <v/>
      </c>
      <c r="BA825" s="19">
        <f>IFERROR(VLOOKUP(AN825,[2]CUS030!$A$5:$E$10000,5,0),"")</f>
        <v/>
      </c>
      <c r="BB825" s="19">
        <f>IFERROR(VLOOKUP(AO825,[2]CUS030!$A$5:$E$10000,5,0),"")</f>
        <v/>
      </c>
      <c r="BC825" s="19">
        <f>IFERROR(VLOOKUP(AP825,[2]CUS030!$A$5:$E$10000,5,0),"")</f>
        <v/>
      </c>
      <c r="BD825" s="19">
        <f>IFERROR(VLOOKUP(AQ825,[2]CUS030!$A$5:$E$10000,5,0),"")</f>
        <v/>
      </c>
      <c r="BE825" s="19">
        <f>IFERROR(VLOOKUP(AR825,[2]CUS030!$A$5:$E$10000,5,0),"")</f>
        <v/>
      </c>
    </row>
    <row r="826">
      <c r="F826" s="108">
        <f>[1]!Table1[[#This Row],[Production]]</f>
        <v/>
      </c>
      <c r="G826">
        <f>MID(F826,LEN(F826)-6,4)</f>
        <v/>
      </c>
      <c r="H826">
        <f>AS826&amp;"|"&amp;AT826&amp;"|"&amp;AU826&amp;"|"&amp;AV826&amp;"|"&amp;AW826&amp;"|"&amp;AX826&amp;"|"&amp;AY826&amp;"|"&amp;AZ826&amp;"|"&amp;BA826&amp;"|"&amp;BB826&amp;"|"&amp;BC826&amp;"|"&amp;BD826&amp;"|"&amp;BE826</f>
        <v/>
      </c>
      <c r="I826" s="108">
        <f>[1]!Table1[[#This Row],[Stock]]</f>
        <v/>
      </c>
      <c r="J826">
        <f>MID(LEFT(I826,LEN(I826)-3),FIND("0|0.000",LEFT(I826,LEN(I826)-3),1)+7,6)</f>
        <v/>
      </c>
      <c r="K826" s="19" t="n"/>
      <c r="L826" s="19" t="n"/>
      <c r="M826" s="19" t="n"/>
      <c r="N826" s="19" t="n"/>
      <c r="O826" s="19" t="n"/>
      <c r="P826" s="20">
        <f>End_Cal!E826</f>
        <v/>
      </c>
      <c r="Q826" s="112">
        <f>IFERROR(INDEX($J$2:$J$9873,MATCH(1,INDEX(($P826=$F$2:$F$9873)*(0=COUNTIFS($Q$2:$Q$2,$J$2:$J$9873)),0),0)),"")</f>
        <v/>
      </c>
      <c r="R826" s="112">
        <f>IFERROR(INDEX($J$2:$J$9873,MATCH(1,INDEX(($P826=$F$2:$F$9873)*(0=COUNTIFS(Q826,$J$2:$J$9873)),0),0)),"")</f>
        <v/>
      </c>
      <c r="S826" s="112">
        <f>IFERROR(INDEX($J$2:$J$9873,MATCH(1,INDEX(($P826=$F$2:$F$9873)*(0=COUNTIFS(Q826:R826,$J$2:$J$9873)),0),0)),"")</f>
        <v/>
      </c>
      <c r="T826" s="112">
        <f>IFERROR(INDEX($J$2:$J$9873,MATCH(1,INDEX(($P826=$F$2:$F$9873)*(0=COUNTIFS(Q826:S826,$J$2:$J$9873)),0),0)),"")</f>
        <v/>
      </c>
      <c r="U826" s="112">
        <f>IFERROR(INDEX($J$2:$J$9873,MATCH(1,INDEX(($P826=$F$2:$F$9873)*(0=COUNTIFS(Q826:T826,$J$2:$J$9873)),0),0)),"")</f>
        <v/>
      </c>
      <c r="V826" s="112">
        <f>IFERROR(INDEX($J$2:$J$9873,MATCH(1,INDEX(($P826=$F$2:$F$9873)*(0=COUNTIFS(Q826:U826,$J$2:$J$9873)),0),0)),"")</f>
        <v/>
      </c>
      <c r="W826" s="112">
        <f>IFERROR(INDEX($J$2:$J$9873,MATCH(1,INDEX(($P826=$F$2:$F$9873)*(0=COUNTIFS(Q826:V826,$J$2:$J$861)),0),0)),"")</f>
        <v/>
      </c>
      <c r="X826" s="112">
        <f>IFERROR(INDEX($J$2:$J$9873,MATCH(1,INDEX(($P826=$F$2:$F$9873)*(0=COUNTIFS(Q826:W826,$J$2:$J$9873)),0),0)),"")</f>
        <v/>
      </c>
      <c r="Y826" s="112">
        <f>IFERROR(INDEX($J$2:$J$861,MATCH(1,INDEX(($P826=$F$2:$F$861)*(0=COUNTIFS(Q826:X826,$J$2:$J$861)),0),0)),"")</f>
        <v/>
      </c>
      <c r="Z826" s="112">
        <f>IFERROR(INDEX($J$2:$J$861,MATCH(1,INDEX(($P826=$F$2:$F$861)*(0=COUNTIFS(Q826:Y826,$J$2:$J$861)),0),0)),"")</f>
        <v/>
      </c>
      <c r="AA826" s="112">
        <f>IFERROR(INDEX($J$2:$J$861,MATCH(1,INDEX(($P826=$F$2:$F$861)*(0=COUNTIFS(Q826:Z826,$J$2:$J$861)),0),0)),"")</f>
        <v/>
      </c>
      <c r="AB826" s="112">
        <f>IFERROR(INDEX($J$2:$J$861,MATCH(1,INDEX(($P826=$F$2:$F$861)*(0=COUNTIFS(Q826:AA826,$J$2:$J$861)),0),0)),"")</f>
        <v/>
      </c>
      <c r="AC826" s="112">
        <f>IFERROR(INDEX($J$2:$J$861,MATCH(1,INDEX(($P826=$F$2:$F$861)*(0=COUNTIFS(Q826:AB826,$J$2:$J$861)),0),0)),"")</f>
        <v/>
      </c>
      <c r="AD826">
        <f>Q826&amp;"-"&amp;R826&amp;"-"&amp;S826&amp;"-"&amp;T826&amp;"-"&amp;U826&amp;"-"&amp;V826&amp;"-"&amp;W826&amp;"-"&amp;X826&amp;"-"&amp;Y826&amp;"-"&amp;Z826&amp;"-"&amp;AA826&amp;"-"&amp;AB826&amp;"-"&amp;AC826</f>
        <v/>
      </c>
      <c r="AF826" s="19">
        <f>IFERROR(INDEX($I$2:$I$861,MATCH(1,INDEX(($P826=$F$2:$F$861)*(0=COUNTIFS($AF$2:$AF$2,$I$2:$I$861)),0),0)),"")</f>
        <v/>
      </c>
      <c r="AG826" s="19">
        <f>IFERROR(INDEX($I$2:$I$9873,MATCH(1,INDEX(($P826=$F$2:$F$9873)*(0=COUNTIFS(AF826,$I$2:$I$9873)),0),0)),"")</f>
        <v/>
      </c>
      <c r="AH826" s="19">
        <f>IFERROR(INDEX($I$2:$I$9873,MATCH(1,INDEX(($P826=$F$2:$F$9873)*(0=COUNTIFS(AF826:AG826,$I$2:$I$9873)),0),0)),"")</f>
        <v/>
      </c>
      <c r="AI826" s="19">
        <f>IFERROR(INDEX($I$2:$I$9873,MATCH(1,INDEX(($P826=$F$2:$F$9873)*(0=COUNTIFS(AF826:AH826,$I$2:$I$9873)),0),0)),"")</f>
        <v/>
      </c>
      <c r="AJ826" s="19">
        <f>IFERROR(INDEX($I$2:$I$9873,MATCH(1,INDEX(($P826=$F$2:$F$9873)*(0=COUNTIFS(AF826:AI826,$I$2:$I$9873)),0),0)),"")</f>
        <v/>
      </c>
      <c r="AK826" s="19">
        <f>IFERROR(INDEX($I$2:$I$9873,MATCH(1,INDEX(($P826=$F$2:$F$9873)*(0=COUNTIFS(AF826:AJ826,$I$2:$I$9873)),0),0)),"")</f>
        <v/>
      </c>
      <c r="AL826" s="19">
        <f>IFERROR(INDEX($I$2:$I$9873,MATCH(1,INDEX(($P826=$F$2:$F$9873)*(0=COUNTIFS(AF826:AK826,$I$2:$I$9873)),0),0)),"")</f>
        <v/>
      </c>
      <c r="AM826" s="19">
        <f>IFERROR(INDEX($I$2:$I$9873,MATCH(1,INDEX(($P826=$F$2:$F$9873)*(0=COUNTIFS(AF826:AL826,$I$2:$I$9873)),0),0)),"")</f>
        <v/>
      </c>
      <c r="AN826" s="19">
        <f>IFERROR(INDEX($I$2:$I$9873,MATCH(1,INDEX(($P826=$F$2:$F$9873)*(0=COUNTIFS(AF826:AM826,$I$2:$I$9873)),0),0)),"")</f>
        <v/>
      </c>
      <c r="AO826" s="19">
        <f>IFERROR(INDEX($I$2:$I$9873,MATCH(1,INDEX(($P826=$F$2:$F$9873)*(0=COUNTIFS(AF826:AN826,$I$2:$I$9873)),0),0)),"")</f>
        <v/>
      </c>
      <c r="AP826" s="19">
        <f>IFERROR(INDEX($I$2:$I$9873,MATCH(1,INDEX(($P826=$F$2:$F$9873)*(0=COUNTIFS(AF826:AO826,$I$2:$I$9873)),0),0)),"")</f>
        <v/>
      </c>
      <c r="AQ826" s="19">
        <f>IFERROR(INDEX($I$2:$I$9873,MATCH(1,INDEX(($P826=$F$2:$F$9873)*(0=COUNTIFS(AF826:AP826,$I$2:$I$9873)),0),0)),"")</f>
        <v/>
      </c>
      <c r="AR826" s="19">
        <f>IFERROR(INDEX($I$2:$I$9873,MATCH(1,INDEX(($P826=$F$2:$F$9873)*(0=COUNTIFS(AF826:AQ826,$I$2:$I$9873)),0),0)),"")</f>
        <v/>
      </c>
      <c r="AS826" s="19">
        <f>IFERROR(VLOOKUP(AF826,[2]CUS030!$A$5:$E$10000,5,0),"")</f>
        <v/>
      </c>
      <c r="AT826" s="19">
        <f>IFERROR(VLOOKUP(AG826,[2]CUS030!$A$5:$E$10000,5,0),"")</f>
        <v/>
      </c>
      <c r="AU826" s="19">
        <f>IFERROR(VLOOKUP(AH826,[2]CUS030!$A$5:$E$10000,5,0),"")</f>
        <v/>
      </c>
      <c r="AV826" s="19">
        <f>IFERROR(VLOOKUP(AI826,[2]CUS030!$A$5:$E$10000,5,0),"")</f>
        <v/>
      </c>
      <c r="AW826" s="19">
        <f>IFERROR(VLOOKUP(AJ826,[2]CUS030!$A$5:$E$10000,5,0),"")</f>
        <v/>
      </c>
      <c r="AX826" s="19">
        <f>IFERROR(VLOOKUP(AK826,[2]CUS030!$A$5:$E$10000,5,0),"")</f>
        <v/>
      </c>
      <c r="AY826" s="19">
        <f>IFERROR(VLOOKUP(AL826,[2]CUS030!$A$5:$E$10000,5,0),"")</f>
        <v/>
      </c>
      <c r="AZ826" s="19">
        <f>IFERROR(VLOOKUP(AM826,[2]CUS030!$A$5:$E$10000,5,0),"")</f>
        <v/>
      </c>
      <c r="BA826" s="19">
        <f>IFERROR(VLOOKUP(AN826,[2]CUS030!$A$5:$E$10000,5,0),"")</f>
        <v/>
      </c>
      <c r="BB826" s="19">
        <f>IFERROR(VLOOKUP(AO826,[2]CUS030!$A$5:$E$10000,5,0),"")</f>
        <v/>
      </c>
      <c r="BC826" s="19">
        <f>IFERROR(VLOOKUP(AP826,[2]CUS030!$A$5:$E$10000,5,0),"")</f>
        <v/>
      </c>
      <c r="BD826" s="19">
        <f>IFERROR(VLOOKUP(AQ826,[2]CUS030!$A$5:$E$10000,5,0),"")</f>
        <v/>
      </c>
      <c r="BE826" s="19">
        <f>IFERROR(VLOOKUP(AR826,[2]CUS030!$A$5:$E$10000,5,0),"")</f>
        <v/>
      </c>
    </row>
    <row r="827">
      <c r="F827" s="108">
        <f>[1]!Table1[[#This Row],[Production]]</f>
        <v/>
      </c>
      <c r="G827">
        <f>MID(F827,LEN(F827)-6,4)</f>
        <v/>
      </c>
      <c r="H827">
        <f>AS827&amp;"|"&amp;AT827&amp;"|"&amp;AU827&amp;"|"&amp;AV827&amp;"|"&amp;AW827&amp;"|"&amp;AX827&amp;"|"&amp;AY827&amp;"|"&amp;AZ827&amp;"|"&amp;BA827&amp;"|"&amp;BB827&amp;"|"&amp;BC827&amp;"|"&amp;BD827&amp;"|"&amp;BE827</f>
        <v/>
      </c>
      <c r="I827" s="108">
        <f>[1]!Table1[[#This Row],[Stock]]</f>
        <v/>
      </c>
      <c r="J827">
        <f>MID(LEFT(I827,LEN(I827)-3),FIND("0|0.000",LEFT(I827,LEN(I827)-3),1)+7,6)</f>
        <v/>
      </c>
      <c r="K827" s="19" t="n"/>
      <c r="L827" s="19" t="n"/>
      <c r="M827" s="19" t="n"/>
      <c r="N827" s="19" t="n"/>
      <c r="O827" s="19" t="n"/>
      <c r="P827" s="20">
        <f>End_Cal!E827</f>
        <v/>
      </c>
      <c r="Q827" s="112">
        <f>IFERROR(INDEX($J$2:$J$9873,MATCH(1,INDEX(($P827=$F$2:$F$9873)*(0=COUNTIFS($Q$2:$Q$2,$J$2:$J$9873)),0),0)),"")</f>
        <v/>
      </c>
      <c r="R827" s="112">
        <f>IFERROR(INDEX($J$2:$J$9873,MATCH(1,INDEX(($P827=$F$2:$F$9873)*(0=COUNTIFS(Q827,$J$2:$J$9873)),0),0)),"")</f>
        <v/>
      </c>
      <c r="S827" s="112">
        <f>IFERROR(INDEX($J$2:$J$9873,MATCH(1,INDEX(($P827=$F$2:$F$9873)*(0=COUNTIFS(Q827:R827,$J$2:$J$9873)),0),0)),"")</f>
        <v/>
      </c>
      <c r="T827" s="112">
        <f>IFERROR(INDEX($J$2:$J$9873,MATCH(1,INDEX(($P827=$F$2:$F$9873)*(0=COUNTIFS(Q827:S827,$J$2:$J$9873)),0),0)),"")</f>
        <v/>
      </c>
      <c r="U827" s="112">
        <f>IFERROR(INDEX($J$2:$J$9873,MATCH(1,INDEX(($P827=$F$2:$F$9873)*(0=COUNTIFS(Q827:T827,$J$2:$J$9873)),0),0)),"")</f>
        <v/>
      </c>
      <c r="V827" s="112">
        <f>IFERROR(INDEX($J$2:$J$9873,MATCH(1,INDEX(($P827=$F$2:$F$9873)*(0=COUNTIFS(Q827:U827,$J$2:$J$9873)),0),0)),"")</f>
        <v/>
      </c>
      <c r="W827" s="112">
        <f>IFERROR(INDEX($J$2:$J$9873,MATCH(1,INDEX(($P827=$F$2:$F$9873)*(0=COUNTIFS(Q827:V827,$J$2:$J$861)),0),0)),"")</f>
        <v/>
      </c>
      <c r="X827" s="112">
        <f>IFERROR(INDEX($J$2:$J$9873,MATCH(1,INDEX(($P827=$F$2:$F$9873)*(0=COUNTIFS(Q827:W827,$J$2:$J$9873)),0),0)),"")</f>
        <v/>
      </c>
      <c r="Y827" s="112">
        <f>IFERROR(INDEX($J$2:$J$861,MATCH(1,INDEX(($P827=$F$2:$F$861)*(0=COUNTIFS(Q827:X827,$J$2:$J$861)),0),0)),"")</f>
        <v/>
      </c>
      <c r="Z827" s="112">
        <f>IFERROR(INDEX($J$2:$J$861,MATCH(1,INDEX(($P827=$F$2:$F$861)*(0=COUNTIFS(Q827:Y827,$J$2:$J$861)),0),0)),"")</f>
        <v/>
      </c>
      <c r="AA827" s="112">
        <f>IFERROR(INDEX($J$2:$J$861,MATCH(1,INDEX(($P827=$F$2:$F$861)*(0=COUNTIFS(Q827:Z827,$J$2:$J$861)),0),0)),"")</f>
        <v/>
      </c>
      <c r="AB827" s="112">
        <f>IFERROR(INDEX($J$2:$J$861,MATCH(1,INDEX(($P827=$F$2:$F$861)*(0=COUNTIFS(Q827:AA827,$J$2:$J$861)),0),0)),"")</f>
        <v/>
      </c>
      <c r="AC827" s="112">
        <f>IFERROR(INDEX($J$2:$J$861,MATCH(1,INDEX(($P827=$F$2:$F$861)*(0=COUNTIFS(Q827:AB827,$J$2:$J$861)),0),0)),"")</f>
        <v/>
      </c>
      <c r="AD827">
        <f>Q827&amp;"-"&amp;R827&amp;"-"&amp;S827&amp;"-"&amp;T827&amp;"-"&amp;U827&amp;"-"&amp;V827&amp;"-"&amp;W827&amp;"-"&amp;X827&amp;"-"&amp;Y827&amp;"-"&amp;Z827&amp;"-"&amp;AA827&amp;"-"&amp;AB827&amp;"-"&amp;AC827</f>
        <v/>
      </c>
      <c r="AF827" s="19">
        <f>IFERROR(INDEX($I$2:$I$861,MATCH(1,INDEX(($P827=$F$2:$F$861)*(0=COUNTIFS($AF$2:$AF$2,$I$2:$I$861)),0),0)),"")</f>
        <v/>
      </c>
      <c r="AG827" s="19">
        <f>IFERROR(INDEX($I$2:$I$9873,MATCH(1,INDEX(($P827=$F$2:$F$9873)*(0=COUNTIFS(AF827,$I$2:$I$9873)),0),0)),"")</f>
        <v/>
      </c>
      <c r="AH827" s="19">
        <f>IFERROR(INDEX($I$2:$I$9873,MATCH(1,INDEX(($P827=$F$2:$F$9873)*(0=COUNTIFS(AF827:AG827,$I$2:$I$9873)),0),0)),"")</f>
        <v/>
      </c>
      <c r="AI827" s="19">
        <f>IFERROR(INDEX($I$2:$I$9873,MATCH(1,INDEX(($P827=$F$2:$F$9873)*(0=COUNTIFS(AF827:AH827,$I$2:$I$9873)),0),0)),"")</f>
        <v/>
      </c>
      <c r="AJ827" s="19">
        <f>IFERROR(INDEX($I$2:$I$9873,MATCH(1,INDEX(($P827=$F$2:$F$9873)*(0=COUNTIFS(AF827:AI827,$I$2:$I$9873)),0),0)),"")</f>
        <v/>
      </c>
      <c r="AK827" s="19">
        <f>IFERROR(INDEX($I$2:$I$9873,MATCH(1,INDEX(($P827=$F$2:$F$9873)*(0=COUNTIFS(AF827:AJ827,$I$2:$I$9873)),0),0)),"")</f>
        <v/>
      </c>
      <c r="AL827" s="19">
        <f>IFERROR(INDEX($I$2:$I$9873,MATCH(1,INDEX(($P827=$F$2:$F$9873)*(0=COUNTIFS(AF827:AK827,$I$2:$I$9873)),0),0)),"")</f>
        <v/>
      </c>
      <c r="AM827" s="19">
        <f>IFERROR(INDEX($I$2:$I$9873,MATCH(1,INDEX(($P827=$F$2:$F$9873)*(0=COUNTIFS(AF827:AL827,$I$2:$I$9873)),0),0)),"")</f>
        <v/>
      </c>
      <c r="AN827" s="19">
        <f>IFERROR(INDEX($I$2:$I$9873,MATCH(1,INDEX(($P827=$F$2:$F$9873)*(0=COUNTIFS(AF827:AM827,$I$2:$I$9873)),0),0)),"")</f>
        <v/>
      </c>
      <c r="AO827" s="19">
        <f>IFERROR(INDEX($I$2:$I$9873,MATCH(1,INDEX(($P827=$F$2:$F$9873)*(0=COUNTIFS(AF827:AN827,$I$2:$I$9873)),0),0)),"")</f>
        <v/>
      </c>
      <c r="AP827" s="19">
        <f>IFERROR(INDEX($I$2:$I$9873,MATCH(1,INDEX(($P827=$F$2:$F$9873)*(0=COUNTIFS(AF827:AO827,$I$2:$I$9873)),0),0)),"")</f>
        <v/>
      </c>
      <c r="AQ827" s="19">
        <f>IFERROR(INDEX($I$2:$I$9873,MATCH(1,INDEX(($P827=$F$2:$F$9873)*(0=COUNTIFS(AF827:AP827,$I$2:$I$9873)),0),0)),"")</f>
        <v/>
      </c>
      <c r="AR827" s="19">
        <f>IFERROR(INDEX($I$2:$I$9873,MATCH(1,INDEX(($P827=$F$2:$F$9873)*(0=COUNTIFS(AF827:AQ827,$I$2:$I$9873)),0),0)),"")</f>
        <v/>
      </c>
      <c r="AS827" s="19">
        <f>IFERROR(VLOOKUP(AF827,[2]CUS030!$A$5:$E$10000,5,0),"")</f>
        <v/>
      </c>
      <c r="AT827" s="19">
        <f>IFERROR(VLOOKUP(AG827,[2]CUS030!$A$5:$E$10000,5,0),"")</f>
        <v/>
      </c>
      <c r="AU827" s="19">
        <f>IFERROR(VLOOKUP(AH827,[2]CUS030!$A$5:$E$10000,5,0),"")</f>
        <v/>
      </c>
      <c r="AV827" s="19">
        <f>IFERROR(VLOOKUP(AI827,[2]CUS030!$A$5:$E$10000,5,0),"")</f>
        <v/>
      </c>
      <c r="AW827" s="19">
        <f>IFERROR(VLOOKUP(AJ827,[2]CUS030!$A$5:$E$10000,5,0),"")</f>
        <v/>
      </c>
      <c r="AX827" s="19">
        <f>IFERROR(VLOOKUP(AK827,[2]CUS030!$A$5:$E$10000,5,0),"")</f>
        <v/>
      </c>
      <c r="AY827" s="19">
        <f>IFERROR(VLOOKUP(AL827,[2]CUS030!$A$5:$E$10000,5,0),"")</f>
        <v/>
      </c>
      <c r="AZ827" s="19">
        <f>IFERROR(VLOOKUP(AM827,[2]CUS030!$A$5:$E$10000,5,0),"")</f>
        <v/>
      </c>
      <c r="BA827" s="19">
        <f>IFERROR(VLOOKUP(AN827,[2]CUS030!$A$5:$E$10000,5,0),"")</f>
        <v/>
      </c>
      <c r="BB827" s="19">
        <f>IFERROR(VLOOKUP(AO827,[2]CUS030!$A$5:$E$10000,5,0),"")</f>
        <v/>
      </c>
      <c r="BC827" s="19">
        <f>IFERROR(VLOOKUP(AP827,[2]CUS030!$A$5:$E$10000,5,0),"")</f>
        <v/>
      </c>
      <c r="BD827" s="19">
        <f>IFERROR(VLOOKUP(AQ827,[2]CUS030!$A$5:$E$10000,5,0),"")</f>
        <v/>
      </c>
      <c r="BE827" s="19">
        <f>IFERROR(VLOOKUP(AR827,[2]CUS030!$A$5:$E$10000,5,0),"")</f>
        <v/>
      </c>
    </row>
    <row r="828">
      <c r="F828" s="108">
        <f>[1]!Table1[[#This Row],[Production]]</f>
        <v/>
      </c>
      <c r="G828">
        <f>MID(F828,LEN(F828)-6,4)</f>
        <v/>
      </c>
      <c r="H828">
        <f>AS828&amp;"|"&amp;AT828&amp;"|"&amp;AU828&amp;"|"&amp;AV828&amp;"|"&amp;AW828&amp;"|"&amp;AX828&amp;"|"&amp;AY828&amp;"|"&amp;AZ828&amp;"|"&amp;BA828&amp;"|"&amp;BB828&amp;"|"&amp;BC828&amp;"|"&amp;BD828&amp;"|"&amp;BE828</f>
        <v/>
      </c>
      <c r="I828" s="108">
        <f>[1]!Table1[[#This Row],[Stock]]</f>
        <v/>
      </c>
      <c r="J828">
        <f>MID(LEFT(I828,LEN(I828)-3),FIND("0|0.000",LEFT(I828,LEN(I828)-3),1)+7,6)</f>
        <v/>
      </c>
      <c r="K828" s="19" t="n"/>
      <c r="L828" s="19" t="n"/>
      <c r="M828" s="19" t="n"/>
      <c r="N828" s="19" t="n"/>
      <c r="O828" s="19" t="n"/>
      <c r="P828" s="20">
        <f>End_Cal!E828</f>
        <v/>
      </c>
      <c r="Q828" s="112">
        <f>IFERROR(INDEX($J$2:$J$9873,MATCH(1,INDEX(($P828=$F$2:$F$9873)*(0=COUNTIFS($Q$2:$Q$2,$J$2:$J$9873)),0),0)),"")</f>
        <v/>
      </c>
      <c r="R828" s="112">
        <f>IFERROR(INDEX($J$2:$J$9873,MATCH(1,INDEX(($P828=$F$2:$F$9873)*(0=COUNTIFS(Q828,$J$2:$J$9873)),0),0)),"")</f>
        <v/>
      </c>
      <c r="S828" s="112">
        <f>IFERROR(INDEX($J$2:$J$9873,MATCH(1,INDEX(($P828=$F$2:$F$9873)*(0=COUNTIFS(Q828:R828,$J$2:$J$9873)),0),0)),"")</f>
        <v/>
      </c>
      <c r="T828" s="112">
        <f>IFERROR(INDEX($J$2:$J$9873,MATCH(1,INDEX(($P828=$F$2:$F$9873)*(0=COUNTIFS(Q828:S828,$J$2:$J$9873)),0),0)),"")</f>
        <v/>
      </c>
      <c r="U828" s="112">
        <f>IFERROR(INDEX($J$2:$J$9873,MATCH(1,INDEX(($P828=$F$2:$F$9873)*(0=COUNTIFS(Q828:T828,$J$2:$J$9873)),0),0)),"")</f>
        <v/>
      </c>
      <c r="V828" s="112">
        <f>IFERROR(INDEX($J$2:$J$9873,MATCH(1,INDEX(($P828=$F$2:$F$9873)*(0=COUNTIFS(Q828:U828,$J$2:$J$9873)),0),0)),"")</f>
        <v/>
      </c>
      <c r="W828" s="112">
        <f>IFERROR(INDEX($J$2:$J$9873,MATCH(1,INDEX(($P828=$F$2:$F$9873)*(0=COUNTIFS(Q828:V828,$J$2:$J$861)),0),0)),"")</f>
        <v/>
      </c>
      <c r="X828" s="112">
        <f>IFERROR(INDEX($J$2:$J$9873,MATCH(1,INDEX(($P828=$F$2:$F$9873)*(0=COUNTIFS(Q828:W828,$J$2:$J$9873)),0),0)),"")</f>
        <v/>
      </c>
      <c r="Y828" s="112">
        <f>IFERROR(INDEX($J$2:$J$861,MATCH(1,INDEX(($P828=$F$2:$F$861)*(0=COUNTIFS(Q828:X828,$J$2:$J$861)),0),0)),"")</f>
        <v/>
      </c>
      <c r="Z828" s="112">
        <f>IFERROR(INDEX($J$2:$J$861,MATCH(1,INDEX(($P828=$F$2:$F$861)*(0=COUNTIFS(Q828:Y828,$J$2:$J$861)),0),0)),"")</f>
        <v/>
      </c>
      <c r="AA828" s="112">
        <f>IFERROR(INDEX($J$2:$J$861,MATCH(1,INDEX(($P828=$F$2:$F$861)*(0=COUNTIFS(Q828:Z828,$J$2:$J$861)),0),0)),"")</f>
        <v/>
      </c>
      <c r="AB828" s="112">
        <f>IFERROR(INDEX($J$2:$J$861,MATCH(1,INDEX(($P828=$F$2:$F$861)*(0=COUNTIFS(Q828:AA828,$J$2:$J$861)),0),0)),"")</f>
        <v/>
      </c>
      <c r="AC828" s="112">
        <f>IFERROR(INDEX($J$2:$J$861,MATCH(1,INDEX(($P828=$F$2:$F$861)*(0=COUNTIFS(Q828:AB828,$J$2:$J$861)),0),0)),"")</f>
        <v/>
      </c>
      <c r="AD828">
        <f>Q828&amp;"-"&amp;R828&amp;"-"&amp;S828&amp;"-"&amp;T828&amp;"-"&amp;U828&amp;"-"&amp;V828&amp;"-"&amp;W828&amp;"-"&amp;X828&amp;"-"&amp;Y828&amp;"-"&amp;Z828&amp;"-"&amp;AA828&amp;"-"&amp;AB828&amp;"-"&amp;AC828</f>
        <v/>
      </c>
      <c r="AF828" s="19">
        <f>IFERROR(INDEX($I$2:$I$861,MATCH(1,INDEX(($P828=$F$2:$F$861)*(0=COUNTIFS($AF$2:$AF$2,$I$2:$I$861)),0),0)),"")</f>
        <v/>
      </c>
      <c r="AG828" s="19">
        <f>IFERROR(INDEX($I$2:$I$9873,MATCH(1,INDEX(($P828=$F$2:$F$9873)*(0=COUNTIFS(AF828,$I$2:$I$9873)),0),0)),"")</f>
        <v/>
      </c>
      <c r="AH828" s="19">
        <f>IFERROR(INDEX($I$2:$I$9873,MATCH(1,INDEX(($P828=$F$2:$F$9873)*(0=COUNTIFS(AF828:AG828,$I$2:$I$9873)),0),0)),"")</f>
        <v/>
      </c>
      <c r="AI828" s="19">
        <f>IFERROR(INDEX($I$2:$I$9873,MATCH(1,INDEX(($P828=$F$2:$F$9873)*(0=COUNTIFS(AF828:AH828,$I$2:$I$9873)),0),0)),"")</f>
        <v/>
      </c>
      <c r="AJ828" s="19">
        <f>IFERROR(INDEX($I$2:$I$9873,MATCH(1,INDEX(($P828=$F$2:$F$9873)*(0=COUNTIFS(AF828:AI828,$I$2:$I$9873)),0),0)),"")</f>
        <v/>
      </c>
      <c r="AK828" s="19">
        <f>IFERROR(INDEX($I$2:$I$9873,MATCH(1,INDEX(($P828=$F$2:$F$9873)*(0=COUNTIFS(AF828:AJ828,$I$2:$I$9873)),0),0)),"")</f>
        <v/>
      </c>
      <c r="AL828" s="19">
        <f>IFERROR(INDEX($I$2:$I$9873,MATCH(1,INDEX(($P828=$F$2:$F$9873)*(0=COUNTIFS(AF828:AK828,$I$2:$I$9873)),0),0)),"")</f>
        <v/>
      </c>
      <c r="AM828" s="19">
        <f>IFERROR(INDEX($I$2:$I$9873,MATCH(1,INDEX(($P828=$F$2:$F$9873)*(0=COUNTIFS(AF828:AL828,$I$2:$I$9873)),0),0)),"")</f>
        <v/>
      </c>
      <c r="AN828" s="19">
        <f>IFERROR(INDEX($I$2:$I$9873,MATCH(1,INDEX(($P828=$F$2:$F$9873)*(0=COUNTIFS(AF828:AM828,$I$2:$I$9873)),0),0)),"")</f>
        <v/>
      </c>
      <c r="AO828" s="19">
        <f>IFERROR(INDEX($I$2:$I$9873,MATCH(1,INDEX(($P828=$F$2:$F$9873)*(0=COUNTIFS(AF828:AN828,$I$2:$I$9873)),0),0)),"")</f>
        <v/>
      </c>
      <c r="AP828" s="19">
        <f>IFERROR(INDEX($I$2:$I$9873,MATCH(1,INDEX(($P828=$F$2:$F$9873)*(0=COUNTIFS(AF828:AO828,$I$2:$I$9873)),0),0)),"")</f>
        <v/>
      </c>
      <c r="AQ828" s="19">
        <f>IFERROR(INDEX($I$2:$I$9873,MATCH(1,INDEX(($P828=$F$2:$F$9873)*(0=COUNTIFS(AF828:AP828,$I$2:$I$9873)),0),0)),"")</f>
        <v/>
      </c>
      <c r="AR828" s="19">
        <f>IFERROR(INDEX($I$2:$I$9873,MATCH(1,INDEX(($P828=$F$2:$F$9873)*(0=COUNTIFS(AF828:AQ828,$I$2:$I$9873)),0),0)),"")</f>
        <v/>
      </c>
      <c r="AS828" s="19">
        <f>IFERROR(VLOOKUP(AF828,[2]CUS030!$A$5:$E$10000,5,0),"")</f>
        <v/>
      </c>
      <c r="AT828" s="19">
        <f>IFERROR(VLOOKUP(AG828,[2]CUS030!$A$5:$E$10000,5,0),"")</f>
        <v/>
      </c>
      <c r="AU828" s="19">
        <f>IFERROR(VLOOKUP(AH828,[2]CUS030!$A$5:$E$10000,5,0),"")</f>
        <v/>
      </c>
      <c r="AV828" s="19">
        <f>IFERROR(VLOOKUP(AI828,[2]CUS030!$A$5:$E$10000,5,0),"")</f>
        <v/>
      </c>
      <c r="AW828" s="19">
        <f>IFERROR(VLOOKUP(AJ828,[2]CUS030!$A$5:$E$10000,5,0),"")</f>
        <v/>
      </c>
      <c r="AX828" s="19">
        <f>IFERROR(VLOOKUP(AK828,[2]CUS030!$A$5:$E$10000,5,0),"")</f>
        <v/>
      </c>
      <c r="AY828" s="19">
        <f>IFERROR(VLOOKUP(AL828,[2]CUS030!$A$5:$E$10000,5,0),"")</f>
        <v/>
      </c>
      <c r="AZ828" s="19">
        <f>IFERROR(VLOOKUP(AM828,[2]CUS030!$A$5:$E$10000,5,0),"")</f>
        <v/>
      </c>
      <c r="BA828" s="19">
        <f>IFERROR(VLOOKUP(AN828,[2]CUS030!$A$5:$E$10000,5,0),"")</f>
        <v/>
      </c>
      <c r="BB828" s="19">
        <f>IFERROR(VLOOKUP(AO828,[2]CUS030!$A$5:$E$10000,5,0),"")</f>
        <v/>
      </c>
      <c r="BC828" s="19">
        <f>IFERROR(VLOOKUP(AP828,[2]CUS030!$A$5:$E$10000,5,0),"")</f>
        <v/>
      </c>
      <c r="BD828" s="19">
        <f>IFERROR(VLOOKUP(AQ828,[2]CUS030!$A$5:$E$10000,5,0),"")</f>
        <v/>
      </c>
      <c r="BE828" s="19">
        <f>IFERROR(VLOOKUP(AR828,[2]CUS030!$A$5:$E$10000,5,0),"")</f>
        <v/>
      </c>
    </row>
    <row r="829">
      <c r="F829" s="108">
        <f>[1]!Table1[[#This Row],[Production]]</f>
        <v/>
      </c>
      <c r="G829">
        <f>MID(F829,LEN(F829)-6,4)</f>
        <v/>
      </c>
      <c r="H829">
        <f>AS829&amp;"|"&amp;AT829&amp;"|"&amp;AU829&amp;"|"&amp;AV829&amp;"|"&amp;AW829&amp;"|"&amp;AX829&amp;"|"&amp;AY829&amp;"|"&amp;AZ829&amp;"|"&amp;BA829&amp;"|"&amp;BB829&amp;"|"&amp;BC829&amp;"|"&amp;BD829&amp;"|"&amp;BE829</f>
        <v/>
      </c>
      <c r="I829" s="108">
        <f>[1]!Table1[[#This Row],[Stock]]</f>
        <v/>
      </c>
      <c r="J829">
        <f>MID(LEFT(I829,LEN(I829)-3),FIND("0|0.000",LEFT(I829,LEN(I829)-3),1)+7,6)</f>
        <v/>
      </c>
      <c r="K829" s="19" t="n"/>
      <c r="L829" s="19" t="n"/>
      <c r="M829" s="19" t="n"/>
      <c r="N829" s="19" t="n"/>
      <c r="O829" s="19" t="n"/>
      <c r="P829" s="20">
        <f>End_Cal!E829</f>
        <v/>
      </c>
      <c r="Q829" s="112">
        <f>IFERROR(INDEX($J$2:$J$9873,MATCH(1,INDEX(($P829=$F$2:$F$9873)*(0=COUNTIFS($Q$2:$Q$2,$J$2:$J$9873)),0),0)),"")</f>
        <v/>
      </c>
      <c r="R829" s="112">
        <f>IFERROR(INDEX($J$2:$J$9873,MATCH(1,INDEX(($P829=$F$2:$F$9873)*(0=COUNTIFS(Q829,$J$2:$J$9873)),0),0)),"")</f>
        <v/>
      </c>
      <c r="S829" s="112">
        <f>IFERROR(INDEX($J$2:$J$9873,MATCH(1,INDEX(($P829=$F$2:$F$9873)*(0=COUNTIFS(Q829:R829,$J$2:$J$9873)),0),0)),"")</f>
        <v/>
      </c>
      <c r="T829" s="112">
        <f>IFERROR(INDEX($J$2:$J$9873,MATCH(1,INDEX(($P829=$F$2:$F$9873)*(0=COUNTIFS(Q829:S829,$J$2:$J$9873)),0),0)),"")</f>
        <v/>
      </c>
      <c r="U829" s="112">
        <f>IFERROR(INDEX($J$2:$J$9873,MATCH(1,INDEX(($P829=$F$2:$F$9873)*(0=COUNTIFS(Q829:T829,$J$2:$J$9873)),0),0)),"")</f>
        <v/>
      </c>
      <c r="V829" s="112">
        <f>IFERROR(INDEX($J$2:$J$9873,MATCH(1,INDEX(($P829=$F$2:$F$9873)*(0=COUNTIFS(Q829:U829,$J$2:$J$9873)),0),0)),"")</f>
        <v/>
      </c>
      <c r="W829" s="112">
        <f>IFERROR(INDEX($J$2:$J$9873,MATCH(1,INDEX(($P829=$F$2:$F$9873)*(0=COUNTIFS(Q829:V829,$J$2:$J$861)),0),0)),"")</f>
        <v/>
      </c>
      <c r="X829" s="112">
        <f>IFERROR(INDEX($J$2:$J$9873,MATCH(1,INDEX(($P829=$F$2:$F$9873)*(0=COUNTIFS(Q829:W829,$J$2:$J$9873)),0),0)),"")</f>
        <v/>
      </c>
      <c r="Y829" s="112">
        <f>IFERROR(INDEX($J$2:$J$861,MATCH(1,INDEX(($P829=$F$2:$F$861)*(0=COUNTIFS(Q829:X829,$J$2:$J$861)),0),0)),"")</f>
        <v/>
      </c>
      <c r="Z829" s="112">
        <f>IFERROR(INDEX($J$2:$J$861,MATCH(1,INDEX(($P829=$F$2:$F$861)*(0=COUNTIFS(Q829:Y829,$J$2:$J$861)),0),0)),"")</f>
        <v/>
      </c>
      <c r="AA829" s="112">
        <f>IFERROR(INDEX($J$2:$J$861,MATCH(1,INDEX(($P829=$F$2:$F$861)*(0=COUNTIFS(Q829:Z829,$J$2:$J$861)),0),0)),"")</f>
        <v/>
      </c>
      <c r="AB829" s="112">
        <f>IFERROR(INDEX($J$2:$J$861,MATCH(1,INDEX(($P829=$F$2:$F$861)*(0=COUNTIFS(Q829:AA829,$J$2:$J$861)),0),0)),"")</f>
        <v/>
      </c>
      <c r="AC829" s="112">
        <f>IFERROR(INDEX($J$2:$J$861,MATCH(1,INDEX(($P829=$F$2:$F$861)*(0=COUNTIFS(Q829:AB829,$J$2:$J$861)),0),0)),"")</f>
        <v/>
      </c>
      <c r="AD829">
        <f>Q829&amp;"-"&amp;R829&amp;"-"&amp;S829&amp;"-"&amp;T829&amp;"-"&amp;U829&amp;"-"&amp;V829&amp;"-"&amp;W829&amp;"-"&amp;X829&amp;"-"&amp;Y829&amp;"-"&amp;Z829&amp;"-"&amp;AA829&amp;"-"&amp;AB829&amp;"-"&amp;AC829</f>
        <v/>
      </c>
      <c r="AF829" s="19">
        <f>IFERROR(INDEX($I$2:$I$861,MATCH(1,INDEX(($P829=$F$2:$F$861)*(0=COUNTIFS($AF$2:$AF$2,$I$2:$I$861)),0),0)),"")</f>
        <v/>
      </c>
      <c r="AG829" s="19">
        <f>IFERROR(INDEX($I$2:$I$9873,MATCH(1,INDEX(($P829=$F$2:$F$9873)*(0=COUNTIFS(AF829,$I$2:$I$9873)),0),0)),"")</f>
        <v/>
      </c>
      <c r="AH829" s="19">
        <f>IFERROR(INDEX($I$2:$I$9873,MATCH(1,INDEX(($P829=$F$2:$F$9873)*(0=COUNTIFS(AF829:AG829,$I$2:$I$9873)),0),0)),"")</f>
        <v/>
      </c>
      <c r="AI829" s="19">
        <f>IFERROR(INDEX($I$2:$I$9873,MATCH(1,INDEX(($P829=$F$2:$F$9873)*(0=COUNTIFS(AF829:AH829,$I$2:$I$9873)),0),0)),"")</f>
        <v/>
      </c>
      <c r="AJ829" s="19">
        <f>IFERROR(INDEX($I$2:$I$9873,MATCH(1,INDEX(($P829=$F$2:$F$9873)*(0=COUNTIFS(AF829:AI829,$I$2:$I$9873)),0),0)),"")</f>
        <v/>
      </c>
      <c r="AK829" s="19">
        <f>IFERROR(INDEX($I$2:$I$9873,MATCH(1,INDEX(($P829=$F$2:$F$9873)*(0=COUNTIFS(AF829:AJ829,$I$2:$I$9873)),0),0)),"")</f>
        <v/>
      </c>
      <c r="AL829" s="19">
        <f>IFERROR(INDEX($I$2:$I$9873,MATCH(1,INDEX(($P829=$F$2:$F$9873)*(0=COUNTIFS(AF829:AK829,$I$2:$I$9873)),0),0)),"")</f>
        <v/>
      </c>
      <c r="AM829" s="19">
        <f>IFERROR(INDEX($I$2:$I$9873,MATCH(1,INDEX(($P829=$F$2:$F$9873)*(0=COUNTIFS(AF829:AL829,$I$2:$I$9873)),0),0)),"")</f>
        <v/>
      </c>
      <c r="AN829" s="19">
        <f>IFERROR(INDEX($I$2:$I$9873,MATCH(1,INDEX(($P829=$F$2:$F$9873)*(0=COUNTIFS(AF829:AM829,$I$2:$I$9873)),0),0)),"")</f>
        <v/>
      </c>
      <c r="AO829" s="19">
        <f>IFERROR(INDEX($I$2:$I$9873,MATCH(1,INDEX(($P829=$F$2:$F$9873)*(0=COUNTIFS(AF829:AN829,$I$2:$I$9873)),0),0)),"")</f>
        <v/>
      </c>
      <c r="AP829" s="19">
        <f>IFERROR(INDEX($I$2:$I$9873,MATCH(1,INDEX(($P829=$F$2:$F$9873)*(0=COUNTIFS(AF829:AO829,$I$2:$I$9873)),0),0)),"")</f>
        <v/>
      </c>
      <c r="AQ829" s="19">
        <f>IFERROR(INDEX($I$2:$I$9873,MATCH(1,INDEX(($P829=$F$2:$F$9873)*(0=COUNTIFS(AF829:AP829,$I$2:$I$9873)),0),0)),"")</f>
        <v/>
      </c>
      <c r="AR829" s="19">
        <f>IFERROR(INDEX($I$2:$I$9873,MATCH(1,INDEX(($P829=$F$2:$F$9873)*(0=COUNTIFS(AF829:AQ829,$I$2:$I$9873)),0),0)),"")</f>
        <v/>
      </c>
      <c r="AS829" s="19">
        <f>IFERROR(VLOOKUP(AF829,[2]CUS030!$A$5:$E$10000,5,0),"")</f>
        <v/>
      </c>
      <c r="AT829" s="19">
        <f>IFERROR(VLOOKUP(AG829,[2]CUS030!$A$5:$E$10000,5,0),"")</f>
        <v/>
      </c>
      <c r="AU829" s="19">
        <f>IFERROR(VLOOKUP(AH829,[2]CUS030!$A$5:$E$10000,5,0),"")</f>
        <v/>
      </c>
      <c r="AV829" s="19">
        <f>IFERROR(VLOOKUP(AI829,[2]CUS030!$A$5:$E$10000,5,0),"")</f>
        <v/>
      </c>
      <c r="AW829" s="19">
        <f>IFERROR(VLOOKUP(AJ829,[2]CUS030!$A$5:$E$10000,5,0),"")</f>
        <v/>
      </c>
      <c r="AX829" s="19">
        <f>IFERROR(VLOOKUP(AK829,[2]CUS030!$A$5:$E$10000,5,0),"")</f>
        <v/>
      </c>
      <c r="AY829" s="19">
        <f>IFERROR(VLOOKUP(AL829,[2]CUS030!$A$5:$E$10000,5,0),"")</f>
        <v/>
      </c>
      <c r="AZ829" s="19">
        <f>IFERROR(VLOOKUP(AM829,[2]CUS030!$A$5:$E$10000,5,0),"")</f>
        <v/>
      </c>
      <c r="BA829" s="19">
        <f>IFERROR(VLOOKUP(AN829,[2]CUS030!$A$5:$E$10000,5,0),"")</f>
        <v/>
      </c>
      <c r="BB829" s="19">
        <f>IFERROR(VLOOKUP(AO829,[2]CUS030!$A$5:$E$10000,5,0),"")</f>
        <v/>
      </c>
      <c r="BC829" s="19">
        <f>IFERROR(VLOOKUP(AP829,[2]CUS030!$A$5:$E$10000,5,0),"")</f>
        <v/>
      </c>
      <c r="BD829" s="19">
        <f>IFERROR(VLOOKUP(AQ829,[2]CUS030!$A$5:$E$10000,5,0),"")</f>
        <v/>
      </c>
      <c r="BE829" s="19">
        <f>IFERROR(VLOOKUP(AR829,[2]CUS030!$A$5:$E$10000,5,0),"")</f>
        <v/>
      </c>
    </row>
    <row r="830">
      <c r="F830" s="108">
        <f>[1]!Table1[[#This Row],[Production]]</f>
        <v/>
      </c>
      <c r="G830">
        <f>MID(F830,LEN(F830)-6,4)</f>
        <v/>
      </c>
      <c r="H830">
        <f>AS830&amp;"|"&amp;AT830&amp;"|"&amp;AU830&amp;"|"&amp;AV830&amp;"|"&amp;AW830&amp;"|"&amp;AX830&amp;"|"&amp;AY830&amp;"|"&amp;AZ830&amp;"|"&amp;BA830&amp;"|"&amp;BB830&amp;"|"&amp;BC830&amp;"|"&amp;BD830&amp;"|"&amp;BE830</f>
        <v/>
      </c>
      <c r="I830" s="108">
        <f>[1]!Table1[[#This Row],[Stock]]</f>
        <v/>
      </c>
      <c r="J830">
        <f>MID(LEFT(I830,LEN(I830)-3),FIND("0|0.000",LEFT(I830,LEN(I830)-3),1)+7,6)</f>
        <v/>
      </c>
      <c r="K830" s="19" t="n"/>
      <c r="L830" s="19" t="n"/>
      <c r="M830" s="19" t="n"/>
      <c r="N830" s="19" t="n"/>
      <c r="O830" s="19" t="n"/>
      <c r="P830" s="20">
        <f>End_Cal!E830</f>
        <v/>
      </c>
      <c r="Q830" s="112">
        <f>IFERROR(INDEX($J$2:$J$9873,MATCH(1,INDEX(($P830=$F$2:$F$9873)*(0=COUNTIFS($Q$2:$Q$2,$J$2:$J$9873)),0),0)),"")</f>
        <v/>
      </c>
      <c r="R830" s="112">
        <f>IFERROR(INDEX($J$2:$J$9873,MATCH(1,INDEX(($P830=$F$2:$F$9873)*(0=COUNTIFS(Q830,$J$2:$J$9873)),0),0)),"")</f>
        <v/>
      </c>
      <c r="S830" s="112">
        <f>IFERROR(INDEX($J$2:$J$9873,MATCH(1,INDEX(($P830=$F$2:$F$9873)*(0=COUNTIFS(Q830:R830,$J$2:$J$9873)),0),0)),"")</f>
        <v/>
      </c>
      <c r="T830" s="112">
        <f>IFERROR(INDEX($J$2:$J$9873,MATCH(1,INDEX(($P830=$F$2:$F$9873)*(0=COUNTIFS(Q830:S830,$J$2:$J$9873)),0),0)),"")</f>
        <v/>
      </c>
      <c r="U830" s="112">
        <f>IFERROR(INDEX($J$2:$J$9873,MATCH(1,INDEX(($P830=$F$2:$F$9873)*(0=COUNTIFS(Q830:T830,$J$2:$J$9873)),0),0)),"")</f>
        <v/>
      </c>
      <c r="V830" s="112">
        <f>IFERROR(INDEX($J$2:$J$9873,MATCH(1,INDEX(($P830=$F$2:$F$9873)*(0=COUNTIFS(Q830:U830,$J$2:$J$9873)),0),0)),"")</f>
        <v/>
      </c>
      <c r="W830" s="112">
        <f>IFERROR(INDEX($J$2:$J$9873,MATCH(1,INDEX(($P830=$F$2:$F$9873)*(0=COUNTIFS(Q830:V830,$J$2:$J$861)),0),0)),"")</f>
        <v/>
      </c>
      <c r="X830" s="112">
        <f>IFERROR(INDEX($J$2:$J$9873,MATCH(1,INDEX(($P830=$F$2:$F$9873)*(0=COUNTIFS(Q830:W830,$J$2:$J$9873)),0),0)),"")</f>
        <v/>
      </c>
      <c r="Y830" s="112">
        <f>IFERROR(INDEX($J$2:$J$861,MATCH(1,INDEX(($P830=$F$2:$F$861)*(0=COUNTIFS(Q830:X830,$J$2:$J$861)),0),0)),"")</f>
        <v/>
      </c>
      <c r="Z830" s="112">
        <f>IFERROR(INDEX($J$2:$J$861,MATCH(1,INDEX(($P830=$F$2:$F$861)*(0=COUNTIFS(Q830:Y830,$J$2:$J$861)),0),0)),"")</f>
        <v/>
      </c>
      <c r="AA830" s="112">
        <f>IFERROR(INDEX($J$2:$J$861,MATCH(1,INDEX(($P830=$F$2:$F$861)*(0=COUNTIFS(Q830:Z830,$J$2:$J$861)),0),0)),"")</f>
        <v/>
      </c>
      <c r="AB830" s="112">
        <f>IFERROR(INDEX($J$2:$J$861,MATCH(1,INDEX(($P830=$F$2:$F$861)*(0=COUNTIFS(Q830:AA830,$J$2:$J$861)),0),0)),"")</f>
        <v/>
      </c>
      <c r="AC830" s="112">
        <f>IFERROR(INDEX($J$2:$J$861,MATCH(1,INDEX(($P830=$F$2:$F$861)*(0=COUNTIFS(Q830:AB830,$J$2:$J$861)),0),0)),"")</f>
        <v/>
      </c>
      <c r="AD830">
        <f>Q830&amp;"-"&amp;R830&amp;"-"&amp;S830&amp;"-"&amp;T830&amp;"-"&amp;U830&amp;"-"&amp;V830&amp;"-"&amp;W830&amp;"-"&amp;X830&amp;"-"&amp;Y830&amp;"-"&amp;Z830&amp;"-"&amp;AA830&amp;"-"&amp;AB830&amp;"-"&amp;AC830</f>
        <v/>
      </c>
      <c r="AF830" s="19">
        <f>IFERROR(INDEX($I$2:$I$861,MATCH(1,INDEX(($P830=$F$2:$F$861)*(0=COUNTIFS($AF$2:$AF$2,$I$2:$I$861)),0),0)),"")</f>
        <v/>
      </c>
      <c r="AG830" s="19">
        <f>IFERROR(INDEX($I$2:$I$9873,MATCH(1,INDEX(($P830=$F$2:$F$9873)*(0=COUNTIFS(AF830,$I$2:$I$9873)),0),0)),"")</f>
        <v/>
      </c>
      <c r="AH830" s="19">
        <f>IFERROR(INDEX($I$2:$I$9873,MATCH(1,INDEX(($P830=$F$2:$F$9873)*(0=COUNTIFS(AF830:AG830,$I$2:$I$9873)),0),0)),"")</f>
        <v/>
      </c>
      <c r="AI830" s="19">
        <f>IFERROR(INDEX($I$2:$I$9873,MATCH(1,INDEX(($P830=$F$2:$F$9873)*(0=COUNTIFS(AF830:AH830,$I$2:$I$9873)),0),0)),"")</f>
        <v/>
      </c>
      <c r="AJ830" s="19">
        <f>IFERROR(INDEX($I$2:$I$9873,MATCH(1,INDEX(($P830=$F$2:$F$9873)*(0=COUNTIFS(AF830:AI830,$I$2:$I$9873)),0),0)),"")</f>
        <v/>
      </c>
      <c r="AK830" s="19">
        <f>IFERROR(INDEX($I$2:$I$9873,MATCH(1,INDEX(($P830=$F$2:$F$9873)*(0=COUNTIFS(AF830:AJ830,$I$2:$I$9873)),0),0)),"")</f>
        <v/>
      </c>
      <c r="AL830" s="19">
        <f>IFERROR(INDEX($I$2:$I$9873,MATCH(1,INDEX(($P830=$F$2:$F$9873)*(0=COUNTIFS(AF830:AK830,$I$2:$I$9873)),0),0)),"")</f>
        <v/>
      </c>
      <c r="AM830" s="19">
        <f>IFERROR(INDEX($I$2:$I$9873,MATCH(1,INDEX(($P830=$F$2:$F$9873)*(0=COUNTIFS(AF830:AL830,$I$2:$I$9873)),0),0)),"")</f>
        <v/>
      </c>
      <c r="AN830" s="19">
        <f>IFERROR(INDEX($I$2:$I$9873,MATCH(1,INDEX(($P830=$F$2:$F$9873)*(0=COUNTIFS(AF830:AM830,$I$2:$I$9873)),0),0)),"")</f>
        <v/>
      </c>
      <c r="AO830" s="19">
        <f>IFERROR(INDEX($I$2:$I$9873,MATCH(1,INDEX(($P830=$F$2:$F$9873)*(0=COUNTIFS(AF830:AN830,$I$2:$I$9873)),0),0)),"")</f>
        <v/>
      </c>
      <c r="AP830" s="19">
        <f>IFERROR(INDEX($I$2:$I$9873,MATCH(1,INDEX(($P830=$F$2:$F$9873)*(0=COUNTIFS(AF830:AO830,$I$2:$I$9873)),0),0)),"")</f>
        <v/>
      </c>
      <c r="AQ830" s="19">
        <f>IFERROR(INDEX($I$2:$I$9873,MATCH(1,INDEX(($P830=$F$2:$F$9873)*(0=COUNTIFS(AF830:AP830,$I$2:$I$9873)),0),0)),"")</f>
        <v/>
      </c>
      <c r="AR830" s="19">
        <f>IFERROR(INDEX($I$2:$I$9873,MATCH(1,INDEX(($P830=$F$2:$F$9873)*(0=COUNTIFS(AF830:AQ830,$I$2:$I$9873)),0),0)),"")</f>
        <v/>
      </c>
      <c r="AS830" s="19">
        <f>IFERROR(VLOOKUP(AF830,[2]CUS030!$A$5:$E$10000,5,0),"")</f>
        <v/>
      </c>
      <c r="AT830" s="19">
        <f>IFERROR(VLOOKUP(AG830,[2]CUS030!$A$5:$E$10000,5,0),"")</f>
        <v/>
      </c>
      <c r="AU830" s="19">
        <f>IFERROR(VLOOKUP(AH830,[2]CUS030!$A$5:$E$10000,5,0),"")</f>
        <v/>
      </c>
      <c r="AV830" s="19">
        <f>IFERROR(VLOOKUP(AI830,[2]CUS030!$A$5:$E$10000,5,0),"")</f>
        <v/>
      </c>
      <c r="AW830" s="19">
        <f>IFERROR(VLOOKUP(AJ830,[2]CUS030!$A$5:$E$10000,5,0),"")</f>
        <v/>
      </c>
      <c r="AX830" s="19">
        <f>IFERROR(VLOOKUP(AK830,[2]CUS030!$A$5:$E$10000,5,0),"")</f>
        <v/>
      </c>
      <c r="AY830" s="19">
        <f>IFERROR(VLOOKUP(AL830,[2]CUS030!$A$5:$E$10000,5,0),"")</f>
        <v/>
      </c>
      <c r="AZ830" s="19">
        <f>IFERROR(VLOOKUP(AM830,[2]CUS030!$A$5:$E$10000,5,0),"")</f>
        <v/>
      </c>
      <c r="BA830" s="19">
        <f>IFERROR(VLOOKUP(AN830,[2]CUS030!$A$5:$E$10000,5,0),"")</f>
        <v/>
      </c>
      <c r="BB830" s="19">
        <f>IFERROR(VLOOKUP(AO830,[2]CUS030!$A$5:$E$10000,5,0),"")</f>
        <v/>
      </c>
      <c r="BC830" s="19">
        <f>IFERROR(VLOOKUP(AP830,[2]CUS030!$A$5:$E$10000,5,0),"")</f>
        <v/>
      </c>
      <c r="BD830" s="19">
        <f>IFERROR(VLOOKUP(AQ830,[2]CUS030!$A$5:$E$10000,5,0),"")</f>
        <v/>
      </c>
      <c r="BE830" s="19">
        <f>IFERROR(VLOOKUP(AR830,[2]CUS030!$A$5:$E$10000,5,0),"")</f>
        <v/>
      </c>
    </row>
    <row r="831">
      <c r="F831" s="108">
        <f>[1]!Table1[[#This Row],[Production]]</f>
        <v/>
      </c>
      <c r="G831">
        <f>MID(F831,LEN(F831)-6,4)</f>
        <v/>
      </c>
      <c r="H831">
        <f>AS831&amp;"|"&amp;AT831&amp;"|"&amp;AU831&amp;"|"&amp;AV831&amp;"|"&amp;AW831&amp;"|"&amp;AX831&amp;"|"&amp;AY831&amp;"|"&amp;AZ831&amp;"|"&amp;BA831&amp;"|"&amp;BB831&amp;"|"&amp;BC831&amp;"|"&amp;BD831&amp;"|"&amp;BE831</f>
        <v/>
      </c>
      <c r="I831" s="108">
        <f>[1]!Table1[[#This Row],[Stock]]</f>
        <v/>
      </c>
      <c r="J831">
        <f>MID(LEFT(I831,LEN(I831)-3),FIND("0|0.000",LEFT(I831,LEN(I831)-3),1)+7,6)</f>
        <v/>
      </c>
      <c r="K831" s="19" t="n"/>
      <c r="L831" s="19" t="n"/>
      <c r="M831" s="19" t="n"/>
      <c r="N831" s="19" t="n"/>
      <c r="O831" s="19" t="n"/>
      <c r="P831" s="20">
        <f>End_Cal!E831</f>
        <v/>
      </c>
      <c r="Q831" s="112">
        <f>IFERROR(INDEX($J$2:$J$9873,MATCH(1,INDEX(($P831=$F$2:$F$9873)*(0=COUNTIFS($Q$2:$Q$2,$J$2:$J$9873)),0),0)),"")</f>
        <v/>
      </c>
      <c r="R831" s="112">
        <f>IFERROR(INDEX($J$2:$J$9873,MATCH(1,INDEX(($P831=$F$2:$F$9873)*(0=COUNTIFS(Q831,$J$2:$J$9873)),0),0)),"")</f>
        <v/>
      </c>
      <c r="S831" s="112">
        <f>IFERROR(INDEX($J$2:$J$9873,MATCH(1,INDEX(($P831=$F$2:$F$9873)*(0=COUNTIFS(Q831:R831,$J$2:$J$9873)),0),0)),"")</f>
        <v/>
      </c>
      <c r="T831" s="112">
        <f>IFERROR(INDEX($J$2:$J$9873,MATCH(1,INDEX(($P831=$F$2:$F$9873)*(0=COUNTIFS(Q831:S831,$J$2:$J$9873)),0),0)),"")</f>
        <v/>
      </c>
      <c r="U831" s="112">
        <f>IFERROR(INDEX($J$2:$J$9873,MATCH(1,INDEX(($P831=$F$2:$F$9873)*(0=COUNTIFS(Q831:T831,$J$2:$J$9873)),0),0)),"")</f>
        <v/>
      </c>
      <c r="V831" s="112">
        <f>IFERROR(INDEX($J$2:$J$9873,MATCH(1,INDEX(($P831=$F$2:$F$9873)*(0=COUNTIFS(Q831:U831,$J$2:$J$9873)),0),0)),"")</f>
        <v/>
      </c>
      <c r="W831" s="112">
        <f>IFERROR(INDEX($J$2:$J$9873,MATCH(1,INDEX(($P831=$F$2:$F$9873)*(0=COUNTIFS(Q831:V831,$J$2:$J$861)),0),0)),"")</f>
        <v/>
      </c>
      <c r="X831" s="112">
        <f>IFERROR(INDEX($J$2:$J$9873,MATCH(1,INDEX(($P831=$F$2:$F$9873)*(0=COUNTIFS(Q831:W831,$J$2:$J$9873)),0),0)),"")</f>
        <v/>
      </c>
      <c r="Y831" s="112">
        <f>IFERROR(INDEX($J$2:$J$861,MATCH(1,INDEX(($P831=$F$2:$F$861)*(0=COUNTIFS(Q831:X831,$J$2:$J$861)),0),0)),"")</f>
        <v/>
      </c>
      <c r="Z831" s="112">
        <f>IFERROR(INDEX($J$2:$J$861,MATCH(1,INDEX(($P831=$F$2:$F$861)*(0=COUNTIFS(Q831:Y831,$J$2:$J$861)),0),0)),"")</f>
        <v/>
      </c>
      <c r="AA831" s="112">
        <f>IFERROR(INDEX($J$2:$J$861,MATCH(1,INDEX(($P831=$F$2:$F$861)*(0=COUNTIFS(Q831:Z831,$J$2:$J$861)),0),0)),"")</f>
        <v/>
      </c>
      <c r="AB831" s="112">
        <f>IFERROR(INDEX($J$2:$J$861,MATCH(1,INDEX(($P831=$F$2:$F$861)*(0=COUNTIFS(Q831:AA831,$J$2:$J$861)),0),0)),"")</f>
        <v/>
      </c>
      <c r="AC831" s="112">
        <f>IFERROR(INDEX($J$2:$J$861,MATCH(1,INDEX(($P831=$F$2:$F$861)*(0=COUNTIFS(Q831:AB831,$J$2:$J$861)),0),0)),"")</f>
        <v/>
      </c>
      <c r="AD831">
        <f>Q831&amp;"-"&amp;R831&amp;"-"&amp;S831&amp;"-"&amp;T831&amp;"-"&amp;U831&amp;"-"&amp;V831&amp;"-"&amp;W831&amp;"-"&amp;X831&amp;"-"&amp;Y831&amp;"-"&amp;Z831&amp;"-"&amp;AA831&amp;"-"&amp;AB831&amp;"-"&amp;AC831</f>
        <v/>
      </c>
      <c r="AF831" s="19">
        <f>IFERROR(INDEX($I$2:$I$861,MATCH(1,INDEX(($P831=$F$2:$F$861)*(0=COUNTIFS($AF$2:$AF$2,$I$2:$I$861)),0),0)),"")</f>
        <v/>
      </c>
      <c r="AG831" s="19">
        <f>IFERROR(INDEX($I$2:$I$9873,MATCH(1,INDEX(($P831=$F$2:$F$9873)*(0=COUNTIFS(AF831,$I$2:$I$9873)),0),0)),"")</f>
        <v/>
      </c>
      <c r="AH831" s="19">
        <f>IFERROR(INDEX($I$2:$I$9873,MATCH(1,INDEX(($P831=$F$2:$F$9873)*(0=COUNTIFS(AF831:AG831,$I$2:$I$9873)),0),0)),"")</f>
        <v/>
      </c>
      <c r="AI831" s="19">
        <f>IFERROR(INDEX($I$2:$I$9873,MATCH(1,INDEX(($P831=$F$2:$F$9873)*(0=COUNTIFS(AF831:AH831,$I$2:$I$9873)),0),0)),"")</f>
        <v/>
      </c>
      <c r="AJ831" s="19">
        <f>IFERROR(INDEX($I$2:$I$9873,MATCH(1,INDEX(($P831=$F$2:$F$9873)*(0=COUNTIFS(AF831:AI831,$I$2:$I$9873)),0),0)),"")</f>
        <v/>
      </c>
      <c r="AK831" s="19">
        <f>IFERROR(INDEX($I$2:$I$9873,MATCH(1,INDEX(($P831=$F$2:$F$9873)*(0=COUNTIFS(AF831:AJ831,$I$2:$I$9873)),0),0)),"")</f>
        <v/>
      </c>
      <c r="AL831" s="19">
        <f>IFERROR(INDEX($I$2:$I$9873,MATCH(1,INDEX(($P831=$F$2:$F$9873)*(0=COUNTIFS(AF831:AK831,$I$2:$I$9873)),0),0)),"")</f>
        <v/>
      </c>
      <c r="AM831" s="19">
        <f>IFERROR(INDEX($I$2:$I$9873,MATCH(1,INDEX(($P831=$F$2:$F$9873)*(0=COUNTIFS(AF831:AL831,$I$2:$I$9873)),0),0)),"")</f>
        <v/>
      </c>
      <c r="AN831" s="19">
        <f>IFERROR(INDEX($I$2:$I$9873,MATCH(1,INDEX(($P831=$F$2:$F$9873)*(0=COUNTIFS(AF831:AM831,$I$2:$I$9873)),0),0)),"")</f>
        <v/>
      </c>
      <c r="AO831" s="19">
        <f>IFERROR(INDEX($I$2:$I$9873,MATCH(1,INDEX(($P831=$F$2:$F$9873)*(0=COUNTIFS(AF831:AN831,$I$2:$I$9873)),0),0)),"")</f>
        <v/>
      </c>
      <c r="AP831" s="19">
        <f>IFERROR(INDEX($I$2:$I$9873,MATCH(1,INDEX(($P831=$F$2:$F$9873)*(0=COUNTIFS(AF831:AO831,$I$2:$I$9873)),0),0)),"")</f>
        <v/>
      </c>
      <c r="AQ831" s="19">
        <f>IFERROR(INDEX($I$2:$I$9873,MATCH(1,INDEX(($P831=$F$2:$F$9873)*(0=COUNTIFS(AF831:AP831,$I$2:$I$9873)),0),0)),"")</f>
        <v/>
      </c>
      <c r="AR831" s="19">
        <f>IFERROR(INDEX($I$2:$I$9873,MATCH(1,INDEX(($P831=$F$2:$F$9873)*(0=COUNTIFS(AF831:AQ831,$I$2:$I$9873)),0),0)),"")</f>
        <v/>
      </c>
      <c r="AS831" s="19">
        <f>IFERROR(VLOOKUP(AF831,[2]CUS030!$A$5:$E$10000,5,0),"")</f>
        <v/>
      </c>
      <c r="AT831" s="19">
        <f>IFERROR(VLOOKUP(AG831,[2]CUS030!$A$5:$E$10000,5,0),"")</f>
        <v/>
      </c>
      <c r="AU831" s="19">
        <f>IFERROR(VLOOKUP(AH831,[2]CUS030!$A$5:$E$10000,5,0),"")</f>
        <v/>
      </c>
      <c r="AV831" s="19">
        <f>IFERROR(VLOOKUP(AI831,[2]CUS030!$A$5:$E$10000,5,0),"")</f>
        <v/>
      </c>
      <c r="AW831" s="19">
        <f>IFERROR(VLOOKUP(AJ831,[2]CUS030!$A$5:$E$10000,5,0),"")</f>
        <v/>
      </c>
      <c r="AX831" s="19">
        <f>IFERROR(VLOOKUP(AK831,[2]CUS030!$A$5:$E$10000,5,0),"")</f>
        <v/>
      </c>
      <c r="AY831" s="19">
        <f>IFERROR(VLOOKUP(AL831,[2]CUS030!$A$5:$E$10000,5,0),"")</f>
        <v/>
      </c>
      <c r="AZ831" s="19">
        <f>IFERROR(VLOOKUP(AM831,[2]CUS030!$A$5:$E$10000,5,0),"")</f>
        <v/>
      </c>
      <c r="BA831" s="19">
        <f>IFERROR(VLOOKUP(AN831,[2]CUS030!$A$5:$E$10000,5,0),"")</f>
        <v/>
      </c>
      <c r="BB831" s="19">
        <f>IFERROR(VLOOKUP(AO831,[2]CUS030!$A$5:$E$10000,5,0),"")</f>
        <v/>
      </c>
      <c r="BC831" s="19">
        <f>IFERROR(VLOOKUP(AP831,[2]CUS030!$A$5:$E$10000,5,0),"")</f>
        <v/>
      </c>
      <c r="BD831" s="19">
        <f>IFERROR(VLOOKUP(AQ831,[2]CUS030!$A$5:$E$10000,5,0),"")</f>
        <v/>
      </c>
      <c r="BE831" s="19">
        <f>IFERROR(VLOOKUP(AR831,[2]CUS030!$A$5:$E$10000,5,0),"")</f>
        <v/>
      </c>
    </row>
    <row r="832">
      <c r="F832" s="108">
        <f>[1]!Table1[[#This Row],[Production]]</f>
        <v/>
      </c>
      <c r="G832">
        <f>MID(F832,LEN(F832)-6,4)</f>
        <v/>
      </c>
      <c r="H832">
        <f>AS832&amp;"|"&amp;AT832&amp;"|"&amp;AU832&amp;"|"&amp;AV832&amp;"|"&amp;AW832&amp;"|"&amp;AX832&amp;"|"&amp;AY832&amp;"|"&amp;AZ832&amp;"|"&amp;BA832&amp;"|"&amp;BB832&amp;"|"&amp;BC832&amp;"|"&amp;BD832&amp;"|"&amp;BE832</f>
        <v/>
      </c>
      <c r="I832" s="108">
        <f>[1]!Table1[[#This Row],[Stock]]</f>
        <v/>
      </c>
      <c r="J832">
        <f>MID(LEFT(I832,LEN(I832)-3),FIND("0|0.000",LEFT(I832,LEN(I832)-3),1)+7,6)</f>
        <v/>
      </c>
      <c r="K832" s="19" t="n"/>
      <c r="L832" s="19" t="n"/>
      <c r="M832" s="19" t="n"/>
      <c r="N832" s="19" t="n"/>
      <c r="O832" s="19" t="n"/>
      <c r="P832" s="20">
        <f>End_Cal!E832</f>
        <v/>
      </c>
      <c r="Q832" s="112">
        <f>IFERROR(INDEX($J$2:$J$9873,MATCH(1,INDEX(($P832=$F$2:$F$9873)*(0=COUNTIFS($Q$2:$Q$2,$J$2:$J$9873)),0),0)),"")</f>
        <v/>
      </c>
      <c r="R832" s="112">
        <f>IFERROR(INDEX($J$2:$J$9873,MATCH(1,INDEX(($P832=$F$2:$F$9873)*(0=COUNTIFS(Q832,$J$2:$J$9873)),0),0)),"")</f>
        <v/>
      </c>
      <c r="S832" s="112">
        <f>IFERROR(INDEX($J$2:$J$9873,MATCH(1,INDEX(($P832=$F$2:$F$9873)*(0=COUNTIFS(Q832:R832,$J$2:$J$9873)),0),0)),"")</f>
        <v/>
      </c>
      <c r="T832" s="112">
        <f>IFERROR(INDEX($J$2:$J$9873,MATCH(1,INDEX(($P832=$F$2:$F$9873)*(0=COUNTIFS(Q832:S832,$J$2:$J$9873)),0),0)),"")</f>
        <v/>
      </c>
      <c r="U832" s="112">
        <f>IFERROR(INDEX($J$2:$J$9873,MATCH(1,INDEX(($P832=$F$2:$F$9873)*(0=COUNTIFS(Q832:T832,$J$2:$J$9873)),0),0)),"")</f>
        <v/>
      </c>
      <c r="V832" s="112">
        <f>IFERROR(INDEX($J$2:$J$9873,MATCH(1,INDEX(($P832=$F$2:$F$9873)*(0=COUNTIFS(Q832:U832,$J$2:$J$9873)),0),0)),"")</f>
        <v/>
      </c>
      <c r="W832" s="112">
        <f>IFERROR(INDEX($J$2:$J$9873,MATCH(1,INDEX(($P832=$F$2:$F$9873)*(0=COUNTIFS(Q832:V832,$J$2:$J$861)),0),0)),"")</f>
        <v/>
      </c>
      <c r="X832" s="112">
        <f>IFERROR(INDEX($J$2:$J$9873,MATCH(1,INDEX(($P832=$F$2:$F$9873)*(0=COUNTIFS(Q832:W832,$J$2:$J$9873)),0),0)),"")</f>
        <v/>
      </c>
      <c r="Y832" s="112">
        <f>IFERROR(INDEX($J$2:$J$861,MATCH(1,INDEX(($P832=$F$2:$F$861)*(0=COUNTIFS(Q832:X832,$J$2:$J$861)),0),0)),"")</f>
        <v/>
      </c>
      <c r="Z832" s="112">
        <f>IFERROR(INDEX($J$2:$J$861,MATCH(1,INDEX(($P832=$F$2:$F$861)*(0=COUNTIFS(Q832:Y832,$J$2:$J$861)),0),0)),"")</f>
        <v/>
      </c>
      <c r="AA832" s="112">
        <f>IFERROR(INDEX($J$2:$J$861,MATCH(1,INDEX(($P832=$F$2:$F$861)*(0=COUNTIFS(Q832:Z832,$J$2:$J$861)),0),0)),"")</f>
        <v/>
      </c>
      <c r="AB832" s="112">
        <f>IFERROR(INDEX($J$2:$J$861,MATCH(1,INDEX(($P832=$F$2:$F$861)*(0=COUNTIFS(Q832:AA832,$J$2:$J$861)),0),0)),"")</f>
        <v/>
      </c>
      <c r="AC832" s="112">
        <f>IFERROR(INDEX($J$2:$J$861,MATCH(1,INDEX(($P832=$F$2:$F$861)*(0=COUNTIFS(Q832:AB832,$J$2:$J$861)),0),0)),"")</f>
        <v/>
      </c>
      <c r="AD832">
        <f>Q832&amp;"-"&amp;R832&amp;"-"&amp;S832&amp;"-"&amp;T832&amp;"-"&amp;U832&amp;"-"&amp;V832&amp;"-"&amp;W832&amp;"-"&amp;X832&amp;"-"&amp;Y832&amp;"-"&amp;Z832&amp;"-"&amp;AA832&amp;"-"&amp;AB832&amp;"-"&amp;AC832</f>
        <v/>
      </c>
      <c r="AF832" s="19">
        <f>IFERROR(INDEX($I$2:$I$861,MATCH(1,INDEX(($P832=$F$2:$F$861)*(0=COUNTIFS($AF$2:$AF$2,$I$2:$I$861)),0),0)),"")</f>
        <v/>
      </c>
      <c r="AG832" s="19">
        <f>IFERROR(INDEX($I$2:$I$9873,MATCH(1,INDEX(($P832=$F$2:$F$9873)*(0=COUNTIFS(AF832,$I$2:$I$9873)),0),0)),"")</f>
        <v/>
      </c>
      <c r="AH832" s="19">
        <f>IFERROR(INDEX($I$2:$I$9873,MATCH(1,INDEX(($P832=$F$2:$F$9873)*(0=COUNTIFS(AF832:AG832,$I$2:$I$9873)),0),0)),"")</f>
        <v/>
      </c>
      <c r="AI832" s="19">
        <f>IFERROR(INDEX($I$2:$I$9873,MATCH(1,INDEX(($P832=$F$2:$F$9873)*(0=COUNTIFS(AF832:AH832,$I$2:$I$9873)),0),0)),"")</f>
        <v/>
      </c>
      <c r="AJ832" s="19">
        <f>IFERROR(INDEX($I$2:$I$9873,MATCH(1,INDEX(($P832=$F$2:$F$9873)*(0=COUNTIFS(AF832:AI832,$I$2:$I$9873)),0),0)),"")</f>
        <v/>
      </c>
      <c r="AK832" s="19">
        <f>IFERROR(INDEX($I$2:$I$9873,MATCH(1,INDEX(($P832=$F$2:$F$9873)*(0=COUNTIFS(AF832:AJ832,$I$2:$I$9873)),0),0)),"")</f>
        <v/>
      </c>
      <c r="AL832" s="19">
        <f>IFERROR(INDEX($I$2:$I$9873,MATCH(1,INDEX(($P832=$F$2:$F$9873)*(0=COUNTIFS(AF832:AK832,$I$2:$I$9873)),0),0)),"")</f>
        <v/>
      </c>
      <c r="AM832" s="19">
        <f>IFERROR(INDEX($I$2:$I$9873,MATCH(1,INDEX(($P832=$F$2:$F$9873)*(0=COUNTIFS(AF832:AL832,$I$2:$I$9873)),0),0)),"")</f>
        <v/>
      </c>
      <c r="AN832" s="19">
        <f>IFERROR(INDEX($I$2:$I$9873,MATCH(1,INDEX(($P832=$F$2:$F$9873)*(0=COUNTIFS(AF832:AM832,$I$2:$I$9873)),0),0)),"")</f>
        <v/>
      </c>
      <c r="AO832" s="19">
        <f>IFERROR(INDEX($I$2:$I$9873,MATCH(1,INDEX(($P832=$F$2:$F$9873)*(0=COUNTIFS(AF832:AN832,$I$2:$I$9873)),0),0)),"")</f>
        <v/>
      </c>
      <c r="AP832" s="19">
        <f>IFERROR(INDEX($I$2:$I$9873,MATCH(1,INDEX(($P832=$F$2:$F$9873)*(0=COUNTIFS(AF832:AO832,$I$2:$I$9873)),0),0)),"")</f>
        <v/>
      </c>
      <c r="AQ832" s="19">
        <f>IFERROR(INDEX($I$2:$I$9873,MATCH(1,INDEX(($P832=$F$2:$F$9873)*(0=COUNTIFS(AF832:AP832,$I$2:$I$9873)),0),0)),"")</f>
        <v/>
      </c>
      <c r="AR832" s="19">
        <f>IFERROR(INDEX($I$2:$I$9873,MATCH(1,INDEX(($P832=$F$2:$F$9873)*(0=COUNTIFS(AF832:AQ832,$I$2:$I$9873)),0),0)),"")</f>
        <v/>
      </c>
      <c r="AS832" s="19">
        <f>IFERROR(VLOOKUP(AF832,[2]CUS030!$A$5:$E$10000,5,0),"")</f>
        <v/>
      </c>
      <c r="AT832" s="19">
        <f>IFERROR(VLOOKUP(AG832,[2]CUS030!$A$5:$E$10000,5,0),"")</f>
        <v/>
      </c>
      <c r="AU832" s="19">
        <f>IFERROR(VLOOKUP(AH832,[2]CUS030!$A$5:$E$10000,5,0),"")</f>
        <v/>
      </c>
      <c r="AV832" s="19">
        <f>IFERROR(VLOOKUP(AI832,[2]CUS030!$A$5:$E$10000,5,0),"")</f>
        <v/>
      </c>
      <c r="AW832" s="19">
        <f>IFERROR(VLOOKUP(AJ832,[2]CUS030!$A$5:$E$10000,5,0),"")</f>
        <v/>
      </c>
      <c r="AX832" s="19">
        <f>IFERROR(VLOOKUP(AK832,[2]CUS030!$A$5:$E$10000,5,0),"")</f>
        <v/>
      </c>
      <c r="AY832" s="19">
        <f>IFERROR(VLOOKUP(AL832,[2]CUS030!$A$5:$E$10000,5,0),"")</f>
        <v/>
      </c>
      <c r="AZ832" s="19">
        <f>IFERROR(VLOOKUP(AM832,[2]CUS030!$A$5:$E$10000,5,0),"")</f>
        <v/>
      </c>
      <c r="BA832" s="19">
        <f>IFERROR(VLOOKUP(AN832,[2]CUS030!$A$5:$E$10000,5,0),"")</f>
        <v/>
      </c>
      <c r="BB832" s="19">
        <f>IFERROR(VLOOKUP(AO832,[2]CUS030!$A$5:$E$10000,5,0),"")</f>
        <v/>
      </c>
      <c r="BC832" s="19">
        <f>IFERROR(VLOOKUP(AP832,[2]CUS030!$A$5:$E$10000,5,0),"")</f>
        <v/>
      </c>
      <c r="BD832" s="19">
        <f>IFERROR(VLOOKUP(AQ832,[2]CUS030!$A$5:$E$10000,5,0),"")</f>
        <v/>
      </c>
      <c r="BE832" s="19">
        <f>IFERROR(VLOOKUP(AR832,[2]CUS030!$A$5:$E$10000,5,0),"")</f>
        <v/>
      </c>
    </row>
    <row r="833">
      <c r="F833" s="108">
        <f>[1]!Table1[[#This Row],[Production]]</f>
        <v/>
      </c>
      <c r="G833">
        <f>MID(F833,LEN(F833)-6,4)</f>
        <v/>
      </c>
      <c r="H833">
        <f>AS833&amp;"|"&amp;AT833&amp;"|"&amp;AU833&amp;"|"&amp;AV833&amp;"|"&amp;AW833&amp;"|"&amp;AX833&amp;"|"&amp;AY833&amp;"|"&amp;AZ833&amp;"|"&amp;BA833&amp;"|"&amp;BB833&amp;"|"&amp;BC833&amp;"|"&amp;BD833&amp;"|"&amp;BE833</f>
        <v/>
      </c>
      <c r="I833" s="108">
        <f>[1]!Table1[[#This Row],[Stock]]</f>
        <v/>
      </c>
      <c r="J833">
        <f>MID(LEFT(I833,LEN(I833)-3),FIND("0|0.000",LEFT(I833,LEN(I833)-3),1)+7,6)</f>
        <v/>
      </c>
      <c r="K833" s="19" t="n"/>
      <c r="L833" s="19" t="n"/>
      <c r="M833" s="19" t="n"/>
      <c r="N833" s="19" t="n"/>
      <c r="O833" s="19" t="n"/>
      <c r="P833" s="20">
        <f>End_Cal!E833</f>
        <v/>
      </c>
      <c r="Q833" s="112">
        <f>IFERROR(INDEX($J$2:$J$9873,MATCH(1,INDEX(($P833=$F$2:$F$9873)*(0=COUNTIFS($Q$2:$Q$2,$J$2:$J$9873)),0),0)),"")</f>
        <v/>
      </c>
      <c r="R833" s="112">
        <f>IFERROR(INDEX($J$2:$J$9873,MATCH(1,INDEX(($P833=$F$2:$F$9873)*(0=COUNTIFS(Q833,$J$2:$J$9873)),0),0)),"")</f>
        <v/>
      </c>
      <c r="S833" s="112">
        <f>IFERROR(INDEX($J$2:$J$9873,MATCH(1,INDEX(($P833=$F$2:$F$9873)*(0=COUNTIFS(Q833:R833,$J$2:$J$9873)),0),0)),"")</f>
        <v/>
      </c>
      <c r="T833" s="112">
        <f>IFERROR(INDEX($J$2:$J$9873,MATCH(1,INDEX(($P833=$F$2:$F$9873)*(0=COUNTIFS(Q833:S833,$J$2:$J$9873)),0),0)),"")</f>
        <v/>
      </c>
      <c r="U833" s="112">
        <f>IFERROR(INDEX($J$2:$J$9873,MATCH(1,INDEX(($P833=$F$2:$F$9873)*(0=COUNTIFS(Q833:T833,$J$2:$J$9873)),0),0)),"")</f>
        <v/>
      </c>
      <c r="V833" s="112">
        <f>IFERROR(INDEX($J$2:$J$9873,MATCH(1,INDEX(($P833=$F$2:$F$9873)*(0=COUNTIFS(Q833:U833,$J$2:$J$9873)),0),0)),"")</f>
        <v/>
      </c>
      <c r="W833" s="112">
        <f>IFERROR(INDEX($J$2:$J$9873,MATCH(1,INDEX(($P833=$F$2:$F$9873)*(0=COUNTIFS(Q833:V833,$J$2:$J$861)),0),0)),"")</f>
        <v/>
      </c>
      <c r="X833" s="112">
        <f>IFERROR(INDEX($J$2:$J$9873,MATCH(1,INDEX(($P833=$F$2:$F$9873)*(0=COUNTIFS(Q833:W833,$J$2:$J$9873)),0),0)),"")</f>
        <v/>
      </c>
      <c r="Y833" s="112">
        <f>IFERROR(INDEX($J$2:$J$861,MATCH(1,INDEX(($P833=$F$2:$F$861)*(0=COUNTIFS(Q833:X833,$J$2:$J$861)),0),0)),"")</f>
        <v/>
      </c>
      <c r="Z833" s="112">
        <f>IFERROR(INDEX($J$2:$J$861,MATCH(1,INDEX(($P833=$F$2:$F$861)*(0=COUNTIFS(Q833:Y833,$J$2:$J$861)),0),0)),"")</f>
        <v/>
      </c>
      <c r="AA833" s="112">
        <f>IFERROR(INDEX($J$2:$J$861,MATCH(1,INDEX(($P833=$F$2:$F$861)*(0=COUNTIFS(Q833:Z833,$J$2:$J$861)),0),0)),"")</f>
        <v/>
      </c>
      <c r="AB833" s="112">
        <f>IFERROR(INDEX($J$2:$J$861,MATCH(1,INDEX(($P833=$F$2:$F$861)*(0=COUNTIFS(Q833:AA833,$J$2:$J$861)),0),0)),"")</f>
        <v/>
      </c>
      <c r="AC833" s="112">
        <f>IFERROR(INDEX($J$2:$J$861,MATCH(1,INDEX(($P833=$F$2:$F$861)*(0=COUNTIFS(Q833:AB833,$J$2:$J$861)),0),0)),"")</f>
        <v/>
      </c>
      <c r="AD833">
        <f>Q833&amp;"-"&amp;R833&amp;"-"&amp;S833&amp;"-"&amp;T833&amp;"-"&amp;U833&amp;"-"&amp;V833&amp;"-"&amp;W833&amp;"-"&amp;X833&amp;"-"&amp;Y833&amp;"-"&amp;Z833&amp;"-"&amp;AA833&amp;"-"&amp;AB833&amp;"-"&amp;AC833</f>
        <v/>
      </c>
      <c r="AF833" s="19">
        <f>IFERROR(INDEX($I$2:$I$861,MATCH(1,INDEX(($P833=$F$2:$F$861)*(0=COUNTIFS($AF$2:$AF$2,$I$2:$I$861)),0),0)),"")</f>
        <v/>
      </c>
      <c r="AG833" s="19">
        <f>IFERROR(INDEX($I$2:$I$9873,MATCH(1,INDEX(($P833=$F$2:$F$9873)*(0=COUNTIFS(AF833,$I$2:$I$9873)),0),0)),"")</f>
        <v/>
      </c>
      <c r="AH833" s="19">
        <f>IFERROR(INDEX($I$2:$I$9873,MATCH(1,INDEX(($P833=$F$2:$F$9873)*(0=COUNTIFS(AF833:AG833,$I$2:$I$9873)),0),0)),"")</f>
        <v/>
      </c>
      <c r="AI833" s="19">
        <f>IFERROR(INDEX($I$2:$I$9873,MATCH(1,INDEX(($P833=$F$2:$F$9873)*(0=COUNTIFS(AF833:AH833,$I$2:$I$9873)),0),0)),"")</f>
        <v/>
      </c>
      <c r="AJ833" s="19">
        <f>IFERROR(INDEX($I$2:$I$9873,MATCH(1,INDEX(($P833=$F$2:$F$9873)*(0=COUNTIFS(AF833:AI833,$I$2:$I$9873)),0),0)),"")</f>
        <v/>
      </c>
      <c r="AK833" s="19">
        <f>IFERROR(INDEX($I$2:$I$9873,MATCH(1,INDEX(($P833=$F$2:$F$9873)*(0=COUNTIFS(AF833:AJ833,$I$2:$I$9873)),0),0)),"")</f>
        <v/>
      </c>
      <c r="AL833" s="19">
        <f>IFERROR(INDEX($I$2:$I$9873,MATCH(1,INDEX(($P833=$F$2:$F$9873)*(0=COUNTIFS(AF833:AK833,$I$2:$I$9873)),0),0)),"")</f>
        <v/>
      </c>
      <c r="AM833" s="19">
        <f>IFERROR(INDEX($I$2:$I$9873,MATCH(1,INDEX(($P833=$F$2:$F$9873)*(0=COUNTIFS(AF833:AL833,$I$2:$I$9873)),0),0)),"")</f>
        <v/>
      </c>
      <c r="AN833" s="19">
        <f>IFERROR(INDEX($I$2:$I$9873,MATCH(1,INDEX(($P833=$F$2:$F$9873)*(0=COUNTIFS(AF833:AM833,$I$2:$I$9873)),0),0)),"")</f>
        <v/>
      </c>
      <c r="AO833" s="19">
        <f>IFERROR(INDEX($I$2:$I$9873,MATCH(1,INDEX(($P833=$F$2:$F$9873)*(0=COUNTIFS(AF833:AN833,$I$2:$I$9873)),0),0)),"")</f>
        <v/>
      </c>
      <c r="AP833" s="19">
        <f>IFERROR(INDEX($I$2:$I$9873,MATCH(1,INDEX(($P833=$F$2:$F$9873)*(0=COUNTIFS(AF833:AO833,$I$2:$I$9873)),0),0)),"")</f>
        <v/>
      </c>
      <c r="AQ833" s="19">
        <f>IFERROR(INDEX($I$2:$I$9873,MATCH(1,INDEX(($P833=$F$2:$F$9873)*(0=COUNTIFS(AF833:AP833,$I$2:$I$9873)),0),0)),"")</f>
        <v/>
      </c>
      <c r="AR833" s="19">
        <f>IFERROR(INDEX($I$2:$I$9873,MATCH(1,INDEX(($P833=$F$2:$F$9873)*(0=COUNTIFS(AF833:AQ833,$I$2:$I$9873)),0),0)),"")</f>
        <v/>
      </c>
      <c r="AS833" s="19">
        <f>IFERROR(VLOOKUP(AF833,[2]CUS030!$A$5:$E$10000,5,0),"")</f>
        <v/>
      </c>
      <c r="AT833" s="19">
        <f>IFERROR(VLOOKUP(AG833,[2]CUS030!$A$5:$E$10000,5,0),"")</f>
        <v/>
      </c>
      <c r="AU833" s="19">
        <f>IFERROR(VLOOKUP(AH833,[2]CUS030!$A$5:$E$10000,5,0),"")</f>
        <v/>
      </c>
      <c r="AV833" s="19">
        <f>IFERROR(VLOOKUP(AI833,[2]CUS030!$A$5:$E$10000,5,0),"")</f>
        <v/>
      </c>
      <c r="AW833" s="19">
        <f>IFERROR(VLOOKUP(AJ833,[2]CUS030!$A$5:$E$10000,5,0),"")</f>
        <v/>
      </c>
      <c r="AX833" s="19">
        <f>IFERROR(VLOOKUP(AK833,[2]CUS030!$A$5:$E$10000,5,0),"")</f>
        <v/>
      </c>
      <c r="AY833" s="19">
        <f>IFERROR(VLOOKUP(AL833,[2]CUS030!$A$5:$E$10000,5,0),"")</f>
        <v/>
      </c>
      <c r="AZ833" s="19">
        <f>IFERROR(VLOOKUP(AM833,[2]CUS030!$A$5:$E$10000,5,0),"")</f>
        <v/>
      </c>
      <c r="BA833" s="19">
        <f>IFERROR(VLOOKUP(AN833,[2]CUS030!$A$5:$E$10000,5,0),"")</f>
        <v/>
      </c>
      <c r="BB833" s="19">
        <f>IFERROR(VLOOKUP(AO833,[2]CUS030!$A$5:$E$10000,5,0),"")</f>
        <v/>
      </c>
      <c r="BC833" s="19">
        <f>IFERROR(VLOOKUP(AP833,[2]CUS030!$A$5:$E$10000,5,0),"")</f>
        <v/>
      </c>
      <c r="BD833" s="19">
        <f>IFERROR(VLOOKUP(AQ833,[2]CUS030!$A$5:$E$10000,5,0),"")</f>
        <v/>
      </c>
      <c r="BE833" s="19">
        <f>IFERROR(VLOOKUP(AR833,[2]CUS030!$A$5:$E$10000,5,0),"")</f>
        <v/>
      </c>
    </row>
    <row r="834">
      <c r="F834" s="108">
        <f>[1]!Table1[[#This Row],[Production]]</f>
        <v/>
      </c>
      <c r="G834">
        <f>MID(F834,LEN(F834)-6,4)</f>
        <v/>
      </c>
      <c r="H834">
        <f>AS834&amp;"|"&amp;AT834&amp;"|"&amp;AU834&amp;"|"&amp;AV834&amp;"|"&amp;AW834&amp;"|"&amp;AX834&amp;"|"&amp;AY834&amp;"|"&amp;AZ834&amp;"|"&amp;BA834&amp;"|"&amp;BB834&amp;"|"&amp;BC834&amp;"|"&amp;BD834&amp;"|"&amp;BE834</f>
        <v/>
      </c>
      <c r="I834" s="108">
        <f>[1]!Table1[[#This Row],[Stock]]</f>
        <v/>
      </c>
      <c r="J834">
        <f>MID(LEFT(I834,LEN(I834)-3),FIND("0|0.000",LEFT(I834,LEN(I834)-3),1)+7,6)</f>
        <v/>
      </c>
      <c r="K834" s="19" t="n"/>
      <c r="L834" s="19" t="n"/>
      <c r="M834" s="19" t="n"/>
      <c r="N834" s="19" t="n"/>
      <c r="O834" s="19" t="n"/>
      <c r="P834" s="20">
        <f>End_Cal!E834</f>
        <v/>
      </c>
      <c r="Q834" s="112">
        <f>IFERROR(INDEX($J$2:$J$9873,MATCH(1,INDEX(($P834=$F$2:$F$9873)*(0=COUNTIFS($Q$2:$Q$2,$J$2:$J$9873)),0),0)),"")</f>
        <v/>
      </c>
      <c r="R834" s="112">
        <f>IFERROR(INDEX($J$2:$J$9873,MATCH(1,INDEX(($P834=$F$2:$F$9873)*(0=COUNTIFS(Q834,$J$2:$J$9873)),0),0)),"")</f>
        <v/>
      </c>
      <c r="S834" s="112">
        <f>IFERROR(INDEX($J$2:$J$9873,MATCH(1,INDEX(($P834=$F$2:$F$9873)*(0=COUNTIFS(Q834:R834,$J$2:$J$9873)),0),0)),"")</f>
        <v/>
      </c>
      <c r="T834" s="112">
        <f>IFERROR(INDEX($J$2:$J$9873,MATCH(1,INDEX(($P834=$F$2:$F$9873)*(0=COUNTIFS(Q834:S834,$J$2:$J$9873)),0),0)),"")</f>
        <v/>
      </c>
      <c r="U834" s="112">
        <f>IFERROR(INDEX($J$2:$J$9873,MATCH(1,INDEX(($P834=$F$2:$F$9873)*(0=COUNTIFS(Q834:T834,$J$2:$J$9873)),0),0)),"")</f>
        <v/>
      </c>
      <c r="V834" s="112">
        <f>IFERROR(INDEX($J$2:$J$9873,MATCH(1,INDEX(($P834=$F$2:$F$9873)*(0=COUNTIFS(Q834:U834,$J$2:$J$9873)),0),0)),"")</f>
        <v/>
      </c>
      <c r="W834" s="112">
        <f>IFERROR(INDEX($J$2:$J$9873,MATCH(1,INDEX(($P834=$F$2:$F$9873)*(0=COUNTIFS(Q834:V834,$J$2:$J$861)),0),0)),"")</f>
        <v/>
      </c>
      <c r="X834" s="112">
        <f>IFERROR(INDEX($J$2:$J$9873,MATCH(1,INDEX(($P834=$F$2:$F$9873)*(0=COUNTIFS(Q834:W834,$J$2:$J$9873)),0),0)),"")</f>
        <v/>
      </c>
      <c r="Y834" s="112">
        <f>IFERROR(INDEX($J$2:$J$861,MATCH(1,INDEX(($P834=$F$2:$F$861)*(0=COUNTIFS(Q834:X834,$J$2:$J$861)),0),0)),"")</f>
        <v/>
      </c>
      <c r="Z834" s="112">
        <f>IFERROR(INDEX($J$2:$J$861,MATCH(1,INDEX(($P834=$F$2:$F$861)*(0=COUNTIFS(Q834:Y834,$J$2:$J$861)),0),0)),"")</f>
        <v/>
      </c>
      <c r="AA834" s="112">
        <f>IFERROR(INDEX($J$2:$J$861,MATCH(1,INDEX(($P834=$F$2:$F$861)*(0=COUNTIFS(Q834:Z834,$J$2:$J$861)),0),0)),"")</f>
        <v/>
      </c>
      <c r="AB834" s="112">
        <f>IFERROR(INDEX($J$2:$J$861,MATCH(1,INDEX(($P834=$F$2:$F$861)*(0=COUNTIFS(Q834:AA834,$J$2:$J$861)),0),0)),"")</f>
        <v/>
      </c>
      <c r="AC834" s="112">
        <f>IFERROR(INDEX($J$2:$J$861,MATCH(1,INDEX(($P834=$F$2:$F$861)*(0=COUNTIFS(Q834:AB834,$J$2:$J$861)),0),0)),"")</f>
        <v/>
      </c>
      <c r="AD834">
        <f>Q834&amp;"-"&amp;R834&amp;"-"&amp;S834&amp;"-"&amp;T834&amp;"-"&amp;U834&amp;"-"&amp;V834&amp;"-"&amp;W834&amp;"-"&amp;X834&amp;"-"&amp;Y834&amp;"-"&amp;Z834&amp;"-"&amp;AA834&amp;"-"&amp;AB834&amp;"-"&amp;AC834</f>
        <v/>
      </c>
      <c r="AF834" s="19">
        <f>IFERROR(INDEX($I$2:$I$861,MATCH(1,INDEX(($P834=$F$2:$F$861)*(0=COUNTIFS($AF$2:$AF$2,$I$2:$I$861)),0),0)),"")</f>
        <v/>
      </c>
      <c r="AG834" s="19">
        <f>IFERROR(INDEX($I$2:$I$9873,MATCH(1,INDEX(($P834=$F$2:$F$9873)*(0=COUNTIFS(AF834,$I$2:$I$9873)),0),0)),"")</f>
        <v/>
      </c>
      <c r="AH834" s="19">
        <f>IFERROR(INDEX($I$2:$I$9873,MATCH(1,INDEX(($P834=$F$2:$F$9873)*(0=COUNTIFS(AF834:AG834,$I$2:$I$9873)),0),0)),"")</f>
        <v/>
      </c>
      <c r="AI834" s="19">
        <f>IFERROR(INDEX($I$2:$I$9873,MATCH(1,INDEX(($P834=$F$2:$F$9873)*(0=COUNTIFS(AF834:AH834,$I$2:$I$9873)),0),0)),"")</f>
        <v/>
      </c>
      <c r="AJ834" s="19">
        <f>IFERROR(INDEX($I$2:$I$9873,MATCH(1,INDEX(($P834=$F$2:$F$9873)*(0=COUNTIFS(AF834:AI834,$I$2:$I$9873)),0),0)),"")</f>
        <v/>
      </c>
      <c r="AK834" s="19">
        <f>IFERROR(INDEX($I$2:$I$9873,MATCH(1,INDEX(($P834=$F$2:$F$9873)*(0=COUNTIFS(AF834:AJ834,$I$2:$I$9873)),0),0)),"")</f>
        <v/>
      </c>
      <c r="AL834" s="19">
        <f>IFERROR(INDEX($I$2:$I$9873,MATCH(1,INDEX(($P834=$F$2:$F$9873)*(0=COUNTIFS(AF834:AK834,$I$2:$I$9873)),0),0)),"")</f>
        <v/>
      </c>
      <c r="AM834" s="19">
        <f>IFERROR(INDEX($I$2:$I$9873,MATCH(1,INDEX(($P834=$F$2:$F$9873)*(0=COUNTIFS(AF834:AL834,$I$2:$I$9873)),0),0)),"")</f>
        <v/>
      </c>
      <c r="AN834" s="19">
        <f>IFERROR(INDEX($I$2:$I$9873,MATCH(1,INDEX(($P834=$F$2:$F$9873)*(0=COUNTIFS(AF834:AM834,$I$2:$I$9873)),0),0)),"")</f>
        <v/>
      </c>
      <c r="AO834" s="19">
        <f>IFERROR(INDEX($I$2:$I$9873,MATCH(1,INDEX(($P834=$F$2:$F$9873)*(0=COUNTIFS(AF834:AN834,$I$2:$I$9873)),0),0)),"")</f>
        <v/>
      </c>
      <c r="AP834" s="19">
        <f>IFERROR(INDEX($I$2:$I$9873,MATCH(1,INDEX(($P834=$F$2:$F$9873)*(0=COUNTIFS(AF834:AO834,$I$2:$I$9873)),0),0)),"")</f>
        <v/>
      </c>
      <c r="AQ834" s="19">
        <f>IFERROR(INDEX($I$2:$I$9873,MATCH(1,INDEX(($P834=$F$2:$F$9873)*(0=COUNTIFS(AF834:AP834,$I$2:$I$9873)),0),0)),"")</f>
        <v/>
      </c>
      <c r="AR834" s="19">
        <f>IFERROR(INDEX($I$2:$I$9873,MATCH(1,INDEX(($P834=$F$2:$F$9873)*(0=COUNTIFS(AF834:AQ834,$I$2:$I$9873)),0),0)),"")</f>
        <v/>
      </c>
      <c r="AS834" s="19">
        <f>IFERROR(VLOOKUP(AF834,[2]CUS030!$A$5:$E$10000,5,0),"")</f>
        <v/>
      </c>
      <c r="AT834" s="19">
        <f>IFERROR(VLOOKUP(AG834,[2]CUS030!$A$5:$E$10000,5,0),"")</f>
        <v/>
      </c>
      <c r="AU834" s="19">
        <f>IFERROR(VLOOKUP(AH834,[2]CUS030!$A$5:$E$10000,5,0),"")</f>
        <v/>
      </c>
      <c r="AV834" s="19">
        <f>IFERROR(VLOOKUP(AI834,[2]CUS030!$A$5:$E$10000,5,0),"")</f>
        <v/>
      </c>
      <c r="AW834" s="19">
        <f>IFERROR(VLOOKUP(AJ834,[2]CUS030!$A$5:$E$10000,5,0),"")</f>
        <v/>
      </c>
      <c r="AX834" s="19">
        <f>IFERROR(VLOOKUP(AK834,[2]CUS030!$A$5:$E$10000,5,0),"")</f>
        <v/>
      </c>
      <c r="AY834" s="19">
        <f>IFERROR(VLOOKUP(AL834,[2]CUS030!$A$5:$E$10000,5,0),"")</f>
        <v/>
      </c>
      <c r="AZ834" s="19">
        <f>IFERROR(VLOOKUP(AM834,[2]CUS030!$A$5:$E$10000,5,0),"")</f>
        <v/>
      </c>
      <c r="BA834" s="19">
        <f>IFERROR(VLOOKUP(AN834,[2]CUS030!$A$5:$E$10000,5,0),"")</f>
        <v/>
      </c>
      <c r="BB834" s="19">
        <f>IFERROR(VLOOKUP(AO834,[2]CUS030!$A$5:$E$10000,5,0),"")</f>
        <v/>
      </c>
      <c r="BC834" s="19">
        <f>IFERROR(VLOOKUP(AP834,[2]CUS030!$A$5:$E$10000,5,0),"")</f>
        <v/>
      </c>
      <c r="BD834" s="19">
        <f>IFERROR(VLOOKUP(AQ834,[2]CUS030!$A$5:$E$10000,5,0),"")</f>
        <v/>
      </c>
      <c r="BE834" s="19">
        <f>IFERROR(VLOOKUP(AR834,[2]CUS030!$A$5:$E$10000,5,0),"")</f>
        <v/>
      </c>
    </row>
    <row r="835">
      <c r="F835" s="108">
        <f>[1]!Table1[[#This Row],[Production]]</f>
        <v/>
      </c>
      <c r="G835">
        <f>MID(F835,LEN(F835)-6,4)</f>
        <v/>
      </c>
      <c r="H835">
        <f>AS835&amp;"|"&amp;AT835&amp;"|"&amp;AU835&amp;"|"&amp;AV835&amp;"|"&amp;AW835&amp;"|"&amp;AX835&amp;"|"&amp;AY835&amp;"|"&amp;AZ835&amp;"|"&amp;BA835&amp;"|"&amp;BB835&amp;"|"&amp;BC835&amp;"|"&amp;BD835&amp;"|"&amp;BE835</f>
        <v/>
      </c>
      <c r="I835" s="108">
        <f>[1]!Table1[[#This Row],[Stock]]</f>
        <v/>
      </c>
      <c r="J835">
        <f>MID(LEFT(I835,LEN(I835)-3),FIND("0|0.000",LEFT(I835,LEN(I835)-3),1)+7,6)</f>
        <v/>
      </c>
      <c r="K835" s="19" t="n"/>
      <c r="L835" s="19" t="n"/>
      <c r="M835" s="19" t="n"/>
      <c r="N835" s="19" t="n"/>
      <c r="O835" s="19" t="n"/>
      <c r="P835" s="20">
        <f>End_Cal!E835</f>
        <v/>
      </c>
      <c r="Q835" s="112">
        <f>IFERROR(INDEX($J$2:$J$9873,MATCH(1,INDEX(($P835=$F$2:$F$9873)*(0=COUNTIFS($Q$2:$Q$2,$J$2:$J$9873)),0),0)),"")</f>
        <v/>
      </c>
      <c r="R835" s="112">
        <f>IFERROR(INDEX($J$2:$J$9873,MATCH(1,INDEX(($P835=$F$2:$F$9873)*(0=COUNTIFS(Q835,$J$2:$J$9873)),0),0)),"")</f>
        <v/>
      </c>
      <c r="S835" s="112">
        <f>IFERROR(INDEX($J$2:$J$9873,MATCH(1,INDEX(($P835=$F$2:$F$9873)*(0=COUNTIFS(Q835:R835,$J$2:$J$9873)),0),0)),"")</f>
        <v/>
      </c>
      <c r="T835" s="112">
        <f>IFERROR(INDEX($J$2:$J$9873,MATCH(1,INDEX(($P835=$F$2:$F$9873)*(0=COUNTIFS(Q835:S835,$J$2:$J$9873)),0),0)),"")</f>
        <v/>
      </c>
      <c r="U835" s="112">
        <f>IFERROR(INDEX($J$2:$J$9873,MATCH(1,INDEX(($P835=$F$2:$F$9873)*(0=COUNTIFS(Q835:T835,$J$2:$J$9873)),0),0)),"")</f>
        <v/>
      </c>
      <c r="V835" s="112">
        <f>IFERROR(INDEX($J$2:$J$9873,MATCH(1,INDEX(($P835=$F$2:$F$9873)*(0=COUNTIFS(Q835:U835,$J$2:$J$9873)),0),0)),"")</f>
        <v/>
      </c>
      <c r="W835" s="112">
        <f>IFERROR(INDEX($J$2:$J$9873,MATCH(1,INDEX(($P835=$F$2:$F$9873)*(0=COUNTIFS(Q835:V835,$J$2:$J$861)),0),0)),"")</f>
        <v/>
      </c>
      <c r="X835" s="112">
        <f>IFERROR(INDEX($J$2:$J$9873,MATCH(1,INDEX(($P835=$F$2:$F$9873)*(0=COUNTIFS(Q835:W835,$J$2:$J$9873)),0),0)),"")</f>
        <v/>
      </c>
      <c r="Y835" s="112">
        <f>IFERROR(INDEX($J$2:$J$861,MATCH(1,INDEX(($P835=$F$2:$F$861)*(0=COUNTIFS(Q835:X835,$J$2:$J$861)),0),0)),"")</f>
        <v/>
      </c>
      <c r="Z835" s="112">
        <f>IFERROR(INDEX($J$2:$J$861,MATCH(1,INDEX(($P835=$F$2:$F$861)*(0=COUNTIFS(Q835:Y835,$J$2:$J$861)),0),0)),"")</f>
        <v/>
      </c>
      <c r="AA835" s="112">
        <f>IFERROR(INDEX($J$2:$J$861,MATCH(1,INDEX(($P835=$F$2:$F$861)*(0=COUNTIFS(Q835:Z835,$J$2:$J$861)),0),0)),"")</f>
        <v/>
      </c>
      <c r="AB835" s="112">
        <f>IFERROR(INDEX($J$2:$J$861,MATCH(1,INDEX(($P835=$F$2:$F$861)*(0=COUNTIFS(Q835:AA835,$J$2:$J$861)),0),0)),"")</f>
        <v/>
      </c>
      <c r="AC835" s="112">
        <f>IFERROR(INDEX($J$2:$J$861,MATCH(1,INDEX(($P835=$F$2:$F$861)*(0=COUNTIFS(Q835:AB835,$J$2:$J$861)),0),0)),"")</f>
        <v/>
      </c>
      <c r="AD835">
        <f>Q835&amp;"-"&amp;R835&amp;"-"&amp;S835&amp;"-"&amp;T835&amp;"-"&amp;U835&amp;"-"&amp;V835&amp;"-"&amp;W835&amp;"-"&amp;X835&amp;"-"&amp;Y835&amp;"-"&amp;Z835&amp;"-"&amp;AA835&amp;"-"&amp;AB835&amp;"-"&amp;AC835</f>
        <v/>
      </c>
      <c r="AF835" s="19">
        <f>IFERROR(INDEX($I$2:$I$861,MATCH(1,INDEX(($P835=$F$2:$F$861)*(0=COUNTIFS($AF$2:$AF$2,$I$2:$I$861)),0),0)),"")</f>
        <v/>
      </c>
      <c r="AG835" s="19">
        <f>IFERROR(INDEX($I$2:$I$9873,MATCH(1,INDEX(($P835=$F$2:$F$9873)*(0=COUNTIFS(AF835,$I$2:$I$9873)),0),0)),"")</f>
        <v/>
      </c>
      <c r="AH835" s="19">
        <f>IFERROR(INDEX($I$2:$I$9873,MATCH(1,INDEX(($P835=$F$2:$F$9873)*(0=COUNTIFS(AF835:AG835,$I$2:$I$9873)),0),0)),"")</f>
        <v/>
      </c>
      <c r="AI835" s="19">
        <f>IFERROR(INDEX($I$2:$I$9873,MATCH(1,INDEX(($P835=$F$2:$F$9873)*(0=COUNTIFS(AF835:AH835,$I$2:$I$9873)),0),0)),"")</f>
        <v/>
      </c>
      <c r="AJ835" s="19">
        <f>IFERROR(INDEX($I$2:$I$9873,MATCH(1,INDEX(($P835=$F$2:$F$9873)*(0=COUNTIFS(AF835:AI835,$I$2:$I$9873)),0),0)),"")</f>
        <v/>
      </c>
      <c r="AK835" s="19">
        <f>IFERROR(INDEX($I$2:$I$9873,MATCH(1,INDEX(($P835=$F$2:$F$9873)*(0=COUNTIFS(AF835:AJ835,$I$2:$I$9873)),0),0)),"")</f>
        <v/>
      </c>
      <c r="AL835" s="19">
        <f>IFERROR(INDEX($I$2:$I$9873,MATCH(1,INDEX(($P835=$F$2:$F$9873)*(0=COUNTIFS(AF835:AK835,$I$2:$I$9873)),0),0)),"")</f>
        <v/>
      </c>
      <c r="AM835" s="19">
        <f>IFERROR(INDEX($I$2:$I$9873,MATCH(1,INDEX(($P835=$F$2:$F$9873)*(0=COUNTIFS(AF835:AL835,$I$2:$I$9873)),0),0)),"")</f>
        <v/>
      </c>
      <c r="AN835" s="19">
        <f>IFERROR(INDEX($I$2:$I$9873,MATCH(1,INDEX(($P835=$F$2:$F$9873)*(0=COUNTIFS(AF835:AM835,$I$2:$I$9873)),0),0)),"")</f>
        <v/>
      </c>
      <c r="AO835" s="19">
        <f>IFERROR(INDEX($I$2:$I$9873,MATCH(1,INDEX(($P835=$F$2:$F$9873)*(0=COUNTIFS(AF835:AN835,$I$2:$I$9873)),0),0)),"")</f>
        <v/>
      </c>
      <c r="AP835" s="19">
        <f>IFERROR(INDEX($I$2:$I$9873,MATCH(1,INDEX(($P835=$F$2:$F$9873)*(0=COUNTIFS(AF835:AO835,$I$2:$I$9873)),0),0)),"")</f>
        <v/>
      </c>
      <c r="AQ835" s="19">
        <f>IFERROR(INDEX($I$2:$I$9873,MATCH(1,INDEX(($P835=$F$2:$F$9873)*(0=COUNTIFS(AF835:AP835,$I$2:$I$9873)),0),0)),"")</f>
        <v/>
      </c>
      <c r="AR835" s="19">
        <f>IFERROR(INDEX($I$2:$I$9873,MATCH(1,INDEX(($P835=$F$2:$F$9873)*(0=COUNTIFS(AF835:AQ835,$I$2:$I$9873)),0),0)),"")</f>
        <v/>
      </c>
      <c r="AS835" s="19">
        <f>IFERROR(VLOOKUP(AF835,[2]CUS030!$A$5:$E$10000,5,0),"")</f>
        <v/>
      </c>
      <c r="AT835" s="19">
        <f>IFERROR(VLOOKUP(AG835,[2]CUS030!$A$5:$E$10000,5,0),"")</f>
        <v/>
      </c>
      <c r="AU835" s="19">
        <f>IFERROR(VLOOKUP(AH835,[2]CUS030!$A$5:$E$10000,5,0),"")</f>
        <v/>
      </c>
      <c r="AV835" s="19">
        <f>IFERROR(VLOOKUP(AI835,[2]CUS030!$A$5:$E$10000,5,0),"")</f>
        <v/>
      </c>
      <c r="AW835" s="19">
        <f>IFERROR(VLOOKUP(AJ835,[2]CUS030!$A$5:$E$10000,5,0),"")</f>
        <v/>
      </c>
      <c r="AX835" s="19">
        <f>IFERROR(VLOOKUP(AK835,[2]CUS030!$A$5:$E$10000,5,0),"")</f>
        <v/>
      </c>
      <c r="AY835" s="19">
        <f>IFERROR(VLOOKUP(AL835,[2]CUS030!$A$5:$E$10000,5,0),"")</f>
        <v/>
      </c>
      <c r="AZ835" s="19">
        <f>IFERROR(VLOOKUP(AM835,[2]CUS030!$A$5:$E$10000,5,0),"")</f>
        <v/>
      </c>
      <c r="BA835" s="19">
        <f>IFERROR(VLOOKUP(AN835,[2]CUS030!$A$5:$E$10000,5,0),"")</f>
        <v/>
      </c>
      <c r="BB835" s="19">
        <f>IFERROR(VLOOKUP(AO835,[2]CUS030!$A$5:$E$10000,5,0),"")</f>
        <v/>
      </c>
      <c r="BC835" s="19">
        <f>IFERROR(VLOOKUP(AP835,[2]CUS030!$A$5:$E$10000,5,0),"")</f>
        <v/>
      </c>
      <c r="BD835" s="19">
        <f>IFERROR(VLOOKUP(AQ835,[2]CUS030!$A$5:$E$10000,5,0),"")</f>
        <v/>
      </c>
      <c r="BE835" s="19">
        <f>IFERROR(VLOOKUP(AR835,[2]CUS030!$A$5:$E$10000,5,0),"")</f>
        <v/>
      </c>
    </row>
    <row r="836">
      <c r="F836" s="108">
        <f>[1]!Table1[[#This Row],[Production]]</f>
        <v/>
      </c>
      <c r="G836">
        <f>MID(F836,LEN(F836)-6,4)</f>
        <v/>
      </c>
      <c r="H836">
        <f>AS836&amp;"|"&amp;AT836&amp;"|"&amp;AU836&amp;"|"&amp;AV836&amp;"|"&amp;AW836&amp;"|"&amp;AX836&amp;"|"&amp;AY836&amp;"|"&amp;AZ836&amp;"|"&amp;BA836&amp;"|"&amp;BB836&amp;"|"&amp;BC836&amp;"|"&amp;BD836&amp;"|"&amp;BE836</f>
        <v/>
      </c>
      <c r="I836" s="108">
        <f>[1]!Table1[[#This Row],[Stock]]</f>
        <v/>
      </c>
      <c r="J836">
        <f>MID(LEFT(I836,LEN(I836)-3),FIND("0|0.000",LEFT(I836,LEN(I836)-3),1)+7,6)</f>
        <v/>
      </c>
      <c r="K836" s="19" t="n"/>
      <c r="L836" s="19" t="n"/>
      <c r="M836" s="19" t="n"/>
      <c r="N836" s="19" t="n"/>
      <c r="O836" s="19" t="n"/>
      <c r="P836" s="20">
        <f>End_Cal!E836</f>
        <v/>
      </c>
      <c r="Q836" s="112">
        <f>IFERROR(INDEX($J$2:$J$9873,MATCH(1,INDEX(($P836=$F$2:$F$9873)*(0=COUNTIFS($Q$2:$Q$2,$J$2:$J$9873)),0),0)),"")</f>
        <v/>
      </c>
      <c r="R836" s="112">
        <f>IFERROR(INDEX($J$2:$J$9873,MATCH(1,INDEX(($P836=$F$2:$F$9873)*(0=COUNTIFS(Q836,$J$2:$J$9873)),0),0)),"")</f>
        <v/>
      </c>
      <c r="S836" s="112">
        <f>IFERROR(INDEX($J$2:$J$9873,MATCH(1,INDEX(($P836=$F$2:$F$9873)*(0=COUNTIFS(Q836:R836,$J$2:$J$9873)),0),0)),"")</f>
        <v/>
      </c>
      <c r="T836" s="112">
        <f>IFERROR(INDEX($J$2:$J$9873,MATCH(1,INDEX(($P836=$F$2:$F$9873)*(0=COUNTIFS(Q836:S836,$J$2:$J$9873)),0),0)),"")</f>
        <v/>
      </c>
      <c r="U836" s="112">
        <f>IFERROR(INDEX($J$2:$J$9873,MATCH(1,INDEX(($P836=$F$2:$F$9873)*(0=COUNTIFS(Q836:T836,$J$2:$J$9873)),0),0)),"")</f>
        <v/>
      </c>
      <c r="V836" s="112">
        <f>IFERROR(INDEX($J$2:$J$9873,MATCH(1,INDEX(($P836=$F$2:$F$9873)*(0=COUNTIFS(Q836:U836,$J$2:$J$9873)),0),0)),"")</f>
        <v/>
      </c>
      <c r="W836" s="112">
        <f>IFERROR(INDEX($J$2:$J$9873,MATCH(1,INDEX(($P836=$F$2:$F$9873)*(0=COUNTIFS(Q836:V836,$J$2:$J$861)),0),0)),"")</f>
        <v/>
      </c>
      <c r="X836" s="112">
        <f>IFERROR(INDEX($J$2:$J$9873,MATCH(1,INDEX(($P836=$F$2:$F$9873)*(0=COUNTIFS(Q836:W836,$J$2:$J$9873)),0),0)),"")</f>
        <v/>
      </c>
      <c r="Y836" s="112">
        <f>IFERROR(INDEX($J$2:$J$861,MATCH(1,INDEX(($P836=$F$2:$F$861)*(0=COUNTIFS(Q836:X836,$J$2:$J$861)),0),0)),"")</f>
        <v/>
      </c>
      <c r="Z836" s="112">
        <f>IFERROR(INDEX($J$2:$J$861,MATCH(1,INDEX(($P836=$F$2:$F$861)*(0=COUNTIFS(Q836:Y836,$J$2:$J$861)),0),0)),"")</f>
        <v/>
      </c>
      <c r="AA836" s="112">
        <f>IFERROR(INDEX($J$2:$J$861,MATCH(1,INDEX(($P836=$F$2:$F$861)*(0=COUNTIFS(Q836:Z836,$J$2:$J$861)),0),0)),"")</f>
        <v/>
      </c>
      <c r="AB836" s="112">
        <f>IFERROR(INDEX($J$2:$J$861,MATCH(1,INDEX(($P836=$F$2:$F$861)*(0=COUNTIFS(Q836:AA836,$J$2:$J$861)),0),0)),"")</f>
        <v/>
      </c>
      <c r="AC836" s="112">
        <f>IFERROR(INDEX($J$2:$J$861,MATCH(1,INDEX(($P836=$F$2:$F$861)*(0=COUNTIFS(Q836:AB836,$J$2:$J$861)),0),0)),"")</f>
        <v/>
      </c>
      <c r="AD836">
        <f>Q836&amp;"-"&amp;R836&amp;"-"&amp;S836&amp;"-"&amp;T836&amp;"-"&amp;U836&amp;"-"&amp;V836&amp;"-"&amp;W836&amp;"-"&amp;X836&amp;"-"&amp;Y836&amp;"-"&amp;Z836&amp;"-"&amp;AA836&amp;"-"&amp;AB836&amp;"-"&amp;AC836</f>
        <v/>
      </c>
      <c r="AF836" s="19">
        <f>IFERROR(INDEX($I$2:$I$861,MATCH(1,INDEX(($P836=$F$2:$F$861)*(0=COUNTIFS($AF$2:$AF$2,$I$2:$I$861)),0),0)),"")</f>
        <v/>
      </c>
      <c r="AG836" s="19">
        <f>IFERROR(INDEX($I$2:$I$9873,MATCH(1,INDEX(($P836=$F$2:$F$9873)*(0=COUNTIFS(AF836,$I$2:$I$9873)),0),0)),"")</f>
        <v/>
      </c>
      <c r="AH836" s="19">
        <f>IFERROR(INDEX($I$2:$I$9873,MATCH(1,INDEX(($P836=$F$2:$F$9873)*(0=COUNTIFS(AF836:AG836,$I$2:$I$9873)),0),0)),"")</f>
        <v/>
      </c>
      <c r="AI836" s="19">
        <f>IFERROR(INDEX($I$2:$I$9873,MATCH(1,INDEX(($P836=$F$2:$F$9873)*(0=COUNTIFS(AF836:AH836,$I$2:$I$9873)),0),0)),"")</f>
        <v/>
      </c>
      <c r="AJ836" s="19">
        <f>IFERROR(INDEX($I$2:$I$9873,MATCH(1,INDEX(($P836=$F$2:$F$9873)*(0=COUNTIFS(AF836:AI836,$I$2:$I$9873)),0),0)),"")</f>
        <v/>
      </c>
      <c r="AK836" s="19">
        <f>IFERROR(INDEX($I$2:$I$9873,MATCH(1,INDEX(($P836=$F$2:$F$9873)*(0=COUNTIFS(AF836:AJ836,$I$2:$I$9873)),0),0)),"")</f>
        <v/>
      </c>
      <c r="AL836" s="19">
        <f>IFERROR(INDEX($I$2:$I$9873,MATCH(1,INDEX(($P836=$F$2:$F$9873)*(0=COUNTIFS(AF836:AK836,$I$2:$I$9873)),0),0)),"")</f>
        <v/>
      </c>
      <c r="AM836" s="19">
        <f>IFERROR(INDEX($I$2:$I$9873,MATCH(1,INDEX(($P836=$F$2:$F$9873)*(0=COUNTIFS(AF836:AL836,$I$2:$I$9873)),0),0)),"")</f>
        <v/>
      </c>
      <c r="AN836" s="19">
        <f>IFERROR(INDEX($I$2:$I$9873,MATCH(1,INDEX(($P836=$F$2:$F$9873)*(0=COUNTIFS(AF836:AM836,$I$2:$I$9873)),0),0)),"")</f>
        <v/>
      </c>
      <c r="AO836" s="19">
        <f>IFERROR(INDEX($I$2:$I$9873,MATCH(1,INDEX(($P836=$F$2:$F$9873)*(0=COUNTIFS(AF836:AN836,$I$2:$I$9873)),0),0)),"")</f>
        <v/>
      </c>
      <c r="AP836" s="19">
        <f>IFERROR(INDEX($I$2:$I$9873,MATCH(1,INDEX(($P836=$F$2:$F$9873)*(0=COUNTIFS(AF836:AO836,$I$2:$I$9873)),0),0)),"")</f>
        <v/>
      </c>
      <c r="AQ836" s="19">
        <f>IFERROR(INDEX($I$2:$I$9873,MATCH(1,INDEX(($P836=$F$2:$F$9873)*(0=COUNTIFS(AF836:AP836,$I$2:$I$9873)),0),0)),"")</f>
        <v/>
      </c>
      <c r="AR836" s="19">
        <f>IFERROR(INDEX($I$2:$I$9873,MATCH(1,INDEX(($P836=$F$2:$F$9873)*(0=COUNTIFS(AF836:AQ836,$I$2:$I$9873)),0),0)),"")</f>
        <v/>
      </c>
      <c r="AS836" s="19">
        <f>IFERROR(VLOOKUP(AF836,[2]CUS030!$A$5:$E$10000,5,0),"")</f>
        <v/>
      </c>
      <c r="AT836" s="19">
        <f>IFERROR(VLOOKUP(AG836,[2]CUS030!$A$5:$E$10000,5,0),"")</f>
        <v/>
      </c>
      <c r="AU836" s="19">
        <f>IFERROR(VLOOKUP(AH836,[2]CUS030!$A$5:$E$10000,5,0),"")</f>
        <v/>
      </c>
      <c r="AV836" s="19">
        <f>IFERROR(VLOOKUP(AI836,[2]CUS030!$A$5:$E$10000,5,0),"")</f>
        <v/>
      </c>
      <c r="AW836" s="19">
        <f>IFERROR(VLOOKUP(AJ836,[2]CUS030!$A$5:$E$10000,5,0),"")</f>
        <v/>
      </c>
      <c r="AX836" s="19">
        <f>IFERROR(VLOOKUP(AK836,[2]CUS030!$A$5:$E$10000,5,0),"")</f>
        <v/>
      </c>
      <c r="AY836" s="19">
        <f>IFERROR(VLOOKUP(AL836,[2]CUS030!$A$5:$E$10000,5,0),"")</f>
        <v/>
      </c>
      <c r="AZ836" s="19">
        <f>IFERROR(VLOOKUP(AM836,[2]CUS030!$A$5:$E$10000,5,0),"")</f>
        <v/>
      </c>
      <c r="BA836" s="19">
        <f>IFERROR(VLOOKUP(AN836,[2]CUS030!$A$5:$E$10000,5,0),"")</f>
        <v/>
      </c>
      <c r="BB836" s="19">
        <f>IFERROR(VLOOKUP(AO836,[2]CUS030!$A$5:$E$10000,5,0),"")</f>
        <v/>
      </c>
      <c r="BC836" s="19">
        <f>IFERROR(VLOOKUP(AP836,[2]CUS030!$A$5:$E$10000,5,0),"")</f>
        <v/>
      </c>
      <c r="BD836" s="19">
        <f>IFERROR(VLOOKUP(AQ836,[2]CUS030!$A$5:$E$10000,5,0),"")</f>
        <v/>
      </c>
      <c r="BE836" s="19">
        <f>IFERROR(VLOOKUP(AR836,[2]CUS030!$A$5:$E$10000,5,0),"")</f>
        <v/>
      </c>
    </row>
    <row r="837">
      <c r="F837" s="108">
        <f>[1]!Table1[[#This Row],[Production]]</f>
        <v/>
      </c>
      <c r="G837">
        <f>MID(F837,LEN(F837)-6,4)</f>
        <v/>
      </c>
      <c r="H837">
        <f>AS837&amp;"|"&amp;AT837&amp;"|"&amp;AU837&amp;"|"&amp;AV837&amp;"|"&amp;AW837&amp;"|"&amp;AX837&amp;"|"&amp;AY837&amp;"|"&amp;AZ837&amp;"|"&amp;BA837&amp;"|"&amp;BB837&amp;"|"&amp;BC837&amp;"|"&amp;BD837&amp;"|"&amp;BE837</f>
        <v/>
      </c>
      <c r="I837" s="108">
        <f>[1]!Table1[[#This Row],[Stock]]</f>
        <v/>
      </c>
      <c r="J837">
        <f>MID(LEFT(I837,LEN(I837)-3),FIND("0|0.000",LEFT(I837,LEN(I837)-3),1)+7,6)</f>
        <v/>
      </c>
      <c r="K837" s="19" t="n"/>
      <c r="L837" s="19" t="n"/>
      <c r="M837" s="19" t="n"/>
      <c r="N837" s="19" t="n"/>
      <c r="O837" s="19" t="n"/>
      <c r="P837" s="20">
        <f>End_Cal!E837</f>
        <v/>
      </c>
      <c r="Q837" s="112">
        <f>IFERROR(INDEX($J$2:$J$9873,MATCH(1,INDEX(($P837=$F$2:$F$9873)*(0=COUNTIFS($Q$2:$Q$2,$J$2:$J$9873)),0),0)),"")</f>
        <v/>
      </c>
      <c r="R837" s="112">
        <f>IFERROR(INDEX($J$2:$J$9873,MATCH(1,INDEX(($P837=$F$2:$F$9873)*(0=COUNTIFS(Q837,$J$2:$J$9873)),0),0)),"")</f>
        <v/>
      </c>
      <c r="S837" s="112">
        <f>IFERROR(INDEX($J$2:$J$9873,MATCH(1,INDEX(($P837=$F$2:$F$9873)*(0=COUNTIFS(Q837:R837,$J$2:$J$9873)),0),0)),"")</f>
        <v/>
      </c>
      <c r="T837" s="112">
        <f>IFERROR(INDEX($J$2:$J$9873,MATCH(1,INDEX(($P837=$F$2:$F$9873)*(0=COUNTIFS(Q837:S837,$J$2:$J$9873)),0),0)),"")</f>
        <v/>
      </c>
      <c r="U837" s="112">
        <f>IFERROR(INDEX($J$2:$J$9873,MATCH(1,INDEX(($P837=$F$2:$F$9873)*(0=COUNTIFS(Q837:T837,$J$2:$J$9873)),0),0)),"")</f>
        <v/>
      </c>
      <c r="V837" s="112">
        <f>IFERROR(INDEX($J$2:$J$9873,MATCH(1,INDEX(($P837=$F$2:$F$9873)*(0=COUNTIFS(Q837:U837,$J$2:$J$9873)),0),0)),"")</f>
        <v/>
      </c>
      <c r="W837" s="112">
        <f>IFERROR(INDEX($J$2:$J$9873,MATCH(1,INDEX(($P837=$F$2:$F$9873)*(0=COUNTIFS(Q837:V837,$J$2:$J$861)),0),0)),"")</f>
        <v/>
      </c>
      <c r="X837" s="112">
        <f>IFERROR(INDEX($J$2:$J$9873,MATCH(1,INDEX(($P837=$F$2:$F$9873)*(0=COUNTIFS(Q837:W837,$J$2:$J$9873)),0),0)),"")</f>
        <v/>
      </c>
      <c r="Y837" s="112">
        <f>IFERROR(INDEX($J$2:$J$861,MATCH(1,INDEX(($P837=$F$2:$F$861)*(0=COUNTIFS(Q837:X837,$J$2:$J$861)),0),0)),"")</f>
        <v/>
      </c>
      <c r="Z837" s="112">
        <f>IFERROR(INDEX($J$2:$J$861,MATCH(1,INDEX(($P837=$F$2:$F$861)*(0=COUNTIFS(Q837:Y837,$J$2:$J$861)),0),0)),"")</f>
        <v/>
      </c>
      <c r="AA837" s="112">
        <f>IFERROR(INDEX($J$2:$J$861,MATCH(1,INDEX(($P837=$F$2:$F$861)*(0=COUNTIFS(Q837:Z837,$J$2:$J$861)),0),0)),"")</f>
        <v/>
      </c>
      <c r="AB837" s="112">
        <f>IFERROR(INDEX($J$2:$J$861,MATCH(1,INDEX(($P837=$F$2:$F$861)*(0=COUNTIFS(Q837:AA837,$J$2:$J$861)),0),0)),"")</f>
        <v/>
      </c>
      <c r="AC837" s="112">
        <f>IFERROR(INDEX($J$2:$J$861,MATCH(1,INDEX(($P837=$F$2:$F$861)*(0=COUNTIFS(Q837:AB837,$J$2:$J$861)),0),0)),"")</f>
        <v/>
      </c>
      <c r="AD837">
        <f>Q837&amp;"-"&amp;R837&amp;"-"&amp;S837&amp;"-"&amp;T837&amp;"-"&amp;U837&amp;"-"&amp;V837&amp;"-"&amp;W837&amp;"-"&amp;X837&amp;"-"&amp;Y837&amp;"-"&amp;Z837&amp;"-"&amp;AA837&amp;"-"&amp;AB837&amp;"-"&amp;AC837</f>
        <v/>
      </c>
      <c r="AF837" s="19">
        <f>IFERROR(INDEX($I$2:$I$861,MATCH(1,INDEX(($P837=$F$2:$F$861)*(0=COUNTIFS($AF$2:$AF$2,$I$2:$I$861)),0),0)),"")</f>
        <v/>
      </c>
      <c r="AG837" s="19">
        <f>IFERROR(INDEX($I$2:$I$9873,MATCH(1,INDEX(($P837=$F$2:$F$9873)*(0=COUNTIFS(AF837,$I$2:$I$9873)),0),0)),"")</f>
        <v/>
      </c>
      <c r="AH837" s="19">
        <f>IFERROR(INDEX($I$2:$I$9873,MATCH(1,INDEX(($P837=$F$2:$F$9873)*(0=COUNTIFS(AF837:AG837,$I$2:$I$9873)),0),0)),"")</f>
        <v/>
      </c>
      <c r="AI837" s="19">
        <f>IFERROR(INDEX($I$2:$I$9873,MATCH(1,INDEX(($P837=$F$2:$F$9873)*(0=COUNTIFS(AF837:AH837,$I$2:$I$9873)),0),0)),"")</f>
        <v/>
      </c>
      <c r="AJ837" s="19">
        <f>IFERROR(INDEX($I$2:$I$9873,MATCH(1,INDEX(($P837=$F$2:$F$9873)*(0=COUNTIFS(AF837:AI837,$I$2:$I$9873)),0),0)),"")</f>
        <v/>
      </c>
      <c r="AK837" s="19">
        <f>IFERROR(INDEX($I$2:$I$9873,MATCH(1,INDEX(($P837=$F$2:$F$9873)*(0=COUNTIFS(AF837:AJ837,$I$2:$I$9873)),0),0)),"")</f>
        <v/>
      </c>
      <c r="AL837" s="19">
        <f>IFERROR(INDEX($I$2:$I$9873,MATCH(1,INDEX(($P837=$F$2:$F$9873)*(0=COUNTIFS(AF837:AK837,$I$2:$I$9873)),0),0)),"")</f>
        <v/>
      </c>
      <c r="AM837" s="19">
        <f>IFERROR(INDEX($I$2:$I$9873,MATCH(1,INDEX(($P837=$F$2:$F$9873)*(0=COUNTIFS(AF837:AL837,$I$2:$I$9873)),0),0)),"")</f>
        <v/>
      </c>
      <c r="AN837" s="19">
        <f>IFERROR(INDEX($I$2:$I$9873,MATCH(1,INDEX(($P837=$F$2:$F$9873)*(0=COUNTIFS(AF837:AM837,$I$2:$I$9873)),0),0)),"")</f>
        <v/>
      </c>
      <c r="AO837" s="19">
        <f>IFERROR(INDEX($I$2:$I$9873,MATCH(1,INDEX(($P837=$F$2:$F$9873)*(0=COUNTIFS(AF837:AN837,$I$2:$I$9873)),0),0)),"")</f>
        <v/>
      </c>
      <c r="AP837" s="19">
        <f>IFERROR(INDEX($I$2:$I$9873,MATCH(1,INDEX(($P837=$F$2:$F$9873)*(0=COUNTIFS(AF837:AO837,$I$2:$I$9873)),0),0)),"")</f>
        <v/>
      </c>
      <c r="AQ837" s="19">
        <f>IFERROR(INDEX($I$2:$I$9873,MATCH(1,INDEX(($P837=$F$2:$F$9873)*(0=COUNTIFS(AF837:AP837,$I$2:$I$9873)),0),0)),"")</f>
        <v/>
      </c>
      <c r="AR837" s="19">
        <f>IFERROR(INDEX($I$2:$I$9873,MATCH(1,INDEX(($P837=$F$2:$F$9873)*(0=COUNTIFS(AF837:AQ837,$I$2:$I$9873)),0),0)),"")</f>
        <v/>
      </c>
      <c r="AS837" s="19">
        <f>IFERROR(VLOOKUP(AF837,[2]CUS030!$A$5:$E$10000,5,0),"")</f>
        <v/>
      </c>
      <c r="AT837" s="19">
        <f>IFERROR(VLOOKUP(AG837,[2]CUS030!$A$5:$E$10000,5,0),"")</f>
        <v/>
      </c>
      <c r="AU837" s="19">
        <f>IFERROR(VLOOKUP(AH837,[2]CUS030!$A$5:$E$10000,5,0),"")</f>
        <v/>
      </c>
      <c r="AV837" s="19">
        <f>IFERROR(VLOOKUP(AI837,[2]CUS030!$A$5:$E$10000,5,0),"")</f>
        <v/>
      </c>
      <c r="AW837" s="19">
        <f>IFERROR(VLOOKUP(AJ837,[2]CUS030!$A$5:$E$10000,5,0),"")</f>
        <v/>
      </c>
      <c r="AX837" s="19">
        <f>IFERROR(VLOOKUP(AK837,[2]CUS030!$A$5:$E$10000,5,0),"")</f>
        <v/>
      </c>
      <c r="AY837" s="19">
        <f>IFERROR(VLOOKUP(AL837,[2]CUS030!$A$5:$E$10000,5,0),"")</f>
        <v/>
      </c>
      <c r="AZ837" s="19">
        <f>IFERROR(VLOOKUP(AM837,[2]CUS030!$A$5:$E$10000,5,0),"")</f>
        <v/>
      </c>
      <c r="BA837" s="19">
        <f>IFERROR(VLOOKUP(AN837,[2]CUS030!$A$5:$E$10000,5,0),"")</f>
        <v/>
      </c>
      <c r="BB837" s="19">
        <f>IFERROR(VLOOKUP(AO837,[2]CUS030!$A$5:$E$10000,5,0),"")</f>
        <v/>
      </c>
      <c r="BC837" s="19">
        <f>IFERROR(VLOOKUP(AP837,[2]CUS030!$A$5:$E$10000,5,0),"")</f>
        <v/>
      </c>
      <c r="BD837" s="19">
        <f>IFERROR(VLOOKUP(AQ837,[2]CUS030!$A$5:$E$10000,5,0),"")</f>
        <v/>
      </c>
      <c r="BE837" s="19">
        <f>IFERROR(VLOOKUP(AR837,[2]CUS030!$A$5:$E$10000,5,0),"")</f>
        <v/>
      </c>
    </row>
    <row r="838">
      <c r="F838" s="108">
        <f>[1]!Table1[[#This Row],[Production]]</f>
        <v/>
      </c>
      <c r="G838">
        <f>MID(F838,LEN(F838)-6,4)</f>
        <v/>
      </c>
      <c r="H838">
        <f>AS838&amp;"|"&amp;AT838&amp;"|"&amp;AU838&amp;"|"&amp;AV838&amp;"|"&amp;AW838&amp;"|"&amp;AX838&amp;"|"&amp;AY838&amp;"|"&amp;AZ838&amp;"|"&amp;BA838&amp;"|"&amp;BB838&amp;"|"&amp;BC838&amp;"|"&amp;BD838&amp;"|"&amp;BE838</f>
        <v/>
      </c>
      <c r="I838" s="108">
        <f>[1]!Table1[[#This Row],[Stock]]</f>
        <v/>
      </c>
      <c r="J838">
        <f>MID(LEFT(I838,LEN(I838)-3),FIND("0|0.000",LEFT(I838,LEN(I838)-3),1)+7,6)</f>
        <v/>
      </c>
      <c r="K838" s="19" t="n"/>
      <c r="L838" s="19" t="n"/>
      <c r="M838" s="19" t="n"/>
      <c r="N838" s="19" t="n"/>
      <c r="O838" s="19" t="n"/>
      <c r="P838" s="20">
        <f>End_Cal!E838</f>
        <v/>
      </c>
      <c r="Q838" s="112">
        <f>IFERROR(INDEX($J$2:$J$9873,MATCH(1,INDEX(($P838=$F$2:$F$9873)*(0=COUNTIFS($Q$2:$Q$2,$J$2:$J$9873)),0),0)),"")</f>
        <v/>
      </c>
      <c r="R838" s="112">
        <f>IFERROR(INDEX($J$2:$J$9873,MATCH(1,INDEX(($P838=$F$2:$F$9873)*(0=COUNTIFS(Q838,$J$2:$J$9873)),0),0)),"")</f>
        <v/>
      </c>
      <c r="S838" s="112">
        <f>IFERROR(INDEX($J$2:$J$9873,MATCH(1,INDEX(($P838=$F$2:$F$9873)*(0=COUNTIFS(Q838:R838,$J$2:$J$9873)),0),0)),"")</f>
        <v/>
      </c>
      <c r="T838" s="112">
        <f>IFERROR(INDEX($J$2:$J$9873,MATCH(1,INDEX(($P838=$F$2:$F$9873)*(0=COUNTIFS(Q838:S838,$J$2:$J$9873)),0),0)),"")</f>
        <v/>
      </c>
      <c r="U838" s="112">
        <f>IFERROR(INDEX($J$2:$J$9873,MATCH(1,INDEX(($P838=$F$2:$F$9873)*(0=COUNTIFS(Q838:T838,$J$2:$J$9873)),0),0)),"")</f>
        <v/>
      </c>
      <c r="V838" s="112">
        <f>IFERROR(INDEX($J$2:$J$9873,MATCH(1,INDEX(($P838=$F$2:$F$9873)*(0=COUNTIFS(Q838:U838,$J$2:$J$9873)),0),0)),"")</f>
        <v/>
      </c>
      <c r="W838" s="112">
        <f>IFERROR(INDEX($J$2:$J$9873,MATCH(1,INDEX(($P838=$F$2:$F$9873)*(0=COUNTIFS(Q838:V838,$J$2:$J$861)),0),0)),"")</f>
        <v/>
      </c>
      <c r="X838" s="112">
        <f>IFERROR(INDEX($J$2:$J$9873,MATCH(1,INDEX(($P838=$F$2:$F$9873)*(0=COUNTIFS(Q838:W838,$J$2:$J$9873)),0),0)),"")</f>
        <v/>
      </c>
      <c r="Y838" s="112">
        <f>IFERROR(INDEX($J$2:$J$861,MATCH(1,INDEX(($P838=$F$2:$F$861)*(0=COUNTIFS(Q838:X838,$J$2:$J$861)),0),0)),"")</f>
        <v/>
      </c>
      <c r="Z838" s="112">
        <f>IFERROR(INDEX($J$2:$J$861,MATCH(1,INDEX(($P838=$F$2:$F$861)*(0=COUNTIFS(Q838:Y838,$J$2:$J$861)),0),0)),"")</f>
        <v/>
      </c>
      <c r="AA838" s="112">
        <f>IFERROR(INDEX($J$2:$J$861,MATCH(1,INDEX(($P838=$F$2:$F$861)*(0=COUNTIFS(Q838:Z838,$J$2:$J$861)),0),0)),"")</f>
        <v/>
      </c>
      <c r="AB838" s="112">
        <f>IFERROR(INDEX($J$2:$J$861,MATCH(1,INDEX(($P838=$F$2:$F$861)*(0=COUNTIFS(Q838:AA838,$J$2:$J$861)),0),0)),"")</f>
        <v/>
      </c>
      <c r="AC838" s="112">
        <f>IFERROR(INDEX($J$2:$J$861,MATCH(1,INDEX(($P838=$F$2:$F$861)*(0=COUNTIFS(Q838:AB838,$J$2:$J$861)),0),0)),"")</f>
        <v/>
      </c>
      <c r="AD838">
        <f>Q838&amp;"-"&amp;R838&amp;"-"&amp;S838&amp;"-"&amp;T838&amp;"-"&amp;U838&amp;"-"&amp;V838&amp;"-"&amp;W838&amp;"-"&amp;X838&amp;"-"&amp;Y838&amp;"-"&amp;Z838&amp;"-"&amp;AA838&amp;"-"&amp;AB838&amp;"-"&amp;AC838</f>
        <v/>
      </c>
      <c r="AF838" s="19">
        <f>IFERROR(INDEX($I$2:$I$861,MATCH(1,INDEX(($P838=$F$2:$F$861)*(0=COUNTIFS($AF$2:$AF$2,$I$2:$I$861)),0),0)),"")</f>
        <v/>
      </c>
      <c r="AG838" s="19">
        <f>IFERROR(INDEX($I$2:$I$9873,MATCH(1,INDEX(($P838=$F$2:$F$9873)*(0=COUNTIFS(AF838,$I$2:$I$9873)),0),0)),"")</f>
        <v/>
      </c>
      <c r="AH838" s="19">
        <f>IFERROR(INDEX($I$2:$I$9873,MATCH(1,INDEX(($P838=$F$2:$F$9873)*(0=COUNTIFS(AF838:AG838,$I$2:$I$9873)),0),0)),"")</f>
        <v/>
      </c>
      <c r="AI838" s="19">
        <f>IFERROR(INDEX($I$2:$I$9873,MATCH(1,INDEX(($P838=$F$2:$F$9873)*(0=COUNTIFS(AF838:AH838,$I$2:$I$9873)),0),0)),"")</f>
        <v/>
      </c>
      <c r="AJ838" s="19">
        <f>IFERROR(INDEX($I$2:$I$9873,MATCH(1,INDEX(($P838=$F$2:$F$9873)*(0=COUNTIFS(AF838:AI838,$I$2:$I$9873)),0),0)),"")</f>
        <v/>
      </c>
      <c r="AK838" s="19">
        <f>IFERROR(INDEX($I$2:$I$9873,MATCH(1,INDEX(($P838=$F$2:$F$9873)*(0=COUNTIFS(AF838:AJ838,$I$2:$I$9873)),0),0)),"")</f>
        <v/>
      </c>
      <c r="AL838" s="19">
        <f>IFERROR(INDEX($I$2:$I$9873,MATCH(1,INDEX(($P838=$F$2:$F$9873)*(0=COUNTIFS(AF838:AK838,$I$2:$I$9873)),0),0)),"")</f>
        <v/>
      </c>
      <c r="AM838" s="19">
        <f>IFERROR(INDEX($I$2:$I$9873,MATCH(1,INDEX(($P838=$F$2:$F$9873)*(0=COUNTIFS(AF838:AL838,$I$2:$I$9873)),0),0)),"")</f>
        <v/>
      </c>
      <c r="AN838" s="19">
        <f>IFERROR(INDEX($I$2:$I$9873,MATCH(1,INDEX(($P838=$F$2:$F$9873)*(0=COUNTIFS(AF838:AM838,$I$2:$I$9873)),0),0)),"")</f>
        <v/>
      </c>
      <c r="AO838" s="19">
        <f>IFERROR(INDEX($I$2:$I$9873,MATCH(1,INDEX(($P838=$F$2:$F$9873)*(0=COUNTIFS(AF838:AN838,$I$2:$I$9873)),0),0)),"")</f>
        <v/>
      </c>
      <c r="AP838" s="19">
        <f>IFERROR(INDEX($I$2:$I$9873,MATCH(1,INDEX(($P838=$F$2:$F$9873)*(0=COUNTIFS(AF838:AO838,$I$2:$I$9873)),0),0)),"")</f>
        <v/>
      </c>
      <c r="AQ838" s="19">
        <f>IFERROR(INDEX($I$2:$I$9873,MATCH(1,INDEX(($P838=$F$2:$F$9873)*(0=COUNTIFS(AF838:AP838,$I$2:$I$9873)),0),0)),"")</f>
        <v/>
      </c>
      <c r="AR838" s="19">
        <f>IFERROR(INDEX($I$2:$I$9873,MATCH(1,INDEX(($P838=$F$2:$F$9873)*(0=COUNTIFS(AF838:AQ838,$I$2:$I$9873)),0),0)),"")</f>
        <v/>
      </c>
      <c r="AS838" s="19">
        <f>IFERROR(VLOOKUP(AF838,[2]CUS030!$A$5:$E$10000,5,0),"")</f>
        <v/>
      </c>
      <c r="AT838" s="19">
        <f>IFERROR(VLOOKUP(AG838,[2]CUS030!$A$5:$E$10000,5,0),"")</f>
        <v/>
      </c>
      <c r="AU838" s="19">
        <f>IFERROR(VLOOKUP(AH838,[2]CUS030!$A$5:$E$10000,5,0),"")</f>
        <v/>
      </c>
      <c r="AV838" s="19">
        <f>IFERROR(VLOOKUP(AI838,[2]CUS030!$A$5:$E$10000,5,0),"")</f>
        <v/>
      </c>
      <c r="AW838" s="19">
        <f>IFERROR(VLOOKUP(AJ838,[2]CUS030!$A$5:$E$10000,5,0),"")</f>
        <v/>
      </c>
      <c r="AX838" s="19">
        <f>IFERROR(VLOOKUP(AK838,[2]CUS030!$A$5:$E$10000,5,0),"")</f>
        <v/>
      </c>
      <c r="AY838" s="19">
        <f>IFERROR(VLOOKUP(AL838,[2]CUS030!$A$5:$E$10000,5,0),"")</f>
        <v/>
      </c>
      <c r="AZ838" s="19">
        <f>IFERROR(VLOOKUP(AM838,[2]CUS030!$A$5:$E$10000,5,0),"")</f>
        <v/>
      </c>
      <c r="BA838" s="19">
        <f>IFERROR(VLOOKUP(AN838,[2]CUS030!$A$5:$E$10000,5,0),"")</f>
        <v/>
      </c>
      <c r="BB838" s="19">
        <f>IFERROR(VLOOKUP(AO838,[2]CUS030!$A$5:$E$10000,5,0),"")</f>
        <v/>
      </c>
      <c r="BC838" s="19">
        <f>IFERROR(VLOOKUP(AP838,[2]CUS030!$A$5:$E$10000,5,0),"")</f>
        <v/>
      </c>
      <c r="BD838" s="19">
        <f>IFERROR(VLOOKUP(AQ838,[2]CUS030!$A$5:$E$10000,5,0),"")</f>
        <v/>
      </c>
      <c r="BE838" s="19">
        <f>IFERROR(VLOOKUP(AR838,[2]CUS030!$A$5:$E$10000,5,0),"")</f>
        <v/>
      </c>
    </row>
    <row r="839">
      <c r="F839" s="108">
        <f>[1]!Table1[[#This Row],[Production]]</f>
        <v/>
      </c>
      <c r="G839">
        <f>MID(F839,LEN(F839)-6,4)</f>
        <v/>
      </c>
      <c r="H839">
        <f>AS839&amp;"|"&amp;AT839&amp;"|"&amp;AU839&amp;"|"&amp;AV839&amp;"|"&amp;AW839&amp;"|"&amp;AX839&amp;"|"&amp;AY839&amp;"|"&amp;AZ839&amp;"|"&amp;BA839&amp;"|"&amp;BB839&amp;"|"&amp;BC839&amp;"|"&amp;BD839&amp;"|"&amp;BE839</f>
        <v/>
      </c>
      <c r="I839" s="108">
        <f>[1]!Table1[[#This Row],[Stock]]</f>
        <v/>
      </c>
      <c r="J839">
        <f>MID(LEFT(I839,LEN(I839)-3),FIND("0|0.000",LEFT(I839,LEN(I839)-3),1)+7,6)</f>
        <v/>
      </c>
      <c r="K839" s="19" t="n"/>
      <c r="L839" s="19" t="n"/>
      <c r="M839" s="19" t="n"/>
      <c r="N839" s="19" t="n"/>
      <c r="O839" s="19" t="n"/>
      <c r="P839" s="20">
        <f>End_Cal!E839</f>
        <v/>
      </c>
      <c r="Q839" s="112">
        <f>IFERROR(INDEX($J$2:$J$9873,MATCH(1,INDEX(($P839=$F$2:$F$9873)*(0=COUNTIFS($Q$2:$Q$2,$J$2:$J$9873)),0),0)),"")</f>
        <v/>
      </c>
      <c r="R839" s="112">
        <f>IFERROR(INDEX($J$2:$J$9873,MATCH(1,INDEX(($P839=$F$2:$F$9873)*(0=COUNTIFS(Q839,$J$2:$J$9873)),0),0)),"")</f>
        <v/>
      </c>
      <c r="S839" s="112">
        <f>IFERROR(INDEX($J$2:$J$9873,MATCH(1,INDEX(($P839=$F$2:$F$9873)*(0=COUNTIFS(Q839:R839,$J$2:$J$9873)),0),0)),"")</f>
        <v/>
      </c>
      <c r="T839" s="112">
        <f>IFERROR(INDEX($J$2:$J$9873,MATCH(1,INDEX(($P839=$F$2:$F$9873)*(0=COUNTIFS(Q839:S839,$J$2:$J$9873)),0),0)),"")</f>
        <v/>
      </c>
      <c r="U839" s="112">
        <f>IFERROR(INDEX($J$2:$J$9873,MATCH(1,INDEX(($P839=$F$2:$F$9873)*(0=COUNTIFS(Q839:T839,$J$2:$J$9873)),0),0)),"")</f>
        <v/>
      </c>
      <c r="V839" s="112">
        <f>IFERROR(INDEX($J$2:$J$9873,MATCH(1,INDEX(($P839=$F$2:$F$9873)*(0=COUNTIFS(Q839:U839,$J$2:$J$9873)),0),0)),"")</f>
        <v/>
      </c>
      <c r="W839" s="112">
        <f>IFERROR(INDEX($J$2:$J$9873,MATCH(1,INDEX(($P839=$F$2:$F$9873)*(0=COUNTIFS(Q839:V839,$J$2:$J$861)),0),0)),"")</f>
        <v/>
      </c>
      <c r="X839" s="112">
        <f>IFERROR(INDEX($J$2:$J$9873,MATCH(1,INDEX(($P839=$F$2:$F$9873)*(0=COUNTIFS(Q839:W839,$J$2:$J$9873)),0),0)),"")</f>
        <v/>
      </c>
      <c r="Y839" s="112">
        <f>IFERROR(INDEX($J$2:$J$861,MATCH(1,INDEX(($P839=$F$2:$F$861)*(0=COUNTIFS(Q839:X839,$J$2:$J$861)),0),0)),"")</f>
        <v/>
      </c>
      <c r="Z839" s="112">
        <f>IFERROR(INDEX($J$2:$J$861,MATCH(1,INDEX(($P839=$F$2:$F$861)*(0=COUNTIFS(Q839:Y839,$J$2:$J$861)),0),0)),"")</f>
        <v/>
      </c>
      <c r="AA839" s="112">
        <f>IFERROR(INDEX($J$2:$J$861,MATCH(1,INDEX(($P839=$F$2:$F$861)*(0=COUNTIFS(Q839:Z839,$J$2:$J$861)),0),0)),"")</f>
        <v/>
      </c>
      <c r="AB839" s="112">
        <f>IFERROR(INDEX($J$2:$J$861,MATCH(1,INDEX(($P839=$F$2:$F$861)*(0=COUNTIFS(Q839:AA839,$J$2:$J$861)),0),0)),"")</f>
        <v/>
      </c>
      <c r="AC839" s="112">
        <f>IFERROR(INDEX($J$2:$J$861,MATCH(1,INDEX(($P839=$F$2:$F$861)*(0=COUNTIFS(Q839:AB839,$J$2:$J$861)),0),0)),"")</f>
        <v/>
      </c>
      <c r="AD839">
        <f>Q839&amp;"-"&amp;R839&amp;"-"&amp;S839&amp;"-"&amp;T839&amp;"-"&amp;U839&amp;"-"&amp;V839&amp;"-"&amp;W839&amp;"-"&amp;X839&amp;"-"&amp;Y839&amp;"-"&amp;Z839&amp;"-"&amp;AA839&amp;"-"&amp;AB839&amp;"-"&amp;AC839</f>
        <v/>
      </c>
      <c r="AF839" s="19">
        <f>IFERROR(INDEX($I$2:$I$861,MATCH(1,INDEX(($P839=$F$2:$F$861)*(0=COUNTIFS($AF$2:$AF$2,$I$2:$I$861)),0),0)),"")</f>
        <v/>
      </c>
      <c r="AG839" s="19">
        <f>IFERROR(INDEX($I$2:$I$9873,MATCH(1,INDEX(($P839=$F$2:$F$9873)*(0=COUNTIFS(AF839,$I$2:$I$9873)),0),0)),"")</f>
        <v/>
      </c>
      <c r="AH839" s="19">
        <f>IFERROR(INDEX($I$2:$I$9873,MATCH(1,INDEX(($P839=$F$2:$F$9873)*(0=COUNTIFS(AF839:AG839,$I$2:$I$9873)),0),0)),"")</f>
        <v/>
      </c>
      <c r="AI839" s="19">
        <f>IFERROR(INDEX($I$2:$I$9873,MATCH(1,INDEX(($P839=$F$2:$F$9873)*(0=COUNTIFS(AF839:AH839,$I$2:$I$9873)),0),0)),"")</f>
        <v/>
      </c>
      <c r="AJ839" s="19">
        <f>IFERROR(INDEX($I$2:$I$9873,MATCH(1,INDEX(($P839=$F$2:$F$9873)*(0=COUNTIFS(AF839:AI839,$I$2:$I$9873)),0),0)),"")</f>
        <v/>
      </c>
      <c r="AK839" s="19">
        <f>IFERROR(INDEX($I$2:$I$9873,MATCH(1,INDEX(($P839=$F$2:$F$9873)*(0=COUNTIFS(AF839:AJ839,$I$2:$I$9873)),0),0)),"")</f>
        <v/>
      </c>
      <c r="AL839" s="19">
        <f>IFERROR(INDEX($I$2:$I$9873,MATCH(1,INDEX(($P839=$F$2:$F$9873)*(0=COUNTIFS(AF839:AK839,$I$2:$I$9873)),0),0)),"")</f>
        <v/>
      </c>
      <c r="AM839" s="19">
        <f>IFERROR(INDEX($I$2:$I$9873,MATCH(1,INDEX(($P839=$F$2:$F$9873)*(0=COUNTIFS(AF839:AL839,$I$2:$I$9873)),0),0)),"")</f>
        <v/>
      </c>
      <c r="AN839" s="19">
        <f>IFERROR(INDEX($I$2:$I$9873,MATCH(1,INDEX(($P839=$F$2:$F$9873)*(0=COUNTIFS(AF839:AM839,$I$2:$I$9873)),0),0)),"")</f>
        <v/>
      </c>
      <c r="AO839" s="19">
        <f>IFERROR(INDEX($I$2:$I$9873,MATCH(1,INDEX(($P839=$F$2:$F$9873)*(0=COUNTIFS(AF839:AN839,$I$2:$I$9873)),0),0)),"")</f>
        <v/>
      </c>
      <c r="AP839" s="19">
        <f>IFERROR(INDEX($I$2:$I$9873,MATCH(1,INDEX(($P839=$F$2:$F$9873)*(0=COUNTIFS(AF839:AO839,$I$2:$I$9873)),0),0)),"")</f>
        <v/>
      </c>
      <c r="AQ839" s="19">
        <f>IFERROR(INDEX($I$2:$I$9873,MATCH(1,INDEX(($P839=$F$2:$F$9873)*(0=COUNTIFS(AF839:AP839,$I$2:$I$9873)),0),0)),"")</f>
        <v/>
      </c>
      <c r="AR839" s="19">
        <f>IFERROR(INDEX($I$2:$I$9873,MATCH(1,INDEX(($P839=$F$2:$F$9873)*(0=COUNTIFS(AF839:AQ839,$I$2:$I$9873)),0),0)),"")</f>
        <v/>
      </c>
      <c r="AS839" s="19">
        <f>IFERROR(VLOOKUP(AF839,[2]CUS030!$A$5:$E$10000,5,0),"")</f>
        <v/>
      </c>
      <c r="AT839" s="19">
        <f>IFERROR(VLOOKUP(AG839,[2]CUS030!$A$5:$E$10000,5,0),"")</f>
        <v/>
      </c>
      <c r="AU839" s="19">
        <f>IFERROR(VLOOKUP(AH839,[2]CUS030!$A$5:$E$10000,5,0),"")</f>
        <v/>
      </c>
      <c r="AV839" s="19">
        <f>IFERROR(VLOOKUP(AI839,[2]CUS030!$A$5:$E$10000,5,0),"")</f>
        <v/>
      </c>
      <c r="AW839" s="19">
        <f>IFERROR(VLOOKUP(AJ839,[2]CUS030!$A$5:$E$10000,5,0),"")</f>
        <v/>
      </c>
      <c r="AX839" s="19">
        <f>IFERROR(VLOOKUP(AK839,[2]CUS030!$A$5:$E$10000,5,0),"")</f>
        <v/>
      </c>
      <c r="AY839" s="19">
        <f>IFERROR(VLOOKUP(AL839,[2]CUS030!$A$5:$E$10000,5,0),"")</f>
        <v/>
      </c>
      <c r="AZ839" s="19">
        <f>IFERROR(VLOOKUP(AM839,[2]CUS030!$A$5:$E$10000,5,0),"")</f>
        <v/>
      </c>
      <c r="BA839" s="19">
        <f>IFERROR(VLOOKUP(AN839,[2]CUS030!$A$5:$E$10000,5,0),"")</f>
        <v/>
      </c>
      <c r="BB839" s="19">
        <f>IFERROR(VLOOKUP(AO839,[2]CUS030!$A$5:$E$10000,5,0),"")</f>
        <v/>
      </c>
      <c r="BC839" s="19">
        <f>IFERROR(VLOOKUP(AP839,[2]CUS030!$A$5:$E$10000,5,0),"")</f>
        <v/>
      </c>
      <c r="BD839" s="19">
        <f>IFERROR(VLOOKUP(AQ839,[2]CUS030!$A$5:$E$10000,5,0),"")</f>
        <v/>
      </c>
      <c r="BE839" s="19">
        <f>IFERROR(VLOOKUP(AR839,[2]CUS030!$A$5:$E$10000,5,0),"")</f>
        <v/>
      </c>
    </row>
    <row r="840">
      <c r="F840" s="108">
        <f>[1]!Table1[[#This Row],[Production]]</f>
        <v/>
      </c>
      <c r="G840">
        <f>MID(F840,LEN(F840)-6,4)</f>
        <v/>
      </c>
      <c r="H840">
        <f>AS840&amp;"|"&amp;AT840&amp;"|"&amp;AU840&amp;"|"&amp;AV840&amp;"|"&amp;AW840&amp;"|"&amp;AX840&amp;"|"&amp;AY840&amp;"|"&amp;AZ840&amp;"|"&amp;BA840&amp;"|"&amp;BB840&amp;"|"&amp;BC840&amp;"|"&amp;BD840&amp;"|"&amp;BE840</f>
        <v/>
      </c>
      <c r="I840" s="108">
        <f>[1]!Table1[[#This Row],[Stock]]</f>
        <v/>
      </c>
      <c r="J840">
        <f>MID(LEFT(I840,LEN(I840)-3),FIND("0|0.000",LEFT(I840,LEN(I840)-3),1)+7,6)</f>
        <v/>
      </c>
      <c r="K840" s="19" t="n"/>
      <c r="L840" s="19" t="n"/>
      <c r="M840" s="19" t="n"/>
      <c r="N840" s="19" t="n"/>
      <c r="O840" s="19" t="n"/>
      <c r="P840" s="20">
        <f>End_Cal!E840</f>
        <v/>
      </c>
      <c r="Q840" s="112">
        <f>IFERROR(INDEX($J$2:$J$9873,MATCH(1,INDEX(($P840=$F$2:$F$9873)*(0=COUNTIFS($Q$2:$Q$2,$J$2:$J$9873)),0),0)),"")</f>
        <v/>
      </c>
      <c r="R840" s="112">
        <f>IFERROR(INDEX($J$2:$J$9873,MATCH(1,INDEX(($P840=$F$2:$F$9873)*(0=COUNTIFS(Q840,$J$2:$J$9873)),0),0)),"")</f>
        <v/>
      </c>
      <c r="S840" s="112">
        <f>IFERROR(INDEX($J$2:$J$9873,MATCH(1,INDEX(($P840=$F$2:$F$9873)*(0=COUNTIFS(Q840:R840,$J$2:$J$9873)),0),0)),"")</f>
        <v/>
      </c>
      <c r="T840" s="112">
        <f>IFERROR(INDEX($J$2:$J$9873,MATCH(1,INDEX(($P840=$F$2:$F$9873)*(0=COUNTIFS(Q840:S840,$J$2:$J$9873)),0),0)),"")</f>
        <v/>
      </c>
      <c r="U840" s="112">
        <f>IFERROR(INDEX($J$2:$J$9873,MATCH(1,INDEX(($P840=$F$2:$F$9873)*(0=COUNTIFS(Q840:T840,$J$2:$J$9873)),0),0)),"")</f>
        <v/>
      </c>
      <c r="V840" s="112">
        <f>IFERROR(INDEX($J$2:$J$9873,MATCH(1,INDEX(($P840=$F$2:$F$9873)*(0=COUNTIFS(Q840:U840,$J$2:$J$9873)),0),0)),"")</f>
        <v/>
      </c>
      <c r="W840" s="112">
        <f>IFERROR(INDEX($J$2:$J$9873,MATCH(1,INDEX(($P840=$F$2:$F$9873)*(0=COUNTIFS(Q840:V840,$J$2:$J$861)),0),0)),"")</f>
        <v/>
      </c>
      <c r="X840" s="112">
        <f>IFERROR(INDEX($J$2:$J$9873,MATCH(1,INDEX(($P840=$F$2:$F$9873)*(0=COUNTIFS(Q840:W840,$J$2:$J$9873)),0),0)),"")</f>
        <v/>
      </c>
      <c r="Y840" s="112">
        <f>IFERROR(INDEX($J$2:$J$861,MATCH(1,INDEX(($P840=$F$2:$F$861)*(0=COUNTIFS(Q840:X840,$J$2:$J$861)),0),0)),"")</f>
        <v/>
      </c>
      <c r="Z840" s="112">
        <f>IFERROR(INDEX($J$2:$J$861,MATCH(1,INDEX(($P840=$F$2:$F$861)*(0=COUNTIFS(Q840:Y840,$J$2:$J$861)),0),0)),"")</f>
        <v/>
      </c>
      <c r="AA840" s="112">
        <f>IFERROR(INDEX($J$2:$J$861,MATCH(1,INDEX(($P840=$F$2:$F$861)*(0=COUNTIFS(Q840:Z840,$J$2:$J$861)),0),0)),"")</f>
        <v/>
      </c>
      <c r="AB840" s="112">
        <f>IFERROR(INDEX($J$2:$J$861,MATCH(1,INDEX(($P840=$F$2:$F$861)*(0=COUNTIFS(Q840:AA840,$J$2:$J$861)),0),0)),"")</f>
        <v/>
      </c>
      <c r="AC840" s="112">
        <f>IFERROR(INDEX($J$2:$J$861,MATCH(1,INDEX(($P840=$F$2:$F$861)*(0=COUNTIFS(Q840:AB840,$J$2:$J$861)),0),0)),"")</f>
        <v/>
      </c>
      <c r="AD840">
        <f>Q840&amp;"-"&amp;R840&amp;"-"&amp;S840&amp;"-"&amp;T840&amp;"-"&amp;U840&amp;"-"&amp;V840&amp;"-"&amp;W840&amp;"-"&amp;X840&amp;"-"&amp;Y840&amp;"-"&amp;Z840&amp;"-"&amp;AA840&amp;"-"&amp;AB840&amp;"-"&amp;AC840</f>
        <v/>
      </c>
      <c r="AF840" s="19">
        <f>IFERROR(INDEX($I$2:$I$861,MATCH(1,INDEX(($P840=$F$2:$F$861)*(0=COUNTIFS($AF$2:$AF$2,$I$2:$I$861)),0),0)),"")</f>
        <v/>
      </c>
      <c r="AG840" s="19">
        <f>IFERROR(INDEX($I$2:$I$9873,MATCH(1,INDEX(($P840=$F$2:$F$9873)*(0=COUNTIFS(AF840,$I$2:$I$9873)),0),0)),"")</f>
        <v/>
      </c>
      <c r="AH840" s="19">
        <f>IFERROR(INDEX($I$2:$I$9873,MATCH(1,INDEX(($P840=$F$2:$F$9873)*(0=COUNTIFS(AF840:AG840,$I$2:$I$9873)),0),0)),"")</f>
        <v/>
      </c>
      <c r="AI840" s="19">
        <f>IFERROR(INDEX($I$2:$I$9873,MATCH(1,INDEX(($P840=$F$2:$F$9873)*(0=COUNTIFS(AF840:AH840,$I$2:$I$9873)),0),0)),"")</f>
        <v/>
      </c>
      <c r="AJ840" s="19">
        <f>IFERROR(INDEX($I$2:$I$9873,MATCH(1,INDEX(($P840=$F$2:$F$9873)*(0=COUNTIFS(AF840:AI840,$I$2:$I$9873)),0),0)),"")</f>
        <v/>
      </c>
      <c r="AK840" s="19">
        <f>IFERROR(INDEX($I$2:$I$9873,MATCH(1,INDEX(($P840=$F$2:$F$9873)*(0=COUNTIFS(AF840:AJ840,$I$2:$I$9873)),0),0)),"")</f>
        <v/>
      </c>
      <c r="AL840" s="19">
        <f>IFERROR(INDEX($I$2:$I$9873,MATCH(1,INDEX(($P840=$F$2:$F$9873)*(0=COUNTIFS(AF840:AK840,$I$2:$I$9873)),0),0)),"")</f>
        <v/>
      </c>
      <c r="AM840" s="19">
        <f>IFERROR(INDEX($I$2:$I$9873,MATCH(1,INDEX(($P840=$F$2:$F$9873)*(0=COUNTIFS(AF840:AL840,$I$2:$I$9873)),0),0)),"")</f>
        <v/>
      </c>
      <c r="AN840" s="19">
        <f>IFERROR(INDEX($I$2:$I$9873,MATCH(1,INDEX(($P840=$F$2:$F$9873)*(0=COUNTIFS(AF840:AM840,$I$2:$I$9873)),0),0)),"")</f>
        <v/>
      </c>
      <c r="AO840" s="19">
        <f>IFERROR(INDEX($I$2:$I$9873,MATCH(1,INDEX(($P840=$F$2:$F$9873)*(0=COUNTIFS(AF840:AN840,$I$2:$I$9873)),0),0)),"")</f>
        <v/>
      </c>
      <c r="AP840" s="19">
        <f>IFERROR(INDEX($I$2:$I$9873,MATCH(1,INDEX(($P840=$F$2:$F$9873)*(0=COUNTIFS(AF840:AO840,$I$2:$I$9873)),0),0)),"")</f>
        <v/>
      </c>
      <c r="AQ840" s="19">
        <f>IFERROR(INDEX($I$2:$I$9873,MATCH(1,INDEX(($P840=$F$2:$F$9873)*(0=COUNTIFS(AF840:AP840,$I$2:$I$9873)),0),0)),"")</f>
        <v/>
      </c>
      <c r="AR840" s="19">
        <f>IFERROR(INDEX($I$2:$I$9873,MATCH(1,INDEX(($P840=$F$2:$F$9873)*(0=COUNTIFS(AF840:AQ840,$I$2:$I$9873)),0),0)),"")</f>
        <v/>
      </c>
      <c r="AS840" s="19">
        <f>IFERROR(VLOOKUP(AF840,[2]CUS030!$A$5:$E$10000,5,0),"")</f>
        <v/>
      </c>
      <c r="AT840" s="19">
        <f>IFERROR(VLOOKUP(AG840,[2]CUS030!$A$5:$E$10000,5,0),"")</f>
        <v/>
      </c>
      <c r="AU840" s="19">
        <f>IFERROR(VLOOKUP(AH840,[2]CUS030!$A$5:$E$10000,5,0),"")</f>
        <v/>
      </c>
      <c r="AV840" s="19">
        <f>IFERROR(VLOOKUP(AI840,[2]CUS030!$A$5:$E$10000,5,0),"")</f>
        <v/>
      </c>
      <c r="AW840" s="19">
        <f>IFERROR(VLOOKUP(AJ840,[2]CUS030!$A$5:$E$10000,5,0),"")</f>
        <v/>
      </c>
      <c r="AX840" s="19">
        <f>IFERROR(VLOOKUP(AK840,[2]CUS030!$A$5:$E$10000,5,0),"")</f>
        <v/>
      </c>
      <c r="AY840" s="19">
        <f>IFERROR(VLOOKUP(AL840,[2]CUS030!$A$5:$E$10000,5,0),"")</f>
        <v/>
      </c>
      <c r="AZ840" s="19">
        <f>IFERROR(VLOOKUP(AM840,[2]CUS030!$A$5:$E$10000,5,0),"")</f>
        <v/>
      </c>
      <c r="BA840" s="19">
        <f>IFERROR(VLOOKUP(AN840,[2]CUS030!$A$5:$E$10000,5,0),"")</f>
        <v/>
      </c>
      <c r="BB840" s="19">
        <f>IFERROR(VLOOKUP(AO840,[2]CUS030!$A$5:$E$10000,5,0),"")</f>
        <v/>
      </c>
      <c r="BC840" s="19">
        <f>IFERROR(VLOOKUP(AP840,[2]CUS030!$A$5:$E$10000,5,0),"")</f>
        <v/>
      </c>
      <c r="BD840" s="19">
        <f>IFERROR(VLOOKUP(AQ840,[2]CUS030!$A$5:$E$10000,5,0),"")</f>
        <v/>
      </c>
      <c r="BE840" s="19">
        <f>IFERROR(VLOOKUP(AR840,[2]CUS030!$A$5:$E$10000,5,0),"")</f>
        <v/>
      </c>
    </row>
    <row r="841">
      <c r="F841" s="108">
        <f>[1]!Table1[[#This Row],[Production]]</f>
        <v/>
      </c>
      <c r="G841">
        <f>MID(F841,LEN(F841)-6,4)</f>
        <v/>
      </c>
      <c r="H841">
        <f>AS841&amp;"|"&amp;AT841&amp;"|"&amp;AU841&amp;"|"&amp;AV841&amp;"|"&amp;AW841&amp;"|"&amp;AX841&amp;"|"&amp;AY841&amp;"|"&amp;AZ841&amp;"|"&amp;BA841&amp;"|"&amp;BB841&amp;"|"&amp;BC841&amp;"|"&amp;BD841&amp;"|"&amp;BE841</f>
        <v/>
      </c>
      <c r="I841" s="108">
        <f>[1]!Table1[[#This Row],[Stock]]</f>
        <v/>
      </c>
      <c r="J841">
        <f>MID(LEFT(I841,LEN(I841)-3),FIND("0|0.000",LEFT(I841,LEN(I841)-3),1)+7,6)</f>
        <v/>
      </c>
      <c r="K841" s="19" t="n"/>
      <c r="L841" s="19" t="n"/>
      <c r="M841" s="19" t="n"/>
      <c r="N841" s="19" t="n"/>
      <c r="O841" s="19" t="n"/>
      <c r="P841" s="20">
        <f>End_Cal!E841</f>
        <v/>
      </c>
      <c r="Q841" s="112">
        <f>IFERROR(INDEX($J$2:$J$9873,MATCH(1,INDEX(($P841=$F$2:$F$9873)*(0=COUNTIFS($Q$2:$Q$2,$J$2:$J$9873)),0),0)),"")</f>
        <v/>
      </c>
      <c r="R841" s="112">
        <f>IFERROR(INDEX($J$2:$J$9873,MATCH(1,INDEX(($P841=$F$2:$F$9873)*(0=COUNTIFS(Q841,$J$2:$J$9873)),0),0)),"")</f>
        <v/>
      </c>
      <c r="S841" s="112">
        <f>IFERROR(INDEX($J$2:$J$9873,MATCH(1,INDEX(($P841=$F$2:$F$9873)*(0=COUNTIFS(Q841:R841,$J$2:$J$9873)),0),0)),"")</f>
        <v/>
      </c>
      <c r="T841" s="112">
        <f>IFERROR(INDEX($J$2:$J$9873,MATCH(1,INDEX(($P841=$F$2:$F$9873)*(0=COUNTIFS(Q841:S841,$J$2:$J$9873)),0),0)),"")</f>
        <v/>
      </c>
      <c r="U841" s="112">
        <f>IFERROR(INDEX($J$2:$J$9873,MATCH(1,INDEX(($P841=$F$2:$F$9873)*(0=COUNTIFS(Q841:T841,$J$2:$J$9873)),0),0)),"")</f>
        <v/>
      </c>
      <c r="V841" s="112">
        <f>IFERROR(INDEX($J$2:$J$9873,MATCH(1,INDEX(($P841=$F$2:$F$9873)*(0=COUNTIFS(Q841:U841,$J$2:$J$9873)),0),0)),"")</f>
        <v/>
      </c>
      <c r="W841" s="112">
        <f>IFERROR(INDEX($J$2:$J$9873,MATCH(1,INDEX(($P841=$F$2:$F$9873)*(0=COUNTIFS(Q841:V841,$J$2:$J$861)),0),0)),"")</f>
        <v/>
      </c>
      <c r="X841" s="112">
        <f>IFERROR(INDEX($J$2:$J$9873,MATCH(1,INDEX(($P841=$F$2:$F$9873)*(0=COUNTIFS(Q841:W841,$J$2:$J$9873)),0),0)),"")</f>
        <v/>
      </c>
      <c r="Y841" s="112">
        <f>IFERROR(INDEX($J$2:$J$861,MATCH(1,INDEX(($P841=$F$2:$F$861)*(0=COUNTIFS(Q841:X841,$J$2:$J$861)),0),0)),"")</f>
        <v/>
      </c>
      <c r="Z841" s="112">
        <f>IFERROR(INDEX($J$2:$J$861,MATCH(1,INDEX(($P841=$F$2:$F$861)*(0=COUNTIFS(Q841:Y841,$J$2:$J$861)),0),0)),"")</f>
        <v/>
      </c>
      <c r="AA841" s="112">
        <f>IFERROR(INDEX($J$2:$J$861,MATCH(1,INDEX(($P841=$F$2:$F$861)*(0=COUNTIFS(Q841:Z841,$J$2:$J$861)),0),0)),"")</f>
        <v/>
      </c>
      <c r="AB841" s="112">
        <f>IFERROR(INDEX($J$2:$J$861,MATCH(1,INDEX(($P841=$F$2:$F$861)*(0=COUNTIFS(Q841:AA841,$J$2:$J$861)),0),0)),"")</f>
        <v/>
      </c>
      <c r="AC841" s="112">
        <f>IFERROR(INDEX($J$2:$J$861,MATCH(1,INDEX(($P841=$F$2:$F$861)*(0=COUNTIFS(Q841:AB841,$J$2:$J$861)),0),0)),"")</f>
        <v/>
      </c>
      <c r="AD841">
        <f>Q841&amp;"-"&amp;R841&amp;"-"&amp;S841&amp;"-"&amp;T841&amp;"-"&amp;U841&amp;"-"&amp;V841&amp;"-"&amp;W841&amp;"-"&amp;X841&amp;"-"&amp;Y841&amp;"-"&amp;Z841&amp;"-"&amp;AA841&amp;"-"&amp;AB841&amp;"-"&amp;AC841</f>
        <v/>
      </c>
      <c r="AF841" s="19">
        <f>IFERROR(INDEX($I$2:$I$861,MATCH(1,INDEX(($P841=$F$2:$F$861)*(0=COUNTIFS($AF$2:$AF$2,$I$2:$I$861)),0),0)),"")</f>
        <v/>
      </c>
      <c r="AG841" s="19">
        <f>IFERROR(INDEX($I$2:$I$9873,MATCH(1,INDEX(($P841=$F$2:$F$9873)*(0=COUNTIFS(AF841,$I$2:$I$9873)),0),0)),"")</f>
        <v/>
      </c>
      <c r="AH841" s="19">
        <f>IFERROR(INDEX($I$2:$I$9873,MATCH(1,INDEX(($P841=$F$2:$F$9873)*(0=COUNTIFS(AF841:AG841,$I$2:$I$9873)),0),0)),"")</f>
        <v/>
      </c>
      <c r="AI841" s="19">
        <f>IFERROR(INDEX($I$2:$I$9873,MATCH(1,INDEX(($P841=$F$2:$F$9873)*(0=COUNTIFS(AF841:AH841,$I$2:$I$9873)),0),0)),"")</f>
        <v/>
      </c>
      <c r="AJ841" s="19">
        <f>IFERROR(INDEX($I$2:$I$9873,MATCH(1,INDEX(($P841=$F$2:$F$9873)*(0=COUNTIFS(AF841:AI841,$I$2:$I$9873)),0),0)),"")</f>
        <v/>
      </c>
      <c r="AK841" s="19">
        <f>IFERROR(INDEX($I$2:$I$9873,MATCH(1,INDEX(($P841=$F$2:$F$9873)*(0=COUNTIFS(AF841:AJ841,$I$2:$I$9873)),0),0)),"")</f>
        <v/>
      </c>
      <c r="AL841" s="19">
        <f>IFERROR(INDEX($I$2:$I$9873,MATCH(1,INDEX(($P841=$F$2:$F$9873)*(0=COUNTIFS(AF841:AK841,$I$2:$I$9873)),0),0)),"")</f>
        <v/>
      </c>
      <c r="AM841" s="19">
        <f>IFERROR(INDEX($I$2:$I$9873,MATCH(1,INDEX(($P841=$F$2:$F$9873)*(0=COUNTIFS(AF841:AL841,$I$2:$I$9873)),0),0)),"")</f>
        <v/>
      </c>
      <c r="AN841" s="19">
        <f>IFERROR(INDEX($I$2:$I$9873,MATCH(1,INDEX(($P841=$F$2:$F$9873)*(0=COUNTIFS(AF841:AM841,$I$2:$I$9873)),0),0)),"")</f>
        <v/>
      </c>
      <c r="AO841" s="19">
        <f>IFERROR(INDEX($I$2:$I$9873,MATCH(1,INDEX(($P841=$F$2:$F$9873)*(0=COUNTIFS(AF841:AN841,$I$2:$I$9873)),0),0)),"")</f>
        <v/>
      </c>
      <c r="AP841" s="19">
        <f>IFERROR(INDEX($I$2:$I$9873,MATCH(1,INDEX(($P841=$F$2:$F$9873)*(0=COUNTIFS(AF841:AO841,$I$2:$I$9873)),0),0)),"")</f>
        <v/>
      </c>
      <c r="AQ841" s="19">
        <f>IFERROR(INDEX($I$2:$I$9873,MATCH(1,INDEX(($P841=$F$2:$F$9873)*(0=COUNTIFS(AF841:AP841,$I$2:$I$9873)),0),0)),"")</f>
        <v/>
      </c>
      <c r="AR841" s="19">
        <f>IFERROR(INDEX($I$2:$I$9873,MATCH(1,INDEX(($P841=$F$2:$F$9873)*(0=COUNTIFS(AF841:AQ841,$I$2:$I$9873)),0),0)),"")</f>
        <v/>
      </c>
      <c r="AS841" s="19">
        <f>IFERROR(VLOOKUP(AF841,[2]CUS030!$A$5:$E$10000,5,0),"")</f>
        <v/>
      </c>
      <c r="AT841" s="19">
        <f>IFERROR(VLOOKUP(AG841,[2]CUS030!$A$5:$E$10000,5,0),"")</f>
        <v/>
      </c>
      <c r="AU841" s="19">
        <f>IFERROR(VLOOKUP(AH841,[2]CUS030!$A$5:$E$10000,5,0),"")</f>
        <v/>
      </c>
      <c r="AV841" s="19">
        <f>IFERROR(VLOOKUP(AI841,[2]CUS030!$A$5:$E$10000,5,0),"")</f>
        <v/>
      </c>
      <c r="AW841" s="19">
        <f>IFERROR(VLOOKUP(AJ841,[2]CUS030!$A$5:$E$10000,5,0),"")</f>
        <v/>
      </c>
      <c r="AX841" s="19">
        <f>IFERROR(VLOOKUP(AK841,[2]CUS030!$A$5:$E$10000,5,0),"")</f>
        <v/>
      </c>
      <c r="AY841" s="19">
        <f>IFERROR(VLOOKUP(AL841,[2]CUS030!$A$5:$E$10000,5,0),"")</f>
        <v/>
      </c>
      <c r="AZ841" s="19">
        <f>IFERROR(VLOOKUP(AM841,[2]CUS030!$A$5:$E$10000,5,0),"")</f>
        <v/>
      </c>
      <c r="BA841" s="19">
        <f>IFERROR(VLOOKUP(AN841,[2]CUS030!$A$5:$E$10000,5,0),"")</f>
        <v/>
      </c>
      <c r="BB841" s="19">
        <f>IFERROR(VLOOKUP(AO841,[2]CUS030!$A$5:$E$10000,5,0),"")</f>
        <v/>
      </c>
      <c r="BC841" s="19">
        <f>IFERROR(VLOOKUP(AP841,[2]CUS030!$A$5:$E$10000,5,0),"")</f>
        <v/>
      </c>
      <c r="BD841" s="19">
        <f>IFERROR(VLOOKUP(AQ841,[2]CUS030!$A$5:$E$10000,5,0),"")</f>
        <v/>
      </c>
      <c r="BE841" s="19">
        <f>IFERROR(VLOOKUP(AR841,[2]CUS030!$A$5:$E$10000,5,0),"")</f>
        <v/>
      </c>
    </row>
    <row r="842">
      <c r="F842" s="108">
        <f>[1]!Table1[[#This Row],[Production]]</f>
        <v/>
      </c>
      <c r="G842">
        <f>MID(F842,LEN(F842)-6,4)</f>
        <v/>
      </c>
      <c r="H842">
        <f>AS842&amp;"|"&amp;AT842&amp;"|"&amp;AU842&amp;"|"&amp;AV842&amp;"|"&amp;AW842&amp;"|"&amp;AX842&amp;"|"&amp;AY842&amp;"|"&amp;AZ842&amp;"|"&amp;BA842&amp;"|"&amp;BB842&amp;"|"&amp;BC842&amp;"|"&amp;BD842&amp;"|"&amp;BE842</f>
        <v/>
      </c>
      <c r="I842" s="108">
        <f>[1]!Table1[[#This Row],[Stock]]</f>
        <v/>
      </c>
      <c r="J842">
        <f>MID(LEFT(I842,LEN(I842)-3),FIND("0|0.000",LEFT(I842,LEN(I842)-3),1)+7,6)</f>
        <v/>
      </c>
      <c r="K842" s="19" t="n"/>
      <c r="L842" s="19" t="n"/>
      <c r="M842" s="19" t="n"/>
      <c r="N842" s="19" t="n"/>
      <c r="O842" s="19" t="n"/>
      <c r="P842" s="20">
        <f>End_Cal!E842</f>
        <v/>
      </c>
      <c r="Q842" s="112">
        <f>IFERROR(INDEX($J$2:$J$9873,MATCH(1,INDEX(($P842=$F$2:$F$9873)*(0=COUNTIFS($Q$2:$Q$2,$J$2:$J$9873)),0),0)),"")</f>
        <v/>
      </c>
      <c r="R842" s="112">
        <f>IFERROR(INDEX($J$2:$J$9873,MATCH(1,INDEX(($P842=$F$2:$F$9873)*(0=COUNTIFS(Q842,$J$2:$J$9873)),0),0)),"")</f>
        <v/>
      </c>
      <c r="S842" s="112">
        <f>IFERROR(INDEX($J$2:$J$9873,MATCH(1,INDEX(($P842=$F$2:$F$9873)*(0=COUNTIFS(Q842:R842,$J$2:$J$9873)),0),0)),"")</f>
        <v/>
      </c>
      <c r="T842" s="112">
        <f>IFERROR(INDEX($J$2:$J$9873,MATCH(1,INDEX(($P842=$F$2:$F$9873)*(0=COUNTIFS(Q842:S842,$J$2:$J$9873)),0),0)),"")</f>
        <v/>
      </c>
      <c r="U842" s="112">
        <f>IFERROR(INDEX($J$2:$J$9873,MATCH(1,INDEX(($P842=$F$2:$F$9873)*(0=COUNTIFS(Q842:T842,$J$2:$J$9873)),0),0)),"")</f>
        <v/>
      </c>
      <c r="V842" s="112">
        <f>IFERROR(INDEX($J$2:$J$9873,MATCH(1,INDEX(($P842=$F$2:$F$9873)*(0=COUNTIFS(Q842:U842,$J$2:$J$9873)),0),0)),"")</f>
        <v/>
      </c>
      <c r="W842" s="112">
        <f>IFERROR(INDEX($J$2:$J$9873,MATCH(1,INDEX(($P842=$F$2:$F$9873)*(0=COUNTIFS(Q842:V842,$J$2:$J$861)),0),0)),"")</f>
        <v/>
      </c>
      <c r="X842" s="112">
        <f>IFERROR(INDEX($J$2:$J$9873,MATCH(1,INDEX(($P842=$F$2:$F$9873)*(0=COUNTIFS(Q842:W842,$J$2:$J$9873)),0),0)),"")</f>
        <v/>
      </c>
      <c r="Y842" s="112">
        <f>IFERROR(INDEX($J$2:$J$861,MATCH(1,INDEX(($P842=$F$2:$F$861)*(0=COUNTIFS(Q842:X842,$J$2:$J$861)),0),0)),"")</f>
        <v/>
      </c>
      <c r="Z842" s="112">
        <f>IFERROR(INDEX($J$2:$J$861,MATCH(1,INDEX(($P842=$F$2:$F$861)*(0=COUNTIFS(Q842:Y842,$J$2:$J$861)),0),0)),"")</f>
        <v/>
      </c>
      <c r="AA842" s="112">
        <f>IFERROR(INDEX($J$2:$J$861,MATCH(1,INDEX(($P842=$F$2:$F$861)*(0=COUNTIFS(Q842:Z842,$J$2:$J$861)),0),0)),"")</f>
        <v/>
      </c>
      <c r="AB842" s="112">
        <f>IFERROR(INDEX($J$2:$J$861,MATCH(1,INDEX(($P842=$F$2:$F$861)*(0=COUNTIFS(Q842:AA842,$J$2:$J$861)),0),0)),"")</f>
        <v/>
      </c>
      <c r="AC842" s="112">
        <f>IFERROR(INDEX($J$2:$J$861,MATCH(1,INDEX(($P842=$F$2:$F$861)*(0=COUNTIFS(Q842:AB842,$J$2:$J$861)),0),0)),"")</f>
        <v/>
      </c>
      <c r="AD842">
        <f>Q842&amp;"-"&amp;R842&amp;"-"&amp;S842&amp;"-"&amp;T842&amp;"-"&amp;U842&amp;"-"&amp;V842&amp;"-"&amp;W842&amp;"-"&amp;X842&amp;"-"&amp;Y842&amp;"-"&amp;Z842&amp;"-"&amp;AA842&amp;"-"&amp;AB842&amp;"-"&amp;AC842</f>
        <v/>
      </c>
      <c r="AF842" s="19">
        <f>IFERROR(INDEX($I$2:$I$861,MATCH(1,INDEX(($P842=$F$2:$F$861)*(0=COUNTIFS($AF$2:$AF$2,$I$2:$I$861)),0),0)),"")</f>
        <v/>
      </c>
      <c r="AG842" s="19">
        <f>IFERROR(INDEX($I$2:$I$9873,MATCH(1,INDEX(($P842=$F$2:$F$9873)*(0=COUNTIFS(AF842,$I$2:$I$9873)),0),0)),"")</f>
        <v/>
      </c>
      <c r="AH842" s="19">
        <f>IFERROR(INDEX($I$2:$I$9873,MATCH(1,INDEX(($P842=$F$2:$F$9873)*(0=COUNTIFS(AF842:AG842,$I$2:$I$9873)),0),0)),"")</f>
        <v/>
      </c>
      <c r="AI842" s="19">
        <f>IFERROR(INDEX($I$2:$I$9873,MATCH(1,INDEX(($P842=$F$2:$F$9873)*(0=COUNTIFS(AF842:AH842,$I$2:$I$9873)),0),0)),"")</f>
        <v/>
      </c>
      <c r="AJ842" s="19">
        <f>IFERROR(INDEX($I$2:$I$9873,MATCH(1,INDEX(($P842=$F$2:$F$9873)*(0=COUNTIFS(AF842:AI842,$I$2:$I$9873)),0),0)),"")</f>
        <v/>
      </c>
      <c r="AK842" s="19">
        <f>IFERROR(INDEX($I$2:$I$9873,MATCH(1,INDEX(($P842=$F$2:$F$9873)*(0=COUNTIFS(AF842:AJ842,$I$2:$I$9873)),0),0)),"")</f>
        <v/>
      </c>
      <c r="AL842" s="19">
        <f>IFERROR(INDEX($I$2:$I$9873,MATCH(1,INDEX(($P842=$F$2:$F$9873)*(0=COUNTIFS(AF842:AK842,$I$2:$I$9873)),0),0)),"")</f>
        <v/>
      </c>
      <c r="AM842" s="19">
        <f>IFERROR(INDEX($I$2:$I$9873,MATCH(1,INDEX(($P842=$F$2:$F$9873)*(0=COUNTIFS(AF842:AL842,$I$2:$I$9873)),0),0)),"")</f>
        <v/>
      </c>
      <c r="AN842" s="19">
        <f>IFERROR(INDEX($I$2:$I$9873,MATCH(1,INDEX(($P842=$F$2:$F$9873)*(0=COUNTIFS(AF842:AM842,$I$2:$I$9873)),0),0)),"")</f>
        <v/>
      </c>
      <c r="AO842" s="19">
        <f>IFERROR(INDEX($I$2:$I$9873,MATCH(1,INDEX(($P842=$F$2:$F$9873)*(0=COUNTIFS(AF842:AN842,$I$2:$I$9873)),0),0)),"")</f>
        <v/>
      </c>
      <c r="AP842" s="19">
        <f>IFERROR(INDEX($I$2:$I$9873,MATCH(1,INDEX(($P842=$F$2:$F$9873)*(0=COUNTIFS(AF842:AO842,$I$2:$I$9873)),0),0)),"")</f>
        <v/>
      </c>
      <c r="AQ842" s="19">
        <f>IFERROR(INDEX($I$2:$I$9873,MATCH(1,INDEX(($P842=$F$2:$F$9873)*(0=COUNTIFS(AF842:AP842,$I$2:$I$9873)),0),0)),"")</f>
        <v/>
      </c>
      <c r="AR842" s="19">
        <f>IFERROR(INDEX($I$2:$I$9873,MATCH(1,INDEX(($P842=$F$2:$F$9873)*(0=COUNTIFS(AF842:AQ842,$I$2:$I$9873)),0),0)),"")</f>
        <v/>
      </c>
      <c r="AS842" s="19">
        <f>IFERROR(VLOOKUP(AF842,[2]CUS030!$A$5:$E$10000,5,0),"")</f>
        <v/>
      </c>
      <c r="AT842" s="19">
        <f>IFERROR(VLOOKUP(AG842,[2]CUS030!$A$5:$E$10000,5,0),"")</f>
        <v/>
      </c>
      <c r="AU842" s="19">
        <f>IFERROR(VLOOKUP(AH842,[2]CUS030!$A$5:$E$10000,5,0),"")</f>
        <v/>
      </c>
      <c r="AV842" s="19">
        <f>IFERROR(VLOOKUP(AI842,[2]CUS030!$A$5:$E$10000,5,0),"")</f>
        <v/>
      </c>
      <c r="AW842" s="19">
        <f>IFERROR(VLOOKUP(AJ842,[2]CUS030!$A$5:$E$10000,5,0),"")</f>
        <v/>
      </c>
      <c r="AX842" s="19">
        <f>IFERROR(VLOOKUP(AK842,[2]CUS030!$A$5:$E$10000,5,0),"")</f>
        <v/>
      </c>
      <c r="AY842" s="19">
        <f>IFERROR(VLOOKUP(AL842,[2]CUS030!$A$5:$E$10000,5,0),"")</f>
        <v/>
      </c>
      <c r="AZ842" s="19">
        <f>IFERROR(VLOOKUP(AM842,[2]CUS030!$A$5:$E$10000,5,0),"")</f>
        <v/>
      </c>
      <c r="BA842" s="19">
        <f>IFERROR(VLOOKUP(AN842,[2]CUS030!$A$5:$E$10000,5,0),"")</f>
        <v/>
      </c>
      <c r="BB842" s="19">
        <f>IFERROR(VLOOKUP(AO842,[2]CUS030!$A$5:$E$10000,5,0),"")</f>
        <v/>
      </c>
      <c r="BC842" s="19">
        <f>IFERROR(VLOOKUP(AP842,[2]CUS030!$A$5:$E$10000,5,0),"")</f>
        <v/>
      </c>
      <c r="BD842" s="19">
        <f>IFERROR(VLOOKUP(AQ842,[2]CUS030!$A$5:$E$10000,5,0),"")</f>
        <v/>
      </c>
      <c r="BE842" s="19">
        <f>IFERROR(VLOOKUP(AR842,[2]CUS030!$A$5:$E$10000,5,0),"")</f>
        <v/>
      </c>
    </row>
    <row r="843">
      <c r="F843" s="108">
        <f>[1]!Table1[[#This Row],[Production]]</f>
        <v/>
      </c>
      <c r="G843">
        <f>MID(F843,LEN(F843)-6,4)</f>
        <v/>
      </c>
      <c r="H843">
        <f>AS843&amp;"|"&amp;AT843&amp;"|"&amp;AU843&amp;"|"&amp;AV843&amp;"|"&amp;AW843&amp;"|"&amp;AX843&amp;"|"&amp;AY843&amp;"|"&amp;AZ843&amp;"|"&amp;BA843&amp;"|"&amp;BB843&amp;"|"&amp;BC843&amp;"|"&amp;BD843&amp;"|"&amp;BE843</f>
        <v/>
      </c>
      <c r="I843" s="108">
        <f>[1]!Table1[[#This Row],[Stock]]</f>
        <v/>
      </c>
      <c r="J843">
        <f>MID(LEFT(I843,LEN(I843)-3),FIND("0|0.000",LEFT(I843,LEN(I843)-3),1)+7,6)</f>
        <v/>
      </c>
      <c r="K843" s="19" t="n"/>
      <c r="L843" s="19" t="n"/>
      <c r="M843" s="19" t="n"/>
      <c r="N843" s="19" t="n"/>
      <c r="O843" s="19" t="n"/>
      <c r="P843" s="20">
        <f>End_Cal!E843</f>
        <v/>
      </c>
      <c r="Q843" s="112">
        <f>IFERROR(INDEX($J$2:$J$9873,MATCH(1,INDEX(($P843=$F$2:$F$9873)*(0=COUNTIFS($Q$2:$Q$2,$J$2:$J$9873)),0),0)),"")</f>
        <v/>
      </c>
      <c r="R843" s="112">
        <f>IFERROR(INDEX($J$2:$J$9873,MATCH(1,INDEX(($P843=$F$2:$F$9873)*(0=COUNTIFS(Q843,$J$2:$J$9873)),0),0)),"")</f>
        <v/>
      </c>
      <c r="S843" s="112">
        <f>IFERROR(INDEX($J$2:$J$9873,MATCH(1,INDEX(($P843=$F$2:$F$9873)*(0=COUNTIFS(Q843:R843,$J$2:$J$9873)),0),0)),"")</f>
        <v/>
      </c>
      <c r="T843" s="112">
        <f>IFERROR(INDEX($J$2:$J$9873,MATCH(1,INDEX(($P843=$F$2:$F$9873)*(0=COUNTIFS(Q843:S843,$J$2:$J$9873)),0),0)),"")</f>
        <v/>
      </c>
      <c r="U843" s="112">
        <f>IFERROR(INDEX($J$2:$J$9873,MATCH(1,INDEX(($P843=$F$2:$F$9873)*(0=COUNTIFS(Q843:T843,$J$2:$J$9873)),0),0)),"")</f>
        <v/>
      </c>
      <c r="V843" s="112">
        <f>IFERROR(INDEX($J$2:$J$9873,MATCH(1,INDEX(($P843=$F$2:$F$9873)*(0=COUNTIFS(Q843:U843,$J$2:$J$9873)),0),0)),"")</f>
        <v/>
      </c>
      <c r="W843" s="112">
        <f>IFERROR(INDEX($J$2:$J$9873,MATCH(1,INDEX(($P843=$F$2:$F$9873)*(0=COUNTIFS(Q843:V843,$J$2:$J$861)),0),0)),"")</f>
        <v/>
      </c>
      <c r="X843" s="112">
        <f>IFERROR(INDEX($J$2:$J$9873,MATCH(1,INDEX(($P843=$F$2:$F$9873)*(0=COUNTIFS(Q843:W843,$J$2:$J$9873)),0),0)),"")</f>
        <v/>
      </c>
      <c r="Y843" s="112">
        <f>IFERROR(INDEX($J$2:$J$861,MATCH(1,INDEX(($P843=$F$2:$F$861)*(0=COUNTIFS(Q843:X843,$J$2:$J$861)),0),0)),"")</f>
        <v/>
      </c>
      <c r="Z843" s="112">
        <f>IFERROR(INDEX($J$2:$J$861,MATCH(1,INDEX(($P843=$F$2:$F$861)*(0=COUNTIFS(Q843:Y843,$J$2:$J$861)),0),0)),"")</f>
        <v/>
      </c>
      <c r="AA843" s="112">
        <f>IFERROR(INDEX($J$2:$J$861,MATCH(1,INDEX(($P843=$F$2:$F$861)*(0=COUNTIFS(Q843:Z843,$J$2:$J$861)),0),0)),"")</f>
        <v/>
      </c>
      <c r="AB843" s="112">
        <f>IFERROR(INDEX($J$2:$J$861,MATCH(1,INDEX(($P843=$F$2:$F$861)*(0=COUNTIFS(Q843:AA843,$J$2:$J$861)),0),0)),"")</f>
        <v/>
      </c>
      <c r="AC843" s="112">
        <f>IFERROR(INDEX($J$2:$J$861,MATCH(1,INDEX(($P843=$F$2:$F$861)*(0=COUNTIFS(Q843:AB843,$J$2:$J$861)),0),0)),"")</f>
        <v/>
      </c>
      <c r="AD843">
        <f>Q843&amp;"-"&amp;R843&amp;"-"&amp;S843&amp;"-"&amp;T843&amp;"-"&amp;U843&amp;"-"&amp;V843&amp;"-"&amp;W843&amp;"-"&amp;X843&amp;"-"&amp;Y843&amp;"-"&amp;Z843&amp;"-"&amp;AA843&amp;"-"&amp;AB843&amp;"-"&amp;AC843</f>
        <v/>
      </c>
      <c r="AF843" s="19">
        <f>IFERROR(INDEX($I$2:$I$861,MATCH(1,INDEX(($P843=$F$2:$F$861)*(0=COUNTIFS($AF$2:$AF$2,$I$2:$I$861)),0),0)),"")</f>
        <v/>
      </c>
      <c r="AG843" s="19">
        <f>IFERROR(INDEX($I$2:$I$9873,MATCH(1,INDEX(($P843=$F$2:$F$9873)*(0=COUNTIFS(AF843,$I$2:$I$9873)),0),0)),"")</f>
        <v/>
      </c>
      <c r="AH843" s="19">
        <f>IFERROR(INDEX($I$2:$I$9873,MATCH(1,INDEX(($P843=$F$2:$F$9873)*(0=COUNTIFS(AF843:AG843,$I$2:$I$9873)),0),0)),"")</f>
        <v/>
      </c>
      <c r="AI843" s="19">
        <f>IFERROR(INDEX($I$2:$I$9873,MATCH(1,INDEX(($P843=$F$2:$F$9873)*(0=COUNTIFS(AF843:AH843,$I$2:$I$9873)),0),0)),"")</f>
        <v/>
      </c>
      <c r="AJ843" s="19">
        <f>IFERROR(INDEX($I$2:$I$9873,MATCH(1,INDEX(($P843=$F$2:$F$9873)*(0=COUNTIFS(AF843:AI843,$I$2:$I$9873)),0),0)),"")</f>
        <v/>
      </c>
      <c r="AK843" s="19">
        <f>IFERROR(INDEX($I$2:$I$9873,MATCH(1,INDEX(($P843=$F$2:$F$9873)*(0=COUNTIFS(AF843:AJ843,$I$2:$I$9873)),0),0)),"")</f>
        <v/>
      </c>
      <c r="AL843" s="19">
        <f>IFERROR(INDEX($I$2:$I$9873,MATCH(1,INDEX(($P843=$F$2:$F$9873)*(0=COUNTIFS(AF843:AK843,$I$2:$I$9873)),0),0)),"")</f>
        <v/>
      </c>
      <c r="AM843" s="19">
        <f>IFERROR(INDEX($I$2:$I$9873,MATCH(1,INDEX(($P843=$F$2:$F$9873)*(0=COUNTIFS(AF843:AL843,$I$2:$I$9873)),0),0)),"")</f>
        <v/>
      </c>
      <c r="AN843" s="19">
        <f>IFERROR(INDEX($I$2:$I$9873,MATCH(1,INDEX(($P843=$F$2:$F$9873)*(0=COUNTIFS(AF843:AM843,$I$2:$I$9873)),0),0)),"")</f>
        <v/>
      </c>
      <c r="AO843" s="19">
        <f>IFERROR(INDEX($I$2:$I$9873,MATCH(1,INDEX(($P843=$F$2:$F$9873)*(0=COUNTIFS(AF843:AN843,$I$2:$I$9873)),0),0)),"")</f>
        <v/>
      </c>
      <c r="AP843" s="19">
        <f>IFERROR(INDEX($I$2:$I$9873,MATCH(1,INDEX(($P843=$F$2:$F$9873)*(0=COUNTIFS(AF843:AO843,$I$2:$I$9873)),0),0)),"")</f>
        <v/>
      </c>
      <c r="AQ843" s="19">
        <f>IFERROR(INDEX($I$2:$I$9873,MATCH(1,INDEX(($P843=$F$2:$F$9873)*(0=COUNTIFS(AF843:AP843,$I$2:$I$9873)),0),0)),"")</f>
        <v/>
      </c>
      <c r="AR843" s="19">
        <f>IFERROR(INDEX($I$2:$I$9873,MATCH(1,INDEX(($P843=$F$2:$F$9873)*(0=COUNTIFS(AF843:AQ843,$I$2:$I$9873)),0),0)),"")</f>
        <v/>
      </c>
      <c r="AS843" s="19">
        <f>IFERROR(VLOOKUP(AF843,[2]CUS030!$A$5:$E$10000,5,0),"")</f>
        <v/>
      </c>
      <c r="AT843" s="19">
        <f>IFERROR(VLOOKUP(AG843,[2]CUS030!$A$5:$E$10000,5,0),"")</f>
        <v/>
      </c>
      <c r="AU843" s="19">
        <f>IFERROR(VLOOKUP(AH843,[2]CUS030!$A$5:$E$10000,5,0),"")</f>
        <v/>
      </c>
      <c r="AV843" s="19">
        <f>IFERROR(VLOOKUP(AI843,[2]CUS030!$A$5:$E$10000,5,0),"")</f>
        <v/>
      </c>
      <c r="AW843" s="19">
        <f>IFERROR(VLOOKUP(AJ843,[2]CUS030!$A$5:$E$10000,5,0),"")</f>
        <v/>
      </c>
      <c r="AX843" s="19">
        <f>IFERROR(VLOOKUP(AK843,[2]CUS030!$A$5:$E$10000,5,0),"")</f>
        <v/>
      </c>
      <c r="AY843" s="19">
        <f>IFERROR(VLOOKUP(AL843,[2]CUS030!$A$5:$E$10000,5,0),"")</f>
        <v/>
      </c>
      <c r="AZ843" s="19">
        <f>IFERROR(VLOOKUP(AM843,[2]CUS030!$A$5:$E$10000,5,0),"")</f>
        <v/>
      </c>
      <c r="BA843" s="19">
        <f>IFERROR(VLOOKUP(AN843,[2]CUS030!$A$5:$E$10000,5,0),"")</f>
        <v/>
      </c>
      <c r="BB843" s="19">
        <f>IFERROR(VLOOKUP(AO843,[2]CUS030!$A$5:$E$10000,5,0),"")</f>
        <v/>
      </c>
      <c r="BC843" s="19">
        <f>IFERROR(VLOOKUP(AP843,[2]CUS030!$A$5:$E$10000,5,0),"")</f>
        <v/>
      </c>
      <c r="BD843" s="19">
        <f>IFERROR(VLOOKUP(AQ843,[2]CUS030!$A$5:$E$10000,5,0),"")</f>
        <v/>
      </c>
      <c r="BE843" s="19">
        <f>IFERROR(VLOOKUP(AR843,[2]CUS030!$A$5:$E$10000,5,0),"")</f>
        <v/>
      </c>
    </row>
    <row r="844">
      <c r="F844" s="108">
        <f>[1]!Table1[[#This Row],[Production]]</f>
        <v/>
      </c>
      <c r="G844">
        <f>MID(F844,LEN(F844)-6,4)</f>
        <v/>
      </c>
      <c r="H844">
        <f>AS844&amp;"|"&amp;AT844&amp;"|"&amp;AU844&amp;"|"&amp;AV844&amp;"|"&amp;AW844&amp;"|"&amp;AX844&amp;"|"&amp;AY844&amp;"|"&amp;AZ844&amp;"|"&amp;BA844&amp;"|"&amp;BB844&amp;"|"&amp;BC844&amp;"|"&amp;BD844&amp;"|"&amp;BE844</f>
        <v/>
      </c>
      <c r="I844" s="108">
        <f>[1]!Table1[[#This Row],[Stock]]</f>
        <v/>
      </c>
      <c r="J844">
        <f>MID(LEFT(I844,LEN(I844)-3),FIND("0|0.000",LEFT(I844,LEN(I844)-3),1)+7,6)</f>
        <v/>
      </c>
      <c r="K844" s="19" t="n"/>
      <c r="L844" s="19" t="n"/>
      <c r="M844" s="19" t="n"/>
      <c r="N844" s="19" t="n"/>
      <c r="O844" s="19" t="n"/>
      <c r="P844" s="20">
        <f>End_Cal!E844</f>
        <v/>
      </c>
      <c r="Q844" s="112">
        <f>IFERROR(INDEX($J$2:$J$9873,MATCH(1,INDEX(($P844=$F$2:$F$9873)*(0=COUNTIFS($Q$2:$Q$2,$J$2:$J$9873)),0),0)),"")</f>
        <v/>
      </c>
      <c r="R844" s="112">
        <f>IFERROR(INDEX($J$2:$J$9873,MATCH(1,INDEX(($P844=$F$2:$F$9873)*(0=COUNTIFS(Q844,$J$2:$J$9873)),0),0)),"")</f>
        <v/>
      </c>
      <c r="S844" s="112">
        <f>IFERROR(INDEX($J$2:$J$9873,MATCH(1,INDEX(($P844=$F$2:$F$9873)*(0=COUNTIFS(Q844:R844,$J$2:$J$9873)),0),0)),"")</f>
        <v/>
      </c>
      <c r="T844" s="112">
        <f>IFERROR(INDEX($J$2:$J$9873,MATCH(1,INDEX(($P844=$F$2:$F$9873)*(0=COUNTIFS(Q844:S844,$J$2:$J$9873)),0),0)),"")</f>
        <v/>
      </c>
      <c r="U844" s="112">
        <f>IFERROR(INDEX($J$2:$J$9873,MATCH(1,INDEX(($P844=$F$2:$F$9873)*(0=COUNTIFS(Q844:T844,$J$2:$J$9873)),0),0)),"")</f>
        <v/>
      </c>
      <c r="V844" s="112">
        <f>IFERROR(INDEX($J$2:$J$9873,MATCH(1,INDEX(($P844=$F$2:$F$9873)*(0=COUNTIFS(Q844:U844,$J$2:$J$9873)),0),0)),"")</f>
        <v/>
      </c>
      <c r="W844" s="112">
        <f>IFERROR(INDEX($J$2:$J$9873,MATCH(1,INDEX(($P844=$F$2:$F$9873)*(0=COUNTIFS(Q844:V844,$J$2:$J$861)),0),0)),"")</f>
        <v/>
      </c>
      <c r="X844" s="112">
        <f>IFERROR(INDEX($J$2:$J$9873,MATCH(1,INDEX(($P844=$F$2:$F$9873)*(0=COUNTIFS(Q844:W844,$J$2:$J$9873)),0),0)),"")</f>
        <v/>
      </c>
      <c r="Y844" s="112">
        <f>IFERROR(INDEX($J$2:$J$861,MATCH(1,INDEX(($P844=$F$2:$F$861)*(0=COUNTIFS(Q844:X844,$J$2:$J$861)),0),0)),"")</f>
        <v/>
      </c>
      <c r="Z844" s="112">
        <f>IFERROR(INDEX($J$2:$J$861,MATCH(1,INDEX(($P844=$F$2:$F$861)*(0=COUNTIFS(Q844:Y844,$J$2:$J$861)),0),0)),"")</f>
        <v/>
      </c>
      <c r="AA844" s="112">
        <f>IFERROR(INDEX($J$2:$J$861,MATCH(1,INDEX(($P844=$F$2:$F$861)*(0=COUNTIFS(Q844:Z844,$J$2:$J$861)),0),0)),"")</f>
        <v/>
      </c>
      <c r="AB844" s="112">
        <f>IFERROR(INDEX($J$2:$J$861,MATCH(1,INDEX(($P844=$F$2:$F$861)*(0=COUNTIFS(Q844:AA844,$J$2:$J$861)),0),0)),"")</f>
        <v/>
      </c>
      <c r="AC844" s="112">
        <f>IFERROR(INDEX($J$2:$J$861,MATCH(1,INDEX(($P844=$F$2:$F$861)*(0=COUNTIFS(Q844:AB844,$J$2:$J$861)),0),0)),"")</f>
        <v/>
      </c>
      <c r="AD844">
        <f>Q844&amp;"-"&amp;R844&amp;"-"&amp;S844&amp;"-"&amp;T844&amp;"-"&amp;U844&amp;"-"&amp;V844&amp;"-"&amp;W844&amp;"-"&amp;X844&amp;"-"&amp;Y844&amp;"-"&amp;Z844&amp;"-"&amp;AA844&amp;"-"&amp;AB844&amp;"-"&amp;AC844</f>
        <v/>
      </c>
      <c r="AF844" s="19">
        <f>IFERROR(INDEX($I$2:$I$861,MATCH(1,INDEX(($P844=$F$2:$F$861)*(0=COUNTIFS($AF$2:$AF$2,$I$2:$I$861)),0),0)),"")</f>
        <v/>
      </c>
      <c r="AG844" s="19">
        <f>IFERROR(INDEX($I$2:$I$9873,MATCH(1,INDEX(($P844=$F$2:$F$9873)*(0=COUNTIFS(AF844,$I$2:$I$9873)),0),0)),"")</f>
        <v/>
      </c>
      <c r="AH844" s="19">
        <f>IFERROR(INDEX($I$2:$I$9873,MATCH(1,INDEX(($P844=$F$2:$F$9873)*(0=COUNTIFS(AF844:AG844,$I$2:$I$9873)),0),0)),"")</f>
        <v/>
      </c>
      <c r="AI844" s="19">
        <f>IFERROR(INDEX($I$2:$I$9873,MATCH(1,INDEX(($P844=$F$2:$F$9873)*(0=COUNTIFS(AF844:AH844,$I$2:$I$9873)),0),0)),"")</f>
        <v/>
      </c>
      <c r="AJ844" s="19">
        <f>IFERROR(INDEX($I$2:$I$9873,MATCH(1,INDEX(($P844=$F$2:$F$9873)*(0=COUNTIFS(AF844:AI844,$I$2:$I$9873)),0),0)),"")</f>
        <v/>
      </c>
      <c r="AK844" s="19">
        <f>IFERROR(INDEX($I$2:$I$9873,MATCH(1,INDEX(($P844=$F$2:$F$9873)*(0=COUNTIFS(AF844:AJ844,$I$2:$I$9873)),0),0)),"")</f>
        <v/>
      </c>
      <c r="AL844" s="19">
        <f>IFERROR(INDEX($I$2:$I$9873,MATCH(1,INDEX(($P844=$F$2:$F$9873)*(0=COUNTIFS(AF844:AK844,$I$2:$I$9873)),0),0)),"")</f>
        <v/>
      </c>
      <c r="AM844" s="19">
        <f>IFERROR(INDEX($I$2:$I$9873,MATCH(1,INDEX(($P844=$F$2:$F$9873)*(0=COUNTIFS(AF844:AL844,$I$2:$I$9873)),0),0)),"")</f>
        <v/>
      </c>
      <c r="AN844" s="19">
        <f>IFERROR(INDEX($I$2:$I$9873,MATCH(1,INDEX(($P844=$F$2:$F$9873)*(0=COUNTIFS(AF844:AM844,$I$2:$I$9873)),0),0)),"")</f>
        <v/>
      </c>
      <c r="AO844" s="19">
        <f>IFERROR(INDEX($I$2:$I$9873,MATCH(1,INDEX(($P844=$F$2:$F$9873)*(0=COUNTIFS(AF844:AN844,$I$2:$I$9873)),0),0)),"")</f>
        <v/>
      </c>
      <c r="AP844" s="19">
        <f>IFERROR(INDEX($I$2:$I$9873,MATCH(1,INDEX(($P844=$F$2:$F$9873)*(0=COUNTIFS(AF844:AO844,$I$2:$I$9873)),0),0)),"")</f>
        <v/>
      </c>
      <c r="AQ844" s="19">
        <f>IFERROR(INDEX($I$2:$I$9873,MATCH(1,INDEX(($P844=$F$2:$F$9873)*(0=COUNTIFS(AF844:AP844,$I$2:$I$9873)),0),0)),"")</f>
        <v/>
      </c>
      <c r="AR844" s="19">
        <f>IFERROR(INDEX($I$2:$I$9873,MATCH(1,INDEX(($P844=$F$2:$F$9873)*(0=COUNTIFS(AF844:AQ844,$I$2:$I$9873)),0),0)),"")</f>
        <v/>
      </c>
      <c r="AS844" s="19">
        <f>IFERROR(VLOOKUP(AF844,[2]CUS030!$A$5:$E$10000,5,0),"")</f>
        <v/>
      </c>
      <c r="AT844" s="19">
        <f>IFERROR(VLOOKUP(AG844,[2]CUS030!$A$5:$E$10000,5,0),"")</f>
        <v/>
      </c>
      <c r="AU844" s="19">
        <f>IFERROR(VLOOKUP(AH844,[2]CUS030!$A$5:$E$10000,5,0),"")</f>
        <v/>
      </c>
      <c r="AV844" s="19">
        <f>IFERROR(VLOOKUP(AI844,[2]CUS030!$A$5:$E$10000,5,0),"")</f>
        <v/>
      </c>
      <c r="AW844" s="19">
        <f>IFERROR(VLOOKUP(AJ844,[2]CUS030!$A$5:$E$10000,5,0),"")</f>
        <v/>
      </c>
      <c r="AX844" s="19">
        <f>IFERROR(VLOOKUP(AK844,[2]CUS030!$A$5:$E$10000,5,0),"")</f>
        <v/>
      </c>
      <c r="AY844" s="19">
        <f>IFERROR(VLOOKUP(AL844,[2]CUS030!$A$5:$E$10000,5,0),"")</f>
        <v/>
      </c>
      <c r="AZ844" s="19">
        <f>IFERROR(VLOOKUP(AM844,[2]CUS030!$A$5:$E$10000,5,0),"")</f>
        <v/>
      </c>
      <c r="BA844" s="19">
        <f>IFERROR(VLOOKUP(AN844,[2]CUS030!$A$5:$E$10000,5,0),"")</f>
        <v/>
      </c>
      <c r="BB844" s="19">
        <f>IFERROR(VLOOKUP(AO844,[2]CUS030!$A$5:$E$10000,5,0),"")</f>
        <v/>
      </c>
      <c r="BC844" s="19">
        <f>IFERROR(VLOOKUP(AP844,[2]CUS030!$A$5:$E$10000,5,0),"")</f>
        <v/>
      </c>
      <c r="BD844" s="19">
        <f>IFERROR(VLOOKUP(AQ844,[2]CUS030!$A$5:$E$10000,5,0),"")</f>
        <v/>
      </c>
      <c r="BE844" s="19">
        <f>IFERROR(VLOOKUP(AR844,[2]CUS030!$A$5:$E$10000,5,0),"")</f>
        <v/>
      </c>
    </row>
    <row r="845">
      <c r="F845" s="108">
        <f>[1]!Table1[[#This Row],[Production]]</f>
        <v/>
      </c>
      <c r="G845">
        <f>MID(F845,LEN(F845)-6,4)</f>
        <v/>
      </c>
      <c r="H845">
        <f>AS845&amp;"|"&amp;AT845&amp;"|"&amp;AU845&amp;"|"&amp;AV845&amp;"|"&amp;AW845&amp;"|"&amp;AX845&amp;"|"&amp;AY845&amp;"|"&amp;AZ845&amp;"|"&amp;BA845&amp;"|"&amp;BB845&amp;"|"&amp;BC845&amp;"|"&amp;BD845&amp;"|"&amp;BE845</f>
        <v/>
      </c>
      <c r="I845" s="108">
        <f>[1]!Table1[[#This Row],[Stock]]</f>
        <v/>
      </c>
      <c r="J845">
        <f>MID(LEFT(I845,LEN(I845)-3),FIND("0|0.000",LEFT(I845,LEN(I845)-3),1)+7,6)</f>
        <v/>
      </c>
      <c r="K845" s="19" t="n"/>
      <c r="L845" s="19" t="n"/>
      <c r="M845" s="19" t="n"/>
      <c r="N845" s="19" t="n"/>
      <c r="O845" s="19" t="n"/>
      <c r="P845" s="20">
        <f>End_Cal!E845</f>
        <v/>
      </c>
      <c r="Q845" s="112">
        <f>IFERROR(INDEX($J$2:$J$9873,MATCH(1,INDEX(($P845=$F$2:$F$9873)*(0=COUNTIFS($Q$2:$Q$2,$J$2:$J$9873)),0),0)),"")</f>
        <v/>
      </c>
      <c r="R845" s="112">
        <f>IFERROR(INDEX($J$2:$J$9873,MATCH(1,INDEX(($P845=$F$2:$F$9873)*(0=COUNTIFS(Q845,$J$2:$J$9873)),0),0)),"")</f>
        <v/>
      </c>
      <c r="S845" s="112">
        <f>IFERROR(INDEX($J$2:$J$9873,MATCH(1,INDEX(($P845=$F$2:$F$9873)*(0=COUNTIFS(Q845:R845,$J$2:$J$9873)),0),0)),"")</f>
        <v/>
      </c>
      <c r="T845" s="112">
        <f>IFERROR(INDEX($J$2:$J$9873,MATCH(1,INDEX(($P845=$F$2:$F$9873)*(0=COUNTIFS(Q845:S845,$J$2:$J$9873)),0),0)),"")</f>
        <v/>
      </c>
      <c r="U845" s="112">
        <f>IFERROR(INDEX($J$2:$J$9873,MATCH(1,INDEX(($P845=$F$2:$F$9873)*(0=COUNTIFS(Q845:T845,$J$2:$J$9873)),0),0)),"")</f>
        <v/>
      </c>
      <c r="V845" s="112">
        <f>IFERROR(INDEX($J$2:$J$9873,MATCH(1,INDEX(($P845=$F$2:$F$9873)*(0=COUNTIFS(Q845:U845,$J$2:$J$9873)),0),0)),"")</f>
        <v/>
      </c>
      <c r="W845" s="112">
        <f>IFERROR(INDEX($J$2:$J$9873,MATCH(1,INDEX(($P845=$F$2:$F$9873)*(0=COUNTIFS(Q845:V845,$J$2:$J$861)),0),0)),"")</f>
        <v/>
      </c>
      <c r="X845" s="112">
        <f>IFERROR(INDEX($J$2:$J$9873,MATCH(1,INDEX(($P845=$F$2:$F$9873)*(0=COUNTIFS(Q845:W845,$J$2:$J$9873)),0),0)),"")</f>
        <v/>
      </c>
      <c r="Y845" s="112">
        <f>IFERROR(INDEX($J$2:$J$861,MATCH(1,INDEX(($P845=$F$2:$F$861)*(0=COUNTIFS(Q845:X845,$J$2:$J$861)),0),0)),"")</f>
        <v/>
      </c>
      <c r="Z845" s="112">
        <f>IFERROR(INDEX($J$2:$J$861,MATCH(1,INDEX(($P845=$F$2:$F$861)*(0=COUNTIFS(Q845:Y845,$J$2:$J$861)),0),0)),"")</f>
        <v/>
      </c>
      <c r="AA845" s="112">
        <f>IFERROR(INDEX($J$2:$J$861,MATCH(1,INDEX(($P845=$F$2:$F$861)*(0=COUNTIFS(Q845:Z845,$J$2:$J$861)),0),0)),"")</f>
        <v/>
      </c>
      <c r="AB845" s="112">
        <f>IFERROR(INDEX($J$2:$J$861,MATCH(1,INDEX(($P845=$F$2:$F$861)*(0=COUNTIFS(Q845:AA845,$J$2:$J$861)),0),0)),"")</f>
        <v/>
      </c>
      <c r="AC845" s="112">
        <f>IFERROR(INDEX($J$2:$J$861,MATCH(1,INDEX(($P845=$F$2:$F$861)*(0=COUNTIFS(Q845:AB845,$J$2:$J$861)),0),0)),"")</f>
        <v/>
      </c>
      <c r="AD845">
        <f>Q845&amp;"-"&amp;R845&amp;"-"&amp;S845&amp;"-"&amp;T845&amp;"-"&amp;U845&amp;"-"&amp;V845&amp;"-"&amp;W845&amp;"-"&amp;X845&amp;"-"&amp;Y845&amp;"-"&amp;Z845&amp;"-"&amp;AA845&amp;"-"&amp;AB845&amp;"-"&amp;AC845</f>
        <v/>
      </c>
      <c r="AF845" s="19">
        <f>IFERROR(INDEX($I$2:$I$861,MATCH(1,INDEX(($P845=$F$2:$F$861)*(0=COUNTIFS($AF$2:$AF$2,$I$2:$I$861)),0),0)),"")</f>
        <v/>
      </c>
      <c r="AG845" s="19">
        <f>IFERROR(INDEX($I$2:$I$9873,MATCH(1,INDEX(($P845=$F$2:$F$9873)*(0=COUNTIFS(AF845,$I$2:$I$9873)),0),0)),"")</f>
        <v/>
      </c>
      <c r="AH845" s="19">
        <f>IFERROR(INDEX($I$2:$I$9873,MATCH(1,INDEX(($P845=$F$2:$F$9873)*(0=COUNTIFS(AF845:AG845,$I$2:$I$9873)),0),0)),"")</f>
        <v/>
      </c>
      <c r="AI845" s="19">
        <f>IFERROR(INDEX($I$2:$I$9873,MATCH(1,INDEX(($P845=$F$2:$F$9873)*(0=COUNTIFS(AF845:AH845,$I$2:$I$9873)),0),0)),"")</f>
        <v/>
      </c>
      <c r="AJ845" s="19">
        <f>IFERROR(INDEX($I$2:$I$9873,MATCH(1,INDEX(($P845=$F$2:$F$9873)*(0=COUNTIFS(AF845:AI845,$I$2:$I$9873)),0),0)),"")</f>
        <v/>
      </c>
      <c r="AK845" s="19">
        <f>IFERROR(INDEX($I$2:$I$9873,MATCH(1,INDEX(($P845=$F$2:$F$9873)*(0=COUNTIFS(AF845:AJ845,$I$2:$I$9873)),0),0)),"")</f>
        <v/>
      </c>
      <c r="AL845" s="19">
        <f>IFERROR(INDEX($I$2:$I$9873,MATCH(1,INDEX(($P845=$F$2:$F$9873)*(0=COUNTIFS(AF845:AK845,$I$2:$I$9873)),0),0)),"")</f>
        <v/>
      </c>
      <c r="AM845" s="19">
        <f>IFERROR(INDEX($I$2:$I$9873,MATCH(1,INDEX(($P845=$F$2:$F$9873)*(0=COUNTIFS(AF845:AL845,$I$2:$I$9873)),0),0)),"")</f>
        <v/>
      </c>
      <c r="AN845" s="19">
        <f>IFERROR(INDEX($I$2:$I$9873,MATCH(1,INDEX(($P845=$F$2:$F$9873)*(0=COUNTIFS(AF845:AM845,$I$2:$I$9873)),0),0)),"")</f>
        <v/>
      </c>
      <c r="AO845" s="19">
        <f>IFERROR(INDEX($I$2:$I$9873,MATCH(1,INDEX(($P845=$F$2:$F$9873)*(0=COUNTIFS(AF845:AN845,$I$2:$I$9873)),0),0)),"")</f>
        <v/>
      </c>
      <c r="AP845" s="19">
        <f>IFERROR(INDEX($I$2:$I$9873,MATCH(1,INDEX(($P845=$F$2:$F$9873)*(0=COUNTIFS(AF845:AO845,$I$2:$I$9873)),0),0)),"")</f>
        <v/>
      </c>
      <c r="AQ845" s="19">
        <f>IFERROR(INDEX($I$2:$I$9873,MATCH(1,INDEX(($P845=$F$2:$F$9873)*(0=COUNTIFS(AF845:AP845,$I$2:$I$9873)),0),0)),"")</f>
        <v/>
      </c>
      <c r="AR845" s="19">
        <f>IFERROR(INDEX($I$2:$I$9873,MATCH(1,INDEX(($P845=$F$2:$F$9873)*(0=COUNTIFS(AF845:AQ845,$I$2:$I$9873)),0),0)),"")</f>
        <v/>
      </c>
      <c r="AS845" s="19">
        <f>IFERROR(VLOOKUP(AF845,[2]CUS030!$A$5:$E$10000,5,0),"")</f>
        <v/>
      </c>
      <c r="AT845" s="19">
        <f>IFERROR(VLOOKUP(AG845,[2]CUS030!$A$5:$E$10000,5,0),"")</f>
        <v/>
      </c>
      <c r="AU845" s="19">
        <f>IFERROR(VLOOKUP(AH845,[2]CUS030!$A$5:$E$10000,5,0),"")</f>
        <v/>
      </c>
      <c r="AV845" s="19">
        <f>IFERROR(VLOOKUP(AI845,[2]CUS030!$A$5:$E$10000,5,0),"")</f>
        <v/>
      </c>
      <c r="AW845" s="19">
        <f>IFERROR(VLOOKUP(AJ845,[2]CUS030!$A$5:$E$10000,5,0),"")</f>
        <v/>
      </c>
      <c r="AX845" s="19">
        <f>IFERROR(VLOOKUP(AK845,[2]CUS030!$A$5:$E$10000,5,0),"")</f>
        <v/>
      </c>
      <c r="AY845" s="19">
        <f>IFERROR(VLOOKUP(AL845,[2]CUS030!$A$5:$E$10000,5,0),"")</f>
        <v/>
      </c>
      <c r="AZ845" s="19">
        <f>IFERROR(VLOOKUP(AM845,[2]CUS030!$A$5:$E$10000,5,0),"")</f>
        <v/>
      </c>
      <c r="BA845" s="19">
        <f>IFERROR(VLOOKUP(AN845,[2]CUS030!$A$5:$E$10000,5,0),"")</f>
        <v/>
      </c>
      <c r="BB845" s="19">
        <f>IFERROR(VLOOKUP(AO845,[2]CUS030!$A$5:$E$10000,5,0),"")</f>
        <v/>
      </c>
      <c r="BC845" s="19">
        <f>IFERROR(VLOOKUP(AP845,[2]CUS030!$A$5:$E$10000,5,0),"")</f>
        <v/>
      </c>
      <c r="BD845" s="19">
        <f>IFERROR(VLOOKUP(AQ845,[2]CUS030!$A$5:$E$10000,5,0),"")</f>
        <v/>
      </c>
      <c r="BE845" s="19">
        <f>IFERROR(VLOOKUP(AR845,[2]CUS030!$A$5:$E$10000,5,0),"")</f>
        <v/>
      </c>
    </row>
    <row r="846">
      <c r="F846" s="108">
        <f>[1]!Table1[[#This Row],[Production]]</f>
        <v/>
      </c>
      <c r="G846">
        <f>MID(F846,LEN(F846)-6,4)</f>
        <v/>
      </c>
      <c r="H846">
        <f>AS846&amp;"|"&amp;AT846&amp;"|"&amp;AU846&amp;"|"&amp;AV846&amp;"|"&amp;AW846&amp;"|"&amp;AX846&amp;"|"&amp;AY846&amp;"|"&amp;AZ846&amp;"|"&amp;BA846&amp;"|"&amp;BB846&amp;"|"&amp;BC846&amp;"|"&amp;BD846&amp;"|"&amp;BE846</f>
        <v/>
      </c>
      <c r="I846" s="108">
        <f>[1]!Table1[[#This Row],[Stock]]</f>
        <v/>
      </c>
      <c r="J846">
        <f>MID(LEFT(I846,LEN(I846)-3),FIND("0|0.000",LEFT(I846,LEN(I846)-3),1)+7,6)</f>
        <v/>
      </c>
      <c r="K846" s="19" t="n"/>
      <c r="L846" s="19" t="n"/>
      <c r="M846" s="19" t="n"/>
      <c r="N846" s="19" t="n"/>
      <c r="O846" s="19" t="n"/>
      <c r="P846" s="20">
        <f>End_Cal!E846</f>
        <v/>
      </c>
      <c r="Q846" s="112">
        <f>IFERROR(INDEX($J$2:$J$9873,MATCH(1,INDEX(($P846=$F$2:$F$9873)*(0=COUNTIFS($Q$2:$Q$2,$J$2:$J$9873)),0),0)),"")</f>
        <v/>
      </c>
      <c r="R846" s="112">
        <f>IFERROR(INDEX($J$2:$J$9873,MATCH(1,INDEX(($P846=$F$2:$F$9873)*(0=COUNTIFS(Q846,$J$2:$J$9873)),0),0)),"")</f>
        <v/>
      </c>
      <c r="S846" s="112">
        <f>IFERROR(INDEX($J$2:$J$9873,MATCH(1,INDEX(($P846=$F$2:$F$9873)*(0=COUNTIFS(Q846:R846,$J$2:$J$9873)),0),0)),"")</f>
        <v/>
      </c>
      <c r="T846" s="112">
        <f>IFERROR(INDEX($J$2:$J$9873,MATCH(1,INDEX(($P846=$F$2:$F$9873)*(0=COUNTIFS(Q846:S846,$J$2:$J$9873)),0),0)),"")</f>
        <v/>
      </c>
      <c r="U846" s="112">
        <f>IFERROR(INDEX($J$2:$J$9873,MATCH(1,INDEX(($P846=$F$2:$F$9873)*(0=COUNTIFS(Q846:T846,$J$2:$J$9873)),0),0)),"")</f>
        <v/>
      </c>
      <c r="V846" s="112">
        <f>IFERROR(INDEX($J$2:$J$9873,MATCH(1,INDEX(($P846=$F$2:$F$9873)*(0=COUNTIFS(Q846:U846,$J$2:$J$9873)),0),0)),"")</f>
        <v/>
      </c>
      <c r="W846" s="112">
        <f>IFERROR(INDEX($J$2:$J$9873,MATCH(1,INDEX(($P846=$F$2:$F$9873)*(0=COUNTIFS(Q846:V846,$J$2:$J$861)),0),0)),"")</f>
        <v/>
      </c>
      <c r="X846" s="112">
        <f>IFERROR(INDEX($J$2:$J$9873,MATCH(1,INDEX(($P846=$F$2:$F$9873)*(0=COUNTIFS(Q846:W846,$J$2:$J$9873)),0),0)),"")</f>
        <v/>
      </c>
      <c r="Y846" s="112">
        <f>IFERROR(INDEX($J$2:$J$861,MATCH(1,INDEX(($P846=$F$2:$F$861)*(0=COUNTIFS(Q846:X846,$J$2:$J$861)),0),0)),"")</f>
        <v/>
      </c>
      <c r="Z846" s="112">
        <f>IFERROR(INDEX($J$2:$J$861,MATCH(1,INDEX(($P846=$F$2:$F$861)*(0=COUNTIFS(Q846:Y846,$J$2:$J$861)),0),0)),"")</f>
        <v/>
      </c>
      <c r="AA846" s="112">
        <f>IFERROR(INDEX($J$2:$J$861,MATCH(1,INDEX(($P846=$F$2:$F$861)*(0=COUNTIFS(Q846:Z846,$J$2:$J$861)),0),0)),"")</f>
        <v/>
      </c>
      <c r="AB846" s="112">
        <f>IFERROR(INDEX($J$2:$J$861,MATCH(1,INDEX(($P846=$F$2:$F$861)*(0=COUNTIFS(Q846:AA846,$J$2:$J$861)),0),0)),"")</f>
        <v/>
      </c>
      <c r="AC846" s="112">
        <f>IFERROR(INDEX($J$2:$J$861,MATCH(1,INDEX(($P846=$F$2:$F$861)*(0=COUNTIFS(Q846:AB846,$J$2:$J$861)),0),0)),"")</f>
        <v/>
      </c>
      <c r="AD846">
        <f>Q846&amp;"-"&amp;R846&amp;"-"&amp;S846&amp;"-"&amp;T846&amp;"-"&amp;U846&amp;"-"&amp;V846&amp;"-"&amp;W846&amp;"-"&amp;X846&amp;"-"&amp;Y846&amp;"-"&amp;Z846&amp;"-"&amp;AA846&amp;"-"&amp;AB846&amp;"-"&amp;AC846</f>
        <v/>
      </c>
      <c r="AF846" s="19">
        <f>IFERROR(INDEX($I$2:$I$861,MATCH(1,INDEX(($P846=$F$2:$F$861)*(0=COUNTIFS($AF$2:$AF$2,$I$2:$I$861)),0),0)),"")</f>
        <v/>
      </c>
      <c r="AG846" s="19">
        <f>IFERROR(INDEX($I$2:$I$9873,MATCH(1,INDEX(($P846=$F$2:$F$9873)*(0=COUNTIFS(AF846,$I$2:$I$9873)),0),0)),"")</f>
        <v/>
      </c>
      <c r="AH846" s="19">
        <f>IFERROR(INDEX($I$2:$I$9873,MATCH(1,INDEX(($P846=$F$2:$F$9873)*(0=COUNTIFS(AF846:AG846,$I$2:$I$9873)),0),0)),"")</f>
        <v/>
      </c>
      <c r="AI846" s="19">
        <f>IFERROR(INDEX($I$2:$I$9873,MATCH(1,INDEX(($P846=$F$2:$F$9873)*(0=COUNTIFS(AF846:AH846,$I$2:$I$9873)),0),0)),"")</f>
        <v/>
      </c>
      <c r="AJ846" s="19">
        <f>IFERROR(INDEX($I$2:$I$9873,MATCH(1,INDEX(($P846=$F$2:$F$9873)*(0=COUNTIFS(AF846:AI846,$I$2:$I$9873)),0),0)),"")</f>
        <v/>
      </c>
      <c r="AK846" s="19">
        <f>IFERROR(INDEX($I$2:$I$9873,MATCH(1,INDEX(($P846=$F$2:$F$9873)*(0=COUNTIFS(AF846:AJ846,$I$2:$I$9873)),0),0)),"")</f>
        <v/>
      </c>
      <c r="AL846" s="19">
        <f>IFERROR(INDEX($I$2:$I$9873,MATCH(1,INDEX(($P846=$F$2:$F$9873)*(0=COUNTIFS(AF846:AK846,$I$2:$I$9873)),0),0)),"")</f>
        <v/>
      </c>
      <c r="AM846" s="19">
        <f>IFERROR(INDEX($I$2:$I$9873,MATCH(1,INDEX(($P846=$F$2:$F$9873)*(0=COUNTIFS(AF846:AL846,$I$2:$I$9873)),0),0)),"")</f>
        <v/>
      </c>
      <c r="AN846" s="19">
        <f>IFERROR(INDEX($I$2:$I$9873,MATCH(1,INDEX(($P846=$F$2:$F$9873)*(0=COUNTIFS(AF846:AM846,$I$2:$I$9873)),0),0)),"")</f>
        <v/>
      </c>
      <c r="AO846" s="19">
        <f>IFERROR(INDEX($I$2:$I$9873,MATCH(1,INDEX(($P846=$F$2:$F$9873)*(0=COUNTIFS(AF846:AN846,$I$2:$I$9873)),0),0)),"")</f>
        <v/>
      </c>
      <c r="AP846" s="19">
        <f>IFERROR(INDEX($I$2:$I$9873,MATCH(1,INDEX(($P846=$F$2:$F$9873)*(0=COUNTIFS(AF846:AO846,$I$2:$I$9873)),0),0)),"")</f>
        <v/>
      </c>
      <c r="AQ846" s="19">
        <f>IFERROR(INDEX($I$2:$I$9873,MATCH(1,INDEX(($P846=$F$2:$F$9873)*(0=COUNTIFS(AF846:AP846,$I$2:$I$9873)),0),0)),"")</f>
        <v/>
      </c>
      <c r="AR846" s="19">
        <f>IFERROR(INDEX($I$2:$I$9873,MATCH(1,INDEX(($P846=$F$2:$F$9873)*(0=COUNTIFS(AF846:AQ846,$I$2:$I$9873)),0),0)),"")</f>
        <v/>
      </c>
      <c r="AS846" s="19">
        <f>IFERROR(VLOOKUP(AF846,[2]CUS030!$A$5:$E$10000,5,0),"")</f>
        <v/>
      </c>
      <c r="AT846" s="19">
        <f>IFERROR(VLOOKUP(AG846,[2]CUS030!$A$5:$E$10000,5,0),"")</f>
        <v/>
      </c>
      <c r="AU846" s="19">
        <f>IFERROR(VLOOKUP(AH846,[2]CUS030!$A$5:$E$10000,5,0),"")</f>
        <v/>
      </c>
      <c r="AV846" s="19">
        <f>IFERROR(VLOOKUP(AI846,[2]CUS030!$A$5:$E$10000,5,0),"")</f>
        <v/>
      </c>
      <c r="AW846" s="19">
        <f>IFERROR(VLOOKUP(AJ846,[2]CUS030!$A$5:$E$10000,5,0),"")</f>
        <v/>
      </c>
      <c r="AX846" s="19">
        <f>IFERROR(VLOOKUP(AK846,[2]CUS030!$A$5:$E$10000,5,0),"")</f>
        <v/>
      </c>
      <c r="AY846" s="19">
        <f>IFERROR(VLOOKUP(AL846,[2]CUS030!$A$5:$E$10000,5,0),"")</f>
        <v/>
      </c>
      <c r="AZ846" s="19">
        <f>IFERROR(VLOOKUP(AM846,[2]CUS030!$A$5:$E$10000,5,0),"")</f>
        <v/>
      </c>
      <c r="BA846" s="19">
        <f>IFERROR(VLOOKUP(AN846,[2]CUS030!$A$5:$E$10000,5,0),"")</f>
        <v/>
      </c>
      <c r="BB846" s="19">
        <f>IFERROR(VLOOKUP(AO846,[2]CUS030!$A$5:$E$10000,5,0),"")</f>
        <v/>
      </c>
      <c r="BC846" s="19">
        <f>IFERROR(VLOOKUP(AP846,[2]CUS030!$A$5:$E$10000,5,0),"")</f>
        <v/>
      </c>
      <c r="BD846" s="19">
        <f>IFERROR(VLOOKUP(AQ846,[2]CUS030!$A$5:$E$10000,5,0),"")</f>
        <v/>
      </c>
      <c r="BE846" s="19">
        <f>IFERROR(VLOOKUP(AR846,[2]CUS030!$A$5:$E$10000,5,0),"")</f>
        <v/>
      </c>
    </row>
    <row r="847">
      <c r="F847" s="108">
        <f>[1]!Table1[[#This Row],[Production]]</f>
        <v/>
      </c>
      <c r="G847">
        <f>MID(F847,LEN(F847)-6,4)</f>
        <v/>
      </c>
      <c r="H847">
        <f>AS847&amp;"|"&amp;AT847&amp;"|"&amp;AU847&amp;"|"&amp;AV847&amp;"|"&amp;AW847&amp;"|"&amp;AX847&amp;"|"&amp;AY847&amp;"|"&amp;AZ847&amp;"|"&amp;BA847&amp;"|"&amp;BB847&amp;"|"&amp;BC847&amp;"|"&amp;BD847&amp;"|"&amp;BE847</f>
        <v/>
      </c>
      <c r="I847" s="108">
        <f>[1]!Table1[[#This Row],[Stock]]</f>
        <v/>
      </c>
      <c r="J847">
        <f>MID(LEFT(I847,LEN(I847)-3),FIND("0|0.000",LEFT(I847,LEN(I847)-3),1)+7,6)</f>
        <v/>
      </c>
      <c r="K847" s="19" t="n"/>
      <c r="L847" s="19" t="n"/>
      <c r="M847" s="19" t="n"/>
      <c r="N847" s="19" t="n"/>
      <c r="O847" s="19" t="n"/>
      <c r="P847" s="20">
        <f>End_Cal!E847</f>
        <v/>
      </c>
      <c r="Q847" s="112">
        <f>IFERROR(INDEX($J$2:$J$9873,MATCH(1,INDEX(($P847=$F$2:$F$9873)*(0=COUNTIFS($Q$2:$Q$2,$J$2:$J$9873)),0),0)),"")</f>
        <v/>
      </c>
      <c r="R847" s="112">
        <f>IFERROR(INDEX($J$2:$J$9873,MATCH(1,INDEX(($P847=$F$2:$F$9873)*(0=COUNTIFS(Q847,$J$2:$J$9873)),0),0)),"")</f>
        <v/>
      </c>
      <c r="S847" s="112">
        <f>IFERROR(INDEX($J$2:$J$9873,MATCH(1,INDEX(($P847=$F$2:$F$9873)*(0=COUNTIFS(Q847:R847,$J$2:$J$9873)),0),0)),"")</f>
        <v/>
      </c>
      <c r="T847" s="112">
        <f>IFERROR(INDEX($J$2:$J$9873,MATCH(1,INDEX(($P847=$F$2:$F$9873)*(0=COUNTIFS(Q847:S847,$J$2:$J$9873)),0),0)),"")</f>
        <v/>
      </c>
      <c r="U847" s="112">
        <f>IFERROR(INDEX($J$2:$J$9873,MATCH(1,INDEX(($P847=$F$2:$F$9873)*(0=COUNTIFS(Q847:T847,$J$2:$J$9873)),0),0)),"")</f>
        <v/>
      </c>
      <c r="V847" s="112">
        <f>IFERROR(INDEX($J$2:$J$9873,MATCH(1,INDEX(($P847=$F$2:$F$9873)*(0=COUNTIFS(Q847:U847,$J$2:$J$9873)),0),0)),"")</f>
        <v/>
      </c>
      <c r="W847" s="112">
        <f>IFERROR(INDEX($J$2:$J$9873,MATCH(1,INDEX(($P847=$F$2:$F$9873)*(0=COUNTIFS(Q847:V847,$J$2:$J$861)),0),0)),"")</f>
        <v/>
      </c>
      <c r="X847" s="112">
        <f>IFERROR(INDEX($J$2:$J$9873,MATCH(1,INDEX(($P847=$F$2:$F$9873)*(0=COUNTIFS(Q847:W847,$J$2:$J$9873)),0),0)),"")</f>
        <v/>
      </c>
      <c r="Y847" s="112">
        <f>IFERROR(INDEX($J$2:$J$861,MATCH(1,INDEX(($P847=$F$2:$F$861)*(0=COUNTIFS(Q847:X847,$J$2:$J$861)),0),0)),"")</f>
        <v/>
      </c>
      <c r="Z847" s="112">
        <f>IFERROR(INDEX($J$2:$J$861,MATCH(1,INDEX(($P847=$F$2:$F$861)*(0=COUNTIFS(Q847:Y847,$J$2:$J$861)),0),0)),"")</f>
        <v/>
      </c>
      <c r="AA847" s="112">
        <f>IFERROR(INDEX($J$2:$J$861,MATCH(1,INDEX(($P847=$F$2:$F$861)*(0=COUNTIFS(Q847:Z847,$J$2:$J$861)),0),0)),"")</f>
        <v/>
      </c>
      <c r="AB847" s="112">
        <f>IFERROR(INDEX($J$2:$J$861,MATCH(1,INDEX(($P847=$F$2:$F$861)*(0=COUNTIFS(Q847:AA847,$J$2:$J$861)),0),0)),"")</f>
        <v/>
      </c>
      <c r="AC847" s="112">
        <f>IFERROR(INDEX($J$2:$J$861,MATCH(1,INDEX(($P847=$F$2:$F$861)*(0=COUNTIFS(Q847:AB847,$J$2:$J$861)),0),0)),"")</f>
        <v/>
      </c>
      <c r="AD847">
        <f>Q847&amp;"-"&amp;R847&amp;"-"&amp;S847&amp;"-"&amp;T847&amp;"-"&amp;U847&amp;"-"&amp;V847&amp;"-"&amp;W847&amp;"-"&amp;X847&amp;"-"&amp;Y847&amp;"-"&amp;Z847&amp;"-"&amp;AA847&amp;"-"&amp;AB847&amp;"-"&amp;AC847</f>
        <v/>
      </c>
      <c r="AF847" s="19">
        <f>IFERROR(INDEX($I$2:$I$861,MATCH(1,INDEX(($P847=$F$2:$F$861)*(0=COUNTIFS($AF$2:$AF$2,$I$2:$I$861)),0),0)),"")</f>
        <v/>
      </c>
      <c r="AG847" s="19">
        <f>IFERROR(INDEX($I$2:$I$9873,MATCH(1,INDEX(($P847=$F$2:$F$9873)*(0=COUNTIFS(AF847,$I$2:$I$9873)),0),0)),"")</f>
        <v/>
      </c>
      <c r="AH847" s="19">
        <f>IFERROR(INDEX($I$2:$I$9873,MATCH(1,INDEX(($P847=$F$2:$F$9873)*(0=COUNTIFS(AF847:AG847,$I$2:$I$9873)),0),0)),"")</f>
        <v/>
      </c>
      <c r="AI847" s="19">
        <f>IFERROR(INDEX($I$2:$I$9873,MATCH(1,INDEX(($P847=$F$2:$F$9873)*(0=COUNTIFS(AF847:AH847,$I$2:$I$9873)),0),0)),"")</f>
        <v/>
      </c>
      <c r="AJ847" s="19">
        <f>IFERROR(INDEX($I$2:$I$9873,MATCH(1,INDEX(($P847=$F$2:$F$9873)*(0=COUNTIFS(AF847:AI847,$I$2:$I$9873)),0),0)),"")</f>
        <v/>
      </c>
      <c r="AK847" s="19">
        <f>IFERROR(INDEX($I$2:$I$9873,MATCH(1,INDEX(($P847=$F$2:$F$9873)*(0=COUNTIFS(AF847:AJ847,$I$2:$I$9873)),0),0)),"")</f>
        <v/>
      </c>
      <c r="AL847" s="19">
        <f>IFERROR(INDEX($I$2:$I$9873,MATCH(1,INDEX(($P847=$F$2:$F$9873)*(0=COUNTIFS(AF847:AK847,$I$2:$I$9873)),0),0)),"")</f>
        <v/>
      </c>
      <c r="AM847" s="19">
        <f>IFERROR(INDEX($I$2:$I$9873,MATCH(1,INDEX(($P847=$F$2:$F$9873)*(0=COUNTIFS(AF847:AL847,$I$2:$I$9873)),0),0)),"")</f>
        <v/>
      </c>
      <c r="AN847" s="19">
        <f>IFERROR(INDEX($I$2:$I$9873,MATCH(1,INDEX(($P847=$F$2:$F$9873)*(0=COUNTIFS(AF847:AM847,$I$2:$I$9873)),0),0)),"")</f>
        <v/>
      </c>
      <c r="AO847" s="19">
        <f>IFERROR(INDEX($I$2:$I$9873,MATCH(1,INDEX(($P847=$F$2:$F$9873)*(0=COUNTIFS(AF847:AN847,$I$2:$I$9873)),0),0)),"")</f>
        <v/>
      </c>
      <c r="AP847" s="19">
        <f>IFERROR(INDEX($I$2:$I$9873,MATCH(1,INDEX(($P847=$F$2:$F$9873)*(0=COUNTIFS(AF847:AO847,$I$2:$I$9873)),0),0)),"")</f>
        <v/>
      </c>
      <c r="AQ847" s="19">
        <f>IFERROR(INDEX($I$2:$I$9873,MATCH(1,INDEX(($P847=$F$2:$F$9873)*(0=COUNTIFS(AF847:AP847,$I$2:$I$9873)),0),0)),"")</f>
        <v/>
      </c>
      <c r="AR847" s="19">
        <f>IFERROR(INDEX($I$2:$I$9873,MATCH(1,INDEX(($P847=$F$2:$F$9873)*(0=COUNTIFS(AF847:AQ847,$I$2:$I$9873)),0),0)),"")</f>
        <v/>
      </c>
      <c r="AS847" s="19">
        <f>IFERROR(VLOOKUP(AF847,[2]CUS030!$A$5:$E$10000,5,0),"")</f>
        <v/>
      </c>
      <c r="AT847" s="19">
        <f>IFERROR(VLOOKUP(AG847,[2]CUS030!$A$5:$E$10000,5,0),"")</f>
        <v/>
      </c>
      <c r="AU847" s="19">
        <f>IFERROR(VLOOKUP(AH847,[2]CUS030!$A$5:$E$10000,5,0),"")</f>
        <v/>
      </c>
      <c r="AV847" s="19">
        <f>IFERROR(VLOOKUP(AI847,[2]CUS030!$A$5:$E$10000,5,0),"")</f>
        <v/>
      </c>
      <c r="AW847" s="19">
        <f>IFERROR(VLOOKUP(AJ847,[2]CUS030!$A$5:$E$10000,5,0),"")</f>
        <v/>
      </c>
      <c r="AX847" s="19">
        <f>IFERROR(VLOOKUP(AK847,[2]CUS030!$A$5:$E$10000,5,0),"")</f>
        <v/>
      </c>
      <c r="AY847" s="19">
        <f>IFERROR(VLOOKUP(AL847,[2]CUS030!$A$5:$E$10000,5,0),"")</f>
        <v/>
      </c>
      <c r="AZ847" s="19">
        <f>IFERROR(VLOOKUP(AM847,[2]CUS030!$A$5:$E$10000,5,0),"")</f>
        <v/>
      </c>
      <c r="BA847" s="19">
        <f>IFERROR(VLOOKUP(AN847,[2]CUS030!$A$5:$E$10000,5,0),"")</f>
        <v/>
      </c>
      <c r="BB847" s="19">
        <f>IFERROR(VLOOKUP(AO847,[2]CUS030!$A$5:$E$10000,5,0),"")</f>
        <v/>
      </c>
      <c r="BC847" s="19">
        <f>IFERROR(VLOOKUP(AP847,[2]CUS030!$A$5:$E$10000,5,0),"")</f>
        <v/>
      </c>
      <c r="BD847" s="19">
        <f>IFERROR(VLOOKUP(AQ847,[2]CUS030!$A$5:$E$10000,5,0),"")</f>
        <v/>
      </c>
      <c r="BE847" s="19">
        <f>IFERROR(VLOOKUP(AR847,[2]CUS030!$A$5:$E$10000,5,0),"")</f>
        <v/>
      </c>
    </row>
    <row r="848">
      <c r="F848" s="108">
        <f>[1]!Table1[[#This Row],[Production]]</f>
        <v/>
      </c>
      <c r="G848">
        <f>MID(F848,LEN(F848)-6,4)</f>
        <v/>
      </c>
      <c r="H848">
        <f>AS848&amp;"|"&amp;AT848&amp;"|"&amp;AU848&amp;"|"&amp;AV848&amp;"|"&amp;AW848&amp;"|"&amp;AX848&amp;"|"&amp;AY848&amp;"|"&amp;AZ848&amp;"|"&amp;BA848&amp;"|"&amp;BB848&amp;"|"&amp;BC848&amp;"|"&amp;BD848&amp;"|"&amp;BE848</f>
        <v/>
      </c>
      <c r="I848" s="108">
        <f>[1]!Table1[[#This Row],[Stock]]</f>
        <v/>
      </c>
      <c r="J848">
        <f>MID(LEFT(I848,LEN(I848)-3),FIND("0|0.000",LEFT(I848,LEN(I848)-3),1)+7,6)</f>
        <v/>
      </c>
      <c r="K848" s="19" t="n"/>
      <c r="L848" s="19" t="n"/>
      <c r="M848" s="19" t="n"/>
      <c r="N848" s="19" t="n"/>
      <c r="O848" s="19" t="n"/>
      <c r="P848" s="20">
        <f>End_Cal!E848</f>
        <v/>
      </c>
      <c r="Q848" s="112">
        <f>IFERROR(INDEX($J$2:$J$9873,MATCH(1,INDEX(($P848=$F$2:$F$9873)*(0=COUNTIFS($Q$2:$Q$2,$J$2:$J$9873)),0),0)),"")</f>
        <v/>
      </c>
      <c r="R848" s="112">
        <f>IFERROR(INDEX($J$2:$J$9873,MATCH(1,INDEX(($P848=$F$2:$F$9873)*(0=COUNTIFS(Q848,$J$2:$J$9873)),0),0)),"")</f>
        <v/>
      </c>
      <c r="S848" s="112">
        <f>IFERROR(INDEX($J$2:$J$9873,MATCH(1,INDEX(($P848=$F$2:$F$9873)*(0=COUNTIFS(Q848:R848,$J$2:$J$9873)),0),0)),"")</f>
        <v/>
      </c>
      <c r="T848" s="112">
        <f>IFERROR(INDEX($J$2:$J$9873,MATCH(1,INDEX(($P848=$F$2:$F$9873)*(0=COUNTIFS(Q848:S848,$J$2:$J$9873)),0),0)),"")</f>
        <v/>
      </c>
      <c r="U848" s="112">
        <f>IFERROR(INDEX($J$2:$J$9873,MATCH(1,INDEX(($P848=$F$2:$F$9873)*(0=COUNTIFS(Q848:T848,$J$2:$J$9873)),0),0)),"")</f>
        <v/>
      </c>
      <c r="V848" s="112">
        <f>IFERROR(INDEX($J$2:$J$9873,MATCH(1,INDEX(($P848=$F$2:$F$9873)*(0=COUNTIFS(Q848:U848,$J$2:$J$9873)),0),0)),"")</f>
        <v/>
      </c>
      <c r="W848" s="112">
        <f>IFERROR(INDEX($J$2:$J$9873,MATCH(1,INDEX(($P848=$F$2:$F$9873)*(0=COUNTIFS(Q848:V848,$J$2:$J$861)),0),0)),"")</f>
        <v/>
      </c>
      <c r="X848" s="112">
        <f>IFERROR(INDEX($J$2:$J$9873,MATCH(1,INDEX(($P848=$F$2:$F$9873)*(0=COUNTIFS(Q848:W848,$J$2:$J$9873)),0),0)),"")</f>
        <v/>
      </c>
      <c r="Y848" s="112">
        <f>IFERROR(INDEX($J$2:$J$861,MATCH(1,INDEX(($P848=$F$2:$F$861)*(0=COUNTIFS(Q848:X848,$J$2:$J$861)),0),0)),"")</f>
        <v/>
      </c>
      <c r="Z848" s="112">
        <f>IFERROR(INDEX($J$2:$J$861,MATCH(1,INDEX(($P848=$F$2:$F$861)*(0=COUNTIFS(Q848:Y848,$J$2:$J$861)),0),0)),"")</f>
        <v/>
      </c>
      <c r="AA848" s="112">
        <f>IFERROR(INDEX($J$2:$J$861,MATCH(1,INDEX(($P848=$F$2:$F$861)*(0=COUNTIFS(Q848:Z848,$J$2:$J$861)),0),0)),"")</f>
        <v/>
      </c>
      <c r="AB848" s="112">
        <f>IFERROR(INDEX($J$2:$J$861,MATCH(1,INDEX(($P848=$F$2:$F$861)*(0=COUNTIFS(Q848:AA848,$J$2:$J$861)),0),0)),"")</f>
        <v/>
      </c>
      <c r="AC848" s="112">
        <f>IFERROR(INDEX($J$2:$J$861,MATCH(1,INDEX(($P848=$F$2:$F$861)*(0=COUNTIFS(Q848:AB848,$J$2:$J$861)),0),0)),"")</f>
        <v/>
      </c>
      <c r="AD848">
        <f>Q848&amp;"-"&amp;R848&amp;"-"&amp;S848&amp;"-"&amp;T848&amp;"-"&amp;U848&amp;"-"&amp;V848&amp;"-"&amp;W848&amp;"-"&amp;X848&amp;"-"&amp;Y848&amp;"-"&amp;Z848&amp;"-"&amp;AA848&amp;"-"&amp;AB848&amp;"-"&amp;AC848</f>
        <v/>
      </c>
      <c r="AF848" s="19">
        <f>IFERROR(INDEX($I$2:$I$861,MATCH(1,INDEX(($P848=$F$2:$F$861)*(0=COUNTIFS($AF$2:$AF$2,$I$2:$I$861)),0),0)),"")</f>
        <v/>
      </c>
      <c r="AG848" s="19">
        <f>IFERROR(INDEX($I$2:$I$9873,MATCH(1,INDEX(($P848=$F$2:$F$9873)*(0=COUNTIFS(AF848,$I$2:$I$9873)),0),0)),"")</f>
        <v/>
      </c>
      <c r="AH848" s="19">
        <f>IFERROR(INDEX($I$2:$I$9873,MATCH(1,INDEX(($P848=$F$2:$F$9873)*(0=COUNTIFS(AF848:AG848,$I$2:$I$9873)),0),0)),"")</f>
        <v/>
      </c>
      <c r="AI848" s="19">
        <f>IFERROR(INDEX($I$2:$I$9873,MATCH(1,INDEX(($P848=$F$2:$F$9873)*(0=COUNTIFS(AF848:AH848,$I$2:$I$9873)),0),0)),"")</f>
        <v/>
      </c>
      <c r="AJ848" s="19">
        <f>IFERROR(INDEX($I$2:$I$9873,MATCH(1,INDEX(($P848=$F$2:$F$9873)*(0=COUNTIFS(AF848:AI848,$I$2:$I$9873)),0),0)),"")</f>
        <v/>
      </c>
      <c r="AK848" s="19">
        <f>IFERROR(INDEX($I$2:$I$9873,MATCH(1,INDEX(($P848=$F$2:$F$9873)*(0=COUNTIFS(AF848:AJ848,$I$2:$I$9873)),0),0)),"")</f>
        <v/>
      </c>
      <c r="AL848" s="19">
        <f>IFERROR(INDEX($I$2:$I$9873,MATCH(1,INDEX(($P848=$F$2:$F$9873)*(0=COUNTIFS(AF848:AK848,$I$2:$I$9873)),0),0)),"")</f>
        <v/>
      </c>
      <c r="AM848" s="19">
        <f>IFERROR(INDEX($I$2:$I$9873,MATCH(1,INDEX(($P848=$F$2:$F$9873)*(0=COUNTIFS(AF848:AL848,$I$2:$I$9873)),0),0)),"")</f>
        <v/>
      </c>
      <c r="AN848" s="19">
        <f>IFERROR(INDEX($I$2:$I$9873,MATCH(1,INDEX(($P848=$F$2:$F$9873)*(0=COUNTIFS(AF848:AM848,$I$2:$I$9873)),0),0)),"")</f>
        <v/>
      </c>
      <c r="AO848" s="19">
        <f>IFERROR(INDEX($I$2:$I$9873,MATCH(1,INDEX(($P848=$F$2:$F$9873)*(0=COUNTIFS(AF848:AN848,$I$2:$I$9873)),0),0)),"")</f>
        <v/>
      </c>
      <c r="AP848" s="19">
        <f>IFERROR(INDEX($I$2:$I$9873,MATCH(1,INDEX(($P848=$F$2:$F$9873)*(0=COUNTIFS(AF848:AO848,$I$2:$I$9873)),0),0)),"")</f>
        <v/>
      </c>
      <c r="AQ848" s="19">
        <f>IFERROR(INDEX($I$2:$I$9873,MATCH(1,INDEX(($P848=$F$2:$F$9873)*(0=COUNTIFS(AF848:AP848,$I$2:$I$9873)),0),0)),"")</f>
        <v/>
      </c>
      <c r="AR848" s="19">
        <f>IFERROR(INDEX($I$2:$I$9873,MATCH(1,INDEX(($P848=$F$2:$F$9873)*(0=COUNTIFS(AF848:AQ848,$I$2:$I$9873)),0),0)),"")</f>
        <v/>
      </c>
      <c r="AS848" s="19">
        <f>IFERROR(VLOOKUP(AF848,[2]CUS030!$A$5:$E$10000,5,0),"")</f>
        <v/>
      </c>
      <c r="AT848" s="19">
        <f>IFERROR(VLOOKUP(AG848,[2]CUS030!$A$5:$E$10000,5,0),"")</f>
        <v/>
      </c>
      <c r="AU848" s="19">
        <f>IFERROR(VLOOKUP(AH848,[2]CUS030!$A$5:$E$10000,5,0),"")</f>
        <v/>
      </c>
      <c r="AV848" s="19">
        <f>IFERROR(VLOOKUP(AI848,[2]CUS030!$A$5:$E$10000,5,0),"")</f>
        <v/>
      </c>
      <c r="AW848" s="19">
        <f>IFERROR(VLOOKUP(AJ848,[2]CUS030!$A$5:$E$10000,5,0),"")</f>
        <v/>
      </c>
      <c r="AX848" s="19">
        <f>IFERROR(VLOOKUP(AK848,[2]CUS030!$A$5:$E$10000,5,0),"")</f>
        <v/>
      </c>
      <c r="AY848" s="19">
        <f>IFERROR(VLOOKUP(AL848,[2]CUS030!$A$5:$E$10000,5,0),"")</f>
        <v/>
      </c>
      <c r="AZ848" s="19">
        <f>IFERROR(VLOOKUP(AM848,[2]CUS030!$A$5:$E$10000,5,0),"")</f>
        <v/>
      </c>
      <c r="BA848" s="19">
        <f>IFERROR(VLOOKUP(AN848,[2]CUS030!$A$5:$E$10000,5,0),"")</f>
        <v/>
      </c>
      <c r="BB848" s="19">
        <f>IFERROR(VLOOKUP(AO848,[2]CUS030!$A$5:$E$10000,5,0),"")</f>
        <v/>
      </c>
      <c r="BC848" s="19">
        <f>IFERROR(VLOOKUP(AP848,[2]CUS030!$A$5:$E$10000,5,0),"")</f>
        <v/>
      </c>
      <c r="BD848" s="19">
        <f>IFERROR(VLOOKUP(AQ848,[2]CUS030!$A$5:$E$10000,5,0),"")</f>
        <v/>
      </c>
      <c r="BE848" s="19">
        <f>IFERROR(VLOOKUP(AR848,[2]CUS030!$A$5:$E$10000,5,0),"")</f>
        <v/>
      </c>
    </row>
    <row r="849">
      <c r="F849" s="108">
        <f>[1]!Table1[[#This Row],[Production]]</f>
        <v/>
      </c>
      <c r="G849">
        <f>MID(F849,LEN(F849)-6,4)</f>
        <v/>
      </c>
      <c r="H849">
        <f>AS849&amp;"|"&amp;AT849&amp;"|"&amp;AU849&amp;"|"&amp;AV849&amp;"|"&amp;AW849&amp;"|"&amp;AX849&amp;"|"&amp;AY849&amp;"|"&amp;AZ849&amp;"|"&amp;BA849&amp;"|"&amp;BB849&amp;"|"&amp;BC849&amp;"|"&amp;BD849&amp;"|"&amp;BE849</f>
        <v/>
      </c>
      <c r="I849" s="108">
        <f>[1]!Table1[[#This Row],[Stock]]</f>
        <v/>
      </c>
      <c r="J849">
        <f>MID(LEFT(I849,LEN(I849)-3),FIND("0|0.000",LEFT(I849,LEN(I849)-3),1)+7,6)</f>
        <v/>
      </c>
      <c r="K849" s="19" t="n"/>
      <c r="L849" s="19" t="n"/>
      <c r="M849" s="19" t="n"/>
      <c r="N849" s="19" t="n"/>
      <c r="O849" s="19" t="n"/>
      <c r="P849" s="20">
        <f>End_Cal!E849</f>
        <v/>
      </c>
      <c r="Q849" s="112">
        <f>IFERROR(INDEX($J$2:$J$9873,MATCH(1,INDEX(($P849=$F$2:$F$9873)*(0=COUNTIFS($Q$2:$Q$2,$J$2:$J$9873)),0),0)),"")</f>
        <v/>
      </c>
      <c r="R849" s="112">
        <f>IFERROR(INDEX($J$2:$J$9873,MATCH(1,INDEX(($P849=$F$2:$F$9873)*(0=COUNTIFS(Q849,$J$2:$J$9873)),0),0)),"")</f>
        <v/>
      </c>
      <c r="S849" s="112">
        <f>IFERROR(INDEX($J$2:$J$9873,MATCH(1,INDEX(($P849=$F$2:$F$9873)*(0=COUNTIFS(Q849:R849,$J$2:$J$9873)),0),0)),"")</f>
        <v/>
      </c>
      <c r="T849" s="112">
        <f>IFERROR(INDEX($J$2:$J$9873,MATCH(1,INDEX(($P849=$F$2:$F$9873)*(0=COUNTIFS(Q849:S849,$J$2:$J$9873)),0),0)),"")</f>
        <v/>
      </c>
      <c r="U849" s="112">
        <f>IFERROR(INDEX($J$2:$J$9873,MATCH(1,INDEX(($P849=$F$2:$F$9873)*(0=COUNTIFS(Q849:T849,$J$2:$J$9873)),0),0)),"")</f>
        <v/>
      </c>
      <c r="V849" s="112">
        <f>IFERROR(INDEX($J$2:$J$9873,MATCH(1,INDEX(($P849=$F$2:$F$9873)*(0=COUNTIFS(Q849:U849,$J$2:$J$9873)),0),0)),"")</f>
        <v/>
      </c>
      <c r="W849" s="112">
        <f>IFERROR(INDEX($J$2:$J$9873,MATCH(1,INDEX(($P849=$F$2:$F$9873)*(0=COUNTIFS(Q849:V849,$J$2:$J$861)),0),0)),"")</f>
        <v/>
      </c>
      <c r="X849" s="112">
        <f>IFERROR(INDEX($J$2:$J$9873,MATCH(1,INDEX(($P849=$F$2:$F$9873)*(0=COUNTIFS(Q849:W849,$J$2:$J$9873)),0),0)),"")</f>
        <v/>
      </c>
      <c r="Y849" s="112">
        <f>IFERROR(INDEX($J$2:$J$861,MATCH(1,INDEX(($P849=$F$2:$F$861)*(0=COUNTIFS(Q849:X849,$J$2:$J$861)),0),0)),"")</f>
        <v/>
      </c>
      <c r="Z849" s="112">
        <f>IFERROR(INDEX($J$2:$J$861,MATCH(1,INDEX(($P849=$F$2:$F$861)*(0=COUNTIFS(Q849:Y849,$J$2:$J$861)),0),0)),"")</f>
        <v/>
      </c>
      <c r="AA849" s="112">
        <f>IFERROR(INDEX($J$2:$J$861,MATCH(1,INDEX(($P849=$F$2:$F$861)*(0=COUNTIFS(Q849:Z849,$J$2:$J$861)),0),0)),"")</f>
        <v/>
      </c>
      <c r="AB849" s="112">
        <f>IFERROR(INDEX($J$2:$J$861,MATCH(1,INDEX(($P849=$F$2:$F$861)*(0=COUNTIFS(Q849:AA849,$J$2:$J$861)),0),0)),"")</f>
        <v/>
      </c>
      <c r="AC849" s="112">
        <f>IFERROR(INDEX($J$2:$J$861,MATCH(1,INDEX(($P849=$F$2:$F$861)*(0=COUNTIFS(Q849:AB849,$J$2:$J$861)),0),0)),"")</f>
        <v/>
      </c>
      <c r="AD849">
        <f>Q849&amp;"-"&amp;R849&amp;"-"&amp;S849&amp;"-"&amp;T849&amp;"-"&amp;U849&amp;"-"&amp;V849&amp;"-"&amp;W849&amp;"-"&amp;X849&amp;"-"&amp;Y849&amp;"-"&amp;Z849&amp;"-"&amp;AA849&amp;"-"&amp;AB849&amp;"-"&amp;AC849</f>
        <v/>
      </c>
      <c r="AF849" s="19">
        <f>IFERROR(INDEX($I$2:$I$861,MATCH(1,INDEX(($P849=$F$2:$F$861)*(0=COUNTIFS($AF$2:$AF$2,$I$2:$I$861)),0),0)),"")</f>
        <v/>
      </c>
      <c r="AG849" s="19">
        <f>IFERROR(INDEX($I$2:$I$9873,MATCH(1,INDEX(($P849=$F$2:$F$9873)*(0=COUNTIFS(AF849,$I$2:$I$9873)),0),0)),"")</f>
        <v/>
      </c>
      <c r="AH849" s="19">
        <f>IFERROR(INDEX($I$2:$I$9873,MATCH(1,INDEX(($P849=$F$2:$F$9873)*(0=COUNTIFS(AF849:AG849,$I$2:$I$9873)),0),0)),"")</f>
        <v/>
      </c>
      <c r="AI849" s="19">
        <f>IFERROR(INDEX($I$2:$I$9873,MATCH(1,INDEX(($P849=$F$2:$F$9873)*(0=COUNTIFS(AF849:AH849,$I$2:$I$9873)),0),0)),"")</f>
        <v/>
      </c>
      <c r="AJ849" s="19">
        <f>IFERROR(INDEX($I$2:$I$9873,MATCH(1,INDEX(($P849=$F$2:$F$9873)*(0=COUNTIFS(AF849:AI849,$I$2:$I$9873)),0),0)),"")</f>
        <v/>
      </c>
      <c r="AK849" s="19">
        <f>IFERROR(INDEX($I$2:$I$9873,MATCH(1,INDEX(($P849=$F$2:$F$9873)*(0=COUNTIFS(AF849:AJ849,$I$2:$I$9873)),0),0)),"")</f>
        <v/>
      </c>
      <c r="AL849" s="19">
        <f>IFERROR(INDEX($I$2:$I$9873,MATCH(1,INDEX(($P849=$F$2:$F$9873)*(0=COUNTIFS(AF849:AK849,$I$2:$I$9873)),0),0)),"")</f>
        <v/>
      </c>
      <c r="AM849" s="19">
        <f>IFERROR(INDEX($I$2:$I$9873,MATCH(1,INDEX(($P849=$F$2:$F$9873)*(0=COUNTIFS(AF849:AL849,$I$2:$I$9873)),0),0)),"")</f>
        <v/>
      </c>
      <c r="AN849" s="19">
        <f>IFERROR(INDEX($I$2:$I$9873,MATCH(1,INDEX(($P849=$F$2:$F$9873)*(0=COUNTIFS(AF849:AM849,$I$2:$I$9873)),0),0)),"")</f>
        <v/>
      </c>
      <c r="AO849" s="19">
        <f>IFERROR(INDEX($I$2:$I$9873,MATCH(1,INDEX(($P849=$F$2:$F$9873)*(0=COUNTIFS(AF849:AN849,$I$2:$I$9873)),0),0)),"")</f>
        <v/>
      </c>
      <c r="AP849" s="19">
        <f>IFERROR(INDEX($I$2:$I$9873,MATCH(1,INDEX(($P849=$F$2:$F$9873)*(0=COUNTIFS(AF849:AO849,$I$2:$I$9873)),0),0)),"")</f>
        <v/>
      </c>
      <c r="AQ849" s="19">
        <f>IFERROR(INDEX($I$2:$I$9873,MATCH(1,INDEX(($P849=$F$2:$F$9873)*(0=COUNTIFS(AF849:AP849,$I$2:$I$9873)),0),0)),"")</f>
        <v/>
      </c>
      <c r="AR849" s="19">
        <f>IFERROR(INDEX($I$2:$I$9873,MATCH(1,INDEX(($P849=$F$2:$F$9873)*(0=COUNTIFS(AF849:AQ849,$I$2:$I$9873)),0),0)),"")</f>
        <v/>
      </c>
      <c r="AS849" s="19">
        <f>IFERROR(VLOOKUP(AF849,[2]CUS030!$A$5:$E$10000,5,0),"")</f>
        <v/>
      </c>
      <c r="AT849" s="19">
        <f>IFERROR(VLOOKUP(AG849,[2]CUS030!$A$5:$E$10000,5,0),"")</f>
        <v/>
      </c>
      <c r="AU849" s="19">
        <f>IFERROR(VLOOKUP(AH849,[2]CUS030!$A$5:$E$10000,5,0),"")</f>
        <v/>
      </c>
      <c r="AV849" s="19">
        <f>IFERROR(VLOOKUP(AI849,[2]CUS030!$A$5:$E$10000,5,0),"")</f>
        <v/>
      </c>
      <c r="AW849" s="19">
        <f>IFERROR(VLOOKUP(AJ849,[2]CUS030!$A$5:$E$10000,5,0),"")</f>
        <v/>
      </c>
      <c r="AX849" s="19">
        <f>IFERROR(VLOOKUP(AK849,[2]CUS030!$A$5:$E$10000,5,0),"")</f>
        <v/>
      </c>
      <c r="AY849" s="19">
        <f>IFERROR(VLOOKUP(AL849,[2]CUS030!$A$5:$E$10000,5,0),"")</f>
        <v/>
      </c>
      <c r="AZ849" s="19">
        <f>IFERROR(VLOOKUP(AM849,[2]CUS030!$A$5:$E$10000,5,0),"")</f>
        <v/>
      </c>
      <c r="BA849" s="19">
        <f>IFERROR(VLOOKUP(AN849,[2]CUS030!$A$5:$E$10000,5,0),"")</f>
        <v/>
      </c>
      <c r="BB849" s="19">
        <f>IFERROR(VLOOKUP(AO849,[2]CUS030!$A$5:$E$10000,5,0),"")</f>
        <v/>
      </c>
      <c r="BC849" s="19">
        <f>IFERROR(VLOOKUP(AP849,[2]CUS030!$A$5:$E$10000,5,0),"")</f>
        <v/>
      </c>
      <c r="BD849" s="19">
        <f>IFERROR(VLOOKUP(AQ849,[2]CUS030!$A$5:$E$10000,5,0),"")</f>
        <v/>
      </c>
      <c r="BE849" s="19">
        <f>IFERROR(VLOOKUP(AR849,[2]CUS030!$A$5:$E$10000,5,0),"")</f>
        <v/>
      </c>
    </row>
    <row r="850">
      <c r="F850" s="108">
        <f>[1]!Table1[[#This Row],[Production]]</f>
        <v/>
      </c>
      <c r="G850">
        <f>MID(F850,LEN(F850)-6,4)</f>
        <v/>
      </c>
      <c r="H850">
        <f>AS850&amp;"|"&amp;AT850&amp;"|"&amp;AU850&amp;"|"&amp;AV850&amp;"|"&amp;AW850&amp;"|"&amp;AX850&amp;"|"&amp;AY850&amp;"|"&amp;AZ850&amp;"|"&amp;BA850&amp;"|"&amp;BB850&amp;"|"&amp;BC850&amp;"|"&amp;BD850&amp;"|"&amp;BE850</f>
        <v/>
      </c>
      <c r="I850" s="108">
        <f>[1]!Table1[[#This Row],[Stock]]</f>
        <v/>
      </c>
      <c r="J850">
        <f>MID(LEFT(I850,LEN(I850)-3),FIND("0|0.000",LEFT(I850,LEN(I850)-3),1)+7,6)</f>
        <v/>
      </c>
      <c r="K850" s="19" t="n"/>
      <c r="L850" s="19" t="n"/>
      <c r="M850" s="19" t="n"/>
      <c r="N850" s="19" t="n"/>
      <c r="O850" s="19" t="n"/>
      <c r="P850" s="20">
        <f>End_Cal!E850</f>
        <v/>
      </c>
      <c r="Q850" s="112">
        <f>IFERROR(INDEX($J$2:$J$9873,MATCH(1,INDEX(($P850=$F$2:$F$9873)*(0=COUNTIFS($Q$2:$Q$2,$J$2:$J$9873)),0),0)),"")</f>
        <v/>
      </c>
      <c r="R850" s="112">
        <f>IFERROR(INDEX($J$2:$J$9873,MATCH(1,INDEX(($P850=$F$2:$F$9873)*(0=COUNTIFS(Q850,$J$2:$J$9873)),0),0)),"")</f>
        <v/>
      </c>
      <c r="S850" s="112">
        <f>IFERROR(INDEX($J$2:$J$9873,MATCH(1,INDEX(($P850=$F$2:$F$9873)*(0=COUNTIFS(Q850:R850,$J$2:$J$9873)),0),0)),"")</f>
        <v/>
      </c>
      <c r="T850" s="112">
        <f>IFERROR(INDEX($J$2:$J$9873,MATCH(1,INDEX(($P850=$F$2:$F$9873)*(0=COUNTIFS(Q850:S850,$J$2:$J$9873)),0),0)),"")</f>
        <v/>
      </c>
      <c r="U850" s="112">
        <f>IFERROR(INDEX($J$2:$J$9873,MATCH(1,INDEX(($P850=$F$2:$F$9873)*(0=COUNTIFS(Q850:T850,$J$2:$J$9873)),0),0)),"")</f>
        <v/>
      </c>
      <c r="V850" s="112">
        <f>IFERROR(INDEX($J$2:$J$9873,MATCH(1,INDEX(($P850=$F$2:$F$9873)*(0=COUNTIFS(Q850:U850,$J$2:$J$9873)),0),0)),"")</f>
        <v/>
      </c>
      <c r="W850" s="112">
        <f>IFERROR(INDEX($J$2:$J$9873,MATCH(1,INDEX(($P850=$F$2:$F$9873)*(0=COUNTIFS(Q850:V850,$J$2:$J$861)),0),0)),"")</f>
        <v/>
      </c>
      <c r="X850" s="112">
        <f>IFERROR(INDEX($J$2:$J$9873,MATCH(1,INDEX(($P850=$F$2:$F$9873)*(0=COUNTIFS(Q850:W850,$J$2:$J$9873)),0),0)),"")</f>
        <v/>
      </c>
      <c r="Y850" s="112">
        <f>IFERROR(INDEX($J$2:$J$861,MATCH(1,INDEX(($P850=$F$2:$F$861)*(0=COUNTIFS(Q850:X850,$J$2:$J$861)),0),0)),"")</f>
        <v/>
      </c>
      <c r="Z850" s="112">
        <f>IFERROR(INDEX($J$2:$J$861,MATCH(1,INDEX(($P850=$F$2:$F$861)*(0=COUNTIFS(Q850:Y850,$J$2:$J$861)),0),0)),"")</f>
        <v/>
      </c>
      <c r="AA850" s="112">
        <f>IFERROR(INDEX($J$2:$J$861,MATCH(1,INDEX(($P850=$F$2:$F$861)*(0=COUNTIFS(Q850:Z850,$J$2:$J$861)),0),0)),"")</f>
        <v/>
      </c>
      <c r="AB850" s="112">
        <f>IFERROR(INDEX($J$2:$J$861,MATCH(1,INDEX(($P850=$F$2:$F$861)*(0=COUNTIFS(Q850:AA850,$J$2:$J$861)),0),0)),"")</f>
        <v/>
      </c>
      <c r="AC850" s="112">
        <f>IFERROR(INDEX($J$2:$J$861,MATCH(1,INDEX(($P850=$F$2:$F$861)*(0=COUNTIFS(Q850:AB850,$J$2:$J$861)),0),0)),"")</f>
        <v/>
      </c>
      <c r="AD850">
        <f>Q850&amp;"-"&amp;R850&amp;"-"&amp;S850&amp;"-"&amp;T850&amp;"-"&amp;U850&amp;"-"&amp;V850&amp;"-"&amp;W850&amp;"-"&amp;X850&amp;"-"&amp;Y850&amp;"-"&amp;Z850&amp;"-"&amp;AA850&amp;"-"&amp;AB850&amp;"-"&amp;AC850</f>
        <v/>
      </c>
      <c r="AF850" s="19">
        <f>IFERROR(INDEX($I$2:$I$861,MATCH(1,INDEX(($P850=$F$2:$F$861)*(0=COUNTIFS($AF$2:$AF$2,$I$2:$I$861)),0),0)),"")</f>
        <v/>
      </c>
      <c r="AG850" s="19">
        <f>IFERROR(INDEX($I$2:$I$9873,MATCH(1,INDEX(($P850=$F$2:$F$9873)*(0=COUNTIFS(AF850,$I$2:$I$9873)),0),0)),"")</f>
        <v/>
      </c>
      <c r="AH850" s="19">
        <f>IFERROR(INDEX($I$2:$I$9873,MATCH(1,INDEX(($P850=$F$2:$F$9873)*(0=COUNTIFS(AF850:AG850,$I$2:$I$9873)),0),0)),"")</f>
        <v/>
      </c>
      <c r="AI850" s="19">
        <f>IFERROR(INDEX($I$2:$I$9873,MATCH(1,INDEX(($P850=$F$2:$F$9873)*(0=COUNTIFS(AF850:AH850,$I$2:$I$9873)),0),0)),"")</f>
        <v/>
      </c>
      <c r="AJ850" s="19">
        <f>IFERROR(INDEX($I$2:$I$9873,MATCH(1,INDEX(($P850=$F$2:$F$9873)*(0=COUNTIFS(AF850:AI850,$I$2:$I$9873)),0),0)),"")</f>
        <v/>
      </c>
      <c r="AK850" s="19">
        <f>IFERROR(INDEX($I$2:$I$9873,MATCH(1,INDEX(($P850=$F$2:$F$9873)*(0=COUNTIFS(AF850:AJ850,$I$2:$I$9873)),0),0)),"")</f>
        <v/>
      </c>
      <c r="AL850" s="19">
        <f>IFERROR(INDEX($I$2:$I$9873,MATCH(1,INDEX(($P850=$F$2:$F$9873)*(0=COUNTIFS(AF850:AK850,$I$2:$I$9873)),0),0)),"")</f>
        <v/>
      </c>
      <c r="AM850" s="19">
        <f>IFERROR(INDEX($I$2:$I$9873,MATCH(1,INDEX(($P850=$F$2:$F$9873)*(0=COUNTIFS(AF850:AL850,$I$2:$I$9873)),0),0)),"")</f>
        <v/>
      </c>
      <c r="AN850" s="19">
        <f>IFERROR(INDEX($I$2:$I$9873,MATCH(1,INDEX(($P850=$F$2:$F$9873)*(0=COUNTIFS(AF850:AM850,$I$2:$I$9873)),0),0)),"")</f>
        <v/>
      </c>
      <c r="AO850" s="19">
        <f>IFERROR(INDEX($I$2:$I$9873,MATCH(1,INDEX(($P850=$F$2:$F$9873)*(0=COUNTIFS(AF850:AN850,$I$2:$I$9873)),0),0)),"")</f>
        <v/>
      </c>
      <c r="AP850" s="19">
        <f>IFERROR(INDEX($I$2:$I$9873,MATCH(1,INDEX(($P850=$F$2:$F$9873)*(0=COUNTIFS(AF850:AO850,$I$2:$I$9873)),0),0)),"")</f>
        <v/>
      </c>
      <c r="AQ850" s="19">
        <f>IFERROR(INDEX($I$2:$I$9873,MATCH(1,INDEX(($P850=$F$2:$F$9873)*(0=COUNTIFS(AF850:AP850,$I$2:$I$9873)),0),0)),"")</f>
        <v/>
      </c>
      <c r="AR850" s="19">
        <f>IFERROR(INDEX($I$2:$I$9873,MATCH(1,INDEX(($P850=$F$2:$F$9873)*(0=COUNTIFS(AF850:AQ850,$I$2:$I$9873)),0),0)),"")</f>
        <v/>
      </c>
      <c r="AS850" s="19">
        <f>IFERROR(VLOOKUP(AF850,[2]CUS030!$A$5:$E$10000,5,0),"")</f>
        <v/>
      </c>
      <c r="AT850" s="19">
        <f>IFERROR(VLOOKUP(AG850,[2]CUS030!$A$5:$E$10000,5,0),"")</f>
        <v/>
      </c>
      <c r="AU850" s="19">
        <f>IFERROR(VLOOKUP(AH850,[2]CUS030!$A$5:$E$10000,5,0),"")</f>
        <v/>
      </c>
      <c r="AV850" s="19">
        <f>IFERROR(VLOOKUP(AI850,[2]CUS030!$A$5:$E$10000,5,0),"")</f>
        <v/>
      </c>
      <c r="AW850" s="19">
        <f>IFERROR(VLOOKUP(AJ850,[2]CUS030!$A$5:$E$10000,5,0),"")</f>
        <v/>
      </c>
      <c r="AX850" s="19">
        <f>IFERROR(VLOOKUP(AK850,[2]CUS030!$A$5:$E$10000,5,0),"")</f>
        <v/>
      </c>
      <c r="AY850" s="19">
        <f>IFERROR(VLOOKUP(AL850,[2]CUS030!$A$5:$E$10000,5,0),"")</f>
        <v/>
      </c>
      <c r="AZ850" s="19">
        <f>IFERROR(VLOOKUP(AM850,[2]CUS030!$A$5:$E$10000,5,0),"")</f>
        <v/>
      </c>
      <c r="BA850" s="19">
        <f>IFERROR(VLOOKUP(AN850,[2]CUS030!$A$5:$E$10000,5,0),"")</f>
        <v/>
      </c>
      <c r="BB850" s="19">
        <f>IFERROR(VLOOKUP(AO850,[2]CUS030!$A$5:$E$10000,5,0),"")</f>
        <v/>
      </c>
      <c r="BC850" s="19">
        <f>IFERROR(VLOOKUP(AP850,[2]CUS030!$A$5:$E$10000,5,0),"")</f>
        <v/>
      </c>
      <c r="BD850" s="19">
        <f>IFERROR(VLOOKUP(AQ850,[2]CUS030!$A$5:$E$10000,5,0),"")</f>
        <v/>
      </c>
      <c r="BE850" s="19">
        <f>IFERROR(VLOOKUP(AR850,[2]CUS030!$A$5:$E$10000,5,0),"")</f>
        <v/>
      </c>
    </row>
    <row r="851">
      <c r="F851" s="108">
        <f>[1]!Table1[[#This Row],[Production]]</f>
        <v/>
      </c>
      <c r="G851">
        <f>MID(F851,LEN(F851)-6,4)</f>
        <v/>
      </c>
      <c r="H851">
        <f>AS851&amp;"|"&amp;AT851&amp;"|"&amp;AU851&amp;"|"&amp;AV851&amp;"|"&amp;AW851&amp;"|"&amp;AX851&amp;"|"&amp;AY851&amp;"|"&amp;AZ851&amp;"|"&amp;BA851&amp;"|"&amp;BB851&amp;"|"&amp;BC851&amp;"|"&amp;BD851&amp;"|"&amp;BE851</f>
        <v/>
      </c>
      <c r="I851" s="108">
        <f>[1]!Table1[[#This Row],[Stock]]</f>
        <v/>
      </c>
      <c r="J851">
        <f>MID(LEFT(I851,LEN(I851)-3),FIND("0|0.000",LEFT(I851,LEN(I851)-3),1)+7,6)</f>
        <v/>
      </c>
      <c r="K851" s="19" t="n"/>
      <c r="L851" s="19" t="n"/>
      <c r="M851" s="19" t="n"/>
      <c r="N851" s="19" t="n"/>
      <c r="O851" s="19" t="n"/>
      <c r="P851" s="20">
        <f>End_Cal!E851</f>
        <v/>
      </c>
      <c r="Q851" s="112">
        <f>IFERROR(INDEX($J$2:$J$9873,MATCH(1,INDEX(($P851=$F$2:$F$9873)*(0=COUNTIFS($Q$2:$Q$2,$J$2:$J$9873)),0),0)),"")</f>
        <v/>
      </c>
      <c r="R851" s="112">
        <f>IFERROR(INDEX($J$2:$J$9873,MATCH(1,INDEX(($P851=$F$2:$F$9873)*(0=COUNTIFS(Q851,$J$2:$J$9873)),0),0)),"")</f>
        <v/>
      </c>
      <c r="S851" s="112">
        <f>IFERROR(INDEX($J$2:$J$9873,MATCH(1,INDEX(($P851=$F$2:$F$9873)*(0=COUNTIFS(Q851:R851,$J$2:$J$9873)),0),0)),"")</f>
        <v/>
      </c>
      <c r="T851" s="112">
        <f>IFERROR(INDEX($J$2:$J$9873,MATCH(1,INDEX(($P851=$F$2:$F$9873)*(0=COUNTIFS(Q851:S851,$J$2:$J$9873)),0),0)),"")</f>
        <v/>
      </c>
      <c r="U851" s="112">
        <f>IFERROR(INDEX($J$2:$J$9873,MATCH(1,INDEX(($P851=$F$2:$F$9873)*(0=COUNTIFS(Q851:T851,$J$2:$J$9873)),0),0)),"")</f>
        <v/>
      </c>
      <c r="V851" s="112">
        <f>IFERROR(INDEX($J$2:$J$9873,MATCH(1,INDEX(($P851=$F$2:$F$9873)*(0=COUNTIFS(Q851:U851,$J$2:$J$9873)),0),0)),"")</f>
        <v/>
      </c>
      <c r="W851" s="112">
        <f>IFERROR(INDEX($J$2:$J$9873,MATCH(1,INDEX(($P851=$F$2:$F$9873)*(0=COUNTIFS(Q851:V851,$J$2:$J$861)),0),0)),"")</f>
        <v/>
      </c>
      <c r="X851" s="112">
        <f>IFERROR(INDEX($J$2:$J$9873,MATCH(1,INDEX(($P851=$F$2:$F$9873)*(0=COUNTIFS(Q851:W851,$J$2:$J$9873)),0),0)),"")</f>
        <v/>
      </c>
      <c r="Y851" s="112">
        <f>IFERROR(INDEX($J$2:$J$861,MATCH(1,INDEX(($P851=$F$2:$F$861)*(0=COUNTIFS(Q851:X851,$J$2:$J$861)),0),0)),"")</f>
        <v/>
      </c>
      <c r="Z851" s="112">
        <f>IFERROR(INDEX($J$2:$J$861,MATCH(1,INDEX(($P851=$F$2:$F$861)*(0=COUNTIFS(Q851:Y851,$J$2:$J$861)),0),0)),"")</f>
        <v/>
      </c>
      <c r="AA851" s="112">
        <f>IFERROR(INDEX($J$2:$J$861,MATCH(1,INDEX(($P851=$F$2:$F$861)*(0=COUNTIFS(Q851:Z851,$J$2:$J$861)),0),0)),"")</f>
        <v/>
      </c>
      <c r="AB851" s="112">
        <f>IFERROR(INDEX($J$2:$J$861,MATCH(1,INDEX(($P851=$F$2:$F$861)*(0=COUNTIFS(Q851:AA851,$J$2:$J$861)),0),0)),"")</f>
        <v/>
      </c>
      <c r="AC851" s="112">
        <f>IFERROR(INDEX($J$2:$J$861,MATCH(1,INDEX(($P851=$F$2:$F$861)*(0=COUNTIFS(Q851:AB851,$J$2:$J$861)),0),0)),"")</f>
        <v/>
      </c>
      <c r="AD851">
        <f>Q851&amp;"-"&amp;R851&amp;"-"&amp;S851&amp;"-"&amp;T851&amp;"-"&amp;U851&amp;"-"&amp;V851&amp;"-"&amp;W851&amp;"-"&amp;X851&amp;"-"&amp;Y851&amp;"-"&amp;Z851&amp;"-"&amp;AA851&amp;"-"&amp;AB851&amp;"-"&amp;AC851</f>
        <v/>
      </c>
      <c r="AF851" s="19">
        <f>IFERROR(INDEX($I$2:$I$861,MATCH(1,INDEX(($P851=$F$2:$F$861)*(0=COUNTIFS($AF$2:$AF$2,$I$2:$I$861)),0),0)),"")</f>
        <v/>
      </c>
      <c r="AG851" s="19">
        <f>IFERROR(INDEX($I$2:$I$9873,MATCH(1,INDEX(($P851=$F$2:$F$9873)*(0=COUNTIFS(AF851,$I$2:$I$9873)),0),0)),"")</f>
        <v/>
      </c>
      <c r="AH851" s="19">
        <f>IFERROR(INDEX($I$2:$I$9873,MATCH(1,INDEX(($P851=$F$2:$F$9873)*(0=COUNTIFS(AF851:AG851,$I$2:$I$9873)),0),0)),"")</f>
        <v/>
      </c>
      <c r="AI851" s="19">
        <f>IFERROR(INDEX($I$2:$I$9873,MATCH(1,INDEX(($P851=$F$2:$F$9873)*(0=COUNTIFS(AF851:AH851,$I$2:$I$9873)),0),0)),"")</f>
        <v/>
      </c>
      <c r="AJ851" s="19">
        <f>IFERROR(INDEX($I$2:$I$9873,MATCH(1,INDEX(($P851=$F$2:$F$9873)*(0=COUNTIFS(AF851:AI851,$I$2:$I$9873)),0),0)),"")</f>
        <v/>
      </c>
      <c r="AK851" s="19">
        <f>IFERROR(INDEX($I$2:$I$9873,MATCH(1,INDEX(($P851=$F$2:$F$9873)*(0=COUNTIFS(AF851:AJ851,$I$2:$I$9873)),0),0)),"")</f>
        <v/>
      </c>
      <c r="AL851" s="19">
        <f>IFERROR(INDEX($I$2:$I$9873,MATCH(1,INDEX(($P851=$F$2:$F$9873)*(0=COUNTIFS(AF851:AK851,$I$2:$I$9873)),0),0)),"")</f>
        <v/>
      </c>
      <c r="AM851" s="19">
        <f>IFERROR(INDEX($I$2:$I$9873,MATCH(1,INDEX(($P851=$F$2:$F$9873)*(0=COUNTIFS(AF851:AL851,$I$2:$I$9873)),0),0)),"")</f>
        <v/>
      </c>
      <c r="AN851" s="19">
        <f>IFERROR(INDEX($I$2:$I$9873,MATCH(1,INDEX(($P851=$F$2:$F$9873)*(0=COUNTIFS(AF851:AM851,$I$2:$I$9873)),0),0)),"")</f>
        <v/>
      </c>
      <c r="AO851" s="19">
        <f>IFERROR(INDEX($I$2:$I$9873,MATCH(1,INDEX(($P851=$F$2:$F$9873)*(0=COUNTIFS(AF851:AN851,$I$2:$I$9873)),0),0)),"")</f>
        <v/>
      </c>
      <c r="AP851" s="19">
        <f>IFERROR(INDEX($I$2:$I$9873,MATCH(1,INDEX(($P851=$F$2:$F$9873)*(0=COUNTIFS(AF851:AO851,$I$2:$I$9873)),0),0)),"")</f>
        <v/>
      </c>
      <c r="AQ851" s="19">
        <f>IFERROR(INDEX($I$2:$I$9873,MATCH(1,INDEX(($P851=$F$2:$F$9873)*(0=COUNTIFS(AF851:AP851,$I$2:$I$9873)),0),0)),"")</f>
        <v/>
      </c>
      <c r="AR851" s="19">
        <f>IFERROR(INDEX($I$2:$I$9873,MATCH(1,INDEX(($P851=$F$2:$F$9873)*(0=COUNTIFS(AF851:AQ851,$I$2:$I$9873)),0),0)),"")</f>
        <v/>
      </c>
      <c r="AS851" s="19">
        <f>IFERROR(VLOOKUP(AF851,[2]CUS030!$A$5:$E$10000,5,0),"")</f>
        <v/>
      </c>
      <c r="AT851" s="19">
        <f>IFERROR(VLOOKUP(AG851,[2]CUS030!$A$5:$E$10000,5,0),"")</f>
        <v/>
      </c>
      <c r="AU851" s="19">
        <f>IFERROR(VLOOKUP(AH851,[2]CUS030!$A$5:$E$10000,5,0),"")</f>
        <v/>
      </c>
      <c r="AV851" s="19">
        <f>IFERROR(VLOOKUP(AI851,[2]CUS030!$A$5:$E$10000,5,0),"")</f>
        <v/>
      </c>
      <c r="AW851" s="19">
        <f>IFERROR(VLOOKUP(AJ851,[2]CUS030!$A$5:$E$10000,5,0),"")</f>
        <v/>
      </c>
      <c r="AX851" s="19">
        <f>IFERROR(VLOOKUP(AK851,[2]CUS030!$A$5:$E$10000,5,0),"")</f>
        <v/>
      </c>
      <c r="AY851" s="19">
        <f>IFERROR(VLOOKUP(AL851,[2]CUS030!$A$5:$E$10000,5,0),"")</f>
        <v/>
      </c>
      <c r="AZ851" s="19">
        <f>IFERROR(VLOOKUP(AM851,[2]CUS030!$A$5:$E$10000,5,0),"")</f>
        <v/>
      </c>
      <c r="BA851" s="19">
        <f>IFERROR(VLOOKUP(AN851,[2]CUS030!$A$5:$E$10000,5,0),"")</f>
        <v/>
      </c>
      <c r="BB851" s="19">
        <f>IFERROR(VLOOKUP(AO851,[2]CUS030!$A$5:$E$10000,5,0),"")</f>
        <v/>
      </c>
      <c r="BC851" s="19">
        <f>IFERROR(VLOOKUP(AP851,[2]CUS030!$A$5:$E$10000,5,0),"")</f>
        <v/>
      </c>
      <c r="BD851" s="19">
        <f>IFERROR(VLOOKUP(AQ851,[2]CUS030!$A$5:$E$10000,5,0),"")</f>
        <v/>
      </c>
      <c r="BE851" s="19">
        <f>IFERROR(VLOOKUP(AR851,[2]CUS030!$A$5:$E$10000,5,0),"")</f>
        <v/>
      </c>
    </row>
    <row r="852">
      <c r="F852" s="108">
        <f>[1]!Table1[[#This Row],[Production]]</f>
        <v/>
      </c>
      <c r="G852">
        <f>MID(F852,LEN(F852)-6,4)</f>
        <v/>
      </c>
      <c r="H852">
        <f>AS852&amp;"|"&amp;AT852&amp;"|"&amp;AU852&amp;"|"&amp;AV852&amp;"|"&amp;AW852&amp;"|"&amp;AX852&amp;"|"&amp;AY852&amp;"|"&amp;AZ852&amp;"|"&amp;BA852&amp;"|"&amp;BB852&amp;"|"&amp;BC852&amp;"|"&amp;BD852&amp;"|"&amp;BE852</f>
        <v/>
      </c>
      <c r="I852" s="108">
        <f>[1]!Table1[[#This Row],[Stock]]</f>
        <v/>
      </c>
      <c r="J852">
        <f>MID(LEFT(I852,LEN(I852)-3),FIND("0|0.000",LEFT(I852,LEN(I852)-3),1)+7,6)</f>
        <v/>
      </c>
      <c r="K852" s="19" t="n"/>
      <c r="L852" s="19" t="n"/>
      <c r="M852" s="19" t="n"/>
      <c r="N852" s="19" t="n"/>
      <c r="O852" s="19" t="n"/>
      <c r="P852" s="20">
        <f>End_Cal!E852</f>
        <v/>
      </c>
      <c r="Q852" s="112">
        <f>IFERROR(INDEX($J$2:$J$9873,MATCH(1,INDEX(($P852=$F$2:$F$9873)*(0=COUNTIFS($Q$2:$Q$2,$J$2:$J$9873)),0),0)),"")</f>
        <v/>
      </c>
      <c r="R852" s="112">
        <f>IFERROR(INDEX($J$2:$J$9873,MATCH(1,INDEX(($P852=$F$2:$F$9873)*(0=COUNTIFS(Q852,$J$2:$J$9873)),0),0)),"")</f>
        <v/>
      </c>
      <c r="S852" s="112">
        <f>IFERROR(INDEX($J$2:$J$9873,MATCH(1,INDEX(($P852=$F$2:$F$9873)*(0=COUNTIFS(Q852:R852,$J$2:$J$9873)),0),0)),"")</f>
        <v/>
      </c>
      <c r="T852" s="112">
        <f>IFERROR(INDEX($J$2:$J$9873,MATCH(1,INDEX(($P852=$F$2:$F$9873)*(0=COUNTIFS(Q852:S852,$J$2:$J$9873)),0),0)),"")</f>
        <v/>
      </c>
      <c r="U852" s="112">
        <f>IFERROR(INDEX($J$2:$J$9873,MATCH(1,INDEX(($P852=$F$2:$F$9873)*(0=COUNTIFS(Q852:T852,$J$2:$J$9873)),0),0)),"")</f>
        <v/>
      </c>
      <c r="V852" s="112">
        <f>IFERROR(INDEX($J$2:$J$9873,MATCH(1,INDEX(($P852=$F$2:$F$9873)*(0=COUNTIFS(Q852:U852,$J$2:$J$9873)),0),0)),"")</f>
        <v/>
      </c>
      <c r="W852" s="112">
        <f>IFERROR(INDEX($J$2:$J$9873,MATCH(1,INDEX(($P852=$F$2:$F$9873)*(0=COUNTIFS(Q852:V852,$J$2:$J$861)),0),0)),"")</f>
        <v/>
      </c>
      <c r="X852" s="112">
        <f>IFERROR(INDEX($J$2:$J$9873,MATCH(1,INDEX(($P852=$F$2:$F$9873)*(0=COUNTIFS(Q852:W852,$J$2:$J$9873)),0),0)),"")</f>
        <v/>
      </c>
      <c r="Y852" s="112">
        <f>IFERROR(INDEX($J$2:$J$861,MATCH(1,INDEX(($P852=$F$2:$F$861)*(0=COUNTIFS(Q852:X852,$J$2:$J$861)),0),0)),"")</f>
        <v/>
      </c>
      <c r="Z852" s="112">
        <f>IFERROR(INDEX($J$2:$J$861,MATCH(1,INDEX(($P852=$F$2:$F$861)*(0=COUNTIFS(Q852:Y852,$J$2:$J$861)),0),0)),"")</f>
        <v/>
      </c>
      <c r="AA852" s="112">
        <f>IFERROR(INDEX($J$2:$J$861,MATCH(1,INDEX(($P852=$F$2:$F$861)*(0=COUNTIFS(Q852:Z852,$J$2:$J$861)),0),0)),"")</f>
        <v/>
      </c>
      <c r="AB852" s="112">
        <f>IFERROR(INDEX($J$2:$J$861,MATCH(1,INDEX(($P852=$F$2:$F$861)*(0=COUNTIFS(Q852:AA852,$J$2:$J$861)),0),0)),"")</f>
        <v/>
      </c>
      <c r="AC852" s="112">
        <f>IFERROR(INDEX($J$2:$J$861,MATCH(1,INDEX(($P852=$F$2:$F$861)*(0=COUNTIFS(Q852:AB852,$J$2:$J$861)),0),0)),"")</f>
        <v/>
      </c>
      <c r="AD852">
        <f>Q852&amp;"-"&amp;R852&amp;"-"&amp;S852&amp;"-"&amp;T852&amp;"-"&amp;U852&amp;"-"&amp;V852&amp;"-"&amp;W852&amp;"-"&amp;X852&amp;"-"&amp;Y852&amp;"-"&amp;Z852&amp;"-"&amp;AA852&amp;"-"&amp;AB852&amp;"-"&amp;AC852</f>
        <v/>
      </c>
      <c r="AF852" s="19">
        <f>IFERROR(INDEX($I$2:$I$861,MATCH(1,INDEX(($P852=$F$2:$F$861)*(0=COUNTIFS($AF$2:$AF$2,$I$2:$I$861)),0),0)),"")</f>
        <v/>
      </c>
      <c r="AG852" s="19">
        <f>IFERROR(INDEX($I$2:$I$9873,MATCH(1,INDEX(($P852=$F$2:$F$9873)*(0=COUNTIFS(AF852,$I$2:$I$9873)),0),0)),"")</f>
        <v/>
      </c>
      <c r="AH852" s="19">
        <f>IFERROR(INDEX($I$2:$I$9873,MATCH(1,INDEX(($P852=$F$2:$F$9873)*(0=COUNTIFS(AF852:AG852,$I$2:$I$9873)),0),0)),"")</f>
        <v/>
      </c>
      <c r="AI852" s="19">
        <f>IFERROR(INDEX($I$2:$I$9873,MATCH(1,INDEX(($P852=$F$2:$F$9873)*(0=COUNTIFS(AF852:AH852,$I$2:$I$9873)),0),0)),"")</f>
        <v/>
      </c>
      <c r="AJ852" s="19">
        <f>IFERROR(INDEX($I$2:$I$9873,MATCH(1,INDEX(($P852=$F$2:$F$9873)*(0=COUNTIFS(AF852:AI852,$I$2:$I$9873)),0),0)),"")</f>
        <v/>
      </c>
      <c r="AK852" s="19">
        <f>IFERROR(INDEX($I$2:$I$9873,MATCH(1,INDEX(($P852=$F$2:$F$9873)*(0=COUNTIFS(AF852:AJ852,$I$2:$I$9873)),0),0)),"")</f>
        <v/>
      </c>
      <c r="AL852" s="19">
        <f>IFERROR(INDEX($I$2:$I$9873,MATCH(1,INDEX(($P852=$F$2:$F$9873)*(0=COUNTIFS(AF852:AK852,$I$2:$I$9873)),0),0)),"")</f>
        <v/>
      </c>
      <c r="AM852" s="19">
        <f>IFERROR(INDEX($I$2:$I$9873,MATCH(1,INDEX(($P852=$F$2:$F$9873)*(0=COUNTIFS(AF852:AL852,$I$2:$I$9873)),0),0)),"")</f>
        <v/>
      </c>
      <c r="AN852" s="19">
        <f>IFERROR(INDEX($I$2:$I$9873,MATCH(1,INDEX(($P852=$F$2:$F$9873)*(0=COUNTIFS(AF852:AM852,$I$2:$I$9873)),0),0)),"")</f>
        <v/>
      </c>
      <c r="AO852" s="19">
        <f>IFERROR(INDEX($I$2:$I$9873,MATCH(1,INDEX(($P852=$F$2:$F$9873)*(0=COUNTIFS(AF852:AN852,$I$2:$I$9873)),0),0)),"")</f>
        <v/>
      </c>
      <c r="AP852" s="19">
        <f>IFERROR(INDEX($I$2:$I$9873,MATCH(1,INDEX(($P852=$F$2:$F$9873)*(0=COUNTIFS(AF852:AO852,$I$2:$I$9873)),0),0)),"")</f>
        <v/>
      </c>
      <c r="AQ852" s="19">
        <f>IFERROR(INDEX($I$2:$I$9873,MATCH(1,INDEX(($P852=$F$2:$F$9873)*(0=COUNTIFS(AF852:AP852,$I$2:$I$9873)),0),0)),"")</f>
        <v/>
      </c>
      <c r="AR852" s="19">
        <f>IFERROR(INDEX($I$2:$I$9873,MATCH(1,INDEX(($P852=$F$2:$F$9873)*(0=COUNTIFS(AF852:AQ852,$I$2:$I$9873)),0),0)),"")</f>
        <v/>
      </c>
      <c r="AS852" s="19">
        <f>IFERROR(VLOOKUP(AF852,[2]CUS030!$A$5:$E$10000,5,0),"")</f>
        <v/>
      </c>
      <c r="AT852" s="19">
        <f>IFERROR(VLOOKUP(AG852,[2]CUS030!$A$5:$E$10000,5,0),"")</f>
        <v/>
      </c>
      <c r="AU852" s="19">
        <f>IFERROR(VLOOKUP(AH852,[2]CUS030!$A$5:$E$10000,5,0),"")</f>
        <v/>
      </c>
      <c r="AV852" s="19">
        <f>IFERROR(VLOOKUP(AI852,[2]CUS030!$A$5:$E$10000,5,0),"")</f>
        <v/>
      </c>
      <c r="AW852" s="19">
        <f>IFERROR(VLOOKUP(AJ852,[2]CUS030!$A$5:$E$10000,5,0),"")</f>
        <v/>
      </c>
      <c r="AX852" s="19">
        <f>IFERROR(VLOOKUP(AK852,[2]CUS030!$A$5:$E$10000,5,0),"")</f>
        <v/>
      </c>
      <c r="AY852" s="19">
        <f>IFERROR(VLOOKUP(AL852,[2]CUS030!$A$5:$E$10000,5,0),"")</f>
        <v/>
      </c>
      <c r="AZ852" s="19">
        <f>IFERROR(VLOOKUP(AM852,[2]CUS030!$A$5:$E$10000,5,0),"")</f>
        <v/>
      </c>
      <c r="BA852" s="19">
        <f>IFERROR(VLOOKUP(AN852,[2]CUS030!$A$5:$E$10000,5,0),"")</f>
        <v/>
      </c>
      <c r="BB852" s="19">
        <f>IFERROR(VLOOKUP(AO852,[2]CUS030!$A$5:$E$10000,5,0),"")</f>
        <v/>
      </c>
      <c r="BC852" s="19">
        <f>IFERROR(VLOOKUP(AP852,[2]CUS030!$A$5:$E$10000,5,0),"")</f>
        <v/>
      </c>
      <c r="BD852" s="19">
        <f>IFERROR(VLOOKUP(AQ852,[2]CUS030!$A$5:$E$10000,5,0),"")</f>
        <v/>
      </c>
      <c r="BE852" s="19">
        <f>IFERROR(VLOOKUP(AR852,[2]CUS030!$A$5:$E$10000,5,0),"")</f>
        <v/>
      </c>
    </row>
    <row r="853">
      <c r="F853" s="108">
        <f>[1]!Table1[[#This Row],[Production]]</f>
        <v/>
      </c>
      <c r="G853">
        <f>MID(F853,LEN(F853)-6,4)</f>
        <v/>
      </c>
      <c r="H853">
        <f>AS853&amp;"|"&amp;AT853&amp;"|"&amp;AU853&amp;"|"&amp;AV853&amp;"|"&amp;AW853&amp;"|"&amp;AX853&amp;"|"&amp;AY853&amp;"|"&amp;AZ853&amp;"|"&amp;BA853&amp;"|"&amp;BB853&amp;"|"&amp;BC853&amp;"|"&amp;BD853&amp;"|"&amp;BE853</f>
        <v/>
      </c>
      <c r="I853" s="108">
        <f>[1]!Table1[[#This Row],[Stock]]</f>
        <v/>
      </c>
      <c r="J853">
        <f>MID(LEFT(I853,LEN(I853)-3),FIND("0|0.000",LEFT(I853,LEN(I853)-3),1)+7,6)</f>
        <v/>
      </c>
      <c r="K853" s="19" t="n"/>
      <c r="L853" s="19" t="n"/>
      <c r="M853" s="19" t="n"/>
      <c r="N853" s="19" t="n"/>
      <c r="O853" s="19" t="n"/>
      <c r="P853" s="20">
        <f>End_Cal!E853</f>
        <v/>
      </c>
      <c r="Q853" s="112">
        <f>IFERROR(INDEX($J$2:$J$9873,MATCH(1,INDEX(($P853=$F$2:$F$9873)*(0=COUNTIFS($Q$2:$Q$2,$J$2:$J$9873)),0),0)),"")</f>
        <v/>
      </c>
      <c r="R853" s="112">
        <f>IFERROR(INDEX($J$2:$J$9873,MATCH(1,INDEX(($P853=$F$2:$F$9873)*(0=COUNTIFS(Q853,$J$2:$J$9873)),0),0)),"")</f>
        <v/>
      </c>
      <c r="S853" s="112">
        <f>IFERROR(INDEX($J$2:$J$9873,MATCH(1,INDEX(($P853=$F$2:$F$9873)*(0=COUNTIFS(Q853:R853,$J$2:$J$9873)),0),0)),"")</f>
        <v/>
      </c>
      <c r="T853" s="112">
        <f>IFERROR(INDEX($J$2:$J$9873,MATCH(1,INDEX(($P853=$F$2:$F$9873)*(0=COUNTIFS(Q853:S853,$J$2:$J$9873)),0),0)),"")</f>
        <v/>
      </c>
      <c r="U853" s="112">
        <f>IFERROR(INDEX($J$2:$J$9873,MATCH(1,INDEX(($P853=$F$2:$F$9873)*(0=COUNTIFS(Q853:T853,$J$2:$J$9873)),0),0)),"")</f>
        <v/>
      </c>
      <c r="V853" s="112">
        <f>IFERROR(INDEX($J$2:$J$9873,MATCH(1,INDEX(($P853=$F$2:$F$9873)*(0=COUNTIFS(Q853:U853,$J$2:$J$9873)),0),0)),"")</f>
        <v/>
      </c>
      <c r="W853" s="112">
        <f>IFERROR(INDEX($J$2:$J$9873,MATCH(1,INDEX(($P853=$F$2:$F$9873)*(0=COUNTIFS(Q853:V853,$J$2:$J$861)),0),0)),"")</f>
        <v/>
      </c>
      <c r="X853" s="112">
        <f>IFERROR(INDEX($J$2:$J$9873,MATCH(1,INDEX(($P853=$F$2:$F$9873)*(0=COUNTIFS(Q853:W853,$J$2:$J$9873)),0),0)),"")</f>
        <v/>
      </c>
      <c r="Y853" s="112">
        <f>IFERROR(INDEX($J$2:$J$861,MATCH(1,INDEX(($P853=$F$2:$F$861)*(0=COUNTIFS(Q853:X853,$J$2:$J$861)),0),0)),"")</f>
        <v/>
      </c>
      <c r="Z853" s="112">
        <f>IFERROR(INDEX($J$2:$J$861,MATCH(1,INDEX(($P853=$F$2:$F$861)*(0=COUNTIFS(Q853:Y853,$J$2:$J$861)),0),0)),"")</f>
        <v/>
      </c>
      <c r="AA853" s="112">
        <f>IFERROR(INDEX($J$2:$J$861,MATCH(1,INDEX(($P853=$F$2:$F$861)*(0=COUNTIFS(Q853:Z853,$J$2:$J$861)),0),0)),"")</f>
        <v/>
      </c>
      <c r="AB853" s="112">
        <f>IFERROR(INDEX($J$2:$J$861,MATCH(1,INDEX(($P853=$F$2:$F$861)*(0=COUNTIFS(Q853:AA853,$J$2:$J$861)),0),0)),"")</f>
        <v/>
      </c>
      <c r="AC853" s="112">
        <f>IFERROR(INDEX($J$2:$J$861,MATCH(1,INDEX(($P853=$F$2:$F$861)*(0=COUNTIFS(Q853:AB853,$J$2:$J$861)),0),0)),"")</f>
        <v/>
      </c>
      <c r="AD853">
        <f>Q853&amp;"-"&amp;R853&amp;"-"&amp;S853&amp;"-"&amp;T853&amp;"-"&amp;U853&amp;"-"&amp;V853&amp;"-"&amp;W853&amp;"-"&amp;X853&amp;"-"&amp;Y853&amp;"-"&amp;Z853&amp;"-"&amp;AA853&amp;"-"&amp;AB853&amp;"-"&amp;AC853</f>
        <v/>
      </c>
      <c r="AF853" s="19">
        <f>IFERROR(INDEX($I$2:$I$861,MATCH(1,INDEX(($P853=$F$2:$F$861)*(0=COUNTIFS($AF$2:$AF$2,$I$2:$I$861)),0),0)),"")</f>
        <v/>
      </c>
      <c r="AG853" s="19">
        <f>IFERROR(INDEX($I$2:$I$9873,MATCH(1,INDEX(($P853=$F$2:$F$9873)*(0=COUNTIFS(AF853,$I$2:$I$9873)),0),0)),"")</f>
        <v/>
      </c>
      <c r="AH853" s="19">
        <f>IFERROR(INDEX($I$2:$I$9873,MATCH(1,INDEX(($P853=$F$2:$F$9873)*(0=COUNTIFS(AF853:AG853,$I$2:$I$9873)),0),0)),"")</f>
        <v/>
      </c>
      <c r="AI853" s="19">
        <f>IFERROR(INDEX($I$2:$I$9873,MATCH(1,INDEX(($P853=$F$2:$F$9873)*(0=COUNTIFS(AF853:AH853,$I$2:$I$9873)),0),0)),"")</f>
        <v/>
      </c>
      <c r="AJ853" s="19">
        <f>IFERROR(INDEX($I$2:$I$9873,MATCH(1,INDEX(($P853=$F$2:$F$9873)*(0=COUNTIFS(AF853:AI853,$I$2:$I$9873)),0),0)),"")</f>
        <v/>
      </c>
      <c r="AK853" s="19">
        <f>IFERROR(INDEX($I$2:$I$9873,MATCH(1,INDEX(($P853=$F$2:$F$9873)*(0=COUNTIFS(AF853:AJ853,$I$2:$I$9873)),0),0)),"")</f>
        <v/>
      </c>
      <c r="AL853" s="19">
        <f>IFERROR(INDEX($I$2:$I$9873,MATCH(1,INDEX(($P853=$F$2:$F$9873)*(0=COUNTIFS(AF853:AK853,$I$2:$I$9873)),0),0)),"")</f>
        <v/>
      </c>
      <c r="AM853" s="19">
        <f>IFERROR(INDEX($I$2:$I$9873,MATCH(1,INDEX(($P853=$F$2:$F$9873)*(0=COUNTIFS(AF853:AL853,$I$2:$I$9873)),0),0)),"")</f>
        <v/>
      </c>
      <c r="AN853" s="19">
        <f>IFERROR(INDEX($I$2:$I$9873,MATCH(1,INDEX(($P853=$F$2:$F$9873)*(0=COUNTIFS(AF853:AM853,$I$2:$I$9873)),0),0)),"")</f>
        <v/>
      </c>
      <c r="AO853" s="19">
        <f>IFERROR(INDEX($I$2:$I$9873,MATCH(1,INDEX(($P853=$F$2:$F$9873)*(0=COUNTIFS(AF853:AN853,$I$2:$I$9873)),0),0)),"")</f>
        <v/>
      </c>
      <c r="AP853" s="19">
        <f>IFERROR(INDEX($I$2:$I$9873,MATCH(1,INDEX(($P853=$F$2:$F$9873)*(0=COUNTIFS(AF853:AO853,$I$2:$I$9873)),0),0)),"")</f>
        <v/>
      </c>
      <c r="AQ853" s="19">
        <f>IFERROR(INDEX($I$2:$I$9873,MATCH(1,INDEX(($P853=$F$2:$F$9873)*(0=COUNTIFS(AF853:AP853,$I$2:$I$9873)),0),0)),"")</f>
        <v/>
      </c>
      <c r="AR853" s="19">
        <f>IFERROR(INDEX($I$2:$I$9873,MATCH(1,INDEX(($P853=$F$2:$F$9873)*(0=COUNTIFS(AF853:AQ853,$I$2:$I$9873)),0),0)),"")</f>
        <v/>
      </c>
      <c r="AS853" s="19">
        <f>IFERROR(VLOOKUP(AF853,[2]CUS030!$A$5:$E$10000,5,0),"")</f>
        <v/>
      </c>
      <c r="AT853" s="19">
        <f>IFERROR(VLOOKUP(AG853,[2]CUS030!$A$5:$E$10000,5,0),"")</f>
        <v/>
      </c>
      <c r="AU853" s="19">
        <f>IFERROR(VLOOKUP(AH853,[2]CUS030!$A$5:$E$10000,5,0),"")</f>
        <v/>
      </c>
      <c r="AV853" s="19">
        <f>IFERROR(VLOOKUP(AI853,[2]CUS030!$A$5:$E$10000,5,0),"")</f>
        <v/>
      </c>
      <c r="AW853" s="19">
        <f>IFERROR(VLOOKUP(AJ853,[2]CUS030!$A$5:$E$10000,5,0),"")</f>
        <v/>
      </c>
      <c r="AX853" s="19">
        <f>IFERROR(VLOOKUP(AK853,[2]CUS030!$A$5:$E$10000,5,0),"")</f>
        <v/>
      </c>
      <c r="AY853" s="19">
        <f>IFERROR(VLOOKUP(AL853,[2]CUS030!$A$5:$E$10000,5,0),"")</f>
        <v/>
      </c>
      <c r="AZ853" s="19">
        <f>IFERROR(VLOOKUP(AM853,[2]CUS030!$A$5:$E$10000,5,0),"")</f>
        <v/>
      </c>
      <c r="BA853" s="19">
        <f>IFERROR(VLOOKUP(AN853,[2]CUS030!$A$5:$E$10000,5,0),"")</f>
        <v/>
      </c>
      <c r="BB853" s="19">
        <f>IFERROR(VLOOKUP(AO853,[2]CUS030!$A$5:$E$10000,5,0),"")</f>
        <v/>
      </c>
      <c r="BC853" s="19">
        <f>IFERROR(VLOOKUP(AP853,[2]CUS030!$A$5:$E$10000,5,0),"")</f>
        <v/>
      </c>
      <c r="BD853" s="19">
        <f>IFERROR(VLOOKUP(AQ853,[2]CUS030!$A$5:$E$10000,5,0),"")</f>
        <v/>
      </c>
      <c r="BE853" s="19">
        <f>IFERROR(VLOOKUP(AR853,[2]CUS030!$A$5:$E$10000,5,0),"")</f>
        <v/>
      </c>
    </row>
    <row r="854">
      <c r="F854" s="108">
        <f>[1]!Table1[[#This Row],[Production]]</f>
        <v/>
      </c>
      <c r="G854">
        <f>MID(F854,LEN(F854)-6,4)</f>
        <v/>
      </c>
      <c r="H854">
        <f>AS854&amp;"|"&amp;AT854&amp;"|"&amp;AU854&amp;"|"&amp;AV854&amp;"|"&amp;AW854&amp;"|"&amp;AX854&amp;"|"&amp;AY854&amp;"|"&amp;AZ854&amp;"|"&amp;BA854&amp;"|"&amp;BB854&amp;"|"&amp;BC854&amp;"|"&amp;BD854&amp;"|"&amp;BE854</f>
        <v/>
      </c>
      <c r="I854" s="108">
        <f>[1]!Table1[[#This Row],[Stock]]</f>
        <v/>
      </c>
      <c r="J854">
        <f>MID(LEFT(I854,LEN(I854)-3),FIND("0|0.000",LEFT(I854,LEN(I854)-3),1)+7,6)</f>
        <v/>
      </c>
      <c r="K854" s="19" t="n"/>
      <c r="L854" s="19" t="n"/>
      <c r="M854" s="19" t="n"/>
      <c r="N854" s="19" t="n"/>
      <c r="O854" s="19" t="n"/>
      <c r="P854" s="20">
        <f>End_Cal!E854</f>
        <v/>
      </c>
      <c r="Q854" s="112">
        <f>IFERROR(INDEX($J$2:$J$9873,MATCH(1,INDEX(($P854=$F$2:$F$9873)*(0=COUNTIFS($Q$2:$Q$2,$J$2:$J$9873)),0),0)),"")</f>
        <v/>
      </c>
      <c r="R854" s="112">
        <f>IFERROR(INDEX($J$2:$J$9873,MATCH(1,INDEX(($P854=$F$2:$F$9873)*(0=COUNTIFS(Q854,$J$2:$J$9873)),0),0)),"")</f>
        <v/>
      </c>
      <c r="S854" s="112">
        <f>IFERROR(INDEX($J$2:$J$9873,MATCH(1,INDEX(($P854=$F$2:$F$9873)*(0=COUNTIFS(Q854:R854,$J$2:$J$9873)),0),0)),"")</f>
        <v/>
      </c>
      <c r="T854" s="112">
        <f>IFERROR(INDEX($J$2:$J$9873,MATCH(1,INDEX(($P854=$F$2:$F$9873)*(0=COUNTIFS(Q854:S854,$J$2:$J$9873)),0),0)),"")</f>
        <v/>
      </c>
      <c r="U854" s="112">
        <f>IFERROR(INDEX($J$2:$J$9873,MATCH(1,INDEX(($P854=$F$2:$F$9873)*(0=COUNTIFS(Q854:T854,$J$2:$J$9873)),0),0)),"")</f>
        <v/>
      </c>
      <c r="V854" s="112">
        <f>IFERROR(INDEX($J$2:$J$9873,MATCH(1,INDEX(($P854=$F$2:$F$9873)*(0=COUNTIFS(Q854:U854,$J$2:$J$9873)),0),0)),"")</f>
        <v/>
      </c>
      <c r="W854" s="112">
        <f>IFERROR(INDEX($J$2:$J$9873,MATCH(1,INDEX(($P854=$F$2:$F$9873)*(0=COUNTIFS(Q854:V854,$J$2:$J$861)),0),0)),"")</f>
        <v/>
      </c>
      <c r="X854" s="112">
        <f>IFERROR(INDEX($J$2:$J$9873,MATCH(1,INDEX(($P854=$F$2:$F$9873)*(0=COUNTIFS(Q854:W854,$J$2:$J$9873)),0),0)),"")</f>
        <v/>
      </c>
      <c r="Y854" s="112">
        <f>IFERROR(INDEX($J$2:$J$861,MATCH(1,INDEX(($P854=$F$2:$F$861)*(0=COUNTIFS(Q854:X854,$J$2:$J$861)),0),0)),"")</f>
        <v/>
      </c>
      <c r="Z854" s="112">
        <f>IFERROR(INDEX($J$2:$J$861,MATCH(1,INDEX(($P854=$F$2:$F$861)*(0=COUNTIFS(Q854:Y854,$J$2:$J$861)),0),0)),"")</f>
        <v/>
      </c>
      <c r="AA854" s="112">
        <f>IFERROR(INDEX($J$2:$J$861,MATCH(1,INDEX(($P854=$F$2:$F$861)*(0=COUNTIFS(Q854:Z854,$J$2:$J$861)),0),0)),"")</f>
        <v/>
      </c>
      <c r="AB854" s="112">
        <f>IFERROR(INDEX($J$2:$J$861,MATCH(1,INDEX(($P854=$F$2:$F$861)*(0=COUNTIFS(Q854:AA854,$J$2:$J$861)),0),0)),"")</f>
        <v/>
      </c>
      <c r="AC854" s="112">
        <f>IFERROR(INDEX($J$2:$J$861,MATCH(1,INDEX(($P854=$F$2:$F$861)*(0=COUNTIFS(Q854:AB854,$J$2:$J$861)),0),0)),"")</f>
        <v/>
      </c>
      <c r="AD854">
        <f>Q854&amp;"-"&amp;R854&amp;"-"&amp;S854&amp;"-"&amp;T854&amp;"-"&amp;U854&amp;"-"&amp;V854&amp;"-"&amp;W854&amp;"-"&amp;X854&amp;"-"&amp;Y854&amp;"-"&amp;Z854&amp;"-"&amp;AA854&amp;"-"&amp;AB854&amp;"-"&amp;AC854</f>
        <v/>
      </c>
      <c r="AF854" s="19">
        <f>IFERROR(INDEX($I$2:$I$861,MATCH(1,INDEX(($P854=$F$2:$F$861)*(0=COUNTIFS($AF$2:$AF$2,$I$2:$I$861)),0),0)),"")</f>
        <v/>
      </c>
      <c r="AG854" s="19">
        <f>IFERROR(INDEX($I$2:$I$9873,MATCH(1,INDEX(($P854=$F$2:$F$9873)*(0=COUNTIFS(AF854,$I$2:$I$9873)),0),0)),"")</f>
        <v/>
      </c>
      <c r="AH854" s="19">
        <f>IFERROR(INDEX($I$2:$I$9873,MATCH(1,INDEX(($P854=$F$2:$F$9873)*(0=COUNTIFS(AF854:AG854,$I$2:$I$9873)),0),0)),"")</f>
        <v/>
      </c>
      <c r="AI854" s="19">
        <f>IFERROR(INDEX($I$2:$I$9873,MATCH(1,INDEX(($P854=$F$2:$F$9873)*(0=COUNTIFS(AF854:AH854,$I$2:$I$9873)),0),0)),"")</f>
        <v/>
      </c>
      <c r="AJ854" s="19">
        <f>IFERROR(INDEX($I$2:$I$9873,MATCH(1,INDEX(($P854=$F$2:$F$9873)*(0=COUNTIFS(AF854:AI854,$I$2:$I$9873)),0),0)),"")</f>
        <v/>
      </c>
      <c r="AK854" s="19">
        <f>IFERROR(INDEX($I$2:$I$9873,MATCH(1,INDEX(($P854=$F$2:$F$9873)*(0=COUNTIFS(AF854:AJ854,$I$2:$I$9873)),0),0)),"")</f>
        <v/>
      </c>
      <c r="AL854" s="19">
        <f>IFERROR(INDEX($I$2:$I$9873,MATCH(1,INDEX(($P854=$F$2:$F$9873)*(0=COUNTIFS(AF854:AK854,$I$2:$I$9873)),0),0)),"")</f>
        <v/>
      </c>
      <c r="AM854" s="19">
        <f>IFERROR(INDEX($I$2:$I$9873,MATCH(1,INDEX(($P854=$F$2:$F$9873)*(0=COUNTIFS(AF854:AL854,$I$2:$I$9873)),0),0)),"")</f>
        <v/>
      </c>
      <c r="AN854" s="19">
        <f>IFERROR(INDEX($I$2:$I$9873,MATCH(1,INDEX(($P854=$F$2:$F$9873)*(0=COUNTIFS(AF854:AM854,$I$2:$I$9873)),0),0)),"")</f>
        <v/>
      </c>
      <c r="AO854" s="19">
        <f>IFERROR(INDEX($I$2:$I$9873,MATCH(1,INDEX(($P854=$F$2:$F$9873)*(0=COUNTIFS(AF854:AN854,$I$2:$I$9873)),0),0)),"")</f>
        <v/>
      </c>
      <c r="AP854" s="19">
        <f>IFERROR(INDEX($I$2:$I$9873,MATCH(1,INDEX(($P854=$F$2:$F$9873)*(0=COUNTIFS(AF854:AO854,$I$2:$I$9873)),0),0)),"")</f>
        <v/>
      </c>
      <c r="AQ854" s="19">
        <f>IFERROR(INDEX($I$2:$I$9873,MATCH(1,INDEX(($P854=$F$2:$F$9873)*(0=COUNTIFS(AF854:AP854,$I$2:$I$9873)),0),0)),"")</f>
        <v/>
      </c>
      <c r="AR854" s="19">
        <f>IFERROR(INDEX($I$2:$I$9873,MATCH(1,INDEX(($P854=$F$2:$F$9873)*(0=COUNTIFS(AF854:AQ854,$I$2:$I$9873)),0),0)),"")</f>
        <v/>
      </c>
      <c r="AS854" s="19">
        <f>IFERROR(VLOOKUP(AF854,[2]CUS030!$A$5:$E$10000,5,0),"")</f>
        <v/>
      </c>
      <c r="AT854" s="19">
        <f>IFERROR(VLOOKUP(AG854,[2]CUS030!$A$5:$E$10000,5,0),"")</f>
        <v/>
      </c>
      <c r="AU854" s="19">
        <f>IFERROR(VLOOKUP(AH854,[2]CUS030!$A$5:$E$10000,5,0),"")</f>
        <v/>
      </c>
      <c r="AV854" s="19">
        <f>IFERROR(VLOOKUP(AI854,[2]CUS030!$A$5:$E$10000,5,0),"")</f>
        <v/>
      </c>
      <c r="AW854" s="19">
        <f>IFERROR(VLOOKUP(AJ854,[2]CUS030!$A$5:$E$10000,5,0),"")</f>
        <v/>
      </c>
      <c r="AX854" s="19">
        <f>IFERROR(VLOOKUP(AK854,[2]CUS030!$A$5:$E$10000,5,0),"")</f>
        <v/>
      </c>
      <c r="AY854" s="19">
        <f>IFERROR(VLOOKUP(AL854,[2]CUS030!$A$5:$E$10000,5,0),"")</f>
        <v/>
      </c>
      <c r="AZ854" s="19">
        <f>IFERROR(VLOOKUP(AM854,[2]CUS030!$A$5:$E$10000,5,0),"")</f>
        <v/>
      </c>
      <c r="BA854" s="19">
        <f>IFERROR(VLOOKUP(AN854,[2]CUS030!$A$5:$E$10000,5,0),"")</f>
        <v/>
      </c>
      <c r="BB854" s="19">
        <f>IFERROR(VLOOKUP(AO854,[2]CUS030!$A$5:$E$10000,5,0),"")</f>
        <v/>
      </c>
      <c r="BC854" s="19">
        <f>IFERROR(VLOOKUP(AP854,[2]CUS030!$A$5:$E$10000,5,0),"")</f>
        <v/>
      </c>
      <c r="BD854" s="19">
        <f>IFERROR(VLOOKUP(AQ854,[2]CUS030!$A$5:$E$10000,5,0),"")</f>
        <v/>
      </c>
      <c r="BE854" s="19">
        <f>IFERROR(VLOOKUP(AR854,[2]CUS030!$A$5:$E$10000,5,0),"")</f>
        <v/>
      </c>
    </row>
    <row r="855">
      <c r="F855" s="108">
        <f>[1]!Table1[[#This Row],[Production]]</f>
        <v/>
      </c>
      <c r="G855">
        <f>MID(F855,LEN(F855)-6,4)</f>
        <v/>
      </c>
      <c r="H855">
        <f>AS855&amp;"|"&amp;AT855&amp;"|"&amp;AU855&amp;"|"&amp;AV855&amp;"|"&amp;AW855&amp;"|"&amp;AX855&amp;"|"&amp;AY855&amp;"|"&amp;AZ855&amp;"|"&amp;BA855&amp;"|"&amp;BB855&amp;"|"&amp;BC855&amp;"|"&amp;BD855&amp;"|"&amp;BE855</f>
        <v/>
      </c>
      <c r="I855" s="108">
        <f>[1]!Table1[[#This Row],[Stock]]</f>
        <v/>
      </c>
      <c r="J855">
        <f>MID(LEFT(I855,LEN(I855)-3),FIND("0|0.000",LEFT(I855,LEN(I855)-3),1)+7,6)</f>
        <v/>
      </c>
      <c r="K855" s="19" t="n"/>
      <c r="L855" s="19" t="n"/>
      <c r="M855" s="19" t="n"/>
      <c r="N855" s="19" t="n"/>
      <c r="O855" s="19" t="n"/>
      <c r="P855" s="20">
        <f>End_Cal!E855</f>
        <v/>
      </c>
      <c r="Q855" s="112">
        <f>IFERROR(INDEX($J$2:$J$9873,MATCH(1,INDEX(($P855=$F$2:$F$9873)*(0=COUNTIFS($Q$2:$Q$2,$J$2:$J$9873)),0),0)),"")</f>
        <v/>
      </c>
      <c r="R855" s="112">
        <f>IFERROR(INDEX($J$2:$J$9873,MATCH(1,INDEX(($P855=$F$2:$F$9873)*(0=COUNTIFS(Q855,$J$2:$J$9873)),0),0)),"")</f>
        <v/>
      </c>
      <c r="S855" s="112">
        <f>IFERROR(INDEX($J$2:$J$9873,MATCH(1,INDEX(($P855=$F$2:$F$9873)*(0=COUNTIFS(Q855:R855,$J$2:$J$9873)),0),0)),"")</f>
        <v/>
      </c>
      <c r="T855" s="112">
        <f>IFERROR(INDEX($J$2:$J$9873,MATCH(1,INDEX(($P855=$F$2:$F$9873)*(0=COUNTIFS(Q855:S855,$J$2:$J$9873)),0),0)),"")</f>
        <v/>
      </c>
      <c r="U855" s="112">
        <f>IFERROR(INDEX($J$2:$J$9873,MATCH(1,INDEX(($P855=$F$2:$F$9873)*(0=COUNTIFS(Q855:T855,$J$2:$J$9873)),0),0)),"")</f>
        <v/>
      </c>
      <c r="V855" s="112">
        <f>IFERROR(INDEX($J$2:$J$9873,MATCH(1,INDEX(($P855=$F$2:$F$9873)*(0=COUNTIFS(Q855:U855,$J$2:$J$9873)),0),0)),"")</f>
        <v/>
      </c>
      <c r="W855" s="112">
        <f>IFERROR(INDEX($J$2:$J$9873,MATCH(1,INDEX(($P855=$F$2:$F$9873)*(0=COUNTIFS(Q855:V855,$J$2:$J$861)),0),0)),"")</f>
        <v/>
      </c>
      <c r="X855" s="112">
        <f>IFERROR(INDEX($J$2:$J$9873,MATCH(1,INDEX(($P855=$F$2:$F$9873)*(0=COUNTIFS(Q855:W855,$J$2:$J$9873)),0),0)),"")</f>
        <v/>
      </c>
      <c r="Y855" s="112">
        <f>IFERROR(INDEX($J$2:$J$861,MATCH(1,INDEX(($P855=$F$2:$F$861)*(0=COUNTIFS(Q855:X855,$J$2:$J$861)),0),0)),"")</f>
        <v/>
      </c>
      <c r="Z855" s="112">
        <f>IFERROR(INDEX($J$2:$J$861,MATCH(1,INDEX(($P855=$F$2:$F$861)*(0=COUNTIFS(Q855:Y855,$J$2:$J$861)),0),0)),"")</f>
        <v/>
      </c>
      <c r="AA855" s="112">
        <f>IFERROR(INDEX($J$2:$J$861,MATCH(1,INDEX(($P855=$F$2:$F$861)*(0=COUNTIFS(Q855:Z855,$J$2:$J$861)),0),0)),"")</f>
        <v/>
      </c>
      <c r="AB855" s="112">
        <f>IFERROR(INDEX($J$2:$J$861,MATCH(1,INDEX(($P855=$F$2:$F$861)*(0=COUNTIFS(Q855:AA855,$J$2:$J$861)),0),0)),"")</f>
        <v/>
      </c>
      <c r="AC855" s="112">
        <f>IFERROR(INDEX($J$2:$J$861,MATCH(1,INDEX(($P855=$F$2:$F$861)*(0=COUNTIFS(Q855:AB855,$J$2:$J$861)),0),0)),"")</f>
        <v/>
      </c>
      <c r="AD855">
        <f>Q855&amp;"-"&amp;R855&amp;"-"&amp;S855&amp;"-"&amp;T855&amp;"-"&amp;U855&amp;"-"&amp;V855&amp;"-"&amp;W855&amp;"-"&amp;X855&amp;"-"&amp;Y855&amp;"-"&amp;Z855&amp;"-"&amp;AA855&amp;"-"&amp;AB855&amp;"-"&amp;AC855</f>
        <v/>
      </c>
      <c r="AF855" s="19">
        <f>IFERROR(INDEX($I$2:$I$861,MATCH(1,INDEX(($P855=$F$2:$F$861)*(0=COUNTIFS($AF$2:$AF$2,$I$2:$I$861)),0),0)),"")</f>
        <v/>
      </c>
      <c r="AG855" s="19">
        <f>IFERROR(INDEX($I$2:$I$9873,MATCH(1,INDEX(($P855=$F$2:$F$9873)*(0=COUNTIFS(AF855,$I$2:$I$9873)),0),0)),"")</f>
        <v/>
      </c>
      <c r="AH855" s="19">
        <f>IFERROR(INDEX($I$2:$I$9873,MATCH(1,INDEX(($P855=$F$2:$F$9873)*(0=COUNTIFS(AF855:AG855,$I$2:$I$9873)),0),0)),"")</f>
        <v/>
      </c>
      <c r="AI855" s="19">
        <f>IFERROR(INDEX($I$2:$I$9873,MATCH(1,INDEX(($P855=$F$2:$F$9873)*(0=COUNTIFS(AF855:AH855,$I$2:$I$9873)),0),0)),"")</f>
        <v/>
      </c>
      <c r="AJ855" s="19">
        <f>IFERROR(INDEX($I$2:$I$9873,MATCH(1,INDEX(($P855=$F$2:$F$9873)*(0=COUNTIFS(AF855:AI855,$I$2:$I$9873)),0),0)),"")</f>
        <v/>
      </c>
      <c r="AK855" s="19">
        <f>IFERROR(INDEX($I$2:$I$9873,MATCH(1,INDEX(($P855=$F$2:$F$9873)*(0=COUNTIFS(AF855:AJ855,$I$2:$I$9873)),0),0)),"")</f>
        <v/>
      </c>
      <c r="AL855" s="19">
        <f>IFERROR(INDEX($I$2:$I$9873,MATCH(1,INDEX(($P855=$F$2:$F$9873)*(0=COUNTIFS(AF855:AK855,$I$2:$I$9873)),0),0)),"")</f>
        <v/>
      </c>
      <c r="AM855" s="19">
        <f>IFERROR(INDEX($I$2:$I$9873,MATCH(1,INDEX(($P855=$F$2:$F$9873)*(0=COUNTIFS(AF855:AL855,$I$2:$I$9873)),0),0)),"")</f>
        <v/>
      </c>
      <c r="AN855" s="19">
        <f>IFERROR(INDEX($I$2:$I$9873,MATCH(1,INDEX(($P855=$F$2:$F$9873)*(0=COUNTIFS(AF855:AM855,$I$2:$I$9873)),0),0)),"")</f>
        <v/>
      </c>
      <c r="AO855" s="19">
        <f>IFERROR(INDEX($I$2:$I$9873,MATCH(1,INDEX(($P855=$F$2:$F$9873)*(0=COUNTIFS(AF855:AN855,$I$2:$I$9873)),0),0)),"")</f>
        <v/>
      </c>
      <c r="AP855" s="19">
        <f>IFERROR(INDEX($I$2:$I$9873,MATCH(1,INDEX(($P855=$F$2:$F$9873)*(0=COUNTIFS(AF855:AO855,$I$2:$I$9873)),0),0)),"")</f>
        <v/>
      </c>
      <c r="AQ855" s="19">
        <f>IFERROR(INDEX($I$2:$I$9873,MATCH(1,INDEX(($P855=$F$2:$F$9873)*(0=COUNTIFS(AF855:AP855,$I$2:$I$9873)),0),0)),"")</f>
        <v/>
      </c>
      <c r="AR855" s="19">
        <f>IFERROR(INDEX($I$2:$I$9873,MATCH(1,INDEX(($P855=$F$2:$F$9873)*(0=COUNTIFS(AF855:AQ855,$I$2:$I$9873)),0),0)),"")</f>
        <v/>
      </c>
      <c r="AS855" s="19">
        <f>IFERROR(VLOOKUP(AF855,[2]CUS030!$A$5:$E$10000,5,0),"")</f>
        <v/>
      </c>
      <c r="AT855" s="19">
        <f>IFERROR(VLOOKUP(AG855,[2]CUS030!$A$5:$E$10000,5,0),"")</f>
        <v/>
      </c>
      <c r="AU855" s="19">
        <f>IFERROR(VLOOKUP(AH855,[2]CUS030!$A$5:$E$10000,5,0),"")</f>
        <v/>
      </c>
      <c r="AV855" s="19">
        <f>IFERROR(VLOOKUP(AI855,[2]CUS030!$A$5:$E$10000,5,0),"")</f>
        <v/>
      </c>
      <c r="AW855" s="19">
        <f>IFERROR(VLOOKUP(AJ855,[2]CUS030!$A$5:$E$10000,5,0),"")</f>
        <v/>
      </c>
      <c r="AX855" s="19">
        <f>IFERROR(VLOOKUP(AK855,[2]CUS030!$A$5:$E$10000,5,0),"")</f>
        <v/>
      </c>
      <c r="AY855" s="19">
        <f>IFERROR(VLOOKUP(AL855,[2]CUS030!$A$5:$E$10000,5,0),"")</f>
        <v/>
      </c>
      <c r="AZ855" s="19">
        <f>IFERROR(VLOOKUP(AM855,[2]CUS030!$A$5:$E$10000,5,0),"")</f>
        <v/>
      </c>
      <c r="BA855" s="19">
        <f>IFERROR(VLOOKUP(AN855,[2]CUS030!$A$5:$E$10000,5,0),"")</f>
        <v/>
      </c>
      <c r="BB855" s="19">
        <f>IFERROR(VLOOKUP(AO855,[2]CUS030!$A$5:$E$10000,5,0),"")</f>
        <v/>
      </c>
      <c r="BC855" s="19">
        <f>IFERROR(VLOOKUP(AP855,[2]CUS030!$A$5:$E$10000,5,0),"")</f>
        <v/>
      </c>
      <c r="BD855" s="19">
        <f>IFERROR(VLOOKUP(AQ855,[2]CUS030!$A$5:$E$10000,5,0),"")</f>
        <v/>
      </c>
      <c r="BE855" s="19">
        <f>IFERROR(VLOOKUP(AR855,[2]CUS030!$A$5:$E$10000,5,0),"")</f>
        <v/>
      </c>
    </row>
    <row r="856">
      <c r="F856" s="108">
        <f>[1]!Table1[[#This Row],[Production]]</f>
        <v/>
      </c>
      <c r="G856">
        <f>MID(F856,LEN(F856)-6,4)</f>
        <v/>
      </c>
      <c r="H856">
        <f>AS856&amp;"|"&amp;AT856&amp;"|"&amp;AU856&amp;"|"&amp;AV856&amp;"|"&amp;AW856&amp;"|"&amp;AX856&amp;"|"&amp;AY856&amp;"|"&amp;AZ856&amp;"|"&amp;BA856&amp;"|"&amp;BB856&amp;"|"&amp;BC856&amp;"|"&amp;BD856&amp;"|"&amp;BE856</f>
        <v/>
      </c>
      <c r="I856" s="108">
        <f>[1]!Table1[[#This Row],[Stock]]</f>
        <v/>
      </c>
      <c r="J856">
        <f>MID(LEFT(I856,LEN(I856)-3),FIND("0|0.000",LEFT(I856,LEN(I856)-3),1)+7,6)</f>
        <v/>
      </c>
      <c r="K856" s="19" t="n"/>
      <c r="L856" s="19" t="n"/>
      <c r="M856" s="19" t="n"/>
      <c r="N856" s="19" t="n"/>
      <c r="O856" s="19" t="n"/>
      <c r="P856" s="20">
        <f>End_Cal!E856</f>
        <v/>
      </c>
      <c r="Q856" s="112">
        <f>IFERROR(INDEX($J$2:$J$9873,MATCH(1,INDEX(($P856=$F$2:$F$9873)*(0=COUNTIFS($Q$2:$Q$2,$J$2:$J$9873)),0),0)),"")</f>
        <v/>
      </c>
      <c r="R856" s="112">
        <f>IFERROR(INDEX($J$2:$J$9873,MATCH(1,INDEX(($P856=$F$2:$F$9873)*(0=COUNTIFS(Q856,$J$2:$J$9873)),0),0)),"")</f>
        <v/>
      </c>
      <c r="S856" s="112">
        <f>IFERROR(INDEX($J$2:$J$9873,MATCH(1,INDEX(($P856=$F$2:$F$9873)*(0=COUNTIFS(Q856:R856,$J$2:$J$9873)),0),0)),"")</f>
        <v/>
      </c>
      <c r="T856" s="112">
        <f>IFERROR(INDEX($J$2:$J$9873,MATCH(1,INDEX(($P856=$F$2:$F$9873)*(0=COUNTIFS(Q856:S856,$J$2:$J$9873)),0),0)),"")</f>
        <v/>
      </c>
      <c r="U856" s="112">
        <f>IFERROR(INDEX($J$2:$J$9873,MATCH(1,INDEX(($P856=$F$2:$F$9873)*(0=COUNTIFS(Q856:T856,$J$2:$J$9873)),0),0)),"")</f>
        <v/>
      </c>
      <c r="V856" s="112">
        <f>IFERROR(INDEX($J$2:$J$9873,MATCH(1,INDEX(($P856=$F$2:$F$9873)*(0=COUNTIFS(Q856:U856,$J$2:$J$9873)),0),0)),"")</f>
        <v/>
      </c>
      <c r="W856" s="112">
        <f>IFERROR(INDEX($J$2:$J$9873,MATCH(1,INDEX(($P856=$F$2:$F$9873)*(0=COUNTIFS(Q856:V856,$J$2:$J$861)),0),0)),"")</f>
        <v/>
      </c>
      <c r="X856" s="112">
        <f>IFERROR(INDEX($J$2:$J$9873,MATCH(1,INDEX(($P856=$F$2:$F$9873)*(0=COUNTIFS(Q856:W856,$J$2:$J$9873)),0),0)),"")</f>
        <v/>
      </c>
      <c r="Y856" s="112">
        <f>IFERROR(INDEX($J$2:$J$861,MATCH(1,INDEX(($P856=$F$2:$F$861)*(0=COUNTIFS(Q856:X856,$J$2:$J$861)),0),0)),"")</f>
        <v/>
      </c>
      <c r="Z856" s="112">
        <f>IFERROR(INDEX($J$2:$J$861,MATCH(1,INDEX(($P856=$F$2:$F$861)*(0=COUNTIFS(Q856:Y856,$J$2:$J$861)),0),0)),"")</f>
        <v/>
      </c>
      <c r="AA856" s="112">
        <f>IFERROR(INDEX($J$2:$J$861,MATCH(1,INDEX(($P856=$F$2:$F$861)*(0=COUNTIFS(Q856:Z856,$J$2:$J$861)),0),0)),"")</f>
        <v/>
      </c>
      <c r="AB856" s="112">
        <f>IFERROR(INDEX($J$2:$J$861,MATCH(1,INDEX(($P856=$F$2:$F$861)*(0=COUNTIFS(Q856:AA856,$J$2:$J$861)),0),0)),"")</f>
        <v/>
      </c>
      <c r="AC856" s="112">
        <f>IFERROR(INDEX($J$2:$J$861,MATCH(1,INDEX(($P856=$F$2:$F$861)*(0=COUNTIFS(Q856:AB856,$J$2:$J$861)),0),0)),"")</f>
        <v/>
      </c>
      <c r="AD856">
        <f>Q856&amp;"-"&amp;R856&amp;"-"&amp;S856&amp;"-"&amp;T856&amp;"-"&amp;U856&amp;"-"&amp;V856&amp;"-"&amp;W856&amp;"-"&amp;X856&amp;"-"&amp;Y856&amp;"-"&amp;Z856&amp;"-"&amp;AA856&amp;"-"&amp;AB856&amp;"-"&amp;AC856</f>
        <v/>
      </c>
      <c r="AF856" s="19">
        <f>IFERROR(INDEX($I$2:$I$861,MATCH(1,INDEX(($P856=$F$2:$F$861)*(0=COUNTIFS($AF$2:$AF$2,$I$2:$I$861)),0),0)),"")</f>
        <v/>
      </c>
      <c r="AG856" s="19">
        <f>IFERROR(INDEX($I$2:$I$9873,MATCH(1,INDEX(($P856=$F$2:$F$9873)*(0=COUNTIFS(AF856,$I$2:$I$9873)),0),0)),"")</f>
        <v/>
      </c>
      <c r="AH856" s="19">
        <f>IFERROR(INDEX($I$2:$I$9873,MATCH(1,INDEX(($P856=$F$2:$F$9873)*(0=COUNTIFS(AF856:AG856,$I$2:$I$9873)),0),0)),"")</f>
        <v/>
      </c>
      <c r="AI856" s="19">
        <f>IFERROR(INDEX($I$2:$I$9873,MATCH(1,INDEX(($P856=$F$2:$F$9873)*(0=COUNTIFS(AF856:AH856,$I$2:$I$9873)),0),0)),"")</f>
        <v/>
      </c>
      <c r="AJ856" s="19">
        <f>IFERROR(INDEX($I$2:$I$9873,MATCH(1,INDEX(($P856=$F$2:$F$9873)*(0=COUNTIFS(AF856:AI856,$I$2:$I$9873)),0),0)),"")</f>
        <v/>
      </c>
      <c r="AK856" s="19">
        <f>IFERROR(INDEX($I$2:$I$9873,MATCH(1,INDEX(($P856=$F$2:$F$9873)*(0=COUNTIFS(AF856:AJ856,$I$2:$I$9873)),0),0)),"")</f>
        <v/>
      </c>
      <c r="AL856" s="19">
        <f>IFERROR(INDEX($I$2:$I$9873,MATCH(1,INDEX(($P856=$F$2:$F$9873)*(0=COUNTIFS(AF856:AK856,$I$2:$I$9873)),0),0)),"")</f>
        <v/>
      </c>
      <c r="AM856" s="19">
        <f>IFERROR(INDEX($I$2:$I$9873,MATCH(1,INDEX(($P856=$F$2:$F$9873)*(0=COUNTIFS(AF856:AL856,$I$2:$I$9873)),0),0)),"")</f>
        <v/>
      </c>
      <c r="AN856" s="19">
        <f>IFERROR(INDEX($I$2:$I$9873,MATCH(1,INDEX(($P856=$F$2:$F$9873)*(0=COUNTIFS(AF856:AM856,$I$2:$I$9873)),0),0)),"")</f>
        <v/>
      </c>
      <c r="AO856" s="19">
        <f>IFERROR(INDEX($I$2:$I$9873,MATCH(1,INDEX(($P856=$F$2:$F$9873)*(0=COUNTIFS(AF856:AN856,$I$2:$I$9873)),0),0)),"")</f>
        <v/>
      </c>
      <c r="AP856" s="19">
        <f>IFERROR(INDEX($I$2:$I$9873,MATCH(1,INDEX(($P856=$F$2:$F$9873)*(0=COUNTIFS(AF856:AO856,$I$2:$I$9873)),0),0)),"")</f>
        <v/>
      </c>
      <c r="AQ856" s="19">
        <f>IFERROR(INDEX($I$2:$I$9873,MATCH(1,INDEX(($P856=$F$2:$F$9873)*(0=COUNTIFS(AF856:AP856,$I$2:$I$9873)),0),0)),"")</f>
        <v/>
      </c>
      <c r="AR856" s="19">
        <f>IFERROR(INDEX($I$2:$I$9873,MATCH(1,INDEX(($P856=$F$2:$F$9873)*(0=COUNTIFS(AF856:AQ856,$I$2:$I$9873)),0),0)),"")</f>
        <v/>
      </c>
      <c r="AS856" s="19">
        <f>IFERROR(VLOOKUP(AF856,[2]CUS030!$A$5:$E$10000,5,0),"")</f>
        <v/>
      </c>
      <c r="AT856" s="19">
        <f>IFERROR(VLOOKUP(AG856,[2]CUS030!$A$5:$E$10000,5,0),"")</f>
        <v/>
      </c>
      <c r="AU856" s="19">
        <f>IFERROR(VLOOKUP(AH856,[2]CUS030!$A$5:$E$10000,5,0),"")</f>
        <v/>
      </c>
      <c r="AV856" s="19">
        <f>IFERROR(VLOOKUP(AI856,[2]CUS030!$A$5:$E$10000,5,0),"")</f>
        <v/>
      </c>
      <c r="AW856" s="19">
        <f>IFERROR(VLOOKUP(AJ856,[2]CUS030!$A$5:$E$10000,5,0),"")</f>
        <v/>
      </c>
      <c r="AX856" s="19">
        <f>IFERROR(VLOOKUP(AK856,[2]CUS030!$A$5:$E$10000,5,0),"")</f>
        <v/>
      </c>
      <c r="AY856" s="19">
        <f>IFERROR(VLOOKUP(AL856,[2]CUS030!$A$5:$E$10000,5,0),"")</f>
        <v/>
      </c>
      <c r="AZ856" s="19">
        <f>IFERROR(VLOOKUP(AM856,[2]CUS030!$A$5:$E$10000,5,0),"")</f>
        <v/>
      </c>
      <c r="BA856" s="19">
        <f>IFERROR(VLOOKUP(AN856,[2]CUS030!$A$5:$E$10000,5,0),"")</f>
        <v/>
      </c>
      <c r="BB856" s="19">
        <f>IFERROR(VLOOKUP(AO856,[2]CUS030!$A$5:$E$10000,5,0),"")</f>
        <v/>
      </c>
      <c r="BC856" s="19">
        <f>IFERROR(VLOOKUP(AP856,[2]CUS030!$A$5:$E$10000,5,0),"")</f>
        <v/>
      </c>
      <c r="BD856" s="19">
        <f>IFERROR(VLOOKUP(AQ856,[2]CUS030!$A$5:$E$10000,5,0),"")</f>
        <v/>
      </c>
      <c r="BE856" s="19">
        <f>IFERROR(VLOOKUP(AR856,[2]CUS030!$A$5:$E$10000,5,0),"")</f>
        <v/>
      </c>
    </row>
    <row r="857">
      <c r="F857" s="108">
        <f>[1]!Table1[[#This Row],[Production]]</f>
        <v/>
      </c>
      <c r="G857">
        <f>MID(F857,LEN(F857)-6,4)</f>
        <v/>
      </c>
      <c r="H857">
        <f>AS857&amp;"|"&amp;AT857&amp;"|"&amp;AU857&amp;"|"&amp;AV857&amp;"|"&amp;AW857&amp;"|"&amp;AX857&amp;"|"&amp;AY857&amp;"|"&amp;AZ857&amp;"|"&amp;BA857&amp;"|"&amp;BB857&amp;"|"&amp;BC857&amp;"|"&amp;BD857&amp;"|"&amp;BE857</f>
        <v/>
      </c>
      <c r="I857" s="108">
        <f>[1]!Table1[[#This Row],[Stock]]</f>
        <v/>
      </c>
      <c r="J857">
        <f>MID(LEFT(I857,LEN(I857)-3),FIND("0|0.000",LEFT(I857,LEN(I857)-3),1)+7,6)</f>
        <v/>
      </c>
      <c r="K857" s="19" t="n"/>
      <c r="L857" s="19" t="n"/>
      <c r="M857" s="19" t="n"/>
      <c r="N857" s="19" t="n"/>
      <c r="O857" s="19" t="n"/>
      <c r="P857" s="20">
        <f>End_Cal!E857</f>
        <v/>
      </c>
      <c r="Q857" s="112">
        <f>IFERROR(INDEX($J$2:$J$9873,MATCH(1,INDEX(($P857=$F$2:$F$9873)*(0=COUNTIFS($Q$2:$Q$2,$J$2:$J$9873)),0),0)),"")</f>
        <v/>
      </c>
      <c r="R857" s="112">
        <f>IFERROR(INDEX($J$2:$J$9873,MATCH(1,INDEX(($P857=$F$2:$F$9873)*(0=COUNTIFS(Q857,$J$2:$J$9873)),0),0)),"")</f>
        <v/>
      </c>
      <c r="S857" s="112">
        <f>IFERROR(INDEX($J$2:$J$9873,MATCH(1,INDEX(($P857=$F$2:$F$9873)*(0=COUNTIFS(Q857:R857,$J$2:$J$9873)),0),0)),"")</f>
        <v/>
      </c>
      <c r="T857" s="112">
        <f>IFERROR(INDEX($J$2:$J$9873,MATCH(1,INDEX(($P857=$F$2:$F$9873)*(0=COUNTIFS(Q857:S857,$J$2:$J$9873)),0),0)),"")</f>
        <v/>
      </c>
      <c r="U857" s="112">
        <f>IFERROR(INDEX($J$2:$J$9873,MATCH(1,INDEX(($P857=$F$2:$F$9873)*(0=COUNTIFS(Q857:T857,$J$2:$J$9873)),0),0)),"")</f>
        <v/>
      </c>
      <c r="V857" s="112">
        <f>IFERROR(INDEX($J$2:$J$9873,MATCH(1,INDEX(($P857=$F$2:$F$9873)*(0=COUNTIFS(Q857:U857,$J$2:$J$9873)),0),0)),"")</f>
        <v/>
      </c>
      <c r="W857" s="112">
        <f>IFERROR(INDEX($J$2:$J$9873,MATCH(1,INDEX(($P857=$F$2:$F$9873)*(0=COUNTIFS(Q857:V857,$J$2:$J$861)),0),0)),"")</f>
        <v/>
      </c>
      <c r="X857" s="112">
        <f>IFERROR(INDEX($J$2:$J$9873,MATCH(1,INDEX(($P857=$F$2:$F$9873)*(0=COUNTIFS(Q857:W857,$J$2:$J$9873)),0),0)),"")</f>
        <v/>
      </c>
      <c r="Y857" s="112">
        <f>IFERROR(INDEX($J$2:$J$861,MATCH(1,INDEX(($P857=$F$2:$F$861)*(0=COUNTIFS(Q857:X857,$J$2:$J$861)),0),0)),"")</f>
        <v/>
      </c>
      <c r="Z857" s="112">
        <f>IFERROR(INDEX($J$2:$J$861,MATCH(1,INDEX(($P857=$F$2:$F$861)*(0=COUNTIFS(Q857:Y857,$J$2:$J$861)),0),0)),"")</f>
        <v/>
      </c>
      <c r="AA857" s="112">
        <f>IFERROR(INDEX($J$2:$J$861,MATCH(1,INDEX(($P857=$F$2:$F$861)*(0=COUNTIFS(Q857:Z857,$J$2:$J$861)),0),0)),"")</f>
        <v/>
      </c>
      <c r="AB857" s="112">
        <f>IFERROR(INDEX($J$2:$J$861,MATCH(1,INDEX(($P857=$F$2:$F$861)*(0=COUNTIFS(Q857:AA857,$J$2:$J$861)),0),0)),"")</f>
        <v/>
      </c>
      <c r="AC857" s="112">
        <f>IFERROR(INDEX($J$2:$J$861,MATCH(1,INDEX(($P857=$F$2:$F$861)*(0=COUNTIFS(Q857:AB857,$J$2:$J$861)),0),0)),"")</f>
        <v/>
      </c>
      <c r="AD857">
        <f>Q857&amp;"-"&amp;R857&amp;"-"&amp;S857&amp;"-"&amp;T857&amp;"-"&amp;U857&amp;"-"&amp;V857&amp;"-"&amp;W857&amp;"-"&amp;X857&amp;"-"&amp;Y857&amp;"-"&amp;Z857&amp;"-"&amp;AA857&amp;"-"&amp;AB857&amp;"-"&amp;AC857</f>
        <v/>
      </c>
      <c r="AF857" s="19">
        <f>IFERROR(INDEX($I$2:$I$861,MATCH(1,INDEX(($P857=$F$2:$F$861)*(0=COUNTIFS($AF$2:$AF$2,$I$2:$I$861)),0),0)),"")</f>
        <v/>
      </c>
      <c r="AG857" s="19">
        <f>IFERROR(INDEX($I$2:$I$9873,MATCH(1,INDEX(($P857=$F$2:$F$9873)*(0=COUNTIFS(AF857,$I$2:$I$9873)),0),0)),"")</f>
        <v/>
      </c>
      <c r="AH857" s="19">
        <f>IFERROR(INDEX($I$2:$I$9873,MATCH(1,INDEX(($P857=$F$2:$F$9873)*(0=COUNTIFS(AF857:AG857,$I$2:$I$9873)),0),0)),"")</f>
        <v/>
      </c>
      <c r="AI857" s="19">
        <f>IFERROR(INDEX($I$2:$I$9873,MATCH(1,INDEX(($P857=$F$2:$F$9873)*(0=COUNTIFS(AF857:AH857,$I$2:$I$9873)),0),0)),"")</f>
        <v/>
      </c>
      <c r="AJ857" s="19">
        <f>IFERROR(INDEX($I$2:$I$9873,MATCH(1,INDEX(($P857=$F$2:$F$9873)*(0=COUNTIFS(AF857:AI857,$I$2:$I$9873)),0),0)),"")</f>
        <v/>
      </c>
      <c r="AK857" s="19">
        <f>IFERROR(INDEX($I$2:$I$9873,MATCH(1,INDEX(($P857=$F$2:$F$9873)*(0=COUNTIFS(AF857:AJ857,$I$2:$I$9873)),0),0)),"")</f>
        <v/>
      </c>
      <c r="AL857" s="19">
        <f>IFERROR(INDEX($I$2:$I$9873,MATCH(1,INDEX(($P857=$F$2:$F$9873)*(0=COUNTIFS(AF857:AK857,$I$2:$I$9873)),0),0)),"")</f>
        <v/>
      </c>
      <c r="AM857" s="19">
        <f>IFERROR(INDEX($I$2:$I$9873,MATCH(1,INDEX(($P857=$F$2:$F$9873)*(0=COUNTIFS(AF857:AL857,$I$2:$I$9873)),0),0)),"")</f>
        <v/>
      </c>
      <c r="AN857" s="19">
        <f>IFERROR(INDEX($I$2:$I$9873,MATCH(1,INDEX(($P857=$F$2:$F$9873)*(0=COUNTIFS(AF857:AM857,$I$2:$I$9873)),0),0)),"")</f>
        <v/>
      </c>
      <c r="AO857" s="19">
        <f>IFERROR(INDEX($I$2:$I$9873,MATCH(1,INDEX(($P857=$F$2:$F$9873)*(0=COUNTIFS(AF857:AN857,$I$2:$I$9873)),0),0)),"")</f>
        <v/>
      </c>
      <c r="AP857" s="19">
        <f>IFERROR(INDEX($I$2:$I$9873,MATCH(1,INDEX(($P857=$F$2:$F$9873)*(0=COUNTIFS(AF857:AO857,$I$2:$I$9873)),0),0)),"")</f>
        <v/>
      </c>
      <c r="AQ857" s="19">
        <f>IFERROR(INDEX($I$2:$I$9873,MATCH(1,INDEX(($P857=$F$2:$F$9873)*(0=COUNTIFS(AF857:AP857,$I$2:$I$9873)),0),0)),"")</f>
        <v/>
      </c>
      <c r="AR857" s="19">
        <f>IFERROR(INDEX($I$2:$I$9873,MATCH(1,INDEX(($P857=$F$2:$F$9873)*(0=COUNTIFS(AF857:AQ857,$I$2:$I$9873)),0),0)),"")</f>
        <v/>
      </c>
      <c r="AS857" s="19">
        <f>IFERROR(VLOOKUP(AF857,[2]CUS030!$A$5:$E$10000,5,0),"")</f>
        <v/>
      </c>
      <c r="AT857" s="19">
        <f>IFERROR(VLOOKUP(AG857,[2]CUS030!$A$5:$E$10000,5,0),"")</f>
        <v/>
      </c>
      <c r="AU857" s="19">
        <f>IFERROR(VLOOKUP(AH857,[2]CUS030!$A$5:$E$10000,5,0),"")</f>
        <v/>
      </c>
      <c r="AV857" s="19">
        <f>IFERROR(VLOOKUP(AI857,[2]CUS030!$A$5:$E$10000,5,0),"")</f>
        <v/>
      </c>
      <c r="AW857" s="19">
        <f>IFERROR(VLOOKUP(AJ857,[2]CUS030!$A$5:$E$10000,5,0),"")</f>
        <v/>
      </c>
      <c r="AX857" s="19">
        <f>IFERROR(VLOOKUP(AK857,[2]CUS030!$A$5:$E$10000,5,0),"")</f>
        <v/>
      </c>
      <c r="AY857" s="19">
        <f>IFERROR(VLOOKUP(AL857,[2]CUS030!$A$5:$E$10000,5,0),"")</f>
        <v/>
      </c>
      <c r="AZ857" s="19">
        <f>IFERROR(VLOOKUP(AM857,[2]CUS030!$A$5:$E$10000,5,0),"")</f>
        <v/>
      </c>
      <c r="BA857" s="19">
        <f>IFERROR(VLOOKUP(AN857,[2]CUS030!$A$5:$E$10000,5,0),"")</f>
        <v/>
      </c>
      <c r="BB857" s="19">
        <f>IFERROR(VLOOKUP(AO857,[2]CUS030!$A$5:$E$10000,5,0),"")</f>
        <v/>
      </c>
      <c r="BC857" s="19">
        <f>IFERROR(VLOOKUP(AP857,[2]CUS030!$A$5:$E$10000,5,0),"")</f>
        <v/>
      </c>
      <c r="BD857" s="19">
        <f>IFERROR(VLOOKUP(AQ857,[2]CUS030!$A$5:$E$10000,5,0),"")</f>
        <v/>
      </c>
      <c r="BE857" s="19">
        <f>IFERROR(VLOOKUP(AR857,[2]CUS030!$A$5:$E$10000,5,0),"")</f>
        <v/>
      </c>
    </row>
    <row r="858">
      <c r="F858" s="108">
        <f>[1]!Table1[[#This Row],[Production]]</f>
        <v/>
      </c>
      <c r="G858">
        <f>MID(F858,LEN(F858)-6,4)</f>
        <v/>
      </c>
      <c r="H858">
        <f>AS858&amp;"|"&amp;AT858&amp;"|"&amp;AU858&amp;"|"&amp;AV858&amp;"|"&amp;AW858&amp;"|"&amp;AX858&amp;"|"&amp;AY858&amp;"|"&amp;AZ858&amp;"|"&amp;BA858&amp;"|"&amp;BB858&amp;"|"&amp;BC858&amp;"|"&amp;BD858&amp;"|"&amp;BE858</f>
        <v/>
      </c>
      <c r="I858" s="108">
        <f>[1]!Table1[[#This Row],[Stock]]</f>
        <v/>
      </c>
      <c r="J858">
        <f>MID(LEFT(I858,LEN(I858)-3),FIND("0|0.000",LEFT(I858,LEN(I858)-3),1)+7,6)</f>
        <v/>
      </c>
      <c r="K858" s="19" t="n"/>
      <c r="L858" s="19" t="n"/>
      <c r="M858" s="19" t="n"/>
      <c r="N858" s="19" t="n"/>
      <c r="O858" s="19" t="n"/>
      <c r="P858" s="20">
        <f>End_Cal!E858</f>
        <v/>
      </c>
      <c r="Q858" s="112">
        <f>IFERROR(INDEX($J$2:$J$9873,MATCH(1,INDEX(($P858=$F$2:$F$9873)*(0=COUNTIFS($Q$2:$Q$2,$J$2:$J$9873)),0),0)),"")</f>
        <v/>
      </c>
      <c r="R858" s="112">
        <f>IFERROR(INDEX($J$2:$J$9873,MATCH(1,INDEX(($P858=$F$2:$F$9873)*(0=COUNTIFS(Q858,$J$2:$J$9873)),0),0)),"")</f>
        <v/>
      </c>
      <c r="S858" s="112">
        <f>IFERROR(INDEX($J$2:$J$9873,MATCH(1,INDEX(($P858=$F$2:$F$9873)*(0=COUNTIFS(Q858:R858,$J$2:$J$9873)),0),0)),"")</f>
        <v/>
      </c>
      <c r="T858" s="112">
        <f>IFERROR(INDEX($J$2:$J$9873,MATCH(1,INDEX(($P858=$F$2:$F$9873)*(0=COUNTIFS(Q858:S858,$J$2:$J$9873)),0),0)),"")</f>
        <v/>
      </c>
      <c r="U858" s="112">
        <f>IFERROR(INDEX($J$2:$J$9873,MATCH(1,INDEX(($P858=$F$2:$F$9873)*(0=COUNTIFS(Q858:T858,$J$2:$J$9873)),0),0)),"")</f>
        <v/>
      </c>
      <c r="V858" s="112">
        <f>IFERROR(INDEX($J$2:$J$9873,MATCH(1,INDEX(($P858=$F$2:$F$9873)*(0=COUNTIFS(Q858:U858,$J$2:$J$9873)),0),0)),"")</f>
        <v/>
      </c>
      <c r="W858" s="112">
        <f>IFERROR(INDEX($J$2:$J$9873,MATCH(1,INDEX(($P858=$F$2:$F$9873)*(0=COUNTIFS(Q858:V858,$J$2:$J$861)),0),0)),"")</f>
        <v/>
      </c>
      <c r="X858" s="112">
        <f>IFERROR(INDEX($J$2:$J$9873,MATCH(1,INDEX(($P858=$F$2:$F$9873)*(0=COUNTIFS(Q858:W858,$J$2:$J$9873)),0),0)),"")</f>
        <v/>
      </c>
      <c r="Y858" s="112">
        <f>IFERROR(INDEX($J$2:$J$861,MATCH(1,INDEX(($P858=$F$2:$F$861)*(0=COUNTIFS(Q858:X858,$J$2:$J$861)),0),0)),"")</f>
        <v/>
      </c>
      <c r="Z858" s="112">
        <f>IFERROR(INDEX($J$2:$J$861,MATCH(1,INDEX(($P858=$F$2:$F$861)*(0=COUNTIFS(Q858:Y858,$J$2:$J$861)),0),0)),"")</f>
        <v/>
      </c>
      <c r="AA858" s="112">
        <f>IFERROR(INDEX($J$2:$J$861,MATCH(1,INDEX(($P858=$F$2:$F$861)*(0=COUNTIFS(Q858:Z858,$J$2:$J$861)),0),0)),"")</f>
        <v/>
      </c>
      <c r="AB858" s="112">
        <f>IFERROR(INDEX($J$2:$J$861,MATCH(1,INDEX(($P858=$F$2:$F$861)*(0=COUNTIFS(Q858:AA858,$J$2:$J$861)),0),0)),"")</f>
        <v/>
      </c>
      <c r="AC858" s="112">
        <f>IFERROR(INDEX($J$2:$J$861,MATCH(1,INDEX(($P858=$F$2:$F$861)*(0=COUNTIFS(Q858:AB858,$J$2:$J$861)),0),0)),"")</f>
        <v/>
      </c>
      <c r="AD858">
        <f>Q858&amp;"-"&amp;R858&amp;"-"&amp;S858&amp;"-"&amp;T858&amp;"-"&amp;U858&amp;"-"&amp;V858&amp;"-"&amp;W858&amp;"-"&amp;X858&amp;"-"&amp;Y858&amp;"-"&amp;Z858&amp;"-"&amp;AA858&amp;"-"&amp;AB858&amp;"-"&amp;AC858</f>
        <v/>
      </c>
      <c r="AF858" s="19">
        <f>IFERROR(INDEX($I$2:$I$861,MATCH(1,INDEX(($P858=$F$2:$F$861)*(0=COUNTIFS($AF$2:$AF$2,$I$2:$I$861)),0),0)),"")</f>
        <v/>
      </c>
      <c r="AG858" s="19">
        <f>IFERROR(INDEX($I$2:$I$9873,MATCH(1,INDEX(($P858=$F$2:$F$9873)*(0=COUNTIFS(AF858,$I$2:$I$9873)),0),0)),"")</f>
        <v/>
      </c>
      <c r="AH858" s="19">
        <f>IFERROR(INDEX($I$2:$I$9873,MATCH(1,INDEX(($P858=$F$2:$F$9873)*(0=COUNTIFS(AF858:AG858,$I$2:$I$9873)),0),0)),"")</f>
        <v/>
      </c>
      <c r="AI858" s="19">
        <f>IFERROR(INDEX($I$2:$I$9873,MATCH(1,INDEX(($P858=$F$2:$F$9873)*(0=COUNTIFS(AF858:AH858,$I$2:$I$9873)),0),0)),"")</f>
        <v/>
      </c>
      <c r="AJ858" s="19">
        <f>IFERROR(INDEX($I$2:$I$9873,MATCH(1,INDEX(($P858=$F$2:$F$9873)*(0=COUNTIFS(AF858:AI858,$I$2:$I$9873)),0),0)),"")</f>
        <v/>
      </c>
      <c r="AK858" s="19">
        <f>IFERROR(INDEX($I$2:$I$9873,MATCH(1,INDEX(($P858=$F$2:$F$9873)*(0=COUNTIFS(AF858:AJ858,$I$2:$I$9873)),0),0)),"")</f>
        <v/>
      </c>
      <c r="AL858" s="19">
        <f>IFERROR(INDEX($I$2:$I$9873,MATCH(1,INDEX(($P858=$F$2:$F$9873)*(0=COUNTIFS(AF858:AK858,$I$2:$I$9873)),0),0)),"")</f>
        <v/>
      </c>
      <c r="AM858" s="19">
        <f>IFERROR(INDEX($I$2:$I$9873,MATCH(1,INDEX(($P858=$F$2:$F$9873)*(0=COUNTIFS(AF858:AL858,$I$2:$I$9873)),0),0)),"")</f>
        <v/>
      </c>
      <c r="AN858" s="19">
        <f>IFERROR(INDEX($I$2:$I$9873,MATCH(1,INDEX(($P858=$F$2:$F$9873)*(0=COUNTIFS(AF858:AM858,$I$2:$I$9873)),0),0)),"")</f>
        <v/>
      </c>
      <c r="AO858" s="19">
        <f>IFERROR(INDEX($I$2:$I$9873,MATCH(1,INDEX(($P858=$F$2:$F$9873)*(0=COUNTIFS(AF858:AN858,$I$2:$I$9873)),0),0)),"")</f>
        <v/>
      </c>
      <c r="AP858" s="19">
        <f>IFERROR(INDEX($I$2:$I$9873,MATCH(1,INDEX(($P858=$F$2:$F$9873)*(0=COUNTIFS(AF858:AO858,$I$2:$I$9873)),0),0)),"")</f>
        <v/>
      </c>
      <c r="AQ858" s="19">
        <f>IFERROR(INDEX($I$2:$I$9873,MATCH(1,INDEX(($P858=$F$2:$F$9873)*(0=COUNTIFS(AF858:AP858,$I$2:$I$9873)),0),0)),"")</f>
        <v/>
      </c>
      <c r="AR858" s="19">
        <f>IFERROR(INDEX($I$2:$I$9873,MATCH(1,INDEX(($P858=$F$2:$F$9873)*(0=COUNTIFS(AF858:AQ858,$I$2:$I$9873)),0),0)),"")</f>
        <v/>
      </c>
      <c r="AS858" s="19">
        <f>IFERROR(VLOOKUP(AF858,[2]CUS030!$A$5:$E$10000,5,0),"")</f>
        <v/>
      </c>
      <c r="AT858" s="19">
        <f>IFERROR(VLOOKUP(AG858,[2]CUS030!$A$5:$E$10000,5,0),"")</f>
        <v/>
      </c>
      <c r="AU858" s="19">
        <f>IFERROR(VLOOKUP(AH858,[2]CUS030!$A$5:$E$10000,5,0),"")</f>
        <v/>
      </c>
      <c r="AV858" s="19">
        <f>IFERROR(VLOOKUP(AI858,[2]CUS030!$A$5:$E$10000,5,0),"")</f>
        <v/>
      </c>
      <c r="AW858" s="19">
        <f>IFERROR(VLOOKUP(AJ858,[2]CUS030!$A$5:$E$10000,5,0),"")</f>
        <v/>
      </c>
      <c r="AX858" s="19">
        <f>IFERROR(VLOOKUP(AK858,[2]CUS030!$A$5:$E$10000,5,0),"")</f>
        <v/>
      </c>
      <c r="AY858" s="19">
        <f>IFERROR(VLOOKUP(AL858,[2]CUS030!$A$5:$E$10000,5,0),"")</f>
        <v/>
      </c>
      <c r="AZ858" s="19">
        <f>IFERROR(VLOOKUP(AM858,[2]CUS030!$A$5:$E$10000,5,0),"")</f>
        <v/>
      </c>
      <c r="BA858" s="19">
        <f>IFERROR(VLOOKUP(AN858,[2]CUS030!$A$5:$E$10000,5,0),"")</f>
        <v/>
      </c>
      <c r="BB858" s="19">
        <f>IFERROR(VLOOKUP(AO858,[2]CUS030!$A$5:$E$10000,5,0),"")</f>
        <v/>
      </c>
      <c r="BC858" s="19">
        <f>IFERROR(VLOOKUP(AP858,[2]CUS030!$A$5:$E$10000,5,0),"")</f>
        <v/>
      </c>
      <c r="BD858" s="19">
        <f>IFERROR(VLOOKUP(AQ858,[2]CUS030!$A$5:$E$10000,5,0),"")</f>
        <v/>
      </c>
      <c r="BE858" s="19">
        <f>IFERROR(VLOOKUP(AR858,[2]CUS030!$A$5:$E$10000,5,0),"")</f>
        <v/>
      </c>
    </row>
    <row r="859">
      <c r="F859" s="108">
        <f>[1]!Table1[[#This Row],[Production]]</f>
        <v/>
      </c>
      <c r="G859">
        <f>MID(F859,LEN(F859)-6,4)</f>
        <v/>
      </c>
      <c r="H859">
        <f>AS859&amp;"|"&amp;AT859&amp;"|"&amp;AU859&amp;"|"&amp;AV859&amp;"|"&amp;AW859&amp;"|"&amp;AX859&amp;"|"&amp;AY859&amp;"|"&amp;AZ859&amp;"|"&amp;BA859&amp;"|"&amp;BB859&amp;"|"&amp;BC859&amp;"|"&amp;BD859&amp;"|"&amp;BE859</f>
        <v/>
      </c>
      <c r="I859" s="108">
        <f>[1]!Table1[[#This Row],[Stock]]</f>
        <v/>
      </c>
      <c r="J859">
        <f>MID(LEFT(I859,LEN(I859)-3),FIND("0|0.000",LEFT(I859,LEN(I859)-3),1)+7,6)</f>
        <v/>
      </c>
      <c r="K859" s="19" t="n"/>
      <c r="L859" s="19" t="n"/>
      <c r="M859" s="19" t="n"/>
      <c r="N859" s="19" t="n"/>
      <c r="O859" s="19" t="n"/>
      <c r="P859" s="20">
        <f>End_Cal!E859</f>
        <v/>
      </c>
      <c r="Q859" s="112">
        <f>IFERROR(INDEX($J$2:$J$9873,MATCH(1,INDEX(($P859=$F$2:$F$9873)*(0=COUNTIFS($Q$2:$Q$2,$J$2:$J$9873)),0),0)),"")</f>
        <v/>
      </c>
      <c r="R859" s="112">
        <f>IFERROR(INDEX($J$2:$J$9873,MATCH(1,INDEX(($P859=$F$2:$F$9873)*(0=COUNTIFS(Q859,$J$2:$J$9873)),0),0)),"")</f>
        <v/>
      </c>
      <c r="S859" s="112">
        <f>IFERROR(INDEX($J$2:$J$9873,MATCH(1,INDEX(($P859=$F$2:$F$9873)*(0=COUNTIFS(Q859:R859,$J$2:$J$9873)),0),0)),"")</f>
        <v/>
      </c>
      <c r="T859" s="112">
        <f>IFERROR(INDEX($J$2:$J$9873,MATCH(1,INDEX(($P859=$F$2:$F$9873)*(0=COUNTIFS(Q859:S859,$J$2:$J$9873)),0),0)),"")</f>
        <v/>
      </c>
      <c r="U859" s="112">
        <f>IFERROR(INDEX($J$2:$J$9873,MATCH(1,INDEX(($P859=$F$2:$F$9873)*(0=COUNTIFS(Q859:T859,$J$2:$J$9873)),0),0)),"")</f>
        <v/>
      </c>
      <c r="V859" s="112">
        <f>IFERROR(INDEX($J$2:$J$9873,MATCH(1,INDEX(($P859=$F$2:$F$9873)*(0=COUNTIFS(Q859:U859,$J$2:$J$9873)),0),0)),"")</f>
        <v/>
      </c>
      <c r="W859" s="112">
        <f>IFERROR(INDEX($J$2:$J$9873,MATCH(1,INDEX(($P859=$F$2:$F$9873)*(0=COUNTIFS(Q859:V859,$J$2:$J$861)),0),0)),"")</f>
        <v/>
      </c>
      <c r="X859" s="112">
        <f>IFERROR(INDEX($J$2:$J$9873,MATCH(1,INDEX(($P859=$F$2:$F$9873)*(0=COUNTIFS(Q859:W859,$J$2:$J$9873)),0),0)),"")</f>
        <v/>
      </c>
      <c r="Y859" s="112">
        <f>IFERROR(INDEX($J$2:$J$861,MATCH(1,INDEX(($P859=$F$2:$F$861)*(0=COUNTIFS(Q859:X859,$J$2:$J$861)),0),0)),"")</f>
        <v/>
      </c>
      <c r="Z859" s="112">
        <f>IFERROR(INDEX($J$2:$J$861,MATCH(1,INDEX(($P859=$F$2:$F$861)*(0=COUNTIFS(Q859:Y859,$J$2:$J$861)),0),0)),"")</f>
        <v/>
      </c>
      <c r="AA859" s="112">
        <f>IFERROR(INDEX($J$2:$J$861,MATCH(1,INDEX(($P859=$F$2:$F$861)*(0=COUNTIFS(Q859:Z859,$J$2:$J$861)),0),0)),"")</f>
        <v/>
      </c>
      <c r="AB859" s="112">
        <f>IFERROR(INDEX($J$2:$J$861,MATCH(1,INDEX(($P859=$F$2:$F$861)*(0=COUNTIFS(Q859:AA859,$J$2:$J$861)),0),0)),"")</f>
        <v/>
      </c>
      <c r="AC859" s="112">
        <f>IFERROR(INDEX($J$2:$J$861,MATCH(1,INDEX(($P859=$F$2:$F$861)*(0=COUNTIFS(Q859:AB859,$J$2:$J$861)),0),0)),"")</f>
        <v/>
      </c>
      <c r="AD859">
        <f>Q859&amp;"-"&amp;R859&amp;"-"&amp;S859&amp;"-"&amp;T859&amp;"-"&amp;U859&amp;"-"&amp;V859&amp;"-"&amp;W859&amp;"-"&amp;X859&amp;"-"&amp;Y859&amp;"-"&amp;Z859&amp;"-"&amp;AA859&amp;"-"&amp;AB859&amp;"-"&amp;AC859</f>
        <v/>
      </c>
      <c r="AF859" s="19">
        <f>IFERROR(INDEX($I$2:$I$861,MATCH(1,INDEX(($P859=$F$2:$F$861)*(0=COUNTIFS($AF$2:$AF$2,$I$2:$I$861)),0),0)),"")</f>
        <v/>
      </c>
      <c r="AG859" s="19">
        <f>IFERROR(INDEX($I$2:$I$9873,MATCH(1,INDEX(($P859=$F$2:$F$9873)*(0=COUNTIFS(AF859,$I$2:$I$9873)),0),0)),"")</f>
        <v/>
      </c>
      <c r="AH859" s="19">
        <f>IFERROR(INDEX($I$2:$I$9873,MATCH(1,INDEX(($P859=$F$2:$F$9873)*(0=COUNTIFS(AF859:AG859,$I$2:$I$9873)),0),0)),"")</f>
        <v/>
      </c>
      <c r="AI859" s="19">
        <f>IFERROR(INDEX($I$2:$I$9873,MATCH(1,INDEX(($P859=$F$2:$F$9873)*(0=COUNTIFS(AF859:AH859,$I$2:$I$9873)),0),0)),"")</f>
        <v/>
      </c>
      <c r="AJ859" s="19">
        <f>IFERROR(INDEX($I$2:$I$9873,MATCH(1,INDEX(($P859=$F$2:$F$9873)*(0=COUNTIFS(AF859:AI859,$I$2:$I$9873)),0),0)),"")</f>
        <v/>
      </c>
      <c r="AK859" s="19">
        <f>IFERROR(INDEX($I$2:$I$9873,MATCH(1,INDEX(($P859=$F$2:$F$9873)*(0=COUNTIFS(AF859:AJ859,$I$2:$I$9873)),0),0)),"")</f>
        <v/>
      </c>
      <c r="AL859" s="19">
        <f>IFERROR(INDEX($I$2:$I$9873,MATCH(1,INDEX(($P859=$F$2:$F$9873)*(0=COUNTIFS(AF859:AK859,$I$2:$I$9873)),0),0)),"")</f>
        <v/>
      </c>
      <c r="AM859" s="19">
        <f>IFERROR(INDEX($I$2:$I$9873,MATCH(1,INDEX(($P859=$F$2:$F$9873)*(0=COUNTIFS(AF859:AL859,$I$2:$I$9873)),0),0)),"")</f>
        <v/>
      </c>
      <c r="AN859" s="19">
        <f>IFERROR(INDEX($I$2:$I$9873,MATCH(1,INDEX(($P859=$F$2:$F$9873)*(0=COUNTIFS(AF859:AM859,$I$2:$I$9873)),0),0)),"")</f>
        <v/>
      </c>
      <c r="AO859" s="19">
        <f>IFERROR(INDEX($I$2:$I$9873,MATCH(1,INDEX(($P859=$F$2:$F$9873)*(0=COUNTIFS(AF859:AN859,$I$2:$I$9873)),0),0)),"")</f>
        <v/>
      </c>
      <c r="AP859" s="19">
        <f>IFERROR(INDEX($I$2:$I$9873,MATCH(1,INDEX(($P859=$F$2:$F$9873)*(0=COUNTIFS(AF859:AO859,$I$2:$I$9873)),0),0)),"")</f>
        <v/>
      </c>
      <c r="AQ859" s="19">
        <f>IFERROR(INDEX($I$2:$I$9873,MATCH(1,INDEX(($P859=$F$2:$F$9873)*(0=COUNTIFS(AF859:AP859,$I$2:$I$9873)),0),0)),"")</f>
        <v/>
      </c>
      <c r="AR859" s="19">
        <f>IFERROR(INDEX($I$2:$I$9873,MATCH(1,INDEX(($P859=$F$2:$F$9873)*(0=COUNTIFS(AF859:AQ859,$I$2:$I$9873)),0),0)),"")</f>
        <v/>
      </c>
      <c r="AS859" s="19">
        <f>IFERROR(VLOOKUP(AF859,[2]CUS030!$A$5:$E$10000,5,0),"")</f>
        <v/>
      </c>
      <c r="AT859" s="19">
        <f>IFERROR(VLOOKUP(AG859,[2]CUS030!$A$5:$E$10000,5,0),"")</f>
        <v/>
      </c>
      <c r="AU859" s="19">
        <f>IFERROR(VLOOKUP(AH859,[2]CUS030!$A$5:$E$10000,5,0),"")</f>
        <v/>
      </c>
      <c r="AV859" s="19">
        <f>IFERROR(VLOOKUP(AI859,[2]CUS030!$A$5:$E$10000,5,0),"")</f>
        <v/>
      </c>
      <c r="AW859" s="19">
        <f>IFERROR(VLOOKUP(AJ859,[2]CUS030!$A$5:$E$10000,5,0),"")</f>
        <v/>
      </c>
      <c r="AX859" s="19">
        <f>IFERROR(VLOOKUP(AK859,[2]CUS030!$A$5:$E$10000,5,0),"")</f>
        <v/>
      </c>
      <c r="AY859" s="19">
        <f>IFERROR(VLOOKUP(AL859,[2]CUS030!$A$5:$E$10000,5,0),"")</f>
        <v/>
      </c>
      <c r="AZ859" s="19">
        <f>IFERROR(VLOOKUP(AM859,[2]CUS030!$A$5:$E$10000,5,0),"")</f>
        <v/>
      </c>
      <c r="BA859" s="19">
        <f>IFERROR(VLOOKUP(AN859,[2]CUS030!$A$5:$E$10000,5,0),"")</f>
        <v/>
      </c>
      <c r="BB859" s="19">
        <f>IFERROR(VLOOKUP(AO859,[2]CUS030!$A$5:$E$10000,5,0),"")</f>
        <v/>
      </c>
      <c r="BC859" s="19">
        <f>IFERROR(VLOOKUP(AP859,[2]CUS030!$A$5:$E$10000,5,0),"")</f>
        <v/>
      </c>
      <c r="BD859" s="19">
        <f>IFERROR(VLOOKUP(AQ859,[2]CUS030!$A$5:$E$10000,5,0),"")</f>
        <v/>
      </c>
      <c r="BE859" s="19">
        <f>IFERROR(VLOOKUP(AR859,[2]CUS030!$A$5:$E$10000,5,0),"")</f>
        <v/>
      </c>
    </row>
    <row r="860">
      <c r="F860" s="108">
        <f>[1]!Table1[[#This Row],[Production]]</f>
        <v/>
      </c>
      <c r="G860">
        <f>MID(F860,LEN(F860)-6,4)</f>
        <v/>
      </c>
      <c r="H860">
        <f>AS860&amp;"|"&amp;AT860&amp;"|"&amp;AU860&amp;"|"&amp;AV860&amp;"|"&amp;AW860&amp;"|"&amp;AX860&amp;"|"&amp;AY860&amp;"|"&amp;AZ860&amp;"|"&amp;BA860&amp;"|"&amp;BB860&amp;"|"&amp;BC860&amp;"|"&amp;BD860&amp;"|"&amp;BE860</f>
        <v/>
      </c>
      <c r="I860" s="108">
        <f>[1]!Table1[[#This Row],[Stock]]</f>
        <v/>
      </c>
      <c r="J860">
        <f>MID(LEFT(I860,LEN(I860)-3),FIND("0|0.000",LEFT(I860,LEN(I860)-3),1)+7,6)</f>
        <v/>
      </c>
      <c r="K860" s="19" t="n"/>
      <c r="L860" s="19" t="n"/>
      <c r="M860" s="19" t="n"/>
      <c r="N860" s="19" t="n"/>
      <c r="O860" s="19" t="n"/>
      <c r="P860" s="20">
        <f>End_Cal!E860</f>
        <v/>
      </c>
      <c r="Q860" s="112">
        <f>IFERROR(INDEX($J$2:$J$9873,MATCH(1,INDEX(($P860=$F$2:$F$9873)*(0=COUNTIFS($Q$2:$Q$2,$J$2:$J$9873)),0),0)),"")</f>
        <v/>
      </c>
      <c r="R860" s="112">
        <f>IFERROR(INDEX($J$2:$J$9873,MATCH(1,INDEX(($P860=$F$2:$F$9873)*(0=COUNTIFS(Q860,$J$2:$J$9873)),0),0)),"")</f>
        <v/>
      </c>
      <c r="S860" s="112">
        <f>IFERROR(INDEX($J$2:$J$9873,MATCH(1,INDEX(($P860=$F$2:$F$9873)*(0=COUNTIFS(Q860:R860,$J$2:$J$9873)),0),0)),"")</f>
        <v/>
      </c>
      <c r="T860" s="112">
        <f>IFERROR(INDEX($J$2:$J$9873,MATCH(1,INDEX(($P860=$F$2:$F$9873)*(0=COUNTIFS(Q860:S860,$J$2:$J$9873)),0),0)),"")</f>
        <v/>
      </c>
      <c r="U860" s="112">
        <f>IFERROR(INDEX($J$2:$J$9873,MATCH(1,INDEX(($P860=$F$2:$F$9873)*(0=COUNTIFS(Q860:T860,$J$2:$J$9873)),0),0)),"")</f>
        <v/>
      </c>
      <c r="V860" s="112">
        <f>IFERROR(INDEX($J$2:$J$9873,MATCH(1,INDEX(($P860=$F$2:$F$9873)*(0=COUNTIFS(Q860:U860,$J$2:$J$9873)),0),0)),"")</f>
        <v/>
      </c>
      <c r="W860" s="112">
        <f>IFERROR(INDEX($J$2:$J$9873,MATCH(1,INDEX(($P860=$F$2:$F$9873)*(0=COUNTIFS(Q860:V860,$J$2:$J$861)),0),0)),"")</f>
        <v/>
      </c>
      <c r="X860" s="112">
        <f>IFERROR(INDEX($J$2:$J$9873,MATCH(1,INDEX(($P860=$F$2:$F$9873)*(0=COUNTIFS(Q860:W860,$J$2:$J$9873)),0),0)),"")</f>
        <v/>
      </c>
      <c r="Y860" s="112">
        <f>IFERROR(INDEX($J$2:$J$861,MATCH(1,INDEX(($P860=$F$2:$F$861)*(0=COUNTIFS(Q860:X860,$J$2:$J$861)),0),0)),"")</f>
        <v/>
      </c>
      <c r="Z860" s="112">
        <f>IFERROR(INDEX($J$2:$J$861,MATCH(1,INDEX(($P860=$F$2:$F$861)*(0=COUNTIFS(Q860:Y860,$J$2:$J$861)),0),0)),"")</f>
        <v/>
      </c>
      <c r="AA860" s="112">
        <f>IFERROR(INDEX($J$2:$J$861,MATCH(1,INDEX(($P860=$F$2:$F$861)*(0=COUNTIFS(Q860:Z860,$J$2:$J$861)),0),0)),"")</f>
        <v/>
      </c>
      <c r="AB860" s="112">
        <f>IFERROR(INDEX($J$2:$J$861,MATCH(1,INDEX(($P860=$F$2:$F$861)*(0=COUNTIFS(Q860:AA860,$J$2:$J$861)),0),0)),"")</f>
        <v/>
      </c>
      <c r="AC860" s="112">
        <f>IFERROR(INDEX($J$2:$J$861,MATCH(1,INDEX(($P860=$F$2:$F$861)*(0=COUNTIFS(Q860:AB860,$J$2:$J$861)),0),0)),"")</f>
        <v/>
      </c>
      <c r="AD860">
        <f>Q860&amp;"-"&amp;R860&amp;"-"&amp;S860&amp;"-"&amp;T860&amp;"-"&amp;U860&amp;"-"&amp;V860&amp;"-"&amp;W860&amp;"-"&amp;X860&amp;"-"&amp;Y860&amp;"-"&amp;Z860&amp;"-"&amp;AA860&amp;"-"&amp;AB860&amp;"-"&amp;AC860</f>
        <v/>
      </c>
      <c r="AF860" s="19">
        <f>IFERROR(INDEX($I$2:$I$861,MATCH(1,INDEX(($P860=$F$2:$F$861)*(0=COUNTIFS($AF$2:$AF$2,$I$2:$I$861)),0),0)),"")</f>
        <v/>
      </c>
      <c r="AG860" s="19">
        <f>IFERROR(INDEX($I$2:$I$9873,MATCH(1,INDEX(($P860=$F$2:$F$9873)*(0=COUNTIFS(AF860,$I$2:$I$9873)),0),0)),"")</f>
        <v/>
      </c>
      <c r="AH860" s="19">
        <f>IFERROR(INDEX($I$2:$I$9873,MATCH(1,INDEX(($P860=$F$2:$F$9873)*(0=COUNTIFS(AF860:AG860,$I$2:$I$9873)),0),0)),"")</f>
        <v/>
      </c>
      <c r="AI860" s="19">
        <f>IFERROR(INDEX($I$2:$I$9873,MATCH(1,INDEX(($P860=$F$2:$F$9873)*(0=COUNTIFS(AF860:AH860,$I$2:$I$9873)),0),0)),"")</f>
        <v/>
      </c>
      <c r="AJ860" s="19">
        <f>IFERROR(INDEX($I$2:$I$9873,MATCH(1,INDEX(($P860=$F$2:$F$9873)*(0=COUNTIFS(AF860:AI860,$I$2:$I$9873)),0),0)),"")</f>
        <v/>
      </c>
      <c r="AK860" s="19">
        <f>IFERROR(INDEX($I$2:$I$9873,MATCH(1,INDEX(($P860=$F$2:$F$9873)*(0=COUNTIFS(AF860:AJ860,$I$2:$I$9873)),0),0)),"")</f>
        <v/>
      </c>
      <c r="AL860" s="19">
        <f>IFERROR(INDEX($I$2:$I$9873,MATCH(1,INDEX(($P860=$F$2:$F$9873)*(0=COUNTIFS(AF860:AK860,$I$2:$I$9873)),0),0)),"")</f>
        <v/>
      </c>
      <c r="AM860" s="19">
        <f>IFERROR(INDEX($I$2:$I$9873,MATCH(1,INDEX(($P860=$F$2:$F$9873)*(0=COUNTIFS(AF860:AL860,$I$2:$I$9873)),0),0)),"")</f>
        <v/>
      </c>
      <c r="AN860" s="19">
        <f>IFERROR(INDEX($I$2:$I$9873,MATCH(1,INDEX(($P860=$F$2:$F$9873)*(0=COUNTIFS(AF860:AM860,$I$2:$I$9873)),0),0)),"")</f>
        <v/>
      </c>
      <c r="AO860" s="19">
        <f>IFERROR(INDEX($I$2:$I$9873,MATCH(1,INDEX(($P860=$F$2:$F$9873)*(0=COUNTIFS(AF860:AN860,$I$2:$I$9873)),0),0)),"")</f>
        <v/>
      </c>
      <c r="AP860" s="19">
        <f>IFERROR(INDEX($I$2:$I$9873,MATCH(1,INDEX(($P860=$F$2:$F$9873)*(0=COUNTIFS(AF860:AO860,$I$2:$I$9873)),0),0)),"")</f>
        <v/>
      </c>
      <c r="AQ860" s="19">
        <f>IFERROR(INDEX($I$2:$I$9873,MATCH(1,INDEX(($P860=$F$2:$F$9873)*(0=COUNTIFS(AF860:AP860,$I$2:$I$9873)),0),0)),"")</f>
        <v/>
      </c>
      <c r="AR860" s="19">
        <f>IFERROR(INDEX($I$2:$I$9873,MATCH(1,INDEX(($P860=$F$2:$F$9873)*(0=COUNTIFS(AF860:AQ860,$I$2:$I$9873)),0),0)),"")</f>
        <v/>
      </c>
      <c r="AS860" s="19">
        <f>IFERROR(VLOOKUP(AF860,[2]CUS030!$A$5:$E$10000,5,0),"")</f>
        <v/>
      </c>
      <c r="AT860" s="19">
        <f>IFERROR(VLOOKUP(AG860,[2]CUS030!$A$5:$E$10000,5,0),"")</f>
        <v/>
      </c>
      <c r="AU860" s="19">
        <f>IFERROR(VLOOKUP(AH860,[2]CUS030!$A$5:$E$10000,5,0),"")</f>
        <v/>
      </c>
      <c r="AV860" s="19">
        <f>IFERROR(VLOOKUP(AI860,[2]CUS030!$A$5:$E$10000,5,0),"")</f>
        <v/>
      </c>
      <c r="AW860" s="19">
        <f>IFERROR(VLOOKUP(AJ860,[2]CUS030!$A$5:$E$10000,5,0),"")</f>
        <v/>
      </c>
      <c r="AX860" s="19">
        <f>IFERROR(VLOOKUP(AK860,[2]CUS030!$A$5:$E$10000,5,0),"")</f>
        <v/>
      </c>
      <c r="AY860" s="19">
        <f>IFERROR(VLOOKUP(AL860,[2]CUS030!$A$5:$E$10000,5,0),"")</f>
        <v/>
      </c>
      <c r="AZ860" s="19">
        <f>IFERROR(VLOOKUP(AM860,[2]CUS030!$A$5:$E$10000,5,0),"")</f>
        <v/>
      </c>
      <c r="BA860" s="19">
        <f>IFERROR(VLOOKUP(AN860,[2]CUS030!$A$5:$E$10000,5,0),"")</f>
        <v/>
      </c>
      <c r="BB860" s="19">
        <f>IFERROR(VLOOKUP(AO860,[2]CUS030!$A$5:$E$10000,5,0),"")</f>
        <v/>
      </c>
      <c r="BC860" s="19">
        <f>IFERROR(VLOOKUP(AP860,[2]CUS030!$A$5:$E$10000,5,0),"")</f>
        <v/>
      </c>
      <c r="BD860" s="19">
        <f>IFERROR(VLOOKUP(AQ860,[2]CUS030!$A$5:$E$10000,5,0),"")</f>
        <v/>
      </c>
      <c r="BE860" s="19">
        <f>IFERROR(VLOOKUP(AR860,[2]CUS030!$A$5:$E$10000,5,0),"")</f>
        <v/>
      </c>
    </row>
    <row r="861">
      <c r="F861" s="108">
        <f>[1]!Table1[[#This Row],[Production]]</f>
        <v/>
      </c>
      <c r="G861">
        <f>MID(F861,LEN(F861)-6,4)</f>
        <v/>
      </c>
      <c r="H861">
        <f>AS861&amp;"|"&amp;AT861&amp;"|"&amp;AU861&amp;"|"&amp;AV861&amp;"|"&amp;AW861&amp;"|"&amp;AX861&amp;"|"&amp;AY861&amp;"|"&amp;AZ861&amp;"|"&amp;BA861&amp;"|"&amp;BB861&amp;"|"&amp;BC861&amp;"|"&amp;BD861&amp;"|"&amp;BE861</f>
        <v/>
      </c>
      <c r="I861" s="108">
        <f>[1]!Table1[[#This Row],[Stock]]</f>
        <v/>
      </c>
      <c r="J861">
        <f>MID(LEFT(I861,LEN(I861)-3),FIND("0|0.000",LEFT(I861,LEN(I861)-3),1)+7,6)</f>
        <v/>
      </c>
      <c r="K861" s="19" t="n"/>
      <c r="L861" s="19" t="n"/>
      <c r="M861" s="19" t="n"/>
      <c r="N861" s="19" t="n"/>
      <c r="O861" s="19" t="n"/>
      <c r="P861" s="20">
        <f>End_Cal!E861</f>
        <v/>
      </c>
      <c r="Q861" s="112">
        <f>IFERROR(INDEX($J$2:$J$9873,MATCH(1,INDEX(($P861=$F$2:$F$9873)*(0=COUNTIFS($Q$2:$Q$2,$J$2:$J$9873)),0),0)),"")</f>
        <v/>
      </c>
      <c r="R861" s="112">
        <f>IFERROR(INDEX($J$2:$J$9873,MATCH(1,INDEX(($P861=$F$2:$F$9873)*(0=COUNTIFS(Q861,$J$2:$J$9873)),0),0)),"")</f>
        <v/>
      </c>
      <c r="S861" s="112">
        <f>IFERROR(INDEX($J$2:$J$9873,MATCH(1,INDEX(($P861=$F$2:$F$9873)*(0=COUNTIFS(Q861:R861,$J$2:$J$9873)),0),0)),"")</f>
        <v/>
      </c>
      <c r="T861" s="112">
        <f>IFERROR(INDEX($J$2:$J$9873,MATCH(1,INDEX(($P861=$F$2:$F$9873)*(0=COUNTIFS(Q861:S861,$J$2:$J$9873)),0),0)),"")</f>
        <v/>
      </c>
      <c r="U861" s="112">
        <f>IFERROR(INDEX($J$2:$J$9873,MATCH(1,INDEX(($P861=$F$2:$F$9873)*(0=COUNTIFS(Q861:T861,$J$2:$J$9873)),0),0)),"")</f>
        <v/>
      </c>
      <c r="V861" s="112">
        <f>IFERROR(INDEX($J$2:$J$9873,MATCH(1,INDEX(($P861=$F$2:$F$9873)*(0=COUNTIFS(Q861:U861,$J$2:$J$9873)),0),0)),"")</f>
        <v/>
      </c>
      <c r="W861" s="112">
        <f>IFERROR(INDEX($J$2:$J$9873,MATCH(1,INDEX(($P861=$F$2:$F$9873)*(0=COUNTIFS(Q861:V861,$J$2:$J$861)),0),0)),"")</f>
        <v/>
      </c>
      <c r="X861" s="112">
        <f>IFERROR(INDEX($J$2:$J$9873,MATCH(1,INDEX(($P861=$F$2:$F$9873)*(0=COUNTIFS(Q861:W861,$J$2:$J$9873)),0),0)),"")</f>
        <v/>
      </c>
      <c r="Y861" s="112">
        <f>IFERROR(INDEX($J$2:$J$861,MATCH(1,INDEX(($P861=$F$2:$F$861)*(0=COUNTIFS(Q861:X861,$J$2:$J$861)),0),0)),"")</f>
        <v/>
      </c>
      <c r="Z861" s="112">
        <f>IFERROR(INDEX($J$2:$J$861,MATCH(1,INDEX(($P861=$F$2:$F$861)*(0=COUNTIFS(Q861:Y861,$J$2:$J$861)),0),0)),"")</f>
        <v/>
      </c>
      <c r="AA861" s="112">
        <f>IFERROR(INDEX($J$2:$J$861,MATCH(1,INDEX(($P861=$F$2:$F$861)*(0=COUNTIFS(Q861:Z861,$J$2:$J$861)),0),0)),"")</f>
        <v/>
      </c>
      <c r="AB861" s="112">
        <f>IFERROR(INDEX($J$2:$J$861,MATCH(1,INDEX(($P861=$F$2:$F$861)*(0=COUNTIFS(Q861:AA861,$J$2:$J$861)),0),0)),"")</f>
        <v/>
      </c>
      <c r="AC861" s="112">
        <f>IFERROR(INDEX($J$2:$J$861,MATCH(1,INDEX(($P861=$F$2:$F$861)*(0=COUNTIFS(Q861:AB861,$J$2:$J$861)),0),0)),"")</f>
        <v/>
      </c>
      <c r="AD861">
        <f>Q861&amp;"-"&amp;R861&amp;"-"&amp;S861&amp;"-"&amp;T861&amp;"-"&amp;U861&amp;"-"&amp;V861&amp;"-"&amp;W861&amp;"-"&amp;X861&amp;"-"&amp;Y861&amp;"-"&amp;Z861&amp;"-"&amp;AA861&amp;"-"&amp;AB861&amp;"-"&amp;AC861</f>
        <v/>
      </c>
      <c r="AF861" s="19">
        <f>IFERROR(INDEX($I$2:$I$861,MATCH(1,INDEX(($P861=$F$2:$F$861)*(0=COUNTIFS($AF$2:$AF$2,$I$2:$I$861)),0),0)),"")</f>
        <v/>
      </c>
      <c r="AG861" s="19">
        <f>IFERROR(INDEX($I$2:$I$9873,MATCH(1,INDEX(($P861=$F$2:$F$9873)*(0=COUNTIFS(AF861,$I$2:$I$9873)),0),0)),"")</f>
        <v/>
      </c>
      <c r="AH861" s="19">
        <f>IFERROR(INDEX($I$2:$I$9873,MATCH(1,INDEX(($P861=$F$2:$F$9873)*(0=COUNTIFS(AF861:AG861,$I$2:$I$9873)),0),0)),"")</f>
        <v/>
      </c>
      <c r="AI861" s="19">
        <f>IFERROR(INDEX($I$2:$I$9873,MATCH(1,INDEX(($P861=$F$2:$F$9873)*(0=COUNTIFS(AF861:AH861,$I$2:$I$9873)),0),0)),"")</f>
        <v/>
      </c>
      <c r="AJ861" s="19">
        <f>IFERROR(INDEX($I$2:$I$9873,MATCH(1,INDEX(($P861=$F$2:$F$9873)*(0=COUNTIFS(AF861:AI861,$I$2:$I$9873)),0),0)),"")</f>
        <v/>
      </c>
      <c r="AK861" s="19">
        <f>IFERROR(INDEX($I$2:$I$9873,MATCH(1,INDEX(($P861=$F$2:$F$9873)*(0=COUNTIFS(AF861:AJ861,$I$2:$I$9873)),0),0)),"")</f>
        <v/>
      </c>
      <c r="AL861" s="19">
        <f>IFERROR(INDEX($I$2:$I$9873,MATCH(1,INDEX(($P861=$F$2:$F$9873)*(0=COUNTIFS(AF861:AK861,$I$2:$I$9873)),0),0)),"")</f>
        <v/>
      </c>
      <c r="AM861" s="19">
        <f>IFERROR(INDEX($I$2:$I$9873,MATCH(1,INDEX(($P861=$F$2:$F$9873)*(0=COUNTIFS(AF861:AL861,$I$2:$I$9873)),0),0)),"")</f>
        <v/>
      </c>
      <c r="AN861" s="19">
        <f>IFERROR(INDEX($I$2:$I$9873,MATCH(1,INDEX(($P861=$F$2:$F$9873)*(0=COUNTIFS(AF861:AM861,$I$2:$I$9873)),0),0)),"")</f>
        <v/>
      </c>
      <c r="AO861" s="19">
        <f>IFERROR(INDEX($I$2:$I$9873,MATCH(1,INDEX(($P861=$F$2:$F$9873)*(0=COUNTIFS(AF861:AN861,$I$2:$I$9873)),0),0)),"")</f>
        <v/>
      </c>
      <c r="AP861" s="19">
        <f>IFERROR(INDEX($I$2:$I$9873,MATCH(1,INDEX(($P861=$F$2:$F$9873)*(0=COUNTIFS(AF861:AO861,$I$2:$I$9873)),0),0)),"")</f>
        <v/>
      </c>
      <c r="AQ861" s="19">
        <f>IFERROR(INDEX($I$2:$I$9873,MATCH(1,INDEX(($P861=$F$2:$F$9873)*(0=COUNTIFS(AF861:AP861,$I$2:$I$9873)),0),0)),"")</f>
        <v/>
      </c>
      <c r="AR861" s="19">
        <f>IFERROR(INDEX($I$2:$I$9873,MATCH(1,INDEX(($P861=$F$2:$F$9873)*(0=COUNTIFS(AF861:AQ861,$I$2:$I$9873)),0),0)),"")</f>
        <v/>
      </c>
      <c r="AS861" s="19">
        <f>IFERROR(VLOOKUP(AF861,[2]CUS030!$A$5:$E$10000,5,0),"")</f>
        <v/>
      </c>
      <c r="AT861" s="19">
        <f>IFERROR(VLOOKUP(AG861,[2]CUS030!$A$5:$E$10000,5,0),"")</f>
        <v/>
      </c>
      <c r="AU861" s="19">
        <f>IFERROR(VLOOKUP(AH861,[2]CUS030!$A$5:$E$10000,5,0),"")</f>
        <v/>
      </c>
      <c r="AV861" s="19">
        <f>IFERROR(VLOOKUP(AI861,[2]CUS030!$A$5:$E$10000,5,0),"")</f>
        <v/>
      </c>
      <c r="AW861" s="19">
        <f>IFERROR(VLOOKUP(AJ861,[2]CUS030!$A$5:$E$10000,5,0),"")</f>
        <v/>
      </c>
      <c r="AX861" s="19">
        <f>IFERROR(VLOOKUP(AK861,[2]CUS030!$A$5:$E$10000,5,0),"")</f>
        <v/>
      </c>
      <c r="AY861" s="19">
        <f>IFERROR(VLOOKUP(AL861,[2]CUS030!$A$5:$E$10000,5,0),"")</f>
        <v/>
      </c>
      <c r="AZ861" s="19">
        <f>IFERROR(VLOOKUP(AM861,[2]CUS030!$A$5:$E$10000,5,0),"")</f>
        <v/>
      </c>
      <c r="BA861" s="19">
        <f>IFERROR(VLOOKUP(AN861,[2]CUS030!$A$5:$E$10000,5,0),"")</f>
        <v/>
      </c>
      <c r="BB861" s="19">
        <f>IFERROR(VLOOKUP(AO861,[2]CUS030!$A$5:$E$10000,5,0),"")</f>
        <v/>
      </c>
      <c r="BC861" s="19">
        <f>IFERROR(VLOOKUP(AP861,[2]CUS030!$A$5:$E$10000,5,0),"")</f>
        <v/>
      </c>
      <c r="BD861" s="19">
        <f>IFERROR(VLOOKUP(AQ861,[2]CUS030!$A$5:$E$10000,5,0),"")</f>
        <v/>
      </c>
      <c r="BE861" s="19">
        <f>IFERROR(VLOOKUP(AR861,[2]CUS030!$A$5:$E$10000,5,0),"")</f>
        <v/>
      </c>
    </row>
    <row r="862">
      <c r="F862" s="108">
        <f>[1]!Table1[[#This Row],[Production]]</f>
        <v/>
      </c>
      <c r="G862">
        <f>MID(F862,LEN(F862)-6,4)</f>
        <v/>
      </c>
      <c r="H862">
        <f>AS862&amp;"|"&amp;AT862&amp;"|"&amp;AU862&amp;"|"&amp;AV862&amp;"|"&amp;AW862&amp;"|"&amp;AX862&amp;"|"&amp;AY862&amp;"|"&amp;AZ862&amp;"|"&amp;BA862&amp;"|"&amp;BB862&amp;"|"&amp;BC862&amp;"|"&amp;BD862&amp;"|"&amp;BE862</f>
        <v/>
      </c>
      <c r="I862" s="108">
        <f>[1]!Table1[[#This Row],[Stock]]</f>
        <v/>
      </c>
      <c r="J862">
        <f>MID(LEFT(I862,LEN(I862)-3),FIND("0|0.000",LEFT(I862,LEN(I862)-3),1)+7,6)</f>
        <v/>
      </c>
      <c r="P862" s="20">
        <f>End_Cal!E862</f>
        <v/>
      </c>
      <c r="AD862">
        <f>Q862&amp;"-"&amp;R862&amp;"-"&amp;S862&amp;"-"&amp;T862&amp;"-"&amp;U862&amp;"-"&amp;V862&amp;"-"&amp;W862&amp;"-"&amp;X862&amp;"-"&amp;Y862&amp;"-"&amp;Z862&amp;"-"&amp;AA862&amp;"-"&amp;AB862&amp;"-"&amp;AC862</f>
        <v/>
      </c>
    </row>
    <row r="863">
      <c r="F863" s="108">
        <f>[1]!Table1[[#This Row],[Production]]</f>
        <v/>
      </c>
      <c r="G863">
        <f>MID(F863,LEN(F863)-6,4)</f>
        <v/>
      </c>
      <c r="H863">
        <f>AS863&amp;"|"&amp;AT863&amp;"|"&amp;AU863&amp;"|"&amp;AV863&amp;"|"&amp;AW863&amp;"|"&amp;AX863&amp;"|"&amp;AY863&amp;"|"&amp;AZ863&amp;"|"&amp;BA863&amp;"|"&amp;BB863&amp;"|"&amp;BC863&amp;"|"&amp;BD863&amp;"|"&amp;BE863</f>
        <v/>
      </c>
      <c r="I863" s="108">
        <f>[1]!Table1[[#This Row],[Stock]]</f>
        <v/>
      </c>
      <c r="J863">
        <f>MID(LEFT(I863,LEN(I863)-3),FIND("0|0.000",LEFT(I863,LEN(I863)-3),1)+7,6)</f>
        <v/>
      </c>
      <c r="P863" s="20">
        <f>End_Cal!E863</f>
        <v/>
      </c>
      <c r="AD863">
        <f>Q863&amp;"-"&amp;R863&amp;"-"&amp;S863&amp;"-"&amp;T863&amp;"-"&amp;U863&amp;"-"&amp;V863&amp;"-"&amp;W863&amp;"-"&amp;X863&amp;"-"&amp;Y863&amp;"-"&amp;Z863&amp;"-"&amp;AA863&amp;"-"&amp;AB863&amp;"-"&amp;AC863</f>
        <v/>
      </c>
    </row>
    <row r="864">
      <c r="F864" s="108">
        <f>[1]!Table1[[#This Row],[Production]]</f>
        <v/>
      </c>
      <c r="G864">
        <f>MID(F864,LEN(F864)-6,4)</f>
        <v/>
      </c>
      <c r="H864">
        <f>AS864&amp;"|"&amp;AT864&amp;"|"&amp;AU864&amp;"|"&amp;AV864&amp;"|"&amp;AW864&amp;"|"&amp;AX864&amp;"|"&amp;AY864&amp;"|"&amp;AZ864&amp;"|"&amp;BA864&amp;"|"&amp;BB864&amp;"|"&amp;BC864&amp;"|"&amp;BD864&amp;"|"&amp;BE864</f>
        <v/>
      </c>
      <c r="I864" s="108">
        <f>[1]!Table1[[#This Row],[Stock]]</f>
        <v/>
      </c>
      <c r="J864">
        <f>MID(LEFT(I864,LEN(I864)-3),FIND("0|0.000",LEFT(I864,LEN(I864)-3),1)+7,6)</f>
        <v/>
      </c>
      <c r="P864" s="20">
        <f>End_Cal!E864</f>
        <v/>
      </c>
      <c r="AD864">
        <f>Q864&amp;"-"&amp;R864&amp;"-"&amp;S864&amp;"-"&amp;T864&amp;"-"&amp;U864&amp;"-"&amp;V864&amp;"-"&amp;W864&amp;"-"&amp;X864&amp;"-"&amp;Y864&amp;"-"&amp;Z864&amp;"-"&amp;AA864&amp;"-"&amp;AB864&amp;"-"&amp;AC864</f>
        <v/>
      </c>
    </row>
    <row r="865">
      <c r="F865" s="108">
        <f>[1]!Table1[[#This Row],[Production]]</f>
        <v/>
      </c>
      <c r="G865">
        <f>MID(F865,LEN(F865)-6,4)</f>
        <v/>
      </c>
      <c r="H865">
        <f>AS865&amp;"|"&amp;AT865&amp;"|"&amp;AU865&amp;"|"&amp;AV865&amp;"|"&amp;AW865&amp;"|"&amp;AX865&amp;"|"&amp;AY865&amp;"|"&amp;AZ865&amp;"|"&amp;BA865&amp;"|"&amp;BB865&amp;"|"&amp;BC865&amp;"|"&amp;BD865&amp;"|"&amp;BE865</f>
        <v/>
      </c>
      <c r="I865" s="108">
        <f>[1]!Table1[[#This Row],[Stock]]</f>
        <v/>
      </c>
      <c r="J865">
        <f>MID(LEFT(I865,LEN(I865)-3),FIND("0|0.000",LEFT(I865,LEN(I865)-3),1)+7,6)</f>
        <v/>
      </c>
      <c r="P865" s="20">
        <f>End_Cal!E865</f>
        <v/>
      </c>
      <c r="AD865">
        <f>Q865&amp;"-"&amp;R865&amp;"-"&amp;S865&amp;"-"&amp;T865&amp;"-"&amp;U865&amp;"-"&amp;V865&amp;"-"&amp;W865&amp;"-"&amp;X865&amp;"-"&amp;Y865&amp;"-"&amp;Z865&amp;"-"&amp;AA865&amp;"-"&amp;AB865&amp;"-"&amp;AC865</f>
        <v/>
      </c>
    </row>
    <row r="866">
      <c r="F866" s="108">
        <f>[1]!Table1[[#This Row],[Production]]</f>
        <v/>
      </c>
      <c r="G866">
        <f>MID(F866,LEN(F866)-6,4)</f>
        <v/>
      </c>
      <c r="H866">
        <f>AS866&amp;"|"&amp;AT866&amp;"|"&amp;AU866&amp;"|"&amp;AV866&amp;"|"&amp;AW866&amp;"|"&amp;AX866&amp;"|"&amp;AY866&amp;"|"&amp;AZ866&amp;"|"&amp;BA866&amp;"|"&amp;BB866&amp;"|"&amp;BC866&amp;"|"&amp;BD866&amp;"|"&amp;BE866</f>
        <v/>
      </c>
      <c r="I866" s="108">
        <f>[1]!Table1[[#This Row],[Stock]]</f>
        <v/>
      </c>
      <c r="J866">
        <f>MID(LEFT(I866,LEN(I866)-3),FIND("0|0.000",LEFT(I866,LEN(I866)-3),1)+7,6)</f>
        <v/>
      </c>
      <c r="P866" s="20">
        <f>End_Cal!E866</f>
        <v/>
      </c>
      <c r="AD866">
        <f>Q866&amp;"-"&amp;R866&amp;"-"&amp;S866&amp;"-"&amp;T866&amp;"-"&amp;U866&amp;"-"&amp;V866&amp;"-"&amp;W866&amp;"-"&amp;X866&amp;"-"&amp;Y866&amp;"-"&amp;Z866&amp;"-"&amp;AA866&amp;"-"&amp;AB866&amp;"-"&amp;AC866</f>
        <v/>
      </c>
    </row>
    <row r="867">
      <c r="F867" s="108">
        <f>[1]!Table1[[#This Row],[Production]]</f>
        <v/>
      </c>
      <c r="G867">
        <f>MID(F867,LEN(F867)-6,4)</f>
        <v/>
      </c>
      <c r="H867">
        <f>AS867&amp;"|"&amp;AT867&amp;"|"&amp;AU867&amp;"|"&amp;AV867&amp;"|"&amp;AW867&amp;"|"&amp;AX867&amp;"|"&amp;AY867&amp;"|"&amp;AZ867&amp;"|"&amp;BA867&amp;"|"&amp;BB867&amp;"|"&amp;BC867&amp;"|"&amp;BD867&amp;"|"&amp;BE867</f>
        <v/>
      </c>
      <c r="I867" s="108">
        <f>[1]!Table1[[#This Row],[Stock]]</f>
        <v/>
      </c>
      <c r="J867">
        <f>MID(LEFT(I867,LEN(I867)-3),FIND("0|0.000",LEFT(I867,LEN(I867)-3),1)+7,6)</f>
        <v/>
      </c>
      <c r="P867" s="20">
        <f>End_Cal!E867</f>
        <v/>
      </c>
      <c r="AD867">
        <f>Q867&amp;"-"&amp;R867&amp;"-"&amp;S867&amp;"-"&amp;T867&amp;"-"&amp;U867&amp;"-"&amp;V867&amp;"-"&amp;W867&amp;"-"&amp;X867&amp;"-"&amp;Y867&amp;"-"&amp;Z867&amp;"-"&amp;AA867&amp;"-"&amp;AB867&amp;"-"&amp;AC867</f>
        <v/>
      </c>
    </row>
    <row r="868">
      <c r="F868" s="108">
        <f>[1]!Table1[[#This Row],[Production]]</f>
        <v/>
      </c>
      <c r="G868">
        <f>MID(F868,LEN(F868)-6,4)</f>
        <v/>
      </c>
      <c r="H868">
        <f>AS868&amp;"|"&amp;AT868&amp;"|"&amp;AU868&amp;"|"&amp;AV868&amp;"|"&amp;AW868&amp;"|"&amp;AX868&amp;"|"&amp;AY868&amp;"|"&amp;AZ868&amp;"|"&amp;BA868&amp;"|"&amp;BB868&amp;"|"&amp;BC868&amp;"|"&amp;BD868&amp;"|"&amp;BE868</f>
        <v/>
      </c>
      <c r="I868" s="108">
        <f>[1]!Table1[[#This Row],[Stock]]</f>
        <v/>
      </c>
      <c r="J868">
        <f>MID(LEFT(I868,LEN(I868)-3),FIND("0|0.000",LEFT(I868,LEN(I868)-3),1)+7,6)</f>
        <v/>
      </c>
      <c r="P868" s="20">
        <f>End_Cal!E868</f>
        <v/>
      </c>
      <c r="AD868">
        <f>Q868&amp;"-"&amp;R868&amp;"-"&amp;S868&amp;"-"&amp;T868&amp;"-"&amp;U868&amp;"-"&amp;V868&amp;"-"&amp;W868&amp;"-"&amp;X868&amp;"-"&amp;Y868&amp;"-"&amp;Z868&amp;"-"&amp;AA868&amp;"-"&amp;AB868&amp;"-"&amp;AC868</f>
        <v/>
      </c>
    </row>
    <row r="869">
      <c r="F869" s="108">
        <f>[1]!Table1[[#This Row],[Production]]</f>
        <v/>
      </c>
      <c r="G869">
        <f>MID(F869,LEN(F869)-6,4)</f>
        <v/>
      </c>
      <c r="H869">
        <f>AS869&amp;"|"&amp;AT869&amp;"|"&amp;AU869&amp;"|"&amp;AV869&amp;"|"&amp;AW869&amp;"|"&amp;AX869&amp;"|"&amp;AY869&amp;"|"&amp;AZ869&amp;"|"&amp;BA869&amp;"|"&amp;BB869&amp;"|"&amp;BC869&amp;"|"&amp;BD869&amp;"|"&amp;BE869</f>
        <v/>
      </c>
      <c r="I869" s="108">
        <f>[1]!Table1[[#This Row],[Stock]]</f>
        <v/>
      </c>
      <c r="J869">
        <f>MID(LEFT(I869,LEN(I869)-3),FIND("0|0.000",LEFT(I869,LEN(I869)-3),1)+7,6)</f>
        <v/>
      </c>
      <c r="P869" s="20">
        <f>End_Cal!E869</f>
        <v/>
      </c>
      <c r="AD869">
        <f>Q869&amp;"-"&amp;R869&amp;"-"&amp;S869&amp;"-"&amp;T869&amp;"-"&amp;U869&amp;"-"&amp;V869&amp;"-"&amp;W869&amp;"-"&amp;X869&amp;"-"&amp;Y869&amp;"-"&amp;Z869&amp;"-"&amp;AA869&amp;"-"&amp;AB869&amp;"-"&amp;AC869</f>
        <v/>
      </c>
    </row>
    <row r="870">
      <c r="F870" s="108">
        <f>[1]!Table1[[#This Row],[Production]]</f>
        <v/>
      </c>
      <c r="G870">
        <f>MID(F870,LEN(F870)-6,4)</f>
        <v/>
      </c>
      <c r="H870">
        <f>AS870&amp;"|"&amp;AT870&amp;"|"&amp;AU870&amp;"|"&amp;AV870&amp;"|"&amp;AW870&amp;"|"&amp;AX870&amp;"|"&amp;AY870&amp;"|"&amp;AZ870&amp;"|"&amp;BA870&amp;"|"&amp;BB870&amp;"|"&amp;BC870&amp;"|"&amp;BD870&amp;"|"&amp;BE870</f>
        <v/>
      </c>
      <c r="I870" s="108">
        <f>[1]!Table1[[#This Row],[Stock]]</f>
        <v/>
      </c>
      <c r="J870">
        <f>MID(LEFT(I870,LEN(I870)-3),FIND("0|0.000",LEFT(I870,LEN(I870)-3),1)+7,6)</f>
        <v/>
      </c>
      <c r="P870" s="20">
        <f>End_Cal!E870</f>
        <v/>
      </c>
      <c r="AD870">
        <f>Q870&amp;"-"&amp;R870&amp;"-"&amp;S870&amp;"-"&amp;T870&amp;"-"&amp;U870&amp;"-"&amp;V870&amp;"-"&amp;W870&amp;"-"&amp;X870&amp;"-"&amp;Y870&amp;"-"&amp;Z870&amp;"-"&amp;AA870&amp;"-"&amp;AB870&amp;"-"&amp;AC870</f>
        <v/>
      </c>
    </row>
    <row r="871">
      <c r="F871" s="108">
        <f>[1]!Table1[[#This Row],[Production]]</f>
        <v/>
      </c>
      <c r="G871">
        <f>MID(F871,LEN(F871)-6,4)</f>
        <v/>
      </c>
      <c r="H871">
        <f>AS871&amp;"|"&amp;AT871&amp;"|"&amp;AU871&amp;"|"&amp;AV871&amp;"|"&amp;AW871&amp;"|"&amp;AX871&amp;"|"&amp;AY871&amp;"|"&amp;AZ871&amp;"|"&amp;BA871&amp;"|"&amp;BB871&amp;"|"&amp;BC871&amp;"|"&amp;BD871&amp;"|"&amp;BE871</f>
        <v/>
      </c>
      <c r="I871" s="108">
        <f>[1]!Table1[[#This Row],[Stock]]</f>
        <v/>
      </c>
      <c r="J871">
        <f>MID(LEFT(I871,LEN(I871)-3),FIND("0|0.000",LEFT(I871,LEN(I871)-3),1)+7,6)</f>
        <v/>
      </c>
      <c r="P871" s="20">
        <f>End_Cal!E871</f>
        <v/>
      </c>
      <c r="AD871">
        <f>Q871&amp;"-"&amp;R871&amp;"-"&amp;S871&amp;"-"&amp;T871&amp;"-"&amp;U871&amp;"-"&amp;V871&amp;"-"&amp;W871&amp;"-"&amp;X871&amp;"-"&amp;Y871&amp;"-"&amp;Z871&amp;"-"&amp;AA871&amp;"-"&amp;AB871&amp;"-"&amp;AC871</f>
        <v/>
      </c>
    </row>
    <row r="872">
      <c r="F872" s="108">
        <f>[1]!Table1[[#This Row],[Production]]</f>
        <v/>
      </c>
      <c r="G872">
        <f>MID(F872,LEN(F872)-6,4)</f>
        <v/>
      </c>
      <c r="H872">
        <f>AS872&amp;"|"&amp;AT872&amp;"|"&amp;AU872&amp;"|"&amp;AV872&amp;"|"&amp;AW872&amp;"|"&amp;AX872&amp;"|"&amp;AY872&amp;"|"&amp;AZ872&amp;"|"&amp;BA872&amp;"|"&amp;BB872&amp;"|"&amp;BC872&amp;"|"&amp;BD872&amp;"|"&amp;BE872</f>
        <v/>
      </c>
      <c r="I872" s="108">
        <f>[1]!Table1[[#This Row],[Stock]]</f>
        <v/>
      </c>
      <c r="J872">
        <f>MID(LEFT(I872,LEN(I872)-3),FIND("0|0.000",LEFT(I872,LEN(I872)-3),1)+7,6)</f>
        <v/>
      </c>
      <c r="P872" s="20">
        <f>End_Cal!E872</f>
        <v/>
      </c>
      <c r="AD872">
        <f>Q872&amp;"-"&amp;R872&amp;"-"&amp;S872&amp;"-"&amp;T872&amp;"-"&amp;U872&amp;"-"&amp;V872&amp;"-"&amp;W872&amp;"-"&amp;X872&amp;"-"&amp;Y872&amp;"-"&amp;Z872&amp;"-"&amp;AA872&amp;"-"&amp;AB872&amp;"-"&amp;AC872</f>
        <v/>
      </c>
    </row>
    <row r="873">
      <c r="F873" s="108">
        <f>[1]!Table1[[#This Row],[Production]]</f>
        <v/>
      </c>
      <c r="G873">
        <f>MID(F873,LEN(F873)-6,4)</f>
        <v/>
      </c>
      <c r="H873">
        <f>AS873&amp;"|"&amp;AT873&amp;"|"&amp;AU873&amp;"|"&amp;AV873&amp;"|"&amp;AW873&amp;"|"&amp;AX873&amp;"|"&amp;AY873&amp;"|"&amp;AZ873&amp;"|"&amp;BA873&amp;"|"&amp;BB873&amp;"|"&amp;BC873&amp;"|"&amp;BD873&amp;"|"&amp;BE873</f>
        <v/>
      </c>
      <c r="I873" s="108">
        <f>[1]!Table1[[#This Row],[Stock]]</f>
        <v/>
      </c>
      <c r="J873">
        <f>MID(LEFT(I873,LEN(I873)-3),FIND("0|0.000",LEFT(I873,LEN(I873)-3),1)+7,6)</f>
        <v/>
      </c>
      <c r="P873" s="20">
        <f>End_Cal!E873</f>
        <v/>
      </c>
      <c r="AD873">
        <f>Q873&amp;"-"&amp;R873&amp;"-"&amp;S873&amp;"-"&amp;T873&amp;"-"&amp;U873&amp;"-"&amp;V873&amp;"-"&amp;W873&amp;"-"&amp;X873&amp;"-"&amp;Y873&amp;"-"&amp;Z873&amp;"-"&amp;AA873&amp;"-"&amp;AB873&amp;"-"&amp;AC873</f>
        <v/>
      </c>
    </row>
    <row r="874">
      <c r="F874" s="108">
        <f>[1]!Table1[[#This Row],[Production]]</f>
        <v/>
      </c>
      <c r="G874">
        <f>MID(F874,LEN(F874)-6,4)</f>
        <v/>
      </c>
      <c r="H874">
        <f>AS874&amp;"|"&amp;AT874&amp;"|"&amp;AU874&amp;"|"&amp;AV874&amp;"|"&amp;AW874&amp;"|"&amp;AX874&amp;"|"&amp;AY874&amp;"|"&amp;AZ874&amp;"|"&amp;BA874&amp;"|"&amp;BB874&amp;"|"&amp;BC874&amp;"|"&amp;BD874&amp;"|"&amp;BE874</f>
        <v/>
      </c>
      <c r="I874" s="108">
        <f>[1]!Table1[[#This Row],[Stock]]</f>
        <v/>
      </c>
      <c r="J874">
        <f>MID(LEFT(I874,LEN(I874)-3),FIND("0|0.000",LEFT(I874,LEN(I874)-3),1)+7,6)</f>
        <v/>
      </c>
      <c r="P874" s="20">
        <f>End_Cal!E874</f>
        <v/>
      </c>
      <c r="AD874">
        <f>Q874&amp;"-"&amp;R874&amp;"-"&amp;S874&amp;"-"&amp;T874&amp;"-"&amp;U874&amp;"-"&amp;V874&amp;"-"&amp;W874&amp;"-"&amp;X874&amp;"-"&amp;Y874&amp;"-"&amp;Z874&amp;"-"&amp;AA874&amp;"-"&amp;AB874&amp;"-"&amp;AC874</f>
        <v/>
      </c>
    </row>
    <row r="875">
      <c r="F875" s="108">
        <f>[1]!Table1[[#This Row],[Production]]</f>
        <v/>
      </c>
      <c r="G875">
        <f>MID(F875,LEN(F875)-6,4)</f>
        <v/>
      </c>
      <c r="H875">
        <f>AS875&amp;"|"&amp;AT875&amp;"|"&amp;AU875&amp;"|"&amp;AV875&amp;"|"&amp;AW875&amp;"|"&amp;AX875&amp;"|"&amp;AY875&amp;"|"&amp;AZ875&amp;"|"&amp;BA875&amp;"|"&amp;BB875&amp;"|"&amp;BC875&amp;"|"&amp;BD875&amp;"|"&amp;BE875</f>
        <v/>
      </c>
      <c r="I875" s="108">
        <f>[1]!Table1[[#This Row],[Stock]]</f>
        <v/>
      </c>
      <c r="J875">
        <f>MID(LEFT(I875,LEN(I875)-3),FIND("0|0.000",LEFT(I875,LEN(I875)-3),1)+7,6)</f>
        <v/>
      </c>
      <c r="P875" s="20">
        <f>End_Cal!E875</f>
        <v/>
      </c>
      <c r="AD875">
        <f>Q875&amp;"-"&amp;R875&amp;"-"&amp;S875&amp;"-"&amp;T875&amp;"-"&amp;U875&amp;"-"&amp;V875&amp;"-"&amp;W875&amp;"-"&amp;X875&amp;"-"&amp;Y875&amp;"-"&amp;Z875&amp;"-"&amp;AA875&amp;"-"&amp;AB875&amp;"-"&amp;AC875</f>
        <v/>
      </c>
    </row>
    <row r="876">
      <c r="F876" s="108">
        <f>[1]!Table1[[#This Row],[Production]]</f>
        <v/>
      </c>
      <c r="G876">
        <f>MID(F876,LEN(F876)-6,4)</f>
        <v/>
      </c>
      <c r="H876">
        <f>AS876&amp;"|"&amp;AT876&amp;"|"&amp;AU876&amp;"|"&amp;AV876&amp;"|"&amp;AW876&amp;"|"&amp;AX876&amp;"|"&amp;AY876&amp;"|"&amp;AZ876&amp;"|"&amp;BA876&amp;"|"&amp;BB876&amp;"|"&amp;BC876&amp;"|"&amp;BD876&amp;"|"&amp;BE876</f>
        <v/>
      </c>
      <c r="I876" s="108">
        <f>[1]!Table1[[#This Row],[Stock]]</f>
        <v/>
      </c>
      <c r="J876">
        <f>MID(LEFT(I876,LEN(I876)-3),FIND("0|0.000",LEFT(I876,LEN(I876)-3),1)+7,6)</f>
        <v/>
      </c>
      <c r="P876" s="20">
        <f>End_Cal!E876</f>
        <v/>
      </c>
      <c r="AD876">
        <f>Q876&amp;"-"&amp;R876&amp;"-"&amp;S876&amp;"-"&amp;T876&amp;"-"&amp;U876&amp;"-"&amp;V876&amp;"-"&amp;W876&amp;"-"&amp;X876&amp;"-"&amp;Y876&amp;"-"&amp;Z876&amp;"-"&amp;AA876&amp;"-"&amp;AB876&amp;"-"&amp;AC876</f>
        <v/>
      </c>
    </row>
    <row r="877">
      <c r="F877" s="108">
        <f>[1]!Table1[[#This Row],[Production]]</f>
        <v/>
      </c>
      <c r="G877">
        <f>MID(F877,LEN(F877)-6,4)</f>
        <v/>
      </c>
      <c r="H877">
        <f>AS877&amp;"|"&amp;AT877&amp;"|"&amp;AU877&amp;"|"&amp;AV877&amp;"|"&amp;AW877&amp;"|"&amp;AX877&amp;"|"&amp;AY877&amp;"|"&amp;AZ877&amp;"|"&amp;BA877&amp;"|"&amp;BB877&amp;"|"&amp;BC877&amp;"|"&amp;BD877&amp;"|"&amp;BE877</f>
        <v/>
      </c>
      <c r="I877" s="108">
        <f>[1]!Table1[[#This Row],[Stock]]</f>
        <v/>
      </c>
      <c r="J877">
        <f>MID(LEFT(I877,LEN(I877)-3),FIND("0|0.000",LEFT(I877,LEN(I877)-3),1)+7,6)</f>
        <v/>
      </c>
      <c r="P877" s="20">
        <f>End_Cal!E877</f>
        <v/>
      </c>
      <c r="AD877">
        <f>Q877&amp;"-"&amp;R877&amp;"-"&amp;S877&amp;"-"&amp;T877&amp;"-"&amp;U877&amp;"-"&amp;V877&amp;"-"&amp;W877&amp;"-"&amp;X877&amp;"-"&amp;Y877&amp;"-"&amp;Z877&amp;"-"&amp;AA877&amp;"-"&amp;AB877&amp;"-"&amp;AC877</f>
        <v/>
      </c>
    </row>
    <row r="878">
      <c r="F878" s="108">
        <f>[1]!Table1[[#This Row],[Production]]</f>
        <v/>
      </c>
      <c r="G878">
        <f>MID(F878,LEN(F878)-6,4)</f>
        <v/>
      </c>
      <c r="H878">
        <f>AS878&amp;"|"&amp;AT878&amp;"|"&amp;AU878&amp;"|"&amp;AV878&amp;"|"&amp;AW878&amp;"|"&amp;AX878&amp;"|"&amp;AY878&amp;"|"&amp;AZ878&amp;"|"&amp;BA878&amp;"|"&amp;BB878&amp;"|"&amp;BC878&amp;"|"&amp;BD878&amp;"|"&amp;BE878</f>
        <v/>
      </c>
      <c r="I878" s="108">
        <f>[1]!Table1[[#This Row],[Stock]]</f>
        <v/>
      </c>
      <c r="J878">
        <f>MID(LEFT(I878,LEN(I878)-3),FIND("0|0.000",LEFT(I878,LEN(I878)-3),1)+7,6)</f>
        <v/>
      </c>
      <c r="P878" s="20">
        <f>End_Cal!E878</f>
        <v/>
      </c>
      <c r="AD878">
        <f>Q878&amp;"-"&amp;R878&amp;"-"&amp;S878&amp;"-"&amp;T878&amp;"-"&amp;U878&amp;"-"&amp;V878&amp;"-"&amp;W878&amp;"-"&amp;X878&amp;"-"&amp;Y878&amp;"-"&amp;Z878&amp;"-"&amp;AA878&amp;"-"&amp;AB878&amp;"-"&amp;AC878</f>
        <v/>
      </c>
    </row>
    <row r="879">
      <c r="F879" s="108">
        <f>[1]!Table1[[#This Row],[Production]]</f>
        <v/>
      </c>
      <c r="G879">
        <f>MID(F879,LEN(F879)-6,4)</f>
        <v/>
      </c>
      <c r="H879">
        <f>AS879&amp;"|"&amp;AT879&amp;"|"&amp;AU879&amp;"|"&amp;AV879&amp;"|"&amp;AW879&amp;"|"&amp;AX879&amp;"|"&amp;AY879&amp;"|"&amp;AZ879&amp;"|"&amp;BA879&amp;"|"&amp;BB879&amp;"|"&amp;BC879&amp;"|"&amp;BD879&amp;"|"&amp;BE879</f>
        <v/>
      </c>
      <c r="I879" s="108">
        <f>[1]!Table1[[#This Row],[Stock]]</f>
        <v/>
      </c>
      <c r="J879">
        <f>MID(LEFT(I879,LEN(I879)-3),FIND("0|0.000",LEFT(I879,LEN(I879)-3),1)+7,6)</f>
        <v/>
      </c>
      <c r="P879" s="20">
        <f>End_Cal!E879</f>
        <v/>
      </c>
      <c r="AD879">
        <f>Q879&amp;"-"&amp;R879&amp;"-"&amp;S879&amp;"-"&amp;T879&amp;"-"&amp;U879&amp;"-"&amp;V879&amp;"-"&amp;W879&amp;"-"&amp;X879&amp;"-"&amp;Y879&amp;"-"&amp;Z879&amp;"-"&amp;AA879&amp;"-"&amp;AB879&amp;"-"&amp;AC879</f>
        <v/>
      </c>
    </row>
    <row r="880">
      <c r="F880" s="108">
        <f>[1]!Table1[[#This Row],[Production]]</f>
        <v/>
      </c>
      <c r="G880">
        <f>MID(F880,LEN(F880)-6,4)</f>
        <v/>
      </c>
      <c r="H880">
        <f>AS880&amp;"|"&amp;AT880&amp;"|"&amp;AU880&amp;"|"&amp;AV880&amp;"|"&amp;AW880&amp;"|"&amp;AX880&amp;"|"&amp;AY880&amp;"|"&amp;AZ880&amp;"|"&amp;BA880&amp;"|"&amp;BB880&amp;"|"&amp;BC880&amp;"|"&amp;BD880&amp;"|"&amp;BE880</f>
        <v/>
      </c>
      <c r="I880" s="108">
        <f>[1]!Table1[[#This Row],[Stock]]</f>
        <v/>
      </c>
      <c r="J880">
        <f>MID(LEFT(I880,LEN(I880)-3),FIND("0|0.000",LEFT(I880,LEN(I880)-3),1)+7,6)</f>
        <v/>
      </c>
      <c r="P880" s="20">
        <f>End_Cal!E880</f>
        <v/>
      </c>
      <c r="AD880">
        <f>Q880&amp;"-"&amp;R880&amp;"-"&amp;S880&amp;"-"&amp;T880&amp;"-"&amp;U880&amp;"-"&amp;V880&amp;"-"&amp;W880&amp;"-"&amp;X880&amp;"-"&amp;Y880&amp;"-"&amp;Z880&amp;"-"&amp;AA880&amp;"-"&amp;AB880&amp;"-"&amp;AC880</f>
        <v/>
      </c>
    </row>
    <row r="881">
      <c r="F881" s="108">
        <f>[1]!Table1[[#This Row],[Production]]</f>
        <v/>
      </c>
      <c r="G881">
        <f>MID(F881,LEN(F881)-6,4)</f>
        <v/>
      </c>
      <c r="H881">
        <f>AS881&amp;"|"&amp;AT881&amp;"|"&amp;AU881&amp;"|"&amp;AV881&amp;"|"&amp;AW881&amp;"|"&amp;AX881&amp;"|"&amp;AY881&amp;"|"&amp;AZ881&amp;"|"&amp;BA881&amp;"|"&amp;BB881&amp;"|"&amp;BC881&amp;"|"&amp;BD881&amp;"|"&amp;BE881</f>
        <v/>
      </c>
      <c r="I881" s="108">
        <f>[1]!Table1[[#This Row],[Stock]]</f>
        <v/>
      </c>
      <c r="J881">
        <f>MID(LEFT(I881,LEN(I881)-3),FIND("0|0.000",LEFT(I881,LEN(I881)-3),1)+7,6)</f>
        <v/>
      </c>
      <c r="P881" s="20">
        <f>End_Cal!E881</f>
        <v/>
      </c>
      <c r="AD881">
        <f>Q881&amp;"-"&amp;R881&amp;"-"&amp;S881&amp;"-"&amp;T881&amp;"-"&amp;U881&amp;"-"&amp;V881&amp;"-"&amp;W881&amp;"-"&amp;X881&amp;"-"&amp;Y881&amp;"-"&amp;Z881&amp;"-"&amp;AA881&amp;"-"&amp;AB881&amp;"-"&amp;AC881</f>
        <v/>
      </c>
    </row>
    <row r="882">
      <c r="F882" s="108">
        <f>[1]!Table1[[#This Row],[Production]]</f>
        <v/>
      </c>
      <c r="G882">
        <f>MID(F882,LEN(F882)-6,4)</f>
        <v/>
      </c>
      <c r="H882">
        <f>AS882&amp;"|"&amp;AT882&amp;"|"&amp;AU882&amp;"|"&amp;AV882&amp;"|"&amp;AW882&amp;"|"&amp;AX882&amp;"|"&amp;AY882&amp;"|"&amp;AZ882&amp;"|"&amp;BA882&amp;"|"&amp;BB882&amp;"|"&amp;BC882&amp;"|"&amp;BD882&amp;"|"&amp;BE882</f>
        <v/>
      </c>
      <c r="I882" s="108">
        <f>[1]!Table1[[#This Row],[Stock]]</f>
        <v/>
      </c>
      <c r="J882">
        <f>MID(LEFT(I882,LEN(I882)-3),FIND("0|0.000",LEFT(I882,LEN(I882)-3),1)+7,6)</f>
        <v/>
      </c>
      <c r="P882" s="20">
        <f>End_Cal!E882</f>
        <v/>
      </c>
      <c r="AD882">
        <f>Q882&amp;"-"&amp;R882&amp;"-"&amp;S882&amp;"-"&amp;T882&amp;"-"&amp;U882&amp;"-"&amp;V882&amp;"-"&amp;W882&amp;"-"&amp;X882&amp;"-"&amp;Y882&amp;"-"&amp;Z882&amp;"-"&amp;AA882&amp;"-"&amp;AB882&amp;"-"&amp;AC882</f>
        <v/>
      </c>
    </row>
    <row r="883">
      <c r="F883" s="108">
        <f>[1]!Table1[[#This Row],[Production]]</f>
        <v/>
      </c>
      <c r="G883">
        <f>MID(F883,LEN(F883)-6,4)</f>
        <v/>
      </c>
      <c r="H883">
        <f>AS883&amp;"|"&amp;AT883&amp;"|"&amp;AU883&amp;"|"&amp;AV883&amp;"|"&amp;AW883&amp;"|"&amp;AX883&amp;"|"&amp;AY883&amp;"|"&amp;AZ883&amp;"|"&amp;BA883&amp;"|"&amp;BB883&amp;"|"&amp;BC883&amp;"|"&amp;BD883&amp;"|"&amp;BE883</f>
        <v/>
      </c>
      <c r="I883" s="108">
        <f>[1]!Table1[[#This Row],[Stock]]</f>
        <v/>
      </c>
      <c r="J883">
        <f>MID(LEFT(I883,LEN(I883)-3),FIND("0|0.000",LEFT(I883,LEN(I883)-3),1)+7,6)</f>
        <v/>
      </c>
      <c r="P883" s="20">
        <f>End_Cal!E883</f>
        <v/>
      </c>
      <c r="AD883">
        <f>Q883&amp;"-"&amp;R883&amp;"-"&amp;S883&amp;"-"&amp;T883&amp;"-"&amp;U883&amp;"-"&amp;V883&amp;"-"&amp;W883&amp;"-"&amp;X883&amp;"-"&amp;Y883&amp;"-"&amp;Z883&amp;"-"&amp;AA883&amp;"-"&amp;AB883&amp;"-"&amp;AC883</f>
        <v/>
      </c>
    </row>
    <row r="884">
      <c r="F884" s="108">
        <f>[1]!Table1[[#This Row],[Production]]</f>
        <v/>
      </c>
      <c r="G884">
        <f>MID(F884,LEN(F884)-6,4)</f>
        <v/>
      </c>
      <c r="H884">
        <f>AS884&amp;"|"&amp;AT884&amp;"|"&amp;AU884&amp;"|"&amp;AV884&amp;"|"&amp;AW884&amp;"|"&amp;AX884&amp;"|"&amp;AY884&amp;"|"&amp;AZ884&amp;"|"&amp;BA884&amp;"|"&amp;BB884&amp;"|"&amp;BC884&amp;"|"&amp;BD884&amp;"|"&amp;BE884</f>
        <v/>
      </c>
      <c r="I884" s="108">
        <f>[1]!Table1[[#This Row],[Stock]]</f>
        <v/>
      </c>
      <c r="J884">
        <f>MID(LEFT(I884,LEN(I884)-3),FIND("0|0.000",LEFT(I884,LEN(I884)-3),1)+7,6)</f>
        <v/>
      </c>
      <c r="P884" s="20">
        <f>End_Cal!E884</f>
        <v/>
      </c>
      <c r="AD884">
        <f>Q884&amp;"-"&amp;R884&amp;"-"&amp;S884&amp;"-"&amp;T884&amp;"-"&amp;U884&amp;"-"&amp;V884&amp;"-"&amp;W884&amp;"-"&amp;X884&amp;"-"&amp;Y884&amp;"-"&amp;Z884&amp;"-"&amp;AA884&amp;"-"&amp;AB884&amp;"-"&amp;AC884</f>
        <v/>
      </c>
    </row>
    <row r="885">
      <c r="F885" s="108">
        <f>[1]!Table1[[#This Row],[Production]]</f>
        <v/>
      </c>
      <c r="G885">
        <f>MID(F885,LEN(F885)-6,4)</f>
        <v/>
      </c>
      <c r="H885">
        <f>AS885&amp;"|"&amp;AT885&amp;"|"&amp;AU885&amp;"|"&amp;AV885&amp;"|"&amp;AW885&amp;"|"&amp;AX885&amp;"|"&amp;AY885&amp;"|"&amp;AZ885&amp;"|"&amp;BA885&amp;"|"&amp;BB885&amp;"|"&amp;BC885&amp;"|"&amp;BD885&amp;"|"&amp;BE885</f>
        <v/>
      </c>
      <c r="I885" s="108">
        <f>[1]!Table1[[#This Row],[Stock]]</f>
        <v/>
      </c>
      <c r="J885">
        <f>MID(LEFT(I885,LEN(I885)-3),FIND("0|0.000",LEFT(I885,LEN(I885)-3),1)+7,6)</f>
        <v/>
      </c>
      <c r="P885" s="20">
        <f>End_Cal!E885</f>
        <v/>
      </c>
      <c r="AD885">
        <f>Q885&amp;"-"&amp;R885&amp;"-"&amp;S885&amp;"-"&amp;T885&amp;"-"&amp;U885&amp;"-"&amp;V885&amp;"-"&amp;W885&amp;"-"&amp;X885&amp;"-"&amp;Y885&amp;"-"&amp;Z885&amp;"-"&amp;AA885&amp;"-"&amp;AB885&amp;"-"&amp;AC885</f>
        <v/>
      </c>
    </row>
    <row r="886">
      <c r="F886" s="108">
        <f>[1]!Table1[[#This Row],[Production]]</f>
        <v/>
      </c>
      <c r="G886">
        <f>MID(F886,LEN(F886)-6,4)</f>
        <v/>
      </c>
      <c r="H886">
        <f>AS886&amp;"|"&amp;AT886&amp;"|"&amp;AU886&amp;"|"&amp;AV886&amp;"|"&amp;AW886&amp;"|"&amp;AX886&amp;"|"&amp;AY886&amp;"|"&amp;AZ886&amp;"|"&amp;BA886&amp;"|"&amp;BB886&amp;"|"&amp;BC886&amp;"|"&amp;BD886&amp;"|"&amp;BE886</f>
        <v/>
      </c>
      <c r="I886" s="108">
        <f>[1]!Table1[[#This Row],[Stock]]</f>
        <v/>
      </c>
      <c r="J886">
        <f>MID(LEFT(I886,LEN(I886)-3),FIND("0|0.000",LEFT(I886,LEN(I886)-3),1)+7,6)</f>
        <v/>
      </c>
      <c r="P886" s="20">
        <f>End_Cal!E886</f>
        <v/>
      </c>
      <c r="AD886">
        <f>Q886&amp;"-"&amp;R886&amp;"-"&amp;S886&amp;"-"&amp;T886&amp;"-"&amp;U886&amp;"-"&amp;V886&amp;"-"&amp;W886&amp;"-"&amp;X886&amp;"-"&amp;Y886&amp;"-"&amp;Z886&amp;"-"&amp;AA886&amp;"-"&amp;AB886&amp;"-"&amp;AC886</f>
        <v/>
      </c>
    </row>
    <row r="887">
      <c r="F887" s="108">
        <f>[1]!Table1[[#This Row],[Production]]</f>
        <v/>
      </c>
      <c r="G887">
        <f>MID(F887,LEN(F887)-6,4)</f>
        <v/>
      </c>
      <c r="H887">
        <f>AS887&amp;"|"&amp;AT887&amp;"|"&amp;AU887&amp;"|"&amp;AV887&amp;"|"&amp;AW887&amp;"|"&amp;AX887&amp;"|"&amp;AY887&amp;"|"&amp;AZ887&amp;"|"&amp;BA887&amp;"|"&amp;BB887&amp;"|"&amp;BC887&amp;"|"&amp;BD887&amp;"|"&amp;BE887</f>
        <v/>
      </c>
      <c r="I887" s="108">
        <f>[1]!Table1[[#This Row],[Stock]]</f>
        <v/>
      </c>
      <c r="J887">
        <f>MID(LEFT(I887,LEN(I887)-3),FIND("0|0.000",LEFT(I887,LEN(I887)-3),1)+7,6)</f>
        <v/>
      </c>
      <c r="P887" s="20">
        <f>End_Cal!E887</f>
        <v/>
      </c>
      <c r="AD887">
        <f>Q887&amp;"-"&amp;R887&amp;"-"&amp;S887&amp;"-"&amp;T887&amp;"-"&amp;U887&amp;"-"&amp;V887&amp;"-"&amp;W887&amp;"-"&amp;X887&amp;"-"&amp;Y887&amp;"-"&amp;Z887&amp;"-"&amp;AA887&amp;"-"&amp;AB887&amp;"-"&amp;AC887</f>
        <v/>
      </c>
    </row>
    <row r="888">
      <c r="F888" s="108">
        <f>[1]!Table1[[#This Row],[Production]]</f>
        <v/>
      </c>
      <c r="G888">
        <f>MID(F888,LEN(F888)-6,4)</f>
        <v/>
      </c>
      <c r="H888">
        <f>AS888&amp;"|"&amp;AT888&amp;"|"&amp;AU888&amp;"|"&amp;AV888&amp;"|"&amp;AW888&amp;"|"&amp;AX888&amp;"|"&amp;AY888&amp;"|"&amp;AZ888&amp;"|"&amp;BA888&amp;"|"&amp;BB888&amp;"|"&amp;BC888&amp;"|"&amp;BD888&amp;"|"&amp;BE888</f>
        <v/>
      </c>
      <c r="I888" s="108">
        <f>[1]!Table1[[#This Row],[Stock]]</f>
        <v/>
      </c>
      <c r="J888">
        <f>MID(LEFT(I888,LEN(I888)-3),FIND("0|0.000",LEFT(I888,LEN(I888)-3),1)+7,6)</f>
        <v/>
      </c>
      <c r="P888" s="20">
        <f>End_Cal!E888</f>
        <v/>
      </c>
      <c r="AD888">
        <f>Q888&amp;"-"&amp;R888&amp;"-"&amp;S888&amp;"-"&amp;T888&amp;"-"&amp;U888&amp;"-"&amp;V888&amp;"-"&amp;W888&amp;"-"&amp;X888&amp;"-"&amp;Y888&amp;"-"&amp;Z888&amp;"-"&amp;AA888&amp;"-"&amp;AB888&amp;"-"&amp;AC888</f>
        <v/>
      </c>
    </row>
    <row r="889">
      <c r="F889" s="108">
        <f>[1]!Table1[[#This Row],[Production]]</f>
        <v/>
      </c>
      <c r="G889">
        <f>MID(F889,LEN(F889)-6,4)</f>
        <v/>
      </c>
      <c r="H889">
        <f>AS889&amp;"|"&amp;AT889&amp;"|"&amp;AU889&amp;"|"&amp;AV889&amp;"|"&amp;AW889&amp;"|"&amp;AX889&amp;"|"&amp;AY889&amp;"|"&amp;AZ889&amp;"|"&amp;BA889&amp;"|"&amp;BB889&amp;"|"&amp;BC889&amp;"|"&amp;BD889&amp;"|"&amp;BE889</f>
        <v/>
      </c>
      <c r="I889" s="108">
        <f>[1]!Table1[[#This Row],[Stock]]</f>
        <v/>
      </c>
      <c r="J889">
        <f>MID(LEFT(I889,LEN(I889)-3),FIND("0|0.000",LEFT(I889,LEN(I889)-3),1)+7,6)</f>
        <v/>
      </c>
      <c r="P889" s="20">
        <f>End_Cal!E889</f>
        <v/>
      </c>
      <c r="AD889">
        <f>Q889&amp;"-"&amp;R889&amp;"-"&amp;S889&amp;"-"&amp;T889&amp;"-"&amp;U889&amp;"-"&amp;V889&amp;"-"&amp;W889&amp;"-"&amp;X889&amp;"-"&amp;Y889&amp;"-"&amp;Z889&amp;"-"&amp;AA889&amp;"-"&amp;AB889&amp;"-"&amp;AC889</f>
        <v/>
      </c>
    </row>
    <row r="890">
      <c r="F890" s="108">
        <f>[1]!Table1[[#This Row],[Production]]</f>
        <v/>
      </c>
      <c r="G890">
        <f>MID(F890,LEN(F890)-6,4)</f>
        <v/>
      </c>
      <c r="H890">
        <f>AS890&amp;"|"&amp;AT890&amp;"|"&amp;AU890&amp;"|"&amp;AV890&amp;"|"&amp;AW890&amp;"|"&amp;AX890&amp;"|"&amp;AY890&amp;"|"&amp;AZ890&amp;"|"&amp;BA890&amp;"|"&amp;BB890&amp;"|"&amp;BC890&amp;"|"&amp;BD890&amp;"|"&amp;BE890</f>
        <v/>
      </c>
      <c r="I890" s="108">
        <f>[1]!Table1[[#This Row],[Stock]]</f>
        <v/>
      </c>
      <c r="J890">
        <f>MID(LEFT(I890,LEN(I890)-3),FIND("0|0.000",LEFT(I890,LEN(I890)-3),1)+7,6)</f>
        <v/>
      </c>
      <c r="P890" s="20">
        <f>End_Cal!E890</f>
        <v/>
      </c>
      <c r="AD890">
        <f>Q890&amp;"-"&amp;R890&amp;"-"&amp;S890&amp;"-"&amp;T890&amp;"-"&amp;U890&amp;"-"&amp;V890&amp;"-"&amp;W890&amp;"-"&amp;X890&amp;"-"&amp;Y890&amp;"-"&amp;Z890&amp;"-"&amp;AA890&amp;"-"&amp;AB890&amp;"-"&amp;AC890</f>
        <v/>
      </c>
    </row>
    <row r="891">
      <c r="F891" s="108">
        <f>[1]!Table1[[#This Row],[Production]]</f>
        <v/>
      </c>
      <c r="G891">
        <f>MID(F891,LEN(F891)-6,4)</f>
        <v/>
      </c>
      <c r="H891">
        <f>AS891&amp;"|"&amp;AT891&amp;"|"&amp;AU891&amp;"|"&amp;AV891&amp;"|"&amp;AW891&amp;"|"&amp;AX891&amp;"|"&amp;AY891&amp;"|"&amp;AZ891&amp;"|"&amp;BA891&amp;"|"&amp;BB891&amp;"|"&amp;BC891&amp;"|"&amp;BD891&amp;"|"&amp;BE891</f>
        <v/>
      </c>
      <c r="I891" s="108">
        <f>[1]!Table1[[#This Row],[Stock]]</f>
        <v/>
      </c>
      <c r="J891">
        <f>MID(LEFT(I891,LEN(I891)-3),FIND("0|0.000",LEFT(I891,LEN(I891)-3),1)+7,6)</f>
        <v/>
      </c>
      <c r="P891" s="20">
        <f>End_Cal!E891</f>
        <v/>
      </c>
      <c r="AD891">
        <f>Q891&amp;"-"&amp;R891&amp;"-"&amp;S891&amp;"-"&amp;T891&amp;"-"&amp;U891&amp;"-"&amp;V891&amp;"-"&amp;W891&amp;"-"&amp;X891&amp;"-"&amp;Y891&amp;"-"&amp;Z891&amp;"-"&amp;AA891&amp;"-"&amp;AB891&amp;"-"&amp;AC891</f>
        <v/>
      </c>
    </row>
    <row r="892">
      <c r="F892" s="108">
        <f>[1]!Table1[[#This Row],[Production]]</f>
        <v/>
      </c>
      <c r="G892">
        <f>MID(F892,LEN(F892)-6,4)</f>
        <v/>
      </c>
      <c r="H892">
        <f>AS892&amp;"|"&amp;AT892&amp;"|"&amp;AU892&amp;"|"&amp;AV892&amp;"|"&amp;AW892&amp;"|"&amp;AX892&amp;"|"&amp;AY892&amp;"|"&amp;AZ892&amp;"|"&amp;BA892&amp;"|"&amp;BB892&amp;"|"&amp;BC892&amp;"|"&amp;BD892&amp;"|"&amp;BE892</f>
        <v/>
      </c>
      <c r="I892" s="108">
        <f>[1]!Table1[[#This Row],[Stock]]</f>
        <v/>
      </c>
      <c r="J892">
        <f>MID(LEFT(I892,LEN(I892)-3),FIND("0|0.000",LEFT(I892,LEN(I892)-3),1)+7,6)</f>
        <v/>
      </c>
      <c r="P892" s="20">
        <f>End_Cal!E892</f>
        <v/>
      </c>
      <c r="AD892">
        <f>Q892&amp;"-"&amp;R892&amp;"-"&amp;S892&amp;"-"&amp;T892&amp;"-"&amp;U892&amp;"-"&amp;V892&amp;"-"&amp;W892&amp;"-"&amp;X892&amp;"-"&amp;Y892&amp;"-"&amp;Z892&amp;"-"&amp;AA892&amp;"-"&amp;AB892&amp;"-"&amp;AC892</f>
        <v/>
      </c>
    </row>
    <row r="893">
      <c r="F893" s="108">
        <f>[1]!Table1[[#This Row],[Production]]</f>
        <v/>
      </c>
      <c r="G893">
        <f>MID(F893,LEN(F893)-6,4)</f>
        <v/>
      </c>
      <c r="H893">
        <f>AS893&amp;"|"&amp;AT893&amp;"|"&amp;AU893&amp;"|"&amp;AV893&amp;"|"&amp;AW893&amp;"|"&amp;AX893&amp;"|"&amp;AY893&amp;"|"&amp;AZ893&amp;"|"&amp;BA893&amp;"|"&amp;BB893&amp;"|"&amp;BC893&amp;"|"&amp;BD893&amp;"|"&amp;BE893</f>
        <v/>
      </c>
      <c r="I893" s="108">
        <f>[1]!Table1[[#This Row],[Stock]]</f>
        <v/>
      </c>
      <c r="J893">
        <f>MID(LEFT(I893,LEN(I893)-3),FIND("0|0.000",LEFT(I893,LEN(I893)-3),1)+7,6)</f>
        <v/>
      </c>
      <c r="P893" s="20">
        <f>End_Cal!E893</f>
        <v/>
      </c>
      <c r="AD893">
        <f>Q893&amp;"-"&amp;R893&amp;"-"&amp;S893&amp;"-"&amp;T893&amp;"-"&amp;U893&amp;"-"&amp;V893&amp;"-"&amp;W893&amp;"-"&amp;X893&amp;"-"&amp;Y893&amp;"-"&amp;Z893&amp;"-"&amp;AA893&amp;"-"&amp;AB893&amp;"-"&amp;AC893</f>
        <v/>
      </c>
    </row>
    <row r="894">
      <c r="F894" s="108">
        <f>[1]!Table1[[#This Row],[Production]]</f>
        <v/>
      </c>
      <c r="G894">
        <f>MID(F894,LEN(F894)-6,4)</f>
        <v/>
      </c>
      <c r="H894">
        <f>AS894&amp;"|"&amp;AT894&amp;"|"&amp;AU894&amp;"|"&amp;AV894&amp;"|"&amp;AW894&amp;"|"&amp;AX894&amp;"|"&amp;AY894&amp;"|"&amp;AZ894&amp;"|"&amp;BA894&amp;"|"&amp;BB894&amp;"|"&amp;BC894&amp;"|"&amp;BD894&amp;"|"&amp;BE894</f>
        <v/>
      </c>
      <c r="I894" s="108">
        <f>[1]!Table1[[#This Row],[Stock]]</f>
        <v/>
      </c>
      <c r="J894">
        <f>MID(LEFT(I894,LEN(I894)-3),FIND("0|0.000",LEFT(I894,LEN(I894)-3),1)+7,6)</f>
        <v/>
      </c>
      <c r="P894" s="20">
        <f>End_Cal!E894</f>
        <v/>
      </c>
      <c r="AD894">
        <f>Q894&amp;"-"&amp;R894&amp;"-"&amp;S894&amp;"-"&amp;T894&amp;"-"&amp;U894&amp;"-"&amp;V894&amp;"-"&amp;W894&amp;"-"&amp;X894&amp;"-"&amp;Y894&amp;"-"&amp;Z894&amp;"-"&amp;AA894&amp;"-"&amp;AB894&amp;"-"&amp;AC894</f>
        <v/>
      </c>
    </row>
    <row r="895">
      <c r="F895" s="108">
        <f>[1]!Table1[[#This Row],[Production]]</f>
        <v/>
      </c>
      <c r="G895">
        <f>MID(F895,LEN(F895)-6,4)</f>
        <v/>
      </c>
      <c r="H895">
        <f>AS895&amp;"|"&amp;AT895&amp;"|"&amp;AU895&amp;"|"&amp;AV895&amp;"|"&amp;AW895&amp;"|"&amp;AX895&amp;"|"&amp;AY895&amp;"|"&amp;AZ895&amp;"|"&amp;BA895&amp;"|"&amp;BB895&amp;"|"&amp;BC895&amp;"|"&amp;BD895&amp;"|"&amp;BE895</f>
        <v/>
      </c>
      <c r="I895" s="108">
        <f>[1]!Table1[[#This Row],[Stock]]</f>
        <v/>
      </c>
      <c r="J895">
        <f>MID(LEFT(I895,LEN(I895)-3),FIND("0|0.000",LEFT(I895,LEN(I895)-3),1)+7,6)</f>
        <v/>
      </c>
      <c r="P895" s="20">
        <f>End_Cal!E895</f>
        <v/>
      </c>
      <c r="AD895">
        <f>Q895&amp;"-"&amp;R895&amp;"-"&amp;S895&amp;"-"&amp;T895&amp;"-"&amp;U895&amp;"-"&amp;V895&amp;"-"&amp;W895&amp;"-"&amp;X895&amp;"-"&amp;Y895&amp;"-"&amp;Z895&amp;"-"&amp;AA895&amp;"-"&amp;AB895&amp;"-"&amp;AC895</f>
        <v/>
      </c>
    </row>
    <row r="896">
      <c r="F896" s="108">
        <f>[1]!Table1[[#This Row],[Production]]</f>
        <v/>
      </c>
      <c r="G896">
        <f>MID(F896,LEN(F896)-6,4)</f>
        <v/>
      </c>
      <c r="H896">
        <f>AS896&amp;"|"&amp;AT896&amp;"|"&amp;AU896&amp;"|"&amp;AV896&amp;"|"&amp;AW896&amp;"|"&amp;AX896&amp;"|"&amp;AY896&amp;"|"&amp;AZ896&amp;"|"&amp;BA896&amp;"|"&amp;BB896&amp;"|"&amp;BC896&amp;"|"&amp;BD896&amp;"|"&amp;BE896</f>
        <v/>
      </c>
      <c r="I896" s="108">
        <f>[1]!Table1[[#This Row],[Stock]]</f>
        <v/>
      </c>
      <c r="J896">
        <f>MID(LEFT(I896,LEN(I896)-3),FIND("0|0.000",LEFT(I896,LEN(I896)-3),1)+7,6)</f>
        <v/>
      </c>
      <c r="P896" s="20">
        <f>End_Cal!E896</f>
        <v/>
      </c>
      <c r="AD896">
        <f>Q896&amp;"-"&amp;R896&amp;"-"&amp;S896&amp;"-"&amp;T896&amp;"-"&amp;U896&amp;"-"&amp;V896&amp;"-"&amp;W896&amp;"-"&amp;X896&amp;"-"&amp;Y896&amp;"-"&amp;Z896&amp;"-"&amp;AA896&amp;"-"&amp;AB896&amp;"-"&amp;AC896</f>
        <v/>
      </c>
    </row>
    <row r="897">
      <c r="F897" s="108">
        <f>[1]!Table1[[#This Row],[Production]]</f>
        <v/>
      </c>
      <c r="G897">
        <f>MID(F897,LEN(F897)-6,4)</f>
        <v/>
      </c>
      <c r="H897">
        <f>AS897&amp;"|"&amp;AT897&amp;"|"&amp;AU897&amp;"|"&amp;AV897&amp;"|"&amp;AW897&amp;"|"&amp;AX897&amp;"|"&amp;AY897&amp;"|"&amp;AZ897&amp;"|"&amp;BA897&amp;"|"&amp;BB897&amp;"|"&amp;BC897&amp;"|"&amp;BD897&amp;"|"&amp;BE897</f>
        <v/>
      </c>
      <c r="I897" s="108">
        <f>[1]!Table1[[#This Row],[Stock]]</f>
        <v/>
      </c>
      <c r="J897">
        <f>MID(LEFT(I897,LEN(I897)-3),FIND("0|0.000",LEFT(I897,LEN(I897)-3),1)+7,6)</f>
        <v/>
      </c>
      <c r="P897" s="20">
        <f>End_Cal!E897</f>
        <v/>
      </c>
      <c r="AD897">
        <f>Q897&amp;"-"&amp;R897&amp;"-"&amp;S897&amp;"-"&amp;T897&amp;"-"&amp;U897&amp;"-"&amp;V897&amp;"-"&amp;W897&amp;"-"&amp;X897&amp;"-"&amp;Y897&amp;"-"&amp;Z897&amp;"-"&amp;AA897&amp;"-"&amp;AB897&amp;"-"&amp;AC897</f>
        <v/>
      </c>
    </row>
    <row r="898">
      <c r="F898" s="108">
        <f>[1]!Table1[[#This Row],[Production]]</f>
        <v/>
      </c>
      <c r="G898">
        <f>MID(F898,LEN(F898)-6,4)</f>
        <v/>
      </c>
      <c r="H898">
        <f>AS898&amp;"|"&amp;AT898&amp;"|"&amp;AU898&amp;"|"&amp;AV898&amp;"|"&amp;AW898&amp;"|"&amp;AX898&amp;"|"&amp;AY898&amp;"|"&amp;AZ898&amp;"|"&amp;BA898&amp;"|"&amp;BB898&amp;"|"&amp;BC898&amp;"|"&amp;BD898&amp;"|"&amp;BE898</f>
        <v/>
      </c>
      <c r="I898" s="108">
        <f>[1]!Table1[[#This Row],[Stock]]</f>
        <v/>
      </c>
      <c r="J898">
        <f>MID(LEFT(I898,LEN(I898)-3),FIND("0|0.000",LEFT(I898,LEN(I898)-3),1)+7,6)</f>
        <v/>
      </c>
      <c r="P898" s="20">
        <f>End_Cal!E898</f>
        <v/>
      </c>
      <c r="AD898">
        <f>Q898&amp;"-"&amp;R898&amp;"-"&amp;S898&amp;"-"&amp;T898&amp;"-"&amp;U898&amp;"-"&amp;V898&amp;"-"&amp;W898&amp;"-"&amp;X898&amp;"-"&amp;Y898&amp;"-"&amp;Z898&amp;"-"&amp;AA898&amp;"-"&amp;AB898&amp;"-"&amp;AC898</f>
        <v/>
      </c>
    </row>
    <row r="899">
      <c r="F899" s="108">
        <f>[1]!Table1[[#This Row],[Production]]</f>
        <v/>
      </c>
      <c r="G899">
        <f>MID(F899,LEN(F899)-6,4)</f>
        <v/>
      </c>
      <c r="H899">
        <f>AS899&amp;"|"&amp;AT899&amp;"|"&amp;AU899&amp;"|"&amp;AV899&amp;"|"&amp;AW899&amp;"|"&amp;AX899&amp;"|"&amp;AY899&amp;"|"&amp;AZ899&amp;"|"&amp;BA899&amp;"|"&amp;BB899&amp;"|"&amp;BC899&amp;"|"&amp;BD899&amp;"|"&amp;BE899</f>
        <v/>
      </c>
      <c r="I899" s="108">
        <f>[1]!Table1[[#This Row],[Stock]]</f>
        <v/>
      </c>
      <c r="J899">
        <f>MID(LEFT(I899,LEN(I899)-3),FIND("0|0.000",LEFT(I899,LEN(I899)-3),1)+7,6)</f>
        <v/>
      </c>
      <c r="P899" s="20">
        <f>End_Cal!E899</f>
        <v/>
      </c>
      <c r="AD899">
        <f>Q899&amp;"-"&amp;R899&amp;"-"&amp;S899&amp;"-"&amp;T899&amp;"-"&amp;U899&amp;"-"&amp;V899&amp;"-"&amp;W899&amp;"-"&amp;X899&amp;"-"&amp;Y899&amp;"-"&amp;Z899&amp;"-"&amp;AA899&amp;"-"&amp;AB899&amp;"-"&amp;AC899</f>
        <v/>
      </c>
    </row>
    <row r="900">
      <c r="F900" s="108">
        <f>[1]!Table1[[#This Row],[Production]]</f>
        <v/>
      </c>
      <c r="G900">
        <f>MID(F900,LEN(F900)-6,4)</f>
        <v/>
      </c>
      <c r="H900">
        <f>AS900&amp;"|"&amp;AT900&amp;"|"&amp;AU900&amp;"|"&amp;AV900&amp;"|"&amp;AW900&amp;"|"&amp;AX900&amp;"|"&amp;AY900&amp;"|"&amp;AZ900&amp;"|"&amp;BA900&amp;"|"&amp;BB900&amp;"|"&amp;BC900&amp;"|"&amp;BD900&amp;"|"&amp;BE900</f>
        <v/>
      </c>
      <c r="I900" s="108">
        <f>[1]!Table1[[#This Row],[Stock]]</f>
        <v/>
      </c>
      <c r="J900">
        <f>MID(LEFT(I900,LEN(I900)-3),FIND("0|0.000",LEFT(I900,LEN(I900)-3),1)+7,6)</f>
        <v/>
      </c>
      <c r="P900" s="20">
        <f>End_Cal!E900</f>
        <v/>
      </c>
      <c r="AD900">
        <f>Q900&amp;"-"&amp;R900&amp;"-"&amp;S900&amp;"-"&amp;T900&amp;"-"&amp;U900&amp;"-"&amp;V900&amp;"-"&amp;W900&amp;"-"&amp;X900&amp;"-"&amp;Y900&amp;"-"&amp;Z900&amp;"-"&amp;AA900&amp;"-"&amp;AB900&amp;"-"&amp;AC900</f>
        <v/>
      </c>
    </row>
    <row r="901">
      <c r="F901" s="108">
        <f>[1]!Table1[[#This Row],[Production]]</f>
        <v/>
      </c>
      <c r="G901">
        <f>MID(F901,LEN(F901)-6,4)</f>
        <v/>
      </c>
      <c r="H901">
        <f>AS901&amp;"|"&amp;AT901&amp;"|"&amp;AU901&amp;"|"&amp;AV901&amp;"|"&amp;AW901&amp;"|"&amp;AX901&amp;"|"&amp;AY901&amp;"|"&amp;AZ901&amp;"|"&amp;BA901&amp;"|"&amp;BB901&amp;"|"&amp;BC901&amp;"|"&amp;BD901&amp;"|"&amp;BE901</f>
        <v/>
      </c>
      <c r="I901" s="108">
        <f>[1]!Table1[[#This Row],[Stock]]</f>
        <v/>
      </c>
      <c r="J901">
        <f>MID(LEFT(I901,LEN(I901)-3),FIND("0|0.000",LEFT(I901,LEN(I901)-3),1)+7,6)</f>
        <v/>
      </c>
      <c r="P901" s="20">
        <f>End_Cal!E901</f>
        <v/>
      </c>
      <c r="AD901">
        <f>Q901&amp;"-"&amp;R901&amp;"-"&amp;S901&amp;"-"&amp;T901&amp;"-"&amp;U901&amp;"-"&amp;V901&amp;"-"&amp;W901&amp;"-"&amp;X901&amp;"-"&amp;Y901&amp;"-"&amp;Z901&amp;"-"&amp;AA901&amp;"-"&amp;AB901&amp;"-"&amp;AC901</f>
        <v/>
      </c>
    </row>
    <row r="902">
      <c r="F902" s="108">
        <f>[1]!Table1[[#This Row],[Production]]</f>
        <v/>
      </c>
      <c r="G902">
        <f>MID(F902,LEN(F902)-6,4)</f>
        <v/>
      </c>
      <c r="H902">
        <f>AS902&amp;"|"&amp;AT902&amp;"|"&amp;AU902&amp;"|"&amp;AV902&amp;"|"&amp;AW902&amp;"|"&amp;AX902&amp;"|"&amp;AY902&amp;"|"&amp;AZ902&amp;"|"&amp;BA902&amp;"|"&amp;BB902&amp;"|"&amp;BC902&amp;"|"&amp;BD902&amp;"|"&amp;BE902</f>
        <v/>
      </c>
      <c r="I902" s="108">
        <f>[1]!Table1[[#This Row],[Stock]]</f>
        <v/>
      </c>
      <c r="J902">
        <f>MID(LEFT(I902,LEN(I902)-3),FIND("0|0.000",LEFT(I902,LEN(I902)-3),1)+7,6)</f>
        <v/>
      </c>
      <c r="P902" s="20">
        <f>End_Cal!E902</f>
        <v/>
      </c>
      <c r="AD902">
        <f>Q902&amp;"-"&amp;R902&amp;"-"&amp;S902&amp;"-"&amp;T902&amp;"-"&amp;U902&amp;"-"&amp;V902&amp;"-"&amp;W902&amp;"-"&amp;X902&amp;"-"&amp;Y902&amp;"-"&amp;Z902&amp;"-"&amp;AA902&amp;"-"&amp;AB902&amp;"-"&amp;AC902</f>
        <v/>
      </c>
    </row>
    <row r="903">
      <c r="F903" s="108">
        <f>[1]!Table1[[#This Row],[Production]]</f>
        <v/>
      </c>
      <c r="G903">
        <f>MID(F903,LEN(F903)-6,4)</f>
        <v/>
      </c>
      <c r="H903">
        <f>AS903&amp;"|"&amp;AT903&amp;"|"&amp;AU903&amp;"|"&amp;AV903&amp;"|"&amp;AW903&amp;"|"&amp;AX903&amp;"|"&amp;AY903&amp;"|"&amp;AZ903&amp;"|"&amp;BA903&amp;"|"&amp;BB903&amp;"|"&amp;BC903&amp;"|"&amp;BD903&amp;"|"&amp;BE903</f>
        <v/>
      </c>
      <c r="I903" s="108">
        <f>[1]!Table1[[#This Row],[Stock]]</f>
        <v/>
      </c>
      <c r="J903">
        <f>MID(LEFT(I903,LEN(I903)-3),FIND("0|0.000",LEFT(I903,LEN(I903)-3),1)+7,6)</f>
        <v/>
      </c>
      <c r="P903" s="20">
        <f>End_Cal!E903</f>
        <v/>
      </c>
      <c r="AD903">
        <f>Q903&amp;"-"&amp;R903&amp;"-"&amp;S903&amp;"-"&amp;T903&amp;"-"&amp;U903&amp;"-"&amp;V903&amp;"-"&amp;W903&amp;"-"&amp;X903&amp;"-"&amp;Y903&amp;"-"&amp;Z903&amp;"-"&amp;AA903&amp;"-"&amp;AB903&amp;"-"&amp;AC903</f>
        <v/>
      </c>
    </row>
    <row r="904">
      <c r="F904" s="108">
        <f>[1]!Table1[[#This Row],[Production]]</f>
        <v/>
      </c>
      <c r="G904">
        <f>MID(F904,LEN(F904)-6,4)</f>
        <v/>
      </c>
      <c r="H904">
        <f>AS904&amp;"|"&amp;AT904&amp;"|"&amp;AU904&amp;"|"&amp;AV904&amp;"|"&amp;AW904&amp;"|"&amp;AX904&amp;"|"&amp;AY904&amp;"|"&amp;AZ904&amp;"|"&amp;BA904&amp;"|"&amp;BB904&amp;"|"&amp;BC904&amp;"|"&amp;BD904&amp;"|"&amp;BE904</f>
        <v/>
      </c>
      <c r="I904" s="108">
        <f>[1]!Table1[[#This Row],[Stock]]</f>
        <v/>
      </c>
      <c r="J904">
        <f>MID(LEFT(I904,LEN(I904)-3),FIND("0|0.000",LEFT(I904,LEN(I904)-3),1)+7,6)</f>
        <v/>
      </c>
      <c r="P904" s="20">
        <f>End_Cal!E904</f>
        <v/>
      </c>
      <c r="AD904">
        <f>Q904&amp;"-"&amp;R904&amp;"-"&amp;S904&amp;"-"&amp;T904&amp;"-"&amp;U904&amp;"-"&amp;V904&amp;"-"&amp;W904&amp;"-"&amp;X904&amp;"-"&amp;Y904&amp;"-"&amp;Z904&amp;"-"&amp;AA904&amp;"-"&amp;AB904&amp;"-"&amp;AC904</f>
        <v/>
      </c>
    </row>
    <row r="905">
      <c r="F905" s="108">
        <f>[1]!Table1[[#This Row],[Production]]</f>
        <v/>
      </c>
      <c r="G905">
        <f>MID(F905,LEN(F905)-6,4)</f>
        <v/>
      </c>
      <c r="H905">
        <f>AS905&amp;"|"&amp;AT905&amp;"|"&amp;AU905&amp;"|"&amp;AV905&amp;"|"&amp;AW905&amp;"|"&amp;AX905&amp;"|"&amp;AY905&amp;"|"&amp;AZ905&amp;"|"&amp;BA905&amp;"|"&amp;BB905&amp;"|"&amp;BC905&amp;"|"&amp;BD905&amp;"|"&amp;BE905</f>
        <v/>
      </c>
      <c r="I905" s="108">
        <f>[1]!Table1[[#This Row],[Stock]]</f>
        <v/>
      </c>
      <c r="J905">
        <f>MID(LEFT(I905,LEN(I905)-3),FIND("0|0.000",LEFT(I905,LEN(I905)-3),1)+7,6)</f>
        <v/>
      </c>
      <c r="P905" s="20">
        <f>End_Cal!E905</f>
        <v/>
      </c>
      <c r="AD905">
        <f>Q905&amp;"-"&amp;R905&amp;"-"&amp;S905&amp;"-"&amp;T905&amp;"-"&amp;U905&amp;"-"&amp;V905&amp;"-"&amp;W905&amp;"-"&amp;X905&amp;"-"&amp;Y905&amp;"-"&amp;Z905&amp;"-"&amp;AA905&amp;"-"&amp;AB905&amp;"-"&amp;AC905</f>
        <v/>
      </c>
    </row>
    <row r="906">
      <c r="F906" s="108">
        <f>[1]!Table1[[#This Row],[Production]]</f>
        <v/>
      </c>
      <c r="G906">
        <f>MID(F906,LEN(F906)-6,4)</f>
        <v/>
      </c>
      <c r="H906">
        <f>AS906&amp;"|"&amp;AT906&amp;"|"&amp;AU906&amp;"|"&amp;AV906&amp;"|"&amp;AW906&amp;"|"&amp;AX906&amp;"|"&amp;AY906&amp;"|"&amp;AZ906&amp;"|"&amp;BA906&amp;"|"&amp;BB906&amp;"|"&amp;BC906&amp;"|"&amp;BD906&amp;"|"&amp;BE906</f>
        <v/>
      </c>
      <c r="I906" s="108">
        <f>[1]!Table1[[#This Row],[Stock]]</f>
        <v/>
      </c>
      <c r="J906">
        <f>MID(LEFT(I906,LEN(I906)-3),FIND("0|0.000",LEFT(I906,LEN(I906)-3),1)+7,6)</f>
        <v/>
      </c>
      <c r="P906" s="20">
        <f>End_Cal!E906</f>
        <v/>
      </c>
      <c r="AD906">
        <f>Q906&amp;"-"&amp;R906&amp;"-"&amp;S906&amp;"-"&amp;T906&amp;"-"&amp;U906&amp;"-"&amp;V906&amp;"-"&amp;W906&amp;"-"&amp;X906&amp;"-"&amp;Y906&amp;"-"&amp;Z906&amp;"-"&amp;AA906&amp;"-"&amp;AB906&amp;"-"&amp;AC906</f>
        <v/>
      </c>
    </row>
    <row r="907">
      <c r="F907" s="108">
        <f>[1]!Table1[[#This Row],[Production]]</f>
        <v/>
      </c>
      <c r="G907">
        <f>MID(F907,LEN(F907)-6,4)</f>
        <v/>
      </c>
      <c r="H907">
        <f>AS907&amp;"|"&amp;AT907&amp;"|"&amp;AU907&amp;"|"&amp;AV907&amp;"|"&amp;AW907&amp;"|"&amp;AX907&amp;"|"&amp;AY907&amp;"|"&amp;AZ907&amp;"|"&amp;BA907&amp;"|"&amp;BB907&amp;"|"&amp;BC907&amp;"|"&amp;BD907&amp;"|"&amp;BE907</f>
        <v/>
      </c>
      <c r="I907" s="108">
        <f>[1]!Table1[[#This Row],[Stock]]</f>
        <v/>
      </c>
      <c r="J907">
        <f>MID(LEFT(I907,LEN(I907)-3),FIND("0|0.000",LEFT(I907,LEN(I907)-3),1)+7,6)</f>
        <v/>
      </c>
      <c r="P907" s="20">
        <f>End_Cal!E907</f>
        <v/>
      </c>
      <c r="AD907">
        <f>Q907&amp;"-"&amp;R907&amp;"-"&amp;S907&amp;"-"&amp;T907&amp;"-"&amp;U907&amp;"-"&amp;V907&amp;"-"&amp;W907&amp;"-"&amp;X907&amp;"-"&amp;Y907&amp;"-"&amp;Z907&amp;"-"&amp;AA907&amp;"-"&amp;AB907&amp;"-"&amp;AC907</f>
        <v/>
      </c>
    </row>
    <row r="908">
      <c r="F908" s="108">
        <f>[1]!Table1[[#This Row],[Production]]</f>
        <v/>
      </c>
      <c r="G908">
        <f>MID(F908,LEN(F908)-6,4)</f>
        <v/>
      </c>
      <c r="H908">
        <f>AS908&amp;"|"&amp;AT908&amp;"|"&amp;AU908&amp;"|"&amp;AV908&amp;"|"&amp;AW908&amp;"|"&amp;AX908&amp;"|"&amp;AY908&amp;"|"&amp;AZ908&amp;"|"&amp;BA908&amp;"|"&amp;BB908&amp;"|"&amp;BC908&amp;"|"&amp;BD908&amp;"|"&amp;BE908</f>
        <v/>
      </c>
      <c r="I908" s="108">
        <f>[1]!Table1[[#This Row],[Stock]]</f>
        <v/>
      </c>
      <c r="J908">
        <f>MID(LEFT(I908,LEN(I908)-3),FIND("0|0.000",LEFT(I908,LEN(I908)-3),1)+7,6)</f>
        <v/>
      </c>
      <c r="P908" s="20">
        <f>End_Cal!E908</f>
        <v/>
      </c>
      <c r="AD908">
        <f>Q908&amp;"-"&amp;R908&amp;"-"&amp;S908&amp;"-"&amp;T908&amp;"-"&amp;U908&amp;"-"&amp;V908&amp;"-"&amp;W908&amp;"-"&amp;X908&amp;"-"&amp;Y908&amp;"-"&amp;Z908&amp;"-"&amp;AA908&amp;"-"&amp;AB908&amp;"-"&amp;AC908</f>
        <v/>
      </c>
    </row>
    <row r="909">
      <c r="F909" s="108">
        <f>[1]!Table1[[#This Row],[Production]]</f>
        <v/>
      </c>
      <c r="G909">
        <f>MID(F909,LEN(F909)-6,4)</f>
        <v/>
      </c>
      <c r="H909">
        <f>AS909&amp;"|"&amp;AT909&amp;"|"&amp;AU909&amp;"|"&amp;AV909&amp;"|"&amp;AW909&amp;"|"&amp;AX909&amp;"|"&amp;AY909&amp;"|"&amp;AZ909&amp;"|"&amp;BA909&amp;"|"&amp;BB909&amp;"|"&amp;BC909&amp;"|"&amp;BD909&amp;"|"&amp;BE909</f>
        <v/>
      </c>
      <c r="I909" s="108">
        <f>[1]!Table1[[#This Row],[Stock]]</f>
        <v/>
      </c>
      <c r="J909">
        <f>MID(LEFT(I909,LEN(I909)-3),FIND("0|0.000",LEFT(I909,LEN(I909)-3),1)+7,6)</f>
        <v/>
      </c>
      <c r="P909" s="20">
        <f>End_Cal!E909</f>
        <v/>
      </c>
      <c r="AD909">
        <f>Q909&amp;"-"&amp;R909&amp;"-"&amp;S909&amp;"-"&amp;T909&amp;"-"&amp;U909&amp;"-"&amp;V909&amp;"-"&amp;W909&amp;"-"&amp;X909&amp;"-"&amp;Y909&amp;"-"&amp;Z909&amp;"-"&amp;AA909&amp;"-"&amp;AB909&amp;"-"&amp;AC909</f>
        <v/>
      </c>
    </row>
    <row r="910">
      <c r="F910" s="108">
        <f>[1]!Table1[[#This Row],[Production]]</f>
        <v/>
      </c>
      <c r="G910">
        <f>MID(F910,LEN(F910)-6,4)</f>
        <v/>
      </c>
      <c r="H910">
        <f>AS910&amp;"|"&amp;AT910&amp;"|"&amp;AU910&amp;"|"&amp;AV910&amp;"|"&amp;AW910&amp;"|"&amp;AX910&amp;"|"&amp;AY910&amp;"|"&amp;AZ910&amp;"|"&amp;BA910&amp;"|"&amp;BB910&amp;"|"&amp;BC910&amp;"|"&amp;BD910&amp;"|"&amp;BE910</f>
        <v/>
      </c>
      <c r="I910" s="108">
        <f>[1]!Table1[[#This Row],[Stock]]</f>
        <v/>
      </c>
      <c r="J910">
        <f>MID(LEFT(I910,LEN(I910)-3),FIND("0|0.000",LEFT(I910,LEN(I910)-3),1)+7,6)</f>
        <v/>
      </c>
      <c r="P910" s="20">
        <f>End_Cal!E910</f>
        <v/>
      </c>
      <c r="AD910">
        <f>Q910&amp;"-"&amp;R910&amp;"-"&amp;S910&amp;"-"&amp;T910&amp;"-"&amp;U910&amp;"-"&amp;V910&amp;"-"&amp;W910&amp;"-"&amp;X910&amp;"-"&amp;Y910&amp;"-"&amp;Z910&amp;"-"&amp;AA910&amp;"-"&amp;AB910&amp;"-"&amp;AC910</f>
        <v/>
      </c>
    </row>
    <row r="911">
      <c r="F911" s="108">
        <f>[1]!Table1[[#This Row],[Production]]</f>
        <v/>
      </c>
      <c r="G911">
        <f>MID(F911,LEN(F911)-6,4)</f>
        <v/>
      </c>
      <c r="H911">
        <f>AS911&amp;"|"&amp;AT911&amp;"|"&amp;AU911&amp;"|"&amp;AV911&amp;"|"&amp;AW911&amp;"|"&amp;AX911&amp;"|"&amp;AY911&amp;"|"&amp;AZ911&amp;"|"&amp;BA911&amp;"|"&amp;BB911&amp;"|"&amp;BC911&amp;"|"&amp;BD911&amp;"|"&amp;BE911</f>
        <v/>
      </c>
      <c r="I911" s="108">
        <f>[1]!Table1[[#This Row],[Stock]]</f>
        <v/>
      </c>
      <c r="J911">
        <f>MID(LEFT(I911,LEN(I911)-3),FIND("0|0.000",LEFT(I911,LEN(I911)-3),1)+7,6)</f>
        <v/>
      </c>
      <c r="P911" s="20">
        <f>End_Cal!E911</f>
        <v/>
      </c>
      <c r="AD911">
        <f>Q911&amp;"-"&amp;R911&amp;"-"&amp;S911&amp;"-"&amp;T911&amp;"-"&amp;U911&amp;"-"&amp;V911&amp;"-"&amp;W911&amp;"-"&amp;X911&amp;"-"&amp;Y911&amp;"-"&amp;Z911&amp;"-"&amp;AA911&amp;"-"&amp;AB911&amp;"-"&amp;AC911</f>
        <v/>
      </c>
    </row>
    <row r="912">
      <c r="F912" s="108">
        <f>[1]!Table1[[#This Row],[Production]]</f>
        <v/>
      </c>
      <c r="G912">
        <f>MID(F912,LEN(F912)-6,4)</f>
        <v/>
      </c>
      <c r="H912">
        <f>AS912&amp;"|"&amp;AT912&amp;"|"&amp;AU912&amp;"|"&amp;AV912&amp;"|"&amp;AW912&amp;"|"&amp;AX912&amp;"|"&amp;AY912&amp;"|"&amp;AZ912&amp;"|"&amp;BA912&amp;"|"&amp;BB912&amp;"|"&amp;BC912&amp;"|"&amp;BD912&amp;"|"&amp;BE912</f>
        <v/>
      </c>
      <c r="I912" s="108">
        <f>[1]!Table1[[#This Row],[Stock]]</f>
        <v/>
      </c>
      <c r="J912">
        <f>MID(LEFT(I912,LEN(I912)-3),FIND("0|0.000",LEFT(I912,LEN(I912)-3),1)+7,6)</f>
        <v/>
      </c>
      <c r="P912" s="20">
        <f>End_Cal!E912</f>
        <v/>
      </c>
      <c r="AD912">
        <f>Q912&amp;"-"&amp;R912&amp;"-"&amp;S912&amp;"-"&amp;T912&amp;"-"&amp;U912&amp;"-"&amp;V912&amp;"-"&amp;W912&amp;"-"&amp;X912&amp;"-"&amp;Y912&amp;"-"&amp;Z912&amp;"-"&amp;AA912&amp;"-"&amp;AB912&amp;"-"&amp;AC912</f>
        <v/>
      </c>
    </row>
    <row r="913">
      <c r="F913" s="108">
        <f>[1]!Table1[[#This Row],[Production]]</f>
        <v/>
      </c>
      <c r="G913">
        <f>MID(F913,LEN(F913)-6,4)</f>
        <v/>
      </c>
      <c r="H913">
        <f>AS913&amp;"|"&amp;AT913&amp;"|"&amp;AU913&amp;"|"&amp;AV913&amp;"|"&amp;AW913&amp;"|"&amp;AX913&amp;"|"&amp;AY913&amp;"|"&amp;AZ913&amp;"|"&amp;BA913&amp;"|"&amp;BB913&amp;"|"&amp;BC913&amp;"|"&amp;BD913&amp;"|"&amp;BE913</f>
        <v/>
      </c>
      <c r="I913" s="108">
        <f>[1]!Table1[[#This Row],[Stock]]</f>
        <v/>
      </c>
      <c r="J913">
        <f>MID(LEFT(I913,LEN(I913)-3),FIND("0|0.000",LEFT(I913,LEN(I913)-3),1)+7,6)</f>
        <v/>
      </c>
      <c r="P913" s="20">
        <f>End_Cal!E913</f>
        <v/>
      </c>
      <c r="AD913">
        <f>Q913&amp;"-"&amp;R913&amp;"-"&amp;S913&amp;"-"&amp;T913&amp;"-"&amp;U913&amp;"-"&amp;V913&amp;"-"&amp;W913&amp;"-"&amp;X913&amp;"-"&amp;Y913&amp;"-"&amp;Z913&amp;"-"&amp;AA913&amp;"-"&amp;AB913&amp;"-"&amp;AC913</f>
        <v/>
      </c>
    </row>
    <row r="914">
      <c r="F914" s="108">
        <f>[1]!Table1[[#This Row],[Production]]</f>
        <v/>
      </c>
      <c r="G914">
        <f>MID(F914,LEN(F914)-6,4)</f>
        <v/>
      </c>
      <c r="H914">
        <f>AS914&amp;"|"&amp;AT914&amp;"|"&amp;AU914&amp;"|"&amp;AV914&amp;"|"&amp;AW914&amp;"|"&amp;AX914&amp;"|"&amp;AY914&amp;"|"&amp;AZ914&amp;"|"&amp;BA914&amp;"|"&amp;BB914&amp;"|"&amp;BC914&amp;"|"&amp;BD914&amp;"|"&amp;BE914</f>
        <v/>
      </c>
      <c r="I914" s="108">
        <f>[1]!Table1[[#This Row],[Stock]]</f>
        <v/>
      </c>
      <c r="J914">
        <f>MID(LEFT(I914,LEN(I914)-3),FIND("0|0.000",LEFT(I914,LEN(I914)-3),1)+7,6)</f>
        <v/>
      </c>
      <c r="P914" s="20">
        <f>End_Cal!E914</f>
        <v/>
      </c>
      <c r="AD914">
        <f>Q914&amp;"-"&amp;R914&amp;"-"&amp;S914&amp;"-"&amp;T914&amp;"-"&amp;U914&amp;"-"&amp;V914&amp;"-"&amp;W914&amp;"-"&amp;X914&amp;"-"&amp;Y914&amp;"-"&amp;Z914&amp;"-"&amp;AA914&amp;"-"&amp;AB914&amp;"-"&amp;AC914</f>
        <v/>
      </c>
    </row>
    <row r="915">
      <c r="F915" s="108">
        <f>[1]!Table1[[#This Row],[Production]]</f>
        <v/>
      </c>
      <c r="G915">
        <f>MID(F915,LEN(F915)-6,4)</f>
        <v/>
      </c>
      <c r="H915">
        <f>AS915&amp;"|"&amp;AT915&amp;"|"&amp;AU915&amp;"|"&amp;AV915&amp;"|"&amp;AW915&amp;"|"&amp;AX915&amp;"|"&amp;AY915&amp;"|"&amp;AZ915&amp;"|"&amp;BA915&amp;"|"&amp;BB915&amp;"|"&amp;BC915&amp;"|"&amp;BD915&amp;"|"&amp;BE915</f>
        <v/>
      </c>
      <c r="I915" s="108">
        <f>[1]!Table1[[#This Row],[Stock]]</f>
        <v/>
      </c>
      <c r="J915">
        <f>MID(LEFT(I915,LEN(I915)-3),FIND("0|0.000",LEFT(I915,LEN(I915)-3),1)+7,6)</f>
        <v/>
      </c>
      <c r="P915" s="20">
        <f>End_Cal!E915</f>
        <v/>
      </c>
      <c r="AD915">
        <f>Q915&amp;"-"&amp;R915&amp;"-"&amp;S915&amp;"-"&amp;T915&amp;"-"&amp;U915&amp;"-"&amp;V915&amp;"-"&amp;W915&amp;"-"&amp;X915&amp;"-"&amp;Y915&amp;"-"&amp;Z915&amp;"-"&amp;AA915&amp;"-"&amp;AB915&amp;"-"&amp;AC915</f>
        <v/>
      </c>
    </row>
    <row r="916">
      <c r="F916" s="108">
        <f>[1]!Table1[[#This Row],[Production]]</f>
        <v/>
      </c>
      <c r="G916">
        <f>MID(F916,LEN(F916)-6,4)</f>
        <v/>
      </c>
      <c r="H916">
        <f>AS916&amp;"|"&amp;AT916&amp;"|"&amp;AU916&amp;"|"&amp;AV916&amp;"|"&amp;AW916&amp;"|"&amp;AX916&amp;"|"&amp;AY916&amp;"|"&amp;AZ916&amp;"|"&amp;BA916&amp;"|"&amp;BB916&amp;"|"&amp;BC916&amp;"|"&amp;BD916&amp;"|"&amp;BE916</f>
        <v/>
      </c>
      <c r="I916" s="108">
        <f>[1]!Table1[[#This Row],[Stock]]</f>
        <v/>
      </c>
      <c r="J916">
        <f>MID(LEFT(I916,LEN(I916)-3),FIND("0|0.000",LEFT(I916,LEN(I916)-3),1)+7,6)</f>
        <v/>
      </c>
      <c r="P916" s="20">
        <f>End_Cal!E916</f>
        <v/>
      </c>
      <c r="AD916">
        <f>Q916&amp;"-"&amp;R916&amp;"-"&amp;S916&amp;"-"&amp;T916&amp;"-"&amp;U916&amp;"-"&amp;V916&amp;"-"&amp;W916&amp;"-"&amp;X916&amp;"-"&amp;Y916&amp;"-"&amp;Z916&amp;"-"&amp;AA916&amp;"-"&amp;AB916&amp;"-"&amp;AC916</f>
        <v/>
      </c>
    </row>
    <row r="917">
      <c r="F917" s="108">
        <f>[1]!Table1[[#This Row],[Production]]</f>
        <v/>
      </c>
      <c r="G917">
        <f>MID(F917,LEN(F917)-6,4)</f>
        <v/>
      </c>
      <c r="H917">
        <f>AS917&amp;"|"&amp;AT917&amp;"|"&amp;AU917&amp;"|"&amp;AV917&amp;"|"&amp;AW917&amp;"|"&amp;AX917&amp;"|"&amp;AY917&amp;"|"&amp;AZ917&amp;"|"&amp;BA917&amp;"|"&amp;BB917&amp;"|"&amp;BC917&amp;"|"&amp;BD917&amp;"|"&amp;BE917</f>
        <v/>
      </c>
      <c r="I917" s="108">
        <f>[1]!Table1[[#This Row],[Stock]]</f>
        <v/>
      </c>
      <c r="J917">
        <f>MID(LEFT(I917,LEN(I917)-3),FIND("0|0.000",LEFT(I917,LEN(I917)-3),1)+7,6)</f>
        <v/>
      </c>
      <c r="P917" s="20">
        <f>End_Cal!E917</f>
        <v/>
      </c>
      <c r="AD917">
        <f>Q917&amp;"-"&amp;R917&amp;"-"&amp;S917&amp;"-"&amp;T917&amp;"-"&amp;U917&amp;"-"&amp;V917&amp;"-"&amp;W917&amp;"-"&amp;X917&amp;"-"&amp;Y917&amp;"-"&amp;Z917&amp;"-"&amp;AA917&amp;"-"&amp;AB917&amp;"-"&amp;AC917</f>
        <v/>
      </c>
    </row>
    <row r="918">
      <c r="F918" s="108">
        <f>[1]!Table1[[#This Row],[Production]]</f>
        <v/>
      </c>
      <c r="G918">
        <f>MID(F918,LEN(F918)-6,4)</f>
        <v/>
      </c>
      <c r="H918">
        <f>AS918&amp;"|"&amp;AT918&amp;"|"&amp;AU918&amp;"|"&amp;AV918&amp;"|"&amp;AW918&amp;"|"&amp;AX918&amp;"|"&amp;AY918&amp;"|"&amp;AZ918&amp;"|"&amp;BA918&amp;"|"&amp;BB918&amp;"|"&amp;BC918&amp;"|"&amp;BD918&amp;"|"&amp;BE918</f>
        <v/>
      </c>
      <c r="I918" s="108">
        <f>[1]!Table1[[#This Row],[Stock]]</f>
        <v/>
      </c>
      <c r="J918">
        <f>MID(LEFT(I918,LEN(I918)-3),FIND("0|0.000",LEFT(I918,LEN(I918)-3),1)+7,6)</f>
        <v/>
      </c>
      <c r="P918" s="20">
        <f>End_Cal!E918</f>
        <v/>
      </c>
      <c r="AD918">
        <f>Q918&amp;"-"&amp;R918&amp;"-"&amp;S918&amp;"-"&amp;T918&amp;"-"&amp;U918&amp;"-"&amp;V918&amp;"-"&amp;W918&amp;"-"&amp;X918&amp;"-"&amp;Y918&amp;"-"&amp;Z918&amp;"-"&amp;AA918&amp;"-"&amp;AB918&amp;"-"&amp;AC918</f>
        <v/>
      </c>
    </row>
    <row r="919">
      <c r="F919" s="108">
        <f>[1]!Table1[[#This Row],[Production]]</f>
        <v/>
      </c>
      <c r="G919">
        <f>MID(F919,LEN(F919)-6,4)</f>
        <v/>
      </c>
      <c r="H919">
        <f>AS919&amp;"|"&amp;AT919&amp;"|"&amp;AU919&amp;"|"&amp;AV919&amp;"|"&amp;AW919&amp;"|"&amp;AX919&amp;"|"&amp;AY919&amp;"|"&amp;AZ919&amp;"|"&amp;BA919&amp;"|"&amp;BB919&amp;"|"&amp;BC919&amp;"|"&amp;BD919&amp;"|"&amp;BE919</f>
        <v/>
      </c>
      <c r="I919" s="108">
        <f>[1]!Table1[[#This Row],[Stock]]</f>
        <v/>
      </c>
      <c r="J919">
        <f>MID(LEFT(I919,LEN(I919)-3),FIND("0|0.000",LEFT(I919,LEN(I919)-3),1)+7,6)</f>
        <v/>
      </c>
      <c r="P919" s="20">
        <f>End_Cal!E919</f>
        <v/>
      </c>
      <c r="AD919">
        <f>Q919&amp;"-"&amp;R919&amp;"-"&amp;S919&amp;"-"&amp;T919&amp;"-"&amp;U919&amp;"-"&amp;V919&amp;"-"&amp;W919&amp;"-"&amp;X919&amp;"-"&amp;Y919&amp;"-"&amp;Z919&amp;"-"&amp;AA919&amp;"-"&amp;AB919&amp;"-"&amp;AC919</f>
        <v/>
      </c>
    </row>
    <row r="920">
      <c r="F920" s="108">
        <f>[1]!Table1[[#This Row],[Production]]</f>
        <v/>
      </c>
      <c r="G920">
        <f>MID(F920,LEN(F920)-6,4)</f>
        <v/>
      </c>
      <c r="H920">
        <f>AS920&amp;"|"&amp;AT920&amp;"|"&amp;AU920&amp;"|"&amp;AV920&amp;"|"&amp;AW920&amp;"|"&amp;AX920&amp;"|"&amp;AY920&amp;"|"&amp;AZ920&amp;"|"&amp;BA920&amp;"|"&amp;BB920&amp;"|"&amp;BC920&amp;"|"&amp;BD920&amp;"|"&amp;BE920</f>
        <v/>
      </c>
      <c r="I920" s="108">
        <f>[1]!Table1[[#This Row],[Stock]]</f>
        <v/>
      </c>
      <c r="J920">
        <f>MID(LEFT(I920,LEN(I920)-3),FIND("0|0.000",LEFT(I920,LEN(I920)-3),1)+7,6)</f>
        <v/>
      </c>
      <c r="P920" s="20">
        <f>End_Cal!E920</f>
        <v/>
      </c>
      <c r="AD920">
        <f>Q920&amp;"-"&amp;R920&amp;"-"&amp;S920&amp;"-"&amp;T920&amp;"-"&amp;U920&amp;"-"&amp;V920&amp;"-"&amp;W920&amp;"-"&amp;X920&amp;"-"&amp;Y920&amp;"-"&amp;Z920&amp;"-"&amp;AA920&amp;"-"&amp;AB920&amp;"-"&amp;AC920</f>
        <v/>
      </c>
    </row>
    <row r="921">
      <c r="F921" s="108">
        <f>[1]!Table1[[#This Row],[Production]]</f>
        <v/>
      </c>
      <c r="G921">
        <f>MID(F921,LEN(F921)-6,4)</f>
        <v/>
      </c>
      <c r="H921">
        <f>AS921&amp;"|"&amp;AT921&amp;"|"&amp;AU921&amp;"|"&amp;AV921&amp;"|"&amp;AW921&amp;"|"&amp;AX921&amp;"|"&amp;AY921&amp;"|"&amp;AZ921&amp;"|"&amp;BA921&amp;"|"&amp;BB921&amp;"|"&amp;BC921&amp;"|"&amp;BD921&amp;"|"&amp;BE921</f>
        <v/>
      </c>
      <c r="I921" s="108">
        <f>[1]!Table1[[#This Row],[Stock]]</f>
        <v/>
      </c>
      <c r="J921">
        <f>MID(LEFT(I921,LEN(I921)-3),FIND("0|0.000",LEFT(I921,LEN(I921)-3),1)+7,6)</f>
        <v/>
      </c>
      <c r="P921" s="20">
        <f>End_Cal!E921</f>
        <v/>
      </c>
      <c r="AD921">
        <f>Q921&amp;"-"&amp;R921&amp;"-"&amp;S921&amp;"-"&amp;T921&amp;"-"&amp;U921&amp;"-"&amp;V921&amp;"-"&amp;W921&amp;"-"&amp;X921&amp;"-"&amp;Y921&amp;"-"&amp;Z921&amp;"-"&amp;AA921&amp;"-"&amp;AB921&amp;"-"&amp;AC921</f>
        <v/>
      </c>
    </row>
    <row r="922">
      <c r="F922" s="108">
        <f>[1]!Table1[[#This Row],[Production]]</f>
        <v/>
      </c>
      <c r="G922">
        <f>MID(F922,LEN(F922)-6,4)</f>
        <v/>
      </c>
      <c r="H922">
        <f>AS922&amp;"|"&amp;AT922&amp;"|"&amp;AU922&amp;"|"&amp;AV922&amp;"|"&amp;AW922&amp;"|"&amp;AX922&amp;"|"&amp;AY922&amp;"|"&amp;AZ922&amp;"|"&amp;BA922&amp;"|"&amp;BB922&amp;"|"&amp;BC922&amp;"|"&amp;BD922&amp;"|"&amp;BE922</f>
        <v/>
      </c>
      <c r="I922" s="108">
        <f>[1]!Table1[[#This Row],[Stock]]</f>
        <v/>
      </c>
      <c r="J922">
        <f>MID(LEFT(I922,LEN(I922)-3),FIND("0|0.000",LEFT(I922,LEN(I922)-3),1)+7,6)</f>
        <v/>
      </c>
      <c r="P922" s="20">
        <f>End_Cal!E922</f>
        <v/>
      </c>
      <c r="AD922">
        <f>Q922&amp;"-"&amp;R922&amp;"-"&amp;S922&amp;"-"&amp;T922&amp;"-"&amp;U922&amp;"-"&amp;V922&amp;"-"&amp;W922&amp;"-"&amp;X922&amp;"-"&amp;Y922&amp;"-"&amp;Z922&amp;"-"&amp;AA922&amp;"-"&amp;AB922&amp;"-"&amp;AC922</f>
        <v/>
      </c>
    </row>
    <row r="923">
      <c r="F923" s="108">
        <f>[1]!Table1[[#This Row],[Production]]</f>
        <v/>
      </c>
      <c r="G923">
        <f>MID(F923,LEN(F923)-6,4)</f>
        <v/>
      </c>
      <c r="H923">
        <f>AS923&amp;"|"&amp;AT923&amp;"|"&amp;AU923&amp;"|"&amp;AV923&amp;"|"&amp;AW923&amp;"|"&amp;AX923&amp;"|"&amp;AY923&amp;"|"&amp;AZ923&amp;"|"&amp;BA923&amp;"|"&amp;BB923&amp;"|"&amp;BC923&amp;"|"&amp;BD923&amp;"|"&amp;BE923</f>
        <v/>
      </c>
      <c r="I923" s="108">
        <f>[1]!Table1[[#This Row],[Stock]]</f>
        <v/>
      </c>
      <c r="J923">
        <f>MID(LEFT(I923,LEN(I923)-3),FIND("0|0.000",LEFT(I923,LEN(I923)-3),1)+7,6)</f>
        <v/>
      </c>
      <c r="P923" s="20">
        <f>End_Cal!E923</f>
        <v/>
      </c>
      <c r="AD923">
        <f>Q923&amp;"-"&amp;R923&amp;"-"&amp;S923&amp;"-"&amp;T923&amp;"-"&amp;U923&amp;"-"&amp;V923&amp;"-"&amp;W923&amp;"-"&amp;X923&amp;"-"&amp;Y923&amp;"-"&amp;Z923&amp;"-"&amp;AA923&amp;"-"&amp;AB923&amp;"-"&amp;AC923</f>
        <v/>
      </c>
    </row>
    <row r="924">
      <c r="F924" s="108">
        <f>[1]!Table1[[#This Row],[Production]]</f>
        <v/>
      </c>
      <c r="G924">
        <f>MID(F924,LEN(F924)-6,4)</f>
        <v/>
      </c>
      <c r="H924">
        <f>AS924&amp;"|"&amp;AT924&amp;"|"&amp;AU924&amp;"|"&amp;AV924&amp;"|"&amp;AW924&amp;"|"&amp;AX924&amp;"|"&amp;AY924&amp;"|"&amp;AZ924&amp;"|"&amp;BA924&amp;"|"&amp;BB924&amp;"|"&amp;BC924&amp;"|"&amp;BD924&amp;"|"&amp;BE924</f>
        <v/>
      </c>
      <c r="I924" s="108">
        <f>[1]!Table1[[#This Row],[Stock]]</f>
        <v/>
      </c>
      <c r="J924">
        <f>MID(LEFT(I924,LEN(I924)-3),FIND("0|0.000",LEFT(I924,LEN(I924)-3),1)+7,6)</f>
        <v/>
      </c>
      <c r="P924" s="20">
        <f>End_Cal!E924</f>
        <v/>
      </c>
      <c r="AD924">
        <f>Q924&amp;"-"&amp;R924&amp;"-"&amp;S924&amp;"-"&amp;T924&amp;"-"&amp;U924&amp;"-"&amp;V924&amp;"-"&amp;W924&amp;"-"&amp;X924&amp;"-"&amp;Y924&amp;"-"&amp;Z924&amp;"-"&amp;AA924&amp;"-"&amp;AB924&amp;"-"&amp;AC924</f>
        <v/>
      </c>
    </row>
    <row r="925">
      <c r="F925" s="108">
        <f>[1]!Table1[[#This Row],[Production]]</f>
        <v/>
      </c>
      <c r="G925">
        <f>MID(F925,LEN(F925)-6,4)</f>
        <v/>
      </c>
      <c r="H925">
        <f>AS925&amp;"|"&amp;AT925&amp;"|"&amp;AU925&amp;"|"&amp;AV925&amp;"|"&amp;AW925&amp;"|"&amp;AX925&amp;"|"&amp;AY925&amp;"|"&amp;AZ925&amp;"|"&amp;BA925&amp;"|"&amp;BB925&amp;"|"&amp;BC925&amp;"|"&amp;BD925&amp;"|"&amp;BE925</f>
        <v/>
      </c>
      <c r="I925" s="108">
        <f>[1]!Table1[[#This Row],[Stock]]</f>
        <v/>
      </c>
      <c r="J925">
        <f>MID(LEFT(I925,LEN(I925)-3),FIND("0|0.000",LEFT(I925,LEN(I925)-3),1)+7,6)</f>
        <v/>
      </c>
      <c r="P925" s="20">
        <f>End_Cal!E925</f>
        <v/>
      </c>
      <c r="AD925">
        <f>Q925&amp;"-"&amp;R925&amp;"-"&amp;S925&amp;"-"&amp;T925&amp;"-"&amp;U925&amp;"-"&amp;V925&amp;"-"&amp;W925&amp;"-"&amp;X925&amp;"-"&amp;Y925&amp;"-"&amp;Z925&amp;"-"&amp;AA925&amp;"-"&amp;AB925&amp;"-"&amp;AC925</f>
        <v/>
      </c>
    </row>
    <row r="926">
      <c r="F926" s="108">
        <f>[1]!Table1[[#This Row],[Production]]</f>
        <v/>
      </c>
      <c r="G926">
        <f>MID(F926,LEN(F926)-6,4)</f>
        <v/>
      </c>
      <c r="H926">
        <f>AS926&amp;"|"&amp;AT926&amp;"|"&amp;AU926&amp;"|"&amp;AV926&amp;"|"&amp;AW926&amp;"|"&amp;AX926&amp;"|"&amp;AY926&amp;"|"&amp;AZ926&amp;"|"&amp;BA926&amp;"|"&amp;BB926&amp;"|"&amp;BC926&amp;"|"&amp;BD926&amp;"|"&amp;BE926</f>
        <v/>
      </c>
      <c r="I926" s="108">
        <f>[1]!Table1[[#This Row],[Stock]]</f>
        <v/>
      </c>
      <c r="J926">
        <f>MID(LEFT(I926,LEN(I926)-3),FIND("0|0.000",LEFT(I926,LEN(I926)-3),1)+7,6)</f>
        <v/>
      </c>
      <c r="P926" s="20">
        <f>End_Cal!E926</f>
        <v/>
      </c>
      <c r="AD926">
        <f>Q926&amp;"-"&amp;R926&amp;"-"&amp;S926&amp;"-"&amp;T926&amp;"-"&amp;U926&amp;"-"&amp;V926&amp;"-"&amp;W926&amp;"-"&amp;X926&amp;"-"&amp;Y926&amp;"-"&amp;Z926&amp;"-"&amp;AA926&amp;"-"&amp;AB926&amp;"-"&amp;AC926</f>
        <v/>
      </c>
    </row>
    <row r="927">
      <c r="F927" s="108">
        <f>[1]!Table1[[#This Row],[Production]]</f>
        <v/>
      </c>
      <c r="G927">
        <f>MID(F927,LEN(F927)-6,4)</f>
        <v/>
      </c>
      <c r="H927">
        <f>AS927&amp;"|"&amp;AT927&amp;"|"&amp;AU927&amp;"|"&amp;AV927&amp;"|"&amp;AW927&amp;"|"&amp;AX927&amp;"|"&amp;AY927&amp;"|"&amp;AZ927&amp;"|"&amp;BA927&amp;"|"&amp;BB927&amp;"|"&amp;BC927&amp;"|"&amp;BD927&amp;"|"&amp;BE927</f>
        <v/>
      </c>
      <c r="I927" s="108">
        <f>[1]!Table1[[#This Row],[Stock]]</f>
        <v/>
      </c>
      <c r="J927">
        <f>MID(LEFT(I927,LEN(I927)-3),FIND("0|0.000",LEFT(I927,LEN(I927)-3),1)+7,6)</f>
        <v/>
      </c>
      <c r="P927" s="20">
        <f>End_Cal!E927</f>
        <v/>
      </c>
      <c r="AD927">
        <f>Q927&amp;"-"&amp;R927&amp;"-"&amp;S927&amp;"-"&amp;T927&amp;"-"&amp;U927&amp;"-"&amp;V927&amp;"-"&amp;W927&amp;"-"&amp;X927&amp;"-"&amp;Y927&amp;"-"&amp;Z927&amp;"-"&amp;AA927&amp;"-"&amp;AB927&amp;"-"&amp;AC927</f>
        <v/>
      </c>
    </row>
    <row r="928">
      <c r="F928" s="108">
        <f>[1]!Table1[[#This Row],[Production]]</f>
        <v/>
      </c>
      <c r="G928">
        <f>MID(F928,LEN(F928)-6,4)</f>
        <v/>
      </c>
      <c r="H928">
        <f>AS928&amp;"|"&amp;AT928&amp;"|"&amp;AU928&amp;"|"&amp;AV928&amp;"|"&amp;AW928&amp;"|"&amp;AX928&amp;"|"&amp;AY928&amp;"|"&amp;AZ928&amp;"|"&amp;BA928&amp;"|"&amp;BB928&amp;"|"&amp;BC928&amp;"|"&amp;BD928&amp;"|"&amp;BE928</f>
        <v/>
      </c>
      <c r="I928" s="108">
        <f>[1]!Table1[[#This Row],[Stock]]</f>
        <v/>
      </c>
      <c r="J928">
        <f>MID(LEFT(I928,LEN(I928)-3),FIND("0|0.000",LEFT(I928,LEN(I928)-3),1)+7,6)</f>
        <v/>
      </c>
      <c r="P928" s="20">
        <f>End_Cal!E928</f>
        <v/>
      </c>
      <c r="AD928">
        <f>Q928&amp;"-"&amp;R928&amp;"-"&amp;S928&amp;"-"&amp;T928&amp;"-"&amp;U928&amp;"-"&amp;V928&amp;"-"&amp;W928&amp;"-"&amp;X928&amp;"-"&amp;Y928&amp;"-"&amp;Z928&amp;"-"&amp;AA928&amp;"-"&amp;AB928&amp;"-"&amp;AC928</f>
        <v/>
      </c>
    </row>
    <row r="929">
      <c r="F929" s="108">
        <f>[1]!Table1[[#This Row],[Production]]</f>
        <v/>
      </c>
      <c r="G929">
        <f>MID(F929,LEN(F929)-6,4)</f>
        <v/>
      </c>
      <c r="H929">
        <f>AS929&amp;"|"&amp;AT929&amp;"|"&amp;AU929&amp;"|"&amp;AV929&amp;"|"&amp;AW929&amp;"|"&amp;AX929&amp;"|"&amp;AY929&amp;"|"&amp;AZ929&amp;"|"&amp;BA929&amp;"|"&amp;BB929&amp;"|"&amp;BC929&amp;"|"&amp;BD929&amp;"|"&amp;BE929</f>
        <v/>
      </c>
      <c r="I929" s="108">
        <f>[1]!Table1[[#This Row],[Stock]]</f>
        <v/>
      </c>
      <c r="J929">
        <f>MID(LEFT(I929,LEN(I929)-3),FIND("0|0.000",LEFT(I929,LEN(I929)-3),1)+7,6)</f>
        <v/>
      </c>
      <c r="P929" s="20">
        <f>End_Cal!E929</f>
        <v/>
      </c>
      <c r="AD929">
        <f>Q929&amp;"-"&amp;R929&amp;"-"&amp;S929&amp;"-"&amp;T929&amp;"-"&amp;U929&amp;"-"&amp;V929&amp;"-"&amp;W929&amp;"-"&amp;X929&amp;"-"&amp;Y929&amp;"-"&amp;Z929&amp;"-"&amp;AA929&amp;"-"&amp;AB929&amp;"-"&amp;AC929</f>
        <v/>
      </c>
    </row>
    <row r="930">
      <c r="F930" s="108">
        <f>[1]!Table1[[#This Row],[Production]]</f>
        <v/>
      </c>
      <c r="G930">
        <f>MID(F930,LEN(F930)-6,4)</f>
        <v/>
      </c>
      <c r="H930">
        <f>AS930&amp;"|"&amp;AT930&amp;"|"&amp;AU930&amp;"|"&amp;AV930&amp;"|"&amp;AW930&amp;"|"&amp;AX930&amp;"|"&amp;AY930&amp;"|"&amp;AZ930&amp;"|"&amp;BA930&amp;"|"&amp;BB930&amp;"|"&amp;BC930&amp;"|"&amp;BD930&amp;"|"&amp;BE930</f>
        <v/>
      </c>
      <c r="I930" s="108">
        <f>[1]!Table1[[#This Row],[Stock]]</f>
        <v/>
      </c>
      <c r="J930">
        <f>MID(LEFT(I930,LEN(I930)-3),FIND("0|0.000",LEFT(I930,LEN(I930)-3),1)+7,6)</f>
        <v/>
      </c>
      <c r="P930" s="20">
        <f>End_Cal!E930</f>
        <v/>
      </c>
      <c r="AD930">
        <f>Q930&amp;"-"&amp;R930&amp;"-"&amp;S930&amp;"-"&amp;T930&amp;"-"&amp;U930&amp;"-"&amp;V930&amp;"-"&amp;W930&amp;"-"&amp;X930&amp;"-"&amp;Y930&amp;"-"&amp;Z930&amp;"-"&amp;AA930&amp;"-"&amp;AB930&amp;"-"&amp;AC930</f>
        <v/>
      </c>
    </row>
    <row r="931">
      <c r="F931" s="108">
        <f>[1]!Table1[[#This Row],[Production]]</f>
        <v/>
      </c>
      <c r="G931">
        <f>MID(F931,LEN(F931)-6,4)</f>
        <v/>
      </c>
      <c r="H931">
        <f>AS931&amp;"|"&amp;AT931&amp;"|"&amp;AU931&amp;"|"&amp;AV931&amp;"|"&amp;AW931&amp;"|"&amp;AX931&amp;"|"&amp;AY931&amp;"|"&amp;AZ931&amp;"|"&amp;BA931&amp;"|"&amp;BB931&amp;"|"&amp;BC931&amp;"|"&amp;BD931&amp;"|"&amp;BE931</f>
        <v/>
      </c>
      <c r="I931" s="108">
        <f>[1]!Table1[[#This Row],[Stock]]</f>
        <v/>
      </c>
      <c r="J931">
        <f>MID(LEFT(I931,LEN(I931)-3),FIND("0|0.000",LEFT(I931,LEN(I931)-3),1)+7,6)</f>
        <v/>
      </c>
      <c r="P931" s="20">
        <f>End_Cal!E931</f>
        <v/>
      </c>
      <c r="AD931">
        <f>Q931&amp;"-"&amp;R931&amp;"-"&amp;S931&amp;"-"&amp;T931&amp;"-"&amp;U931&amp;"-"&amp;V931&amp;"-"&amp;W931&amp;"-"&amp;X931&amp;"-"&amp;Y931&amp;"-"&amp;Z931&amp;"-"&amp;AA931&amp;"-"&amp;AB931&amp;"-"&amp;AC931</f>
        <v/>
      </c>
    </row>
    <row r="932">
      <c r="F932" s="108">
        <f>[1]!Table1[[#This Row],[Production]]</f>
        <v/>
      </c>
      <c r="G932">
        <f>MID(F932,LEN(F932)-6,4)</f>
        <v/>
      </c>
      <c r="H932">
        <f>AS932&amp;"|"&amp;AT932&amp;"|"&amp;AU932&amp;"|"&amp;AV932&amp;"|"&amp;AW932&amp;"|"&amp;AX932&amp;"|"&amp;AY932&amp;"|"&amp;AZ932&amp;"|"&amp;BA932&amp;"|"&amp;BB932&amp;"|"&amp;BC932&amp;"|"&amp;BD932&amp;"|"&amp;BE932</f>
        <v/>
      </c>
      <c r="I932" s="108">
        <f>[1]!Table1[[#This Row],[Stock]]</f>
        <v/>
      </c>
      <c r="J932">
        <f>MID(LEFT(I932,LEN(I932)-3),FIND("0|0.000",LEFT(I932,LEN(I932)-3),1)+7,6)</f>
        <v/>
      </c>
      <c r="P932" s="20">
        <f>End_Cal!E932</f>
        <v/>
      </c>
      <c r="AD932">
        <f>Q932&amp;"-"&amp;R932&amp;"-"&amp;S932&amp;"-"&amp;T932&amp;"-"&amp;U932&amp;"-"&amp;V932&amp;"-"&amp;W932&amp;"-"&amp;X932&amp;"-"&amp;Y932&amp;"-"&amp;Z932&amp;"-"&amp;AA932&amp;"-"&amp;AB932&amp;"-"&amp;AC932</f>
        <v/>
      </c>
    </row>
    <row r="933">
      <c r="F933" s="108">
        <f>[1]!Table1[[#This Row],[Production]]</f>
        <v/>
      </c>
      <c r="G933">
        <f>MID(F933,LEN(F933)-6,4)</f>
        <v/>
      </c>
      <c r="H933">
        <f>AS933&amp;"|"&amp;AT933&amp;"|"&amp;AU933&amp;"|"&amp;AV933&amp;"|"&amp;AW933&amp;"|"&amp;AX933&amp;"|"&amp;AY933&amp;"|"&amp;AZ933&amp;"|"&amp;BA933&amp;"|"&amp;BB933&amp;"|"&amp;BC933&amp;"|"&amp;BD933&amp;"|"&amp;BE933</f>
        <v/>
      </c>
      <c r="I933" s="108">
        <f>[1]!Table1[[#This Row],[Stock]]</f>
        <v/>
      </c>
      <c r="J933">
        <f>MID(LEFT(I933,LEN(I933)-3),FIND("0|0.000",LEFT(I933,LEN(I933)-3),1)+7,6)</f>
        <v/>
      </c>
      <c r="P933" s="20">
        <f>End_Cal!E933</f>
        <v/>
      </c>
      <c r="AD933">
        <f>Q933&amp;"-"&amp;R933&amp;"-"&amp;S933&amp;"-"&amp;T933&amp;"-"&amp;U933&amp;"-"&amp;V933&amp;"-"&amp;W933&amp;"-"&amp;X933&amp;"-"&amp;Y933&amp;"-"&amp;Z933&amp;"-"&amp;AA933&amp;"-"&amp;AB933&amp;"-"&amp;AC933</f>
        <v/>
      </c>
    </row>
    <row r="934">
      <c r="F934" s="108">
        <f>[1]!Table1[[#This Row],[Production]]</f>
        <v/>
      </c>
      <c r="G934">
        <f>MID(F934,LEN(F934)-6,4)</f>
        <v/>
      </c>
      <c r="H934">
        <f>AS934&amp;"|"&amp;AT934&amp;"|"&amp;AU934&amp;"|"&amp;AV934&amp;"|"&amp;AW934&amp;"|"&amp;AX934&amp;"|"&amp;AY934&amp;"|"&amp;AZ934&amp;"|"&amp;BA934&amp;"|"&amp;BB934&amp;"|"&amp;BC934&amp;"|"&amp;BD934&amp;"|"&amp;BE934</f>
        <v/>
      </c>
      <c r="I934" s="108">
        <f>[1]!Table1[[#This Row],[Stock]]</f>
        <v/>
      </c>
      <c r="J934">
        <f>MID(LEFT(I934,LEN(I934)-3),FIND("0|0.000",LEFT(I934,LEN(I934)-3),1)+7,6)</f>
        <v/>
      </c>
      <c r="P934" s="20">
        <f>End_Cal!E934</f>
        <v/>
      </c>
      <c r="AD934">
        <f>Q934&amp;"-"&amp;R934&amp;"-"&amp;S934&amp;"-"&amp;T934&amp;"-"&amp;U934&amp;"-"&amp;V934&amp;"-"&amp;W934&amp;"-"&amp;X934&amp;"-"&amp;Y934&amp;"-"&amp;Z934&amp;"-"&amp;AA934&amp;"-"&amp;AB934&amp;"-"&amp;AC934</f>
        <v/>
      </c>
    </row>
    <row r="935">
      <c r="F935" s="108">
        <f>[1]!Table1[[#This Row],[Production]]</f>
        <v/>
      </c>
      <c r="G935">
        <f>MID(F935,LEN(F935)-6,4)</f>
        <v/>
      </c>
      <c r="H935">
        <f>AS935&amp;"|"&amp;AT935&amp;"|"&amp;AU935&amp;"|"&amp;AV935&amp;"|"&amp;AW935&amp;"|"&amp;AX935&amp;"|"&amp;AY935&amp;"|"&amp;AZ935&amp;"|"&amp;BA935&amp;"|"&amp;BB935&amp;"|"&amp;BC935&amp;"|"&amp;BD935&amp;"|"&amp;BE935</f>
        <v/>
      </c>
      <c r="I935" s="108">
        <f>[1]!Table1[[#This Row],[Stock]]</f>
        <v/>
      </c>
      <c r="J935">
        <f>MID(LEFT(I935,LEN(I935)-3),FIND("0|0.000",LEFT(I935,LEN(I935)-3),1)+7,6)</f>
        <v/>
      </c>
      <c r="P935" s="20">
        <f>End_Cal!E935</f>
        <v/>
      </c>
      <c r="AD935">
        <f>Q935&amp;"-"&amp;R935&amp;"-"&amp;S935&amp;"-"&amp;T935&amp;"-"&amp;U935&amp;"-"&amp;V935&amp;"-"&amp;W935&amp;"-"&amp;X935&amp;"-"&amp;Y935&amp;"-"&amp;Z935&amp;"-"&amp;AA935&amp;"-"&amp;AB935&amp;"-"&amp;AC935</f>
        <v/>
      </c>
    </row>
    <row r="936">
      <c r="F936" s="108">
        <f>[1]!Table1[[#This Row],[Production]]</f>
        <v/>
      </c>
      <c r="G936">
        <f>MID(F936,LEN(F936)-6,4)</f>
        <v/>
      </c>
      <c r="H936">
        <f>AS936&amp;"|"&amp;AT936&amp;"|"&amp;AU936&amp;"|"&amp;AV936&amp;"|"&amp;AW936&amp;"|"&amp;AX936&amp;"|"&amp;AY936&amp;"|"&amp;AZ936&amp;"|"&amp;BA936&amp;"|"&amp;BB936&amp;"|"&amp;BC936&amp;"|"&amp;BD936&amp;"|"&amp;BE936</f>
        <v/>
      </c>
      <c r="I936" s="108">
        <f>[1]!Table1[[#This Row],[Stock]]</f>
        <v/>
      </c>
      <c r="J936">
        <f>MID(LEFT(I936,LEN(I936)-3),FIND("0|0.000",LEFT(I936,LEN(I936)-3),1)+7,6)</f>
        <v/>
      </c>
      <c r="P936" s="20">
        <f>End_Cal!E936</f>
        <v/>
      </c>
      <c r="AD936">
        <f>Q936&amp;"-"&amp;R936&amp;"-"&amp;S936&amp;"-"&amp;T936&amp;"-"&amp;U936&amp;"-"&amp;V936&amp;"-"&amp;W936&amp;"-"&amp;X936&amp;"-"&amp;Y936&amp;"-"&amp;Z936&amp;"-"&amp;AA936&amp;"-"&amp;AB936&amp;"-"&amp;AC936</f>
        <v/>
      </c>
    </row>
    <row r="937">
      <c r="F937" s="108">
        <f>[1]!Table1[[#This Row],[Production]]</f>
        <v/>
      </c>
      <c r="G937">
        <f>MID(F937,LEN(F937)-6,4)</f>
        <v/>
      </c>
      <c r="H937">
        <f>AS937&amp;"|"&amp;AT937&amp;"|"&amp;AU937&amp;"|"&amp;AV937&amp;"|"&amp;AW937&amp;"|"&amp;AX937&amp;"|"&amp;AY937&amp;"|"&amp;AZ937&amp;"|"&amp;BA937&amp;"|"&amp;BB937&amp;"|"&amp;BC937&amp;"|"&amp;BD937&amp;"|"&amp;BE937</f>
        <v/>
      </c>
      <c r="I937" s="108">
        <f>[1]!Table1[[#This Row],[Stock]]</f>
        <v/>
      </c>
      <c r="J937">
        <f>MID(LEFT(I937,LEN(I937)-3),FIND("0|0.000",LEFT(I937,LEN(I937)-3),1)+7,6)</f>
        <v/>
      </c>
      <c r="P937" s="20">
        <f>End_Cal!E937</f>
        <v/>
      </c>
      <c r="AD937">
        <f>Q937&amp;"-"&amp;R937&amp;"-"&amp;S937&amp;"-"&amp;T937&amp;"-"&amp;U937&amp;"-"&amp;V937&amp;"-"&amp;W937&amp;"-"&amp;X937&amp;"-"&amp;Y937&amp;"-"&amp;Z937&amp;"-"&amp;AA937&amp;"-"&amp;AB937&amp;"-"&amp;AC937</f>
        <v/>
      </c>
    </row>
    <row r="938">
      <c r="F938" s="108">
        <f>[1]!Table1[[#This Row],[Production]]</f>
        <v/>
      </c>
      <c r="G938">
        <f>MID(F938,LEN(F938)-6,4)</f>
        <v/>
      </c>
      <c r="H938">
        <f>AS938&amp;"|"&amp;AT938&amp;"|"&amp;AU938&amp;"|"&amp;AV938&amp;"|"&amp;AW938&amp;"|"&amp;AX938&amp;"|"&amp;AY938&amp;"|"&amp;AZ938&amp;"|"&amp;BA938&amp;"|"&amp;BB938&amp;"|"&amp;BC938&amp;"|"&amp;BD938&amp;"|"&amp;BE938</f>
        <v/>
      </c>
      <c r="I938" s="108">
        <f>[1]!Table1[[#This Row],[Stock]]</f>
        <v/>
      </c>
      <c r="J938">
        <f>MID(LEFT(I938,LEN(I938)-3),FIND("0|0.000",LEFT(I938,LEN(I938)-3),1)+7,6)</f>
        <v/>
      </c>
      <c r="P938" s="20">
        <f>End_Cal!E938</f>
        <v/>
      </c>
      <c r="AD938">
        <f>Q938&amp;"-"&amp;R938&amp;"-"&amp;S938&amp;"-"&amp;T938&amp;"-"&amp;U938&amp;"-"&amp;V938&amp;"-"&amp;W938&amp;"-"&amp;X938&amp;"-"&amp;Y938&amp;"-"&amp;Z938&amp;"-"&amp;AA938&amp;"-"&amp;AB938&amp;"-"&amp;AC938</f>
        <v/>
      </c>
    </row>
    <row r="939">
      <c r="F939" s="108">
        <f>[1]!Table1[[#This Row],[Production]]</f>
        <v/>
      </c>
      <c r="G939">
        <f>MID(F939,LEN(F939)-6,4)</f>
        <v/>
      </c>
      <c r="H939">
        <f>AS939&amp;"|"&amp;AT939&amp;"|"&amp;AU939&amp;"|"&amp;AV939&amp;"|"&amp;AW939&amp;"|"&amp;AX939&amp;"|"&amp;AY939&amp;"|"&amp;AZ939&amp;"|"&amp;BA939&amp;"|"&amp;BB939&amp;"|"&amp;BC939&amp;"|"&amp;BD939&amp;"|"&amp;BE939</f>
        <v/>
      </c>
      <c r="I939" s="108">
        <f>[1]!Table1[[#This Row],[Stock]]</f>
        <v/>
      </c>
      <c r="J939">
        <f>MID(LEFT(I939,LEN(I939)-3),FIND("0|0.000",LEFT(I939,LEN(I939)-3),1)+7,6)</f>
        <v/>
      </c>
      <c r="P939" s="20">
        <f>End_Cal!E939</f>
        <v/>
      </c>
      <c r="AD939">
        <f>Q939&amp;"-"&amp;R939&amp;"-"&amp;S939&amp;"-"&amp;T939&amp;"-"&amp;U939&amp;"-"&amp;V939&amp;"-"&amp;W939&amp;"-"&amp;X939&amp;"-"&amp;Y939&amp;"-"&amp;Z939&amp;"-"&amp;AA939&amp;"-"&amp;AB939&amp;"-"&amp;AC939</f>
        <v/>
      </c>
    </row>
    <row r="940">
      <c r="F940" s="108">
        <f>[1]!Table1[[#This Row],[Production]]</f>
        <v/>
      </c>
      <c r="G940">
        <f>MID(F940,LEN(F940)-6,4)</f>
        <v/>
      </c>
      <c r="H940">
        <f>AS940&amp;"|"&amp;AT940&amp;"|"&amp;AU940&amp;"|"&amp;AV940&amp;"|"&amp;AW940&amp;"|"&amp;AX940&amp;"|"&amp;AY940&amp;"|"&amp;AZ940&amp;"|"&amp;BA940&amp;"|"&amp;BB940&amp;"|"&amp;BC940&amp;"|"&amp;BD940&amp;"|"&amp;BE940</f>
        <v/>
      </c>
      <c r="I940" s="108">
        <f>[1]!Table1[[#This Row],[Stock]]</f>
        <v/>
      </c>
      <c r="J940">
        <f>MID(LEFT(I940,LEN(I940)-3),FIND("0|0.000",LEFT(I940,LEN(I940)-3),1)+7,6)</f>
        <v/>
      </c>
      <c r="P940" s="20">
        <f>End_Cal!E940</f>
        <v/>
      </c>
      <c r="AD940">
        <f>Q940&amp;"-"&amp;R940&amp;"-"&amp;S940&amp;"-"&amp;T940&amp;"-"&amp;U940&amp;"-"&amp;V940&amp;"-"&amp;W940&amp;"-"&amp;X940&amp;"-"&amp;Y940&amp;"-"&amp;Z940&amp;"-"&amp;AA940&amp;"-"&amp;AB940&amp;"-"&amp;AC940</f>
        <v/>
      </c>
    </row>
    <row r="941">
      <c r="F941" s="108">
        <f>[1]!Table1[[#This Row],[Production]]</f>
        <v/>
      </c>
      <c r="G941">
        <f>MID(F941,LEN(F941)-6,4)</f>
        <v/>
      </c>
      <c r="H941">
        <f>AS941&amp;"|"&amp;AT941&amp;"|"&amp;AU941&amp;"|"&amp;AV941&amp;"|"&amp;AW941&amp;"|"&amp;AX941&amp;"|"&amp;AY941&amp;"|"&amp;AZ941&amp;"|"&amp;BA941&amp;"|"&amp;BB941&amp;"|"&amp;BC941&amp;"|"&amp;BD941&amp;"|"&amp;BE941</f>
        <v/>
      </c>
      <c r="I941" s="108">
        <f>[1]!Table1[[#This Row],[Stock]]</f>
        <v/>
      </c>
      <c r="J941">
        <f>MID(LEFT(I941,LEN(I941)-3),FIND("0|0.000",LEFT(I941,LEN(I941)-3),1)+7,6)</f>
        <v/>
      </c>
      <c r="P941" s="20">
        <f>End_Cal!E941</f>
        <v/>
      </c>
      <c r="AD941">
        <f>Q941&amp;"-"&amp;R941&amp;"-"&amp;S941&amp;"-"&amp;T941&amp;"-"&amp;U941&amp;"-"&amp;V941&amp;"-"&amp;W941&amp;"-"&amp;X941&amp;"-"&amp;Y941&amp;"-"&amp;Z941&amp;"-"&amp;AA941&amp;"-"&amp;AB941&amp;"-"&amp;AC941</f>
        <v/>
      </c>
    </row>
    <row r="942">
      <c r="F942" s="108">
        <f>[1]!Table1[[#This Row],[Production]]</f>
        <v/>
      </c>
      <c r="G942">
        <f>MID(F942,LEN(F942)-6,4)</f>
        <v/>
      </c>
      <c r="H942">
        <f>AS942&amp;"|"&amp;AT942&amp;"|"&amp;AU942&amp;"|"&amp;AV942&amp;"|"&amp;AW942&amp;"|"&amp;AX942&amp;"|"&amp;AY942&amp;"|"&amp;AZ942&amp;"|"&amp;BA942&amp;"|"&amp;BB942&amp;"|"&amp;BC942&amp;"|"&amp;BD942&amp;"|"&amp;BE942</f>
        <v/>
      </c>
      <c r="I942" s="108">
        <f>[1]!Table1[[#This Row],[Stock]]</f>
        <v/>
      </c>
      <c r="J942">
        <f>MID(LEFT(I942,LEN(I942)-3),FIND("0|0.000",LEFT(I942,LEN(I942)-3),1)+7,6)</f>
        <v/>
      </c>
      <c r="P942" s="20">
        <f>End_Cal!E942</f>
        <v/>
      </c>
      <c r="AD942">
        <f>Q942&amp;"-"&amp;R942&amp;"-"&amp;S942&amp;"-"&amp;T942&amp;"-"&amp;U942&amp;"-"&amp;V942&amp;"-"&amp;W942&amp;"-"&amp;X942&amp;"-"&amp;Y942&amp;"-"&amp;Z942&amp;"-"&amp;AA942&amp;"-"&amp;AB942&amp;"-"&amp;AC942</f>
        <v/>
      </c>
    </row>
    <row r="943">
      <c r="F943" s="108">
        <f>[1]!Table1[[#This Row],[Production]]</f>
        <v/>
      </c>
      <c r="G943">
        <f>MID(F943,LEN(F943)-6,4)</f>
        <v/>
      </c>
      <c r="H943">
        <f>AS943&amp;"|"&amp;AT943&amp;"|"&amp;AU943&amp;"|"&amp;AV943&amp;"|"&amp;AW943&amp;"|"&amp;AX943&amp;"|"&amp;AY943&amp;"|"&amp;AZ943&amp;"|"&amp;BA943&amp;"|"&amp;BB943&amp;"|"&amp;BC943&amp;"|"&amp;BD943&amp;"|"&amp;BE943</f>
        <v/>
      </c>
      <c r="I943" s="108">
        <f>[1]!Table1[[#This Row],[Stock]]</f>
        <v/>
      </c>
      <c r="J943">
        <f>MID(LEFT(I943,LEN(I943)-3),FIND("0|0.000",LEFT(I943,LEN(I943)-3),1)+7,6)</f>
        <v/>
      </c>
      <c r="P943" s="20">
        <f>End_Cal!E943</f>
        <v/>
      </c>
      <c r="AD943">
        <f>Q943&amp;"-"&amp;R943&amp;"-"&amp;S943&amp;"-"&amp;T943&amp;"-"&amp;U943&amp;"-"&amp;V943&amp;"-"&amp;W943&amp;"-"&amp;X943&amp;"-"&amp;Y943&amp;"-"&amp;Z943&amp;"-"&amp;AA943&amp;"-"&amp;AB943&amp;"-"&amp;AC943</f>
        <v/>
      </c>
    </row>
    <row r="944">
      <c r="F944" s="108">
        <f>[1]!Table1[[#This Row],[Production]]</f>
        <v/>
      </c>
      <c r="G944">
        <f>MID(F944,LEN(F944)-6,4)</f>
        <v/>
      </c>
      <c r="H944">
        <f>AS944&amp;"|"&amp;AT944&amp;"|"&amp;AU944&amp;"|"&amp;AV944&amp;"|"&amp;AW944&amp;"|"&amp;AX944&amp;"|"&amp;AY944&amp;"|"&amp;AZ944&amp;"|"&amp;BA944&amp;"|"&amp;BB944&amp;"|"&amp;BC944&amp;"|"&amp;BD944&amp;"|"&amp;BE944</f>
        <v/>
      </c>
      <c r="I944" s="108">
        <f>[1]!Table1[[#This Row],[Stock]]</f>
        <v/>
      </c>
      <c r="J944">
        <f>MID(LEFT(I944,LEN(I944)-3),FIND("0|0.000",LEFT(I944,LEN(I944)-3),1)+7,6)</f>
        <v/>
      </c>
      <c r="P944" s="20">
        <f>End_Cal!E944</f>
        <v/>
      </c>
      <c r="AD944">
        <f>Q944&amp;"-"&amp;R944&amp;"-"&amp;S944&amp;"-"&amp;T944&amp;"-"&amp;U944&amp;"-"&amp;V944&amp;"-"&amp;W944&amp;"-"&amp;X944&amp;"-"&amp;Y944&amp;"-"&amp;Z944&amp;"-"&amp;AA944&amp;"-"&amp;AB944&amp;"-"&amp;AC944</f>
        <v/>
      </c>
    </row>
    <row r="945">
      <c r="F945" s="108">
        <f>[1]!Table1[[#This Row],[Production]]</f>
        <v/>
      </c>
      <c r="G945">
        <f>MID(F945,LEN(F945)-6,4)</f>
        <v/>
      </c>
      <c r="H945">
        <f>AS945&amp;"|"&amp;AT945&amp;"|"&amp;AU945&amp;"|"&amp;AV945&amp;"|"&amp;AW945&amp;"|"&amp;AX945&amp;"|"&amp;AY945&amp;"|"&amp;AZ945&amp;"|"&amp;BA945&amp;"|"&amp;BB945&amp;"|"&amp;BC945&amp;"|"&amp;BD945&amp;"|"&amp;BE945</f>
        <v/>
      </c>
      <c r="I945" s="108">
        <f>[1]!Table1[[#This Row],[Stock]]</f>
        <v/>
      </c>
      <c r="J945">
        <f>MID(LEFT(I945,LEN(I945)-3),FIND("0|0.000",LEFT(I945,LEN(I945)-3),1)+7,6)</f>
        <v/>
      </c>
      <c r="P945" s="20">
        <f>End_Cal!E945</f>
        <v/>
      </c>
      <c r="AD945">
        <f>Q945&amp;"-"&amp;R945&amp;"-"&amp;S945&amp;"-"&amp;T945&amp;"-"&amp;U945&amp;"-"&amp;V945&amp;"-"&amp;W945&amp;"-"&amp;X945&amp;"-"&amp;Y945&amp;"-"&amp;Z945&amp;"-"&amp;AA945&amp;"-"&amp;AB945&amp;"-"&amp;AC945</f>
        <v/>
      </c>
    </row>
    <row r="946">
      <c r="F946" s="108">
        <f>[1]!Table1[[#This Row],[Production]]</f>
        <v/>
      </c>
      <c r="G946">
        <f>MID(F946,LEN(F946)-6,4)</f>
        <v/>
      </c>
      <c r="H946">
        <f>AS946&amp;"|"&amp;AT946&amp;"|"&amp;AU946&amp;"|"&amp;AV946&amp;"|"&amp;AW946&amp;"|"&amp;AX946&amp;"|"&amp;AY946&amp;"|"&amp;AZ946&amp;"|"&amp;BA946&amp;"|"&amp;BB946&amp;"|"&amp;BC946&amp;"|"&amp;BD946&amp;"|"&amp;BE946</f>
        <v/>
      </c>
      <c r="I946" s="108">
        <f>[1]!Table1[[#This Row],[Stock]]</f>
        <v/>
      </c>
      <c r="J946">
        <f>MID(LEFT(I946,LEN(I946)-3),FIND("0|0.000",LEFT(I946,LEN(I946)-3),1)+7,6)</f>
        <v/>
      </c>
      <c r="P946" s="20">
        <f>End_Cal!E946</f>
        <v/>
      </c>
      <c r="AD946">
        <f>Q946&amp;"-"&amp;R946&amp;"-"&amp;S946&amp;"-"&amp;T946&amp;"-"&amp;U946&amp;"-"&amp;V946&amp;"-"&amp;W946&amp;"-"&amp;X946&amp;"-"&amp;Y946&amp;"-"&amp;Z946&amp;"-"&amp;AA946&amp;"-"&amp;AB946&amp;"-"&amp;AC946</f>
        <v/>
      </c>
    </row>
    <row r="947">
      <c r="F947" s="108">
        <f>[1]!Table1[[#This Row],[Production]]</f>
        <v/>
      </c>
      <c r="G947">
        <f>MID(F947,LEN(F947)-6,4)</f>
        <v/>
      </c>
      <c r="H947">
        <f>AS947&amp;"|"&amp;AT947&amp;"|"&amp;AU947&amp;"|"&amp;AV947&amp;"|"&amp;AW947&amp;"|"&amp;AX947&amp;"|"&amp;AY947&amp;"|"&amp;AZ947&amp;"|"&amp;BA947&amp;"|"&amp;BB947&amp;"|"&amp;BC947&amp;"|"&amp;BD947&amp;"|"&amp;BE947</f>
        <v/>
      </c>
      <c r="I947" s="108">
        <f>[1]!Table1[[#This Row],[Stock]]</f>
        <v/>
      </c>
      <c r="J947">
        <f>MID(LEFT(I947,LEN(I947)-3),FIND("0|0.000",LEFT(I947,LEN(I947)-3),1)+7,6)</f>
        <v/>
      </c>
      <c r="P947" s="20">
        <f>End_Cal!E947</f>
        <v/>
      </c>
      <c r="AD947">
        <f>Q947&amp;"-"&amp;R947&amp;"-"&amp;S947&amp;"-"&amp;T947&amp;"-"&amp;U947&amp;"-"&amp;V947&amp;"-"&amp;W947&amp;"-"&amp;X947&amp;"-"&amp;Y947&amp;"-"&amp;Z947&amp;"-"&amp;AA947&amp;"-"&amp;AB947&amp;"-"&amp;AC947</f>
        <v/>
      </c>
    </row>
    <row r="948">
      <c r="F948" s="108">
        <f>[1]!Table1[[#This Row],[Production]]</f>
        <v/>
      </c>
      <c r="G948">
        <f>MID(F948,LEN(F948)-6,4)</f>
        <v/>
      </c>
      <c r="H948">
        <f>AS948&amp;"|"&amp;AT948&amp;"|"&amp;AU948&amp;"|"&amp;AV948&amp;"|"&amp;AW948&amp;"|"&amp;AX948&amp;"|"&amp;AY948&amp;"|"&amp;AZ948&amp;"|"&amp;BA948&amp;"|"&amp;BB948&amp;"|"&amp;BC948&amp;"|"&amp;BD948&amp;"|"&amp;BE948</f>
        <v/>
      </c>
      <c r="I948" s="108">
        <f>[1]!Table1[[#This Row],[Stock]]</f>
        <v/>
      </c>
      <c r="J948">
        <f>MID(LEFT(I948,LEN(I948)-3),FIND("0|0.000",LEFT(I948,LEN(I948)-3),1)+7,6)</f>
        <v/>
      </c>
      <c r="P948" s="20">
        <f>End_Cal!E948</f>
        <v/>
      </c>
      <c r="AD948">
        <f>Q948&amp;"-"&amp;R948&amp;"-"&amp;S948&amp;"-"&amp;T948&amp;"-"&amp;U948&amp;"-"&amp;V948&amp;"-"&amp;W948&amp;"-"&amp;X948&amp;"-"&amp;Y948&amp;"-"&amp;Z948&amp;"-"&amp;AA948&amp;"-"&amp;AB948&amp;"-"&amp;AC948</f>
        <v/>
      </c>
    </row>
    <row r="949">
      <c r="F949" s="108">
        <f>[1]!Table1[[#This Row],[Production]]</f>
        <v/>
      </c>
      <c r="G949">
        <f>MID(F949,LEN(F949)-6,4)</f>
        <v/>
      </c>
      <c r="H949">
        <f>AS949&amp;"|"&amp;AT949&amp;"|"&amp;AU949&amp;"|"&amp;AV949&amp;"|"&amp;AW949&amp;"|"&amp;AX949&amp;"|"&amp;AY949&amp;"|"&amp;AZ949&amp;"|"&amp;BA949&amp;"|"&amp;BB949&amp;"|"&amp;BC949&amp;"|"&amp;BD949&amp;"|"&amp;BE949</f>
        <v/>
      </c>
      <c r="I949" s="108">
        <f>[1]!Table1[[#This Row],[Stock]]</f>
        <v/>
      </c>
      <c r="J949">
        <f>MID(LEFT(I949,LEN(I949)-3),FIND("0|0.000",LEFT(I949,LEN(I949)-3),1)+7,6)</f>
        <v/>
      </c>
      <c r="P949" s="20">
        <f>End_Cal!E949</f>
        <v/>
      </c>
      <c r="AD949">
        <f>Q949&amp;"-"&amp;R949&amp;"-"&amp;S949&amp;"-"&amp;T949&amp;"-"&amp;U949&amp;"-"&amp;V949&amp;"-"&amp;W949&amp;"-"&amp;X949&amp;"-"&amp;Y949&amp;"-"&amp;Z949&amp;"-"&amp;AA949&amp;"-"&amp;AB949&amp;"-"&amp;AC949</f>
        <v/>
      </c>
    </row>
    <row r="950">
      <c r="F950" s="108">
        <f>[1]!Table1[[#This Row],[Production]]</f>
        <v/>
      </c>
      <c r="G950">
        <f>MID(F950,LEN(F950)-6,4)</f>
        <v/>
      </c>
      <c r="H950">
        <f>AS950&amp;"|"&amp;AT950&amp;"|"&amp;AU950&amp;"|"&amp;AV950&amp;"|"&amp;AW950&amp;"|"&amp;AX950&amp;"|"&amp;AY950&amp;"|"&amp;AZ950&amp;"|"&amp;BA950&amp;"|"&amp;BB950&amp;"|"&amp;BC950&amp;"|"&amp;BD950&amp;"|"&amp;BE950</f>
        <v/>
      </c>
      <c r="I950" s="108">
        <f>[1]!Table1[[#This Row],[Stock]]</f>
        <v/>
      </c>
      <c r="J950">
        <f>MID(LEFT(I950,LEN(I950)-3),FIND("0|0.000",LEFT(I950,LEN(I950)-3),1)+7,6)</f>
        <v/>
      </c>
      <c r="P950" s="20">
        <f>End_Cal!E950</f>
        <v/>
      </c>
      <c r="AD950">
        <f>Q950&amp;"-"&amp;R950&amp;"-"&amp;S950&amp;"-"&amp;T950&amp;"-"&amp;U950&amp;"-"&amp;V950&amp;"-"&amp;W950&amp;"-"&amp;X950&amp;"-"&amp;Y950&amp;"-"&amp;Z950&amp;"-"&amp;AA950&amp;"-"&amp;AB950&amp;"-"&amp;AC950</f>
        <v/>
      </c>
    </row>
    <row r="951">
      <c r="F951" s="108">
        <f>[1]!Table1[[#This Row],[Production]]</f>
        <v/>
      </c>
      <c r="G951">
        <f>MID(F951,LEN(F951)-6,4)</f>
        <v/>
      </c>
      <c r="H951">
        <f>AS951&amp;"|"&amp;AT951&amp;"|"&amp;AU951&amp;"|"&amp;AV951&amp;"|"&amp;AW951&amp;"|"&amp;AX951&amp;"|"&amp;AY951&amp;"|"&amp;AZ951&amp;"|"&amp;BA951&amp;"|"&amp;BB951&amp;"|"&amp;BC951&amp;"|"&amp;BD951&amp;"|"&amp;BE951</f>
        <v/>
      </c>
      <c r="I951" s="108">
        <f>[1]!Table1[[#This Row],[Stock]]</f>
        <v/>
      </c>
      <c r="J951">
        <f>MID(LEFT(I951,LEN(I951)-3),FIND("0|0.000",LEFT(I951,LEN(I951)-3),1)+7,6)</f>
        <v/>
      </c>
      <c r="P951" s="20">
        <f>End_Cal!E951</f>
        <v/>
      </c>
      <c r="AD951">
        <f>Q951&amp;"-"&amp;R951&amp;"-"&amp;S951&amp;"-"&amp;T951&amp;"-"&amp;U951&amp;"-"&amp;V951&amp;"-"&amp;W951&amp;"-"&amp;X951&amp;"-"&amp;Y951&amp;"-"&amp;Z951&amp;"-"&amp;AA951&amp;"-"&amp;AB951&amp;"-"&amp;AC951</f>
        <v/>
      </c>
    </row>
    <row r="952">
      <c r="F952" s="108">
        <f>[1]!Table1[[#This Row],[Production]]</f>
        <v/>
      </c>
      <c r="G952">
        <f>MID(F952,LEN(F952)-6,4)</f>
        <v/>
      </c>
      <c r="H952">
        <f>AS952&amp;"|"&amp;AT952&amp;"|"&amp;AU952&amp;"|"&amp;AV952&amp;"|"&amp;AW952&amp;"|"&amp;AX952&amp;"|"&amp;AY952&amp;"|"&amp;AZ952&amp;"|"&amp;BA952&amp;"|"&amp;BB952&amp;"|"&amp;BC952&amp;"|"&amp;BD952&amp;"|"&amp;BE952</f>
        <v/>
      </c>
      <c r="I952" s="108">
        <f>[1]!Table1[[#This Row],[Stock]]</f>
        <v/>
      </c>
      <c r="J952">
        <f>MID(LEFT(I952,LEN(I952)-3),FIND("0|0.000",LEFT(I952,LEN(I952)-3),1)+7,6)</f>
        <v/>
      </c>
      <c r="P952" s="20">
        <f>End_Cal!E952</f>
        <v/>
      </c>
      <c r="AD952">
        <f>Q952&amp;"-"&amp;R952&amp;"-"&amp;S952&amp;"-"&amp;T952&amp;"-"&amp;U952&amp;"-"&amp;V952&amp;"-"&amp;W952&amp;"-"&amp;X952&amp;"-"&amp;Y952&amp;"-"&amp;Z952&amp;"-"&amp;AA952&amp;"-"&amp;AB952&amp;"-"&amp;AC952</f>
        <v/>
      </c>
    </row>
    <row r="953">
      <c r="F953" s="108">
        <f>[1]!Table1[[#This Row],[Production]]</f>
        <v/>
      </c>
      <c r="G953">
        <f>MID(F953,LEN(F953)-6,4)</f>
        <v/>
      </c>
      <c r="H953">
        <f>AS953&amp;"|"&amp;AT953&amp;"|"&amp;AU953&amp;"|"&amp;AV953&amp;"|"&amp;AW953&amp;"|"&amp;AX953&amp;"|"&amp;AY953&amp;"|"&amp;AZ953&amp;"|"&amp;BA953&amp;"|"&amp;BB953&amp;"|"&amp;BC953&amp;"|"&amp;BD953&amp;"|"&amp;BE953</f>
        <v/>
      </c>
      <c r="I953" s="108">
        <f>[1]!Table1[[#This Row],[Stock]]</f>
        <v/>
      </c>
      <c r="J953">
        <f>MID(LEFT(I953,LEN(I953)-3),FIND("0|0.000",LEFT(I953,LEN(I953)-3),1)+7,6)</f>
        <v/>
      </c>
      <c r="P953" s="20">
        <f>End_Cal!E953</f>
        <v/>
      </c>
      <c r="AD953">
        <f>Q953&amp;"-"&amp;R953&amp;"-"&amp;S953&amp;"-"&amp;T953&amp;"-"&amp;U953&amp;"-"&amp;V953&amp;"-"&amp;W953&amp;"-"&amp;X953&amp;"-"&amp;Y953&amp;"-"&amp;Z953&amp;"-"&amp;AA953&amp;"-"&amp;AB953&amp;"-"&amp;AC953</f>
        <v/>
      </c>
    </row>
    <row r="954">
      <c r="F954" s="108">
        <f>[1]!Table1[[#This Row],[Production]]</f>
        <v/>
      </c>
      <c r="G954">
        <f>MID(F954,LEN(F954)-6,4)</f>
        <v/>
      </c>
      <c r="H954">
        <f>AS954&amp;"|"&amp;AT954&amp;"|"&amp;AU954&amp;"|"&amp;AV954&amp;"|"&amp;AW954&amp;"|"&amp;AX954&amp;"|"&amp;AY954&amp;"|"&amp;AZ954&amp;"|"&amp;BA954&amp;"|"&amp;BB954&amp;"|"&amp;BC954&amp;"|"&amp;BD954&amp;"|"&amp;BE954</f>
        <v/>
      </c>
      <c r="I954" s="108">
        <f>[1]!Table1[[#This Row],[Stock]]</f>
        <v/>
      </c>
      <c r="J954">
        <f>MID(LEFT(I954,LEN(I954)-3),FIND("0|0.000",LEFT(I954,LEN(I954)-3),1)+7,6)</f>
        <v/>
      </c>
      <c r="P954" s="20">
        <f>End_Cal!E954</f>
        <v/>
      </c>
      <c r="AD954">
        <f>Q954&amp;"-"&amp;R954&amp;"-"&amp;S954&amp;"-"&amp;T954&amp;"-"&amp;U954&amp;"-"&amp;V954&amp;"-"&amp;W954&amp;"-"&amp;X954&amp;"-"&amp;Y954&amp;"-"&amp;Z954&amp;"-"&amp;AA954&amp;"-"&amp;AB954&amp;"-"&amp;AC954</f>
        <v/>
      </c>
    </row>
    <row r="955">
      <c r="F955" s="108">
        <f>[1]!Table1[[#This Row],[Production]]</f>
        <v/>
      </c>
      <c r="G955">
        <f>MID(F955,LEN(F955)-6,4)</f>
        <v/>
      </c>
      <c r="H955">
        <f>AS955&amp;"|"&amp;AT955&amp;"|"&amp;AU955&amp;"|"&amp;AV955&amp;"|"&amp;AW955&amp;"|"&amp;AX955&amp;"|"&amp;AY955&amp;"|"&amp;AZ955&amp;"|"&amp;BA955&amp;"|"&amp;BB955&amp;"|"&amp;BC955&amp;"|"&amp;BD955&amp;"|"&amp;BE955</f>
        <v/>
      </c>
      <c r="I955" s="108">
        <f>[1]!Table1[[#This Row],[Stock]]</f>
        <v/>
      </c>
      <c r="J955">
        <f>MID(LEFT(I955,LEN(I955)-3),FIND("0|0.000",LEFT(I955,LEN(I955)-3),1)+7,6)</f>
        <v/>
      </c>
      <c r="P955" s="20">
        <f>End_Cal!E955</f>
        <v/>
      </c>
      <c r="AD955">
        <f>Q955&amp;"-"&amp;R955&amp;"-"&amp;S955&amp;"-"&amp;T955&amp;"-"&amp;U955&amp;"-"&amp;V955&amp;"-"&amp;W955&amp;"-"&amp;X955&amp;"-"&amp;Y955&amp;"-"&amp;Z955&amp;"-"&amp;AA955&amp;"-"&amp;AB955&amp;"-"&amp;AC955</f>
        <v/>
      </c>
    </row>
    <row r="956">
      <c r="F956" s="108">
        <f>[1]!Table1[[#This Row],[Production]]</f>
        <v/>
      </c>
      <c r="G956">
        <f>MID(F956,LEN(F956)-6,4)</f>
        <v/>
      </c>
      <c r="H956">
        <f>AS956&amp;"|"&amp;AT956&amp;"|"&amp;AU956&amp;"|"&amp;AV956&amp;"|"&amp;AW956&amp;"|"&amp;AX956&amp;"|"&amp;AY956&amp;"|"&amp;AZ956&amp;"|"&amp;BA956&amp;"|"&amp;BB956&amp;"|"&amp;BC956&amp;"|"&amp;BD956&amp;"|"&amp;BE956</f>
        <v/>
      </c>
      <c r="I956" s="108">
        <f>[1]!Table1[[#This Row],[Stock]]</f>
        <v/>
      </c>
      <c r="J956">
        <f>MID(LEFT(I956,LEN(I956)-3),FIND("0|0.000",LEFT(I956,LEN(I956)-3),1)+7,6)</f>
        <v/>
      </c>
      <c r="P956" s="20">
        <f>End_Cal!E956</f>
        <v/>
      </c>
      <c r="AD956">
        <f>Q956&amp;"-"&amp;R956&amp;"-"&amp;S956&amp;"-"&amp;T956&amp;"-"&amp;U956&amp;"-"&amp;V956&amp;"-"&amp;W956&amp;"-"&amp;X956&amp;"-"&amp;Y956&amp;"-"&amp;Z956&amp;"-"&amp;AA956&amp;"-"&amp;AB956&amp;"-"&amp;AC956</f>
        <v/>
      </c>
    </row>
    <row r="957">
      <c r="F957" s="108">
        <f>[1]!Table1[[#This Row],[Production]]</f>
        <v/>
      </c>
      <c r="G957">
        <f>MID(F957,LEN(F957)-6,4)</f>
        <v/>
      </c>
      <c r="H957">
        <f>AS957&amp;"|"&amp;AT957&amp;"|"&amp;AU957&amp;"|"&amp;AV957&amp;"|"&amp;AW957&amp;"|"&amp;AX957&amp;"|"&amp;AY957&amp;"|"&amp;AZ957&amp;"|"&amp;BA957&amp;"|"&amp;BB957&amp;"|"&amp;BC957&amp;"|"&amp;BD957&amp;"|"&amp;BE957</f>
        <v/>
      </c>
      <c r="I957" s="108">
        <f>[1]!Table1[[#This Row],[Stock]]</f>
        <v/>
      </c>
      <c r="J957">
        <f>MID(LEFT(I957,LEN(I957)-3),FIND("0|0.000",LEFT(I957,LEN(I957)-3),1)+7,6)</f>
        <v/>
      </c>
      <c r="P957" s="20">
        <f>End_Cal!E957</f>
        <v/>
      </c>
      <c r="AD957">
        <f>Q957&amp;"-"&amp;R957&amp;"-"&amp;S957&amp;"-"&amp;T957&amp;"-"&amp;U957&amp;"-"&amp;V957&amp;"-"&amp;W957&amp;"-"&amp;X957&amp;"-"&amp;Y957&amp;"-"&amp;Z957&amp;"-"&amp;AA957&amp;"-"&amp;AB957&amp;"-"&amp;AC957</f>
        <v/>
      </c>
    </row>
    <row r="958">
      <c r="F958" s="108">
        <f>[1]!Table1[[#This Row],[Production]]</f>
        <v/>
      </c>
      <c r="G958">
        <f>MID(F958,LEN(F958)-6,4)</f>
        <v/>
      </c>
      <c r="H958">
        <f>AS958&amp;"|"&amp;AT958&amp;"|"&amp;AU958&amp;"|"&amp;AV958&amp;"|"&amp;AW958&amp;"|"&amp;AX958&amp;"|"&amp;AY958&amp;"|"&amp;AZ958&amp;"|"&amp;BA958&amp;"|"&amp;BB958&amp;"|"&amp;BC958&amp;"|"&amp;BD958&amp;"|"&amp;BE958</f>
        <v/>
      </c>
      <c r="I958" s="108">
        <f>[1]!Table1[[#This Row],[Stock]]</f>
        <v/>
      </c>
      <c r="J958">
        <f>MID(LEFT(I958,LEN(I958)-3),FIND("0|0.000",LEFT(I958,LEN(I958)-3),1)+7,6)</f>
        <v/>
      </c>
      <c r="P958" s="20">
        <f>End_Cal!E958</f>
        <v/>
      </c>
      <c r="AD958">
        <f>Q958&amp;"-"&amp;R958&amp;"-"&amp;S958&amp;"-"&amp;T958&amp;"-"&amp;U958&amp;"-"&amp;V958&amp;"-"&amp;W958&amp;"-"&amp;X958&amp;"-"&amp;Y958&amp;"-"&amp;Z958&amp;"-"&amp;AA958&amp;"-"&amp;AB958&amp;"-"&amp;AC958</f>
        <v/>
      </c>
    </row>
    <row r="959">
      <c r="F959" s="108">
        <f>[1]!Table1[[#This Row],[Production]]</f>
        <v/>
      </c>
      <c r="G959">
        <f>MID(F959,LEN(F959)-6,4)</f>
        <v/>
      </c>
      <c r="H959">
        <f>AS959&amp;"|"&amp;AT959&amp;"|"&amp;AU959&amp;"|"&amp;AV959&amp;"|"&amp;AW959&amp;"|"&amp;AX959&amp;"|"&amp;AY959&amp;"|"&amp;AZ959&amp;"|"&amp;BA959&amp;"|"&amp;BB959&amp;"|"&amp;BC959&amp;"|"&amp;BD959&amp;"|"&amp;BE959</f>
        <v/>
      </c>
      <c r="I959" s="108">
        <f>[1]!Table1[[#This Row],[Stock]]</f>
        <v/>
      </c>
      <c r="J959">
        <f>MID(LEFT(I959,LEN(I959)-3),FIND("0|0.000",LEFT(I959,LEN(I959)-3),1)+7,6)</f>
        <v/>
      </c>
      <c r="P959" s="20">
        <f>End_Cal!E959</f>
        <v/>
      </c>
      <c r="AD959">
        <f>Q959&amp;"-"&amp;R959&amp;"-"&amp;S959&amp;"-"&amp;T959&amp;"-"&amp;U959&amp;"-"&amp;V959&amp;"-"&amp;W959&amp;"-"&amp;X959&amp;"-"&amp;Y959&amp;"-"&amp;Z959&amp;"-"&amp;AA959&amp;"-"&amp;AB959&amp;"-"&amp;AC959</f>
        <v/>
      </c>
    </row>
    <row r="960">
      <c r="F960" s="108">
        <f>[1]!Table1[[#This Row],[Production]]</f>
        <v/>
      </c>
      <c r="G960">
        <f>MID(F960,LEN(F960)-6,4)</f>
        <v/>
      </c>
      <c r="H960">
        <f>AS960&amp;"|"&amp;AT960&amp;"|"&amp;AU960&amp;"|"&amp;AV960&amp;"|"&amp;AW960&amp;"|"&amp;AX960&amp;"|"&amp;AY960&amp;"|"&amp;AZ960&amp;"|"&amp;BA960&amp;"|"&amp;BB960&amp;"|"&amp;BC960&amp;"|"&amp;BD960&amp;"|"&amp;BE960</f>
        <v/>
      </c>
      <c r="I960" s="108">
        <f>[1]!Table1[[#This Row],[Stock]]</f>
        <v/>
      </c>
      <c r="J960">
        <f>MID(LEFT(I960,LEN(I960)-3),FIND("0|0.000",LEFT(I960,LEN(I960)-3),1)+7,6)</f>
        <v/>
      </c>
      <c r="P960" s="20">
        <f>End_Cal!E960</f>
        <v/>
      </c>
      <c r="AD960">
        <f>Q960&amp;"-"&amp;R960&amp;"-"&amp;S960&amp;"-"&amp;T960&amp;"-"&amp;U960&amp;"-"&amp;V960&amp;"-"&amp;W960&amp;"-"&amp;X960&amp;"-"&amp;Y960&amp;"-"&amp;Z960&amp;"-"&amp;AA960&amp;"-"&amp;AB960&amp;"-"&amp;AC960</f>
        <v/>
      </c>
    </row>
    <row r="961">
      <c r="F961" s="108">
        <f>[1]!Table1[[#This Row],[Production]]</f>
        <v/>
      </c>
      <c r="G961">
        <f>MID(F961,LEN(F961)-6,4)</f>
        <v/>
      </c>
      <c r="H961">
        <f>AS961&amp;"|"&amp;AT961&amp;"|"&amp;AU961&amp;"|"&amp;AV961&amp;"|"&amp;AW961&amp;"|"&amp;AX961&amp;"|"&amp;AY961&amp;"|"&amp;AZ961&amp;"|"&amp;BA961&amp;"|"&amp;BB961&amp;"|"&amp;BC961&amp;"|"&amp;BD961&amp;"|"&amp;BE961</f>
        <v/>
      </c>
      <c r="I961" s="108">
        <f>[1]!Table1[[#This Row],[Stock]]</f>
        <v/>
      </c>
      <c r="J961">
        <f>MID(LEFT(I961,LEN(I961)-3),FIND("0|0.000",LEFT(I961,LEN(I961)-3),1)+7,6)</f>
        <v/>
      </c>
      <c r="P961" s="20">
        <f>End_Cal!E961</f>
        <v/>
      </c>
      <c r="AD961">
        <f>Q961&amp;"-"&amp;R961&amp;"-"&amp;S961&amp;"-"&amp;T961&amp;"-"&amp;U961&amp;"-"&amp;V961&amp;"-"&amp;W961&amp;"-"&amp;X961&amp;"-"&amp;Y961&amp;"-"&amp;Z961&amp;"-"&amp;AA961&amp;"-"&amp;AB961&amp;"-"&amp;AC961</f>
        <v/>
      </c>
    </row>
    <row r="962">
      <c r="F962" s="108">
        <f>[1]!Table1[[#This Row],[Production]]</f>
        <v/>
      </c>
      <c r="G962">
        <f>MID(F962,LEN(F962)-6,4)</f>
        <v/>
      </c>
      <c r="H962">
        <f>AS962&amp;"|"&amp;AT962&amp;"|"&amp;AU962&amp;"|"&amp;AV962&amp;"|"&amp;AW962&amp;"|"&amp;AX962&amp;"|"&amp;AY962&amp;"|"&amp;AZ962&amp;"|"&amp;BA962&amp;"|"&amp;BB962&amp;"|"&amp;BC962&amp;"|"&amp;BD962&amp;"|"&amp;BE962</f>
        <v/>
      </c>
      <c r="I962" s="108">
        <f>[1]!Table1[[#This Row],[Stock]]</f>
        <v/>
      </c>
      <c r="J962">
        <f>MID(LEFT(I962,LEN(I962)-3),FIND("0|0.000",LEFT(I962,LEN(I962)-3),1)+7,6)</f>
        <v/>
      </c>
      <c r="P962" s="20">
        <f>End_Cal!E962</f>
        <v/>
      </c>
      <c r="AD962">
        <f>Q962&amp;"-"&amp;R962&amp;"-"&amp;S962&amp;"-"&amp;T962&amp;"-"&amp;U962&amp;"-"&amp;V962&amp;"-"&amp;W962&amp;"-"&amp;X962&amp;"-"&amp;Y962&amp;"-"&amp;Z962&amp;"-"&amp;AA962&amp;"-"&amp;AB962&amp;"-"&amp;AC962</f>
        <v/>
      </c>
    </row>
    <row r="963">
      <c r="F963" s="108">
        <f>[1]!Table1[[#This Row],[Production]]</f>
        <v/>
      </c>
      <c r="G963">
        <f>MID(F963,LEN(F963)-6,4)</f>
        <v/>
      </c>
      <c r="H963">
        <f>AS963&amp;"|"&amp;AT963&amp;"|"&amp;AU963&amp;"|"&amp;AV963&amp;"|"&amp;AW963&amp;"|"&amp;AX963&amp;"|"&amp;AY963&amp;"|"&amp;AZ963&amp;"|"&amp;BA963&amp;"|"&amp;BB963&amp;"|"&amp;BC963&amp;"|"&amp;BD963&amp;"|"&amp;BE963</f>
        <v/>
      </c>
      <c r="I963" s="108">
        <f>[1]!Table1[[#This Row],[Stock]]</f>
        <v/>
      </c>
      <c r="J963">
        <f>MID(LEFT(I963,LEN(I963)-3),FIND("0|0.000",LEFT(I963,LEN(I963)-3),1)+7,6)</f>
        <v/>
      </c>
      <c r="P963" s="20">
        <f>End_Cal!E963</f>
        <v/>
      </c>
      <c r="AD963">
        <f>Q963&amp;"-"&amp;R963&amp;"-"&amp;S963&amp;"-"&amp;T963&amp;"-"&amp;U963&amp;"-"&amp;V963&amp;"-"&amp;W963&amp;"-"&amp;X963&amp;"-"&amp;Y963&amp;"-"&amp;Z963&amp;"-"&amp;AA963&amp;"-"&amp;AB963&amp;"-"&amp;AC963</f>
        <v/>
      </c>
    </row>
    <row r="964">
      <c r="F964" s="108">
        <f>[1]!Table1[[#This Row],[Production]]</f>
        <v/>
      </c>
      <c r="G964">
        <f>MID(F964,LEN(F964)-6,4)</f>
        <v/>
      </c>
      <c r="H964">
        <f>AS964&amp;"|"&amp;AT964&amp;"|"&amp;AU964&amp;"|"&amp;AV964&amp;"|"&amp;AW964&amp;"|"&amp;AX964&amp;"|"&amp;AY964&amp;"|"&amp;AZ964&amp;"|"&amp;BA964&amp;"|"&amp;BB964&amp;"|"&amp;BC964&amp;"|"&amp;BD964&amp;"|"&amp;BE964</f>
        <v/>
      </c>
      <c r="I964" s="108">
        <f>[1]!Table1[[#This Row],[Stock]]</f>
        <v/>
      </c>
      <c r="J964">
        <f>MID(LEFT(I964,LEN(I964)-3),FIND("0|0.000",LEFT(I964,LEN(I964)-3),1)+7,6)</f>
        <v/>
      </c>
      <c r="P964" s="20">
        <f>End_Cal!E964</f>
        <v/>
      </c>
      <c r="AD964">
        <f>Q964&amp;"-"&amp;R964&amp;"-"&amp;S964&amp;"-"&amp;T964&amp;"-"&amp;U964&amp;"-"&amp;V964&amp;"-"&amp;W964&amp;"-"&amp;X964&amp;"-"&amp;Y964&amp;"-"&amp;Z964&amp;"-"&amp;AA964&amp;"-"&amp;AB964&amp;"-"&amp;AC964</f>
        <v/>
      </c>
    </row>
    <row r="965">
      <c r="F965" s="108">
        <f>[1]!Table1[[#This Row],[Production]]</f>
        <v/>
      </c>
      <c r="G965">
        <f>MID(F965,LEN(F965)-6,4)</f>
        <v/>
      </c>
      <c r="H965">
        <f>AS965&amp;"|"&amp;AT965&amp;"|"&amp;AU965&amp;"|"&amp;AV965&amp;"|"&amp;AW965&amp;"|"&amp;AX965&amp;"|"&amp;AY965&amp;"|"&amp;AZ965&amp;"|"&amp;BA965&amp;"|"&amp;BB965&amp;"|"&amp;BC965&amp;"|"&amp;BD965&amp;"|"&amp;BE965</f>
        <v/>
      </c>
      <c r="I965" s="108">
        <f>[1]!Table1[[#This Row],[Stock]]</f>
        <v/>
      </c>
      <c r="J965">
        <f>MID(LEFT(I965,LEN(I965)-3),FIND("0|0.000",LEFT(I965,LEN(I965)-3),1)+7,6)</f>
        <v/>
      </c>
      <c r="P965" s="20">
        <f>End_Cal!E965</f>
        <v/>
      </c>
      <c r="AD965">
        <f>Q965&amp;"-"&amp;R965&amp;"-"&amp;S965&amp;"-"&amp;T965&amp;"-"&amp;U965&amp;"-"&amp;V965&amp;"-"&amp;W965&amp;"-"&amp;X965&amp;"-"&amp;Y965&amp;"-"&amp;Z965&amp;"-"&amp;AA965&amp;"-"&amp;AB965&amp;"-"&amp;AC965</f>
        <v/>
      </c>
    </row>
    <row r="966">
      <c r="F966" s="108">
        <f>[1]!Table1[[#This Row],[Production]]</f>
        <v/>
      </c>
      <c r="G966">
        <f>MID(F966,LEN(F966)-6,4)</f>
        <v/>
      </c>
      <c r="H966">
        <f>AS966&amp;"|"&amp;AT966&amp;"|"&amp;AU966&amp;"|"&amp;AV966&amp;"|"&amp;AW966&amp;"|"&amp;AX966&amp;"|"&amp;AY966&amp;"|"&amp;AZ966&amp;"|"&amp;BA966&amp;"|"&amp;BB966&amp;"|"&amp;BC966&amp;"|"&amp;BD966&amp;"|"&amp;BE966</f>
        <v/>
      </c>
      <c r="I966" s="108">
        <f>[1]!Table1[[#This Row],[Stock]]</f>
        <v/>
      </c>
      <c r="J966">
        <f>MID(LEFT(I966,LEN(I966)-3),FIND("0|0.000",LEFT(I966,LEN(I966)-3),1)+7,6)</f>
        <v/>
      </c>
      <c r="P966" s="20">
        <f>End_Cal!E966</f>
        <v/>
      </c>
      <c r="AD966">
        <f>Q966&amp;"-"&amp;R966&amp;"-"&amp;S966&amp;"-"&amp;T966&amp;"-"&amp;U966&amp;"-"&amp;V966&amp;"-"&amp;W966&amp;"-"&amp;X966&amp;"-"&amp;Y966&amp;"-"&amp;Z966&amp;"-"&amp;AA966&amp;"-"&amp;AB966&amp;"-"&amp;AC966</f>
        <v/>
      </c>
    </row>
    <row r="967">
      <c r="F967" s="108">
        <f>[1]!Table1[[#This Row],[Production]]</f>
        <v/>
      </c>
      <c r="G967">
        <f>MID(F967,LEN(F967)-6,4)</f>
        <v/>
      </c>
      <c r="H967">
        <f>AS967&amp;"|"&amp;AT967&amp;"|"&amp;AU967&amp;"|"&amp;AV967&amp;"|"&amp;AW967&amp;"|"&amp;AX967&amp;"|"&amp;AY967&amp;"|"&amp;AZ967&amp;"|"&amp;BA967&amp;"|"&amp;BB967&amp;"|"&amp;BC967&amp;"|"&amp;BD967&amp;"|"&amp;BE967</f>
        <v/>
      </c>
      <c r="I967" s="108">
        <f>[1]!Table1[[#This Row],[Stock]]</f>
        <v/>
      </c>
      <c r="J967">
        <f>MID(LEFT(I967,LEN(I967)-3),FIND("0|0.000",LEFT(I967,LEN(I967)-3),1)+7,6)</f>
        <v/>
      </c>
      <c r="P967" s="20">
        <f>End_Cal!E967</f>
        <v/>
      </c>
      <c r="AD967">
        <f>Q967&amp;"-"&amp;R967&amp;"-"&amp;S967&amp;"-"&amp;T967&amp;"-"&amp;U967&amp;"-"&amp;V967&amp;"-"&amp;W967&amp;"-"&amp;X967&amp;"-"&amp;Y967&amp;"-"&amp;Z967&amp;"-"&amp;AA967&amp;"-"&amp;AB967&amp;"-"&amp;AC967</f>
        <v/>
      </c>
    </row>
    <row r="968">
      <c r="F968" s="108">
        <f>[1]!Table1[[#This Row],[Production]]</f>
        <v/>
      </c>
      <c r="G968">
        <f>MID(F968,LEN(F968)-6,4)</f>
        <v/>
      </c>
      <c r="H968">
        <f>AS968&amp;"|"&amp;AT968&amp;"|"&amp;AU968&amp;"|"&amp;AV968&amp;"|"&amp;AW968&amp;"|"&amp;AX968&amp;"|"&amp;AY968&amp;"|"&amp;AZ968&amp;"|"&amp;BA968&amp;"|"&amp;BB968&amp;"|"&amp;BC968&amp;"|"&amp;BD968&amp;"|"&amp;BE968</f>
        <v/>
      </c>
      <c r="I968" s="108">
        <f>[1]!Table1[[#This Row],[Stock]]</f>
        <v/>
      </c>
      <c r="J968">
        <f>MID(LEFT(I968,LEN(I968)-3),FIND("0|0.000",LEFT(I968,LEN(I968)-3),1)+7,6)</f>
        <v/>
      </c>
      <c r="P968" s="20">
        <f>End_Cal!E968</f>
        <v/>
      </c>
      <c r="AD968">
        <f>Q968&amp;"-"&amp;R968&amp;"-"&amp;S968&amp;"-"&amp;T968&amp;"-"&amp;U968&amp;"-"&amp;V968&amp;"-"&amp;W968&amp;"-"&amp;X968&amp;"-"&amp;Y968&amp;"-"&amp;Z968&amp;"-"&amp;AA968&amp;"-"&amp;AB968&amp;"-"&amp;AC968</f>
        <v/>
      </c>
    </row>
    <row r="969">
      <c r="F969" s="108">
        <f>[1]!Table1[[#This Row],[Production]]</f>
        <v/>
      </c>
      <c r="G969">
        <f>MID(F969,LEN(F969)-6,4)</f>
        <v/>
      </c>
      <c r="H969">
        <f>AS969&amp;"|"&amp;AT969&amp;"|"&amp;AU969&amp;"|"&amp;AV969&amp;"|"&amp;AW969&amp;"|"&amp;AX969&amp;"|"&amp;AY969&amp;"|"&amp;AZ969&amp;"|"&amp;BA969&amp;"|"&amp;BB969&amp;"|"&amp;BC969&amp;"|"&amp;BD969&amp;"|"&amp;BE969</f>
        <v/>
      </c>
      <c r="I969" s="108">
        <f>[1]!Table1[[#This Row],[Stock]]</f>
        <v/>
      </c>
      <c r="J969">
        <f>MID(LEFT(I969,LEN(I969)-3),FIND("0|0.000",LEFT(I969,LEN(I969)-3),1)+7,6)</f>
        <v/>
      </c>
      <c r="P969" s="20">
        <f>End_Cal!E969</f>
        <v/>
      </c>
      <c r="AD969">
        <f>Q969&amp;"-"&amp;R969&amp;"-"&amp;S969&amp;"-"&amp;T969&amp;"-"&amp;U969&amp;"-"&amp;V969&amp;"-"&amp;W969&amp;"-"&amp;X969&amp;"-"&amp;Y969&amp;"-"&amp;Z969&amp;"-"&amp;AA969&amp;"-"&amp;AB969&amp;"-"&amp;AC969</f>
        <v/>
      </c>
    </row>
    <row r="970">
      <c r="F970" s="108">
        <f>[1]!Table1[[#This Row],[Production]]</f>
        <v/>
      </c>
      <c r="G970">
        <f>MID(F970,LEN(F970)-6,4)</f>
        <v/>
      </c>
      <c r="H970">
        <f>AS970&amp;"|"&amp;AT970&amp;"|"&amp;AU970&amp;"|"&amp;AV970&amp;"|"&amp;AW970&amp;"|"&amp;AX970&amp;"|"&amp;AY970&amp;"|"&amp;AZ970&amp;"|"&amp;BA970&amp;"|"&amp;BB970&amp;"|"&amp;BC970&amp;"|"&amp;BD970&amp;"|"&amp;BE970</f>
        <v/>
      </c>
      <c r="I970" s="108">
        <f>[1]!Table1[[#This Row],[Stock]]</f>
        <v/>
      </c>
      <c r="J970">
        <f>MID(LEFT(I970,LEN(I970)-3),FIND("0|0.000",LEFT(I970,LEN(I970)-3),1)+7,6)</f>
        <v/>
      </c>
      <c r="P970" s="20">
        <f>End_Cal!E970</f>
        <v/>
      </c>
      <c r="AD970">
        <f>Q970&amp;"-"&amp;R970&amp;"-"&amp;S970&amp;"-"&amp;T970&amp;"-"&amp;U970&amp;"-"&amp;V970&amp;"-"&amp;W970&amp;"-"&amp;X970&amp;"-"&amp;Y970&amp;"-"&amp;Z970&amp;"-"&amp;AA970&amp;"-"&amp;AB970&amp;"-"&amp;AC970</f>
        <v/>
      </c>
    </row>
    <row r="971">
      <c r="F971" s="108">
        <f>[1]!Table1[[#This Row],[Production]]</f>
        <v/>
      </c>
      <c r="G971">
        <f>MID(F971,LEN(F971)-6,4)</f>
        <v/>
      </c>
      <c r="H971">
        <f>AS971&amp;"|"&amp;AT971&amp;"|"&amp;AU971&amp;"|"&amp;AV971&amp;"|"&amp;AW971&amp;"|"&amp;AX971&amp;"|"&amp;AY971&amp;"|"&amp;AZ971&amp;"|"&amp;BA971&amp;"|"&amp;BB971&amp;"|"&amp;BC971&amp;"|"&amp;BD971&amp;"|"&amp;BE971</f>
        <v/>
      </c>
      <c r="I971" s="108">
        <f>[1]!Table1[[#This Row],[Stock]]</f>
        <v/>
      </c>
      <c r="J971">
        <f>MID(LEFT(I971,LEN(I971)-3),FIND("0|0.000",LEFT(I971,LEN(I971)-3),1)+7,6)</f>
        <v/>
      </c>
      <c r="P971" s="20">
        <f>End_Cal!E971</f>
        <v/>
      </c>
      <c r="AD971">
        <f>Q971&amp;"-"&amp;R971&amp;"-"&amp;S971&amp;"-"&amp;T971&amp;"-"&amp;U971&amp;"-"&amp;V971&amp;"-"&amp;W971&amp;"-"&amp;X971&amp;"-"&amp;Y971&amp;"-"&amp;Z971&amp;"-"&amp;AA971&amp;"-"&amp;AB971&amp;"-"&amp;AC971</f>
        <v/>
      </c>
    </row>
    <row r="972">
      <c r="F972" s="108">
        <f>[1]!Table1[[#This Row],[Production]]</f>
        <v/>
      </c>
      <c r="G972">
        <f>MID(F972,LEN(F972)-6,4)</f>
        <v/>
      </c>
      <c r="H972">
        <f>AS972&amp;"|"&amp;AT972&amp;"|"&amp;AU972&amp;"|"&amp;AV972&amp;"|"&amp;AW972&amp;"|"&amp;AX972&amp;"|"&amp;AY972&amp;"|"&amp;AZ972&amp;"|"&amp;BA972&amp;"|"&amp;BB972&amp;"|"&amp;BC972&amp;"|"&amp;BD972&amp;"|"&amp;BE972</f>
        <v/>
      </c>
      <c r="I972" s="108">
        <f>[1]!Table1[[#This Row],[Stock]]</f>
        <v/>
      </c>
      <c r="J972">
        <f>MID(LEFT(I972,LEN(I972)-3),FIND("0|0.000",LEFT(I972,LEN(I972)-3),1)+7,6)</f>
        <v/>
      </c>
      <c r="P972" s="20">
        <f>End_Cal!E972</f>
        <v/>
      </c>
      <c r="AD972">
        <f>Q972&amp;"-"&amp;R972&amp;"-"&amp;S972&amp;"-"&amp;T972&amp;"-"&amp;U972&amp;"-"&amp;V972&amp;"-"&amp;W972&amp;"-"&amp;X972&amp;"-"&amp;Y972&amp;"-"&amp;Z972&amp;"-"&amp;AA972&amp;"-"&amp;AB972&amp;"-"&amp;AC972</f>
        <v/>
      </c>
    </row>
    <row r="973">
      <c r="F973" s="108">
        <f>[1]!Table1[[#This Row],[Production]]</f>
        <v/>
      </c>
      <c r="G973">
        <f>MID(F973,LEN(F973)-6,4)</f>
        <v/>
      </c>
      <c r="H973">
        <f>AS973&amp;"|"&amp;AT973&amp;"|"&amp;AU973&amp;"|"&amp;AV973&amp;"|"&amp;AW973&amp;"|"&amp;AX973&amp;"|"&amp;AY973&amp;"|"&amp;AZ973&amp;"|"&amp;BA973&amp;"|"&amp;BB973&amp;"|"&amp;BC973&amp;"|"&amp;BD973&amp;"|"&amp;BE973</f>
        <v/>
      </c>
      <c r="I973" s="108">
        <f>[1]!Table1[[#This Row],[Stock]]</f>
        <v/>
      </c>
      <c r="J973">
        <f>MID(LEFT(I973,LEN(I973)-3),FIND("0|0.000",LEFT(I973,LEN(I973)-3),1)+7,6)</f>
        <v/>
      </c>
      <c r="P973" s="20">
        <f>End_Cal!E973</f>
        <v/>
      </c>
      <c r="AD973">
        <f>Q973&amp;"-"&amp;R973&amp;"-"&amp;S973&amp;"-"&amp;T973&amp;"-"&amp;U973&amp;"-"&amp;V973&amp;"-"&amp;W973&amp;"-"&amp;X973&amp;"-"&amp;Y973&amp;"-"&amp;Z973&amp;"-"&amp;AA973&amp;"-"&amp;AB973&amp;"-"&amp;AC973</f>
        <v/>
      </c>
    </row>
    <row r="974">
      <c r="F974" s="108">
        <f>[1]!Table1[[#This Row],[Production]]</f>
        <v/>
      </c>
      <c r="G974">
        <f>MID(F974,LEN(F974)-6,4)</f>
        <v/>
      </c>
      <c r="H974">
        <f>AS974&amp;"|"&amp;AT974&amp;"|"&amp;AU974&amp;"|"&amp;AV974&amp;"|"&amp;AW974&amp;"|"&amp;AX974&amp;"|"&amp;AY974&amp;"|"&amp;AZ974&amp;"|"&amp;BA974&amp;"|"&amp;BB974&amp;"|"&amp;BC974&amp;"|"&amp;BD974&amp;"|"&amp;BE974</f>
        <v/>
      </c>
      <c r="I974" s="108">
        <f>[1]!Table1[[#This Row],[Stock]]</f>
        <v/>
      </c>
      <c r="J974">
        <f>MID(LEFT(I974,LEN(I974)-3),FIND("0|0.000",LEFT(I974,LEN(I974)-3),1)+7,6)</f>
        <v/>
      </c>
      <c r="P974" s="20">
        <f>End_Cal!E974</f>
        <v/>
      </c>
      <c r="AD974">
        <f>Q974&amp;"-"&amp;R974&amp;"-"&amp;S974&amp;"-"&amp;T974&amp;"-"&amp;U974&amp;"-"&amp;V974&amp;"-"&amp;W974&amp;"-"&amp;X974&amp;"-"&amp;Y974&amp;"-"&amp;Z974&amp;"-"&amp;AA974&amp;"-"&amp;AB974&amp;"-"&amp;AC974</f>
        <v/>
      </c>
    </row>
    <row r="975">
      <c r="F975" s="108">
        <f>[1]!Table1[[#This Row],[Production]]</f>
        <v/>
      </c>
      <c r="G975">
        <f>MID(F975,LEN(F975)-6,4)</f>
        <v/>
      </c>
      <c r="H975">
        <f>AS975&amp;"|"&amp;AT975&amp;"|"&amp;AU975&amp;"|"&amp;AV975&amp;"|"&amp;AW975&amp;"|"&amp;AX975&amp;"|"&amp;AY975&amp;"|"&amp;AZ975&amp;"|"&amp;BA975&amp;"|"&amp;BB975&amp;"|"&amp;BC975&amp;"|"&amp;BD975&amp;"|"&amp;BE975</f>
        <v/>
      </c>
      <c r="I975" s="108">
        <f>[1]!Table1[[#This Row],[Stock]]</f>
        <v/>
      </c>
      <c r="J975">
        <f>MID(LEFT(I975,LEN(I975)-3),FIND("0|0.000",LEFT(I975,LEN(I975)-3),1)+7,6)</f>
        <v/>
      </c>
      <c r="P975" s="20">
        <f>End_Cal!E975</f>
        <v/>
      </c>
      <c r="AD975">
        <f>Q975&amp;"-"&amp;R975&amp;"-"&amp;S975&amp;"-"&amp;T975&amp;"-"&amp;U975&amp;"-"&amp;V975&amp;"-"&amp;W975&amp;"-"&amp;X975&amp;"-"&amp;Y975&amp;"-"&amp;Z975&amp;"-"&amp;AA975&amp;"-"&amp;AB975&amp;"-"&amp;AC975</f>
        <v/>
      </c>
    </row>
    <row r="976">
      <c r="F976" s="108">
        <f>[1]!Table1[[#This Row],[Production]]</f>
        <v/>
      </c>
      <c r="G976">
        <f>MID(F976,LEN(F976)-6,4)</f>
        <v/>
      </c>
      <c r="H976">
        <f>AS976&amp;"|"&amp;AT976&amp;"|"&amp;AU976&amp;"|"&amp;AV976&amp;"|"&amp;AW976&amp;"|"&amp;AX976&amp;"|"&amp;AY976&amp;"|"&amp;AZ976&amp;"|"&amp;BA976&amp;"|"&amp;BB976&amp;"|"&amp;BC976&amp;"|"&amp;BD976&amp;"|"&amp;BE976</f>
        <v/>
      </c>
      <c r="I976" s="108">
        <f>[1]!Table1[[#This Row],[Stock]]</f>
        <v/>
      </c>
      <c r="J976">
        <f>MID(LEFT(I976,LEN(I976)-3),FIND("0|0.000",LEFT(I976,LEN(I976)-3),1)+7,6)</f>
        <v/>
      </c>
      <c r="P976" s="20">
        <f>End_Cal!E976</f>
        <v/>
      </c>
      <c r="AD976">
        <f>Q976&amp;"-"&amp;R976&amp;"-"&amp;S976&amp;"-"&amp;T976&amp;"-"&amp;U976&amp;"-"&amp;V976&amp;"-"&amp;W976&amp;"-"&amp;X976&amp;"-"&amp;Y976&amp;"-"&amp;Z976&amp;"-"&amp;AA976&amp;"-"&amp;AB976&amp;"-"&amp;AC976</f>
        <v/>
      </c>
    </row>
    <row r="977">
      <c r="F977" s="108">
        <f>[1]!Table1[[#This Row],[Production]]</f>
        <v/>
      </c>
      <c r="G977">
        <f>MID(F977,LEN(F977)-6,4)</f>
        <v/>
      </c>
      <c r="H977">
        <f>AS977&amp;"|"&amp;AT977&amp;"|"&amp;AU977&amp;"|"&amp;AV977&amp;"|"&amp;AW977&amp;"|"&amp;AX977&amp;"|"&amp;AY977&amp;"|"&amp;AZ977&amp;"|"&amp;BA977&amp;"|"&amp;BB977&amp;"|"&amp;BC977&amp;"|"&amp;BD977&amp;"|"&amp;BE977</f>
        <v/>
      </c>
      <c r="I977" s="108">
        <f>[1]!Table1[[#This Row],[Stock]]</f>
        <v/>
      </c>
      <c r="J977">
        <f>MID(LEFT(I977,LEN(I977)-3),FIND("0|0.000",LEFT(I977,LEN(I977)-3),1)+7,6)</f>
        <v/>
      </c>
      <c r="P977" s="20">
        <f>End_Cal!E977</f>
        <v/>
      </c>
      <c r="AD977">
        <f>Q977&amp;"-"&amp;R977&amp;"-"&amp;S977&amp;"-"&amp;T977&amp;"-"&amp;U977&amp;"-"&amp;V977&amp;"-"&amp;W977&amp;"-"&amp;X977&amp;"-"&amp;Y977&amp;"-"&amp;Z977&amp;"-"&amp;AA977&amp;"-"&amp;AB977&amp;"-"&amp;AC977</f>
        <v/>
      </c>
    </row>
    <row r="978">
      <c r="F978" s="108">
        <f>[1]!Table1[[#This Row],[Production]]</f>
        <v/>
      </c>
      <c r="G978">
        <f>MID(F978,LEN(F978)-6,4)</f>
        <v/>
      </c>
      <c r="H978">
        <f>AS978&amp;"|"&amp;AT978&amp;"|"&amp;AU978&amp;"|"&amp;AV978&amp;"|"&amp;AW978&amp;"|"&amp;AX978&amp;"|"&amp;AY978&amp;"|"&amp;AZ978&amp;"|"&amp;BA978&amp;"|"&amp;BB978&amp;"|"&amp;BC978&amp;"|"&amp;BD978&amp;"|"&amp;BE978</f>
        <v/>
      </c>
      <c r="I978" s="108">
        <f>[1]!Table1[[#This Row],[Stock]]</f>
        <v/>
      </c>
      <c r="J978">
        <f>MID(LEFT(I978,LEN(I978)-3),FIND("0|0.000",LEFT(I978,LEN(I978)-3),1)+7,6)</f>
        <v/>
      </c>
      <c r="P978" s="20">
        <f>End_Cal!E978</f>
        <v/>
      </c>
      <c r="AD978">
        <f>Q978&amp;"-"&amp;R978&amp;"-"&amp;S978&amp;"-"&amp;T978&amp;"-"&amp;U978&amp;"-"&amp;V978&amp;"-"&amp;W978&amp;"-"&amp;X978&amp;"-"&amp;Y978&amp;"-"&amp;Z978&amp;"-"&amp;AA978&amp;"-"&amp;AB978&amp;"-"&amp;AC978</f>
        <v/>
      </c>
    </row>
    <row r="979">
      <c r="F979" s="108">
        <f>[1]!Table1[[#This Row],[Production]]</f>
        <v/>
      </c>
      <c r="G979">
        <f>MID(F979,LEN(F979)-6,4)</f>
        <v/>
      </c>
      <c r="H979">
        <f>AS979&amp;"|"&amp;AT979&amp;"|"&amp;AU979&amp;"|"&amp;AV979&amp;"|"&amp;AW979&amp;"|"&amp;AX979&amp;"|"&amp;AY979&amp;"|"&amp;AZ979&amp;"|"&amp;BA979&amp;"|"&amp;BB979&amp;"|"&amp;BC979&amp;"|"&amp;BD979&amp;"|"&amp;BE979</f>
        <v/>
      </c>
      <c r="I979" s="108">
        <f>[1]!Table1[[#This Row],[Stock]]</f>
        <v/>
      </c>
      <c r="J979">
        <f>MID(LEFT(I979,LEN(I979)-3),FIND("0|0.000",LEFT(I979,LEN(I979)-3),1)+7,6)</f>
        <v/>
      </c>
      <c r="P979" s="20">
        <f>End_Cal!E979</f>
        <v/>
      </c>
      <c r="AD979">
        <f>Q979&amp;"-"&amp;R979&amp;"-"&amp;S979&amp;"-"&amp;T979&amp;"-"&amp;U979&amp;"-"&amp;V979&amp;"-"&amp;W979&amp;"-"&amp;X979&amp;"-"&amp;Y979&amp;"-"&amp;Z979&amp;"-"&amp;AA979&amp;"-"&amp;AB979&amp;"-"&amp;AC979</f>
        <v/>
      </c>
    </row>
    <row r="980">
      <c r="F980" s="108">
        <f>[1]!Table1[[#This Row],[Production]]</f>
        <v/>
      </c>
      <c r="G980">
        <f>MID(F980,LEN(F980)-6,4)</f>
        <v/>
      </c>
      <c r="H980">
        <f>AS980&amp;"|"&amp;AT980&amp;"|"&amp;AU980&amp;"|"&amp;AV980&amp;"|"&amp;AW980&amp;"|"&amp;AX980&amp;"|"&amp;AY980&amp;"|"&amp;AZ980&amp;"|"&amp;BA980&amp;"|"&amp;BB980&amp;"|"&amp;BC980&amp;"|"&amp;BD980&amp;"|"&amp;BE980</f>
        <v/>
      </c>
      <c r="I980" s="108">
        <f>[1]!Table1[[#This Row],[Stock]]</f>
        <v/>
      </c>
      <c r="J980">
        <f>MID(LEFT(I980,LEN(I980)-3),FIND("0|0.000",LEFT(I980,LEN(I980)-3),1)+7,6)</f>
        <v/>
      </c>
      <c r="P980" s="20">
        <f>End_Cal!E980</f>
        <v/>
      </c>
      <c r="AD980">
        <f>Q980&amp;"-"&amp;R980&amp;"-"&amp;S980&amp;"-"&amp;T980&amp;"-"&amp;U980&amp;"-"&amp;V980&amp;"-"&amp;W980&amp;"-"&amp;X980&amp;"-"&amp;Y980&amp;"-"&amp;Z980&amp;"-"&amp;AA980&amp;"-"&amp;AB980&amp;"-"&amp;AC980</f>
        <v/>
      </c>
    </row>
    <row r="981">
      <c r="F981" s="108">
        <f>[1]!Table1[[#This Row],[Production]]</f>
        <v/>
      </c>
      <c r="G981">
        <f>MID(F981,LEN(F981)-6,4)</f>
        <v/>
      </c>
      <c r="H981">
        <f>AS981&amp;"|"&amp;AT981&amp;"|"&amp;AU981&amp;"|"&amp;AV981&amp;"|"&amp;AW981&amp;"|"&amp;AX981&amp;"|"&amp;AY981&amp;"|"&amp;AZ981&amp;"|"&amp;BA981&amp;"|"&amp;BB981&amp;"|"&amp;BC981&amp;"|"&amp;BD981&amp;"|"&amp;BE981</f>
        <v/>
      </c>
      <c r="I981" s="108">
        <f>[1]!Table1[[#This Row],[Stock]]</f>
        <v/>
      </c>
      <c r="J981">
        <f>MID(LEFT(I981,LEN(I981)-3),FIND("0|0.000",LEFT(I981,LEN(I981)-3),1)+7,6)</f>
        <v/>
      </c>
      <c r="P981" s="20">
        <f>End_Cal!E981</f>
        <v/>
      </c>
      <c r="AD981">
        <f>Q981&amp;"-"&amp;R981&amp;"-"&amp;S981&amp;"-"&amp;T981&amp;"-"&amp;U981&amp;"-"&amp;V981&amp;"-"&amp;W981&amp;"-"&amp;X981&amp;"-"&amp;Y981&amp;"-"&amp;Z981&amp;"-"&amp;AA981&amp;"-"&amp;AB981&amp;"-"&amp;AC981</f>
        <v/>
      </c>
    </row>
    <row r="982">
      <c r="F982" s="108">
        <f>[1]!Table1[[#This Row],[Production]]</f>
        <v/>
      </c>
      <c r="G982">
        <f>MID(F982,LEN(F982)-6,4)</f>
        <v/>
      </c>
      <c r="H982">
        <f>AS982&amp;"|"&amp;AT982&amp;"|"&amp;AU982&amp;"|"&amp;AV982&amp;"|"&amp;AW982&amp;"|"&amp;AX982&amp;"|"&amp;AY982&amp;"|"&amp;AZ982&amp;"|"&amp;BA982&amp;"|"&amp;BB982&amp;"|"&amp;BC982&amp;"|"&amp;BD982&amp;"|"&amp;BE982</f>
        <v/>
      </c>
      <c r="I982" s="108">
        <f>[1]!Table1[[#This Row],[Stock]]</f>
        <v/>
      </c>
      <c r="J982">
        <f>MID(LEFT(I982,LEN(I982)-3),FIND("0|0.000",LEFT(I982,LEN(I982)-3),1)+7,6)</f>
        <v/>
      </c>
      <c r="P982" s="20">
        <f>End_Cal!E982</f>
        <v/>
      </c>
      <c r="AD982">
        <f>Q982&amp;"-"&amp;R982&amp;"-"&amp;S982&amp;"-"&amp;T982&amp;"-"&amp;U982&amp;"-"&amp;V982&amp;"-"&amp;W982&amp;"-"&amp;X982&amp;"-"&amp;Y982&amp;"-"&amp;Z982&amp;"-"&amp;AA982&amp;"-"&amp;AB982&amp;"-"&amp;AC982</f>
        <v/>
      </c>
    </row>
    <row r="983">
      <c r="F983" s="108">
        <f>[1]!Table1[[#This Row],[Production]]</f>
        <v/>
      </c>
      <c r="G983">
        <f>MID(F983,LEN(F983)-6,4)</f>
        <v/>
      </c>
      <c r="H983">
        <f>AS983&amp;"|"&amp;AT983&amp;"|"&amp;AU983&amp;"|"&amp;AV983&amp;"|"&amp;AW983&amp;"|"&amp;AX983&amp;"|"&amp;AY983&amp;"|"&amp;AZ983&amp;"|"&amp;BA983&amp;"|"&amp;BB983&amp;"|"&amp;BC983&amp;"|"&amp;BD983&amp;"|"&amp;BE983</f>
        <v/>
      </c>
      <c r="I983" s="108">
        <f>[1]!Table1[[#This Row],[Stock]]</f>
        <v/>
      </c>
      <c r="J983">
        <f>MID(LEFT(I983,LEN(I983)-3),FIND("0|0.000",LEFT(I983,LEN(I983)-3),1)+7,6)</f>
        <v/>
      </c>
      <c r="P983" s="20">
        <f>End_Cal!E983</f>
        <v/>
      </c>
      <c r="AD983">
        <f>Q983&amp;"-"&amp;R983&amp;"-"&amp;S983&amp;"-"&amp;T983&amp;"-"&amp;U983&amp;"-"&amp;V983&amp;"-"&amp;W983&amp;"-"&amp;X983&amp;"-"&amp;Y983&amp;"-"&amp;Z983&amp;"-"&amp;AA983&amp;"-"&amp;AB983&amp;"-"&amp;AC983</f>
        <v/>
      </c>
    </row>
    <row r="984">
      <c r="F984" s="108">
        <f>[1]!Table1[[#This Row],[Production]]</f>
        <v/>
      </c>
      <c r="G984">
        <f>MID(F984,LEN(F984)-6,4)</f>
        <v/>
      </c>
      <c r="H984">
        <f>AS984&amp;"|"&amp;AT984&amp;"|"&amp;AU984&amp;"|"&amp;AV984&amp;"|"&amp;AW984&amp;"|"&amp;AX984&amp;"|"&amp;AY984&amp;"|"&amp;AZ984&amp;"|"&amp;BA984&amp;"|"&amp;BB984&amp;"|"&amp;BC984&amp;"|"&amp;BD984&amp;"|"&amp;BE984</f>
        <v/>
      </c>
      <c r="I984" s="108">
        <f>[1]!Table1[[#This Row],[Stock]]</f>
        <v/>
      </c>
      <c r="J984">
        <f>MID(LEFT(I984,LEN(I984)-3),FIND("0|0.000",LEFT(I984,LEN(I984)-3),1)+7,6)</f>
        <v/>
      </c>
      <c r="P984" s="20">
        <f>End_Cal!E984</f>
        <v/>
      </c>
      <c r="AD984">
        <f>Q984&amp;"-"&amp;R984&amp;"-"&amp;S984&amp;"-"&amp;T984&amp;"-"&amp;U984&amp;"-"&amp;V984&amp;"-"&amp;W984&amp;"-"&amp;X984&amp;"-"&amp;Y984&amp;"-"&amp;Z984&amp;"-"&amp;AA984&amp;"-"&amp;AB984&amp;"-"&amp;AC984</f>
        <v/>
      </c>
    </row>
    <row r="985">
      <c r="F985" s="108">
        <f>[1]!Table1[[#This Row],[Production]]</f>
        <v/>
      </c>
      <c r="G985">
        <f>MID(F985,LEN(F985)-6,4)</f>
        <v/>
      </c>
      <c r="H985">
        <f>AS985&amp;"|"&amp;AT985&amp;"|"&amp;AU985&amp;"|"&amp;AV985&amp;"|"&amp;AW985&amp;"|"&amp;AX985&amp;"|"&amp;AY985&amp;"|"&amp;AZ985&amp;"|"&amp;BA985&amp;"|"&amp;BB985&amp;"|"&amp;BC985&amp;"|"&amp;BD985&amp;"|"&amp;BE985</f>
        <v/>
      </c>
      <c r="I985" s="108">
        <f>[1]!Table1[[#This Row],[Stock]]</f>
        <v/>
      </c>
      <c r="J985">
        <f>MID(LEFT(I985,LEN(I985)-3),FIND("0|0.000",LEFT(I985,LEN(I985)-3),1)+7,6)</f>
        <v/>
      </c>
      <c r="P985" s="20">
        <f>End_Cal!E985</f>
        <v/>
      </c>
      <c r="AD985">
        <f>Q985&amp;"-"&amp;R985&amp;"-"&amp;S985&amp;"-"&amp;T985&amp;"-"&amp;U985&amp;"-"&amp;V985&amp;"-"&amp;W985&amp;"-"&amp;X985&amp;"-"&amp;Y985&amp;"-"&amp;Z985&amp;"-"&amp;AA985&amp;"-"&amp;AB985&amp;"-"&amp;AC985</f>
        <v/>
      </c>
    </row>
    <row r="986">
      <c r="F986" s="108">
        <f>[1]!Table1[[#This Row],[Production]]</f>
        <v/>
      </c>
      <c r="G986">
        <f>MID(F986,LEN(F986)-6,4)</f>
        <v/>
      </c>
      <c r="H986">
        <f>AS986&amp;"|"&amp;AT986&amp;"|"&amp;AU986&amp;"|"&amp;AV986&amp;"|"&amp;AW986&amp;"|"&amp;AX986&amp;"|"&amp;AY986&amp;"|"&amp;AZ986&amp;"|"&amp;BA986&amp;"|"&amp;BB986&amp;"|"&amp;BC986&amp;"|"&amp;BD986&amp;"|"&amp;BE986</f>
        <v/>
      </c>
      <c r="I986" s="108">
        <f>[1]!Table1[[#This Row],[Stock]]</f>
        <v/>
      </c>
      <c r="J986">
        <f>MID(LEFT(I986,LEN(I986)-3),FIND("0|0.000",LEFT(I986,LEN(I986)-3),1)+7,6)</f>
        <v/>
      </c>
      <c r="P986" s="20">
        <f>End_Cal!E986</f>
        <v/>
      </c>
      <c r="AD986">
        <f>Q986&amp;"-"&amp;R986&amp;"-"&amp;S986&amp;"-"&amp;T986&amp;"-"&amp;U986&amp;"-"&amp;V986&amp;"-"&amp;W986&amp;"-"&amp;X986&amp;"-"&amp;Y986&amp;"-"&amp;Z986&amp;"-"&amp;AA986&amp;"-"&amp;AB986&amp;"-"&amp;AC986</f>
        <v/>
      </c>
    </row>
    <row r="987">
      <c r="F987" s="108">
        <f>[1]!Table1[[#This Row],[Production]]</f>
        <v/>
      </c>
      <c r="G987">
        <f>MID(F987,LEN(F987)-6,4)</f>
        <v/>
      </c>
      <c r="H987">
        <f>AS987&amp;"|"&amp;AT987&amp;"|"&amp;AU987&amp;"|"&amp;AV987&amp;"|"&amp;AW987&amp;"|"&amp;AX987&amp;"|"&amp;AY987&amp;"|"&amp;AZ987&amp;"|"&amp;BA987&amp;"|"&amp;BB987&amp;"|"&amp;BC987&amp;"|"&amp;BD987&amp;"|"&amp;BE987</f>
        <v/>
      </c>
      <c r="I987" s="108">
        <f>[1]!Table1[[#This Row],[Stock]]</f>
        <v/>
      </c>
      <c r="J987">
        <f>MID(LEFT(I987,LEN(I987)-3),FIND("0|0.000",LEFT(I987,LEN(I987)-3),1)+7,6)</f>
        <v/>
      </c>
      <c r="P987" s="20">
        <f>End_Cal!E987</f>
        <v/>
      </c>
      <c r="AD987">
        <f>Q987&amp;"-"&amp;R987&amp;"-"&amp;S987&amp;"-"&amp;T987&amp;"-"&amp;U987&amp;"-"&amp;V987&amp;"-"&amp;W987&amp;"-"&amp;X987&amp;"-"&amp;Y987&amp;"-"&amp;Z987&amp;"-"&amp;AA987&amp;"-"&amp;AB987&amp;"-"&amp;AC987</f>
        <v/>
      </c>
    </row>
    <row r="988">
      <c r="F988" s="108">
        <f>[1]!Table1[[#This Row],[Production]]</f>
        <v/>
      </c>
      <c r="G988">
        <f>MID(F988,LEN(F988)-6,4)</f>
        <v/>
      </c>
      <c r="H988">
        <f>AS988&amp;"|"&amp;AT988&amp;"|"&amp;AU988&amp;"|"&amp;AV988&amp;"|"&amp;AW988&amp;"|"&amp;AX988&amp;"|"&amp;AY988&amp;"|"&amp;AZ988&amp;"|"&amp;BA988&amp;"|"&amp;BB988&amp;"|"&amp;BC988&amp;"|"&amp;BD988&amp;"|"&amp;BE988</f>
        <v/>
      </c>
      <c r="I988" s="108">
        <f>[1]!Table1[[#This Row],[Stock]]</f>
        <v/>
      </c>
      <c r="J988">
        <f>MID(LEFT(I988,LEN(I988)-3),FIND("0|0.000",LEFT(I988,LEN(I988)-3),1)+7,6)</f>
        <v/>
      </c>
      <c r="P988" s="20">
        <f>End_Cal!E988</f>
        <v/>
      </c>
      <c r="AD988">
        <f>Q988&amp;"-"&amp;R988&amp;"-"&amp;S988&amp;"-"&amp;T988&amp;"-"&amp;U988&amp;"-"&amp;V988&amp;"-"&amp;W988&amp;"-"&amp;X988&amp;"-"&amp;Y988&amp;"-"&amp;Z988&amp;"-"&amp;AA988&amp;"-"&amp;AB988&amp;"-"&amp;AC988</f>
        <v/>
      </c>
    </row>
    <row r="989">
      <c r="F989" s="108">
        <f>[1]!Table1[[#This Row],[Production]]</f>
        <v/>
      </c>
      <c r="G989">
        <f>MID(F989,LEN(F989)-6,4)</f>
        <v/>
      </c>
      <c r="H989">
        <f>AS989&amp;"|"&amp;AT989&amp;"|"&amp;AU989&amp;"|"&amp;AV989&amp;"|"&amp;AW989&amp;"|"&amp;AX989&amp;"|"&amp;AY989&amp;"|"&amp;AZ989&amp;"|"&amp;BA989&amp;"|"&amp;BB989&amp;"|"&amp;BC989&amp;"|"&amp;BD989&amp;"|"&amp;BE989</f>
        <v/>
      </c>
      <c r="I989" s="108">
        <f>[1]!Table1[[#This Row],[Stock]]</f>
        <v/>
      </c>
      <c r="J989">
        <f>MID(LEFT(I989,LEN(I989)-3),FIND("0|0.000",LEFT(I989,LEN(I989)-3),1)+7,6)</f>
        <v/>
      </c>
      <c r="P989" s="20">
        <f>End_Cal!E989</f>
        <v/>
      </c>
      <c r="AD989">
        <f>Q989&amp;"-"&amp;R989&amp;"-"&amp;S989&amp;"-"&amp;T989&amp;"-"&amp;U989&amp;"-"&amp;V989&amp;"-"&amp;W989&amp;"-"&amp;X989&amp;"-"&amp;Y989&amp;"-"&amp;Z989&amp;"-"&amp;AA989&amp;"-"&amp;AB989&amp;"-"&amp;AC989</f>
        <v/>
      </c>
    </row>
    <row r="990">
      <c r="F990" s="108">
        <f>[1]!Table1[[#This Row],[Production]]</f>
        <v/>
      </c>
      <c r="G990">
        <f>MID(F990,LEN(F990)-6,4)</f>
        <v/>
      </c>
      <c r="H990">
        <f>AS990&amp;"|"&amp;AT990&amp;"|"&amp;AU990&amp;"|"&amp;AV990&amp;"|"&amp;AW990&amp;"|"&amp;AX990&amp;"|"&amp;AY990&amp;"|"&amp;AZ990&amp;"|"&amp;BA990&amp;"|"&amp;BB990&amp;"|"&amp;BC990&amp;"|"&amp;BD990&amp;"|"&amp;BE990</f>
        <v/>
      </c>
      <c r="I990" s="108">
        <f>[1]!Table1[[#This Row],[Stock]]</f>
        <v/>
      </c>
      <c r="J990">
        <f>MID(LEFT(I990,LEN(I990)-3),FIND("0|0.000",LEFT(I990,LEN(I990)-3),1)+7,6)</f>
        <v/>
      </c>
      <c r="P990" s="20">
        <f>End_Cal!E990</f>
        <v/>
      </c>
      <c r="AD990">
        <f>Q990&amp;"-"&amp;R990&amp;"-"&amp;S990&amp;"-"&amp;T990&amp;"-"&amp;U990&amp;"-"&amp;V990&amp;"-"&amp;W990&amp;"-"&amp;X990&amp;"-"&amp;Y990&amp;"-"&amp;Z990&amp;"-"&amp;AA990&amp;"-"&amp;AB990&amp;"-"&amp;AC990</f>
        <v/>
      </c>
    </row>
    <row r="991">
      <c r="F991" s="108">
        <f>[1]!Table1[[#This Row],[Production]]</f>
        <v/>
      </c>
      <c r="G991">
        <f>MID(F991,LEN(F991)-6,4)</f>
        <v/>
      </c>
      <c r="H991">
        <f>AS991&amp;"|"&amp;AT991&amp;"|"&amp;AU991&amp;"|"&amp;AV991&amp;"|"&amp;AW991&amp;"|"&amp;AX991&amp;"|"&amp;AY991&amp;"|"&amp;AZ991&amp;"|"&amp;BA991&amp;"|"&amp;BB991&amp;"|"&amp;BC991&amp;"|"&amp;BD991&amp;"|"&amp;BE991</f>
        <v/>
      </c>
      <c r="I991" s="108">
        <f>[1]!Table1[[#This Row],[Stock]]</f>
        <v/>
      </c>
      <c r="J991">
        <f>MID(LEFT(I991,LEN(I991)-3),FIND("0|0.000",LEFT(I991,LEN(I991)-3),1)+7,6)</f>
        <v/>
      </c>
      <c r="P991" s="20">
        <f>End_Cal!E991</f>
        <v/>
      </c>
      <c r="AD991">
        <f>Q991&amp;"-"&amp;R991&amp;"-"&amp;S991&amp;"-"&amp;T991&amp;"-"&amp;U991&amp;"-"&amp;V991&amp;"-"&amp;W991&amp;"-"&amp;X991&amp;"-"&amp;Y991&amp;"-"&amp;Z991&amp;"-"&amp;AA991&amp;"-"&amp;AB991&amp;"-"&amp;AC991</f>
        <v/>
      </c>
    </row>
    <row r="992">
      <c r="F992" s="108">
        <f>[1]!Table1[[#This Row],[Production]]</f>
        <v/>
      </c>
      <c r="G992">
        <f>MID(F992,LEN(F992)-6,4)</f>
        <v/>
      </c>
      <c r="H992">
        <f>AS992&amp;"|"&amp;AT992&amp;"|"&amp;AU992&amp;"|"&amp;AV992&amp;"|"&amp;AW992&amp;"|"&amp;AX992&amp;"|"&amp;AY992&amp;"|"&amp;AZ992&amp;"|"&amp;BA992&amp;"|"&amp;BB992&amp;"|"&amp;BC992&amp;"|"&amp;BD992&amp;"|"&amp;BE992</f>
        <v/>
      </c>
      <c r="I992" s="108">
        <f>[1]!Table1[[#This Row],[Stock]]</f>
        <v/>
      </c>
      <c r="J992">
        <f>MID(LEFT(I992,LEN(I992)-3),FIND("0|0.000",LEFT(I992,LEN(I992)-3),1)+7,6)</f>
        <v/>
      </c>
      <c r="P992" s="20">
        <f>End_Cal!E992</f>
        <v/>
      </c>
      <c r="AD992">
        <f>Q992&amp;"-"&amp;R992&amp;"-"&amp;S992&amp;"-"&amp;T992&amp;"-"&amp;U992&amp;"-"&amp;V992&amp;"-"&amp;W992&amp;"-"&amp;X992&amp;"-"&amp;Y992&amp;"-"&amp;Z992&amp;"-"&amp;AA992&amp;"-"&amp;AB992&amp;"-"&amp;AC992</f>
        <v/>
      </c>
    </row>
    <row r="993">
      <c r="F993" s="108">
        <f>[1]!Table1[[#This Row],[Production]]</f>
        <v/>
      </c>
      <c r="G993">
        <f>MID(F993,LEN(F993)-6,4)</f>
        <v/>
      </c>
      <c r="H993">
        <f>AS993&amp;"|"&amp;AT993&amp;"|"&amp;AU993&amp;"|"&amp;AV993&amp;"|"&amp;AW993&amp;"|"&amp;AX993&amp;"|"&amp;AY993&amp;"|"&amp;AZ993&amp;"|"&amp;BA993&amp;"|"&amp;BB993&amp;"|"&amp;BC993&amp;"|"&amp;BD993&amp;"|"&amp;BE993</f>
        <v/>
      </c>
      <c r="I993" s="108">
        <f>[1]!Table1[[#This Row],[Stock]]</f>
        <v/>
      </c>
      <c r="J993">
        <f>MID(LEFT(I993,LEN(I993)-3),FIND("0|0.000",LEFT(I993,LEN(I993)-3),1)+7,6)</f>
        <v/>
      </c>
      <c r="P993" s="20">
        <f>End_Cal!E993</f>
        <v/>
      </c>
      <c r="AD993">
        <f>Q993&amp;"-"&amp;R993&amp;"-"&amp;S993&amp;"-"&amp;T993&amp;"-"&amp;U993&amp;"-"&amp;V993&amp;"-"&amp;W993&amp;"-"&amp;X993&amp;"-"&amp;Y993&amp;"-"&amp;Z993&amp;"-"&amp;AA993&amp;"-"&amp;AB993&amp;"-"&amp;AC993</f>
        <v/>
      </c>
    </row>
    <row r="994">
      <c r="F994" s="108">
        <f>[1]!Table1[[#This Row],[Production]]</f>
        <v/>
      </c>
      <c r="G994">
        <f>MID(F994,LEN(F994)-6,4)</f>
        <v/>
      </c>
      <c r="H994">
        <f>AS994&amp;"|"&amp;AT994&amp;"|"&amp;AU994&amp;"|"&amp;AV994&amp;"|"&amp;AW994&amp;"|"&amp;AX994&amp;"|"&amp;AY994&amp;"|"&amp;AZ994&amp;"|"&amp;BA994&amp;"|"&amp;BB994&amp;"|"&amp;BC994&amp;"|"&amp;BD994&amp;"|"&amp;BE994</f>
        <v/>
      </c>
      <c r="I994" s="108">
        <f>[1]!Table1[[#This Row],[Stock]]</f>
        <v/>
      </c>
      <c r="J994">
        <f>MID(LEFT(I994,LEN(I994)-3),FIND("0|0.000",LEFT(I994,LEN(I994)-3),1)+7,6)</f>
        <v/>
      </c>
      <c r="P994" s="20">
        <f>End_Cal!E994</f>
        <v/>
      </c>
      <c r="AD994">
        <f>Q994&amp;"-"&amp;R994&amp;"-"&amp;S994&amp;"-"&amp;T994&amp;"-"&amp;U994&amp;"-"&amp;V994&amp;"-"&amp;W994&amp;"-"&amp;X994&amp;"-"&amp;Y994&amp;"-"&amp;Z994&amp;"-"&amp;AA994&amp;"-"&amp;AB994&amp;"-"&amp;AC994</f>
        <v/>
      </c>
    </row>
    <row r="995">
      <c r="F995" s="108">
        <f>[1]!Table1[[#This Row],[Production]]</f>
        <v/>
      </c>
      <c r="G995">
        <f>MID(F995,LEN(F995)-6,4)</f>
        <v/>
      </c>
      <c r="H995">
        <f>AS995&amp;"|"&amp;AT995&amp;"|"&amp;AU995&amp;"|"&amp;AV995&amp;"|"&amp;AW995&amp;"|"&amp;AX995&amp;"|"&amp;AY995&amp;"|"&amp;AZ995&amp;"|"&amp;BA995&amp;"|"&amp;BB995&amp;"|"&amp;BC995&amp;"|"&amp;BD995&amp;"|"&amp;BE995</f>
        <v/>
      </c>
      <c r="I995" s="108">
        <f>[1]!Table1[[#This Row],[Stock]]</f>
        <v/>
      </c>
      <c r="J995">
        <f>MID(LEFT(I995,LEN(I995)-3),FIND("0|0.000",LEFT(I995,LEN(I995)-3),1)+7,6)</f>
        <v/>
      </c>
      <c r="P995" s="20">
        <f>End_Cal!E995</f>
        <v/>
      </c>
      <c r="AD995">
        <f>Q995&amp;"-"&amp;R995&amp;"-"&amp;S995&amp;"-"&amp;T995&amp;"-"&amp;U995&amp;"-"&amp;V995&amp;"-"&amp;W995&amp;"-"&amp;X995&amp;"-"&amp;Y995&amp;"-"&amp;Z995&amp;"-"&amp;AA995&amp;"-"&amp;AB995&amp;"-"&amp;AC995</f>
        <v/>
      </c>
    </row>
    <row r="996">
      <c r="F996" s="108">
        <f>[1]!Table1[[#This Row],[Production]]</f>
        <v/>
      </c>
      <c r="G996">
        <f>MID(F996,LEN(F996)-6,4)</f>
        <v/>
      </c>
      <c r="H996">
        <f>AS996&amp;"|"&amp;AT996&amp;"|"&amp;AU996&amp;"|"&amp;AV996&amp;"|"&amp;AW996&amp;"|"&amp;AX996&amp;"|"&amp;AY996&amp;"|"&amp;AZ996&amp;"|"&amp;BA996&amp;"|"&amp;BB996&amp;"|"&amp;BC996&amp;"|"&amp;BD996&amp;"|"&amp;BE996</f>
        <v/>
      </c>
      <c r="I996" s="108">
        <f>[1]!Table1[[#This Row],[Stock]]</f>
        <v/>
      </c>
      <c r="J996">
        <f>MID(LEFT(I996,LEN(I996)-3),FIND("0|0.000",LEFT(I996,LEN(I996)-3),1)+7,6)</f>
        <v/>
      </c>
      <c r="P996" s="20">
        <f>End_Cal!E996</f>
        <v/>
      </c>
      <c r="AD996">
        <f>Q996&amp;"-"&amp;R996&amp;"-"&amp;S996&amp;"-"&amp;T996&amp;"-"&amp;U996&amp;"-"&amp;V996&amp;"-"&amp;W996&amp;"-"&amp;X996&amp;"-"&amp;Y996&amp;"-"&amp;Z996&amp;"-"&amp;AA996&amp;"-"&amp;AB996&amp;"-"&amp;AC996</f>
        <v/>
      </c>
    </row>
    <row r="997">
      <c r="F997" s="108">
        <f>[1]!Table1[[#This Row],[Production]]</f>
        <v/>
      </c>
      <c r="G997">
        <f>MID(F997,LEN(F997)-6,4)</f>
        <v/>
      </c>
      <c r="H997">
        <f>AS997&amp;"|"&amp;AT997&amp;"|"&amp;AU997&amp;"|"&amp;AV997&amp;"|"&amp;AW997&amp;"|"&amp;AX997&amp;"|"&amp;AY997&amp;"|"&amp;AZ997&amp;"|"&amp;BA997&amp;"|"&amp;BB997&amp;"|"&amp;BC997&amp;"|"&amp;BD997&amp;"|"&amp;BE997</f>
        <v/>
      </c>
      <c r="I997" s="108">
        <f>[1]!Table1[[#This Row],[Stock]]</f>
        <v/>
      </c>
      <c r="J997">
        <f>MID(LEFT(I997,LEN(I997)-3),FIND("0|0.000",LEFT(I997,LEN(I997)-3),1)+7,6)</f>
        <v/>
      </c>
      <c r="P997" s="20">
        <f>End_Cal!E997</f>
        <v/>
      </c>
      <c r="AD997">
        <f>Q997&amp;"-"&amp;R997&amp;"-"&amp;S997&amp;"-"&amp;T997&amp;"-"&amp;U997&amp;"-"&amp;V997&amp;"-"&amp;W997&amp;"-"&amp;X997&amp;"-"&amp;Y997&amp;"-"&amp;Z997&amp;"-"&amp;AA997&amp;"-"&amp;AB997&amp;"-"&amp;AC997</f>
        <v/>
      </c>
    </row>
    <row r="998">
      <c r="F998" s="108">
        <f>[1]!Table1[[#This Row],[Production]]</f>
        <v/>
      </c>
      <c r="G998">
        <f>MID(F998,LEN(F998)-6,4)</f>
        <v/>
      </c>
      <c r="H998">
        <f>AS998&amp;"|"&amp;AT998&amp;"|"&amp;AU998&amp;"|"&amp;AV998&amp;"|"&amp;AW998&amp;"|"&amp;AX998&amp;"|"&amp;AY998&amp;"|"&amp;AZ998&amp;"|"&amp;BA998&amp;"|"&amp;BB998&amp;"|"&amp;BC998&amp;"|"&amp;BD998&amp;"|"&amp;BE998</f>
        <v/>
      </c>
      <c r="I998" s="108">
        <f>[1]!Table1[[#This Row],[Stock]]</f>
        <v/>
      </c>
      <c r="J998">
        <f>MID(LEFT(I998,LEN(I998)-3),FIND("0|0.000",LEFT(I998,LEN(I998)-3),1)+7,6)</f>
        <v/>
      </c>
      <c r="P998" s="20">
        <f>End_Cal!E998</f>
        <v/>
      </c>
      <c r="AD998">
        <f>Q998&amp;"-"&amp;R998&amp;"-"&amp;S998&amp;"-"&amp;T998&amp;"-"&amp;U998&amp;"-"&amp;V998&amp;"-"&amp;W998&amp;"-"&amp;X998&amp;"-"&amp;Y998&amp;"-"&amp;Z998&amp;"-"&amp;AA998&amp;"-"&amp;AB998&amp;"-"&amp;AC998</f>
        <v/>
      </c>
    </row>
    <row r="999">
      <c r="F999" s="108">
        <f>[1]!Table1[[#This Row],[Production]]</f>
        <v/>
      </c>
      <c r="G999">
        <f>MID(F999,LEN(F999)-6,4)</f>
        <v/>
      </c>
      <c r="H999">
        <f>AS999&amp;"|"&amp;AT999&amp;"|"&amp;AU999&amp;"|"&amp;AV999&amp;"|"&amp;AW999&amp;"|"&amp;AX999&amp;"|"&amp;AY999&amp;"|"&amp;AZ999&amp;"|"&amp;BA999&amp;"|"&amp;BB999&amp;"|"&amp;BC999&amp;"|"&amp;BD999&amp;"|"&amp;BE999</f>
        <v/>
      </c>
      <c r="I999" s="108">
        <f>[1]!Table1[[#This Row],[Stock]]</f>
        <v/>
      </c>
      <c r="J999">
        <f>MID(LEFT(I999,LEN(I999)-3),FIND("0|0.000",LEFT(I999,LEN(I999)-3),1)+7,6)</f>
        <v/>
      </c>
      <c r="P999" s="20">
        <f>End_Cal!E999</f>
        <v/>
      </c>
      <c r="AD999">
        <f>Q999&amp;"-"&amp;R999&amp;"-"&amp;S999&amp;"-"&amp;T999&amp;"-"&amp;U999&amp;"-"&amp;V999&amp;"-"&amp;W999&amp;"-"&amp;X999&amp;"-"&amp;Y999&amp;"-"&amp;Z999&amp;"-"&amp;AA999&amp;"-"&amp;AB999&amp;"-"&amp;AC999</f>
        <v/>
      </c>
    </row>
    <row r="1000">
      <c r="F1000" s="108">
        <f>[1]!Table1[[#This Row],[Production]]</f>
        <v/>
      </c>
      <c r="G1000">
        <f>MID(F1000,LEN(F1000)-6,4)</f>
        <v/>
      </c>
      <c r="H1000">
        <f>AS1000&amp;"|"&amp;AT1000&amp;"|"&amp;AU1000&amp;"|"&amp;AV1000&amp;"|"&amp;AW1000&amp;"|"&amp;AX1000&amp;"|"&amp;AY1000&amp;"|"&amp;AZ1000&amp;"|"&amp;BA1000&amp;"|"&amp;BB1000&amp;"|"&amp;BC1000&amp;"|"&amp;BD1000&amp;"|"&amp;BE1000</f>
        <v/>
      </c>
      <c r="I1000" s="108">
        <f>[1]!Table1[[#This Row],[Stock]]</f>
        <v/>
      </c>
      <c r="J1000">
        <f>MID(LEFT(I1000,LEN(I1000)-3),FIND("0|0.000",LEFT(I1000,LEN(I1000)-3),1)+7,6)</f>
        <v/>
      </c>
      <c r="P1000" s="20">
        <f>End_Cal!E1000</f>
        <v/>
      </c>
      <c r="AD1000">
        <f>Q1000&amp;"-"&amp;R1000&amp;"-"&amp;S1000&amp;"-"&amp;T1000&amp;"-"&amp;U1000&amp;"-"&amp;V1000&amp;"-"&amp;W1000&amp;"-"&amp;X1000&amp;"-"&amp;Y1000&amp;"-"&amp;Z1000&amp;"-"&amp;AA1000&amp;"-"&amp;AB1000&amp;"-"&amp;AC1000</f>
        <v/>
      </c>
    </row>
  </sheetData>
  <autoFilter ref="F2:AC861"/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Hoang Huan</dc:creator>
  <dc:title>生産管理</dc:title>
  <dcterms:created xsi:type="dcterms:W3CDTF">2023-10-12T07:07:54Z</dcterms:created>
  <dcterms:modified xsi:type="dcterms:W3CDTF">2023-12-04T08:21:03Z</dcterms:modified>
  <cp:lastModifiedBy>Hoang Huan</cp:lastModifiedBy>
  <cp:lastPrinted>2023-10-27T04:36:24Z</cp:lastPrinted>
</cp:coreProperties>
</file>